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3\Processos digitais\01 - Pregao Eletronico\PE 06-2023 - Bloco A\"/>
    </mc:Choice>
  </mc:AlternateContent>
  <bookViews>
    <workbookView xWindow="0" yWindow="0" windowWidth="28800" windowHeight="12435" tabRatio="912" activeTab="4"/>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TELAS" sheetId="32" r:id="rId11"/>
    <sheet name="COTAÇÕES" sheetId="10" r:id="rId12"/>
    <sheet name="DECLARAÇÃO" sheetId="23" r:id="rId13"/>
    <sheet name="PROJETOS RECEBIDOS" sheetId="20" r:id="rId14"/>
    <sheet name="ENCARGOS SOCIAIS" sheetId="22" r:id="rId15"/>
    <sheet name="Plan1" sheetId="31" r:id="rId16"/>
  </sheets>
  <externalReferences>
    <externalReference r:id="rId17"/>
    <externalReference r:id="rId18"/>
  </externalReferences>
  <definedNames>
    <definedName name="____xlnm.Print_Area_2" localSheetId="2">#REF!</definedName>
    <definedName name="____xlnm.Print_Area_2" localSheetId="8">#REF!</definedName>
    <definedName name="____xlnm.Print_Area_2" localSheetId="10">#REF!</definedName>
    <definedName name="____xlnm.Print_Area_2">#REF!</definedName>
    <definedName name="____xlnm.Print_Area_3" localSheetId="2">#REF!</definedName>
    <definedName name="____xlnm.Print_Area_3" localSheetId="8">#REF!</definedName>
    <definedName name="____xlnm.Print_Area_3" localSheetId="10">#REF!</definedName>
    <definedName name="____xlnm.Print_Area_3">#REF!</definedName>
    <definedName name="____xlnm.Print_Area_3_1" localSheetId="2">#REF!</definedName>
    <definedName name="____xlnm.Print_Area_3_1" localSheetId="8">#REF!</definedName>
    <definedName name="____xlnm.Print_Area_3_1" localSheetId="10">#REF!</definedName>
    <definedName name="____xlnm.Print_Area_3_1">#REF!</definedName>
    <definedName name="____xlnm.Print_Titles_2" localSheetId="2">#REF!</definedName>
    <definedName name="____xlnm.Print_Titles_2" localSheetId="8">#REF!</definedName>
    <definedName name="____xlnm.Print_Titles_2" localSheetId="10">#REF!</definedName>
    <definedName name="____xlnm.Print_Titles_2">#REF!</definedName>
    <definedName name="____xlnm.Print_Titles_3" localSheetId="2">#REF!</definedName>
    <definedName name="____xlnm.Print_Titles_3" localSheetId="8">#REF!</definedName>
    <definedName name="____xlnm.Print_Titles_3" localSheetId="10">#REF!</definedName>
    <definedName name="____xlnm.Print_Titles_3">#REF!</definedName>
    <definedName name="___xlnm.Print_Area_2" localSheetId="2">#REF!</definedName>
    <definedName name="___xlnm.Print_Area_2" localSheetId="8">#REF!</definedName>
    <definedName name="___xlnm.Print_Area_2" localSheetId="10">#REF!</definedName>
    <definedName name="___xlnm.Print_Area_2">#REF!</definedName>
    <definedName name="___xlnm.Print_Area_3" localSheetId="2">#REF!</definedName>
    <definedName name="___xlnm.Print_Area_3" localSheetId="8">#REF!</definedName>
    <definedName name="___xlnm.Print_Area_3" localSheetId="10">#REF!</definedName>
    <definedName name="___xlnm.Print_Area_3">#REF!</definedName>
    <definedName name="___xlnm.Print_Area_3_1" localSheetId="2">#REF!</definedName>
    <definedName name="___xlnm.Print_Area_3_1" localSheetId="8">#REF!</definedName>
    <definedName name="___xlnm.Print_Area_3_1" localSheetId="10">#REF!</definedName>
    <definedName name="___xlnm.Print_Area_3_1">#REF!</definedName>
    <definedName name="___xlnm.Print_Titles_2" localSheetId="2">#REF!</definedName>
    <definedName name="___xlnm.Print_Titles_2" localSheetId="8">#REF!</definedName>
    <definedName name="___xlnm.Print_Titles_2" localSheetId="10">#REF!</definedName>
    <definedName name="___xlnm.Print_Titles_2">#REF!</definedName>
    <definedName name="___xlnm.Print_Titles_3" localSheetId="2">#REF!</definedName>
    <definedName name="___xlnm.Print_Titles_3" localSheetId="8">#REF!</definedName>
    <definedName name="___xlnm.Print_Titles_3" localSheetId="10">#REF!</definedName>
    <definedName name="___xlnm.Print_Titles_3">#REF!</definedName>
    <definedName name="__Anonymous_Sheet_DB__0" localSheetId="7">'CURVA ABC'!$B$11:$K$361</definedName>
    <definedName name="__Anonymous_Sheet_DB__0">PLANILHA_SINTÉTICA!$B$9:$L$429</definedName>
    <definedName name="__xlnm.Print_Area_1">INSUMOS!$A$1:$D$2</definedName>
    <definedName name="__xlnm.Print_Area_2" localSheetId="2">#REF!</definedName>
    <definedName name="__xlnm.Print_Area_2" localSheetId="11">#REF!</definedName>
    <definedName name="__xlnm.Print_Area_2" localSheetId="8">#REF!</definedName>
    <definedName name="__xlnm.Print_Area_2" localSheetId="1">#REF!</definedName>
    <definedName name="__xlnm.Print_Area_2" localSheetId="13">#REF!</definedName>
    <definedName name="__xlnm.Print_Area_2" localSheetId="3">#REF!</definedName>
    <definedName name="__xlnm.Print_Area_2" localSheetId="10">#REF!</definedName>
    <definedName name="__xlnm.Print_Area_2">#REF!</definedName>
    <definedName name="__xlnm.Print_Area_3" localSheetId="2">#REF!</definedName>
    <definedName name="__xlnm.Print_Area_3" localSheetId="11">#REF!</definedName>
    <definedName name="__xlnm.Print_Area_3" localSheetId="8">#REF!</definedName>
    <definedName name="__xlnm.Print_Area_3" localSheetId="1">#REF!</definedName>
    <definedName name="__xlnm.Print_Area_3" localSheetId="13">#REF!</definedName>
    <definedName name="__xlnm.Print_Area_3" localSheetId="3">#REF!</definedName>
    <definedName name="__xlnm.Print_Area_3" localSheetId="10">#REF!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3">#REF!</definedName>
    <definedName name="__xlnm.Print_Area_3_1" localSheetId="3">#REF!</definedName>
    <definedName name="__xlnm.Print_Area_3_1" localSheetId="10">#REF!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8">#REF!</definedName>
    <definedName name="__xlnm.Print_Titles_2" localSheetId="1">#REF!</definedName>
    <definedName name="__xlnm.Print_Titles_2" localSheetId="13">#REF!</definedName>
    <definedName name="__xlnm.Print_Titles_2" localSheetId="3">#REF!</definedName>
    <definedName name="__xlnm.Print_Titles_2" localSheetId="10">#REF!</definedName>
    <definedName name="__xlnm.Print_Titles_2">#REF!</definedName>
    <definedName name="__xlnm.Print_Titles_3" localSheetId="2">#REF!</definedName>
    <definedName name="__xlnm.Print_Titles_3" localSheetId="11">#REF!</definedName>
    <definedName name="__xlnm.Print_Titles_3" localSheetId="8">#REF!</definedName>
    <definedName name="__xlnm.Print_Titles_3" localSheetId="1">#REF!</definedName>
    <definedName name="__xlnm.Print_Titles_3" localSheetId="13">#REF!</definedName>
    <definedName name="__xlnm.Print_Titles_3" localSheetId="3">#REF!</definedName>
    <definedName name="__xlnm.Print_Titles_3" localSheetId="10">#REF!</definedName>
    <definedName name="__xlnm.Print_Titles_3">#REF!</definedName>
    <definedName name="_xlnm._FilterDatabase" localSheetId="9" hidden="1">'COMPOSIÇÕES COMPLEMENTARES '!$A$7:$K$8</definedName>
    <definedName name="_xlnm._FilterDatabase" localSheetId="7" hidden="1">'CURVA ABC'!$A$10:$K$35</definedName>
    <definedName name="_xlnm._FilterDatabase" localSheetId="6" hidden="1">INSUMOS!$A$2:$D$2</definedName>
    <definedName name="_xlnm._FilterDatabase" localSheetId="5" hidden="1">SERVIÇOS!$A$4:$F$7843</definedName>
    <definedName name="_R10P" localSheetId="2">#REF!</definedName>
    <definedName name="_R10P" localSheetId="8">#REF!</definedName>
    <definedName name="_R10P" localSheetId="7">#REF!</definedName>
    <definedName name="_R10P" localSheetId="12">#REF!</definedName>
    <definedName name="_R10P" localSheetId="1">#REF!</definedName>
    <definedName name="_R10P" localSheetId="13">#REF!</definedName>
    <definedName name="_R10P" localSheetId="3">#REF!</definedName>
    <definedName name="_R10P" localSheetId="10">#REF!</definedName>
    <definedName name="_R10P">#REF!</definedName>
    <definedName name="_R10R" localSheetId="2">#REF!</definedName>
    <definedName name="_R10R" localSheetId="8">#REF!</definedName>
    <definedName name="_R10R" localSheetId="7">#REF!</definedName>
    <definedName name="_R10R" localSheetId="12">#REF!</definedName>
    <definedName name="_R10R" localSheetId="1">#REF!</definedName>
    <definedName name="_R10R" localSheetId="13">#REF!</definedName>
    <definedName name="_R10R" localSheetId="3">#REF!</definedName>
    <definedName name="_R10R" localSheetId="10">#REF!</definedName>
    <definedName name="_R10R">#REF!</definedName>
    <definedName name="_R11P" localSheetId="2">#REF!</definedName>
    <definedName name="_R11P" localSheetId="8">#REF!</definedName>
    <definedName name="_R11P" localSheetId="7">#REF!</definedName>
    <definedName name="_R11P" localSheetId="12">#REF!</definedName>
    <definedName name="_R11P" localSheetId="1">#REF!</definedName>
    <definedName name="_R11P" localSheetId="13">#REF!</definedName>
    <definedName name="_R11P" localSheetId="3">#REF!</definedName>
    <definedName name="_R11P" localSheetId="10">#REF!</definedName>
    <definedName name="_R11P">#REF!</definedName>
    <definedName name="_R11R" localSheetId="2">#REF!</definedName>
    <definedName name="_R11R" localSheetId="8">#REF!</definedName>
    <definedName name="_R11R" localSheetId="7">#REF!</definedName>
    <definedName name="_R11R" localSheetId="12">#REF!</definedName>
    <definedName name="_R11R" localSheetId="1">#REF!</definedName>
    <definedName name="_R11R" localSheetId="13">#REF!</definedName>
    <definedName name="_R11R" localSheetId="3">#REF!</definedName>
    <definedName name="_R11R" localSheetId="10">#REF!</definedName>
    <definedName name="_R11R">#REF!</definedName>
    <definedName name="_R12P" localSheetId="2">#REF!</definedName>
    <definedName name="_R12P" localSheetId="8">#REF!</definedName>
    <definedName name="_R12P" localSheetId="7">#REF!</definedName>
    <definedName name="_R12P" localSheetId="12">#REF!</definedName>
    <definedName name="_R12P" localSheetId="1">#REF!</definedName>
    <definedName name="_R12P" localSheetId="13">#REF!</definedName>
    <definedName name="_R12P" localSheetId="3">#REF!</definedName>
    <definedName name="_R12P" localSheetId="10">#REF!</definedName>
    <definedName name="_R12P">#REF!</definedName>
    <definedName name="_R12R" localSheetId="2">#REF!</definedName>
    <definedName name="_R12R" localSheetId="8">#REF!</definedName>
    <definedName name="_R12R" localSheetId="7">#REF!</definedName>
    <definedName name="_R12R" localSheetId="12">#REF!</definedName>
    <definedName name="_R12R" localSheetId="1">#REF!</definedName>
    <definedName name="_R12R" localSheetId="13">#REF!</definedName>
    <definedName name="_R12R" localSheetId="3">#REF!</definedName>
    <definedName name="_R12R" localSheetId="10">#REF!</definedName>
    <definedName name="_R12R">#REF!</definedName>
    <definedName name="_R13P" localSheetId="2">#REF!</definedName>
    <definedName name="_R13P" localSheetId="8">#REF!</definedName>
    <definedName name="_R13P" localSheetId="7">#REF!</definedName>
    <definedName name="_R13P" localSheetId="12">#REF!</definedName>
    <definedName name="_R13P" localSheetId="1">#REF!</definedName>
    <definedName name="_R13P" localSheetId="13">#REF!</definedName>
    <definedName name="_R13P" localSheetId="3">#REF!</definedName>
    <definedName name="_R13P" localSheetId="10">#REF!</definedName>
    <definedName name="_R13P">#REF!</definedName>
    <definedName name="_R13R" localSheetId="2">#REF!</definedName>
    <definedName name="_R13R" localSheetId="8">#REF!</definedName>
    <definedName name="_R13R" localSheetId="7">#REF!</definedName>
    <definedName name="_R13R" localSheetId="12">#REF!</definedName>
    <definedName name="_R13R" localSheetId="1">#REF!</definedName>
    <definedName name="_R13R" localSheetId="13">#REF!</definedName>
    <definedName name="_R13R" localSheetId="3">#REF!</definedName>
    <definedName name="_R13R" localSheetId="10">#REF!</definedName>
    <definedName name="_R13R">#REF!</definedName>
    <definedName name="_R14P" localSheetId="2">#REF!</definedName>
    <definedName name="_R14P" localSheetId="8">#REF!</definedName>
    <definedName name="_R14P" localSheetId="7">#REF!</definedName>
    <definedName name="_R14P" localSheetId="12">#REF!</definedName>
    <definedName name="_R14P" localSheetId="1">#REF!</definedName>
    <definedName name="_R14P" localSheetId="13">#REF!</definedName>
    <definedName name="_R14P" localSheetId="3">#REF!</definedName>
    <definedName name="_R14P" localSheetId="10">#REF!</definedName>
    <definedName name="_R14P">#REF!</definedName>
    <definedName name="_R14R" localSheetId="2">#REF!</definedName>
    <definedName name="_R14R" localSheetId="8">#REF!</definedName>
    <definedName name="_R14R" localSheetId="7">#REF!</definedName>
    <definedName name="_R14R" localSheetId="12">#REF!</definedName>
    <definedName name="_R14R" localSheetId="1">#REF!</definedName>
    <definedName name="_R14R" localSheetId="13">#REF!</definedName>
    <definedName name="_R14R" localSheetId="3">#REF!</definedName>
    <definedName name="_R14R" localSheetId="10">#REF!</definedName>
    <definedName name="_R14R">#REF!</definedName>
    <definedName name="_R15P" localSheetId="2">#REF!</definedName>
    <definedName name="_R15P" localSheetId="8">#REF!</definedName>
    <definedName name="_R15P" localSheetId="7">#REF!</definedName>
    <definedName name="_R15P" localSheetId="12">#REF!</definedName>
    <definedName name="_R15P" localSheetId="1">#REF!</definedName>
    <definedName name="_R15P" localSheetId="13">#REF!</definedName>
    <definedName name="_R15P" localSheetId="3">#REF!</definedName>
    <definedName name="_R15P" localSheetId="10">#REF!</definedName>
    <definedName name="_R15P">#REF!</definedName>
    <definedName name="_R15R" localSheetId="2">#REF!</definedName>
    <definedName name="_R15R" localSheetId="8">#REF!</definedName>
    <definedName name="_R15R" localSheetId="7">#REF!</definedName>
    <definedName name="_R15R" localSheetId="12">#REF!</definedName>
    <definedName name="_R15R" localSheetId="1">#REF!</definedName>
    <definedName name="_R15R" localSheetId="13">#REF!</definedName>
    <definedName name="_R15R" localSheetId="3">#REF!</definedName>
    <definedName name="_R15R" localSheetId="10">#REF!</definedName>
    <definedName name="_R15R">#REF!</definedName>
    <definedName name="_R16P" localSheetId="2">#REF!</definedName>
    <definedName name="_R16P" localSheetId="8">#REF!</definedName>
    <definedName name="_R16P" localSheetId="7">#REF!</definedName>
    <definedName name="_R16P" localSheetId="12">#REF!</definedName>
    <definedName name="_R16P" localSheetId="1">#REF!</definedName>
    <definedName name="_R16P" localSheetId="13">#REF!</definedName>
    <definedName name="_R16P" localSheetId="3">#REF!</definedName>
    <definedName name="_R16P" localSheetId="10">#REF!</definedName>
    <definedName name="_R16P">#REF!</definedName>
    <definedName name="_R16R" localSheetId="2">#REF!</definedName>
    <definedName name="_R16R" localSheetId="8">#REF!</definedName>
    <definedName name="_R16R" localSheetId="7">#REF!</definedName>
    <definedName name="_R16R" localSheetId="12">#REF!</definedName>
    <definedName name="_R16R" localSheetId="1">#REF!</definedName>
    <definedName name="_R16R" localSheetId="13">#REF!</definedName>
    <definedName name="_R16R" localSheetId="3">#REF!</definedName>
    <definedName name="_R16R" localSheetId="10">#REF!</definedName>
    <definedName name="_R16R">#REF!</definedName>
    <definedName name="_R17P" localSheetId="2">#REF!</definedName>
    <definedName name="_R17P" localSheetId="8">#REF!</definedName>
    <definedName name="_R17P" localSheetId="7">#REF!</definedName>
    <definedName name="_R17P" localSheetId="12">#REF!</definedName>
    <definedName name="_R17P" localSheetId="1">#REF!</definedName>
    <definedName name="_R17P" localSheetId="13">#REF!</definedName>
    <definedName name="_R17P" localSheetId="3">#REF!</definedName>
    <definedName name="_R17P" localSheetId="10">#REF!</definedName>
    <definedName name="_R17P">#REF!</definedName>
    <definedName name="_R17R" localSheetId="2">#REF!</definedName>
    <definedName name="_R17R" localSheetId="8">#REF!</definedName>
    <definedName name="_R17R" localSheetId="7">#REF!</definedName>
    <definedName name="_R17R" localSheetId="12">#REF!</definedName>
    <definedName name="_R17R" localSheetId="1">#REF!</definedName>
    <definedName name="_R17R" localSheetId="13">#REF!</definedName>
    <definedName name="_R17R" localSheetId="3">#REF!</definedName>
    <definedName name="_R17R" localSheetId="10">#REF!</definedName>
    <definedName name="_R17R">#REF!</definedName>
    <definedName name="_R18P" localSheetId="2">#REF!</definedName>
    <definedName name="_R18P" localSheetId="8">#REF!</definedName>
    <definedName name="_R18P" localSheetId="7">#REF!</definedName>
    <definedName name="_R18P" localSheetId="12">#REF!</definedName>
    <definedName name="_R18P" localSheetId="1">#REF!</definedName>
    <definedName name="_R18P" localSheetId="13">#REF!</definedName>
    <definedName name="_R18P" localSheetId="3">#REF!</definedName>
    <definedName name="_R18P" localSheetId="10">#REF!</definedName>
    <definedName name="_R18P">#REF!</definedName>
    <definedName name="_R18R" localSheetId="2">#REF!</definedName>
    <definedName name="_R18R" localSheetId="8">#REF!</definedName>
    <definedName name="_R18R" localSheetId="7">#REF!</definedName>
    <definedName name="_R18R" localSheetId="12">#REF!</definedName>
    <definedName name="_R18R" localSheetId="1">#REF!</definedName>
    <definedName name="_R18R" localSheetId="13">#REF!</definedName>
    <definedName name="_R18R" localSheetId="3">#REF!</definedName>
    <definedName name="_R18R" localSheetId="10">#REF!</definedName>
    <definedName name="_R18R">#REF!</definedName>
    <definedName name="_R19P" localSheetId="2">#REF!</definedName>
    <definedName name="_R19P" localSheetId="8">#REF!</definedName>
    <definedName name="_R19P" localSheetId="7">#REF!</definedName>
    <definedName name="_R19P" localSheetId="12">#REF!</definedName>
    <definedName name="_R19P" localSheetId="1">#REF!</definedName>
    <definedName name="_R19P" localSheetId="13">#REF!</definedName>
    <definedName name="_R19P" localSheetId="3">#REF!</definedName>
    <definedName name="_R19P" localSheetId="10">#REF!</definedName>
    <definedName name="_R19P">#REF!</definedName>
    <definedName name="_R19R" localSheetId="2">#REF!</definedName>
    <definedName name="_R19R" localSheetId="8">#REF!</definedName>
    <definedName name="_R19R" localSheetId="7">#REF!</definedName>
    <definedName name="_R19R" localSheetId="12">#REF!</definedName>
    <definedName name="_R19R" localSheetId="1">#REF!</definedName>
    <definedName name="_R19R" localSheetId="13">#REF!</definedName>
    <definedName name="_R19R" localSheetId="3">#REF!</definedName>
    <definedName name="_R19R" localSheetId="10">#REF!</definedName>
    <definedName name="_R19R">#REF!</definedName>
    <definedName name="_R1P" localSheetId="2">#REF!</definedName>
    <definedName name="_R1P" localSheetId="8">#REF!</definedName>
    <definedName name="_R1P" localSheetId="7">#REF!</definedName>
    <definedName name="_R1P" localSheetId="12">#REF!</definedName>
    <definedName name="_R1P" localSheetId="1">#REF!</definedName>
    <definedName name="_R1P" localSheetId="13">#REF!</definedName>
    <definedName name="_R1P" localSheetId="3">#REF!</definedName>
    <definedName name="_R1P" localSheetId="10">#REF!</definedName>
    <definedName name="_R1P">#REF!</definedName>
    <definedName name="_R1R" localSheetId="2">#REF!</definedName>
    <definedName name="_R1R" localSheetId="8">#REF!</definedName>
    <definedName name="_R1R" localSheetId="7">#REF!</definedName>
    <definedName name="_R1R" localSheetId="12">#REF!</definedName>
    <definedName name="_R1R" localSheetId="1">#REF!</definedName>
    <definedName name="_R1R" localSheetId="13">#REF!</definedName>
    <definedName name="_R1R" localSheetId="3">#REF!</definedName>
    <definedName name="_R1R" localSheetId="10">#REF!</definedName>
    <definedName name="_R1R">#REF!</definedName>
    <definedName name="_R20P" localSheetId="2">#REF!</definedName>
    <definedName name="_R20P" localSheetId="8">#REF!</definedName>
    <definedName name="_R20P" localSheetId="7">#REF!</definedName>
    <definedName name="_R20P" localSheetId="12">#REF!</definedName>
    <definedName name="_R20P" localSheetId="1">#REF!</definedName>
    <definedName name="_R20P" localSheetId="13">#REF!</definedName>
    <definedName name="_R20P" localSheetId="3">#REF!</definedName>
    <definedName name="_R20P" localSheetId="10">#REF!</definedName>
    <definedName name="_R20P">#REF!</definedName>
    <definedName name="_R20R" localSheetId="2">#REF!</definedName>
    <definedName name="_R20R" localSheetId="8">#REF!</definedName>
    <definedName name="_R20R" localSheetId="7">#REF!</definedName>
    <definedName name="_R20R" localSheetId="12">#REF!</definedName>
    <definedName name="_R20R" localSheetId="1">#REF!</definedName>
    <definedName name="_R20R" localSheetId="13">#REF!</definedName>
    <definedName name="_R20R" localSheetId="3">#REF!</definedName>
    <definedName name="_R20R" localSheetId="10">#REF!</definedName>
    <definedName name="_R20R">#REF!</definedName>
    <definedName name="_R21P" localSheetId="2">#REF!</definedName>
    <definedName name="_R21P" localSheetId="8">#REF!</definedName>
    <definedName name="_R21P" localSheetId="7">#REF!</definedName>
    <definedName name="_R21P" localSheetId="12">#REF!</definedName>
    <definedName name="_R21P" localSheetId="1">#REF!</definedName>
    <definedName name="_R21P" localSheetId="13">#REF!</definedName>
    <definedName name="_R21P" localSheetId="3">#REF!</definedName>
    <definedName name="_R21P" localSheetId="10">#REF!</definedName>
    <definedName name="_R21P">#REF!</definedName>
    <definedName name="_R21R" localSheetId="2">#REF!</definedName>
    <definedName name="_R21R" localSheetId="8">#REF!</definedName>
    <definedName name="_R21R" localSheetId="7">#REF!</definedName>
    <definedName name="_R21R" localSheetId="12">#REF!</definedName>
    <definedName name="_R21R" localSheetId="1">#REF!</definedName>
    <definedName name="_R21R" localSheetId="13">#REF!</definedName>
    <definedName name="_R21R" localSheetId="3">#REF!</definedName>
    <definedName name="_R21R" localSheetId="10">#REF!</definedName>
    <definedName name="_R21R">#REF!</definedName>
    <definedName name="_R22P" localSheetId="2">#REF!</definedName>
    <definedName name="_R22P" localSheetId="8">#REF!</definedName>
    <definedName name="_R22P" localSheetId="7">#REF!</definedName>
    <definedName name="_R22P" localSheetId="12">#REF!</definedName>
    <definedName name="_R22P" localSheetId="1">#REF!</definedName>
    <definedName name="_R22P" localSheetId="13">#REF!</definedName>
    <definedName name="_R22P" localSheetId="3">#REF!</definedName>
    <definedName name="_R22P" localSheetId="10">#REF!</definedName>
    <definedName name="_R22P">#REF!</definedName>
    <definedName name="_R22R" localSheetId="2">#REF!</definedName>
    <definedName name="_R22R" localSheetId="8">#REF!</definedName>
    <definedName name="_R22R" localSheetId="7">#REF!</definedName>
    <definedName name="_R22R" localSheetId="12">#REF!</definedName>
    <definedName name="_R22R" localSheetId="1">#REF!</definedName>
    <definedName name="_R22R" localSheetId="13">#REF!</definedName>
    <definedName name="_R22R" localSheetId="3">#REF!</definedName>
    <definedName name="_R22R" localSheetId="10">#REF!</definedName>
    <definedName name="_R22R">#REF!</definedName>
    <definedName name="_R23P" localSheetId="2">#REF!</definedName>
    <definedName name="_R23P" localSheetId="8">#REF!</definedName>
    <definedName name="_R23P" localSheetId="7">#REF!</definedName>
    <definedName name="_R23P" localSheetId="12">#REF!</definedName>
    <definedName name="_R23P" localSheetId="1">#REF!</definedName>
    <definedName name="_R23P" localSheetId="13">#REF!</definedName>
    <definedName name="_R23P" localSheetId="3">#REF!</definedName>
    <definedName name="_R23P" localSheetId="10">#REF!</definedName>
    <definedName name="_R23P">#REF!</definedName>
    <definedName name="_R23R" localSheetId="2">#REF!</definedName>
    <definedName name="_R23R" localSheetId="8">#REF!</definedName>
    <definedName name="_R23R" localSheetId="7">#REF!</definedName>
    <definedName name="_R23R" localSheetId="12">#REF!</definedName>
    <definedName name="_R23R" localSheetId="1">#REF!</definedName>
    <definedName name="_R23R" localSheetId="13">#REF!</definedName>
    <definedName name="_R23R" localSheetId="3">#REF!</definedName>
    <definedName name="_R23R" localSheetId="10">#REF!</definedName>
    <definedName name="_R23R">#REF!</definedName>
    <definedName name="_R24P" localSheetId="2">#REF!</definedName>
    <definedName name="_R24P" localSheetId="8">#REF!</definedName>
    <definedName name="_R24P" localSheetId="7">#REF!</definedName>
    <definedName name="_R24P" localSheetId="12">#REF!</definedName>
    <definedName name="_R24P" localSheetId="1">#REF!</definedName>
    <definedName name="_R24P" localSheetId="13">#REF!</definedName>
    <definedName name="_R24P" localSheetId="3">#REF!</definedName>
    <definedName name="_R24P" localSheetId="10">#REF!</definedName>
    <definedName name="_R24P">#REF!</definedName>
    <definedName name="_R24R" localSheetId="2">#REF!</definedName>
    <definedName name="_R24R" localSheetId="8">#REF!</definedName>
    <definedName name="_R24R" localSheetId="7">#REF!</definedName>
    <definedName name="_R24R" localSheetId="12">#REF!</definedName>
    <definedName name="_R24R" localSheetId="1">#REF!</definedName>
    <definedName name="_R24R" localSheetId="13">#REF!</definedName>
    <definedName name="_R24R" localSheetId="3">#REF!</definedName>
    <definedName name="_R24R" localSheetId="10">#REF!</definedName>
    <definedName name="_R24R">#REF!</definedName>
    <definedName name="_R2P" localSheetId="2">#REF!</definedName>
    <definedName name="_R2P" localSheetId="8">#REF!</definedName>
    <definedName name="_R2P" localSheetId="7">#REF!</definedName>
    <definedName name="_R2P" localSheetId="12">#REF!</definedName>
    <definedName name="_R2P" localSheetId="1">#REF!</definedName>
    <definedName name="_R2P" localSheetId="13">#REF!</definedName>
    <definedName name="_R2P" localSheetId="3">#REF!</definedName>
    <definedName name="_R2P" localSheetId="10">#REF!</definedName>
    <definedName name="_R2P">#REF!</definedName>
    <definedName name="_R2R" localSheetId="2">#REF!</definedName>
    <definedName name="_R2R" localSheetId="8">#REF!</definedName>
    <definedName name="_R2R" localSheetId="7">#REF!</definedName>
    <definedName name="_R2R" localSheetId="12">#REF!</definedName>
    <definedName name="_R2R" localSheetId="1">#REF!</definedName>
    <definedName name="_R2R" localSheetId="13">#REF!</definedName>
    <definedName name="_R2R" localSheetId="3">#REF!</definedName>
    <definedName name="_R2R" localSheetId="10">#REF!</definedName>
    <definedName name="_R2R">#REF!</definedName>
    <definedName name="_R3P" localSheetId="2">#REF!</definedName>
    <definedName name="_R3P" localSheetId="8">#REF!</definedName>
    <definedName name="_R3P" localSheetId="7">#REF!</definedName>
    <definedName name="_R3P" localSheetId="12">#REF!</definedName>
    <definedName name="_R3P" localSheetId="1">#REF!</definedName>
    <definedName name="_R3P" localSheetId="13">#REF!</definedName>
    <definedName name="_R3P" localSheetId="3">#REF!</definedName>
    <definedName name="_R3P" localSheetId="10">#REF!</definedName>
    <definedName name="_R3P">#REF!</definedName>
    <definedName name="_R3R" localSheetId="2">#REF!</definedName>
    <definedName name="_R3R" localSheetId="8">#REF!</definedName>
    <definedName name="_R3R" localSheetId="7">#REF!</definedName>
    <definedName name="_R3R" localSheetId="12">#REF!</definedName>
    <definedName name="_R3R" localSheetId="1">#REF!</definedName>
    <definedName name="_R3R" localSheetId="13">#REF!</definedName>
    <definedName name="_R3R" localSheetId="3">#REF!</definedName>
    <definedName name="_R3R" localSheetId="10">#REF!</definedName>
    <definedName name="_R3R">#REF!</definedName>
    <definedName name="_R4P" localSheetId="2">#REF!</definedName>
    <definedName name="_R4P" localSheetId="8">#REF!</definedName>
    <definedName name="_R4P" localSheetId="7">#REF!</definedName>
    <definedName name="_R4P" localSheetId="12">#REF!</definedName>
    <definedName name="_R4P" localSheetId="1">#REF!</definedName>
    <definedName name="_R4P" localSheetId="13">#REF!</definedName>
    <definedName name="_R4P" localSheetId="3">#REF!</definedName>
    <definedName name="_R4P" localSheetId="10">#REF!</definedName>
    <definedName name="_R4P">#REF!</definedName>
    <definedName name="_R4R" localSheetId="2">#REF!</definedName>
    <definedName name="_R4R" localSheetId="8">#REF!</definedName>
    <definedName name="_R4R" localSheetId="7">#REF!</definedName>
    <definedName name="_R4R" localSheetId="12">#REF!</definedName>
    <definedName name="_R4R" localSheetId="1">#REF!</definedName>
    <definedName name="_R4R" localSheetId="13">#REF!</definedName>
    <definedName name="_R4R" localSheetId="3">#REF!</definedName>
    <definedName name="_R4R" localSheetId="10">#REF!</definedName>
    <definedName name="_R4R">#REF!</definedName>
    <definedName name="_R5P" localSheetId="2">#REF!</definedName>
    <definedName name="_R5P" localSheetId="8">#REF!</definedName>
    <definedName name="_R5P" localSheetId="7">#REF!</definedName>
    <definedName name="_R5P" localSheetId="12">#REF!</definedName>
    <definedName name="_R5P" localSheetId="1">#REF!</definedName>
    <definedName name="_R5P" localSheetId="13">#REF!</definedName>
    <definedName name="_R5P" localSheetId="3">#REF!</definedName>
    <definedName name="_R5P" localSheetId="10">#REF!</definedName>
    <definedName name="_R5P">#REF!</definedName>
    <definedName name="_R5R" localSheetId="2">#REF!</definedName>
    <definedName name="_R5R" localSheetId="8">#REF!</definedName>
    <definedName name="_R5R" localSheetId="7">#REF!</definedName>
    <definedName name="_R5R" localSheetId="12">#REF!</definedName>
    <definedName name="_R5R" localSheetId="1">#REF!</definedName>
    <definedName name="_R5R" localSheetId="13">#REF!</definedName>
    <definedName name="_R5R" localSheetId="3">#REF!</definedName>
    <definedName name="_R5R" localSheetId="10">#REF!</definedName>
    <definedName name="_R5R">#REF!</definedName>
    <definedName name="_R6P" localSheetId="2">#REF!</definedName>
    <definedName name="_R6P" localSheetId="8">#REF!</definedName>
    <definedName name="_R6P" localSheetId="7">#REF!</definedName>
    <definedName name="_R6P" localSheetId="12">#REF!</definedName>
    <definedName name="_R6P" localSheetId="1">#REF!</definedName>
    <definedName name="_R6P" localSheetId="13">#REF!</definedName>
    <definedName name="_R6P" localSheetId="3">#REF!</definedName>
    <definedName name="_R6P" localSheetId="10">#REF!</definedName>
    <definedName name="_R6P">#REF!</definedName>
    <definedName name="_R6R" localSheetId="2">#REF!</definedName>
    <definedName name="_R6R" localSheetId="8">#REF!</definedName>
    <definedName name="_R6R" localSheetId="7">#REF!</definedName>
    <definedName name="_R6R" localSheetId="12">#REF!</definedName>
    <definedName name="_R6R" localSheetId="1">#REF!</definedName>
    <definedName name="_R6R" localSheetId="13">#REF!</definedName>
    <definedName name="_R6R" localSheetId="3">#REF!</definedName>
    <definedName name="_R6R" localSheetId="10">#REF!</definedName>
    <definedName name="_R6R">#REF!</definedName>
    <definedName name="_R7P" localSheetId="2">#REF!</definedName>
    <definedName name="_R7P" localSheetId="8">#REF!</definedName>
    <definedName name="_R7P" localSheetId="7">#REF!</definedName>
    <definedName name="_R7P" localSheetId="12">#REF!</definedName>
    <definedName name="_R7P" localSheetId="1">#REF!</definedName>
    <definedName name="_R7P" localSheetId="13">#REF!</definedName>
    <definedName name="_R7P" localSheetId="3">#REF!</definedName>
    <definedName name="_R7P" localSheetId="10">#REF!</definedName>
    <definedName name="_R7P">#REF!</definedName>
    <definedName name="_R7R" localSheetId="2">#REF!</definedName>
    <definedName name="_R7R" localSheetId="8">#REF!</definedName>
    <definedName name="_R7R" localSheetId="7">#REF!</definedName>
    <definedName name="_R7R" localSheetId="12">#REF!</definedName>
    <definedName name="_R7R" localSheetId="1">#REF!</definedName>
    <definedName name="_R7R" localSheetId="13">#REF!</definedName>
    <definedName name="_R7R" localSheetId="3">#REF!</definedName>
    <definedName name="_R7R" localSheetId="10">#REF!</definedName>
    <definedName name="_R7R">#REF!</definedName>
    <definedName name="_R8P" localSheetId="2">#REF!</definedName>
    <definedName name="_R8P" localSheetId="8">#REF!</definedName>
    <definedName name="_R8P" localSheetId="7">#REF!</definedName>
    <definedName name="_R8P" localSheetId="12">#REF!</definedName>
    <definedName name="_R8P" localSheetId="1">#REF!</definedName>
    <definedName name="_R8P" localSheetId="13">#REF!</definedName>
    <definedName name="_R8P" localSheetId="3">#REF!</definedName>
    <definedName name="_R8P" localSheetId="10">#REF!</definedName>
    <definedName name="_R8P">#REF!</definedName>
    <definedName name="_R8R" localSheetId="2">#REF!</definedName>
    <definedName name="_R8R" localSheetId="8">#REF!</definedName>
    <definedName name="_R8R" localSheetId="7">#REF!</definedName>
    <definedName name="_R8R" localSheetId="12">#REF!</definedName>
    <definedName name="_R8R" localSheetId="1">#REF!</definedName>
    <definedName name="_R8R" localSheetId="13">#REF!</definedName>
    <definedName name="_R8R" localSheetId="3">#REF!</definedName>
    <definedName name="_R8R" localSheetId="10">#REF!</definedName>
    <definedName name="_R8R">#REF!</definedName>
    <definedName name="_R9P" localSheetId="2">#REF!</definedName>
    <definedName name="_R9P" localSheetId="8">#REF!</definedName>
    <definedName name="_R9P" localSheetId="7">#REF!</definedName>
    <definedName name="_R9P" localSheetId="12">#REF!</definedName>
    <definedName name="_R9P" localSheetId="1">#REF!</definedName>
    <definedName name="_R9P" localSheetId="13">#REF!</definedName>
    <definedName name="_R9P" localSheetId="3">#REF!</definedName>
    <definedName name="_R9P" localSheetId="10">#REF!</definedName>
    <definedName name="_R9P">#REF!</definedName>
    <definedName name="_R9R" localSheetId="2">#REF!</definedName>
    <definedName name="_R9R" localSheetId="8">#REF!</definedName>
    <definedName name="_R9R" localSheetId="7">#REF!</definedName>
    <definedName name="_R9R" localSheetId="12">#REF!</definedName>
    <definedName name="_R9R" localSheetId="1">#REF!</definedName>
    <definedName name="_R9R" localSheetId="13">#REF!</definedName>
    <definedName name="_R9R" localSheetId="3">#REF!</definedName>
    <definedName name="_R9R" localSheetId="10">#REF!</definedName>
    <definedName name="_R9R">#REF!</definedName>
    <definedName name="_RP1" localSheetId="2">#REF!</definedName>
    <definedName name="_RP1" localSheetId="8">#REF!</definedName>
    <definedName name="_RP1" localSheetId="7">#REF!</definedName>
    <definedName name="_RP1" localSheetId="12">#REF!</definedName>
    <definedName name="_RP1" localSheetId="1">#REF!</definedName>
    <definedName name="_RP1" localSheetId="13">#REF!</definedName>
    <definedName name="_RP1" localSheetId="3">#REF!</definedName>
    <definedName name="_RP1" localSheetId="10">#REF!</definedName>
    <definedName name="_RP1">#REF!</definedName>
    <definedName name="_RP10" localSheetId="2">#REF!</definedName>
    <definedName name="_RP10" localSheetId="8">#REF!</definedName>
    <definedName name="_RP10" localSheetId="7">#REF!</definedName>
    <definedName name="_RP10" localSheetId="12">#REF!</definedName>
    <definedName name="_RP10" localSheetId="1">#REF!</definedName>
    <definedName name="_RP10" localSheetId="13">#REF!</definedName>
    <definedName name="_RP10" localSheetId="3">#REF!</definedName>
    <definedName name="_RP10" localSheetId="10">#REF!</definedName>
    <definedName name="_RP10">#REF!</definedName>
    <definedName name="_RP11" localSheetId="2">#REF!</definedName>
    <definedName name="_RP11" localSheetId="8">#REF!</definedName>
    <definedName name="_RP11" localSheetId="7">#REF!</definedName>
    <definedName name="_RP11" localSheetId="12">#REF!</definedName>
    <definedName name="_RP11" localSheetId="1">#REF!</definedName>
    <definedName name="_RP11" localSheetId="13">#REF!</definedName>
    <definedName name="_RP11" localSheetId="3">#REF!</definedName>
    <definedName name="_RP11" localSheetId="10">#REF!</definedName>
    <definedName name="_RP11">#REF!</definedName>
    <definedName name="_RP12" localSheetId="2">#REF!</definedName>
    <definedName name="_RP12" localSheetId="8">#REF!</definedName>
    <definedName name="_RP12" localSheetId="7">#REF!</definedName>
    <definedName name="_RP12" localSheetId="12">#REF!</definedName>
    <definedName name="_RP12" localSheetId="1">#REF!</definedName>
    <definedName name="_RP12" localSheetId="13">#REF!</definedName>
    <definedName name="_RP12" localSheetId="3">#REF!</definedName>
    <definedName name="_RP12" localSheetId="10">#REF!</definedName>
    <definedName name="_RP12">#REF!</definedName>
    <definedName name="_RP13" localSheetId="2">#REF!</definedName>
    <definedName name="_RP13" localSheetId="8">#REF!</definedName>
    <definedName name="_RP13" localSheetId="7">#REF!</definedName>
    <definedName name="_RP13" localSheetId="12">#REF!</definedName>
    <definedName name="_RP13" localSheetId="1">#REF!</definedName>
    <definedName name="_RP13" localSheetId="13">#REF!</definedName>
    <definedName name="_RP13" localSheetId="3">#REF!</definedName>
    <definedName name="_RP13" localSheetId="10">#REF!</definedName>
    <definedName name="_RP13">#REF!</definedName>
    <definedName name="_RP14" localSheetId="2">#REF!</definedName>
    <definedName name="_RP14" localSheetId="8">#REF!</definedName>
    <definedName name="_RP14" localSheetId="7">#REF!</definedName>
    <definedName name="_RP14" localSheetId="12">#REF!</definedName>
    <definedName name="_RP14" localSheetId="1">#REF!</definedName>
    <definedName name="_RP14" localSheetId="13">#REF!</definedName>
    <definedName name="_RP14" localSheetId="3">#REF!</definedName>
    <definedName name="_RP14" localSheetId="10">#REF!</definedName>
    <definedName name="_RP14">#REF!</definedName>
    <definedName name="_RP15" localSheetId="2">#REF!</definedName>
    <definedName name="_RP15" localSheetId="8">#REF!</definedName>
    <definedName name="_RP15" localSheetId="7">#REF!</definedName>
    <definedName name="_RP15" localSheetId="12">#REF!</definedName>
    <definedName name="_RP15" localSheetId="1">#REF!</definedName>
    <definedName name="_RP15" localSheetId="13">#REF!</definedName>
    <definedName name="_RP15" localSheetId="3">#REF!</definedName>
    <definedName name="_RP15" localSheetId="10">#REF!</definedName>
    <definedName name="_RP15">#REF!</definedName>
    <definedName name="_RP16" localSheetId="2">#REF!</definedName>
    <definedName name="_RP16" localSheetId="8">#REF!</definedName>
    <definedName name="_RP16" localSheetId="7">#REF!</definedName>
    <definedName name="_RP16" localSheetId="12">#REF!</definedName>
    <definedName name="_RP16" localSheetId="1">#REF!</definedName>
    <definedName name="_RP16" localSheetId="13">#REF!</definedName>
    <definedName name="_RP16" localSheetId="3">#REF!</definedName>
    <definedName name="_RP16" localSheetId="10">#REF!</definedName>
    <definedName name="_RP16">#REF!</definedName>
    <definedName name="_RP17" localSheetId="2">#REF!</definedName>
    <definedName name="_RP17" localSheetId="8">#REF!</definedName>
    <definedName name="_RP17" localSheetId="7">#REF!</definedName>
    <definedName name="_RP17" localSheetId="12">#REF!</definedName>
    <definedName name="_RP17" localSheetId="1">#REF!</definedName>
    <definedName name="_RP17" localSheetId="13">#REF!</definedName>
    <definedName name="_RP17" localSheetId="3">#REF!</definedName>
    <definedName name="_RP17" localSheetId="10">#REF!</definedName>
    <definedName name="_RP17">#REF!</definedName>
    <definedName name="_RP18" localSheetId="2">#REF!</definedName>
    <definedName name="_RP18" localSheetId="8">#REF!</definedName>
    <definedName name="_RP18" localSheetId="7">#REF!</definedName>
    <definedName name="_RP18" localSheetId="12">#REF!</definedName>
    <definedName name="_RP18" localSheetId="1">#REF!</definedName>
    <definedName name="_RP18" localSheetId="13">#REF!</definedName>
    <definedName name="_RP18" localSheetId="3">#REF!</definedName>
    <definedName name="_RP18" localSheetId="10">#REF!</definedName>
    <definedName name="_RP18">#REF!</definedName>
    <definedName name="_RP19" localSheetId="2">#REF!</definedName>
    <definedName name="_RP19" localSheetId="8">#REF!</definedName>
    <definedName name="_RP19" localSheetId="7">#REF!</definedName>
    <definedName name="_RP19" localSheetId="12">#REF!</definedName>
    <definedName name="_RP19" localSheetId="1">#REF!</definedName>
    <definedName name="_RP19" localSheetId="13">#REF!</definedName>
    <definedName name="_RP19" localSheetId="3">#REF!</definedName>
    <definedName name="_RP19" localSheetId="10">#REF!</definedName>
    <definedName name="_RP19">#REF!</definedName>
    <definedName name="_RP2" localSheetId="2">#REF!</definedName>
    <definedName name="_RP2" localSheetId="8">#REF!</definedName>
    <definedName name="_RP2" localSheetId="7">#REF!</definedName>
    <definedName name="_RP2" localSheetId="12">#REF!</definedName>
    <definedName name="_RP2" localSheetId="1">#REF!</definedName>
    <definedName name="_RP2" localSheetId="13">#REF!</definedName>
    <definedName name="_RP2" localSheetId="3">#REF!</definedName>
    <definedName name="_RP2" localSheetId="10">#REF!</definedName>
    <definedName name="_RP2">#REF!</definedName>
    <definedName name="_RP20" localSheetId="2">#REF!</definedName>
    <definedName name="_RP20" localSheetId="8">#REF!</definedName>
    <definedName name="_RP20" localSheetId="7">#REF!</definedName>
    <definedName name="_RP20" localSheetId="12">#REF!</definedName>
    <definedName name="_RP20" localSheetId="1">#REF!</definedName>
    <definedName name="_RP20" localSheetId="13">#REF!</definedName>
    <definedName name="_RP20" localSheetId="3">#REF!</definedName>
    <definedName name="_RP20" localSheetId="10">#REF!</definedName>
    <definedName name="_RP20">#REF!</definedName>
    <definedName name="_RP21" localSheetId="2">#REF!</definedName>
    <definedName name="_RP21" localSheetId="8">#REF!</definedName>
    <definedName name="_RP21" localSheetId="7">#REF!</definedName>
    <definedName name="_RP21" localSheetId="12">#REF!</definedName>
    <definedName name="_RP21" localSheetId="1">#REF!</definedName>
    <definedName name="_RP21" localSheetId="13">#REF!</definedName>
    <definedName name="_RP21" localSheetId="3">#REF!</definedName>
    <definedName name="_RP21" localSheetId="10">#REF!</definedName>
    <definedName name="_RP21">#REF!</definedName>
    <definedName name="_RP22" localSheetId="2">#REF!</definedName>
    <definedName name="_RP22" localSheetId="8">#REF!</definedName>
    <definedName name="_RP22" localSheetId="7">#REF!</definedName>
    <definedName name="_RP22" localSheetId="12">#REF!</definedName>
    <definedName name="_RP22" localSheetId="1">#REF!</definedName>
    <definedName name="_RP22" localSheetId="13">#REF!</definedName>
    <definedName name="_RP22" localSheetId="3">#REF!</definedName>
    <definedName name="_RP22" localSheetId="10">#REF!</definedName>
    <definedName name="_RP22">#REF!</definedName>
    <definedName name="_RP23" localSheetId="2">#REF!</definedName>
    <definedName name="_RP23" localSheetId="8">#REF!</definedName>
    <definedName name="_RP23" localSheetId="7">#REF!</definedName>
    <definedName name="_RP23" localSheetId="12">#REF!</definedName>
    <definedName name="_RP23" localSheetId="1">#REF!</definedName>
    <definedName name="_RP23" localSheetId="13">#REF!</definedName>
    <definedName name="_RP23" localSheetId="3">#REF!</definedName>
    <definedName name="_RP23" localSheetId="10">#REF!</definedName>
    <definedName name="_RP23">#REF!</definedName>
    <definedName name="_RP24" localSheetId="2">#REF!</definedName>
    <definedName name="_RP24" localSheetId="8">#REF!</definedName>
    <definedName name="_RP24" localSheetId="7">#REF!</definedName>
    <definedName name="_RP24" localSheetId="12">#REF!</definedName>
    <definedName name="_RP24" localSheetId="1">#REF!</definedName>
    <definedName name="_RP24" localSheetId="13">#REF!</definedName>
    <definedName name="_RP24" localSheetId="3">#REF!</definedName>
    <definedName name="_RP24" localSheetId="10">#REF!</definedName>
    <definedName name="_RP24">#REF!</definedName>
    <definedName name="_RP3" localSheetId="2">#REF!</definedName>
    <definedName name="_RP3" localSheetId="8">#REF!</definedName>
    <definedName name="_RP3" localSheetId="7">#REF!</definedName>
    <definedName name="_RP3" localSheetId="12">#REF!</definedName>
    <definedName name="_RP3" localSheetId="1">#REF!</definedName>
    <definedName name="_RP3" localSheetId="13">#REF!</definedName>
    <definedName name="_RP3" localSheetId="3">#REF!</definedName>
    <definedName name="_RP3" localSheetId="10">#REF!</definedName>
    <definedName name="_RP3">#REF!</definedName>
    <definedName name="_RP4" localSheetId="2">#REF!</definedName>
    <definedName name="_RP4" localSheetId="8">#REF!</definedName>
    <definedName name="_RP4" localSheetId="7">#REF!</definedName>
    <definedName name="_RP4" localSheetId="12">#REF!</definedName>
    <definedName name="_RP4" localSheetId="1">#REF!</definedName>
    <definedName name="_RP4" localSheetId="13">#REF!</definedName>
    <definedName name="_RP4" localSheetId="3">#REF!</definedName>
    <definedName name="_RP4" localSheetId="10">#REF!</definedName>
    <definedName name="_RP4">#REF!</definedName>
    <definedName name="_RP5" localSheetId="2">#REF!</definedName>
    <definedName name="_RP5" localSheetId="8">#REF!</definedName>
    <definedName name="_RP5" localSheetId="7">#REF!</definedName>
    <definedName name="_RP5" localSheetId="12">#REF!</definedName>
    <definedName name="_RP5" localSheetId="1">#REF!</definedName>
    <definedName name="_RP5" localSheetId="13">#REF!</definedName>
    <definedName name="_RP5" localSheetId="3">#REF!</definedName>
    <definedName name="_RP5" localSheetId="10">#REF!</definedName>
    <definedName name="_RP5">#REF!</definedName>
    <definedName name="_RP6" localSheetId="2">#REF!</definedName>
    <definedName name="_RP6" localSheetId="8">#REF!</definedName>
    <definedName name="_RP6" localSheetId="7">#REF!</definedName>
    <definedName name="_RP6" localSheetId="12">#REF!</definedName>
    <definedName name="_RP6" localSheetId="1">#REF!</definedName>
    <definedName name="_RP6" localSheetId="13">#REF!</definedName>
    <definedName name="_RP6" localSheetId="3">#REF!</definedName>
    <definedName name="_RP6" localSheetId="10">#REF!</definedName>
    <definedName name="_RP6">#REF!</definedName>
    <definedName name="_RP7" localSheetId="2">#REF!</definedName>
    <definedName name="_RP7" localSheetId="8">#REF!</definedName>
    <definedName name="_RP7" localSheetId="7">#REF!</definedName>
    <definedName name="_RP7" localSheetId="12">#REF!</definedName>
    <definedName name="_RP7" localSheetId="1">#REF!</definedName>
    <definedName name="_RP7" localSheetId="13">#REF!</definedName>
    <definedName name="_RP7" localSheetId="3">#REF!</definedName>
    <definedName name="_RP7" localSheetId="10">#REF!</definedName>
    <definedName name="_RP7">#REF!</definedName>
    <definedName name="_RP8" localSheetId="2">#REF!</definedName>
    <definedName name="_RP8" localSheetId="8">#REF!</definedName>
    <definedName name="_RP8" localSheetId="7">#REF!</definedName>
    <definedName name="_RP8" localSheetId="12">#REF!</definedName>
    <definedName name="_RP8" localSheetId="1">#REF!</definedName>
    <definedName name="_RP8" localSheetId="13">#REF!</definedName>
    <definedName name="_RP8" localSheetId="3">#REF!</definedName>
    <definedName name="_RP8" localSheetId="10">#REF!</definedName>
    <definedName name="_RP8">#REF!</definedName>
    <definedName name="_RP9" localSheetId="2">#REF!</definedName>
    <definedName name="_RP9" localSheetId="8">#REF!</definedName>
    <definedName name="_RP9" localSheetId="7">#REF!</definedName>
    <definedName name="_RP9" localSheetId="12">#REF!</definedName>
    <definedName name="_RP9" localSheetId="1">#REF!</definedName>
    <definedName name="_RP9" localSheetId="13">#REF!</definedName>
    <definedName name="_RP9" localSheetId="3">#REF!</definedName>
    <definedName name="_RP9" localSheetId="10">#REF!</definedName>
    <definedName name="_RP9">#REF!</definedName>
    <definedName name="_RR1" localSheetId="2">#REF!</definedName>
    <definedName name="_RR1" localSheetId="8">#REF!</definedName>
    <definedName name="_RR1" localSheetId="7">#REF!</definedName>
    <definedName name="_RR1" localSheetId="12">#REF!</definedName>
    <definedName name="_RR1" localSheetId="1">#REF!</definedName>
    <definedName name="_RR1" localSheetId="13">#REF!</definedName>
    <definedName name="_RR1" localSheetId="3">#REF!</definedName>
    <definedName name="_RR1" localSheetId="10">#REF!</definedName>
    <definedName name="_RR1">#REF!</definedName>
    <definedName name="_RR10" localSheetId="2">#REF!</definedName>
    <definedName name="_RR10" localSheetId="8">#REF!</definedName>
    <definedName name="_RR10" localSheetId="7">#REF!</definedName>
    <definedName name="_RR10" localSheetId="12">#REF!</definedName>
    <definedName name="_RR10" localSheetId="1">#REF!</definedName>
    <definedName name="_RR10" localSheetId="13">#REF!</definedName>
    <definedName name="_RR10" localSheetId="3">#REF!</definedName>
    <definedName name="_RR10" localSheetId="10">#REF!</definedName>
    <definedName name="_RR10">#REF!</definedName>
    <definedName name="_RR12" localSheetId="2">#REF!</definedName>
    <definedName name="_RR12" localSheetId="8">#REF!</definedName>
    <definedName name="_RR12" localSheetId="7">#REF!</definedName>
    <definedName name="_RR12" localSheetId="12">#REF!</definedName>
    <definedName name="_RR12" localSheetId="1">#REF!</definedName>
    <definedName name="_RR12" localSheetId="13">#REF!</definedName>
    <definedName name="_RR12" localSheetId="3">#REF!</definedName>
    <definedName name="_RR12" localSheetId="10">#REF!</definedName>
    <definedName name="_RR12">#REF!</definedName>
    <definedName name="_RR13" localSheetId="2">#REF!</definedName>
    <definedName name="_RR13" localSheetId="8">#REF!</definedName>
    <definedName name="_RR13" localSheetId="7">#REF!</definedName>
    <definedName name="_RR13" localSheetId="12">#REF!</definedName>
    <definedName name="_RR13" localSheetId="1">#REF!</definedName>
    <definedName name="_RR13" localSheetId="13">#REF!</definedName>
    <definedName name="_RR13" localSheetId="3">#REF!</definedName>
    <definedName name="_RR13" localSheetId="10">#REF!</definedName>
    <definedName name="_RR13">#REF!</definedName>
    <definedName name="_RR14" localSheetId="2">#REF!</definedName>
    <definedName name="_RR14" localSheetId="8">#REF!</definedName>
    <definedName name="_RR14" localSheetId="7">#REF!</definedName>
    <definedName name="_RR14" localSheetId="12">#REF!</definedName>
    <definedName name="_RR14" localSheetId="1">#REF!</definedName>
    <definedName name="_RR14" localSheetId="13">#REF!</definedName>
    <definedName name="_RR14" localSheetId="3">#REF!</definedName>
    <definedName name="_RR14" localSheetId="10">#REF!</definedName>
    <definedName name="_RR14">#REF!</definedName>
    <definedName name="_RR15" localSheetId="2">#REF!</definedName>
    <definedName name="_RR15" localSheetId="8">#REF!</definedName>
    <definedName name="_RR15" localSheetId="7">#REF!</definedName>
    <definedName name="_RR15" localSheetId="12">#REF!</definedName>
    <definedName name="_RR15" localSheetId="1">#REF!</definedName>
    <definedName name="_RR15" localSheetId="13">#REF!</definedName>
    <definedName name="_RR15" localSheetId="3">#REF!</definedName>
    <definedName name="_RR15" localSheetId="10">#REF!</definedName>
    <definedName name="_RR15">#REF!</definedName>
    <definedName name="_RR16" localSheetId="2">#REF!</definedName>
    <definedName name="_RR16" localSheetId="8">#REF!</definedName>
    <definedName name="_RR16" localSheetId="7">#REF!</definedName>
    <definedName name="_RR16" localSheetId="12">#REF!</definedName>
    <definedName name="_RR16" localSheetId="1">#REF!</definedName>
    <definedName name="_RR16" localSheetId="13">#REF!</definedName>
    <definedName name="_RR16" localSheetId="3">#REF!</definedName>
    <definedName name="_RR16" localSheetId="10">#REF!</definedName>
    <definedName name="_RR16">#REF!</definedName>
    <definedName name="_RR17" localSheetId="2">#REF!</definedName>
    <definedName name="_RR17" localSheetId="8">#REF!</definedName>
    <definedName name="_RR17" localSheetId="7">#REF!</definedName>
    <definedName name="_RR17" localSheetId="12">#REF!</definedName>
    <definedName name="_RR17" localSheetId="1">#REF!</definedName>
    <definedName name="_RR17" localSheetId="13">#REF!</definedName>
    <definedName name="_RR17" localSheetId="3">#REF!</definedName>
    <definedName name="_RR17" localSheetId="10">#REF!</definedName>
    <definedName name="_RR17">#REF!</definedName>
    <definedName name="_RR18" localSheetId="2">#REF!</definedName>
    <definedName name="_RR18" localSheetId="8">#REF!</definedName>
    <definedName name="_RR18" localSheetId="7">#REF!</definedName>
    <definedName name="_RR18" localSheetId="12">#REF!</definedName>
    <definedName name="_RR18" localSheetId="1">#REF!</definedName>
    <definedName name="_RR18" localSheetId="13">#REF!</definedName>
    <definedName name="_RR18" localSheetId="3">#REF!</definedName>
    <definedName name="_RR18" localSheetId="10">#REF!</definedName>
    <definedName name="_RR18">#REF!</definedName>
    <definedName name="_RR19" localSheetId="2">#REF!</definedName>
    <definedName name="_RR19" localSheetId="8">#REF!</definedName>
    <definedName name="_RR19" localSheetId="7">#REF!</definedName>
    <definedName name="_RR19" localSheetId="12">#REF!</definedName>
    <definedName name="_RR19" localSheetId="1">#REF!</definedName>
    <definedName name="_RR19" localSheetId="13">#REF!</definedName>
    <definedName name="_RR19" localSheetId="3">#REF!</definedName>
    <definedName name="_RR19" localSheetId="10">#REF!</definedName>
    <definedName name="_RR19">#REF!</definedName>
    <definedName name="_RR2" localSheetId="2">#REF!</definedName>
    <definedName name="_RR2" localSheetId="8">#REF!</definedName>
    <definedName name="_RR2" localSheetId="7">#REF!</definedName>
    <definedName name="_RR2" localSheetId="12">#REF!</definedName>
    <definedName name="_RR2" localSheetId="1">#REF!</definedName>
    <definedName name="_RR2" localSheetId="13">#REF!</definedName>
    <definedName name="_RR2" localSheetId="3">#REF!</definedName>
    <definedName name="_RR2" localSheetId="10">#REF!</definedName>
    <definedName name="_RR2">#REF!</definedName>
    <definedName name="_RR20" localSheetId="2">#REF!</definedName>
    <definedName name="_RR20" localSheetId="8">#REF!</definedName>
    <definedName name="_RR20" localSheetId="7">#REF!</definedName>
    <definedName name="_RR20" localSheetId="12">#REF!</definedName>
    <definedName name="_RR20" localSheetId="1">#REF!</definedName>
    <definedName name="_RR20" localSheetId="13">#REF!</definedName>
    <definedName name="_RR20" localSheetId="3">#REF!</definedName>
    <definedName name="_RR20" localSheetId="10">#REF!</definedName>
    <definedName name="_RR20">#REF!</definedName>
    <definedName name="_RR21" localSheetId="2">#REF!</definedName>
    <definedName name="_RR21" localSheetId="8">#REF!</definedName>
    <definedName name="_RR21" localSheetId="7">#REF!</definedName>
    <definedName name="_RR21" localSheetId="12">#REF!</definedName>
    <definedName name="_RR21" localSheetId="1">#REF!</definedName>
    <definedName name="_RR21" localSheetId="13">#REF!</definedName>
    <definedName name="_RR21" localSheetId="3">#REF!</definedName>
    <definedName name="_RR21" localSheetId="10">#REF!</definedName>
    <definedName name="_RR21">#REF!</definedName>
    <definedName name="_RR22" localSheetId="2">#REF!</definedName>
    <definedName name="_RR22" localSheetId="8">#REF!</definedName>
    <definedName name="_RR22" localSheetId="7">#REF!</definedName>
    <definedName name="_RR22" localSheetId="12">#REF!</definedName>
    <definedName name="_RR22" localSheetId="1">#REF!</definedName>
    <definedName name="_RR22" localSheetId="13">#REF!</definedName>
    <definedName name="_RR22" localSheetId="3">#REF!</definedName>
    <definedName name="_RR22" localSheetId="10">#REF!</definedName>
    <definedName name="_RR22">#REF!</definedName>
    <definedName name="_RR23" localSheetId="2">#REF!</definedName>
    <definedName name="_RR23" localSheetId="8">#REF!</definedName>
    <definedName name="_RR23" localSheetId="7">#REF!</definedName>
    <definedName name="_RR23" localSheetId="12">#REF!</definedName>
    <definedName name="_RR23" localSheetId="1">#REF!</definedName>
    <definedName name="_RR23" localSheetId="13">#REF!</definedName>
    <definedName name="_RR23" localSheetId="3">#REF!</definedName>
    <definedName name="_RR23" localSheetId="10">#REF!</definedName>
    <definedName name="_RR23">#REF!</definedName>
    <definedName name="_RR24" localSheetId="2">#REF!</definedName>
    <definedName name="_RR24" localSheetId="8">#REF!</definedName>
    <definedName name="_RR24" localSheetId="7">#REF!</definedName>
    <definedName name="_RR24" localSheetId="12">#REF!</definedName>
    <definedName name="_RR24" localSheetId="1">#REF!</definedName>
    <definedName name="_RR24" localSheetId="13">#REF!</definedName>
    <definedName name="_RR24" localSheetId="3">#REF!</definedName>
    <definedName name="_RR24" localSheetId="10">#REF!</definedName>
    <definedName name="_RR24">#REF!</definedName>
    <definedName name="_RR3" localSheetId="2">#REF!</definedName>
    <definedName name="_RR3" localSheetId="8">#REF!</definedName>
    <definedName name="_RR3" localSheetId="7">#REF!</definedName>
    <definedName name="_RR3" localSheetId="12">#REF!</definedName>
    <definedName name="_RR3" localSheetId="1">#REF!</definedName>
    <definedName name="_RR3" localSheetId="13">#REF!</definedName>
    <definedName name="_RR3" localSheetId="3">#REF!</definedName>
    <definedName name="_RR3" localSheetId="10">#REF!</definedName>
    <definedName name="_RR3">#REF!</definedName>
    <definedName name="_RR4" localSheetId="2">#REF!</definedName>
    <definedName name="_RR4" localSheetId="8">#REF!</definedName>
    <definedName name="_RR4" localSheetId="7">#REF!</definedName>
    <definedName name="_RR4" localSheetId="12">#REF!</definedName>
    <definedName name="_RR4" localSheetId="1">#REF!</definedName>
    <definedName name="_RR4" localSheetId="13">#REF!</definedName>
    <definedName name="_RR4" localSheetId="3">#REF!</definedName>
    <definedName name="_RR4" localSheetId="10">#REF!</definedName>
    <definedName name="_RR4">#REF!</definedName>
    <definedName name="_RR5" localSheetId="2">#REF!</definedName>
    <definedName name="_RR5" localSheetId="8">#REF!</definedName>
    <definedName name="_RR5" localSheetId="7">#REF!</definedName>
    <definedName name="_RR5" localSheetId="12">#REF!</definedName>
    <definedName name="_RR5" localSheetId="1">#REF!</definedName>
    <definedName name="_RR5" localSheetId="13">#REF!</definedName>
    <definedName name="_RR5" localSheetId="3">#REF!</definedName>
    <definedName name="_RR5" localSheetId="10">#REF!</definedName>
    <definedName name="_RR5">#REF!</definedName>
    <definedName name="_RR6" localSheetId="2">#REF!</definedName>
    <definedName name="_RR6" localSheetId="8">#REF!</definedName>
    <definedName name="_RR6" localSheetId="7">#REF!</definedName>
    <definedName name="_RR6" localSheetId="12">#REF!</definedName>
    <definedName name="_RR6" localSheetId="1">#REF!</definedName>
    <definedName name="_RR6" localSheetId="13">#REF!</definedName>
    <definedName name="_RR6" localSheetId="3">#REF!</definedName>
    <definedName name="_RR6" localSheetId="10">#REF!</definedName>
    <definedName name="_RR6">#REF!</definedName>
    <definedName name="_RR7" localSheetId="2">#REF!</definedName>
    <definedName name="_RR7" localSheetId="8">#REF!</definedName>
    <definedName name="_RR7" localSheetId="7">#REF!</definedName>
    <definedName name="_RR7" localSheetId="12">#REF!</definedName>
    <definedName name="_RR7" localSheetId="1">#REF!</definedName>
    <definedName name="_RR7" localSheetId="13">#REF!</definedName>
    <definedName name="_RR7" localSheetId="3">#REF!</definedName>
    <definedName name="_RR7" localSheetId="10">#REF!</definedName>
    <definedName name="_RR7">#REF!</definedName>
    <definedName name="_RR8" localSheetId="2">#REF!</definedName>
    <definedName name="_RR8" localSheetId="8">#REF!</definedName>
    <definedName name="_RR8" localSheetId="7">#REF!</definedName>
    <definedName name="_RR8" localSheetId="12">#REF!</definedName>
    <definedName name="_RR8" localSheetId="1">#REF!</definedName>
    <definedName name="_RR8" localSheetId="13">#REF!</definedName>
    <definedName name="_RR8" localSheetId="3">#REF!</definedName>
    <definedName name="_RR8" localSheetId="10">#REF!</definedName>
    <definedName name="_RR8">#REF!</definedName>
    <definedName name="_RR9" localSheetId="2">#REF!</definedName>
    <definedName name="_RR9" localSheetId="8">#REF!</definedName>
    <definedName name="_RR9" localSheetId="7">#REF!</definedName>
    <definedName name="_RR9" localSheetId="12">#REF!</definedName>
    <definedName name="_RR9" localSheetId="1">#REF!</definedName>
    <definedName name="_RR9" localSheetId="13">#REF!</definedName>
    <definedName name="_RR9" localSheetId="3">#REF!</definedName>
    <definedName name="_RR9" localSheetId="10">#REF!</definedName>
    <definedName name="_RR9">#REF!</definedName>
    <definedName name="_tt1">"$#REF!.$A$1:$B$3278"</definedName>
    <definedName name="A1P1" localSheetId="2">#REF!</definedName>
    <definedName name="A1P1" localSheetId="8">#REF!</definedName>
    <definedName name="A1P1" localSheetId="7">#REF!</definedName>
    <definedName name="A1P1" localSheetId="12">#REF!</definedName>
    <definedName name="A1P1" localSheetId="1">#REF!</definedName>
    <definedName name="A1P1" localSheetId="13">#REF!</definedName>
    <definedName name="A1P1" localSheetId="3">#REF!</definedName>
    <definedName name="A1P1" localSheetId="10">#REF!</definedName>
    <definedName name="A1P1">#REF!</definedName>
    <definedName name="A1P10" localSheetId="2">#REF!</definedName>
    <definedName name="A1P10" localSheetId="8">#REF!</definedName>
    <definedName name="A1P10" localSheetId="7">#REF!</definedName>
    <definedName name="A1P10" localSheetId="12">#REF!</definedName>
    <definedName name="A1P10" localSheetId="1">#REF!</definedName>
    <definedName name="A1P10" localSheetId="13">#REF!</definedName>
    <definedName name="A1P10" localSheetId="3">#REF!</definedName>
    <definedName name="A1P10" localSheetId="10">#REF!</definedName>
    <definedName name="A1P10">#REF!</definedName>
    <definedName name="A1P11" localSheetId="2">#REF!</definedName>
    <definedName name="A1P11" localSheetId="8">#REF!</definedName>
    <definedName name="A1P11" localSheetId="7">#REF!</definedName>
    <definedName name="A1P11" localSheetId="12">#REF!</definedName>
    <definedName name="A1P11" localSheetId="1">#REF!</definedName>
    <definedName name="A1P11" localSheetId="13">#REF!</definedName>
    <definedName name="A1P11" localSheetId="3">#REF!</definedName>
    <definedName name="A1P11" localSheetId="10">#REF!</definedName>
    <definedName name="A1P11">#REF!</definedName>
    <definedName name="A1P12" localSheetId="2">#REF!</definedName>
    <definedName name="A1P12" localSheetId="8">#REF!</definedName>
    <definedName name="A1P12" localSheetId="7">#REF!</definedName>
    <definedName name="A1P12" localSheetId="12">#REF!</definedName>
    <definedName name="A1P12" localSheetId="1">#REF!</definedName>
    <definedName name="A1P12" localSheetId="13">#REF!</definedName>
    <definedName name="A1P12" localSheetId="3">#REF!</definedName>
    <definedName name="A1P12" localSheetId="10">#REF!</definedName>
    <definedName name="A1P12">#REF!</definedName>
    <definedName name="A1P13" localSheetId="2">#REF!</definedName>
    <definedName name="A1P13" localSheetId="8">#REF!</definedName>
    <definedName name="A1P13" localSheetId="7">#REF!</definedName>
    <definedName name="A1P13" localSheetId="12">#REF!</definedName>
    <definedName name="A1P13" localSheetId="1">#REF!</definedName>
    <definedName name="A1P13" localSheetId="13">#REF!</definedName>
    <definedName name="A1P13" localSheetId="3">#REF!</definedName>
    <definedName name="A1P13" localSheetId="10">#REF!</definedName>
    <definedName name="A1P13">#REF!</definedName>
    <definedName name="A1P14" localSheetId="2">#REF!</definedName>
    <definedName name="A1P14" localSheetId="8">#REF!</definedName>
    <definedName name="A1P14" localSheetId="7">#REF!</definedName>
    <definedName name="A1P14" localSheetId="12">#REF!</definedName>
    <definedName name="A1P14" localSheetId="1">#REF!</definedName>
    <definedName name="A1P14" localSheetId="13">#REF!</definedName>
    <definedName name="A1P14" localSheetId="3">#REF!</definedName>
    <definedName name="A1P14" localSheetId="10">#REF!</definedName>
    <definedName name="A1P14">#REF!</definedName>
    <definedName name="A1P15" localSheetId="2">#REF!</definedName>
    <definedName name="A1P15" localSheetId="8">#REF!</definedName>
    <definedName name="A1P15" localSheetId="7">#REF!</definedName>
    <definedName name="A1P15" localSheetId="12">#REF!</definedName>
    <definedName name="A1P15" localSheetId="1">#REF!</definedName>
    <definedName name="A1P15" localSheetId="13">#REF!</definedName>
    <definedName name="A1P15" localSheetId="3">#REF!</definedName>
    <definedName name="A1P15" localSheetId="10">#REF!</definedName>
    <definedName name="A1P15">#REF!</definedName>
    <definedName name="A1P16" localSheetId="2">#REF!</definedName>
    <definedName name="A1P16" localSheetId="8">#REF!</definedName>
    <definedName name="A1P16" localSheetId="7">#REF!</definedName>
    <definedName name="A1P16" localSheetId="12">#REF!</definedName>
    <definedName name="A1P16" localSheetId="1">#REF!</definedName>
    <definedName name="A1P16" localSheetId="13">#REF!</definedName>
    <definedName name="A1P16" localSheetId="3">#REF!</definedName>
    <definedName name="A1P16" localSheetId="10">#REF!</definedName>
    <definedName name="A1P16">#REF!</definedName>
    <definedName name="A1P17" localSheetId="2">#REF!</definedName>
    <definedName name="A1P17" localSheetId="8">#REF!</definedName>
    <definedName name="A1P17" localSheetId="7">#REF!</definedName>
    <definedName name="A1P17" localSheetId="12">#REF!</definedName>
    <definedName name="A1P17" localSheetId="1">#REF!</definedName>
    <definedName name="A1P17" localSheetId="13">#REF!</definedName>
    <definedName name="A1P17" localSheetId="3">#REF!</definedName>
    <definedName name="A1P17" localSheetId="10">#REF!</definedName>
    <definedName name="A1P17">#REF!</definedName>
    <definedName name="A1P18" localSheetId="2">#REF!</definedName>
    <definedName name="A1P18" localSheetId="8">#REF!</definedName>
    <definedName name="A1P18" localSheetId="7">#REF!</definedName>
    <definedName name="A1P18" localSheetId="12">#REF!</definedName>
    <definedName name="A1P18" localSheetId="1">#REF!</definedName>
    <definedName name="A1P18" localSheetId="13">#REF!</definedName>
    <definedName name="A1P18" localSheetId="3">#REF!</definedName>
    <definedName name="A1P18" localSheetId="10">#REF!</definedName>
    <definedName name="A1P18">#REF!</definedName>
    <definedName name="A1P19" localSheetId="2">#REF!</definedName>
    <definedName name="A1P19" localSheetId="8">#REF!</definedName>
    <definedName name="A1P19" localSheetId="7">#REF!</definedName>
    <definedName name="A1P19" localSheetId="12">#REF!</definedName>
    <definedName name="A1P19" localSheetId="1">#REF!</definedName>
    <definedName name="A1P19" localSheetId="13">#REF!</definedName>
    <definedName name="A1P19" localSheetId="3">#REF!</definedName>
    <definedName name="A1P19" localSheetId="10">#REF!</definedName>
    <definedName name="A1P19">#REF!</definedName>
    <definedName name="A1P2" localSheetId="2">#REF!</definedName>
    <definedName name="A1P2" localSheetId="8">#REF!</definedName>
    <definedName name="A1P2" localSheetId="7">#REF!</definedName>
    <definedName name="A1P2" localSheetId="12">#REF!</definedName>
    <definedName name="A1P2" localSheetId="1">#REF!</definedName>
    <definedName name="A1P2" localSheetId="13">#REF!</definedName>
    <definedName name="A1P2" localSheetId="3">#REF!</definedName>
    <definedName name="A1P2" localSheetId="10">#REF!</definedName>
    <definedName name="A1P2">#REF!</definedName>
    <definedName name="A1P20" localSheetId="2">#REF!</definedName>
    <definedName name="A1P20" localSheetId="8">#REF!</definedName>
    <definedName name="A1P20" localSheetId="7">#REF!</definedName>
    <definedName name="A1P20" localSheetId="12">#REF!</definedName>
    <definedName name="A1P20" localSheetId="1">#REF!</definedName>
    <definedName name="A1P20" localSheetId="13">#REF!</definedName>
    <definedName name="A1P20" localSheetId="3">#REF!</definedName>
    <definedName name="A1P20" localSheetId="10">#REF!</definedName>
    <definedName name="A1P20">#REF!</definedName>
    <definedName name="A1P21" localSheetId="2">#REF!</definedName>
    <definedName name="A1P21" localSheetId="8">#REF!</definedName>
    <definedName name="A1P21" localSheetId="7">#REF!</definedName>
    <definedName name="A1P21" localSheetId="12">#REF!</definedName>
    <definedName name="A1P21" localSheetId="1">#REF!</definedName>
    <definedName name="A1P21" localSheetId="13">#REF!</definedName>
    <definedName name="A1P21" localSheetId="3">#REF!</definedName>
    <definedName name="A1P21" localSheetId="10">#REF!</definedName>
    <definedName name="A1P21">#REF!</definedName>
    <definedName name="A1P22" localSheetId="2">#REF!</definedName>
    <definedName name="A1P22" localSheetId="8">#REF!</definedName>
    <definedName name="A1P22" localSheetId="7">#REF!</definedName>
    <definedName name="A1P22" localSheetId="12">#REF!</definedName>
    <definedName name="A1P22" localSheetId="1">#REF!</definedName>
    <definedName name="A1P22" localSheetId="13">#REF!</definedName>
    <definedName name="A1P22" localSheetId="3">#REF!</definedName>
    <definedName name="A1P22" localSheetId="10">#REF!</definedName>
    <definedName name="A1P22">#REF!</definedName>
    <definedName name="A1P23" localSheetId="2">#REF!</definedName>
    <definedName name="A1P23" localSheetId="8">#REF!</definedName>
    <definedName name="A1P23" localSheetId="7">#REF!</definedName>
    <definedName name="A1P23" localSheetId="12">#REF!</definedName>
    <definedName name="A1P23" localSheetId="1">#REF!</definedName>
    <definedName name="A1P23" localSheetId="13">#REF!</definedName>
    <definedName name="A1P23" localSheetId="3">#REF!</definedName>
    <definedName name="A1P23" localSheetId="10">#REF!</definedName>
    <definedName name="A1P23">#REF!</definedName>
    <definedName name="A1P24" localSheetId="2">#REF!</definedName>
    <definedName name="A1P24" localSheetId="8">#REF!</definedName>
    <definedName name="A1P24" localSheetId="7">#REF!</definedName>
    <definedName name="A1P24" localSheetId="12">#REF!</definedName>
    <definedName name="A1P24" localSheetId="1">#REF!</definedName>
    <definedName name="A1P24" localSheetId="13">#REF!</definedName>
    <definedName name="A1P24" localSheetId="3">#REF!</definedName>
    <definedName name="A1P24" localSheetId="10">#REF!</definedName>
    <definedName name="A1P24">#REF!</definedName>
    <definedName name="A1P3" localSheetId="2">#REF!</definedName>
    <definedName name="A1P3" localSheetId="8">#REF!</definedName>
    <definedName name="A1P3" localSheetId="7">#REF!</definedName>
    <definedName name="A1P3" localSheetId="12">#REF!</definedName>
    <definedName name="A1P3" localSheetId="1">#REF!</definedName>
    <definedName name="A1P3" localSheetId="13">#REF!</definedName>
    <definedName name="A1P3" localSheetId="3">#REF!</definedName>
    <definedName name="A1P3" localSheetId="10">#REF!</definedName>
    <definedName name="A1P3">#REF!</definedName>
    <definedName name="A1P4" localSheetId="2">#REF!</definedName>
    <definedName name="A1P4" localSheetId="8">#REF!</definedName>
    <definedName name="A1P4" localSheetId="7">#REF!</definedName>
    <definedName name="A1P4" localSheetId="12">#REF!</definedName>
    <definedName name="A1P4" localSheetId="1">#REF!</definedName>
    <definedName name="A1P4" localSheetId="13">#REF!</definedName>
    <definedName name="A1P4" localSheetId="3">#REF!</definedName>
    <definedName name="A1P4" localSheetId="10">#REF!</definedName>
    <definedName name="A1P4">#REF!</definedName>
    <definedName name="A1P5" localSheetId="2">#REF!</definedName>
    <definedName name="A1P5" localSheetId="8">#REF!</definedName>
    <definedName name="A1P5" localSheetId="7">#REF!</definedName>
    <definedName name="A1P5" localSheetId="12">#REF!</definedName>
    <definedName name="A1P5" localSheetId="1">#REF!</definedName>
    <definedName name="A1P5" localSheetId="13">#REF!</definedName>
    <definedName name="A1P5" localSheetId="3">#REF!</definedName>
    <definedName name="A1P5" localSheetId="10">#REF!</definedName>
    <definedName name="A1P5">#REF!</definedName>
    <definedName name="A1P6" localSheetId="2">#REF!</definedName>
    <definedName name="A1P6" localSheetId="8">#REF!</definedName>
    <definedName name="A1P6" localSheetId="7">#REF!</definedName>
    <definedName name="A1P6" localSheetId="12">#REF!</definedName>
    <definedName name="A1P6" localSheetId="1">#REF!</definedName>
    <definedName name="A1P6" localSheetId="13">#REF!</definedName>
    <definedName name="A1P6" localSheetId="3">#REF!</definedName>
    <definedName name="A1P6" localSheetId="10">#REF!</definedName>
    <definedName name="A1P6">#REF!</definedName>
    <definedName name="A1P7" localSheetId="2">#REF!</definedName>
    <definedName name="A1P7" localSheetId="8">#REF!</definedName>
    <definedName name="A1P7" localSheetId="7">#REF!</definedName>
    <definedName name="A1P7" localSheetId="12">#REF!</definedName>
    <definedName name="A1P7" localSheetId="1">#REF!</definedName>
    <definedName name="A1P7" localSheetId="13">#REF!</definedName>
    <definedName name="A1P7" localSheetId="3">#REF!</definedName>
    <definedName name="A1P7" localSheetId="10">#REF!</definedName>
    <definedName name="A1P7">#REF!</definedName>
    <definedName name="A1P8" localSheetId="2">#REF!</definedName>
    <definedName name="A1P8" localSheetId="8">#REF!</definedName>
    <definedName name="A1P8" localSheetId="7">#REF!</definedName>
    <definedName name="A1P8" localSheetId="12">#REF!</definedName>
    <definedName name="A1P8" localSheetId="1">#REF!</definedName>
    <definedName name="A1P8" localSheetId="13">#REF!</definedName>
    <definedName name="A1P8" localSheetId="3">#REF!</definedName>
    <definedName name="A1P8" localSheetId="10">#REF!</definedName>
    <definedName name="A1P8">#REF!</definedName>
    <definedName name="A1P9" localSheetId="2">#REF!</definedName>
    <definedName name="A1P9" localSheetId="8">#REF!</definedName>
    <definedName name="A1P9" localSheetId="7">#REF!</definedName>
    <definedName name="A1P9" localSheetId="12">#REF!</definedName>
    <definedName name="A1P9" localSheetId="1">#REF!</definedName>
    <definedName name="A1P9" localSheetId="13">#REF!</definedName>
    <definedName name="A1P9" localSheetId="3">#REF!</definedName>
    <definedName name="A1P9" localSheetId="10">#REF!</definedName>
    <definedName name="A1P9">#REF!</definedName>
    <definedName name="A1R1" localSheetId="2">#REF!</definedName>
    <definedName name="A1R1" localSheetId="8">#REF!</definedName>
    <definedName name="A1R1" localSheetId="7">#REF!</definedName>
    <definedName name="A1R1" localSheetId="12">#REF!</definedName>
    <definedName name="A1R1" localSheetId="1">#REF!</definedName>
    <definedName name="A1R1" localSheetId="13">#REF!</definedName>
    <definedName name="A1R1" localSheetId="3">#REF!</definedName>
    <definedName name="A1R1" localSheetId="10">#REF!</definedName>
    <definedName name="A1R1">#REF!</definedName>
    <definedName name="A1R10" localSheetId="2">#REF!</definedName>
    <definedName name="A1R10" localSheetId="8">#REF!</definedName>
    <definedName name="A1R10" localSheetId="7">#REF!</definedName>
    <definedName name="A1R10" localSheetId="12">#REF!</definedName>
    <definedName name="A1R10" localSheetId="1">#REF!</definedName>
    <definedName name="A1R10" localSheetId="13">#REF!</definedName>
    <definedName name="A1R10" localSheetId="3">#REF!</definedName>
    <definedName name="A1R10" localSheetId="10">#REF!</definedName>
    <definedName name="A1R10">#REF!</definedName>
    <definedName name="A1R11" localSheetId="2">#REF!</definedName>
    <definedName name="A1R11" localSheetId="8">#REF!</definedName>
    <definedName name="A1R11" localSheetId="7">#REF!</definedName>
    <definedName name="A1R11" localSheetId="12">#REF!</definedName>
    <definedName name="A1R11" localSheetId="1">#REF!</definedName>
    <definedName name="A1R11" localSheetId="13">#REF!</definedName>
    <definedName name="A1R11" localSheetId="3">#REF!</definedName>
    <definedName name="A1R11" localSheetId="10">#REF!</definedName>
    <definedName name="A1R11">#REF!</definedName>
    <definedName name="A1R12" localSheetId="2">#REF!</definedName>
    <definedName name="A1R12" localSheetId="8">#REF!</definedName>
    <definedName name="A1R12" localSheetId="7">#REF!</definedName>
    <definedName name="A1R12" localSheetId="12">#REF!</definedName>
    <definedName name="A1R12" localSheetId="1">#REF!</definedName>
    <definedName name="A1R12" localSheetId="13">#REF!</definedName>
    <definedName name="A1R12" localSheetId="3">#REF!</definedName>
    <definedName name="A1R12" localSheetId="10">#REF!</definedName>
    <definedName name="A1R12">#REF!</definedName>
    <definedName name="A1R13" localSheetId="2">#REF!</definedName>
    <definedName name="A1R13" localSheetId="8">#REF!</definedName>
    <definedName name="A1R13" localSheetId="7">#REF!</definedName>
    <definedName name="A1R13" localSheetId="12">#REF!</definedName>
    <definedName name="A1R13" localSheetId="1">#REF!</definedName>
    <definedName name="A1R13" localSheetId="13">#REF!</definedName>
    <definedName name="A1R13" localSheetId="3">#REF!</definedName>
    <definedName name="A1R13" localSheetId="10">#REF!</definedName>
    <definedName name="A1R13">#REF!</definedName>
    <definedName name="A1R14" localSheetId="2">#REF!</definedName>
    <definedName name="A1R14" localSheetId="8">#REF!</definedName>
    <definedName name="A1R14" localSheetId="7">#REF!</definedName>
    <definedName name="A1R14" localSheetId="12">#REF!</definedName>
    <definedName name="A1R14" localSheetId="1">#REF!</definedName>
    <definedName name="A1R14" localSheetId="13">#REF!</definedName>
    <definedName name="A1R14" localSheetId="3">#REF!</definedName>
    <definedName name="A1R14" localSheetId="10">#REF!</definedName>
    <definedName name="A1R14">#REF!</definedName>
    <definedName name="A1R15" localSheetId="2">#REF!</definedName>
    <definedName name="A1R15" localSheetId="8">#REF!</definedName>
    <definedName name="A1R15" localSheetId="7">#REF!</definedName>
    <definedName name="A1R15" localSheetId="12">#REF!</definedName>
    <definedName name="A1R15" localSheetId="1">#REF!</definedName>
    <definedName name="A1R15" localSheetId="13">#REF!</definedName>
    <definedName name="A1R15" localSheetId="3">#REF!</definedName>
    <definedName name="A1R15" localSheetId="10">#REF!</definedName>
    <definedName name="A1R15">#REF!</definedName>
    <definedName name="A1R16" localSheetId="2">#REF!</definedName>
    <definedName name="A1R16" localSheetId="8">#REF!</definedName>
    <definedName name="A1R16" localSheetId="7">#REF!</definedName>
    <definedName name="A1R16" localSheetId="12">#REF!</definedName>
    <definedName name="A1R16" localSheetId="1">#REF!</definedName>
    <definedName name="A1R16" localSheetId="13">#REF!</definedName>
    <definedName name="A1R16" localSheetId="3">#REF!</definedName>
    <definedName name="A1R16" localSheetId="10">#REF!</definedName>
    <definedName name="A1R16">#REF!</definedName>
    <definedName name="A1R17" localSheetId="2">#REF!</definedName>
    <definedName name="A1R17" localSheetId="8">#REF!</definedName>
    <definedName name="A1R17" localSheetId="7">#REF!</definedName>
    <definedName name="A1R17" localSheetId="12">#REF!</definedName>
    <definedName name="A1R17" localSheetId="1">#REF!</definedName>
    <definedName name="A1R17" localSheetId="13">#REF!</definedName>
    <definedName name="A1R17" localSheetId="3">#REF!</definedName>
    <definedName name="A1R17" localSheetId="10">#REF!</definedName>
    <definedName name="A1R17">#REF!</definedName>
    <definedName name="A1R18" localSheetId="2">#REF!</definedName>
    <definedName name="A1R18" localSheetId="8">#REF!</definedName>
    <definedName name="A1R18" localSheetId="7">#REF!</definedName>
    <definedName name="A1R18" localSheetId="12">#REF!</definedName>
    <definedName name="A1R18" localSheetId="1">#REF!</definedName>
    <definedName name="A1R18" localSheetId="13">#REF!</definedName>
    <definedName name="A1R18" localSheetId="3">#REF!</definedName>
    <definedName name="A1R18" localSheetId="10">#REF!</definedName>
    <definedName name="A1R18">#REF!</definedName>
    <definedName name="A1R19" localSheetId="2">#REF!</definedName>
    <definedName name="A1R19" localSheetId="8">#REF!</definedName>
    <definedName name="A1R19" localSheetId="7">#REF!</definedName>
    <definedName name="A1R19" localSheetId="12">#REF!</definedName>
    <definedName name="A1R19" localSheetId="1">#REF!</definedName>
    <definedName name="A1R19" localSheetId="13">#REF!</definedName>
    <definedName name="A1R19" localSheetId="3">#REF!</definedName>
    <definedName name="A1R19" localSheetId="10">#REF!</definedName>
    <definedName name="A1R19">#REF!</definedName>
    <definedName name="A1R2" localSheetId="2">#REF!</definedName>
    <definedName name="A1R2" localSheetId="8">#REF!</definedName>
    <definedName name="A1R2" localSheetId="7">#REF!</definedName>
    <definedName name="A1R2" localSheetId="12">#REF!</definedName>
    <definedName name="A1R2" localSheetId="1">#REF!</definedName>
    <definedName name="A1R2" localSheetId="13">#REF!</definedName>
    <definedName name="A1R2" localSheetId="3">#REF!</definedName>
    <definedName name="A1R2" localSheetId="10">#REF!</definedName>
    <definedName name="A1R2">#REF!</definedName>
    <definedName name="A1R20" localSheetId="2">#REF!</definedName>
    <definedName name="A1R20" localSheetId="8">#REF!</definedName>
    <definedName name="A1R20" localSheetId="7">#REF!</definedName>
    <definedName name="A1R20" localSheetId="12">#REF!</definedName>
    <definedName name="A1R20" localSheetId="1">#REF!</definedName>
    <definedName name="A1R20" localSheetId="13">#REF!</definedName>
    <definedName name="A1R20" localSheetId="3">#REF!</definedName>
    <definedName name="A1R20" localSheetId="10">#REF!</definedName>
    <definedName name="A1R20">#REF!</definedName>
    <definedName name="A1R21" localSheetId="2">#REF!</definedName>
    <definedName name="A1R21" localSheetId="8">#REF!</definedName>
    <definedName name="A1R21" localSheetId="7">#REF!</definedName>
    <definedName name="A1R21" localSheetId="12">#REF!</definedName>
    <definedName name="A1R21" localSheetId="1">#REF!</definedName>
    <definedName name="A1R21" localSheetId="13">#REF!</definedName>
    <definedName name="A1R21" localSheetId="3">#REF!</definedName>
    <definedName name="A1R21" localSheetId="10">#REF!</definedName>
    <definedName name="A1R21">#REF!</definedName>
    <definedName name="A1R22" localSheetId="2">#REF!</definedName>
    <definedName name="A1R22" localSheetId="8">#REF!</definedName>
    <definedName name="A1R22" localSheetId="7">#REF!</definedName>
    <definedName name="A1R22" localSheetId="12">#REF!</definedName>
    <definedName name="A1R22" localSheetId="1">#REF!</definedName>
    <definedName name="A1R22" localSheetId="13">#REF!</definedName>
    <definedName name="A1R22" localSheetId="3">#REF!</definedName>
    <definedName name="A1R22" localSheetId="10">#REF!</definedName>
    <definedName name="A1R22">#REF!</definedName>
    <definedName name="A1R23" localSheetId="2">#REF!</definedName>
    <definedName name="A1R23" localSheetId="8">#REF!</definedName>
    <definedName name="A1R23" localSheetId="7">#REF!</definedName>
    <definedName name="A1R23" localSheetId="12">#REF!</definedName>
    <definedName name="A1R23" localSheetId="1">#REF!</definedName>
    <definedName name="A1R23" localSheetId="13">#REF!</definedName>
    <definedName name="A1R23" localSheetId="3">#REF!</definedName>
    <definedName name="A1R23" localSheetId="10">#REF!</definedName>
    <definedName name="A1R23">#REF!</definedName>
    <definedName name="A1R24" localSheetId="2">#REF!</definedName>
    <definedName name="A1R24" localSheetId="8">#REF!</definedName>
    <definedName name="A1R24" localSheetId="7">#REF!</definedName>
    <definedName name="A1R24" localSheetId="12">#REF!</definedName>
    <definedName name="A1R24" localSheetId="1">#REF!</definedName>
    <definedName name="A1R24" localSheetId="13">#REF!</definedName>
    <definedName name="A1R24" localSheetId="3">#REF!</definedName>
    <definedName name="A1R24" localSheetId="10">#REF!</definedName>
    <definedName name="A1R24">#REF!</definedName>
    <definedName name="A1R3" localSheetId="2">#REF!</definedName>
    <definedName name="A1R3" localSheetId="8">#REF!</definedName>
    <definedName name="A1R3" localSheetId="7">#REF!</definedName>
    <definedName name="A1R3" localSheetId="12">#REF!</definedName>
    <definedName name="A1R3" localSheetId="1">#REF!</definedName>
    <definedName name="A1R3" localSheetId="13">#REF!</definedName>
    <definedName name="A1R3" localSheetId="3">#REF!</definedName>
    <definedName name="A1R3" localSheetId="10">#REF!</definedName>
    <definedName name="A1R3">#REF!</definedName>
    <definedName name="A1R4" localSheetId="2">#REF!</definedName>
    <definedName name="A1R4" localSheetId="8">#REF!</definedName>
    <definedName name="A1R4" localSheetId="7">#REF!</definedName>
    <definedName name="A1R4" localSheetId="12">#REF!</definedName>
    <definedName name="A1R4" localSheetId="1">#REF!</definedName>
    <definedName name="A1R4" localSheetId="13">#REF!</definedName>
    <definedName name="A1R4" localSheetId="3">#REF!</definedName>
    <definedName name="A1R4" localSheetId="10">#REF!</definedName>
    <definedName name="A1R4">#REF!</definedName>
    <definedName name="A1R5" localSheetId="2">#REF!</definedName>
    <definedName name="A1R5" localSheetId="8">#REF!</definedName>
    <definedName name="A1R5" localSheetId="7">#REF!</definedName>
    <definedName name="A1R5" localSheetId="12">#REF!</definedName>
    <definedName name="A1R5" localSheetId="1">#REF!</definedName>
    <definedName name="A1R5" localSheetId="13">#REF!</definedName>
    <definedName name="A1R5" localSheetId="3">#REF!</definedName>
    <definedName name="A1R5" localSheetId="10">#REF!</definedName>
    <definedName name="A1R5">#REF!</definedName>
    <definedName name="A1R6" localSheetId="2">#REF!</definedName>
    <definedName name="A1R6" localSheetId="8">#REF!</definedName>
    <definedName name="A1R6" localSheetId="7">#REF!</definedName>
    <definedName name="A1R6" localSheetId="12">#REF!</definedName>
    <definedName name="A1R6" localSheetId="1">#REF!</definedName>
    <definedName name="A1R6" localSheetId="13">#REF!</definedName>
    <definedName name="A1R6" localSheetId="3">#REF!</definedName>
    <definedName name="A1R6" localSheetId="10">#REF!</definedName>
    <definedName name="A1R6">#REF!</definedName>
    <definedName name="A1R7" localSheetId="2">#REF!</definedName>
    <definedName name="A1R7" localSheetId="8">#REF!</definedName>
    <definedName name="A1R7" localSheetId="7">#REF!</definedName>
    <definedName name="A1R7" localSheetId="12">#REF!</definedName>
    <definedName name="A1R7" localSheetId="1">#REF!</definedName>
    <definedName name="A1R7" localSheetId="13">#REF!</definedName>
    <definedName name="A1R7" localSheetId="3">#REF!</definedName>
    <definedName name="A1R7" localSheetId="10">#REF!</definedName>
    <definedName name="A1R7">#REF!</definedName>
    <definedName name="A1R8" localSheetId="2">#REF!</definedName>
    <definedName name="A1R8" localSheetId="8">#REF!</definedName>
    <definedName name="A1R8" localSheetId="7">#REF!</definedName>
    <definedName name="A1R8" localSheetId="12">#REF!</definedName>
    <definedName name="A1R8" localSheetId="1">#REF!</definedName>
    <definedName name="A1R8" localSheetId="13">#REF!</definedName>
    <definedName name="A1R8" localSheetId="3">#REF!</definedName>
    <definedName name="A1R8" localSheetId="10">#REF!</definedName>
    <definedName name="A1R8">#REF!</definedName>
    <definedName name="A1R9" localSheetId="2">#REF!</definedName>
    <definedName name="A1R9" localSheetId="8">#REF!</definedName>
    <definedName name="A1R9" localSheetId="7">#REF!</definedName>
    <definedName name="A1R9" localSheetId="12">#REF!</definedName>
    <definedName name="A1R9" localSheetId="1">#REF!</definedName>
    <definedName name="A1R9" localSheetId="13">#REF!</definedName>
    <definedName name="A1R9" localSheetId="3">#REF!</definedName>
    <definedName name="A1R9" localSheetId="10">#REF!</definedName>
    <definedName name="A1R9">#REF!</definedName>
    <definedName name="A2P1" localSheetId="2">#REF!</definedName>
    <definedName name="A2P1" localSheetId="8">#REF!</definedName>
    <definedName name="A2P1" localSheetId="7">#REF!</definedName>
    <definedName name="A2P1" localSheetId="12">#REF!</definedName>
    <definedName name="A2P1" localSheetId="1">#REF!</definedName>
    <definedName name="A2P1" localSheetId="13">#REF!</definedName>
    <definedName name="A2P1" localSheetId="3">#REF!</definedName>
    <definedName name="A2P1" localSheetId="10">#REF!</definedName>
    <definedName name="A2P1">#REF!</definedName>
    <definedName name="A2P10" localSheetId="2">#REF!</definedName>
    <definedName name="A2P10" localSheetId="8">#REF!</definedName>
    <definedName name="A2P10" localSheetId="7">#REF!</definedName>
    <definedName name="A2P10" localSheetId="12">#REF!</definedName>
    <definedName name="A2P10" localSheetId="1">#REF!</definedName>
    <definedName name="A2P10" localSheetId="13">#REF!</definedName>
    <definedName name="A2P10" localSheetId="3">#REF!</definedName>
    <definedName name="A2P10" localSheetId="10">#REF!</definedName>
    <definedName name="A2P10">#REF!</definedName>
    <definedName name="A2P11" localSheetId="2">#REF!</definedName>
    <definedName name="A2P11" localSheetId="8">#REF!</definedName>
    <definedName name="A2P11" localSheetId="7">#REF!</definedName>
    <definedName name="A2P11" localSheetId="12">#REF!</definedName>
    <definedName name="A2P11" localSheetId="1">#REF!</definedName>
    <definedName name="A2P11" localSheetId="13">#REF!</definedName>
    <definedName name="A2P11" localSheetId="3">#REF!</definedName>
    <definedName name="A2P11" localSheetId="10">#REF!</definedName>
    <definedName name="A2P11">#REF!</definedName>
    <definedName name="A2P12" localSheetId="2">#REF!</definedName>
    <definedName name="A2P12" localSheetId="8">#REF!</definedName>
    <definedName name="A2P12" localSheetId="7">#REF!</definedName>
    <definedName name="A2P12" localSheetId="12">#REF!</definedName>
    <definedName name="A2P12" localSheetId="1">#REF!</definedName>
    <definedName name="A2P12" localSheetId="13">#REF!</definedName>
    <definedName name="A2P12" localSheetId="3">#REF!</definedName>
    <definedName name="A2P12" localSheetId="10">#REF!</definedName>
    <definedName name="A2P12">#REF!</definedName>
    <definedName name="A2P13" localSheetId="2">#REF!</definedName>
    <definedName name="A2P13" localSheetId="8">#REF!</definedName>
    <definedName name="A2P13" localSheetId="7">#REF!</definedName>
    <definedName name="A2P13" localSheetId="12">#REF!</definedName>
    <definedName name="A2P13" localSheetId="1">#REF!</definedName>
    <definedName name="A2P13" localSheetId="13">#REF!</definedName>
    <definedName name="A2P13" localSheetId="3">#REF!</definedName>
    <definedName name="A2P13" localSheetId="10">#REF!</definedName>
    <definedName name="A2P13">#REF!</definedName>
    <definedName name="A2P14" localSheetId="2">#REF!</definedName>
    <definedName name="A2P14" localSheetId="8">#REF!</definedName>
    <definedName name="A2P14" localSheetId="7">#REF!</definedName>
    <definedName name="A2P14" localSheetId="12">#REF!</definedName>
    <definedName name="A2P14" localSheetId="1">#REF!</definedName>
    <definedName name="A2P14" localSheetId="13">#REF!</definedName>
    <definedName name="A2P14" localSheetId="3">#REF!</definedName>
    <definedName name="A2P14" localSheetId="10">#REF!</definedName>
    <definedName name="A2P14">#REF!</definedName>
    <definedName name="A2P15" localSheetId="2">#REF!</definedName>
    <definedName name="A2P15" localSheetId="8">#REF!</definedName>
    <definedName name="A2P15" localSheetId="7">#REF!</definedName>
    <definedName name="A2P15" localSheetId="12">#REF!</definedName>
    <definedName name="A2P15" localSheetId="1">#REF!</definedName>
    <definedName name="A2P15" localSheetId="13">#REF!</definedName>
    <definedName name="A2P15" localSheetId="3">#REF!</definedName>
    <definedName name="A2P15" localSheetId="10">#REF!</definedName>
    <definedName name="A2P15">#REF!</definedName>
    <definedName name="A2P16" localSheetId="2">#REF!</definedName>
    <definedName name="A2P16" localSheetId="8">#REF!</definedName>
    <definedName name="A2P16" localSheetId="7">#REF!</definedName>
    <definedName name="A2P16" localSheetId="12">#REF!</definedName>
    <definedName name="A2P16" localSheetId="1">#REF!</definedName>
    <definedName name="A2P16" localSheetId="13">#REF!</definedName>
    <definedName name="A2P16" localSheetId="3">#REF!</definedName>
    <definedName name="A2P16" localSheetId="10">#REF!</definedName>
    <definedName name="A2P16">#REF!</definedName>
    <definedName name="A2P17" localSheetId="2">#REF!</definedName>
    <definedName name="A2P17" localSheetId="8">#REF!</definedName>
    <definedName name="A2P17" localSheetId="7">#REF!</definedName>
    <definedName name="A2P17" localSheetId="12">#REF!</definedName>
    <definedName name="A2P17" localSheetId="1">#REF!</definedName>
    <definedName name="A2P17" localSheetId="13">#REF!</definedName>
    <definedName name="A2P17" localSheetId="3">#REF!</definedName>
    <definedName name="A2P17" localSheetId="10">#REF!</definedName>
    <definedName name="A2P17">#REF!</definedName>
    <definedName name="A2P18" localSheetId="2">#REF!</definedName>
    <definedName name="A2P18" localSheetId="8">#REF!</definedName>
    <definedName name="A2P18" localSheetId="7">#REF!</definedName>
    <definedName name="A2P18" localSheetId="12">#REF!</definedName>
    <definedName name="A2P18" localSheetId="1">#REF!</definedName>
    <definedName name="A2P18" localSheetId="13">#REF!</definedName>
    <definedName name="A2P18" localSheetId="3">#REF!</definedName>
    <definedName name="A2P18" localSheetId="10">#REF!</definedName>
    <definedName name="A2P18">#REF!</definedName>
    <definedName name="A2P19" localSheetId="2">#REF!</definedName>
    <definedName name="A2P19" localSheetId="8">#REF!</definedName>
    <definedName name="A2P19" localSheetId="7">#REF!</definedName>
    <definedName name="A2P19" localSheetId="12">#REF!</definedName>
    <definedName name="A2P19" localSheetId="1">#REF!</definedName>
    <definedName name="A2P19" localSheetId="13">#REF!</definedName>
    <definedName name="A2P19" localSheetId="3">#REF!</definedName>
    <definedName name="A2P19" localSheetId="10">#REF!</definedName>
    <definedName name="A2P19">#REF!</definedName>
    <definedName name="A2P2" localSheetId="2">#REF!</definedName>
    <definedName name="A2P2" localSheetId="8">#REF!</definedName>
    <definedName name="A2P2" localSheetId="7">#REF!</definedName>
    <definedName name="A2P2" localSheetId="12">#REF!</definedName>
    <definedName name="A2P2" localSheetId="1">#REF!</definedName>
    <definedName name="A2P2" localSheetId="13">#REF!</definedName>
    <definedName name="A2P2" localSheetId="3">#REF!</definedName>
    <definedName name="A2P2" localSheetId="10">#REF!</definedName>
    <definedName name="A2P2">#REF!</definedName>
    <definedName name="A2P20" localSheetId="2">#REF!</definedName>
    <definedName name="A2P20" localSheetId="8">#REF!</definedName>
    <definedName name="A2P20" localSheetId="7">#REF!</definedName>
    <definedName name="A2P20" localSheetId="12">#REF!</definedName>
    <definedName name="A2P20" localSheetId="1">#REF!</definedName>
    <definedName name="A2P20" localSheetId="13">#REF!</definedName>
    <definedName name="A2P20" localSheetId="3">#REF!</definedName>
    <definedName name="A2P20" localSheetId="10">#REF!</definedName>
    <definedName name="A2P20">#REF!</definedName>
    <definedName name="A2P21" localSheetId="2">#REF!</definedName>
    <definedName name="A2P21" localSheetId="8">#REF!</definedName>
    <definedName name="A2P21" localSheetId="7">#REF!</definedName>
    <definedName name="A2P21" localSheetId="12">#REF!</definedName>
    <definedName name="A2P21" localSheetId="1">#REF!</definedName>
    <definedName name="A2P21" localSheetId="13">#REF!</definedName>
    <definedName name="A2P21" localSheetId="3">#REF!</definedName>
    <definedName name="A2P21" localSheetId="10">#REF!</definedName>
    <definedName name="A2P21">#REF!</definedName>
    <definedName name="A2P22" localSheetId="2">#REF!</definedName>
    <definedName name="A2P22" localSheetId="8">#REF!</definedName>
    <definedName name="A2P22" localSheetId="7">#REF!</definedName>
    <definedName name="A2P22" localSheetId="12">#REF!</definedName>
    <definedName name="A2P22" localSheetId="1">#REF!</definedName>
    <definedName name="A2P22" localSheetId="13">#REF!</definedName>
    <definedName name="A2P22" localSheetId="3">#REF!</definedName>
    <definedName name="A2P22" localSheetId="10">#REF!</definedName>
    <definedName name="A2P22">#REF!</definedName>
    <definedName name="A2P23" localSheetId="2">#REF!</definedName>
    <definedName name="A2P23" localSheetId="8">#REF!</definedName>
    <definedName name="A2P23" localSheetId="7">#REF!</definedName>
    <definedName name="A2P23" localSheetId="12">#REF!</definedName>
    <definedName name="A2P23" localSheetId="1">#REF!</definedName>
    <definedName name="A2P23" localSheetId="13">#REF!</definedName>
    <definedName name="A2P23" localSheetId="3">#REF!</definedName>
    <definedName name="A2P23" localSheetId="10">#REF!</definedName>
    <definedName name="A2P23">#REF!</definedName>
    <definedName name="A2P24" localSheetId="2">#REF!</definedName>
    <definedName name="A2P24" localSheetId="8">#REF!</definedName>
    <definedName name="A2P24" localSheetId="7">#REF!</definedName>
    <definedName name="A2P24" localSheetId="12">#REF!</definedName>
    <definedName name="A2P24" localSheetId="1">#REF!</definedName>
    <definedName name="A2P24" localSheetId="13">#REF!</definedName>
    <definedName name="A2P24" localSheetId="3">#REF!</definedName>
    <definedName name="A2P24" localSheetId="10">#REF!</definedName>
    <definedName name="A2P24">#REF!</definedName>
    <definedName name="A2P3" localSheetId="2">#REF!</definedName>
    <definedName name="A2P3" localSheetId="8">#REF!</definedName>
    <definedName name="A2P3" localSheetId="7">#REF!</definedName>
    <definedName name="A2P3" localSheetId="12">#REF!</definedName>
    <definedName name="A2P3" localSheetId="1">#REF!</definedName>
    <definedName name="A2P3" localSheetId="13">#REF!</definedName>
    <definedName name="A2P3" localSheetId="3">#REF!</definedName>
    <definedName name="A2P3" localSheetId="10">#REF!</definedName>
    <definedName name="A2P3">#REF!</definedName>
    <definedName name="A2P4" localSheetId="2">#REF!</definedName>
    <definedName name="A2P4" localSheetId="8">#REF!</definedName>
    <definedName name="A2P4" localSheetId="7">#REF!</definedName>
    <definedName name="A2P4" localSheetId="12">#REF!</definedName>
    <definedName name="A2P4" localSheetId="1">#REF!</definedName>
    <definedName name="A2P4" localSheetId="13">#REF!</definedName>
    <definedName name="A2P4" localSheetId="3">#REF!</definedName>
    <definedName name="A2P4" localSheetId="10">#REF!</definedName>
    <definedName name="A2P4">#REF!</definedName>
    <definedName name="A2P5" localSheetId="2">#REF!</definedName>
    <definedName name="A2P5" localSheetId="8">#REF!</definedName>
    <definedName name="A2P5" localSheetId="7">#REF!</definedName>
    <definedName name="A2P5" localSheetId="12">#REF!</definedName>
    <definedName name="A2P5" localSheetId="1">#REF!</definedName>
    <definedName name="A2P5" localSheetId="13">#REF!</definedName>
    <definedName name="A2P5" localSheetId="3">#REF!</definedName>
    <definedName name="A2P5" localSheetId="10">#REF!</definedName>
    <definedName name="A2P5">#REF!</definedName>
    <definedName name="A2P6" localSheetId="2">#REF!</definedName>
    <definedName name="A2P6" localSheetId="8">#REF!</definedName>
    <definedName name="A2P6" localSheetId="7">#REF!</definedName>
    <definedName name="A2P6" localSheetId="12">#REF!</definedName>
    <definedName name="A2P6" localSheetId="1">#REF!</definedName>
    <definedName name="A2P6" localSheetId="13">#REF!</definedName>
    <definedName name="A2P6" localSheetId="3">#REF!</definedName>
    <definedName name="A2P6" localSheetId="10">#REF!</definedName>
    <definedName name="A2P6">#REF!</definedName>
    <definedName name="A2P7" localSheetId="2">#REF!</definedName>
    <definedName name="A2P7" localSheetId="8">#REF!</definedName>
    <definedName name="A2P7" localSheetId="7">#REF!</definedName>
    <definedName name="A2P7" localSheetId="12">#REF!</definedName>
    <definedName name="A2P7" localSheetId="1">#REF!</definedName>
    <definedName name="A2P7" localSheetId="13">#REF!</definedName>
    <definedName name="A2P7" localSheetId="3">#REF!</definedName>
    <definedName name="A2P7" localSheetId="10">#REF!</definedName>
    <definedName name="A2P7">#REF!</definedName>
    <definedName name="A2P8" localSheetId="2">#REF!</definedName>
    <definedName name="A2P8" localSheetId="8">#REF!</definedName>
    <definedName name="A2P8" localSheetId="7">#REF!</definedName>
    <definedName name="A2P8" localSheetId="12">#REF!</definedName>
    <definedName name="A2P8" localSheetId="1">#REF!</definedName>
    <definedName name="A2P8" localSheetId="13">#REF!</definedName>
    <definedName name="A2P8" localSheetId="3">#REF!</definedName>
    <definedName name="A2P8" localSheetId="10">#REF!</definedName>
    <definedName name="A2P8">#REF!</definedName>
    <definedName name="A2P9" localSheetId="2">#REF!</definedName>
    <definedName name="A2P9" localSheetId="8">#REF!</definedName>
    <definedName name="A2P9" localSheetId="7">#REF!</definedName>
    <definedName name="A2P9" localSheetId="12">#REF!</definedName>
    <definedName name="A2P9" localSheetId="1">#REF!</definedName>
    <definedName name="A2P9" localSheetId="13">#REF!</definedName>
    <definedName name="A2P9" localSheetId="3">#REF!</definedName>
    <definedName name="A2P9" localSheetId="10">#REF!</definedName>
    <definedName name="A2P9">#REF!</definedName>
    <definedName name="A2R1" localSheetId="2">#REF!</definedName>
    <definedName name="A2R1" localSheetId="8">#REF!</definedName>
    <definedName name="A2R1" localSheetId="7">#REF!</definedName>
    <definedName name="A2R1" localSheetId="12">#REF!</definedName>
    <definedName name="A2R1" localSheetId="1">#REF!</definedName>
    <definedName name="A2R1" localSheetId="13">#REF!</definedName>
    <definedName name="A2R1" localSheetId="3">#REF!</definedName>
    <definedName name="A2R1" localSheetId="10">#REF!</definedName>
    <definedName name="A2R1">#REF!</definedName>
    <definedName name="A2R10" localSheetId="2">#REF!</definedName>
    <definedName name="A2R10" localSheetId="8">#REF!</definedName>
    <definedName name="A2R10" localSheetId="7">#REF!</definedName>
    <definedName name="A2R10" localSheetId="12">#REF!</definedName>
    <definedName name="A2R10" localSheetId="1">#REF!</definedName>
    <definedName name="A2R10" localSheetId="13">#REF!</definedName>
    <definedName name="A2R10" localSheetId="3">#REF!</definedName>
    <definedName name="A2R10" localSheetId="10">#REF!</definedName>
    <definedName name="A2R10">#REF!</definedName>
    <definedName name="A2R11" localSheetId="2">#REF!</definedName>
    <definedName name="A2R11" localSheetId="8">#REF!</definedName>
    <definedName name="A2R11" localSheetId="7">#REF!</definedName>
    <definedName name="A2R11" localSheetId="12">#REF!</definedName>
    <definedName name="A2R11" localSheetId="1">#REF!</definedName>
    <definedName name="A2R11" localSheetId="13">#REF!</definedName>
    <definedName name="A2R11" localSheetId="3">#REF!</definedName>
    <definedName name="A2R11" localSheetId="10">#REF!</definedName>
    <definedName name="A2R11">#REF!</definedName>
    <definedName name="A2R12" localSheetId="2">#REF!</definedName>
    <definedName name="A2R12" localSheetId="8">#REF!</definedName>
    <definedName name="A2R12" localSheetId="7">#REF!</definedName>
    <definedName name="A2R12" localSheetId="12">#REF!</definedName>
    <definedName name="A2R12" localSheetId="1">#REF!</definedName>
    <definedName name="A2R12" localSheetId="13">#REF!</definedName>
    <definedName name="A2R12" localSheetId="3">#REF!</definedName>
    <definedName name="A2R12" localSheetId="10">#REF!</definedName>
    <definedName name="A2R12">#REF!</definedName>
    <definedName name="A2R13" localSheetId="2">#REF!</definedName>
    <definedName name="A2R13" localSheetId="8">#REF!</definedName>
    <definedName name="A2R13" localSheetId="7">#REF!</definedName>
    <definedName name="A2R13" localSheetId="12">#REF!</definedName>
    <definedName name="A2R13" localSheetId="1">#REF!</definedName>
    <definedName name="A2R13" localSheetId="13">#REF!</definedName>
    <definedName name="A2R13" localSheetId="3">#REF!</definedName>
    <definedName name="A2R13" localSheetId="10">#REF!</definedName>
    <definedName name="A2R13">#REF!</definedName>
    <definedName name="A2R14" localSheetId="2">#REF!</definedName>
    <definedName name="A2R14" localSheetId="8">#REF!</definedName>
    <definedName name="A2R14" localSheetId="7">#REF!</definedName>
    <definedName name="A2R14" localSheetId="12">#REF!</definedName>
    <definedName name="A2R14" localSheetId="1">#REF!</definedName>
    <definedName name="A2R14" localSheetId="13">#REF!</definedName>
    <definedName name="A2R14" localSheetId="3">#REF!</definedName>
    <definedName name="A2R14" localSheetId="10">#REF!</definedName>
    <definedName name="A2R14">#REF!</definedName>
    <definedName name="A2R15" localSheetId="2">#REF!</definedName>
    <definedName name="A2R15" localSheetId="8">#REF!</definedName>
    <definedName name="A2R15" localSheetId="7">#REF!</definedName>
    <definedName name="A2R15" localSheetId="12">#REF!</definedName>
    <definedName name="A2R15" localSheetId="1">#REF!</definedName>
    <definedName name="A2R15" localSheetId="13">#REF!</definedName>
    <definedName name="A2R15" localSheetId="3">#REF!</definedName>
    <definedName name="A2R15" localSheetId="10">#REF!</definedName>
    <definedName name="A2R15">#REF!</definedName>
    <definedName name="A2R16" localSheetId="2">#REF!</definedName>
    <definedName name="A2R16" localSheetId="8">#REF!</definedName>
    <definedName name="A2R16" localSheetId="7">#REF!</definedName>
    <definedName name="A2R16" localSheetId="12">#REF!</definedName>
    <definedName name="A2R16" localSheetId="1">#REF!</definedName>
    <definedName name="A2R16" localSheetId="13">#REF!</definedName>
    <definedName name="A2R16" localSheetId="3">#REF!</definedName>
    <definedName name="A2R16" localSheetId="10">#REF!</definedName>
    <definedName name="A2R16">#REF!</definedName>
    <definedName name="A2R17" localSheetId="2">#REF!</definedName>
    <definedName name="A2R17" localSheetId="8">#REF!</definedName>
    <definedName name="A2R17" localSheetId="7">#REF!</definedName>
    <definedName name="A2R17" localSheetId="12">#REF!</definedName>
    <definedName name="A2R17" localSheetId="1">#REF!</definedName>
    <definedName name="A2R17" localSheetId="13">#REF!</definedName>
    <definedName name="A2R17" localSheetId="3">#REF!</definedName>
    <definedName name="A2R17" localSheetId="10">#REF!</definedName>
    <definedName name="A2R17">#REF!</definedName>
    <definedName name="A2R18" localSheetId="2">#REF!</definedName>
    <definedName name="A2R18" localSheetId="8">#REF!</definedName>
    <definedName name="A2R18" localSheetId="7">#REF!</definedName>
    <definedName name="A2R18" localSheetId="12">#REF!</definedName>
    <definedName name="A2R18" localSheetId="1">#REF!</definedName>
    <definedName name="A2R18" localSheetId="13">#REF!</definedName>
    <definedName name="A2R18" localSheetId="3">#REF!</definedName>
    <definedName name="A2R18" localSheetId="10">#REF!</definedName>
    <definedName name="A2R18">#REF!</definedName>
    <definedName name="A2R19" localSheetId="2">#REF!</definedName>
    <definedName name="A2R19" localSheetId="8">#REF!</definedName>
    <definedName name="A2R19" localSheetId="7">#REF!</definedName>
    <definedName name="A2R19" localSheetId="12">#REF!</definedName>
    <definedName name="A2R19" localSheetId="1">#REF!</definedName>
    <definedName name="A2R19" localSheetId="13">#REF!</definedName>
    <definedName name="A2R19" localSheetId="3">#REF!</definedName>
    <definedName name="A2R19" localSheetId="10">#REF!</definedName>
    <definedName name="A2R19">#REF!</definedName>
    <definedName name="A2R2" localSheetId="2">#REF!</definedName>
    <definedName name="A2R2" localSheetId="8">#REF!</definedName>
    <definedName name="A2R2" localSheetId="7">#REF!</definedName>
    <definedName name="A2R2" localSheetId="12">#REF!</definedName>
    <definedName name="A2R2" localSheetId="1">#REF!</definedName>
    <definedName name="A2R2" localSheetId="13">#REF!</definedName>
    <definedName name="A2R2" localSheetId="3">#REF!</definedName>
    <definedName name="A2R2" localSheetId="10">#REF!</definedName>
    <definedName name="A2R2">#REF!</definedName>
    <definedName name="A2R20" localSheetId="2">#REF!</definedName>
    <definedName name="A2R20" localSheetId="8">#REF!</definedName>
    <definedName name="A2R20" localSheetId="7">#REF!</definedName>
    <definedName name="A2R20" localSheetId="12">#REF!</definedName>
    <definedName name="A2R20" localSheetId="1">#REF!</definedName>
    <definedName name="A2R20" localSheetId="13">#REF!</definedName>
    <definedName name="A2R20" localSheetId="3">#REF!</definedName>
    <definedName name="A2R20" localSheetId="10">#REF!</definedName>
    <definedName name="A2R20">#REF!</definedName>
    <definedName name="A2R21" localSheetId="2">#REF!</definedName>
    <definedName name="A2R21" localSheetId="8">#REF!</definedName>
    <definedName name="A2R21" localSheetId="7">#REF!</definedName>
    <definedName name="A2R21" localSheetId="12">#REF!</definedName>
    <definedName name="A2R21" localSheetId="1">#REF!</definedName>
    <definedName name="A2R21" localSheetId="13">#REF!</definedName>
    <definedName name="A2R21" localSheetId="3">#REF!</definedName>
    <definedName name="A2R21" localSheetId="10">#REF!</definedName>
    <definedName name="A2R21">#REF!</definedName>
    <definedName name="A2R22" localSheetId="2">#REF!</definedName>
    <definedName name="A2R22" localSheetId="8">#REF!</definedName>
    <definedName name="A2R22" localSheetId="7">#REF!</definedName>
    <definedName name="A2R22" localSheetId="12">#REF!</definedName>
    <definedName name="A2R22" localSheetId="1">#REF!</definedName>
    <definedName name="A2R22" localSheetId="13">#REF!</definedName>
    <definedName name="A2R22" localSheetId="3">#REF!</definedName>
    <definedName name="A2R22" localSheetId="10">#REF!</definedName>
    <definedName name="A2R22">#REF!</definedName>
    <definedName name="A2R23" localSheetId="2">#REF!</definedName>
    <definedName name="A2R23" localSheetId="8">#REF!</definedName>
    <definedName name="A2R23" localSheetId="7">#REF!</definedName>
    <definedName name="A2R23" localSheetId="12">#REF!</definedName>
    <definedName name="A2R23" localSheetId="1">#REF!</definedName>
    <definedName name="A2R23" localSheetId="13">#REF!</definedName>
    <definedName name="A2R23" localSheetId="3">#REF!</definedName>
    <definedName name="A2R23" localSheetId="10">#REF!</definedName>
    <definedName name="A2R23">#REF!</definedName>
    <definedName name="A2R24" localSheetId="2">#REF!</definedName>
    <definedName name="A2R24" localSheetId="8">#REF!</definedName>
    <definedName name="A2R24" localSheetId="7">#REF!</definedName>
    <definedName name="A2R24" localSheetId="12">#REF!</definedName>
    <definedName name="A2R24" localSheetId="1">#REF!</definedName>
    <definedName name="A2R24" localSheetId="13">#REF!</definedName>
    <definedName name="A2R24" localSheetId="3">#REF!</definedName>
    <definedName name="A2R24" localSheetId="10">#REF!</definedName>
    <definedName name="A2R24">#REF!</definedName>
    <definedName name="A2R3" localSheetId="2">#REF!</definedName>
    <definedName name="A2R3" localSheetId="8">#REF!</definedName>
    <definedName name="A2R3" localSheetId="7">#REF!</definedName>
    <definedName name="A2R3" localSheetId="12">#REF!</definedName>
    <definedName name="A2R3" localSheetId="1">#REF!</definedName>
    <definedName name="A2R3" localSheetId="13">#REF!</definedName>
    <definedName name="A2R3" localSheetId="3">#REF!</definedName>
    <definedName name="A2R3" localSheetId="10">#REF!</definedName>
    <definedName name="A2R3">#REF!</definedName>
    <definedName name="A2R4" localSheetId="2">#REF!</definedName>
    <definedName name="A2R4" localSheetId="8">#REF!</definedName>
    <definedName name="A2R4" localSheetId="7">#REF!</definedName>
    <definedName name="A2R4" localSheetId="12">#REF!</definedName>
    <definedName name="A2R4" localSheetId="1">#REF!</definedName>
    <definedName name="A2R4" localSheetId="13">#REF!</definedName>
    <definedName name="A2R4" localSheetId="3">#REF!</definedName>
    <definedName name="A2R4" localSheetId="10">#REF!</definedName>
    <definedName name="A2R4">#REF!</definedName>
    <definedName name="A2R5" localSheetId="2">#REF!</definedName>
    <definedName name="A2R5" localSheetId="8">#REF!</definedName>
    <definedName name="A2R5" localSheetId="7">#REF!</definedName>
    <definedName name="A2R5" localSheetId="12">#REF!</definedName>
    <definedName name="A2R5" localSheetId="1">#REF!</definedName>
    <definedName name="A2R5" localSheetId="13">#REF!</definedName>
    <definedName name="A2R5" localSheetId="3">#REF!</definedName>
    <definedName name="A2R5" localSheetId="10">#REF!</definedName>
    <definedName name="A2R5">#REF!</definedName>
    <definedName name="A2R6" localSheetId="2">#REF!</definedName>
    <definedName name="A2R6" localSheetId="8">#REF!</definedName>
    <definedName name="A2R6" localSheetId="7">#REF!</definedName>
    <definedName name="A2R6" localSheetId="12">#REF!</definedName>
    <definedName name="A2R6" localSheetId="1">#REF!</definedName>
    <definedName name="A2R6" localSheetId="13">#REF!</definedName>
    <definedName name="A2R6" localSheetId="3">#REF!</definedName>
    <definedName name="A2R6" localSheetId="10">#REF!</definedName>
    <definedName name="A2R6">#REF!</definedName>
    <definedName name="A2R7" localSheetId="2">#REF!</definedName>
    <definedName name="A2R7" localSheetId="8">#REF!</definedName>
    <definedName name="A2R7" localSheetId="7">#REF!</definedName>
    <definedName name="A2R7" localSheetId="12">#REF!</definedName>
    <definedName name="A2R7" localSheetId="1">#REF!</definedName>
    <definedName name="A2R7" localSheetId="13">#REF!</definedName>
    <definedName name="A2R7" localSheetId="3">#REF!</definedName>
    <definedName name="A2R7" localSheetId="10">#REF!</definedName>
    <definedName name="A2R7">#REF!</definedName>
    <definedName name="A2R8" localSheetId="2">#REF!</definedName>
    <definedName name="A2R8" localSheetId="8">#REF!</definedName>
    <definedName name="A2R8" localSheetId="7">#REF!</definedName>
    <definedName name="A2R8" localSheetId="12">#REF!</definedName>
    <definedName name="A2R8" localSheetId="1">#REF!</definedName>
    <definedName name="A2R8" localSheetId="13">#REF!</definedName>
    <definedName name="A2R8" localSheetId="3">#REF!</definedName>
    <definedName name="A2R8" localSheetId="10">#REF!</definedName>
    <definedName name="A2R8">#REF!</definedName>
    <definedName name="A2R9" localSheetId="2">#REF!</definedName>
    <definedName name="A2R9" localSheetId="8">#REF!</definedName>
    <definedName name="A2R9" localSheetId="7">#REF!</definedName>
    <definedName name="A2R9" localSheetId="12">#REF!</definedName>
    <definedName name="A2R9" localSheetId="1">#REF!</definedName>
    <definedName name="A2R9" localSheetId="13">#REF!</definedName>
    <definedName name="A2R9" localSheetId="3">#REF!</definedName>
    <definedName name="A2R9" localSheetId="10">#REF!</definedName>
    <definedName name="A2R9">#REF!</definedName>
    <definedName name="A3P1" localSheetId="2">#REF!</definedName>
    <definedName name="A3P1" localSheetId="8">#REF!</definedName>
    <definedName name="A3P1" localSheetId="7">#REF!</definedName>
    <definedName name="A3P1" localSheetId="12">#REF!</definedName>
    <definedName name="A3P1" localSheetId="1">#REF!</definedName>
    <definedName name="A3P1" localSheetId="13">#REF!</definedName>
    <definedName name="A3P1" localSheetId="3">#REF!</definedName>
    <definedName name="A3P1" localSheetId="10">#REF!</definedName>
    <definedName name="A3P1">#REF!</definedName>
    <definedName name="A3P10" localSheetId="2">#REF!</definedName>
    <definedName name="A3P10" localSheetId="8">#REF!</definedName>
    <definedName name="A3P10" localSheetId="7">#REF!</definedName>
    <definedName name="A3P10" localSheetId="12">#REF!</definedName>
    <definedName name="A3P10" localSheetId="1">#REF!</definedName>
    <definedName name="A3P10" localSheetId="13">#REF!</definedName>
    <definedName name="A3P10" localSheetId="3">#REF!</definedName>
    <definedName name="A3P10" localSheetId="10">#REF!</definedName>
    <definedName name="A3P10">#REF!</definedName>
    <definedName name="A3P11" localSheetId="2">#REF!</definedName>
    <definedName name="A3P11" localSheetId="8">#REF!</definedName>
    <definedName name="A3P11" localSheetId="7">#REF!</definedName>
    <definedName name="A3P11" localSheetId="12">#REF!</definedName>
    <definedName name="A3P11" localSheetId="1">#REF!</definedName>
    <definedName name="A3P11" localSheetId="13">#REF!</definedName>
    <definedName name="A3P11" localSheetId="3">#REF!</definedName>
    <definedName name="A3P11" localSheetId="10">#REF!</definedName>
    <definedName name="A3P11">#REF!</definedName>
    <definedName name="A3P12" localSheetId="2">#REF!</definedName>
    <definedName name="A3P12" localSheetId="8">#REF!</definedName>
    <definedName name="A3P12" localSheetId="7">#REF!</definedName>
    <definedName name="A3P12" localSheetId="12">#REF!</definedName>
    <definedName name="A3P12" localSheetId="1">#REF!</definedName>
    <definedName name="A3P12" localSheetId="13">#REF!</definedName>
    <definedName name="A3P12" localSheetId="3">#REF!</definedName>
    <definedName name="A3P12" localSheetId="10">#REF!</definedName>
    <definedName name="A3P12">#REF!</definedName>
    <definedName name="A3P13" localSheetId="2">#REF!</definedName>
    <definedName name="A3P13" localSheetId="8">#REF!</definedName>
    <definedName name="A3P13" localSheetId="7">#REF!</definedName>
    <definedName name="A3P13" localSheetId="12">#REF!</definedName>
    <definedName name="A3P13" localSheetId="1">#REF!</definedName>
    <definedName name="A3P13" localSheetId="13">#REF!</definedName>
    <definedName name="A3P13" localSheetId="3">#REF!</definedName>
    <definedName name="A3P13" localSheetId="10">#REF!</definedName>
    <definedName name="A3P13">#REF!</definedName>
    <definedName name="A3P14" localSheetId="2">#REF!</definedName>
    <definedName name="A3P14" localSheetId="8">#REF!</definedName>
    <definedName name="A3P14" localSheetId="7">#REF!</definedName>
    <definedName name="A3P14" localSheetId="12">#REF!</definedName>
    <definedName name="A3P14" localSheetId="1">#REF!</definedName>
    <definedName name="A3P14" localSheetId="13">#REF!</definedName>
    <definedName name="A3P14" localSheetId="3">#REF!</definedName>
    <definedName name="A3P14" localSheetId="10">#REF!</definedName>
    <definedName name="A3P14">#REF!</definedName>
    <definedName name="A3P15" localSheetId="2">#REF!</definedName>
    <definedName name="A3P15" localSheetId="8">#REF!</definedName>
    <definedName name="A3P15" localSheetId="7">#REF!</definedName>
    <definedName name="A3P15" localSheetId="12">#REF!</definedName>
    <definedName name="A3P15" localSheetId="1">#REF!</definedName>
    <definedName name="A3P15" localSheetId="13">#REF!</definedName>
    <definedName name="A3P15" localSheetId="3">#REF!</definedName>
    <definedName name="A3P15" localSheetId="10">#REF!</definedName>
    <definedName name="A3P15">#REF!</definedName>
    <definedName name="A3P16" localSheetId="2">#REF!</definedName>
    <definedName name="A3P16" localSheetId="8">#REF!</definedName>
    <definedName name="A3P16" localSheetId="7">#REF!</definedName>
    <definedName name="A3P16" localSheetId="12">#REF!</definedName>
    <definedName name="A3P16" localSheetId="1">#REF!</definedName>
    <definedName name="A3P16" localSheetId="13">#REF!</definedName>
    <definedName name="A3P16" localSheetId="3">#REF!</definedName>
    <definedName name="A3P16" localSheetId="10">#REF!</definedName>
    <definedName name="A3P16">#REF!</definedName>
    <definedName name="A3P17" localSheetId="2">#REF!</definedName>
    <definedName name="A3P17" localSheetId="8">#REF!</definedName>
    <definedName name="A3P17" localSheetId="7">#REF!</definedName>
    <definedName name="A3P17" localSheetId="12">#REF!</definedName>
    <definedName name="A3P17" localSheetId="1">#REF!</definedName>
    <definedName name="A3P17" localSheetId="13">#REF!</definedName>
    <definedName name="A3P17" localSheetId="3">#REF!</definedName>
    <definedName name="A3P17" localSheetId="10">#REF!</definedName>
    <definedName name="A3P17">#REF!</definedName>
    <definedName name="A3P18" localSheetId="2">#REF!</definedName>
    <definedName name="A3P18" localSheetId="8">#REF!</definedName>
    <definedName name="A3P18" localSheetId="7">#REF!</definedName>
    <definedName name="A3P18" localSheetId="12">#REF!</definedName>
    <definedName name="A3P18" localSheetId="1">#REF!</definedName>
    <definedName name="A3P18" localSheetId="13">#REF!</definedName>
    <definedName name="A3P18" localSheetId="3">#REF!</definedName>
    <definedName name="A3P18" localSheetId="10">#REF!</definedName>
    <definedName name="A3P18">#REF!</definedName>
    <definedName name="A3P19" localSheetId="2">#REF!</definedName>
    <definedName name="A3P19" localSheetId="8">#REF!</definedName>
    <definedName name="A3P19" localSheetId="7">#REF!</definedName>
    <definedName name="A3P19" localSheetId="12">#REF!</definedName>
    <definedName name="A3P19" localSheetId="1">#REF!</definedName>
    <definedName name="A3P19" localSheetId="13">#REF!</definedName>
    <definedName name="A3P19" localSheetId="3">#REF!</definedName>
    <definedName name="A3P19" localSheetId="10">#REF!</definedName>
    <definedName name="A3P19">#REF!</definedName>
    <definedName name="A3P2" localSheetId="2">#REF!</definedName>
    <definedName name="A3P2" localSheetId="8">#REF!</definedName>
    <definedName name="A3P2" localSheetId="7">#REF!</definedName>
    <definedName name="A3P2" localSheetId="12">#REF!</definedName>
    <definedName name="A3P2" localSheetId="1">#REF!</definedName>
    <definedName name="A3P2" localSheetId="13">#REF!</definedName>
    <definedName name="A3P2" localSheetId="3">#REF!</definedName>
    <definedName name="A3P2" localSheetId="10">#REF!</definedName>
    <definedName name="A3P2">#REF!</definedName>
    <definedName name="A3P20" localSheetId="2">#REF!</definedName>
    <definedName name="A3P20" localSheetId="8">#REF!</definedName>
    <definedName name="A3P20" localSheetId="7">#REF!</definedName>
    <definedName name="A3P20" localSheetId="12">#REF!</definedName>
    <definedName name="A3P20" localSheetId="1">#REF!</definedName>
    <definedName name="A3P20" localSheetId="13">#REF!</definedName>
    <definedName name="A3P20" localSheetId="3">#REF!</definedName>
    <definedName name="A3P20" localSheetId="10">#REF!</definedName>
    <definedName name="A3P20">#REF!</definedName>
    <definedName name="A3P21" localSheetId="2">#REF!</definedName>
    <definedName name="A3P21" localSheetId="8">#REF!</definedName>
    <definedName name="A3P21" localSheetId="7">#REF!</definedName>
    <definedName name="A3P21" localSheetId="12">#REF!</definedName>
    <definedName name="A3P21" localSheetId="1">#REF!</definedName>
    <definedName name="A3P21" localSheetId="13">#REF!</definedName>
    <definedName name="A3P21" localSheetId="3">#REF!</definedName>
    <definedName name="A3P21" localSheetId="10">#REF!</definedName>
    <definedName name="A3P21">#REF!</definedName>
    <definedName name="A3P22" localSheetId="2">#REF!</definedName>
    <definedName name="A3P22" localSheetId="8">#REF!</definedName>
    <definedName name="A3P22" localSheetId="7">#REF!</definedName>
    <definedName name="A3P22" localSheetId="12">#REF!</definedName>
    <definedName name="A3P22" localSheetId="1">#REF!</definedName>
    <definedName name="A3P22" localSheetId="13">#REF!</definedName>
    <definedName name="A3P22" localSheetId="3">#REF!</definedName>
    <definedName name="A3P22" localSheetId="10">#REF!</definedName>
    <definedName name="A3P22">#REF!</definedName>
    <definedName name="A3P23" localSheetId="2">#REF!</definedName>
    <definedName name="A3P23" localSheetId="8">#REF!</definedName>
    <definedName name="A3P23" localSheetId="7">#REF!</definedName>
    <definedName name="A3P23" localSheetId="12">#REF!</definedName>
    <definedName name="A3P23" localSheetId="1">#REF!</definedName>
    <definedName name="A3P23" localSheetId="13">#REF!</definedName>
    <definedName name="A3P23" localSheetId="3">#REF!</definedName>
    <definedName name="A3P23" localSheetId="10">#REF!</definedName>
    <definedName name="A3P23">#REF!</definedName>
    <definedName name="A3P24" localSheetId="2">#REF!</definedName>
    <definedName name="A3P24" localSheetId="8">#REF!</definedName>
    <definedName name="A3P24" localSheetId="7">#REF!</definedName>
    <definedName name="A3P24" localSheetId="12">#REF!</definedName>
    <definedName name="A3P24" localSheetId="1">#REF!</definedName>
    <definedName name="A3P24" localSheetId="13">#REF!</definedName>
    <definedName name="A3P24" localSheetId="3">#REF!</definedName>
    <definedName name="A3P24" localSheetId="10">#REF!</definedName>
    <definedName name="A3P24">#REF!</definedName>
    <definedName name="A3P3" localSheetId="2">#REF!</definedName>
    <definedName name="A3P3" localSheetId="8">#REF!</definedName>
    <definedName name="A3P3" localSheetId="7">#REF!</definedName>
    <definedName name="A3P3" localSheetId="12">#REF!</definedName>
    <definedName name="A3P3" localSheetId="1">#REF!</definedName>
    <definedName name="A3P3" localSheetId="13">#REF!</definedName>
    <definedName name="A3P3" localSheetId="3">#REF!</definedName>
    <definedName name="A3P3" localSheetId="10">#REF!</definedName>
    <definedName name="A3P3">#REF!</definedName>
    <definedName name="A3P4" localSheetId="2">#REF!</definedName>
    <definedName name="A3P4" localSheetId="8">#REF!</definedName>
    <definedName name="A3P4" localSheetId="7">#REF!</definedName>
    <definedName name="A3P4" localSheetId="12">#REF!</definedName>
    <definedName name="A3P4" localSheetId="1">#REF!</definedName>
    <definedName name="A3P4" localSheetId="13">#REF!</definedName>
    <definedName name="A3P4" localSheetId="3">#REF!</definedName>
    <definedName name="A3P4" localSheetId="10">#REF!</definedName>
    <definedName name="A3P4">#REF!</definedName>
    <definedName name="A3P5" localSheetId="2">#REF!</definedName>
    <definedName name="A3P5" localSheetId="8">#REF!</definedName>
    <definedName name="A3P5" localSheetId="7">#REF!</definedName>
    <definedName name="A3P5" localSheetId="12">#REF!</definedName>
    <definedName name="A3P5" localSheetId="1">#REF!</definedName>
    <definedName name="A3P5" localSheetId="13">#REF!</definedName>
    <definedName name="A3P5" localSheetId="3">#REF!</definedName>
    <definedName name="A3P5" localSheetId="10">#REF!</definedName>
    <definedName name="A3P5">#REF!</definedName>
    <definedName name="A3P6" localSheetId="2">#REF!</definedName>
    <definedName name="A3P6" localSheetId="8">#REF!</definedName>
    <definedName name="A3P6" localSheetId="7">#REF!</definedName>
    <definedName name="A3P6" localSheetId="12">#REF!</definedName>
    <definedName name="A3P6" localSheetId="1">#REF!</definedName>
    <definedName name="A3P6" localSheetId="13">#REF!</definedName>
    <definedName name="A3P6" localSheetId="3">#REF!</definedName>
    <definedName name="A3P6" localSheetId="10">#REF!</definedName>
    <definedName name="A3P6">#REF!</definedName>
    <definedName name="A3P7" localSheetId="2">#REF!</definedName>
    <definedName name="A3P7" localSheetId="8">#REF!</definedName>
    <definedName name="A3P7" localSheetId="7">#REF!</definedName>
    <definedName name="A3P7" localSheetId="12">#REF!</definedName>
    <definedName name="A3P7" localSheetId="1">#REF!</definedName>
    <definedName name="A3P7" localSheetId="13">#REF!</definedName>
    <definedName name="A3P7" localSheetId="3">#REF!</definedName>
    <definedName name="A3P7" localSheetId="10">#REF!</definedName>
    <definedName name="A3P7">#REF!</definedName>
    <definedName name="A3P8" localSheetId="2">#REF!</definedName>
    <definedName name="A3P8" localSheetId="8">#REF!</definedName>
    <definedName name="A3P8" localSheetId="7">#REF!</definedName>
    <definedName name="A3P8" localSheetId="12">#REF!</definedName>
    <definedName name="A3P8" localSheetId="1">#REF!</definedName>
    <definedName name="A3P8" localSheetId="13">#REF!</definedName>
    <definedName name="A3P8" localSheetId="3">#REF!</definedName>
    <definedName name="A3P8" localSheetId="10">#REF!</definedName>
    <definedName name="A3P8">#REF!</definedName>
    <definedName name="A3P9" localSheetId="2">#REF!</definedName>
    <definedName name="A3P9" localSheetId="8">#REF!</definedName>
    <definedName name="A3P9" localSheetId="7">#REF!</definedName>
    <definedName name="A3P9" localSheetId="12">#REF!</definedName>
    <definedName name="A3P9" localSheetId="1">#REF!</definedName>
    <definedName name="A3P9" localSheetId="13">#REF!</definedName>
    <definedName name="A3P9" localSheetId="3">#REF!</definedName>
    <definedName name="A3P9" localSheetId="10">#REF!</definedName>
    <definedName name="A3P9">#REF!</definedName>
    <definedName name="A3R1" localSheetId="2">#REF!</definedName>
    <definedName name="A3R1" localSheetId="8">#REF!</definedName>
    <definedName name="A3R1" localSheetId="7">#REF!</definedName>
    <definedName name="A3R1" localSheetId="12">#REF!</definedName>
    <definedName name="A3R1" localSheetId="1">#REF!</definedName>
    <definedName name="A3R1" localSheetId="13">#REF!</definedName>
    <definedName name="A3R1" localSheetId="3">#REF!</definedName>
    <definedName name="A3R1" localSheetId="10">#REF!</definedName>
    <definedName name="A3R1">#REF!</definedName>
    <definedName name="A3R10" localSheetId="2">#REF!</definedName>
    <definedName name="A3R10" localSheetId="8">#REF!</definedName>
    <definedName name="A3R10" localSheetId="7">#REF!</definedName>
    <definedName name="A3R10" localSheetId="12">#REF!</definedName>
    <definedName name="A3R10" localSheetId="1">#REF!</definedName>
    <definedName name="A3R10" localSheetId="13">#REF!</definedName>
    <definedName name="A3R10" localSheetId="3">#REF!</definedName>
    <definedName name="A3R10" localSheetId="10">#REF!</definedName>
    <definedName name="A3R10">#REF!</definedName>
    <definedName name="A3R11" localSheetId="2">#REF!</definedName>
    <definedName name="A3R11" localSheetId="8">#REF!</definedName>
    <definedName name="A3R11" localSheetId="7">#REF!</definedName>
    <definedName name="A3R11" localSheetId="12">#REF!</definedName>
    <definedName name="A3R11" localSheetId="1">#REF!</definedName>
    <definedName name="A3R11" localSheetId="13">#REF!</definedName>
    <definedName name="A3R11" localSheetId="3">#REF!</definedName>
    <definedName name="A3R11" localSheetId="10">#REF!</definedName>
    <definedName name="A3R11">#REF!</definedName>
    <definedName name="A3R12" localSheetId="2">#REF!</definedName>
    <definedName name="A3R12" localSheetId="8">#REF!</definedName>
    <definedName name="A3R12" localSheetId="7">#REF!</definedName>
    <definedName name="A3R12" localSheetId="12">#REF!</definedName>
    <definedName name="A3R12" localSheetId="1">#REF!</definedName>
    <definedName name="A3R12" localSheetId="13">#REF!</definedName>
    <definedName name="A3R12" localSheetId="3">#REF!</definedName>
    <definedName name="A3R12" localSheetId="10">#REF!</definedName>
    <definedName name="A3R12">#REF!</definedName>
    <definedName name="A3R13" localSheetId="2">#REF!</definedName>
    <definedName name="A3R13" localSheetId="8">#REF!</definedName>
    <definedName name="A3R13" localSheetId="7">#REF!</definedName>
    <definedName name="A3R13" localSheetId="12">#REF!</definedName>
    <definedName name="A3R13" localSheetId="1">#REF!</definedName>
    <definedName name="A3R13" localSheetId="13">#REF!</definedName>
    <definedName name="A3R13" localSheetId="3">#REF!</definedName>
    <definedName name="A3R13" localSheetId="10">#REF!</definedName>
    <definedName name="A3R13">#REF!</definedName>
    <definedName name="A3R14" localSheetId="2">#REF!</definedName>
    <definedName name="A3R14" localSheetId="8">#REF!</definedName>
    <definedName name="A3R14" localSheetId="7">#REF!</definedName>
    <definedName name="A3R14" localSheetId="12">#REF!</definedName>
    <definedName name="A3R14" localSheetId="1">#REF!</definedName>
    <definedName name="A3R14" localSheetId="13">#REF!</definedName>
    <definedName name="A3R14" localSheetId="3">#REF!</definedName>
    <definedName name="A3R14" localSheetId="10">#REF!</definedName>
    <definedName name="A3R14">#REF!</definedName>
    <definedName name="A3R15" localSheetId="2">#REF!</definedName>
    <definedName name="A3R15" localSheetId="8">#REF!</definedName>
    <definedName name="A3R15" localSheetId="7">#REF!</definedName>
    <definedName name="A3R15" localSheetId="12">#REF!</definedName>
    <definedName name="A3R15" localSheetId="1">#REF!</definedName>
    <definedName name="A3R15" localSheetId="13">#REF!</definedName>
    <definedName name="A3R15" localSheetId="3">#REF!</definedName>
    <definedName name="A3R15" localSheetId="10">#REF!</definedName>
    <definedName name="A3R15">#REF!</definedName>
    <definedName name="A3R16" localSheetId="2">#REF!</definedName>
    <definedName name="A3R16" localSheetId="8">#REF!</definedName>
    <definedName name="A3R16" localSheetId="7">#REF!</definedName>
    <definedName name="A3R16" localSheetId="12">#REF!</definedName>
    <definedName name="A3R16" localSheetId="1">#REF!</definedName>
    <definedName name="A3R16" localSheetId="13">#REF!</definedName>
    <definedName name="A3R16" localSheetId="3">#REF!</definedName>
    <definedName name="A3R16" localSheetId="10">#REF!</definedName>
    <definedName name="A3R16">#REF!</definedName>
    <definedName name="A3R17" localSheetId="2">#REF!</definedName>
    <definedName name="A3R17" localSheetId="8">#REF!</definedName>
    <definedName name="A3R17" localSheetId="7">#REF!</definedName>
    <definedName name="A3R17" localSheetId="12">#REF!</definedName>
    <definedName name="A3R17" localSheetId="1">#REF!</definedName>
    <definedName name="A3R17" localSheetId="13">#REF!</definedName>
    <definedName name="A3R17" localSheetId="3">#REF!</definedName>
    <definedName name="A3R17" localSheetId="10">#REF!</definedName>
    <definedName name="A3R17">#REF!</definedName>
    <definedName name="A3R18" localSheetId="2">#REF!</definedName>
    <definedName name="A3R18" localSheetId="8">#REF!</definedName>
    <definedName name="A3R18" localSheetId="7">#REF!</definedName>
    <definedName name="A3R18" localSheetId="12">#REF!</definedName>
    <definedName name="A3R18" localSheetId="1">#REF!</definedName>
    <definedName name="A3R18" localSheetId="13">#REF!</definedName>
    <definedName name="A3R18" localSheetId="3">#REF!</definedName>
    <definedName name="A3R18" localSheetId="10">#REF!</definedName>
    <definedName name="A3R18">#REF!</definedName>
    <definedName name="A3R19" localSheetId="2">#REF!</definedName>
    <definedName name="A3R19" localSheetId="8">#REF!</definedName>
    <definedName name="A3R19" localSheetId="7">#REF!</definedName>
    <definedName name="A3R19" localSheetId="12">#REF!</definedName>
    <definedName name="A3R19" localSheetId="1">#REF!</definedName>
    <definedName name="A3R19" localSheetId="13">#REF!</definedName>
    <definedName name="A3R19" localSheetId="3">#REF!</definedName>
    <definedName name="A3R19" localSheetId="10">#REF!</definedName>
    <definedName name="A3R19">#REF!</definedName>
    <definedName name="A3R2" localSheetId="2">#REF!</definedName>
    <definedName name="A3R2" localSheetId="8">#REF!</definedName>
    <definedName name="A3R2" localSheetId="7">#REF!</definedName>
    <definedName name="A3R2" localSheetId="12">#REF!</definedName>
    <definedName name="A3R2" localSheetId="1">#REF!</definedName>
    <definedName name="A3R2" localSheetId="13">#REF!</definedName>
    <definedName name="A3R2" localSheetId="3">#REF!</definedName>
    <definedName name="A3R2" localSheetId="10">#REF!</definedName>
    <definedName name="A3R2">#REF!</definedName>
    <definedName name="A3R20" localSheetId="2">#REF!</definedName>
    <definedName name="A3R20" localSheetId="8">#REF!</definedName>
    <definedName name="A3R20" localSheetId="7">#REF!</definedName>
    <definedName name="A3R20" localSheetId="12">#REF!</definedName>
    <definedName name="A3R20" localSheetId="1">#REF!</definedName>
    <definedName name="A3R20" localSheetId="13">#REF!</definedName>
    <definedName name="A3R20" localSheetId="3">#REF!</definedName>
    <definedName name="A3R20" localSheetId="10">#REF!</definedName>
    <definedName name="A3R20">#REF!</definedName>
    <definedName name="A3R21" localSheetId="2">#REF!</definedName>
    <definedName name="A3R21" localSheetId="8">#REF!</definedName>
    <definedName name="A3R21" localSheetId="7">#REF!</definedName>
    <definedName name="A3R21" localSheetId="12">#REF!</definedName>
    <definedName name="A3R21" localSheetId="1">#REF!</definedName>
    <definedName name="A3R21" localSheetId="13">#REF!</definedName>
    <definedName name="A3R21" localSheetId="3">#REF!</definedName>
    <definedName name="A3R21" localSheetId="10">#REF!</definedName>
    <definedName name="A3R21">#REF!</definedName>
    <definedName name="A3R22" localSheetId="2">#REF!</definedName>
    <definedName name="A3R22" localSheetId="8">#REF!</definedName>
    <definedName name="A3R22" localSheetId="7">#REF!</definedName>
    <definedName name="A3R22" localSheetId="12">#REF!</definedName>
    <definedName name="A3R22" localSheetId="1">#REF!</definedName>
    <definedName name="A3R22" localSheetId="13">#REF!</definedName>
    <definedName name="A3R22" localSheetId="3">#REF!</definedName>
    <definedName name="A3R22" localSheetId="10">#REF!</definedName>
    <definedName name="A3R22">#REF!</definedName>
    <definedName name="A3R23" localSheetId="2">#REF!</definedName>
    <definedName name="A3R23" localSheetId="8">#REF!</definedName>
    <definedName name="A3R23" localSheetId="7">#REF!</definedName>
    <definedName name="A3R23" localSheetId="12">#REF!</definedName>
    <definedName name="A3R23" localSheetId="1">#REF!</definedName>
    <definedName name="A3R23" localSheetId="13">#REF!</definedName>
    <definedName name="A3R23" localSheetId="3">#REF!</definedName>
    <definedName name="A3R23" localSheetId="10">#REF!</definedName>
    <definedName name="A3R23">#REF!</definedName>
    <definedName name="A3R24" localSheetId="2">#REF!</definedName>
    <definedName name="A3R24" localSheetId="8">#REF!</definedName>
    <definedName name="A3R24" localSheetId="7">#REF!</definedName>
    <definedName name="A3R24" localSheetId="12">#REF!</definedName>
    <definedName name="A3R24" localSheetId="1">#REF!</definedName>
    <definedName name="A3R24" localSheetId="13">#REF!</definedName>
    <definedName name="A3R24" localSheetId="3">#REF!</definedName>
    <definedName name="A3R24" localSheetId="10">#REF!</definedName>
    <definedName name="A3R24">#REF!</definedName>
    <definedName name="A3R3" localSheetId="2">#REF!</definedName>
    <definedName name="A3R3" localSheetId="8">#REF!</definedName>
    <definedName name="A3R3" localSheetId="7">#REF!</definedName>
    <definedName name="A3R3" localSheetId="12">#REF!</definedName>
    <definedName name="A3R3" localSheetId="1">#REF!</definedName>
    <definedName name="A3R3" localSheetId="13">#REF!</definedName>
    <definedName name="A3R3" localSheetId="3">#REF!</definedName>
    <definedName name="A3R3" localSheetId="10">#REF!</definedName>
    <definedName name="A3R3">#REF!</definedName>
    <definedName name="A3R4" localSheetId="2">#REF!</definedName>
    <definedName name="A3R4" localSheetId="8">#REF!</definedName>
    <definedName name="A3R4" localSheetId="7">#REF!</definedName>
    <definedName name="A3R4" localSheetId="12">#REF!</definedName>
    <definedName name="A3R4" localSheetId="1">#REF!</definedName>
    <definedName name="A3R4" localSheetId="13">#REF!</definedName>
    <definedName name="A3R4" localSheetId="3">#REF!</definedName>
    <definedName name="A3R4" localSheetId="10">#REF!</definedName>
    <definedName name="A3R4">#REF!</definedName>
    <definedName name="A3R5" localSheetId="2">#REF!</definedName>
    <definedName name="A3R5" localSheetId="8">#REF!</definedName>
    <definedName name="A3R5" localSheetId="7">#REF!</definedName>
    <definedName name="A3R5" localSheetId="12">#REF!</definedName>
    <definedName name="A3R5" localSheetId="1">#REF!</definedName>
    <definedName name="A3R5" localSheetId="13">#REF!</definedName>
    <definedName name="A3R5" localSheetId="3">#REF!</definedName>
    <definedName name="A3R5" localSheetId="10">#REF!</definedName>
    <definedName name="A3R5">#REF!</definedName>
    <definedName name="A3R6" localSheetId="2">#REF!</definedName>
    <definedName name="A3R6" localSheetId="8">#REF!</definedName>
    <definedName name="A3R6" localSheetId="7">#REF!</definedName>
    <definedName name="A3R6" localSheetId="12">#REF!</definedName>
    <definedName name="A3R6" localSheetId="1">#REF!</definedName>
    <definedName name="A3R6" localSheetId="13">#REF!</definedName>
    <definedName name="A3R6" localSheetId="3">#REF!</definedName>
    <definedName name="A3R6" localSheetId="10">#REF!</definedName>
    <definedName name="A3R6">#REF!</definedName>
    <definedName name="A3R7" localSheetId="2">#REF!</definedName>
    <definedName name="A3R7" localSheetId="8">#REF!</definedName>
    <definedName name="A3R7" localSheetId="7">#REF!</definedName>
    <definedName name="A3R7" localSheetId="12">#REF!</definedName>
    <definedName name="A3R7" localSheetId="1">#REF!</definedName>
    <definedName name="A3R7" localSheetId="13">#REF!</definedName>
    <definedName name="A3R7" localSheetId="3">#REF!</definedName>
    <definedName name="A3R7" localSheetId="10">#REF!</definedName>
    <definedName name="A3R7">#REF!</definedName>
    <definedName name="A3R8" localSheetId="2">#REF!</definedName>
    <definedName name="A3R8" localSheetId="8">#REF!</definedName>
    <definedName name="A3R8" localSheetId="7">#REF!</definedName>
    <definedName name="A3R8" localSheetId="12">#REF!</definedName>
    <definedName name="A3R8" localSheetId="1">#REF!</definedName>
    <definedName name="A3R8" localSheetId="13">#REF!</definedName>
    <definedName name="A3R8" localSheetId="3">#REF!</definedName>
    <definedName name="A3R8" localSheetId="10">#REF!</definedName>
    <definedName name="A3R8">#REF!</definedName>
    <definedName name="A3R9" localSheetId="2">#REF!</definedName>
    <definedName name="A3R9" localSheetId="8">#REF!</definedName>
    <definedName name="A3R9" localSheetId="7">#REF!</definedName>
    <definedName name="A3R9" localSheetId="12">#REF!</definedName>
    <definedName name="A3R9" localSheetId="1">#REF!</definedName>
    <definedName name="A3R9" localSheetId="13">#REF!</definedName>
    <definedName name="A3R9" localSheetId="3">#REF!</definedName>
    <definedName name="A3R9" localSheetId="10">#REF!</definedName>
    <definedName name="A3R9">#REF!</definedName>
    <definedName name="A4P1" localSheetId="2">#REF!</definedName>
    <definedName name="A4P1" localSheetId="8">#REF!</definedName>
    <definedName name="A4P1" localSheetId="7">#REF!</definedName>
    <definedName name="A4P1" localSheetId="12">#REF!</definedName>
    <definedName name="A4P1" localSheetId="1">#REF!</definedName>
    <definedName name="A4P1" localSheetId="13">#REF!</definedName>
    <definedName name="A4P1" localSheetId="3">#REF!</definedName>
    <definedName name="A4P1" localSheetId="10">#REF!</definedName>
    <definedName name="A4P1">#REF!</definedName>
    <definedName name="A4P10" localSheetId="2">#REF!</definedName>
    <definedName name="A4P10" localSheetId="8">#REF!</definedName>
    <definedName name="A4P10" localSheetId="7">#REF!</definedName>
    <definedName name="A4P10" localSheetId="12">#REF!</definedName>
    <definedName name="A4P10" localSheetId="1">#REF!</definedName>
    <definedName name="A4P10" localSheetId="13">#REF!</definedName>
    <definedName name="A4P10" localSheetId="3">#REF!</definedName>
    <definedName name="A4P10" localSheetId="10">#REF!</definedName>
    <definedName name="A4P10">#REF!</definedName>
    <definedName name="A4P11" localSheetId="2">#REF!</definedName>
    <definedName name="A4P11" localSheetId="8">#REF!</definedName>
    <definedName name="A4P11" localSheetId="7">#REF!</definedName>
    <definedName name="A4P11" localSheetId="12">#REF!</definedName>
    <definedName name="A4P11" localSheetId="1">#REF!</definedName>
    <definedName name="A4P11" localSheetId="13">#REF!</definedName>
    <definedName name="A4P11" localSheetId="3">#REF!</definedName>
    <definedName name="A4P11" localSheetId="10">#REF!</definedName>
    <definedName name="A4P11">#REF!</definedName>
    <definedName name="A4P12" localSheetId="2">#REF!</definedName>
    <definedName name="A4P12" localSheetId="8">#REF!</definedName>
    <definedName name="A4P12" localSheetId="7">#REF!</definedName>
    <definedName name="A4P12" localSheetId="12">#REF!</definedName>
    <definedName name="A4P12" localSheetId="1">#REF!</definedName>
    <definedName name="A4P12" localSheetId="13">#REF!</definedName>
    <definedName name="A4P12" localSheetId="3">#REF!</definedName>
    <definedName name="A4P12" localSheetId="10">#REF!</definedName>
    <definedName name="A4P12">#REF!</definedName>
    <definedName name="A4P13" localSheetId="2">#REF!</definedName>
    <definedName name="A4P13" localSheetId="8">#REF!</definedName>
    <definedName name="A4P13" localSheetId="7">#REF!</definedName>
    <definedName name="A4P13" localSheetId="12">#REF!</definedName>
    <definedName name="A4P13" localSheetId="1">#REF!</definedName>
    <definedName name="A4P13" localSheetId="13">#REF!</definedName>
    <definedName name="A4P13" localSheetId="3">#REF!</definedName>
    <definedName name="A4P13" localSheetId="10">#REF!</definedName>
    <definedName name="A4P13">#REF!</definedName>
    <definedName name="A4P14" localSheetId="2">#REF!</definedName>
    <definedName name="A4P14" localSheetId="8">#REF!</definedName>
    <definedName name="A4P14" localSheetId="7">#REF!</definedName>
    <definedName name="A4P14" localSheetId="12">#REF!</definedName>
    <definedName name="A4P14" localSheetId="1">#REF!</definedName>
    <definedName name="A4P14" localSheetId="13">#REF!</definedName>
    <definedName name="A4P14" localSheetId="3">#REF!</definedName>
    <definedName name="A4P14" localSheetId="10">#REF!</definedName>
    <definedName name="A4P14">#REF!</definedName>
    <definedName name="A4P15" localSheetId="2">#REF!</definedName>
    <definedName name="A4P15" localSheetId="8">#REF!</definedName>
    <definedName name="A4P15" localSheetId="7">#REF!</definedName>
    <definedName name="A4P15" localSheetId="12">#REF!</definedName>
    <definedName name="A4P15" localSheetId="1">#REF!</definedName>
    <definedName name="A4P15" localSheetId="13">#REF!</definedName>
    <definedName name="A4P15" localSheetId="3">#REF!</definedName>
    <definedName name="A4P15" localSheetId="10">#REF!</definedName>
    <definedName name="A4P15">#REF!</definedName>
    <definedName name="A4P16" localSheetId="2">#REF!</definedName>
    <definedName name="A4P16" localSheetId="8">#REF!</definedName>
    <definedName name="A4P16" localSheetId="7">#REF!</definedName>
    <definedName name="A4P16" localSheetId="12">#REF!</definedName>
    <definedName name="A4P16" localSheetId="1">#REF!</definedName>
    <definedName name="A4P16" localSheetId="13">#REF!</definedName>
    <definedName name="A4P16" localSheetId="3">#REF!</definedName>
    <definedName name="A4P16" localSheetId="10">#REF!</definedName>
    <definedName name="A4P16">#REF!</definedName>
    <definedName name="A4P17" localSheetId="2">#REF!</definedName>
    <definedName name="A4P17" localSheetId="8">#REF!</definedName>
    <definedName name="A4P17" localSheetId="7">#REF!</definedName>
    <definedName name="A4P17" localSheetId="12">#REF!</definedName>
    <definedName name="A4P17" localSheetId="1">#REF!</definedName>
    <definedName name="A4P17" localSheetId="13">#REF!</definedName>
    <definedName name="A4P17" localSheetId="3">#REF!</definedName>
    <definedName name="A4P17" localSheetId="10">#REF!</definedName>
    <definedName name="A4P17">#REF!</definedName>
    <definedName name="A4P18" localSheetId="2">#REF!</definedName>
    <definedName name="A4P18" localSheetId="8">#REF!</definedName>
    <definedName name="A4P18" localSheetId="7">#REF!</definedName>
    <definedName name="A4P18" localSheetId="12">#REF!</definedName>
    <definedName name="A4P18" localSheetId="1">#REF!</definedName>
    <definedName name="A4P18" localSheetId="13">#REF!</definedName>
    <definedName name="A4P18" localSheetId="3">#REF!</definedName>
    <definedName name="A4P18" localSheetId="10">#REF!</definedName>
    <definedName name="A4P18">#REF!</definedName>
    <definedName name="A4P19" localSheetId="2">#REF!</definedName>
    <definedName name="A4P19" localSheetId="8">#REF!</definedName>
    <definedName name="A4P19" localSheetId="7">#REF!</definedName>
    <definedName name="A4P19" localSheetId="12">#REF!</definedName>
    <definedName name="A4P19" localSheetId="1">#REF!</definedName>
    <definedName name="A4P19" localSheetId="13">#REF!</definedName>
    <definedName name="A4P19" localSheetId="3">#REF!</definedName>
    <definedName name="A4P19" localSheetId="10">#REF!</definedName>
    <definedName name="A4P19">#REF!</definedName>
    <definedName name="A4P2" localSheetId="2">#REF!</definedName>
    <definedName name="A4P2" localSheetId="8">#REF!</definedName>
    <definedName name="A4P2" localSheetId="7">#REF!</definedName>
    <definedName name="A4P2" localSheetId="12">#REF!</definedName>
    <definedName name="A4P2" localSheetId="1">#REF!</definedName>
    <definedName name="A4P2" localSheetId="13">#REF!</definedName>
    <definedName name="A4P2" localSheetId="3">#REF!</definedName>
    <definedName name="A4P2" localSheetId="10">#REF!</definedName>
    <definedName name="A4P2">#REF!</definedName>
    <definedName name="A4P20" localSheetId="2">#REF!</definedName>
    <definedName name="A4P20" localSheetId="8">#REF!</definedName>
    <definedName name="A4P20" localSheetId="7">#REF!</definedName>
    <definedName name="A4P20" localSheetId="12">#REF!</definedName>
    <definedName name="A4P20" localSheetId="1">#REF!</definedName>
    <definedName name="A4P20" localSheetId="13">#REF!</definedName>
    <definedName name="A4P20" localSheetId="3">#REF!</definedName>
    <definedName name="A4P20" localSheetId="10">#REF!</definedName>
    <definedName name="A4P20">#REF!</definedName>
    <definedName name="A4P21" localSheetId="2">#REF!</definedName>
    <definedName name="A4P21" localSheetId="8">#REF!</definedName>
    <definedName name="A4P21" localSheetId="7">#REF!</definedName>
    <definedName name="A4P21" localSheetId="12">#REF!</definedName>
    <definedName name="A4P21" localSheetId="1">#REF!</definedName>
    <definedName name="A4P21" localSheetId="13">#REF!</definedName>
    <definedName name="A4P21" localSheetId="3">#REF!</definedName>
    <definedName name="A4P21" localSheetId="10">#REF!</definedName>
    <definedName name="A4P21">#REF!</definedName>
    <definedName name="A4P22" localSheetId="2">#REF!</definedName>
    <definedName name="A4P22" localSheetId="8">#REF!</definedName>
    <definedName name="A4P22" localSheetId="7">#REF!</definedName>
    <definedName name="A4P22" localSheetId="12">#REF!</definedName>
    <definedName name="A4P22" localSheetId="1">#REF!</definedName>
    <definedName name="A4P22" localSheetId="13">#REF!</definedName>
    <definedName name="A4P22" localSheetId="3">#REF!</definedName>
    <definedName name="A4P22" localSheetId="10">#REF!</definedName>
    <definedName name="A4P22">#REF!</definedName>
    <definedName name="A4P23" localSheetId="2">#REF!</definedName>
    <definedName name="A4P23" localSheetId="8">#REF!</definedName>
    <definedName name="A4P23" localSheetId="7">#REF!</definedName>
    <definedName name="A4P23" localSheetId="12">#REF!</definedName>
    <definedName name="A4P23" localSheetId="1">#REF!</definedName>
    <definedName name="A4P23" localSheetId="13">#REF!</definedName>
    <definedName name="A4P23" localSheetId="3">#REF!</definedName>
    <definedName name="A4P23" localSheetId="10">#REF!</definedName>
    <definedName name="A4P23">#REF!</definedName>
    <definedName name="A4P24" localSheetId="2">#REF!</definedName>
    <definedName name="A4P24" localSheetId="8">#REF!</definedName>
    <definedName name="A4P24" localSheetId="7">#REF!</definedName>
    <definedName name="A4P24" localSheetId="12">#REF!</definedName>
    <definedName name="A4P24" localSheetId="1">#REF!</definedName>
    <definedName name="A4P24" localSheetId="13">#REF!</definedName>
    <definedName name="A4P24" localSheetId="3">#REF!</definedName>
    <definedName name="A4P24" localSheetId="10">#REF!</definedName>
    <definedName name="A4P24">#REF!</definedName>
    <definedName name="A4P3" localSheetId="2">#REF!</definedName>
    <definedName name="A4P3" localSheetId="8">#REF!</definedName>
    <definedName name="A4P3" localSheetId="7">#REF!</definedName>
    <definedName name="A4P3" localSheetId="12">#REF!</definedName>
    <definedName name="A4P3" localSheetId="1">#REF!</definedName>
    <definedName name="A4P3" localSheetId="13">#REF!</definedName>
    <definedName name="A4P3" localSheetId="3">#REF!</definedName>
    <definedName name="A4P3" localSheetId="10">#REF!</definedName>
    <definedName name="A4P3">#REF!</definedName>
    <definedName name="A4P4" localSheetId="2">#REF!</definedName>
    <definedName name="A4P4" localSheetId="8">#REF!</definedName>
    <definedName name="A4P4" localSheetId="7">#REF!</definedName>
    <definedName name="A4P4" localSheetId="12">#REF!</definedName>
    <definedName name="A4P4" localSheetId="1">#REF!</definedName>
    <definedName name="A4P4" localSheetId="13">#REF!</definedName>
    <definedName name="A4P4" localSheetId="3">#REF!</definedName>
    <definedName name="A4P4" localSheetId="10">#REF!</definedName>
    <definedName name="A4P4">#REF!</definedName>
    <definedName name="A4P5" localSheetId="2">#REF!</definedName>
    <definedName name="A4P5" localSheetId="8">#REF!</definedName>
    <definedName name="A4P5" localSheetId="7">#REF!</definedName>
    <definedName name="A4P5" localSheetId="12">#REF!</definedName>
    <definedName name="A4P5" localSheetId="1">#REF!</definedName>
    <definedName name="A4P5" localSheetId="13">#REF!</definedName>
    <definedName name="A4P5" localSheetId="3">#REF!</definedName>
    <definedName name="A4P5" localSheetId="10">#REF!</definedName>
    <definedName name="A4P5">#REF!</definedName>
    <definedName name="A4P6" localSheetId="2">#REF!</definedName>
    <definedName name="A4P6" localSheetId="8">#REF!</definedName>
    <definedName name="A4P6" localSheetId="7">#REF!</definedName>
    <definedName name="A4P6" localSheetId="12">#REF!</definedName>
    <definedName name="A4P6" localSheetId="1">#REF!</definedName>
    <definedName name="A4P6" localSheetId="13">#REF!</definedName>
    <definedName name="A4P6" localSheetId="3">#REF!</definedName>
    <definedName name="A4P6" localSheetId="10">#REF!</definedName>
    <definedName name="A4P6">#REF!</definedName>
    <definedName name="A4P7" localSheetId="2">#REF!</definedName>
    <definedName name="A4P7" localSheetId="8">#REF!</definedName>
    <definedName name="A4P7" localSheetId="7">#REF!</definedName>
    <definedName name="A4P7" localSheetId="12">#REF!</definedName>
    <definedName name="A4P7" localSheetId="1">#REF!</definedName>
    <definedName name="A4P7" localSheetId="13">#REF!</definedName>
    <definedName name="A4P7" localSheetId="3">#REF!</definedName>
    <definedName name="A4P7" localSheetId="10">#REF!</definedName>
    <definedName name="A4P7">#REF!</definedName>
    <definedName name="A4P8" localSheetId="2">#REF!</definedName>
    <definedName name="A4P8" localSheetId="8">#REF!</definedName>
    <definedName name="A4P8" localSheetId="7">#REF!</definedName>
    <definedName name="A4P8" localSheetId="12">#REF!</definedName>
    <definedName name="A4P8" localSheetId="1">#REF!</definedName>
    <definedName name="A4P8" localSheetId="13">#REF!</definedName>
    <definedName name="A4P8" localSheetId="3">#REF!</definedName>
    <definedName name="A4P8" localSheetId="10">#REF!</definedName>
    <definedName name="A4P8">#REF!</definedName>
    <definedName name="A4P9" localSheetId="2">#REF!</definedName>
    <definedName name="A4P9" localSheetId="8">#REF!</definedName>
    <definedName name="A4P9" localSheetId="7">#REF!</definedName>
    <definedName name="A4P9" localSheetId="12">#REF!</definedName>
    <definedName name="A4P9" localSheetId="1">#REF!</definedName>
    <definedName name="A4P9" localSheetId="13">#REF!</definedName>
    <definedName name="A4P9" localSheetId="3">#REF!</definedName>
    <definedName name="A4P9" localSheetId="10">#REF!</definedName>
    <definedName name="A4P9">#REF!</definedName>
    <definedName name="A4R1" localSheetId="2">#REF!</definedName>
    <definedName name="A4R1" localSheetId="8">#REF!</definedName>
    <definedName name="A4R1" localSheetId="7">#REF!</definedName>
    <definedName name="A4R1" localSheetId="12">#REF!</definedName>
    <definedName name="A4R1" localSheetId="1">#REF!</definedName>
    <definedName name="A4R1" localSheetId="13">#REF!</definedName>
    <definedName name="A4R1" localSheetId="3">#REF!</definedName>
    <definedName name="A4R1" localSheetId="10">#REF!</definedName>
    <definedName name="A4R1">#REF!</definedName>
    <definedName name="A4R10" localSheetId="2">#REF!</definedName>
    <definedName name="A4R10" localSheetId="8">#REF!</definedName>
    <definedName name="A4R10" localSheetId="7">#REF!</definedName>
    <definedName name="A4R10" localSheetId="12">#REF!</definedName>
    <definedName name="A4R10" localSheetId="1">#REF!</definedName>
    <definedName name="A4R10" localSheetId="13">#REF!</definedName>
    <definedName name="A4R10" localSheetId="3">#REF!</definedName>
    <definedName name="A4R10" localSheetId="10">#REF!</definedName>
    <definedName name="A4R10">#REF!</definedName>
    <definedName name="A4R11" localSheetId="2">#REF!</definedName>
    <definedName name="A4R11" localSheetId="8">#REF!</definedName>
    <definedName name="A4R11" localSheetId="7">#REF!</definedName>
    <definedName name="A4R11" localSheetId="12">#REF!</definedName>
    <definedName name="A4R11" localSheetId="1">#REF!</definedName>
    <definedName name="A4R11" localSheetId="13">#REF!</definedName>
    <definedName name="A4R11" localSheetId="3">#REF!</definedName>
    <definedName name="A4R11" localSheetId="10">#REF!</definedName>
    <definedName name="A4R11">#REF!</definedName>
    <definedName name="A4R12" localSheetId="2">#REF!</definedName>
    <definedName name="A4R12" localSheetId="8">#REF!</definedName>
    <definedName name="A4R12" localSheetId="7">#REF!</definedName>
    <definedName name="A4R12" localSheetId="12">#REF!</definedName>
    <definedName name="A4R12" localSheetId="1">#REF!</definedName>
    <definedName name="A4R12" localSheetId="13">#REF!</definedName>
    <definedName name="A4R12" localSheetId="3">#REF!</definedName>
    <definedName name="A4R12" localSheetId="10">#REF!</definedName>
    <definedName name="A4R12">#REF!</definedName>
    <definedName name="A4R13" localSheetId="2">#REF!</definedName>
    <definedName name="A4R13" localSheetId="8">#REF!</definedName>
    <definedName name="A4R13" localSheetId="7">#REF!</definedName>
    <definedName name="A4R13" localSheetId="12">#REF!</definedName>
    <definedName name="A4R13" localSheetId="1">#REF!</definedName>
    <definedName name="A4R13" localSheetId="13">#REF!</definedName>
    <definedName name="A4R13" localSheetId="3">#REF!</definedName>
    <definedName name="A4R13" localSheetId="10">#REF!</definedName>
    <definedName name="A4R13">#REF!</definedName>
    <definedName name="A4R14" localSheetId="2">#REF!</definedName>
    <definedName name="A4R14" localSheetId="8">#REF!</definedName>
    <definedName name="A4R14" localSheetId="7">#REF!</definedName>
    <definedName name="A4R14" localSheetId="12">#REF!</definedName>
    <definedName name="A4R14" localSheetId="1">#REF!</definedName>
    <definedName name="A4R14" localSheetId="13">#REF!</definedName>
    <definedName name="A4R14" localSheetId="3">#REF!</definedName>
    <definedName name="A4R14" localSheetId="10">#REF!</definedName>
    <definedName name="A4R14">#REF!</definedName>
    <definedName name="A4R15" localSheetId="2">#REF!</definedName>
    <definedName name="A4R15" localSheetId="8">#REF!</definedName>
    <definedName name="A4R15" localSheetId="7">#REF!</definedName>
    <definedName name="A4R15" localSheetId="12">#REF!</definedName>
    <definedName name="A4R15" localSheetId="1">#REF!</definedName>
    <definedName name="A4R15" localSheetId="13">#REF!</definedName>
    <definedName name="A4R15" localSheetId="3">#REF!</definedName>
    <definedName name="A4R15" localSheetId="10">#REF!</definedName>
    <definedName name="A4R15">#REF!</definedName>
    <definedName name="A4R16" localSheetId="2">#REF!</definedName>
    <definedName name="A4R16" localSheetId="8">#REF!</definedName>
    <definedName name="A4R16" localSheetId="7">#REF!</definedName>
    <definedName name="A4R16" localSheetId="12">#REF!</definedName>
    <definedName name="A4R16" localSheetId="1">#REF!</definedName>
    <definedName name="A4R16" localSheetId="13">#REF!</definedName>
    <definedName name="A4R16" localSheetId="3">#REF!</definedName>
    <definedName name="A4R16" localSheetId="10">#REF!</definedName>
    <definedName name="A4R16">#REF!</definedName>
    <definedName name="A4R17" localSheetId="2">#REF!</definedName>
    <definedName name="A4R17" localSheetId="8">#REF!</definedName>
    <definedName name="A4R17" localSheetId="7">#REF!</definedName>
    <definedName name="A4R17" localSheetId="12">#REF!</definedName>
    <definedName name="A4R17" localSheetId="1">#REF!</definedName>
    <definedName name="A4R17" localSheetId="13">#REF!</definedName>
    <definedName name="A4R17" localSheetId="3">#REF!</definedName>
    <definedName name="A4R17" localSheetId="10">#REF!</definedName>
    <definedName name="A4R17">#REF!</definedName>
    <definedName name="A4R18" localSheetId="2">#REF!</definedName>
    <definedName name="A4R18" localSheetId="8">#REF!</definedName>
    <definedName name="A4R18" localSheetId="7">#REF!</definedName>
    <definedName name="A4R18" localSheetId="12">#REF!</definedName>
    <definedName name="A4R18" localSheetId="1">#REF!</definedName>
    <definedName name="A4R18" localSheetId="13">#REF!</definedName>
    <definedName name="A4R18" localSheetId="3">#REF!</definedName>
    <definedName name="A4R18" localSheetId="10">#REF!</definedName>
    <definedName name="A4R18">#REF!</definedName>
    <definedName name="A4R19" localSheetId="2">#REF!</definedName>
    <definedName name="A4R19" localSheetId="8">#REF!</definedName>
    <definedName name="A4R19" localSheetId="7">#REF!</definedName>
    <definedName name="A4R19" localSheetId="12">#REF!</definedName>
    <definedName name="A4R19" localSheetId="1">#REF!</definedName>
    <definedName name="A4R19" localSheetId="13">#REF!</definedName>
    <definedName name="A4R19" localSheetId="3">#REF!</definedName>
    <definedName name="A4R19" localSheetId="10">#REF!</definedName>
    <definedName name="A4R19">#REF!</definedName>
    <definedName name="A4R2" localSheetId="2">#REF!</definedName>
    <definedName name="A4R2" localSheetId="8">#REF!</definedName>
    <definedName name="A4R2" localSheetId="7">#REF!</definedName>
    <definedName name="A4R2" localSheetId="12">#REF!</definedName>
    <definedName name="A4R2" localSheetId="1">#REF!</definedName>
    <definedName name="A4R2" localSheetId="13">#REF!</definedName>
    <definedName name="A4R2" localSheetId="3">#REF!</definedName>
    <definedName name="A4R2" localSheetId="10">#REF!</definedName>
    <definedName name="A4R2">#REF!</definedName>
    <definedName name="A4R20" localSheetId="2">#REF!</definedName>
    <definedName name="A4R20" localSheetId="8">#REF!</definedName>
    <definedName name="A4R20" localSheetId="7">#REF!</definedName>
    <definedName name="A4R20" localSheetId="12">#REF!</definedName>
    <definedName name="A4R20" localSheetId="1">#REF!</definedName>
    <definedName name="A4R20" localSheetId="13">#REF!</definedName>
    <definedName name="A4R20" localSheetId="3">#REF!</definedName>
    <definedName name="A4R20" localSheetId="10">#REF!</definedName>
    <definedName name="A4R20">#REF!</definedName>
    <definedName name="A4R21" localSheetId="2">#REF!</definedName>
    <definedName name="A4R21" localSheetId="8">#REF!</definedName>
    <definedName name="A4R21" localSheetId="7">#REF!</definedName>
    <definedName name="A4R21" localSheetId="12">#REF!</definedName>
    <definedName name="A4R21" localSheetId="1">#REF!</definedName>
    <definedName name="A4R21" localSheetId="13">#REF!</definedName>
    <definedName name="A4R21" localSheetId="3">#REF!</definedName>
    <definedName name="A4R21" localSheetId="10">#REF!</definedName>
    <definedName name="A4R21">#REF!</definedName>
    <definedName name="A4R22" localSheetId="2">#REF!</definedName>
    <definedName name="A4R22" localSheetId="8">#REF!</definedName>
    <definedName name="A4R22" localSheetId="7">#REF!</definedName>
    <definedName name="A4R22" localSheetId="12">#REF!</definedName>
    <definedName name="A4R22" localSheetId="1">#REF!</definedName>
    <definedName name="A4R22" localSheetId="13">#REF!</definedName>
    <definedName name="A4R22" localSheetId="3">#REF!</definedName>
    <definedName name="A4R22" localSheetId="10">#REF!</definedName>
    <definedName name="A4R22">#REF!</definedName>
    <definedName name="A4R23" localSheetId="2">#REF!</definedName>
    <definedName name="A4R23" localSheetId="8">#REF!</definedName>
    <definedName name="A4R23" localSheetId="7">#REF!</definedName>
    <definedName name="A4R23" localSheetId="12">#REF!</definedName>
    <definedName name="A4R23" localSheetId="1">#REF!</definedName>
    <definedName name="A4R23" localSheetId="13">#REF!</definedName>
    <definedName name="A4R23" localSheetId="3">#REF!</definedName>
    <definedName name="A4R23" localSheetId="10">#REF!</definedName>
    <definedName name="A4R23">#REF!</definedName>
    <definedName name="A4R24" localSheetId="2">#REF!</definedName>
    <definedName name="A4R24" localSheetId="8">#REF!</definedName>
    <definedName name="A4R24" localSheetId="7">#REF!</definedName>
    <definedName name="A4R24" localSheetId="12">#REF!</definedName>
    <definedName name="A4R24" localSheetId="1">#REF!</definedName>
    <definedName name="A4R24" localSheetId="13">#REF!</definedName>
    <definedName name="A4R24" localSheetId="3">#REF!</definedName>
    <definedName name="A4R24" localSheetId="10">#REF!</definedName>
    <definedName name="A4R24">#REF!</definedName>
    <definedName name="A4R3" localSheetId="2">#REF!</definedName>
    <definedName name="A4R3" localSheetId="8">#REF!</definedName>
    <definedName name="A4R3" localSheetId="7">#REF!</definedName>
    <definedName name="A4R3" localSheetId="12">#REF!</definedName>
    <definedName name="A4R3" localSheetId="1">#REF!</definedName>
    <definedName name="A4R3" localSheetId="13">#REF!</definedName>
    <definedName name="A4R3" localSheetId="3">#REF!</definedName>
    <definedName name="A4R3" localSheetId="10">#REF!</definedName>
    <definedName name="A4R3">#REF!</definedName>
    <definedName name="A4R4" localSheetId="2">#REF!</definedName>
    <definedName name="A4R4" localSheetId="8">#REF!</definedName>
    <definedName name="A4R4" localSheetId="7">#REF!</definedName>
    <definedName name="A4R4" localSheetId="12">#REF!</definedName>
    <definedName name="A4R4" localSheetId="1">#REF!</definedName>
    <definedName name="A4R4" localSheetId="13">#REF!</definedName>
    <definedName name="A4R4" localSheetId="3">#REF!</definedName>
    <definedName name="A4R4" localSheetId="10">#REF!</definedName>
    <definedName name="A4R4">#REF!</definedName>
    <definedName name="A4R5" localSheetId="2">#REF!</definedName>
    <definedName name="A4R5" localSheetId="8">#REF!</definedName>
    <definedName name="A4R5" localSheetId="7">#REF!</definedName>
    <definedName name="A4R5" localSheetId="12">#REF!</definedName>
    <definedName name="A4R5" localSheetId="1">#REF!</definedName>
    <definedName name="A4R5" localSheetId="13">#REF!</definedName>
    <definedName name="A4R5" localSheetId="3">#REF!</definedName>
    <definedName name="A4R5" localSheetId="10">#REF!</definedName>
    <definedName name="A4R5">#REF!</definedName>
    <definedName name="A4R6" localSheetId="2">#REF!</definedName>
    <definedName name="A4R6" localSheetId="8">#REF!</definedName>
    <definedName name="A4R6" localSheetId="7">#REF!</definedName>
    <definedName name="A4R6" localSheetId="12">#REF!</definedName>
    <definedName name="A4R6" localSheetId="1">#REF!</definedName>
    <definedName name="A4R6" localSheetId="13">#REF!</definedName>
    <definedName name="A4R6" localSheetId="3">#REF!</definedName>
    <definedName name="A4R6" localSheetId="10">#REF!</definedName>
    <definedName name="A4R6">#REF!</definedName>
    <definedName name="A4R7" localSheetId="2">#REF!</definedName>
    <definedName name="A4R7" localSheetId="8">#REF!</definedName>
    <definedName name="A4R7" localSheetId="7">#REF!</definedName>
    <definedName name="A4R7" localSheetId="12">#REF!</definedName>
    <definedName name="A4R7" localSheetId="1">#REF!</definedName>
    <definedName name="A4R7" localSheetId="13">#REF!</definedName>
    <definedName name="A4R7" localSheetId="3">#REF!</definedName>
    <definedName name="A4R7" localSheetId="10">#REF!</definedName>
    <definedName name="A4R7">#REF!</definedName>
    <definedName name="A4R8" localSheetId="2">#REF!</definedName>
    <definedName name="A4R8" localSheetId="8">#REF!</definedName>
    <definedName name="A4R8" localSheetId="7">#REF!</definedName>
    <definedName name="A4R8" localSheetId="12">#REF!</definedName>
    <definedName name="A4R8" localSheetId="1">#REF!</definedName>
    <definedName name="A4R8" localSheetId="13">#REF!</definedName>
    <definedName name="A4R8" localSheetId="3">#REF!</definedName>
    <definedName name="A4R8" localSheetId="10">#REF!</definedName>
    <definedName name="A4R8">#REF!</definedName>
    <definedName name="A4R9" localSheetId="2">#REF!</definedName>
    <definedName name="A4R9" localSheetId="8">#REF!</definedName>
    <definedName name="A4R9" localSheetId="7">#REF!</definedName>
    <definedName name="A4R9" localSheetId="12">#REF!</definedName>
    <definedName name="A4R9" localSheetId="1">#REF!</definedName>
    <definedName name="A4R9" localSheetId="13">#REF!</definedName>
    <definedName name="A4R9" localSheetId="3">#REF!</definedName>
    <definedName name="A4R9" localSheetId="10">#REF!</definedName>
    <definedName name="A4R9">#REF!</definedName>
    <definedName name="A5P1" localSheetId="2">#REF!</definedName>
    <definedName name="A5P1" localSheetId="8">#REF!</definedName>
    <definedName name="A5P1" localSheetId="7">#REF!</definedName>
    <definedName name="A5P1" localSheetId="12">#REF!</definedName>
    <definedName name="A5P1" localSheetId="1">#REF!</definedName>
    <definedName name="A5P1" localSheetId="13">#REF!</definedName>
    <definedName name="A5P1" localSheetId="3">#REF!</definedName>
    <definedName name="A5P1" localSheetId="10">#REF!</definedName>
    <definedName name="A5P1">#REF!</definedName>
    <definedName name="A5P10" localSheetId="2">#REF!</definedName>
    <definedName name="A5P10" localSheetId="8">#REF!</definedName>
    <definedName name="A5P10" localSheetId="7">#REF!</definedName>
    <definedName name="A5P10" localSheetId="12">#REF!</definedName>
    <definedName name="A5P10" localSheetId="1">#REF!</definedName>
    <definedName name="A5P10" localSheetId="13">#REF!</definedName>
    <definedName name="A5P10" localSheetId="3">#REF!</definedName>
    <definedName name="A5P10" localSheetId="10">#REF!</definedName>
    <definedName name="A5P10">#REF!</definedName>
    <definedName name="A5P11" localSheetId="2">#REF!</definedName>
    <definedName name="A5P11" localSheetId="8">#REF!</definedName>
    <definedName name="A5P11" localSheetId="7">#REF!</definedName>
    <definedName name="A5P11" localSheetId="12">#REF!</definedName>
    <definedName name="A5P11" localSheetId="1">#REF!</definedName>
    <definedName name="A5P11" localSheetId="13">#REF!</definedName>
    <definedName name="A5P11" localSheetId="3">#REF!</definedName>
    <definedName name="A5P11" localSheetId="10">#REF!</definedName>
    <definedName name="A5P11">#REF!</definedName>
    <definedName name="A5P12" localSheetId="2">#REF!</definedName>
    <definedName name="A5P12" localSheetId="8">#REF!</definedName>
    <definedName name="A5P12" localSheetId="7">#REF!</definedName>
    <definedName name="A5P12" localSheetId="12">#REF!</definedName>
    <definedName name="A5P12" localSheetId="1">#REF!</definedName>
    <definedName name="A5P12" localSheetId="13">#REF!</definedName>
    <definedName name="A5P12" localSheetId="3">#REF!</definedName>
    <definedName name="A5P12" localSheetId="10">#REF!</definedName>
    <definedName name="A5P12">#REF!</definedName>
    <definedName name="A5P13" localSheetId="2">#REF!</definedName>
    <definedName name="A5P13" localSheetId="8">#REF!</definedName>
    <definedName name="A5P13" localSheetId="7">#REF!</definedName>
    <definedName name="A5P13" localSheetId="12">#REF!</definedName>
    <definedName name="A5P13" localSheetId="1">#REF!</definedName>
    <definedName name="A5P13" localSheetId="13">#REF!</definedName>
    <definedName name="A5P13" localSheetId="3">#REF!</definedName>
    <definedName name="A5P13" localSheetId="10">#REF!</definedName>
    <definedName name="A5P13">#REF!</definedName>
    <definedName name="A5P14" localSheetId="2">#REF!</definedName>
    <definedName name="A5P14" localSheetId="8">#REF!</definedName>
    <definedName name="A5P14" localSheetId="7">#REF!</definedName>
    <definedName name="A5P14" localSheetId="12">#REF!</definedName>
    <definedName name="A5P14" localSheetId="1">#REF!</definedName>
    <definedName name="A5P14" localSheetId="13">#REF!</definedName>
    <definedName name="A5P14" localSheetId="3">#REF!</definedName>
    <definedName name="A5P14" localSheetId="10">#REF!</definedName>
    <definedName name="A5P14">#REF!</definedName>
    <definedName name="A5P15" localSheetId="2">#REF!</definedName>
    <definedName name="A5P15" localSheetId="8">#REF!</definedName>
    <definedName name="A5P15" localSheetId="7">#REF!</definedName>
    <definedName name="A5P15" localSheetId="12">#REF!</definedName>
    <definedName name="A5P15" localSheetId="1">#REF!</definedName>
    <definedName name="A5P15" localSheetId="13">#REF!</definedName>
    <definedName name="A5P15" localSheetId="3">#REF!</definedName>
    <definedName name="A5P15" localSheetId="10">#REF!</definedName>
    <definedName name="A5P15">#REF!</definedName>
    <definedName name="A5P16" localSheetId="2">#REF!</definedName>
    <definedName name="A5P16" localSheetId="8">#REF!</definedName>
    <definedName name="A5P16" localSheetId="7">#REF!</definedName>
    <definedName name="A5P16" localSheetId="12">#REF!</definedName>
    <definedName name="A5P16" localSheetId="1">#REF!</definedName>
    <definedName name="A5P16" localSheetId="13">#REF!</definedName>
    <definedName name="A5P16" localSheetId="3">#REF!</definedName>
    <definedName name="A5P16" localSheetId="10">#REF!</definedName>
    <definedName name="A5P16">#REF!</definedName>
    <definedName name="A5P17" localSheetId="2">#REF!</definedName>
    <definedName name="A5P17" localSheetId="8">#REF!</definedName>
    <definedName name="A5P17" localSheetId="7">#REF!</definedName>
    <definedName name="A5P17" localSheetId="12">#REF!</definedName>
    <definedName name="A5P17" localSheetId="1">#REF!</definedName>
    <definedName name="A5P17" localSheetId="13">#REF!</definedName>
    <definedName name="A5P17" localSheetId="3">#REF!</definedName>
    <definedName name="A5P17" localSheetId="10">#REF!</definedName>
    <definedName name="A5P17">#REF!</definedName>
    <definedName name="A5P18" localSheetId="2">#REF!</definedName>
    <definedName name="A5P18" localSheetId="8">#REF!</definedName>
    <definedName name="A5P18" localSheetId="7">#REF!</definedName>
    <definedName name="A5P18" localSheetId="12">#REF!</definedName>
    <definedName name="A5P18" localSheetId="1">#REF!</definedName>
    <definedName name="A5P18" localSheetId="13">#REF!</definedName>
    <definedName name="A5P18" localSheetId="3">#REF!</definedName>
    <definedName name="A5P18" localSheetId="10">#REF!</definedName>
    <definedName name="A5P18">#REF!</definedName>
    <definedName name="A5P19" localSheetId="2">#REF!</definedName>
    <definedName name="A5P19" localSheetId="8">#REF!</definedName>
    <definedName name="A5P19" localSheetId="7">#REF!</definedName>
    <definedName name="A5P19" localSheetId="12">#REF!</definedName>
    <definedName name="A5P19" localSheetId="1">#REF!</definedName>
    <definedName name="A5P19" localSheetId="13">#REF!</definedName>
    <definedName name="A5P19" localSheetId="3">#REF!</definedName>
    <definedName name="A5P19" localSheetId="10">#REF!</definedName>
    <definedName name="A5P19">#REF!</definedName>
    <definedName name="A5P2" localSheetId="2">#REF!</definedName>
    <definedName name="A5P2" localSheetId="8">#REF!</definedName>
    <definedName name="A5P2" localSheetId="7">#REF!</definedName>
    <definedName name="A5P2" localSheetId="12">#REF!</definedName>
    <definedName name="A5P2" localSheetId="1">#REF!</definedName>
    <definedName name="A5P2" localSheetId="13">#REF!</definedName>
    <definedName name="A5P2" localSheetId="3">#REF!</definedName>
    <definedName name="A5P2" localSheetId="10">#REF!</definedName>
    <definedName name="A5P2">#REF!</definedName>
    <definedName name="A5P20" localSheetId="2">#REF!</definedName>
    <definedName name="A5P20" localSheetId="8">#REF!</definedName>
    <definedName name="A5P20" localSheetId="7">#REF!</definedName>
    <definedName name="A5P20" localSheetId="12">#REF!</definedName>
    <definedName name="A5P20" localSheetId="1">#REF!</definedName>
    <definedName name="A5P20" localSheetId="13">#REF!</definedName>
    <definedName name="A5P20" localSheetId="3">#REF!</definedName>
    <definedName name="A5P20" localSheetId="10">#REF!</definedName>
    <definedName name="A5P20">#REF!</definedName>
    <definedName name="A5P21" localSheetId="2">#REF!</definedName>
    <definedName name="A5P21" localSheetId="8">#REF!</definedName>
    <definedName name="A5P21" localSheetId="7">#REF!</definedName>
    <definedName name="A5P21" localSheetId="12">#REF!</definedName>
    <definedName name="A5P21" localSheetId="1">#REF!</definedName>
    <definedName name="A5P21" localSheetId="13">#REF!</definedName>
    <definedName name="A5P21" localSheetId="3">#REF!</definedName>
    <definedName name="A5P21" localSheetId="10">#REF!</definedName>
    <definedName name="A5P21">#REF!</definedName>
    <definedName name="A5P22" localSheetId="2">#REF!</definedName>
    <definedName name="A5P22" localSheetId="8">#REF!</definedName>
    <definedName name="A5P22" localSheetId="7">#REF!</definedName>
    <definedName name="A5P22" localSheetId="12">#REF!</definedName>
    <definedName name="A5P22" localSheetId="1">#REF!</definedName>
    <definedName name="A5P22" localSheetId="13">#REF!</definedName>
    <definedName name="A5P22" localSheetId="3">#REF!</definedName>
    <definedName name="A5P22" localSheetId="10">#REF!</definedName>
    <definedName name="A5P22">#REF!</definedName>
    <definedName name="A5P23" localSheetId="2">#REF!</definedName>
    <definedName name="A5P23" localSheetId="8">#REF!</definedName>
    <definedName name="A5P23" localSheetId="7">#REF!</definedName>
    <definedName name="A5P23" localSheetId="12">#REF!</definedName>
    <definedName name="A5P23" localSheetId="1">#REF!</definedName>
    <definedName name="A5P23" localSheetId="13">#REF!</definedName>
    <definedName name="A5P23" localSheetId="3">#REF!</definedName>
    <definedName name="A5P23" localSheetId="10">#REF!</definedName>
    <definedName name="A5P23">#REF!</definedName>
    <definedName name="A5P24" localSheetId="2">#REF!</definedName>
    <definedName name="A5P24" localSheetId="8">#REF!</definedName>
    <definedName name="A5P24" localSheetId="7">#REF!</definedName>
    <definedName name="A5P24" localSheetId="12">#REF!</definedName>
    <definedName name="A5P24" localSheetId="1">#REF!</definedName>
    <definedName name="A5P24" localSheetId="13">#REF!</definedName>
    <definedName name="A5P24" localSheetId="3">#REF!</definedName>
    <definedName name="A5P24" localSheetId="10">#REF!</definedName>
    <definedName name="A5P24">#REF!</definedName>
    <definedName name="A5P3" localSheetId="2">#REF!</definedName>
    <definedName name="A5P3" localSheetId="8">#REF!</definedName>
    <definedName name="A5P3" localSheetId="7">#REF!</definedName>
    <definedName name="A5P3" localSheetId="12">#REF!</definedName>
    <definedName name="A5P3" localSheetId="1">#REF!</definedName>
    <definedName name="A5P3" localSheetId="13">#REF!</definedName>
    <definedName name="A5P3" localSheetId="3">#REF!</definedName>
    <definedName name="A5P3" localSheetId="10">#REF!</definedName>
    <definedName name="A5P3">#REF!</definedName>
    <definedName name="A5P4" localSheetId="2">#REF!</definedName>
    <definedName name="A5P4" localSheetId="8">#REF!</definedName>
    <definedName name="A5P4" localSheetId="7">#REF!</definedName>
    <definedName name="A5P4" localSheetId="12">#REF!</definedName>
    <definedName name="A5P4" localSheetId="1">#REF!</definedName>
    <definedName name="A5P4" localSheetId="13">#REF!</definedName>
    <definedName name="A5P4" localSheetId="3">#REF!</definedName>
    <definedName name="A5P4" localSheetId="10">#REF!</definedName>
    <definedName name="A5P4">#REF!</definedName>
    <definedName name="A5P5" localSheetId="2">#REF!</definedName>
    <definedName name="A5P5" localSheetId="8">#REF!</definedName>
    <definedName name="A5P5" localSheetId="7">#REF!</definedName>
    <definedName name="A5P5" localSheetId="12">#REF!</definedName>
    <definedName name="A5P5" localSheetId="1">#REF!</definedName>
    <definedName name="A5P5" localSheetId="13">#REF!</definedName>
    <definedName name="A5P5" localSheetId="3">#REF!</definedName>
    <definedName name="A5P5" localSheetId="10">#REF!</definedName>
    <definedName name="A5P5">#REF!</definedName>
    <definedName name="A5P6" localSheetId="2">#REF!</definedName>
    <definedName name="A5P6" localSheetId="8">#REF!</definedName>
    <definedName name="A5P6" localSheetId="7">#REF!</definedName>
    <definedName name="A5P6" localSheetId="12">#REF!</definedName>
    <definedName name="A5P6" localSheetId="1">#REF!</definedName>
    <definedName name="A5P6" localSheetId="13">#REF!</definedName>
    <definedName name="A5P6" localSheetId="3">#REF!</definedName>
    <definedName name="A5P6" localSheetId="10">#REF!</definedName>
    <definedName name="A5P6">#REF!</definedName>
    <definedName name="A5P7" localSheetId="2">#REF!</definedName>
    <definedName name="A5P7" localSheetId="8">#REF!</definedName>
    <definedName name="A5P7" localSheetId="7">#REF!</definedName>
    <definedName name="A5P7" localSheetId="12">#REF!</definedName>
    <definedName name="A5P7" localSheetId="1">#REF!</definedName>
    <definedName name="A5P7" localSheetId="13">#REF!</definedName>
    <definedName name="A5P7" localSheetId="3">#REF!</definedName>
    <definedName name="A5P7" localSheetId="10">#REF!</definedName>
    <definedName name="A5P7">#REF!</definedName>
    <definedName name="A5P8" localSheetId="2">#REF!</definedName>
    <definedName name="A5P8" localSheetId="8">#REF!</definedName>
    <definedName name="A5P8" localSheetId="7">#REF!</definedName>
    <definedName name="A5P8" localSheetId="12">#REF!</definedName>
    <definedName name="A5P8" localSheetId="1">#REF!</definedName>
    <definedName name="A5P8" localSheetId="13">#REF!</definedName>
    <definedName name="A5P8" localSheetId="3">#REF!</definedName>
    <definedName name="A5P8" localSheetId="10">#REF!</definedName>
    <definedName name="A5P8">#REF!</definedName>
    <definedName name="A5P9" localSheetId="2">#REF!</definedName>
    <definedName name="A5P9" localSheetId="8">#REF!</definedName>
    <definedName name="A5P9" localSheetId="7">#REF!</definedName>
    <definedName name="A5P9" localSheetId="12">#REF!</definedName>
    <definedName name="A5P9" localSheetId="1">#REF!</definedName>
    <definedName name="A5P9" localSheetId="13">#REF!</definedName>
    <definedName name="A5P9" localSheetId="3">#REF!</definedName>
    <definedName name="A5P9" localSheetId="10">#REF!</definedName>
    <definedName name="A5P9">#REF!</definedName>
    <definedName name="A5R1" localSheetId="2">#REF!</definedName>
    <definedName name="A5R1" localSheetId="8">#REF!</definedName>
    <definedName name="A5R1" localSheetId="7">#REF!</definedName>
    <definedName name="A5R1" localSheetId="12">#REF!</definedName>
    <definedName name="A5R1" localSheetId="1">#REF!</definedName>
    <definedName name="A5R1" localSheetId="13">#REF!</definedName>
    <definedName name="A5R1" localSheetId="3">#REF!</definedName>
    <definedName name="A5R1" localSheetId="10">#REF!</definedName>
    <definedName name="A5R1">#REF!</definedName>
    <definedName name="A5R10" localSheetId="2">#REF!</definedName>
    <definedName name="A5R10" localSheetId="8">#REF!</definedName>
    <definedName name="A5R10" localSheetId="7">#REF!</definedName>
    <definedName name="A5R10" localSheetId="12">#REF!</definedName>
    <definedName name="A5R10" localSheetId="1">#REF!</definedName>
    <definedName name="A5R10" localSheetId="13">#REF!</definedName>
    <definedName name="A5R10" localSheetId="3">#REF!</definedName>
    <definedName name="A5R10" localSheetId="10">#REF!</definedName>
    <definedName name="A5R10">#REF!</definedName>
    <definedName name="A5R11" localSheetId="2">#REF!</definedName>
    <definedName name="A5R11" localSheetId="8">#REF!</definedName>
    <definedName name="A5R11" localSheetId="7">#REF!</definedName>
    <definedName name="A5R11" localSheetId="12">#REF!</definedName>
    <definedName name="A5R11" localSheetId="1">#REF!</definedName>
    <definedName name="A5R11" localSheetId="13">#REF!</definedName>
    <definedName name="A5R11" localSheetId="3">#REF!</definedName>
    <definedName name="A5R11" localSheetId="10">#REF!</definedName>
    <definedName name="A5R11">#REF!</definedName>
    <definedName name="A5R12" localSheetId="2">#REF!</definedName>
    <definedName name="A5R12" localSheetId="8">#REF!</definedName>
    <definedName name="A5R12" localSheetId="7">#REF!</definedName>
    <definedName name="A5R12" localSheetId="12">#REF!</definedName>
    <definedName name="A5R12" localSheetId="1">#REF!</definedName>
    <definedName name="A5R12" localSheetId="13">#REF!</definedName>
    <definedName name="A5R12" localSheetId="3">#REF!</definedName>
    <definedName name="A5R12" localSheetId="10">#REF!</definedName>
    <definedName name="A5R12">#REF!</definedName>
    <definedName name="A5R13" localSheetId="2">#REF!</definedName>
    <definedName name="A5R13" localSheetId="8">#REF!</definedName>
    <definedName name="A5R13" localSheetId="7">#REF!</definedName>
    <definedName name="A5R13" localSheetId="12">#REF!</definedName>
    <definedName name="A5R13" localSheetId="1">#REF!</definedName>
    <definedName name="A5R13" localSheetId="13">#REF!</definedName>
    <definedName name="A5R13" localSheetId="3">#REF!</definedName>
    <definedName name="A5R13" localSheetId="10">#REF!</definedName>
    <definedName name="A5R13">#REF!</definedName>
    <definedName name="A5R14" localSheetId="2">#REF!</definedName>
    <definedName name="A5R14" localSheetId="8">#REF!</definedName>
    <definedName name="A5R14" localSheetId="7">#REF!</definedName>
    <definedName name="A5R14" localSheetId="12">#REF!</definedName>
    <definedName name="A5R14" localSheetId="1">#REF!</definedName>
    <definedName name="A5R14" localSheetId="13">#REF!</definedName>
    <definedName name="A5R14" localSheetId="3">#REF!</definedName>
    <definedName name="A5R14" localSheetId="10">#REF!</definedName>
    <definedName name="A5R14">#REF!</definedName>
    <definedName name="A5R15" localSheetId="2">#REF!</definedName>
    <definedName name="A5R15" localSheetId="8">#REF!</definedName>
    <definedName name="A5R15" localSheetId="7">#REF!</definedName>
    <definedName name="A5R15" localSheetId="12">#REF!</definedName>
    <definedName name="A5R15" localSheetId="1">#REF!</definedName>
    <definedName name="A5R15" localSheetId="13">#REF!</definedName>
    <definedName name="A5R15" localSheetId="3">#REF!</definedName>
    <definedName name="A5R15" localSheetId="10">#REF!</definedName>
    <definedName name="A5R15">#REF!</definedName>
    <definedName name="A5R16" localSheetId="2">#REF!</definedName>
    <definedName name="A5R16" localSheetId="8">#REF!</definedName>
    <definedName name="A5R16" localSheetId="7">#REF!</definedName>
    <definedName name="A5R16" localSheetId="12">#REF!</definedName>
    <definedName name="A5R16" localSheetId="1">#REF!</definedName>
    <definedName name="A5R16" localSheetId="13">#REF!</definedName>
    <definedName name="A5R16" localSheetId="3">#REF!</definedName>
    <definedName name="A5R16" localSheetId="10">#REF!</definedName>
    <definedName name="A5R16">#REF!</definedName>
    <definedName name="A5R17" localSheetId="2">#REF!</definedName>
    <definedName name="A5R17" localSheetId="8">#REF!</definedName>
    <definedName name="A5R17" localSheetId="7">#REF!</definedName>
    <definedName name="A5R17" localSheetId="12">#REF!</definedName>
    <definedName name="A5R17" localSheetId="1">#REF!</definedName>
    <definedName name="A5R17" localSheetId="13">#REF!</definedName>
    <definedName name="A5R17" localSheetId="3">#REF!</definedName>
    <definedName name="A5R17" localSheetId="10">#REF!</definedName>
    <definedName name="A5R17">#REF!</definedName>
    <definedName name="A5R18" localSheetId="2">#REF!</definedName>
    <definedName name="A5R18" localSheetId="8">#REF!</definedName>
    <definedName name="A5R18" localSheetId="7">#REF!</definedName>
    <definedName name="A5R18" localSheetId="12">#REF!</definedName>
    <definedName name="A5R18" localSheetId="1">#REF!</definedName>
    <definedName name="A5R18" localSheetId="13">#REF!</definedName>
    <definedName name="A5R18" localSheetId="3">#REF!</definedName>
    <definedName name="A5R18" localSheetId="10">#REF!</definedName>
    <definedName name="A5R18">#REF!</definedName>
    <definedName name="A5R19" localSheetId="2">#REF!</definedName>
    <definedName name="A5R19" localSheetId="8">#REF!</definedName>
    <definedName name="A5R19" localSheetId="7">#REF!</definedName>
    <definedName name="A5R19" localSheetId="12">#REF!</definedName>
    <definedName name="A5R19" localSheetId="1">#REF!</definedName>
    <definedName name="A5R19" localSheetId="13">#REF!</definedName>
    <definedName name="A5R19" localSheetId="3">#REF!</definedName>
    <definedName name="A5R19" localSheetId="10">#REF!</definedName>
    <definedName name="A5R19">#REF!</definedName>
    <definedName name="A5R2" localSheetId="2">#REF!</definedName>
    <definedName name="A5R2" localSheetId="8">#REF!</definedName>
    <definedName name="A5R2" localSheetId="7">#REF!</definedName>
    <definedName name="A5R2" localSheetId="12">#REF!</definedName>
    <definedName name="A5R2" localSheetId="1">#REF!</definedName>
    <definedName name="A5R2" localSheetId="13">#REF!</definedName>
    <definedName name="A5R2" localSheetId="3">#REF!</definedName>
    <definedName name="A5R2" localSheetId="10">#REF!</definedName>
    <definedName name="A5R2">#REF!</definedName>
    <definedName name="A5R20" localSheetId="2">#REF!</definedName>
    <definedName name="A5R20" localSheetId="8">#REF!</definedName>
    <definedName name="A5R20" localSheetId="7">#REF!</definedName>
    <definedName name="A5R20" localSheetId="12">#REF!</definedName>
    <definedName name="A5R20" localSheetId="1">#REF!</definedName>
    <definedName name="A5R20" localSheetId="13">#REF!</definedName>
    <definedName name="A5R20" localSheetId="3">#REF!</definedName>
    <definedName name="A5R20" localSheetId="10">#REF!</definedName>
    <definedName name="A5R20">#REF!</definedName>
    <definedName name="A5R21" localSheetId="2">#REF!</definedName>
    <definedName name="A5R21" localSheetId="8">#REF!</definedName>
    <definedName name="A5R21" localSheetId="7">#REF!</definedName>
    <definedName name="A5R21" localSheetId="12">#REF!</definedName>
    <definedName name="A5R21" localSheetId="1">#REF!</definedName>
    <definedName name="A5R21" localSheetId="13">#REF!</definedName>
    <definedName name="A5R21" localSheetId="3">#REF!</definedName>
    <definedName name="A5R21" localSheetId="10">#REF!</definedName>
    <definedName name="A5R21">#REF!</definedName>
    <definedName name="A5R22" localSheetId="2">#REF!</definedName>
    <definedName name="A5R22" localSheetId="8">#REF!</definedName>
    <definedName name="A5R22" localSheetId="7">#REF!</definedName>
    <definedName name="A5R22" localSheetId="12">#REF!</definedName>
    <definedName name="A5R22" localSheetId="1">#REF!</definedName>
    <definedName name="A5R22" localSheetId="13">#REF!</definedName>
    <definedName name="A5R22" localSheetId="3">#REF!</definedName>
    <definedName name="A5R22" localSheetId="10">#REF!</definedName>
    <definedName name="A5R22">#REF!</definedName>
    <definedName name="A5R23" localSheetId="2">#REF!</definedName>
    <definedName name="A5R23" localSheetId="8">#REF!</definedName>
    <definedName name="A5R23" localSheetId="7">#REF!</definedName>
    <definedName name="A5R23" localSheetId="12">#REF!</definedName>
    <definedName name="A5R23" localSheetId="1">#REF!</definedName>
    <definedName name="A5R23" localSheetId="13">#REF!</definedName>
    <definedName name="A5R23" localSheetId="3">#REF!</definedName>
    <definedName name="A5R23" localSheetId="10">#REF!</definedName>
    <definedName name="A5R23">#REF!</definedName>
    <definedName name="A5R24" localSheetId="2">#REF!</definedName>
    <definedName name="A5R24" localSheetId="8">#REF!</definedName>
    <definedName name="A5R24" localSheetId="7">#REF!</definedName>
    <definedName name="A5R24" localSheetId="12">#REF!</definedName>
    <definedName name="A5R24" localSheetId="1">#REF!</definedName>
    <definedName name="A5R24" localSheetId="13">#REF!</definedName>
    <definedName name="A5R24" localSheetId="3">#REF!</definedName>
    <definedName name="A5R24" localSheetId="10">#REF!</definedName>
    <definedName name="A5R24">#REF!</definedName>
    <definedName name="A5R3" localSheetId="2">#REF!</definedName>
    <definedName name="A5R3" localSheetId="8">#REF!</definedName>
    <definedName name="A5R3" localSheetId="7">#REF!</definedName>
    <definedName name="A5R3" localSheetId="12">#REF!</definedName>
    <definedName name="A5R3" localSheetId="1">#REF!</definedName>
    <definedName name="A5R3" localSheetId="13">#REF!</definedName>
    <definedName name="A5R3" localSheetId="3">#REF!</definedName>
    <definedName name="A5R3" localSheetId="10">#REF!</definedName>
    <definedName name="A5R3">#REF!</definedName>
    <definedName name="A5R4" localSheetId="2">#REF!</definedName>
    <definedName name="A5R4" localSheetId="8">#REF!</definedName>
    <definedName name="A5R4" localSheetId="7">#REF!</definedName>
    <definedName name="A5R4" localSheetId="12">#REF!</definedName>
    <definedName name="A5R4" localSheetId="1">#REF!</definedName>
    <definedName name="A5R4" localSheetId="13">#REF!</definedName>
    <definedName name="A5R4" localSheetId="3">#REF!</definedName>
    <definedName name="A5R4" localSheetId="10">#REF!</definedName>
    <definedName name="A5R4">#REF!</definedName>
    <definedName name="A5R5" localSheetId="2">#REF!</definedName>
    <definedName name="A5R5" localSheetId="8">#REF!</definedName>
    <definedName name="A5R5" localSheetId="7">#REF!</definedName>
    <definedName name="A5R5" localSheetId="12">#REF!</definedName>
    <definedName name="A5R5" localSheetId="1">#REF!</definedName>
    <definedName name="A5R5" localSheetId="13">#REF!</definedName>
    <definedName name="A5R5" localSheetId="3">#REF!</definedName>
    <definedName name="A5R5" localSheetId="10">#REF!</definedName>
    <definedName name="A5R5">#REF!</definedName>
    <definedName name="A5R6" localSheetId="2">#REF!</definedName>
    <definedName name="A5R6" localSheetId="8">#REF!</definedName>
    <definedName name="A5R6" localSheetId="7">#REF!</definedName>
    <definedName name="A5R6" localSheetId="12">#REF!</definedName>
    <definedName name="A5R6" localSheetId="1">#REF!</definedName>
    <definedName name="A5R6" localSheetId="13">#REF!</definedName>
    <definedName name="A5R6" localSheetId="3">#REF!</definedName>
    <definedName name="A5R6" localSheetId="10">#REF!</definedName>
    <definedName name="A5R6">#REF!</definedName>
    <definedName name="A5R7" localSheetId="2">#REF!</definedName>
    <definedName name="A5R7" localSheetId="8">#REF!</definedName>
    <definedName name="A5R7" localSheetId="7">#REF!</definedName>
    <definedName name="A5R7" localSheetId="12">#REF!</definedName>
    <definedName name="A5R7" localSheetId="1">#REF!</definedName>
    <definedName name="A5R7" localSheetId="13">#REF!</definedName>
    <definedName name="A5R7" localSheetId="3">#REF!</definedName>
    <definedName name="A5R7" localSheetId="10">#REF!</definedName>
    <definedName name="A5R7">#REF!</definedName>
    <definedName name="A5R8" localSheetId="2">#REF!</definedName>
    <definedName name="A5R8" localSheetId="8">#REF!</definedName>
    <definedName name="A5R8" localSheetId="7">#REF!</definedName>
    <definedName name="A5R8" localSheetId="12">#REF!</definedName>
    <definedName name="A5R8" localSheetId="1">#REF!</definedName>
    <definedName name="A5R8" localSheetId="13">#REF!</definedName>
    <definedName name="A5R8" localSheetId="3">#REF!</definedName>
    <definedName name="A5R8" localSheetId="10">#REF!</definedName>
    <definedName name="A5R8">#REF!</definedName>
    <definedName name="A5R9" localSheetId="2">#REF!</definedName>
    <definedName name="A5R9" localSheetId="8">#REF!</definedName>
    <definedName name="A5R9" localSheetId="7">#REF!</definedName>
    <definedName name="A5R9" localSheetId="12">#REF!</definedName>
    <definedName name="A5R9" localSheetId="1">#REF!</definedName>
    <definedName name="A5R9" localSheetId="13">#REF!</definedName>
    <definedName name="A5R9" localSheetId="3">#REF!</definedName>
    <definedName name="A5R9" localSheetId="10">#REF!</definedName>
    <definedName name="A5R9">#REF!</definedName>
    <definedName name="add_1" localSheetId="2">#REF!</definedName>
    <definedName name="add_1" localSheetId="8">#REF!</definedName>
    <definedName name="add_1" localSheetId="7">#REF!</definedName>
    <definedName name="add_1" localSheetId="12">#REF!</definedName>
    <definedName name="add_1" localSheetId="1">#REF!</definedName>
    <definedName name="add_1" localSheetId="13">#REF!</definedName>
    <definedName name="add_1" localSheetId="3">#REF!</definedName>
    <definedName name="add_1" localSheetId="10">#REF!</definedName>
    <definedName name="add_1">#REF!</definedName>
    <definedName name="add_2" localSheetId="2">#REF!</definedName>
    <definedName name="add_2" localSheetId="8">#REF!</definedName>
    <definedName name="add_2" localSheetId="7">#REF!</definedName>
    <definedName name="add_2" localSheetId="12">#REF!</definedName>
    <definedName name="add_2" localSheetId="1">#REF!</definedName>
    <definedName name="add_2" localSheetId="13">#REF!</definedName>
    <definedName name="add_2" localSheetId="3">#REF!</definedName>
    <definedName name="add_2" localSheetId="10">#REF!</definedName>
    <definedName name="add_2">#REF!</definedName>
    <definedName name="add_3" localSheetId="2">#REF!</definedName>
    <definedName name="add_3" localSheetId="8">#REF!</definedName>
    <definedName name="add_3" localSheetId="7">#REF!</definedName>
    <definedName name="add_3" localSheetId="12">#REF!</definedName>
    <definedName name="add_3" localSheetId="1">#REF!</definedName>
    <definedName name="add_3" localSheetId="13">#REF!</definedName>
    <definedName name="add_3" localSheetId="3">#REF!</definedName>
    <definedName name="add_3" localSheetId="10">#REF!</definedName>
    <definedName name="add_3">#REF!</definedName>
    <definedName name="add_4" localSheetId="2">#REF!</definedName>
    <definedName name="add_4" localSheetId="8">#REF!</definedName>
    <definedName name="add_4" localSheetId="7">#REF!</definedName>
    <definedName name="add_4" localSheetId="12">#REF!</definedName>
    <definedName name="add_4" localSheetId="1">#REF!</definedName>
    <definedName name="add_4" localSheetId="13">#REF!</definedName>
    <definedName name="add_4" localSheetId="3">#REF!</definedName>
    <definedName name="add_4" localSheetId="10">#REF!</definedName>
    <definedName name="add_4">#REF!</definedName>
    <definedName name="add_5" localSheetId="2">#REF!</definedName>
    <definedName name="add_5" localSheetId="8">#REF!</definedName>
    <definedName name="add_5" localSheetId="7">#REF!</definedName>
    <definedName name="add_5" localSheetId="12">#REF!</definedName>
    <definedName name="add_5" localSheetId="1">#REF!</definedName>
    <definedName name="add_5" localSheetId="13">#REF!</definedName>
    <definedName name="add_5" localSheetId="3">#REF!</definedName>
    <definedName name="add_5" localSheetId="10">#REF!</definedName>
    <definedName name="add_5">#REF!</definedName>
    <definedName name="add_total" localSheetId="2">#REF!</definedName>
    <definedName name="add_total" localSheetId="8">#REF!</definedName>
    <definedName name="add_total" localSheetId="7">#REF!</definedName>
    <definedName name="add_total" localSheetId="12">#REF!</definedName>
    <definedName name="add_total" localSheetId="1">#REF!</definedName>
    <definedName name="add_total" localSheetId="13">#REF!</definedName>
    <definedName name="add_total" localSheetId="3">#REF!</definedName>
    <definedName name="add_total" localSheetId="10">#REF!</definedName>
    <definedName name="add_total">#REF!</definedName>
    <definedName name="_xlnm.Print_Area" localSheetId="2">BDI!$A$1:$I$46</definedName>
    <definedName name="_xlnm.Print_Area" localSheetId="9">'COMPOSIÇÕES COMPLEMENTARES '!$A$1:$K$301</definedName>
    <definedName name="_xlnm.Print_Area" localSheetId="11">COTAÇÕES!$A$1:$I$38</definedName>
    <definedName name="_xlnm.Print_Area" localSheetId="8">CRONOGRAMA!$A$2:$O$43</definedName>
    <definedName name="_xlnm.Print_Area" localSheetId="7">'CURVA ABC'!$A$3:$K$136</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DE FECHAMENTO'!$A$1:$M$53</definedName>
    <definedName name="_xlnm.Print_Area" localSheetId="6">INSUMOS!$A$1:$D$5217</definedName>
    <definedName name="_xlnm.Print_Area" localSheetId="4">PLANILHA_SINTÉTICA!$A$1:$AL$181</definedName>
    <definedName name="_xlnm.Print_Area" localSheetId="13">'PROJETOS RECEBIDOS'!$A$1:$J$25</definedName>
    <definedName name="_xlnm.Print_Area" localSheetId="3">RESUMO!$A$1:$J$56</definedName>
    <definedName name="_xlnm.Print_Area" localSheetId="5">SERVIÇOS!$A$1:$F$7843</definedName>
    <definedName name="_xlnm.Print_Area" localSheetId="10">TELAS!$A$1:$H$242</definedName>
    <definedName name="AUDITORIO" localSheetId="2">#REF!</definedName>
    <definedName name="AUDITORIO" localSheetId="11">#REF!</definedName>
    <definedName name="AUDITORIO" localSheetId="8">#REF!</definedName>
    <definedName name="AUDITORIO" localSheetId="7">#REF!</definedName>
    <definedName name="AUDITORIO" localSheetId="12">#REF!</definedName>
    <definedName name="AUDITORIO" localSheetId="1">#REF!</definedName>
    <definedName name="AUDITORIO" localSheetId="13">#REF!</definedName>
    <definedName name="AUDITORIO" localSheetId="3">#REF!</definedName>
    <definedName name="AUDITORIO" localSheetId="10">#REF!</definedName>
    <definedName name="AUDITORIO">#REF!</definedName>
    <definedName name="BBB" localSheetId="2">#REF!</definedName>
    <definedName name="BBB" localSheetId="8">#REF!</definedName>
    <definedName name="BBB" localSheetId="1">#REF!</definedName>
    <definedName name="BBB" localSheetId="3">#REF!</definedName>
    <definedName name="BBB" localSheetId="10">#REF!</definedName>
    <definedName name="BBB">#REF!</definedName>
    <definedName name="BD" localSheetId="2">#REF!</definedName>
    <definedName name="BD" localSheetId="8">#REF!</definedName>
    <definedName name="BD" localSheetId="7">#REF!</definedName>
    <definedName name="BD" localSheetId="12">#REF!</definedName>
    <definedName name="BD" localSheetId="1">#REF!</definedName>
    <definedName name="BD" localSheetId="13">#REF!</definedName>
    <definedName name="BD" localSheetId="3">#REF!</definedName>
    <definedName name="BD" localSheetId="10">#REF!</definedName>
    <definedName name="BD">#REF!</definedName>
    <definedName name="BDI" localSheetId="2">#REF!</definedName>
    <definedName name="BDI" localSheetId="8">#REF!</definedName>
    <definedName name="BDI" localSheetId="7">#REF!</definedName>
    <definedName name="BDI" localSheetId="12">#REF!</definedName>
    <definedName name="BDI" localSheetId="1">#REF!</definedName>
    <definedName name="BDI" localSheetId="13">#REF!</definedName>
    <definedName name="BDI" localSheetId="3">#REF!</definedName>
    <definedName name="BDI" localSheetId="10">#REF!</definedName>
    <definedName name="BDI">#REF!</definedName>
    <definedName name="BDI_LIC" localSheetId="2">#REF!</definedName>
    <definedName name="BDI_LIC" localSheetId="8">#REF!</definedName>
    <definedName name="BDI_LIC" localSheetId="7">#REF!</definedName>
    <definedName name="BDI_LIC" localSheetId="12">#REF!</definedName>
    <definedName name="BDI_LIC" localSheetId="1">#REF!</definedName>
    <definedName name="BDI_LIC" localSheetId="13">#REF!</definedName>
    <definedName name="BDI_LIC" localSheetId="3">#REF!</definedName>
    <definedName name="BDI_LIC" localSheetId="10">#REF!</definedName>
    <definedName name="BDI_LIC">#REF!</definedName>
    <definedName name="cfs" localSheetId="2">#REF!</definedName>
    <definedName name="cfs" localSheetId="11">#REF!</definedName>
    <definedName name="cfs" localSheetId="8">#REF!</definedName>
    <definedName name="cfs" localSheetId="7">#REF!</definedName>
    <definedName name="cfs" localSheetId="12">#REF!</definedName>
    <definedName name="cfs" localSheetId="1">#REF!</definedName>
    <definedName name="cfs" localSheetId="13">#REF!</definedName>
    <definedName name="cfs" localSheetId="3">#REF!</definedName>
    <definedName name="cfs" localSheetId="10">#REF!</definedName>
    <definedName name="cfs">#REF!</definedName>
    <definedName name="crono" localSheetId="2">#REF!</definedName>
    <definedName name="crono" localSheetId="11">#REF!</definedName>
    <definedName name="crono" localSheetId="8">#REF!</definedName>
    <definedName name="crono" localSheetId="7">#REF!</definedName>
    <definedName name="crono" localSheetId="12">#REF!</definedName>
    <definedName name="crono" localSheetId="1">#REF!</definedName>
    <definedName name="crono" localSheetId="13">#REF!</definedName>
    <definedName name="crono" localSheetId="3">#REF!</definedName>
    <definedName name="crono" localSheetId="10">#REF!</definedName>
    <definedName name="crono">#REF!</definedName>
    <definedName name="CRONO_ADD" localSheetId="2">#REF!</definedName>
    <definedName name="CRONO_ADD" localSheetId="8">#REF!</definedName>
    <definedName name="CRONO_ADD" localSheetId="7">#REF!</definedName>
    <definedName name="CRONO_ADD" localSheetId="12">#REF!</definedName>
    <definedName name="CRONO_ADD" localSheetId="1">#REF!</definedName>
    <definedName name="CRONO_ADD" localSheetId="13">#REF!</definedName>
    <definedName name="CRONO_ADD" localSheetId="3">#REF!</definedName>
    <definedName name="CRONO_ADD" localSheetId="10">#REF!</definedName>
    <definedName name="CRONO_ADD">#REF!</definedName>
    <definedName name="CRONO_RES" localSheetId="2">#REF!</definedName>
    <definedName name="CRONO_RES" localSheetId="8">#REF!</definedName>
    <definedName name="CRONO_RES" localSheetId="7">#REF!</definedName>
    <definedName name="CRONO_RES" localSheetId="12">#REF!</definedName>
    <definedName name="CRONO_RES" localSheetId="1">#REF!</definedName>
    <definedName name="CRONO_RES" localSheetId="13">#REF!</definedName>
    <definedName name="CRONO_RES" localSheetId="3">#REF!</definedName>
    <definedName name="CRONO_RES" localSheetId="10">#REF!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ABC'!$A$3:$A$361</definedName>
    <definedName name="Excel_BuiltIn__FilterDatabase_6" localSheetId="6">"#REF!"</definedName>
    <definedName name="Excel_BuiltIn__FilterDatabase_6">PLANILHA_SINTÉTICA!$A$1:$B$429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2">'[1] '!#REF!</definedName>
    <definedName name="ini" localSheetId="1">'[1] '!#REF!</definedName>
    <definedName name="ini" localSheetId="3">'[1] '!#REF!</definedName>
    <definedName name="ini" localSheetId="10">'[1]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2">'[1] '!#REF!</definedName>
    <definedName name="matriz" localSheetId="1">'[1] '!#REF!</definedName>
    <definedName name="matriz" localSheetId="3">'[1] '!#REF!</definedName>
    <definedName name="matriz" localSheetId="10">'[1] '!#REF!</definedName>
    <definedName name="matriz">'[1] '!#REF!</definedName>
    <definedName name="MINUS" localSheetId="2">#REF!</definedName>
    <definedName name="MINUS" localSheetId="8">#REF!</definedName>
    <definedName name="MINUS" localSheetId="7">#REF!</definedName>
    <definedName name="MINUS" localSheetId="12">#REF!</definedName>
    <definedName name="MINUS" localSheetId="1">#REF!</definedName>
    <definedName name="MINUS" localSheetId="13">#REF!</definedName>
    <definedName name="MINUS" localSheetId="3">#REF!</definedName>
    <definedName name="MINUS" localSheetId="10">#REF!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 localSheetId="10">#REF!</definedName>
    <definedName name="OBRA">#REF!</definedName>
    <definedName name="Plan1">"$#REF!.$A$1:$B$2408"</definedName>
    <definedName name="PLUS" localSheetId="2">#REF!</definedName>
    <definedName name="PLUS" localSheetId="8">#REF!</definedName>
    <definedName name="PLUS" localSheetId="7">#REF!</definedName>
    <definedName name="PLUS" localSheetId="12">#REF!</definedName>
    <definedName name="PLUS" localSheetId="1">#REF!</definedName>
    <definedName name="PLUS" localSheetId="13">#REF!</definedName>
    <definedName name="PLUS" localSheetId="3">#REF!</definedName>
    <definedName name="PLUS" localSheetId="10">#REF!</definedName>
    <definedName name="PLUS">#REF!</definedName>
    <definedName name="po" localSheetId="2">#REF!</definedName>
    <definedName name="po" localSheetId="8">#REF!</definedName>
    <definedName name="po" localSheetId="7">#REF!</definedName>
    <definedName name="po" localSheetId="12">#REF!</definedName>
    <definedName name="po" localSheetId="1">#REF!</definedName>
    <definedName name="po" localSheetId="13">#REF!</definedName>
    <definedName name="po" localSheetId="3">#REF!</definedName>
    <definedName name="po" localSheetId="10">#REF!</definedName>
    <definedName name="po">#REF!</definedName>
    <definedName name="REF">'[1] '!$F$464:$F$489</definedName>
    <definedName name="rere" localSheetId="2">#REF!</definedName>
    <definedName name="rere" localSheetId="11">#REF!</definedName>
    <definedName name="rere" localSheetId="8">#REF!</definedName>
    <definedName name="rere" localSheetId="7">#REF!</definedName>
    <definedName name="rere" localSheetId="12">#REF!</definedName>
    <definedName name="rere" localSheetId="1">#REF!</definedName>
    <definedName name="rere" localSheetId="13">#REF!</definedName>
    <definedName name="rere" localSheetId="3">#REF!</definedName>
    <definedName name="rere" localSheetId="10">#REF!</definedName>
    <definedName name="rere">#REF!</definedName>
    <definedName name="RODAPÉ" localSheetId="2">[1]Relatório!#REF!</definedName>
    <definedName name="RODAPÉ" localSheetId="8">[1]Relatório!#REF!</definedName>
    <definedName name="RODAPÉ" localSheetId="7">[1]Relatório!#REF!</definedName>
    <definedName name="RODAPÉ" localSheetId="12">[1]Relatório!#REF!</definedName>
    <definedName name="RODAPÉ" localSheetId="1">[1]Relatório!#REF!</definedName>
    <definedName name="RODAPÉ" localSheetId="3">[1]Relatório!#REF!</definedName>
    <definedName name="RODAPÉ" localSheetId="10">[1]Relatório!#REF!</definedName>
    <definedName name="RODAPÉ">[1]Relatório!#REF!</definedName>
    <definedName name="rt" localSheetId="2">#REF!</definedName>
    <definedName name="rt" localSheetId="11">#REF!</definedName>
    <definedName name="rt" localSheetId="8">#REF!</definedName>
    <definedName name="rt" localSheetId="7">#REF!</definedName>
    <definedName name="rt" localSheetId="12">#REF!</definedName>
    <definedName name="rt" localSheetId="1">#REF!</definedName>
    <definedName name="rt" localSheetId="13">#REF!</definedName>
    <definedName name="rt" localSheetId="3">#REF!</definedName>
    <definedName name="rt" localSheetId="10">#REF!</definedName>
    <definedName name="rt">#REF!</definedName>
    <definedName name="S10P1" localSheetId="2">#REF!</definedName>
    <definedName name="S10P1" localSheetId="8">#REF!</definedName>
    <definedName name="S10P1" localSheetId="7">#REF!</definedName>
    <definedName name="S10P1" localSheetId="12">#REF!</definedName>
    <definedName name="S10P1" localSheetId="1">#REF!</definedName>
    <definedName name="S10P1" localSheetId="13">#REF!</definedName>
    <definedName name="S10P1" localSheetId="3">#REF!</definedName>
    <definedName name="S10P1" localSheetId="10">#REF!</definedName>
    <definedName name="S10P1">#REF!</definedName>
    <definedName name="S10P10" localSheetId="2">#REF!</definedName>
    <definedName name="S10P10" localSheetId="8">#REF!</definedName>
    <definedName name="S10P10" localSheetId="7">#REF!</definedName>
    <definedName name="S10P10" localSheetId="12">#REF!</definedName>
    <definedName name="S10P10" localSheetId="1">#REF!</definedName>
    <definedName name="S10P10" localSheetId="13">#REF!</definedName>
    <definedName name="S10P10" localSheetId="3">#REF!</definedName>
    <definedName name="S10P10" localSheetId="10">#REF!</definedName>
    <definedName name="S10P10">#REF!</definedName>
    <definedName name="S10P11" localSheetId="2">#REF!</definedName>
    <definedName name="S10P11" localSheetId="8">#REF!</definedName>
    <definedName name="S10P11" localSheetId="7">#REF!</definedName>
    <definedName name="S10P11" localSheetId="12">#REF!</definedName>
    <definedName name="S10P11" localSheetId="1">#REF!</definedName>
    <definedName name="S10P11" localSheetId="13">#REF!</definedName>
    <definedName name="S10P11" localSheetId="3">#REF!</definedName>
    <definedName name="S10P11" localSheetId="10">#REF!</definedName>
    <definedName name="S10P11">#REF!</definedName>
    <definedName name="S10P12" localSheetId="2">#REF!</definedName>
    <definedName name="S10P12" localSheetId="8">#REF!</definedName>
    <definedName name="S10P12" localSheetId="7">#REF!</definedName>
    <definedName name="S10P12" localSheetId="12">#REF!</definedName>
    <definedName name="S10P12" localSheetId="1">#REF!</definedName>
    <definedName name="S10P12" localSheetId="13">#REF!</definedName>
    <definedName name="S10P12" localSheetId="3">#REF!</definedName>
    <definedName name="S10P12" localSheetId="10">#REF!</definedName>
    <definedName name="S10P12">#REF!</definedName>
    <definedName name="S10P13" localSheetId="2">#REF!</definedName>
    <definedName name="S10P13" localSheetId="8">#REF!</definedName>
    <definedName name="S10P13" localSheetId="7">#REF!</definedName>
    <definedName name="S10P13" localSheetId="12">#REF!</definedName>
    <definedName name="S10P13" localSheetId="1">#REF!</definedName>
    <definedName name="S10P13" localSheetId="13">#REF!</definedName>
    <definedName name="S10P13" localSheetId="3">#REF!</definedName>
    <definedName name="S10P13" localSheetId="10">#REF!</definedName>
    <definedName name="S10P13">#REF!</definedName>
    <definedName name="S10P14" localSheetId="2">#REF!</definedName>
    <definedName name="S10P14" localSheetId="8">#REF!</definedName>
    <definedName name="S10P14" localSheetId="7">#REF!</definedName>
    <definedName name="S10P14" localSheetId="12">#REF!</definedName>
    <definedName name="S10P14" localSheetId="1">#REF!</definedName>
    <definedName name="S10P14" localSheetId="13">#REF!</definedName>
    <definedName name="S10P14" localSheetId="3">#REF!</definedName>
    <definedName name="S10P14" localSheetId="10">#REF!</definedName>
    <definedName name="S10P14">#REF!</definedName>
    <definedName name="S10P15" localSheetId="2">#REF!</definedName>
    <definedName name="S10P15" localSheetId="8">#REF!</definedName>
    <definedName name="S10P15" localSheetId="7">#REF!</definedName>
    <definedName name="S10P15" localSheetId="12">#REF!</definedName>
    <definedName name="S10P15" localSheetId="1">#REF!</definedName>
    <definedName name="S10P15" localSheetId="13">#REF!</definedName>
    <definedName name="S10P15" localSheetId="3">#REF!</definedName>
    <definedName name="S10P15" localSheetId="10">#REF!</definedName>
    <definedName name="S10P15">#REF!</definedName>
    <definedName name="S10P16" localSheetId="2">#REF!</definedName>
    <definedName name="S10P16" localSheetId="8">#REF!</definedName>
    <definedName name="S10P16" localSheetId="7">#REF!</definedName>
    <definedName name="S10P16" localSheetId="12">#REF!</definedName>
    <definedName name="S10P16" localSheetId="1">#REF!</definedName>
    <definedName name="S10P16" localSheetId="13">#REF!</definedName>
    <definedName name="S10P16" localSheetId="3">#REF!</definedName>
    <definedName name="S10P16" localSheetId="10">#REF!</definedName>
    <definedName name="S10P16">#REF!</definedName>
    <definedName name="S10P17" localSheetId="2">#REF!</definedName>
    <definedName name="S10P17" localSheetId="8">#REF!</definedName>
    <definedName name="S10P17" localSheetId="7">#REF!</definedName>
    <definedName name="S10P17" localSheetId="12">#REF!</definedName>
    <definedName name="S10P17" localSheetId="1">#REF!</definedName>
    <definedName name="S10P17" localSheetId="13">#REF!</definedName>
    <definedName name="S10P17" localSheetId="3">#REF!</definedName>
    <definedName name="S10P17" localSheetId="10">#REF!</definedName>
    <definedName name="S10P17">#REF!</definedName>
    <definedName name="S10P18" localSheetId="2">#REF!</definedName>
    <definedName name="S10P18" localSheetId="8">#REF!</definedName>
    <definedName name="S10P18" localSheetId="7">#REF!</definedName>
    <definedName name="S10P18" localSheetId="12">#REF!</definedName>
    <definedName name="S10P18" localSheetId="1">#REF!</definedName>
    <definedName name="S10P18" localSheetId="13">#REF!</definedName>
    <definedName name="S10P18" localSheetId="3">#REF!</definedName>
    <definedName name="S10P18" localSheetId="10">#REF!</definedName>
    <definedName name="S10P18">#REF!</definedName>
    <definedName name="S10P19" localSheetId="2">#REF!</definedName>
    <definedName name="S10P19" localSheetId="8">#REF!</definedName>
    <definedName name="S10P19" localSheetId="7">#REF!</definedName>
    <definedName name="S10P19" localSheetId="12">#REF!</definedName>
    <definedName name="S10P19" localSheetId="1">#REF!</definedName>
    <definedName name="S10P19" localSheetId="13">#REF!</definedName>
    <definedName name="S10P19" localSheetId="3">#REF!</definedName>
    <definedName name="S10P19" localSheetId="10">#REF!</definedName>
    <definedName name="S10P19">#REF!</definedName>
    <definedName name="S10P2" localSheetId="2">#REF!</definedName>
    <definedName name="S10P2" localSheetId="8">#REF!</definedName>
    <definedName name="S10P2" localSheetId="7">#REF!</definedName>
    <definedName name="S10P2" localSheetId="12">#REF!</definedName>
    <definedName name="S10P2" localSheetId="1">#REF!</definedName>
    <definedName name="S10P2" localSheetId="13">#REF!</definedName>
    <definedName name="S10P2" localSheetId="3">#REF!</definedName>
    <definedName name="S10P2" localSheetId="10">#REF!</definedName>
    <definedName name="S10P2">#REF!</definedName>
    <definedName name="S10P20" localSheetId="2">#REF!</definedName>
    <definedName name="S10P20" localSheetId="8">#REF!</definedName>
    <definedName name="S10P20" localSheetId="7">#REF!</definedName>
    <definedName name="S10P20" localSheetId="12">#REF!</definedName>
    <definedName name="S10P20" localSheetId="1">#REF!</definedName>
    <definedName name="S10P20" localSheetId="13">#REF!</definedName>
    <definedName name="S10P20" localSheetId="3">#REF!</definedName>
    <definedName name="S10P20" localSheetId="10">#REF!</definedName>
    <definedName name="S10P20">#REF!</definedName>
    <definedName name="S10P21" localSheetId="2">#REF!</definedName>
    <definedName name="S10P21" localSheetId="8">#REF!</definedName>
    <definedName name="S10P21" localSheetId="7">#REF!</definedName>
    <definedName name="S10P21" localSheetId="12">#REF!</definedName>
    <definedName name="S10P21" localSheetId="1">#REF!</definedName>
    <definedName name="S10P21" localSheetId="13">#REF!</definedName>
    <definedName name="S10P21" localSheetId="3">#REF!</definedName>
    <definedName name="S10P21" localSheetId="10">#REF!</definedName>
    <definedName name="S10P21">#REF!</definedName>
    <definedName name="S10P22" localSheetId="2">#REF!</definedName>
    <definedName name="S10P22" localSheetId="8">#REF!</definedName>
    <definedName name="S10P22" localSheetId="7">#REF!</definedName>
    <definedName name="S10P22" localSheetId="12">#REF!</definedName>
    <definedName name="S10P22" localSheetId="1">#REF!</definedName>
    <definedName name="S10P22" localSheetId="13">#REF!</definedName>
    <definedName name="S10P22" localSheetId="3">#REF!</definedName>
    <definedName name="S10P22" localSheetId="10">#REF!</definedName>
    <definedName name="S10P22">#REF!</definedName>
    <definedName name="S10P23" localSheetId="2">#REF!</definedName>
    <definedName name="S10P23" localSheetId="8">#REF!</definedName>
    <definedName name="S10P23" localSheetId="7">#REF!</definedName>
    <definedName name="S10P23" localSheetId="12">#REF!</definedName>
    <definedName name="S10P23" localSheetId="1">#REF!</definedName>
    <definedName name="S10P23" localSheetId="13">#REF!</definedName>
    <definedName name="S10P23" localSheetId="3">#REF!</definedName>
    <definedName name="S10P23" localSheetId="10">#REF!</definedName>
    <definedName name="S10P23">#REF!</definedName>
    <definedName name="S10P24" localSheetId="2">#REF!</definedName>
    <definedName name="S10P24" localSheetId="8">#REF!</definedName>
    <definedName name="S10P24" localSheetId="7">#REF!</definedName>
    <definedName name="S10P24" localSheetId="12">#REF!</definedName>
    <definedName name="S10P24" localSheetId="1">#REF!</definedName>
    <definedName name="S10P24" localSheetId="13">#REF!</definedName>
    <definedName name="S10P24" localSheetId="3">#REF!</definedName>
    <definedName name="S10P24" localSheetId="10">#REF!</definedName>
    <definedName name="S10P24">#REF!</definedName>
    <definedName name="S10P3" localSheetId="2">#REF!</definedName>
    <definedName name="S10P3" localSheetId="8">#REF!</definedName>
    <definedName name="S10P3" localSheetId="7">#REF!</definedName>
    <definedName name="S10P3" localSheetId="12">#REF!</definedName>
    <definedName name="S10P3" localSheetId="1">#REF!</definedName>
    <definedName name="S10P3" localSheetId="13">#REF!</definedName>
    <definedName name="S10P3" localSheetId="3">#REF!</definedName>
    <definedName name="S10P3" localSheetId="10">#REF!</definedName>
    <definedName name="S10P3">#REF!</definedName>
    <definedName name="S10P4" localSheetId="2">#REF!</definedName>
    <definedName name="S10P4" localSheetId="8">#REF!</definedName>
    <definedName name="S10P4" localSheetId="7">#REF!</definedName>
    <definedName name="S10P4" localSheetId="12">#REF!</definedName>
    <definedName name="S10P4" localSheetId="1">#REF!</definedName>
    <definedName name="S10P4" localSheetId="13">#REF!</definedName>
    <definedName name="S10P4" localSheetId="3">#REF!</definedName>
    <definedName name="S10P4" localSheetId="10">#REF!</definedName>
    <definedName name="S10P4">#REF!</definedName>
    <definedName name="S10P5" localSheetId="2">#REF!</definedName>
    <definedName name="S10P5" localSheetId="8">#REF!</definedName>
    <definedName name="S10P5" localSheetId="7">#REF!</definedName>
    <definedName name="S10P5" localSheetId="12">#REF!</definedName>
    <definedName name="S10P5" localSheetId="1">#REF!</definedName>
    <definedName name="S10P5" localSheetId="13">#REF!</definedName>
    <definedName name="S10P5" localSheetId="3">#REF!</definedName>
    <definedName name="S10P5" localSheetId="10">#REF!</definedName>
    <definedName name="S10P5">#REF!</definedName>
    <definedName name="S10P6" localSheetId="2">#REF!</definedName>
    <definedName name="S10P6" localSheetId="8">#REF!</definedName>
    <definedName name="S10P6" localSheetId="7">#REF!</definedName>
    <definedName name="S10P6" localSheetId="12">#REF!</definedName>
    <definedName name="S10P6" localSheetId="1">#REF!</definedName>
    <definedName name="S10P6" localSheetId="13">#REF!</definedName>
    <definedName name="S10P6" localSheetId="3">#REF!</definedName>
    <definedName name="S10P6" localSheetId="10">#REF!</definedName>
    <definedName name="S10P6">#REF!</definedName>
    <definedName name="S10P7" localSheetId="2">#REF!</definedName>
    <definedName name="S10P7" localSheetId="8">#REF!</definedName>
    <definedName name="S10P7" localSheetId="7">#REF!</definedName>
    <definedName name="S10P7" localSheetId="12">#REF!</definedName>
    <definedName name="S10P7" localSheetId="1">#REF!</definedName>
    <definedName name="S10P7" localSheetId="13">#REF!</definedName>
    <definedName name="S10P7" localSheetId="3">#REF!</definedName>
    <definedName name="S10P7" localSheetId="10">#REF!</definedName>
    <definedName name="S10P7">#REF!</definedName>
    <definedName name="S10P8" localSheetId="2">#REF!</definedName>
    <definedName name="S10P8" localSheetId="8">#REF!</definedName>
    <definedName name="S10P8" localSheetId="7">#REF!</definedName>
    <definedName name="S10P8" localSheetId="12">#REF!</definedName>
    <definedName name="S10P8" localSheetId="1">#REF!</definedName>
    <definedName name="S10P8" localSheetId="13">#REF!</definedName>
    <definedName name="S10P8" localSheetId="3">#REF!</definedName>
    <definedName name="S10P8" localSheetId="10">#REF!</definedName>
    <definedName name="S10P8">#REF!</definedName>
    <definedName name="S10P9" localSheetId="2">#REF!</definedName>
    <definedName name="S10P9" localSheetId="8">#REF!</definedName>
    <definedName name="S10P9" localSheetId="7">#REF!</definedName>
    <definedName name="S10P9" localSheetId="12">#REF!</definedName>
    <definedName name="S10P9" localSheetId="1">#REF!</definedName>
    <definedName name="S10P9" localSheetId="13">#REF!</definedName>
    <definedName name="S10P9" localSheetId="3">#REF!</definedName>
    <definedName name="S10P9" localSheetId="10">#REF!</definedName>
    <definedName name="S10P9">#REF!</definedName>
    <definedName name="S10R1" localSheetId="2">#REF!</definedName>
    <definedName name="S10R1" localSheetId="8">#REF!</definedName>
    <definedName name="S10R1" localSheetId="7">#REF!</definedName>
    <definedName name="S10R1" localSheetId="12">#REF!</definedName>
    <definedName name="S10R1" localSheetId="1">#REF!</definedName>
    <definedName name="S10R1" localSheetId="13">#REF!</definedName>
    <definedName name="S10R1" localSheetId="3">#REF!</definedName>
    <definedName name="S10R1" localSheetId="10">#REF!</definedName>
    <definedName name="S10R1">#REF!</definedName>
    <definedName name="S10R10" localSheetId="2">#REF!</definedName>
    <definedName name="S10R10" localSheetId="8">#REF!</definedName>
    <definedName name="S10R10" localSheetId="7">#REF!</definedName>
    <definedName name="S10R10" localSheetId="12">#REF!</definedName>
    <definedName name="S10R10" localSheetId="1">#REF!</definedName>
    <definedName name="S10R10" localSheetId="13">#REF!</definedName>
    <definedName name="S10R10" localSheetId="3">#REF!</definedName>
    <definedName name="S10R10" localSheetId="10">#REF!</definedName>
    <definedName name="S10R10">#REF!</definedName>
    <definedName name="S10R11" localSheetId="2">#REF!</definedName>
    <definedName name="S10R11" localSheetId="8">#REF!</definedName>
    <definedName name="S10R11" localSheetId="7">#REF!</definedName>
    <definedName name="S10R11" localSheetId="12">#REF!</definedName>
    <definedName name="S10R11" localSheetId="1">#REF!</definedName>
    <definedName name="S10R11" localSheetId="13">#REF!</definedName>
    <definedName name="S10R11" localSheetId="3">#REF!</definedName>
    <definedName name="S10R11" localSheetId="10">#REF!</definedName>
    <definedName name="S10R11">#REF!</definedName>
    <definedName name="S10R12" localSheetId="2">#REF!</definedName>
    <definedName name="S10R12" localSheetId="8">#REF!</definedName>
    <definedName name="S10R12" localSheetId="7">#REF!</definedName>
    <definedName name="S10R12" localSheetId="12">#REF!</definedName>
    <definedName name="S10R12" localSheetId="1">#REF!</definedName>
    <definedName name="S10R12" localSheetId="13">#REF!</definedName>
    <definedName name="S10R12" localSheetId="3">#REF!</definedName>
    <definedName name="S10R12" localSheetId="10">#REF!</definedName>
    <definedName name="S10R12">#REF!</definedName>
    <definedName name="S10R13" localSheetId="2">#REF!</definedName>
    <definedName name="S10R13" localSheetId="8">#REF!</definedName>
    <definedName name="S10R13" localSheetId="7">#REF!</definedName>
    <definedName name="S10R13" localSheetId="12">#REF!</definedName>
    <definedName name="S10R13" localSheetId="1">#REF!</definedName>
    <definedName name="S10R13" localSheetId="13">#REF!</definedName>
    <definedName name="S10R13" localSheetId="3">#REF!</definedName>
    <definedName name="S10R13" localSheetId="10">#REF!</definedName>
    <definedName name="S10R13">#REF!</definedName>
    <definedName name="S10R14" localSheetId="2">#REF!</definedName>
    <definedName name="S10R14" localSheetId="8">#REF!</definedName>
    <definedName name="S10R14" localSheetId="7">#REF!</definedName>
    <definedName name="S10R14" localSheetId="12">#REF!</definedName>
    <definedName name="S10R14" localSheetId="1">#REF!</definedName>
    <definedName name="S10R14" localSheetId="13">#REF!</definedName>
    <definedName name="S10R14" localSheetId="3">#REF!</definedName>
    <definedName name="S10R14" localSheetId="10">#REF!</definedName>
    <definedName name="S10R14">#REF!</definedName>
    <definedName name="S10R15" localSheetId="2">#REF!</definedName>
    <definedName name="S10R15" localSheetId="8">#REF!</definedName>
    <definedName name="S10R15" localSheetId="7">#REF!</definedName>
    <definedName name="S10R15" localSheetId="12">#REF!</definedName>
    <definedName name="S10R15" localSheetId="1">#REF!</definedName>
    <definedName name="S10R15" localSheetId="13">#REF!</definedName>
    <definedName name="S10R15" localSheetId="3">#REF!</definedName>
    <definedName name="S10R15" localSheetId="10">#REF!</definedName>
    <definedName name="S10R15">#REF!</definedName>
    <definedName name="S10R16" localSheetId="2">#REF!</definedName>
    <definedName name="S10R16" localSheetId="8">#REF!</definedName>
    <definedName name="S10R16" localSheetId="7">#REF!</definedName>
    <definedName name="S10R16" localSheetId="12">#REF!</definedName>
    <definedName name="S10R16" localSheetId="1">#REF!</definedName>
    <definedName name="S10R16" localSheetId="13">#REF!</definedName>
    <definedName name="S10R16" localSheetId="3">#REF!</definedName>
    <definedName name="S10R16" localSheetId="10">#REF!</definedName>
    <definedName name="S10R16">#REF!</definedName>
    <definedName name="S10R17" localSheetId="2">#REF!</definedName>
    <definedName name="S10R17" localSheetId="8">#REF!</definedName>
    <definedName name="S10R17" localSheetId="7">#REF!</definedName>
    <definedName name="S10R17" localSheetId="12">#REF!</definedName>
    <definedName name="S10R17" localSheetId="1">#REF!</definedName>
    <definedName name="S10R17" localSheetId="13">#REF!</definedName>
    <definedName name="S10R17" localSheetId="3">#REF!</definedName>
    <definedName name="S10R17" localSheetId="10">#REF!</definedName>
    <definedName name="S10R17">#REF!</definedName>
    <definedName name="S10R18" localSheetId="2">#REF!</definedName>
    <definedName name="S10R18" localSheetId="8">#REF!</definedName>
    <definedName name="S10R18" localSheetId="7">#REF!</definedName>
    <definedName name="S10R18" localSheetId="12">#REF!</definedName>
    <definedName name="S10R18" localSheetId="1">#REF!</definedName>
    <definedName name="S10R18" localSheetId="13">#REF!</definedName>
    <definedName name="S10R18" localSheetId="3">#REF!</definedName>
    <definedName name="S10R18" localSheetId="10">#REF!</definedName>
    <definedName name="S10R18">#REF!</definedName>
    <definedName name="S10R19" localSheetId="2">#REF!</definedName>
    <definedName name="S10R19" localSheetId="8">#REF!</definedName>
    <definedName name="S10R19" localSheetId="7">#REF!</definedName>
    <definedName name="S10R19" localSheetId="12">#REF!</definedName>
    <definedName name="S10R19" localSheetId="1">#REF!</definedName>
    <definedName name="S10R19" localSheetId="13">#REF!</definedName>
    <definedName name="S10R19" localSheetId="3">#REF!</definedName>
    <definedName name="S10R19" localSheetId="10">#REF!</definedName>
    <definedName name="S10R19">#REF!</definedName>
    <definedName name="S10R2" localSheetId="2">#REF!</definedName>
    <definedName name="S10R2" localSheetId="8">#REF!</definedName>
    <definedName name="S10R2" localSheetId="7">#REF!</definedName>
    <definedName name="S10R2" localSheetId="12">#REF!</definedName>
    <definedName name="S10R2" localSheetId="1">#REF!</definedName>
    <definedName name="S10R2" localSheetId="13">#REF!</definedName>
    <definedName name="S10R2" localSheetId="3">#REF!</definedName>
    <definedName name="S10R2" localSheetId="10">#REF!</definedName>
    <definedName name="S10R2">#REF!</definedName>
    <definedName name="S10R20" localSheetId="2">#REF!</definedName>
    <definedName name="S10R20" localSheetId="8">#REF!</definedName>
    <definedName name="S10R20" localSheetId="7">#REF!</definedName>
    <definedName name="S10R20" localSheetId="12">#REF!</definedName>
    <definedName name="S10R20" localSheetId="1">#REF!</definedName>
    <definedName name="S10R20" localSheetId="13">#REF!</definedName>
    <definedName name="S10R20" localSheetId="3">#REF!</definedName>
    <definedName name="S10R20" localSheetId="10">#REF!</definedName>
    <definedName name="S10R20">#REF!</definedName>
    <definedName name="S10R21" localSheetId="2">#REF!</definedName>
    <definedName name="S10R21" localSheetId="8">#REF!</definedName>
    <definedName name="S10R21" localSheetId="7">#REF!</definedName>
    <definedName name="S10R21" localSheetId="12">#REF!</definedName>
    <definedName name="S10R21" localSheetId="1">#REF!</definedName>
    <definedName name="S10R21" localSheetId="13">#REF!</definedName>
    <definedName name="S10R21" localSheetId="3">#REF!</definedName>
    <definedName name="S10R21" localSheetId="10">#REF!</definedName>
    <definedName name="S10R21">#REF!</definedName>
    <definedName name="S10R22" localSheetId="2">#REF!</definedName>
    <definedName name="S10R22" localSheetId="8">#REF!</definedName>
    <definedName name="S10R22" localSheetId="7">#REF!</definedName>
    <definedName name="S10R22" localSheetId="12">#REF!</definedName>
    <definedName name="S10R22" localSheetId="1">#REF!</definedName>
    <definedName name="S10R22" localSheetId="13">#REF!</definedName>
    <definedName name="S10R22" localSheetId="3">#REF!</definedName>
    <definedName name="S10R22" localSheetId="10">#REF!</definedName>
    <definedName name="S10R22">#REF!</definedName>
    <definedName name="S10R23" localSheetId="2">#REF!</definedName>
    <definedName name="S10R23" localSheetId="8">#REF!</definedName>
    <definedName name="S10R23" localSheetId="7">#REF!</definedName>
    <definedName name="S10R23" localSheetId="12">#REF!</definedName>
    <definedName name="S10R23" localSheetId="1">#REF!</definedName>
    <definedName name="S10R23" localSheetId="13">#REF!</definedName>
    <definedName name="S10R23" localSheetId="3">#REF!</definedName>
    <definedName name="S10R23" localSheetId="10">#REF!</definedName>
    <definedName name="S10R23">#REF!</definedName>
    <definedName name="S10R24" localSheetId="2">#REF!</definedName>
    <definedName name="S10R24" localSheetId="8">#REF!</definedName>
    <definedName name="S10R24" localSheetId="7">#REF!</definedName>
    <definedName name="S10R24" localSheetId="12">#REF!</definedName>
    <definedName name="S10R24" localSheetId="1">#REF!</definedName>
    <definedName name="S10R24" localSheetId="13">#REF!</definedName>
    <definedName name="S10R24" localSheetId="3">#REF!</definedName>
    <definedName name="S10R24" localSheetId="10">#REF!</definedName>
    <definedName name="S10R24">#REF!</definedName>
    <definedName name="S10R3" localSheetId="2">#REF!</definedName>
    <definedName name="S10R3" localSheetId="8">#REF!</definedName>
    <definedName name="S10R3" localSheetId="7">#REF!</definedName>
    <definedName name="S10R3" localSheetId="12">#REF!</definedName>
    <definedName name="S10R3" localSheetId="1">#REF!</definedName>
    <definedName name="S10R3" localSheetId="13">#REF!</definedName>
    <definedName name="S10R3" localSheetId="3">#REF!</definedName>
    <definedName name="S10R3" localSheetId="10">#REF!</definedName>
    <definedName name="S10R3">#REF!</definedName>
    <definedName name="S10R4" localSheetId="2">#REF!</definedName>
    <definedName name="S10R4" localSheetId="8">#REF!</definedName>
    <definedName name="S10R4" localSheetId="7">#REF!</definedName>
    <definedName name="S10R4" localSheetId="12">#REF!</definedName>
    <definedName name="S10R4" localSheetId="1">#REF!</definedName>
    <definedName name="S10R4" localSheetId="13">#REF!</definedName>
    <definedName name="S10R4" localSheetId="3">#REF!</definedName>
    <definedName name="S10R4" localSheetId="10">#REF!</definedName>
    <definedName name="S10R4">#REF!</definedName>
    <definedName name="S10R5" localSheetId="2">#REF!</definedName>
    <definedName name="S10R5" localSheetId="8">#REF!</definedName>
    <definedName name="S10R5" localSheetId="7">#REF!</definedName>
    <definedName name="S10R5" localSheetId="12">#REF!</definedName>
    <definedName name="S10R5" localSheetId="1">#REF!</definedName>
    <definedName name="S10R5" localSheetId="13">#REF!</definedName>
    <definedName name="S10R5" localSheetId="3">#REF!</definedName>
    <definedName name="S10R5" localSheetId="10">#REF!</definedName>
    <definedName name="S10R5">#REF!</definedName>
    <definedName name="S10R6" localSheetId="2">#REF!</definedName>
    <definedName name="S10R6" localSheetId="8">#REF!</definedName>
    <definedName name="S10R6" localSheetId="7">#REF!</definedName>
    <definedName name="S10R6" localSheetId="12">#REF!</definedName>
    <definedName name="S10R6" localSheetId="1">#REF!</definedName>
    <definedName name="S10R6" localSheetId="13">#REF!</definedName>
    <definedName name="S10R6" localSheetId="3">#REF!</definedName>
    <definedName name="S10R6" localSheetId="10">#REF!</definedName>
    <definedName name="S10R6">#REF!</definedName>
    <definedName name="S10R7" localSheetId="2">#REF!</definedName>
    <definedName name="S10R7" localSheetId="8">#REF!</definedName>
    <definedName name="S10R7" localSheetId="7">#REF!</definedName>
    <definedName name="S10R7" localSheetId="12">#REF!</definedName>
    <definedName name="S10R7" localSheetId="1">#REF!</definedName>
    <definedName name="S10R7" localSheetId="13">#REF!</definedName>
    <definedName name="S10R7" localSheetId="3">#REF!</definedName>
    <definedName name="S10R7" localSheetId="10">#REF!</definedName>
    <definedName name="S10R7">#REF!</definedName>
    <definedName name="S10R8" localSheetId="2">#REF!</definedName>
    <definedName name="S10R8" localSheetId="8">#REF!</definedName>
    <definedName name="S10R8" localSheetId="7">#REF!</definedName>
    <definedName name="S10R8" localSheetId="12">#REF!</definedName>
    <definedName name="S10R8" localSheetId="1">#REF!</definedName>
    <definedName name="S10R8" localSheetId="13">#REF!</definedName>
    <definedName name="S10R8" localSheetId="3">#REF!</definedName>
    <definedName name="S10R8" localSheetId="10">#REF!</definedName>
    <definedName name="S10R8">#REF!</definedName>
    <definedName name="S10R9" localSheetId="2">#REF!</definedName>
    <definedName name="S10R9" localSheetId="8">#REF!</definedName>
    <definedName name="S10R9" localSheetId="7">#REF!</definedName>
    <definedName name="S10R9" localSheetId="12">#REF!</definedName>
    <definedName name="S10R9" localSheetId="1">#REF!</definedName>
    <definedName name="S10R9" localSheetId="13">#REF!</definedName>
    <definedName name="S10R9" localSheetId="3">#REF!</definedName>
    <definedName name="S10R9" localSheetId="10">#REF!</definedName>
    <definedName name="S10R9">#REF!</definedName>
    <definedName name="S11P1" localSheetId="2">#REF!</definedName>
    <definedName name="S11P1" localSheetId="8">#REF!</definedName>
    <definedName name="S11P1" localSheetId="7">#REF!</definedName>
    <definedName name="S11P1" localSheetId="12">#REF!</definedName>
    <definedName name="S11P1" localSheetId="1">#REF!</definedName>
    <definedName name="S11P1" localSheetId="13">#REF!</definedName>
    <definedName name="S11P1" localSheetId="3">#REF!</definedName>
    <definedName name="S11P1" localSheetId="10">#REF!</definedName>
    <definedName name="S11P1">#REF!</definedName>
    <definedName name="S11P10" localSheetId="2">#REF!</definedName>
    <definedName name="S11P10" localSheetId="8">#REF!</definedName>
    <definedName name="S11P10" localSheetId="7">#REF!</definedName>
    <definedName name="S11P10" localSheetId="12">#REF!</definedName>
    <definedName name="S11P10" localSheetId="1">#REF!</definedName>
    <definedName name="S11P10" localSheetId="13">#REF!</definedName>
    <definedName name="S11P10" localSheetId="3">#REF!</definedName>
    <definedName name="S11P10" localSheetId="10">#REF!</definedName>
    <definedName name="S11P10">#REF!</definedName>
    <definedName name="S11P11" localSheetId="2">#REF!</definedName>
    <definedName name="S11P11" localSheetId="8">#REF!</definedName>
    <definedName name="S11P11" localSheetId="7">#REF!</definedName>
    <definedName name="S11P11" localSheetId="12">#REF!</definedName>
    <definedName name="S11P11" localSheetId="1">#REF!</definedName>
    <definedName name="S11P11" localSheetId="13">#REF!</definedName>
    <definedName name="S11P11" localSheetId="3">#REF!</definedName>
    <definedName name="S11P11" localSheetId="10">#REF!</definedName>
    <definedName name="S11P11">#REF!</definedName>
    <definedName name="S11P12" localSheetId="2">#REF!</definedName>
    <definedName name="S11P12" localSheetId="8">#REF!</definedName>
    <definedName name="S11P12" localSheetId="7">#REF!</definedName>
    <definedName name="S11P12" localSheetId="12">#REF!</definedName>
    <definedName name="S11P12" localSheetId="1">#REF!</definedName>
    <definedName name="S11P12" localSheetId="13">#REF!</definedName>
    <definedName name="S11P12" localSheetId="3">#REF!</definedName>
    <definedName name="S11P12" localSheetId="10">#REF!</definedName>
    <definedName name="S11P12">#REF!</definedName>
    <definedName name="S11P13" localSheetId="2">#REF!</definedName>
    <definedName name="S11P13" localSheetId="8">#REF!</definedName>
    <definedName name="S11P13" localSheetId="7">#REF!</definedName>
    <definedName name="S11P13" localSheetId="12">#REF!</definedName>
    <definedName name="S11P13" localSheetId="1">#REF!</definedName>
    <definedName name="S11P13" localSheetId="13">#REF!</definedName>
    <definedName name="S11P13" localSheetId="3">#REF!</definedName>
    <definedName name="S11P13" localSheetId="10">#REF!</definedName>
    <definedName name="S11P13">#REF!</definedName>
    <definedName name="S11P14" localSheetId="2">#REF!</definedName>
    <definedName name="S11P14" localSheetId="8">#REF!</definedName>
    <definedName name="S11P14" localSheetId="7">#REF!</definedName>
    <definedName name="S11P14" localSheetId="12">#REF!</definedName>
    <definedName name="S11P14" localSheetId="1">#REF!</definedName>
    <definedName name="S11P14" localSheetId="13">#REF!</definedName>
    <definedName name="S11P14" localSheetId="3">#REF!</definedName>
    <definedName name="S11P14" localSheetId="10">#REF!</definedName>
    <definedName name="S11P14">#REF!</definedName>
    <definedName name="S11P15" localSheetId="2">#REF!</definedName>
    <definedName name="S11P15" localSheetId="8">#REF!</definedName>
    <definedName name="S11P15" localSheetId="7">#REF!</definedName>
    <definedName name="S11P15" localSheetId="12">#REF!</definedName>
    <definedName name="S11P15" localSheetId="1">#REF!</definedName>
    <definedName name="S11P15" localSheetId="13">#REF!</definedName>
    <definedName name="S11P15" localSheetId="3">#REF!</definedName>
    <definedName name="S11P15" localSheetId="10">#REF!</definedName>
    <definedName name="S11P15">#REF!</definedName>
    <definedName name="S11P16" localSheetId="2">#REF!</definedName>
    <definedName name="S11P16" localSheetId="8">#REF!</definedName>
    <definedName name="S11P16" localSheetId="7">#REF!</definedName>
    <definedName name="S11P16" localSheetId="12">#REF!</definedName>
    <definedName name="S11P16" localSheetId="1">#REF!</definedName>
    <definedName name="S11P16" localSheetId="13">#REF!</definedName>
    <definedName name="S11P16" localSheetId="3">#REF!</definedName>
    <definedName name="S11P16" localSheetId="10">#REF!</definedName>
    <definedName name="S11P16">#REF!</definedName>
    <definedName name="S11P17" localSheetId="2">#REF!</definedName>
    <definedName name="S11P17" localSheetId="8">#REF!</definedName>
    <definedName name="S11P17" localSheetId="7">#REF!</definedName>
    <definedName name="S11P17" localSheetId="12">#REF!</definedName>
    <definedName name="S11P17" localSheetId="1">#REF!</definedName>
    <definedName name="S11P17" localSheetId="13">#REF!</definedName>
    <definedName name="S11P17" localSheetId="3">#REF!</definedName>
    <definedName name="S11P17" localSheetId="10">#REF!</definedName>
    <definedName name="S11P17">#REF!</definedName>
    <definedName name="S11P18" localSheetId="2">#REF!</definedName>
    <definedName name="S11P18" localSheetId="8">#REF!</definedName>
    <definedName name="S11P18" localSheetId="7">#REF!</definedName>
    <definedName name="S11P18" localSheetId="12">#REF!</definedName>
    <definedName name="S11P18" localSheetId="1">#REF!</definedName>
    <definedName name="S11P18" localSheetId="13">#REF!</definedName>
    <definedName name="S11P18" localSheetId="3">#REF!</definedName>
    <definedName name="S11P18" localSheetId="10">#REF!</definedName>
    <definedName name="S11P18">#REF!</definedName>
    <definedName name="S11P19" localSheetId="2">#REF!</definedName>
    <definedName name="S11P19" localSheetId="8">#REF!</definedName>
    <definedName name="S11P19" localSheetId="7">#REF!</definedName>
    <definedName name="S11P19" localSheetId="12">#REF!</definedName>
    <definedName name="S11P19" localSheetId="1">#REF!</definedName>
    <definedName name="S11P19" localSheetId="13">#REF!</definedName>
    <definedName name="S11P19" localSheetId="3">#REF!</definedName>
    <definedName name="S11P19" localSheetId="10">#REF!</definedName>
    <definedName name="S11P19">#REF!</definedName>
    <definedName name="S11P2" localSheetId="2">#REF!</definedName>
    <definedName name="S11P2" localSheetId="8">#REF!</definedName>
    <definedName name="S11P2" localSheetId="7">#REF!</definedName>
    <definedName name="S11P2" localSheetId="12">#REF!</definedName>
    <definedName name="S11P2" localSheetId="1">#REF!</definedName>
    <definedName name="S11P2" localSheetId="13">#REF!</definedName>
    <definedName name="S11P2" localSheetId="3">#REF!</definedName>
    <definedName name="S11P2" localSheetId="10">#REF!</definedName>
    <definedName name="S11P2">#REF!</definedName>
    <definedName name="S11P20" localSheetId="2">#REF!</definedName>
    <definedName name="S11P20" localSheetId="8">#REF!</definedName>
    <definedName name="S11P20" localSheetId="7">#REF!</definedName>
    <definedName name="S11P20" localSheetId="12">#REF!</definedName>
    <definedName name="S11P20" localSheetId="1">#REF!</definedName>
    <definedName name="S11P20" localSheetId="13">#REF!</definedName>
    <definedName name="S11P20" localSheetId="3">#REF!</definedName>
    <definedName name="S11P20" localSheetId="10">#REF!</definedName>
    <definedName name="S11P20">#REF!</definedName>
    <definedName name="S11P21" localSheetId="2">#REF!</definedName>
    <definedName name="S11P21" localSheetId="8">#REF!</definedName>
    <definedName name="S11P21" localSheetId="7">#REF!</definedName>
    <definedName name="S11P21" localSheetId="12">#REF!</definedName>
    <definedName name="S11P21" localSheetId="1">#REF!</definedName>
    <definedName name="S11P21" localSheetId="13">#REF!</definedName>
    <definedName name="S11P21" localSheetId="3">#REF!</definedName>
    <definedName name="S11P21" localSheetId="10">#REF!</definedName>
    <definedName name="S11P21">#REF!</definedName>
    <definedName name="S11P22" localSheetId="2">#REF!</definedName>
    <definedName name="S11P22" localSheetId="8">#REF!</definedName>
    <definedName name="S11P22" localSheetId="7">#REF!</definedName>
    <definedName name="S11P22" localSheetId="12">#REF!</definedName>
    <definedName name="S11P22" localSheetId="1">#REF!</definedName>
    <definedName name="S11P22" localSheetId="13">#REF!</definedName>
    <definedName name="S11P22" localSheetId="3">#REF!</definedName>
    <definedName name="S11P22" localSheetId="10">#REF!</definedName>
    <definedName name="S11P22">#REF!</definedName>
    <definedName name="S11P23" localSheetId="2">#REF!</definedName>
    <definedName name="S11P23" localSheetId="8">#REF!</definedName>
    <definedName name="S11P23" localSheetId="7">#REF!</definedName>
    <definedName name="S11P23" localSheetId="12">#REF!</definedName>
    <definedName name="S11P23" localSheetId="1">#REF!</definedName>
    <definedName name="S11P23" localSheetId="13">#REF!</definedName>
    <definedName name="S11P23" localSheetId="3">#REF!</definedName>
    <definedName name="S11P23" localSheetId="10">#REF!</definedName>
    <definedName name="S11P23">#REF!</definedName>
    <definedName name="S11P24" localSheetId="2">#REF!</definedName>
    <definedName name="S11P24" localSheetId="8">#REF!</definedName>
    <definedName name="S11P24" localSheetId="7">#REF!</definedName>
    <definedName name="S11P24" localSheetId="12">#REF!</definedName>
    <definedName name="S11P24" localSheetId="1">#REF!</definedName>
    <definedName name="S11P24" localSheetId="13">#REF!</definedName>
    <definedName name="S11P24" localSheetId="3">#REF!</definedName>
    <definedName name="S11P24" localSheetId="10">#REF!</definedName>
    <definedName name="S11P24">#REF!</definedName>
    <definedName name="S11P3" localSheetId="2">#REF!</definedName>
    <definedName name="S11P3" localSheetId="8">#REF!</definedName>
    <definedName name="S11P3" localSheetId="7">#REF!</definedName>
    <definedName name="S11P3" localSheetId="12">#REF!</definedName>
    <definedName name="S11P3" localSheetId="1">#REF!</definedName>
    <definedName name="S11P3" localSheetId="13">#REF!</definedName>
    <definedName name="S11P3" localSheetId="3">#REF!</definedName>
    <definedName name="S11P3" localSheetId="10">#REF!</definedName>
    <definedName name="S11P3">#REF!</definedName>
    <definedName name="S11P4" localSheetId="2">#REF!</definedName>
    <definedName name="S11P4" localSheetId="8">#REF!</definedName>
    <definedName name="S11P4" localSheetId="7">#REF!</definedName>
    <definedName name="S11P4" localSheetId="12">#REF!</definedName>
    <definedName name="S11P4" localSheetId="1">#REF!</definedName>
    <definedName name="S11P4" localSheetId="13">#REF!</definedName>
    <definedName name="S11P4" localSheetId="3">#REF!</definedName>
    <definedName name="S11P4" localSheetId="10">#REF!</definedName>
    <definedName name="S11P4">#REF!</definedName>
    <definedName name="S11P5" localSheetId="2">#REF!</definedName>
    <definedName name="S11P5" localSheetId="8">#REF!</definedName>
    <definedName name="S11P5" localSheetId="7">#REF!</definedName>
    <definedName name="S11P5" localSheetId="12">#REF!</definedName>
    <definedName name="S11P5" localSheetId="1">#REF!</definedName>
    <definedName name="S11P5" localSheetId="13">#REF!</definedName>
    <definedName name="S11P5" localSheetId="3">#REF!</definedName>
    <definedName name="S11P5" localSheetId="10">#REF!</definedName>
    <definedName name="S11P5">#REF!</definedName>
    <definedName name="S11P6" localSheetId="2">#REF!</definedName>
    <definedName name="S11P6" localSheetId="8">#REF!</definedName>
    <definedName name="S11P6" localSheetId="7">#REF!</definedName>
    <definedName name="S11P6" localSheetId="12">#REF!</definedName>
    <definedName name="S11P6" localSheetId="1">#REF!</definedName>
    <definedName name="S11P6" localSheetId="13">#REF!</definedName>
    <definedName name="S11P6" localSheetId="3">#REF!</definedName>
    <definedName name="S11P6" localSheetId="10">#REF!</definedName>
    <definedName name="S11P6">#REF!</definedName>
    <definedName name="S11P7" localSheetId="2">#REF!</definedName>
    <definedName name="S11P7" localSheetId="8">#REF!</definedName>
    <definedName name="S11P7" localSheetId="7">#REF!</definedName>
    <definedName name="S11P7" localSheetId="12">#REF!</definedName>
    <definedName name="S11P7" localSheetId="1">#REF!</definedName>
    <definedName name="S11P7" localSheetId="13">#REF!</definedName>
    <definedName name="S11P7" localSheetId="3">#REF!</definedName>
    <definedName name="S11P7" localSheetId="10">#REF!</definedName>
    <definedName name="S11P7">#REF!</definedName>
    <definedName name="S11P8" localSheetId="2">#REF!</definedName>
    <definedName name="S11P8" localSheetId="8">#REF!</definedName>
    <definedName name="S11P8" localSheetId="7">#REF!</definedName>
    <definedName name="S11P8" localSheetId="12">#REF!</definedName>
    <definedName name="S11P8" localSheetId="1">#REF!</definedName>
    <definedName name="S11P8" localSheetId="13">#REF!</definedName>
    <definedName name="S11P8" localSheetId="3">#REF!</definedName>
    <definedName name="S11P8" localSheetId="10">#REF!</definedName>
    <definedName name="S11P8">#REF!</definedName>
    <definedName name="S11P9" localSheetId="2">#REF!</definedName>
    <definedName name="S11P9" localSheetId="8">#REF!</definedName>
    <definedName name="S11P9" localSheetId="7">#REF!</definedName>
    <definedName name="S11P9" localSheetId="12">#REF!</definedName>
    <definedName name="S11P9" localSheetId="1">#REF!</definedName>
    <definedName name="S11P9" localSheetId="13">#REF!</definedName>
    <definedName name="S11P9" localSheetId="3">#REF!</definedName>
    <definedName name="S11P9" localSheetId="10">#REF!</definedName>
    <definedName name="S11P9">#REF!</definedName>
    <definedName name="S11R1" localSheetId="2">#REF!</definedName>
    <definedName name="S11R1" localSheetId="8">#REF!</definedName>
    <definedName name="S11R1" localSheetId="7">#REF!</definedName>
    <definedName name="S11R1" localSheetId="12">#REF!</definedName>
    <definedName name="S11R1" localSheetId="1">#REF!</definedName>
    <definedName name="S11R1" localSheetId="13">#REF!</definedName>
    <definedName name="S11R1" localSheetId="3">#REF!</definedName>
    <definedName name="S11R1" localSheetId="10">#REF!</definedName>
    <definedName name="S11R1">#REF!</definedName>
    <definedName name="S11R10" localSheetId="2">#REF!</definedName>
    <definedName name="S11R10" localSheetId="8">#REF!</definedName>
    <definedName name="S11R10" localSheetId="7">#REF!</definedName>
    <definedName name="S11R10" localSheetId="12">#REF!</definedName>
    <definedName name="S11R10" localSheetId="1">#REF!</definedName>
    <definedName name="S11R10" localSheetId="13">#REF!</definedName>
    <definedName name="S11R10" localSheetId="3">#REF!</definedName>
    <definedName name="S11R10" localSheetId="10">#REF!</definedName>
    <definedName name="S11R10">#REF!</definedName>
    <definedName name="S11R11" localSheetId="2">#REF!</definedName>
    <definedName name="S11R11" localSheetId="8">#REF!</definedName>
    <definedName name="S11R11" localSheetId="7">#REF!</definedName>
    <definedName name="S11R11" localSheetId="12">#REF!</definedName>
    <definedName name="S11R11" localSheetId="1">#REF!</definedName>
    <definedName name="S11R11" localSheetId="13">#REF!</definedName>
    <definedName name="S11R11" localSheetId="3">#REF!</definedName>
    <definedName name="S11R11" localSheetId="10">#REF!</definedName>
    <definedName name="S11R11">#REF!</definedName>
    <definedName name="S11R12" localSheetId="2">#REF!</definedName>
    <definedName name="S11R12" localSheetId="8">#REF!</definedName>
    <definedName name="S11R12" localSheetId="7">#REF!</definedName>
    <definedName name="S11R12" localSheetId="12">#REF!</definedName>
    <definedName name="S11R12" localSheetId="1">#REF!</definedName>
    <definedName name="S11R12" localSheetId="13">#REF!</definedName>
    <definedName name="S11R12" localSheetId="3">#REF!</definedName>
    <definedName name="S11R12" localSheetId="10">#REF!</definedName>
    <definedName name="S11R12">#REF!</definedName>
    <definedName name="S11R13" localSheetId="2">#REF!</definedName>
    <definedName name="S11R13" localSheetId="8">#REF!</definedName>
    <definedName name="S11R13" localSheetId="7">#REF!</definedName>
    <definedName name="S11R13" localSheetId="12">#REF!</definedName>
    <definedName name="S11R13" localSheetId="1">#REF!</definedName>
    <definedName name="S11R13" localSheetId="13">#REF!</definedName>
    <definedName name="S11R13" localSheetId="3">#REF!</definedName>
    <definedName name="S11R13" localSheetId="10">#REF!</definedName>
    <definedName name="S11R13">#REF!</definedName>
    <definedName name="S11R14" localSheetId="2">#REF!</definedName>
    <definedName name="S11R14" localSheetId="8">#REF!</definedName>
    <definedName name="S11R14" localSheetId="7">#REF!</definedName>
    <definedName name="S11R14" localSheetId="12">#REF!</definedName>
    <definedName name="S11R14" localSheetId="1">#REF!</definedName>
    <definedName name="S11R14" localSheetId="13">#REF!</definedName>
    <definedName name="S11R14" localSheetId="3">#REF!</definedName>
    <definedName name="S11R14" localSheetId="10">#REF!</definedName>
    <definedName name="S11R14">#REF!</definedName>
    <definedName name="S11R15" localSheetId="2">#REF!</definedName>
    <definedName name="S11R15" localSheetId="8">#REF!</definedName>
    <definedName name="S11R15" localSheetId="7">#REF!</definedName>
    <definedName name="S11R15" localSheetId="12">#REF!</definedName>
    <definedName name="S11R15" localSheetId="1">#REF!</definedName>
    <definedName name="S11R15" localSheetId="13">#REF!</definedName>
    <definedName name="S11R15" localSheetId="3">#REF!</definedName>
    <definedName name="S11R15" localSheetId="10">#REF!</definedName>
    <definedName name="S11R15">#REF!</definedName>
    <definedName name="S11R16" localSheetId="2">#REF!</definedName>
    <definedName name="S11R16" localSheetId="8">#REF!</definedName>
    <definedName name="S11R16" localSheetId="7">#REF!</definedName>
    <definedName name="S11R16" localSheetId="12">#REF!</definedName>
    <definedName name="S11R16" localSheetId="1">#REF!</definedName>
    <definedName name="S11R16" localSheetId="13">#REF!</definedName>
    <definedName name="S11R16" localSheetId="3">#REF!</definedName>
    <definedName name="S11R16" localSheetId="10">#REF!</definedName>
    <definedName name="S11R16">#REF!</definedName>
    <definedName name="S11R17" localSheetId="2">#REF!</definedName>
    <definedName name="S11R17" localSheetId="8">#REF!</definedName>
    <definedName name="S11R17" localSheetId="7">#REF!</definedName>
    <definedName name="S11R17" localSheetId="12">#REF!</definedName>
    <definedName name="S11R17" localSheetId="1">#REF!</definedName>
    <definedName name="S11R17" localSheetId="13">#REF!</definedName>
    <definedName name="S11R17" localSheetId="3">#REF!</definedName>
    <definedName name="S11R17" localSheetId="10">#REF!</definedName>
    <definedName name="S11R17">#REF!</definedName>
    <definedName name="S11R18" localSheetId="2">#REF!</definedName>
    <definedName name="S11R18" localSheetId="8">#REF!</definedName>
    <definedName name="S11R18" localSheetId="7">#REF!</definedName>
    <definedName name="S11R18" localSheetId="12">#REF!</definedName>
    <definedName name="S11R18" localSheetId="1">#REF!</definedName>
    <definedName name="S11R18" localSheetId="13">#REF!</definedName>
    <definedName name="S11R18" localSheetId="3">#REF!</definedName>
    <definedName name="S11R18" localSheetId="10">#REF!</definedName>
    <definedName name="S11R18">#REF!</definedName>
    <definedName name="S11R19" localSheetId="2">#REF!</definedName>
    <definedName name="S11R19" localSheetId="8">#REF!</definedName>
    <definedName name="S11R19" localSheetId="7">#REF!</definedName>
    <definedName name="S11R19" localSheetId="12">#REF!</definedName>
    <definedName name="S11R19" localSheetId="1">#REF!</definedName>
    <definedName name="S11R19" localSheetId="13">#REF!</definedName>
    <definedName name="S11R19" localSheetId="3">#REF!</definedName>
    <definedName name="S11R19" localSheetId="10">#REF!</definedName>
    <definedName name="S11R19">#REF!</definedName>
    <definedName name="S11R2" localSheetId="2">#REF!</definedName>
    <definedName name="S11R2" localSheetId="8">#REF!</definedName>
    <definedName name="S11R2" localSheetId="7">#REF!</definedName>
    <definedName name="S11R2" localSheetId="12">#REF!</definedName>
    <definedName name="S11R2" localSheetId="1">#REF!</definedName>
    <definedName name="S11R2" localSheetId="13">#REF!</definedName>
    <definedName name="S11R2" localSheetId="3">#REF!</definedName>
    <definedName name="S11R2" localSheetId="10">#REF!</definedName>
    <definedName name="S11R2">#REF!</definedName>
    <definedName name="S11R20" localSheetId="2">#REF!</definedName>
    <definedName name="S11R20" localSheetId="8">#REF!</definedName>
    <definedName name="S11R20" localSheetId="7">#REF!</definedName>
    <definedName name="S11R20" localSheetId="12">#REF!</definedName>
    <definedName name="S11R20" localSheetId="1">#REF!</definedName>
    <definedName name="S11R20" localSheetId="13">#REF!</definedName>
    <definedName name="S11R20" localSheetId="3">#REF!</definedName>
    <definedName name="S11R20" localSheetId="10">#REF!</definedName>
    <definedName name="S11R20">#REF!</definedName>
    <definedName name="S11R21" localSheetId="2">#REF!</definedName>
    <definedName name="S11R21" localSheetId="8">#REF!</definedName>
    <definedName name="S11R21" localSheetId="7">#REF!</definedName>
    <definedName name="S11R21" localSheetId="12">#REF!</definedName>
    <definedName name="S11R21" localSheetId="1">#REF!</definedName>
    <definedName name="S11R21" localSheetId="13">#REF!</definedName>
    <definedName name="S11R21" localSheetId="3">#REF!</definedName>
    <definedName name="S11R21" localSheetId="10">#REF!</definedName>
    <definedName name="S11R21">#REF!</definedName>
    <definedName name="S11R22" localSheetId="2">#REF!</definedName>
    <definedName name="S11R22" localSheetId="8">#REF!</definedName>
    <definedName name="S11R22" localSheetId="7">#REF!</definedName>
    <definedName name="S11R22" localSheetId="12">#REF!</definedName>
    <definedName name="S11R22" localSheetId="1">#REF!</definedName>
    <definedName name="S11R22" localSheetId="13">#REF!</definedName>
    <definedName name="S11R22" localSheetId="3">#REF!</definedName>
    <definedName name="S11R22" localSheetId="10">#REF!</definedName>
    <definedName name="S11R22">#REF!</definedName>
    <definedName name="S11R23" localSheetId="2">#REF!</definedName>
    <definedName name="S11R23" localSheetId="8">#REF!</definedName>
    <definedName name="S11R23" localSheetId="7">#REF!</definedName>
    <definedName name="S11R23" localSheetId="12">#REF!</definedName>
    <definedName name="S11R23" localSheetId="1">#REF!</definedName>
    <definedName name="S11R23" localSheetId="13">#REF!</definedName>
    <definedName name="S11R23" localSheetId="3">#REF!</definedName>
    <definedName name="S11R23" localSheetId="10">#REF!</definedName>
    <definedName name="S11R23">#REF!</definedName>
    <definedName name="S11R24" localSheetId="2">#REF!</definedName>
    <definedName name="S11R24" localSheetId="8">#REF!</definedName>
    <definedName name="S11R24" localSheetId="7">#REF!</definedName>
    <definedName name="S11R24" localSheetId="12">#REF!</definedName>
    <definedName name="S11R24" localSheetId="1">#REF!</definedName>
    <definedName name="S11R24" localSheetId="13">#REF!</definedName>
    <definedName name="S11R24" localSheetId="3">#REF!</definedName>
    <definedName name="S11R24" localSheetId="10">#REF!</definedName>
    <definedName name="S11R24">#REF!</definedName>
    <definedName name="S11R3" localSheetId="2">#REF!</definedName>
    <definedName name="S11R3" localSheetId="8">#REF!</definedName>
    <definedName name="S11R3" localSheetId="7">#REF!</definedName>
    <definedName name="S11R3" localSheetId="12">#REF!</definedName>
    <definedName name="S11R3" localSheetId="1">#REF!</definedName>
    <definedName name="S11R3" localSheetId="13">#REF!</definedName>
    <definedName name="S11R3" localSheetId="3">#REF!</definedName>
    <definedName name="S11R3" localSheetId="10">#REF!</definedName>
    <definedName name="S11R3">#REF!</definedName>
    <definedName name="S11R4" localSheetId="2">#REF!</definedName>
    <definedName name="S11R4" localSheetId="8">#REF!</definedName>
    <definedName name="S11R4" localSheetId="7">#REF!</definedName>
    <definedName name="S11R4" localSheetId="12">#REF!</definedName>
    <definedName name="S11R4" localSheetId="1">#REF!</definedName>
    <definedName name="S11R4" localSheetId="13">#REF!</definedName>
    <definedName name="S11R4" localSheetId="3">#REF!</definedName>
    <definedName name="S11R4" localSheetId="10">#REF!</definedName>
    <definedName name="S11R4">#REF!</definedName>
    <definedName name="S11R5" localSheetId="2">#REF!</definedName>
    <definedName name="S11R5" localSheetId="8">#REF!</definedName>
    <definedName name="S11R5" localSheetId="7">#REF!</definedName>
    <definedName name="S11R5" localSheetId="12">#REF!</definedName>
    <definedName name="S11R5" localSheetId="1">#REF!</definedName>
    <definedName name="S11R5" localSheetId="13">#REF!</definedName>
    <definedName name="S11R5" localSheetId="3">#REF!</definedName>
    <definedName name="S11R5" localSheetId="10">#REF!</definedName>
    <definedName name="S11R5">#REF!</definedName>
    <definedName name="S11R6" localSheetId="2">#REF!</definedName>
    <definedName name="S11R6" localSheetId="8">#REF!</definedName>
    <definedName name="S11R6" localSheetId="7">#REF!</definedName>
    <definedName name="S11R6" localSheetId="12">#REF!</definedName>
    <definedName name="S11R6" localSheetId="1">#REF!</definedName>
    <definedName name="S11R6" localSheetId="13">#REF!</definedName>
    <definedName name="S11R6" localSheetId="3">#REF!</definedName>
    <definedName name="S11R6" localSheetId="10">#REF!</definedName>
    <definedName name="S11R6">#REF!</definedName>
    <definedName name="S11R7" localSheetId="2">#REF!</definedName>
    <definedName name="S11R7" localSheetId="8">#REF!</definedName>
    <definedName name="S11R7" localSheetId="7">#REF!</definedName>
    <definedName name="S11R7" localSheetId="12">#REF!</definedName>
    <definedName name="S11R7" localSheetId="1">#REF!</definedName>
    <definedName name="S11R7" localSheetId="13">#REF!</definedName>
    <definedName name="S11R7" localSheetId="3">#REF!</definedName>
    <definedName name="S11R7" localSheetId="10">#REF!</definedName>
    <definedName name="S11R7">#REF!</definedName>
    <definedName name="S11R8" localSheetId="2">#REF!</definedName>
    <definedName name="S11R8" localSheetId="8">#REF!</definedName>
    <definedName name="S11R8" localSheetId="7">#REF!</definedName>
    <definedName name="S11R8" localSheetId="12">#REF!</definedName>
    <definedName name="S11R8" localSheetId="1">#REF!</definedName>
    <definedName name="S11R8" localSheetId="13">#REF!</definedName>
    <definedName name="S11R8" localSheetId="3">#REF!</definedName>
    <definedName name="S11R8" localSheetId="10">#REF!</definedName>
    <definedName name="S11R8">#REF!</definedName>
    <definedName name="S11R9" localSheetId="2">#REF!</definedName>
    <definedName name="S11R9" localSheetId="8">#REF!</definedName>
    <definedName name="S11R9" localSheetId="7">#REF!</definedName>
    <definedName name="S11R9" localSheetId="12">#REF!</definedName>
    <definedName name="S11R9" localSheetId="1">#REF!</definedName>
    <definedName name="S11R9" localSheetId="13">#REF!</definedName>
    <definedName name="S11R9" localSheetId="3">#REF!</definedName>
    <definedName name="S11R9" localSheetId="10">#REF!</definedName>
    <definedName name="S11R9">#REF!</definedName>
    <definedName name="S12P1" localSheetId="2">#REF!</definedName>
    <definedName name="S12P1" localSheetId="8">#REF!</definedName>
    <definedName name="S12P1" localSheetId="7">#REF!</definedName>
    <definedName name="S12P1" localSheetId="12">#REF!</definedName>
    <definedName name="S12P1" localSheetId="1">#REF!</definedName>
    <definedName name="S12P1" localSheetId="13">#REF!</definedName>
    <definedName name="S12P1" localSheetId="3">#REF!</definedName>
    <definedName name="S12P1" localSheetId="10">#REF!</definedName>
    <definedName name="S12P1">#REF!</definedName>
    <definedName name="S12P10" localSheetId="2">#REF!</definedName>
    <definedName name="S12P10" localSheetId="8">#REF!</definedName>
    <definedName name="S12P10" localSheetId="7">#REF!</definedName>
    <definedName name="S12P10" localSheetId="12">#REF!</definedName>
    <definedName name="S12P10" localSheetId="1">#REF!</definedName>
    <definedName name="S12P10" localSheetId="13">#REF!</definedName>
    <definedName name="S12P10" localSheetId="3">#REF!</definedName>
    <definedName name="S12P10" localSheetId="10">#REF!</definedName>
    <definedName name="S12P10">#REF!</definedName>
    <definedName name="S12P11" localSheetId="2">#REF!</definedName>
    <definedName name="S12P11" localSheetId="8">#REF!</definedName>
    <definedName name="S12P11" localSheetId="7">#REF!</definedName>
    <definedName name="S12P11" localSheetId="12">#REF!</definedName>
    <definedName name="S12P11" localSheetId="1">#REF!</definedName>
    <definedName name="S12P11" localSheetId="13">#REF!</definedName>
    <definedName name="S12P11" localSheetId="3">#REF!</definedName>
    <definedName name="S12P11" localSheetId="10">#REF!</definedName>
    <definedName name="S12P11">#REF!</definedName>
    <definedName name="S12P12" localSheetId="2">#REF!</definedName>
    <definedName name="S12P12" localSheetId="8">#REF!</definedName>
    <definedName name="S12P12" localSheetId="7">#REF!</definedName>
    <definedName name="S12P12" localSheetId="12">#REF!</definedName>
    <definedName name="S12P12" localSheetId="1">#REF!</definedName>
    <definedName name="S12P12" localSheetId="13">#REF!</definedName>
    <definedName name="S12P12" localSheetId="3">#REF!</definedName>
    <definedName name="S12P12" localSheetId="10">#REF!</definedName>
    <definedName name="S12P12">#REF!</definedName>
    <definedName name="S12P13" localSheetId="2">#REF!</definedName>
    <definedName name="S12P13" localSheetId="8">#REF!</definedName>
    <definedName name="S12P13" localSheetId="7">#REF!</definedName>
    <definedName name="S12P13" localSheetId="12">#REF!</definedName>
    <definedName name="S12P13" localSheetId="1">#REF!</definedName>
    <definedName name="S12P13" localSheetId="13">#REF!</definedName>
    <definedName name="S12P13" localSheetId="3">#REF!</definedName>
    <definedName name="S12P13" localSheetId="10">#REF!</definedName>
    <definedName name="S12P13">#REF!</definedName>
    <definedName name="S12P14" localSheetId="2">#REF!</definedName>
    <definedName name="S12P14" localSheetId="8">#REF!</definedName>
    <definedName name="S12P14" localSheetId="7">#REF!</definedName>
    <definedName name="S12P14" localSheetId="12">#REF!</definedName>
    <definedName name="S12P14" localSheetId="1">#REF!</definedName>
    <definedName name="S12P14" localSheetId="13">#REF!</definedName>
    <definedName name="S12P14" localSheetId="3">#REF!</definedName>
    <definedName name="S12P14" localSheetId="10">#REF!</definedName>
    <definedName name="S12P14">#REF!</definedName>
    <definedName name="S12P15" localSheetId="2">#REF!</definedName>
    <definedName name="S12P15" localSheetId="8">#REF!</definedName>
    <definedName name="S12P15" localSheetId="7">#REF!</definedName>
    <definedName name="S12P15" localSheetId="12">#REF!</definedName>
    <definedName name="S12P15" localSheetId="1">#REF!</definedName>
    <definedName name="S12P15" localSheetId="13">#REF!</definedName>
    <definedName name="S12P15" localSheetId="3">#REF!</definedName>
    <definedName name="S12P15" localSheetId="10">#REF!</definedName>
    <definedName name="S12P15">#REF!</definedName>
    <definedName name="S12P16" localSheetId="2">#REF!</definedName>
    <definedName name="S12P16" localSheetId="8">#REF!</definedName>
    <definedName name="S12P16" localSheetId="7">#REF!</definedName>
    <definedName name="S12P16" localSheetId="12">#REF!</definedName>
    <definedName name="S12P16" localSheetId="1">#REF!</definedName>
    <definedName name="S12P16" localSheetId="13">#REF!</definedName>
    <definedName name="S12P16" localSheetId="3">#REF!</definedName>
    <definedName name="S12P16" localSheetId="10">#REF!</definedName>
    <definedName name="S12P16">#REF!</definedName>
    <definedName name="S12P17" localSheetId="2">#REF!</definedName>
    <definedName name="S12P17" localSheetId="8">#REF!</definedName>
    <definedName name="S12P17" localSheetId="7">#REF!</definedName>
    <definedName name="S12P17" localSheetId="12">#REF!</definedName>
    <definedName name="S12P17" localSheetId="1">#REF!</definedName>
    <definedName name="S12P17" localSheetId="13">#REF!</definedName>
    <definedName name="S12P17" localSheetId="3">#REF!</definedName>
    <definedName name="S12P17" localSheetId="10">#REF!</definedName>
    <definedName name="S12P17">#REF!</definedName>
    <definedName name="S12P18" localSheetId="2">#REF!</definedName>
    <definedName name="S12P18" localSheetId="8">#REF!</definedName>
    <definedName name="S12P18" localSheetId="7">#REF!</definedName>
    <definedName name="S12P18" localSheetId="12">#REF!</definedName>
    <definedName name="S12P18" localSheetId="1">#REF!</definedName>
    <definedName name="S12P18" localSheetId="13">#REF!</definedName>
    <definedName name="S12P18" localSheetId="3">#REF!</definedName>
    <definedName name="S12P18" localSheetId="10">#REF!</definedName>
    <definedName name="S12P18">#REF!</definedName>
    <definedName name="S12P19" localSheetId="2">#REF!</definedName>
    <definedName name="S12P19" localSheetId="8">#REF!</definedName>
    <definedName name="S12P19" localSheetId="7">#REF!</definedName>
    <definedName name="S12P19" localSheetId="12">#REF!</definedName>
    <definedName name="S12P19" localSheetId="1">#REF!</definedName>
    <definedName name="S12P19" localSheetId="13">#REF!</definedName>
    <definedName name="S12P19" localSheetId="3">#REF!</definedName>
    <definedName name="S12P19" localSheetId="10">#REF!</definedName>
    <definedName name="S12P19">#REF!</definedName>
    <definedName name="S12P2" localSheetId="2">#REF!</definedName>
    <definedName name="S12P2" localSheetId="8">#REF!</definedName>
    <definedName name="S12P2" localSheetId="7">#REF!</definedName>
    <definedName name="S12P2" localSheetId="12">#REF!</definedName>
    <definedName name="S12P2" localSheetId="1">#REF!</definedName>
    <definedName name="S12P2" localSheetId="13">#REF!</definedName>
    <definedName name="S12P2" localSheetId="3">#REF!</definedName>
    <definedName name="S12P2" localSheetId="10">#REF!</definedName>
    <definedName name="S12P2">#REF!</definedName>
    <definedName name="S12P20" localSheetId="2">#REF!</definedName>
    <definedName name="S12P20" localSheetId="8">#REF!</definedName>
    <definedName name="S12P20" localSheetId="7">#REF!</definedName>
    <definedName name="S12P20" localSheetId="12">#REF!</definedName>
    <definedName name="S12P20" localSheetId="1">#REF!</definedName>
    <definedName name="S12P20" localSheetId="13">#REF!</definedName>
    <definedName name="S12P20" localSheetId="3">#REF!</definedName>
    <definedName name="S12P20" localSheetId="10">#REF!</definedName>
    <definedName name="S12P20">#REF!</definedName>
    <definedName name="S12P21" localSheetId="2">#REF!</definedName>
    <definedName name="S12P21" localSheetId="8">#REF!</definedName>
    <definedName name="S12P21" localSheetId="7">#REF!</definedName>
    <definedName name="S12P21" localSheetId="12">#REF!</definedName>
    <definedName name="S12P21" localSheetId="1">#REF!</definedName>
    <definedName name="S12P21" localSheetId="13">#REF!</definedName>
    <definedName name="S12P21" localSheetId="3">#REF!</definedName>
    <definedName name="S12P21" localSheetId="10">#REF!</definedName>
    <definedName name="S12P21">#REF!</definedName>
    <definedName name="S12P22" localSheetId="2">#REF!</definedName>
    <definedName name="S12P22" localSheetId="8">#REF!</definedName>
    <definedName name="S12P22" localSheetId="7">#REF!</definedName>
    <definedName name="S12P22" localSheetId="12">#REF!</definedName>
    <definedName name="S12P22" localSheetId="1">#REF!</definedName>
    <definedName name="S12P22" localSheetId="13">#REF!</definedName>
    <definedName name="S12P22" localSheetId="3">#REF!</definedName>
    <definedName name="S12P22" localSheetId="10">#REF!</definedName>
    <definedName name="S12P22">#REF!</definedName>
    <definedName name="S12P23" localSheetId="2">#REF!</definedName>
    <definedName name="S12P23" localSheetId="8">#REF!</definedName>
    <definedName name="S12P23" localSheetId="7">#REF!</definedName>
    <definedName name="S12P23" localSheetId="12">#REF!</definedName>
    <definedName name="S12P23" localSheetId="1">#REF!</definedName>
    <definedName name="S12P23" localSheetId="13">#REF!</definedName>
    <definedName name="S12P23" localSheetId="3">#REF!</definedName>
    <definedName name="S12P23" localSheetId="10">#REF!</definedName>
    <definedName name="S12P23">#REF!</definedName>
    <definedName name="S12P24" localSheetId="2">#REF!</definedName>
    <definedName name="S12P24" localSheetId="8">#REF!</definedName>
    <definedName name="S12P24" localSheetId="7">#REF!</definedName>
    <definedName name="S12P24" localSheetId="12">#REF!</definedName>
    <definedName name="S12P24" localSheetId="1">#REF!</definedName>
    <definedName name="S12P24" localSheetId="13">#REF!</definedName>
    <definedName name="S12P24" localSheetId="3">#REF!</definedName>
    <definedName name="S12P24" localSheetId="10">#REF!</definedName>
    <definedName name="S12P24">#REF!</definedName>
    <definedName name="S12P3" localSheetId="2">#REF!</definedName>
    <definedName name="S12P3" localSheetId="8">#REF!</definedName>
    <definedName name="S12P3" localSheetId="7">#REF!</definedName>
    <definedName name="S12P3" localSheetId="12">#REF!</definedName>
    <definedName name="S12P3" localSheetId="1">#REF!</definedName>
    <definedName name="S12P3" localSheetId="13">#REF!</definedName>
    <definedName name="S12P3" localSheetId="3">#REF!</definedName>
    <definedName name="S12P3" localSheetId="10">#REF!</definedName>
    <definedName name="S12P3">#REF!</definedName>
    <definedName name="S12P4" localSheetId="2">#REF!</definedName>
    <definedName name="S12P4" localSheetId="8">#REF!</definedName>
    <definedName name="S12P4" localSheetId="7">#REF!</definedName>
    <definedName name="S12P4" localSheetId="12">#REF!</definedName>
    <definedName name="S12P4" localSheetId="1">#REF!</definedName>
    <definedName name="S12P4" localSheetId="13">#REF!</definedName>
    <definedName name="S12P4" localSheetId="3">#REF!</definedName>
    <definedName name="S12P4" localSheetId="10">#REF!</definedName>
    <definedName name="S12P4">#REF!</definedName>
    <definedName name="S12P5" localSheetId="2">#REF!</definedName>
    <definedName name="S12P5" localSheetId="8">#REF!</definedName>
    <definedName name="S12P5" localSheetId="7">#REF!</definedName>
    <definedName name="S12P5" localSheetId="12">#REF!</definedName>
    <definedName name="S12P5" localSheetId="1">#REF!</definedName>
    <definedName name="S12P5" localSheetId="13">#REF!</definedName>
    <definedName name="S12P5" localSheetId="3">#REF!</definedName>
    <definedName name="S12P5" localSheetId="10">#REF!</definedName>
    <definedName name="S12P5">#REF!</definedName>
    <definedName name="S12P6" localSheetId="2">#REF!</definedName>
    <definedName name="S12P6" localSheetId="8">#REF!</definedName>
    <definedName name="S12P6" localSheetId="7">#REF!</definedName>
    <definedName name="S12P6" localSheetId="12">#REF!</definedName>
    <definedName name="S12P6" localSheetId="1">#REF!</definedName>
    <definedName name="S12P6" localSheetId="13">#REF!</definedName>
    <definedName name="S12P6" localSheetId="3">#REF!</definedName>
    <definedName name="S12P6" localSheetId="10">#REF!</definedName>
    <definedName name="S12P6">#REF!</definedName>
    <definedName name="S12P7" localSheetId="2">#REF!</definedName>
    <definedName name="S12P7" localSheetId="8">#REF!</definedName>
    <definedName name="S12P7" localSheetId="7">#REF!</definedName>
    <definedName name="S12P7" localSheetId="12">#REF!</definedName>
    <definedName name="S12P7" localSheetId="1">#REF!</definedName>
    <definedName name="S12P7" localSheetId="13">#REF!</definedName>
    <definedName name="S12P7" localSheetId="3">#REF!</definedName>
    <definedName name="S12P7" localSheetId="10">#REF!</definedName>
    <definedName name="S12P7">#REF!</definedName>
    <definedName name="S12P8" localSheetId="2">#REF!</definedName>
    <definedName name="S12P8" localSheetId="8">#REF!</definedName>
    <definedName name="S12P8" localSheetId="7">#REF!</definedName>
    <definedName name="S12P8" localSheetId="12">#REF!</definedName>
    <definedName name="S12P8" localSheetId="1">#REF!</definedName>
    <definedName name="S12P8" localSheetId="13">#REF!</definedName>
    <definedName name="S12P8" localSheetId="3">#REF!</definedName>
    <definedName name="S12P8" localSheetId="10">#REF!</definedName>
    <definedName name="S12P8">#REF!</definedName>
    <definedName name="S12P9" localSheetId="2">#REF!</definedName>
    <definedName name="S12P9" localSheetId="8">#REF!</definedName>
    <definedName name="S12P9" localSheetId="7">#REF!</definedName>
    <definedName name="S12P9" localSheetId="12">#REF!</definedName>
    <definedName name="S12P9" localSheetId="1">#REF!</definedName>
    <definedName name="S12P9" localSheetId="13">#REF!</definedName>
    <definedName name="S12P9" localSheetId="3">#REF!</definedName>
    <definedName name="S12P9" localSheetId="10">#REF!</definedName>
    <definedName name="S12P9">#REF!</definedName>
    <definedName name="S12R1" localSheetId="2">#REF!</definedName>
    <definedName name="S12R1" localSheetId="8">#REF!</definedName>
    <definedName name="S12R1" localSheetId="7">#REF!</definedName>
    <definedName name="S12R1" localSheetId="12">#REF!</definedName>
    <definedName name="S12R1" localSheetId="1">#REF!</definedName>
    <definedName name="S12R1" localSheetId="13">#REF!</definedName>
    <definedName name="S12R1" localSheetId="3">#REF!</definedName>
    <definedName name="S12R1" localSheetId="10">#REF!</definedName>
    <definedName name="S12R1">#REF!</definedName>
    <definedName name="S12R10" localSheetId="2">#REF!</definedName>
    <definedName name="S12R10" localSheetId="8">#REF!</definedName>
    <definedName name="S12R10" localSheetId="7">#REF!</definedName>
    <definedName name="S12R10" localSheetId="12">#REF!</definedName>
    <definedName name="S12R10" localSheetId="1">#REF!</definedName>
    <definedName name="S12R10" localSheetId="13">#REF!</definedName>
    <definedName name="S12R10" localSheetId="3">#REF!</definedName>
    <definedName name="S12R10" localSheetId="10">#REF!</definedName>
    <definedName name="S12R10">#REF!</definedName>
    <definedName name="S12R11" localSheetId="2">#REF!</definedName>
    <definedName name="S12R11" localSheetId="8">#REF!</definedName>
    <definedName name="S12R11" localSheetId="7">#REF!</definedName>
    <definedName name="S12R11" localSheetId="12">#REF!</definedName>
    <definedName name="S12R11" localSheetId="1">#REF!</definedName>
    <definedName name="S12R11" localSheetId="13">#REF!</definedName>
    <definedName name="S12R11" localSheetId="3">#REF!</definedName>
    <definedName name="S12R11" localSheetId="10">#REF!</definedName>
    <definedName name="S12R11">#REF!</definedName>
    <definedName name="S12R12" localSheetId="2">#REF!</definedName>
    <definedName name="S12R12" localSheetId="8">#REF!</definedName>
    <definedName name="S12R12" localSheetId="7">#REF!</definedName>
    <definedName name="S12R12" localSheetId="12">#REF!</definedName>
    <definedName name="S12R12" localSheetId="1">#REF!</definedName>
    <definedName name="S12R12" localSheetId="13">#REF!</definedName>
    <definedName name="S12R12" localSheetId="3">#REF!</definedName>
    <definedName name="S12R12" localSheetId="10">#REF!</definedName>
    <definedName name="S12R12">#REF!</definedName>
    <definedName name="S12R13" localSheetId="2">#REF!</definedName>
    <definedName name="S12R13" localSheetId="8">#REF!</definedName>
    <definedName name="S12R13" localSheetId="7">#REF!</definedName>
    <definedName name="S12R13" localSheetId="12">#REF!</definedName>
    <definedName name="S12R13" localSheetId="1">#REF!</definedName>
    <definedName name="S12R13" localSheetId="13">#REF!</definedName>
    <definedName name="S12R13" localSheetId="3">#REF!</definedName>
    <definedName name="S12R13" localSheetId="10">#REF!</definedName>
    <definedName name="S12R13">#REF!</definedName>
    <definedName name="S12R14" localSheetId="2">#REF!</definedName>
    <definedName name="S12R14" localSheetId="8">#REF!</definedName>
    <definedName name="S12R14" localSheetId="7">#REF!</definedName>
    <definedName name="S12R14" localSheetId="12">#REF!</definedName>
    <definedName name="S12R14" localSheetId="1">#REF!</definedName>
    <definedName name="S12R14" localSheetId="13">#REF!</definedName>
    <definedName name="S12R14" localSheetId="3">#REF!</definedName>
    <definedName name="S12R14" localSheetId="10">#REF!</definedName>
    <definedName name="S12R14">#REF!</definedName>
    <definedName name="S12R15" localSheetId="2">#REF!</definedName>
    <definedName name="S12R15" localSheetId="8">#REF!</definedName>
    <definedName name="S12R15" localSheetId="7">#REF!</definedName>
    <definedName name="S12R15" localSheetId="12">#REF!</definedName>
    <definedName name="S12R15" localSheetId="1">#REF!</definedName>
    <definedName name="S12R15" localSheetId="13">#REF!</definedName>
    <definedName name="S12R15" localSheetId="3">#REF!</definedName>
    <definedName name="S12R15" localSheetId="10">#REF!</definedName>
    <definedName name="S12R15">#REF!</definedName>
    <definedName name="S12R16" localSheetId="2">#REF!</definedName>
    <definedName name="S12R16" localSheetId="8">#REF!</definedName>
    <definedName name="S12R16" localSheetId="7">#REF!</definedName>
    <definedName name="S12R16" localSheetId="12">#REF!</definedName>
    <definedName name="S12R16" localSheetId="1">#REF!</definedName>
    <definedName name="S12R16" localSheetId="13">#REF!</definedName>
    <definedName name="S12R16" localSheetId="3">#REF!</definedName>
    <definedName name="S12R16" localSheetId="10">#REF!</definedName>
    <definedName name="S12R16">#REF!</definedName>
    <definedName name="S12R17" localSheetId="2">#REF!</definedName>
    <definedName name="S12R17" localSheetId="8">#REF!</definedName>
    <definedName name="S12R17" localSheetId="7">#REF!</definedName>
    <definedName name="S12R17" localSheetId="12">#REF!</definedName>
    <definedName name="S12R17" localSheetId="1">#REF!</definedName>
    <definedName name="S12R17" localSheetId="13">#REF!</definedName>
    <definedName name="S12R17" localSheetId="3">#REF!</definedName>
    <definedName name="S12R17" localSheetId="10">#REF!</definedName>
    <definedName name="S12R17">#REF!</definedName>
    <definedName name="S12R18" localSheetId="2">#REF!</definedName>
    <definedName name="S12R18" localSheetId="8">#REF!</definedName>
    <definedName name="S12R18" localSheetId="7">#REF!</definedName>
    <definedName name="S12R18" localSheetId="12">#REF!</definedName>
    <definedName name="S12R18" localSheetId="1">#REF!</definedName>
    <definedName name="S12R18" localSheetId="13">#REF!</definedName>
    <definedName name="S12R18" localSheetId="3">#REF!</definedName>
    <definedName name="S12R18" localSheetId="10">#REF!</definedName>
    <definedName name="S12R18">#REF!</definedName>
    <definedName name="S12R19" localSheetId="2">#REF!</definedName>
    <definedName name="S12R19" localSheetId="8">#REF!</definedName>
    <definedName name="S12R19" localSheetId="7">#REF!</definedName>
    <definedName name="S12R19" localSheetId="12">#REF!</definedName>
    <definedName name="S12R19" localSheetId="1">#REF!</definedName>
    <definedName name="S12R19" localSheetId="13">#REF!</definedName>
    <definedName name="S12R19" localSheetId="3">#REF!</definedName>
    <definedName name="S12R19" localSheetId="10">#REF!</definedName>
    <definedName name="S12R19">#REF!</definedName>
    <definedName name="S12R2" localSheetId="2">#REF!</definedName>
    <definedName name="S12R2" localSheetId="8">#REF!</definedName>
    <definedName name="S12R2" localSheetId="7">#REF!</definedName>
    <definedName name="S12R2" localSheetId="12">#REF!</definedName>
    <definedName name="S12R2" localSheetId="1">#REF!</definedName>
    <definedName name="S12R2" localSheetId="13">#REF!</definedName>
    <definedName name="S12R2" localSheetId="3">#REF!</definedName>
    <definedName name="S12R2" localSheetId="10">#REF!</definedName>
    <definedName name="S12R2">#REF!</definedName>
    <definedName name="S12R20" localSheetId="2">#REF!</definedName>
    <definedName name="S12R20" localSheetId="8">#REF!</definedName>
    <definedName name="S12R20" localSheetId="7">#REF!</definedName>
    <definedName name="S12R20" localSheetId="12">#REF!</definedName>
    <definedName name="S12R20" localSheetId="1">#REF!</definedName>
    <definedName name="S12R20" localSheetId="13">#REF!</definedName>
    <definedName name="S12R20" localSheetId="3">#REF!</definedName>
    <definedName name="S12R20" localSheetId="10">#REF!</definedName>
    <definedName name="S12R20">#REF!</definedName>
    <definedName name="S12R21" localSheetId="2">#REF!</definedName>
    <definedName name="S12R21" localSheetId="8">#REF!</definedName>
    <definedName name="S12R21" localSheetId="7">#REF!</definedName>
    <definedName name="S12R21" localSheetId="12">#REF!</definedName>
    <definedName name="S12R21" localSheetId="1">#REF!</definedName>
    <definedName name="S12R21" localSheetId="13">#REF!</definedName>
    <definedName name="S12R21" localSheetId="3">#REF!</definedName>
    <definedName name="S12R21" localSheetId="10">#REF!</definedName>
    <definedName name="S12R21">#REF!</definedName>
    <definedName name="S12R22" localSheetId="2">#REF!</definedName>
    <definedName name="S12R22" localSheetId="8">#REF!</definedName>
    <definedName name="S12R22" localSheetId="7">#REF!</definedName>
    <definedName name="S12R22" localSheetId="12">#REF!</definedName>
    <definedName name="S12R22" localSheetId="1">#REF!</definedName>
    <definedName name="S12R22" localSheetId="13">#REF!</definedName>
    <definedName name="S12R22" localSheetId="3">#REF!</definedName>
    <definedName name="S12R22" localSheetId="10">#REF!</definedName>
    <definedName name="S12R22">#REF!</definedName>
    <definedName name="S12R23" localSheetId="2">#REF!</definedName>
    <definedName name="S12R23" localSheetId="8">#REF!</definedName>
    <definedName name="S12R23" localSheetId="7">#REF!</definedName>
    <definedName name="S12R23" localSheetId="12">#REF!</definedName>
    <definedName name="S12R23" localSheetId="1">#REF!</definedName>
    <definedName name="S12R23" localSheetId="13">#REF!</definedName>
    <definedName name="S12R23" localSheetId="3">#REF!</definedName>
    <definedName name="S12R23" localSheetId="10">#REF!</definedName>
    <definedName name="S12R23">#REF!</definedName>
    <definedName name="S12R24" localSheetId="2">#REF!</definedName>
    <definedName name="S12R24" localSheetId="8">#REF!</definedName>
    <definedName name="S12R24" localSheetId="7">#REF!</definedName>
    <definedName name="S12R24" localSheetId="12">#REF!</definedName>
    <definedName name="S12R24" localSheetId="1">#REF!</definedName>
    <definedName name="S12R24" localSheetId="13">#REF!</definedName>
    <definedName name="S12R24" localSheetId="3">#REF!</definedName>
    <definedName name="S12R24" localSheetId="10">#REF!</definedName>
    <definedName name="S12R24">#REF!</definedName>
    <definedName name="S12R3" localSheetId="2">#REF!</definedName>
    <definedName name="S12R3" localSheetId="8">#REF!</definedName>
    <definedName name="S12R3" localSheetId="7">#REF!</definedName>
    <definedName name="S12R3" localSheetId="12">#REF!</definedName>
    <definedName name="S12R3" localSheetId="1">#REF!</definedName>
    <definedName name="S12R3" localSheetId="13">#REF!</definedName>
    <definedName name="S12R3" localSheetId="3">#REF!</definedName>
    <definedName name="S12R3" localSheetId="10">#REF!</definedName>
    <definedName name="S12R3">#REF!</definedName>
    <definedName name="S12R4" localSheetId="2">#REF!</definedName>
    <definedName name="S12R4" localSheetId="8">#REF!</definedName>
    <definedName name="S12R4" localSheetId="7">#REF!</definedName>
    <definedName name="S12R4" localSheetId="12">#REF!</definedName>
    <definedName name="S12R4" localSheetId="1">#REF!</definedName>
    <definedName name="S12R4" localSheetId="13">#REF!</definedName>
    <definedName name="S12R4" localSheetId="3">#REF!</definedName>
    <definedName name="S12R4" localSheetId="10">#REF!</definedName>
    <definedName name="S12R4">#REF!</definedName>
    <definedName name="S12R5" localSheetId="2">#REF!</definedName>
    <definedName name="S12R5" localSheetId="8">#REF!</definedName>
    <definedName name="S12R5" localSheetId="7">#REF!</definedName>
    <definedName name="S12R5" localSheetId="12">#REF!</definedName>
    <definedName name="S12R5" localSheetId="1">#REF!</definedName>
    <definedName name="S12R5" localSheetId="13">#REF!</definedName>
    <definedName name="S12R5" localSheetId="3">#REF!</definedName>
    <definedName name="S12R5" localSheetId="10">#REF!</definedName>
    <definedName name="S12R5">#REF!</definedName>
    <definedName name="S12R6" localSheetId="2">#REF!</definedName>
    <definedName name="S12R6" localSheetId="8">#REF!</definedName>
    <definedName name="S12R6" localSheetId="7">#REF!</definedName>
    <definedName name="S12R6" localSheetId="12">#REF!</definedName>
    <definedName name="S12R6" localSheetId="1">#REF!</definedName>
    <definedName name="S12R6" localSheetId="13">#REF!</definedName>
    <definedName name="S12R6" localSheetId="3">#REF!</definedName>
    <definedName name="S12R6" localSheetId="10">#REF!</definedName>
    <definedName name="S12R6">#REF!</definedName>
    <definedName name="S12R7" localSheetId="2">#REF!</definedName>
    <definedName name="S12R7" localSheetId="8">#REF!</definedName>
    <definedName name="S12R7" localSheetId="7">#REF!</definedName>
    <definedName name="S12R7" localSheetId="12">#REF!</definedName>
    <definedName name="S12R7" localSheetId="1">#REF!</definedName>
    <definedName name="S12R7" localSheetId="13">#REF!</definedName>
    <definedName name="S12R7" localSheetId="3">#REF!</definedName>
    <definedName name="S12R7" localSheetId="10">#REF!</definedName>
    <definedName name="S12R7">#REF!</definedName>
    <definedName name="S12R8" localSheetId="2">#REF!</definedName>
    <definedName name="S12R8" localSheetId="8">#REF!</definedName>
    <definedName name="S12R8" localSheetId="7">#REF!</definedName>
    <definedName name="S12R8" localSheetId="12">#REF!</definedName>
    <definedName name="S12R8" localSheetId="1">#REF!</definedName>
    <definedName name="S12R8" localSheetId="13">#REF!</definedName>
    <definedName name="S12R8" localSheetId="3">#REF!</definedName>
    <definedName name="S12R8" localSheetId="10">#REF!</definedName>
    <definedName name="S12R8">#REF!</definedName>
    <definedName name="S12R9" localSheetId="2">#REF!</definedName>
    <definedName name="S12R9" localSheetId="8">#REF!</definedName>
    <definedName name="S12R9" localSheetId="7">#REF!</definedName>
    <definedName name="S12R9" localSheetId="12">#REF!</definedName>
    <definedName name="S12R9" localSheetId="1">#REF!</definedName>
    <definedName name="S12R9" localSheetId="13">#REF!</definedName>
    <definedName name="S12R9" localSheetId="3">#REF!</definedName>
    <definedName name="S12R9" localSheetId="10">#REF!</definedName>
    <definedName name="S12R9">#REF!</definedName>
    <definedName name="S13P1" localSheetId="2">#REF!</definedName>
    <definedName name="S13P1" localSheetId="8">#REF!</definedName>
    <definedName name="S13P1" localSheetId="7">#REF!</definedName>
    <definedName name="S13P1" localSheetId="12">#REF!</definedName>
    <definedName name="S13P1" localSheetId="1">#REF!</definedName>
    <definedName name="S13P1" localSheetId="13">#REF!</definedName>
    <definedName name="S13P1" localSheetId="3">#REF!</definedName>
    <definedName name="S13P1" localSheetId="10">#REF!</definedName>
    <definedName name="S13P1">#REF!</definedName>
    <definedName name="S13P10" localSheetId="2">#REF!</definedName>
    <definedName name="S13P10" localSheetId="8">#REF!</definedName>
    <definedName name="S13P10" localSheetId="7">#REF!</definedName>
    <definedName name="S13P10" localSheetId="12">#REF!</definedName>
    <definedName name="S13P10" localSheetId="1">#REF!</definedName>
    <definedName name="S13P10" localSheetId="13">#REF!</definedName>
    <definedName name="S13P10" localSheetId="3">#REF!</definedName>
    <definedName name="S13P10" localSheetId="10">#REF!</definedName>
    <definedName name="S13P10">#REF!</definedName>
    <definedName name="S13P11" localSheetId="2">#REF!</definedName>
    <definedName name="S13P11" localSheetId="8">#REF!</definedName>
    <definedName name="S13P11" localSheetId="7">#REF!</definedName>
    <definedName name="S13P11" localSheetId="12">#REF!</definedName>
    <definedName name="S13P11" localSheetId="1">#REF!</definedName>
    <definedName name="S13P11" localSheetId="13">#REF!</definedName>
    <definedName name="S13P11" localSheetId="3">#REF!</definedName>
    <definedName name="S13P11" localSheetId="10">#REF!</definedName>
    <definedName name="S13P11">#REF!</definedName>
    <definedName name="S13P12" localSheetId="2">#REF!</definedName>
    <definedName name="S13P12" localSheetId="8">#REF!</definedName>
    <definedName name="S13P12" localSheetId="7">#REF!</definedName>
    <definedName name="S13P12" localSheetId="12">#REF!</definedName>
    <definedName name="S13P12" localSheetId="1">#REF!</definedName>
    <definedName name="S13P12" localSheetId="13">#REF!</definedName>
    <definedName name="S13P12" localSheetId="3">#REF!</definedName>
    <definedName name="S13P12" localSheetId="10">#REF!</definedName>
    <definedName name="S13P12">#REF!</definedName>
    <definedName name="S13P13" localSheetId="2">#REF!</definedName>
    <definedName name="S13P13" localSheetId="8">#REF!</definedName>
    <definedName name="S13P13" localSheetId="7">#REF!</definedName>
    <definedName name="S13P13" localSheetId="12">#REF!</definedName>
    <definedName name="S13P13" localSheetId="1">#REF!</definedName>
    <definedName name="S13P13" localSheetId="13">#REF!</definedName>
    <definedName name="S13P13" localSheetId="3">#REF!</definedName>
    <definedName name="S13P13" localSheetId="10">#REF!</definedName>
    <definedName name="S13P13">#REF!</definedName>
    <definedName name="S13P14" localSheetId="2">#REF!</definedName>
    <definedName name="S13P14" localSheetId="8">#REF!</definedName>
    <definedName name="S13P14" localSheetId="7">#REF!</definedName>
    <definedName name="S13P14" localSheetId="12">#REF!</definedName>
    <definedName name="S13P14" localSheetId="1">#REF!</definedName>
    <definedName name="S13P14" localSheetId="13">#REF!</definedName>
    <definedName name="S13P14" localSheetId="3">#REF!</definedName>
    <definedName name="S13P14" localSheetId="10">#REF!</definedName>
    <definedName name="S13P14">#REF!</definedName>
    <definedName name="S13P15" localSheetId="2">#REF!</definedName>
    <definedName name="S13P15" localSheetId="8">#REF!</definedName>
    <definedName name="S13P15" localSheetId="7">#REF!</definedName>
    <definedName name="S13P15" localSheetId="12">#REF!</definedName>
    <definedName name="S13P15" localSheetId="1">#REF!</definedName>
    <definedName name="S13P15" localSheetId="13">#REF!</definedName>
    <definedName name="S13P15" localSheetId="3">#REF!</definedName>
    <definedName name="S13P15" localSheetId="10">#REF!</definedName>
    <definedName name="S13P15">#REF!</definedName>
    <definedName name="S13P16" localSheetId="2">#REF!</definedName>
    <definedName name="S13P16" localSheetId="8">#REF!</definedName>
    <definedName name="S13P16" localSheetId="7">#REF!</definedName>
    <definedName name="S13P16" localSheetId="12">#REF!</definedName>
    <definedName name="S13P16" localSheetId="1">#REF!</definedName>
    <definedName name="S13P16" localSheetId="13">#REF!</definedName>
    <definedName name="S13P16" localSheetId="3">#REF!</definedName>
    <definedName name="S13P16" localSheetId="10">#REF!</definedName>
    <definedName name="S13P16">#REF!</definedName>
    <definedName name="S13P17" localSheetId="2">#REF!</definedName>
    <definedName name="S13P17" localSheetId="8">#REF!</definedName>
    <definedName name="S13P17" localSheetId="7">#REF!</definedName>
    <definedName name="S13P17" localSheetId="12">#REF!</definedName>
    <definedName name="S13P17" localSheetId="1">#REF!</definedName>
    <definedName name="S13P17" localSheetId="13">#REF!</definedName>
    <definedName name="S13P17" localSheetId="3">#REF!</definedName>
    <definedName name="S13P17" localSheetId="10">#REF!</definedName>
    <definedName name="S13P17">#REF!</definedName>
    <definedName name="S13P18" localSheetId="2">#REF!</definedName>
    <definedName name="S13P18" localSheetId="8">#REF!</definedName>
    <definedName name="S13P18" localSheetId="7">#REF!</definedName>
    <definedName name="S13P18" localSheetId="12">#REF!</definedName>
    <definedName name="S13P18" localSheetId="1">#REF!</definedName>
    <definedName name="S13P18" localSheetId="13">#REF!</definedName>
    <definedName name="S13P18" localSheetId="3">#REF!</definedName>
    <definedName name="S13P18" localSheetId="10">#REF!</definedName>
    <definedName name="S13P18">#REF!</definedName>
    <definedName name="S13P19" localSheetId="2">#REF!</definedName>
    <definedName name="S13P19" localSheetId="8">#REF!</definedName>
    <definedName name="S13P19" localSheetId="7">#REF!</definedName>
    <definedName name="S13P19" localSheetId="12">#REF!</definedName>
    <definedName name="S13P19" localSheetId="1">#REF!</definedName>
    <definedName name="S13P19" localSheetId="13">#REF!</definedName>
    <definedName name="S13P19" localSheetId="3">#REF!</definedName>
    <definedName name="S13P19" localSheetId="10">#REF!</definedName>
    <definedName name="S13P19">#REF!</definedName>
    <definedName name="S13P2" localSheetId="2">#REF!</definedName>
    <definedName name="S13P2" localSheetId="8">#REF!</definedName>
    <definedName name="S13P2" localSheetId="7">#REF!</definedName>
    <definedName name="S13P2" localSheetId="12">#REF!</definedName>
    <definedName name="S13P2" localSheetId="1">#REF!</definedName>
    <definedName name="S13P2" localSheetId="13">#REF!</definedName>
    <definedName name="S13P2" localSheetId="3">#REF!</definedName>
    <definedName name="S13P2" localSheetId="10">#REF!</definedName>
    <definedName name="S13P2">#REF!</definedName>
    <definedName name="S13P20" localSheetId="2">#REF!</definedName>
    <definedName name="S13P20" localSheetId="8">#REF!</definedName>
    <definedName name="S13P20" localSheetId="7">#REF!</definedName>
    <definedName name="S13P20" localSheetId="12">#REF!</definedName>
    <definedName name="S13P20" localSheetId="1">#REF!</definedName>
    <definedName name="S13P20" localSheetId="13">#REF!</definedName>
    <definedName name="S13P20" localSheetId="3">#REF!</definedName>
    <definedName name="S13P20" localSheetId="10">#REF!</definedName>
    <definedName name="S13P20">#REF!</definedName>
    <definedName name="S13P21" localSheetId="2">#REF!</definedName>
    <definedName name="S13P21" localSheetId="8">#REF!</definedName>
    <definedName name="S13P21" localSheetId="7">#REF!</definedName>
    <definedName name="S13P21" localSheetId="12">#REF!</definedName>
    <definedName name="S13P21" localSheetId="1">#REF!</definedName>
    <definedName name="S13P21" localSheetId="13">#REF!</definedName>
    <definedName name="S13P21" localSheetId="3">#REF!</definedName>
    <definedName name="S13P21" localSheetId="10">#REF!</definedName>
    <definedName name="S13P21">#REF!</definedName>
    <definedName name="S13P22" localSheetId="2">#REF!</definedName>
    <definedName name="S13P22" localSheetId="8">#REF!</definedName>
    <definedName name="S13P22" localSheetId="7">#REF!</definedName>
    <definedName name="S13P22" localSheetId="12">#REF!</definedName>
    <definedName name="S13P22" localSheetId="1">#REF!</definedName>
    <definedName name="S13P22" localSheetId="13">#REF!</definedName>
    <definedName name="S13P22" localSheetId="3">#REF!</definedName>
    <definedName name="S13P22" localSheetId="10">#REF!</definedName>
    <definedName name="S13P22">#REF!</definedName>
    <definedName name="S13P23" localSheetId="2">#REF!</definedName>
    <definedName name="S13P23" localSheetId="8">#REF!</definedName>
    <definedName name="S13P23" localSheetId="7">#REF!</definedName>
    <definedName name="S13P23" localSheetId="12">#REF!</definedName>
    <definedName name="S13P23" localSheetId="1">#REF!</definedName>
    <definedName name="S13P23" localSheetId="13">#REF!</definedName>
    <definedName name="S13P23" localSheetId="3">#REF!</definedName>
    <definedName name="S13P23" localSheetId="10">#REF!</definedName>
    <definedName name="S13P23">#REF!</definedName>
    <definedName name="S13P24" localSheetId="2">#REF!</definedName>
    <definedName name="S13P24" localSheetId="8">#REF!</definedName>
    <definedName name="S13P24" localSheetId="7">#REF!</definedName>
    <definedName name="S13P24" localSheetId="12">#REF!</definedName>
    <definedName name="S13P24" localSheetId="1">#REF!</definedName>
    <definedName name="S13P24" localSheetId="13">#REF!</definedName>
    <definedName name="S13P24" localSheetId="3">#REF!</definedName>
    <definedName name="S13P24" localSheetId="10">#REF!</definedName>
    <definedName name="S13P24">#REF!</definedName>
    <definedName name="S13P3" localSheetId="2">#REF!</definedName>
    <definedName name="S13P3" localSheetId="8">#REF!</definedName>
    <definedName name="S13P3" localSheetId="7">#REF!</definedName>
    <definedName name="S13P3" localSheetId="12">#REF!</definedName>
    <definedName name="S13P3" localSheetId="1">#REF!</definedName>
    <definedName name="S13P3" localSheetId="13">#REF!</definedName>
    <definedName name="S13P3" localSheetId="3">#REF!</definedName>
    <definedName name="S13P3" localSheetId="10">#REF!</definedName>
    <definedName name="S13P3">#REF!</definedName>
    <definedName name="S13P4" localSheetId="2">#REF!</definedName>
    <definedName name="S13P4" localSheetId="8">#REF!</definedName>
    <definedName name="S13P4" localSheetId="7">#REF!</definedName>
    <definedName name="S13P4" localSheetId="12">#REF!</definedName>
    <definedName name="S13P4" localSheetId="1">#REF!</definedName>
    <definedName name="S13P4" localSheetId="13">#REF!</definedName>
    <definedName name="S13P4" localSheetId="3">#REF!</definedName>
    <definedName name="S13P4" localSheetId="10">#REF!</definedName>
    <definedName name="S13P4">#REF!</definedName>
    <definedName name="S13P5" localSheetId="2">#REF!</definedName>
    <definedName name="S13P5" localSheetId="8">#REF!</definedName>
    <definedName name="S13P5" localSheetId="7">#REF!</definedName>
    <definedName name="S13P5" localSheetId="12">#REF!</definedName>
    <definedName name="S13P5" localSheetId="1">#REF!</definedName>
    <definedName name="S13P5" localSheetId="13">#REF!</definedName>
    <definedName name="S13P5" localSheetId="3">#REF!</definedName>
    <definedName name="S13P5" localSheetId="10">#REF!</definedName>
    <definedName name="S13P5">#REF!</definedName>
    <definedName name="S13P6" localSheetId="2">#REF!</definedName>
    <definedName name="S13P6" localSheetId="8">#REF!</definedName>
    <definedName name="S13P6" localSheetId="7">#REF!</definedName>
    <definedName name="S13P6" localSheetId="12">#REF!</definedName>
    <definedName name="S13P6" localSheetId="1">#REF!</definedName>
    <definedName name="S13P6" localSheetId="13">#REF!</definedName>
    <definedName name="S13P6" localSheetId="3">#REF!</definedName>
    <definedName name="S13P6" localSheetId="10">#REF!</definedName>
    <definedName name="S13P6">#REF!</definedName>
    <definedName name="S13P7" localSheetId="2">#REF!</definedName>
    <definedName name="S13P7" localSheetId="8">#REF!</definedName>
    <definedName name="S13P7" localSheetId="7">#REF!</definedName>
    <definedName name="S13P7" localSheetId="12">#REF!</definedName>
    <definedName name="S13P7" localSheetId="1">#REF!</definedName>
    <definedName name="S13P7" localSheetId="13">#REF!</definedName>
    <definedName name="S13P7" localSheetId="3">#REF!</definedName>
    <definedName name="S13P7" localSheetId="10">#REF!</definedName>
    <definedName name="S13P7">#REF!</definedName>
    <definedName name="S13P8" localSheetId="2">#REF!</definedName>
    <definedName name="S13P8" localSheetId="8">#REF!</definedName>
    <definedName name="S13P8" localSheetId="7">#REF!</definedName>
    <definedName name="S13P8" localSheetId="12">#REF!</definedName>
    <definedName name="S13P8" localSheetId="1">#REF!</definedName>
    <definedName name="S13P8" localSheetId="13">#REF!</definedName>
    <definedName name="S13P8" localSheetId="3">#REF!</definedName>
    <definedName name="S13P8" localSheetId="10">#REF!</definedName>
    <definedName name="S13P8">#REF!</definedName>
    <definedName name="S13P9" localSheetId="2">#REF!</definedName>
    <definedName name="S13P9" localSheetId="8">#REF!</definedName>
    <definedName name="S13P9" localSheetId="7">#REF!</definedName>
    <definedName name="S13P9" localSheetId="12">#REF!</definedName>
    <definedName name="S13P9" localSheetId="1">#REF!</definedName>
    <definedName name="S13P9" localSheetId="13">#REF!</definedName>
    <definedName name="S13P9" localSheetId="3">#REF!</definedName>
    <definedName name="S13P9" localSheetId="10">#REF!</definedName>
    <definedName name="S13P9">#REF!</definedName>
    <definedName name="S13R1" localSheetId="2">#REF!</definedName>
    <definedName name="S13R1" localSheetId="8">#REF!</definedName>
    <definedName name="S13R1" localSheetId="7">#REF!</definedName>
    <definedName name="S13R1" localSheetId="12">#REF!</definedName>
    <definedName name="S13R1" localSheetId="1">#REF!</definedName>
    <definedName name="S13R1" localSheetId="13">#REF!</definedName>
    <definedName name="S13R1" localSheetId="3">#REF!</definedName>
    <definedName name="S13R1" localSheetId="10">#REF!</definedName>
    <definedName name="S13R1">#REF!</definedName>
    <definedName name="S13R10" localSheetId="2">#REF!</definedName>
    <definedName name="S13R10" localSheetId="8">#REF!</definedName>
    <definedName name="S13R10" localSheetId="7">#REF!</definedName>
    <definedName name="S13R10" localSheetId="12">#REF!</definedName>
    <definedName name="S13R10" localSheetId="1">#REF!</definedName>
    <definedName name="S13R10" localSheetId="13">#REF!</definedName>
    <definedName name="S13R10" localSheetId="3">#REF!</definedName>
    <definedName name="S13R10" localSheetId="10">#REF!</definedName>
    <definedName name="S13R10">#REF!</definedName>
    <definedName name="S13R11" localSheetId="2">#REF!</definedName>
    <definedName name="S13R11" localSheetId="8">#REF!</definedName>
    <definedName name="S13R11" localSheetId="7">#REF!</definedName>
    <definedName name="S13R11" localSheetId="12">#REF!</definedName>
    <definedName name="S13R11" localSheetId="1">#REF!</definedName>
    <definedName name="S13R11" localSheetId="13">#REF!</definedName>
    <definedName name="S13R11" localSheetId="3">#REF!</definedName>
    <definedName name="S13R11" localSheetId="10">#REF!</definedName>
    <definedName name="S13R11">#REF!</definedName>
    <definedName name="S13R12" localSheetId="2">#REF!</definedName>
    <definedName name="S13R12" localSheetId="8">#REF!</definedName>
    <definedName name="S13R12" localSheetId="7">#REF!</definedName>
    <definedName name="S13R12" localSheetId="12">#REF!</definedName>
    <definedName name="S13R12" localSheetId="1">#REF!</definedName>
    <definedName name="S13R12" localSheetId="13">#REF!</definedName>
    <definedName name="S13R12" localSheetId="3">#REF!</definedName>
    <definedName name="S13R12" localSheetId="10">#REF!</definedName>
    <definedName name="S13R12">#REF!</definedName>
    <definedName name="S13R13" localSheetId="2">#REF!</definedName>
    <definedName name="S13R13" localSheetId="8">#REF!</definedName>
    <definedName name="S13R13" localSheetId="7">#REF!</definedName>
    <definedName name="S13R13" localSheetId="12">#REF!</definedName>
    <definedName name="S13R13" localSheetId="1">#REF!</definedName>
    <definedName name="S13R13" localSheetId="13">#REF!</definedName>
    <definedName name="S13R13" localSheetId="3">#REF!</definedName>
    <definedName name="S13R13" localSheetId="10">#REF!</definedName>
    <definedName name="S13R13">#REF!</definedName>
    <definedName name="S13R14" localSheetId="2">#REF!</definedName>
    <definedName name="S13R14" localSheetId="8">#REF!</definedName>
    <definedName name="S13R14" localSheetId="7">#REF!</definedName>
    <definedName name="S13R14" localSheetId="12">#REF!</definedName>
    <definedName name="S13R14" localSheetId="1">#REF!</definedName>
    <definedName name="S13R14" localSheetId="13">#REF!</definedName>
    <definedName name="S13R14" localSheetId="3">#REF!</definedName>
    <definedName name="S13R14" localSheetId="10">#REF!</definedName>
    <definedName name="S13R14">#REF!</definedName>
    <definedName name="S13R15" localSheetId="2">#REF!</definedName>
    <definedName name="S13R15" localSheetId="8">#REF!</definedName>
    <definedName name="S13R15" localSheetId="7">#REF!</definedName>
    <definedName name="S13R15" localSheetId="12">#REF!</definedName>
    <definedName name="S13R15" localSheetId="1">#REF!</definedName>
    <definedName name="S13R15" localSheetId="13">#REF!</definedName>
    <definedName name="S13R15" localSheetId="3">#REF!</definedName>
    <definedName name="S13R15" localSheetId="10">#REF!</definedName>
    <definedName name="S13R15">#REF!</definedName>
    <definedName name="S13R16" localSheetId="2">#REF!</definedName>
    <definedName name="S13R16" localSheetId="8">#REF!</definedName>
    <definedName name="S13R16" localSheetId="7">#REF!</definedName>
    <definedName name="S13R16" localSheetId="12">#REF!</definedName>
    <definedName name="S13R16" localSheetId="1">#REF!</definedName>
    <definedName name="S13R16" localSheetId="13">#REF!</definedName>
    <definedName name="S13R16" localSheetId="3">#REF!</definedName>
    <definedName name="S13R16" localSheetId="10">#REF!</definedName>
    <definedName name="S13R16">#REF!</definedName>
    <definedName name="S13R17" localSheetId="2">#REF!</definedName>
    <definedName name="S13R17" localSheetId="8">#REF!</definedName>
    <definedName name="S13R17" localSheetId="7">#REF!</definedName>
    <definedName name="S13R17" localSheetId="12">#REF!</definedName>
    <definedName name="S13R17" localSheetId="1">#REF!</definedName>
    <definedName name="S13R17" localSheetId="13">#REF!</definedName>
    <definedName name="S13R17" localSheetId="3">#REF!</definedName>
    <definedName name="S13R17" localSheetId="10">#REF!</definedName>
    <definedName name="S13R17">#REF!</definedName>
    <definedName name="S13R18" localSheetId="2">#REF!</definedName>
    <definedName name="S13R18" localSheetId="8">#REF!</definedName>
    <definedName name="S13R18" localSheetId="7">#REF!</definedName>
    <definedName name="S13R18" localSheetId="12">#REF!</definedName>
    <definedName name="S13R18" localSheetId="1">#REF!</definedName>
    <definedName name="S13R18" localSheetId="13">#REF!</definedName>
    <definedName name="S13R18" localSheetId="3">#REF!</definedName>
    <definedName name="S13R18" localSheetId="10">#REF!</definedName>
    <definedName name="S13R18">#REF!</definedName>
    <definedName name="S13R19" localSheetId="2">#REF!</definedName>
    <definedName name="S13R19" localSheetId="8">#REF!</definedName>
    <definedName name="S13R19" localSheetId="7">#REF!</definedName>
    <definedName name="S13R19" localSheetId="12">#REF!</definedName>
    <definedName name="S13R19" localSheetId="1">#REF!</definedName>
    <definedName name="S13R19" localSheetId="13">#REF!</definedName>
    <definedName name="S13R19" localSheetId="3">#REF!</definedName>
    <definedName name="S13R19" localSheetId="10">#REF!</definedName>
    <definedName name="S13R19">#REF!</definedName>
    <definedName name="S13R2" localSheetId="2">#REF!</definedName>
    <definedName name="S13R2" localSheetId="8">#REF!</definedName>
    <definedName name="S13R2" localSheetId="7">#REF!</definedName>
    <definedName name="S13R2" localSheetId="12">#REF!</definedName>
    <definedName name="S13R2" localSheetId="1">#REF!</definedName>
    <definedName name="S13R2" localSheetId="13">#REF!</definedName>
    <definedName name="S13R2" localSheetId="3">#REF!</definedName>
    <definedName name="S13R2" localSheetId="10">#REF!</definedName>
    <definedName name="S13R2">#REF!</definedName>
    <definedName name="S13R20" localSheetId="2">#REF!</definedName>
    <definedName name="S13R20" localSheetId="8">#REF!</definedName>
    <definedName name="S13R20" localSheetId="7">#REF!</definedName>
    <definedName name="S13R20" localSheetId="12">#REF!</definedName>
    <definedName name="S13R20" localSheetId="1">#REF!</definedName>
    <definedName name="S13R20" localSheetId="13">#REF!</definedName>
    <definedName name="S13R20" localSheetId="3">#REF!</definedName>
    <definedName name="S13R20" localSheetId="10">#REF!</definedName>
    <definedName name="S13R20">#REF!</definedName>
    <definedName name="S13R21" localSheetId="2">#REF!</definedName>
    <definedName name="S13R21" localSheetId="8">#REF!</definedName>
    <definedName name="S13R21" localSheetId="7">#REF!</definedName>
    <definedName name="S13R21" localSheetId="12">#REF!</definedName>
    <definedName name="S13R21" localSheetId="1">#REF!</definedName>
    <definedName name="S13R21" localSheetId="13">#REF!</definedName>
    <definedName name="S13R21" localSheetId="3">#REF!</definedName>
    <definedName name="S13R21" localSheetId="10">#REF!</definedName>
    <definedName name="S13R21">#REF!</definedName>
    <definedName name="S13R22" localSheetId="2">#REF!</definedName>
    <definedName name="S13R22" localSheetId="8">#REF!</definedName>
    <definedName name="S13R22" localSheetId="7">#REF!</definedName>
    <definedName name="S13R22" localSheetId="12">#REF!</definedName>
    <definedName name="S13R22" localSheetId="1">#REF!</definedName>
    <definedName name="S13R22" localSheetId="13">#REF!</definedName>
    <definedName name="S13R22" localSheetId="3">#REF!</definedName>
    <definedName name="S13R22" localSheetId="10">#REF!</definedName>
    <definedName name="S13R22">#REF!</definedName>
    <definedName name="S13R23" localSheetId="2">#REF!</definedName>
    <definedName name="S13R23" localSheetId="8">#REF!</definedName>
    <definedName name="S13R23" localSheetId="7">#REF!</definedName>
    <definedName name="S13R23" localSheetId="12">#REF!</definedName>
    <definedName name="S13R23" localSheetId="1">#REF!</definedName>
    <definedName name="S13R23" localSheetId="13">#REF!</definedName>
    <definedName name="S13R23" localSheetId="3">#REF!</definedName>
    <definedName name="S13R23" localSheetId="10">#REF!</definedName>
    <definedName name="S13R23">#REF!</definedName>
    <definedName name="S13R24" localSheetId="2">#REF!</definedName>
    <definedName name="S13R24" localSheetId="8">#REF!</definedName>
    <definedName name="S13R24" localSheetId="7">#REF!</definedName>
    <definedName name="S13R24" localSheetId="12">#REF!</definedName>
    <definedName name="S13R24" localSheetId="1">#REF!</definedName>
    <definedName name="S13R24" localSheetId="13">#REF!</definedName>
    <definedName name="S13R24" localSheetId="3">#REF!</definedName>
    <definedName name="S13R24" localSheetId="10">#REF!</definedName>
    <definedName name="S13R24">#REF!</definedName>
    <definedName name="S13R3" localSheetId="2">#REF!</definedName>
    <definedName name="S13R3" localSheetId="8">#REF!</definedName>
    <definedName name="S13R3" localSheetId="7">#REF!</definedName>
    <definedName name="S13R3" localSheetId="12">#REF!</definedName>
    <definedName name="S13R3" localSheetId="1">#REF!</definedName>
    <definedName name="S13R3" localSheetId="13">#REF!</definedName>
    <definedName name="S13R3" localSheetId="3">#REF!</definedName>
    <definedName name="S13R3" localSheetId="10">#REF!</definedName>
    <definedName name="S13R3">#REF!</definedName>
    <definedName name="S13R4" localSheetId="2">#REF!</definedName>
    <definedName name="S13R4" localSheetId="8">#REF!</definedName>
    <definedName name="S13R4" localSheetId="7">#REF!</definedName>
    <definedName name="S13R4" localSheetId="12">#REF!</definedName>
    <definedName name="S13R4" localSheetId="1">#REF!</definedName>
    <definedName name="S13R4" localSheetId="13">#REF!</definedName>
    <definedName name="S13R4" localSheetId="3">#REF!</definedName>
    <definedName name="S13R4" localSheetId="10">#REF!</definedName>
    <definedName name="S13R4">#REF!</definedName>
    <definedName name="S13R5" localSheetId="2">#REF!</definedName>
    <definedName name="S13R5" localSheetId="8">#REF!</definedName>
    <definedName name="S13R5" localSheetId="7">#REF!</definedName>
    <definedName name="S13R5" localSheetId="12">#REF!</definedName>
    <definedName name="S13R5" localSheetId="1">#REF!</definedName>
    <definedName name="S13R5" localSheetId="13">#REF!</definedName>
    <definedName name="S13R5" localSheetId="3">#REF!</definedName>
    <definedName name="S13R5" localSheetId="10">#REF!</definedName>
    <definedName name="S13R5">#REF!</definedName>
    <definedName name="S13R6" localSheetId="2">#REF!</definedName>
    <definedName name="S13R6" localSheetId="8">#REF!</definedName>
    <definedName name="S13R6" localSheetId="7">#REF!</definedName>
    <definedName name="S13R6" localSheetId="12">#REF!</definedName>
    <definedName name="S13R6" localSheetId="1">#REF!</definedName>
    <definedName name="S13R6" localSheetId="13">#REF!</definedName>
    <definedName name="S13R6" localSheetId="3">#REF!</definedName>
    <definedName name="S13R6" localSheetId="10">#REF!</definedName>
    <definedName name="S13R6">#REF!</definedName>
    <definedName name="S13R7" localSheetId="2">#REF!</definedName>
    <definedName name="S13R7" localSheetId="8">#REF!</definedName>
    <definedName name="S13R7" localSheetId="7">#REF!</definedName>
    <definedName name="S13R7" localSheetId="12">#REF!</definedName>
    <definedName name="S13R7" localSheetId="1">#REF!</definedName>
    <definedName name="S13R7" localSheetId="13">#REF!</definedName>
    <definedName name="S13R7" localSheetId="3">#REF!</definedName>
    <definedName name="S13R7" localSheetId="10">#REF!</definedName>
    <definedName name="S13R7">#REF!</definedName>
    <definedName name="S13R8" localSheetId="2">#REF!</definedName>
    <definedName name="S13R8" localSheetId="8">#REF!</definedName>
    <definedName name="S13R8" localSheetId="7">#REF!</definedName>
    <definedName name="S13R8" localSheetId="12">#REF!</definedName>
    <definedName name="S13R8" localSheetId="1">#REF!</definedName>
    <definedName name="S13R8" localSheetId="13">#REF!</definedName>
    <definedName name="S13R8" localSheetId="3">#REF!</definedName>
    <definedName name="S13R8" localSheetId="10">#REF!</definedName>
    <definedName name="S13R8">#REF!</definedName>
    <definedName name="S13R9" localSheetId="2">#REF!</definedName>
    <definedName name="S13R9" localSheetId="8">#REF!</definedName>
    <definedName name="S13R9" localSheetId="7">#REF!</definedName>
    <definedName name="S13R9" localSheetId="12">#REF!</definedName>
    <definedName name="S13R9" localSheetId="1">#REF!</definedName>
    <definedName name="S13R9" localSheetId="13">#REF!</definedName>
    <definedName name="S13R9" localSheetId="3">#REF!</definedName>
    <definedName name="S13R9" localSheetId="10">#REF!</definedName>
    <definedName name="S13R9">#REF!</definedName>
    <definedName name="S14P1" localSheetId="2">#REF!</definedName>
    <definedName name="S14P1" localSheetId="8">#REF!</definedName>
    <definedName name="S14P1" localSheetId="7">#REF!</definedName>
    <definedName name="S14P1" localSheetId="12">#REF!</definedName>
    <definedName name="S14P1" localSheetId="1">#REF!</definedName>
    <definedName name="S14P1" localSheetId="13">#REF!</definedName>
    <definedName name="S14P1" localSheetId="3">#REF!</definedName>
    <definedName name="S14P1" localSheetId="10">#REF!</definedName>
    <definedName name="S14P1">#REF!</definedName>
    <definedName name="S14P10" localSheetId="2">#REF!</definedName>
    <definedName name="S14P10" localSheetId="8">#REF!</definedName>
    <definedName name="S14P10" localSheetId="7">#REF!</definedName>
    <definedName name="S14P10" localSheetId="12">#REF!</definedName>
    <definedName name="S14P10" localSheetId="1">#REF!</definedName>
    <definedName name="S14P10" localSheetId="13">#REF!</definedName>
    <definedName name="S14P10" localSheetId="3">#REF!</definedName>
    <definedName name="S14P10" localSheetId="10">#REF!</definedName>
    <definedName name="S14P10">#REF!</definedName>
    <definedName name="S14P11" localSheetId="2">#REF!</definedName>
    <definedName name="S14P11" localSheetId="8">#REF!</definedName>
    <definedName name="S14P11" localSheetId="7">#REF!</definedName>
    <definedName name="S14P11" localSheetId="12">#REF!</definedName>
    <definedName name="S14P11" localSheetId="1">#REF!</definedName>
    <definedName name="S14P11" localSheetId="13">#REF!</definedName>
    <definedName name="S14P11" localSheetId="3">#REF!</definedName>
    <definedName name="S14P11" localSheetId="10">#REF!</definedName>
    <definedName name="S14P11">#REF!</definedName>
    <definedName name="S14P12" localSheetId="2">#REF!</definedName>
    <definedName name="S14P12" localSheetId="8">#REF!</definedName>
    <definedName name="S14P12" localSheetId="7">#REF!</definedName>
    <definedName name="S14P12" localSheetId="12">#REF!</definedName>
    <definedName name="S14P12" localSheetId="1">#REF!</definedName>
    <definedName name="S14P12" localSheetId="13">#REF!</definedName>
    <definedName name="S14P12" localSheetId="3">#REF!</definedName>
    <definedName name="S14P12" localSheetId="10">#REF!</definedName>
    <definedName name="S14P12">#REF!</definedName>
    <definedName name="S14P13" localSheetId="2">#REF!</definedName>
    <definedName name="S14P13" localSheetId="8">#REF!</definedName>
    <definedName name="S14P13" localSheetId="7">#REF!</definedName>
    <definedName name="S14P13" localSheetId="12">#REF!</definedName>
    <definedName name="S14P13" localSheetId="1">#REF!</definedName>
    <definedName name="S14P13" localSheetId="13">#REF!</definedName>
    <definedName name="S14P13" localSheetId="3">#REF!</definedName>
    <definedName name="S14P13" localSheetId="10">#REF!</definedName>
    <definedName name="S14P13">#REF!</definedName>
    <definedName name="S14P14" localSheetId="2">#REF!</definedName>
    <definedName name="S14P14" localSheetId="8">#REF!</definedName>
    <definedName name="S14P14" localSheetId="7">#REF!</definedName>
    <definedName name="S14P14" localSheetId="12">#REF!</definedName>
    <definedName name="S14P14" localSheetId="1">#REF!</definedName>
    <definedName name="S14P14" localSheetId="13">#REF!</definedName>
    <definedName name="S14P14" localSheetId="3">#REF!</definedName>
    <definedName name="S14P14" localSheetId="10">#REF!</definedName>
    <definedName name="S14P14">#REF!</definedName>
    <definedName name="S14P15" localSheetId="2">#REF!</definedName>
    <definedName name="S14P15" localSheetId="8">#REF!</definedName>
    <definedName name="S14P15" localSheetId="7">#REF!</definedName>
    <definedName name="S14P15" localSheetId="12">#REF!</definedName>
    <definedName name="S14P15" localSheetId="1">#REF!</definedName>
    <definedName name="S14P15" localSheetId="13">#REF!</definedName>
    <definedName name="S14P15" localSheetId="3">#REF!</definedName>
    <definedName name="S14P15" localSheetId="10">#REF!</definedName>
    <definedName name="S14P15">#REF!</definedName>
    <definedName name="S14P16" localSheetId="2">#REF!</definedName>
    <definedName name="S14P16" localSheetId="8">#REF!</definedName>
    <definedName name="S14P16" localSheetId="7">#REF!</definedName>
    <definedName name="S14P16" localSheetId="12">#REF!</definedName>
    <definedName name="S14P16" localSheetId="1">#REF!</definedName>
    <definedName name="S14P16" localSheetId="13">#REF!</definedName>
    <definedName name="S14P16" localSheetId="3">#REF!</definedName>
    <definedName name="S14P16" localSheetId="10">#REF!</definedName>
    <definedName name="S14P16">#REF!</definedName>
    <definedName name="S14P17" localSheetId="2">#REF!</definedName>
    <definedName name="S14P17" localSheetId="8">#REF!</definedName>
    <definedName name="S14P17" localSheetId="7">#REF!</definedName>
    <definedName name="S14P17" localSheetId="12">#REF!</definedName>
    <definedName name="S14P17" localSheetId="1">#REF!</definedName>
    <definedName name="S14P17" localSheetId="13">#REF!</definedName>
    <definedName name="S14P17" localSheetId="3">#REF!</definedName>
    <definedName name="S14P17" localSheetId="10">#REF!</definedName>
    <definedName name="S14P17">#REF!</definedName>
    <definedName name="S14P18" localSheetId="2">#REF!</definedName>
    <definedName name="S14P18" localSheetId="8">#REF!</definedName>
    <definedName name="S14P18" localSheetId="7">#REF!</definedName>
    <definedName name="S14P18" localSheetId="12">#REF!</definedName>
    <definedName name="S14P18" localSheetId="1">#REF!</definedName>
    <definedName name="S14P18" localSheetId="13">#REF!</definedName>
    <definedName name="S14P18" localSheetId="3">#REF!</definedName>
    <definedName name="S14P18" localSheetId="10">#REF!</definedName>
    <definedName name="S14P18">#REF!</definedName>
    <definedName name="S14P19" localSheetId="2">#REF!</definedName>
    <definedName name="S14P19" localSheetId="8">#REF!</definedName>
    <definedName name="S14P19" localSheetId="7">#REF!</definedName>
    <definedName name="S14P19" localSheetId="12">#REF!</definedName>
    <definedName name="S14P19" localSheetId="1">#REF!</definedName>
    <definedName name="S14P19" localSheetId="13">#REF!</definedName>
    <definedName name="S14P19" localSheetId="3">#REF!</definedName>
    <definedName name="S14P19" localSheetId="10">#REF!</definedName>
    <definedName name="S14P19">#REF!</definedName>
    <definedName name="S14P2" localSheetId="2">#REF!</definedName>
    <definedName name="S14P2" localSheetId="8">#REF!</definedName>
    <definedName name="S14P2" localSheetId="7">#REF!</definedName>
    <definedName name="S14P2" localSheetId="12">#REF!</definedName>
    <definedName name="S14P2" localSheetId="1">#REF!</definedName>
    <definedName name="S14P2" localSheetId="13">#REF!</definedName>
    <definedName name="S14P2" localSheetId="3">#REF!</definedName>
    <definedName name="S14P2" localSheetId="10">#REF!</definedName>
    <definedName name="S14P2">#REF!</definedName>
    <definedName name="S14P20" localSheetId="2">#REF!</definedName>
    <definedName name="S14P20" localSheetId="8">#REF!</definedName>
    <definedName name="S14P20" localSheetId="7">#REF!</definedName>
    <definedName name="S14P20" localSheetId="12">#REF!</definedName>
    <definedName name="S14P20" localSheetId="1">#REF!</definedName>
    <definedName name="S14P20" localSheetId="13">#REF!</definedName>
    <definedName name="S14P20" localSheetId="3">#REF!</definedName>
    <definedName name="S14P20" localSheetId="10">#REF!</definedName>
    <definedName name="S14P20">#REF!</definedName>
    <definedName name="S14P21" localSheetId="2">#REF!</definedName>
    <definedName name="S14P21" localSheetId="8">#REF!</definedName>
    <definedName name="S14P21" localSheetId="7">#REF!</definedName>
    <definedName name="S14P21" localSheetId="12">#REF!</definedName>
    <definedName name="S14P21" localSheetId="1">#REF!</definedName>
    <definedName name="S14P21" localSheetId="13">#REF!</definedName>
    <definedName name="S14P21" localSheetId="3">#REF!</definedName>
    <definedName name="S14P21" localSheetId="10">#REF!</definedName>
    <definedName name="S14P21">#REF!</definedName>
    <definedName name="S14P22" localSheetId="2">#REF!</definedName>
    <definedName name="S14P22" localSheetId="8">#REF!</definedName>
    <definedName name="S14P22" localSheetId="7">#REF!</definedName>
    <definedName name="S14P22" localSheetId="12">#REF!</definedName>
    <definedName name="S14P22" localSheetId="1">#REF!</definedName>
    <definedName name="S14P22" localSheetId="13">#REF!</definedName>
    <definedName name="S14P22" localSheetId="3">#REF!</definedName>
    <definedName name="S14P22" localSheetId="10">#REF!</definedName>
    <definedName name="S14P22">#REF!</definedName>
    <definedName name="S14P23" localSheetId="2">#REF!</definedName>
    <definedName name="S14P23" localSheetId="8">#REF!</definedName>
    <definedName name="S14P23" localSheetId="7">#REF!</definedName>
    <definedName name="S14P23" localSheetId="12">#REF!</definedName>
    <definedName name="S14P23" localSheetId="1">#REF!</definedName>
    <definedName name="S14P23" localSheetId="13">#REF!</definedName>
    <definedName name="S14P23" localSheetId="3">#REF!</definedName>
    <definedName name="S14P23" localSheetId="10">#REF!</definedName>
    <definedName name="S14P23">#REF!</definedName>
    <definedName name="S14P24" localSheetId="2">#REF!</definedName>
    <definedName name="S14P24" localSheetId="8">#REF!</definedName>
    <definedName name="S14P24" localSheetId="7">#REF!</definedName>
    <definedName name="S14P24" localSheetId="12">#REF!</definedName>
    <definedName name="S14P24" localSheetId="1">#REF!</definedName>
    <definedName name="S14P24" localSheetId="13">#REF!</definedName>
    <definedName name="S14P24" localSheetId="3">#REF!</definedName>
    <definedName name="S14P24" localSheetId="10">#REF!</definedName>
    <definedName name="S14P24">#REF!</definedName>
    <definedName name="S14P3" localSheetId="2">#REF!</definedName>
    <definedName name="S14P3" localSheetId="8">#REF!</definedName>
    <definedName name="S14P3" localSheetId="7">#REF!</definedName>
    <definedName name="S14P3" localSheetId="12">#REF!</definedName>
    <definedName name="S14P3" localSheetId="1">#REF!</definedName>
    <definedName name="S14P3" localSheetId="13">#REF!</definedName>
    <definedName name="S14P3" localSheetId="3">#REF!</definedName>
    <definedName name="S14P3" localSheetId="10">#REF!</definedName>
    <definedName name="S14P3">#REF!</definedName>
    <definedName name="S14P4" localSheetId="2">#REF!</definedName>
    <definedName name="S14P4" localSheetId="8">#REF!</definedName>
    <definedName name="S14P4" localSheetId="7">#REF!</definedName>
    <definedName name="S14P4" localSheetId="12">#REF!</definedName>
    <definedName name="S14P4" localSheetId="1">#REF!</definedName>
    <definedName name="S14P4" localSheetId="13">#REF!</definedName>
    <definedName name="S14P4" localSheetId="3">#REF!</definedName>
    <definedName name="S14P4" localSheetId="10">#REF!</definedName>
    <definedName name="S14P4">#REF!</definedName>
    <definedName name="S14P5" localSheetId="2">#REF!</definedName>
    <definedName name="S14P5" localSheetId="8">#REF!</definedName>
    <definedName name="S14P5" localSheetId="7">#REF!</definedName>
    <definedName name="S14P5" localSheetId="12">#REF!</definedName>
    <definedName name="S14P5" localSheetId="1">#REF!</definedName>
    <definedName name="S14P5" localSheetId="13">#REF!</definedName>
    <definedName name="S14P5" localSheetId="3">#REF!</definedName>
    <definedName name="S14P5" localSheetId="10">#REF!</definedName>
    <definedName name="S14P5">#REF!</definedName>
    <definedName name="S14P6" localSheetId="2">#REF!</definedName>
    <definedName name="S14P6" localSheetId="8">#REF!</definedName>
    <definedName name="S14P6" localSheetId="7">#REF!</definedName>
    <definedName name="S14P6" localSheetId="12">#REF!</definedName>
    <definedName name="S14P6" localSheetId="1">#REF!</definedName>
    <definedName name="S14P6" localSheetId="13">#REF!</definedName>
    <definedName name="S14P6" localSheetId="3">#REF!</definedName>
    <definedName name="S14P6" localSheetId="10">#REF!</definedName>
    <definedName name="S14P6">#REF!</definedName>
    <definedName name="S14P7" localSheetId="2">#REF!</definedName>
    <definedName name="S14P7" localSheetId="8">#REF!</definedName>
    <definedName name="S14P7" localSheetId="7">#REF!</definedName>
    <definedName name="S14P7" localSheetId="12">#REF!</definedName>
    <definedName name="S14P7" localSheetId="1">#REF!</definedName>
    <definedName name="S14P7" localSheetId="13">#REF!</definedName>
    <definedName name="S14P7" localSheetId="3">#REF!</definedName>
    <definedName name="S14P7" localSheetId="10">#REF!</definedName>
    <definedName name="S14P7">#REF!</definedName>
    <definedName name="S14P8" localSheetId="2">#REF!</definedName>
    <definedName name="S14P8" localSheetId="8">#REF!</definedName>
    <definedName name="S14P8" localSheetId="7">#REF!</definedName>
    <definedName name="S14P8" localSheetId="12">#REF!</definedName>
    <definedName name="S14P8" localSheetId="1">#REF!</definedName>
    <definedName name="S14P8" localSheetId="13">#REF!</definedName>
    <definedName name="S14P8" localSheetId="3">#REF!</definedName>
    <definedName name="S14P8" localSheetId="10">#REF!</definedName>
    <definedName name="S14P8">#REF!</definedName>
    <definedName name="S14P9" localSheetId="2">#REF!</definedName>
    <definedName name="S14P9" localSheetId="8">#REF!</definedName>
    <definedName name="S14P9" localSheetId="7">#REF!</definedName>
    <definedName name="S14P9" localSheetId="12">#REF!</definedName>
    <definedName name="S14P9" localSheetId="1">#REF!</definedName>
    <definedName name="S14P9" localSheetId="13">#REF!</definedName>
    <definedName name="S14P9" localSheetId="3">#REF!</definedName>
    <definedName name="S14P9" localSheetId="10">#REF!</definedName>
    <definedName name="S14P9">#REF!</definedName>
    <definedName name="S14R1" localSheetId="2">#REF!</definedName>
    <definedName name="S14R1" localSheetId="8">#REF!</definedName>
    <definedName name="S14R1" localSheetId="7">#REF!</definedName>
    <definedName name="S14R1" localSheetId="12">#REF!</definedName>
    <definedName name="S14R1" localSheetId="1">#REF!</definedName>
    <definedName name="S14R1" localSheetId="13">#REF!</definedName>
    <definedName name="S14R1" localSheetId="3">#REF!</definedName>
    <definedName name="S14R1" localSheetId="10">#REF!</definedName>
    <definedName name="S14R1">#REF!</definedName>
    <definedName name="S14R10" localSheetId="2">#REF!</definedName>
    <definedName name="S14R10" localSheetId="8">#REF!</definedName>
    <definedName name="S14R10" localSheetId="7">#REF!</definedName>
    <definedName name="S14R10" localSheetId="12">#REF!</definedName>
    <definedName name="S14R10" localSheetId="1">#REF!</definedName>
    <definedName name="S14R10" localSheetId="13">#REF!</definedName>
    <definedName name="S14R10" localSheetId="3">#REF!</definedName>
    <definedName name="S14R10" localSheetId="10">#REF!</definedName>
    <definedName name="S14R10">#REF!</definedName>
    <definedName name="S14R11" localSheetId="2">#REF!</definedName>
    <definedName name="S14R11" localSheetId="8">#REF!</definedName>
    <definedName name="S14R11" localSheetId="7">#REF!</definedName>
    <definedName name="S14R11" localSheetId="12">#REF!</definedName>
    <definedName name="S14R11" localSheetId="1">#REF!</definedName>
    <definedName name="S14R11" localSheetId="13">#REF!</definedName>
    <definedName name="S14R11" localSheetId="3">#REF!</definedName>
    <definedName name="S14R11" localSheetId="10">#REF!</definedName>
    <definedName name="S14R11">#REF!</definedName>
    <definedName name="S14R12" localSheetId="2">#REF!</definedName>
    <definedName name="S14R12" localSheetId="8">#REF!</definedName>
    <definedName name="S14R12" localSheetId="7">#REF!</definedName>
    <definedName name="S14R12" localSheetId="12">#REF!</definedName>
    <definedName name="S14R12" localSheetId="1">#REF!</definedName>
    <definedName name="S14R12" localSheetId="13">#REF!</definedName>
    <definedName name="S14R12" localSheetId="3">#REF!</definedName>
    <definedName name="S14R12" localSheetId="10">#REF!</definedName>
    <definedName name="S14R12">#REF!</definedName>
    <definedName name="S14R13" localSheetId="2">#REF!</definedName>
    <definedName name="S14R13" localSheetId="8">#REF!</definedName>
    <definedName name="S14R13" localSheetId="7">#REF!</definedName>
    <definedName name="S14R13" localSheetId="12">#REF!</definedName>
    <definedName name="S14R13" localSheetId="1">#REF!</definedName>
    <definedName name="S14R13" localSheetId="13">#REF!</definedName>
    <definedName name="S14R13" localSheetId="3">#REF!</definedName>
    <definedName name="S14R13" localSheetId="10">#REF!</definedName>
    <definedName name="S14R13">#REF!</definedName>
    <definedName name="S14R14" localSheetId="2">#REF!</definedName>
    <definedName name="S14R14" localSheetId="8">#REF!</definedName>
    <definedName name="S14R14" localSheetId="7">#REF!</definedName>
    <definedName name="S14R14" localSheetId="12">#REF!</definedName>
    <definedName name="S14R14" localSheetId="1">#REF!</definedName>
    <definedName name="S14R14" localSheetId="13">#REF!</definedName>
    <definedName name="S14R14" localSheetId="3">#REF!</definedName>
    <definedName name="S14R14" localSheetId="10">#REF!</definedName>
    <definedName name="S14R14">#REF!</definedName>
    <definedName name="S14R15" localSheetId="2">#REF!</definedName>
    <definedName name="S14R15" localSheetId="8">#REF!</definedName>
    <definedName name="S14R15" localSheetId="7">#REF!</definedName>
    <definedName name="S14R15" localSheetId="12">#REF!</definedName>
    <definedName name="S14R15" localSheetId="1">#REF!</definedName>
    <definedName name="S14R15" localSheetId="13">#REF!</definedName>
    <definedName name="S14R15" localSheetId="3">#REF!</definedName>
    <definedName name="S14R15" localSheetId="10">#REF!</definedName>
    <definedName name="S14R15">#REF!</definedName>
    <definedName name="S14R16" localSheetId="2">#REF!</definedName>
    <definedName name="S14R16" localSheetId="8">#REF!</definedName>
    <definedName name="S14R16" localSheetId="7">#REF!</definedName>
    <definedName name="S14R16" localSheetId="12">#REF!</definedName>
    <definedName name="S14R16" localSheetId="1">#REF!</definedName>
    <definedName name="S14R16" localSheetId="13">#REF!</definedName>
    <definedName name="S14R16" localSheetId="3">#REF!</definedName>
    <definedName name="S14R16" localSheetId="10">#REF!</definedName>
    <definedName name="S14R16">#REF!</definedName>
    <definedName name="S14R17" localSheetId="2">#REF!</definedName>
    <definedName name="S14R17" localSheetId="8">#REF!</definedName>
    <definedName name="S14R17" localSheetId="7">#REF!</definedName>
    <definedName name="S14R17" localSheetId="12">#REF!</definedName>
    <definedName name="S14R17" localSheetId="1">#REF!</definedName>
    <definedName name="S14R17" localSheetId="13">#REF!</definedName>
    <definedName name="S14R17" localSheetId="3">#REF!</definedName>
    <definedName name="S14R17" localSheetId="10">#REF!</definedName>
    <definedName name="S14R17">#REF!</definedName>
    <definedName name="S14R18" localSheetId="2">#REF!</definedName>
    <definedName name="S14R18" localSheetId="8">#REF!</definedName>
    <definedName name="S14R18" localSheetId="7">#REF!</definedName>
    <definedName name="S14R18" localSheetId="12">#REF!</definedName>
    <definedName name="S14R18" localSheetId="1">#REF!</definedName>
    <definedName name="S14R18" localSheetId="13">#REF!</definedName>
    <definedName name="S14R18" localSheetId="3">#REF!</definedName>
    <definedName name="S14R18" localSheetId="10">#REF!</definedName>
    <definedName name="S14R18">#REF!</definedName>
    <definedName name="S14R19" localSheetId="2">#REF!</definedName>
    <definedName name="S14R19" localSheetId="8">#REF!</definedName>
    <definedName name="S14R19" localSheetId="7">#REF!</definedName>
    <definedName name="S14R19" localSheetId="12">#REF!</definedName>
    <definedName name="S14R19" localSheetId="1">#REF!</definedName>
    <definedName name="S14R19" localSheetId="13">#REF!</definedName>
    <definedName name="S14R19" localSheetId="3">#REF!</definedName>
    <definedName name="S14R19" localSheetId="10">#REF!</definedName>
    <definedName name="S14R19">#REF!</definedName>
    <definedName name="S14R2" localSheetId="2">#REF!</definedName>
    <definedName name="S14R2" localSheetId="8">#REF!</definedName>
    <definedName name="S14R2" localSheetId="7">#REF!</definedName>
    <definedName name="S14R2" localSheetId="12">#REF!</definedName>
    <definedName name="S14R2" localSheetId="1">#REF!</definedName>
    <definedName name="S14R2" localSheetId="13">#REF!</definedName>
    <definedName name="S14R2" localSheetId="3">#REF!</definedName>
    <definedName name="S14R2" localSheetId="10">#REF!</definedName>
    <definedName name="S14R2">#REF!</definedName>
    <definedName name="S14R20" localSheetId="2">#REF!</definedName>
    <definedName name="S14R20" localSheetId="8">#REF!</definedName>
    <definedName name="S14R20" localSheetId="7">#REF!</definedName>
    <definedName name="S14R20" localSheetId="12">#REF!</definedName>
    <definedName name="S14R20" localSheetId="1">#REF!</definedName>
    <definedName name="S14R20" localSheetId="13">#REF!</definedName>
    <definedName name="S14R20" localSheetId="3">#REF!</definedName>
    <definedName name="S14R20" localSheetId="10">#REF!</definedName>
    <definedName name="S14R20">#REF!</definedName>
    <definedName name="S14R21" localSheetId="2">#REF!</definedName>
    <definedName name="S14R21" localSheetId="8">#REF!</definedName>
    <definedName name="S14R21" localSheetId="7">#REF!</definedName>
    <definedName name="S14R21" localSheetId="12">#REF!</definedName>
    <definedName name="S14R21" localSheetId="1">#REF!</definedName>
    <definedName name="S14R21" localSheetId="13">#REF!</definedName>
    <definedName name="S14R21" localSheetId="3">#REF!</definedName>
    <definedName name="S14R21" localSheetId="10">#REF!</definedName>
    <definedName name="S14R21">#REF!</definedName>
    <definedName name="S14R22" localSheetId="2">#REF!</definedName>
    <definedName name="S14R22" localSheetId="8">#REF!</definedName>
    <definedName name="S14R22" localSheetId="7">#REF!</definedName>
    <definedName name="S14R22" localSheetId="12">#REF!</definedName>
    <definedName name="S14R22" localSheetId="1">#REF!</definedName>
    <definedName name="S14R22" localSheetId="13">#REF!</definedName>
    <definedName name="S14R22" localSheetId="3">#REF!</definedName>
    <definedName name="S14R22" localSheetId="10">#REF!</definedName>
    <definedName name="S14R22">#REF!</definedName>
    <definedName name="S14R23" localSheetId="2">#REF!</definedName>
    <definedName name="S14R23" localSheetId="8">#REF!</definedName>
    <definedName name="S14R23" localSheetId="7">#REF!</definedName>
    <definedName name="S14R23" localSheetId="12">#REF!</definedName>
    <definedName name="S14R23" localSheetId="1">#REF!</definedName>
    <definedName name="S14R23" localSheetId="13">#REF!</definedName>
    <definedName name="S14R23" localSheetId="3">#REF!</definedName>
    <definedName name="S14R23" localSheetId="10">#REF!</definedName>
    <definedName name="S14R23">#REF!</definedName>
    <definedName name="S14R24" localSheetId="2">#REF!</definedName>
    <definedName name="S14R24" localSheetId="8">#REF!</definedName>
    <definedName name="S14R24" localSheetId="7">#REF!</definedName>
    <definedName name="S14R24" localSheetId="12">#REF!</definedName>
    <definedName name="S14R24" localSheetId="1">#REF!</definedName>
    <definedName name="S14R24" localSheetId="13">#REF!</definedName>
    <definedName name="S14R24" localSheetId="3">#REF!</definedName>
    <definedName name="S14R24" localSheetId="10">#REF!</definedName>
    <definedName name="S14R24">#REF!</definedName>
    <definedName name="S14R3" localSheetId="2">#REF!</definedName>
    <definedName name="S14R3" localSheetId="8">#REF!</definedName>
    <definedName name="S14R3" localSheetId="7">#REF!</definedName>
    <definedName name="S14R3" localSheetId="12">#REF!</definedName>
    <definedName name="S14R3" localSheetId="1">#REF!</definedName>
    <definedName name="S14R3" localSheetId="13">#REF!</definedName>
    <definedName name="S14R3" localSheetId="3">#REF!</definedName>
    <definedName name="S14R3" localSheetId="10">#REF!</definedName>
    <definedName name="S14R3">#REF!</definedName>
    <definedName name="S14R4" localSheetId="2">#REF!</definedName>
    <definedName name="S14R4" localSheetId="8">#REF!</definedName>
    <definedName name="S14R4" localSheetId="7">#REF!</definedName>
    <definedName name="S14R4" localSheetId="12">#REF!</definedName>
    <definedName name="S14R4" localSheetId="1">#REF!</definedName>
    <definedName name="S14R4" localSheetId="13">#REF!</definedName>
    <definedName name="S14R4" localSheetId="3">#REF!</definedName>
    <definedName name="S14R4" localSheetId="10">#REF!</definedName>
    <definedName name="S14R4">#REF!</definedName>
    <definedName name="S14R5" localSheetId="2">#REF!</definedName>
    <definedName name="S14R5" localSheetId="8">#REF!</definedName>
    <definedName name="S14R5" localSheetId="7">#REF!</definedName>
    <definedName name="S14R5" localSheetId="12">#REF!</definedName>
    <definedName name="S14R5" localSheetId="1">#REF!</definedName>
    <definedName name="S14R5" localSheetId="13">#REF!</definedName>
    <definedName name="S14R5" localSheetId="3">#REF!</definedName>
    <definedName name="S14R5" localSheetId="10">#REF!</definedName>
    <definedName name="S14R5">#REF!</definedName>
    <definedName name="S14R6" localSheetId="2">#REF!</definedName>
    <definedName name="S14R6" localSheetId="8">#REF!</definedName>
    <definedName name="S14R6" localSheetId="7">#REF!</definedName>
    <definedName name="S14R6" localSheetId="12">#REF!</definedName>
    <definedName name="S14R6" localSheetId="1">#REF!</definedName>
    <definedName name="S14R6" localSheetId="13">#REF!</definedName>
    <definedName name="S14R6" localSheetId="3">#REF!</definedName>
    <definedName name="S14R6" localSheetId="10">#REF!</definedName>
    <definedName name="S14R6">#REF!</definedName>
    <definedName name="S14R7" localSheetId="2">#REF!</definedName>
    <definedName name="S14R7" localSheetId="8">#REF!</definedName>
    <definedName name="S14R7" localSheetId="7">#REF!</definedName>
    <definedName name="S14R7" localSheetId="12">#REF!</definedName>
    <definedName name="S14R7" localSheetId="1">#REF!</definedName>
    <definedName name="S14R7" localSheetId="13">#REF!</definedName>
    <definedName name="S14R7" localSheetId="3">#REF!</definedName>
    <definedName name="S14R7" localSheetId="10">#REF!</definedName>
    <definedName name="S14R7">#REF!</definedName>
    <definedName name="S14R8" localSheetId="2">#REF!</definedName>
    <definedName name="S14R8" localSheetId="8">#REF!</definedName>
    <definedName name="S14R8" localSheetId="7">#REF!</definedName>
    <definedName name="S14R8" localSheetId="12">#REF!</definedName>
    <definedName name="S14R8" localSheetId="1">#REF!</definedName>
    <definedName name="S14R8" localSheetId="13">#REF!</definedName>
    <definedName name="S14R8" localSheetId="3">#REF!</definedName>
    <definedName name="S14R8" localSheetId="10">#REF!</definedName>
    <definedName name="S14R8">#REF!</definedName>
    <definedName name="S14R9" localSheetId="2">#REF!</definedName>
    <definedName name="S14R9" localSheetId="8">#REF!</definedName>
    <definedName name="S14R9" localSheetId="7">#REF!</definedName>
    <definedName name="S14R9" localSheetId="12">#REF!</definedName>
    <definedName name="S14R9" localSheetId="1">#REF!</definedName>
    <definedName name="S14R9" localSheetId="13">#REF!</definedName>
    <definedName name="S14R9" localSheetId="3">#REF!</definedName>
    <definedName name="S14R9" localSheetId="10">#REF!</definedName>
    <definedName name="S14R9">#REF!</definedName>
    <definedName name="S15P1" localSheetId="2">#REF!</definedName>
    <definedName name="S15P1" localSheetId="8">#REF!</definedName>
    <definedName name="S15P1" localSheetId="7">#REF!</definedName>
    <definedName name="S15P1" localSheetId="12">#REF!</definedName>
    <definedName name="S15P1" localSheetId="1">#REF!</definedName>
    <definedName name="S15P1" localSheetId="13">#REF!</definedName>
    <definedName name="S15P1" localSheetId="3">#REF!</definedName>
    <definedName name="S15P1" localSheetId="10">#REF!</definedName>
    <definedName name="S15P1">#REF!</definedName>
    <definedName name="S15P10" localSheetId="2">#REF!</definedName>
    <definedName name="S15P10" localSheetId="8">#REF!</definedName>
    <definedName name="S15P10" localSheetId="7">#REF!</definedName>
    <definedName name="S15P10" localSheetId="12">#REF!</definedName>
    <definedName name="S15P10" localSheetId="1">#REF!</definedName>
    <definedName name="S15P10" localSheetId="13">#REF!</definedName>
    <definedName name="S15P10" localSheetId="3">#REF!</definedName>
    <definedName name="S15P10" localSheetId="10">#REF!</definedName>
    <definedName name="S15P10">#REF!</definedName>
    <definedName name="S15P11" localSheetId="2">#REF!</definedName>
    <definedName name="S15P11" localSheetId="8">#REF!</definedName>
    <definedName name="S15P11" localSheetId="7">#REF!</definedName>
    <definedName name="S15P11" localSheetId="12">#REF!</definedName>
    <definedName name="S15P11" localSheetId="1">#REF!</definedName>
    <definedName name="S15P11" localSheetId="13">#REF!</definedName>
    <definedName name="S15P11" localSheetId="3">#REF!</definedName>
    <definedName name="S15P11" localSheetId="10">#REF!</definedName>
    <definedName name="S15P11">#REF!</definedName>
    <definedName name="S15P12" localSheetId="2">#REF!</definedName>
    <definedName name="S15P12" localSheetId="8">#REF!</definedName>
    <definedName name="S15P12" localSheetId="7">#REF!</definedName>
    <definedName name="S15P12" localSheetId="12">#REF!</definedName>
    <definedName name="S15P12" localSheetId="1">#REF!</definedName>
    <definedName name="S15P12" localSheetId="13">#REF!</definedName>
    <definedName name="S15P12" localSheetId="3">#REF!</definedName>
    <definedName name="S15P12" localSheetId="10">#REF!</definedName>
    <definedName name="S15P12">#REF!</definedName>
    <definedName name="S15P13" localSheetId="2">#REF!</definedName>
    <definedName name="S15P13" localSheetId="8">#REF!</definedName>
    <definedName name="S15P13" localSheetId="7">#REF!</definedName>
    <definedName name="S15P13" localSheetId="12">#REF!</definedName>
    <definedName name="S15P13" localSheetId="1">#REF!</definedName>
    <definedName name="S15P13" localSheetId="13">#REF!</definedName>
    <definedName name="S15P13" localSheetId="3">#REF!</definedName>
    <definedName name="S15P13" localSheetId="10">#REF!</definedName>
    <definedName name="S15P13">#REF!</definedName>
    <definedName name="S15P14" localSheetId="2">#REF!</definedName>
    <definedName name="S15P14" localSheetId="8">#REF!</definedName>
    <definedName name="S15P14" localSheetId="7">#REF!</definedName>
    <definedName name="S15P14" localSheetId="12">#REF!</definedName>
    <definedName name="S15P14" localSheetId="1">#REF!</definedName>
    <definedName name="S15P14" localSheetId="13">#REF!</definedName>
    <definedName name="S15P14" localSheetId="3">#REF!</definedName>
    <definedName name="S15P14" localSheetId="10">#REF!</definedName>
    <definedName name="S15P14">#REF!</definedName>
    <definedName name="S15P15" localSheetId="2">#REF!</definedName>
    <definedName name="S15P15" localSheetId="8">#REF!</definedName>
    <definedName name="S15P15" localSheetId="7">#REF!</definedName>
    <definedName name="S15P15" localSheetId="12">#REF!</definedName>
    <definedName name="S15P15" localSheetId="1">#REF!</definedName>
    <definedName name="S15P15" localSheetId="13">#REF!</definedName>
    <definedName name="S15P15" localSheetId="3">#REF!</definedName>
    <definedName name="S15P15" localSheetId="10">#REF!</definedName>
    <definedName name="S15P15">#REF!</definedName>
    <definedName name="S15P16" localSheetId="2">#REF!</definedName>
    <definedName name="S15P16" localSheetId="8">#REF!</definedName>
    <definedName name="S15P16" localSheetId="7">#REF!</definedName>
    <definedName name="S15P16" localSheetId="12">#REF!</definedName>
    <definedName name="S15P16" localSheetId="1">#REF!</definedName>
    <definedName name="S15P16" localSheetId="13">#REF!</definedName>
    <definedName name="S15P16" localSheetId="3">#REF!</definedName>
    <definedName name="S15P16" localSheetId="10">#REF!</definedName>
    <definedName name="S15P16">#REF!</definedName>
    <definedName name="S15P17" localSheetId="2">#REF!</definedName>
    <definedName name="S15P17" localSheetId="8">#REF!</definedName>
    <definedName name="S15P17" localSheetId="7">#REF!</definedName>
    <definedName name="S15P17" localSheetId="12">#REF!</definedName>
    <definedName name="S15P17" localSheetId="1">#REF!</definedName>
    <definedName name="S15P17" localSheetId="13">#REF!</definedName>
    <definedName name="S15P17" localSheetId="3">#REF!</definedName>
    <definedName name="S15P17" localSheetId="10">#REF!</definedName>
    <definedName name="S15P17">#REF!</definedName>
    <definedName name="S15P18" localSheetId="2">#REF!</definedName>
    <definedName name="S15P18" localSheetId="8">#REF!</definedName>
    <definedName name="S15P18" localSheetId="7">#REF!</definedName>
    <definedName name="S15P18" localSheetId="12">#REF!</definedName>
    <definedName name="S15P18" localSheetId="1">#REF!</definedName>
    <definedName name="S15P18" localSheetId="13">#REF!</definedName>
    <definedName name="S15P18" localSheetId="3">#REF!</definedName>
    <definedName name="S15P18" localSheetId="10">#REF!</definedName>
    <definedName name="S15P18">#REF!</definedName>
    <definedName name="S15P19" localSheetId="2">#REF!</definedName>
    <definedName name="S15P19" localSheetId="8">#REF!</definedName>
    <definedName name="S15P19" localSheetId="7">#REF!</definedName>
    <definedName name="S15P19" localSheetId="12">#REF!</definedName>
    <definedName name="S15P19" localSheetId="1">#REF!</definedName>
    <definedName name="S15P19" localSheetId="13">#REF!</definedName>
    <definedName name="S15P19" localSheetId="3">#REF!</definedName>
    <definedName name="S15P19" localSheetId="10">#REF!</definedName>
    <definedName name="S15P19">#REF!</definedName>
    <definedName name="S15P2" localSheetId="2">#REF!</definedName>
    <definedName name="S15P2" localSheetId="8">#REF!</definedName>
    <definedName name="S15P2" localSheetId="7">#REF!</definedName>
    <definedName name="S15P2" localSheetId="12">#REF!</definedName>
    <definedName name="S15P2" localSheetId="1">#REF!</definedName>
    <definedName name="S15P2" localSheetId="13">#REF!</definedName>
    <definedName name="S15P2" localSheetId="3">#REF!</definedName>
    <definedName name="S15P2" localSheetId="10">#REF!</definedName>
    <definedName name="S15P2">#REF!</definedName>
    <definedName name="S15P20" localSheetId="2">#REF!</definedName>
    <definedName name="S15P20" localSheetId="8">#REF!</definedName>
    <definedName name="S15P20" localSheetId="7">#REF!</definedName>
    <definedName name="S15P20" localSheetId="12">#REF!</definedName>
    <definedName name="S15P20" localSheetId="1">#REF!</definedName>
    <definedName name="S15P20" localSheetId="13">#REF!</definedName>
    <definedName name="S15P20" localSheetId="3">#REF!</definedName>
    <definedName name="S15P20" localSheetId="10">#REF!</definedName>
    <definedName name="S15P20">#REF!</definedName>
    <definedName name="S15P21" localSheetId="2">#REF!</definedName>
    <definedName name="S15P21" localSheetId="8">#REF!</definedName>
    <definedName name="S15P21" localSheetId="7">#REF!</definedName>
    <definedName name="S15P21" localSheetId="12">#REF!</definedName>
    <definedName name="S15P21" localSheetId="1">#REF!</definedName>
    <definedName name="S15P21" localSheetId="13">#REF!</definedName>
    <definedName name="S15P21" localSheetId="3">#REF!</definedName>
    <definedName name="S15P21" localSheetId="10">#REF!</definedName>
    <definedName name="S15P21">#REF!</definedName>
    <definedName name="S15P22" localSheetId="2">#REF!</definedName>
    <definedName name="S15P22" localSheetId="8">#REF!</definedName>
    <definedName name="S15P22" localSheetId="7">#REF!</definedName>
    <definedName name="S15P22" localSheetId="12">#REF!</definedName>
    <definedName name="S15P22" localSheetId="1">#REF!</definedName>
    <definedName name="S15P22" localSheetId="13">#REF!</definedName>
    <definedName name="S15P22" localSheetId="3">#REF!</definedName>
    <definedName name="S15P22" localSheetId="10">#REF!</definedName>
    <definedName name="S15P22">#REF!</definedName>
    <definedName name="S15P23" localSheetId="2">#REF!</definedName>
    <definedName name="S15P23" localSheetId="8">#REF!</definedName>
    <definedName name="S15P23" localSheetId="7">#REF!</definedName>
    <definedName name="S15P23" localSheetId="12">#REF!</definedName>
    <definedName name="S15P23" localSheetId="1">#REF!</definedName>
    <definedName name="S15P23" localSheetId="13">#REF!</definedName>
    <definedName name="S15P23" localSheetId="3">#REF!</definedName>
    <definedName name="S15P23" localSheetId="10">#REF!</definedName>
    <definedName name="S15P23">#REF!</definedName>
    <definedName name="S15P24" localSheetId="2">#REF!</definedName>
    <definedName name="S15P24" localSheetId="8">#REF!</definedName>
    <definedName name="S15P24" localSheetId="7">#REF!</definedName>
    <definedName name="S15P24" localSheetId="12">#REF!</definedName>
    <definedName name="S15P24" localSheetId="1">#REF!</definedName>
    <definedName name="S15P24" localSheetId="13">#REF!</definedName>
    <definedName name="S15P24" localSheetId="3">#REF!</definedName>
    <definedName name="S15P24" localSheetId="10">#REF!</definedName>
    <definedName name="S15P24">#REF!</definedName>
    <definedName name="S15P3" localSheetId="2">#REF!</definedName>
    <definedName name="S15P3" localSheetId="8">#REF!</definedName>
    <definedName name="S15P3" localSheetId="7">#REF!</definedName>
    <definedName name="S15P3" localSheetId="12">#REF!</definedName>
    <definedName name="S15P3" localSheetId="1">#REF!</definedName>
    <definedName name="S15P3" localSheetId="13">#REF!</definedName>
    <definedName name="S15P3" localSheetId="3">#REF!</definedName>
    <definedName name="S15P3" localSheetId="10">#REF!</definedName>
    <definedName name="S15P3">#REF!</definedName>
    <definedName name="S15P4" localSheetId="2">#REF!</definedName>
    <definedName name="S15P4" localSheetId="8">#REF!</definedName>
    <definedName name="S15P4" localSheetId="7">#REF!</definedName>
    <definedName name="S15P4" localSheetId="12">#REF!</definedName>
    <definedName name="S15P4" localSheetId="1">#REF!</definedName>
    <definedName name="S15P4" localSheetId="13">#REF!</definedName>
    <definedName name="S15P4" localSheetId="3">#REF!</definedName>
    <definedName name="S15P4" localSheetId="10">#REF!</definedName>
    <definedName name="S15P4">#REF!</definedName>
    <definedName name="S15P5" localSheetId="2">#REF!</definedName>
    <definedName name="S15P5" localSheetId="8">#REF!</definedName>
    <definedName name="S15P5" localSheetId="7">#REF!</definedName>
    <definedName name="S15P5" localSheetId="12">#REF!</definedName>
    <definedName name="S15P5" localSheetId="1">#REF!</definedName>
    <definedName name="S15P5" localSheetId="13">#REF!</definedName>
    <definedName name="S15P5" localSheetId="3">#REF!</definedName>
    <definedName name="S15P5" localSheetId="10">#REF!</definedName>
    <definedName name="S15P5">#REF!</definedName>
    <definedName name="S15P6" localSheetId="2">#REF!</definedName>
    <definedName name="S15P6" localSheetId="8">#REF!</definedName>
    <definedName name="S15P6" localSheetId="7">#REF!</definedName>
    <definedName name="S15P6" localSheetId="12">#REF!</definedName>
    <definedName name="S15P6" localSheetId="1">#REF!</definedName>
    <definedName name="S15P6" localSheetId="13">#REF!</definedName>
    <definedName name="S15P6" localSheetId="3">#REF!</definedName>
    <definedName name="S15P6" localSheetId="10">#REF!</definedName>
    <definedName name="S15P6">#REF!</definedName>
    <definedName name="S15P7" localSheetId="2">#REF!</definedName>
    <definedName name="S15P7" localSheetId="8">#REF!</definedName>
    <definedName name="S15P7" localSheetId="7">#REF!</definedName>
    <definedName name="S15P7" localSheetId="12">#REF!</definedName>
    <definedName name="S15P7" localSheetId="1">#REF!</definedName>
    <definedName name="S15P7" localSheetId="13">#REF!</definedName>
    <definedName name="S15P7" localSheetId="3">#REF!</definedName>
    <definedName name="S15P7" localSheetId="10">#REF!</definedName>
    <definedName name="S15P7">#REF!</definedName>
    <definedName name="S15P8" localSheetId="2">#REF!</definedName>
    <definedName name="S15P8" localSheetId="8">#REF!</definedName>
    <definedName name="S15P8" localSheetId="7">#REF!</definedName>
    <definedName name="S15P8" localSheetId="12">#REF!</definedName>
    <definedName name="S15P8" localSheetId="1">#REF!</definedName>
    <definedName name="S15P8" localSheetId="13">#REF!</definedName>
    <definedName name="S15P8" localSheetId="3">#REF!</definedName>
    <definedName name="S15P8" localSheetId="10">#REF!</definedName>
    <definedName name="S15P8">#REF!</definedName>
    <definedName name="S15P9" localSheetId="2">#REF!</definedName>
    <definedName name="S15P9" localSheetId="8">#REF!</definedName>
    <definedName name="S15P9" localSheetId="7">#REF!</definedName>
    <definedName name="S15P9" localSheetId="12">#REF!</definedName>
    <definedName name="S15P9" localSheetId="1">#REF!</definedName>
    <definedName name="S15P9" localSheetId="13">#REF!</definedName>
    <definedName name="S15P9" localSheetId="3">#REF!</definedName>
    <definedName name="S15P9" localSheetId="10">#REF!</definedName>
    <definedName name="S15P9">#REF!</definedName>
    <definedName name="S15R1" localSheetId="2">#REF!</definedName>
    <definedName name="S15R1" localSheetId="8">#REF!</definedName>
    <definedName name="S15R1" localSheetId="7">#REF!</definedName>
    <definedName name="S15R1" localSheetId="12">#REF!</definedName>
    <definedName name="S15R1" localSheetId="1">#REF!</definedName>
    <definedName name="S15R1" localSheetId="13">#REF!</definedName>
    <definedName name="S15R1" localSheetId="3">#REF!</definedName>
    <definedName name="S15R1" localSheetId="10">#REF!</definedName>
    <definedName name="S15R1">#REF!</definedName>
    <definedName name="S15R10" localSheetId="2">#REF!</definedName>
    <definedName name="S15R10" localSheetId="8">#REF!</definedName>
    <definedName name="S15R10" localSheetId="7">#REF!</definedName>
    <definedName name="S15R10" localSheetId="12">#REF!</definedName>
    <definedName name="S15R10" localSheetId="1">#REF!</definedName>
    <definedName name="S15R10" localSheetId="13">#REF!</definedName>
    <definedName name="S15R10" localSheetId="3">#REF!</definedName>
    <definedName name="S15R10" localSheetId="10">#REF!</definedName>
    <definedName name="S15R10">#REF!</definedName>
    <definedName name="S15R11" localSheetId="2">#REF!</definedName>
    <definedName name="S15R11" localSheetId="8">#REF!</definedName>
    <definedName name="S15R11" localSheetId="7">#REF!</definedName>
    <definedName name="S15R11" localSheetId="12">#REF!</definedName>
    <definedName name="S15R11" localSheetId="1">#REF!</definedName>
    <definedName name="S15R11" localSheetId="13">#REF!</definedName>
    <definedName name="S15R11" localSheetId="3">#REF!</definedName>
    <definedName name="S15R11" localSheetId="10">#REF!</definedName>
    <definedName name="S15R11">#REF!</definedName>
    <definedName name="S15R12" localSheetId="2">#REF!</definedName>
    <definedName name="S15R12" localSheetId="8">#REF!</definedName>
    <definedName name="S15R12" localSheetId="7">#REF!</definedName>
    <definedName name="S15R12" localSheetId="12">#REF!</definedName>
    <definedName name="S15R12" localSheetId="1">#REF!</definedName>
    <definedName name="S15R12" localSheetId="13">#REF!</definedName>
    <definedName name="S15R12" localSheetId="3">#REF!</definedName>
    <definedName name="S15R12" localSheetId="10">#REF!</definedName>
    <definedName name="S15R12">#REF!</definedName>
    <definedName name="S15R13" localSheetId="2">#REF!</definedName>
    <definedName name="S15R13" localSheetId="8">#REF!</definedName>
    <definedName name="S15R13" localSheetId="7">#REF!</definedName>
    <definedName name="S15R13" localSheetId="12">#REF!</definedName>
    <definedName name="S15R13" localSheetId="1">#REF!</definedName>
    <definedName name="S15R13" localSheetId="13">#REF!</definedName>
    <definedName name="S15R13" localSheetId="3">#REF!</definedName>
    <definedName name="S15R13" localSheetId="10">#REF!</definedName>
    <definedName name="S15R13">#REF!</definedName>
    <definedName name="S15R14" localSheetId="2">#REF!</definedName>
    <definedName name="S15R14" localSheetId="8">#REF!</definedName>
    <definedName name="S15R14" localSheetId="7">#REF!</definedName>
    <definedName name="S15R14" localSheetId="12">#REF!</definedName>
    <definedName name="S15R14" localSheetId="1">#REF!</definedName>
    <definedName name="S15R14" localSheetId="13">#REF!</definedName>
    <definedName name="S15R14" localSheetId="3">#REF!</definedName>
    <definedName name="S15R14" localSheetId="10">#REF!</definedName>
    <definedName name="S15R14">#REF!</definedName>
    <definedName name="S15R15" localSheetId="2">#REF!</definedName>
    <definedName name="S15R15" localSheetId="8">#REF!</definedName>
    <definedName name="S15R15" localSheetId="7">#REF!</definedName>
    <definedName name="S15R15" localSheetId="12">#REF!</definedName>
    <definedName name="S15R15" localSheetId="1">#REF!</definedName>
    <definedName name="S15R15" localSheetId="13">#REF!</definedName>
    <definedName name="S15R15" localSheetId="3">#REF!</definedName>
    <definedName name="S15R15" localSheetId="10">#REF!</definedName>
    <definedName name="S15R15">#REF!</definedName>
    <definedName name="S15R16" localSheetId="2">#REF!</definedName>
    <definedName name="S15R16" localSheetId="8">#REF!</definedName>
    <definedName name="S15R16" localSheetId="7">#REF!</definedName>
    <definedName name="S15R16" localSheetId="12">#REF!</definedName>
    <definedName name="S15R16" localSheetId="1">#REF!</definedName>
    <definedName name="S15R16" localSheetId="13">#REF!</definedName>
    <definedName name="S15R16" localSheetId="3">#REF!</definedName>
    <definedName name="S15R16" localSheetId="10">#REF!</definedName>
    <definedName name="S15R16">#REF!</definedName>
    <definedName name="S15R17" localSheetId="2">#REF!</definedName>
    <definedName name="S15R17" localSheetId="8">#REF!</definedName>
    <definedName name="S15R17" localSheetId="7">#REF!</definedName>
    <definedName name="S15R17" localSheetId="12">#REF!</definedName>
    <definedName name="S15R17" localSheetId="1">#REF!</definedName>
    <definedName name="S15R17" localSheetId="13">#REF!</definedName>
    <definedName name="S15R17" localSheetId="3">#REF!</definedName>
    <definedName name="S15R17" localSheetId="10">#REF!</definedName>
    <definedName name="S15R17">#REF!</definedName>
    <definedName name="S15R18" localSheetId="2">#REF!</definedName>
    <definedName name="S15R18" localSheetId="8">#REF!</definedName>
    <definedName name="S15R18" localSheetId="7">#REF!</definedName>
    <definedName name="S15R18" localSheetId="12">#REF!</definedName>
    <definedName name="S15R18" localSheetId="1">#REF!</definedName>
    <definedName name="S15R18" localSheetId="13">#REF!</definedName>
    <definedName name="S15R18" localSheetId="3">#REF!</definedName>
    <definedName name="S15R18" localSheetId="10">#REF!</definedName>
    <definedName name="S15R18">#REF!</definedName>
    <definedName name="S15R19" localSheetId="2">#REF!</definedName>
    <definedName name="S15R19" localSheetId="8">#REF!</definedName>
    <definedName name="S15R19" localSheetId="7">#REF!</definedName>
    <definedName name="S15R19" localSheetId="12">#REF!</definedName>
    <definedName name="S15R19" localSheetId="1">#REF!</definedName>
    <definedName name="S15R19" localSheetId="13">#REF!</definedName>
    <definedName name="S15R19" localSheetId="3">#REF!</definedName>
    <definedName name="S15R19" localSheetId="10">#REF!</definedName>
    <definedName name="S15R19">#REF!</definedName>
    <definedName name="S15R2" localSheetId="2">#REF!</definedName>
    <definedName name="S15R2" localSheetId="8">#REF!</definedName>
    <definedName name="S15R2" localSheetId="7">#REF!</definedName>
    <definedName name="S15R2" localSheetId="12">#REF!</definedName>
    <definedName name="S15R2" localSheetId="1">#REF!</definedName>
    <definedName name="S15R2" localSheetId="13">#REF!</definedName>
    <definedName name="S15R2" localSheetId="3">#REF!</definedName>
    <definedName name="S15R2" localSheetId="10">#REF!</definedName>
    <definedName name="S15R2">#REF!</definedName>
    <definedName name="S15R20" localSheetId="2">#REF!</definedName>
    <definedName name="S15R20" localSheetId="8">#REF!</definedName>
    <definedName name="S15R20" localSheetId="7">#REF!</definedName>
    <definedName name="S15R20" localSheetId="12">#REF!</definedName>
    <definedName name="S15R20" localSheetId="1">#REF!</definedName>
    <definedName name="S15R20" localSheetId="13">#REF!</definedName>
    <definedName name="S15R20" localSheetId="3">#REF!</definedName>
    <definedName name="S15R20" localSheetId="10">#REF!</definedName>
    <definedName name="S15R20">#REF!</definedName>
    <definedName name="S15R21" localSheetId="2">#REF!</definedName>
    <definedName name="S15R21" localSheetId="8">#REF!</definedName>
    <definedName name="S15R21" localSheetId="7">#REF!</definedName>
    <definedName name="S15R21" localSheetId="12">#REF!</definedName>
    <definedName name="S15R21" localSheetId="1">#REF!</definedName>
    <definedName name="S15R21" localSheetId="13">#REF!</definedName>
    <definedName name="S15R21" localSheetId="3">#REF!</definedName>
    <definedName name="S15R21" localSheetId="10">#REF!</definedName>
    <definedName name="S15R21">#REF!</definedName>
    <definedName name="S15R22" localSheetId="2">#REF!</definedName>
    <definedName name="S15R22" localSheetId="8">#REF!</definedName>
    <definedName name="S15R22" localSheetId="7">#REF!</definedName>
    <definedName name="S15R22" localSheetId="12">#REF!</definedName>
    <definedName name="S15R22" localSheetId="1">#REF!</definedName>
    <definedName name="S15R22" localSheetId="13">#REF!</definedName>
    <definedName name="S15R22" localSheetId="3">#REF!</definedName>
    <definedName name="S15R22" localSheetId="10">#REF!</definedName>
    <definedName name="S15R22">#REF!</definedName>
    <definedName name="S15R23" localSheetId="2">#REF!</definedName>
    <definedName name="S15R23" localSheetId="8">#REF!</definedName>
    <definedName name="S15R23" localSheetId="7">#REF!</definedName>
    <definedName name="S15R23" localSheetId="12">#REF!</definedName>
    <definedName name="S15R23" localSheetId="1">#REF!</definedName>
    <definedName name="S15R23" localSheetId="13">#REF!</definedName>
    <definedName name="S15R23" localSheetId="3">#REF!</definedName>
    <definedName name="S15R23" localSheetId="10">#REF!</definedName>
    <definedName name="S15R23">#REF!</definedName>
    <definedName name="S15R24" localSheetId="2">#REF!</definedName>
    <definedName name="S15R24" localSheetId="8">#REF!</definedName>
    <definedName name="S15R24" localSheetId="7">#REF!</definedName>
    <definedName name="S15R24" localSheetId="12">#REF!</definedName>
    <definedName name="S15R24" localSheetId="1">#REF!</definedName>
    <definedName name="S15R24" localSheetId="13">#REF!</definedName>
    <definedName name="S15R24" localSheetId="3">#REF!</definedName>
    <definedName name="S15R24" localSheetId="10">#REF!</definedName>
    <definedName name="S15R24">#REF!</definedName>
    <definedName name="S15R3" localSheetId="2">#REF!</definedName>
    <definedName name="S15R3" localSheetId="8">#REF!</definedName>
    <definedName name="S15R3" localSheetId="7">#REF!</definedName>
    <definedName name="S15R3" localSheetId="12">#REF!</definedName>
    <definedName name="S15R3" localSheetId="1">#REF!</definedName>
    <definedName name="S15R3" localSheetId="13">#REF!</definedName>
    <definedName name="S15R3" localSheetId="3">#REF!</definedName>
    <definedName name="S15R3" localSheetId="10">#REF!</definedName>
    <definedName name="S15R3">#REF!</definedName>
    <definedName name="S15R4" localSheetId="2">#REF!</definedName>
    <definedName name="S15R4" localSheetId="8">#REF!</definedName>
    <definedName name="S15R4" localSheetId="7">#REF!</definedName>
    <definedName name="S15R4" localSheetId="12">#REF!</definedName>
    <definedName name="S15R4" localSheetId="1">#REF!</definedName>
    <definedName name="S15R4" localSheetId="13">#REF!</definedName>
    <definedName name="S15R4" localSheetId="3">#REF!</definedName>
    <definedName name="S15R4" localSheetId="10">#REF!</definedName>
    <definedName name="S15R4">#REF!</definedName>
    <definedName name="S15R5" localSheetId="2">#REF!</definedName>
    <definedName name="S15R5" localSheetId="8">#REF!</definedName>
    <definedName name="S15R5" localSheetId="7">#REF!</definedName>
    <definedName name="S15R5" localSheetId="12">#REF!</definedName>
    <definedName name="S15R5" localSheetId="1">#REF!</definedName>
    <definedName name="S15R5" localSheetId="13">#REF!</definedName>
    <definedName name="S15R5" localSheetId="3">#REF!</definedName>
    <definedName name="S15R5" localSheetId="10">#REF!</definedName>
    <definedName name="S15R5">#REF!</definedName>
    <definedName name="S15R6" localSheetId="2">#REF!</definedName>
    <definedName name="S15R6" localSheetId="8">#REF!</definedName>
    <definedName name="S15R6" localSheetId="7">#REF!</definedName>
    <definedName name="S15R6" localSheetId="12">#REF!</definedName>
    <definedName name="S15R6" localSheetId="1">#REF!</definedName>
    <definedName name="S15R6" localSheetId="13">#REF!</definedName>
    <definedName name="S15R6" localSheetId="3">#REF!</definedName>
    <definedName name="S15R6" localSheetId="10">#REF!</definedName>
    <definedName name="S15R6">#REF!</definedName>
    <definedName name="S15R7" localSheetId="2">#REF!</definedName>
    <definedName name="S15R7" localSheetId="8">#REF!</definedName>
    <definedName name="S15R7" localSheetId="7">#REF!</definedName>
    <definedName name="S15R7" localSheetId="12">#REF!</definedName>
    <definedName name="S15R7" localSheetId="1">#REF!</definedName>
    <definedName name="S15R7" localSheetId="13">#REF!</definedName>
    <definedName name="S15R7" localSheetId="3">#REF!</definedName>
    <definedName name="S15R7" localSheetId="10">#REF!</definedName>
    <definedName name="S15R7">#REF!</definedName>
    <definedName name="S15R8" localSheetId="2">#REF!</definedName>
    <definedName name="S15R8" localSheetId="8">#REF!</definedName>
    <definedName name="S15R8" localSheetId="7">#REF!</definedName>
    <definedName name="S15R8" localSheetId="12">#REF!</definedName>
    <definedName name="S15R8" localSheetId="1">#REF!</definedName>
    <definedName name="S15R8" localSheetId="13">#REF!</definedName>
    <definedName name="S15R8" localSheetId="3">#REF!</definedName>
    <definedName name="S15R8" localSheetId="10">#REF!</definedName>
    <definedName name="S15R8">#REF!</definedName>
    <definedName name="S15R9" localSheetId="2">#REF!</definedName>
    <definedName name="S15R9" localSheetId="8">#REF!</definedName>
    <definedName name="S15R9" localSheetId="7">#REF!</definedName>
    <definedName name="S15R9" localSheetId="12">#REF!</definedName>
    <definedName name="S15R9" localSheetId="1">#REF!</definedName>
    <definedName name="S15R9" localSheetId="13">#REF!</definedName>
    <definedName name="S15R9" localSheetId="3">#REF!</definedName>
    <definedName name="S15R9" localSheetId="10">#REF!</definedName>
    <definedName name="S15R9">#REF!</definedName>
    <definedName name="S16P1" localSheetId="2">#REF!</definedName>
    <definedName name="S16P1" localSheetId="8">#REF!</definedName>
    <definedName name="S16P1" localSheetId="7">#REF!</definedName>
    <definedName name="S16P1" localSheetId="12">#REF!</definedName>
    <definedName name="S16P1" localSheetId="1">#REF!</definedName>
    <definedName name="S16P1" localSheetId="13">#REF!</definedName>
    <definedName name="S16P1" localSheetId="3">#REF!</definedName>
    <definedName name="S16P1" localSheetId="10">#REF!</definedName>
    <definedName name="S16P1">#REF!</definedName>
    <definedName name="S16P10" localSheetId="2">#REF!</definedName>
    <definedName name="S16P10" localSheetId="8">#REF!</definedName>
    <definedName name="S16P10" localSheetId="7">#REF!</definedName>
    <definedName name="S16P10" localSheetId="12">#REF!</definedName>
    <definedName name="S16P10" localSheetId="1">#REF!</definedName>
    <definedName name="S16P10" localSheetId="13">#REF!</definedName>
    <definedName name="S16P10" localSheetId="3">#REF!</definedName>
    <definedName name="S16P10" localSheetId="10">#REF!</definedName>
    <definedName name="S16P10">#REF!</definedName>
    <definedName name="S16P11" localSheetId="2">#REF!</definedName>
    <definedName name="S16P11" localSheetId="8">#REF!</definedName>
    <definedName name="S16P11" localSheetId="7">#REF!</definedName>
    <definedName name="S16P11" localSheetId="12">#REF!</definedName>
    <definedName name="S16P11" localSheetId="1">#REF!</definedName>
    <definedName name="S16P11" localSheetId="13">#REF!</definedName>
    <definedName name="S16P11" localSheetId="3">#REF!</definedName>
    <definedName name="S16P11" localSheetId="10">#REF!</definedName>
    <definedName name="S16P11">#REF!</definedName>
    <definedName name="S16P12" localSheetId="2">#REF!</definedName>
    <definedName name="S16P12" localSheetId="8">#REF!</definedName>
    <definedName name="S16P12" localSheetId="7">#REF!</definedName>
    <definedName name="S16P12" localSheetId="12">#REF!</definedName>
    <definedName name="S16P12" localSheetId="1">#REF!</definedName>
    <definedName name="S16P12" localSheetId="13">#REF!</definedName>
    <definedName name="S16P12" localSheetId="3">#REF!</definedName>
    <definedName name="S16P12" localSheetId="10">#REF!</definedName>
    <definedName name="S16P12">#REF!</definedName>
    <definedName name="S16P13" localSheetId="2">#REF!</definedName>
    <definedName name="S16P13" localSheetId="8">#REF!</definedName>
    <definedName name="S16P13" localSheetId="7">#REF!</definedName>
    <definedName name="S16P13" localSheetId="12">#REF!</definedName>
    <definedName name="S16P13" localSheetId="1">#REF!</definedName>
    <definedName name="S16P13" localSheetId="13">#REF!</definedName>
    <definedName name="S16P13" localSheetId="3">#REF!</definedName>
    <definedName name="S16P13" localSheetId="10">#REF!</definedName>
    <definedName name="S16P13">#REF!</definedName>
    <definedName name="S16P14" localSheetId="2">#REF!</definedName>
    <definedName name="S16P14" localSheetId="8">#REF!</definedName>
    <definedName name="S16P14" localSheetId="7">#REF!</definedName>
    <definedName name="S16P14" localSheetId="12">#REF!</definedName>
    <definedName name="S16P14" localSheetId="1">#REF!</definedName>
    <definedName name="S16P14" localSheetId="13">#REF!</definedName>
    <definedName name="S16P14" localSheetId="3">#REF!</definedName>
    <definedName name="S16P14" localSheetId="10">#REF!</definedName>
    <definedName name="S16P14">#REF!</definedName>
    <definedName name="S16P15" localSheetId="2">#REF!</definedName>
    <definedName name="S16P15" localSheetId="8">#REF!</definedName>
    <definedName name="S16P15" localSheetId="7">#REF!</definedName>
    <definedName name="S16P15" localSheetId="12">#REF!</definedName>
    <definedName name="S16P15" localSheetId="1">#REF!</definedName>
    <definedName name="S16P15" localSheetId="13">#REF!</definedName>
    <definedName name="S16P15" localSheetId="3">#REF!</definedName>
    <definedName name="S16P15" localSheetId="10">#REF!</definedName>
    <definedName name="S16P15">#REF!</definedName>
    <definedName name="S16P16" localSheetId="2">#REF!</definedName>
    <definedName name="S16P16" localSheetId="8">#REF!</definedName>
    <definedName name="S16P16" localSheetId="7">#REF!</definedName>
    <definedName name="S16P16" localSheetId="12">#REF!</definedName>
    <definedName name="S16P16" localSheetId="1">#REF!</definedName>
    <definedName name="S16P16" localSheetId="13">#REF!</definedName>
    <definedName name="S16P16" localSheetId="3">#REF!</definedName>
    <definedName name="S16P16" localSheetId="10">#REF!</definedName>
    <definedName name="S16P16">#REF!</definedName>
    <definedName name="S16P17" localSheetId="2">#REF!</definedName>
    <definedName name="S16P17" localSheetId="8">#REF!</definedName>
    <definedName name="S16P17" localSheetId="7">#REF!</definedName>
    <definedName name="S16P17" localSheetId="12">#REF!</definedName>
    <definedName name="S16P17" localSheetId="1">#REF!</definedName>
    <definedName name="S16P17" localSheetId="13">#REF!</definedName>
    <definedName name="S16P17" localSheetId="3">#REF!</definedName>
    <definedName name="S16P17" localSheetId="10">#REF!</definedName>
    <definedName name="S16P17">#REF!</definedName>
    <definedName name="S16P18" localSheetId="2">#REF!</definedName>
    <definedName name="S16P18" localSheetId="8">#REF!</definedName>
    <definedName name="S16P18" localSheetId="7">#REF!</definedName>
    <definedName name="S16P18" localSheetId="12">#REF!</definedName>
    <definedName name="S16P18" localSheetId="1">#REF!</definedName>
    <definedName name="S16P18" localSheetId="13">#REF!</definedName>
    <definedName name="S16P18" localSheetId="3">#REF!</definedName>
    <definedName name="S16P18" localSheetId="10">#REF!</definedName>
    <definedName name="S16P18">#REF!</definedName>
    <definedName name="S16P19" localSheetId="2">#REF!</definedName>
    <definedName name="S16P19" localSheetId="8">#REF!</definedName>
    <definedName name="S16P19" localSheetId="7">#REF!</definedName>
    <definedName name="S16P19" localSheetId="12">#REF!</definedName>
    <definedName name="S16P19" localSheetId="1">#REF!</definedName>
    <definedName name="S16P19" localSheetId="13">#REF!</definedName>
    <definedName name="S16P19" localSheetId="3">#REF!</definedName>
    <definedName name="S16P19" localSheetId="10">#REF!</definedName>
    <definedName name="S16P19">#REF!</definedName>
    <definedName name="S16P2" localSheetId="2">#REF!</definedName>
    <definedName name="S16P2" localSheetId="8">#REF!</definedName>
    <definedName name="S16P2" localSheetId="7">#REF!</definedName>
    <definedName name="S16P2" localSheetId="12">#REF!</definedName>
    <definedName name="S16P2" localSheetId="1">#REF!</definedName>
    <definedName name="S16P2" localSheetId="13">#REF!</definedName>
    <definedName name="S16P2" localSheetId="3">#REF!</definedName>
    <definedName name="S16P2" localSheetId="10">#REF!</definedName>
    <definedName name="S16P2">#REF!</definedName>
    <definedName name="S16P20" localSheetId="2">#REF!</definedName>
    <definedName name="S16P20" localSheetId="8">#REF!</definedName>
    <definedName name="S16P20" localSheetId="7">#REF!</definedName>
    <definedName name="S16P20" localSheetId="12">#REF!</definedName>
    <definedName name="S16P20" localSheetId="1">#REF!</definedName>
    <definedName name="S16P20" localSheetId="13">#REF!</definedName>
    <definedName name="S16P20" localSheetId="3">#REF!</definedName>
    <definedName name="S16P20" localSheetId="10">#REF!</definedName>
    <definedName name="S16P20">#REF!</definedName>
    <definedName name="S16P21" localSheetId="2">#REF!</definedName>
    <definedName name="S16P21" localSheetId="8">#REF!</definedName>
    <definedName name="S16P21" localSheetId="7">#REF!</definedName>
    <definedName name="S16P21" localSheetId="12">#REF!</definedName>
    <definedName name="S16P21" localSheetId="1">#REF!</definedName>
    <definedName name="S16P21" localSheetId="13">#REF!</definedName>
    <definedName name="S16P21" localSheetId="3">#REF!</definedName>
    <definedName name="S16P21" localSheetId="10">#REF!</definedName>
    <definedName name="S16P21">#REF!</definedName>
    <definedName name="S16P22" localSheetId="2">#REF!</definedName>
    <definedName name="S16P22" localSheetId="8">#REF!</definedName>
    <definedName name="S16P22" localSheetId="7">#REF!</definedName>
    <definedName name="S16P22" localSheetId="12">#REF!</definedName>
    <definedName name="S16P22" localSheetId="1">#REF!</definedName>
    <definedName name="S16P22" localSheetId="13">#REF!</definedName>
    <definedName name="S16P22" localSheetId="3">#REF!</definedName>
    <definedName name="S16P22" localSheetId="10">#REF!</definedName>
    <definedName name="S16P22">#REF!</definedName>
    <definedName name="S16P23" localSheetId="2">#REF!</definedName>
    <definedName name="S16P23" localSheetId="8">#REF!</definedName>
    <definedName name="S16P23" localSheetId="7">#REF!</definedName>
    <definedName name="S16P23" localSheetId="12">#REF!</definedName>
    <definedName name="S16P23" localSheetId="1">#REF!</definedName>
    <definedName name="S16P23" localSheetId="13">#REF!</definedName>
    <definedName name="S16P23" localSheetId="3">#REF!</definedName>
    <definedName name="S16P23" localSheetId="10">#REF!</definedName>
    <definedName name="S16P23">#REF!</definedName>
    <definedName name="S16P24" localSheetId="2">#REF!</definedName>
    <definedName name="S16P24" localSheetId="8">#REF!</definedName>
    <definedName name="S16P24" localSheetId="7">#REF!</definedName>
    <definedName name="S16P24" localSheetId="12">#REF!</definedName>
    <definedName name="S16P24" localSheetId="1">#REF!</definedName>
    <definedName name="S16P24" localSheetId="13">#REF!</definedName>
    <definedName name="S16P24" localSheetId="3">#REF!</definedName>
    <definedName name="S16P24" localSheetId="10">#REF!</definedName>
    <definedName name="S16P24">#REF!</definedName>
    <definedName name="S16P3" localSheetId="2">#REF!</definedName>
    <definedName name="S16P3" localSheetId="8">#REF!</definedName>
    <definedName name="S16P3" localSheetId="7">#REF!</definedName>
    <definedName name="S16P3" localSheetId="12">#REF!</definedName>
    <definedName name="S16P3" localSheetId="1">#REF!</definedName>
    <definedName name="S16P3" localSheetId="13">#REF!</definedName>
    <definedName name="S16P3" localSheetId="3">#REF!</definedName>
    <definedName name="S16P3" localSheetId="10">#REF!</definedName>
    <definedName name="S16P3">#REF!</definedName>
    <definedName name="S16P4" localSheetId="2">#REF!</definedName>
    <definedName name="S16P4" localSheetId="8">#REF!</definedName>
    <definedName name="S16P4" localSheetId="7">#REF!</definedName>
    <definedName name="S16P4" localSheetId="12">#REF!</definedName>
    <definedName name="S16P4" localSheetId="1">#REF!</definedName>
    <definedName name="S16P4" localSheetId="13">#REF!</definedName>
    <definedName name="S16P4" localSheetId="3">#REF!</definedName>
    <definedName name="S16P4" localSheetId="10">#REF!</definedName>
    <definedName name="S16P4">#REF!</definedName>
    <definedName name="S16P5" localSheetId="2">#REF!</definedName>
    <definedName name="S16P5" localSheetId="8">#REF!</definedName>
    <definedName name="S16P5" localSheetId="7">#REF!</definedName>
    <definedName name="S16P5" localSheetId="12">#REF!</definedName>
    <definedName name="S16P5" localSheetId="1">#REF!</definedName>
    <definedName name="S16P5" localSheetId="13">#REF!</definedName>
    <definedName name="S16P5" localSheetId="3">#REF!</definedName>
    <definedName name="S16P5" localSheetId="10">#REF!</definedName>
    <definedName name="S16P5">#REF!</definedName>
    <definedName name="S16P6" localSheetId="2">#REF!</definedName>
    <definedName name="S16P6" localSheetId="8">#REF!</definedName>
    <definedName name="S16P6" localSheetId="7">#REF!</definedName>
    <definedName name="S16P6" localSheetId="12">#REF!</definedName>
    <definedName name="S16P6" localSheetId="1">#REF!</definedName>
    <definedName name="S16P6" localSheetId="13">#REF!</definedName>
    <definedName name="S16P6" localSheetId="3">#REF!</definedName>
    <definedName name="S16P6" localSheetId="10">#REF!</definedName>
    <definedName name="S16P6">#REF!</definedName>
    <definedName name="S16P7" localSheetId="2">#REF!</definedName>
    <definedName name="S16P7" localSheetId="8">#REF!</definedName>
    <definedName name="S16P7" localSheetId="7">#REF!</definedName>
    <definedName name="S16P7" localSheetId="12">#REF!</definedName>
    <definedName name="S16P7" localSheetId="1">#REF!</definedName>
    <definedName name="S16P7" localSheetId="13">#REF!</definedName>
    <definedName name="S16P7" localSheetId="3">#REF!</definedName>
    <definedName name="S16P7" localSheetId="10">#REF!</definedName>
    <definedName name="S16P7">#REF!</definedName>
    <definedName name="S16P8" localSheetId="2">#REF!</definedName>
    <definedName name="S16P8" localSheetId="8">#REF!</definedName>
    <definedName name="S16P8" localSheetId="7">#REF!</definedName>
    <definedName name="S16P8" localSheetId="12">#REF!</definedName>
    <definedName name="S16P8" localSheetId="1">#REF!</definedName>
    <definedName name="S16P8" localSheetId="13">#REF!</definedName>
    <definedName name="S16P8" localSheetId="3">#REF!</definedName>
    <definedName name="S16P8" localSheetId="10">#REF!</definedName>
    <definedName name="S16P8">#REF!</definedName>
    <definedName name="S16P9" localSheetId="2">#REF!</definedName>
    <definedName name="S16P9" localSheetId="8">#REF!</definedName>
    <definedName name="S16P9" localSheetId="7">#REF!</definedName>
    <definedName name="S16P9" localSheetId="12">#REF!</definedName>
    <definedName name="S16P9" localSheetId="1">#REF!</definedName>
    <definedName name="S16P9" localSheetId="13">#REF!</definedName>
    <definedName name="S16P9" localSheetId="3">#REF!</definedName>
    <definedName name="S16P9" localSheetId="10">#REF!</definedName>
    <definedName name="S16P9">#REF!</definedName>
    <definedName name="S16R1" localSheetId="2">#REF!</definedName>
    <definedName name="S16R1" localSheetId="8">#REF!</definedName>
    <definedName name="S16R1" localSheetId="7">#REF!</definedName>
    <definedName name="S16R1" localSheetId="12">#REF!</definedName>
    <definedName name="S16R1" localSheetId="1">#REF!</definedName>
    <definedName name="S16R1" localSheetId="13">#REF!</definedName>
    <definedName name="S16R1" localSheetId="3">#REF!</definedName>
    <definedName name="S16R1" localSheetId="10">#REF!</definedName>
    <definedName name="S16R1">#REF!</definedName>
    <definedName name="S16R10" localSheetId="2">#REF!</definedName>
    <definedName name="S16R10" localSheetId="8">#REF!</definedName>
    <definedName name="S16R10" localSheetId="7">#REF!</definedName>
    <definedName name="S16R10" localSheetId="12">#REF!</definedName>
    <definedName name="S16R10" localSheetId="1">#REF!</definedName>
    <definedName name="S16R10" localSheetId="13">#REF!</definedName>
    <definedName name="S16R10" localSheetId="3">#REF!</definedName>
    <definedName name="S16R10" localSheetId="10">#REF!</definedName>
    <definedName name="S16R10">#REF!</definedName>
    <definedName name="S16R11" localSheetId="2">#REF!</definedName>
    <definedName name="S16R11" localSheetId="8">#REF!</definedName>
    <definedName name="S16R11" localSheetId="7">#REF!</definedName>
    <definedName name="S16R11" localSheetId="12">#REF!</definedName>
    <definedName name="S16R11" localSheetId="1">#REF!</definedName>
    <definedName name="S16R11" localSheetId="13">#REF!</definedName>
    <definedName name="S16R11" localSheetId="3">#REF!</definedName>
    <definedName name="S16R11" localSheetId="10">#REF!</definedName>
    <definedName name="S16R11">#REF!</definedName>
    <definedName name="S16R12" localSheetId="2">#REF!</definedName>
    <definedName name="S16R12" localSheetId="8">#REF!</definedName>
    <definedName name="S16R12" localSheetId="7">#REF!</definedName>
    <definedName name="S16R12" localSheetId="12">#REF!</definedName>
    <definedName name="S16R12" localSheetId="1">#REF!</definedName>
    <definedName name="S16R12" localSheetId="13">#REF!</definedName>
    <definedName name="S16R12" localSheetId="3">#REF!</definedName>
    <definedName name="S16R12" localSheetId="10">#REF!</definedName>
    <definedName name="S16R12">#REF!</definedName>
    <definedName name="S16R13" localSheetId="2">#REF!</definedName>
    <definedName name="S16R13" localSheetId="8">#REF!</definedName>
    <definedName name="S16R13" localSheetId="7">#REF!</definedName>
    <definedName name="S16R13" localSheetId="12">#REF!</definedName>
    <definedName name="S16R13" localSheetId="1">#REF!</definedName>
    <definedName name="S16R13" localSheetId="13">#REF!</definedName>
    <definedName name="S16R13" localSheetId="3">#REF!</definedName>
    <definedName name="S16R13" localSheetId="10">#REF!</definedName>
    <definedName name="S16R13">#REF!</definedName>
    <definedName name="S16R14" localSheetId="2">#REF!</definedName>
    <definedName name="S16R14" localSheetId="8">#REF!</definedName>
    <definedName name="S16R14" localSheetId="7">#REF!</definedName>
    <definedName name="S16R14" localSheetId="12">#REF!</definedName>
    <definedName name="S16R14" localSheetId="1">#REF!</definedName>
    <definedName name="S16R14" localSheetId="13">#REF!</definedName>
    <definedName name="S16R14" localSheetId="3">#REF!</definedName>
    <definedName name="S16R14" localSheetId="10">#REF!</definedName>
    <definedName name="S16R14">#REF!</definedName>
    <definedName name="S16R15" localSheetId="2">#REF!</definedName>
    <definedName name="S16R15" localSheetId="8">#REF!</definedName>
    <definedName name="S16R15" localSheetId="7">#REF!</definedName>
    <definedName name="S16R15" localSheetId="12">#REF!</definedName>
    <definedName name="S16R15" localSheetId="1">#REF!</definedName>
    <definedName name="S16R15" localSheetId="13">#REF!</definedName>
    <definedName name="S16R15" localSheetId="3">#REF!</definedName>
    <definedName name="S16R15" localSheetId="10">#REF!</definedName>
    <definedName name="S16R15">#REF!</definedName>
    <definedName name="S16R16" localSheetId="2">#REF!</definedName>
    <definedName name="S16R16" localSheetId="8">#REF!</definedName>
    <definedName name="S16R16" localSheetId="7">#REF!</definedName>
    <definedName name="S16R16" localSheetId="12">#REF!</definedName>
    <definedName name="S16R16" localSheetId="1">#REF!</definedName>
    <definedName name="S16R16" localSheetId="13">#REF!</definedName>
    <definedName name="S16R16" localSheetId="3">#REF!</definedName>
    <definedName name="S16R16" localSheetId="10">#REF!</definedName>
    <definedName name="S16R16">#REF!</definedName>
    <definedName name="S16R17" localSheetId="2">#REF!</definedName>
    <definedName name="S16R17" localSheetId="8">#REF!</definedName>
    <definedName name="S16R17" localSheetId="7">#REF!</definedName>
    <definedName name="S16R17" localSheetId="12">#REF!</definedName>
    <definedName name="S16R17" localSheetId="1">#REF!</definedName>
    <definedName name="S16R17" localSheetId="13">#REF!</definedName>
    <definedName name="S16R17" localSheetId="3">#REF!</definedName>
    <definedName name="S16R17" localSheetId="10">#REF!</definedName>
    <definedName name="S16R17">#REF!</definedName>
    <definedName name="S16R18" localSheetId="2">#REF!</definedName>
    <definedName name="S16R18" localSheetId="8">#REF!</definedName>
    <definedName name="S16R18" localSheetId="7">#REF!</definedName>
    <definedName name="S16R18" localSheetId="12">#REF!</definedName>
    <definedName name="S16R18" localSheetId="1">#REF!</definedName>
    <definedName name="S16R18" localSheetId="13">#REF!</definedName>
    <definedName name="S16R18" localSheetId="3">#REF!</definedName>
    <definedName name="S16R18" localSheetId="10">#REF!</definedName>
    <definedName name="S16R18">#REF!</definedName>
    <definedName name="S16R19" localSheetId="2">#REF!</definedName>
    <definedName name="S16R19" localSheetId="8">#REF!</definedName>
    <definedName name="S16R19" localSheetId="7">#REF!</definedName>
    <definedName name="S16R19" localSheetId="12">#REF!</definedName>
    <definedName name="S16R19" localSheetId="1">#REF!</definedName>
    <definedName name="S16R19" localSheetId="13">#REF!</definedName>
    <definedName name="S16R19" localSheetId="3">#REF!</definedName>
    <definedName name="S16R19" localSheetId="10">#REF!</definedName>
    <definedName name="S16R19">#REF!</definedName>
    <definedName name="S16R2" localSheetId="2">#REF!</definedName>
    <definedName name="S16R2" localSheetId="8">#REF!</definedName>
    <definedName name="S16R2" localSheetId="7">#REF!</definedName>
    <definedName name="S16R2" localSheetId="12">#REF!</definedName>
    <definedName name="S16R2" localSheetId="1">#REF!</definedName>
    <definedName name="S16R2" localSheetId="13">#REF!</definedName>
    <definedName name="S16R2" localSheetId="3">#REF!</definedName>
    <definedName name="S16R2" localSheetId="10">#REF!</definedName>
    <definedName name="S16R2">#REF!</definedName>
    <definedName name="S16R20" localSheetId="2">#REF!</definedName>
    <definedName name="S16R20" localSheetId="8">#REF!</definedName>
    <definedName name="S16R20" localSheetId="7">#REF!</definedName>
    <definedName name="S16R20" localSheetId="12">#REF!</definedName>
    <definedName name="S16R20" localSheetId="1">#REF!</definedName>
    <definedName name="S16R20" localSheetId="13">#REF!</definedName>
    <definedName name="S16R20" localSheetId="3">#REF!</definedName>
    <definedName name="S16R20" localSheetId="10">#REF!</definedName>
    <definedName name="S16R20">#REF!</definedName>
    <definedName name="S16R21" localSheetId="2">#REF!</definedName>
    <definedName name="S16R21" localSheetId="8">#REF!</definedName>
    <definedName name="S16R21" localSheetId="7">#REF!</definedName>
    <definedName name="S16R21" localSheetId="12">#REF!</definedName>
    <definedName name="S16R21" localSheetId="1">#REF!</definedName>
    <definedName name="S16R21" localSheetId="13">#REF!</definedName>
    <definedName name="S16R21" localSheetId="3">#REF!</definedName>
    <definedName name="S16R21" localSheetId="10">#REF!</definedName>
    <definedName name="S16R21">#REF!</definedName>
    <definedName name="S16R22" localSheetId="2">#REF!</definedName>
    <definedName name="S16R22" localSheetId="8">#REF!</definedName>
    <definedName name="S16R22" localSheetId="7">#REF!</definedName>
    <definedName name="S16R22" localSheetId="12">#REF!</definedName>
    <definedName name="S16R22" localSheetId="1">#REF!</definedName>
    <definedName name="S16R22" localSheetId="13">#REF!</definedName>
    <definedName name="S16R22" localSheetId="3">#REF!</definedName>
    <definedName name="S16R22" localSheetId="10">#REF!</definedName>
    <definedName name="S16R22">#REF!</definedName>
    <definedName name="S16R23" localSheetId="2">#REF!</definedName>
    <definedName name="S16R23" localSheetId="8">#REF!</definedName>
    <definedName name="S16R23" localSheetId="7">#REF!</definedName>
    <definedName name="S16R23" localSheetId="12">#REF!</definedName>
    <definedName name="S16R23" localSheetId="1">#REF!</definedName>
    <definedName name="S16R23" localSheetId="13">#REF!</definedName>
    <definedName name="S16R23" localSheetId="3">#REF!</definedName>
    <definedName name="S16R23" localSheetId="10">#REF!</definedName>
    <definedName name="S16R23">#REF!</definedName>
    <definedName name="S16R24" localSheetId="2">#REF!</definedName>
    <definedName name="S16R24" localSheetId="8">#REF!</definedName>
    <definedName name="S16R24" localSheetId="7">#REF!</definedName>
    <definedName name="S16R24" localSheetId="12">#REF!</definedName>
    <definedName name="S16R24" localSheetId="1">#REF!</definedName>
    <definedName name="S16R24" localSheetId="13">#REF!</definedName>
    <definedName name="S16R24" localSheetId="3">#REF!</definedName>
    <definedName name="S16R24" localSheetId="10">#REF!</definedName>
    <definedName name="S16R24">#REF!</definedName>
    <definedName name="S16R3" localSheetId="2">#REF!</definedName>
    <definedName name="S16R3" localSheetId="8">#REF!</definedName>
    <definedName name="S16R3" localSheetId="7">#REF!</definedName>
    <definedName name="S16R3" localSheetId="12">#REF!</definedName>
    <definedName name="S16R3" localSheetId="1">#REF!</definedName>
    <definedName name="S16R3" localSheetId="13">#REF!</definedName>
    <definedName name="S16R3" localSheetId="3">#REF!</definedName>
    <definedName name="S16R3" localSheetId="10">#REF!</definedName>
    <definedName name="S16R3">#REF!</definedName>
    <definedName name="S16R4" localSheetId="2">#REF!</definedName>
    <definedName name="S16R4" localSheetId="8">#REF!</definedName>
    <definedName name="S16R4" localSheetId="7">#REF!</definedName>
    <definedName name="S16R4" localSheetId="12">#REF!</definedName>
    <definedName name="S16R4" localSheetId="1">#REF!</definedName>
    <definedName name="S16R4" localSheetId="13">#REF!</definedName>
    <definedName name="S16R4" localSheetId="3">#REF!</definedName>
    <definedName name="S16R4" localSheetId="10">#REF!</definedName>
    <definedName name="S16R4">#REF!</definedName>
    <definedName name="S16R5" localSheetId="2">#REF!</definedName>
    <definedName name="S16R5" localSheetId="8">#REF!</definedName>
    <definedName name="S16R5" localSheetId="7">#REF!</definedName>
    <definedName name="S16R5" localSheetId="12">#REF!</definedName>
    <definedName name="S16R5" localSheetId="1">#REF!</definedName>
    <definedName name="S16R5" localSheetId="13">#REF!</definedName>
    <definedName name="S16R5" localSheetId="3">#REF!</definedName>
    <definedName name="S16R5" localSheetId="10">#REF!</definedName>
    <definedName name="S16R5">#REF!</definedName>
    <definedName name="S16R6" localSheetId="2">#REF!</definedName>
    <definedName name="S16R6" localSheetId="8">#REF!</definedName>
    <definedName name="S16R6" localSheetId="7">#REF!</definedName>
    <definedName name="S16R6" localSheetId="12">#REF!</definedName>
    <definedName name="S16R6" localSheetId="1">#REF!</definedName>
    <definedName name="S16R6" localSheetId="13">#REF!</definedName>
    <definedName name="S16R6" localSheetId="3">#REF!</definedName>
    <definedName name="S16R6" localSheetId="10">#REF!</definedName>
    <definedName name="S16R6">#REF!</definedName>
    <definedName name="S16R7" localSheetId="2">#REF!</definedName>
    <definedName name="S16R7" localSheetId="8">#REF!</definedName>
    <definedName name="S16R7" localSheetId="7">#REF!</definedName>
    <definedName name="S16R7" localSheetId="12">#REF!</definedName>
    <definedName name="S16R7" localSheetId="1">#REF!</definedName>
    <definedName name="S16R7" localSheetId="13">#REF!</definedName>
    <definedName name="S16R7" localSheetId="3">#REF!</definedName>
    <definedName name="S16R7" localSheetId="10">#REF!</definedName>
    <definedName name="S16R7">#REF!</definedName>
    <definedName name="S16R8" localSheetId="2">#REF!</definedName>
    <definedName name="S16R8" localSheetId="8">#REF!</definedName>
    <definedName name="S16R8" localSheetId="7">#REF!</definedName>
    <definedName name="S16R8" localSheetId="12">#REF!</definedName>
    <definedName name="S16R8" localSheetId="1">#REF!</definedName>
    <definedName name="S16R8" localSheetId="13">#REF!</definedName>
    <definedName name="S16R8" localSheetId="3">#REF!</definedName>
    <definedName name="S16R8" localSheetId="10">#REF!</definedName>
    <definedName name="S16R8">#REF!</definedName>
    <definedName name="S16R9" localSheetId="2">#REF!</definedName>
    <definedName name="S16R9" localSheetId="8">#REF!</definedName>
    <definedName name="S16R9" localSheetId="7">#REF!</definedName>
    <definedName name="S16R9" localSheetId="12">#REF!</definedName>
    <definedName name="S16R9" localSheetId="1">#REF!</definedName>
    <definedName name="S16R9" localSheetId="13">#REF!</definedName>
    <definedName name="S16R9" localSheetId="3">#REF!</definedName>
    <definedName name="S16R9" localSheetId="10">#REF!</definedName>
    <definedName name="S16R9">#REF!</definedName>
    <definedName name="S17P1" localSheetId="2">#REF!</definedName>
    <definedName name="S17P1" localSheetId="8">#REF!</definedName>
    <definedName name="S17P1" localSheetId="7">#REF!</definedName>
    <definedName name="S17P1" localSheetId="12">#REF!</definedName>
    <definedName name="S17P1" localSheetId="1">#REF!</definedName>
    <definedName name="S17P1" localSheetId="13">#REF!</definedName>
    <definedName name="S17P1" localSheetId="3">#REF!</definedName>
    <definedName name="S17P1" localSheetId="10">#REF!</definedName>
    <definedName name="S17P1">#REF!</definedName>
    <definedName name="S17P10" localSheetId="2">#REF!</definedName>
    <definedName name="S17P10" localSheetId="8">#REF!</definedName>
    <definedName name="S17P10" localSheetId="7">#REF!</definedName>
    <definedName name="S17P10" localSheetId="12">#REF!</definedName>
    <definedName name="S17P10" localSheetId="1">#REF!</definedName>
    <definedName name="S17P10" localSheetId="13">#REF!</definedName>
    <definedName name="S17P10" localSheetId="3">#REF!</definedName>
    <definedName name="S17P10" localSheetId="10">#REF!</definedName>
    <definedName name="S17P10">#REF!</definedName>
    <definedName name="S17P11" localSheetId="2">#REF!</definedName>
    <definedName name="S17P11" localSheetId="8">#REF!</definedName>
    <definedName name="S17P11" localSheetId="7">#REF!</definedName>
    <definedName name="S17P11" localSheetId="12">#REF!</definedName>
    <definedName name="S17P11" localSheetId="1">#REF!</definedName>
    <definedName name="S17P11" localSheetId="13">#REF!</definedName>
    <definedName name="S17P11" localSheetId="3">#REF!</definedName>
    <definedName name="S17P11" localSheetId="10">#REF!</definedName>
    <definedName name="S17P11">#REF!</definedName>
    <definedName name="S17P12" localSheetId="2">#REF!</definedName>
    <definedName name="S17P12" localSheetId="8">#REF!</definedName>
    <definedName name="S17P12" localSheetId="7">#REF!</definedName>
    <definedName name="S17P12" localSheetId="12">#REF!</definedName>
    <definedName name="S17P12" localSheetId="1">#REF!</definedName>
    <definedName name="S17P12" localSheetId="13">#REF!</definedName>
    <definedName name="S17P12" localSheetId="3">#REF!</definedName>
    <definedName name="S17P12" localSheetId="10">#REF!</definedName>
    <definedName name="S17P12">#REF!</definedName>
    <definedName name="S17P13" localSheetId="2">#REF!</definedName>
    <definedName name="S17P13" localSheetId="8">#REF!</definedName>
    <definedName name="S17P13" localSheetId="7">#REF!</definedName>
    <definedName name="S17P13" localSheetId="12">#REF!</definedName>
    <definedName name="S17P13" localSheetId="1">#REF!</definedName>
    <definedName name="S17P13" localSheetId="13">#REF!</definedName>
    <definedName name="S17P13" localSheetId="3">#REF!</definedName>
    <definedName name="S17P13" localSheetId="10">#REF!</definedName>
    <definedName name="S17P13">#REF!</definedName>
    <definedName name="S17P14" localSheetId="2">#REF!</definedName>
    <definedName name="S17P14" localSheetId="8">#REF!</definedName>
    <definedName name="S17P14" localSheetId="7">#REF!</definedName>
    <definedName name="S17P14" localSheetId="12">#REF!</definedName>
    <definedName name="S17P14" localSheetId="1">#REF!</definedName>
    <definedName name="S17P14" localSheetId="13">#REF!</definedName>
    <definedName name="S17P14" localSheetId="3">#REF!</definedName>
    <definedName name="S17P14" localSheetId="10">#REF!</definedName>
    <definedName name="S17P14">#REF!</definedName>
    <definedName name="S17P15" localSheetId="2">#REF!</definedName>
    <definedName name="S17P15" localSheetId="8">#REF!</definedName>
    <definedName name="S17P15" localSheetId="7">#REF!</definedName>
    <definedName name="S17P15" localSheetId="12">#REF!</definedName>
    <definedName name="S17P15" localSheetId="1">#REF!</definedName>
    <definedName name="S17P15" localSheetId="13">#REF!</definedName>
    <definedName name="S17P15" localSheetId="3">#REF!</definedName>
    <definedName name="S17P15" localSheetId="10">#REF!</definedName>
    <definedName name="S17P15">#REF!</definedName>
    <definedName name="S17P16" localSheetId="2">#REF!</definedName>
    <definedName name="S17P16" localSheetId="8">#REF!</definedName>
    <definedName name="S17P16" localSheetId="7">#REF!</definedName>
    <definedName name="S17P16" localSheetId="12">#REF!</definedName>
    <definedName name="S17P16" localSheetId="1">#REF!</definedName>
    <definedName name="S17P16" localSheetId="13">#REF!</definedName>
    <definedName name="S17P16" localSheetId="3">#REF!</definedName>
    <definedName name="S17P16" localSheetId="10">#REF!</definedName>
    <definedName name="S17P16">#REF!</definedName>
    <definedName name="S17P17" localSheetId="2">#REF!</definedName>
    <definedName name="S17P17" localSheetId="8">#REF!</definedName>
    <definedName name="S17P17" localSheetId="7">#REF!</definedName>
    <definedName name="S17P17" localSheetId="12">#REF!</definedName>
    <definedName name="S17P17" localSheetId="1">#REF!</definedName>
    <definedName name="S17P17" localSheetId="13">#REF!</definedName>
    <definedName name="S17P17" localSheetId="3">#REF!</definedName>
    <definedName name="S17P17" localSheetId="10">#REF!</definedName>
    <definedName name="S17P17">#REF!</definedName>
    <definedName name="S17P18" localSheetId="2">#REF!</definedName>
    <definedName name="S17P18" localSheetId="8">#REF!</definedName>
    <definedName name="S17P18" localSheetId="7">#REF!</definedName>
    <definedName name="S17P18" localSheetId="12">#REF!</definedName>
    <definedName name="S17P18" localSheetId="1">#REF!</definedName>
    <definedName name="S17P18" localSheetId="13">#REF!</definedName>
    <definedName name="S17P18" localSheetId="3">#REF!</definedName>
    <definedName name="S17P18" localSheetId="10">#REF!</definedName>
    <definedName name="S17P18">#REF!</definedName>
    <definedName name="S17P19" localSheetId="2">#REF!</definedName>
    <definedName name="S17P19" localSheetId="8">#REF!</definedName>
    <definedName name="S17P19" localSheetId="7">#REF!</definedName>
    <definedName name="S17P19" localSheetId="12">#REF!</definedName>
    <definedName name="S17P19" localSheetId="1">#REF!</definedName>
    <definedName name="S17P19" localSheetId="13">#REF!</definedName>
    <definedName name="S17P19" localSheetId="3">#REF!</definedName>
    <definedName name="S17P19" localSheetId="10">#REF!</definedName>
    <definedName name="S17P19">#REF!</definedName>
    <definedName name="S17P2" localSheetId="2">#REF!</definedName>
    <definedName name="S17P2" localSheetId="8">#REF!</definedName>
    <definedName name="S17P2" localSheetId="7">#REF!</definedName>
    <definedName name="S17P2" localSheetId="12">#REF!</definedName>
    <definedName name="S17P2" localSheetId="1">#REF!</definedName>
    <definedName name="S17P2" localSheetId="13">#REF!</definedName>
    <definedName name="S17P2" localSheetId="3">#REF!</definedName>
    <definedName name="S17P2" localSheetId="10">#REF!</definedName>
    <definedName name="S17P2">#REF!</definedName>
    <definedName name="S17P20" localSheetId="2">#REF!</definedName>
    <definedName name="S17P20" localSheetId="8">#REF!</definedName>
    <definedName name="S17P20" localSheetId="7">#REF!</definedName>
    <definedName name="S17P20" localSheetId="12">#REF!</definedName>
    <definedName name="S17P20" localSheetId="1">#REF!</definedName>
    <definedName name="S17P20" localSheetId="13">#REF!</definedName>
    <definedName name="S17P20" localSheetId="3">#REF!</definedName>
    <definedName name="S17P20" localSheetId="10">#REF!</definedName>
    <definedName name="S17P20">#REF!</definedName>
    <definedName name="S17P21" localSheetId="2">#REF!</definedName>
    <definedName name="S17P21" localSheetId="8">#REF!</definedName>
    <definedName name="S17P21" localSheetId="7">#REF!</definedName>
    <definedName name="S17P21" localSheetId="12">#REF!</definedName>
    <definedName name="S17P21" localSheetId="1">#REF!</definedName>
    <definedName name="S17P21" localSheetId="13">#REF!</definedName>
    <definedName name="S17P21" localSheetId="3">#REF!</definedName>
    <definedName name="S17P21" localSheetId="10">#REF!</definedName>
    <definedName name="S17P21">#REF!</definedName>
    <definedName name="S17P22" localSheetId="2">#REF!</definedName>
    <definedName name="S17P22" localSheetId="8">#REF!</definedName>
    <definedName name="S17P22" localSheetId="7">#REF!</definedName>
    <definedName name="S17P22" localSheetId="12">#REF!</definedName>
    <definedName name="S17P22" localSheetId="1">#REF!</definedName>
    <definedName name="S17P22" localSheetId="13">#REF!</definedName>
    <definedName name="S17P22" localSheetId="3">#REF!</definedName>
    <definedName name="S17P22" localSheetId="10">#REF!</definedName>
    <definedName name="S17P22">#REF!</definedName>
    <definedName name="S17P23" localSheetId="2">#REF!</definedName>
    <definedName name="S17P23" localSheetId="8">#REF!</definedName>
    <definedName name="S17P23" localSheetId="7">#REF!</definedName>
    <definedName name="S17P23" localSheetId="12">#REF!</definedName>
    <definedName name="S17P23" localSheetId="1">#REF!</definedName>
    <definedName name="S17P23" localSheetId="13">#REF!</definedName>
    <definedName name="S17P23" localSheetId="3">#REF!</definedName>
    <definedName name="S17P23" localSheetId="10">#REF!</definedName>
    <definedName name="S17P23">#REF!</definedName>
    <definedName name="S17P24" localSheetId="2">#REF!</definedName>
    <definedName name="S17P24" localSheetId="8">#REF!</definedName>
    <definedName name="S17P24" localSheetId="7">#REF!</definedName>
    <definedName name="S17P24" localSheetId="12">#REF!</definedName>
    <definedName name="S17P24" localSheetId="1">#REF!</definedName>
    <definedName name="S17P24" localSheetId="13">#REF!</definedName>
    <definedName name="S17P24" localSheetId="3">#REF!</definedName>
    <definedName name="S17P24" localSheetId="10">#REF!</definedName>
    <definedName name="S17P24">#REF!</definedName>
    <definedName name="S17P3" localSheetId="2">#REF!</definedName>
    <definedName name="S17P3" localSheetId="8">#REF!</definedName>
    <definedName name="S17P3" localSheetId="7">#REF!</definedName>
    <definedName name="S17P3" localSheetId="12">#REF!</definedName>
    <definedName name="S17P3" localSheetId="1">#REF!</definedName>
    <definedName name="S17P3" localSheetId="13">#REF!</definedName>
    <definedName name="S17P3" localSheetId="3">#REF!</definedName>
    <definedName name="S17P3" localSheetId="10">#REF!</definedName>
    <definedName name="S17P3">#REF!</definedName>
    <definedName name="S17P4" localSheetId="2">#REF!</definedName>
    <definedName name="S17P4" localSheetId="8">#REF!</definedName>
    <definedName name="S17P4" localSheetId="7">#REF!</definedName>
    <definedName name="S17P4" localSheetId="12">#REF!</definedName>
    <definedName name="S17P4" localSheetId="1">#REF!</definedName>
    <definedName name="S17P4" localSheetId="13">#REF!</definedName>
    <definedName name="S17P4" localSheetId="3">#REF!</definedName>
    <definedName name="S17P4" localSheetId="10">#REF!</definedName>
    <definedName name="S17P4">#REF!</definedName>
    <definedName name="S17P5" localSheetId="2">#REF!</definedName>
    <definedName name="S17P5" localSheetId="8">#REF!</definedName>
    <definedName name="S17P5" localSheetId="7">#REF!</definedName>
    <definedName name="S17P5" localSheetId="12">#REF!</definedName>
    <definedName name="S17P5" localSheetId="1">#REF!</definedName>
    <definedName name="S17P5" localSheetId="13">#REF!</definedName>
    <definedName name="S17P5" localSheetId="3">#REF!</definedName>
    <definedName name="S17P5" localSheetId="10">#REF!</definedName>
    <definedName name="S17P5">#REF!</definedName>
    <definedName name="S17P6" localSheetId="2">#REF!</definedName>
    <definedName name="S17P6" localSheetId="8">#REF!</definedName>
    <definedName name="S17P6" localSheetId="7">#REF!</definedName>
    <definedName name="S17P6" localSheetId="12">#REF!</definedName>
    <definedName name="S17P6" localSheetId="1">#REF!</definedName>
    <definedName name="S17P6" localSheetId="13">#REF!</definedName>
    <definedName name="S17P6" localSheetId="3">#REF!</definedName>
    <definedName name="S17P6" localSheetId="10">#REF!</definedName>
    <definedName name="S17P6">#REF!</definedName>
    <definedName name="S17P7" localSheetId="2">#REF!</definedName>
    <definedName name="S17P7" localSheetId="8">#REF!</definedName>
    <definedName name="S17P7" localSheetId="7">#REF!</definedName>
    <definedName name="S17P7" localSheetId="12">#REF!</definedName>
    <definedName name="S17P7" localSheetId="1">#REF!</definedName>
    <definedName name="S17P7" localSheetId="13">#REF!</definedName>
    <definedName name="S17P7" localSheetId="3">#REF!</definedName>
    <definedName name="S17P7" localSheetId="10">#REF!</definedName>
    <definedName name="S17P7">#REF!</definedName>
    <definedName name="S17P8" localSheetId="2">#REF!</definedName>
    <definedName name="S17P8" localSheetId="8">#REF!</definedName>
    <definedName name="S17P8" localSheetId="7">#REF!</definedName>
    <definedName name="S17P8" localSheetId="12">#REF!</definedName>
    <definedName name="S17P8" localSheetId="1">#REF!</definedName>
    <definedName name="S17P8" localSheetId="13">#REF!</definedName>
    <definedName name="S17P8" localSheetId="3">#REF!</definedName>
    <definedName name="S17P8" localSheetId="10">#REF!</definedName>
    <definedName name="S17P8">#REF!</definedName>
    <definedName name="S17P9" localSheetId="2">#REF!</definedName>
    <definedName name="S17P9" localSheetId="8">#REF!</definedName>
    <definedName name="S17P9" localSheetId="7">#REF!</definedName>
    <definedName name="S17P9" localSheetId="12">#REF!</definedName>
    <definedName name="S17P9" localSheetId="1">#REF!</definedName>
    <definedName name="S17P9" localSheetId="13">#REF!</definedName>
    <definedName name="S17P9" localSheetId="3">#REF!</definedName>
    <definedName name="S17P9" localSheetId="10">#REF!</definedName>
    <definedName name="S17P9">#REF!</definedName>
    <definedName name="S17R1" localSheetId="2">#REF!</definedName>
    <definedName name="S17R1" localSheetId="8">#REF!</definedName>
    <definedName name="S17R1" localSheetId="7">#REF!</definedName>
    <definedName name="S17R1" localSheetId="12">#REF!</definedName>
    <definedName name="S17R1" localSheetId="1">#REF!</definedName>
    <definedName name="S17R1" localSheetId="13">#REF!</definedName>
    <definedName name="S17R1" localSheetId="3">#REF!</definedName>
    <definedName name="S17R1" localSheetId="10">#REF!</definedName>
    <definedName name="S17R1">#REF!</definedName>
    <definedName name="S17R10" localSheetId="2">#REF!</definedName>
    <definedName name="S17R10" localSheetId="8">#REF!</definedName>
    <definedName name="S17R10" localSheetId="7">#REF!</definedName>
    <definedName name="S17R10" localSheetId="12">#REF!</definedName>
    <definedName name="S17R10" localSheetId="1">#REF!</definedName>
    <definedName name="S17R10" localSheetId="13">#REF!</definedName>
    <definedName name="S17R10" localSheetId="3">#REF!</definedName>
    <definedName name="S17R10" localSheetId="10">#REF!</definedName>
    <definedName name="S17R10">#REF!</definedName>
    <definedName name="S17R11" localSheetId="2">#REF!</definedName>
    <definedName name="S17R11" localSheetId="8">#REF!</definedName>
    <definedName name="S17R11" localSheetId="7">#REF!</definedName>
    <definedName name="S17R11" localSheetId="12">#REF!</definedName>
    <definedName name="S17R11" localSheetId="1">#REF!</definedName>
    <definedName name="S17R11" localSheetId="13">#REF!</definedName>
    <definedName name="S17R11" localSheetId="3">#REF!</definedName>
    <definedName name="S17R11" localSheetId="10">#REF!</definedName>
    <definedName name="S17R11">#REF!</definedName>
    <definedName name="S17R12" localSheetId="2">#REF!</definedName>
    <definedName name="S17R12" localSheetId="8">#REF!</definedName>
    <definedName name="S17R12" localSheetId="7">#REF!</definedName>
    <definedName name="S17R12" localSheetId="12">#REF!</definedName>
    <definedName name="S17R12" localSheetId="1">#REF!</definedName>
    <definedName name="S17R12" localSheetId="13">#REF!</definedName>
    <definedName name="S17R12" localSheetId="3">#REF!</definedName>
    <definedName name="S17R12" localSheetId="10">#REF!</definedName>
    <definedName name="S17R12">#REF!</definedName>
    <definedName name="S17R13" localSheetId="2">#REF!</definedName>
    <definedName name="S17R13" localSheetId="8">#REF!</definedName>
    <definedName name="S17R13" localSheetId="7">#REF!</definedName>
    <definedName name="S17R13" localSheetId="12">#REF!</definedName>
    <definedName name="S17R13" localSheetId="1">#REF!</definedName>
    <definedName name="S17R13" localSheetId="13">#REF!</definedName>
    <definedName name="S17R13" localSheetId="3">#REF!</definedName>
    <definedName name="S17R13" localSheetId="10">#REF!</definedName>
    <definedName name="S17R13">#REF!</definedName>
    <definedName name="S17R14" localSheetId="2">#REF!</definedName>
    <definedName name="S17R14" localSheetId="8">#REF!</definedName>
    <definedName name="S17R14" localSheetId="7">#REF!</definedName>
    <definedName name="S17R14" localSheetId="12">#REF!</definedName>
    <definedName name="S17R14" localSheetId="1">#REF!</definedName>
    <definedName name="S17R14" localSheetId="13">#REF!</definedName>
    <definedName name="S17R14" localSheetId="3">#REF!</definedName>
    <definedName name="S17R14" localSheetId="10">#REF!</definedName>
    <definedName name="S17R14">#REF!</definedName>
    <definedName name="S17R15" localSheetId="2">#REF!</definedName>
    <definedName name="S17R15" localSheetId="8">#REF!</definedName>
    <definedName name="S17R15" localSheetId="7">#REF!</definedName>
    <definedName name="S17R15" localSheetId="12">#REF!</definedName>
    <definedName name="S17R15" localSheetId="1">#REF!</definedName>
    <definedName name="S17R15" localSheetId="13">#REF!</definedName>
    <definedName name="S17R15" localSheetId="3">#REF!</definedName>
    <definedName name="S17R15" localSheetId="10">#REF!</definedName>
    <definedName name="S17R15">#REF!</definedName>
    <definedName name="S17R16" localSheetId="2">#REF!</definedName>
    <definedName name="S17R16" localSheetId="8">#REF!</definedName>
    <definedName name="S17R16" localSheetId="7">#REF!</definedName>
    <definedName name="S17R16" localSheetId="12">#REF!</definedName>
    <definedName name="S17R16" localSheetId="1">#REF!</definedName>
    <definedName name="S17R16" localSheetId="13">#REF!</definedName>
    <definedName name="S17R16" localSheetId="3">#REF!</definedName>
    <definedName name="S17R16" localSheetId="10">#REF!</definedName>
    <definedName name="S17R16">#REF!</definedName>
    <definedName name="S17R17" localSheetId="2">#REF!</definedName>
    <definedName name="S17R17" localSheetId="8">#REF!</definedName>
    <definedName name="S17R17" localSheetId="7">#REF!</definedName>
    <definedName name="S17R17" localSheetId="12">#REF!</definedName>
    <definedName name="S17R17" localSheetId="1">#REF!</definedName>
    <definedName name="S17R17" localSheetId="13">#REF!</definedName>
    <definedName name="S17R17" localSheetId="3">#REF!</definedName>
    <definedName name="S17R17" localSheetId="10">#REF!</definedName>
    <definedName name="S17R17">#REF!</definedName>
    <definedName name="S17R18" localSheetId="2">#REF!</definedName>
    <definedName name="S17R18" localSheetId="8">#REF!</definedName>
    <definedName name="S17R18" localSheetId="7">#REF!</definedName>
    <definedName name="S17R18" localSheetId="12">#REF!</definedName>
    <definedName name="S17R18" localSheetId="1">#REF!</definedName>
    <definedName name="S17R18" localSheetId="13">#REF!</definedName>
    <definedName name="S17R18" localSheetId="3">#REF!</definedName>
    <definedName name="S17R18" localSheetId="10">#REF!</definedName>
    <definedName name="S17R18">#REF!</definedName>
    <definedName name="S17R19" localSheetId="2">#REF!</definedName>
    <definedName name="S17R19" localSheetId="8">#REF!</definedName>
    <definedName name="S17R19" localSheetId="7">#REF!</definedName>
    <definedName name="S17R19" localSheetId="12">#REF!</definedName>
    <definedName name="S17R19" localSheetId="1">#REF!</definedName>
    <definedName name="S17R19" localSheetId="13">#REF!</definedName>
    <definedName name="S17R19" localSheetId="3">#REF!</definedName>
    <definedName name="S17R19" localSheetId="10">#REF!</definedName>
    <definedName name="S17R19">#REF!</definedName>
    <definedName name="S17R2" localSheetId="2">#REF!</definedName>
    <definedName name="S17R2" localSheetId="8">#REF!</definedName>
    <definedName name="S17R2" localSheetId="7">#REF!</definedName>
    <definedName name="S17R2" localSheetId="12">#REF!</definedName>
    <definedName name="S17R2" localSheetId="1">#REF!</definedName>
    <definedName name="S17R2" localSheetId="13">#REF!</definedName>
    <definedName name="S17R2" localSheetId="3">#REF!</definedName>
    <definedName name="S17R2" localSheetId="10">#REF!</definedName>
    <definedName name="S17R2">#REF!</definedName>
    <definedName name="S17R20" localSheetId="2">#REF!</definedName>
    <definedName name="S17R20" localSheetId="8">#REF!</definedName>
    <definedName name="S17R20" localSheetId="7">#REF!</definedName>
    <definedName name="S17R20" localSheetId="12">#REF!</definedName>
    <definedName name="S17R20" localSheetId="1">#REF!</definedName>
    <definedName name="S17R20" localSheetId="13">#REF!</definedName>
    <definedName name="S17R20" localSheetId="3">#REF!</definedName>
    <definedName name="S17R20" localSheetId="10">#REF!</definedName>
    <definedName name="S17R20">#REF!</definedName>
    <definedName name="S17R21" localSheetId="2">#REF!</definedName>
    <definedName name="S17R21" localSheetId="8">#REF!</definedName>
    <definedName name="S17R21" localSheetId="7">#REF!</definedName>
    <definedName name="S17R21" localSheetId="12">#REF!</definedName>
    <definedName name="S17R21" localSheetId="1">#REF!</definedName>
    <definedName name="S17R21" localSheetId="13">#REF!</definedName>
    <definedName name="S17R21" localSheetId="3">#REF!</definedName>
    <definedName name="S17R21" localSheetId="10">#REF!</definedName>
    <definedName name="S17R21">#REF!</definedName>
    <definedName name="S17R22" localSheetId="2">#REF!</definedName>
    <definedName name="S17R22" localSheetId="8">#REF!</definedName>
    <definedName name="S17R22" localSheetId="7">#REF!</definedName>
    <definedName name="S17R22" localSheetId="12">#REF!</definedName>
    <definedName name="S17R22" localSheetId="1">#REF!</definedName>
    <definedName name="S17R22" localSheetId="13">#REF!</definedName>
    <definedName name="S17R22" localSheetId="3">#REF!</definedName>
    <definedName name="S17R22" localSheetId="10">#REF!</definedName>
    <definedName name="S17R22">#REF!</definedName>
    <definedName name="S17R23" localSheetId="2">#REF!</definedName>
    <definedName name="S17R23" localSheetId="8">#REF!</definedName>
    <definedName name="S17R23" localSheetId="7">#REF!</definedName>
    <definedName name="S17R23" localSheetId="12">#REF!</definedName>
    <definedName name="S17R23" localSheetId="1">#REF!</definedName>
    <definedName name="S17R23" localSheetId="13">#REF!</definedName>
    <definedName name="S17R23" localSheetId="3">#REF!</definedName>
    <definedName name="S17R23" localSheetId="10">#REF!</definedName>
    <definedName name="S17R23">#REF!</definedName>
    <definedName name="S17R24" localSheetId="2">#REF!</definedName>
    <definedName name="S17R24" localSheetId="8">#REF!</definedName>
    <definedName name="S17R24" localSheetId="7">#REF!</definedName>
    <definedName name="S17R24" localSheetId="12">#REF!</definedName>
    <definedName name="S17R24" localSheetId="1">#REF!</definedName>
    <definedName name="S17R24" localSheetId="13">#REF!</definedName>
    <definedName name="S17R24" localSheetId="3">#REF!</definedName>
    <definedName name="S17R24" localSheetId="10">#REF!</definedName>
    <definedName name="S17R24">#REF!</definedName>
    <definedName name="S17R3" localSheetId="2">#REF!</definedName>
    <definedName name="S17R3" localSheetId="8">#REF!</definedName>
    <definedName name="S17R3" localSheetId="7">#REF!</definedName>
    <definedName name="S17R3" localSheetId="12">#REF!</definedName>
    <definedName name="S17R3" localSheetId="1">#REF!</definedName>
    <definedName name="S17R3" localSheetId="13">#REF!</definedName>
    <definedName name="S17R3" localSheetId="3">#REF!</definedName>
    <definedName name="S17R3" localSheetId="10">#REF!</definedName>
    <definedName name="S17R3">#REF!</definedName>
    <definedName name="S17R4" localSheetId="2">#REF!</definedName>
    <definedName name="S17R4" localSheetId="8">#REF!</definedName>
    <definedName name="S17R4" localSheetId="7">#REF!</definedName>
    <definedName name="S17R4" localSheetId="12">#REF!</definedName>
    <definedName name="S17R4" localSheetId="1">#REF!</definedName>
    <definedName name="S17R4" localSheetId="13">#REF!</definedName>
    <definedName name="S17R4" localSheetId="3">#REF!</definedName>
    <definedName name="S17R4" localSheetId="10">#REF!</definedName>
    <definedName name="S17R4">#REF!</definedName>
    <definedName name="S17R5" localSheetId="2">#REF!</definedName>
    <definedName name="S17R5" localSheetId="8">#REF!</definedName>
    <definedName name="S17R5" localSheetId="7">#REF!</definedName>
    <definedName name="S17R5" localSheetId="12">#REF!</definedName>
    <definedName name="S17R5" localSheetId="1">#REF!</definedName>
    <definedName name="S17R5" localSheetId="13">#REF!</definedName>
    <definedName name="S17R5" localSheetId="3">#REF!</definedName>
    <definedName name="S17R5" localSheetId="10">#REF!</definedName>
    <definedName name="S17R5">#REF!</definedName>
    <definedName name="S17R6" localSheetId="2">#REF!</definedName>
    <definedName name="S17R6" localSheetId="8">#REF!</definedName>
    <definedName name="S17R6" localSheetId="7">#REF!</definedName>
    <definedName name="S17R6" localSheetId="12">#REF!</definedName>
    <definedName name="S17R6" localSheetId="1">#REF!</definedName>
    <definedName name="S17R6" localSheetId="13">#REF!</definedName>
    <definedName name="S17R6" localSheetId="3">#REF!</definedName>
    <definedName name="S17R6" localSheetId="10">#REF!</definedName>
    <definedName name="S17R6">#REF!</definedName>
    <definedName name="S17R7" localSheetId="2">#REF!</definedName>
    <definedName name="S17R7" localSheetId="8">#REF!</definedName>
    <definedName name="S17R7" localSheetId="7">#REF!</definedName>
    <definedName name="S17R7" localSheetId="12">#REF!</definedName>
    <definedName name="S17R7" localSheetId="1">#REF!</definedName>
    <definedName name="S17R7" localSheetId="13">#REF!</definedName>
    <definedName name="S17R7" localSheetId="3">#REF!</definedName>
    <definedName name="S17R7" localSheetId="10">#REF!</definedName>
    <definedName name="S17R7">#REF!</definedName>
    <definedName name="S17R8" localSheetId="2">#REF!</definedName>
    <definedName name="S17R8" localSheetId="8">#REF!</definedName>
    <definedName name="S17R8" localSheetId="7">#REF!</definedName>
    <definedName name="S17R8" localSheetId="12">#REF!</definedName>
    <definedName name="S17R8" localSheetId="1">#REF!</definedName>
    <definedName name="S17R8" localSheetId="13">#REF!</definedName>
    <definedName name="S17R8" localSheetId="3">#REF!</definedName>
    <definedName name="S17R8" localSheetId="10">#REF!</definedName>
    <definedName name="S17R8">#REF!</definedName>
    <definedName name="S17R9" localSheetId="2">#REF!</definedName>
    <definedName name="S17R9" localSheetId="8">#REF!</definedName>
    <definedName name="S17R9" localSheetId="7">#REF!</definedName>
    <definedName name="S17R9" localSheetId="12">#REF!</definedName>
    <definedName name="S17R9" localSheetId="1">#REF!</definedName>
    <definedName name="S17R9" localSheetId="13">#REF!</definedName>
    <definedName name="S17R9" localSheetId="3">#REF!</definedName>
    <definedName name="S17R9" localSheetId="10">#REF!</definedName>
    <definedName name="S17R9">#REF!</definedName>
    <definedName name="S18P1" localSheetId="2">#REF!</definedName>
    <definedName name="S18P1" localSheetId="8">#REF!</definedName>
    <definedName name="S18P1" localSheetId="7">#REF!</definedName>
    <definedName name="S18P1" localSheetId="12">#REF!</definedName>
    <definedName name="S18P1" localSheetId="1">#REF!</definedName>
    <definedName name="S18P1" localSheetId="13">#REF!</definedName>
    <definedName name="S18P1" localSheetId="3">#REF!</definedName>
    <definedName name="S18P1" localSheetId="10">#REF!</definedName>
    <definedName name="S18P1">#REF!</definedName>
    <definedName name="S18P10" localSheetId="2">#REF!</definedName>
    <definedName name="S18P10" localSheetId="8">#REF!</definedName>
    <definedName name="S18P10" localSheetId="7">#REF!</definedName>
    <definedName name="S18P10" localSheetId="12">#REF!</definedName>
    <definedName name="S18P10" localSheetId="1">#REF!</definedName>
    <definedName name="S18P10" localSheetId="13">#REF!</definedName>
    <definedName name="S18P10" localSheetId="3">#REF!</definedName>
    <definedName name="S18P10" localSheetId="10">#REF!</definedName>
    <definedName name="S18P10">#REF!</definedName>
    <definedName name="S18P11" localSheetId="2">#REF!</definedName>
    <definedName name="S18P11" localSheetId="8">#REF!</definedName>
    <definedName name="S18P11" localSheetId="7">#REF!</definedName>
    <definedName name="S18P11" localSheetId="12">#REF!</definedName>
    <definedName name="S18P11" localSheetId="1">#REF!</definedName>
    <definedName name="S18P11" localSheetId="13">#REF!</definedName>
    <definedName name="S18P11" localSheetId="3">#REF!</definedName>
    <definedName name="S18P11" localSheetId="10">#REF!</definedName>
    <definedName name="S18P11">#REF!</definedName>
    <definedName name="S18P12" localSheetId="2">#REF!</definedName>
    <definedName name="S18P12" localSheetId="8">#REF!</definedName>
    <definedName name="S18P12" localSheetId="7">#REF!</definedName>
    <definedName name="S18P12" localSheetId="12">#REF!</definedName>
    <definedName name="S18P12" localSheetId="1">#REF!</definedName>
    <definedName name="S18P12" localSheetId="13">#REF!</definedName>
    <definedName name="S18P12" localSheetId="3">#REF!</definedName>
    <definedName name="S18P12" localSheetId="10">#REF!</definedName>
    <definedName name="S18P12">#REF!</definedName>
    <definedName name="S18P13" localSheetId="2">#REF!</definedName>
    <definedName name="S18P13" localSheetId="8">#REF!</definedName>
    <definedName name="S18P13" localSheetId="7">#REF!</definedName>
    <definedName name="S18P13" localSheetId="12">#REF!</definedName>
    <definedName name="S18P13" localSheetId="1">#REF!</definedName>
    <definedName name="S18P13" localSheetId="13">#REF!</definedName>
    <definedName name="S18P13" localSheetId="3">#REF!</definedName>
    <definedName name="S18P13" localSheetId="10">#REF!</definedName>
    <definedName name="S18P13">#REF!</definedName>
    <definedName name="S18P14" localSheetId="2">#REF!</definedName>
    <definedName name="S18P14" localSheetId="8">#REF!</definedName>
    <definedName name="S18P14" localSheetId="7">#REF!</definedName>
    <definedName name="S18P14" localSheetId="12">#REF!</definedName>
    <definedName name="S18P14" localSheetId="1">#REF!</definedName>
    <definedName name="S18P14" localSheetId="13">#REF!</definedName>
    <definedName name="S18P14" localSheetId="3">#REF!</definedName>
    <definedName name="S18P14" localSheetId="10">#REF!</definedName>
    <definedName name="S18P14">#REF!</definedName>
    <definedName name="S18P15" localSheetId="2">#REF!</definedName>
    <definedName name="S18P15" localSheetId="8">#REF!</definedName>
    <definedName name="S18P15" localSheetId="7">#REF!</definedName>
    <definedName name="S18P15" localSheetId="12">#REF!</definedName>
    <definedName name="S18P15" localSheetId="1">#REF!</definedName>
    <definedName name="S18P15" localSheetId="13">#REF!</definedName>
    <definedName name="S18P15" localSheetId="3">#REF!</definedName>
    <definedName name="S18P15" localSheetId="10">#REF!</definedName>
    <definedName name="S18P15">#REF!</definedName>
    <definedName name="S18P16" localSheetId="2">#REF!</definedName>
    <definedName name="S18P16" localSheetId="8">#REF!</definedName>
    <definedName name="S18P16" localSheetId="7">#REF!</definedName>
    <definedName name="S18P16" localSheetId="12">#REF!</definedName>
    <definedName name="S18P16" localSheetId="1">#REF!</definedName>
    <definedName name="S18P16" localSheetId="13">#REF!</definedName>
    <definedName name="S18P16" localSheetId="3">#REF!</definedName>
    <definedName name="S18P16" localSheetId="10">#REF!</definedName>
    <definedName name="S18P16">#REF!</definedName>
    <definedName name="S18P17" localSheetId="2">#REF!</definedName>
    <definedName name="S18P17" localSheetId="8">#REF!</definedName>
    <definedName name="S18P17" localSheetId="7">#REF!</definedName>
    <definedName name="S18P17" localSheetId="12">#REF!</definedName>
    <definedName name="S18P17" localSheetId="1">#REF!</definedName>
    <definedName name="S18P17" localSheetId="13">#REF!</definedName>
    <definedName name="S18P17" localSheetId="3">#REF!</definedName>
    <definedName name="S18P17" localSheetId="10">#REF!</definedName>
    <definedName name="S18P17">#REF!</definedName>
    <definedName name="S18P18" localSheetId="2">#REF!</definedName>
    <definedName name="S18P18" localSheetId="8">#REF!</definedName>
    <definedName name="S18P18" localSheetId="7">#REF!</definedName>
    <definedName name="S18P18" localSheetId="12">#REF!</definedName>
    <definedName name="S18P18" localSheetId="1">#REF!</definedName>
    <definedName name="S18P18" localSheetId="13">#REF!</definedName>
    <definedName name="S18P18" localSheetId="3">#REF!</definedName>
    <definedName name="S18P18" localSheetId="10">#REF!</definedName>
    <definedName name="S18P18">#REF!</definedName>
    <definedName name="S18P19" localSheetId="2">#REF!</definedName>
    <definedName name="S18P19" localSheetId="8">#REF!</definedName>
    <definedName name="S18P19" localSheetId="7">#REF!</definedName>
    <definedName name="S18P19" localSheetId="12">#REF!</definedName>
    <definedName name="S18P19" localSheetId="1">#REF!</definedName>
    <definedName name="S18P19" localSheetId="13">#REF!</definedName>
    <definedName name="S18P19" localSheetId="3">#REF!</definedName>
    <definedName name="S18P19" localSheetId="10">#REF!</definedName>
    <definedName name="S18P19">#REF!</definedName>
    <definedName name="S18P2" localSheetId="2">#REF!</definedName>
    <definedName name="S18P2" localSheetId="8">#REF!</definedName>
    <definedName name="S18P2" localSheetId="7">#REF!</definedName>
    <definedName name="S18P2" localSheetId="12">#REF!</definedName>
    <definedName name="S18P2" localSheetId="1">#REF!</definedName>
    <definedName name="S18P2" localSheetId="13">#REF!</definedName>
    <definedName name="S18P2" localSheetId="3">#REF!</definedName>
    <definedName name="S18P2" localSheetId="10">#REF!</definedName>
    <definedName name="S18P2">#REF!</definedName>
    <definedName name="S18P20" localSheetId="2">#REF!</definedName>
    <definedName name="S18P20" localSheetId="8">#REF!</definedName>
    <definedName name="S18P20" localSheetId="7">#REF!</definedName>
    <definedName name="S18P20" localSheetId="12">#REF!</definedName>
    <definedName name="S18P20" localSheetId="1">#REF!</definedName>
    <definedName name="S18P20" localSheetId="13">#REF!</definedName>
    <definedName name="S18P20" localSheetId="3">#REF!</definedName>
    <definedName name="S18P20" localSheetId="10">#REF!</definedName>
    <definedName name="S18P20">#REF!</definedName>
    <definedName name="S18P21" localSheetId="2">#REF!</definedName>
    <definedName name="S18P21" localSheetId="8">#REF!</definedName>
    <definedName name="S18P21" localSheetId="7">#REF!</definedName>
    <definedName name="S18P21" localSheetId="12">#REF!</definedName>
    <definedName name="S18P21" localSheetId="1">#REF!</definedName>
    <definedName name="S18P21" localSheetId="13">#REF!</definedName>
    <definedName name="S18P21" localSheetId="3">#REF!</definedName>
    <definedName name="S18P21" localSheetId="10">#REF!</definedName>
    <definedName name="S18P21">#REF!</definedName>
    <definedName name="S18P22" localSheetId="2">#REF!</definedName>
    <definedName name="S18P22" localSheetId="8">#REF!</definedName>
    <definedName name="S18P22" localSheetId="7">#REF!</definedName>
    <definedName name="S18P22" localSheetId="12">#REF!</definedName>
    <definedName name="S18P22" localSheetId="1">#REF!</definedName>
    <definedName name="S18P22" localSheetId="13">#REF!</definedName>
    <definedName name="S18P22" localSheetId="3">#REF!</definedName>
    <definedName name="S18P22" localSheetId="10">#REF!</definedName>
    <definedName name="S18P22">#REF!</definedName>
    <definedName name="S18P23" localSheetId="2">#REF!</definedName>
    <definedName name="S18P23" localSheetId="8">#REF!</definedName>
    <definedName name="S18P23" localSheetId="7">#REF!</definedName>
    <definedName name="S18P23" localSheetId="12">#REF!</definedName>
    <definedName name="S18P23" localSheetId="1">#REF!</definedName>
    <definedName name="S18P23" localSheetId="13">#REF!</definedName>
    <definedName name="S18P23" localSheetId="3">#REF!</definedName>
    <definedName name="S18P23" localSheetId="10">#REF!</definedName>
    <definedName name="S18P23">#REF!</definedName>
    <definedName name="S18P24" localSheetId="2">#REF!</definedName>
    <definedName name="S18P24" localSheetId="8">#REF!</definedName>
    <definedName name="S18P24" localSheetId="7">#REF!</definedName>
    <definedName name="S18P24" localSheetId="12">#REF!</definedName>
    <definedName name="S18P24" localSheetId="1">#REF!</definedName>
    <definedName name="S18P24" localSheetId="13">#REF!</definedName>
    <definedName name="S18P24" localSheetId="3">#REF!</definedName>
    <definedName name="S18P24" localSheetId="10">#REF!</definedName>
    <definedName name="S18P24">#REF!</definedName>
    <definedName name="S18P3" localSheetId="2">#REF!</definedName>
    <definedName name="S18P3" localSheetId="8">#REF!</definedName>
    <definedName name="S18P3" localSheetId="7">#REF!</definedName>
    <definedName name="S18P3" localSheetId="12">#REF!</definedName>
    <definedName name="S18P3" localSheetId="1">#REF!</definedName>
    <definedName name="S18P3" localSheetId="13">#REF!</definedName>
    <definedName name="S18P3" localSheetId="3">#REF!</definedName>
    <definedName name="S18P3" localSheetId="10">#REF!</definedName>
    <definedName name="S18P3">#REF!</definedName>
    <definedName name="S18P4" localSheetId="2">#REF!</definedName>
    <definedName name="S18P4" localSheetId="8">#REF!</definedName>
    <definedName name="S18P4" localSheetId="7">#REF!</definedName>
    <definedName name="S18P4" localSheetId="12">#REF!</definedName>
    <definedName name="S18P4" localSheetId="1">#REF!</definedName>
    <definedName name="S18P4" localSheetId="13">#REF!</definedName>
    <definedName name="S18P4" localSheetId="3">#REF!</definedName>
    <definedName name="S18P4" localSheetId="10">#REF!</definedName>
    <definedName name="S18P4">#REF!</definedName>
    <definedName name="S18P5" localSheetId="2">#REF!</definedName>
    <definedName name="S18P5" localSheetId="8">#REF!</definedName>
    <definedName name="S18P5" localSheetId="7">#REF!</definedName>
    <definedName name="S18P5" localSheetId="12">#REF!</definedName>
    <definedName name="S18P5" localSheetId="1">#REF!</definedName>
    <definedName name="S18P5" localSheetId="13">#REF!</definedName>
    <definedName name="S18P5" localSheetId="3">#REF!</definedName>
    <definedName name="S18P5" localSheetId="10">#REF!</definedName>
    <definedName name="S18P5">#REF!</definedName>
    <definedName name="S18P6" localSheetId="2">#REF!</definedName>
    <definedName name="S18P6" localSheetId="8">#REF!</definedName>
    <definedName name="S18P6" localSheetId="7">#REF!</definedName>
    <definedName name="S18P6" localSheetId="12">#REF!</definedName>
    <definedName name="S18P6" localSheetId="1">#REF!</definedName>
    <definedName name="S18P6" localSheetId="13">#REF!</definedName>
    <definedName name="S18P6" localSheetId="3">#REF!</definedName>
    <definedName name="S18P6" localSheetId="10">#REF!</definedName>
    <definedName name="S18P6">#REF!</definedName>
    <definedName name="S18P7" localSheetId="2">#REF!</definedName>
    <definedName name="S18P7" localSheetId="8">#REF!</definedName>
    <definedName name="S18P7" localSheetId="7">#REF!</definedName>
    <definedName name="S18P7" localSheetId="12">#REF!</definedName>
    <definedName name="S18P7" localSheetId="1">#REF!</definedName>
    <definedName name="S18P7" localSheetId="13">#REF!</definedName>
    <definedName name="S18P7" localSheetId="3">#REF!</definedName>
    <definedName name="S18P7" localSheetId="10">#REF!</definedName>
    <definedName name="S18P7">#REF!</definedName>
    <definedName name="S18P8" localSheetId="2">#REF!</definedName>
    <definedName name="S18P8" localSheetId="8">#REF!</definedName>
    <definedName name="S18P8" localSheetId="7">#REF!</definedName>
    <definedName name="S18P8" localSheetId="12">#REF!</definedName>
    <definedName name="S18P8" localSheetId="1">#REF!</definedName>
    <definedName name="S18P8" localSheetId="13">#REF!</definedName>
    <definedName name="S18P8" localSheetId="3">#REF!</definedName>
    <definedName name="S18P8" localSheetId="10">#REF!</definedName>
    <definedName name="S18P8">#REF!</definedName>
    <definedName name="S18P9" localSheetId="2">#REF!</definedName>
    <definedName name="S18P9" localSheetId="8">#REF!</definedName>
    <definedName name="S18P9" localSheetId="7">#REF!</definedName>
    <definedName name="S18P9" localSheetId="12">#REF!</definedName>
    <definedName name="S18P9" localSheetId="1">#REF!</definedName>
    <definedName name="S18P9" localSheetId="13">#REF!</definedName>
    <definedName name="S18P9" localSheetId="3">#REF!</definedName>
    <definedName name="S18P9" localSheetId="10">#REF!</definedName>
    <definedName name="S18P9">#REF!</definedName>
    <definedName name="S18R1" localSheetId="2">#REF!</definedName>
    <definedName name="S18R1" localSheetId="8">#REF!</definedName>
    <definedName name="S18R1" localSheetId="7">#REF!</definedName>
    <definedName name="S18R1" localSheetId="12">#REF!</definedName>
    <definedName name="S18R1" localSheetId="1">#REF!</definedName>
    <definedName name="S18R1" localSheetId="13">#REF!</definedName>
    <definedName name="S18R1" localSheetId="3">#REF!</definedName>
    <definedName name="S18R1" localSheetId="10">#REF!</definedName>
    <definedName name="S18R1">#REF!</definedName>
    <definedName name="S18R10" localSheetId="2">#REF!</definedName>
    <definedName name="S18R10" localSheetId="8">#REF!</definedName>
    <definedName name="S18R10" localSheetId="7">#REF!</definedName>
    <definedName name="S18R10" localSheetId="12">#REF!</definedName>
    <definedName name="S18R10" localSheetId="1">#REF!</definedName>
    <definedName name="S18R10" localSheetId="13">#REF!</definedName>
    <definedName name="S18R10" localSheetId="3">#REF!</definedName>
    <definedName name="S18R10" localSheetId="10">#REF!</definedName>
    <definedName name="S18R10">#REF!</definedName>
    <definedName name="S18R11" localSheetId="2">#REF!</definedName>
    <definedName name="S18R11" localSheetId="8">#REF!</definedName>
    <definedName name="S18R11" localSheetId="7">#REF!</definedName>
    <definedName name="S18R11" localSheetId="12">#REF!</definedName>
    <definedName name="S18R11" localSheetId="1">#REF!</definedName>
    <definedName name="S18R11" localSheetId="13">#REF!</definedName>
    <definedName name="S18R11" localSheetId="3">#REF!</definedName>
    <definedName name="S18R11" localSheetId="10">#REF!</definedName>
    <definedName name="S18R11">#REF!</definedName>
    <definedName name="S18R12" localSheetId="2">#REF!</definedName>
    <definedName name="S18R12" localSheetId="8">#REF!</definedName>
    <definedName name="S18R12" localSheetId="7">#REF!</definedName>
    <definedName name="S18R12" localSheetId="12">#REF!</definedName>
    <definedName name="S18R12" localSheetId="1">#REF!</definedName>
    <definedName name="S18R12" localSheetId="13">#REF!</definedName>
    <definedName name="S18R12" localSheetId="3">#REF!</definedName>
    <definedName name="S18R12" localSheetId="10">#REF!</definedName>
    <definedName name="S18R12">#REF!</definedName>
    <definedName name="S18R13" localSheetId="2">#REF!</definedName>
    <definedName name="S18R13" localSheetId="8">#REF!</definedName>
    <definedName name="S18R13" localSheetId="7">#REF!</definedName>
    <definedName name="S18R13" localSheetId="12">#REF!</definedName>
    <definedName name="S18R13" localSheetId="1">#REF!</definedName>
    <definedName name="S18R13" localSheetId="13">#REF!</definedName>
    <definedName name="S18R13" localSheetId="3">#REF!</definedName>
    <definedName name="S18R13" localSheetId="10">#REF!</definedName>
    <definedName name="S18R13">#REF!</definedName>
    <definedName name="S18R14" localSheetId="2">#REF!</definedName>
    <definedName name="S18R14" localSheetId="8">#REF!</definedName>
    <definedName name="S18R14" localSheetId="7">#REF!</definedName>
    <definedName name="S18R14" localSheetId="12">#REF!</definedName>
    <definedName name="S18R14" localSheetId="1">#REF!</definedName>
    <definedName name="S18R14" localSheetId="13">#REF!</definedName>
    <definedName name="S18R14" localSheetId="3">#REF!</definedName>
    <definedName name="S18R14" localSheetId="10">#REF!</definedName>
    <definedName name="S18R14">#REF!</definedName>
    <definedName name="S18R15" localSheetId="2">#REF!</definedName>
    <definedName name="S18R15" localSheetId="8">#REF!</definedName>
    <definedName name="S18R15" localSheetId="7">#REF!</definedName>
    <definedName name="S18R15" localSheetId="12">#REF!</definedName>
    <definedName name="S18R15" localSheetId="1">#REF!</definedName>
    <definedName name="S18R15" localSheetId="13">#REF!</definedName>
    <definedName name="S18R15" localSheetId="3">#REF!</definedName>
    <definedName name="S18R15" localSheetId="10">#REF!</definedName>
    <definedName name="S18R15">#REF!</definedName>
    <definedName name="S18R16" localSheetId="2">#REF!</definedName>
    <definedName name="S18R16" localSheetId="8">#REF!</definedName>
    <definedName name="S18R16" localSheetId="7">#REF!</definedName>
    <definedName name="S18R16" localSheetId="12">#REF!</definedName>
    <definedName name="S18R16" localSheetId="1">#REF!</definedName>
    <definedName name="S18R16" localSheetId="13">#REF!</definedName>
    <definedName name="S18R16" localSheetId="3">#REF!</definedName>
    <definedName name="S18R16" localSheetId="10">#REF!</definedName>
    <definedName name="S18R16">#REF!</definedName>
    <definedName name="S18R17" localSheetId="2">#REF!</definedName>
    <definedName name="S18R17" localSheetId="8">#REF!</definedName>
    <definedName name="S18R17" localSheetId="7">#REF!</definedName>
    <definedName name="S18R17" localSheetId="12">#REF!</definedName>
    <definedName name="S18R17" localSheetId="1">#REF!</definedName>
    <definedName name="S18R17" localSheetId="13">#REF!</definedName>
    <definedName name="S18R17" localSheetId="3">#REF!</definedName>
    <definedName name="S18R17" localSheetId="10">#REF!</definedName>
    <definedName name="S18R17">#REF!</definedName>
    <definedName name="S18R18" localSheetId="2">#REF!</definedName>
    <definedName name="S18R18" localSheetId="8">#REF!</definedName>
    <definedName name="S18R18" localSheetId="7">#REF!</definedName>
    <definedName name="S18R18" localSheetId="12">#REF!</definedName>
    <definedName name="S18R18" localSheetId="1">#REF!</definedName>
    <definedName name="S18R18" localSheetId="13">#REF!</definedName>
    <definedName name="S18R18" localSheetId="3">#REF!</definedName>
    <definedName name="S18R18" localSheetId="10">#REF!</definedName>
    <definedName name="S18R18">#REF!</definedName>
    <definedName name="S18R19" localSheetId="2">#REF!</definedName>
    <definedName name="S18R19" localSheetId="8">#REF!</definedName>
    <definedName name="S18R19" localSheetId="7">#REF!</definedName>
    <definedName name="S18R19" localSheetId="12">#REF!</definedName>
    <definedName name="S18R19" localSheetId="1">#REF!</definedName>
    <definedName name="S18R19" localSheetId="13">#REF!</definedName>
    <definedName name="S18R19" localSheetId="3">#REF!</definedName>
    <definedName name="S18R19" localSheetId="10">#REF!</definedName>
    <definedName name="S18R19">#REF!</definedName>
    <definedName name="S18R2" localSheetId="2">#REF!</definedName>
    <definedName name="S18R2" localSheetId="8">#REF!</definedName>
    <definedName name="S18R2" localSheetId="7">#REF!</definedName>
    <definedName name="S18R2" localSheetId="12">#REF!</definedName>
    <definedName name="S18R2" localSheetId="1">#REF!</definedName>
    <definedName name="S18R2" localSheetId="13">#REF!</definedName>
    <definedName name="S18R2" localSheetId="3">#REF!</definedName>
    <definedName name="S18R2" localSheetId="10">#REF!</definedName>
    <definedName name="S18R2">#REF!</definedName>
    <definedName name="S18R20" localSheetId="2">#REF!</definedName>
    <definedName name="S18R20" localSheetId="8">#REF!</definedName>
    <definedName name="S18R20" localSheetId="7">#REF!</definedName>
    <definedName name="S18R20" localSheetId="12">#REF!</definedName>
    <definedName name="S18R20" localSheetId="1">#REF!</definedName>
    <definedName name="S18R20" localSheetId="13">#REF!</definedName>
    <definedName name="S18R20" localSheetId="3">#REF!</definedName>
    <definedName name="S18R20" localSheetId="10">#REF!</definedName>
    <definedName name="S18R20">#REF!</definedName>
    <definedName name="S18R21" localSheetId="2">#REF!</definedName>
    <definedName name="S18R21" localSheetId="8">#REF!</definedName>
    <definedName name="S18R21" localSheetId="7">#REF!</definedName>
    <definedName name="S18R21" localSheetId="12">#REF!</definedName>
    <definedName name="S18R21" localSheetId="1">#REF!</definedName>
    <definedName name="S18R21" localSheetId="13">#REF!</definedName>
    <definedName name="S18R21" localSheetId="3">#REF!</definedName>
    <definedName name="S18R21" localSheetId="10">#REF!</definedName>
    <definedName name="S18R21">#REF!</definedName>
    <definedName name="S18R22" localSheetId="2">#REF!</definedName>
    <definedName name="S18R22" localSheetId="8">#REF!</definedName>
    <definedName name="S18R22" localSheetId="7">#REF!</definedName>
    <definedName name="S18R22" localSheetId="12">#REF!</definedName>
    <definedName name="S18R22" localSheetId="1">#REF!</definedName>
    <definedName name="S18R22" localSheetId="13">#REF!</definedName>
    <definedName name="S18R22" localSheetId="3">#REF!</definedName>
    <definedName name="S18R22" localSheetId="10">#REF!</definedName>
    <definedName name="S18R22">#REF!</definedName>
    <definedName name="S18R23" localSheetId="2">#REF!</definedName>
    <definedName name="S18R23" localSheetId="8">#REF!</definedName>
    <definedName name="S18R23" localSheetId="7">#REF!</definedName>
    <definedName name="S18R23" localSheetId="12">#REF!</definedName>
    <definedName name="S18R23" localSheetId="1">#REF!</definedName>
    <definedName name="S18R23" localSheetId="13">#REF!</definedName>
    <definedName name="S18R23" localSheetId="3">#REF!</definedName>
    <definedName name="S18R23" localSheetId="10">#REF!</definedName>
    <definedName name="S18R23">#REF!</definedName>
    <definedName name="S18R24" localSheetId="2">#REF!</definedName>
    <definedName name="S18R24" localSheetId="8">#REF!</definedName>
    <definedName name="S18R24" localSheetId="7">#REF!</definedName>
    <definedName name="S18R24" localSheetId="12">#REF!</definedName>
    <definedName name="S18R24" localSheetId="1">#REF!</definedName>
    <definedName name="S18R24" localSheetId="13">#REF!</definedName>
    <definedName name="S18R24" localSheetId="3">#REF!</definedName>
    <definedName name="S18R24" localSheetId="10">#REF!</definedName>
    <definedName name="S18R24">#REF!</definedName>
    <definedName name="S18R3" localSheetId="2">#REF!</definedName>
    <definedName name="S18R3" localSheetId="8">#REF!</definedName>
    <definedName name="S18R3" localSheetId="7">#REF!</definedName>
    <definedName name="S18R3" localSheetId="12">#REF!</definedName>
    <definedName name="S18R3" localSheetId="1">#REF!</definedName>
    <definedName name="S18R3" localSheetId="13">#REF!</definedName>
    <definedName name="S18R3" localSheetId="3">#REF!</definedName>
    <definedName name="S18R3" localSheetId="10">#REF!</definedName>
    <definedName name="S18R3">#REF!</definedName>
    <definedName name="S18R4" localSheetId="2">#REF!</definedName>
    <definedName name="S18R4" localSheetId="8">#REF!</definedName>
    <definedName name="S18R4" localSheetId="7">#REF!</definedName>
    <definedName name="S18R4" localSheetId="12">#REF!</definedName>
    <definedName name="S18R4" localSheetId="1">#REF!</definedName>
    <definedName name="S18R4" localSheetId="13">#REF!</definedName>
    <definedName name="S18R4" localSheetId="3">#REF!</definedName>
    <definedName name="S18R4" localSheetId="10">#REF!</definedName>
    <definedName name="S18R4">#REF!</definedName>
    <definedName name="S18R5" localSheetId="2">#REF!</definedName>
    <definedName name="S18R5" localSheetId="8">#REF!</definedName>
    <definedName name="S18R5" localSheetId="7">#REF!</definedName>
    <definedName name="S18R5" localSheetId="12">#REF!</definedName>
    <definedName name="S18R5" localSheetId="1">#REF!</definedName>
    <definedName name="S18R5" localSheetId="13">#REF!</definedName>
    <definedName name="S18R5" localSheetId="3">#REF!</definedName>
    <definedName name="S18R5" localSheetId="10">#REF!</definedName>
    <definedName name="S18R5">#REF!</definedName>
    <definedName name="S18R6" localSheetId="2">#REF!</definedName>
    <definedName name="S18R6" localSheetId="8">#REF!</definedName>
    <definedName name="S18R6" localSheetId="7">#REF!</definedName>
    <definedName name="S18R6" localSheetId="12">#REF!</definedName>
    <definedName name="S18R6" localSheetId="1">#REF!</definedName>
    <definedName name="S18R6" localSheetId="13">#REF!</definedName>
    <definedName name="S18R6" localSheetId="3">#REF!</definedName>
    <definedName name="S18R6" localSheetId="10">#REF!</definedName>
    <definedName name="S18R6">#REF!</definedName>
    <definedName name="S18R7" localSheetId="2">#REF!</definedName>
    <definedName name="S18R7" localSheetId="8">#REF!</definedName>
    <definedName name="S18R7" localSheetId="7">#REF!</definedName>
    <definedName name="S18R7" localSheetId="12">#REF!</definedName>
    <definedName name="S18R7" localSheetId="1">#REF!</definedName>
    <definedName name="S18R7" localSheetId="13">#REF!</definedName>
    <definedName name="S18R7" localSheetId="3">#REF!</definedName>
    <definedName name="S18R7" localSheetId="10">#REF!</definedName>
    <definedName name="S18R7">#REF!</definedName>
    <definedName name="S18R8" localSheetId="2">#REF!</definedName>
    <definedName name="S18R8" localSheetId="8">#REF!</definedName>
    <definedName name="S18R8" localSheetId="7">#REF!</definedName>
    <definedName name="S18R8" localSheetId="12">#REF!</definedName>
    <definedName name="S18R8" localSheetId="1">#REF!</definedName>
    <definedName name="S18R8" localSheetId="13">#REF!</definedName>
    <definedName name="S18R8" localSheetId="3">#REF!</definedName>
    <definedName name="S18R8" localSheetId="10">#REF!</definedName>
    <definedName name="S18R8">#REF!</definedName>
    <definedName name="S18R9" localSheetId="2">#REF!</definedName>
    <definedName name="S18R9" localSheetId="8">#REF!</definedName>
    <definedName name="S18R9" localSheetId="7">#REF!</definedName>
    <definedName name="S18R9" localSheetId="12">#REF!</definedName>
    <definedName name="S18R9" localSheetId="1">#REF!</definedName>
    <definedName name="S18R9" localSheetId="13">#REF!</definedName>
    <definedName name="S18R9" localSheetId="3">#REF!</definedName>
    <definedName name="S18R9" localSheetId="10">#REF!</definedName>
    <definedName name="S18R9">#REF!</definedName>
    <definedName name="S19P1" localSheetId="2">#REF!</definedName>
    <definedName name="S19P1" localSheetId="8">#REF!</definedName>
    <definedName name="S19P1" localSheetId="7">#REF!</definedName>
    <definedName name="S19P1" localSheetId="12">#REF!</definedName>
    <definedName name="S19P1" localSheetId="1">#REF!</definedName>
    <definedName name="S19P1" localSheetId="13">#REF!</definedName>
    <definedName name="S19P1" localSheetId="3">#REF!</definedName>
    <definedName name="S19P1" localSheetId="10">#REF!</definedName>
    <definedName name="S19P1">#REF!</definedName>
    <definedName name="S19P10" localSheetId="2">#REF!</definedName>
    <definedName name="S19P10" localSheetId="8">#REF!</definedName>
    <definedName name="S19P10" localSheetId="7">#REF!</definedName>
    <definedName name="S19P10" localSheetId="12">#REF!</definedName>
    <definedName name="S19P10" localSheetId="1">#REF!</definedName>
    <definedName name="S19P10" localSheetId="13">#REF!</definedName>
    <definedName name="S19P10" localSheetId="3">#REF!</definedName>
    <definedName name="S19P10" localSheetId="10">#REF!</definedName>
    <definedName name="S19P10">#REF!</definedName>
    <definedName name="S19P11" localSheetId="2">#REF!</definedName>
    <definedName name="S19P11" localSheetId="8">#REF!</definedName>
    <definedName name="S19P11" localSheetId="7">#REF!</definedName>
    <definedName name="S19P11" localSheetId="12">#REF!</definedName>
    <definedName name="S19P11" localSheetId="1">#REF!</definedName>
    <definedName name="S19P11" localSheetId="13">#REF!</definedName>
    <definedName name="S19P11" localSheetId="3">#REF!</definedName>
    <definedName name="S19P11" localSheetId="10">#REF!</definedName>
    <definedName name="S19P11">#REF!</definedName>
    <definedName name="S19P12" localSheetId="2">#REF!</definedName>
    <definedName name="S19P12" localSheetId="8">#REF!</definedName>
    <definedName name="S19P12" localSheetId="7">#REF!</definedName>
    <definedName name="S19P12" localSheetId="12">#REF!</definedName>
    <definedName name="S19P12" localSheetId="1">#REF!</definedName>
    <definedName name="S19P12" localSheetId="13">#REF!</definedName>
    <definedName name="S19P12" localSheetId="3">#REF!</definedName>
    <definedName name="S19P12" localSheetId="10">#REF!</definedName>
    <definedName name="S19P12">#REF!</definedName>
    <definedName name="S19P13" localSheetId="2">#REF!</definedName>
    <definedName name="S19P13" localSheetId="8">#REF!</definedName>
    <definedName name="S19P13" localSheetId="7">#REF!</definedName>
    <definedName name="S19P13" localSheetId="12">#REF!</definedName>
    <definedName name="S19P13" localSheetId="1">#REF!</definedName>
    <definedName name="S19P13" localSheetId="13">#REF!</definedName>
    <definedName name="S19P13" localSheetId="3">#REF!</definedName>
    <definedName name="S19P13" localSheetId="10">#REF!</definedName>
    <definedName name="S19P13">#REF!</definedName>
    <definedName name="S19P14" localSheetId="2">#REF!</definedName>
    <definedName name="S19P14" localSheetId="8">#REF!</definedName>
    <definedName name="S19P14" localSheetId="7">#REF!</definedName>
    <definedName name="S19P14" localSheetId="12">#REF!</definedName>
    <definedName name="S19P14" localSheetId="1">#REF!</definedName>
    <definedName name="S19P14" localSheetId="13">#REF!</definedName>
    <definedName name="S19P14" localSheetId="3">#REF!</definedName>
    <definedName name="S19P14" localSheetId="10">#REF!</definedName>
    <definedName name="S19P14">#REF!</definedName>
    <definedName name="S19P15" localSheetId="2">#REF!</definedName>
    <definedName name="S19P15" localSheetId="8">#REF!</definedName>
    <definedName name="S19P15" localSheetId="7">#REF!</definedName>
    <definedName name="S19P15" localSheetId="12">#REF!</definedName>
    <definedName name="S19P15" localSheetId="1">#REF!</definedName>
    <definedName name="S19P15" localSheetId="13">#REF!</definedName>
    <definedName name="S19P15" localSheetId="3">#REF!</definedName>
    <definedName name="S19P15" localSheetId="10">#REF!</definedName>
    <definedName name="S19P15">#REF!</definedName>
    <definedName name="S19P16" localSheetId="2">#REF!</definedName>
    <definedName name="S19P16" localSheetId="8">#REF!</definedName>
    <definedName name="S19P16" localSheetId="7">#REF!</definedName>
    <definedName name="S19P16" localSheetId="12">#REF!</definedName>
    <definedName name="S19P16" localSheetId="1">#REF!</definedName>
    <definedName name="S19P16" localSheetId="13">#REF!</definedName>
    <definedName name="S19P16" localSheetId="3">#REF!</definedName>
    <definedName name="S19P16" localSheetId="10">#REF!</definedName>
    <definedName name="S19P16">#REF!</definedName>
    <definedName name="S19P17" localSheetId="2">#REF!</definedName>
    <definedName name="S19P17" localSheetId="8">#REF!</definedName>
    <definedName name="S19P17" localSheetId="7">#REF!</definedName>
    <definedName name="S19P17" localSheetId="12">#REF!</definedName>
    <definedName name="S19P17" localSheetId="1">#REF!</definedName>
    <definedName name="S19P17" localSheetId="13">#REF!</definedName>
    <definedName name="S19P17" localSheetId="3">#REF!</definedName>
    <definedName name="S19P17" localSheetId="10">#REF!</definedName>
    <definedName name="S19P17">#REF!</definedName>
    <definedName name="S19P18" localSheetId="2">#REF!</definedName>
    <definedName name="S19P18" localSheetId="8">#REF!</definedName>
    <definedName name="S19P18" localSheetId="7">#REF!</definedName>
    <definedName name="S19P18" localSheetId="12">#REF!</definedName>
    <definedName name="S19P18" localSheetId="1">#REF!</definedName>
    <definedName name="S19P18" localSheetId="13">#REF!</definedName>
    <definedName name="S19P18" localSheetId="3">#REF!</definedName>
    <definedName name="S19P18" localSheetId="10">#REF!</definedName>
    <definedName name="S19P18">#REF!</definedName>
    <definedName name="S19P19" localSheetId="2">#REF!</definedName>
    <definedName name="S19P19" localSheetId="8">#REF!</definedName>
    <definedName name="S19P19" localSheetId="7">#REF!</definedName>
    <definedName name="S19P19" localSheetId="12">#REF!</definedName>
    <definedName name="S19P19" localSheetId="1">#REF!</definedName>
    <definedName name="S19P19" localSheetId="13">#REF!</definedName>
    <definedName name="S19P19" localSheetId="3">#REF!</definedName>
    <definedName name="S19P19" localSheetId="10">#REF!</definedName>
    <definedName name="S19P19">#REF!</definedName>
    <definedName name="S19P2" localSheetId="2">#REF!</definedName>
    <definedName name="S19P2" localSheetId="8">#REF!</definedName>
    <definedName name="S19P2" localSheetId="7">#REF!</definedName>
    <definedName name="S19P2" localSheetId="12">#REF!</definedName>
    <definedName name="S19P2" localSheetId="1">#REF!</definedName>
    <definedName name="S19P2" localSheetId="13">#REF!</definedName>
    <definedName name="S19P2" localSheetId="3">#REF!</definedName>
    <definedName name="S19P2" localSheetId="10">#REF!</definedName>
    <definedName name="S19P2">#REF!</definedName>
    <definedName name="S19P20" localSheetId="2">#REF!</definedName>
    <definedName name="S19P20" localSheetId="8">#REF!</definedName>
    <definedName name="S19P20" localSheetId="7">#REF!</definedName>
    <definedName name="S19P20" localSheetId="12">#REF!</definedName>
    <definedName name="S19P20" localSheetId="1">#REF!</definedName>
    <definedName name="S19P20" localSheetId="13">#REF!</definedName>
    <definedName name="S19P20" localSheetId="3">#REF!</definedName>
    <definedName name="S19P20" localSheetId="10">#REF!</definedName>
    <definedName name="S19P20">#REF!</definedName>
    <definedName name="S19P21" localSheetId="2">#REF!</definedName>
    <definedName name="S19P21" localSheetId="8">#REF!</definedName>
    <definedName name="S19P21" localSheetId="7">#REF!</definedName>
    <definedName name="S19P21" localSheetId="12">#REF!</definedName>
    <definedName name="S19P21" localSheetId="1">#REF!</definedName>
    <definedName name="S19P21" localSheetId="13">#REF!</definedName>
    <definedName name="S19P21" localSheetId="3">#REF!</definedName>
    <definedName name="S19P21" localSheetId="10">#REF!</definedName>
    <definedName name="S19P21">#REF!</definedName>
    <definedName name="S19P22" localSheetId="2">#REF!</definedName>
    <definedName name="S19P22" localSheetId="8">#REF!</definedName>
    <definedName name="S19P22" localSheetId="7">#REF!</definedName>
    <definedName name="S19P22" localSheetId="12">#REF!</definedName>
    <definedName name="S19P22" localSheetId="1">#REF!</definedName>
    <definedName name="S19P22" localSheetId="13">#REF!</definedName>
    <definedName name="S19P22" localSheetId="3">#REF!</definedName>
    <definedName name="S19P22" localSheetId="10">#REF!</definedName>
    <definedName name="S19P22">#REF!</definedName>
    <definedName name="S19P23" localSheetId="2">#REF!</definedName>
    <definedName name="S19P23" localSheetId="8">#REF!</definedName>
    <definedName name="S19P23" localSheetId="7">#REF!</definedName>
    <definedName name="S19P23" localSheetId="12">#REF!</definedName>
    <definedName name="S19P23" localSheetId="1">#REF!</definedName>
    <definedName name="S19P23" localSheetId="13">#REF!</definedName>
    <definedName name="S19P23" localSheetId="3">#REF!</definedName>
    <definedName name="S19P23" localSheetId="10">#REF!</definedName>
    <definedName name="S19P23">#REF!</definedName>
    <definedName name="S19P24" localSheetId="2">#REF!</definedName>
    <definedName name="S19P24" localSheetId="8">#REF!</definedName>
    <definedName name="S19P24" localSheetId="7">#REF!</definedName>
    <definedName name="S19P24" localSheetId="12">#REF!</definedName>
    <definedName name="S19P24" localSheetId="1">#REF!</definedName>
    <definedName name="S19P24" localSheetId="13">#REF!</definedName>
    <definedName name="S19P24" localSheetId="3">#REF!</definedName>
    <definedName name="S19P24" localSheetId="10">#REF!</definedName>
    <definedName name="S19P24">#REF!</definedName>
    <definedName name="S19P3" localSheetId="2">#REF!</definedName>
    <definedName name="S19P3" localSheetId="8">#REF!</definedName>
    <definedName name="S19P3" localSheetId="7">#REF!</definedName>
    <definedName name="S19P3" localSheetId="12">#REF!</definedName>
    <definedName name="S19P3" localSheetId="1">#REF!</definedName>
    <definedName name="S19P3" localSheetId="13">#REF!</definedName>
    <definedName name="S19P3" localSheetId="3">#REF!</definedName>
    <definedName name="S19P3" localSheetId="10">#REF!</definedName>
    <definedName name="S19P3">#REF!</definedName>
    <definedName name="S19P4" localSheetId="2">#REF!</definedName>
    <definedName name="S19P4" localSheetId="8">#REF!</definedName>
    <definedName name="S19P4" localSheetId="7">#REF!</definedName>
    <definedName name="S19P4" localSheetId="12">#REF!</definedName>
    <definedName name="S19P4" localSheetId="1">#REF!</definedName>
    <definedName name="S19P4" localSheetId="13">#REF!</definedName>
    <definedName name="S19P4" localSheetId="3">#REF!</definedName>
    <definedName name="S19P4" localSheetId="10">#REF!</definedName>
    <definedName name="S19P4">#REF!</definedName>
    <definedName name="S19P5" localSheetId="2">#REF!</definedName>
    <definedName name="S19P5" localSheetId="8">#REF!</definedName>
    <definedName name="S19P5" localSheetId="7">#REF!</definedName>
    <definedName name="S19P5" localSheetId="12">#REF!</definedName>
    <definedName name="S19P5" localSheetId="1">#REF!</definedName>
    <definedName name="S19P5" localSheetId="13">#REF!</definedName>
    <definedName name="S19P5" localSheetId="3">#REF!</definedName>
    <definedName name="S19P5" localSheetId="10">#REF!</definedName>
    <definedName name="S19P5">#REF!</definedName>
    <definedName name="S19P6" localSheetId="2">#REF!</definedName>
    <definedName name="S19P6" localSheetId="8">#REF!</definedName>
    <definedName name="S19P6" localSheetId="7">#REF!</definedName>
    <definedName name="S19P6" localSheetId="12">#REF!</definedName>
    <definedName name="S19P6" localSheetId="1">#REF!</definedName>
    <definedName name="S19P6" localSheetId="13">#REF!</definedName>
    <definedName name="S19P6" localSheetId="3">#REF!</definedName>
    <definedName name="S19P6" localSheetId="10">#REF!</definedName>
    <definedName name="S19P6">#REF!</definedName>
    <definedName name="S19P7" localSheetId="2">#REF!</definedName>
    <definedName name="S19P7" localSheetId="8">#REF!</definedName>
    <definedName name="S19P7" localSheetId="7">#REF!</definedName>
    <definedName name="S19P7" localSheetId="12">#REF!</definedName>
    <definedName name="S19P7" localSheetId="1">#REF!</definedName>
    <definedName name="S19P7" localSheetId="13">#REF!</definedName>
    <definedName name="S19P7" localSheetId="3">#REF!</definedName>
    <definedName name="S19P7" localSheetId="10">#REF!</definedName>
    <definedName name="S19P7">#REF!</definedName>
    <definedName name="S19P8" localSheetId="2">#REF!</definedName>
    <definedName name="S19P8" localSheetId="8">#REF!</definedName>
    <definedName name="S19P8" localSheetId="7">#REF!</definedName>
    <definedName name="S19P8" localSheetId="12">#REF!</definedName>
    <definedName name="S19P8" localSheetId="1">#REF!</definedName>
    <definedName name="S19P8" localSheetId="13">#REF!</definedName>
    <definedName name="S19P8" localSheetId="3">#REF!</definedName>
    <definedName name="S19P8" localSheetId="10">#REF!</definedName>
    <definedName name="S19P8">#REF!</definedName>
    <definedName name="S19P9" localSheetId="2">#REF!</definedName>
    <definedName name="S19P9" localSheetId="8">#REF!</definedName>
    <definedName name="S19P9" localSheetId="7">#REF!</definedName>
    <definedName name="S19P9" localSheetId="12">#REF!</definedName>
    <definedName name="S19P9" localSheetId="1">#REF!</definedName>
    <definedName name="S19P9" localSheetId="13">#REF!</definedName>
    <definedName name="S19P9" localSheetId="3">#REF!</definedName>
    <definedName name="S19P9" localSheetId="10">#REF!</definedName>
    <definedName name="S19P9">#REF!</definedName>
    <definedName name="S19R1" localSheetId="2">#REF!</definedName>
    <definedName name="S19R1" localSheetId="8">#REF!</definedName>
    <definedName name="S19R1" localSheetId="7">#REF!</definedName>
    <definedName name="S19R1" localSheetId="12">#REF!</definedName>
    <definedName name="S19R1" localSheetId="1">#REF!</definedName>
    <definedName name="S19R1" localSheetId="13">#REF!</definedName>
    <definedName name="S19R1" localSheetId="3">#REF!</definedName>
    <definedName name="S19R1" localSheetId="10">#REF!</definedName>
    <definedName name="S19R1">#REF!</definedName>
    <definedName name="S19R10" localSheetId="2">#REF!</definedName>
    <definedName name="S19R10" localSheetId="8">#REF!</definedName>
    <definedName name="S19R10" localSheetId="7">#REF!</definedName>
    <definedName name="S19R10" localSheetId="12">#REF!</definedName>
    <definedName name="S19R10" localSheetId="1">#REF!</definedName>
    <definedName name="S19R10" localSheetId="13">#REF!</definedName>
    <definedName name="S19R10" localSheetId="3">#REF!</definedName>
    <definedName name="S19R10" localSheetId="10">#REF!</definedName>
    <definedName name="S19R10">#REF!</definedName>
    <definedName name="S19R11" localSheetId="2">#REF!</definedName>
    <definedName name="S19R11" localSheetId="8">#REF!</definedName>
    <definedName name="S19R11" localSheetId="7">#REF!</definedName>
    <definedName name="S19R11" localSheetId="12">#REF!</definedName>
    <definedName name="S19R11" localSheetId="1">#REF!</definedName>
    <definedName name="S19R11" localSheetId="13">#REF!</definedName>
    <definedName name="S19R11" localSheetId="3">#REF!</definedName>
    <definedName name="S19R11" localSheetId="10">#REF!</definedName>
    <definedName name="S19R11">#REF!</definedName>
    <definedName name="S19R12" localSheetId="2">#REF!</definedName>
    <definedName name="S19R12" localSheetId="8">#REF!</definedName>
    <definedName name="S19R12" localSheetId="7">#REF!</definedName>
    <definedName name="S19R12" localSheetId="12">#REF!</definedName>
    <definedName name="S19R12" localSheetId="1">#REF!</definedName>
    <definedName name="S19R12" localSheetId="13">#REF!</definedName>
    <definedName name="S19R12" localSheetId="3">#REF!</definedName>
    <definedName name="S19R12" localSheetId="10">#REF!</definedName>
    <definedName name="S19R12">#REF!</definedName>
    <definedName name="S19R13" localSheetId="2">#REF!</definedName>
    <definedName name="S19R13" localSheetId="8">#REF!</definedName>
    <definedName name="S19R13" localSheetId="7">#REF!</definedName>
    <definedName name="S19R13" localSheetId="12">#REF!</definedName>
    <definedName name="S19R13" localSheetId="1">#REF!</definedName>
    <definedName name="S19R13" localSheetId="13">#REF!</definedName>
    <definedName name="S19R13" localSheetId="3">#REF!</definedName>
    <definedName name="S19R13" localSheetId="10">#REF!</definedName>
    <definedName name="S19R13">#REF!</definedName>
    <definedName name="S19R14" localSheetId="2">#REF!</definedName>
    <definedName name="S19R14" localSheetId="8">#REF!</definedName>
    <definedName name="S19R14" localSheetId="7">#REF!</definedName>
    <definedName name="S19R14" localSheetId="12">#REF!</definedName>
    <definedName name="S19R14" localSheetId="1">#REF!</definedName>
    <definedName name="S19R14" localSheetId="13">#REF!</definedName>
    <definedName name="S19R14" localSheetId="3">#REF!</definedName>
    <definedName name="S19R14" localSheetId="10">#REF!</definedName>
    <definedName name="S19R14">#REF!</definedName>
    <definedName name="S19R15" localSheetId="2">#REF!</definedName>
    <definedName name="S19R15" localSheetId="8">#REF!</definedName>
    <definedName name="S19R15" localSheetId="7">#REF!</definedName>
    <definedName name="S19R15" localSheetId="12">#REF!</definedName>
    <definedName name="S19R15" localSheetId="1">#REF!</definedName>
    <definedName name="S19R15" localSheetId="13">#REF!</definedName>
    <definedName name="S19R15" localSheetId="3">#REF!</definedName>
    <definedName name="S19R15" localSheetId="10">#REF!</definedName>
    <definedName name="S19R15">#REF!</definedName>
    <definedName name="S19R16" localSheetId="2">#REF!</definedName>
    <definedName name="S19R16" localSheetId="8">#REF!</definedName>
    <definedName name="S19R16" localSheetId="7">#REF!</definedName>
    <definedName name="S19R16" localSheetId="12">#REF!</definedName>
    <definedName name="S19R16" localSheetId="1">#REF!</definedName>
    <definedName name="S19R16" localSheetId="13">#REF!</definedName>
    <definedName name="S19R16" localSheetId="3">#REF!</definedName>
    <definedName name="S19R16" localSheetId="10">#REF!</definedName>
    <definedName name="S19R16">#REF!</definedName>
    <definedName name="S19R17" localSheetId="2">#REF!</definedName>
    <definedName name="S19R17" localSheetId="8">#REF!</definedName>
    <definedName name="S19R17" localSheetId="7">#REF!</definedName>
    <definedName name="S19R17" localSheetId="12">#REF!</definedName>
    <definedName name="S19R17" localSheetId="1">#REF!</definedName>
    <definedName name="S19R17" localSheetId="13">#REF!</definedName>
    <definedName name="S19R17" localSheetId="3">#REF!</definedName>
    <definedName name="S19R17" localSheetId="10">#REF!</definedName>
    <definedName name="S19R17">#REF!</definedName>
    <definedName name="S19R18" localSheetId="2">#REF!</definedName>
    <definedName name="S19R18" localSheetId="8">#REF!</definedName>
    <definedName name="S19R18" localSheetId="7">#REF!</definedName>
    <definedName name="S19R18" localSheetId="12">#REF!</definedName>
    <definedName name="S19R18" localSheetId="1">#REF!</definedName>
    <definedName name="S19R18" localSheetId="13">#REF!</definedName>
    <definedName name="S19R18" localSheetId="3">#REF!</definedName>
    <definedName name="S19R18" localSheetId="10">#REF!</definedName>
    <definedName name="S19R18">#REF!</definedName>
    <definedName name="S19R19" localSheetId="2">#REF!</definedName>
    <definedName name="S19R19" localSheetId="8">#REF!</definedName>
    <definedName name="S19R19" localSheetId="7">#REF!</definedName>
    <definedName name="S19R19" localSheetId="12">#REF!</definedName>
    <definedName name="S19R19" localSheetId="1">#REF!</definedName>
    <definedName name="S19R19" localSheetId="13">#REF!</definedName>
    <definedName name="S19R19" localSheetId="3">#REF!</definedName>
    <definedName name="S19R19" localSheetId="10">#REF!</definedName>
    <definedName name="S19R19">#REF!</definedName>
    <definedName name="S19R2" localSheetId="2">#REF!</definedName>
    <definedName name="S19R2" localSheetId="8">#REF!</definedName>
    <definedName name="S19R2" localSheetId="7">#REF!</definedName>
    <definedName name="S19R2" localSheetId="12">#REF!</definedName>
    <definedName name="S19R2" localSheetId="1">#REF!</definedName>
    <definedName name="S19R2" localSheetId="13">#REF!</definedName>
    <definedName name="S19R2" localSheetId="3">#REF!</definedName>
    <definedName name="S19R2" localSheetId="10">#REF!</definedName>
    <definedName name="S19R2">#REF!</definedName>
    <definedName name="S19R20" localSheetId="2">#REF!</definedName>
    <definedName name="S19R20" localSheetId="8">#REF!</definedName>
    <definedName name="S19R20" localSheetId="7">#REF!</definedName>
    <definedName name="S19R20" localSheetId="12">#REF!</definedName>
    <definedName name="S19R20" localSheetId="1">#REF!</definedName>
    <definedName name="S19R20" localSheetId="13">#REF!</definedName>
    <definedName name="S19R20" localSheetId="3">#REF!</definedName>
    <definedName name="S19R20" localSheetId="10">#REF!</definedName>
    <definedName name="S19R20">#REF!</definedName>
    <definedName name="S19R21" localSheetId="2">#REF!</definedName>
    <definedName name="S19R21" localSheetId="8">#REF!</definedName>
    <definedName name="S19R21" localSheetId="7">#REF!</definedName>
    <definedName name="S19R21" localSheetId="12">#REF!</definedName>
    <definedName name="S19R21" localSheetId="1">#REF!</definedName>
    <definedName name="S19R21" localSheetId="13">#REF!</definedName>
    <definedName name="S19R21" localSheetId="3">#REF!</definedName>
    <definedName name="S19R21" localSheetId="10">#REF!</definedName>
    <definedName name="S19R21">#REF!</definedName>
    <definedName name="S19R22" localSheetId="2">#REF!</definedName>
    <definedName name="S19R22" localSheetId="8">#REF!</definedName>
    <definedName name="S19R22" localSheetId="7">#REF!</definedName>
    <definedName name="S19R22" localSheetId="12">#REF!</definedName>
    <definedName name="S19R22" localSheetId="1">#REF!</definedName>
    <definedName name="S19R22" localSheetId="13">#REF!</definedName>
    <definedName name="S19R22" localSheetId="3">#REF!</definedName>
    <definedName name="S19R22" localSheetId="10">#REF!</definedName>
    <definedName name="S19R22">#REF!</definedName>
    <definedName name="S19R23" localSheetId="2">#REF!</definedName>
    <definedName name="S19R23" localSheetId="8">#REF!</definedName>
    <definedName name="S19R23" localSheetId="7">#REF!</definedName>
    <definedName name="S19R23" localSheetId="12">#REF!</definedName>
    <definedName name="S19R23" localSheetId="1">#REF!</definedName>
    <definedName name="S19R23" localSheetId="13">#REF!</definedName>
    <definedName name="S19R23" localSheetId="3">#REF!</definedName>
    <definedName name="S19R23" localSheetId="10">#REF!</definedName>
    <definedName name="S19R23">#REF!</definedName>
    <definedName name="S19R24" localSheetId="2">#REF!</definedName>
    <definedName name="S19R24" localSheetId="8">#REF!</definedName>
    <definedName name="S19R24" localSheetId="7">#REF!</definedName>
    <definedName name="S19R24" localSheetId="12">#REF!</definedName>
    <definedName name="S19R24" localSheetId="1">#REF!</definedName>
    <definedName name="S19R24" localSheetId="13">#REF!</definedName>
    <definedName name="S19R24" localSheetId="3">#REF!</definedName>
    <definedName name="S19R24" localSheetId="10">#REF!</definedName>
    <definedName name="S19R24">#REF!</definedName>
    <definedName name="S19R3" localSheetId="2">#REF!</definedName>
    <definedName name="S19R3" localSheetId="8">#REF!</definedName>
    <definedName name="S19R3" localSheetId="7">#REF!</definedName>
    <definedName name="S19R3" localSheetId="12">#REF!</definedName>
    <definedName name="S19R3" localSheetId="1">#REF!</definedName>
    <definedName name="S19R3" localSheetId="13">#REF!</definedName>
    <definedName name="S19R3" localSheetId="3">#REF!</definedName>
    <definedName name="S19R3" localSheetId="10">#REF!</definedName>
    <definedName name="S19R3">#REF!</definedName>
    <definedName name="S19R4" localSheetId="2">#REF!</definedName>
    <definedName name="S19R4" localSheetId="8">#REF!</definedName>
    <definedName name="S19R4" localSheetId="7">#REF!</definedName>
    <definedName name="S19R4" localSheetId="12">#REF!</definedName>
    <definedName name="S19R4" localSheetId="1">#REF!</definedName>
    <definedName name="S19R4" localSheetId="13">#REF!</definedName>
    <definedName name="S19R4" localSheetId="3">#REF!</definedName>
    <definedName name="S19R4" localSheetId="10">#REF!</definedName>
    <definedName name="S19R4">#REF!</definedName>
    <definedName name="S19R5" localSheetId="2">#REF!</definedName>
    <definedName name="S19R5" localSheetId="8">#REF!</definedName>
    <definedName name="S19R5" localSheetId="7">#REF!</definedName>
    <definedName name="S19R5" localSheetId="12">#REF!</definedName>
    <definedName name="S19R5" localSheetId="1">#REF!</definedName>
    <definedName name="S19R5" localSheetId="13">#REF!</definedName>
    <definedName name="S19R5" localSheetId="3">#REF!</definedName>
    <definedName name="S19R5" localSheetId="10">#REF!</definedName>
    <definedName name="S19R5">#REF!</definedName>
    <definedName name="S19R6" localSheetId="2">#REF!</definedName>
    <definedName name="S19R6" localSheetId="8">#REF!</definedName>
    <definedName name="S19R6" localSheetId="7">#REF!</definedName>
    <definedName name="S19R6" localSheetId="12">#REF!</definedName>
    <definedName name="S19R6" localSheetId="1">#REF!</definedName>
    <definedName name="S19R6" localSheetId="13">#REF!</definedName>
    <definedName name="S19R6" localSheetId="3">#REF!</definedName>
    <definedName name="S19R6" localSheetId="10">#REF!</definedName>
    <definedName name="S19R6">#REF!</definedName>
    <definedName name="S19R7" localSheetId="2">#REF!</definedName>
    <definedName name="S19R7" localSheetId="8">#REF!</definedName>
    <definedName name="S19R7" localSheetId="7">#REF!</definedName>
    <definedName name="S19R7" localSheetId="12">#REF!</definedName>
    <definedName name="S19R7" localSheetId="1">#REF!</definedName>
    <definedName name="S19R7" localSheetId="13">#REF!</definedName>
    <definedName name="S19R7" localSheetId="3">#REF!</definedName>
    <definedName name="S19R7" localSheetId="10">#REF!</definedName>
    <definedName name="S19R7">#REF!</definedName>
    <definedName name="S19R8" localSheetId="2">#REF!</definedName>
    <definedName name="S19R8" localSheetId="8">#REF!</definedName>
    <definedName name="S19R8" localSheetId="7">#REF!</definedName>
    <definedName name="S19R8" localSheetId="12">#REF!</definedName>
    <definedName name="S19R8" localSheetId="1">#REF!</definedName>
    <definedName name="S19R8" localSheetId="13">#REF!</definedName>
    <definedName name="S19R8" localSheetId="3">#REF!</definedName>
    <definedName name="S19R8" localSheetId="10">#REF!</definedName>
    <definedName name="S19R8">#REF!</definedName>
    <definedName name="S19R9" localSheetId="2">#REF!</definedName>
    <definedName name="S19R9" localSheetId="8">#REF!</definedName>
    <definedName name="S19R9" localSheetId="7">#REF!</definedName>
    <definedName name="S19R9" localSheetId="12">#REF!</definedName>
    <definedName name="S19R9" localSheetId="1">#REF!</definedName>
    <definedName name="S19R9" localSheetId="13">#REF!</definedName>
    <definedName name="S19R9" localSheetId="3">#REF!</definedName>
    <definedName name="S19R9" localSheetId="10">#REF!</definedName>
    <definedName name="S19R9">#REF!</definedName>
    <definedName name="S1P1" localSheetId="2">#REF!</definedName>
    <definedName name="S1P1" localSheetId="8">#REF!</definedName>
    <definedName name="S1P1" localSheetId="7">#REF!</definedName>
    <definedName name="S1P1" localSheetId="12">#REF!</definedName>
    <definedName name="S1P1" localSheetId="1">#REF!</definedName>
    <definedName name="S1P1" localSheetId="13">#REF!</definedName>
    <definedName name="S1P1" localSheetId="3">#REF!</definedName>
    <definedName name="S1P1" localSheetId="10">#REF!</definedName>
    <definedName name="S1P1">#REF!</definedName>
    <definedName name="S1P10" localSheetId="2">#REF!</definedName>
    <definedName name="S1P10" localSheetId="8">#REF!</definedName>
    <definedName name="S1P10" localSheetId="7">#REF!</definedName>
    <definedName name="S1P10" localSheetId="12">#REF!</definedName>
    <definedName name="S1P10" localSheetId="1">#REF!</definedName>
    <definedName name="S1P10" localSheetId="13">#REF!</definedName>
    <definedName name="S1P10" localSheetId="3">#REF!</definedName>
    <definedName name="S1P10" localSheetId="10">#REF!</definedName>
    <definedName name="S1P10">#REF!</definedName>
    <definedName name="S1P11" localSheetId="2">#REF!</definedName>
    <definedName name="S1P11" localSheetId="8">#REF!</definedName>
    <definedName name="S1P11" localSheetId="7">#REF!</definedName>
    <definedName name="S1P11" localSheetId="12">#REF!</definedName>
    <definedName name="S1P11" localSheetId="1">#REF!</definedName>
    <definedName name="S1P11" localSheetId="13">#REF!</definedName>
    <definedName name="S1P11" localSheetId="3">#REF!</definedName>
    <definedName name="S1P11" localSheetId="10">#REF!</definedName>
    <definedName name="S1P11">#REF!</definedName>
    <definedName name="S1P12" localSheetId="2">#REF!</definedName>
    <definedName name="S1P12" localSheetId="8">#REF!</definedName>
    <definedName name="S1P12" localSheetId="7">#REF!</definedName>
    <definedName name="S1P12" localSheetId="12">#REF!</definedName>
    <definedName name="S1P12" localSheetId="1">#REF!</definedName>
    <definedName name="S1P12" localSheetId="13">#REF!</definedName>
    <definedName name="S1P12" localSheetId="3">#REF!</definedName>
    <definedName name="S1P12" localSheetId="10">#REF!</definedName>
    <definedName name="S1P12">#REF!</definedName>
    <definedName name="S1P13" localSheetId="2">#REF!</definedName>
    <definedName name="S1P13" localSheetId="8">#REF!</definedName>
    <definedName name="S1P13" localSheetId="7">#REF!</definedName>
    <definedName name="S1P13" localSheetId="12">#REF!</definedName>
    <definedName name="S1P13" localSheetId="1">#REF!</definedName>
    <definedName name="S1P13" localSheetId="13">#REF!</definedName>
    <definedName name="S1P13" localSheetId="3">#REF!</definedName>
    <definedName name="S1P13" localSheetId="10">#REF!</definedName>
    <definedName name="S1P13">#REF!</definedName>
    <definedName name="S1P14" localSheetId="2">#REF!</definedName>
    <definedName name="S1P14" localSheetId="8">#REF!</definedName>
    <definedName name="S1P14" localSheetId="7">#REF!</definedName>
    <definedName name="S1P14" localSheetId="12">#REF!</definedName>
    <definedName name="S1P14" localSheetId="1">#REF!</definedName>
    <definedName name="S1P14" localSheetId="13">#REF!</definedName>
    <definedName name="S1P14" localSheetId="3">#REF!</definedName>
    <definedName name="S1P14" localSheetId="10">#REF!</definedName>
    <definedName name="S1P14">#REF!</definedName>
    <definedName name="S1P15" localSheetId="2">#REF!</definedName>
    <definedName name="S1P15" localSheetId="8">#REF!</definedName>
    <definedName name="S1P15" localSheetId="7">#REF!</definedName>
    <definedName name="S1P15" localSheetId="12">#REF!</definedName>
    <definedName name="S1P15" localSheetId="1">#REF!</definedName>
    <definedName name="S1P15" localSheetId="13">#REF!</definedName>
    <definedName name="S1P15" localSheetId="3">#REF!</definedName>
    <definedName name="S1P15" localSheetId="10">#REF!</definedName>
    <definedName name="S1P15">#REF!</definedName>
    <definedName name="S1P16" localSheetId="2">#REF!</definedName>
    <definedName name="S1P16" localSheetId="8">#REF!</definedName>
    <definedName name="S1P16" localSheetId="7">#REF!</definedName>
    <definedName name="S1P16" localSheetId="12">#REF!</definedName>
    <definedName name="S1P16" localSheetId="1">#REF!</definedName>
    <definedName name="S1P16" localSheetId="13">#REF!</definedName>
    <definedName name="S1P16" localSheetId="3">#REF!</definedName>
    <definedName name="S1P16" localSheetId="10">#REF!</definedName>
    <definedName name="S1P16">#REF!</definedName>
    <definedName name="S1P17" localSheetId="2">#REF!</definedName>
    <definedName name="S1P17" localSheetId="8">#REF!</definedName>
    <definedName name="S1P17" localSheetId="7">#REF!</definedName>
    <definedName name="S1P17" localSheetId="12">#REF!</definedName>
    <definedName name="S1P17" localSheetId="1">#REF!</definedName>
    <definedName name="S1P17" localSheetId="13">#REF!</definedName>
    <definedName name="S1P17" localSheetId="3">#REF!</definedName>
    <definedName name="S1P17" localSheetId="10">#REF!</definedName>
    <definedName name="S1P17">#REF!</definedName>
    <definedName name="S1P18" localSheetId="2">#REF!</definedName>
    <definedName name="S1P18" localSheetId="8">#REF!</definedName>
    <definedName name="S1P18" localSheetId="7">#REF!</definedName>
    <definedName name="S1P18" localSheetId="12">#REF!</definedName>
    <definedName name="S1P18" localSheetId="1">#REF!</definedName>
    <definedName name="S1P18" localSheetId="13">#REF!</definedName>
    <definedName name="S1P18" localSheetId="3">#REF!</definedName>
    <definedName name="S1P18" localSheetId="10">#REF!</definedName>
    <definedName name="S1P18">#REF!</definedName>
    <definedName name="S1P19" localSheetId="2">#REF!</definedName>
    <definedName name="S1P19" localSheetId="8">#REF!</definedName>
    <definedName name="S1P19" localSheetId="7">#REF!</definedName>
    <definedName name="S1P19" localSheetId="12">#REF!</definedName>
    <definedName name="S1P19" localSheetId="1">#REF!</definedName>
    <definedName name="S1P19" localSheetId="13">#REF!</definedName>
    <definedName name="S1P19" localSheetId="3">#REF!</definedName>
    <definedName name="S1P19" localSheetId="10">#REF!</definedName>
    <definedName name="S1P19">#REF!</definedName>
    <definedName name="S1P2" localSheetId="2">#REF!</definedName>
    <definedName name="S1P2" localSheetId="8">#REF!</definedName>
    <definedName name="S1P2" localSheetId="7">#REF!</definedName>
    <definedName name="S1P2" localSheetId="12">#REF!</definedName>
    <definedName name="S1P2" localSheetId="1">#REF!</definedName>
    <definedName name="S1P2" localSheetId="13">#REF!</definedName>
    <definedName name="S1P2" localSheetId="3">#REF!</definedName>
    <definedName name="S1P2" localSheetId="10">#REF!</definedName>
    <definedName name="S1P2">#REF!</definedName>
    <definedName name="S1P20" localSheetId="2">#REF!</definedName>
    <definedName name="S1P20" localSheetId="8">#REF!</definedName>
    <definedName name="S1P20" localSheetId="7">#REF!</definedName>
    <definedName name="S1P20" localSheetId="12">#REF!</definedName>
    <definedName name="S1P20" localSheetId="1">#REF!</definedName>
    <definedName name="S1P20" localSheetId="13">#REF!</definedName>
    <definedName name="S1P20" localSheetId="3">#REF!</definedName>
    <definedName name="S1P20" localSheetId="10">#REF!</definedName>
    <definedName name="S1P20">#REF!</definedName>
    <definedName name="S1P21" localSheetId="2">#REF!</definedName>
    <definedName name="S1P21" localSheetId="8">#REF!</definedName>
    <definedName name="S1P21" localSheetId="7">#REF!</definedName>
    <definedName name="S1P21" localSheetId="12">#REF!</definedName>
    <definedName name="S1P21" localSheetId="1">#REF!</definedName>
    <definedName name="S1P21" localSheetId="13">#REF!</definedName>
    <definedName name="S1P21" localSheetId="3">#REF!</definedName>
    <definedName name="S1P21" localSheetId="10">#REF!</definedName>
    <definedName name="S1P21">#REF!</definedName>
    <definedName name="S1P22" localSheetId="2">#REF!</definedName>
    <definedName name="S1P22" localSheetId="8">#REF!</definedName>
    <definedName name="S1P22" localSheetId="7">#REF!</definedName>
    <definedName name="S1P22" localSheetId="12">#REF!</definedName>
    <definedName name="S1P22" localSheetId="1">#REF!</definedName>
    <definedName name="S1P22" localSheetId="13">#REF!</definedName>
    <definedName name="S1P22" localSheetId="3">#REF!</definedName>
    <definedName name="S1P22" localSheetId="10">#REF!</definedName>
    <definedName name="S1P22">#REF!</definedName>
    <definedName name="S1P23" localSheetId="2">#REF!</definedName>
    <definedName name="S1P23" localSheetId="8">#REF!</definedName>
    <definedName name="S1P23" localSheetId="7">#REF!</definedName>
    <definedName name="S1P23" localSheetId="12">#REF!</definedName>
    <definedName name="S1P23" localSheetId="1">#REF!</definedName>
    <definedName name="S1P23" localSheetId="13">#REF!</definedName>
    <definedName name="S1P23" localSheetId="3">#REF!</definedName>
    <definedName name="S1P23" localSheetId="10">#REF!</definedName>
    <definedName name="S1P23">#REF!</definedName>
    <definedName name="S1P24" localSheetId="2">#REF!</definedName>
    <definedName name="S1P24" localSheetId="8">#REF!</definedName>
    <definedName name="S1P24" localSheetId="7">#REF!</definedName>
    <definedName name="S1P24" localSheetId="12">#REF!</definedName>
    <definedName name="S1P24" localSheetId="1">#REF!</definedName>
    <definedName name="S1P24" localSheetId="13">#REF!</definedName>
    <definedName name="S1P24" localSheetId="3">#REF!</definedName>
    <definedName name="S1P24" localSheetId="10">#REF!</definedName>
    <definedName name="S1P24">#REF!</definedName>
    <definedName name="S1P3" localSheetId="2">#REF!</definedName>
    <definedName name="S1P3" localSheetId="8">#REF!</definedName>
    <definedName name="S1P3" localSheetId="7">#REF!</definedName>
    <definedName name="S1P3" localSheetId="12">#REF!</definedName>
    <definedName name="S1P3" localSheetId="1">#REF!</definedName>
    <definedName name="S1P3" localSheetId="13">#REF!</definedName>
    <definedName name="S1P3" localSheetId="3">#REF!</definedName>
    <definedName name="S1P3" localSheetId="10">#REF!</definedName>
    <definedName name="S1P3">#REF!</definedName>
    <definedName name="S1P4" localSheetId="2">#REF!</definedName>
    <definedName name="S1P4" localSheetId="8">#REF!</definedName>
    <definedName name="S1P4" localSheetId="7">#REF!</definedName>
    <definedName name="S1P4" localSheetId="12">#REF!</definedName>
    <definedName name="S1P4" localSheetId="1">#REF!</definedName>
    <definedName name="S1P4" localSheetId="13">#REF!</definedName>
    <definedName name="S1P4" localSheetId="3">#REF!</definedName>
    <definedName name="S1P4" localSheetId="10">#REF!</definedName>
    <definedName name="S1P4">#REF!</definedName>
    <definedName name="S1P5" localSheetId="2">#REF!</definedName>
    <definedName name="S1P5" localSheetId="8">#REF!</definedName>
    <definedName name="S1P5" localSheetId="7">#REF!</definedName>
    <definedName name="S1P5" localSheetId="12">#REF!</definedName>
    <definedName name="S1P5" localSheetId="1">#REF!</definedName>
    <definedName name="S1P5" localSheetId="13">#REF!</definedName>
    <definedName name="S1P5" localSheetId="3">#REF!</definedName>
    <definedName name="S1P5" localSheetId="10">#REF!</definedName>
    <definedName name="S1P5">#REF!</definedName>
    <definedName name="S1P6" localSheetId="2">#REF!</definedName>
    <definedName name="S1P6" localSheetId="8">#REF!</definedName>
    <definedName name="S1P6" localSheetId="7">#REF!</definedName>
    <definedName name="S1P6" localSheetId="12">#REF!</definedName>
    <definedName name="S1P6" localSheetId="1">#REF!</definedName>
    <definedName name="S1P6" localSheetId="13">#REF!</definedName>
    <definedName name="S1P6" localSheetId="3">#REF!</definedName>
    <definedName name="S1P6" localSheetId="10">#REF!</definedName>
    <definedName name="S1P6">#REF!</definedName>
    <definedName name="S1P7" localSheetId="2">#REF!</definedName>
    <definedName name="S1P7" localSheetId="8">#REF!</definedName>
    <definedName name="S1P7" localSheetId="7">#REF!</definedName>
    <definedName name="S1P7" localSheetId="12">#REF!</definedName>
    <definedName name="S1P7" localSheetId="1">#REF!</definedName>
    <definedName name="S1P7" localSheetId="13">#REF!</definedName>
    <definedName name="S1P7" localSheetId="3">#REF!</definedName>
    <definedName name="S1P7" localSheetId="10">#REF!</definedName>
    <definedName name="S1P7">#REF!</definedName>
    <definedName name="S1P8" localSheetId="2">#REF!</definedName>
    <definedName name="S1P8" localSheetId="8">#REF!</definedName>
    <definedName name="S1P8" localSheetId="7">#REF!</definedName>
    <definedName name="S1P8" localSheetId="12">#REF!</definedName>
    <definedName name="S1P8" localSheetId="1">#REF!</definedName>
    <definedName name="S1P8" localSheetId="13">#REF!</definedName>
    <definedName name="S1P8" localSheetId="3">#REF!</definedName>
    <definedName name="S1P8" localSheetId="10">#REF!</definedName>
    <definedName name="S1P8">#REF!</definedName>
    <definedName name="S1P9" localSheetId="2">#REF!</definedName>
    <definedName name="S1P9" localSheetId="8">#REF!</definedName>
    <definedName name="S1P9" localSheetId="7">#REF!</definedName>
    <definedName name="S1P9" localSheetId="12">#REF!</definedName>
    <definedName name="S1P9" localSheetId="1">#REF!</definedName>
    <definedName name="S1P9" localSheetId="13">#REF!</definedName>
    <definedName name="S1P9" localSheetId="3">#REF!</definedName>
    <definedName name="S1P9" localSheetId="10">#REF!</definedName>
    <definedName name="S1P9">#REF!</definedName>
    <definedName name="S1R1" localSheetId="2">#REF!</definedName>
    <definedName name="S1R1" localSheetId="8">#REF!</definedName>
    <definedName name="S1R1" localSheetId="7">#REF!</definedName>
    <definedName name="S1R1" localSheetId="12">#REF!</definedName>
    <definedName name="S1R1" localSheetId="1">#REF!</definedName>
    <definedName name="S1R1" localSheetId="13">#REF!</definedName>
    <definedName name="S1R1" localSheetId="3">#REF!</definedName>
    <definedName name="S1R1" localSheetId="10">#REF!</definedName>
    <definedName name="S1R1">#REF!</definedName>
    <definedName name="S1R10" localSheetId="2">#REF!</definedName>
    <definedName name="S1R10" localSheetId="8">#REF!</definedName>
    <definedName name="S1R10" localSheetId="7">#REF!</definedName>
    <definedName name="S1R10" localSheetId="12">#REF!</definedName>
    <definedName name="S1R10" localSheetId="1">#REF!</definedName>
    <definedName name="S1R10" localSheetId="13">#REF!</definedName>
    <definedName name="S1R10" localSheetId="3">#REF!</definedName>
    <definedName name="S1R10" localSheetId="10">#REF!</definedName>
    <definedName name="S1R10">#REF!</definedName>
    <definedName name="S1R11" localSheetId="2">#REF!</definedName>
    <definedName name="S1R11" localSheetId="8">#REF!</definedName>
    <definedName name="S1R11" localSheetId="7">#REF!</definedName>
    <definedName name="S1R11" localSheetId="12">#REF!</definedName>
    <definedName name="S1R11" localSheetId="1">#REF!</definedName>
    <definedName name="S1R11" localSheetId="13">#REF!</definedName>
    <definedName name="S1R11" localSheetId="3">#REF!</definedName>
    <definedName name="S1R11" localSheetId="10">#REF!</definedName>
    <definedName name="S1R11">#REF!</definedName>
    <definedName name="S1R12" localSheetId="2">#REF!</definedName>
    <definedName name="S1R12" localSheetId="8">#REF!</definedName>
    <definedName name="S1R12" localSheetId="7">#REF!</definedName>
    <definedName name="S1R12" localSheetId="12">#REF!</definedName>
    <definedName name="S1R12" localSheetId="1">#REF!</definedName>
    <definedName name="S1R12" localSheetId="13">#REF!</definedName>
    <definedName name="S1R12" localSheetId="3">#REF!</definedName>
    <definedName name="S1R12" localSheetId="10">#REF!</definedName>
    <definedName name="S1R12">#REF!</definedName>
    <definedName name="S1R13" localSheetId="2">#REF!</definedName>
    <definedName name="S1R13" localSheetId="8">#REF!</definedName>
    <definedName name="S1R13" localSheetId="7">#REF!</definedName>
    <definedName name="S1R13" localSheetId="12">#REF!</definedName>
    <definedName name="S1R13" localSheetId="1">#REF!</definedName>
    <definedName name="S1R13" localSheetId="13">#REF!</definedName>
    <definedName name="S1R13" localSheetId="3">#REF!</definedName>
    <definedName name="S1R13" localSheetId="10">#REF!</definedName>
    <definedName name="S1R13">#REF!</definedName>
    <definedName name="S1R14" localSheetId="2">#REF!</definedName>
    <definedName name="S1R14" localSheetId="8">#REF!</definedName>
    <definedName name="S1R14" localSheetId="7">#REF!</definedName>
    <definedName name="S1R14" localSheetId="12">#REF!</definedName>
    <definedName name="S1R14" localSheetId="1">#REF!</definedName>
    <definedName name="S1R14" localSheetId="13">#REF!</definedName>
    <definedName name="S1R14" localSheetId="3">#REF!</definedName>
    <definedName name="S1R14" localSheetId="10">#REF!</definedName>
    <definedName name="S1R14">#REF!</definedName>
    <definedName name="S1R15" localSheetId="2">#REF!</definedName>
    <definedName name="S1R15" localSheetId="8">#REF!</definedName>
    <definedName name="S1R15" localSheetId="7">#REF!</definedName>
    <definedName name="S1R15" localSheetId="12">#REF!</definedName>
    <definedName name="S1R15" localSheetId="1">#REF!</definedName>
    <definedName name="S1R15" localSheetId="13">#REF!</definedName>
    <definedName name="S1R15" localSheetId="3">#REF!</definedName>
    <definedName name="S1R15" localSheetId="10">#REF!</definedName>
    <definedName name="S1R15">#REF!</definedName>
    <definedName name="S1R16" localSheetId="2">#REF!</definedName>
    <definedName name="S1R16" localSheetId="8">#REF!</definedName>
    <definedName name="S1R16" localSheetId="7">#REF!</definedName>
    <definedName name="S1R16" localSheetId="12">#REF!</definedName>
    <definedName name="S1R16" localSheetId="1">#REF!</definedName>
    <definedName name="S1R16" localSheetId="13">#REF!</definedName>
    <definedName name="S1R16" localSheetId="3">#REF!</definedName>
    <definedName name="S1R16" localSheetId="10">#REF!</definedName>
    <definedName name="S1R16">#REF!</definedName>
    <definedName name="S1R17" localSheetId="2">#REF!</definedName>
    <definedName name="S1R17" localSheetId="8">#REF!</definedName>
    <definedName name="S1R17" localSheetId="7">#REF!</definedName>
    <definedName name="S1R17" localSheetId="12">#REF!</definedName>
    <definedName name="S1R17" localSheetId="1">#REF!</definedName>
    <definedName name="S1R17" localSheetId="13">#REF!</definedName>
    <definedName name="S1R17" localSheetId="3">#REF!</definedName>
    <definedName name="S1R17" localSheetId="10">#REF!</definedName>
    <definedName name="S1R17">#REF!</definedName>
    <definedName name="S1R18" localSheetId="2">#REF!</definedName>
    <definedName name="S1R18" localSheetId="8">#REF!</definedName>
    <definedName name="S1R18" localSheetId="7">#REF!</definedName>
    <definedName name="S1R18" localSheetId="12">#REF!</definedName>
    <definedName name="S1R18" localSheetId="1">#REF!</definedName>
    <definedName name="S1R18" localSheetId="13">#REF!</definedName>
    <definedName name="S1R18" localSheetId="3">#REF!</definedName>
    <definedName name="S1R18" localSheetId="10">#REF!</definedName>
    <definedName name="S1R18">#REF!</definedName>
    <definedName name="S1R19" localSheetId="2">#REF!</definedName>
    <definedName name="S1R19" localSheetId="8">#REF!</definedName>
    <definedName name="S1R19" localSheetId="7">#REF!</definedName>
    <definedName name="S1R19" localSheetId="12">#REF!</definedName>
    <definedName name="S1R19" localSheetId="1">#REF!</definedName>
    <definedName name="S1R19" localSheetId="13">#REF!</definedName>
    <definedName name="S1R19" localSheetId="3">#REF!</definedName>
    <definedName name="S1R19" localSheetId="10">#REF!</definedName>
    <definedName name="S1R19">#REF!</definedName>
    <definedName name="S1R2" localSheetId="2">#REF!</definedName>
    <definedName name="S1R2" localSheetId="8">#REF!</definedName>
    <definedName name="S1R2" localSheetId="7">#REF!</definedName>
    <definedName name="S1R2" localSheetId="12">#REF!</definedName>
    <definedName name="S1R2" localSheetId="1">#REF!</definedName>
    <definedName name="S1R2" localSheetId="13">#REF!</definedName>
    <definedName name="S1R2" localSheetId="3">#REF!</definedName>
    <definedName name="S1R2" localSheetId="10">#REF!</definedName>
    <definedName name="S1R2">#REF!</definedName>
    <definedName name="S1R20" localSheetId="2">#REF!</definedName>
    <definedName name="S1R20" localSheetId="8">#REF!</definedName>
    <definedName name="S1R20" localSheetId="7">#REF!</definedName>
    <definedName name="S1R20" localSheetId="12">#REF!</definedName>
    <definedName name="S1R20" localSheetId="1">#REF!</definedName>
    <definedName name="S1R20" localSheetId="13">#REF!</definedName>
    <definedName name="S1R20" localSheetId="3">#REF!</definedName>
    <definedName name="S1R20" localSheetId="10">#REF!</definedName>
    <definedName name="S1R20">#REF!</definedName>
    <definedName name="S1R21" localSheetId="2">#REF!</definedName>
    <definedName name="S1R21" localSheetId="8">#REF!</definedName>
    <definedName name="S1R21" localSheetId="7">#REF!</definedName>
    <definedName name="S1R21" localSheetId="12">#REF!</definedName>
    <definedName name="S1R21" localSheetId="1">#REF!</definedName>
    <definedName name="S1R21" localSheetId="13">#REF!</definedName>
    <definedName name="S1R21" localSheetId="3">#REF!</definedName>
    <definedName name="S1R21" localSheetId="10">#REF!</definedName>
    <definedName name="S1R21">#REF!</definedName>
    <definedName name="S1R22" localSheetId="2">#REF!</definedName>
    <definedName name="S1R22" localSheetId="8">#REF!</definedName>
    <definedName name="S1R22" localSheetId="7">#REF!</definedName>
    <definedName name="S1R22" localSheetId="12">#REF!</definedName>
    <definedName name="S1R22" localSheetId="1">#REF!</definedName>
    <definedName name="S1R22" localSheetId="13">#REF!</definedName>
    <definedName name="S1R22" localSheetId="3">#REF!</definedName>
    <definedName name="S1R22" localSheetId="10">#REF!</definedName>
    <definedName name="S1R22">#REF!</definedName>
    <definedName name="S1R23" localSheetId="2">#REF!</definedName>
    <definedName name="S1R23" localSheetId="8">#REF!</definedName>
    <definedName name="S1R23" localSheetId="7">#REF!</definedName>
    <definedName name="S1R23" localSheetId="12">#REF!</definedName>
    <definedName name="S1R23" localSheetId="1">#REF!</definedName>
    <definedName name="S1R23" localSheetId="13">#REF!</definedName>
    <definedName name="S1R23" localSheetId="3">#REF!</definedName>
    <definedName name="S1R23" localSheetId="10">#REF!</definedName>
    <definedName name="S1R23">#REF!</definedName>
    <definedName name="S1R24" localSheetId="2">#REF!</definedName>
    <definedName name="S1R24" localSheetId="8">#REF!</definedName>
    <definedName name="S1R24" localSheetId="7">#REF!</definedName>
    <definedName name="S1R24" localSheetId="12">#REF!</definedName>
    <definedName name="S1R24" localSheetId="1">#REF!</definedName>
    <definedName name="S1R24" localSheetId="13">#REF!</definedName>
    <definedName name="S1R24" localSheetId="3">#REF!</definedName>
    <definedName name="S1R24" localSheetId="10">#REF!</definedName>
    <definedName name="S1R24">#REF!</definedName>
    <definedName name="S1R3" localSheetId="2">#REF!</definedName>
    <definedName name="S1R3" localSheetId="8">#REF!</definedName>
    <definedName name="S1R3" localSheetId="7">#REF!</definedName>
    <definedName name="S1R3" localSheetId="12">#REF!</definedName>
    <definedName name="S1R3" localSheetId="1">#REF!</definedName>
    <definedName name="S1R3" localSheetId="13">#REF!</definedName>
    <definedName name="S1R3" localSheetId="3">#REF!</definedName>
    <definedName name="S1R3" localSheetId="10">#REF!</definedName>
    <definedName name="S1R3">#REF!</definedName>
    <definedName name="S1R4" localSheetId="2">#REF!</definedName>
    <definedName name="S1R4" localSheetId="8">#REF!</definedName>
    <definedName name="S1R4" localSheetId="7">#REF!</definedName>
    <definedName name="S1R4" localSheetId="12">#REF!</definedName>
    <definedName name="S1R4" localSheetId="1">#REF!</definedName>
    <definedName name="S1R4" localSheetId="13">#REF!</definedName>
    <definedName name="S1R4" localSheetId="3">#REF!</definedName>
    <definedName name="S1R4" localSheetId="10">#REF!</definedName>
    <definedName name="S1R4">#REF!</definedName>
    <definedName name="S1R5" localSheetId="2">#REF!</definedName>
    <definedName name="S1R5" localSheetId="8">#REF!</definedName>
    <definedName name="S1R5" localSheetId="7">#REF!</definedName>
    <definedName name="S1R5" localSheetId="12">#REF!</definedName>
    <definedName name="S1R5" localSheetId="1">#REF!</definedName>
    <definedName name="S1R5" localSheetId="13">#REF!</definedName>
    <definedName name="S1R5" localSheetId="3">#REF!</definedName>
    <definedName name="S1R5" localSheetId="10">#REF!</definedName>
    <definedName name="S1R5">#REF!</definedName>
    <definedName name="S1R6" localSheetId="2">#REF!</definedName>
    <definedName name="S1R6" localSheetId="8">#REF!</definedName>
    <definedName name="S1R6" localSheetId="7">#REF!</definedName>
    <definedName name="S1R6" localSheetId="12">#REF!</definedName>
    <definedName name="S1R6" localSheetId="1">#REF!</definedName>
    <definedName name="S1R6" localSheetId="13">#REF!</definedName>
    <definedName name="S1R6" localSheetId="3">#REF!</definedName>
    <definedName name="S1R6" localSheetId="10">#REF!</definedName>
    <definedName name="S1R6">#REF!</definedName>
    <definedName name="S1R7" localSheetId="2">#REF!</definedName>
    <definedName name="S1R7" localSheetId="8">#REF!</definedName>
    <definedName name="S1R7" localSheetId="7">#REF!</definedName>
    <definedName name="S1R7" localSheetId="12">#REF!</definedName>
    <definedName name="S1R7" localSheetId="1">#REF!</definedName>
    <definedName name="S1R7" localSheetId="13">#REF!</definedName>
    <definedName name="S1R7" localSheetId="3">#REF!</definedName>
    <definedName name="S1R7" localSheetId="10">#REF!</definedName>
    <definedName name="S1R7">#REF!</definedName>
    <definedName name="S1R8" localSheetId="2">#REF!</definedName>
    <definedName name="S1R8" localSheetId="8">#REF!</definedName>
    <definedName name="S1R8" localSheetId="7">#REF!</definedName>
    <definedName name="S1R8" localSheetId="12">#REF!</definedName>
    <definedName name="S1R8" localSheetId="1">#REF!</definedName>
    <definedName name="S1R8" localSheetId="13">#REF!</definedName>
    <definedName name="S1R8" localSheetId="3">#REF!</definedName>
    <definedName name="S1R8" localSheetId="10">#REF!</definedName>
    <definedName name="S1R8">#REF!</definedName>
    <definedName name="S1R9" localSheetId="2">#REF!</definedName>
    <definedName name="S1R9" localSheetId="8">#REF!</definedName>
    <definedName name="S1R9" localSheetId="7">#REF!</definedName>
    <definedName name="S1R9" localSheetId="12">#REF!</definedName>
    <definedName name="S1R9" localSheetId="1">#REF!</definedName>
    <definedName name="S1R9" localSheetId="13">#REF!</definedName>
    <definedName name="S1R9" localSheetId="3">#REF!</definedName>
    <definedName name="S1R9" localSheetId="10">#REF!</definedName>
    <definedName name="S1R9">#REF!</definedName>
    <definedName name="S20P1" localSheetId="2">#REF!</definedName>
    <definedName name="S20P1" localSheetId="8">#REF!</definedName>
    <definedName name="S20P1" localSheetId="7">#REF!</definedName>
    <definedName name="S20P1" localSheetId="12">#REF!</definedName>
    <definedName name="S20P1" localSheetId="1">#REF!</definedName>
    <definedName name="S20P1" localSheetId="13">#REF!</definedName>
    <definedName name="S20P1" localSheetId="3">#REF!</definedName>
    <definedName name="S20P1" localSheetId="10">#REF!</definedName>
    <definedName name="S20P1">#REF!</definedName>
    <definedName name="S20P10" localSheetId="2">#REF!</definedName>
    <definedName name="S20P10" localSheetId="8">#REF!</definedName>
    <definedName name="S20P10" localSheetId="7">#REF!</definedName>
    <definedName name="S20P10" localSheetId="12">#REF!</definedName>
    <definedName name="S20P10" localSheetId="1">#REF!</definedName>
    <definedName name="S20P10" localSheetId="13">#REF!</definedName>
    <definedName name="S20P10" localSheetId="3">#REF!</definedName>
    <definedName name="S20P10" localSheetId="10">#REF!</definedName>
    <definedName name="S20P10">#REF!</definedName>
    <definedName name="S20P11" localSheetId="2">#REF!</definedName>
    <definedName name="S20P11" localSheetId="8">#REF!</definedName>
    <definedName name="S20P11" localSheetId="7">#REF!</definedName>
    <definedName name="S20P11" localSheetId="12">#REF!</definedName>
    <definedName name="S20P11" localSheetId="1">#REF!</definedName>
    <definedName name="S20P11" localSheetId="13">#REF!</definedName>
    <definedName name="S20P11" localSheetId="3">#REF!</definedName>
    <definedName name="S20P11" localSheetId="10">#REF!</definedName>
    <definedName name="S20P11">#REF!</definedName>
    <definedName name="S20P12" localSheetId="2">#REF!</definedName>
    <definedName name="S20P12" localSheetId="8">#REF!</definedName>
    <definedName name="S20P12" localSheetId="7">#REF!</definedName>
    <definedName name="S20P12" localSheetId="12">#REF!</definedName>
    <definedName name="S20P12" localSheetId="1">#REF!</definedName>
    <definedName name="S20P12" localSheetId="13">#REF!</definedName>
    <definedName name="S20P12" localSheetId="3">#REF!</definedName>
    <definedName name="S20P12" localSheetId="10">#REF!</definedName>
    <definedName name="S20P12">#REF!</definedName>
    <definedName name="S20P13" localSheetId="2">#REF!</definedName>
    <definedName name="S20P13" localSheetId="8">#REF!</definedName>
    <definedName name="S20P13" localSheetId="7">#REF!</definedName>
    <definedName name="S20P13" localSheetId="12">#REF!</definedName>
    <definedName name="S20P13" localSheetId="1">#REF!</definedName>
    <definedName name="S20P13" localSheetId="13">#REF!</definedName>
    <definedName name="S20P13" localSheetId="3">#REF!</definedName>
    <definedName name="S20P13" localSheetId="10">#REF!</definedName>
    <definedName name="S20P13">#REF!</definedName>
    <definedName name="S20P14" localSheetId="2">#REF!</definedName>
    <definedName name="S20P14" localSheetId="8">#REF!</definedName>
    <definedName name="S20P14" localSheetId="7">#REF!</definedName>
    <definedName name="S20P14" localSheetId="12">#REF!</definedName>
    <definedName name="S20P14" localSheetId="1">#REF!</definedName>
    <definedName name="S20P14" localSheetId="13">#REF!</definedName>
    <definedName name="S20P14" localSheetId="3">#REF!</definedName>
    <definedName name="S20P14" localSheetId="10">#REF!</definedName>
    <definedName name="S20P14">#REF!</definedName>
    <definedName name="S20P15" localSheetId="2">#REF!</definedName>
    <definedName name="S20P15" localSheetId="8">#REF!</definedName>
    <definedName name="S20P15" localSheetId="7">#REF!</definedName>
    <definedName name="S20P15" localSheetId="12">#REF!</definedName>
    <definedName name="S20P15" localSheetId="1">#REF!</definedName>
    <definedName name="S20P15" localSheetId="13">#REF!</definedName>
    <definedName name="S20P15" localSheetId="3">#REF!</definedName>
    <definedName name="S20P15" localSheetId="10">#REF!</definedName>
    <definedName name="S20P15">#REF!</definedName>
    <definedName name="S20P16" localSheetId="2">#REF!</definedName>
    <definedName name="S20P16" localSheetId="8">#REF!</definedName>
    <definedName name="S20P16" localSheetId="7">#REF!</definedName>
    <definedName name="S20P16" localSheetId="12">#REF!</definedName>
    <definedName name="S20P16" localSheetId="1">#REF!</definedName>
    <definedName name="S20P16" localSheetId="13">#REF!</definedName>
    <definedName name="S20P16" localSheetId="3">#REF!</definedName>
    <definedName name="S20P16" localSheetId="10">#REF!</definedName>
    <definedName name="S20P16">#REF!</definedName>
    <definedName name="S20P17" localSheetId="2">#REF!</definedName>
    <definedName name="S20P17" localSheetId="8">#REF!</definedName>
    <definedName name="S20P17" localSheetId="7">#REF!</definedName>
    <definedName name="S20P17" localSheetId="12">#REF!</definedName>
    <definedName name="S20P17" localSheetId="1">#REF!</definedName>
    <definedName name="S20P17" localSheetId="13">#REF!</definedName>
    <definedName name="S20P17" localSheetId="3">#REF!</definedName>
    <definedName name="S20P17" localSheetId="10">#REF!</definedName>
    <definedName name="S20P17">#REF!</definedName>
    <definedName name="S20P18" localSheetId="2">#REF!</definedName>
    <definedName name="S20P18" localSheetId="8">#REF!</definedName>
    <definedName name="S20P18" localSheetId="7">#REF!</definedName>
    <definedName name="S20P18" localSheetId="12">#REF!</definedName>
    <definedName name="S20P18" localSheetId="1">#REF!</definedName>
    <definedName name="S20P18" localSheetId="13">#REF!</definedName>
    <definedName name="S20P18" localSheetId="3">#REF!</definedName>
    <definedName name="S20P18" localSheetId="10">#REF!</definedName>
    <definedName name="S20P18">#REF!</definedName>
    <definedName name="S20P19" localSheetId="2">#REF!</definedName>
    <definedName name="S20P19" localSheetId="8">#REF!</definedName>
    <definedName name="S20P19" localSheetId="7">#REF!</definedName>
    <definedName name="S20P19" localSheetId="12">#REF!</definedName>
    <definedName name="S20P19" localSheetId="1">#REF!</definedName>
    <definedName name="S20P19" localSheetId="13">#REF!</definedName>
    <definedName name="S20P19" localSheetId="3">#REF!</definedName>
    <definedName name="S20P19" localSheetId="10">#REF!</definedName>
    <definedName name="S20P19">#REF!</definedName>
    <definedName name="S20P2" localSheetId="2">#REF!</definedName>
    <definedName name="S20P2" localSheetId="8">#REF!</definedName>
    <definedName name="S20P2" localSheetId="7">#REF!</definedName>
    <definedName name="S20P2" localSheetId="12">#REF!</definedName>
    <definedName name="S20P2" localSheetId="1">#REF!</definedName>
    <definedName name="S20P2" localSheetId="13">#REF!</definedName>
    <definedName name="S20P2" localSheetId="3">#REF!</definedName>
    <definedName name="S20P2" localSheetId="10">#REF!</definedName>
    <definedName name="S20P2">#REF!</definedName>
    <definedName name="S20P20" localSheetId="2">#REF!</definedName>
    <definedName name="S20P20" localSheetId="8">#REF!</definedName>
    <definedName name="S20P20" localSheetId="7">#REF!</definedName>
    <definedName name="S20P20" localSheetId="12">#REF!</definedName>
    <definedName name="S20P20" localSheetId="1">#REF!</definedName>
    <definedName name="S20P20" localSheetId="13">#REF!</definedName>
    <definedName name="S20P20" localSheetId="3">#REF!</definedName>
    <definedName name="S20P20" localSheetId="10">#REF!</definedName>
    <definedName name="S20P20">#REF!</definedName>
    <definedName name="S20P21" localSheetId="2">#REF!</definedName>
    <definedName name="S20P21" localSheetId="8">#REF!</definedName>
    <definedName name="S20P21" localSheetId="7">#REF!</definedName>
    <definedName name="S20P21" localSheetId="12">#REF!</definedName>
    <definedName name="S20P21" localSheetId="1">#REF!</definedName>
    <definedName name="S20P21" localSheetId="13">#REF!</definedName>
    <definedName name="S20P21" localSheetId="3">#REF!</definedName>
    <definedName name="S20P21" localSheetId="10">#REF!</definedName>
    <definedName name="S20P21">#REF!</definedName>
    <definedName name="S20P22" localSheetId="2">#REF!</definedName>
    <definedName name="S20P22" localSheetId="8">#REF!</definedName>
    <definedName name="S20P22" localSheetId="7">#REF!</definedName>
    <definedName name="S20P22" localSheetId="12">#REF!</definedName>
    <definedName name="S20P22" localSheetId="1">#REF!</definedName>
    <definedName name="S20P22" localSheetId="13">#REF!</definedName>
    <definedName name="S20P22" localSheetId="3">#REF!</definedName>
    <definedName name="S20P22" localSheetId="10">#REF!</definedName>
    <definedName name="S20P22">#REF!</definedName>
    <definedName name="S20P23" localSheetId="2">#REF!</definedName>
    <definedName name="S20P23" localSheetId="8">#REF!</definedName>
    <definedName name="S20P23" localSheetId="7">#REF!</definedName>
    <definedName name="S20P23" localSheetId="12">#REF!</definedName>
    <definedName name="S20P23" localSheetId="1">#REF!</definedName>
    <definedName name="S20P23" localSheetId="13">#REF!</definedName>
    <definedName name="S20P23" localSheetId="3">#REF!</definedName>
    <definedName name="S20P23" localSheetId="10">#REF!</definedName>
    <definedName name="S20P23">#REF!</definedName>
    <definedName name="S20P24" localSheetId="2">#REF!</definedName>
    <definedName name="S20P24" localSheetId="8">#REF!</definedName>
    <definedName name="S20P24" localSheetId="7">#REF!</definedName>
    <definedName name="S20P24" localSheetId="12">#REF!</definedName>
    <definedName name="S20P24" localSheetId="1">#REF!</definedName>
    <definedName name="S20P24" localSheetId="13">#REF!</definedName>
    <definedName name="S20P24" localSheetId="3">#REF!</definedName>
    <definedName name="S20P24" localSheetId="10">#REF!</definedName>
    <definedName name="S20P24">#REF!</definedName>
    <definedName name="S20P3" localSheetId="2">#REF!</definedName>
    <definedName name="S20P3" localSheetId="8">#REF!</definedName>
    <definedName name="S20P3" localSheetId="7">#REF!</definedName>
    <definedName name="S20P3" localSheetId="12">#REF!</definedName>
    <definedName name="S20P3" localSheetId="1">#REF!</definedName>
    <definedName name="S20P3" localSheetId="13">#REF!</definedName>
    <definedName name="S20P3" localSheetId="3">#REF!</definedName>
    <definedName name="S20P3" localSheetId="10">#REF!</definedName>
    <definedName name="S20P3">#REF!</definedName>
    <definedName name="S20P4" localSheetId="2">#REF!</definedName>
    <definedName name="S20P4" localSheetId="8">#REF!</definedName>
    <definedName name="S20P4" localSheetId="7">#REF!</definedName>
    <definedName name="S20P4" localSheetId="12">#REF!</definedName>
    <definedName name="S20P4" localSheetId="1">#REF!</definedName>
    <definedName name="S20P4" localSheetId="13">#REF!</definedName>
    <definedName name="S20P4" localSheetId="3">#REF!</definedName>
    <definedName name="S20P4" localSheetId="10">#REF!</definedName>
    <definedName name="S20P4">#REF!</definedName>
    <definedName name="S20P5" localSheetId="2">#REF!</definedName>
    <definedName name="S20P5" localSheetId="8">#REF!</definedName>
    <definedName name="S20P5" localSheetId="7">#REF!</definedName>
    <definedName name="S20P5" localSheetId="12">#REF!</definedName>
    <definedName name="S20P5" localSheetId="1">#REF!</definedName>
    <definedName name="S20P5" localSheetId="13">#REF!</definedName>
    <definedName name="S20P5" localSheetId="3">#REF!</definedName>
    <definedName name="S20P5" localSheetId="10">#REF!</definedName>
    <definedName name="S20P5">#REF!</definedName>
    <definedName name="S20P6" localSheetId="2">#REF!</definedName>
    <definedName name="S20P6" localSheetId="8">#REF!</definedName>
    <definedName name="S20P6" localSheetId="7">#REF!</definedName>
    <definedName name="S20P6" localSheetId="12">#REF!</definedName>
    <definedName name="S20P6" localSheetId="1">#REF!</definedName>
    <definedName name="S20P6" localSheetId="13">#REF!</definedName>
    <definedName name="S20P6" localSheetId="3">#REF!</definedName>
    <definedName name="S20P6" localSheetId="10">#REF!</definedName>
    <definedName name="S20P6">#REF!</definedName>
    <definedName name="S20P7" localSheetId="2">#REF!</definedName>
    <definedName name="S20P7" localSheetId="8">#REF!</definedName>
    <definedName name="S20P7" localSheetId="7">#REF!</definedName>
    <definedName name="S20P7" localSheetId="12">#REF!</definedName>
    <definedName name="S20P7" localSheetId="1">#REF!</definedName>
    <definedName name="S20P7" localSheetId="13">#REF!</definedName>
    <definedName name="S20P7" localSheetId="3">#REF!</definedName>
    <definedName name="S20P7" localSheetId="10">#REF!</definedName>
    <definedName name="S20P7">#REF!</definedName>
    <definedName name="S20P8" localSheetId="2">#REF!</definedName>
    <definedName name="S20P8" localSheetId="8">#REF!</definedName>
    <definedName name="S20P8" localSheetId="7">#REF!</definedName>
    <definedName name="S20P8" localSheetId="12">#REF!</definedName>
    <definedName name="S20P8" localSheetId="1">#REF!</definedName>
    <definedName name="S20P8" localSheetId="13">#REF!</definedName>
    <definedName name="S20P8" localSheetId="3">#REF!</definedName>
    <definedName name="S20P8" localSheetId="10">#REF!</definedName>
    <definedName name="S20P8">#REF!</definedName>
    <definedName name="S20P9" localSheetId="2">#REF!</definedName>
    <definedName name="S20P9" localSheetId="8">#REF!</definedName>
    <definedName name="S20P9" localSheetId="7">#REF!</definedName>
    <definedName name="S20P9" localSheetId="12">#REF!</definedName>
    <definedName name="S20P9" localSheetId="1">#REF!</definedName>
    <definedName name="S20P9" localSheetId="13">#REF!</definedName>
    <definedName name="S20P9" localSheetId="3">#REF!</definedName>
    <definedName name="S20P9" localSheetId="10">#REF!</definedName>
    <definedName name="S20P9">#REF!</definedName>
    <definedName name="S20R1" localSheetId="2">#REF!</definedName>
    <definedName name="S20R1" localSheetId="8">#REF!</definedName>
    <definedName name="S20R1" localSheetId="7">#REF!</definedName>
    <definedName name="S20R1" localSheetId="12">#REF!</definedName>
    <definedName name="S20R1" localSheetId="1">#REF!</definedName>
    <definedName name="S20R1" localSheetId="13">#REF!</definedName>
    <definedName name="S20R1" localSheetId="3">#REF!</definedName>
    <definedName name="S20R1" localSheetId="10">#REF!</definedName>
    <definedName name="S20R1">#REF!</definedName>
    <definedName name="S20R10" localSheetId="2">#REF!</definedName>
    <definedName name="S20R10" localSheetId="8">#REF!</definedName>
    <definedName name="S20R10" localSheetId="7">#REF!</definedName>
    <definedName name="S20R10" localSheetId="12">#REF!</definedName>
    <definedName name="S20R10" localSheetId="1">#REF!</definedName>
    <definedName name="S20R10" localSheetId="13">#REF!</definedName>
    <definedName name="S20R10" localSheetId="3">#REF!</definedName>
    <definedName name="S20R10" localSheetId="10">#REF!</definedName>
    <definedName name="S20R10">#REF!</definedName>
    <definedName name="S20R11" localSheetId="2">#REF!</definedName>
    <definedName name="S20R11" localSheetId="8">#REF!</definedName>
    <definedName name="S20R11" localSheetId="7">#REF!</definedName>
    <definedName name="S20R11" localSheetId="12">#REF!</definedName>
    <definedName name="S20R11" localSheetId="1">#REF!</definedName>
    <definedName name="S20R11" localSheetId="13">#REF!</definedName>
    <definedName name="S20R11" localSheetId="3">#REF!</definedName>
    <definedName name="S20R11" localSheetId="10">#REF!</definedName>
    <definedName name="S20R11">#REF!</definedName>
    <definedName name="S20R12" localSheetId="2">#REF!</definedName>
    <definedName name="S20R12" localSheetId="8">#REF!</definedName>
    <definedName name="S20R12" localSheetId="7">#REF!</definedName>
    <definedName name="S20R12" localSheetId="12">#REF!</definedName>
    <definedName name="S20R12" localSheetId="1">#REF!</definedName>
    <definedName name="S20R12" localSheetId="13">#REF!</definedName>
    <definedName name="S20R12" localSheetId="3">#REF!</definedName>
    <definedName name="S20R12" localSheetId="10">#REF!</definedName>
    <definedName name="S20R12">#REF!</definedName>
    <definedName name="S20R13" localSheetId="2">#REF!</definedName>
    <definedName name="S20R13" localSheetId="8">#REF!</definedName>
    <definedName name="S20R13" localSheetId="7">#REF!</definedName>
    <definedName name="S20R13" localSheetId="12">#REF!</definedName>
    <definedName name="S20R13" localSheetId="1">#REF!</definedName>
    <definedName name="S20R13" localSheetId="13">#REF!</definedName>
    <definedName name="S20R13" localSheetId="3">#REF!</definedName>
    <definedName name="S20R13" localSheetId="10">#REF!</definedName>
    <definedName name="S20R13">#REF!</definedName>
    <definedName name="S20R14" localSheetId="2">#REF!</definedName>
    <definedName name="S20R14" localSheetId="8">#REF!</definedName>
    <definedName name="S20R14" localSheetId="7">#REF!</definedName>
    <definedName name="S20R14" localSheetId="12">#REF!</definedName>
    <definedName name="S20R14" localSheetId="1">#REF!</definedName>
    <definedName name="S20R14" localSheetId="13">#REF!</definedName>
    <definedName name="S20R14" localSheetId="3">#REF!</definedName>
    <definedName name="S20R14" localSheetId="10">#REF!</definedName>
    <definedName name="S20R14">#REF!</definedName>
    <definedName name="S20R15" localSheetId="2">#REF!</definedName>
    <definedName name="S20R15" localSheetId="8">#REF!</definedName>
    <definedName name="S20R15" localSheetId="7">#REF!</definedName>
    <definedName name="S20R15" localSheetId="12">#REF!</definedName>
    <definedName name="S20R15" localSheetId="1">#REF!</definedName>
    <definedName name="S20R15" localSheetId="13">#REF!</definedName>
    <definedName name="S20R15" localSheetId="3">#REF!</definedName>
    <definedName name="S20R15" localSheetId="10">#REF!</definedName>
    <definedName name="S20R15">#REF!</definedName>
    <definedName name="S20R16" localSheetId="2">#REF!</definedName>
    <definedName name="S20R16" localSheetId="8">#REF!</definedName>
    <definedName name="S20R16" localSheetId="7">#REF!</definedName>
    <definedName name="S20R16" localSheetId="12">#REF!</definedName>
    <definedName name="S20R16" localSheetId="1">#REF!</definedName>
    <definedName name="S20R16" localSheetId="13">#REF!</definedName>
    <definedName name="S20R16" localSheetId="3">#REF!</definedName>
    <definedName name="S20R16" localSheetId="10">#REF!</definedName>
    <definedName name="S20R16">#REF!</definedName>
    <definedName name="S20R17" localSheetId="2">#REF!</definedName>
    <definedName name="S20R17" localSheetId="8">#REF!</definedName>
    <definedName name="S20R17" localSheetId="7">#REF!</definedName>
    <definedName name="S20R17" localSheetId="12">#REF!</definedName>
    <definedName name="S20R17" localSheetId="1">#REF!</definedName>
    <definedName name="S20R17" localSheetId="13">#REF!</definedName>
    <definedName name="S20R17" localSheetId="3">#REF!</definedName>
    <definedName name="S20R17" localSheetId="10">#REF!</definedName>
    <definedName name="S20R17">#REF!</definedName>
    <definedName name="S20R18" localSheetId="2">#REF!</definedName>
    <definedName name="S20R18" localSheetId="8">#REF!</definedName>
    <definedName name="S20R18" localSheetId="7">#REF!</definedName>
    <definedName name="S20R18" localSheetId="12">#REF!</definedName>
    <definedName name="S20R18" localSheetId="1">#REF!</definedName>
    <definedName name="S20R18" localSheetId="13">#REF!</definedName>
    <definedName name="S20R18" localSheetId="3">#REF!</definedName>
    <definedName name="S20R18" localSheetId="10">#REF!</definedName>
    <definedName name="S20R18">#REF!</definedName>
    <definedName name="S20R19" localSheetId="2">#REF!</definedName>
    <definedName name="S20R19" localSheetId="8">#REF!</definedName>
    <definedName name="S20R19" localSheetId="7">#REF!</definedName>
    <definedName name="S20R19" localSheetId="12">#REF!</definedName>
    <definedName name="S20R19" localSheetId="1">#REF!</definedName>
    <definedName name="S20R19" localSheetId="13">#REF!</definedName>
    <definedName name="S20R19" localSheetId="3">#REF!</definedName>
    <definedName name="S20R19" localSheetId="10">#REF!</definedName>
    <definedName name="S20R19">#REF!</definedName>
    <definedName name="S20R2" localSheetId="2">#REF!</definedName>
    <definedName name="S20R2" localSheetId="8">#REF!</definedName>
    <definedName name="S20R2" localSheetId="7">#REF!</definedName>
    <definedName name="S20R2" localSheetId="12">#REF!</definedName>
    <definedName name="S20R2" localSheetId="1">#REF!</definedName>
    <definedName name="S20R2" localSheetId="13">#REF!</definedName>
    <definedName name="S20R2" localSheetId="3">#REF!</definedName>
    <definedName name="S20R2" localSheetId="10">#REF!</definedName>
    <definedName name="S20R2">#REF!</definedName>
    <definedName name="S20R20" localSheetId="2">#REF!</definedName>
    <definedName name="S20R20" localSheetId="8">#REF!</definedName>
    <definedName name="S20R20" localSheetId="7">#REF!</definedName>
    <definedName name="S20R20" localSheetId="12">#REF!</definedName>
    <definedName name="S20R20" localSheetId="1">#REF!</definedName>
    <definedName name="S20R20" localSheetId="13">#REF!</definedName>
    <definedName name="S20R20" localSheetId="3">#REF!</definedName>
    <definedName name="S20R20" localSheetId="10">#REF!</definedName>
    <definedName name="S20R20">#REF!</definedName>
    <definedName name="S20R21" localSheetId="2">#REF!</definedName>
    <definedName name="S20R21" localSheetId="8">#REF!</definedName>
    <definedName name="S20R21" localSheetId="7">#REF!</definedName>
    <definedName name="S20R21" localSheetId="12">#REF!</definedName>
    <definedName name="S20R21" localSheetId="1">#REF!</definedName>
    <definedName name="S20R21" localSheetId="13">#REF!</definedName>
    <definedName name="S20R21" localSheetId="3">#REF!</definedName>
    <definedName name="S20R21" localSheetId="10">#REF!</definedName>
    <definedName name="S20R21">#REF!</definedName>
    <definedName name="S20R22" localSheetId="2">#REF!</definedName>
    <definedName name="S20R22" localSheetId="8">#REF!</definedName>
    <definedName name="S20R22" localSheetId="7">#REF!</definedName>
    <definedName name="S20R22" localSheetId="12">#REF!</definedName>
    <definedName name="S20R22" localSheetId="1">#REF!</definedName>
    <definedName name="S20R22" localSheetId="13">#REF!</definedName>
    <definedName name="S20R22" localSheetId="3">#REF!</definedName>
    <definedName name="S20R22" localSheetId="10">#REF!</definedName>
    <definedName name="S20R22">#REF!</definedName>
    <definedName name="S20R23" localSheetId="2">#REF!</definedName>
    <definedName name="S20R23" localSheetId="8">#REF!</definedName>
    <definedName name="S20R23" localSheetId="7">#REF!</definedName>
    <definedName name="S20R23" localSheetId="12">#REF!</definedName>
    <definedName name="S20R23" localSheetId="1">#REF!</definedName>
    <definedName name="S20R23" localSheetId="13">#REF!</definedName>
    <definedName name="S20R23" localSheetId="3">#REF!</definedName>
    <definedName name="S20R23" localSheetId="10">#REF!</definedName>
    <definedName name="S20R23">#REF!</definedName>
    <definedName name="S20R24" localSheetId="2">#REF!</definedName>
    <definedName name="S20R24" localSheetId="8">#REF!</definedName>
    <definedName name="S20R24" localSheetId="7">#REF!</definedName>
    <definedName name="S20R24" localSheetId="12">#REF!</definedName>
    <definedName name="S20R24" localSheetId="1">#REF!</definedName>
    <definedName name="S20R24" localSheetId="13">#REF!</definedName>
    <definedName name="S20R24" localSheetId="3">#REF!</definedName>
    <definedName name="S20R24" localSheetId="10">#REF!</definedName>
    <definedName name="S20R24">#REF!</definedName>
    <definedName name="S20R3" localSheetId="2">#REF!</definedName>
    <definedName name="S20R3" localSheetId="8">#REF!</definedName>
    <definedName name="S20R3" localSheetId="7">#REF!</definedName>
    <definedName name="S20R3" localSheetId="12">#REF!</definedName>
    <definedName name="S20R3" localSheetId="1">#REF!</definedName>
    <definedName name="S20R3" localSheetId="13">#REF!</definedName>
    <definedName name="S20R3" localSheetId="3">#REF!</definedName>
    <definedName name="S20R3" localSheetId="10">#REF!</definedName>
    <definedName name="S20R3">#REF!</definedName>
    <definedName name="S20R4" localSheetId="2">#REF!</definedName>
    <definedName name="S20R4" localSheetId="8">#REF!</definedName>
    <definedName name="S20R4" localSheetId="7">#REF!</definedName>
    <definedName name="S20R4" localSheetId="12">#REF!</definedName>
    <definedName name="S20R4" localSheetId="1">#REF!</definedName>
    <definedName name="S20R4" localSheetId="13">#REF!</definedName>
    <definedName name="S20R4" localSheetId="3">#REF!</definedName>
    <definedName name="S20R4" localSheetId="10">#REF!</definedName>
    <definedName name="S20R4">#REF!</definedName>
    <definedName name="S20R5" localSheetId="2">#REF!</definedName>
    <definedName name="S20R5" localSheetId="8">#REF!</definedName>
    <definedName name="S20R5" localSheetId="7">#REF!</definedName>
    <definedName name="S20R5" localSheetId="12">#REF!</definedName>
    <definedName name="S20R5" localSheetId="1">#REF!</definedName>
    <definedName name="S20R5" localSheetId="13">#REF!</definedName>
    <definedName name="S20R5" localSheetId="3">#REF!</definedName>
    <definedName name="S20R5" localSheetId="10">#REF!</definedName>
    <definedName name="S20R5">#REF!</definedName>
    <definedName name="S20R6" localSheetId="2">#REF!</definedName>
    <definedName name="S20R6" localSheetId="8">#REF!</definedName>
    <definedName name="S20R6" localSheetId="7">#REF!</definedName>
    <definedName name="S20R6" localSheetId="12">#REF!</definedName>
    <definedName name="S20R6" localSheetId="1">#REF!</definedName>
    <definedName name="S20R6" localSheetId="13">#REF!</definedName>
    <definedName name="S20R6" localSheetId="3">#REF!</definedName>
    <definedName name="S20R6" localSheetId="10">#REF!</definedName>
    <definedName name="S20R6">#REF!</definedName>
    <definedName name="S20R7" localSheetId="2">#REF!</definedName>
    <definedName name="S20R7" localSheetId="8">#REF!</definedName>
    <definedName name="S20R7" localSheetId="7">#REF!</definedName>
    <definedName name="S20R7" localSheetId="12">#REF!</definedName>
    <definedName name="S20R7" localSheetId="1">#REF!</definedName>
    <definedName name="S20R7" localSheetId="13">#REF!</definedName>
    <definedName name="S20R7" localSheetId="3">#REF!</definedName>
    <definedName name="S20R7" localSheetId="10">#REF!</definedName>
    <definedName name="S20R7">#REF!</definedName>
    <definedName name="S20R8" localSheetId="2">#REF!</definedName>
    <definedName name="S20R8" localSheetId="8">#REF!</definedName>
    <definedName name="S20R8" localSheetId="7">#REF!</definedName>
    <definedName name="S20R8" localSheetId="12">#REF!</definedName>
    <definedName name="S20R8" localSheetId="1">#REF!</definedName>
    <definedName name="S20R8" localSheetId="13">#REF!</definedName>
    <definedName name="S20R8" localSheetId="3">#REF!</definedName>
    <definedName name="S20R8" localSheetId="10">#REF!</definedName>
    <definedName name="S20R8">#REF!</definedName>
    <definedName name="S20R9" localSheetId="2">#REF!</definedName>
    <definedName name="S20R9" localSheetId="8">#REF!</definedName>
    <definedName name="S20R9" localSheetId="7">#REF!</definedName>
    <definedName name="S20R9" localSheetId="12">#REF!</definedName>
    <definedName name="S20R9" localSheetId="1">#REF!</definedName>
    <definedName name="S20R9" localSheetId="13">#REF!</definedName>
    <definedName name="S20R9" localSheetId="3">#REF!</definedName>
    <definedName name="S20R9" localSheetId="10">#REF!</definedName>
    <definedName name="S20R9">#REF!</definedName>
    <definedName name="S21P1" localSheetId="2">#REF!</definedName>
    <definedName name="S21P1" localSheetId="8">#REF!</definedName>
    <definedName name="S21P1" localSheetId="7">#REF!</definedName>
    <definedName name="S21P1" localSheetId="12">#REF!</definedName>
    <definedName name="S21P1" localSheetId="1">#REF!</definedName>
    <definedName name="S21P1" localSheetId="13">#REF!</definedName>
    <definedName name="S21P1" localSheetId="3">#REF!</definedName>
    <definedName name="S21P1" localSheetId="10">#REF!</definedName>
    <definedName name="S21P1">#REF!</definedName>
    <definedName name="S21P10" localSheetId="2">#REF!</definedName>
    <definedName name="S21P10" localSheetId="8">#REF!</definedName>
    <definedName name="S21P10" localSheetId="7">#REF!</definedName>
    <definedName name="S21P10" localSheetId="12">#REF!</definedName>
    <definedName name="S21P10" localSheetId="1">#REF!</definedName>
    <definedName name="S21P10" localSheetId="13">#REF!</definedName>
    <definedName name="S21P10" localSheetId="3">#REF!</definedName>
    <definedName name="S21P10" localSheetId="10">#REF!</definedName>
    <definedName name="S21P10">#REF!</definedName>
    <definedName name="S21P11" localSheetId="2">#REF!</definedName>
    <definedName name="S21P11" localSheetId="8">#REF!</definedName>
    <definedName name="S21P11" localSheetId="7">#REF!</definedName>
    <definedName name="S21P11" localSheetId="12">#REF!</definedName>
    <definedName name="S21P11" localSheetId="1">#REF!</definedName>
    <definedName name="S21P11" localSheetId="13">#REF!</definedName>
    <definedName name="S21P11" localSheetId="3">#REF!</definedName>
    <definedName name="S21P11" localSheetId="10">#REF!</definedName>
    <definedName name="S21P11">#REF!</definedName>
    <definedName name="S21P12" localSheetId="2">#REF!</definedName>
    <definedName name="S21P12" localSheetId="8">#REF!</definedName>
    <definedName name="S21P12" localSheetId="7">#REF!</definedName>
    <definedName name="S21P12" localSheetId="12">#REF!</definedName>
    <definedName name="S21P12" localSheetId="1">#REF!</definedName>
    <definedName name="S21P12" localSheetId="13">#REF!</definedName>
    <definedName name="S21P12" localSheetId="3">#REF!</definedName>
    <definedName name="S21P12" localSheetId="10">#REF!</definedName>
    <definedName name="S21P12">#REF!</definedName>
    <definedName name="S21P13" localSheetId="2">#REF!</definedName>
    <definedName name="S21P13" localSheetId="8">#REF!</definedName>
    <definedName name="S21P13" localSheetId="7">#REF!</definedName>
    <definedName name="S21P13" localSheetId="12">#REF!</definedName>
    <definedName name="S21P13" localSheetId="1">#REF!</definedName>
    <definedName name="S21P13" localSheetId="13">#REF!</definedName>
    <definedName name="S21P13" localSheetId="3">#REF!</definedName>
    <definedName name="S21P13" localSheetId="10">#REF!</definedName>
    <definedName name="S21P13">#REF!</definedName>
    <definedName name="S21P14" localSheetId="2">#REF!</definedName>
    <definedName name="S21P14" localSheetId="8">#REF!</definedName>
    <definedName name="S21P14" localSheetId="7">#REF!</definedName>
    <definedName name="S21P14" localSheetId="12">#REF!</definedName>
    <definedName name="S21P14" localSheetId="1">#REF!</definedName>
    <definedName name="S21P14" localSheetId="13">#REF!</definedName>
    <definedName name="S21P14" localSheetId="3">#REF!</definedName>
    <definedName name="S21P14" localSheetId="10">#REF!</definedName>
    <definedName name="S21P14">#REF!</definedName>
    <definedName name="S21P15" localSheetId="2">#REF!</definedName>
    <definedName name="S21P15" localSheetId="8">#REF!</definedName>
    <definedName name="S21P15" localSheetId="7">#REF!</definedName>
    <definedName name="S21P15" localSheetId="12">#REF!</definedName>
    <definedName name="S21P15" localSheetId="1">#REF!</definedName>
    <definedName name="S21P15" localSheetId="13">#REF!</definedName>
    <definedName name="S21P15" localSheetId="3">#REF!</definedName>
    <definedName name="S21P15" localSheetId="10">#REF!</definedName>
    <definedName name="S21P15">#REF!</definedName>
    <definedName name="S21P16" localSheetId="2">#REF!</definedName>
    <definedName name="S21P16" localSheetId="8">#REF!</definedName>
    <definedName name="S21P16" localSheetId="7">#REF!</definedName>
    <definedName name="S21P16" localSheetId="12">#REF!</definedName>
    <definedName name="S21P16" localSheetId="1">#REF!</definedName>
    <definedName name="S21P16" localSheetId="13">#REF!</definedName>
    <definedName name="S21P16" localSheetId="3">#REF!</definedName>
    <definedName name="S21P16" localSheetId="10">#REF!</definedName>
    <definedName name="S21P16">#REF!</definedName>
    <definedName name="S21P17" localSheetId="2">#REF!</definedName>
    <definedName name="S21P17" localSheetId="8">#REF!</definedName>
    <definedName name="S21P17" localSheetId="7">#REF!</definedName>
    <definedName name="S21P17" localSheetId="12">#REF!</definedName>
    <definedName name="S21P17" localSheetId="1">#REF!</definedName>
    <definedName name="S21P17" localSheetId="13">#REF!</definedName>
    <definedName name="S21P17" localSheetId="3">#REF!</definedName>
    <definedName name="S21P17" localSheetId="10">#REF!</definedName>
    <definedName name="S21P17">#REF!</definedName>
    <definedName name="S21P18" localSheetId="2">#REF!</definedName>
    <definedName name="S21P18" localSheetId="8">#REF!</definedName>
    <definedName name="S21P18" localSheetId="7">#REF!</definedName>
    <definedName name="S21P18" localSheetId="12">#REF!</definedName>
    <definedName name="S21P18" localSheetId="1">#REF!</definedName>
    <definedName name="S21P18" localSheetId="13">#REF!</definedName>
    <definedName name="S21P18" localSheetId="3">#REF!</definedName>
    <definedName name="S21P18" localSheetId="10">#REF!</definedName>
    <definedName name="S21P18">#REF!</definedName>
    <definedName name="S21P19" localSheetId="2">#REF!</definedName>
    <definedName name="S21P19" localSheetId="8">#REF!</definedName>
    <definedName name="S21P19" localSheetId="7">#REF!</definedName>
    <definedName name="S21P19" localSheetId="12">#REF!</definedName>
    <definedName name="S21P19" localSheetId="1">#REF!</definedName>
    <definedName name="S21P19" localSheetId="13">#REF!</definedName>
    <definedName name="S21P19" localSheetId="3">#REF!</definedName>
    <definedName name="S21P19" localSheetId="10">#REF!</definedName>
    <definedName name="S21P19">#REF!</definedName>
    <definedName name="S21P2" localSheetId="2">#REF!</definedName>
    <definedName name="S21P2" localSheetId="8">#REF!</definedName>
    <definedName name="S21P2" localSheetId="7">#REF!</definedName>
    <definedName name="S21P2" localSheetId="12">#REF!</definedName>
    <definedName name="S21P2" localSheetId="1">#REF!</definedName>
    <definedName name="S21P2" localSheetId="13">#REF!</definedName>
    <definedName name="S21P2" localSheetId="3">#REF!</definedName>
    <definedName name="S21P2" localSheetId="10">#REF!</definedName>
    <definedName name="S21P2">#REF!</definedName>
    <definedName name="S21P20" localSheetId="2">#REF!</definedName>
    <definedName name="S21P20" localSheetId="8">#REF!</definedName>
    <definedName name="S21P20" localSheetId="7">#REF!</definedName>
    <definedName name="S21P20" localSheetId="12">#REF!</definedName>
    <definedName name="S21P20" localSheetId="1">#REF!</definedName>
    <definedName name="S21P20" localSheetId="13">#REF!</definedName>
    <definedName name="S21P20" localSheetId="3">#REF!</definedName>
    <definedName name="S21P20" localSheetId="10">#REF!</definedName>
    <definedName name="S21P20">#REF!</definedName>
    <definedName name="S21P21" localSheetId="2">#REF!</definedName>
    <definedName name="S21P21" localSheetId="8">#REF!</definedName>
    <definedName name="S21P21" localSheetId="7">#REF!</definedName>
    <definedName name="S21P21" localSheetId="12">#REF!</definedName>
    <definedName name="S21P21" localSheetId="1">#REF!</definedName>
    <definedName name="S21P21" localSheetId="13">#REF!</definedName>
    <definedName name="S21P21" localSheetId="3">#REF!</definedName>
    <definedName name="S21P21" localSheetId="10">#REF!</definedName>
    <definedName name="S21P21">#REF!</definedName>
    <definedName name="S21P22" localSheetId="2">#REF!</definedName>
    <definedName name="S21P22" localSheetId="8">#REF!</definedName>
    <definedName name="S21P22" localSheetId="7">#REF!</definedName>
    <definedName name="S21P22" localSheetId="12">#REF!</definedName>
    <definedName name="S21P22" localSheetId="1">#REF!</definedName>
    <definedName name="S21P22" localSheetId="13">#REF!</definedName>
    <definedName name="S21P22" localSheetId="3">#REF!</definedName>
    <definedName name="S21P22" localSheetId="10">#REF!</definedName>
    <definedName name="S21P22">#REF!</definedName>
    <definedName name="S21P23" localSheetId="2">#REF!</definedName>
    <definedName name="S21P23" localSheetId="8">#REF!</definedName>
    <definedName name="S21P23" localSheetId="7">#REF!</definedName>
    <definedName name="S21P23" localSheetId="12">#REF!</definedName>
    <definedName name="S21P23" localSheetId="1">#REF!</definedName>
    <definedName name="S21P23" localSheetId="13">#REF!</definedName>
    <definedName name="S21P23" localSheetId="3">#REF!</definedName>
    <definedName name="S21P23" localSheetId="10">#REF!</definedName>
    <definedName name="S21P23">#REF!</definedName>
    <definedName name="S21P24" localSheetId="2">#REF!</definedName>
    <definedName name="S21P24" localSheetId="8">#REF!</definedName>
    <definedName name="S21P24" localSheetId="7">#REF!</definedName>
    <definedName name="S21P24" localSheetId="12">#REF!</definedName>
    <definedName name="S21P24" localSheetId="1">#REF!</definedName>
    <definedName name="S21P24" localSheetId="13">#REF!</definedName>
    <definedName name="S21P24" localSheetId="3">#REF!</definedName>
    <definedName name="S21P24" localSheetId="10">#REF!</definedName>
    <definedName name="S21P24">#REF!</definedName>
    <definedName name="S21P3" localSheetId="2">#REF!</definedName>
    <definedName name="S21P3" localSheetId="8">#REF!</definedName>
    <definedName name="S21P3" localSheetId="7">#REF!</definedName>
    <definedName name="S21P3" localSheetId="12">#REF!</definedName>
    <definedName name="S21P3" localSheetId="1">#REF!</definedName>
    <definedName name="S21P3" localSheetId="13">#REF!</definedName>
    <definedName name="S21P3" localSheetId="3">#REF!</definedName>
    <definedName name="S21P3" localSheetId="10">#REF!</definedName>
    <definedName name="S21P3">#REF!</definedName>
    <definedName name="S21P4" localSheetId="2">#REF!</definedName>
    <definedName name="S21P4" localSheetId="8">#REF!</definedName>
    <definedName name="S21P4" localSheetId="7">#REF!</definedName>
    <definedName name="S21P4" localSheetId="12">#REF!</definedName>
    <definedName name="S21P4" localSheetId="1">#REF!</definedName>
    <definedName name="S21P4" localSheetId="13">#REF!</definedName>
    <definedName name="S21P4" localSheetId="3">#REF!</definedName>
    <definedName name="S21P4" localSheetId="10">#REF!</definedName>
    <definedName name="S21P4">#REF!</definedName>
    <definedName name="S21P5" localSheetId="2">#REF!</definedName>
    <definedName name="S21P5" localSheetId="8">#REF!</definedName>
    <definedName name="S21P5" localSheetId="7">#REF!</definedName>
    <definedName name="S21P5" localSheetId="12">#REF!</definedName>
    <definedName name="S21P5" localSheetId="1">#REF!</definedName>
    <definedName name="S21P5" localSheetId="13">#REF!</definedName>
    <definedName name="S21P5" localSheetId="3">#REF!</definedName>
    <definedName name="S21P5" localSheetId="10">#REF!</definedName>
    <definedName name="S21P5">#REF!</definedName>
    <definedName name="S21P6" localSheetId="2">#REF!</definedName>
    <definedName name="S21P6" localSheetId="8">#REF!</definedName>
    <definedName name="S21P6" localSheetId="7">#REF!</definedName>
    <definedName name="S21P6" localSheetId="12">#REF!</definedName>
    <definedName name="S21P6" localSheetId="1">#REF!</definedName>
    <definedName name="S21P6" localSheetId="13">#REF!</definedName>
    <definedName name="S21P6" localSheetId="3">#REF!</definedName>
    <definedName name="S21P6" localSheetId="10">#REF!</definedName>
    <definedName name="S21P6">#REF!</definedName>
    <definedName name="S21P7" localSheetId="2">#REF!</definedName>
    <definedName name="S21P7" localSheetId="8">#REF!</definedName>
    <definedName name="S21P7" localSheetId="7">#REF!</definedName>
    <definedName name="S21P7" localSheetId="12">#REF!</definedName>
    <definedName name="S21P7" localSheetId="1">#REF!</definedName>
    <definedName name="S21P7" localSheetId="13">#REF!</definedName>
    <definedName name="S21P7" localSheetId="3">#REF!</definedName>
    <definedName name="S21P7" localSheetId="10">#REF!</definedName>
    <definedName name="S21P7">#REF!</definedName>
    <definedName name="S21P8" localSheetId="2">#REF!</definedName>
    <definedName name="S21P8" localSheetId="8">#REF!</definedName>
    <definedName name="S21P8" localSheetId="7">#REF!</definedName>
    <definedName name="S21P8" localSheetId="12">#REF!</definedName>
    <definedName name="S21P8" localSheetId="1">#REF!</definedName>
    <definedName name="S21P8" localSheetId="13">#REF!</definedName>
    <definedName name="S21P8" localSheetId="3">#REF!</definedName>
    <definedName name="S21P8" localSheetId="10">#REF!</definedName>
    <definedName name="S21P8">#REF!</definedName>
    <definedName name="S21P9" localSheetId="2">#REF!</definedName>
    <definedName name="S21P9" localSheetId="8">#REF!</definedName>
    <definedName name="S21P9" localSheetId="7">#REF!</definedName>
    <definedName name="S21P9" localSheetId="12">#REF!</definedName>
    <definedName name="S21P9" localSheetId="1">#REF!</definedName>
    <definedName name="S21P9" localSheetId="13">#REF!</definedName>
    <definedName name="S21P9" localSheetId="3">#REF!</definedName>
    <definedName name="S21P9" localSheetId="10">#REF!</definedName>
    <definedName name="S21P9">#REF!</definedName>
    <definedName name="S21R1" localSheetId="2">#REF!</definedName>
    <definedName name="S21R1" localSheetId="8">#REF!</definedName>
    <definedName name="S21R1" localSheetId="7">#REF!</definedName>
    <definedName name="S21R1" localSheetId="12">#REF!</definedName>
    <definedName name="S21R1" localSheetId="1">#REF!</definedName>
    <definedName name="S21R1" localSheetId="13">#REF!</definedName>
    <definedName name="S21R1" localSheetId="3">#REF!</definedName>
    <definedName name="S21R1" localSheetId="10">#REF!</definedName>
    <definedName name="S21R1">#REF!</definedName>
    <definedName name="S21R10" localSheetId="2">#REF!</definedName>
    <definedName name="S21R10" localSheetId="8">#REF!</definedName>
    <definedName name="S21R10" localSheetId="7">#REF!</definedName>
    <definedName name="S21R10" localSheetId="12">#REF!</definedName>
    <definedName name="S21R10" localSheetId="1">#REF!</definedName>
    <definedName name="S21R10" localSheetId="13">#REF!</definedName>
    <definedName name="S21R10" localSheetId="3">#REF!</definedName>
    <definedName name="S21R10" localSheetId="10">#REF!</definedName>
    <definedName name="S21R10">#REF!</definedName>
    <definedName name="S21R11" localSheetId="2">#REF!</definedName>
    <definedName name="S21R11" localSheetId="8">#REF!</definedName>
    <definedName name="S21R11" localSheetId="7">#REF!</definedName>
    <definedName name="S21R11" localSheetId="12">#REF!</definedName>
    <definedName name="S21R11" localSheetId="1">#REF!</definedName>
    <definedName name="S21R11" localSheetId="13">#REF!</definedName>
    <definedName name="S21R11" localSheetId="3">#REF!</definedName>
    <definedName name="S21R11" localSheetId="10">#REF!</definedName>
    <definedName name="S21R11">#REF!</definedName>
    <definedName name="S21R12" localSheetId="2">#REF!</definedName>
    <definedName name="S21R12" localSheetId="8">#REF!</definedName>
    <definedName name="S21R12" localSheetId="7">#REF!</definedName>
    <definedName name="S21R12" localSheetId="12">#REF!</definedName>
    <definedName name="S21R12" localSheetId="1">#REF!</definedName>
    <definedName name="S21R12" localSheetId="13">#REF!</definedName>
    <definedName name="S21R12" localSheetId="3">#REF!</definedName>
    <definedName name="S21R12" localSheetId="10">#REF!</definedName>
    <definedName name="S21R12">#REF!</definedName>
    <definedName name="S21R13" localSheetId="2">#REF!</definedName>
    <definedName name="S21R13" localSheetId="8">#REF!</definedName>
    <definedName name="S21R13" localSheetId="7">#REF!</definedName>
    <definedName name="S21R13" localSheetId="12">#REF!</definedName>
    <definedName name="S21R13" localSheetId="1">#REF!</definedName>
    <definedName name="S21R13" localSheetId="13">#REF!</definedName>
    <definedName name="S21R13" localSheetId="3">#REF!</definedName>
    <definedName name="S21R13" localSheetId="10">#REF!</definedName>
    <definedName name="S21R13">#REF!</definedName>
    <definedName name="S21R14" localSheetId="2">#REF!</definedName>
    <definedName name="S21R14" localSheetId="8">#REF!</definedName>
    <definedName name="S21R14" localSheetId="7">#REF!</definedName>
    <definedName name="S21R14" localSheetId="12">#REF!</definedName>
    <definedName name="S21R14" localSheetId="1">#REF!</definedName>
    <definedName name="S21R14" localSheetId="13">#REF!</definedName>
    <definedName name="S21R14" localSheetId="3">#REF!</definedName>
    <definedName name="S21R14" localSheetId="10">#REF!</definedName>
    <definedName name="S21R14">#REF!</definedName>
    <definedName name="S21R15" localSheetId="2">#REF!</definedName>
    <definedName name="S21R15" localSheetId="8">#REF!</definedName>
    <definedName name="S21R15" localSheetId="7">#REF!</definedName>
    <definedName name="S21R15" localSheetId="12">#REF!</definedName>
    <definedName name="S21R15" localSheetId="1">#REF!</definedName>
    <definedName name="S21R15" localSheetId="13">#REF!</definedName>
    <definedName name="S21R15" localSheetId="3">#REF!</definedName>
    <definedName name="S21R15" localSheetId="10">#REF!</definedName>
    <definedName name="S21R15">#REF!</definedName>
    <definedName name="S21R16" localSheetId="2">#REF!</definedName>
    <definedName name="S21R16" localSheetId="8">#REF!</definedName>
    <definedName name="S21R16" localSheetId="7">#REF!</definedName>
    <definedName name="S21R16" localSheetId="12">#REF!</definedName>
    <definedName name="S21R16" localSheetId="1">#REF!</definedName>
    <definedName name="S21R16" localSheetId="13">#REF!</definedName>
    <definedName name="S21R16" localSheetId="3">#REF!</definedName>
    <definedName name="S21R16" localSheetId="10">#REF!</definedName>
    <definedName name="S21R16">#REF!</definedName>
    <definedName name="S21R17" localSheetId="2">#REF!</definedName>
    <definedName name="S21R17" localSheetId="8">#REF!</definedName>
    <definedName name="S21R17" localSheetId="7">#REF!</definedName>
    <definedName name="S21R17" localSheetId="12">#REF!</definedName>
    <definedName name="S21R17" localSheetId="1">#REF!</definedName>
    <definedName name="S21R17" localSheetId="13">#REF!</definedName>
    <definedName name="S21R17" localSheetId="3">#REF!</definedName>
    <definedName name="S21R17" localSheetId="10">#REF!</definedName>
    <definedName name="S21R17">#REF!</definedName>
    <definedName name="S21R18" localSheetId="2">#REF!</definedName>
    <definedName name="S21R18" localSheetId="8">#REF!</definedName>
    <definedName name="S21R18" localSheetId="7">#REF!</definedName>
    <definedName name="S21R18" localSheetId="12">#REF!</definedName>
    <definedName name="S21R18" localSheetId="1">#REF!</definedName>
    <definedName name="S21R18" localSheetId="13">#REF!</definedName>
    <definedName name="S21R18" localSheetId="3">#REF!</definedName>
    <definedName name="S21R18" localSheetId="10">#REF!</definedName>
    <definedName name="S21R18">#REF!</definedName>
    <definedName name="S21R19" localSheetId="2">#REF!</definedName>
    <definedName name="S21R19" localSheetId="8">#REF!</definedName>
    <definedName name="S21R19" localSheetId="7">#REF!</definedName>
    <definedName name="S21R19" localSheetId="12">#REF!</definedName>
    <definedName name="S21R19" localSheetId="1">#REF!</definedName>
    <definedName name="S21R19" localSheetId="13">#REF!</definedName>
    <definedName name="S21R19" localSheetId="3">#REF!</definedName>
    <definedName name="S21R19" localSheetId="10">#REF!</definedName>
    <definedName name="S21R19">#REF!</definedName>
    <definedName name="S21R2" localSheetId="2">#REF!</definedName>
    <definedName name="S21R2" localSheetId="8">#REF!</definedName>
    <definedName name="S21R2" localSheetId="7">#REF!</definedName>
    <definedName name="S21R2" localSheetId="12">#REF!</definedName>
    <definedName name="S21R2" localSheetId="1">#REF!</definedName>
    <definedName name="S21R2" localSheetId="13">#REF!</definedName>
    <definedName name="S21R2" localSheetId="3">#REF!</definedName>
    <definedName name="S21R2" localSheetId="10">#REF!</definedName>
    <definedName name="S21R2">#REF!</definedName>
    <definedName name="S21R20" localSheetId="2">#REF!</definedName>
    <definedName name="S21R20" localSheetId="8">#REF!</definedName>
    <definedName name="S21R20" localSheetId="7">#REF!</definedName>
    <definedName name="S21R20" localSheetId="12">#REF!</definedName>
    <definedName name="S21R20" localSheetId="1">#REF!</definedName>
    <definedName name="S21R20" localSheetId="13">#REF!</definedName>
    <definedName name="S21R20" localSheetId="3">#REF!</definedName>
    <definedName name="S21R20" localSheetId="10">#REF!</definedName>
    <definedName name="S21R20">#REF!</definedName>
    <definedName name="S21R21" localSheetId="2">#REF!</definedName>
    <definedName name="S21R21" localSheetId="8">#REF!</definedName>
    <definedName name="S21R21" localSheetId="7">#REF!</definedName>
    <definedName name="S21R21" localSheetId="12">#REF!</definedName>
    <definedName name="S21R21" localSheetId="1">#REF!</definedName>
    <definedName name="S21R21" localSheetId="13">#REF!</definedName>
    <definedName name="S21R21" localSheetId="3">#REF!</definedName>
    <definedName name="S21R21" localSheetId="10">#REF!</definedName>
    <definedName name="S21R21">#REF!</definedName>
    <definedName name="S21R22" localSheetId="2">#REF!</definedName>
    <definedName name="S21R22" localSheetId="8">#REF!</definedName>
    <definedName name="S21R22" localSheetId="7">#REF!</definedName>
    <definedName name="S21R22" localSheetId="12">#REF!</definedName>
    <definedName name="S21R22" localSheetId="1">#REF!</definedName>
    <definedName name="S21R22" localSheetId="13">#REF!</definedName>
    <definedName name="S21R22" localSheetId="3">#REF!</definedName>
    <definedName name="S21R22" localSheetId="10">#REF!</definedName>
    <definedName name="S21R22">#REF!</definedName>
    <definedName name="S21R23" localSheetId="2">#REF!</definedName>
    <definedName name="S21R23" localSheetId="8">#REF!</definedName>
    <definedName name="S21R23" localSheetId="7">#REF!</definedName>
    <definedName name="S21R23" localSheetId="12">#REF!</definedName>
    <definedName name="S21R23" localSheetId="1">#REF!</definedName>
    <definedName name="S21R23" localSheetId="13">#REF!</definedName>
    <definedName name="S21R23" localSheetId="3">#REF!</definedName>
    <definedName name="S21R23" localSheetId="10">#REF!</definedName>
    <definedName name="S21R23">#REF!</definedName>
    <definedName name="S21R24" localSheetId="2">#REF!</definedName>
    <definedName name="S21R24" localSheetId="8">#REF!</definedName>
    <definedName name="S21R24" localSheetId="7">#REF!</definedName>
    <definedName name="S21R24" localSheetId="12">#REF!</definedName>
    <definedName name="S21R24" localSheetId="1">#REF!</definedName>
    <definedName name="S21R24" localSheetId="13">#REF!</definedName>
    <definedName name="S21R24" localSheetId="3">#REF!</definedName>
    <definedName name="S21R24" localSheetId="10">#REF!</definedName>
    <definedName name="S21R24">#REF!</definedName>
    <definedName name="S21R3" localSheetId="2">#REF!</definedName>
    <definedName name="S21R3" localSheetId="8">#REF!</definedName>
    <definedName name="S21R3" localSheetId="7">#REF!</definedName>
    <definedName name="S21R3" localSheetId="12">#REF!</definedName>
    <definedName name="S21R3" localSheetId="1">#REF!</definedName>
    <definedName name="S21R3" localSheetId="13">#REF!</definedName>
    <definedName name="S21R3" localSheetId="3">#REF!</definedName>
    <definedName name="S21R3" localSheetId="10">#REF!</definedName>
    <definedName name="S21R3">#REF!</definedName>
    <definedName name="S21R4" localSheetId="2">#REF!</definedName>
    <definedName name="S21R4" localSheetId="8">#REF!</definedName>
    <definedName name="S21R4" localSheetId="7">#REF!</definedName>
    <definedName name="S21R4" localSheetId="12">#REF!</definedName>
    <definedName name="S21R4" localSheetId="1">#REF!</definedName>
    <definedName name="S21R4" localSheetId="13">#REF!</definedName>
    <definedName name="S21R4" localSheetId="3">#REF!</definedName>
    <definedName name="S21R4" localSheetId="10">#REF!</definedName>
    <definedName name="S21R4">#REF!</definedName>
    <definedName name="S21R5" localSheetId="2">#REF!</definedName>
    <definedName name="S21R5" localSheetId="8">#REF!</definedName>
    <definedName name="S21R5" localSheetId="7">#REF!</definedName>
    <definedName name="S21R5" localSheetId="12">#REF!</definedName>
    <definedName name="S21R5" localSheetId="1">#REF!</definedName>
    <definedName name="S21R5" localSheetId="13">#REF!</definedName>
    <definedName name="S21R5" localSheetId="3">#REF!</definedName>
    <definedName name="S21R5" localSheetId="10">#REF!</definedName>
    <definedName name="S21R5">#REF!</definedName>
    <definedName name="S21R6" localSheetId="2">#REF!</definedName>
    <definedName name="S21R6" localSheetId="8">#REF!</definedName>
    <definedName name="S21R6" localSheetId="7">#REF!</definedName>
    <definedName name="S21R6" localSheetId="12">#REF!</definedName>
    <definedName name="S21R6" localSheetId="1">#REF!</definedName>
    <definedName name="S21R6" localSheetId="13">#REF!</definedName>
    <definedName name="S21R6" localSheetId="3">#REF!</definedName>
    <definedName name="S21R6" localSheetId="10">#REF!</definedName>
    <definedName name="S21R6">#REF!</definedName>
    <definedName name="S21R7" localSheetId="2">#REF!</definedName>
    <definedName name="S21R7" localSheetId="8">#REF!</definedName>
    <definedName name="S21R7" localSheetId="7">#REF!</definedName>
    <definedName name="S21R7" localSheetId="12">#REF!</definedName>
    <definedName name="S21R7" localSheetId="1">#REF!</definedName>
    <definedName name="S21R7" localSheetId="13">#REF!</definedName>
    <definedName name="S21R7" localSheetId="3">#REF!</definedName>
    <definedName name="S21R7" localSheetId="10">#REF!</definedName>
    <definedName name="S21R7">#REF!</definedName>
    <definedName name="S21R8" localSheetId="2">#REF!</definedName>
    <definedName name="S21R8" localSheetId="8">#REF!</definedName>
    <definedName name="S21R8" localSheetId="7">#REF!</definedName>
    <definedName name="S21R8" localSheetId="12">#REF!</definedName>
    <definedName name="S21R8" localSheetId="1">#REF!</definedName>
    <definedName name="S21R8" localSheetId="13">#REF!</definedName>
    <definedName name="S21R8" localSheetId="3">#REF!</definedName>
    <definedName name="S21R8" localSheetId="10">#REF!</definedName>
    <definedName name="S21R8">#REF!</definedName>
    <definedName name="S21R9" localSheetId="2">#REF!</definedName>
    <definedName name="S21R9" localSheetId="8">#REF!</definedName>
    <definedName name="S21R9" localSheetId="7">#REF!</definedName>
    <definedName name="S21R9" localSheetId="12">#REF!</definedName>
    <definedName name="S21R9" localSheetId="1">#REF!</definedName>
    <definedName name="S21R9" localSheetId="13">#REF!</definedName>
    <definedName name="S21R9" localSheetId="3">#REF!</definedName>
    <definedName name="S21R9" localSheetId="10">#REF!</definedName>
    <definedName name="S21R9">#REF!</definedName>
    <definedName name="S22P1" localSheetId="2">#REF!</definedName>
    <definedName name="S22P1" localSheetId="8">#REF!</definedName>
    <definedName name="S22P1" localSheetId="7">#REF!</definedName>
    <definedName name="S22P1" localSheetId="12">#REF!</definedName>
    <definedName name="S22P1" localSheetId="1">#REF!</definedName>
    <definedName name="S22P1" localSheetId="13">#REF!</definedName>
    <definedName name="S22P1" localSheetId="3">#REF!</definedName>
    <definedName name="S22P1" localSheetId="10">#REF!</definedName>
    <definedName name="S22P1">#REF!</definedName>
    <definedName name="S22P10" localSheetId="2">#REF!</definedName>
    <definedName name="S22P10" localSheetId="8">#REF!</definedName>
    <definedName name="S22P10" localSheetId="7">#REF!</definedName>
    <definedName name="S22P10" localSheetId="12">#REF!</definedName>
    <definedName name="S22P10" localSheetId="1">#REF!</definedName>
    <definedName name="S22P10" localSheetId="13">#REF!</definedName>
    <definedName name="S22P10" localSheetId="3">#REF!</definedName>
    <definedName name="S22P10" localSheetId="10">#REF!</definedName>
    <definedName name="S22P10">#REF!</definedName>
    <definedName name="S22P11" localSheetId="2">#REF!</definedName>
    <definedName name="S22P11" localSheetId="8">#REF!</definedName>
    <definedName name="S22P11" localSheetId="7">#REF!</definedName>
    <definedName name="S22P11" localSheetId="12">#REF!</definedName>
    <definedName name="S22P11" localSheetId="1">#REF!</definedName>
    <definedName name="S22P11" localSheetId="13">#REF!</definedName>
    <definedName name="S22P11" localSheetId="3">#REF!</definedName>
    <definedName name="S22P11" localSheetId="10">#REF!</definedName>
    <definedName name="S22P11">#REF!</definedName>
    <definedName name="S22P12" localSheetId="2">#REF!</definedName>
    <definedName name="S22P12" localSheetId="8">#REF!</definedName>
    <definedName name="S22P12" localSheetId="7">#REF!</definedName>
    <definedName name="S22P12" localSheetId="12">#REF!</definedName>
    <definedName name="S22P12" localSheetId="1">#REF!</definedName>
    <definedName name="S22P12" localSheetId="13">#REF!</definedName>
    <definedName name="S22P12" localSheetId="3">#REF!</definedName>
    <definedName name="S22P12" localSheetId="10">#REF!</definedName>
    <definedName name="S22P12">#REF!</definedName>
    <definedName name="S22P13" localSheetId="2">#REF!</definedName>
    <definedName name="S22P13" localSheetId="8">#REF!</definedName>
    <definedName name="S22P13" localSheetId="7">#REF!</definedName>
    <definedName name="S22P13" localSheetId="12">#REF!</definedName>
    <definedName name="S22P13" localSheetId="1">#REF!</definedName>
    <definedName name="S22P13" localSheetId="13">#REF!</definedName>
    <definedName name="S22P13" localSheetId="3">#REF!</definedName>
    <definedName name="S22P13" localSheetId="10">#REF!</definedName>
    <definedName name="S22P13">#REF!</definedName>
    <definedName name="S22P14" localSheetId="2">#REF!</definedName>
    <definedName name="S22P14" localSheetId="8">#REF!</definedName>
    <definedName name="S22P14" localSheetId="7">#REF!</definedName>
    <definedName name="S22P14" localSheetId="12">#REF!</definedName>
    <definedName name="S22P14" localSheetId="1">#REF!</definedName>
    <definedName name="S22P14" localSheetId="13">#REF!</definedName>
    <definedName name="S22P14" localSheetId="3">#REF!</definedName>
    <definedName name="S22P14" localSheetId="10">#REF!</definedName>
    <definedName name="S22P14">#REF!</definedName>
    <definedName name="S22P15" localSheetId="2">#REF!</definedName>
    <definedName name="S22P15" localSheetId="8">#REF!</definedName>
    <definedName name="S22P15" localSheetId="7">#REF!</definedName>
    <definedName name="S22P15" localSheetId="12">#REF!</definedName>
    <definedName name="S22P15" localSheetId="1">#REF!</definedName>
    <definedName name="S22P15" localSheetId="13">#REF!</definedName>
    <definedName name="S22P15" localSheetId="3">#REF!</definedName>
    <definedName name="S22P15" localSheetId="10">#REF!</definedName>
    <definedName name="S22P15">#REF!</definedName>
    <definedName name="S22P16" localSheetId="2">#REF!</definedName>
    <definedName name="S22P16" localSheetId="8">#REF!</definedName>
    <definedName name="S22P16" localSheetId="7">#REF!</definedName>
    <definedName name="S22P16" localSheetId="12">#REF!</definedName>
    <definedName name="S22P16" localSheetId="1">#REF!</definedName>
    <definedName name="S22P16" localSheetId="13">#REF!</definedName>
    <definedName name="S22P16" localSheetId="3">#REF!</definedName>
    <definedName name="S22P16" localSheetId="10">#REF!</definedName>
    <definedName name="S22P16">#REF!</definedName>
    <definedName name="S22P17" localSheetId="2">#REF!</definedName>
    <definedName name="S22P17" localSheetId="8">#REF!</definedName>
    <definedName name="S22P17" localSheetId="7">#REF!</definedName>
    <definedName name="S22P17" localSheetId="12">#REF!</definedName>
    <definedName name="S22P17" localSheetId="1">#REF!</definedName>
    <definedName name="S22P17" localSheetId="13">#REF!</definedName>
    <definedName name="S22P17" localSheetId="3">#REF!</definedName>
    <definedName name="S22P17" localSheetId="10">#REF!</definedName>
    <definedName name="S22P17">#REF!</definedName>
    <definedName name="S22P18" localSheetId="2">#REF!</definedName>
    <definedName name="S22P18" localSheetId="8">#REF!</definedName>
    <definedName name="S22P18" localSheetId="7">#REF!</definedName>
    <definedName name="S22P18" localSheetId="12">#REF!</definedName>
    <definedName name="S22P18" localSheetId="1">#REF!</definedName>
    <definedName name="S22P18" localSheetId="13">#REF!</definedName>
    <definedName name="S22P18" localSheetId="3">#REF!</definedName>
    <definedName name="S22P18" localSheetId="10">#REF!</definedName>
    <definedName name="S22P18">#REF!</definedName>
    <definedName name="S22P19" localSheetId="2">#REF!</definedName>
    <definedName name="S22P19" localSheetId="8">#REF!</definedName>
    <definedName name="S22P19" localSheetId="7">#REF!</definedName>
    <definedName name="S22P19" localSheetId="12">#REF!</definedName>
    <definedName name="S22P19" localSheetId="1">#REF!</definedName>
    <definedName name="S22P19" localSheetId="13">#REF!</definedName>
    <definedName name="S22P19" localSheetId="3">#REF!</definedName>
    <definedName name="S22P19" localSheetId="10">#REF!</definedName>
    <definedName name="S22P19">#REF!</definedName>
    <definedName name="S22P2" localSheetId="2">#REF!</definedName>
    <definedName name="S22P2" localSheetId="8">#REF!</definedName>
    <definedName name="S22P2" localSheetId="7">#REF!</definedName>
    <definedName name="S22P2" localSheetId="12">#REF!</definedName>
    <definedName name="S22P2" localSheetId="1">#REF!</definedName>
    <definedName name="S22P2" localSheetId="13">#REF!</definedName>
    <definedName name="S22P2" localSheetId="3">#REF!</definedName>
    <definedName name="S22P2" localSheetId="10">#REF!</definedName>
    <definedName name="S22P2">#REF!</definedName>
    <definedName name="S22P20" localSheetId="2">#REF!</definedName>
    <definedName name="S22P20" localSheetId="8">#REF!</definedName>
    <definedName name="S22P20" localSheetId="7">#REF!</definedName>
    <definedName name="S22P20" localSheetId="12">#REF!</definedName>
    <definedName name="S22P20" localSheetId="1">#REF!</definedName>
    <definedName name="S22P20" localSheetId="13">#REF!</definedName>
    <definedName name="S22P20" localSheetId="3">#REF!</definedName>
    <definedName name="S22P20" localSheetId="10">#REF!</definedName>
    <definedName name="S22P20">#REF!</definedName>
    <definedName name="S22P21" localSheetId="2">#REF!</definedName>
    <definedName name="S22P21" localSheetId="8">#REF!</definedName>
    <definedName name="S22P21" localSheetId="7">#REF!</definedName>
    <definedName name="S22P21" localSheetId="12">#REF!</definedName>
    <definedName name="S22P21" localSheetId="1">#REF!</definedName>
    <definedName name="S22P21" localSheetId="13">#REF!</definedName>
    <definedName name="S22P21" localSheetId="3">#REF!</definedName>
    <definedName name="S22P21" localSheetId="10">#REF!</definedName>
    <definedName name="S22P21">#REF!</definedName>
    <definedName name="S22P22" localSheetId="2">#REF!</definedName>
    <definedName name="S22P22" localSheetId="8">#REF!</definedName>
    <definedName name="S22P22" localSheetId="7">#REF!</definedName>
    <definedName name="S22P22" localSheetId="12">#REF!</definedName>
    <definedName name="S22P22" localSheetId="1">#REF!</definedName>
    <definedName name="S22P22" localSheetId="13">#REF!</definedName>
    <definedName name="S22P22" localSheetId="3">#REF!</definedName>
    <definedName name="S22P22" localSheetId="10">#REF!</definedName>
    <definedName name="S22P22">#REF!</definedName>
    <definedName name="S22P23" localSheetId="2">#REF!</definedName>
    <definedName name="S22P23" localSheetId="8">#REF!</definedName>
    <definedName name="S22P23" localSheetId="7">#REF!</definedName>
    <definedName name="S22P23" localSheetId="12">#REF!</definedName>
    <definedName name="S22P23" localSheetId="1">#REF!</definedName>
    <definedName name="S22P23" localSheetId="13">#REF!</definedName>
    <definedName name="S22P23" localSheetId="3">#REF!</definedName>
    <definedName name="S22P23" localSheetId="10">#REF!</definedName>
    <definedName name="S22P23">#REF!</definedName>
    <definedName name="S22P24" localSheetId="2">#REF!</definedName>
    <definedName name="S22P24" localSheetId="8">#REF!</definedName>
    <definedName name="S22P24" localSheetId="7">#REF!</definedName>
    <definedName name="S22P24" localSheetId="12">#REF!</definedName>
    <definedName name="S22P24" localSheetId="1">#REF!</definedName>
    <definedName name="S22P24" localSheetId="13">#REF!</definedName>
    <definedName name="S22P24" localSheetId="3">#REF!</definedName>
    <definedName name="S22P24" localSheetId="10">#REF!</definedName>
    <definedName name="S22P24">#REF!</definedName>
    <definedName name="S22P3" localSheetId="2">#REF!</definedName>
    <definedName name="S22P3" localSheetId="8">#REF!</definedName>
    <definedName name="S22P3" localSheetId="7">#REF!</definedName>
    <definedName name="S22P3" localSheetId="12">#REF!</definedName>
    <definedName name="S22P3" localSheetId="1">#REF!</definedName>
    <definedName name="S22P3" localSheetId="13">#REF!</definedName>
    <definedName name="S22P3" localSheetId="3">#REF!</definedName>
    <definedName name="S22P3" localSheetId="10">#REF!</definedName>
    <definedName name="S22P3">#REF!</definedName>
    <definedName name="S22P4" localSheetId="2">#REF!</definedName>
    <definedName name="S22P4" localSheetId="8">#REF!</definedName>
    <definedName name="S22P4" localSheetId="7">#REF!</definedName>
    <definedName name="S22P4" localSheetId="12">#REF!</definedName>
    <definedName name="S22P4" localSheetId="1">#REF!</definedName>
    <definedName name="S22P4" localSheetId="13">#REF!</definedName>
    <definedName name="S22P4" localSheetId="3">#REF!</definedName>
    <definedName name="S22P4" localSheetId="10">#REF!</definedName>
    <definedName name="S22P4">#REF!</definedName>
    <definedName name="S22P5" localSheetId="2">#REF!</definedName>
    <definedName name="S22P5" localSheetId="8">#REF!</definedName>
    <definedName name="S22P5" localSheetId="7">#REF!</definedName>
    <definedName name="S22P5" localSheetId="12">#REF!</definedName>
    <definedName name="S22P5" localSheetId="1">#REF!</definedName>
    <definedName name="S22P5" localSheetId="13">#REF!</definedName>
    <definedName name="S22P5" localSheetId="3">#REF!</definedName>
    <definedName name="S22P5" localSheetId="10">#REF!</definedName>
    <definedName name="S22P5">#REF!</definedName>
    <definedName name="S22P6" localSheetId="2">#REF!</definedName>
    <definedName name="S22P6" localSheetId="8">#REF!</definedName>
    <definedName name="S22P6" localSheetId="7">#REF!</definedName>
    <definedName name="S22P6" localSheetId="12">#REF!</definedName>
    <definedName name="S22P6" localSheetId="1">#REF!</definedName>
    <definedName name="S22P6" localSheetId="13">#REF!</definedName>
    <definedName name="S22P6" localSheetId="3">#REF!</definedName>
    <definedName name="S22P6" localSheetId="10">#REF!</definedName>
    <definedName name="S22P6">#REF!</definedName>
    <definedName name="S22P7" localSheetId="2">#REF!</definedName>
    <definedName name="S22P7" localSheetId="8">#REF!</definedName>
    <definedName name="S22P7" localSheetId="7">#REF!</definedName>
    <definedName name="S22P7" localSheetId="12">#REF!</definedName>
    <definedName name="S22P7" localSheetId="1">#REF!</definedName>
    <definedName name="S22P7" localSheetId="13">#REF!</definedName>
    <definedName name="S22P7" localSheetId="3">#REF!</definedName>
    <definedName name="S22P7" localSheetId="10">#REF!</definedName>
    <definedName name="S22P7">#REF!</definedName>
    <definedName name="S22P8" localSheetId="2">#REF!</definedName>
    <definedName name="S22P8" localSheetId="8">#REF!</definedName>
    <definedName name="S22P8" localSheetId="7">#REF!</definedName>
    <definedName name="S22P8" localSheetId="12">#REF!</definedName>
    <definedName name="S22P8" localSheetId="1">#REF!</definedName>
    <definedName name="S22P8" localSheetId="13">#REF!</definedName>
    <definedName name="S22P8" localSheetId="3">#REF!</definedName>
    <definedName name="S22P8" localSheetId="10">#REF!</definedName>
    <definedName name="S22P8">#REF!</definedName>
    <definedName name="S22P9" localSheetId="2">#REF!</definedName>
    <definedName name="S22P9" localSheetId="8">#REF!</definedName>
    <definedName name="S22P9" localSheetId="7">#REF!</definedName>
    <definedName name="S22P9" localSheetId="12">#REF!</definedName>
    <definedName name="S22P9" localSheetId="1">#REF!</definedName>
    <definedName name="S22P9" localSheetId="13">#REF!</definedName>
    <definedName name="S22P9" localSheetId="3">#REF!</definedName>
    <definedName name="S22P9" localSheetId="10">#REF!</definedName>
    <definedName name="S22P9">#REF!</definedName>
    <definedName name="S22R1" localSheetId="2">#REF!</definedName>
    <definedName name="S22R1" localSheetId="8">#REF!</definedName>
    <definedName name="S22R1" localSheetId="7">#REF!</definedName>
    <definedName name="S22R1" localSheetId="12">#REF!</definedName>
    <definedName name="S22R1" localSheetId="1">#REF!</definedName>
    <definedName name="S22R1" localSheetId="13">#REF!</definedName>
    <definedName name="S22R1" localSheetId="3">#REF!</definedName>
    <definedName name="S22R1" localSheetId="10">#REF!</definedName>
    <definedName name="S22R1">#REF!</definedName>
    <definedName name="S22R10" localSheetId="2">#REF!</definedName>
    <definedName name="S22R10" localSheetId="8">#REF!</definedName>
    <definedName name="S22R10" localSheetId="7">#REF!</definedName>
    <definedName name="S22R10" localSheetId="12">#REF!</definedName>
    <definedName name="S22R10" localSheetId="1">#REF!</definedName>
    <definedName name="S22R10" localSheetId="13">#REF!</definedName>
    <definedName name="S22R10" localSheetId="3">#REF!</definedName>
    <definedName name="S22R10" localSheetId="10">#REF!</definedName>
    <definedName name="S22R10">#REF!</definedName>
    <definedName name="S22R11" localSheetId="2">#REF!</definedName>
    <definedName name="S22R11" localSheetId="8">#REF!</definedName>
    <definedName name="S22R11" localSheetId="7">#REF!</definedName>
    <definedName name="S22R11" localSheetId="12">#REF!</definedName>
    <definedName name="S22R11" localSheetId="1">#REF!</definedName>
    <definedName name="S22R11" localSheetId="13">#REF!</definedName>
    <definedName name="S22R11" localSheetId="3">#REF!</definedName>
    <definedName name="S22R11" localSheetId="10">#REF!</definedName>
    <definedName name="S22R11">#REF!</definedName>
    <definedName name="S22R12" localSheetId="2">#REF!</definedName>
    <definedName name="S22R12" localSheetId="8">#REF!</definedName>
    <definedName name="S22R12" localSheetId="7">#REF!</definedName>
    <definedName name="S22R12" localSheetId="12">#REF!</definedName>
    <definedName name="S22R12" localSheetId="1">#REF!</definedName>
    <definedName name="S22R12" localSheetId="13">#REF!</definedName>
    <definedName name="S22R12" localSheetId="3">#REF!</definedName>
    <definedName name="S22R12" localSheetId="10">#REF!</definedName>
    <definedName name="S22R12">#REF!</definedName>
    <definedName name="S22R13" localSheetId="2">#REF!</definedName>
    <definedName name="S22R13" localSheetId="8">#REF!</definedName>
    <definedName name="S22R13" localSheetId="7">#REF!</definedName>
    <definedName name="S22R13" localSheetId="12">#REF!</definedName>
    <definedName name="S22R13" localSheetId="1">#REF!</definedName>
    <definedName name="S22R13" localSheetId="13">#REF!</definedName>
    <definedName name="S22R13" localSheetId="3">#REF!</definedName>
    <definedName name="S22R13" localSheetId="10">#REF!</definedName>
    <definedName name="S22R13">#REF!</definedName>
    <definedName name="S22R14" localSheetId="2">#REF!</definedName>
    <definedName name="S22R14" localSheetId="8">#REF!</definedName>
    <definedName name="S22R14" localSheetId="7">#REF!</definedName>
    <definedName name="S22R14" localSheetId="12">#REF!</definedName>
    <definedName name="S22R14" localSheetId="1">#REF!</definedName>
    <definedName name="S22R14" localSheetId="13">#REF!</definedName>
    <definedName name="S22R14" localSheetId="3">#REF!</definedName>
    <definedName name="S22R14" localSheetId="10">#REF!</definedName>
    <definedName name="S22R14">#REF!</definedName>
    <definedName name="S22R15" localSheetId="2">#REF!</definedName>
    <definedName name="S22R15" localSheetId="8">#REF!</definedName>
    <definedName name="S22R15" localSheetId="7">#REF!</definedName>
    <definedName name="S22R15" localSheetId="12">#REF!</definedName>
    <definedName name="S22R15" localSheetId="1">#REF!</definedName>
    <definedName name="S22R15" localSheetId="13">#REF!</definedName>
    <definedName name="S22R15" localSheetId="3">#REF!</definedName>
    <definedName name="S22R15" localSheetId="10">#REF!</definedName>
    <definedName name="S22R15">#REF!</definedName>
    <definedName name="S22R16" localSheetId="2">#REF!</definedName>
    <definedName name="S22R16" localSheetId="8">#REF!</definedName>
    <definedName name="S22R16" localSheetId="7">#REF!</definedName>
    <definedName name="S22R16" localSheetId="12">#REF!</definedName>
    <definedName name="S22R16" localSheetId="1">#REF!</definedName>
    <definedName name="S22R16" localSheetId="13">#REF!</definedName>
    <definedName name="S22R16" localSheetId="3">#REF!</definedName>
    <definedName name="S22R16" localSheetId="10">#REF!</definedName>
    <definedName name="S22R16">#REF!</definedName>
    <definedName name="S22R17" localSheetId="2">#REF!</definedName>
    <definedName name="S22R17" localSheetId="8">#REF!</definedName>
    <definedName name="S22R17" localSheetId="7">#REF!</definedName>
    <definedName name="S22R17" localSheetId="12">#REF!</definedName>
    <definedName name="S22R17" localSheetId="1">#REF!</definedName>
    <definedName name="S22R17" localSheetId="13">#REF!</definedName>
    <definedName name="S22R17" localSheetId="3">#REF!</definedName>
    <definedName name="S22R17" localSheetId="10">#REF!</definedName>
    <definedName name="S22R17">#REF!</definedName>
    <definedName name="S22R18" localSheetId="2">#REF!</definedName>
    <definedName name="S22R18" localSheetId="8">#REF!</definedName>
    <definedName name="S22R18" localSheetId="7">#REF!</definedName>
    <definedName name="S22R18" localSheetId="12">#REF!</definedName>
    <definedName name="S22R18" localSheetId="1">#REF!</definedName>
    <definedName name="S22R18" localSheetId="13">#REF!</definedName>
    <definedName name="S22R18" localSheetId="3">#REF!</definedName>
    <definedName name="S22R18" localSheetId="10">#REF!</definedName>
    <definedName name="S22R18">#REF!</definedName>
    <definedName name="S22R19" localSheetId="2">#REF!</definedName>
    <definedName name="S22R19" localSheetId="8">#REF!</definedName>
    <definedName name="S22R19" localSheetId="7">#REF!</definedName>
    <definedName name="S22R19" localSheetId="12">#REF!</definedName>
    <definedName name="S22R19" localSheetId="1">#REF!</definedName>
    <definedName name="S22R19" localSheetId="13">#REF!</definedName>
    <definedName name="S22R19" localSheetId="3">#REF!</definedName>
    <definedName name="S22R19" localSheetId="10">#REF!</definedName>
    <definedName name="S22R19">#REF!</definedName>
    <definedName name="S22R2" localSheetId="2">#REF!</definedName>
    <definedName name="S22R2" localSheetId="8">#REF!</definedName>
    <definedName name="S22R2" localSheetId="7">#REF!</definedName>
    <definedName name="S22R2" localSheetId="12">#REF!</definedName>
    <definedName name="S22R2" localSheetId="1">#REF!</definedName>
    <definedName name="S22R2" localSheetId="13">#REF!</definedName>
    <definedName name="S22R2" localSheetId="3">#REF!</definedName>
    <definedName name="S22R2" localSheetId="10">#REF!</definedName>
    <definedName name="S22R2">#REF!</definedName>
    <definedName name="S22R20" localSheetId="2">#REF!</definedName>
    <definedName name="S22R20" localSheetId="8">#REF!</definedName>
    <definedName name="S22R20" localSheetId="7">#REF!</definedName>
    <definedName name="S22R20" localSheetId="12">#REF!</definedName>
    <definedName name="S22R20" localSheetId="1">#REF!</definedName>
    <definedName name="S22R20" localSheetId="13">#REF!</definedName>
    <definedName name="S22R20" localSheetId="3">#REF!</definedName>
    <definedName name="S22R20" localSheetId="10">#REF!</definedName>
    <definedName name="S22R20">#REF!</definedName>
    <definedName name="S22R21" localSheetId="2">#REF!</definedName>
    <definedName name="S22R21" localSheetId="8">#REF!</definedName>
    <definedName name="S22R21" localSheetId="7">#REF!</definedName>
    <definedName name="S22R21" localSheetId="12">#REF!</definedName>
    <definedName name="S22R21" localSheetId="1">#REF!</definedName>
    <definedName name="S22R21" localSheetId="13">#REF!</definedName>
    <definedName name="S22R21" localSheetId="3">#REF!</definedName>
    <definedName name="S22R21" localSheetId="10">#REF!</definedName>
    <definedName name="S22R21">#REF!</definedName>
    <definedName name="S22R22" localSheetId="2">#REF!</definedName>
    <definedName name="S22R22" localSheetId="8">#REF!</definedName>
    <definedName name="S22R22" localSheetId="7">#REF!</definedName>
    <definedName name="S22R22" localSheetId="12">#REF!</definedName>
    <definedName name="S22R22" localSheetId="1">#REF!</definedName>
    <definedName name="S22R22" localSheetId="13">#REF!</definedName>
    <definedName name="S22R22" localSheetId="3">#REF!</definedName>
    <definedName name="S22R22" localSheetId="10">#REF!</definedName>
    <definedName name="S22R22">#REF!</definedName>
    <definedName name="S22R23" localSheetId="2">#REF!</definedName>
    <definedName name="S22R23" localSheetId="8">#REF!</definedName>
    <definedName name="S22R23" localSheetId="7">#REF!</definedName>
    <definedName name="S22R23" localSheetId="12">#REF!</definedName>
    <definedName name="S22R23" localSheetId="1">#REF!</definedName>
    <definedName name="S22R23" localSheetId="13">#REF!</definedName>
    <definedName name="S22R23" localSheetId="3">#REF!</definedName>
    <definedName name="S22R23" localSheetId="10">#REF!</definedName>
    <definedName name="S22R23">#REF!</definedName>
    <definedName name="S22R24" localSheetId="2">#REF!</definedName>
    <definedName name="S22R24" localSheetId="8">#REF!</definedName>
    <definedName name="S22R24" localSheetId="7">#REF!</definedName>
    <definedName name="S22R24" localSheetId="12">#REF!</definedName>
    <definedName name="S22R24" localSheetId="1">#REF!</definedName>
    <definedName name="S22R24" localSheetId="13">#REF!</definedName>
    <definedName name="S22R24" localSheetId="3">#REF!</definedName>
    <definedName name="S22R24" localSheetId="10">#REF!</definedName>
    <definedName name="S22R24">#REF!</definedName>
    <definedName name="S22R3" localSheetId="2">#REF!</definedName>
    <definedName name="S22R3" localSheetId="8">#REF!</definedName>
    <definedName name="S22R3" localSheetId="7">#REF!</definedName>
    <definedName name="S22R3" localSheetId="12">#REF!</definedName>
    <definedName name="S22R3" localSheetId="1">#REF!</definedName>
    <definedName name="S22R3" localSheetId="13">#REF!</definedName>
    <definedName name="S22R3" localSheetId="3">#REF!</definedName>
    <definedName name="S22R3" localSheetId="10">#REF!</definedName>
    <definedName name="S22R3">#REF!</definedName>
    <definedName name="S22R4" localSheetId="2">#REF!</definedName>
    <definedName name="S22R4" localSheetId="8">#REF!</definedName>
    <definedName name="S22R4" localSheetId="7">#REF!</definedName>
    <definedName name="S22R4" localSheetId="12">#REF!</definedName>
    <definedName name="S22R4" localSheetId="1">#REF!</definedName>
    <definedName name="S22R4" localSheetId="13">#REF!</definedName>
    <definedName name="S22R4" localSheetId="3">#REF!</definedName>
    <definedName name="S22R4" localSheetId="10">#REF!</definedName>
    <definedName name="S22R4">#REF!</definedName>
    <definedName name="S22R5" localSheetId="2">#REF!</definedName>
    <definedName name="S22R5" localSheetId="8">#REF!</definedName>
    <definedName name="S22R5" localSheetId="7">#REF!</definedName>
    <definedName name="S22R5" localSheetId="12">#REF!</definedName>
    <definedName name="S22R5" localSheetId="1">#REF!</definedName>
    <definedName name="S22R5" localSheetId="13">#REF!</definedName>
    <definedName name="S22R5" localSheetId="3">#REF!</definedName>
    <definedName name="S22R5" localSheetId="10">#REF!</definedName>
    <definedName name="S22R5">#REF!</definedName>
    <definedName name="S22R6" localSheetId="2">#REF!</definedName>
    <definedName name="S22R6" localSheetId="8">#REF!</definedName>
    <definedName name="S22R6" localSheetId="7">#REF!</definedName>
    <definedName name="S22R6" localSheetId="12">#REF!</definedName>
    <definedName name="S22R6" localSheetId="1">#REF!</definedName>
    <definedName name="S22R6" localSheetId="13">#REF!</definedName>
    <definedName name="S22R6" localSheetId="3">#REF!</definedName>
    <definedName name="S22R6" localSheetId="10">#REF!</definedName>
    <definedName name="S22R6">#REF!</definedName>
    <definedName name="S22R7" localSheetId="2">#REF!</definedName>
    <definedName name="S22R7" localSheetId="8">#REF!</definedName>
    <definedName name="S22R7" localSheetId="7">#REF!</definedName>
    <definedName name="S22R7" localSheetId="12">#REF!</definedName>
    <definedName name="S22R7" localSheetId="1">#REF!</definedName>
    <definedName name="S22R7" localSheetId="13">#REF!</definedName>
    <definedName name="S22R7" localSheetId="3">#REF!</definedName>
    <definedName name="S22R7" localSheetId="10">#REF!</definedName>
    <definedName name="S22R7">#REF!</definedName>
    <definedName name="S22R8" localSheetId="2">#REF!</definedName>
    <definedName name="S22R8" localSheetId="8">#REF!</definedName>
    <definedName name="S22R8" localSheetId="7">#REF!</definedName>
    <definedName name="S22R8" localSheetId="12">#REF!</definedName>
    <definedName name="S22R8" localSheetId="1">#REF!</definedName>
    <definedName name="S22R8" localSheetId="13">#REF!</definedName>
    <definedName name="S22R8" localSheetId="3">#REF!</definedName>
    <definedName name="S22R8" localSheetId="10">#REF!</definedName>
    <definedName name="S22R8">#REF!</definedName>
    <definedName name="S22R9" localSheetId="2">#REF!</definedName>
    <definedName name="S22R9" localSheetId="8">#REF!</definedName>
    <definedName name="S22R9" localSheetId="7">#REF!</definedName>
    <definedName name="S22R9" localSheetId="12">#REF!</definedName>
    <definedName name="S22R9" localSheetId="1">#REF!</definedName>
    <definedName name="S22R9" localSheetId="13">#REF!</definedName>
    <definedName name="S22R9" localSheetId="3">#REF!</definedName>
    <definedName name="S22R9" localSheetId="10">#REF!</definedName>
    <definedName name="S22R9">#REF!</definedName>
    <definedName name="S23P1" localSheetId="2">#REF!</definedName>
    <definedName name="S23P1" localSheetId="8">#REF!</definedName>
    <definedName name="S23P1" localSheetId="7">#REF!</definedName>
    <definedName name="S23P1" localSheetId="12">#REF!</definedName>
    <definedName name="S23P1" localSheetId="1">#REF!</definedName>
    <definedName name="S23P1" localSheetId="13">#REF!</definedName>
    <definedName name="S23P1" localSheetId="3">#REF!</definedName>
    <definedName name="S23P1" localSheetId="10">#REF!</definedName>
    <definedName name="S23P1">#REF!</definedName>
    <definedName name="S23P10" localSheetId="2">#REF!</definedName>
    <definedName name="S23P10" localSheetId="8">#REF!</definedName>
    <definedName name="S23P10" localSheetId="7">#REF!</definedName>
    <definedName name="S23P10" localSheetId="12">#REF!</definedName>
    <definedName name="S23P10" localSheetId="1">#REF!</definedName>
    <definedName name="S23P10" localSheetId="13">#REF!</definedName>
    <definedName name="S23P10" localSheetId="3">#REF!</definedName>
    <definedName name="S23P10" localSheetId="10">#REF!</definedName>
    <definedName name="S23P10">#REF!</definedName>
    <definedName name="S23P11" localSheetId="2">#REF!</definedName>
    <definedName name="S23P11" localSheetId="8">#REF!</definedName>
    <definedName name="S23P11" localSheetId="7">#REF!</definedName>
    <definedName name="S23P11" localSheetId="12">#REF!</definedName>
    <definedName name="S23P11" localSheetId="1">#REF!</definedName>
    <definedName name="S23P11" localSheetId="13">#REF!</definedName>
    <definedName name="S23P11" localSheetId="3">#REF!</definedName>
    <definedName name="S23P11" localSheetId="10">#REF!</definedName>
    <definedName name="S23P11">#REF!</definedName>
    <definedName name="S23P12" localSheetId="2">#REF!</definedName>
    <definedName name="S23P12" localSheetId="8">#REF!</definedName>
    <definedName name="S23P12" localSheetId="7">#REF!</definedName>
    <definedName name="S23P12" localSheetId="12">#REF!</definedName>
    <definedName name="S23P12" localSheetId="1">#REF!</definedName>
    <definedName name="S23P12" localSheetId="13">#REF!</definedName>
    <definedName name="S23P12" localSheetId="3">#REF!</definedName>
    <definedName name="S23P12" localSheetId="10">#REF!</definedName>
    <definedName name="S23P12">#REF!</definedName>
    <definedName name="S23P13" localSheetId="2">#REF!</definedName>
    <definedName name="S23P13" localSheetId="8">#REF!</definedName>
    <definedName name="S23P13" localSheetId="7">#REF!</definedName>
    <definedName name="S23P13" localSheetId="12">#REF!</definedName>
    <definedName name="S23P13" localSheetId="1">#REF!</definedName>
    <definedName name="S23P13" localSheetId="13">#REF!</definedName>
    <definedName name="S23P13" localSheetId="3">#REF!</definedName>
    <definedName name="S23P13" localSheetId="10">#REF!</definedName>
    <definedName name="S23P13">#REF!</definedName>
    <definedName name="S23P14" localSheetId="2">#REF!</definedName>
    <definedName name="S23P14" localSheetId="8">#REF!</definedName>
    <definedName name="S23P14" localSheetId="7">#REF!</definedName>
    <definedName name="S23P14" localSheetId="12">#REF!</definedName>
    <definedName name="S23P14" localSheetId="1">#REF!</definedName>
    <definedName name="S23P14" localSheetId="13">#REF!</definedName>
    <definedName name="S23P14" localSheetId="3">#REF!</definedName>
    <definedName name="S23P14" localSheetId="10">#REF!</definedName>
    <definedName name="S23P14">#REF!</definedName>
    <definedName name="S23P15" localSheetId="2">#REF!</definedName>
    <definedName name="S23P15" localSheetId="8">#REF!</definedName>
    <definedName name="S23P15" localSheetId="7">#REF!</definedName>
    <definedName name="S23P15" localSheetId="12">#REF!</definedName>
    <definedName name="S23P15" localSheetId="1">#REF!</definedName>
    <definedName name="S23P15" localSheetId="13">#REF!</definedName>
    <definedName name="S23P15" localSheetId="3">#REF!</definedName>
    <definedName name="S23P15" localSheetId="10">#REF!</definedName>
    <definedName name="S23P15">#REF!</definedName>
    <definedName name="S23P16" localSheetId="2">#REF!</definedName>
    <definedName name="S23P16" localSheetId="8">#REF!</definedName>
    <definedName name="S23P16" localSheetId="7">#REF!</definedName>
    <definedName name="S23P16" localSheetId="12">#REF!</definedName>
    <definedName name="S23P16" localSheetId="1">#REF!</definedName>
    <definedName name="S23P16" localSheetId="13">#REF!</definedName>
    <definedName name="S23P16" localSheetId="3">#REF!</definedName>
    <definedName name="S23P16" localSheetId="10">#REF!</definedName>
    <definedName name="S23P16">#REF!</definedName>
    <definedName name="S23P17" localSheetId="2">#REF!</definedName>
    <definedName name="S23P17" localSheetId="8">#REF!</definedName>
    <definedName name="S23P17" localSheetId="7">#REF!</definedName>
    <definedName name="S23P17" localSheetId="12">#REF!</definedName>
    <definedName name="S23P17" localSheetId="1">#REF!</definedName>
    <definedName name="S23P17" localSheetId="13">#REF!</definedName>
    <definedName name="S23P17" localSheetId="3">#REF!</definedName>
    <definedName name="S23P17" localSheetId="10">#REF!</definedName>
    <definedName name="S23P17">#REF!</definedName>
    <definedName name="S23P18" localSheetId="2">#REF!</definedName>
    <definedName name="S23P18" localSheetId="8">#REF!</definedName>
    <definedName name="S23P18" localSheetId="7">#REF!</definedName>
    <definedName name="S23P18" localSheetId="12">#REF!</definedName>
    <definedName name="S23P18" localSheetId="1">#REF!</definedName>
    <definedName name="S23P18" localSheetId="13">#REF!</definedName>
    <definedName name="S23P18" localSheetId="3">#REF!</definedName>
    <definedName name="S23P18" localSheetId="10">#REF!</definedName>
    <definedName name="S23P18">#REF!</definedName>
    <definedName name="S23P19" localSheetId="2">#REF!</definedName>
    <definedName name="S23P19" localSheetId="8">#REF!</definedName>
    <definedName name="S23P19" localSheetId="7">#REF!</definedName>
    <definedName name="S23P19" localSheetId="12">#REF!</definedName>
    <definedName name="S23P19" localSheetId="1">#REF!</definedName>
    <definedName name="S23P19" localSheetId="13">#REF!</definedName>
    <definedName name="S23P19" localSheetId="3">#REF!</definedName>
    <definedName name="S23P19" localSheetId="10">#REF!</definedName>
    <definedName name="S23P19">#REF!</definedName>
    <definedName name="S23P2" localSheetId="2">#REF!</definedName>
    <definedName name="S23P2" localSheetId="8">#REF!</definedName>
    <definedName name="S23P2" localSheetId="7">#REF!</definedName>
    <definedName name="S23P2" localSheetId="12">#REF!</definedName>
    <definedName name="S23P2" localSheetId="1">#REF!</definedName>
    <definedName name="S23P2" localSheetId="13">#REF!</definedName>
    <definedName name="S23P2" localSheetId="3">#REF!</definedName>
    <definedName name="S23P2" localSheetId="10">#REF!</definedName>
    <definedName name="S23P2">#REF!</definedName>
    <definedName name="S23P20" localSheetId="2">#REF!</definedName>
    <definedName name="S23P20" localSheetId="8">#REF!</definedName>
    <definedName name="S23P20" localSheetId="7">#REF!</definedName>
    <definedName name="S23P20" localSheetId="12">#REF!</definedName>
    <definedName name="S23P20" localSheetId="1">#REF!</definedName>
    <definedName name="S23P20" localSheetId="13">#REF!</definedName>
    <definedName name="S23P20" localSheetId="3">#REF!</definedName>
    <definedName name="S23P20" localSheetId="10">#REF!</definedName>
    <definedName name="S23P20">#REF!</definedName>
    <definedName name="S23P21" localSheetId="2">#REF!</definedName>
    <definedName name="S23P21" localSheetId="8">#REF!</definedName>
    <definedName name="S23P21" localSheetId="7">#REF!</definedName>
    <definedName name="S23P21" localSheetId="12">#REF!</definedName>
    <definedName name="S23P21" localSheetId="1">#REF!</definedName>
    <definedName name="S23P21" localSheetId="13">#REF!</definedName>
    <definedName name="S23P21" localSheetId="3">#REF!</definedName>
    <definedName name="S23P21" localSheetId="10">#REF!</definedName>
    <definedName name="S23P21">#REF!</definedName>
    <definedName name="S23P22" localSheetId="2">#REF!</definedName>
    <definedName name="S23P22" localSheetId="8">#REF!</definedName>
    <definedName name="S23P22" localSheetId="7">#REF!</definedName>
    <definedName name="S23P22" localSheetId="12">#REF!</definedName>
    <definedName name="S23P22" localSheetId="1">#REF!</definedName>
    <definedName name="S23P22" localSheetId="13">#REF!</definedName>
    <definedName name="S23P22" localSheetId="3">#REF!</definedName>
    <definedName name="S23P22" localSheetId="10">#REF!</definedName>
    <definedName name="S23P22">#REF!</definedName>
    <definedName name="S23P23" localSheetId="2">#REF!</definedName>
    <definedName name="S23P23" localSheetId="8">#REF!</definedName>
    <definedName name="S23P23" localSheetId="7">#REF!</definedName>
    <definedName name="S23P23" localSheetId="12">#REF!</definedName>
    <definedName name="S23P23" localSheetId="1">#REF!</definedName>
    <definedName name="S23P23" localSheetId="13">#REF!</definedName>
    <definedName name="S23P23" localSheetId="3">#REF!</definedName>
    <definedName name="S23P23" localSheetId="10">#REF!</definedName>
    <definedName name="S23P23">#REF!</definedName>
    <definedName name="S23P24" localSheetId="2">#REF!</definedName>
    <definedName name="S23P24" localSheetId="8">#REF!</definedName>
    <definedName name="S23P24" localSheetId="7">#REF!</definedName>
    <definedName name="S23P24" localSheetId="12">#REF!</definedName>
    <definedName name="S23P24" localSheetId="1">#REF!</definedName>
    <definedName name="S23P24" localSheetId="13">#REF!</definedName>
    <definedName name="S23P24" localSheetId="3">#REF!</definedName>
    <definedName name="S23P24" localSheetId="10">#REF!</definedName>
    <definedName name="S23P24">#REF!</definedName>
    <definedName name="S23P3" localSheetId="2">#REF!</definedName>
    <definedName name="S23P3" localSheetId="8">#REF!</definedName>
    <definedName name="S23P3" localSheetId="7">#REF!</definedName>
    <definedName name="S23P3" localSheetId="12">#REF!</definedName>
    <definedName name="S23P3" localSheetId="1">#REF!</definedName>
    <definedName name="S23P3" localSheetId="13">#REF!</definedName>
    <definedName name="S23P3" localSheetId="3">#REF!</definedName>
    <definedName name="S23P3" localSheetId="10">#REF!</definedName>
    <definedName name="S23P3">#REF!</definedName>
    <definedName name="S23P4" localSheetId="2">#REF!</definedName>
    <definedName name="S23P4" localSheetId="8">#REF!</definedName>
    <definedName name="S23P4" localSheetId="7">#REF!</definedName>
    <definedName name="S23P4" localSheetId="12">#REF!</definedName>
    <definedName name="S23P4" localSheetId="1">#REF!</definedName>
    <definedName name="S23P4" localSheetId="13">#REF!</definedName>
    <definedName name="S23P4" localSheetId="3">#REF!</definedName>
    <definedName name="S23P4" localSheetId="10">#REF!</definedName>
    <definedName name="S23P4">#REF!</definedName>
    <definedName name="S23P5" localSheetId="2">#REF!</definedName>
    <definedName name="S23P5" localSheetId="8">#REF!</definedName>
    <definedName name="S23P5" localSheetId="7">#REF!</definedName>
    <definedName name="S23P5" localSheetId="12">#REF!</definedName>
    <definedName name="S23P5" localSheetId="1">#REF!</definedName>
    <definedName name="S23P5" localSheetId="13">#REF!</definedName>
    <definedName name="S23P5" localSheetId="3">#REF!</definedName>
    <definedName name="S23P5" localSheetId="10">#REF!</definedName>
    <definedName name="S23P5">#REF!</definedName>
    <definedName name="S23P6" localSheetId="2">#REF!</definedName>
    <definedName name="S23P6" localSheetId="8">#REF!</definedName>
    <definedName name="S23P6" localSheetId="7">#REF!</definedName>
    <definedName name="S23P6" localSheetId="12">#REF!</definedName>
    <definedName name="S23P6" localSheetId="1">#REF!</definedName>
    <definedName name="S23P6" localSheetId="13">#REF!</definedName>
    <definedName name="S23P6" localSheetId="3">#REF!</definedName>
    <definedName name="S23P6" localSheetId="10">#REF!</definedName>
    <definedName name="S23P6">#REF!</definedName>
    <definedName name="S23P7" localSheetId="2">#REF!</definedName>
    <definedName name="S23P7" localSheetId="8">#REF!</definedName>
    <definedName name="S23P7" localSheetId="7">#REF!</definedName>
    <definedName name="S23P7" localSheetId="12">#REF!</definedName>
    <definedName name="S23P7" localSheetId="1">#REF!</definedName>
    <definedName name="S23P7" localSheetId="13">#REF!</definedName>
    <definedName name="S23P7" localSheetId="3">#REF!</definedName>
    <definedName name="S23P7" localSheetId="10">#REF!</definedName>
    <definedName name="S23P7">#REF!</definedName>
    <definedName name="S23P8" localSheetId="2">#REF!</definedName>
    <definedName name="S23P8" localSheetId="8">#REF!</definedName>
    <definedName name="S23P8" localSheetId="7">#REF!</definedName>
    <definedName name="S23P8" localSheetId="12">#REF!</definedName>
    <definedName name="S23P8" localSheetId="1">#REF!</definedName>
    <definedName name="S23P8" localSheetId="13">#REF!</definedName>
    <definedName name="S23P8" localSheetId="3">#REF!</definedName>
    <definedName name="S23P8" localSheetId="10">#REF!</definedName>
    <definedName name="S23P8">#REF!</definedName>
    <definedName name="S23P9" localSheetId="2">#REF!</definedName>
    <definedName name="S23P9" localSheetId="8">#REF!</definedName>
    <definedName name="S23P9" localSheetId="7">#REF!</definedName>
    <definedName name="S23P9" localSheetId="12">#REF!</definedName>
    <definedName name="S23P9" localSheetId="1">#REF!</definedName>
    <definedName name="S23P9" localSheetId="13">#REF!</definedName>
    <definedName name="S23P9" localSheetId="3">#REF!</definedName>
    <definedName name="S23P9" localSheetId="10">#REF!</definedName>
    <definedName name="S23P9">#REF!</definedName>
    <definedName name="S23R1" localSheetId="2">#REF!</definedName>
    <definedName name="S23R1" localSheetId="8">#REF!</definedName>
    <definedName name="S23R1" localSheetId="7">#REF!</definedName>
    <definedName name="S23R1" localSheetId="12">#REF!</definedName>
    <definedName name="S23R1" localSheetId="1">#REF!</definedName>
    <definedName name="S23R1" localSheetId="13">#REF!</definedName>
    <definedName name="S23R1" localSheetId="3">#REF!</definedName>
    <definedName name="S23R1" localSheetId="10">#REF!</definedName>
    <definedName name="S23R1">#REF!</definedName>
    <definedName name="S23R10" localSheetId="2">#REF!</definedName>
    <definedName name="S23R10" localSheetId="8">#REF!</definedName>
    <definedName name="S23R10" localSheetId="7">#REF!</definedName>
    <definedName name="S23R10" localSheetId="12">#REF!</definedName>
    <definedName name="S23R10" localSheetId="1">#REF!</definedName>
    <definedName name="S23R10" localSheetId="13">#REF!</definedName>
    <definedName name="S23R10" localSheetId="3">#REF!</definedName>
    <definedName name="S23R10" localSheetId="10">#REF!</definedName>
    <definedName name="S23R10">#REF!</definedName>
    <definedName name="S23R11" localSheetId="2">#REF!</definedName>
    <definedName name="S23R11" localSheetId="8">#REF!</definedName>
    <definedName name="S23R11" localSheetId="7">#REF!</definedName>
    <definedName name="S23R11" localSheetId="12">#REF!</definedName>
    <definedName name="S23R11" localSheetId="1">#REF!</definedName>
    <definedName name="S23R11" localSheetId="13">#REF!</definedName>
    <definedName name="S23R11" localSheetId="3">#REF!</definedName>
    <definedName name="S23R11" localSheetId="10">#REF!</definedName>
    <definedName name="S23R11">#REF!</definedName>
    <definedName name="S23R12" localSheetId="2">#REF!</definedName>
    <definedName name="S23R12" localSheetId="8">#REF!</definedName>
    <definedName name="S23R12" localSheetId="7">#REF!</definedName>
    <definedName name="S23R12" localSheetId="12">#REF!</definedName>
    <definedName name="S23R12" localSheetId="1">#REF!</definedName>
    <definedName name="S23R12" localSheetId="13">#REF!</definedName>
    <definedName name="S23R12" localSheetId="3">#REF!</definedName>
    <definedName name="S23R12" localSheetId="10">#REF!</definedName>
    <definedName name="S23R12">#REF!</definedName>
    <definedName name="S23R13" localSheetId="2">#REF!</definedName>
    <definedName name="S23R13" localSheetId="8">#REF!</definedName>
    <definedName name="S23R13" localSheetId="7">#REF!</definedName>
    <definedName name="S23R13" localSheetId="12">#REF!</definedName>
    <definedName name="S23R13" localSheetId="1">#REF!</definedName>
    <definedName name="S23R13" localSheetId="13">#REF!</definedName>
    <definedName name="S23R13" localSheetId="3">#REF!</definedName>
    <definedName name="S23R13" localSheetId="10">#REF!</definedName>
    <definedName name="S23R13">#REF!</definedName>
    <definedName name="S23R14" localSheetId="2">#REF!</definedName>
    <definedName name="S23R14" localSheetId="8">#REF!</definedName>
    <definedName name="S23R14" localSheetId="7">#REF!</definedName>
    <definedName name="S23R14" localSheetId="12">#REF!</definedName>
    <definedName name="S23R14" localSheetId="1">#REF!</definedName>
    <definedName name="S23R14" localSheetId="13">#REF!</definedName>
    <definedName name="S23R14" localSheetId="3">#REF!</definedName>
    <definedName name="S23R14" localSheetId="10">#REF!</definedName>
    <definedName name="S23R14">#REF!</definedName>
    <definedName name="S23R15" localSheetId="2">#REF!</definedName>
    <definedName name="S23R15" localSheetId="8">#REF!</definedName>
    <definedName name="S23R15" localSheetId="7">#REF!</definedName>
    <definedName name="S23R15" localSheetId="12">#REF!</definedName>
    <definedName name="S23R15" localSheetId="1">#REF!</definedName>
    <definedName name="S23R15" localSheetId="13">#REF!</definedName>
    <definedName name="S23R15" localSheetId="3">#REF!</definedName>
    <definedName name="S23R15" localSheetId="10">#REF!</definedName>
    <definedName name="S23R15">#REF!</definedName>
    <definedName name="S23R16" localSheetId="2">#REF!</definedName>
    <definedName name="S23R16" localSheetId="8">#REF!</definedName>
    <definedName name="S23R16" localSheetId="7">#REF!</definedName>
    <definedName name="S23R16" localSheetId="12">#REF!</definedName>
    <definedName name="S23R16" localSheetId="1">#REF!</definedName>
    <definedName name="S23R16" localSheetId="13">#REF!</definedName>
    <definedName name="S23R16" localSheetId="3">#REF!</definedName>
    <definedName name="S23R16" localSheetId="10">#REF!</definedName>
    <definedName name="S23R16">#REF!</definedName>
    <definedName name="S23R17" localSheetId="2">#REF!</definedName>
    <definedName name="S23R17" localSheetId="8">#REF!</definedName>
    <definedName name="S23R17" localSheetId="7">#REF!</definedName>
    <definedName name="S23R17" localSheetId="12">#REF!</definedName>
    <definedName name="S23R17" localSheetId="1">#REF!</definedName>
    <definedName name="S23R17" localSheetId="13">#REF!</definedName>
    <definedName name="S23R17" localSheetId="3">#REF!</definedName>
    <definedName name="S23R17" localSheetId="10">#REF!</definedName>
    <definedName name="S23R17">#REF!</definedName>
    <definedName name="S23R18" localSheetId="2">#REF!</definedName>
    <definedName name="S23R18" localSheetId="8">#REF!</definedName>
    <definedName name="S23R18" localSheetId="7">#REF!</definedName>
    <definedName name="S23R18" localSheetId="12">#REF!</definedName>
    <definedName name="S23R18" localSheetId="1">#REF!</definedName>
    <definedName name="S23R18" localSheetId="13">#REF!</definedName>
    <definedName name="S23R18" localSheetId="3">#REF!</definedName>
    <definedName name="S23R18" localSheetId="10">#REF!</definedName>
    <definedName name="S23R18">#REF!</definedName>
    <definedName name="S23R19" localSheetId="2">#REF!</definedName>
    <definedName name="S23R19" localSheetId="8">#REF!</definedName>
    <definedName name="S23R19" localSheetId="7">#REF!</definedName>
    <definedName name="S23R19" localSheetId="12">#REF!</definedName>
    <definedName name="S23R19" localSheetId="1">#REF!</definedName>
    <definedName name="S23R19" localSheetId="13">#REF!</definedName>
    <definedName name="S23R19" localSheetId="3">#REF!</definedName>
    <definedName name="S23R19" localSheetId="10">#REF!</definedName>
    <definedName name="S23R19">#REF!</definedName>
    <definedName name="S23R2" localSheetId="2">#REF!</definedName>
    <definedName name="S23R2" localSheetId="8">#REF!</definedName>
    <definedName name="S23R2" localSheetId="7">#REF!</definedName>
    <definedName name="S23R2" localSheetId="12">#REF!</definedName>
    <definedName name="S23R2" localSheetId="1">#REF!</definedName>
    <definedName name="S23R2" localSheetId="13">#REF!</definedName>
    <definedName name="S23R2" localSheetId="3">#REF!</definedName>
    <definedName name="S23R2" localSheetId="10">#REF!</definedName>
    <definedName name="S23R2">#REF!</definedName>
    <definedName name="S23R20" localSheetId="2">#REF!</definedName>
    <definedName name="S23R20" localSheetId="8">#REF!</definedName>
    <definedName name="S23R20" localSheetId="7">#REF!</definedName>
    <definedName name="S23R20" localSheetId="12">#REF!</definedName>
    <definedName name="S23R20" localSheetId="1">#REF!</definedName>
    <definedName name="S23R20" localSheetId="13">#REF!</definedName>
    <definedName name="S23R20" localSheetId="3">#REF!</definedName>
    <definedName name="S23R20" localSheetId="10">#REF!</definedName>
    <definedName name="S23R20">#REF!</definedName>
    <definedName name="S23R21" localSheetId="2">#REF!</definedName>
    <definedName name="S23R21" localSheetId="8">#REF!</definedName>
    <definedName name="S23R21" localSheetId="7">#REF!</definedName>
    <definedName name="S23R21" localSheetId="12">#REF!</definedName>
    <definedName name="S23R21" localSheetId="1">#REF!</definedName>
    <definedName name="S23R21" localSheetId="13">#REF!</definedName>
    <definedName name="S23R21" localSheetId="3">#REF!</definedName>
    <definedName name="S23R21" localSheetId="10">#REF!</definedName>
    <definedName name="S23R21">#REF!</definedName>
    <definedName name="S23R22" localSheetId="2">#REF!</definedName>
    <definedName name="S23R22" localSheetId="8">#REF!</definedName>
    <definedName name="S23R22" localSheetId="7">#REF!</definedName>
    <definedName name="S23R22" localSheetId="12">#REF!</definedName>
    <definedName name="S23R22" localSheetId="1">#REF!</definedName>
    <definedName name="S23R22" localSheetId="13">#REF!</definedName>
    <definedName name="S23R22" localSheetId="3">#REF!</definedName>
    <definedName name="S23R22" localSheetId="10">#REF!</definedName>
    <definedName name="S23R22">#REF!</definedName>
    <definedName name="S23R23" localSheetId="2">#REF!</definedName>
    <definedName name="S23R23" localSheetId="8">#REF!</definedName>
    <definedName name="S23R23" localSheetId="7">#REF!</definedName>
    <definedName name="S23R23" localSheetId="12">#REF!</definedName>
    <definedName name="S23R23" localSheetId="1">#REF!</definedName>
    <definedName name="S23R23" localSheetId="13">#REF!</definedName>
    <definedName name="S23R23" localSheetId="3">#REF!</definedName>
    <definedName name="S23R23" localSheetId="10">#REF!</definedName>
    <definedName name="S23R23">#REF!</definedName>
    <definedName name="S23R24" localSheetId="2">#REF!</definedName>
    <definedName name="S23R24" localSheetId="8">#REF!</definedName>
    <definedName name="S23R24" localSheetId="7">#REF!</definedName>
    <definedName name="S23R24" localSheetId="12">#REF!</definedName>
    <definedName name="S23R24" localSheetId="1">#REF!</definedName>
    <definedName name="S23R24" localSheetId="13">#REF!</definedName>
    <definedName name="S23R24" localSheetId="3">#REF!</definedName>
    <definedName name="S23R24" localSheetId="10">#REF!</definedName>
    <definedName name="S23R24">#REF!</definedName>
    <definedName name="S23R3" localSheetId="2">#REF!</definedName>
    <definedName name="S23R3" localSheetId="8">#REF!</definedName>
    <definedName name="S23R3" localSheetId="7">#REF!</definedName>
    <definedName name="S23R3" localSheetId="12">#REF!</definedName>
    <definedName name="S23R3" localSheetId="1">#REF!</definedName>
    <definedName name="S23R3" localSheetId="13">#REF!</definedName>
    <definedName name="S23R3" localSheetId="3">#REF!</definedName>
    <definedName name="S23R3" localSheetId="10">#REF!</definedName>
    <definedName name="S23R3">#REF!</definedName>
    <definedName name="S23R4" localSheetId="2">#REF!</definedName>
    <definedName name="S23R4" localSheetId="8">#REF!</definedName>
    <definedName name="S23R4" localSheetId="7">#REF!</definedName>
    <definedName name="S23R4" localSheetId="12">#REF!</definedName>
    <definedName name="S23R4" localSheetId="1">#REF!</definedName>
    <definedName name="S23R4" localSheetId="13">#REF!</definedName>
    <definedName name="S23R4" localSheetId="3">#REF!</definedName>
    <definedName name="S23R4" localSheetId="10">#REF!</definedName>
    <definedName name="S23R4">#REF!</definedName>
    <definedName name="S23R5" localSheetId="2">#REF!</definedName>
    <definedName name="S23R5" localSheetId="8">#REF!</definedName>
    <definedName name="S23R5" localSheetId="7">#REF!</definedName>
    <definedName name="S23R5" localSheetId="12">#REF!</definedName>
    <definedName name="S23R5" localSheetId="1">#REF!</definedName>
    <definedName name="S23R5" localSheetId="13">#REF!</definedName>
    <definedName name="S23R5" localSheetId="3">#REF!</definedName>
    <definedName name="S23R5" localSheetId="10">#REF!</definedName>
    <definedName name="S23R5">#REF!</definedName>
    <definedName name="S23R6" localSheetId="2">#REF!</definedName>
    <definedName name="S23R6" localSheetId="8">#REF!</definedName>
    <definedName name="S23R6" localSheetId="7">#REF!</definedName>
    <definedName name="S23R6" localSheetId="12">#REF!</definedName>
    <definedName name="S23R6" localSheetId="1">#REF!</definedName>
    <definedName name="S23R6" localSheetId="13">#REF!</definedName>
    <definedName name="S23R6" localSheetId="3">#REF!</definedName>
    <definedName name="S23R6" localSheetId="10">#REF!</definedName>
    <definedName name="S23R6">#REF!</definedName>
    <definedName name="S23R7" localSheetId="2">#REF!</definedName>
    <definedName name="S23R7" localSheetId="8">#REF!</definedName>
    <definedName name="S23R7" localSheetId="7">#REF!</definedName>
    <definedName name="S23R7" localSheetId="12">#REF!</definedName>
    <definedName name="S23R7" localSheetId="1">#REF!</definedName>
    <definedName name="S23R7" localSheetId="13">#REF!</definedName>
    <definedName name="S23R7" localSheetId="3">#REF!</definedName>
    <definedName name="S23R7" localSheetId="10">#REF!</definedName>
    <definedName name="S23R7">#REF!</definedName>
    <definedName name="S23R8" localSheetId="2">#REF!</definedName>
    <definedName name="S23R8" localSheetId="8">#REF!</definedName>
    <definedName name="S23R8" localSheetId="7">#REF!</definedName>
    <definedName name="S23R8" localSheetId="12">#REF!</definedName>
    <definedName name="S23R8" localSheetId="1">#REF!</definedName>
    <definedName name="S23R8" localSheetId="13">#REF!</definedName>
    <definedName name="S23R8" localSheetId="3">#REF!</definedName>
    <definedName name="S23R8" localSheetId="10">#REF!</definedName>
    <definedName name="S23R8">#REF!</definedName>
    <definedName name="S23R9" localSheetId="2">#REF!</definedName>
    <definedName name="S23R9" localSheetId="8">#REF!</definedName>
    <definedName name="S23R9" localSheetId="7">#REF!</definedName>
    <definedName name="S23R9" localSheetId="12">#REF!</definedName>
    <definedName name="S23R9" localSheetId="1">#REF!</definedName>
    <definedName name="S23R9" localSheetId="13">#REF!</definedName>
    <definedName name="S23R9" localSheetId="3">#REF!</definedName>
    <definedName name="S23R9" localSheetId="10">#REF!</definedName>
    <definedName name="S23R9">#REF!</definedName>
    <definedName name="S24P1" localSheetId="2">#REF!</definedName>
    <definedName name="S24P1" localSheetId="8">#REF!</definedName>
    <definedName name="S24P1" localSheetId="7">#REF!</definedName>
    <definedName name="S24P1" localSheetId="12">#REF!</definedName>
    <definedName name="S24P1" localSheetId="1">#REF!</definedName>
    <definedName name="S24P1" localSheetId="13">#REF!</definedName>
    <definedName name="S24P1" localSheetId="3">#REF!</definedName>
    <definedName name="S24P1" localSheetId="10">#REF!</definedName>
    <definedName name="S24P1">#REF!</definedName>
    <definedName name="S24P10" localSheetId="2">#REF!</definedName>
    <definedName name="S24P10" localSheetId="8">#REF!</definedName>
    <definedName name="S24P10" localSheetId="7">#REF!</definedName>
    <definedName name="S24P10" localSheetId="12">#REF!</definedName>
    <definedName name="S24P10" localSheetId="1">#REF!</definedName>
    <definedName name="S24P10" localSheetId="13">#REF!</definedName>
    <definedName name="S24P10" localSheetId="3">#REF!</definedName>
    <definedName name="S24P10" localSheetId="10">#REF!</definedName>
    <definedName name="S24P10">#REF!</definedName>
    <definedName name="S24P11" localSheetId="2">#REF!</definedName>
    <definedName name="S24P11" localSheetId="8">#REF!</definedName>
    <definedName name="S24P11" localSheetId="7">#REF!</definedName>
    <definedName name="S24P11" localSheetId="12">#REF!</definedName>
    <definedName name="S24P11" localSheetId="1">#REF!</definedName>
    <definedName name="S24P11" localSheetId="13">#REF!</definedName>
    <definedName name="S24P11" localSheetId="3">#REF!</definedName>
    <definedName name="S24P11" localSheetId="10">#REF!</definedName>
    <definedName name="S24P11">#REF!</definedName>
    <definedName name="S24P12" localSheetId="2">#REF!</definedName>
    <definedName name="S24P12" localSheetId="8">#REF!</definedName>
    <definedName name="S24P12" localSheetId="7">#REF!</definedName>
    <definedName name="S24P12" localSheetId="12">#REF!</definedName>
    <definedName name="S24P12" localSheetId="1">#REF!</definedName>
    <definedName name="S24P12" localSheetId="13">#REF!</definedName>
    <definedName name="S24P12" localSheetId="3">#REF!</definedName>
    <definedName name="S24P12" localSheetId="10">#REF!</definedName>
    <definedName name="S24P12">#REF!</definedName>
    <definedName name="S24P13" localSheetId="2">#REF!</definedName>
    <definedName name="S24P13" localSheetId="8">#REF!</definedName>
    <definedName name="S24P13" localSheetId="7">#REF!</definedName>
    <definedName name="S24P13" localSheetId="12">#REF!</definedName>
    <definedName name="S24P13" localSheetId="1">#REF!</definedName>
    <definedName name="S24P13" localSheetId="13">#REF!</definedName>
    <definedName name="S24P13" localSheetId="3">#REF!</definedName>
    <definedName name="S24P13" localSheetId="10">#REF!</definedName>
    <definedName name="S24P13">#REF!</definedName>
    <definedName name="S24P14" localSheetId="2">#REF!</definedName>
    <definedName name="S24P14" localSheetId="8">#REF!</definedName>
    <definedName name="S24P14" localSheetId="7">#REF!</definedName>
    <definedName name="S24P14" localSheetId="12">#REF!</definedName>
    <definedName name="S24P14" localSheetId="1">#REF!</definedName>
    <definedName name="S24P14" localSheetId="13">#REF!</definedName>
    <definedName name="S24P14" localSheetId="3">#REF!</definedName>
    <definedName name="S24P14" localSheetId="10">#REF!</definedName>
    <definedName name="S24P14">#REF!</definedName>
    <definedName name="S24P15" localSheetId="2">#REF!</definedName>
    <definedName name="S24P15" localSheetId="8">#REF!</definedName>
    <definedName name="S24P15" localSheetId="7">#REF!</definedName>
    <definedName name="S24P15" localSheetId="12">#REF!</definedName>
    <definedName name="S24P15" localSheetId="1">#REF!</definedName>
    <definedName name="S24P15" localSheetId="13">#REF!</definedName>
    <definedName name="S24P15" localSheetId="3">#REF!</definedName>
    <definedName name="S24P15" localSheetId="10">#REF!</definedName>
    <definedName name="S24P15">#REF!</definedName>
    <definedName name="S24P16" localSheetId="2">#REF!</definedName>
    <definedName name="S24P16" localSheetId="8">#REF!</definedName>
    <definedName name="S24P16" localSheetId="7">#REF!</definedName>
    <definedName name="S24P16" localSheetId="12">#REF!</definedName>
    <definedName name="S24P16" localSheetId="1">#REF!</definedName>
    <definedName name="S24P16" localSheetId="13">#REF!</definedName>
    <definedName name="S24P16" localSheetId="3">#REF!</definedName>
    <definedName name="S24P16" localSheetId="10">#REF!</definedName>
    <definedName name="S24P16">#REF!</definedName>
    <definedName name="S24P17" localSheetId="2">#REF!</definedName>
    <definedName name="S24P17" localSheetId="8">#REF!</definedName>
    <definedName name="S24P17" localSheetId="7">#REF!</definedName>
    <definedName name="S24P17" localSheetId="12">#REF!</definedName>
    <definedName name="S24P17" localSheetId="1">#REF!</definedName>
    <definedName name="S24P17" localSheetId="13">#REF!</definedName>
    <definedName name="S24P17" localSheetId="3">#REF!</definedName>
    <definedName name="S24P17" localSheetId="10">#REF!</definedName>
    <definedName name="S24P17">#REF!</definedName>
    <definedName name="S24P18" localSheetId="2">#REF!</definedName>
    <definedName name="S24P18" localSheetId="8">#REF!</definedName>
    <definedName name="S24P18" localSheetId="7">#REF!</definedName>
    <definedName name="S24P18" localSheetId="12">#REF!</definedName>
    <definedName name="S24P18" localSheetId="1">#REF!</definedName>
    <definedName name="S24P18" localSheetId="13">#REF!</definedName>
    <definedName name="S24P18" localSheetId="3">#REF!</definedName>
    <definedName name="S24P18" localSheetId="10">#REF!</definedName>
    <definedName name="S24P18">#REF!</definedName>
    <definedName name="S24P19" localSheetId="2">#REF!</definedName>
    <definedName name="S24P19" localSheetId="8">#REF!</definedName>
    <definedName name="S24P19" localSheetId="7">#REF!</definedName>
    <definedName name="S24P19" localSheetId="12">#REF!</definedName>
    <definedName name="S24P19" localSheetId="1">#REF!</definedName>
    <definedName name="S24P19" localSheetId="13">#REF!</definedName>
    <definedName name="S24P19" localSheetId="3">#REF!</definedName>
    <definedName name="S24P19" localSheetId="10">#REF!</definedName>
    <definedName name="S24P19">#REF!</definedName>
    <definedName name="S24P2" localSheetId="2">#REF!</definedName>
    <definedName name="S24P2" localSheetId="8">#REF!</definedName>
    <definedName name="S24P2" localSheetId="7">#REF!</definedName>
    <definedName name="S24P2" localSheetId="12">#REF!</definedName>
    <definedName name="S24P2" localSheetId="1">#REF!</definedName>
    <definedName name="S24P2" localSheetId="13">#REF!</definedName>
    <definedName name="S24P2" localSheetId="3">#REF!</definedName>
    <definedName name="S24P2" localSheetId="10">#REF!</definedName>
    <definedName name="S24P2">#REF!</definedName>
    <definedName name="S24P20" localSheetId="2">#REF!</definedName>
    <definedName name="S24P20" localSheetId="8">#REF!</definedName>
    <definedName name="S24P20" localSheetId="7">#REF!</definedName>
    <definedName name="S24P20" localSheetId="12">#REF!</definedName>
    <definedName name="S24P20" localSheetId="1">#REF!</definedName>
    <definedName name="S24P20" localSheetId="13">#REF!</definedName>
    <definedName name="S24P20" localSheetId="3">#REF!</definedName>
    <definedName name="S24P20" localSheetId="10">#REF!</definedName>
    <definedName name="S24P20">#REF!</definedName>
    <definedName name="S24P21" localSheetId="2">#REF!</definedName>
    <definedName name="S24P21" localSheetId="8">#REF!</definedName>
    <definedName name="S24P21" localSheetId="7">#REF!</definedName>
    <definedName name="S24P21" localSheetId="12">#REF!</definedName>
    <definedName name="S24P21" localSheetId="1">#REF!</definedName>
    <definedName name="S24P21" localSheetId="13">#REF!</definedName>
    <definedName name="S24P21" localSheetId="3">#REF!</definedName>
    <definedName name="S24P21" localSheetId="10">#REF!</definedName>
    <definedName name="S24P21">#REF!</definedName>
    <definedName name="S24P22" localSheetId="2">#REF!</definedName>
    <definedName name="S24P22" localSheetId="8">#REF!</definedName>
    <definedName name="S24P22" localSheetId="7">#REF!</definedName>
    <definedName name="S24P22" localSheetId="12">#REF!</definedName>
    <definedName name="S24P22" localSheetId="1">#REF!</definedName>
    <definedName name="S24P22" localSheetId="13">#REF!</definedName>
    <definedName name="S24P22" localSheetId="3">#REF!</definedName>
    <definedName name="S24P22" localSheetId="10">#REF!</definedName>
    <definedName name="S24P22">#REF!</definedName>
    <definedName name="S24P23" localSheetId="2">#REF!</definedName>
    <definedName name="S24P23" localSheetId="8">#REF!</definedName>
    <definedName name="S24P23" localSheetId="7">#REF!</definedName>
    <definedName name="S24P23" localSheetId="12">#REF!</definedName>
    <definedName name="S24P23" localSheetId="1">#REF!</definedName>
    <definedName name="S24P23" localSheetId="13">#REF!</definedName>
    <definedName name="S24P23" localSheetId="3">#REF!</definedName>
    <definedName name="S24P23" localSheetId="10">#REF!</definedName>
    <definedName name="S24P23">#REF!</definedName>
    <definedName name="S24P24" localSheetId="2">#REF!</definedName>
    <definedName name="S24P24" localSheetId="8">#REF!</definedName>
    <definedName name="S24P24" localSheetId="7">#REF!</definedName>
    <definedName name="S24P24" localSheetId="12">#REF!</definedName>
    <definedName name="S24P24" localSheetId="1">#REF!</definedName>
    <definedName name="S24P24" localSheetId="13">#REF!</definedName>
    <definedName name="S24P24" localSheetId="3">#REF!</definedName>
    <definedName name="S24P24" localSheetId="10">#REF!</definedName>
    <definedName name="S24P24">#REF!</definedName>
    <definedName name="S24P3" localSheetId="2">#REF!</definedName>
    <definedName name="S24P3" localSheetId="8">#REF!</definedName>
    <definedName name="S24P3" localSheetId="7">#REF!</definedName>
    <definedName name="S24P3" localSheetId="12">#REF!</definedName>
    <definedName name="S24P3" localSheetId="1">#REF!</definedName>
    <definedName name="S24P3" localSheetId="13">#REF!</definedName>
    <definedName name="S24P3" localSheetId="3">#REF!</definedName>
    <definedName name="S24P3" localSheetId="10">#REF!</definedName>
    <definedName name="S24P3">#REF!</definedName>
    <definedName name="S24P4" localSheetId="2">#REF!</definedName>
    <definedName name="S24P4" localSheetId="8">#REF!</definedName>
    <definedName name="S24P4" localSheetId="7">#REF!</definedName>
    <definedName name="S24P4" localSheetId="12">#REF!</definedName>
    <definedName name="S24P4" localSheetId="1">#REF!</definedName>
    <definedName name="S24P4" localSheetId="13">#REF!</definedName>
    <definedName name="S24P4" localSheetId="3">#REF!</definedName>
    <definedName name="S24P4" localSheetId="10">#REF!</definedName>
    <definedName name="S24P4">#REF!</definedName>
    <definedName name="S24P5" localSheetId="2">#REF!</definedName>
    <definedName name="S24P5" localSheetId="8">#REF!</definedName>
    <definedName name="S24P5" localSheetId="7">#REF!</definedName>
    <definedName name="S24P5" localSheetId="12">#REF!</definedName>
    <definedName name="S24P5" localSheetId="1">#REF!</definedName>
    <definedName name="S24P5" localSheetId="13">#REF!</definedName>
    <definedName name="S24P5" localSheetId="3">#REF!</definedName>
    <definedName name="S24P5" localSheetId="10">#REF!</definedName>
    <definedName name="S24P5">#REF!</definedName>
    <definedName name="S24P6" localSheetId="2">#REF!</definedName>
    <definedName name="S24P6" localSheetId="8">#REF!</definedName>
    <definedName name="S24P6" localSheetId="7">#REF!</definedName>
    <definedName name="S24P6" localSheetId="12">#REF!</definedName>
    <definedName name="S24P6" localSheetId="1">#REF!</definedName>
    <definedName name="S24P6" localSheetId="13">#REF!</definedName>
    <definedName name="S24P6" localSheetId="3">#REF!</definedName>
    <definedName name="S24P6" localSheetId="10">#REF!</definedName>
    <definedName name="S24P6">#REF!</definedName>
    <definedName name="S24P7" localSheetId="2">#REF!</definedName>
    <definedName name="S24P7" localSheetId="8">#REF!</definedName>
    <definedName name="S24P7" localSheetId="7">#REF!</definedName>
    <definedName name="S24P7" localSheetId="12">#REF!</definedName>
    <definedName name="S24P7" localSheetId="1">#REF!</definedName>
    <definedName name="S24P7" localSheetId="13">#REF!</definedName>
    <definedName name="S24P7" localSheetId="3">#REF!</definedName>
    <definedName name="S24P7" localSheetId="10">#REF!</definedName>
    <definedName name="S24P7">#REF!</definedName>
    <definedName name="S24P8" localSheetId="2">#REF!</definedName>
    <definedName name="S24P8" localSheetId="8">#REF!</definedName>
    <definedName name="S24P8" localSheetId="7">#REF!</definedName>
    <definedName name="S24P8" localSheetId="12">#REF!</definedName>
    <definedName name="S24P8" localSheetId="1">#REF!</definedName>
    <definedName name="S24P8" localSheetId="13">#REF!</definedName>
    <definedName name="S24P8" localSheetId="3">#REF!</definedName>
    <definedName name="S24P8" localSheetId="10">#REF!</definedName>
    <definedName name="S24P8">#REF!</definedName>
    <definedName name="S24P9" localSheetId="2">#REF!</definedName>
    <definedName name="S24P9" localSheetId="8">#REF!</definedName>
    <definedName name="S24P9" localSheetId="7">#REF!</definedName>
    <definedName name="S24P9" localSheetId="12">#REF!</definedName>
    <definedName name="S24P9" localSheetId="1">#REF!</definedName>
    <definedName name="S24P9" localSheetId="13">#REF!</definedName>
    <definedName name="S24P9" localSheetId="3">#REF!</definedName>
    <definedName name="S24P9" localSheetId="10">#REF!</definedName>
    <definedName name="S24P9">#REF!</definedName>
    <definedName name="S24R1" localSheetId="2">#REF!</definedName>
    <definedName name="S24R1" localSheetId="8">#REF!</definedName>
    <definedName name="S24R1" localSheetId="7">#REF!</definedName>
    <definedName name="S24R1" localSheetId="12">#REF!</definedName>
    <definedName name="S24R1" localSheetId="1">#REF!</definedName>
    <definedName name="S24R1" localSheetId="13">#REF!</definedName>
    <definedName name="S24R1" localSheetId="3">#REF!</definedName>
    <definedName name="S24R1" localSheetId="10">#REF!</definedName>
    <definedName name="S24R1">#REF!</definedName>
    <definedName name="S24R10" localSheetId="2">#REF!</definedName>
    <definedName name="S24R10" localSheetId="8">#REF!</definedName>
    <definedName name="S24R10" localSheetId="7">#REF!</definedName>
    <definedName name="S24R10" localSheetId="12">#REF!</definedName>
    <definedName name="S24R10" localSheetId="1">#REF!</definedName>
    <definedName name="S24R10" localSheetId="13">#REF!</definedName>
    <definedName name="S24R10" localSheetId="3">#REF!</definedName>
    <definedName name="S24R10" localSheetId="10">#REF!</definedName>
    <definedName name="S24R10">#REF!</definedName>
    <definedName name="S24R11" localSheetId="2">#REF!</definedName>
    <definedName name="S24R11" localSheetId="8">#REF!</definedName>
    <definedName name="S24R11" localSheetId="7">#REF!</definedName>
    <definedName name="S24R11" localSheetId="12">#REF!</definedName>
    <definedName name="S24R11" localSheetId="1">#REF!</definedName>
    <definedName name="S24R11" localSheetId="13">#REF!</definedName>
    <definedName name="S24R11" localSheetId="3">#REF!</definedName>
    <definedName name="S24R11" localSheetId="10">#REF!</definedName>
    <definedName name="S24R11">#REF!</definedName>
    <definedName name="S24R12" localSheetId="2">#REF!</definedName>
    <definedName name="S24R12" localSheetId="8">#REF!</definedName>
    <definedName name="S24R12" localSheetId="7">#REF!</definedName>
    <definedName name="S24R12" localSheetId="12">#REF!</definedName>
    <definedName name="S24R12" localSheetId="1">#REF!</definedName>
    <definedName name="S24R12" localSheetId="13">#REF!</definedName>
    <definedName name="S24R12" localSheetId="3">#REF!</definedName>
    <definedName name="S24R12" localSheetId="10">#REF!</definedName>
    <definedName name="S24R12">#REF!</definedName>
    <definedName name="S24R13" localSheetId="2">#REF!</definedName>
    <definedName name="S24R13" localSheetId="8">#REF!</definedName>
    <definedName name="S24R13" localSheetId="7">#REF!</definedName>
    <definedName name="S24R13" localSheetId="12">#REF!</definedName>
    <definedName name="S24R13" localSheetId="1">#REF!</definedName>
    <definedName name="S24R13" localSheetId="13">#REF!</definedName>
    <definedName name="S24R13" localSheetId="3">#REF!</definedName>
    <definedName name="S24R13" localSheetId="10">#REF!</definedName>
    <definedName name="S24R13">#REF!</definedName>
    <definedName name="S24R14" localSheetId="2">#REF!</definedName>
    <definedName name="S24R14" localSheetId="8">#REF!</definedName>
    <definedName name="S24R14" localSheetId="7">#REF!</definedName>
    <definedName name="S24R14" localSheetId="12">#REF!</definedName>
    <definedName name="S24R14" localSheetId="1">#REF!</definedName>
    <definedName name="S24R14" localSheetId="13">#REF!</definedName>
    <definedName name="S24R14" localSheetId="3">#REF!</definedName>
    <definedName name="S24R14" localSheetId="10">#REF!</definedName>
    <definedName name="S24R14">#REF!</definedName>
    <definedName name="S24R15" localSheetId="2">#REF!</definedName>
    <definedName name="S24R15" localSheetId="8">#REF!</definedName>
    <definedName name="S24R15" localSheetId="7">#REF!</definedName>
    <definedName name="S24R15" localSheetId="12">#REF!</definedName>
    <definedName name="S24R15" localSheetId="1">#REF!</definedName>
    <definedName name="S24R15" localSheetId="13">#REF!</definedName>
    <definedName name="S24R15" localSheetId="3">#REF!</definedName>
    <definedName name="S24R15" localSheetId="10">#REF!</definedName>
    <definedName name="S24R15">#REF!</definedName>
    <definedName name="S24R16" localSheetId="2">#REF!</definedName>
    <definedName name="S24R16" localSheetId="8">#REF!</definedName>
    <definedName name="S24R16" localSheetId="7">#REF!</definedName>
    <definedName name="S24R16" localSheetId="12">#REF!</definedName>
    <definedName name="S24R16" localSheetId="1">#REF!</definedName>
    <definedName name="S24R16" localSheetId="13">#REF!</definedName>
    <definedName name="S24R16" localSheetId="3">#REF!</definedName>
    <definedName name="S24R16" localSheetId="10">#REF!</definedName>
    <definedName name="S24R16">#REF!</definedName>
    <definedName name="S24R17" localSheetId="2">#REF!</definedName>
    <definedName name="S24R17" localSheetId="8">#REF!</definedName>
    <definedName name="S24R17" localSheetId="7">#REF!</definedName>
    <definedName name="S24R17" localSheetId="12">#REF!</definedName>
    <definedName name="S24R17" localSheetId="1">#REF!</definedName>
    <definedName name="S24R17" localSheetId="13">#REF!</definedName>
    <definedName name="S24R17" localSheetId="3">#REF!</definedName>
    <definedName name="S24R17" localSheetId="10">#REF!</definedName>
    <definedName name="S24R17">#REF!</definedName>
    <definedName name="S24R18" localSheetId="2">#REF!</definedName>
    <definedName name="S24R18" localSheetId="8">#REF!</definedName>
    <definedName name="S24R18" localSheetId="7">#REF!</definedName>
    <definedName name="S24R18" localSheetId="12">#REF!</definedName>
    <definedName name="S24R18" localSheetId="1">#REF!</definedName>
    <definedName name="S24R18" localSheetId="13">#REF!</definedName>
    <definedName name="S24R18" localSheetId="3">#REF!</definedName>
    <definedName name="S24R18" localSheetId="10">#REF!</definedName>
    <definedName name="S24R18">#REF!</definedName>
    <definedName name="S24R19" localSheetId="2">#REF!</definedName>
    <definedName name="S24R19" localSheetId="8">#REF!</definedName>
    <definedName name="S24R19" localSheetId="7">#REF!</definedName>
    <definedName name="S24R19" localSheetId="12">#REF!</definedName>
    <definedName name="S24R19" localSheetId="1">#REF!</definedName>
    <definedName name="S24R19" localSheetId="13">#REF!</definedName>
    <definedName name="S24R19" localSheetId="3">#REF!</definedName>
    <definedName name="S24R19" localSheetId="10">#REF!</definedName>
    <definedName name="S24R19">#REF!</definedName>
    <definedName name="S24R2" localSheetId="2">#REF!</definedName>
    <definedName name="S24R2" localSheetId="8">#REF!</definedName>
    <definedName name="S24R2" localSheetId="7">#REF!</definedName>
    <definedName name="S24R2" localSheetId="12">#REF!</definedName>
    <definedName name="S24R2" localSheetId="1">#REF!</definedName>
    <definedName name="S24R2" localSheetId="13">#REF!</definedName>
    <definedName name="S24R2" localSheetId="3">#REF!</definedName>
    <definedName name="S24R2" localSheetId="10">#REF!</definedName>
    <definedName name="S24R2">#REF!</definedName>
    <definedName name="S24R20" localSheetId="2">#REF!</definedName>
    <definedName name="S24R20" localSheetId="8">#REF!</definedName>
    <definedName name="S24R20" localSheetId="7">#REF!</definedName>
    <definedName name="S24R20" localSheetId="12">#REF!</definedName>
    <definedName name="S24R20" localSheetId="1">#REF!</definedName>
    <definedName name="S24R20" localSheetId="13">#REF!</definedName>
    <definedName name="S24R20" localSheetId="3">#REF!</definedName>
    <definedName name="S24R20" localSheetId="10">#REF!</definedName>
    <definedName name="S24R20">#REF!</definedName>
    <definedName name="S24R21" localSheetId="2">#REF!</definedName>
    <definedName name="S24R21" localSheetId="8">#REF!</definedName>
    <definedName name="S24R21" localSheetId="7">#REF!</definedName>
    <definedName name="S24R21" localSheetId="12">#REF!</definedName>
    <definedName name="S24R21" localSheetId="1">#REF!</definedName>
    <definedName name="S24R21" localSheetId="13">#REF!</definedName>
    <definedName name="S24R21" localSheetId="3">#REF!</definedName>
    <definedName name="S24R21" localSheetId="10">#REF!</definedName>
    <definedName name="S24R21">#REF!</definedName>
    <definedName name="S24R22" localSheetId="2">#REF!</definedName>
    <definedName name="S24R22" localSheetId="8">#REF!</definedName>
    <definedName name="S24R22" localSheetId="7">#REF!</definedName>
    <definedName name="S24R22" localSheetId="12">#REF!</definedName>
    <definedName name="S24R22" localSheetId="1">#REF!</definedName>
    <definedName name="S24R22" localSheetId="13">#REF!</definedName>
    <definedName name="S24R22" localSheetId="3">#REF!</definedName>
    <definedName name="S24R22" localSheetId="10">#REF!</definedName>
    <definedName name="S24R22">#REF!</definedName>
    <definedName name="S24R23" localSheetId="2">#REF!</definedName>
    <definedName name="S24R23" localSheetId="8">#REF!</definedName>
    <definedName name="S24R23" localSheetId="7">#REF!</definedName>
    <definedName name="S24R23" localSheetId="12">#REF!</definedName>
    <definedName name="S24R23" localSheetId="1">#REF!</definedName>
    <definedName name="S24R23" localSheetId="13">#REF!</definedName>
    <definedName name="S24R23" localSheetId="3">#REF!</definedName>
    <definedName name="S24R23" localSheetId="10">#REF!</definedName>
    <definedName name="S24R23">#REF!</definedName>
    <definedName name="S24R24" localSheetId="2">#REF!</definedName>
    <definedName name="S24R24" localSheetId="8">#REF!</definedName>
    <definedName name="S24R24" localSheetId="7">#REF!</definedName>
    <definedName name="S24R24" localSheetId="12">#REF!</definedName>
    <definedName name="S24R24" localSheetId="1">#REF!</definedName>
    <definedName name="S24R24" localSheetId="13">#REF!</definedName>
    <definedName name="S24R24" localSheetId="3">#REF!</definedName>
    <definedName name="S24R24" localSheetId="10">#REF!</definedName>
    <definedName name="S24R24">#REF!</definedName>
    <definedName name="S24R3" localSheetId="2">#REF!</definedName>
    <definedName name="S24R3" localSheetId="8">#REF!</definedName>
    <definedName name="S24R3" localSheetId="7">#REF!</definedName>
    <definedName name="S24R3" localSheetId="12">#REF!</definedName>
    <definedName name="S24R3" localSheetId="1">#REF!</definedName>
    <definedName name="S24R3" localSheetId="13">#REF!</definedName>
    <definedName name="S24R3" localSheetId="3">#REF!</definedName>
    <definedName name="S24R3" localSheetId="10">#REF!</definedName>
    <definedName name="S24R3">#REF!</definedName>
    <definedName name="S24R4" localSheetId="2">#REF!</definedName>
    <definedName name="S24R4" localSheetId="8">#REF!</definedName>
    <definedName name="S24R4" localSheetId="7">#REF!</definedName>
    <definedName name="S24R4" localSheetId="12">#REF!</definedName>
    <definedName name="S24R4" localSheetId="1">#REF!</definedName>
    <definedName name="S24R4" localSheetId="13">#REF!</definedName>
    <definedName name="S24R4" localSheetId="3">#REF!</definedName>
    <definedName name="S24R4" localSheetId="10">#REF!</definedName>
    <definedName name="S24R4">#REF!</definedName>
    <definedName name="S24R5" localSheetId="2">#REF!</definedName>
    <definedName name="S24R5" localSheetId="8">#REF!</definedName>
    <definedName name="S24R5" localSheetId="7">#REF!</definedName>
    <definedName name="S24R5" localSheetId="12">#REF!</definedName>
    <definedName name="S24R5" localSheetId="1">#REF!</definedName>
    <definedName name="S24R5" localSheetId="13">#REF!</definedName>
    <definedName name="S24R5" localSheetId="3">#REF!</definedName>
    <definedName name="S24R5" localSheetId="10">#REF!</definedName>
    <definedName name="S24R5">#REF!</definedName>
    <definedName name="S24R6" localSheetId="2">#REF!</definedName>
    <definedName name="S24R6" localSheetId="8">#REF!</definedName>
    <definedName name="S24R6" localSheetId="7">#REF!</definedName>
    <definedName name="S24R6" localSheetId="12">#REF!</definedName>
    <definedName name="S24R6" localSheetId="1">#REF!</definedName>
    <definedName name="S24R6" localSheetId="13">#REF!</definedName>
    <definedName name="S24R6" localSheetId="3">#REF!</definedName>
    <definedName name="S24R6" localSheetId="10">#REF!</definedName>
    <definedName name="S24R6">#REF!</definedName>
    <definedName name="S24R7" localSheetId="2">#REF!</definedName>
    <definedName name="S24R7" localSheetId="8">#REF!</definedName>
    <definedName name="S24R7" localSheetId="7">#REF!</definedName>
    <definedName name="S24R7" localSheetId="12">#REF!</definedName>
    <definedName name="S24R7" localSheetId="1">#REF!</definedName>
    <definedName name="S24R7" localSheetId="13">#REF!</definedName>
    <definedName name="S24R7" localSheetId="3">#REF!</definedName>
    <definedName name="S24R7" localSheetId="10">#REF!</definedName>
    <definedName name="S24R7">#REF!</definedName>
    <definedName name="S24R8" localSheetId="2">#REF!</definedName>
    <definedName name="S24R8" localSheetId="8">#REF!</definedName>
    <definedName name="S24R8" localSheetId="7">#REF!</definedName>
    <definedName name="S24R8" localSheetId="12">#REF!</definedName>
    <definedName name="S24R8" localSheetId="1">#REF!</definedName>
    <definedName name="S24R8" localSheetId="13">#REF!</definedName>
    <definedName name="S24R8" localSheetId="3">#REF!</definedName>
    <definedName name="S24R8" localSheetId="10">#REF!</definedName>
    <definedName name="S24R8">#REF!</definedName>
    <definedName name="S24R9" localSheetId="2">#REF!</definedName>
    <definedName name="S24R9" localSheetId="8">#REF!</definedName>
    <definedName name="S24R9" localSheetId="7">#REF!</definedName>
    <definedName name="S24R9" localSheetId="12">#REF!</definedName>
    <definedName name="S24R9" localSheetId="1">#REF!</definedName>
    <definedName name="S24R9" localSheetId="13">#REF!</definedName>
    <definedName name="S24R9" localSheetId="3">#REF!</definedName>
    <definedName name="S24R9" localSheetId="10">#REF!</definedName>
    <definedName name="S24R9">#REF!</definedName>
    <definedName name="S25P1" localSheetId="2">#REF!</definedName>
    <definedName name="S25P1" localSheetId="8">#REF!</definedName>
    <definedName name="S25P1" localSheetId="7">#REF!</definedName>
    <definedName name="S25P1" localSheetId="12">#REF!</definedName>
    <definedName name="S25P1" localSheetId="1">#REF!</definedName>
    <definedName name="S25P1" localSheetId="13">#REF!</definedName>
    <definedName name="S25P1" localSheetId="3">#REF!</definedName>
    <definedName name="S25P1" localSheetId="10">#REF!</definedName>
    <definedName name="S25P1">#REF!</definedName>
    <definedName name="S25P10" localSheetId="2">#REF!</definedName>
    <definedName name="S25P10" localSheetId="8">#REF!</definedName>
    <definedName name="S25P10" localSheetId="7">#REF!</definedName>
    <definedName name="S25P10" localSheetId="12">#REF!</definedName>
    <definedName name="S25P10" localSheetId="1">#REF!</definedName>
    <definedName name="S25P10" localSheetId="13">#REF!</definedName>
    <definedName name="S25P10" localSheetId="3">#REF!</definedName>
    <definedName name="S25P10" localSheetId="10">#REF!</definedName>
    <definedName name="S25P10">#REF!</definedName>
    <definedName name="S25P11" localSheetId="2">#REF!</definedName>
    <definedName name="S25P11" localSheetId="8">#REF!</definedName>
    <definedName name="S25P11" localSheetId="7">#REF!</definedName>
    <definedName name="S25P11" localSheetId="12">#REF!</definedName>
    <definedName name="S25P11" localSheetId="1">#REF!</definedName>
    <definedName name="S25P11" localSheetId="13">#REF!</definedName>
    <definedName name="S25P11" localSheetId="3">#REF!</definedName>
    <definedName name="S25P11" localSheetId="10">#REF!</definedName>
    <definedName name="S25P11">#REF!</definedName>
    <definedName name="S25P12" localSheetId="2">#REF!</definedName>
    <definedName name="S25P12" localSheetId="8">#REF!</definedName>
    <definedName name="S25P12" localSheetId="7">#REF!</definedName>
    <definedName name="S25P12" localSheetId="12">#REF!</definedName>
    <definedName name="S25P12" localSheetId="1">#REF!</definedName>
    <definedName name="S25P12" localSheetId="13">#REF!</definedName>
    <definedName name="S25P12" localSheetId="3">#REF!</definedName>
    <definedName name="S25P12" localSheetId="10">#REF!</definedName>
    <definedName name="S25P12">#REF!</definedName>
    <definedName name="S25P13" localSheetId="2">#REF!</definedName>
    <definedName name="S25P13" localSheetId="8">#REF!</definedName>
    <definedName name="S25P13" localSheetId="7">#REF!</definedName>
    <definedName name="S25P13" localSheetId="12">#REF!</definedName>
    <definedName name="S25P13" localSheetId="1">#REF!</definedName>
    <definedName name="S25P13" localSheetId="13">#REF!</definedName>
    <definedName name="S25P13" localSheetId="3">#REF!</definedName>
    <definedName name="S25P13" localSheetId="10">#REF!</definedName>
    <definedName name="S25P13">#REF!</definedName>
    <definedName name="S25P14" localSheetId="2">#REF!</definedName>
    <definedName name="S25P14" localSheetId="8">#REF!</definedName>
    <definedName name="S25P14" localSheetId="7">#REF!</definedName>
    <definedName name="S25P14" localSheetId="12">#REF!</definedName>
    <definedName name="S25P14" localSheetId="1">#REF!</definedName>
    <definedName name="S25P14" localSheetId="13">#REF!</definedName>
    <definedName name="S25P14" localSheetId="3">#REF!</definedName>
    <definedName name="S25P14" localSheetId="10">#REF!</definedName>
    <definedName name="S25P14">#REF!</definedName>
    <definedName name="S25P15" localSheetId="2">#REF!</definedName>
    <definedName name="S25P15" localSheetId="8">#REF!</definedName>
    <definedName name="S25P15" localSheetId="7">#REF!</definedName>
    <definedName name="S25P15" localSheetId="12">#REF!</definedName>
    <definedName name="S25P15" localSheetId="1">#REF!</definedName>
    <definedName name="S25P15" localSheetId="13">#REF!</definedName>
    <definedName name="S25P15" localSheetId="3">#REF!</definedName>
    <definedName name="S25P15" localSheetId="10">#REF!</definedName>
    <definedName name="S25P15">#REF!</definedName>
    <definedName name="S25P16" localSheetId="2">#REF!</definedName>
    <definedName name="S25P16" localSheetId="8">#REF!</definedName>
    <definedName name="S25P16" localSheetId="7">#REF!</definedName>
    <definedName name="S25P16" localSheetId="12">#REF!</definedName>
    <definedName name="S25P16" localSheetId="1">#REF!</definedName>
    <definedName name="S25P16" localSheetId="13">#REF!</definedName>
    <definedName name="S25P16" localSheetId="3">#REF!</definedName>
    <definedName name="S25P16" localSheetId="10">#REF!</definedName>
    <definedName name="S25P16">#REF!</definedName>
    <definedName name="S25P17" localSheetId="2">#REF!</definedName>
    <definedName name="S25P17" localSheetId="8">#REF!</definedName>
    <definedName name="S25P17" localSheetId="7">#REF!</definedName>
    <definedName name="S25P17" localSheetId="12">#REF!</definedName>
    <definedName name="S25P17" localSheetId="1">#REF!</definedName>
    <definedName name="S25P17" localSheetId="13">#REF!</definedName>
    <definedName name="S25P17" localSheetId="3">#REF!</definedName>
    <definedName name="S25P17" localSheetId="10">#REF!</definedName>
    <definedName name="S25P17">#REF!</definedName>
    <definedName name="S25P18" localSheetId="2">#REF!</definedName>
    <definedName name="S25P18" localSheetId="8">#REF!</definedName>
    <definedName name="S25P18" localSheetId="7">#REF!</definedName>
    <definedName name="S25P18" localSheetId="12">#REF!</definedName>
    <definedName name="S25P18" localSheetId="1">#REF!</definedName>
    <definedName name="S25P18" localSheetId="13">#REF!</definedName>
    <definedName name="S25P18" localSheetId="3">#REF!</definedName>
    <definedName name="S25P18" localSheetId="10">#REF!</definedName>
    <definedName name="S25P18">#REF!</definedName>
    <definedName name="S25P19" localSheetId="2">#REF!</definedName>
    <definedName name="S25P19" localSheetId="8">#REF!</definedName>
    <definedName name="S25P19" localSheetId="7">#REF!</definedName>
    <definedName name="S25P19" localSheetId="12">#REF!</definedName>
    <definedName name="S25P19" localSheetId="1">#REF!</definedName>
    <definedName name="S25P19" localSheetId="13">#REF!</definedName>
    <definedName name="S25P19" localSheetId="3">#REF!</definedName>
    <definedName name="S25P19" localSheetId="10">#REF!</definedName>
    <definedName name="S25P19">#REF!</definedName>
    <definedName name="S25P2" localSheetId="2">#REF!</definedName>
    <definedName name="S25P2" localSheetId="8">#REF!</definedName>
    <definedName name="S25P2" localSheetId="7">#REF!</definedName>
    <definedName name="S25P2" localSheetId="12">#REF!</definedName>
    <definedName name="S25P2" localSheetId="1">#REF!</definedName>
    <definedName name="S25P2" localSheetId="13">#REF!</definedName>
    <definedName name="S25P2" localSheetId="3">#REF!</definedName>
    <definedName name="S25P2" localSheetId="10">#REF!</definedName>
    <definedName name="S25P2">#REF!</definedName>
    <definedName name="S25P20" localSheetId="2">#REF!</definedName>
    <definedName name="S25P20" localSheetId="8">#REF!</definedName>
    <definedName name="S25P20" localSheetId="7">#REF!</definedName>
    <definedName name="S25P20" localSheetId="12">#REF!</definedName>
    <definedName name="S25P20" localSheetId="1">#REF!</definedName>
    <definedName name="S25P20" localSheetId="13">#REF!</definedName>
    <definedName name="S25P20" localSheetId="3">#REF!</definedName>
    <definedName name="S25P20" localSheetId="10">#REF!</definedName>
    <definedName name="S25P20">#REF!</definedName>
    <definedName name="S25P21" localSheetId="2">#REF!</definedName>
    <definedName name="S25P21" localSheetId="8">#REF!</definedName>
    <definedName name="S25P21" localSheetId="7">#REF!</definedName>
    <definedName name="S25P21" localSheetId="12">#REF!</definedName>
    <definedName name="S25P21" localSheetId="1">#REF!</definedName>
    <definedName name="S25P21" localSheetId="13">#REF!</definedName>
    <definedName name="S25P21" localSheetId="3">#REF!</definedName>
    <definedName name="S25P21" localSheetId="10">#REF!</definedName>
    <definedName name="S25P21">#REF!</definedName>
    <definedName name="S25P22" localSheetId="2">#REF!</definedName>
    <definedName name="S25P22" localSheetId="8">#REF!</definedName>
    <definedName name="S25P22" localSheetId="7">#REF!</definedName>
    <definedName name="S25P22" localSheetId="12">#REF!</definedName>
    <definedName name="S25P22" localSheetId="1">#REF!</definedName>
    <definedName name="S25P22" localSheetId="13">#REF!</definedName>
    <definedName name="S25P22" localSheetId="3">#REF!</definedName>
    <definedName name="S25P22" localSheetId="10">#REF!</definedName>
    <definedName name="S25P22">#REF!</definedName>
    <definedName name="S25P23" localSheetId="2">#REF!</definedName>
    <definedName name="S25P23" localSheetId="8">#REF!</definedName>
    <definedName name="S25P23" localSheetId="7">#REF!</definedName>
    <definedName name="S25P23" localSheetId="12">#REF!</definedName>
    <definedName name="S25P23" localSheetId="1">#REF!</definedName>
    <definedName name="S25P23" localSheetId="13">#REF!</definedName>
    <definedName name="S25P23" localSheetId="3">#REF!</definedName>
    <definedName name="S25P23" localSheetId="10">#REF!</definedName>
    <definedName name="S25P23">#REF!</definedName>
    <definedName name="S25P24" localSheetId="2">#REF!</definedName>
    <definedName name="S25P24" localSheetId="8">#REF!</definedName>
    <definedName name="S25P24" localSheetId="7">#REF!</definedName>
    <definedName name="S25P24" localSheetId="12">#REF!</definedName>
    <definedName name="S25P24" localSheetId="1">#REF!</definedName>
    <definedName name="S25P24" localSheetId="13">#REF!</definedName>
    <definedName name="S25P24" localSheetId="3">#REF!</definedName>
    <definedName name="S25P24" localSheetId="10">#REF!</definedName>
    <definedName name="S25P24">#REF!</definedName>
    <definedName name="S25P3" localSheetId="2">#REF!</definedName>
    <definedName name="S25P3" localSheetId="8">#REF!</definedName>
    <definedName name="S25P3" localSheetId="7">#REF!</definedName>
    <definedName name="S25P3" localSheetId="12">#REF!</definedName>
    <definedName name="S25P3" localSheetId="1">#REF!</definedName>
    <definedName name="S25P3" localSheetId="13">#REF!</definedName>
    <definedName name="S25P3" localSheetId="3">#REF!</definedName>
    <definedName name="S25P3" localSheetId="10">#REF!</definedName>
    <definedName name="S25P3">#REF!</definedName>
    <definedName name="S25P4" localSheetId="2">#REF!</definedName>
    <definedName name="S25P4" localSheetId="8">#REF!</definedName>
    <definedName name="S25P4" localSheetId="7">#REF!</definedName>
    <definedName name="S25P4" localSheetId="12">#REF!</definedName>
    <definedName name="S25P4" localSheetId="1">#REF!</definedName>
    <definedName name="S25P4" localSheetId="13">#REF!</definedName>
    <definedName name="S25P4" localSheetId="3">#REF!</definedName>
    <definedName name="S25P4" localSheetId="10">#REF!</definedName>
    <definedName name="S25P4">#REF!</definedName>
    <definedName name="S25P5" localSheetId="2">#REF!</definedName>
    <definedName name="S25P5" localSheetId="8">#REF!</definedName>
    <definedName name="S25P5" localSheetId="7">#REF!</definedName>
    <definedName name="S25P5" localSheetId="12">#REF!</definedName>
    <definedName name="S25P5" localSheetId="1">#REF!</definedName>
    <definedName name="S25P5" localSheetId="13">#REF!</definedName>
    <definedName name="S25P5" localSheetId="3">#REF!</definedName>
    <definedName name="S25P5" localSheetId="10">#REF!</definedName>
    <definedName name="S25P5">#REF!</definedName>
    <definedName name="S25P6" localSheetId="2">#REF!</definedName>
    <definedName name="S25P6" localSheetId="8">#REF!</definedName>
    <definedName name="S25P6" localSheetId="7">#REF!</definedName>
    <definedName name="S25P6" localSheetId="12">#REF!</definedName>
    <definedName name="S25P6" localSheetId="1">#REF!</definedName>
    <definedName name="S25P6" localSheetId="13">#REF!</definedName>
    <definedName name="S25P6" localSheetId="3">#REF!</definedName>
    <definedName name="S25P6" localSheetId="10">#REF!</definedName>
    <definedName name="S25P6">#REF!</definedName>
    <definedName name="S25P7" localSheetId="2">#REF!</definedName>
    <definedName name="S25P7" localSheetId="8">#REF!</definedName>
    <definedName name="S25P7" localSheetId="7">#REF!</definedName>
    <definedName name="S25P7" localSheetId="12">#REF!</definedName>
    <definedName name="S25P7" localSheetId="1">#REF!</definedName>
    <definedName name="S25P7" localSheetId="13">#REF!</definedName>
    <definedName name="S25P7" localSheetId="3">#REF!</definedName>
    <definedName name="S25P7" localSheetId="10">#REF!</definedName>
    <definedName name="S25P7">#REF!</definedName>
    <definedName name="S25P8" localSheetId="2">#REF!</definedName>
    <definedName name="S25P8" localSheetId="8">#REF!</definedName>
    <definedName name="S25P8" localSheetId="7">#REF!</definedName>
    <definedName name="S25P8" localSheetId="12">#REF!</definedName>
    <definedName name="S25P8" localSheetId="1">#REF!</definedName>
    <definedName name="S25P8" localSheetId="13">#REF!</definedName>
    <definedName name="S25P8" localSheetId="3">#REF!</definedName>
    <definedName name="S25P8" localSheetId="10">#REF!</definedName>
    <definedName name="S25P8">#REF!</definedName>
    <definedName name="S25P9" localSheetId="2">#REF!</definedName>
    <definedName name="S25P9" localSheetId="8">#REF!</definedName>
    <definedName name="S25P9" localSheetId="7">#REF!</definedName>
    <definedName name="S25P9" localSheetId="12">#REF!</definedName>
    <definedName name="S25P9" localSheetId="1">#REF!</definedName>
    <definedName name="S25P9" localSheetId="13">#REF!</definedName>
    <definedName name="S25P9" localSheetId="3">#REF!</definedName>
    <definedName name="S25P9" localSheetId="10">#REF!</definedName>
    <definedName name="S25P9">#REF!</definedName>
    <definedName name="S25R1" localSheetId="2">#REF!</definedName>
    <definedName name="S25R1" localSheetId="8">#REF!</definedName>
    <definedName name="S25R1" localSheetId="7">#REF!</definedName>
    <definedName name="S25R1" localSheetId="12">#REF!</definedName>
    <definedName name="S25R1" localSheetId="1">#REF!</definedName>
    <definedName name="S25R1" localSheetId="13">#REF!</definedName>
    <definedName name="S25R1" localSheetId="3">#REF!</definedName>
    <definedName name="S25R1" localSheetId="10">#REF!</definedName>
    <definedName name="S25R1">#REF!</definedName>
    <definedName name="S25R10" localSheetId="2">#REF!</definedName>
    <definedName name="S25R10" localSheetId="8">#REF!</definedName>
    <definedName name="S25R10" localSheetId="7">#REF!</definedName>
    <definedName name="S25R10" localSheetId="12">#REF!</definedName>
    <definedName name="S25R10" localSheetId="1">#REF!</definedName>
    <definedName name="S25R10" localSheetId="13">#REF!</definedName>
    <definedName name="S25R10" localSheetId="3">#REF!</definedName>
    <definedName name="S25R10" localSheetId="10">#REF!</definedName>
    <definedName name="S25R10">#REF!</definedName>
    <definedName name="S25R11" localSheetId="2">#REF!</definedName>
    <definedName name="S25R11" localSheetId="8">#REF!</definedName>
    <definedName name="S25R11" localSheetId="7">#REF!</definedName>
    <definedName name="S25R11" localSheetId="12">#REF!</definedName>
    <definedName name="S25R11" localSheetId="1">#REF!</definedName>
    <definedName name="S25R11" localSheetId="13">#REF!</definedName>
    <definedName name="S25R11" localSheetId="3">#REF!</definedName>
    <definedName name="S25R11" localSheetId="10">#REF!</definedName>
    <definedName name="S25R11">#REF!</definedName>
    <definedName name="S25R12" localSheetId="2">#REF!</definedName>
    <definedName name="S25R12" localSheetId="8">#REF!</definedName>
    <definedName name="S25R12" localSheetId="7">#REF!</definedName>
    <definedName name="S25R12" localSheetId="12">#REF!</definedName>
    <definedName name="S25R12" localSheetId="1">#REF!</definedName>
    <definedName name="S25R12" localSheetId="13">#REF!</definedName>
    <definedName name="S25R12" localSheetId="3">#REF!</definedName>
    <definedName name="S25R12" localSheetId="10">#REF!</definedName>
    <definedName name="S25R12">#REF!</definedName>
    <definedName name="S25R13" localSheetId="2">#REF!</definedName>
    <definedName name="S25R13" localSheetId="8">#REF!</definedName>
    <definedName name="S25R13" localSheetId="7">#REF!</definedName>
    <definedName name="S25R13" localSheetId="12">#REF!</definedName>
    <definedName name="S25R13" localSheetId="1">#REF!</definedName>
    <definedName name="S25R13" localSheetId="13">#REF!</definedName>
    <definedName name="S25R13" localSheetId="3">#REF!</definedName>
    <definedName name="S25R13" localSheetId="10">#REF!</definedName>
    <definedName name="S25R13">#REF!</definedName>
    <definedName name="S25R14" localSheetId="2">#REF!</definedName>
    <definedName name="S25R14" localSheetId="8">#REF!</definedName>
    <definedName name="S25R14" localSheetId="7">#REF!</definedName>
    <definedName name="S25R14" localSheetId="12">#REF!</definedName>
    <definedName name="S25R14" localSheetId="1">#REF!</definedName>
    <definedName name="S25R14" localSheetId="13">#REF!</definedName>
    <definedName name="S25R14" localSheetId="3">#REF!</definedName>
    <definedName name="S25R14" localSheetId="10">#REF!</definedName>
    <definedName name="S25R14">#REF!</definedName>
    <definedName name="S25R15" localSheetId="2">#REF!</definedName>
    <definedName name="S25R15" localSheetId="8">#REF!</definedName>
    <definedName name="S25R15" localSheetId="7">#REF!</definedName>
    <definedName name="S25R15" localSheetId="12">#REF!</definedName>
    <definedName name="S25R15" localSheetId="1">#REF!</definedName>
    <definedName name="S25R15" localSheetId="13">#REF!</definedName>
    <definedName name="S25R15" localSheetId="3">#REF!</definedName>
    <definedName name="S25R15" localSheetId="10">#REF!</definedName>
    <definedName name="S25R15">#REF!</definedName>
    <definedName name="S25R16" localSheetId="2">#REF!</definedName>
    <definedName name="S25R16" localSheetId="8">#REF!</definedName>
    <definedName name="S25R16" localSheetId="7">#REF!</definedName>
    <definedName name="S25R16" localSheetId="12">#REF!</definedName>
    <definedName name="S25R16" localSheetId="1">#REF!</definedName>
    <definedName name="S25R16" localSheetId="13">#REF!</definedName>
    <definedName name="S25R16" localSheetId="3">#REF!</definedName>
    <definedName name="S25R16" localSheetId="10">#REF!</definedName>
    <definedName name="S25R16">#REF!</definedName>
    <definedName name="S25R17" localSheetId="2">#REF!</definedName>
    <definedName name="S25R17" localSheetId="8">#REF!</definedName>
    <definedName name="S25R17" localSheetId="7">#REF!</definedName>
    <definedName name="S25R17" localSheetId="12">#REF!</definedName>
    <definedName name="S25R17" localSheetId="1">#REF!</definedName>
    <definedName name="S25R17" localSheetId="13">#REF!</definedName>
    <definedName name="S25R17" localSheetId="3">#REF!</definedName>
    <definedName name="S25R17" localSheetId="10">#REF!</definedName>
    <definedName name="S25R17">#REF!</definedName>
    <definedName name="S25R18" localSheetId="2">#REF!</definedName>
    <definedName name="S25R18" localSheetId="8">#REF!</definedName>
    <definedName name="S25R18" localSheetId="7">#REF!</definedName>
    <definedName name="S25R18" localSheetId="12">#REF!</definedName>
    <definedName name="S25R18" localSheetId="1">#REF!</definedName>
    <definedName name="S25R18" localSheetId="13">#REF!</definedName>
    <definedName name="S25R18" localSheetId="3">#REF!</definedName>
    <definedName name="S25R18" localSheetId="10">#REF!</definedName>
    <definedName name="S25R18">#REF!</definedName>
    <definedName name="S25R19" localSheetId="2">#REF!</definedName>
    <definedName name="S25R19" localSheetId="8">#REF!</definedName>
    <definedName name="S25R19" localSheetId="7">#REF!</definedName>
    <definedName name="S25R19" localSheetId="12">#REF!</definedName>
    <definedName name="S25R19" localSheetId="1">#REF!</definedName>
    <definedName name="S25R19" localSheetId="13">#REF!</definedName>
    <definedName name="S25R19" localSheetId="3">#REF!</definedName>
    <definedName name="S25R19" localSheetId="10">#REF!</definedName>
    <definedName name="S25R19">#REF!</definedName>
    <definedName name="S25R2" localSheetId="2">#REF!</definedName>
    <definedName name="S25R2" localSheetId="8">#REF!</definedName>
    <definedName name="S25R2" localSheetId="7">#REF!</definedName>
    <definedName name="S25R2" localSheetId="12">#REF!</definedName>
    <definedName name="S25R2" localSheetId="1">#REF!</definedName>
    <definedName name="S25R2" localSheetId="13">#REF!</definedName>
    <definedName name="S25R2" localSheetId="3">#REF!</definedName>
    <definedName name="S25R2" localSheetId="10">#REF!</definedName>
    <definedName name="S25R2">#REF!</definedName>
    <definedName name="S25R20" localSheetId="2">#REF!</definedName>
    <definedName name="S25R20" localSheetId="8">#REF!</definedName>
    <definedName name="S25R20" localSheetId="7">#REF!</definedName>
    <definedName name="S25R20" localSheetId="12">#REF!</definedName>
    <definedName name="S25R20" localSheetId="1">#REF!</definedName>
    <definedName name="S25R20" localSheetId="13">#REF!</definedName>
    <definedName name="S25R20" localSheetId="3">#REF!</definedName>
    <definedName name="S25R20" localSheetId="10">#REF!</definedName>
    <definedName name="S25R20">#REF!</definedName>
    <definedName name="S25R21" localSheetId="2">#REF!</definedName>
    <definedName name="S25R21" localSheetId="8">#REF!</definedName>
    <definedName name="S25R21" localSheetId="7">#REF!</definedName>
    <definedName name="S25R21" localSheetId="12">#REF!</definedName>
    <definedName name="S25R21" localSheetId="1">#REF!</definedName>
    <definedName name="S25R21" localSheetId="13">#REF!</definedName>
    <definedName name="S25R21" localSheetId="3">#REF!</definedName>
    <definedName name="S25R21" localSheetId="10">#REF!</definedName>
    <definedName name="S25R21">#REF!</definedName>
    <definedName name="S25R22" localSheetId="2">#REF!</definedName>
    <definedName name="S25R22" localSheetId="8">#REF!</definedName>
    <definedName name="S25R22" localSheetId="7">#REF!</definedName>
    <definedName name="S25R22" localSheetId="12">#REF!</definedName>
    <definedName name="S25R22" localSheetId="1">#REF!</definedName>
    <definedName name="S25R22" localSheetId="13">#REF!</definedName>
    <definedName name="S25R22" localSheetId="3">#REF!</definedName>
    <definedName name="S25R22" localSheetId="10">#REF!</definedName>
    <definedName name="S25R22">#REF!</definedName>
    <definedName name="S25R23" localSheetId="2">#REF!</definedName>
    <definedName name="S25R23" localSheetId="8">#REF!</definedName>
    <definedName name="S25R23" localSheetId="7">#REF!</definedName>
    <definedName name="S25R23" localSheetId="12">#REF!</definedName>
    <definedName name="S25R23" localSheetId="1">#REF!</definedName>
    <definedName name="S25R23" localSheetId="13">#REF!</definedName>
    <definedName name="S25R23" localSheetId="3">#REF!</definedName>
    <definedName name="S25R23" localSheetId="10">#REF!</definedName>
    <definedName name="S25R23">#REF!</definedName>
    <definedName name="S25R24" localSheetId="2">#REF!</definedName>
    <definedName name="S25R24" localSheetId="8">#REF!</definedName>
    <definedName name="S25R24" localSheetId="7">#REF!</definedName>
    <definedName name="S25R24" localSheetId="12">#REF!</definedName>
    <definedName name="S25R24" localSheetId="1">#REF!</definedName>
    <definedName name="S25R24" localSheetId="13">#REF!</definedName>
    <definedName name="S25R24" localSheetId="3">#REF!</definedName>
    <definedName name="S25R24" localSheetId="10">#REF!</definedName>
    <definedName name="S25R24">#REF!</definedName>
    <definedName name="S25R3" localSheetId="2">#REF!</definedName>
    <definedName name="S25R3" localSheetId="8">#REF!</definedName>
    <definedName name="S25R3" localSheetId="7">#REF!</definedName>
    <definedName name="S25R3" localSheetId="12">#REF!</definedName>
    <definedName name="S25R3" localSheetId="1">#REF!</definedName>
    <definedName name="S25R3" localSheetId="13">#REF!</definedName>
    <definedName name="S25R3" localSheetId="3">#REF!</definedName>
    <definedName name="S25R3" localSheetId="10">#REF!</definedName>
    <definedName name="S25R3">#REF!</definedName>
    <definedName name="S25R4" localSheetId="2">#REF!</definedName>
    <definedName name="S25R4" localSheetId="8">#REF!</definedName>
    <definedName name="S25R4" localSheetId="7">#REF!</definedName>
    <definedName name="S25R4" localSheetId="12">#REF!</definedName>
    <definedName name="S25R4" localSheetId="1">#REF!</definedName>
    <definedName name="S25R4" localSheetId="13">#REF!</definedName>
    <definedName name="S25R4" localSheetId="3">#REF!</definedName>
    <definedName name="S25R4" localSheetId="10">#REF!</definedName>
    <definedName name="S25R4">#REF!</definedName>
    <definedName name="S25R5" localSheetId="2">#REF!</definedName>
    <definedName name="S25R5" localSheetId="8">#REF!</definedName>
    <definedName name="S25R5" localSheetId="7">#REF!</definedName>
    <definedName name="S25R5" localSheetId="12">#REF!</definedName>
    <definedName name="S25R5" localSheetId="1">#REF!</definedName>
    <definedName name="S25R5" localSheetId="13">#REF!</definedName>
    <definedName name="S25R5" localSheetId="3">#REF!</definedName>
    <definedName name="S25R5" localSheetId="10">#REF!</definedName>
    <definedName name="S25R5">#REF!</definedName>
    <definedName name="S25R6" localSheetId="2">#REF!</definedName>
    <definedName name="S25R6" localSheetId="8">#REF!</definedName>
    <definedName name="S25R6" localSheetId="7">#REF!</definedName>
    <definedName name="S25R6" localSheetId="12">#REF!</definedName>
    <definedName name="S25R6" localSheetId="1">#REF!</definedName>
    <definedName name="S25R6" localSheetId="13">#REF!</definedName>
    <definedName name="S25R6" localSheetId="3">#REF!</definedName>
    <definedName name="S25R6" localSheetId="10">#REF!</definedName>
    <definedName name="S25R6">#REF!</definedName>
    <definedName name="S25R7" localSheetId="2">#REF!</definedName>
    <definedName name="S25R7" localSheetId="8">#REF!</definedName>
    <definedName name="S25R7" localSheetId="7">#REF!</definedName>
    <definedName name="S25R7" localSheetId="12">#REF!</definedName>
    <definedName name="S25R7" localSheetId="1">#REF!</definedName>
    <definedName name="S25R7" localSheetId="13">#REF!</definedName>
    <definedName name="S25R7" localSheetId="3">#REF!</definedName>
    <definedName name="S25R7" localSheetId="10">#REF!</definedName>
    <definedName name="S25R7">#REF!</definedName>
    <definedName name="S25R8" localSheetId="2">#REF!</definedName>
    <definedName name="S25R8" localSheetId="8">#REF!</definedName>
    <definedName name="S25R8" localSheetId="7">#REF!</definedName>
    <definedName name="S25R8" localSheetId="12">#REF!</definedName>
    <definedName name="S25R8" localSheetId="1">#REF!</definedName>
    <definedName name="S25R8" localSheetId="13">#REF!</definedName>
    <definedName name="S25R8" localSheetId="3">#REF!</definedName>
    <definedName name="S25R8" localSheetId="10">#REF!</definedName>
    <definedName name="S25R8">#REF!</definedName>
    <definedName name="S25R9" localSheetId="2">#REF!</definedName>
    <definedName name="S25R9" localSheetId="8">#REF!</definedName>
    <definedName name="S25R9" localSheetId="7">#REF!</definedName>
    <definedName name="S25R9" localSheetId="12">#REF!</definedName>
    <definedName name="S25R9" localSheetId="1">#REF!</definedName>
    <definedName name="S25R9" localSheetId="13">#REF!</definedName>
    <definedName name="S25R9" localSheetId="3">#REF!</definedName>
    <definedName name="S25R9" localSheetId="10">#REF!</definedName>
    <definedName name="S25R9">#REF!</definedName>
    <definedName name="S26P1" localSheetId="2">#REF!</definedName>
    <definedName name="S26P1" localSheetId="8">#REF!</definedName>
    <definedName name="S26P1" localSheetId="7">#REF!</definedName>
    <definedName name="S26P1" localSheetId="12">#REF!</definedName>
    <definedName name="S26P1" localSheetId="1">#REF!</definedName>
    <definedName name="S26P1" localSheetId="13">#REF!</definedName>
    <definedName name="S26P1" localSheetId="3">#REF!</definedName>
    <definedName name="S26P1" localSheetId="10">#REF!</definedName>
    <definedName name="S26P1">#REF!</definedName>
    <definedName name="S26P10" localSheetId="2">#REF!</definedName>
    <definedName name="S26P10" localSheetId="8">#REF!</definedName>
    <definedName name="S26P10" localSheetId="7">#REF!</definedName>
    <definedName name="S26P10" localSheetId="12">#REF!</definedName>
    <definedName name="S26P10" localSheetId="1">#REF!</definedName>
    <definedName name="S26P10" localSheetId="13">#REF!</definedName>
    <definedName name="S26P10" localSheetId="3">#REF!</definedName>
    <definedName name="S26P10" localSheetId="10">#REF!</definedName>
    <definedName name="S26P10">#REF!</definedName>
    <definedName name="S26P11" localSheetId="2">#REF!</definedName>
    <definedName name="S26P11" localSheetId="8">#REF!</definedName>
    <definedName name="S26P11" localSheetId="7">#REF!</definedName>
    <definedName name="S26P11" localSheetId="12">#REF!</definedName>
    <definedName name="S26P11" localSheetId="1">#REF!</definedName>
    <definedName name="S26P11" localSheetId="13">#REF!</definedName>
    <definedName name="S26P11" localSheetId="3">#REF!</definedName>
    <definedName name="S26P11" localSheetId="10">#REF!</definedName>
    <definedName name="S26P11">#REF!</definedName>
    <definedName name="S26P12" localSheetId="2">#REF!</definedName>
    <definedName name="S26P12" localSheetId="8">#REF!</definedName>
    <definedName name="S26P12" localSheetId="7">#REF!</definedName>
    <definedName name="S26P12" localSheetId="12">#REF!</definedName>
    <definedName name="S26P12" localSheetId="1">#REF!</definedName>
    <definedName name="S26P12" localSheetId="13">#REF!</definedName>
    <definedName name="S26P12" localSheetId="3">#REF!</definedName>
    <definedName name="S26P12" localSheetId="10">#REF!</definedName>
    <definedName name="S26P12">#REF!</definedName>
    <definedName name="S26P13" localSheetId="2">#REF!</definedName>
    <definedName name="S26P13" localSheetId="8">#REF!</definedName>
    <definedName name="S26P13" localSheetId="7">#REF!</definedName>
    <definedName name="S26P13" localSheetId="12">#REF!</definedName>
    <definedName name="S26P13" localSheetId="1">#REF!</definedName>
    <definedName name="S26P13" localSheetId="13">#REF!</definedName>
    <definedName name="S26P13" localSheetId="3">#REF!</definedName>
    <definedName name="S26P13" localSheetId="10">#REF!</definedName>
    <definedName name="S26P13">#REF!</definedName>
    <definedName name="S26P14" localSheetId="2">#REF!</definedName>
    <definedName name="S26P14" localSheetId="8">#REF!</definedName>
    <definedName name="S26P14" localSheetId="7">#REF!</definedName>
    <definedName name="S26P14" localSheetId="12">#REF!</definedName>
    <definedName name="S26P14" localSheetId="1">#REF!</definedName>
    <definedName name="S26P14" localSheetId="13">#REF!</definedName>
    <definedName name="S26P14" localSheetId="3">#REF!</definedName>
    <definedName name="S26P14" localSheetId="10">#REF!</definedName>
    <definedName name="S26P14">#REF!</definedName>
    <definedName name="S26P15" localSheetId="2">#REF!</definedName>
    <definedName name="S26P15" localSheetId="8">#REF!</definedName>
    <definedName name="S26P15" localSheetId="7">#REF!</definedName>
    <definedName name="S26P15" localSheetId="12">#REF!</definedName>
    <definedName name="S26P15" localSheetId="1">#REF!</definedName>
    <definedName name="S26P15" localSheetId="13">#REF!</definedName>
    <definedName name="S26P15" localSheetId="3">#REF!</definedName>
    <definedName name="S26P15" localSheetId="10">#REF!</definedName>
    <definedName name="S26P15">#REF!</definedName>
    <definedName name="S26P16" localSheetId="2">#REF!</definedName>
    <definedName name="S26P16" localSheetId="8">#REF!</definedName>
    <definedName name="S26P16" localSheetId="7">#REF!</definedName>
    <definedName name="S26P16" localSheetId="12">#REF!</definedName>
    <definedName name="S26P16" localSheetId="1">#REF!</definedName>
    <definedName name="S26P16" localSheetId="13">#REF!</definedName>
    <definedName name="S26P16" localSheetId="3">#REF!</definedName>
    <definedName name="S26P16" localSheetId="10">#REF!</definedName>
    <definedName name="S26P16">#REF!</definedName>
    <definedName name="S26P17" localSheetId="2">#REF!</definedName>
    <definedName name="S26P17" localSheetId="8">#REF!</definedName>
    <definedName name="S26P17" localSheetId="7">#REF!</definedName>
    <definedName name="S26P17" localSheetId="12">#REF!</definedName>
    <definedName name="S26P17" localSheetId="1">#REF!</definedName>
    <definedName name="S26P17" localSheetId="13">#REF!</definedName>
    <definedName name="S26P17" localSheetId="3">#REF!</definedName>
    <definedName name="S26P17" localSheetId="10">#REF!</definedName>
    <definedName name="S26P17">#REF!</definedName>
    <definedName name="S26P18" localSheetId="2">#REF!</definedName>
    <definedName name="S26P18" localSheetId="8">#REF!</definedName>
    <definedName name="S26P18" localSheetId="7">#REF!</definedName>
    <definedName name="S26P18" localSheetId="12">#REF!</definedName>
    <definedName name="S26P18" localSheetId="1">#REF!</definedName>
    <definedName name="S26P18" localSheetId="13">#REF!</definedName>
    <definedName name="S26P18" localSheetId="3">#REF!</definedName>
    <definedName name="S26P18" localSheetId="10">#REF!</definedName>
    <definedName name="S26P18">#REF!</definedName>
    <definedName name="S26P19" localSheetId="2">#REF!</definedName>
    <definedName name="S26P19" localSheetId="8">#REF!</definedName>
    <definedName name="S26P19" localSheetId="7">#REF!</definedName>
    <definedName name="S26P19" localSheetId="12">#REF!</definedName>
    <definedName name="S26P19" localSheetId="1">#REF!</definedName>
    <definedName name="S26P19" localSheetId="13">#REF!</definedName>
    <definedName name="S26P19" localSheetId="3">#REF!</definedName>
    <definedName name="S26P19" localSheetId="10">#REF!</definedName>
    <definedName name="S26P19">#REF!</definedName>
    <definedName name="S26P2" localSheetId="2">#REF!</definedName>
    <definedName name="S26P2" localSheetId="8">#REF!</definedName>
    <definedName name="S26P2" localSheetId="7">#REF!</definedName>
    <definedName name="S26P2" localSheetId="12">#REF!</definedName>
    <definedName name="S26P2" localSheetId="1">#REF!</definedName>
    <definedName name="S26P2" localSheetId="13">#REF!</definedName>
    <definedName name="S26P2" localSheetId="3">#REF!</definedName>
    <definedName name="S26P2" localSheetId="10">#REF!</definedName>
    <definedName name="S26P2">#REF!</definedName>
    <definedName name="S26P20" localSheetId="2">#REF!</definedName>
    <definedName name="S26P20" localSheetId="8">#REF!</definedName>
    <definedName name="S26P20" localSheetId="7">#REF!</definedName>
    <definedName name="S26P20" localSheetId="12">#REF!</definedName>
    <definedName name="S26P20" localSheetId="1">#REF!</definedName>
    <definedName name="S26P20" localSheetId="13">#REF!</definedName>
    <definedName name="S26P20" localSheetId="3">#REF!</definedName>
    <definedName name="S26P20" localSheetId="10">#REF!</definedName>
    <definedName name="S26P20">#REF!</definedName>
    <definedName name="S26P21" localSheetId="2">#REF!</definedName>
    <definedName name="S26P21" localSheetId="8">#REF!</definedName>
    <definedName name="S26P21" localSheetId="7">#REF!</definedName>
    <definedName name="S26P21" localSheetId="12">#REF!</definedName>
    <definedName name="S26P21" localSheetId="1">#REF!</definedName>
    <definedName name="S26P21" localSheetId="13">#REF!</definedName>
    <definedName name="S26P21" localSheetId="3">#REF!</definedName>
    <definedName name="S26P21" localSheetId="10">#REF!</definedName>
    <definedName name="S26P21">#REF!</definedName>
    <definedName name="S26P22" localSheetId="2">#REF!</definedName>
    <definedName name="S26P22" localSheetId="8">#REF!</definedName>
    <definedName name="S26P22" localSheetId="7">#REF!</definedName>
    <definedName name="S26P22" localSheetId="12">#REF!</definedName>
    <definedName name="S26P22" localSheetId="1">#REF!</definedName>
    <definedName name="S26P22" localSheetId="13">#REF!</definedName>
    <definedName name="S26P22" localSheetId="3">#REF!</definedName>
    <definedName name="S26P22" localSheetId="10">#REF!</definedName>
    <definedName name="S26P22">#REF!</definedName>
    <definedName name="S26P23" localSheetId="2">#REF!</definedName>
    <definedName name="S26P23" localSheetId="8">#REF!</definedName>
    <definedName name="S26P23" localSheetId="7">#REF!</definedName>
    <definedName name="S26P23" localSheetId="12">#REF!</definedName>
    <definedName name="S26P23" localSheetId="1">#REF!</definedName>
    <definedName name="S26P23" localSheetId="13">#REF!</definedName>
    <definedName name="S26P23" localSheetId="3">#REF!</definedName>
    <definedName name="S26P23" localSheetId="10">#REF!</definedName>
    <definedName name="S26P23">#REF!</definedName>
    <definedName name="S26P24" localSheetId="2">#REF!</definedName>
    <definedName name="S26P24" localSheetId="8">#REF!</definedName>
    <definedName name="S26P24" localSheetId="7">#REF!</definedName>
    <definedName name="S26P24" localSheetId="12">#REF!</definedName>
    <definedName name="S26P24" localSheetId="1">#REF!</definedName>
    <definedName name="S26P24" localSheetId="13">#REF!</definedName>
    <definedName name="S26P24" localSheetId="3">#REF!</definedName>
    <definedName name="S26P24" localSheetId="10">#REF!</definedName>
    <definedName name="S26P24">#REF!</definedName>
    <definedName name="S26P3" localSheetId="2">#REF!</definedName>
    <definedName name="S26P3" localSheetId="8">#REF!</definedName>
    <definedName name="S26P3" localSheetId="7">#REF!</definedName>
    <definedName name="S26P3" localSheetId="12">#REF!</definedName>
    <definedName name="S26P3" localSheetId="1">#REF!</definedName>
    <definedName name="S26P3" localSheetId="13">#REF!</definedName>
    <definedName name="S26P3" localSheetId="3">#REF!</definedName>
    <definedName name="S26P3" localSheetId="10">#REF!</definedName>
    <definedName name="S26P3">#REF!</definedName>
    <definedName name="S26P4" localSheetId="2">#REF!</definedName>
    <definedName name="S26P4" localSheetId="8">#REF!</definedName>
    <definedName name="S26P4" localSheetId="7">#REF!</definedName>
    <definedName name="S26P4" localSheetId="12">#REF!</definedName>
    <definedName name="S26P4" localSheetId="1">#REF!</definedName>
    <definedName name="S26P4" localSheetId="13">#REF!</definedName>
    <definedName name="S26P4" localSheetId="3">#REF!</definedName>
    <definedName name="S26P4" localSheetId="10">#REF!</definedName>
    <definedName name="S26P4">#REF!</definedName>
    <definedName name="S26P5" localSheetId="2">#REF!</definedName>
    <definedName name="S26P5" localSheetId="8">#REF!</definedName>
    <definedName name="S26P5" localSheetId="7">#REF!</definedName>
    <definedName name="S26P5" localSheetId="12">#REF!</definedName>
    <definedName name="S26P5" localSheetId="1">#REF!</definedName>
    <definedName name="S26P5" localSheetId="13">#REF!</definedName>
    <definedName name="S26P5" localSheetId="3">#REF!</definedName>
    <definedName name="S26P5" localSheetId="10">#REF!</definedName>
    <definedName name="S26P5">#REF!</definedName>
    <definedName name="S26P6" localSheetId="2">#REF!</definedName>
    <definedName name="S26P6" localSheetId="8">#REF!</definedName>
    <definedName name="S26P6" localSheetId="7">#REF!</definedName>
    <definedName name="S26P6" localSheetId="12">#REF!</definedName>
    <definedName name="S26P6" localSheetId="1">#REF!</definedName>
    <definedName name="S26P6" localSheetId="13">#REF!</definedName>
    <definedName name="S26P6" localSheetId="3">#REF!</definedName>
    <definedName name="S26P6" localSheetId="10">#REF!</definedName>
    <definedName name="S26P6">#REF!</definedName>
    <definedName name="S26P7" localSheetId="2">#REF!</definedName>
    <definedName name="S26P7" localSheetId="8">#REF!</definedName>
    <definedName name="S26P7" localSheetId="7">#REF!</definedName>
    <definedName name="S26P7" localSheetId="12">#REF!</definedName>
    <definedName name="S26P7" localSheetId="1">#REF!</definedName>
    <definedName name="S26P7" localSheetId="13">#REF!</definedName>
    <definedName name="S26P7" localSheetId="3">#REF!</definedName>
    <definedName name="S26P7" localSheetId="10">#REF!</definedName>
    <definedName name="S26P7">#REF!</definedName>
    <definedName name="S26P8" localSheetId="2">#REF!</definedName>
    <definedName name="S26P8" localSheetId="8">#REF!</definedName>
    <definedName name="S26P8" localSheetId="7">#REF!</definedName>
    <definedName name="S26P8" localSheetId="12">#REF!</definedName>
    <definedName name="S26P8" localSheetId="1">#REF!</definedName>
    <definedName name="S26P8" localSheetId="13">#REF!</definedName>
    <definedName name="S26P8" localSheetId="3">#REF!</definedName>
    <definedName name="S26P8" localSheetId="10">#REF!</definedName>
    <definedName name="S26P8">#REF!</definedName>
    <definedName name="S26P9" localSheetId="2">#REF!</definedName>
    <definedName name="S26P9" localSheetId="8">#REF!</definedName>
    <definedName name="S26P9" localSheetId="7">#REF!</definedName>
    <definedName name="S26P9" localSheetId="12">#REF!</definedName>
    <definedName name="S26P9" localSheetId="1">#REF!</definedName>
    <definedName name="S26P9" localSheetId="13">#REF!</definedName>
    <definedName name="S26P9" localSheetId="3">#REF!</definedName>
    <definedName name="S26P9" localSheetId="10">#REF!</definedName>
    <definedName name="S26P9">#REF!</definedName>
    <definedName name="S26R1" localSheetId="2">#REF!</definedName>
    <definedName name="S26R1" localSheetId="8">#REF!</definedName>
    <definedName name="S26R1" localSheetId="7">#REF!</definedName>
    <definedName name="S26R1" localSheetId="12">#REF!</definedName>
    <definedName name="S26R1" localSheetId="1">#REF!</definedName>
    <definedName name="S26R1" localSheetId="13">#REF!</definedName>
    <definedName name="S26R1" localSheetId="3">#REF!</definedName>
    <definedName name="S26R1" localSheetId="10">#REF!</definedName>
    <definedName name="S26R1">#REF!</definedName>
    <definedName name="S26R10" localSheetId="2">#REF!</definedName>
    <definedName name="S26R10" localSheetId="8">#REF!</definedName>
    <definedName name="S26R10" localSheetId="7">#REF!</definedName>
    <definedName name="S26R10" localSheetId="12">#REF!</definedName>
    <definedName name="S26R10" localSheetId="1">#REF!</definedName>
    <definedName name="S26R10" localSheetId="13">#REF!</definedName>
    <definedName name="S26R10" localSheetId="3">#REF!</definedName>
    <definedName name="S26R10" localSheetId="10">#REF!</definedName>
    <definedName name="S26R10">#REF!</definedName>
    <definedName name="S26R11" localSheetId="2">#REF!</definedName>
    <definedName name="S26R11" localSheetId="8">#REF!</definedName>
    <definedName name="S26R11" localSheetId="7">#REF!</definedName>
    <definedName name="S26R11" localSheetId="12">#REF!</definedName>
    <definedName name="S26R11" localSheetId="1">#REF!</definedName>
    <definedName name="S26R11" localSheetId="13">#REF!</definedName>
    <definedName name="S26R11" localSheetId="3">#REF!</definedName>
    <definedName name="S26R11" localSheetId="10">#REF!</definedName>
    <definedName name="S26R11">#REF!</definedName>
    <definedName name="S26R12" localSheetId="2">#REF!</definedName>
    <definedName name="S26R12" localSheetId="8">#REF!</definedName>
    <definedName name="S26R12" localSheetId="7">#REF!</definedName>
    <definedName name="S26R12" localSheetId="12">#REF!</definedName>
    <definedName name="S26R12" localSheetId="1">#REF!</definedName>
    <definedName name="S26R12" localSheetId="13">#REF!</definedName>
    <definedName name="S26R12" localSheetId="3">#REF!</definedName>
    <definedName name="S26R12" localSheetId="10">#REF!</definedName>
    <definedName name="S26R12">#REF!</definedName>
    <definedName name="S26R13" localSheetId="2">#REF!</definedName>
    <definedName name="S26R13" localSheetId="8">#REF!</definedName>
    <definedName name="S26R13" localSheetId="7">#REF!</definedName>
    <definedName name="S26R13" localSheetId="12">#REF!</definedName>
    <definedName name="S26R13" localSheetId="1">#REF!</definedName>
    <definedName name="S26R13" localSheetId="13">#REF!</definedName>
    <definedName name="S26R13" localSheetId="3">#REF!</definedName>
    <definedName name="S26R13" localSheetId="10">#REF!</definedName>
    <definedName name="S26R13">#REF!</definedName>
    <definedName name="S26R14" localSheetId="2">#REF!</definedName>
    <definedName name="S26R14" localSheetId="8">#REF!</definedName>
    <definedName name="S26R14" localSheetId="7">#REF!</definedName>
    <definedName name="S26R14" localSheetId="12">#REF!</definedName>
    <definedName name="S26R14" localSheetId="1">#REF!</definedName>
    <definedName name="S26R14" localSheetId="13">#REF!</definedName>
    <definedName name="S26R14" localSheetId="3">#REF!</definedName>
    <definedName name="S26R14" localSheetId="10">#REF!</definedName>
    <definedName name="S26R14">#REF!</definedName>
    <definedName name="S26R15" localSheetId="2">#REF!</definedName>
    <definedName name="S26R15" localSheetId="8">#REF!</definedName>
    <definedName name="S26R15" localSheetId="7">#REF!</definedName>
    <definedName name="S26R15" localSheetId="12">#REF!</definedName>
    <definedName name="S26R15" localSheetId="1">#REF!</definedName>
    <definedName name="S26R15" localSheetId="13">#REF!</definedName>
    <definedName name="S26R15" localSheetId="3">#REF!</definedName>
    <definedName name="S26R15" localSheetId="10">#REF!</definedName>
    <definedName name="S26R15">#REF!</definedName>
    <definedName name="S26R16" localSheetId="2">#REF!</definedName>
    <definedName name="S26R16" localSheetId="8">#REF!</definedName>
    <definedName name="S26R16" localSheetId="7">#REF!</definedName>
    <definedName name="S26R16" localSheetId="12">#REF!</definedName>
    <definedName name="S26R16" localSheetId="1">#REF!</definedName>
    <definedName name="S26R16" localSheetId="13">#REF!</definedName>
    <definedName name="S26R16" localSheetId="3">#REF!</definedName>
    <definedName name="S26R16" localSheetId="10">#REF!</definedName>
    <definedName name="S26R16">#REF!</definedName>
    <definedName name="S26R17" localSheetId="2">#REF!</definedName>
    <definedName name="S26R17" localSheetId="8">#REF!</definedName>
    <definedName name="S26R17" localSheetId="7">#REF!</definedName>
    <definedName name="S26R17" localSheetId="12">#REF!</definedName>
    <definedName name="S26R17" localSheetId="1">#REF!</definedName>
    <definedName name="S26R17" localSheetId="13">#REF!</definedName>
    <definedName name="S26R17" localSheetId="3">#REF!</definedName>
    <definedName name="S26R17" localSheetId="10">#REF!</definedName>
    <definedName name="S26R17">#REF!</definedName>
    <definedName name="S26R18" localSheetId="2">#REF!</definedName>
    <definedName name="S26R18" localSheetId="8">#REF!</definedName>
    <definedName name="S26R18" localSheetId="7">#REF!</definedName>
    <definedName name="S26R18" localSheetId="12">#REF!</definedName>
    <definedName name="S26R18" localSheetId="1">#REF!</definedName>
    <definedName name="S26R18" localSheetId="13">#REF!</definedName>
    <definedName name="S26R18" localSheetId="3">#REF!</definedName>
    <definedName name="S26R18" localSheetId="10">#REF!</definedName>
    <definedName name="S26R18">#REF!</definedName>
    <definedName name="S26R19" localSheetId="2">#REF!</definedName>
    <definedName name="S26R19" localSheetId="8">#REF!</definedName>
    <definedName name="S26R19" localSheetId="7">#REF!</definedName>
    <definedName name="S26R19" localSheetId="12">#REF!</definedName>
    <definedName name="S26R19" localSheetId="1">#REF!</definedName>
    <definedName name="S26R19" localSheetId="13">#REF!</definedName>
    <definedName name="S26R19" localSheetId="3">#REF!</definedName>
    <definedName name="S26R19" localSheetId="10">#REF!</definedName>
    <definedName name="S26R19">#REF!</definedName>
    <definedName name="S26R2" localSheetId="2">#REF!</definedName>
    <definedName name="S26R2" localSheetId="8">#REF!</definedName>
    <definedName name="S26R2" localSheetId="7">#REF!</definedName>
    <definedName name="S26R2" localSheetId="12">#REF!</definedName>
    <definedName name="S26R2" localSheetId="1">#REF!</definedName>
    <definedName name="S26R2" localSheetId="13">#REF!</definedName>
    <definedName name="S26R2" localSheetId="3">#REF!</definedName>
    <definedName name="S26R2" localSheetId="10">#REF!</definedName>
    <definedName name="S26R2">#REF!</definedName>
    <definedName name="S26R20" localSheetId="2">#REF!</definedName>
    <definedName name="S26R20" localSheetId="8">#REF!</definedName>
    <definedName name="S26R20" localSheetId="7">#REF!</definedName>
    <definedName name="S26R20" localSheetId="12">#REF!</definedName>
    <definedName name="S26R20" localSheetId="1">#REF!</definedName>
    <definedName name="S26R20" localSheetId="13">#REF!</definedName>
    <definedName name="S26R20" localSheetId="3">#REF!</definedName>
    <definedName name="S26R20" localSheetId="10">#REF!</definedName>
    <definedName name="S26R20">#REF!</definedName>
    <definedName name="S26R21" localSheetId="2">#REF!</definedName>
    <definedName name="S26R21" localSheetId="8">#REF!</definedName>
    <definedName name="S26R21" localSheetId="7">#REF!</definedName>
    <definedName name="S26R21" localSheetId="12">#REF!</definedName>
    <definedName name="S26R21" localSheetId="1">#REF!</definedName>
    <definedName name="S26R21" localSheetId="13">#REF!</definedName>
    <definedName name="S26R21" localSheetId="3">#REF!</definedName>
    <definedName name="S26R21" localSheetId="10">#REF!</definedName>
    <definedName name="S26R21">#REF!</definedName>
    <definedName name="S26R22" localSheetId="2">#REF!</definedName>
    <definedName name="S26R22" localSheetId="8">#REF!</definedName>
    <definedName name="S26R22" localSheetId="7">#REF!</definedName>
    <definedName name="S26R22" localSheetId="12">#REF!</definedName>
    <definedName name="S26R22" localSheetId="1">#REF!</definedName>
    <definedName name="S26R22" localSheetId="13">#REF!</definedName>
    <definedName name="S26R22" localSheetId="3">#REF!</definedName>
    <definedName name="S26R22" localSheetId="10">#REF!</definedName>
    <definedName name="S26R22">#REF!</definedName>
    <definedName name="S26R23" localSheetId="2">#REF!</definedName>
    <definedName name="S26R23" localSheetId="8">#REF!</definedName>
    <definedName name="S26R23" localSheetId="7">#REF!</definedName>
    <definedName name="S26R23" localSheetId="12">#REF!</definedName>
    <definedName name="S26R23" localSheetId="1">#REF!</definedName>
    <definedName name="S26R23" localSheetId="13">#REF!</definedName>
    <definedName name="S26R23" localSheetId="3">#REF!</definedName>
    <definedName name="S26R23" localSheetId="10">#REF!</definedName>
    <definedName name="S26R23">#REF!</definedName>
    <definedName name="S26R24" localSheetId="2">#REF!</definedName>
    <definedName name="S26R24" localSheetId="8">#REF!</definedName>
    <definedName name="S26R24" localSheetId="7">#REF!</definedName>
    <definedName name="S26R24" localSheetId="12">#REF!</definedName>
    <definedName name="S26R24" localSheetId="1">#REF!</definedName>
    <definedName name="S26R24" localSheetId="13">#REF!</definedName>
    <definedName name="S26R24" localSheetId="3">#REF!</definedName>
    <definedName name="S26R24" localSheetId="10">#REF!</definedName>
    <definedName name="S26R24">#REF!</definedName>
    <definedName name="S26R3" localSheetId="2">#REF!</definedName>
    <definedName name="S26R3" localSheetId="8">#REF!</definedName>
    <definedName name="S26R3" localSheetId="7">#REF!</definedName>
    <definedName name="S26R3" localSheetId="12">#REF!</definedName>
    <definedName name="S26R3" localSheetId="1">#REF!</definedName>
    <definedName name="S26R3" localSheetId="13">#REF!</definedName>
    <definedName name="S26R3" localSheetId="3">#REF!</definedName>
    <definedName name="S26R3" localSheetId="10">#REF!</definedName>
    <definedName name="S26R3">#REF!</definedName>
    <definedName name="S26R4" localSheetId="2">#REF!</definedName>
    <definedName name="S26R4" localSheetId="8">#REF!</definedName>
    <definedName name="S26R4" localSheetId="7">#REF!</definedName>
    <definedName name="S26R4" localSheetId="12">#REF!</definedName>
    <definedName name="S26R4" localSheetId="1">#REF!</definedName>
    <definedName name="S26R4" localSheetId="13">#REF!</definedName>
    <definedName name="S26R4" localSheetId="3">#REF!</definedName>
    <definedName name="S26R4" localSheetId="10">#REF!</definedName>
    <definedName name="S26R4">#REF!</definedName>
    <definedName name="S26R5" localSheetId="2">#REF!</definedName>
    <definedName name="S26R5" localSheetId="8">#REF!</definedName>
    <definedName name="S26R5" localSheetId="7">#REF!</definedName>
    <definedName name="S26R5" localSheetId="12">#REF!</definedName>
    <definedName name="S26R5" localSheetId="1">#REF!</definedName>
    <definedName name="S26R5" localSheetId="13">#REF!</definedName>
    <definedName name="S26R5" localSheetId="3">#REF!</definedName>
    <definedName name="S26R5" localSheetId="10">#REF!</definedName>
    <definedName name="S26R5">#REF!</definedName>
    <definedName name="S26R6" localSheetId="2">#REF!</definedName>
    <definedName name="S26R6" localSheetId="8">#REF!</definedName>
    <definedName name="S26R6" localSheetId="7">#REF!</definedName>
    <definedName name="S26R6" localSheetId="12">#REF!</definedName>
    <definedName name="S26R6" localSheetId="1">#REF!</definedName>
    <definedName name="S26R6" localSheetId="13">#REF!</definedName>
    <definedName name="S26R6" localSheetId="3">#REF!</definedName>
    <definedName name="S26R6" localSheetId="10">#REF!</definedName>
    <definedName name="S26R6">#REF!</definedName>
    <definedName name="S26R7" localSheetId="2">#REF!</definedName>
    <definedName name="S26R7" localSheetId="8">#REF!</definedName>
    <definedName name="S26R7" localSheetId="7">#REF!</definedName>
    <definedName name="S26R7" localSheetId="12">#REF!</definedName>
    <definedName name="S26R7" localSheetId="1">#REF!</definedName>
    <definedName name="S26R7" localSheetId="13">#REF!</definedName>
    <definedName name="S26R7" localSheetId="3">#REF!</definedName>
    <definedName name="S26R7" localSheetId="10">#REF!</definedName>
    <definedName name="S26R7">#REF!</definedName>
    <definedName name="S26R8" localSheetId="2">#REF!</definedName>
    <definedName name="S26R8" localSheetId="8">#REF!</definedName>
    <definedName name="S26R8" localSheetId="7">#REF!</definedName>
    <definedName name="S26R8" localSheetId="12">#REF!</definedName>
    <definedName name="S26R8" localSheetId="1">#REF!</definedName>
    <definedName name="S26R8" localSheetId="13">#REF!</definedName>
    <definedName name="S26R8" localSheetId="3">#REF!</definedName>
    <definedName name="S26R8" localSheetId="10">#REF!</definedName>
    <definedName name="S26R8">#REF!</definedName>
    <definedName name="S26R9" localSheetId="2">#REF!</definedName>
    <definedName name="S26R9" localSheetId="8">#REF!</definedName>
    <definedName name="S26R9" localSheetId="7">#REF!</definedName>
    <definedName name="S26R9" localSheetId="12">#REF!</definedName>
    <definedName name="S26R9" localSheetId="1">#REF!</definedName>
    <definedName name="S26R9" localSheetId="13">#REF!</definedName>
    <definedName name="S26R9" localSheetId="3">#REF!</definedName>
    <definedName name="S26R9" localSheetId="10">#REF!</definedName>
    <definedName name="S26R9">#REF!</definedName>
    <definedName name="S27P1" localSheetId="2">#REF!</definedName>
    <definedName name="S27P1" localSheetId="8">#REF!</definedName>
    <definedName name="S27P1" localSheetId="7">#REF!</definedName>
    <definedName name="S27P1" localSheetId="12">#REF!</definedName>
    <definedName name="S27P1" localSheetId="1">#REF!</definedName>
    <definedName name="S27P1" localSheetId="13">#REF!</definedName>
    <definedName name="S27P1" localSheetId="3">#REF!</definedName>
    <definedName name="S27P1" localSheetId="10">#REF!</definedName>
    <definedName name="S27P1">#REF!</definedName>
    <definedName name="S27P10" localSheetId="2">#REF!</definedName>
    <definedName name="S27P10" localSheetId="8">#REF!</definedName>
    <definedName name="S27P10" localSheetId="7">#REF!</definedName>
    <definedName name="S27P10" localSheetId="12">#REF!</definedName>
    <definedName name="S27P10" localSheetId="1">#REF!</definedName>
    <definedName name="S27P10" localSheetId="13">#REF!</definedName>
    <definedName name="S27P10" localSheetId="3">#REF!</definedName>
    <definedName name="S27P10" localSheetId="10">#REF!</definedName>
    <definedName name="S27P10">#REF!</definedName>
    <definedName name="S27P11" localSheetId="2">#REF!</definedName>
    <definedName name="S27P11" localSheetId="8">#REF!</definedName>
    <definedName name="S27P11" localSheetId="7">#REF!</definedName>
    <definedName name="S27P11" localSheetId="12">#REF!</definedName>
    <definedName name="S27P11" localSheetId="1">#REF!</definedName>
    <definedName name="S27P11" localSheetId="13">#REF!</definedName>
    <definedName name="S27P11" localSheetId="3">#REF!</definedName>
    <definedName name="S27P11" localSheetId="10">#REF!</definedName>
    <definedName name="S27P11">#REF!</definedName>
    <definedName name="S27P12" localSheetId="2">#REF!</definedName>
    <definedName name="S27P12" localSheetId="8">#REF!</definedName>
    <definedName name="S27P12" localSheetId="7">#REF!</definedName>
    <definedName name="S27P12" localSheetId="12">#REF!</definedName>
    <definedName name="S27P12" localSheetId="1">#REF!</definedName>
    <definedName name="S27P12" localSheetId="13">#REF!</definedName>
    <definedName name="S27P12" localSheetId="3">#REF!</definedName>
    <definedName name="S27P12" localSheetId="10">#REF!</definedName>
    <definedName name="S27P12">#REF!</definedName>
    <definedName name="S27P13" localSheetId="2">#REF!</definedName>
    <definedName name="S27P13" localSheetId="8">#REF!</definedName>
    <definedName name="S27P13" localSheetId="7">#REF!</definedName>
    <definedName name="S27P13" localSheetId="12">#REF!</definedName>
    <definedName name="S27P13" localSheetId="1">#REF!</definedName>
    <definedName name="S27P13" localSheetId="13">#REF!</definedName>
    <definedName name="S27P13" localSheetId="3">#REF!</definedName>
    <definedName name="S27P13" localSheetId="10">#REF!</definedName>
    <definedName name="S27P13">#REF!</definedName>
    <definedName name="S27P14" localSheetId="2">#REF!</definedName>
    <definedName name="S27P14" localSheetId="8">#REF!</definedName>
    <definedName name="S27P14" localSheetId="7">#REF!</definedName>
    <definedName name="S27P14" localSheetId="12">#REF!</definedName>
    <definedName name="S27P14" localSheetId="1">#REF!</definedName>
    <definedName name="S27P14" localSheetId="13">#REF!</definedName>
    <definedName name="S27P14" localSheetId="3">#REF!</definedName>
    <definedName name="S27P14" localSheetId="10">#REF!</definedName>
    <definedName name="S27P14">#REF!</definedName>
    <definedName name="S27P15" localSheetId="2">#REF!</definedName>
    <definedName name="S27P15" localSheetId="8">#REF!</definedName>
    <definedName name="S27P15" localSheetId="7">#REF!</definedName>
    <definedName name="S27P15" localSheetId="12">#REF!</definedName>
    <definedName name="S27P15" localSheetId="1">#REF!</definedName>
    <definedName name="S27P15" localSheetId="13">#REF!</definedName>
    <definedName name="S27P15" localSheetId="3">#REF!</definedName>
    <definedName name="S27P15" localSheetId="10">#REF!</definedName>
    <definedName name="S27P15">#REF!</definedName>
    <definedName name="S27P16" localSheetId="2">#REF!</definedName>
    <definedName name="S27P16" localSheetId="8">#REF!</definedName>
    <definedName name="S27P16" localSheetId="7">#REF!</definedName>
    <definedName name="S27P16" localSheetId="12">#REF!</definedName>
    <definedName name="S27P16" localSheetId="1">#REF!</definedName>
    <definedName name="S27P16" localSheetId="13">#REF!</definedName>
    <definedName name="S27P16" localSheetId="3">#REF!</definedName>
    <definedName name="S27P16" localSheetId="10">#REF!</definedName>
    <definedName name="S27P16">#REF!</definedName>
    <definedName name="S27P17" localSheetId="2">#REF!</definedName>
    <definedName name="S27P17" localSheetId="8">#REF!</definedName>
    <definedName name="S27P17" localSheetId="7">#REF!</definedName>
    <definedName name="S27P17" localSheetId="12">#REF!</definedName>
    <definedName name="S27P17" localSheetId="1">#REF!</definedName>
    <definedName name="S27P17" localSheetId="13">#REF!</definedName>
    <definedName name="S27P17" localSheetId="3">#REF!</definedName>
    <definedName name="S27P17" localSheetId="10">#REF!</definedName>
    <definedName name="S27P17">#REF!</definedName>
    <definedName name="S27P18" localSheetId="2">#REF!</definedName>
    <definedName name="S27P18" localSheetId="8">#REF!</definedName>
    <definedName name="S27P18" localSheetId="7">#REF!</definedName>
    <definedName name="S27P18" localSheetId="12">#REF!</definedName>
    <definedName name="S27P18" localSheetId="1">#REF!</definedName>
    <definedName name="S27P18" localSheetId="13">#REF!</definedName>
    <definedName name="S27P18" localSheetId="3">#REF!</definedName>
    <definedName name="S27P18" localSheetId="10">#REF!</definedName>
    <definedName name="S27P18">#REF!</definedName>
    <definedName name="S27P19" localSheetId="2">#REF!</definedName>
    <definedName name="S27P19" localSheetId="8">#REF!</definedName>
    <definedName name="S27P19" localSheetId="7">#REF!</definedName>
    <definedName name="S27P19" localSheetId="12">#REF!</definedName>
    <definedName name="S27P19" localSheetId="1">#REF!</definedName>
    <definedName name="S27P19" localSheetId="13">#REF!</definedName>
    <definedName name="S27P19" localSheetId="3">#REF!</definedName>
    <definedName name="S27P19" localSheetId="10">#REF!</definedName>
    <definedName name="S27P19">#REF!</definedName>
    <definedName name="S27P2" localSheetId="2">#REF!</definedName>
    <definedName name="S27P2" localSheetId="8">#REF!</definedName>
    <definedName name="S27P2" localSheetId="7">#REF!</definedName>
    <definedName name="S27P2" localSheetId="12">#REF!</definedName>
    <definedName name="S27P2" localSheetId="1">#REF!</definedName>
    <definedName name="S27P2" localSheetId="13">#REF!</definedName>
    <definedName name="S27P2" localSheetId="3">#REF!</definedName>
    <definedName name="S27P2" localSheetId="10">#REF!</definedName>
    <definedName name="S27P2">#REF!</definedName>
    <definedName name="S27P20" localSheetId="2">#REF!</definedName>
    <definedName name="S27P20" localSheetId="8">#REF!</definedName>
    <definedName name="S27P20" localSheetId="7">#REF!</definedName>
    <definedName name="S27P20" localSheetId="12">#REF!</definedName>
    <definedName name="S27P20" localSheetId="1">#REF!</definedName>
    <definedName name="S27P20" localSheetId="13">#REF!</definedName>
    <definedName name="S27P20" localSheetId="3">#REF!</definedName>
    <definedName name="S27P20" localSheetId="10">#REF!</definedName>
    <definedName name="S27P20">#REF!</definedName>
    <definedName name="S27P21" localSheetId="2">#REF!</definedName>
    <definedName name="S27P21" localSheetId="8">#REF!</definedName>
    <definedName name="S27P21" localSheetId="7">#REF!</definedName>
    <definedName name="S27P21" localSheetId="12">#REF!</definedName>
    <definedName name="S27P21" localSheetId="1">#REF!</definedName>
    <definedName name="S27P21" localSheetId="13">#REF!</definedName>
    <definedName name="S27P21" localSheetId="3">#REF!</definedName>
    <definedName name="S27P21" localSheetId="10">#REF!</definedName>
    <definedName name="S27P21">#REF!</definedName>
    <definedName name="S27P22" localSheetId="2">#REF!</definedName>
    <definedName name="S27P22" localSheetId="8">#REF!</definedName>
    <definedName name="S27P22" localSheetId="7">#REF!</definedName>
    <definedName name="S27P22" localSheetId="12">#REF!</definedName>
    <definedName name="S27P22" localSheetId="1">#REF!</definedName>
    <definedName name="S27P22" localSheetId="13">#REF!</definedName>
    <definedName name="S27P22" localSheetId="3">#REF!</definedName>
    <definedName name="S27P22" localSheetId="10">#REF!</definedName>
    <definedName name="S27P22">#REF!</definedName>
    <definedName name="S27P23" localSheetId="2">#REF!</definedName>
    <definedName name="S27P23" localSheetId="8">#REF!</definedName>
    <definedName name="S27P23" localSheetId="7">#REF!</definedName>
    <definedName name="S27P23" localSheetId="12">#REF!</definedName>
    <definedName name="S27P23" localSheetId="1">#REF!</definedName>
    <definedName name="S27P23" localSheetId="13">#REF!</definedName>
    <definedName name="S27P23" localSheetId="3">#REF!</definedName>
    <definedName name="S27P23" localSheetId="10">#REF!</definedName>
    <definedName name="S27P23">#REF!</definedName>
    <definedName name="S27P24" localSheetId="2">#REF!</definedName>
    <definedName name="S27P24" localSheetId="8">#REF!</definedName>
    <definedName name="S27P24" localSheetId="7">#REF!</definedName>
    <definedName name="S27P24" localSheetId="12">#REF!</definedName>
    <definedName name="S27P24" localSheetId="1">#REF!</definedName>
    <definedName name="S27P24" localSheetId="13">#REF!</definedName>
    <definedName name="S27P24" localSheetId="3">#REF!</definedName>
    <definedName name="S27P24" localSheetId="10">#REF!</definedName>
    <definedName name="S27P24">#REF!</definedName>
    <definedName name="S27P3" localSheetId="2">#REF!</definedName>
    <definedName name="S27P3" localSheetId="8">#REF!</definedName>
    <definedName name="S27P3" localSheetId="7">#REF!</definedName>
    <definedName name="S27P3" localSheetId="12">#REF!</definedName>
    <definedName name="S27P3" localSheetId="1">#REF!</definedName>
    <definedName name="S27P3" localSheetId="13">#REF!</definedName>
    <definedName name="S27P3" localSheetId="3">#REF!</definedName>
    <definedName name="S27P3" localSheetId="10">#REF!</definedName>
    <definedName name="S27P3">#REF!</definedName>
    <definedName name="S27P4" localSheetId="2">#REF!</definedName>
    <definedName name="S27P4" localSheetId="8">#REF!</definedName>
    <definedName name="S27P4" localSheetId="7">#REF!</definedName>
    <definedName name="S27P4" localSheetId="12">#REF!</definedName>
    <definedName name="S27P4" localSheetId="1">#REF!</definedName>
    <definedName name="S27P4" localSheetId="13">#REF!</definedName>
    <definedName name="S27P4" localSheetId="3">#REF!</definedName>
    <definedName name="S27P4" localSheetId="10">#REF!</definedName>
    <definedName name="S27P4">#REF!</definedName>
    <definedName name="S27P5" localSheetId="2">#REF!</definedName>
    <definedName name="S27P5" localSheetId="8">#REF!</definedName>
    <definedName name="S27P5" localSheetId="7">#REF!</definedName>
    <definedName name="S27P5" localSheetId="12">#REF!</definedName>
    <definedName name="S27P5" localSheetId="1">#REF!</definedName>
    <definedName name="S27P5" localSheetId="13">#REF!</definedName>
    <definedName name="S27P5" localSheetId="3">#REF!</definedName>
    <definedName name="S27P5" localSheetId="10">#REF!</definedName>
    <definedName name="S27P5">#REF!</definedName>
    <definedName name="S27P6" localSheetId="2">#REF!</definedName>
    <definedName name="S27P6" localSheetId="8">#REF!</definedName>
    <definedName name="S27P6" localSheetId="7">#REF!</definedName>
    <definedName name="S27P6" localSheetId="12">#REF!</definedName>
    <definedName name="S27P6" localSheetId="1">#REF!</definedName>
    <definedName name="S27P6" localSheetId="13">#REF!</definedName>
    <definedName name="S27P6" localSheetId="3">#REF!</definedName>
    <definedName name="S27P6" localSheetId="10">#REF!</definedName>
    <definedName name="S27P6">#REF!</definedName>
    <definedName name="S27P7" localSheetId="2">#REF!</definedName>
    <definedName name="S27P7" localSheetId="8">#REF!</definedName>
    <definedName name="S27P7" localSheetId="7">#REF!</definedName>
    <definedName name="S27P7" localSheetId="12">#REF!</definedName>
    <definedName name="S27P7" localSheetId="1">#REF!</definedName>
    <definedName name="S27P7" localSheetId="13">#REF!</definedName>
    <definedName name="S27P7" localSheetId="3">#REF!</definedName>
    <definedName name="S27P7" localSheetId="10">#REF!</definedName>
    <definedName name="S27P7">#REF!</definedName>
    <definedName name="S27P8" localSheetId="2">#REF!</definedName>
    <definedName name="S27P8" localSheetId="8">#REF!</definedName>
    <definedName name="S27P8" localSheetId="7">#REF!</definedName>
    <definedName name="S27P8" localSheetId="12">#REF!</definedName>
    <definedName name="S27P8" localSheetId="1">#REF!</definedName>
    <definedName name="S27P8" localSheetId="13">#REF!</definedName>
    <definedName name="S27P8" localSheetId="3">#REF!</definedName>
    <definedName name="S27P8" localSheetId="10">#REF!</definedName>
    <definedName name="S27P8">#REF!</definedName>
    <definedName name="S27P9" localSheetId="2">#REF!</definedName>
    <definedName name="S27P9" localSheetId="8">#REF!</definedName>
    <definedName name="S27P9" localSheetId="7">#REF!</definedName>
    <definedName name="S27P9" localSheetId="12">#REF!</definedName>
    <definedName name="S27P9" localSheetId="1">#REF!</definedName>
    <definedName name="S27P9" localSheetId="13">#REF!</definedName>
    <definedName name="S27P9" localSheetId="3">#REF!</definedName>
    <definedName name="S27P9" localSheetId="10">#REF!</definedName>
    <definedName name="S27P9">#REF!</definedName>
    <definedName name="S27R1" localSheetId="2">#REF!</definedName>
    <definedName name="S27R1" localSheetId="8">#REF!</definedName>
    <definedName name="S27R1" localSheetId="7">#REF!</definedName>
    <definedName name="S27R1" localSheetId="12">#REF!</definedName>
    <definedName name="S27R1" localSheetId="1">#REF!</definedName>
    <definedName name="S27R1" localSheetId="13">#REF!</definedName>
    <definedName name="S27R1" localSheetId="3">#REF!</definedName>
    <definedName name="S27R1" localSheetId="10">#REF!</definedName>
    <definedName name="S27R1">#REF!</definedName>
    <definedName name="S27R10" localSheetId="2">#REF!</definedName>
    <definedName name="S27R10" localSheetId="8">#REF!</definedName>
    <definedName name="S27R10" localSheetId="7">#REF!</definedName>
    <definedName name="S27R10" localSheetId="12">#REF!</definedName>
    <definedName name="S27R10" localSheetId="1">#REF!</definedName>
    <definedName name="S27R10" localSheetId="13">#REF!</definedName>
    <definedName name="S27R10" localSheetId="3">#REF!</definedName>
    <definedName name="S27R10" localSheetId="10">#REF!</definedName>
    <definedName name="S27R10">#REF!</definedName>
    <definedName name="S27R11" localSheetId="2">#REF!</definedName>
    <definedName name="S27R11" localSheetId="8">#REF!</definedName>
    <definedName name="S27R11" localSheetId="7">#REF!</definedName>
    <definedName name="S27R11" localSheetId="12">#REF!</definedName>
    <definedName name="S27R11" localSheetId="1">#REF!</definedName>
    <definedName name="S27R11" localSheetId="13">#REF!</definedName>
    <definedName name="S27R11" localSheetId="3">#REF!</definedName>
    <definedName name="S27R11" localSheetId="10">#REF!</definedName>
    <definedName name="S27R11">#REF!</definedName>
    <definedName name="S27R12" localSheetId="2">#REF!</definedName>
    <definedName name="S27R12" localSheetId="8">#REF!</definedName>
    <definedName name="S27R12" localSheetId="7">#REF!</definedName>
    <definedName name="S27R12" localSheetId="12">#REF!</definedName>
    <definedName name="S27R12" localSheetId="1">#REF!</definedName>
    <definedName name="S27R12" localSheetId="13">#REF!</definedName>
    <definedName name="S27R12" localSheetId="3">#REF!</definedName>
    <definedName name="S27R12" localSheetId="10">#REF!</definedName>
    <definedName name="S27R12">#REF!</definedName>
    <definedName name="S27R13" localSheetId="2">#REF!</definedName>
    <definedName name="S27R13" localSheetId="8">#REF!</definedName>
    <definedName name="S27R13" localSheetId="7">#REF!</definedName>
    <definedName name="S27R13" localSheetId="12">#REF!</definedName>
    <definedName name="S27R13" localSheetId="1">#REF!</definedName>
    <definedName name="S27R13" localSheetId="13">#REF!</definedName>
    <definedName name="S27R13" localSheetId="3">#REF!</definedName>
    <definedName name="S27R13" localSheetId="10">#REF!</definedName>
    <definedName name="S27R13">#REF!</definedName>
    <definedName name="S27R14" localSheetId="2">#REF!</definedName>
    <definedName name="S27R14" localSheetId="8">#REF!</definedName>
    <definedName name="S27R14" localSheetId="7">#REF!</definedName>
    <definedName name="S27R14" localSheetId="12">#REF!</definedName>
    <definedName name="S27R14" localSheetId="1">#REF!</definedName>
    <definedName name="S27R14" localSheetId="13">#REF!</definedName>
    <definedName name="S27R14" localSheetId="3">#REF!</definedName>
    <definedName name="S27R14" localSheetId="10">#REF!</definedName>
    <definedName name="S27R14">#REF!</definedName>
    <definedName name="S27R15" localSheetId="2">#REF!</definedName>
    <definedName name="S27R15" localSheetId="8">#REF!</definedName>
    <definedName name="S27R15" localSheetId="7">#REF!</definedName>
    <definedName name="S27R15" localSheetId="12">#REF!</definedName>
    <definedName name="S27R15" localSheetId="1">#REF!</definedName>
    <definedName name="S27R15" localSheetId="13">#REF!</definedName>
    <definedName name="S27R15" localSheetId="3">#REF!</definedName>
    <definedName name="S27R15" localSheetId="10">#REF!</definedName>
    <definedName name="S27R15">#REF!</definedName>
    <definedName name="S27R16" localSheetId="2">#REF!</definedName>
    <definedName name="S27R16" localSheetId="8">#REF!</definedName>
    <definedName name="S27R16" localSheetId="7">#REF!</definedName>
    <definedName name="S27R16" localSheetId="12">#REF!</definedName>
    <definedName name="S27R16" localSheetId="1">#REF!</definedName>
    <definedName name="S27R16" localSheetId="13">#REF!</definedName>
    <definedName name="S27R16" localSheetId="3">#REF!</definedName>
    <definedName name="S27R16" localSheetId="10">#REF!</definedName>
    <definedName name="S27R16">#REF!</definedName>
    <definedName name="S27R17" localSheetId="2">#REF!</definedName>
    <definedName name="S27R17" localSheetId="8">#REF!</definedName>
    <definedName name="S27R17" localSheetId="7">#REF!</definedName>
    <definedName name="S27R17" localSheetId="12">#REF!</definedName>
    <definedName name="S27R17" localSheetId="1">#REF!</definedName>
    <definedName name="S27R17" localSheetId="13">#REF!</definedName>
    <definedName name="S27R17" localSheetId="3">#REF!</definedName>
    <definedName name="S27R17" localSheetId="10">#REF!</definedName>
    <definedName name="S27R17">#REF!</definedName>
    <definedName name="S27R18" localSheetId="2">#REF!</definedName>
    <definedName name="S27R18" localSheetId="8">#REF!</definedName>
    <definedName name="S27R18" localSheetId="7">#REF!</definedName>
    <definedName name="S27R18" localSheetId="12">#REF!</definedName>
    <definedName name="S27R18" localSheetId="1">#REF!</definedName>
    <definedName name="S27R18" localSheetId="13">#REF!</definedName>
    <definedName name="S27R18" localSheetId="3">#REF!</definedName>
    <definedName name="S27R18" localSheetId="10">#REF!</definedName>
    <definedName name="S27R18">#REF!</definedName>
    <definedName name="S27R19" localSheetId="2">#REF!</definedName>
    <definedName name="S27R19" localSheetId="8">#REF!</definedName>
    <definedName name="S27R19" localSheetId="7">#REF!</definedName>
    <definedName name="S27R19" localSheetId="12">#REF!</definedName>
    <definedName name="S27R19" localSheetId="1">#REF!</definedName>
    <definedName name="S27R19" localSheetId="13">#REF!</definedName>
    <definedName name="S27R19" localSheetId="3">#REF!</definedName>
    <definedName name="S27R19" localSheetId="10">#REF!</definedName>
    <definedName name="S27R19">#REF!</definedName>
    <definedName name="S27R2" localSheetId="2">#REF!</definedName>
    <definedName name="S27R2" localSheetId="8">#REF!</definedName>
    <definedName name="S27R2" localSheetId="7">#REF!</definedName>
    <definedName name="S27R2" localSheetId="12">#REF!</definedName>
    <definedName name="S27R2" localSheetId="1">#REF!</definedName>
    <definedName name="S27R2" localSheetId="13">#REF!</definedName>
    <definedName name="S27R2" localSheetId="3">#REF!</definedName>
    <definedName name="S27R2" localSheetId="10">#REF!</definedName>
    <definedName name="S27R2">#REF!</definedName>
    <definedName name="S27R20" localSheetId="2">#REF!</definedName>
    <definedName name="S27R20" localSheetId="8">#REF!</definedName>
    <definedName name="S27R20" localSheetId="7">#REF!</definedName>
    <definedName name="S27R20" localSheetId="12">#REF!</definedName>
    <definedName name="S27R20" localSheetId="1">#REF!</definedName>
    <definedName name="S27R20" localSheetId="13">#REF!</definedName>
    <definedName name="S27R20" localSheetId="3">#REF!</definedName>
    <definedName name="S27R20" localSheetId="10">#REF!</definedName>
    <definedName name="S27R20">#REF!</definedName>
    <definedName name="S27R21" localSheetId="2">#REF!</definedName>
    <definedName name="S27R21" localSheetId="8">#REF!</definedName>
    <definedName name="S27R21" localSheetId="7">#REF!</definedName>
    <definedName name="S27R21" localSheetId="12">#REF!</definedName>
    <definedName name="S27R21" localSheetId="1">#REF!</definedName>
    <definedName name="S27R21" localSheetId="13">#REF!</definedName>
    <definedName name="S27R21" localSheetId="3">#REF!</definedName>
    <definedName name="S27R21" localSheetId="10">#REF!</definedName>
    <definedName name="S27R21">#REF!</definedName>
    <definedName name="S27R22" localSheetId="2">#REF!</definedName>
    <definedName name="S27R22" localSheetId="8">#REF!</definedName>
    <definedName name="S27R22" localSheetId="7">#REF!</definedName>
    <definedName name="S27R22" localSheetId="12">#REF!</definedName>
    <definedName name="S27R22" localSheetId="1">#REF!</definedName>
    <definedName name="S27R22" localSheetId="13">#REF!</definedName>
    <definedName name="S27R22" localSheetId="3">#REF!</definedName>
    <definedName name="S27R22" localSheetId="10">#REF!</definedName>
    <definedName name="S27R22">#REF!</definedName>
    <definedName name="S27R23" localSheetId="2">#REF!</definedName>
    <definedName name="S27R23" localSheetId="8">#REF!</definedName>
    <definedName name="S27R23" localSheetId="7">#REF!</definedName>
    <definedName name="S27R23" localSheetId="12">#REF!</definedName>
    <definedName name="S27R23" localSheetId="1">#REF!</definedName>
    <definedName name="S27R23" localSheetId="13">#REF!</definedName>
    <definedName name="S27R23" localSheetId="3">#REF!</definedName>
    <definedName name="S27R23" localSheetId="10">#REF!</definedName>
    <definedName name="S27R23">#REF!</definedName>
    <definedName name="S27R24" localSheetId="2">#REF!</definedName>
    <definedName name="S27R24" localSheetId="8">#REF!</definedName>
    <definedName name="S27R24" localSheetId="7">#REF!</definedName>
    <definedName name="S27R24" localSheetId="12">#REF!</definedName>
    <definedName name="S27R24" localSheetId="1">#REF!</definedName>
    <definedName name="S27R24" localSheetId="13">#REF!</definedName>
    <definedName name="S27R24" localSheetId="3">#REF!</definedName>
    <definedName name="S27R24" localSheetId="10">#REF!</definedName>
    <definedName name="S27R24">#REF!</definedName>
    <definedName name="S27R3" localSheetId="2">#REF!</definedName>
    <definedName name="S27R3" localSheetId="8">#REF!</definedName>
    <definedName name="S27R3" localSheetId="7">#REF!</definedName>
    <definedName name="S27R3" localSheetId="12">#REF!</definedName>
    <definedName name="S27R3" localSheetId="1">#REF!</definedName>
    <definedName name="S27R3" localSheetId="13">#REF!</definedName>
    <definedName name="S27R3" localSheetId="3">#REF!</definedName>
    <definedName name="S27R3" localSheetId="10">#REF!</definedName>
    <definedName name="S27R3">#REF!</definedName>
    <definedName name="S27R4" localSheetId="2">#REF!</definedName>
    <definedName name="S27R4" localSheetId="8">#REF!</definedName>
    <definedName name="S27R4" localSheetId="7">#REF!</definedName>
    <definedName name="S27R4" localSheetId="12">#REF!</definedName>
    <definedName name="S27R4" localSheetId="1">#REF!</definedName>
    <definedName name="S27R4" localSheetId="13">#REF!</definedName>
    <definedName name="S27R4" localSheetId="3">#REF!</definedName>
    <definedName name="S27R4" localSheetId="10">#REF!</definedName>
    <definedName name="S27R4">#REF!</definedName>
    <definedName name="S27R5" localSheetId="2">#REF!</definedName>
    <definedName name="S27R5" localSheetId="8">#REF!</definedName>
    <definedName name="S27R5" localSheetId="7">#REF!</definedName>
    <definedName name="S27R5" localSheetId="12">#REF!</definedName>
    <definedName name="S27R5" localSheetId="1">#REF!</definedName>
    <definedName name="S27R5" localSheetId="13">#REF!</definedName>
    <definedName name="S27R5" localSheetId="3">#REF!</definedName>
    <definedName name="S27R5" localSheetId="10">#REF!</definedName>
    <definedName name="S27R5">#REF!</definedName>
    <definedName name="S27R6" localSheetId="2">#REF!</definedName>
    <definedName name="S27R6" localSheetId="8">#REF!</definedName>
    <definedName name="S27R6" localSheetId="7">#REF!</definedName>
    <definedName name="S27R6" localSheetId="12">#REF!</definedName>
    <definedName name="S27R6" localSheetId="1">#REF!</definedName>
    <definedName name="S27R6" localSheetId="13">#REF!</definedName>
    <definedName name="S27R6" localSheetId="3">#REF!</definedName>
    <definedName name="S27R6" localSheetId="10">#REF!</definedName>
    <definedName name="S27R6">#REF!</definedName>
    <definedName name="S27R7" localSheetId="2">#REF!</definedName>
    <definedName name="S27R7" localSheetId="8">#REF!</definedName>
    <definedName name="S27R7" localSheetId="7">#REF!</definedName>
    <definedName name="S27R7" localSheetId="12">#REF!</definedName>
    <definedName name="S27R7" localSheetId="1">#REF!</definedName>
    <definedName name="S27R7" localSheetId="13">#REF!</definedName>
    <definedName name="S27R7" localSheetId="3">#REF!</definedName>
    <definedName name="S27R7" localSheetId="10">#REF!</definedName>
    <definedName name="S27R7">#REF!</definedName>
    <definedName name="S27R8" localSheetId="2">#REF!</definedName>
    <definedName name="S27R8" localSheetId="8">#REF!</definedName>
    <definedName name="S27R8" localSheetId="7">#REF!</definedName>
    <definedName name="S27R8" localSheetId="12">#REF!</definedName>
    <definedName name="S27R8" localSheetId="1">#REF!</definedName>
    <definedName name="S27R8" localSheetId="13">#REF!</definedName>
    <definedName name="S27R8" localSheetId="3">#REF!</definedName>
    <definedName name="S27R8" localSheetId="10">#REF!</definedName>
    <definedName name="S27R8">#REF!</definedName>
    <definedName name="S27R9" localSheetId="2">#REF!</definedName>
    <definedName name="S27R9" localSheetId="8">#REF!</definedName>
    <definedName name="S27R9" localSheetId="7">#REF!</definedName>
    <definedName name="S27R9" localSheetId="12">#REF!</definedName>
    <definedName name="S27R9" localSheetId="1">#REF!</definedName>
    <definedName name="S27R9" localSheetId="13">#REF!</definedName>
    <definedName name="S27R9" localSheetId="3">#REF!</definedName>
    <definedName name="S27R9" localSheetId="10">#REF!</definedName>
    <definedName name="S27R9">#REF!</definedName>
    <definedName name="S28P1" localSheetId="2">#REF!</definedName>
    <definedName name="S28P1" localSheetId="8">#REF!</definedName>
    <definedName name="S28P1" localSheetId="7">#REF!</definedName>
    <definedName name="S28P1" localSheetId="12">#REF!</definedName>
    <definedName name="S28P1" localSheetId="1">#REF!</definedName>
    <definedName name="S28P1" localSheetId="13">#REF!</definedName>
    <definedName name="S28P1" localSheetId="3">#REF!</definedName>
    <definedName name="S28P1" localSheetId="10">#REF!</definedName>
    <definedName name="S28P1">#REF!</definedName>
    <definedName name="S28P10" localSheetId="2">#REF!</definedName>
    <definedName name="S28P10" localSheetId="8">#REF!</definedName>
    <definedName name="S28P10" localSheetId="7">#REF!</definedName>
    <definedName name="S28P10" localSheetId="12">#REF!</definedName>
    <definedName name="S28P10" localSheetId="1">#REF!</definedName>
    <definedName name="S28P10" localSheetId="13">#REF!</definedName>
    <definedName name="S28P10" localSheetId="3">#REF!</definedName>
    <definedName name="S28P10" localSheetId="10">#REF!</definedName>
    <definedName name="S28P10">#REF!</definedName>
    <definedName name="S28P11" localSheetId="2">#REF!</definedName>
    <definedName name="S28P11" localSheetId="8">#REF!</definedName>
    <definedName name="S28P11" localSheetId="7">#REF!</definedName>
    <definedName name="S28P11" localSheetId="12">#REF!</definedName>
    <definedName name="S28P11" localSheetId="1">#REF!</definedName>
    <definedName name="S28P11" localSheetId="13">#REF!</definedName>
    <definedName name="S28P11" localSheetId="3">#REF!</definedName>
    <definedName name="S28P11" localSheetId="10">#REF!</definedName>
    <definedName name="S28P11">#REF!</definedName>
    <definedName name="S28P12" localSheetId="2">#REF!</definedName>
    <definedName name="S28P12" localSheetId="8">#REF!</definedName>
    <definedName name="S28P12" localSheetId="7">#REF!</definedName>
    <definedName name="S28P12" localSheetId="12">#REF!</definedName>
    <definedName name="S28P12" localSheetId="1">#REF!</definedName>
    <definedName name="S28P12" localSheetId="13">#REF!</definedName>
    <definedName name="S28P12" localSheetId="3">#REF!</definedName>
    <definedName name="S28P12" localSheetId="10">#REF!</definedName>
    <definedName name="S28P12">#REF!</definedName>
    <definedName name="S28P13" localSheetId="2">#REF!</definedName>
    <definedName name="S28P13" localSheetId="8">#REF!</definedName>
    <definedName name="S28P13" localSheetId="7">#REF!</definedName>
    <definedName name="S28P13" localSheetId="12">#REF!</definedName>
    <definedName name="S28P13" localSheetId="1">#REF!</definedName>
    <definedName name="S28P13" localSheetId="13">#REF!</definedName>
    <definedName name="S28P13" localSheetId="3">#REF!</definedName>
    <definedName name="S28P13" localSheetId="10">#REF!</definedName>
    <definedName name="S28P13">#REF!</definedName>
    <definedName name="S28P14" localSheetId="2">#REF!</definedName>
    <definedName name="S28P14" localSheetId="8">#REF!</definedName>
    <definedName name="S28P14" localSheetId="7">#REF!</definedName>
    <definedName name="S28P14" localSheetId="12">#REF!</definedName>
    <definedName name="S28P14" localSheetId="1">#REF!</definedName>
    <definedName name="S28P14" localSheetId="13">#REF!</definedName>
    <definedName name="S28P14" localSheetId="3">#REF!</definedName>
    <definedName name="S28P14" localSheetId="10">#REF!</definedName>
    <definedName name="S28P14">#REF!</definedName>
    <definedName name="S28P15" localSheetId="2">#REF!</definedName>
    <definedName name="S28P15" localSheetId="8">#REF!</definedName>
    <definedName name="S28P15" localSheetId="7">#REF!</definedName>
    <definedName name="S28P15" localSheetId="12">#REF!</definedName>
    <definedName name="S28P15" localSheetId="1">#REF!</definedName>
    <definedName name="S28P15" localSheetId="13">#REF!</definedName>
    <definedName name="S28P15" localSheetId="3">#REF!</definedName>
    <definedName name="S28P15" localSheetId="10">#REF!</definedName>
    <definedName name="S28P15">#REF!</definedName>
    <definedName name="S28P16" localSheetId="2">#REF!</definedName>
    <definedName name="S28P16" localSheetId="8">#REF!</definedName>
    <definedName name="S28P16" localSheetId="7">#REF!</definedName>
    <definedName name="S28P16" localSheetId="12">#REF!</definedName>
    <definedName name="S28P16" localSheetId="1">#REF!</definedName>
    <definedName name="S28P16" localSheetId="13">#REF!</definedName>
    <definedName name="S28P16" localSheetId="3">#REF!</definedName>
    <definedName name="S28P16" localSheetId="10">#REF!</definedName>
    <definedName name="S28P16">#REF!</definedName>
    <definedName name="S28P17" localSheetId="2">#REF!</definedName>
    <definedName name="S28P17" localSheetId="8">#REF!</definedName>
    <definedName name="S28P17" localSheetId="7">#REF!</definedName>
    <definedName name="S28P17" localSheetId="12">#REF!</definedName>
    <definedName name="S28P17" localSheetId="1">#REF!</definedName>
    <definedName name="S28P17" localSheetId="13">#REF!</definedName>
    <definedName name="S28P17" localSheetId="3">#REF!</definedName>
    <definedName name="S28P17" localSheetId="10">#REF!</definedName>
    <definedName name="S28P17">#REF!</definedName>
    <definedName name="S28P18" localSheetId="2">#REF!</definedName>
    <definedName name="S28P18" localSheetId="8">#REF!</definedName>
    <definedName name="S28P18" localSheetId="7">#REF!</definedName>
    <definedName name="S28P18" localSheetId="12">#REF!</definedName>
    <definedName name="S28P18" localSheetId="1">#REF!</definedName>
    <definedName name="S28P18" localSheetId="13">#REF!</definedName>
    <definedName name="S28P18" localSheetId="3">#REF!</definedName>
    <definedName name="S28P18" localSheetId="10">#REF!</definedName>
    <definedName name="S28P18">#REF!</definedName>
    <definedName name="S28P19" localSheetId="2">#REF!</definedName>
    <definedName name="S28P19" localSheetId="8">#REF!</definedName>
    <definedName name="S28P19" localSheetId="7">#REF!</definedName>
    <definedName name="S28P19" localSheetId="12">#REF!</definedName>
    <definedName name="S28P19" localSheetId="1">#REF!</definedName>
    <definedName name="S28P19" localSheetId="13">#REF!</definedName>
    <definedName name="S28P19" localSheetId="3">#REF!</definedName>
    <definedName name="S28P19" localSheetId="10">#REF!</definedName>
    <definedName name="S28P19">#REF!</definedName>
    <definedName name="S28P2" localSheetId="2">#REF!</definedName>
    <definedName name="S28P2" localSheetId="8">#REF!</definedName>
    <definedName name="S28P2" localSheetId="7">#REF!</definedName>
    <definedName name="S28P2" localSheetId="12">#REF!</definedName>
    <definedName name="S28P2" localSheetId="1">#REF!</definedName>
    <definedName name="S28P2" localSheetId="13">#REF!</definedName>
    <definedName name="S28P2" localSheetId="3">#REF!</definedName>
    <definedName name="S28P2" localSheetId="10">#REF!</definedName>
    <definedName name="S28P2">#REF!</definedName>
    <definedName name="S28P20" localSheetId="2">#REF!</definedName>
    <definedName name="S28P20" localSheetId="8">#REF!</definedName>
    <definedName name="S28P20" localSheetId="7">#REF!</definedName>
    <definedName name="S28P20" localSheetId="12">#REF!</definedName>
    <definedName name="S28P20" localSheetId="1">#REF!</definedName>
    <definedName name="S28P20" localSheetId="13">#REF!</definedName>
    <definedName name="S28P20" localSheetId="3">#REF!</definedName>
    <definedName name="S28P20" localSheetId="10">#REF!</definedName>
    <definedName name="S28P20">#REF!</definedName>
    <definedName name="S28P21" localSheetId="2">#REF!</definedName>
    <definedName name="S28P21" localSheetId="8">#REF!</definedName>
    <definedName name="S28P21" localSheetId="7">#REF!</definedName>
    <definedName name="S28P21" localSheetId="12">#REF!</definedName>
    <definedName name="S28P21" localSheetId="1">#REF!</definedName>
    <definedName name="S28P21" localSheetId="13">#REF!</definedName>
    <definedName name="S28P21" localSheetId="3">#REF!</definedName>
    <definedName name="S28P21" localSheetId="10">#REF!</definedName>
    <definedName name="S28P21">#REF!</definedName>
    <definedName name="S28P22" localSheetId="2">#REF!</definedName>
    <definedName name="S28P22" localSheetId="8">#REF!</definedName>
    <definedName name="S28P22" localSheetId="7">#REF!</definedName>
    <definedName name="S28P22" localSheetId="12">#REF!</definedName>
    <definedName name="S28P22" localSheetId="1">#REF!</definedName>
    <definedName name="S28P22" localSheetId="13">#REF!</definedName>
    <definedName name="S28P22" localSheetId="3">#REF!</definedName>
    <definedName name="S28P22" localSheetId="10">#REF!</definedName>
    <definedName name="S28P22">#REF!</definedName>
    <definedName name="S28P23" localSheetId="2">#REF!</definedName>
    <definedName name="S28P23" localSheetId="8">#REF!</definedName>
    <definedName name="S28P23" localSheetId="7">#REF!</definedName>
    <definedName name="S28P23" localSheetId="12">#REF!</definedName>
    <definedName name="S28P23" localSheetId="1">#REF!</definedName>
    <definedName name="S28P23" localSheetId="13">#REF!</definedName>
    <definedName name="S28P23" localSheetId="3">#REF!</definedName>
    <definedName name="S28P23" localSheetId="10">#REF!</definedName>
    <definedName name="S28P23">#REF!</definedName>
    <definedName name="S28P24" localSheetId="2">#REF!</definedName>
    <definedName name="S28P24" localSheetId="8">#REF!</definedName>
    <definedName name="S28P24" localSheetId="7">#REF!</definedName>
    <definedName name="S28P24" localSheetId="12">#REF!</definedName>
    <definedName name="S28P24" localSheetId="1">#REF!</definedName>
    <definedName name="S28P24" localSheetId="13">#REF!</definedName>
    <definedName name="S28P24" localSheetId="3">#REF!</definedName>
    <definedName name="S28P24" localSheetId="10">#REF!</definedName>
    <definedName name="S28P24">#REF!</definedName>
    <definedName name="S28P3" localSheetId="2">#REF!</definedName>
    <definedName name="S28P3" localSheetId="8">#REF!</definedName>
    <definedName name="S28P3" localSheetId="7">#REF!</definedName>
    <definedName name="S28P3" localSheetId="12">#REF!</definedName>
    <definedName name="S28P3" localSheetId="1">#REF!</definedName>
    <definedName name="S28P3" localSheetId="13">#REF!</definedName>
    <definedName name="S28P3" localSheetId="3">#REF!</definedName>
    <definedName name="S28P3" localSheetId="10">#REF!</definedName>
    <definedName name="S28P3">#REF!</definedName>
    <definedName name="S28P4" localSheetId="2">#REF!</definedName>
    <definedName name="S28P4" localSheetId="8">#REF!</definedName>
    <definedName name="S28P4" localSheetId="7">#REF!</definedName>
    <definedName name="S28P4" localSheetId="12">#REF!</definedName>
    <definedName name="S28P4" localSheetId="1">#REF!</definedName>
    <definedName name="S28P4" localSheetId="13">#REF!</definedName>
    <definedName name="S28P4" localSheetId="3">#REF!</definedName>
    <definedName name="S28P4" localSheetId="10">#REF!</definedName>
    <definedName name="S28P4">#REF!</definedName>
    <definedName name="S28P5" localSheetId="2">#REF!</definedName>
    <definedName name="S28P5" localSheetId="8">#REF!</definedName>
    <definedName name="S28P5" localSheetId="7">#REF!</definedName>
    <definedName name="S28P5" localSheetId="12">#REF!</definedName>
    <definedName name="S28P5" localSheetId="1">#REF!</definedName>
    <definedName name="S28P5" localSheetId="13">#REF!</definedName>
    <definedName name="S28P5" localSheetId="3">#REF!</definedName>
    <definedName name="S28P5" localSheetId="10">#REF!</definedName>
    <definedName name="S28P5">#REF!</definedName>
    <definedName name="S28P6" localSheetId="2">#REF!</definedName>
    <definedName name="S28P6" localSheetId="8">#REF!</definedName>
    <definedName name="S28P6" localSheetId="7">#REF!</definedName>
    <definedName name="S28P6" localSheetId="12">#REF!</definedName>
    <definedName name="S28P6" localSheetId="1">#REF!</definedName>
    <definedName name="S28P6" localSheetId="13">#REF!</definedName>
    <definedName name="S28P6" localSheetId="3">#REF!</definedName>
    <definedName name="S28P6" localSheetId="10">#REF!</definedName>
    <definedName name="S28P6">#REF!</definedName>
    <definedName name="S28P7" localSheetId="2">#REF!</definedName>
    <definedName name="S28P7" localSheetId="8">#REF!</definedName>
    <definedName name="S28P7" localSheetId="7">#REF!</definedName>
    <definedName name="S28P7" localSheetId="12">#REF!</definedName>
    <definedName name="S28P7" localSheetId="1">#REF!</definedName>
    <definedName name="S28P7" localSheetId="13">#REF!</definedName>
    <definedName name="S28P7" localSheetId="3">#REF!</definedName>
    <definedName name="S28P7" localSheetId="10">#REF!</definedName>
    <definedName name="S28P7">#REF!</definedName>
    <definedName name="S28P8" localSheetId="2">#REF!</definedName>
    <definedName name="S28P8" localSheetId="8">#REF!</definedName>
    <definedName name="S28P8" localSheetId="7">#REF!</definedName>
    <definedName name="S28P8" localSheetId="12">#REF!</definedName>
    <definedName name="S28P8" localSheetId="1">#REF!</definedName>
    <definedName name="S28P8" localSheetId="13">#REF!</definedName>
    <definedName name="S28P8" localSheetId="3">#REF!</definedName>
    <definedName name="S28P8" localSheetId="10">#REF!</definedName>
    <definedName name="S28P8">#REF!</definedName>
    <definedName name="S28P9" localSheetId="2">#REF!</definedName>
    <definedName name="S28P9" localSheetId="8">#REF!</definedName>
    <definedName name="S28P9" localSheetId="7">#REF!</definedName>
    <definedName name="S28P9" localSheetId="12">#REF!</definedName>
    <definedName name="S28P9" localSheetId="1">#REF!</definedName>
    <definedName name="S28P9" localSheetId="13">#REF!</definedName>
    <definedName name="S28P9" localSheetId="3">#REF!</definedName>
    <definedName name="S28P9" localSheetId="10">#REF!</definedName>
    <definedName name="S28P9">#REF!</definedName>
    <definedName name="S28R1" localSheetId="2">#REF!</definedName>
    <definedName name="S28R1" localSheetId="8">#REF!</definedName>
    <definedName name="S28R1" localSheetId="7">#REF!</definedName>
    <definedName name="S28R1" localSheetId="12">#REF!</definedName>
    <definedName name="S28R1" localSheetId="1">#REF!</definedName>
    <definedName name="S28R1" localSheetId="13">#REF!</definedName>
    <definedName name="S28R1" localSheetId="3">#REF!</definedName>
    <definedName name="S28R1" localSheetId="10">#REF!</definedName>
    <definedName name="S28R1">#REF!</definedName>
    <definedName name="S28R10" localSheetId="2">#REF!</definedName>
    <definedName name="S28R10" localSheetId="8">#REF!</definedName>
    <definedName name="S28R10" localSheetId="7">#REF!</definedName>
    <definedName name="S28R10" localSheetId="12">#REF!</definedName>
    <definedName name="S28R10" localSheetId="1">#REF!</definedName>
    <definedName name="S28R10" localSheetId="13">#REF!</definedName>
    <definedName name="S28R10" localSheetId="3">#REF!</definedName>
    <definedName name="S28R10" localSheetId="10">#REF!</definedName>
    <definedName name="S28R10">#REF!</definedName>
    <definedName name="S28R11" localSheetId="2">#REF!</definedName>
    <definedName name="S28R11" localSheetId="8">#REF!</definedName>
    <definedName name="S28R11" localSheetId="7">#REF!</definedName>
    <definedName name="S28R11" localSheetId="12">#REF!</definedName>
    <definedName name="S28R11" localSheetId="1">#REF!</definedName>
    <definedName name="S28R11" localSheetId="13">#REF!</definedName>
    <definedName name="S28R11" localSheetId="3">#REF!</definedName>
    <definedName name="S28R11" localSheetId="10">#REF!</definedName>
    <definedName name="S28R11">#REF!</definedName>
    <definedName name="S28R12" localSheetId="2">#REF!</definedName>
    <definedName name="S28R12" localSheetId="8">#REF!</definedName>
    <definedName name="S28R12" localSheetId="7">#REF!</definedName>
    <definedName name="S28R12" localSheetId="12">#REF!</definedName>
    <definedName name="S28R12" localSheetId="1">#REF!</definedName>
    <definedName name="S28R12" localSheetId="13">#REF!</definedName>
    <definedName name="S28R12" localSheetId="3">#REF!</definedName>
    <definedName name="S28R12" localSheetId="10">#REF!</definedName>
    <definedName name="S28R12">#REF!</definedName>
    <definedName name="S28R13" localSheetId="2">#REF!</definedName>
    <definedName name="S28R13" localSheetId="8">#REF!</definedName>
    <definedName name="S28R13" localSheetId="7">#REF!</definedName>
    <definedName name="S28R13" localSheetId="12">#REF!</definedName>
    <definedName name="S28R13" localSheetId="1">#REF!</definedName>
    <definedName name="S28R13" localSheetId="13">#REF!</definedName>
    <definedName name="S28R13" localSheetId="3">#REF!</definedName>
    <definedName name="S28R13" localSheetId="10">#REF!</definedName>
    <definedName name="S28R13">#REF!</definedName>
    <definedName name="S28R14" localSheetId="2">#REF!</definedName>
    <definedName name="S28R14" localSheetId="8">#REF!</definedName>
    <definedName name="S28R14" localSheetId="7">#REF!</definedName>
    <definedName name="S28R14" localSheetId="12">#REF!</definedName>
    <definedName name="S28R14" localSheetId="1">#REF!</definedName>
    <definedName name="S28R14" localSheetId="13">#REF!</definedName>
    <definedName name="S28R14" localSheetId="3">#REF!</definedName>
    <definedName name="S28R14" localSheetId="10">#REF!</definedName>
    <definedName name="S28R14">#REF!</definedName>
    <definedName name="S28R15" localSheetId="2">#REF!</definedName>
    <definedName name="S28R15" localSheetId="8">#REF!</definedName>
    <definedName name="S28R15" localSheetId="7">#REF!</definedName>
    <definedName name="S28R15" localSheetId="12">#REF!</definedName>
    <definedName name="S28R15" localSheetId="1">#REF!</definedName>
    <definedName name="S28R15" localSheetId="13">#REF!</definedName>
    <definedName name="S28R15" localSheetId="3">#REF!</definedName>
    <definedName name="S28R15" localSheetId="10">#REF!</definedName>
    <definedName name="S28R15">#REF!</definedName>
    <definedName name="S28R16" localSheetId="2">#REF!</definedName>
    <definedName name="S28R16" localSheetId="8">#REF!</definedName>
    <definedName name="S28R16" localSheetId="7">#REF!</definedName>
    <definedName name="S28R16" localSheetId="12">#REF!</definedName>
    <definedName name="S28R16" localSheetId="1">#REF!</definedName>
    <definedName name="S28R16" localSheetId="13">#REF!</definedName>
    <definedName name="S28R16" localSheetId="3">#REF!</definedName>
    <definedName name="S28R16" localSheetId="10">#REF!</definedName>
    <definedName name="S28R16">#REF!</definedName>
    <definedName name="S28R17" localSheetId="2">#REF!</definedName>
    <definedName name="S28R17" localSheetId="8">#REF!</definedName>
    <definedName name="S28R17" localSheetId="7">#REF!</definedName>
    <definedName name="S28R17" localSheetId="12">#REF!</definedName>
    <definedName name="S28R17" localSheetId="1">#REF!</definedName>
    <definedName name="S28R17" localSheetId="13">#REF!</definedName>
    <definedName name="S28R17" localSheetId="3">#REF!</definedName>
    <definedName name="S28R17" localSheetId="10">#REF!</definedName>
    <definedName name="S28R17">#REF!</definedName>
    <definedName name="S28R18" localSheetId="2">#REF!</definedName>
    <definedName name="S28R18" localSheetId="8">#REF!</definedName>
    <definedName name="S28R18" localSheetId="7">#REF!</definedName>
    <definedName name="S28R18" localSheetId="12">#REF!</definedName>
    <definedName name="S28R18" localSheetId="1">#REF!</definedName>
    <definedName name="S28R18" localSheetId="13">#REF!</definedName>
    <definedName name="S28R18" localSheetId="3">#REF!</definedName>
    <definedName name="S28R18" localSheetId="10">#REF!</definedName>
    <definedName name="S28R18">#REF!</definedName>
    <definedName name="S28R19" localSheetId="2">#REF!</definedName>
    <definedName name="S28R19" localSheetId="8">#REF!</definedName>
    <definedName name="S28R19" localSheetId="7">#REF!</definedName>
    <definedName name="S28R19" localSheetId="12">#REF!</definedName>
    <definedName name="S28R19" localSheetId="1">#REF!</definedName>
    <definedName name="S28R19" localSheetId="13">#REF!</definedName>
    <definedName name="S28R19" localSheetId="3">#REF!</definedName>
    <definedName name="S28R19" localSheetId="10">#REF!</definedName>
    <definedName name="S28R19">#REF!</definedName>
    <definedName name="S28R2" localSheetId="2">#REF!</definedName>
    <definedName name="S28R2" localSheetId="8">#REF!</definedName>
    <definedName name="S28R2" localSheetId="7">#REF!</definedName>
    <definedName name="S28R2" localSheetId="12">#REF!</definedName>
    <definedName name="S28R2" localSheetId="1">#REF!</definedName>
    <definedName name="S28R2" localSheetId="13">#REF!</definedName>
    <definedName name="S28R2" localSheetId="3">#REF!</definedName>
    <definedName name="S28R2" localSheetId="10">#REF!</definedName>
    <definedName name="S28R2">#REF!</definedName>
    <definedName name="S28R20" localSheetId="2">#REF!</definedName>
    <definedName name="S28R20" localSheetId="8">#REF!</definedName>
    <definedName name="S28R20" localSheetId="7">#REF!</definedName>
    <definedName name="S28R20" localSheetId="12">#REF!</definedName>
    <definedName name="S28R20" localSheetId="1">#REF!</definedName>
    <definedName name="S28R20" localSheetId="13">#REF!</definedName>
    <definedName name="S28R20" localSheetId="3">#REF!</definedName>
    <definedName name="S28R20" localSheetId="10">#REF!</definedName>
    <definedName name="S28R20">#REF!</definedName>
    <definedName name="S28R21" localSheetId="2">#REF!</definedName>
    <definedName name="S28R21" localSheetId="8">#REF!</definedName>
    <definedName name="S28R21" localSheetId="7">#REF!</definedName>
    <definedName name="S28R21" localSheetId="12">#REF!</definedName>
    <definedName name="S28R21" localSheetId="1">#REF!</definedName>
    <definedName name="S28R21" localSheetId="13">#REF!</definedName>
    <definedName name="S28R21" localSheetId="3">#REF!</definedName>
    <definedName name="S28R21" localSheetId="10">#REF!</definedName>
    <definedName name="S28R21">#REF!</definedName>
    <definedName name="S28R22" localSheetId="2">#REF!</definedName>
    <definedName name="S28R22" localSheetId="8">#REF!</definedName>
    <definedName name="S28R22" localSheetId="7">#REF!</definedName>
    <definedName name="S28R22" localSheetId="12">#REF!</definedName>
    <definedName name="S28R22" localSheetId="1">#REF!</definedName>
    <definedName name="S28R22" localSheetId="13">#REF!</definedName>
    <definedName name="S28R22" localSheetId="3">#REF!</definedName>
    <definedName name="S28R22" localSheetId="10">#REF!</definedName>
    <definedName name="S28R22">#REF!</definedName>
    <definedName name="S28R23" localSheetId="2">#REF!</definedName>
    <definedName name="S28R23" localSheetId="8">#REF!</definedName>
    <definedName name="S28R23" localSheetId="7">#REF!</definedName>
    <definedName name="S28R23" localSheetId="12">#REF!</definedName>
    <definedName name="S28R23" localSheetId="1">#REF!</definedName>
    <definedName name="S28R23" localSheetId="13">#REF!</definedName>
    <definedName name="S28R23" localSheetId="3">#REF!</definedName>
    <definedName name="S28R23" localSheetId="10">#REF!</definedName>
    <definedName name="S28R23">#REF!</definedName>
    <definedName name="S28R24" localSheetId="2">#REF!</definedName>
    <definedName name="S28R24" localSheetId="8">#REF!</definedName>
    <definedName name="S28R24" localSheetId="7">#REF!</definedName>
    <definedName name="S28R24" localSheetId="12">#REF!</definedName>
    <definedName name="S28R24" localSheetId="1">#REF!</definedName>
    <definedName name="S28R24" localSheetId="13">#REF!</definedName>
    <definedName name="S28R24" localSheetId="3">#REF!</definedName>
    <definedName name="S28R24" localSheetId="10">#REF!</definedName>
    <definedName name="S28R24">#REF!</definedName>
    <definedName name="S28R3" localSheetId="2">#REF!</definedName>
    <definedName name="S28R3" localSheetId="8">#REF!</definedName>
    <definedName name="S28R3" localSheetId="7">#REF!</definedName>
    <definedName name="S28R3" localSheetId="12">#REF!</definedName>
    <definedName name="S28R3" localSheetId="1">#REF!</definedName>
    <definedName name="S28R3" localSheetId="13">#REF!</definedName>
    <definedName name="S28R3" localSheetId="3">#REF!</definedName>
    <definedName name="S28R3" localSheetId="10">#REF!</definedName>
    <definedName name="S28R3">#REF!</definedName>
    <definedName name="S28R4" localSheetId="2">#REF!</definedName>
    <definedName name="S28R4" localSheetId="8">#REF!</definedName>
    <definedName name="S28R4" localSheetId="7">#REF!</definedName>
    <definedName name="S28R4" localSheetId="12">#REF!</definedName>
    <definedName name="S28R4" localSheetId="1">#REF!</definedName>
    <definedName name="S28R4" localSheetId="13">#REF!</definedName>
    <definedName name="S28R4" localSheetId="3">#REF!</definedName>
    <definedName name="S28R4" localSheetId="10">#REF!</definedName>
    <definedName name="S28R4">#REF!</definedName>
    <definedName name="S28R5" localSheetId="2">#REF!</definedName>
    <definedName name="S28R5" localSheetId="8">#REF!</definedName>
    <definedName name="S28R5" localSheetId="7">#REF!</definedName>
    <definedName name="S28R5" localSheetId="12">#REF!</definedName>
    <definedName name="S28R5" localSheetId="1">#REF!</definedName>
    <definedName name="S28R5" localSheetId="13">#REF!</definedName>
    <definedName name="S28R5" localSheetId="3">#REF!</definedName>
    <definedName name="S28R5" localSheetId="10">#REF!</definedName>
    <definedName name="S28R5">#REF!</definedName>
    <definedName name="S28R6" localSheetId="2">#REF!</definedName>
    <definedName name="S28R6" localSheetId="8">#REF!</definedName>
    <definedName name="S28R6" localSheetId="7">#REF!</definedName>
    <definedName name="S28R6" localSheetId="12">#REF!</definedName>
    <definedName name="S28R6" localSheetId="1">#REF!</definedName>
    <definedName name="S28R6" localSheetId="13">#REF!</definedName>
    <definedName name="S28R6" localSheetId="3">#REF!</definedName>
    <definedName name="S28R6" localSheetId="10">#REF!</definedName>
    <definedName name="S28R6">#REF!</definedName>
    <definedName name="S28R7" localSheetId="2">#REF!</definedName>
    <definedName name="S28R7" localSheetId="8">#REF!</definedName>
    <definedName name="S28R7" localSheetId="7">#REF!</definedName>
    <definedName name="S28R7" localSheetId="12">#REF!</definedName>
    <definedName name="S28R7" localSheetId="1">#REF!</definedName>
    <definedName name="S28R7" localSheetId="13">#REF!</definedName>
    <definedName name="S28R7" localSheetId="3">#REF!</definedName>
    <definedName name="S28R7" localSheetId="10">#REF!</definedName>
    <definedName name="S28R7">#REF!</definedName>
    <definedName name="S28R8" localSheetId="2">#REF!</definedName>
    <definedName name="S28R8" localSheetId="8">#REF!</definedName>
    <definedName name="S28R8" localSheetId="7">#REF!</definedName>
    <definedName name="S28R8" localSheetId="12">#REF!</definedName>
    <definedName name="S28R8" localSheetId="1">#REF!</definedName>
    <definedName name="S28R8" localSheetId="13">#REF!</definedName>
    <definedName name="S28R8" localSheetId="3">#REF!</definedName>
    <definedName name="S28R8" localSheetId="10">#REF!</definedName>
    <definedName name="S28R8">#REF!</definedName>
    <definedName name="S28R9" localSheetId="2">#REF!</definedName>
    <definedName name="S28R9" localSheetId="8">#REF!</definedName>
    <definedName name="S28R9" localSheetId="7">#REF!</definedName>
    <definedName name="S28R9" localSheetId="12">#REF!</definedName>
    <definedName name="S28R9" localSheetId="1">#REF!</definedName>
    <definedName name="S28R9" localSheetId="13">#REF!</definedName>
    <definedName name="S28R9" localSheetId="3">#REF!</definedName>
    <definedName name="S28R9" localSheetId="10">#REF!</definedName>
    <definedName name="S28R9">#REF!</definedName>
    <definedName name="S29P1" localSheetId="2">#REF!</definedName>
    <definedName name="S29P1" localSheetId="8">#REF!</definedName>
    <definedName name="S29P1" localSheetId="7">#REF!</definedName>
    <definedName name="S29P1" localSheetId="12">#REF!</definedName>
    <definedName name="S29P1" localSheetId="1">#REF!</definedName>
    <definedName name="S29P1" localSheetId="13">#REF!</definedName>
    <definedName name="S29P1" localSheetId="3">#REF!</definedName>
    <definedName name="S29P1" localSheetId="10">#REF!</definedName>
    <definedName name="S29P1">#REF!</definedName>
    <definedName name="S29P10" localSheetId="2">#REF!</definedName>
    <definedName name="S29P10" localSheetId="8">#REF!</definedName>
    <definedName name="S29P10" localSheetId="7">#REF!</definedName>
    <definedName name="S29P10" localSheetId="12">#REF!</definedName>
    <definedName name="S29P10" localSheetId="1">#REF!</definedName>
    <definedName name="S29P10" localSheetId="13">#REF!</definedName>
    <definedName name="S29P10" localSheetId="3">#REF!</definedName>
    <definedName name="S29P10" localSheetId="10">#REF!</definedName>
    <definedName name="S29P10">#REF!</definedName>
    <definedName name="S29P11" localSheetId="2">#REF!</definedName>
    <definedName name="S29P11" localSheetId="8">#REF!</definedName>
    <definedName name="S29P11" localSheetId="7">#REF!</definedName>
    <definedName name="S29P11" localSheetId="12">#REF!</definedName>
    <definedName name="S29P11" localSheetId="1">#REF!</definedName>
    <definedName name="S29P11" localSheetId="13">#REF!</definedName>
    <definedName name="S29P11" localSheetId="3">#REF!</definedName>
    <definedName name="S29P11" localSheetId="10">#REF!</definedName>
    <definedName name="S29P11">#REF!</definedName>
    <definedName name="S29P12" localSheetId="2">#REF!</definedName>
    <definedName name="S29P12" localSheetId="8">#REF!</definedName>
    <definedName name="S29P12" localSheetId="7">#REF!</definedName>
    <definedName name="S29P12" localSheetId="12">#REF!</definedName>
    <definedName name="S29P12" localSheetId="1">#REF!</definedName>
    <definedName name="S29P12" localSheetId="13">#REF!</definedName>
    <definedName name="S29P12" localSheetId="3">#REF!</definedName>
    <definedName name="S29P12" localSheetId="10">#REF!</definedName>
    <definedName name="S29P12">#REF!</definedName>
    <definedName name="S29P13" localSheetId="2">#REF!</definedName>
    <definedName name="S29P13" localSheetId="8">#REF!</definedName>
    <definedName name="S29P13" localSheetId="7">#REF!</definedName>
    <definedName name="S29P13" localSheetId="12">#REF!</definedName>
    <definedName name="S29P13" localSheetId="1">#REF!</definedName>
    <definedName name="S29P13" localSheetId="13">#REF!</definedName>
    <definedName name="S29P13" localSheetId="3">#REF!</definedName>
    <definedName name="S29P13" localSheetId="10">#REF!</definedName>
    <definedName name="S29P13">#REF!</definedName>
    <definedName name="S29P14" localSheetId="2">#REF!</definedName>
    <definedName name="S29P14" localSheetId="8">#REF!</definedName>
    <definedName name="S29P14" localSheetId="7">#REF!</definedName>
    <definedName name="S29P14" localSheetId="12">#REF!</definedName>
    <definedName name="S29P14" localSheetId="1">#REF!</definedName>
    <definedName name="S29P14" localSheetId="13">#REF!</definedName>
    <definedName name="S29P14" localSheetId="3">#REF!</definedName>
    <definedName name="S29P14" localSheetId="10">#REF!</definedName>
    <definedName name="S29P14">#REF!</definedName>
    <definedName name="S29P15" localSheetId="2">#REF!</definedName>
    <definedName name="S29P15" localSheetId="8">#REF!</definedName>
    <definedName name="S29P15" localSheetId="7">#REF!</definedName>
    <definedName name="S29P15" localSheetId="12">#REF!</definedName>
    <definedName name="S29P15" localSheetId="1">#REF!</definedName>
    <definedName name="S29P15" localSheetId="13">#REF!</definedName>
    <definedName name="S29P15" localSheetId="3">#REF!</definedName>
    <definedName name="S29P15" localSheetId="10">#REF!</definedName>
    <definedName name="S29P15">#REF!</definedName>
    <definedName name="S29P16" localSheetId="2">#REF!</definedName>
    <definedName name="S29P16" localSheetId="8">#REF!</definedName>
    <definedName name="S29P16" localSheetId="7">#REF!</definedName>
    <definedName name="S29P16" localSheetId="12">#REF!</definedName>
    <definedName name="S29P16" localSheetId="1">#REF!</definedName>
    <definedName name="S29P16" localSheetId="13">#REF!</definedName>
    <definedName name="S29P16" localSheetId="3">#REF!</definedName>
    <definedName name="S29P16" localSheetId="10">#REF!</definedName>
    <definedName name="S29P16">#REF!</definedName>
    <definedName name="S29P17" localSheetId="2">#REF!</definedName>
    <definedName name="S29P17" localSheetId="8">#REF!</definedName>
    <definedName name="S29P17" localSheetId="7">#REF!</definedName>
    <definedName name="S29P17" localSheetId="12">#REF!</definedName>
    <definedName name="S29P17" localSheetId="1">#REF!</definedName>
    <definedName name="S29P17" localSheetId="13">#REF!</definedName>
    <definedName name="S29P17" localSheetId="3">#REF!</definedName>
    <definedName name="S29P17" localSheetId="10">#REF!</definedName>
    <definedName name="S29P17">#REF!</definedName>
    <definedName name="S29P18" localSheetId="2">#REF!</definedName>
    <definedName name="S29P18" localSheetId="8">#REF!</definedName>
    <definedName name="S29P18" localSheetId="7">#REF!</definedName>
    <definedName name="S29P18" localSheetId="12">#REF!</definedName>
    <definedName name="S29P18" localSheetId="1">#REF!</definedName>
    <definedName name="S29P18" localSheetId="13">#REF!</definedName>
    <definedName name="S29P18" localSheetId="3">#REF!</definedName>
    <definedName name="S29P18" localSheetId="10">#REF!</definedName>
    <definedName name="S29P18">#REF!</definedName>
    <definedName name="S29P19" localSheetId="2">#REF!</definedName>
    <definedName name="S29P19" localSheetId="8">#REF!</definedName>
    <definedName name="S29P19" localSheetId="7">#REF!</definedName>
    <definedName name="S29P19" localSheetId="12">#REF!</definedName>
    <definedName name="S29P19" localSheetId="1">#REF!</definedName>
    <definedName name="S29P19" localSheetId="13">#REF!</definedName>
    <definedName name="S29P19" localSheetId="3">#REF!</definedName>
    <definedName name="S29P19" localSheetId="10">#REF!</definedName>
    <definedName name="S29P19">#REF!</definedName>
    <definedName name="S29P2" localSheetId="2">#REF!</definedName>
    <definedName name="S29P2" localSheetId="8">#REF!</definedName>
    <definedName name="S29P2" localSheetId="7">#REF!</definedName>
    <definedName name="S29P2" localSheetId="12">#REF!</definedName>
    <definedName name="S29P2" localSheetId="1">#REF!</definedName>
    <definedName name="S29P2" localSheetId="13">#REF!</definedName>
    <definedName name="S29P2" localSheetId="3">#REF!</definedName>
    <definedName name="S29P2" localSheetId="10">#REF!</definedName>
    <definedName name="S29P2">#REF!</definedName>
    <definedName name="S29P20" localSheetId="2">#REF!</definedName>
    <definedName name="S29P20" localSheetId="8">#REF!</definedName>
    <definedName name="S29P20" localSheetId="7">#REF!</definedName>
    <definedName name="S29P20" localSheetId="12">#REF!</definedName>
    <definedName name="S29P20" localSheetId="1">#REF!</definedName>
    <definedName name="S29P20" localSheetId="13">#REF!</definedName>
    <definedName name="S29P20" localSheetId="3">#REF!</definedName>
    <definedName name="S29P20" localSheetId="10">#REF!</definedName>
    <definedName name="S29P20">#REF!</definedName>
    <definedName name="S29P21" localSheetId="2">#REF!</definedName>
    <definedName name="S29P21" localSheetId="8">#REF!</definedName>
    <definedName name="S29P21" localSheetId="7">#REF!</definedName>
    <definedName name="S29P21" localSheetId="12">#REF!</definedName>
    <definedName name="S29P21" localSheetId="1">#REF!</definedName>
    <definedName name="S29P21" localSheetId="13">#REF!</definedName>
    <definedName name="S29P21" localSheetId="3">#REF!</definedName>
    <definedName name="S29P21" localSheetId="10">#REF!</definedName>
    <definedName name="S29P21">#REF!</definedName>
    <definedName name="S29P22" localSheetId="2">#REF!</definedName>
    <definedName name="S29P22" localSheetId="8">#REF!</definedName>
    <definedName name="S29P22" localSheetId="7">#REF!</definedName>
    <definedName name="S29P22" localSheetId="12">#REF!</definedName>
    <definedName name="S29P22" localSheetId="1">#REF!</definedName>
    <definedName name="S29P22" localSheetId="13">#REF!</definedName>
    <definedName name="S29P22" localSheetId="3">#REF!</definedName>
    <definedName name="S29P22" localSheetId="10">#REF!</definedName>
    <definedName name="S29P22">#REF!</definedName>
    <definedName name="S29P23" localSheetId="2">#REF!</definedName>
    <definedName name="S29P23" localSheetId="8">#REF!</definedName>
    <definedName name="S29P23" localSheetId="7">#REF!</definedName>
    <definedName name="S29P23" localSheetId="12">#REF!</definedName>
    <definedName name="S29P23" localSheetId="1">#REF!</definedName>
    <definedName name="S29P23" localSheetId="13">#REF!</definedName>
    <definedName name="S29P23" localSheetId="3">#REF!</definedName>
    <definedName name="S29P23" localSheetId="10">#REF!</definedName>
    <definedName name="S29P23">#REF!</definedName>
    <definedName name="S29P24" localSheetId="2">#REF!</definedName>
    <definedName name="S29P24" localSheetId="8">#REF!</definedName>
    <definedName name="S29P24" localSheetId="7">#REF!</definedName>
    <definedName name="S29P24" localSheetId="12">#REF!</definedName>
    <definedName name="S29P24" localSheetId="1">#REF!</definedName>
    <definedName name="S29P24" localSheetId="13">#REF!</definedName>
    <definedName name="S29P24" localSheetId="3">#REF!</definedName>
    <definedName name="S29P24" localSheetId="10">#REF!</definedName>
    <definedName name="S29P24">#REF!</definedName>
    <definedName name="S29P3" localSheetId="2">#REF!</definedName>
    <definedName name="S29P3" localSheetId="8">#REF!</definedName>
    <definedName name="S29P3" localSheetId="7">#REF!</definedName>
    <definedName name="S29P3" localSheetId="12">#REF!</definedName>
    <definedName name="S29P3" localSheetId="1">#REF!</definedName>
    <definedName name="S29P3" localSheetId="13">#REF!</definedName>
    <definedName name="S29P3" localSheetId="3">#REF!</definedName>
    <definedName name="S29P3" localSheetId="10">#REF!</definedName>
    <definedName name="S29P3">#REF!</definedName>
    <definedName name="S29P4" localSheetId="2">#REF!</definedName>
    <definedName name="S29P4" localSheetId="8">#REF!</definedName>
    <definedName name="S29P4" localSheetId="7">#REF!</definedName>
    <definedName name="S29P4" localSheetId="12">#REF!</definedName>
    <definedName name="S29P4" localSheetId="1">#REF!</definedName>
    <definedName name="S29P4" localSheetId="13">#REF!</definedName>
    <definedName name="S29P4" localSheetId="3">#REF!</definedName>
    <definedName name="S29P4" localSheetId="10">#REF!</definedName>
    <definedName name="S29P4">#REF!</definedName>
    <definedName name="S29P5" localSheetId="2">#REF!</definedName>
    <definedName name="S29P5" localSheetId="8">#REF!</definedName>
    <definedName name="S29P5" localSheetId="7">#REF!</definedName>
    <definedName name="S29P5" localSheetId="12">#REF!</definedName>
    <definedName name="S29P5" localSheetId="1">#REF!</definedName>
    <definedName name="S29P5" localSheetId="13">#REF!</definedName>
    <definedName name="S29P5" localSheetId="3">#REF!</definedName>
    <definedName name="S29P5" localSheetId="10">#REF!</definedName>
    <definedName name="S29P5">#REF!</definedName>
    <definedName name="S29P6" localSheetId="2">#REF!</definedName>
    <definedName name="S29P6" localSheetId="8">#REF!</definedName>
    <definedName name="S29P6" localSheetId="7">#REF!</definedName>
    <definedName name="S29P6" localSheetId="12">#REF!</definedName>
    <definedName name="S29P6" localSheetId="1">#REF!</definedName>
    <definedName name="S29P6" localSheetId="13">#REF!</definedName>
    <definedName name="S29P6" localSheetId="3">#REF!</definedName>
    <definedName name="S29P6" localSheetId="10">#REF!</definedName>
    <definedName name="S29P6">#REF!</definedName>
    <definedName name="S29P7" localSheetId="2">#REF!</definedName>
    <definedName name="S29P7" localSheetId="8">#REF!</definedName>
    <definedName name="S29P7" localSheetId="7">#REF!</definedName>
    <definedName name="S29P7" localSheetId="12">#REF!</definedName>
    <definedName name="S29P7" localSheetId="1">#REF!</definedName>
    <definedName name="S29P7" localSheetId="13">#REF!</definedName>
    <definedName name="S29P7" localSheetId="3">#REF!</definedName>
    <definedName name="S29P7" localSheetId="10">#REF!</definedName>
    <definedName name="S29P7">#REF!</definedName>
    <definedName name="S29P8" localSheetId="2">#REF!</definedName>
    <definedName name="S29P8" localSheetId="8">#REF!</definedName>
    <definedName name="S29P8" localSheetId="7">#REF!</definedName>
    <definedName name="S29P8" localSheetId="12">#REF!</definedName>
    <definedName name="S29P8" localSheetId="1">#REF!</definedName>
    <definedName name="S29P8" localSheetId="13">#REF!</definedName>
    <definedName name="S29P8" localSheetId="3">#REF!</definedName>
    <definedName name="S29P8" localSheetId="10">#REF!</definedName>
    <definedName name="S29P8">#REF!</definedName>
    <definedName name="S29P9" localSheetId="2">#REF!</definedName>
    <definedName name="S29P9" localSheetId="8">#REF!</definedName>
    <definedName name="S29P9" localSheetId="7">#REF!</definedName>
    <definedName name="S29P9" localSheetId="12">#REF!</definedName>
    <definedName name="S29P9" localSheetId="1">#REF!</definedName>
    <definedName name="S29P9" localSheetId="13">#REF!</definedName>
    <definedName name="S29P9" localSheetId="3">#REF!</definedName>
    <definedName name="S29P9" localSheetId="10">#REF!</definedName>
    <definedName name="S29P9">#REF!</definedName>
    <definedName name="S29R1" localSheetId="2">#REF!</definedName>
    <definedName name="S29R1" localSheetId="8">#REF!</definedName>
    <definedName name="S29R1" localSheetId="7">#REF!</definedName>
    <definedName name="S29R1" localSheetId="12">#REF!</definedName>
    <definedName name="S29R1" localSheetId="1">#REF!</definedName>
    <definedName name="S29R1" localSheetId="13">#REF!</definedName>
    <definedName name="S29R1" localSheetId="3">#REF!</definedName>
    <definedName name="S29R1" localSheetId="10">#REF!</definedName>
    <definedName name="S29R1">#REF!</definedName>
    <definedName name="S29R10" localSheetId="2">#REF!</definedName>
    <definedName name="S29R10" localSheetId="8">#REF!</definedName>
    <definedName name="S29R10" localSheetId="7">#REF!</definedName>
    <definedName name="S29R10" localSheetId="12">#REF!</definedName>
    <definedName name="S29R10" localSheetId="1">#REF!</definedName>
    <definedName name="S29R10" localSheetId="13">#REF!</definedName>
    <definedName name="S29R10" localSheetId="3">#REF!</definedName>
    <definedName name="S29R10" localSheetId="10">#REF!</definedName>
    <definedName name="S29R10">#REF!</definedName>
    <definedName name="S29R11" localSheetId="2">#REF!</definedName>
    <definedName name="S29R11" localSheetId="8">#REF!</definedName>
    <definedName name="S29R11" localSheetId="7">#REF!</definedName>
    <definedName name="S29R11" localSheetId="12">#REF!</definedName>
    <definedName name="S29R11" localSheetId="1">#REF!</definedName>
    <definedName name="S29R11" localSheetId="13">#REF!</definedName>
    <definedName name="S29R11" localSheetId="3">#REF!</definedName>
    <definedName name="S29R11" localSheetId="10">#REF!</definedName>
    <definedName name="S29R11">#REF!</definedName>
    <definedName name="S29R12" localSheetId="2">#REF!</definedName>
    <definedName name="S29R12" localSheetId="8">#REF!</definedName>
    <definedName name="S29R12" localSheetId="7">#REF!</definedName>
    <definedName name="S29R12" localSheetId="12">#REF!</definedName>
    <definedName name="S29R12" localSheetId="1">#REF!</definedName>
    <definedName name="S29R12" localSheetId="13">#REF!</definedName>
    <definedName name="S29R12" localSheetId="3">#REF!</definedName>
    <definedName name="S29R12" localSheetId="10">#REF!</definedName>
    <definedName name="S29R12">#REF!</definedName>
    <definedName name="S29R13" localSheetId="2">#REF!</definedName>
    <definedName name="S29R13" localSheetId="8">#REF!</definedName>
    <definedName name="S29R13" localSheetId="7">#REF!</definedName>
    <definedName name="S29R13" localSheetId="12">#REF!</definedName>
    <definedName name="S29R13" localSheetId="1">#REF!</definedName>
    <definedName name="S29R13" localSheetId="13">#REF!</definedName>
    <definedName name="S29R13" localSheetId="3">#REF!</definedName>
    <definedName name="S29R13" localSheetId="10">#REF!</definedName>
    <definedName name="S29R13">#REF!</definedName>
    <definedName name="S29R14" localSheetId="2">#REF!</definedName>
    <definedName name="S29R14" localSheetId="8">#REF!</definedName>
    <definedName name="S29R14" localSheetId="7">#REF!</definedName>
    <definedName name="S29R14" localSheetId="12">#REF!</definedName>
    <definedName name="S29R14" localSheetId="1">#REF!</definedName>
    <definedName name="S29R14" localSheetId="13">#REF!</definedName>
    <definedName name="S29R14" localSheetId="3">#REF!</definedName>
    <definedName name="S29R14" localSheetId="10">#REF!</definedName>
    <definedName name="S29R14">#REF!</definedName>
    <definedName name="S29R15" localSheetId="2">#REF!</definedName>
    <definedName name="S29R15" localSheetId="8">#REF!</definedName>
    <definedName name="S29R15" localSheetId="7">#REF!</definedName>
    <definedName name="S29R15" localSheetId="12">#REF!</definedName>
    <definedName name="S29R15" localSheetId="1">#REF!</definedName>
    <definedName name="S29R15" localSheetId="13">#REF!</definedName>
    <definedName name="S29R15" localSheetId="3">#REF!</definedName>
    <definedName name="S29R15" localSheetId="10">#REF!</definedName>
    <definedName name="S29R15">#REF!</definedName>
    <definedName name="S29R16" localSheetId="2">#REF!</definedName>
    <definedName name="S29R16" localSheetId="8">#REF!</definedName>
    <definedName name="S29R16" localSheetId="7">#REF!</definedName>
    <definedName name="S29R16" localSheetId="12">#REF!</definedName>
    <definedName name="S29R16" localSheetId="1">#REF!</definedName>
    <definedName name="S29R16" localSheetId="13">#REF!</definedName>
    <definedName name="S29R16" localSheetId="3">#REF!</definedName>
    <definedName name="S29R16" localSheetId="10">#REF!</definedName>
    <definedName name="S29R16">#REF!</definedName>
    <definedName name="S29R17" localSheetId="2">#REF!</definedName>
    <definedName name="S29R17" localSheetId="8">#REF!</definedName>
    <definedName name="S29R17" localSheetId="7">#REF!</definedName>
    <definedName name="S29R17" localSheetId="12">#REF!</definedName>
    <definedName name="S29R17" localSheetId="1">#REF!</definedName>
    <definedName name="S29R17" localSheetId="13">#REF!</definedName>
    <definedName name="S29R17" localSheetId="3">#REF!</definedName>
    <definedName name="S29R17" localSheetId="10">#REF!</definedName>
    <definedName name="S29R17">#REF!</definedName>
    <definedName name="S29R18" localSheetId="2">#REF!</definedName>
    <definedName name="S29R18" localSheetId="8">#REF!</definedName>
    <definedName name="S29R18" localSheetId="7">#REF!</definedName>
    <definedName name="S29R18" localSheetId="12">#REF!</definedName>
    <definedName name="S29R18" localSheetId="1">#REF!</definedName>
    <definedName name="S29R18" localSheetId="13">#REF!</definedName>
    <definedName name="S29R18" localSheetId="3">#REF!</definedName>
    <definedName name="S29R18" localSheetId="10">#REF!</definedName>
    <definedName name="S29R18">#REF!</definedName>
    <definedName name="S29R19" localSheetId="2">#REF!</definedName>
    <definedName name="S29R19" localSheetId="8">#REF!</definedName>
    <definedName name="S29R19" localSheetId="7">#REF!</definedName>
    <definedName name="S29R19" localSheetId="12">#REF!</definedName>
    <definedName name="S29R19" localSheetId="1">#REF!</definedName>
    <definedName name="S29R19" localSheetId="13">#REF!</definedName>
    <definedName name="S29R19" localSheetId="3">#REF!</definedName>
    <definedName name="S29R19" localSheetId="10">#REF!</definedName>
    <definedName name="S29R19">#REF!</definedName>
    <definedName name="S29R2" localSheetId="2">#REF!</definedName>
    <definedName name="S29R2" localSheetId="8">#REF!</definedName>
    <definedName name="S29R2" localSheetId="7">#REF!</definedName>
    <definedName name="S29R2" localSheetId="12">#REF!</definedName>
    <definedName name="S29R2" localSheetId="1">#REF!</definedName>
    <definedName name="S29R2" localSheetId="13">#REF!</definedName>
    <definedName name="S29R2" localSheetId="3">#REF!</definedName>
    <definedName name="S29R2" localSheetId="10">#REF!</definedName>
    <definedName name="S29R2">#REF!</definedName>
    <definedName name="S29R20" localSheetId="2">#REF!</definedName>
    <definedName name="S29R20" localSheetId="8">#REF!</definedName>
    <definedName name="S29R20" localSheetId="7">#REF!</definedName>
    <definedName name="S29R20" localSheetId="12">#REF!</definedName>
    <definedName name="S29R20" localSheetId="1">#REF!</definedName>
    <definedName name="S29R20" localSheetId="13">#REF!</definedName>
    <definedName name="S29R20" localSheetId="3">#REF!</definedName>
    <definedName name="S29R20" localSheetId="10">#REF!</definedName>
    <definedName name="S29R20">#REF!</definedName>
    <definedName name="S29R21" localSheetId="2">#REF!</definedName>
    <definedName name="S29R21" localSheetId="8">#REF!</definedName>
    <definedName name="S29R21" localSheetId="7">#REF!</definedName>
    <definedName name="S29R21" localSheetId="12">#REF!</definedName>
    <definedName name="S29R21" localSheetId="1">#REF!</definedName>
    <definedName name="S29R21" localSheetId="13">#REF!</definedName>
    <definedName name="S29R21" localSheetId="3">#REF!</definedName>
    <definedName name="S29R21" localSheetId="10">#REF!</definedName>
    <definedName name="S29R21">#REF!</definedName>
    <definedName name="S29R22" localSheetId="2">#REF!</definedName>
    <definedName name="S29R22" localSheetId="8">#REF!</definedName>
    <definedName name="S29R22" localSheetId="7">#REF!</definedName>
    <definedName name="S29R22" localSheetId="12">#REF!</definedName>
    <definedName name="S29R22" localSheetId="1">#REF!</definedName>
    <definedName name="S29R22" localSheetId="13">#REF!</definedName>
    <definedName name="S29R22" localSheetId="3">#REF!</definedName>
    <definedName name="S29R22" localSheetId="10">#REF!</definedName>
    <definedName name="S29R22">#REF!</definedName>
    <definedName name="S29R23" localSheetId="2">#REF!</definedName>
    <definedName name="S29R23" localSheetId="8">#REF!</definedName>
    <definedName name="S29R23" localSheetId="7">#REF!</definedName>
    <definedName name="S29R23" localSheetId="12">#REF!</definedName>
    <definedName name="S29R23" localSheetId="1">#REF!</definedName>
    <definedName name="S29R23" localSheetId="13">#REF!</definedName>
    <definedName name="S29R23" localSheetId="3">#REF!</definedName>
    <definedName name="S29R23" localSheetId="10">#REF!</definedName>
    <definedName name="S29R23">#REF!</definedName>
    <definedName name="S29R24" localSheetId="2">#REF!</definedName>
    <definedName name="S29R24" localSheetId="8">#REF!</definedName>
    <definedName name="S29R24" localSheetId="7">#REF!</definedName>
    <definedName name="S29R24" localSheetId="12">#REF!</definedName>
    <definedName name="S29R24" localSheetId="1">#REF!</definedName>
    <definedName name="S29R24" localSheetId="13">#REF!</definedName>
    <definedName name="S29R24" localSheetId="3">#REF!</definedName>
    <definedName name="S29R24" localSheetId="10">#REF!</definedName>
    <definedName name="S29R24">#REF!</definedName>
    <definedName name="S29R3" localSheetId="2">#REF!</definedName>
    <definedName name="S29R3" localSheetId="8">#REF!</definedName>
    <definedName name="S29R3" localSheetId="7">#REF!</definedName>
    <definedName name="S29R3" localSheetId="12">#REF!</definedName>
    <definedName name="S29R3" localSheetId="1">#REF!</definedName>
    <definedName name="S29R3" localSheetId="13">#REF!</definedName>
    <definedName name="S29R3" localSheetId="3">#REF!</definedName>
    <definedName name="S29R3" localSheetId="10">#REF!</definedName>
    <definedName name="S29R3">#REF!</definedName>
    <definedName name="S29R4" localSheetId="2">#REF!</definedName>
    <definedName name="S29R4" localSheetId="8">#REF!</definedName>
    <definedName name="S29R4" localSheetId="7">#REF!</definedName>
    <definedName name="S29R4" localSheetId="12">#REF!</definedName>
    <definedName name="S29R4" localSheetId="1">#REF!</definedName>
    <definedName name="S29R4" localSheetId="13">#REF!</definedName>
    <definedName name="S29R4" localSheetId="3">#REF!</definedName>
    <definedName name="S29R4" localSheetId="10">#REF!</definedName>
    <definedName name="S29R4">#REF!</definedName>
    <definedName name="S29R5" localSheetId="2">#REF!</definedName>
    <definedName name="S29R5" localSheetId="8">#REF!</definedName>
    <definedName name="S29R5" localSheetId="7">#REF!</definedName>
    <definedName name="S29R5" localSheetId="12">#REF!</definedName>
    <definedName name="S29R5" localSheetId="1">#REF!</definedName>
    <definedName name="S29R5" localSheetId="13">#REF!</definedName>
    <definedName name="S29R5" localSheetId="3">#REF!</definedName>
    <definedName name="S29R5" localSheetId="10">#REF!</definedName>
    <definedName name="S29R5">#REF!</definedName>
    <definedName name="S29R6" localSheetId="2">#REF!</definedName>
    <definedName name="S29R6" localSheetId="8">#REF!</definedName>
    <definedName name="S29R6" localSheetId="7">#REF!</definedName>
    <definedName name="S29R6" localSheetId="12">#REF!</definedName>
    <definedName name="S29R6" localSheetId="1">#REF!</definedName>
    <definedName name="S29R6" localSheetId="13">#REF!</definedName>
    <definedName name="S29R6" localSheetId="3">#REF!</definedName>
    <definedName name="S29R6" localSheetId="10">#REF!</definedName>
    <definedName name="S29R6">#REF!</definedName>
    <definedName name="S29R7" localSheetId="2">#REF!</definedName>
    <definedName name="S29R7" localSheetId="8">#REF!</definedName>
    <definedName name="S29R7" localSheetId="7">#REF!</definedName>
    <definedName name="S29R7" localSheetId="12">#REF!</definedName>
    <definedName name="S29R7" localSheetId="1">#REF!</definedName>
    <definedName name="S29R7" localSheetId="13">#REF!</definedName>
    <definedName name="S29R7" localSheetId="3">#REF!</definedName>
    <definedName name="S29R7" localSheetId="10">#REF!</definedName>
    <definedName name="S29R7">#REF!</definedName>
    <definedName name="S29R8" localSheetId="2">#REF!</definedName>
    <definedName name="S29R8" localSheetId="8">#REF!</definedName>
    <definedName name="S29R8" localSheetId="7">#REF!</definedName>
    <definedName name="S29R8" localSheetId="12">#REF!</definedName>
    <definedName name="S29R8" localSheetId="1">#REF!</definedName>
    <definedName name="S29R8" localSheetId="13">#REF!</definedName>
    <definedName name="S29R8" localSheetId="3">#REF!</definedName>
    <definedName name="S29R8" localSheetId="10">#REF!</definedName>
    <definedName name="S29R8">#REF!</definedName>
    <definedName name="S29R9" localSheetId="2">#REF!</definedName>
    <definedName name="S29R9" localSheetId="8">#REF!</definedName>
    <definedName name="S29R9" localSheetId="7">#REF!</definedName>
    <definedName name="S29R9" localSheetId="12">#REF!</definedName>
    <definedName name="S29R9" localSheetId="1">#REF!</definedName>
    <definedName name="S29R9" localSheetId="13">#REF!</definedName>
    <definedName name="S29R9" localSheetId="3">#REF!</definedName>
    <definedName name="S29R9" localSheetId="10">#REF!</definedName>
    <definedName name="S29R9">#REF!</definedName>
    <definedName name="S2P1" localSheetId="2">#REF!</definedName>
    <definedName name="S2P1" localSheetId="8">#REF!</definedName>
    <definedName name="S2P1" localSheetId="7">#REF!</definedName>
    <definedName name="S2P1" localSheetId="12">#REF!</definedName>
    <definedName name="S2P1" localSheetId="1">#REF!</definedName>
    <definedName name="S2P1" localSheetId="13">#REF!</definedName>
    <definedName name="S2P1" localSheetId="3">#REF!</definedName>
    <definedName name="S2P1" localSheetId="10">#REF!</definedName>
    <definedName name="S2P1">#REF!</definedName>
    <definedName name="S2P10" localSheetId="2">#REF!</definedName>
    <definedName name="S2P10" localSheetId="8">#REF!</definedName>
    <definedName name="S2P10" localSheetId="7">#REF!</definedName>
    <definedName name="S2P10" localSheetId="12">#REF!</definedName>
    <definedName name="S2P10" localSheetId="1">#REF!</definedName>
    <definedName name="S2P10" localSheetId="13">#REF!</definedName>
    <definedName name="S2P10" localSheetId="3">#REF!</definedName>
    <definedName name="S2P10" localSheetId="10">#REF!</definedName>
    <definedName name="S2P10">#REF!</definedName>
    <definedName name="S2P11" localSheetId="2">#REF!</definedName>
    <definedName name="S2P11" localSheetId="8">#REF!</definedName>
    <definedName name="S2P11" localSheetId="7">#REF!</definedName>
    <definedName name="S2P11" localSheetId="12">#REF!</definedName>
    <definedName name="S2P11" localSheetId="1">#REF!</definedName>
    <definedName name="S2P11" localSheetId="13">#REF!</definedName>
    <definedName name="S2P11" localSheetId="3">#REF!</definedName>
    <definedName name="S2P11" localSheetId="10">#REF!</definedName>
    <definedName name="S2P11">#REF!</definedName>
    <definedName name="S2P12" localSheetId="2">#REF!</definedName>
    <definedName name="S2P12" localSheetId="8">#REF!</definedName>
    <definedName name="S2P12" localSheetId="7">#REF!</definedName>
    <definedName name="S2P12" localSheetId="12">#REF!</definedName>
    <definedName name="S2P12" localSheetId="1">#REF!</definedName>
    <definedName name="S2P12" localSheetId="13">#REF!</definedName>
    <definedName name="S2P12" localSheetId="3">#REF!</definedName>
    <definedName name="S2P12" localSheetId="10">#REF!</definedName>
    <definedName name="S2P12">#REF!</definedName>
    <definedName name="S2P13" localSheetId="2">#REF!</definedName>
    <definedName name="S2P13" localSheetId="8">#REF!</definedName>
    <definedName name="S2P13" localSheetId="7">#REF!</definedName>
    <definedName name="S2P13" localSheetId="12">#REF!</definedName>
    <definedName name="S2P13" localSheetId="1">#REF!</definedName>
    <definedName name="S2P13" localSheetId="13">#REF!</definedName>
    <definedName name="S2P13" localSheetId="3">#REF!</definedName>
    <definedName name="S2P13" localSheetId="10">#REF!</definedName>
    <definedName name="S2P13">#REF!</definedName>
    <definedName name="S2P14" localSheetId="2">#REF!</definedName>
    <definedName name="S2P14" localSheetId="8">#REF!</definedName>
    <definedName name="S2P14" localSheetId="7">#REF!</definedName>
    <definedName name="S2P14" localSheetId="12">#REF!</definedName>
    <definedName name="S2P14" localSheetId="1">#REF!</definedName>
    <definedName name="S2P14" localSheetId="13">#REF!</definedName>
    <definedName name="S2P14" localSheetId="3">#REF!</definedName>
    <definedName name="S2P14" localSheetId="10">#REF!</definedName>
    <definedName name="S2P14">#REF!</definedName>
    <definedName name="S2P15" localSheetId="2">#REF!</definedName>
    <definedName name="S2P15" localSheetId="8">#REF!</definedName>
    <definedName name="S2P15" localSheetId="7">#REF!</definedName>
    <definedName name="S2P15" localSheetId="12">#REF!</definedName>
    <definedName name="S2P15" localSheetId="1">#REF!</definedName>
    <definedName name="S2P15" localSheetId="13">#REF!</definedName>
    <definedName name="S2P15" localSheetId="3">#REF!</definedName>
    <definedName name="S2P15" localSheetId="10">#REF!</definedName>
    <definedName name="S2P15">#REF!</definedName>
    <definedName name="S2P16" localSheetId="2">#REF!</definedName>
    <definedName name="S2P16" localSheetId="8">#REF!</definedName>
    <definedName name="S2P16" localSheetId="7">#REF!</definedName>
    <definedName name="S2P16" localSheetId="12">#REF!</definedName>
    <definedName name="S2P16" localSheetId="1">#REF!</definedName>
    <definedName name="S2P16" localSheetId="13">#REF!</definedName>
    <definedName name="S2P16" localSheetId="3">#REF!</definedName>
    <definedName name="S2P16" localSheetId="10">#REF!</definedName>
    <definedName name="S2P16">#REF!</definedName>
    <definedName name="S2P17" localSheetId="2">#REF!</definedName>
    <definedName name="S2P17" localSheetId="8">#REF!</definedName>
    <definedName name="S2P17" localSheetId="7">#REF!</definedName>
    <definedName name="S2P17" localSheetId="12">#REF!</definedName>
    <definedName name="S2P17" localSheetId="1">#REF!</definedName>
    <definedName name="S2P17" localSheetId="13">#REF!</definedName>
    <definedName name="S2P17" localSheetId="3">#REF!</definedName>
    <definedName name="S2P17" localSheetId="10">#REF!</definedName>
    <definedName name="S2P17">#REF!</definedName>
    <definedName name="S2P18" localSheetId="2">#REF!</definedName>
    <definedName name="S2P18" localSheetId="8">#REF!</definedName>
    <definedName name="S2P18" localSheetId="7">#REF!</definedName>
    <definedName name="S2P18" localSheetId="12">#REF!</definedName>
    <definedName name="S2P18" localSheetId="1">#REF!</definedName>
    <definedName name="S2P18" localSheetId="13">#REF!</definedName>
    <definedName name="S2P18" localSheetId="3">#REF!</definedName>
    <definedName name="S2P18" localSheetId="10">#REF!</definedName>
    <definedName name="S2P18">#REF!</definedName>
    <definedName name="S2P19" localSheetId="2">#REF!</definedName>
    <definedName name="S2P19" localSheetId="8">#REF!</definedName>
    <definedName name="S2P19" localSheetId="7">#REF!</definedName>
    <definedName name="S2P19" localSheetId="12">#REF!</definedName>
    <definedName name="S2P19" localSheetId="1">#REF!</definedName>
    <definedName name="S2P19" localSheetId="13">#REF!</definedName>
    <definedName name="S2P19" localSheetId="3">#REF!</definedName>
    <definedName name="S2P19" localSheetId="10">#REF!</definedName>
    <definedName name="S2P19">#REF!</definedName>
    <definedName name="S2P2" localSheetId="2">#REF!</definedName>
    <definedName name="S2P2" localSheetId="8">#REF!</definedName>
    <definedName name="S2P2" localSheetId="7">#REF!</definedName>
    <definedName name="S2P2" localSheetId="12">#REF!</definedName>
    <definedName name="S2P2" localSheetId="1">#REF!</definedName>
    <definedName name="S2P2" localSheetId="13">#REF!</definedName>
    <definedName name="S2P2" localSheetId="3">#REF!</definedName>
    <definedName name="S2P2" localSheetId="10">#REF!</definedName>
    <definedName name="S2P2">#REF!</definedName>
    <definedName name="S2P20" localSheetId="2">#REF!</definedName>
    <definedName name="S2P20" localSheetId="8">#REF!</definedName>
    <definedName name="S2P20" localSheetId="7">#REF!</definedName>
    <definedName name="S2P20" localSheetId="12">#REF!</definedName>
    <definedName name="S2P20" localSheetId="1">#REF!</definedName>
    <definedName name="S2P20" localSheetId="13">#REF!</definedName>
    <definedName name="S2P20" localSheetId="3">#REF!</definedName>
    <definedName name="S2P20" localSheetId="10">#REF!</definedName>
    <definedName name="S2P20">#REF!</definedName>
    <definedName name="S2P21" localSheetId="2">#REF!</definedName>
    <definedName name="S2P21" localSheetId="8">#REF!</definedName>
    <definedName name="S2P21" localSheetId="7">#REF!</definedName>
    <definedName name="S2P21" localSheetId="12">#REF!</definedName>
    <definedName name="S2P21" localSheetId="1">#REF!</definedName>
    <definedName name="S2P21" localSheetId="13">#REF!</definedName>
    <definedName name="S2P21" localSheetId="3">#REF!</definedName>
    <definedName name="S2P21" localSheetId="10">#REF!</definedName>
    <definedName name="S2P21">#REF!</definedName>
    <definedName name="S2P22" localSheetId="2">#REF!</definedName>
    <definedName name="S2P22" localSheetId="8">#REF!</definedName>
    <definedName name="S2P22" localSheetId="7">#REF!</definedName>
    <definedName name="S2P22" localSheetId="12">#REF!</definedName>
    <definedName name="S2P22" localSheetId="1">#REF!</definedName>
    <definedName name="S2P22" localSheetId="13">#REF!</definedName>
    <definedName name="S2P22" localSheetId="3">#REF!</definedName>
    <definedName name="S2P22" localSheetId="10">#REF!</definedName>
    <definedName name="S2P22">#REF!</definedName>
    <definedName name="S2P23" localSheetId="2">#REF!</definedName>
    <definedName name="S2P23" localSheetId="8">#REF!</definedName>
    <definedName name="S2P23" localSheetId="7">#REF!</definedName>
    <definedName name="S2P23" localSheetId="12">#REF!</definedName>
    <definedName name="S2P23" localSheetId="1">#REF!</definedName>
    <definedName name="S2P23" localSheetId="13">#REF!</definedName>
    <definedName name="S2P23" localSheetId="3">#REF!</definedName>
    <definedName name="S2P23" localSheetId="10">#REF!</definedName>
    <definedName name="S2P23">#REF!</definedName>
    <definedName name="S2P24" localSheetId="2">#REF!</definedName>
    <definedName name="S2P24" localSheetId="8">#REF!</definedName>
    <definedName name="S2P24" localSheetId="7">#REF!</definedName>
    <definedName name="S2P24" localSheetId="12">#REF!</definedName>
    <definedName name="S2P24" localSheetId="1">#REF!</definedName>
    <definedName name="S2P24" localSheetId="13">#REF!</definedName>
    <definedName name="S2P24" localSheetId="3">#REF!</definedName>
    <definedName name="S2P24" localSheetId="10">#REF!</definedName>
    <definedName name="S2P24">#REF!</definedName>
    <definedName name="S2P3" localSheetId="2">#REF!</definedName>
    <definedName name="S2P3" localSheetId="8">#REF!</definedName>
    <definedName name="S2P3" localSheetId="7">#REF!</definedName>
    <definedName name="S2P3" localSheetId="12">#REF!</definedName>
    <definedName name="S2P3" localSheetId="1">#REF!</definedName>
    <definedName name="S2P3" localSheetId="13">#REF!</definedName>
    <definedName name="S2P3" localSheetId="3">#REF!</definedName>
    <definedName name="S2P3" localSheetId="10">#REF!</definedName>
    <definedName name="S2P3">#REF!</definedName>
    <definedName name="S2P4" localSheetId="2">#REF!</definedName>
    <definedName name="S2P4" localSheetId="8">#REF!</definedName>
    <definedName name="S2P4" localSheetId="7">#REF!</definedName>
    <definedName name="S2P4" localSheetId="12">#REF!</definedName>
    <definedName name="S2P4" localSheetId="1">#REF!</definedName>
    <definedName name="S2P4" localSheetId="13">#REF!</definedName>
    <definedName name="S2P4" localSheetId="3">#REF!</definedName>
    <definedName name="S2P4" localSheetId="10">#REF!</definedName>
    <definedName name="S2P4">#REF!</definedName>
    <definedName name="S2P5" localSheetId="2">#REF!</definedName>
    <definedName name="S2P5" localSheetId="8">#REF!</definedName>
    <definedName name="S2P5" localSheetId="7">#REF!</definedName>
    <definedName name="S2P5" localSheetId="12">#REF!</definedName>
    <definedName name="S2P5" localSheetId="1">#REF!</definedName>
    <definedName name="S2P5" localSheetId="13">#REF!</definedName>
    <definedName name="S2P5" localSheetId="3">#REF!</definedName>
    <definedName name="S2P5" localSheetId="10">#REF!</definedName>
    <definedName name="S2P5">#REF!</definedName>
    <definedName name="S2P6" localSheetId="2">#REF!</definedName>
    <definedName name="S2P6" localSheetId="8">#REF!</definedName>
    <definedName name="S2P6" localSheetId="7">#REF!</definedName>
    <definedName name="S2P6" localSheetId="12">#REF!</definedName>
    <definedName name="S2P6" localSheetId="1">#REF!</definedName>
    <definedName name="S2P6" localSheetId="13">#REF!</definedName>
    <definedName name="S2P6" localSheetId="3">#REF!</definedName>
    <definedName name="S2P6" localSheetId="10">#REF!</definedName>
    <definedName name="S2P6">#REF!</definedName>
    <definedName name="S2P7" localSheetId="2">#REF!</definedName>
    <definedName name="S2P7" localSheetId="8">#REF!</definedName>
    <definedName name="S2P7" localSheetId="7">#REF!</definedName>
    <definedName name="S2P7" localSheetId="12">#REF!</definedName>
    <definedName name="S2P7" localSheetId="1">#REF!</definedName>
    <definedName name="S2P7" localSheetId="13">#REF!</definedName>
    <definedName name="S2P7" localSheetId="3">#REF!</definedName>
    <definedName name="S2P7" localSheetId="10">#REF!</definedName>
    <definedName name="S2P7">#REF!</definedName>
    <definedName name="S2P8" localSheetId="2">#REF!</definedName>
    <definedName name="S2P8" localSheetId="8">#REF!</definedName>
    <definedName name="S2P8" localSheetId="7">#REF!</definedName>
    <definedName name="S2P8" localSheetId="12">#REF!</definedName>
    <definedName name="S2P8" localSheetId="1">#REF!</definedName>
    <definedName name="S2P8" localSheetId="13">#REF!</definedName>
    <definedName name="S2P8" localSheetId="3">#REF!</definedName>
    <definedName name="S2P8" localSheetId="10">#REF!</definedName>
    <definedName name="S2P8">#REF!</definedName>
    <definedName name="S2P9" localSheetId="2">#REF!</definedName>
    <definedName name="S2P9" localSheetId="8">#REF!</definedName>
    <definedName name="S2P9" localSheetId="7">#REF!</definedName>
    <definedName name="S2P9" localSheetId="12">#REF!</definedName>
    <definedName name="S2P9" localSheetId="1">#REF!</definedName>
    <definedName name="S2P9" localSheetId="13">#REF!</definedName>
    <definedName name="S2P9" localSheetId="3">#REF!</definedName>
    <definedName name="S2P9" localSheetId="10">#REF!</definedName>
    <definedName name="S2P9">#REF!</definedName>
    <definedName name="S2PP4" localSheetId="2">#REF!</definedName>
    <definedName name="S2PP4" localSheetId="8">#REF!</definedName>
    <definedName name="S2PP4" localSheetId="7">#REF!</definedName>
    <definedName name="S2PP4" localSheetId="12">#REF!</definedName>
    <definedName name="S2PP4" localSheetId="1">#REF!</definedName>
    <definedName name="S2PP4" localSheetId="13">#REF!</definedName>
    <definedName name="S2PP4" localSheetId="3">#REF!</definedName>
    <definedName name="S2PP4" localSheetId="10">#REF!</definedName>
    <definedName name="S2PP4">#REF!</definedName>
    <definedName name="S2R1" localSheetId="2">#REF!</definedName>
    <definedName name="S2R1" localSheetId="8">#REF!</definedName>
    <definedName name="S2R1" localSheetId="7">#REF!</definedName>
    <definedName name="S2R1" localSheetId="12">#REF!</definedName>
    <definedName name="S2R1" localSheetId="1">#REF!</definedName>
    <definedName name="S2R1" localSheetId="13">#REF!</definedName>
    <definedName name="S2R1" localSheetId="3">#REF!</definedName>
    <definedName name="S2R1" localSheetId="10">#REF!</definedName>
    <definedName name="S2R1">#REF!</definedName>
    <definedName name="S2R10" localSheetId="2">#REF!</definedName>
    <definedName name="S2R10" localSheetId="8">#REF!</definedName>
    <definedName name="S2R10" localSheetId="7">#REF!</definedName>
    <definedName name="S2R10" localSheetId="12">#REF!</definedName>
    <definedName name="S2R10" localSheetId="1">#REF!</definedName>
    <definedName name="S2R10" localSheetId="13">#REF!</definedName>
    <definedName name="S2R10" localSheetId="3">#REF!</definedName>
    <definedName name="S2R10" localSheetId="10">#REF!</definedName>
    <definedName name="S2R10">#REF!</definedName>
    <definedName name="S2R11" localSheetId="2">#REF!</definedName>
    <definedName name="S2R11" localSheetId="8">#REF!</definedName>
    <definedName name="S2R11" localSheetId="7">#REF!</definedName>
    <definedName name="S2R11" localSheetId="12">#REF!</definedName>
    <definedName name="S2R11" localSheetId="1">#REF!</definedName>
    <definedName name="S2R11" localSheetId="13">#REF!</definedName>
    <definedName name="S2R11" localSheetId="3">#REF!</definedName>
    <definedName name="S2R11" localSheetId="10">#REF!</definedName>
    <definedName name="S2R11">#REF!</definedName>
    <definedName name="S2R12" localSheetId="2">#REF!</definedName>
    <definedName name="S2R12" localSheetId="8">#REF!</definedName>
    <definedName name="S2R12" localSheetId="7">#REF!</definedName>
    <definedName name="S2R12" localSheetId="12">#REF!</definedName>
    <definedName name="S2R12" localSheetId="1">#REF!</definedName>
    <definedName name="S2R12" localSheetId="13">#REF!</definedName>
    <definedName name="S2R12" localSheetId="3">#REF!</definedName>
    <definedName name="S2R12" localSheetId="10">#REF!</definedName>
    <definedName name="S2R12">#REF!</definedName>
    <definedName name="S2R13" localSheetId="2">#REF!</definedName>
    <definedName name="S2R13" localSheetId="8">#REF!</definedName>
    <definedName name="S2R13" localSheetId="7">#REF!</definedName>
    <definedName name="S2R13" localSheetId="12">#REF!</definedName>
    <definedName name="S2R13" localSheetId="1">#REF!</definedName>
    <definedName name="S2R13" localSheetId="13">#REF!</definedName>
    <definedName name="S2R13" localSheetId="3">#REF!</definedName>
    <definedName name="S2R13" localSheetId="10">#REF!</definedName>
    <definedName name="S2R13">#REF!</definedName>
    <definedName name="S2R14" localSheetId="2">#REF!</definedName>
    <definedName name="S2R14" localSheetId="8">#REF!</definedName>
    <definedName name="S2R14" localSheetId="7">#REF!</definedName>
    <definedName name="S2R14" localSheetId="12">#REF!</definedName>
    <definedName name="S2R14" localSheetId="1">#REF!</definedName>
    <definedName name="S2R14" localSheetId="13">#REF!</definedName>
    <definedName name="S2R14" localSheetId="3">#REF!</definedName>
    <definedName name="S2R14" localSheetId="10">#REF!</definedName>
    <definedName name="S2R14">#REF!</definedName>
    <definedName name="S2R15" localSheetId="2">#REF!</definedName>
    <definedName name="S2R15" localSheetId="8">#REF!</definedName>
    <definedName name="S2R15" localSheetId="7">#REF!</definedName>
    <definedName name="S2R15" localSheetId="12">#REF!</definedName>
    <definedName name="S2R15" localSheetId="1">#REF!</definedName>
    <definedName name="S2R15" localSheetId="13">#REF!</definedName>
    <definedName name="S2R15" localSheetId="3">#REF!</definedName>
    <definedName name="S2R15" localSheetId="10">#REF!</definedName>
    <definedName name="S2R15">#REF!</definedName>
    <definedName name="S2R16" localSheetId="2">#REF!</definedName>
    <definedName name="S2R16" localSheetId="8">#REF!</definedName>
    <definedName name="S2R16" localSheetId="7">#REF!</definedName>
    <definedName name="S2R16" localSheetId="12">#REF!</definedName>
    <definedName name="S2R16" localSheetId="1">#REF!</definedName>
    <definedName name="S2R16" localSheetId="13">#REF!</definedName>
    <definedName name="S2R16" localSheetId="3">#REF!</definedName>
    <definedName name="S2R16" localSheetId="10">#REF!</definedName>
    <definedName name="S2R16">#REF!</definedName>
    <definedName name="S2R17" localSheetId="2">#REF!</definedName>
    <definedName name="S2R17" localSheetId="8">#REF!</definedName>
    <definedName name="S2R17" localSheetId="7">#REF!</definedName>
    <definedName name="S2R17" localSheetId="12">#REF!</definedName>
    <definedName name="S2R17" localSheetId="1">#REF!</definedName>
    <definedName name="S2R17" localSheetId="13">#REF!</definedName>
    <definedName name="S2R17" localSheetId="3">#REF!</definedName>
    <definedName name="S2R17" localSheetId="10">#REF!</definedName>
    <definedName name="S2R17">#REF!</definedName>
    <definedName name="S2R18" localSheetId="2">#REF!</definedName>
    <definedName name="S2R18" localSheetId="8">#REF!</definedName>
    <definedName name="S2R18" localSheetId="7">#REF!</definedName>
    <definedName name="S2R18" localSheetId="12">#REF!</definedName>
    <definedName name="S2R18" localSheetId="1">#REF!</definedName>
    <definedName name="S2R18" localSheetId="13">#REF!</definedName>
    <definedName name="S2R18" localSheetId="3">#REF!</definedName>
    <definedName name="S2R18" localSheetId="10">#REF!</definedName>
    <definedName name="S2R18">#REF!</definedName>
    <definedName name="S2R19" localSheetId="2">#REF!</definedName>
    <definedName name="S2R19" localSheetId="8">#REF!</definedName>
    <definedName name="S2R19" localSheetId="7">#REF!</definedName>
    <definedName name="S2R19" localSheetId="12">#REF!</definedName>
    <definedName name="S2R19" localSheetId="1">#REF!</definedName>
    <definedName name="S2R19" localSheetId="13">#REF!</definedName>
    <definedName name="S2R19" localSheetId="3">#REF!</definedName>
    <definedName name="S2R19" localSheetId="10">#REF!</definedName>
    <definedName name="S2R19">#REF!</definedName>
    <definedName name="S2R2" localSheetId="2">#REF!</definedName>
    <definedName name="S2R2" localSheetId="8">#REF!</definedName>
    <definedName name="S2R2" localSheetId="7">#REF!</definedName>
    <definedName name="S2R2" localSheetId="12">#REF!</definedName>
    <definedName name="S2R2" localSheetId="1">#REF!</definedName>
    <definedName name="S2R2" localSheetId="13">#REF!</definedName>
    <definedName name="S2R2" localSheetId="3">#REF!</definedName>
    <definedName name="S2R2" localSheetId="10">#REF!</definedName>
    <definedName name="S2R2">#REF!</definedName>
    <definedName name="S2R20" localSheetId="2">#REF!</definedName>
    <definedName name="S2R20" localSheetId="8">#REF!</definedName>
    <definedName name="S2R20" localSheetId="7">#REF!</definedName>
    <definedName name="S2R20" localSheetId="12">#REF!</definedName>
    <definedName name="S2R20" localSheetId="1">#REF!</definedName>
    <definedName name="S2R20" localSheetId="13">#REF!</definedName>
    <definedName name="S2R20" localSheetId="3">#REF!</definedName>
    <definedName name="S2R20" localSheetId="10">#REF!</definedName>
    <definedName name="S2R20">#REF!</definedName>
    <definedName name="S2R21" localSheetId="2">#REF!</definedName>
    <definedName name="S2R21" localSheetId="8">#REF!</definedName>
    <definedName name="S2R21" localSheetId="7">#REF!</definedName>
    <definedName name="S2R21" localSheetId="12">#REF!</definedName>
    <definedName name="S2R21" localSheetId="1">#REF!</definedName>
    <definedName name="S2R21" localSheetId="13">#REF!</definedName>
    <definedName name="S2R21" localSheetId="3">#REF!</definedName>
    <definedName name="S2R21" localSheetId="10">#REF!</definedName>
    <definedName name="S2R21">#REF!</definedName>
    <definedName name="S2R22" localSheetId="2">#REF!</definedName>
    <definedName name="S2R22" localSheetId="8">#REF!</definedName>
    <definedName name="S2R22" localSheetId="7">#REF!</definedName>
    <definedName name="S2R22" localSheetId="12">#REF!</definedName>
    <definedName name="S2R22" localSheetId="1">#REF!</definedName>
    <definedName name="S2R22" localSheetId="13">#REF!</definedName>
    <definedName name="S2R22" localSheetId="3">#REF!</definedName>
    <definedName name="S2R22" localSheetId="10">#REF!</definedName>
    <definedName name="S2R22">#REF!</definedName>
    <definedName name="S2R23" localSheetId="2">#REF!</definedName>
    <definedName name="S2R23" localSheetId="8">#REF!</definedName>
    <definedName name="S2R23" localSheetId="7">#REF!</definedName>
    <definedName name="S2R23" localSheetId="12">#REF!</definedName>
    <definedName name="S2R23" localSheetId="1">#REF!</definedName>
    <definedName name="S2R23" localSheetId="13">#REF!</definedName>
    <definedName name="S2R23" localSheetId="3">#REF!</definedName>
    <definedName name="S2R23" localSheetId="10">#REF!</definedName>
    <definedName name="S2R23">#REF!</definedName>
    <definedName name="S2R24" localSheetId="2">#REF!</definedName>
    <definedName name="S2R24" localSheetId="8">#REF!</definedName>
    <definedName name="S2R24" localSheetId="7">#REF!</definedName>
    <definedName name="S2R24" localSheetId="12">#REF!</definedName>
    <definedName name="S2R24" localSheetId="1">#REF!</definedName>
    <definedName name="S2R24" localSheetId="13">#REF!</definedName>
    <definedName name="S2R24" localSheetId="3">#REF!</definedName>
    <definedName name="S2R24" localSheetId="10">#REF!</definedName>
    <definedName name="S2R24">#REF!</definedName>
    <definedName name="S2R3" localSheetId="2">#REF!</definedName>
    <definedName name="S2R3" localSheetId="8">#REF!</definedName>
    <definedName name="S2R3" localSheetId="7">#REF!</definedName>
    <definedName name="S2R3" localSheetId="12">#REF!</definedName>
    <definedName name="S2R3" localSheetId="1">#REF!</definedName>
    <definedName name="S2R3" localSheetId="13">#REF!</definedName>
    <definedName name="S2R3" localSheetId="3">#REF!</definedName>
    <definedName name="S2R3" localSheetId="10">#REF!</definedName>
    <definedName name="S2R3">#REF!</definedName>
    <definedName name="S2R4" localSheetId="2">#REF!</definedName>
    <definedName name="S2R4" localSheetId="8">#REF!</definedName>
    <definedName name="S2R4" localSheetId="7">#REF!</definedName>
    <definedName name="S2R4" localSheetId="12">#REF!</definedName>
    <definedName name="S2R4" localSheetId="1">#REF!</definedName>
    <definedName name="S2R4" localSheetId="13">#REF!</definedName>
    <definedName name="S2R4" localSheetId="3">#REF!</definedName>
    <definedName name="S2R4" localSheetId="10">#REF!</definedName>
    <definedName name="S2R4">#REF!</definedName>
    <definedName name="S2R5" localSheetId="2">#REF!</definedName>
    <definedName name="S2R5" localSheetId="8">#REF!</definedName>
    <definedName name="S2R5" localSheetId="7">#REF!</definedName>
    <definedName name="S2R5" localSheetId="12">#REF!</definedName>
    <definedName name="S2R5" localSheetId="1">#REF!</definedName>
    <definedName name="S2R5" localSheetId="13">#REF!</definedName>
    <definedName name="S2R5" localSheetId="3">#REF!</definedName>
    <definedName name="S2R5" localSheetId="10">#REF!</definedName>
    <definedName name="S2R5">#REF!</definedName>
    <definedName name="S2R6" localSheetId="2">#REF!</definedName>
    <definedName name="S2R6" localSheetId="8">#REF!</definedName>
    <definedName name="S2R6" localSheetId="7">#REF!</definedName>
    <definedName name="S2R6" localSheetId="12">#REF!</definedName>
    <definedName name="S2R6" localSheetId="1">#REF!</definedName>
    <definedName name="S2R6" localSheetId="13">#REF!</definedName>
    <definedName name="S2R6" localSheetId="3">#REF!</definedName>
    <definedName name="S2R6" localSheetId="10">#REF!</definedName>
    <definedName name="S2R6">#REF!</definedName>
    <definedName name="S2R7" localSheetId="2">#REF!</definedName>
    <definedName name="S2R7" localSheetId="8">#REF!</definedName>
    <definedName name="S2R7" localSheetId="7">#REF!</definedName>
    <definedName name="S2R7" localSheetId="12">#REF!</definedName>
    <definedName name="S2R7" localSheetId="1">#REF!</definedName>
    <definedName name="S2R7" localSheetId="13">#REF!</definedName>
    <definedName name="S2R7" localSheetId="3">#REF!</definedName>
    <definedName name="S2R7" localSheetId="10">#REF!</definedName>
    <definedName name="S2R7">#REF!</definedName>
    <definedName name="S2R8" localSheetId="2">#REF!</definedName>
    <definedName name="S2R8" localSheetId="8">#REF!</definedName>
    <definedName name="S2R8" localSheetId="7">#REF!</definedName>
    <definedName name="S2R8" localSheetId="12">#REF!</definedName>
    <definedName name="S2R8" localSheetId="1">#REF!</definedName>
    <definedName name="S2R8" localSheetId="13">#REF!</definedName>
    <definedName name="S2R8" localSheetId="3">#REF!</definedName>
    <definedName name="S2R8" localSheetId="10">#REF!</definedName>
    <definedName name="S2R8">#REF!</definedName>
    <definedName name="S2R9" localSheetId="2">#REF!</definedName>
    <definedName name="S2R9" localSheetId="8">#REF!</definedName>
    <definedName name="S2R9" localSheetId="7">#REF!</definedName>
    <definedName name="S2R9" localSheetId="12">#REF!</definedName>
    <definedName name="S2R9" localSheetId="1">#REF!</definedName>
    <definedName name="S2R9" localSheetId="13">#REF!</definedName>
    <definedName name="S2R9" localSheetId="3">#REF!</definedName>
    <definedName name="S2R9" localSheetId="10">#REF!</definedName>
    <definedName name="S2R9">#REF!</definedName>
    <definedName name="S30P1" localSheetId="2">#REF!</definedName>
    <definedName name="S30P1" localSheetId="8">#REF!</definedName>
    <definedName name="S30P1" localSheetId="7">#REF!</definedName>
    <definedName name="S30P1" localSheetId="12">#REF!</definedName>
    <definedName name="S30P1" localSheetId="1">#REF!</definedName>
    <definedName name="S30P1" localSheetId="13">#REF!</definedName>
    <definedName name="S30P1" localSheetId="3">#REF!</definedName>
    <definedName name="S30P1" localSheetId="10">#REF!</definedName>
    <definedName name="S30P1">#REF!</definedName>
    <definedName name="S30P10" localSheetId="2">#REF!</definedName>
    <definedName name="S30P10" localSheetId="8">#REF!</definedName>
    <definedName name="S30P10" localSheetId="7">#REF!</definedName>
    <definedName name="S30P10" localSheetId="12">#REF!</definedName>
    <definedName name="S30P10" localSheetId="1">#REF!</definedName>
    <definedName name="S30P10" localSheetId="13">#REF!</definedName>
    <definedName name="S30P10" localSheetId="3">#REF!</definedName>
    <definedName name="S30P10" localSheetId="10">#REF!</definedName>
    <definedName name="S30P10">#REF!</definedName>
    <definedName name="S30P11" localSheetId="2">#REF!</definedName>
    <definedName name="S30P11" localSheetId="8">#REF!</definedName>
    <definedName name="S30P11" localSheetId="7">#REF!</definedName>
    <definedName name="S30P11" localSheetId="12">#REF!</definedName>
    <definedName name="S30P11" localSheetId="1">#REF!</definedName>
    <definedName name="S30P11" localSheetId="13">#REF!</definedName>
    <definedName name="S30P11" localSheetId="3">#REF!</definedName>
    <definedName name="S30P11" localSheetId="10">#REF!</definedName>
    <definedName name="S30P11">#REF!</definedName>
    <definedName name="S30P12" localSheetId="2">#REF!</definedName>
    <definedName name="S30P12" localSheetId="8">#REF!</definedName>
    <definedName name="S30P12" localSheetId="7">#REF!</definedName>
    <definedName name="S30P12" localSheetId="12">#REF!</definedName>
    <definedName name="S30P12" localSheetId="1">#REF!</definedName>
    <definedName name="S30P12" localSheetId="13">#REF!</definedName>
    <definedName name="S30P12" localSheetId="3">#REF!</definedName>
    <definedName name="S30P12" localSheetId="10">#REF!</definedName>
    <definedName name="S30P12">#REF!</definedName>
    <definedName name="S30P13" localSheetId="2">#REF!</definedName>
    <definedName name="S30P13" localSheetId="8">#REF!</definedName>
    <definedName name="S30P13" localSheetId="7">#REF!</definedName>
    <definedName name="S30P13" localSheetId="12">#REF!</definedName>
    <definedName name="S30P13" localSheetId="1">#REF!</definedName>
    <definedName name="S30P13" localSheetId="13">#REF!</definedName>
    <definedName name="S30P13" localSheetId="3">#REF!</definedName>
    <definedName name="S30P13" localSheetId="10">#REF!</definedName>
    <definedName name="S30P13">#REF!</definedName>
    <definedName name="S30P14" localSheetId="2">#REF!</definedName>
    <definedName name="S30P14" localSheetId="8">#REF!</definedName>
    <definedName name="S30P14" localSheetId="7">#REF!</definedName>
    <definedName name="S30P14" localSheetId="12">#REF!</definedName>
    <definedName name="S30P14" localSheetId="1">#REF!</definedName>
    <definedName name="S30P14" localSheetId="13">#REF!</definedName>
    <definedName name="S30P14" localSheetId="3">#REF!</definedName>
    <definedName name="S30P14" localSheetId="10">#REF!</definedName>
    <definedName name="S30P14">#REF!</definedName>
    <definedName name="S30P15" localSheetId="2">#REF!</definedName>
    <definedName name="S30P15" localSheetId="8">#REF!</definedName>
    <definedName name="S30P15" localSheetId="7">#REF!</definedName>
    <definedName name="S30P15" localSheetId="12">#REF!</definedName>
    <definedName name="S30P15" localSheetId="1">#REF!</definedName>
    <definedName name="S30P15" localSheetId="13">#REF!</definedName>
    <definedName name="S30P15" localSheetId="3">#REF!</definedName>
    <definedName name="S30P15" localSheetId="10">#REF!</definedName>
    <definedName name="S30P15">#REF!</definedName>
    <definedName name="S30P16" localSheetId="2">#REF!</definedName>
    <definedName name="S30P16" localSheetId="8">#REF!</definedName>
    <definedName name="S30P16" localSheetId="7">#REF!</definedName>
    <definedName name="S30P16" localSheetId="12">#REF!</definedName>
    <definedName name="S30P16" localSheetId="1">#REF!</definedName>
    <definedName name="S30P16" localSheetId="13">#REF!</definedName>
    <definedName name="S30P16" localSheetId="3">#REF!</definedName>
    <definedName name="S30P16" localSheetId="10">#REF!</definedName>
    <definedName name="S30P16">#REF!</definedName>
    <definedName name="S30P17" localSheetId="2">#REF!</definedName>
    <definedName name="S30P17" localSheetId="8">#REF!</definedName>
    <definedName name="S30P17" localSheetId="7">#REF!</definedName>
    <definedName name="S30P17" localSheetId="12">#REF!</definedName>
    <definedName name="S30P17" localSheetId="1">#REF!</definedName>
    <definedName name="S30P17" localSheetId="13">#REF!</definedName>
    <definedName name="S30P17" localSheetId="3">#REF!</definedName>
    <definedName name="S30P17" localSheetId="10">#REF!</definedName>
    <definedName name="S30P17">#REF!</definedName>
    <definedName name="S30P18" localSheetId="2">#REF!</definedName>
    <definedName name="S30P18" localSheetId="8">#REF!</definedName>
    <definedName name="S30P18" localSheetId="7">#REF!</definedName>
    <definedName name="S30P18" localSheetId="12">#REF!</definedName>
    <definedName name="S30P18" localSheetId="1">#REF!</definedName>
    <definedName name="S30P18" localSheetId="13">#REF!</definedName>
    <definedName name="S30P18" localSheetId="3">#REF!</definedName>
    <definedName name="S30P18" localSheetId="10">#REF!</definedName>
    <definedName name="S30P18">#REF!</definedName>
    <definedName name="S30P19" localSheetId="2">#REF!</definedName>
    <definedName name="S30P19" localSheetId="8">#REF!</definedName>
    <definedName name="S30P19" localSheetId="7">#REF!</definedName>
    <definedName name="S30P19" localSheetId="12">#REF!</definedName>
    <definedName name="S30P19" localSheetId="1">#REF!</definedName>
    <definedName name="S30P19" localSheetId="13">#REF!</definedName>
    <definedName name="S30P19" localSheetId="3">#REF!</definedName>
    <definedName name="S30P19" localSheetId="10">#REF!</definedName>
    <definedName name="S30P19">#REF!</definedName>
    <definedName name="S30P2" localSheetId="2">#REF!</definedName>
    <definedName name="S30P2" localSheetId="8">#REF!</definedName>
    <definedName name="S30P2" localSheetId="7">#REF!</definedName>
    <definedName name="S30P2" localSheetId="12">#REF!</definedName>
    <definedName name="S30P2" localSheetId="1">#REF!</definedName>
    <definedName name="S30P2" localSheetId="13">#REF!</definedName>
    <definedName name="S30P2" localSheetId="3">#REF!</definedName>
    <definedName name="S30P2" localSheetId="10">#REF!</definedName>
    <definedName name="S30P2">#REF!</definedName>
    <definedName name="S30P20" localSheetId="2">#REF!</definedName>
    <definedName name="S30P20" localSheetId="8">#REF!</definedName>
    <definedName name="S30P20" localSheetId="7">#REF!</definedName>
    <definedName name="S30P20" localSheetId="12">#REF!</definedName>
    <definedName name="S30P20" localSheetId="1">#REF!</definedName>
    <definedName name="S30P20" localSheetId="13">#REF!</definedName>
    <definedName name="S30P20" localSheetId="3">#REF!</definedName>
    <definedName name="S30P20" localSheetId="10">#REF!</definedName>
    <definedName name="S30P20">#REF!</definedName>
    <definedName name="S30P21" localSheetId="2">#REF!</definedName>
    <definedName name="S30P21" localSheetId="8">#REF!</definedName>
    <definedName name="S30P21" localSheetId="7">#REF!</definedName>
    <definedName name="S30P21" localSheetId="12">#REF!</definedName>
    <definedName name="S30P21" localSheetId="1">#REF!</definedName>
    <definedName name="S30P21" localSheetId="13">#REF!</definedName>
    <definedName name="S30P21" localSheetId="3">#REF!</definedName>
    <definedName name="S30P21" localSheetId="10">#REF!</definedName>
    <definedName name="S30P21">#REF!</definedName>
    <definedName name="S30P22" localSheetId="2">#REF!</definedName>
    <definedName name="S30P22" localSheetId="8">#REF!</definedName>
    <definedName name="S30P22" localSheetId="7">#REF!</definedName>
    <definedName name="S30P22" localSheetId="12">#REF!</definedName>
    <definedName name="S30P22" localSheetId="1">#REF!</definedName>
    <definedName name="S30P22" localSheetId="13">#REF!</definedName>
    <definedName name="S30P22" localSheetId="3">#REF!</definedName>
    <definedName name="S30P22" localSheetId="10">#REF!</definedName>
    <definedName name="S30P22">#REF!</definedName>
    <definedName name="S30P23" localSheetId="2">#REF!</definedName>
    <definedName name="S30P23" localSheetId="8">#REF!</definedName>
    <definedName name="S30P23" localSheetId="7">#REF!</definedName>
    <definedName name="S30P23" localSheetId="12">#REF!</definedName>
    <definedName name="S30P23" localSheetId="1">#REF!</definedName>
    <definedName name="S30P23" localSheetId="13">#REF!</definedName>
    <definedName name="S30P23" localSheetId="3">#REF!</definedName>
    <definedName name="S30P23" localSheetId="10">#REF!</definedName>
    <definedName name="S30P23">#REF!</definedName>
    <definedName name="S30P24" localSheetId="2">#REF!</definedName>
    <definedName name="S30P24" localSheetId="8">#REF!</definedName>
    <definedName name="S30P24" localSheetId="7">#REF!</definedName>
    <definedName name="S30P24" localSheetId="12">#REF!</definedName>
    <definedName name="S30P24" localSheetId="1">#REF!</definedName>
    <definedName name="S30P24" localSheetId="13">#REF!</definedName>
    <definedName name="S30P24" localSheetId="3">#REF!</definedName>
    <definedName name="S30P24" localSheetId="10">#REF!</definedName>
    <definedName name="S30P24">#REF!</definedName>
    <definedName name="S30P3" localSheetId="2">#REF!</definedName>
    <definedName name="S30P3" localSheetId="8">#REF!</definedName>
    <definedName name="S30P3" localSheetId="7">#REF!</definedName>
    <definedName name="S30P3" localSheetId="12">#REF!</definedName>
    <definedName name="S30P3" localSheetId="1">#REF!</definedName>
    <definedName name="S30P3" localSheetId="13">#REF!</definedName>
    <definedName name="S30P3" localSheetId="3">#REF!</definedName>
    <definedName name="S30P3" localSheetId="10">#REF!</definedName>
    <definedName name="S30P3">#REF!</definedName>
    <definedName name="S30P4" localSheetId="2">#REF!</definedName>
    <definedName name="S30P4" localSheetId="8">#REF!</definedName>
    <definedName name="S30P4" localSheetId="7">#REF!</definedName>
    <definedName name="S30P4" localSheetId="12">#REF!</definedName>
    <definedName name="S30P4" localSheetId="1">#REF!</definedName>
    <definedName name="S30P4" localSheetId="13">#REF!</definedName>
    <definedName name="S30P4" localSheetId="3">#REF!</definedName>
    <definedName name="S30P4" localSheetId="10">#REF!</definedName>
    <definedName name="S30P4">#REF!</definedName>
    <definedName name="S30P5" localSheetId="2">#REF!</definedName>
    <definedName name="S30P5" localSheetId="8">#REF!</definedName>
    <definedName name="S30P5" localSheetId="7">#REF!</definedName>
    <definedName name="S30P5" localSheetId="12">#REF!</definedName>
    <definedName name="S30P5" localSheetId="1">#REF!</definedName>
    <definedName name="S30P5" localSheetId="13">#REF!</definedName>
    <definedName name="S30P5" localSheetId="3">#REF!</definedName>
    <definedName name="S30P5" localSheetId="10">#REF!</definedName>
    <definedName name="S30P5">#REF!</definedName>
    <definedName name="S30P6" localSheetId="2">#REF!</definedName>
    <definedName name="S30P6" localSheetId="8">#REF!</definedName>
    <definedName name="S30P6" localSheetId="7">#REF!</definedName>
    <definedName name="S30P6" localSheetId="12">#REF!</definedName>
    <definedName name="S30P6" localSheetId="1">#REF!</definedName>
    <definedName name="S30P6" localSheetId="13">#REF!</definedName>
    <definedName name="S30P6" localSheetId="3">#REF!</definedName>
    <definedName name="S30P6" localSheetId="10">#REF!</definedName>
    <definedName name="S30P6">#REF!</definedName>
    <definedName name="S30P7" localSheetId="2">#REF!</definedName>
    <definedName name="S30P7" localSheetId="8">#REF!</definedName>
    <definedName name="S30P7" localSheetId="7">#REF!</definedName>
    <definedName name="S30P7" localSheetId="12">#REF!</definedName>
    <definedName name="S30P7" localSheetId="1">#REF!</definedName>
    <definedName name="S30P7" localSheetId="13">#REF!</definedName>
    <definedName name="S30P7" localSheetId="3">#REF!</definedName>
    <definedName name="S30P7" localSheetId="10">#REF!</definedName>
    <definedName name="S30P7">#REF!</definedName>
    <definedName name="S30P8" localSheetId="2">#REF!</definedName>
    <definedName name="S30P8" localSheetId="8">#REF!</definedName>
    <definedName name="S30P8" localSheetId="7">#REF!</definedName>
    <definedName name="S30P8" localSheetId="12">#REF!</definedName>
    <definedName name="S30P8" localSheetId="1">#REF!</definedName>
    <definedName name="S30P8" localSheetId="13">#REF!</definedName>
    <definedName name="S30P8" localSheetId="3">#REF!</definedName>
    <definedName name="S30P8" localSheetId="10">#REF!</definedName>
    <definedName name="S30P8">#REF!</definedName>
    <definedName name="S30P9" localSheetId="2">#REF!</definedName>
    <definedName name="S30P9" localSheetId="8">#REF!</definedName>
    <definedName name="S30P9" localSheetId="7">#REF!</definedName>
    <definedName name="S30P9" localSheetId="12">#REF!</definedName>
    <definedName name="S30P9" localSheetId="1">#REF!</definedName>
    <definedName name="S30P9" localSheetId="13">#REF!</definedName>
    <definedName name="S30P9" localSheetId="3">#REF!</definedName>
    <definedName name="S30P9" localSheetId="10">#REF!</definedName>
    <definedName name="S30P9">#REF!</definedName>
    <definedName name="S30R1" localSheetId="2">#REF!</definedName>
    <definedName name="S30R1" localSheetId="8">#REF!</definedName>
    <definedName name="S30R1" localSheetId="7">#REF!</definedName>
    <definedName name="S30R1" localSheetId="12">#REF!</definedName>
    <definedName name="S30R1" localSheetId="1">#REF!</definedName>
    <definedName name="S30R1" localSheetId="13">#REF!</definedName>
    <definedName name="S30R1" localSheetId="3">#REF!</definedName>
    <definedName name="S30R1" localSheetId="10">#REF!</definedName>
    <definedName name="S30R1">#REF!</definedName>
    <definedName name="S30R10" localSheetId="2">#REF!</definedName>
    <definedName name="S30R10" localSheetId="8">#REF!</definedName>
    <definedName name="S30R10" localSheetId="7">#REF!</definedName>
    <definedName name="S30R10" localSheetId="12">#REF!</definedName>
    <definedName name="S30R10" localSheetId="1">#REF!</definedName>
    <definedName name="S30R10" localSheetId="13">#REF!</definedName>
    <definedName name="S30R10" localSheetId="3">#REF!</definedName>
    <definedName name="S30R10" localSheetId="10">#REF!</definedName>
    <definedName name="S30R10">#REF!</definedName>
    <definedName name="S30R11" localSheetId="2">#REF!</definedName>
    <definedName name="S30R11" localSheetId="8">#REF!</definedName>
    <definedName name="S30R11" localSheetId="7">#REF!</definedName>
    <definedName name="S30R11" localSheetId="12">#REF!</definedName>
    <definedName name="S30R11" localSheetId="1">#REF!</definedName>
    <definedName name="S30R11" localSheetId="13">#REF!</definedName>
    <definedName name="S30R11" localSheetId="3">#REF!</definedName>
    <definedName name="S30R11" localSheetId="10">#REF!</definedName>
    <definedName name="S30R11">#REF!</definedName>
    <definedName name="S30R12" localSheetId="2">#REF!</definedName>
    <definedName name="S30R12" localSheetId="8">#REF!</definedName>
    <definedName name="S30R12" localSheetId="7">#REF!</definedName>
    <definedName name="S30R12" localSheetId="12">#REF!</definedName>
    <definedName name="S30R12" localSheetId="1">#REF!</definedName>
    <definedName name="S30R12" localSheetId="13">#REF!</definedName>
    <definedName name="S30R12" localSheetId="3">#REF!</definedName>
    <definedName name="S30R12" localSheetId="10">#REF!</definedName>
    <definedName name="S30R12">#REF!</definedName>
    <definedName name="S30R13" localSheetId="2">#REF!</definedName>
    <definedName name="S30R13" localSheetId="8">#REF!</definedName>
    <definedName name="S30R13" localSheetId="7">#REF!</definedName>
    <definedName name="S30R13" localSheetId="12">#REF!</definedName>
    <definedName name="S30R13" localSheetId="1">#REF!</definedName>
    <definedName name="S30R13" localSheetId="13">#REF!</definedName>
    <definedName name="S30R13" localSheetId="3">#REF!</definedName>
    <definedName name="S30R13" localSheetId="10">#REF!</definedName>
    <definedName name="S30R13">#REF!</definedName>
    <definedName name="S30R14" localSheetId="2">#REF!</definedName>
    <definedName name="S30R14" localSheetId="8">#REF!</definedName>
    <definedName name="S30R14" localSheetId="7">#REF!</definedName>
    <definedName name="S30R14" localSheetId="12">#REF!</definedName>
    <definedName name="S30R14" localSheetId="1">#REF!</definedName>
    <definedName name="S30R14" localSheetId="13">#REF!</definedName>
    <definedName name="S30R14" localSheetId="3">#REF!</definedName>
    <definedName name="S30R14" localSheetId="10">#REF!</definedName>
    <definedName name="S30R14">#REF!</definedName>
    <definedName name="S30R15" localSheetId="2">#REF!</definedName>
    <definedName name="S30R15" localSheetId="8">#REF!</definedName>
    <definedName name="S30R15" localSheetId="7">#REF!</definedName>
    <definedName name="S30R15" localSheetId="12">#REF!</definedName>
    <definedName name="S30R15" localSheetId="1">#REF!</definedName>
    <definedName name="S30R15" localSheetId="13">#REF!</definedName>
    <definedName name="S30R15" localSheetId="3">#REF!</definedName>
    <definedName name="S30R15" localSheetId="10">#REF!</definedName>
    <definedName name="S30R15">#REF!</definedName>
    <definedName name="S30R16" localSheetId="2">#REF!</definedName>
    <definedName name="S30R16" localSheetId="8">#REF!</definedName>
    <definedName name="S30R16" localSheetId="7">#REF!</definedName>
    <definedName name="S30R16" localSheetId="12">#REF!</definedName>
    <definedName name="S30R16" localSheetId="1">#REF!</definedName>
    <definedName name="S30R16" localSheetId="13">#REF!</definedName>
    <definedName name="S30R16" localSheetId="3">#REF!</definedName>
    <definedName name="S30R16" localSheetId="10">#REF!</definedName>
    <definedName name="S30R16">#REF!</definedName>
    <definedName name="S30R17" localSheetId="2">#REF!</definedName>
    <definedName name="S30R17" localSheetId="8">#REF!</definedName>
    <definedName name="S30R17" localSheetId="7">#REF!</definedName>
    <definedName name="S30R17" localSheetId="12">#REF!</definedName>
    <definedName name="S30R17" localSheetId="1">#REF!</definedName>
    <definedName name="S30R17" localSheetId="13">#REF!</definedName>
    <definedName name="S30R17" localSheetId="3">#REF!</definedName>
    <definedName name="S30R17" localSheetId="10">#REF!</definedName>
    <definedName name="S30R17">#REF!</definedName>
    <definedName name="S30R18" localSheetId="2">#REF!</definedName>
    <definedName name="S30R18" localSheetId="8">#REF!</definedName>
    <definedName name="S30R18" localSheetId="7">#REF!</definedName>
    <definedName name="S30R18" localSheetId="12">#REF!</definedName>
    <definedName name="S30R18" localSheetId="1">#REF!</definedName>
    <definedName name="S30R18" localSheetId="13">#REF!</definedName>
    <definedName name="S30R18" localSheetId="3">#REF!</definedName>
    <definedName name="S30R18" localSheetId="10">#REF!</definedName>
    <definedName name="S30R18">#REF!</definedName>
    <definedName name="S30R19" localSheetId="2">#REF!</definedName>
    <definedName name="S30R19" localSheetId="8">#REF!</definedName>
    <definedName name="S30R19" localSheetId="7">#REF!</definedName>
    <definedName name="S30R19" localSheetId="12">#REF!</definedName>
    <definedName name="S30R19" localSheetId="1">#REF!</definedName>
    <definedName name="S30R19" localSheetId="13">#REF!</definedName>
    <definedName name="S30R19" localSheetId="3">#REF!</definedName>
    <definedName name="S30R19" localSheetId="10">#REF!</definedName>
    <definedName name="S30R19">#REF!</definedName>
    <definedName name="S30R2" localSheetId="2">#REF!</definedName>
    <definedName name="S30R2" localSheetId="8">#REF!</definedName>
    <definedName name="S30R2" localSheetId="7">#REF!</definedName>
    <definedName name="S30R2" localSheetId="12">#REF!</definedName>
    <definedName name="S30R2" localSheetId="1">#REF!</definedName>
    <definedName name="S30R2" localSheetId="13">#REF!</definedName>
    <definedName name="S30R2" localSheetId="3">#REF!</definedName>
    <definedName name="S30R2" localSheetId="10">#REF!</definedName>
    <definedName name="S30R2">#REF!</definedName>
    <definedName name="S30R20" localSheetId="2">#REF!</definedName>
    <definedName name="S30R20" localSheetId="8">#REF!</definedName>
    <definedName name="S30R20" localSheetId="7">#REF!</definedName>
    <definedName name="S30R20" localSheetId="12">#REF!</definedName>
    <definedName name="S30R20" localSheetId="1">#REF!</definedName>
    <definedName name="S30R20" localSheetId="13">#REF!</definedName>
    <definedName name="S30R20" localSheetId="3">#REF!</definedName>
    <definedName name="S30R20" localSheetId="10">#REF!</definedName>
    <definedName name="S30R20">#REF!</definedName>
    <definedName name="S30R21" localSheetId="2">#REF!</definedName>
    <definedName name="S30R21" localSheetId="8">#REF!</definedName>
    <definedName name="S30R21" localSheetId="7">#REF!</definedName>
    <definedName name="S30R21" localSheetId="12">#REF!</definedName>
    <definedName name="S30R21" localSheetId="1">#REF!</definedName>
    <definedName name="S30R21" localSheetId="13">#REF!</definedName>
    <definedName name="S30R21" localSheetId="3">#REF!</definedName>
    <definedName name="S30R21" localSheetId="10">#REF!</definedName>
    <definedName name="S30R21">#REF!</definedName>
    <definedName name="S30R22" localSheetId="2">#REF!</definedName>
    <definedName name="S30R22" localSheetId="8">#REF!</definedName>
    <definedName name="S30R22" localSheetId="7">#REF!</definedName>
    <definedName name="S30R22" localSheetId="12">#REF!</definedName>
    <definedName name="S30R22" localSheetId="1">#REF!</definedName>
    <definedName name="S30R22" localSheetId="13">#REF!</definedName>
    <definedName name="S30R22" localSheetId="3">#REF!</definedName>
    <definedName name="S30R22" localSheetId="10">#REF!</definedName>
    <definedName name="S30R22">#REF!</definedName>
    <definedName name="S30R23" localSheetId="2">#REF!</definedName>
    <definedName name="S30R23" localSheetId="8">#REF!</definedName>
    <definedName name="S30R23" localSheetId="7">#REF!</definedName>
    <definedName name="S30R23" localSheetId="12">#REF!</definedName>
    <definedName name="S30R23" localSheetId="1">#REF!</definedName>
    <definedName name="S30R23" localSheetId="13">#REF!</definedName>
    <definedName name="S30R23" localSheetId="3">#REF!</definedName>
    <definedName name="S30R23" localSheetId="10">#REF!</definedName>
    <definedName name="S30R23">#REF!</definedName>
    <definedName name="S30R24" localSheetId="2">#REF!</definedName>
    <definedName name="S30R24" localSheetId="8">#REF!</definedName>
    <definedName name="S30R24" localSheetId="7">#REF!</definedName>
    <definedName name="S30R24" localSheetId="12">#REF!</definedName>
    <definedName name="S30R24" localSheetId="1">#REF!</definedName>
    <definedName name="S30R24" localSheetId="13">#REF!</definedName>
    <definedName name="S30R24" localSheetId="3">#REF!</definedName>
    <definedName name="S30R24" localSheetId="10">#REF!</definedName>
    <definedName name="S30R24">#REF!</definedName>
    <definedName name="S30R3" localSheetId="2">#REF!</definedName>
    <definedName name="S30R3" localSheetId="8">#REF!</definedName>
    <definedName name="S30R3" localSheetId="7">#REF!</definedName>
    <definedName name="S30R3" localSheetId="12">#REF!</definedName>
    <definedName name="S30R3" localSheetId="1">#REF!</definedName>
    <definedName name="S30R3" localSheetId="13">#REF!</definedName>
    <definedName name="S30R3" localSheetId="3">#REF!</definedName>
    <definedName name="S30R3" localSheetId="10">#REF!</definedName>
    <definedName name="S30R3">#REF!</definedName>
    <definedName name="S30R4" localSheetId="2">#REF!</definedName>
    <definedName name="S30R4" localSheetId="8">#REF!</definedName>
    <definedName name="S30R4" localSheetId="7">#REF!</definedName>
    <definedName name="S30R4" localSheetId="12">#REF!</definedName>
    <definedName name="S30R4" localSheetId="1">#REF!</definedName>
    <definedName name="S30R4" localSheetId="13">#REF!</definedName>
    <definedName name="S30R4" localSheetId="3">#REF!</definedName>
    <definedName name="S30R4" localSheetId="10">#REF!</definedName>
    <definedName name="S30R4">#REF!</definedName>
    <definedName name="S30R5" localSheetId="2">#REF!</definedName>
    <definedName name="S30R5" localSheetId="8">#REF!</definedName>
    <definedName name="S30R5" localSheetId="7">#REF!</definedName>
    <definedName name="S30R5" localSheetId="12">#REF!</definedName>
    <definedName name="S30R5" localSheetId="1">#REF!</definedName>
    <definedName name="S30R5" localSheetId="13">#REF!</definedName>
    <definedName name="S30R5" localSheetId="3">#REF!</definedName>
    <definedName name="S30R5" localSheetId="10">#REF!</definedName>
    <definedName name="S30R5">#REF!</definedName>
    <definedName name="S30R6" localSheetId="2">#REF!</definedName>
    <definedName name="S30R6" localSheetId="8">#REF!</definedName>
    <definedName name="S30R6" localSheetId="7">#REF!</definedName>
    <definedName name="S30R6" localSheetId="12">#REF!</definedName>
    <definedName name="S30R6" localSheetId="1">#REF!</definedName>
    <definedName name="S30R6" localSheetId="13">#REF!</definedName>
    <definedName name="S30R6" localSheetId="3">#REF!</definedName>
    <definedName name="S30R6" localSheetId="10">#REF!</definedName>
    <definedName name="S30R6">#REF!</definedName>
    <definedName name="S30R7" localSheetId="2">#REF!</definedName>
    <definedName name="S30R7" localSheetId="8">#REF!</definedName>
    <definedName name="S30R7" localSheetId="7">#REF!</definedName>
    <definedName name="S30R7" localSheetId="12">#REF!</definedName>
    <definedName name="S30R7" localSheetId="1">#REF!</definedName>
    <definedName name="S30R7" localSheetId="13">#REF!</definedName>
    <definedName name="S30R7" localSheetId="3">#REF!</definedName>
    <definedName name="S30R7" localSheetId="10">#REF!</definedName>
    <definedName name="S30R7">#REF!</definedName>
    <definedName name="S30R8" localSheetId="2">#REF!</definedName>
    <definedName name="S30R8" localSheetId="8">#REF!</definedName>
    <definedName name="S30R8" localSheetId="7">#REF!</definedName>
    <definedName name="S30R8" localSheetId="12">#REF!</definedName>
    <definedName name="S30R8" localSheetId="1">#REF!</definedName>
    <definedName name="S30R8" localSheetId="13">#REF!</definedName>
    <definedName name="S30R8" localSheetId="3">#REF!</definedName>
    <definedName name="S30R8" localSheetId="10">#REF!</definedName>
    <definedName name="S30R8">#REF!</definedName>
    <definedName name="S30R9" localSheetId="2">#REF!</definedName>
    <definedName name="S30R9" localSheetId="8">#REF!</definedName>
    <definedName name="S30R9" localSheetId="7">#REF!</definedName>
    <definedName name="S30R9" localSheetId="12">#REF!</definedName>
    <definedName name="S30R9" localSheetId="1">#REF!</definedName>
    <definedName name="S30R9" localSheetId="13">#REF!</definedName>
    <definedName name="S30R9" localSheetId="3">#REF!</definedName>
    <definedName name="S30R9" localSheetId="10">#REF!</definedName>
    <definedName name="S30R9">#REF!</definedName>
    <definedName name="S31P1" localSheetId="2">#REF!</definedName>
    <definedName name="S31P1" localSheetId="8">#REF!</definedName>
    <definedName name="S31P1" localSheetId="7">#REF!</definedName>
    <definedName name="S31P1" localSheetId="12">#REF!</definedName>
    <definedName name="S31P1" localSheetId="1">#REF!</definedName>
    <definedName name="S31P1" localSheetId="13">#REF!</definedName>
    <definedName name="S31P1" localSheetId="3">#REF!</definedName>
    <definedName name="S31P1" localSheetId="10">#REF!</definedName>
    <definedName name="S31P1">#REF!</definedName>
    <definedName name="S31P10" localSheetId="2">#REF!</definedName>
    <definedName name="S31P10" localSheetId="8">#REF!</definedName>
    <definedName name="S31P10" localSheetId="7">#REF!</definedName>
    <definedName name="S31P10" localSheetId="12">#REF!</definedName>
    <definedName name="S31P10" localSheetId="1">#REF!</definedName>
    <definedName name="S31P10" localSheetId="13">#REF!</definedName>
    <definedName name="S31P10" localSheetId="3">#REF!</definedName>
    <definedName name="S31P10" localSheetId="10">#REF!</definedName>
    <definedName name="S31P10">#REF!</definedName>
    <definedName name="S31P11" localSheetId="2">#REF!</definedName>
    <definedName name="S31P11" localSheetId="8">#REF!</definedName>
    <definedName name="S31P11" localSheetId="7">#REF!</definedName>
    <definedName name="S31P11" localSheetId="12">#REF!</definedName>
    <definedName name="S31P11" localSheetId="1">#REF!</definedName>
    <definedName name="S31P11" localSheetId="13">#REF!</definedName>
    <definedName name="S31P11" localSheetId="3">#REF!</definedName>
    <definedName name="S31P11" localSheetId="10">#REF!</definedName>
    <definedName name="S31P11">#REF!</definedName>
    <definedName name="S31P12" localSheetId="2">#REF!</definedName>
    <definedName name="S31P12" localSheetId="8">#REF!</definedName>
    <definedName name="S31P12" localSheetId="7">#REF!</definedName>
    <definedName name="S31P12" localSheetId="12">#REF!</definedName>
    <definedName name="S31P12" localSheetId="1">#REF!</definedName>
    <definedName name="S31P12" localSheetId="13">#REF!</definedName>
    <definedName name="S31P12" localSheetId="3">#REF!</definedName>
    <definedName name="S31P12" localSheetId="10">#REF!</definedName>
    <definedName name="S31P12">#REF!</definedName>
    <definedName name="S31P13" localSheetId="2">#REF!</definedName>
    <definedName name="S31P13" localSheetId="8">#REF!</definedName>
    <definedName name="S31P13" localSheetId="7">#REF!</definedName>
    <definedName name="S31P13" localSheetId="12">#REF!</definedName>
    <definedName name="S31P13" localSheetId="1">#REF!</definedName>
    <definedName name="S31P13" localSheetId="13">#REF!</definedName>
    <definedName name="S31P13" localSheetId="3">#REF!</definedName>
    <definedName name="S31P13" localSheetId="10">#REF!</definedName>
    <definedName name="S31P13">#REF!</definedName>
    <definedName name="S31P14" localSheetId="2">#REF!</definedName>
    <definedName name="S31P14" localSheetId="8">#REF!</definedName>
    <definedName name="S31P14" localSheetId="7">#REF!</definedName>
    <definedName name="S31P14" localSheetId="12">#REF!</definedName>
    <definedName name="S31P14" localSheetId="1">#REF!</definedName>
    <definedName name="S31P14" localSheetId="13">#REF!</definedName>
    <definedName name="S31P14" localSheetId="3">#REF!</definedName>
    <definedName name="S31P14" localSheetId="10">#REF!</definedName>
    <definedName name="S31P14">#REF!</definedName>
    <definedName name="S31P15" localSheetId="2">#REF!</definedName>
    <definedName name="S31P15" localSheetId="8">#REF!</definedName>
    <definedName name="S31P15" localSheetId="7">#REF!</definedName>
    <definedName name="S31P15" localSheetId="12">#REF!</definedName>
    <definedName name="S31P15" localSheetId="1">#REF!</definedName>
    <definedName name="S31P15" localSheetId="13">#REF!</definedName>
    <definedName name="S31P15" localSheetId="3">#REF!</definedName>
    <definedName name="S31P15" localSheetId="10">#REF!</definedName>
    <definedName name="S31P15">#REF!</definedName>
    <definedName name="S31P16" localSheetId="2">#REF!</definedName>
    <definedName name="S31P16" localSheetId="8">#REF!</definedName>
    <definedName name="S31P16" localSheetId="7">#REF!</definedName>
    <definedName name="S31P16" localSheetId="12">#REF!</definedName>
    <definedName name="S31P16" localSheetId="1">#REF!</definedName>
    <definedName name="S31P16" localSheetId="13">#REF!</definedName>
    <definedName name="S31P16" localSheetId="3">#REF!</definedName>
    <definedName name="S31P16" localSheetId="10">#REF!</definedName>
    <definedName name="S31P16">#REF!</definedName>
    <definedName name="S31P17" localSheetId="2">#REF!</definedName>
    <definedName name="S31P17" localSheetId="8">#REF!</definedName>
    <definedName name="S31P17" localSheetId="7">#REF!</definedName>
    <definedName name="S31P17" localSheetId="12">#REF!</definedName>
    <definedName name="S31P17" localSheetId="1">#REF!</definedName>
    <definedName name="S31P17" localSheetId="13">#REF!</definedName>
    <definedName name="S31P17" localSheetId="3">#REF!</definedName>
    <definedName name="S31P17" localSheetId="10">#REF!</definedName>
    <definedName name="S31P17">#REF!</definedName>
    <definedName name="S31P18" localSheetId="2">#REF!</definedName>
    <definedName name="S31P18" localSheetId="8">#REF!</definedName>
    <definedName name="S31P18" localSheetId="7">#REF!</definedName>
    <definedName name="S31P18" localSheetId="12">#REF!</definedName>
    <definedName name="S31P18" localSheetId="1">#REF!</definedName>
    <definedName name="S31P18" localSheetId="13">#REF!</definedName>
    <definedName name="S31P18" localSheetId="3">#REF!</definedName>
    <definedName name="S31P18" localSheetId="10">#REF!</definedName>
    <definedName name="S31P18">#REF!</definedName>
    <definedName name="S31P19" localSheetId="2">#REF!</definedName>
    <definedName name="S31P19" localSheetId="8">#REF!</definedName>
    <definedName name="S31P19" localSheetId="7">#REF!</definedName>
    <definedName name="S31P19" localSheetId="12">#REF!</definedName>
    <definedName name="S31P19" localSheetId="1">#REF!</definedName>
    <definedName name="S31P19" localSheetId="13">#REF!</definedName>
    <definedName name="S31P19" localSheetId="3">#REF!</definedName>
    <definedName name="S31P19" localSheetId="10">#REF!</definedName>
    <definedName name="S31P19">#REF!</definedName>
    <definedName name="S31P2" localSheetId="2">#REF!</definedName>
    <definedName name="S31P2" localSheetId="8">#REF!</definedName>
    <definedName name="S31P2" localSheetId="7">#REF!</definedName>
    <definedName name="S31P2" localSheetId="12">#REF!</definedName>
    <definedName name="S31P2" localSheetId="1">#REF!</definedName>
    <definedName name="S31P2" localSheetId="13">#REF!</definedName>
    <definedName name="S31P2" localSheetId="3">#REF!</definedName>
    <definedName name="S31P2" localSheetId="10">#REF!</definedName>
    <definedName name="S31P2">#REF!</definedName>
    <definedName name="S31P20" localSheetId="2">#REF!</definedName>
    <definedName name="S31P20" localSheetId="8">#REF!</definedName>
    <definedName name="S31P20" localSheetId="7">#REF!</definedName>
    <definedName name="S31P20" localSheetId="12">#REF!</definedName>
    <definedName name="S31P20" localSheetId="1">#REF!</definedName>
    <definedName name="S31P20" localSheetId="13">#REF!</definedName>
    <definedName name="S31P20" localSheetId="3">#REF!</definedName>
    <definedName name="S31P20" localSheetId="10">#REF!</definedName>
    <definedName name="S31P20">#REF!</definedName>
    <definedName name="S31P21" localSheetId="2">#REF!</definedName>
    <definedName name="S31P21" localSheetId="8">#REF!</definedName>
    <definedName name="S31P21" localSheetId="7">#REF!</definedName>
    <definedName name="S31P21" localSheetId="12">#REF!</definedName>
    <definedName name="S31P21" localSheetId="1">#REF!</definedName>
    <definedName name="S31P21" localSheetId="13">#REF!</definedName>
    <definedName name="S31P21" localSheetId="3">#REF!</definedName>
    <definedName name="S31P21" localSheetId="10">#REF!</definedName>
    <definedName name="S31P21">#REF!</definedName>
    <definedName name="S31P22" localSheetId="2">#REF!</definedName>
    <definedName name="S31P22" localSheetId="8">#REF!</definedName>
    <definedName name="S31P22" localSheetId="7">#REF!</definedName>
    <definedName name="S31P22" localSheetId="12">#REF!</definedName>
    <definedName name="S31P22" localSheetId="1">#REF!</definedName>
    <definedName name="S31P22" localSheetId="13">#REF!</definedName>
    <definedName name="S31P22" localSheetId="3">#REF!</definedName>
    <definedName name="S31P22" localSheetId="10">#REF!</definedName>
    <definedName name="S31P22">#REF!</definedName>
    <definedName name="S31P23" localSheetId="2">#REF!</definedName>
    <definedName name="S31P23" localSheetId="8">#REF!</definedName>
    <definedName name="S31P23" localSheetId="7">#REF!</definedName>
    <definedName name="S31P23" localSheetId="12">#REF!</definedName>
    <definedName name="S31P23" localSheetId="1">#REF!</definedName>
    <definedName name="S31P23" localSheetId="13">#REF!</definedName>
    <definedName name="S31P23" localSheetId="3">#REF!</definedName>
    <definedName name="S31P23" localSheetId="10">#REF!</definedName>
    <definedName name="S31P23">#REF!</definedName>
    <definedName name="S31P24" localSheetId="2">#REF!</definedName>
    <definedName name="S31P24" localSheetId="8">#REF!</definedName>
    <definedName name="S31P24" localSheetId="7">#REF!</definedName>
    <definedName name="S31P24" localSheetId="12">#REF!</definedName>
    <definedName name="S31P24" localSheetId="1">#REF!</definedName>
    <definedName name="S31P24" localSheetId="13">#REF!</definedName>
    <definedName name="S31P24" localSheetId="3">#REF!</definedName>
    <definedName name="S31P24" localSheetId="10">#REF!</definedName>
    <definedName name="S31P24">#REF!</definedName>
    <definedName name="S31P3" localSheetId="2">#REF!</definedName>
    <definedName name="S31P3" localSheetId="8">#REF!</definedName>
    <definedName name="S31P3" localSheetId="7">#REF!</definedName>
    <definedName name="S31P3" localSheetId="12">#REF!</definedName>
    <definedName name="S31P3" localSheetId="1">#REF!</definedName>
    <definedName name="S31P3" localSheetId="13">#REF!</definedName>
    <definedName name="S31P3" localSheetId="3">#REF!</definedName>
    <definedName name="S31P3" localSheetId="10">#REF!</definedName>
    <definedName name="S31P3">#REF!</definedName>
    <definedName name="S31P4" localSheetId="2">#REF!</definedName>
    <definedName name="S31P4" localSheetId="8">#REF!</definedName>
    <definedName name="S31P4" localSheetId="7">#REF!</definedName>
    <definedName name="S31P4" localSheetId="12">#REF!</definedName>
    <definedName name="S31P4" localSheetId="1">#REF!</definedName>
    <definedName name="S31P4" localSheetId="13">#REF!</definedName>
    <definedName name="S31P4" localSheetId="3">#REF!</definedName>
    <definedName name="S31P4" localSheetId="10">#REF!</definedName>
    <definedName name="S31P4">#REF!</definedName>
    <definedName name="S31P5" localSheetId="2">#REF!</definedName>
    <definedName name="S31P5" localSheetId="8">#REF!</definedName>
    <definedName name="S31P5" localSheetId="7">#REF!</definedName>
    <definedName name="S31P5" localSheetId="12">#REF!</definedName>
    <definedName name="S31P5" localSheetId="1">#REF!</definedName>
    <definedName name="S31P5" localSheetId="13">#REF!</definedName>
    <definedName name="S31P5" localSheetId="3">#REF!</definedName>
    <definedName name="S31P5" localSheetId="10">#REF!</definedName>
    <definedName name="S31P5">#REF!</definedName>
    <definedName name="S31P6" localSheetId="2">#REF!</definedName>
    <definedName name="S31P6" localSheetId="8">#REF!</definedName>
    <definedName name="S31P6" localSheetId="7">#REF!</definedName>
    <definedName name="S31P6" localSheetId="12">#REF!</definedName>
    <definedName name="S31P6" localSheetId="1">#REF!</definedName>
    <definedName name="S31P6" localSheetId="13">#REF!</definedName>
    <definedName name="S31P6" localSheetId="3">#REF!</definedName>
    <definedName name="S31P6" localSheetId="10">#REF!</definedName>
    <definedName name="S31P6">#REF!</definedName>
    <definedName name="S31P7" localSheetId="2">#REF!</definedName>
    <definedName name="S31P7" localSheetId="8">#REF!</definedName>
    <definedName name="S31P7" localSheetId="7">#REF!</definedName>
    <definedName name="S31P7" localSheetId="12">#REF!</definedName>
    <definedName name="S31P7" localSheetId="1">#REF!</definedName>
    <definedName name="S31P7" localSheetId="13">#REF!</definedName>
    <definedName name="S31P7" localSheetId="3">#REF!</definedName>
    <definedName name="S31P7" localSheetId="10">#REF!</definedName>
    <definedName name="S31P7">#REF!</definedName>
    <definedName name="S31P8" localSheetId="2">#REF!</definedName>
    <definedName name="S31P8" localSheetId="8">#REF!</definedName>
    <definedName name="S31P8" localSheetId="7">#REF!</definedName>
    <definedName name="S31P8" localSheetId="12">#REF!</definedName>
    <definedName name="S31P8" localSheetId="1">#REF!</definedName>
    <definedName name="S31P8" localSheetId="13">#REF!</definedName>
    <definedName name="S31P8" localSheetId="3">#REF!</definedName>
    <definedName name="S31P8" localSheetId="10">#REF!</definedName>
    <definedName name="S31P8">#REF!</definedName>
    <definedName name="S31P9" localSheetId="2">#REF!</definedName>
    <definedName name="S31P9" localSheetId="8">#REF!</definedName>
    <definedName name="S31P9" localSheetId="7">#REF!</definedName>
    <definedName name="S31P9" localSheetId="12">#REF!</definedName>
    <definedName name="S31P9" localSheetId="1">#REF!</definedName>
    <definedName name="S31P9" localSheetId="13">#REF!</definedName>
    <definedName name="S31P9" localSheetId="3">#REF!</definedName>
    <definedName name="S31P9" localSheetId="10">#REF!</definedName>
    <definedName name="S31P9">#REF!</definedName>
    <definedName name="S31R1" localSheetId="2">#REF!</definedName>
    <definedName name="S31R1" localSheetId="8">#REF!</definedName>
    <definedName name="S31R1" localSheetId="7">#REF!</definedName>
    <definedName name="S31R1" localSheetId="12">#REF!</definedName>
    <definedName name="S31R1" localSheetId="1">#REF!</definedName>
    <definedName name="S31R1" localSheetId="13">#REF!</definedName>
    <definedName name="S31R1" localSheetId="3">#REF!</definedName>
    <definedName name="S31R1" localSheetId="10">#REF!</definedName>
    <definedName name="S31R1">#REF!</definedName>
    <definedName name="S31R10" localSheetId="2">#REF!</definedName>
    <definedName name="S31R10" localSheetId="8">#REF!</definedName>
    <definedName name="S31R10" localSheetId="7">#REF!</definedName>
    <definedName name="S31R10" localSheetId="12">#REF!</definedName>
    <definedName name="S31R10" localSheetId="1">#REF!</definedName>
    <definedName name="S31R10" localSheetId="13">#REF!</definedName>
    <definedName name="S31R10" localSheetId="3">#REF!</definedName>
    <definedName name="S31R10" localSheetId="10">#REF!</definedName>
    <definedName name="S31R10">#REF!</definedName>
    <definedName name="S31R11" localSheetId="2">#REF!</definedName>
    <definedName name="S31R11" localSheetId="8">#REF!</definedName>
    <definedName name="S31R11" localSheetId="7">#REF!</definedName>
    <definedName name="S31R11" localSheetId="12">#REF!</definedName>
    <definedName name="S31R11" localSheetId="1">#REF!</definedName>
    <definedName name="S31R11" localSheetId="13">#REF!</definedName>
    <definedName name="S31R11" localSheetId="3">#REF!</definedName>
    <definedName name="S31R11" localSheetId="10">#REF!</definedName>
    <definedName name="S31R11">#REF!</definedName>
    <definedName name="S31R12" localSheetId="2">#REF!</definedName>
    <definedName name="S31R12" localSheetId="8">#REF!</definedName>
    <definedName name="S31R12" localSheetId="7">#REF!</definedName>
    <definedName name="S31R12" localSheetId="12">#REF!</definedName>
    <definedName name="S31R12" localSheetId="1">#REF!</definedName>
    <definedName name="S31R12" localSheetId="13">#REF!</definedName>
    <definedName name="S31R12" localSheetId="3">#REF!</definedName>
    <definedName name="S31R12" localSheetId="10">#REF!</definedName>
    <definedName name="S31R12">#REF!</definedName>
    <definedName name="S31R13" localSheetId="2">#REF!</definedName>
    <definedName name="S31R13" localSheetId="8">#REF!</definedName>
    <definedName name="S31R13" localSheetId="7">#REF!</definedName>
    <definedName name="S31R13" localSheetId="12">#REF!</definedName>
    <definedName name="S31R13" localSheetId="1">#REF!</definedName>
    <definedName name="S31R13" localSheetId="13">#REF!</definedName>
    <definedName name="S31R13" localSheetId="3">#REF!</definedName>
    <definedName name="S31R13" localSheetId="10">#REF!</definedName>
    <definedName name="S31R13">#REF!</definedName>
    <definedName name="S31R14" localSheetId="2">#REF!</definedName>
    <definedName name="S31R14" localSheetId="8">#REF!</definedName>
    <definedName name="S31R14" localSheetId="7">#REF!</definedName>
    <definedName name="S31R14" localSheetId="12">#REF!</definedName>
    <definedName name="S31R14" localSheetId="1">#REF!</definedName>
    <definedName name="S31R14" localSheetId="13">#REF!</definedName>
    <definedName name="S31R14" localSheetId="3">#REF!</definedName>
    <definedName name="S31R14" localSheetId="10">#REF!</definedName>
    <definedName name="S31R14">#REF!</definedName>
    <definedName name="S31R15" localSheetId="2">#REF!</definedName>
    <definedName name="S31R15" localSheetId="8">#REF!</definedName>
    <definedName name="S31R15" localSheetId="7">#REF!</definedName>
    <definedName name="S31R15" localSheetId="12">#REF!</definedName>
    <definedName name="S31R15" localSheetId="1">#REF!</definedName>
    <definedName name="S31R15" localSheetId="13">#REF!</definedName>
    <definedName name="S31R15" localSheetId="3">#REF!</definedName>
    <definedName name="S31R15" localSheetId="10">#REF!</definedName>
    <definedName name="S31R15">#REF!</definedName>
    <definedName name="S31R16" localSheetId="2">#REF!</definedName>
    <definedName name="S31R16" localSheetId="8">#REF!</definedName>
    <definedName name="S31R16" localSheetId="7">#REF!</definedName>
    <definedName name="S31R16" localSheetId="12">#REF!</definedName>
    <definedName name="S31R16" localSheetId="1">#REF!</definedName>
    <definedName name="S31R16" localSheetId="13">#REF!</definedName>
    <definedName name="S31R16" localSheetId="3">#REF!</definedName>
    <definedName name="S31R16" localSheetId="10">#REF!</definedName>
    <definedName name="S31R16">#REF!</definedName>
    <definedName name="S31R17" localSheetId="2">#REF!</definedName>
    <definedName name="S31R17" localSheetId="8">#REF!</definedName>
    <definedName name="S31R17" localSheetId="7">#REF!</definedName>
    <definedName name="S31R17" localSheetId="12">#REF!</definedName>
    <definedName name="S31R17" localSheetId="1">#REF!</definedName>
    <definedName name="S31R17" localSheetId="13">#REF!</definedName>
    <definedName name="S31R17" localSheetId="3">#REF!</definedName>
    <definedName name="S31R17" localSheetId="10">#REF!</definedName>
    <definedName name="S31R17">#REF!</definedName>
    <definedName name="S31R18" localSheetId="2">#REF!</definedName>
    <definedName name="S31R18" localSheetId="8">#REF!</definedName>
    <definedName name="S31R18" localSheetId="7">#REF!</definedName>
    <definedName name="S31R18" localSheetId="12">#REF!</definedName>
    <definedName name="S31R18" localSheetId="1">#REF!</definedName>
    <definedName name="S31R18" localSheetId="13">#REF!</definedName>
    <definedName name="S31R18" localSheetId="3">#REF!</definedName>
    <definedName name="S31R18" localSheetId="10">#REF!</definedName>
    <definedName name="S31R18">#REF!</definedName>
    <definedName name="S31R19" localSheetId="2">#REF!</definedName>
    <definedName name="S31R19" localSheetId="8">#REF!</definedName>
    <definedName name="S31R19" localSheetId="7">#REF!</definedName>
    <definedName name="S31R19" localSheetId="12">#REF!</definedName>
    <definedName name="S31R19" localSheetId="1">#REF!</definedName>
    <definedName name="S31R19" localSheetId="13">#REF!</definedName>
    <definedName name="S31R19" localSheetId="3">#REF!</definedName>
    <definedName name="S31R19" localSheetId="10">#REF!</definedName>
    <definedName name="S31R19">#REF!</definedName>
    <definedName name="S31R2" localSheetId="2">#REF!</definedName>
    <definedName name="S31R2" localSheetId="8">#REF!</definedName>
    <definedName name="S31R2" localSheetId="7">#REF!</definedName>
    <definedName name="S31R2" localSheetId="12">#REF!</definedName>
    <definedName name="S31R2" localSheetId="1">#REF!</definedName>
    <definedName name="S31R2" localSheetId="13">#REF!</definedName>
    <definedName name="S31R2" localSheetId="3">#REF!</definedName>
    <definedName name="S31R2" localSheetId="10">#REF!</definedName>
    <definedName name="S31R2">#REF!</definedName>
    <definedName name="S31R20" localSheetId="2">#REF!</definedName>
    <definedName name="S31R20" localSheetId="8">#REF!</definedName>
    <definedName name="S31R20" localSheetId="7">#REF!</definedName>
    <definedName name="S31R20" localSheetId="12">#REF!</definedName>
    <definedName name="S31R20" localSheetId="1">#REF!</definedName>
    <definedName name="S31R20" localSheetId="13">#REF!</definedName>
    <definedName name="S31R20" localSheetId="3">#REF!</definedName>
    <definedName name="S31R20" localSheetId="10">#REF!</definedName>
    <definedName name="S31R20">#REF!</definedName>
    <definedName name="S31R21" localSheetId="2">#REF!</definedName>
    <definedName name="S31R21" localSheetId="8">#REF!</definedName>
    <definedName name="S31R21" localSheetId="7">#REF!</definedName>
    <definedName name="S31R21" localSheetId="12">#REF!</definedName>
    <definedName name="S31R21" localSheetId="1">#REF!</definedName>
    <definedName name="S31R21" localSheetId="13">#REF!</definedName>
    <definedName name="S31R21" localSheetId="3">#REF!</definedName>
    <definedName name="S31R21" localSheetId="10">#REF!</definedName>
    <definedName name="S31R21">#REF!</definedName>
    <definedName name="S31R22" localSheetId="2">#REF!</definedName>
    <definedName name="S31R22" localSheetId="8">#REF!</definedName>
    <definedName name="S31R22" localSheetId="7">#REF!</definedName>
    <definedName name="S31R22" localSheetId="12">#REF!</definedName>
    <definedName name="S31R22" localSheetId="1">#REF!</definedName>
    <definedName name="S31R22" localSheetId="13">#REF!</definedName>
    <definedName name="S31R22" localSheetId="3">#REF!</definedName>
    <definedName name="S31R22" localSheetId="10">#REF!</definedName>
    <definedName name="S31R22">#REF!</definedName>
    <definedName name="S31R23" localSheetId="2">#REF!</definedName>
    <definedName name="S31R23" localSheetId="8">#REF!</definedName>
    <definedName name="S31R23" localSheetId="7">#REF!</definedName>
    <definedName name="S31R23" localSheetId="12">#REF!</definedName>
    <definedName name="S31R23" localSheetId="1">#REF!</definedName>
    <definedName name="S31R23" localSheetId="13">#REF!</definedName>
    <definedName name="S31R23" localSheetId="3">#REF!</definedName>
    <definedName name="S31R23" localSheetId="10">#REF!</definedName>
    <definedName name="S31R23">#REF!</definedName>
    <definedName name="S31R24" localSheetId="2">#REF!</definedName>
    <definedName name="S31R24" localSheetId="8">#REF!</definedName>
    <definedName name="S31R24" localSheetId="7">#REF!</definedName>
    <definedName name="S31R24" localSheetId="12">#REF!</definedName>
    <definedName name="S31R24" localSheetId="1">#REF!</definedName>
    <definedName name="S31R24" localSheetId="13">#REF!</definedName>
    <definedName name="S31R24" localSheetId="3">#REF!</definedName>
    <definedName name="S31R24" localSheetId="10">#REF!</definedName>
    <definedName name="S31R24">#REF!</definedName>
    <definedName name="S31R3" localSheetId="2">#REF!</definedName>
    <definedName name="S31R3" localSheetId="8">#REF!</definedName>
    <definedName name="S31R3" localSheetId="7">#REF!</definedName>
    <definedName name="S31R3" localSheetId="12">#REF!</definedName>
    <definedName name="S31R3" localSheetId="1">#REF!</definedName>
    <definedName name="S31R3" localSheetId="13">#REF!</definedName>
    <definedName name="S31R3" localSheetId="3">#REF!</definedName>
    <definedName name="S31R3" localSheetId="10">#REF!</definedName>
    <definedName name="S31R3">#REF!</definedName>
    <definedName name="S31R4" localSheetId="2">#REF!</definedName>
    <definedName name="S31R4" localSheetId="8">#REF!</definedName>
    <definedName name="S31R4" localSheetId="7">#REF!</definedName>
    <definedName name="S31R4" localSheetId="12">#REF!</definedName>
    <definedName name="S31R4" localSheetId="1">#REF!</definedName>
    <definedName name="S31R4" localSheetId="13">#REF!</definedName>
    <definedName name="S31R4" localSheetId="3">#REF!</definedName>
    <definedName name="S31R4" localSheetId="10">#REF!</definedName>
    <definedName name="S31R4">#REF!</definedName>
    <definedName name="S31R5" localSheetId="2">#REF!</definedName>
    <definedName name="S31R5" localSheetId="8">#REF!</definedName>
    <definedName name="S31R5" localSheetId="7">#REF!</definedName>
    <definedName name="S31R5" localSheetId="12">#REF!</definedName>
    <definedName name="S31R5" localSheetId="1">#REF!</definedName>
    <definedName name="S31R5" localSheetId="13">#REF!</definedName>
    <definedName name="S31R5" localSheetId="3">#REF!</definedName>
    <definedName name="S31R5" localSheetId="10">#REF!</definedName>
    <definedName name="S31R5">#REF!</definedName>
    <definedName name="S31R6" localSheetId="2">#REF!</definedName>
    <definedName name="S31R6" localSheetId="8">#REF!</definedName>
    <definedName name="S31R6" localSheetId="7">#REF!</definedName>
    <definedName name="S31R6" localSheetId="12">#REF!</definedName>
    <definedName name="S31R6" localSheetId="1">#REF!</definedName>
    <definedName name="S31R6" localSheetId="13">#REF!</definedName>
    <definedName name="S31R6" localSheetId="3">#REF!</definedName>
    <definedName name="S31R6" localSheetId="10">#REF!</definedName>
    <definedName name="S31R6">#REF!</definedName>
    <definedName name="S31R7" localSheetId="2">#REF!</definedName>
    <definedName name="S31R7" localSheetId="8">#REF!</definedName>
    <definedName name="S31R7" localSheetId="7">#REF!</definedName>
    <definedName name="S31R7" localSheetId="12">#REF!</definedName>
    <definedName name="S31R7" localSheetId="1">#REF!</definedName>
    <definedName name="S31R7" localSheetId="13">#REF!</definedName>
    <definedName name="S31R7" localSheetId="3">#REF!</definedName>
    <definedName name="S31R7" localSheetId="10">#REF!</definedName>
    <definedName name="S31R7">#REF!</definedName>
    <definedName name="S31R8" localSheetId="2">#REF!</definedName>
    <definedName name="S31R8" localSheetId="8">#REF!</definedName>
    <definedName name="S31R8" localSheetId="7">#REF!</definedName>
    <definedName name="S31R8" localSheetId="12">#REF!</definedName>
    <definedName name="S31R8" localSheetId="1">#REF!</definedName>
    <definedName name="S31R8" localSheetId="13">#REF!</definedName>
    <definedName name="S31R8" localSheetId="3">#REF!</definedName>
    <definedName name="S31R8" localSheetId="10">#REF!</definedName>
    <definedName name="S31R8">#REF!</definedName>
    <definedName name="S31R9" localSheetId="2">#REF!</definedName>
    <definedName name="S31R9" localSheetId="8">#REF!</definedName>
    <definedName name="S31R9" localSheetId="7">#REF!</definedName>
    <definedName name="S31R9" localSheetId="12">#REF!</definedName>
    <definedName name="S31R9" localSheetId="1">#REF!</definedName>
    <definedName name="S31R9" localSheetId="13">#REF!</definedName>
    <definedName name="S31R9" localSheetId="3">#REF!</definedName>
    <definedName name="S31R9" localSheetId="10">#REF!</definedName>
    <definedName name="S31R9">#REF!</definedName>
    <definedName name="S32P1" localSheetId="2">#REF!</definedName>
    <definedName name="S32P1" localSheetId="8">#REF!</definedName>
    <definedName name="S32P1" localSheetId="7">#REF!</definedName>
    <definedName name="S32P1" localSheetId="12">#REF!</definedName>
    <definedName name="S32P1" localSheetId="1">#REF!</definedName>
    <definedName name="S32P1" localSheetId="13">#REF!</definedName>
    <definedName name="S32P1" localSheetId="3">#REF!</definedName>
    <definedName name="S32P1" localSheetId="10">#REF!</definedName>
    <definedName name="S32P1">#REF!</definedName>
    <definedName name="S32P10" localSheetId="2">#REF!</definedName>
    <definedName name="S32P10" localSheetId="8">#REF!</definedName>
    <definedName name="S32P10" localSheetId="7">#REF!</definedName>
    <definedName name="S32P10" localSheetId="12">#REF!</definedName>
    <definedName name="S32P10" localSheetId="1">#REF!</definedName>
    <definedName name="S32P10" localSheetId="13">#REF!</definedName>
    <definedName name="S32P10" localSheetId="3">#REF!</definedName>
    <definedName name="S32P10" localSheetId="10">#REF!</definedName>
    <definedName name="S32P10">#REF!</definedName>
    <definedName name="S32P11" localSheetId="2">#REF!</definedName>
    <definedName name="S32P11" localSheetId="8">#REF!</definedName>
    <definedName name="S32P11" localSheetId="7">#REF!</definedName>
    <definedName name="S32P11" localSheetId="12">#REF!</definedName>
    <definedName name="S32P11" localSheetId="1">#REF!</definedName>
    <definedName name="S32P11" localSheetId="13">#REF!</definedName>
    <definedName name="S32P11" localSheetId="3">#REF!</definedName>
    <definedName name="S32P11" localSheetId="10">#REF!</definedName>
    <definedName name="S32P11">#REF!</definedName>
    <definedName name="S32P12" localSheetId="2">#REF!</definedName>
    <definedName name="S32P12" localSheetId="8">#REF!</definedName>
    <definedName name="S32P12" localSheetId="7">#REF!</definedName>
    <definedName name="S32P12" localSheetId="12">#REF!</definedName>
    <definedName name="S32P12" localSheetId="1">#REF!</definedName>
    <definedName name="S32P12" localSheetId="13">#REF!</definedName>
    <definedName name="S32P12" localSheetId="3">#REF!</definedName>
    <definedName name="S32P12" localSheetId="10">#REF!</definedName>
    <definedName name="S32P12">#REF!</definedName>
    <definedName name="S32P13" localSheetId="2">#REF!</definedName>
    <definedName name="S32P13" localSheetId="8">#REF!</definedName>
    <definedName name="S32P13" localSheetId="7">#REF!</definedName>
    <definedName name="S32P13" localSheetId="12">#REF!</definedName>
    <definedName name="S32P13" localSheetId="1">#REF!</definedName>
    <definedName name="S32P13" localSheetId="13">#REF!</definedName>
    <definedName name="S32P13" localSheetId="3">#REF!</definedName>
    <definedName name="S32P13" localSheetId="10">#REF!</definedName>
    <definedName name="S32P13">#REF!</definedName>
    <definedName name="S32P14" localSheetId="2">#REF!</definedName>
    <definedName name="S32P14" localSheetId="8">#REF!</definedName>
    <definedName name="S32P14" localSheetId="7">#REF!</definedName>
    <definedName name="S32P14" localSheetId="12">#REF!</definedName>
    <definedName name="S32P14" localSheetId="1">#REF!</definedName>
    <definedName name="S32P14" localSheetId="13">#REF!</definedName>
    <definedName name="S32P14" localSheetId="3">#REF!</definedName>
    <definedName name="S32P14" localSheetId="10">#REF!</definedName>
    <definedName name="S32P14">#REF!</definedName>
    <definedName name="S32P15" localSheetId="2">#REF!</definedName>
    <definedName name="S32P15" localSheetId="8">#REF!</definedName>
    <definedName name="S32P15" localSheetId="7">#REF!</definedName>
    <definedName name="S32P15" localSheetId="12">#REF!</definedName>
    <definedName name="S32P15" localSheetId="1">#REF!</definedName>
    <definedName name="S32P15" localSheetId="13">#REF!</definedName>
    <definedName name="S32P15" localSheetId="3">#REF!</definedName>
    <definedName name="S32P15" localSheetId="10">#REF!</definedName>
    <definedName name="S32P15">#REF!</definedName>
    <definedName name="S32P16" localSheetId="2">#REF!</definedName>
    <definedName name="S32P16" localSheetId="8">#REF!</definedName>
    <definedName name="S32P16" localSheetId="7">#REF!</definedName>
    <definedName name="S32P16" localSheetId="12">#REF!</definedName>
    <definedName name="S32P16" localSheetId="1">#REF!</definedName>
    <definedName name="S32P16" localSheetId="13">#REF!</definedName>
    <definedName name="S32P16" localSheetId="3">#REF!</definedName>
    <definedName name="S32P16" localSheetId="10">#REF!</definedName>
    <definedName name="S32P16">#REF!</definedName>
    <definedName name="S32P17" localSheetId="2">#REF!</definedName>
    <definedName name="S32P17" localSheetId="8">#REF!</definedName>
    <definedName name="S32P17" localSheetId="7">#REF!</definedName>
    <definedName name="S32P17" localSheetId="12">#REF!</definedName>
    <definedName name="S32P17" localSheetId="1">#REF!</definedName>
    <definedName name="S32P17" localSheetId="13">#REF!</definedName>
    <definedName name="S32P17" localSheetId="3">#REF!</definedName>
    <definedName name="S32P17" localSheetId="10">#REF!</definedName>
    <definedName name="S32P17">#REF!</definedName>
    <definedName name="S32P18" localSheetId="2">#REF!</definedName>
    <definedName name="S32P18" localSheetId="8">#REF!</definedName>
    <definedName name="S32P18" localSheetId="7">#REF!</definedName>
    <definedName name="S32P18" localSheetId="12">#REF!</definedName>
    <definedName name="S32P18" localSheetId="1">#REF!</definedName>
    <definedName name="S32P18" localSheetId="13">#REF!</definedName>
    <definedName name="S32P18" localSheetId="3">#REF!</definedName>
    <definedName name="S32P18" localSheetId="10">#REF!</definedName>
    <definedName name="S32P18">#REF!</definedName>
    <definedName name="S32P19" localSheetId="2">#REF!</definedName>
    <definedName name="S32P19" localSheetId="8">#REF!</definedName>
    <definedName name="S32P19" localSheetId="7">#REF!</definedName>
    <definedName name="S32P19" localSheetId="12">#REF!</definedName>
    <definedName name="S32P19" localSheetId="1">#REF!</definedName>
    <definedName name="S32P19" localSheetId="13">#REF!</definedName>
    <definedName name="S32P19" localSheetId="3">#REF!</definedName>
    <definedName name="S32P19" localSheetId="10">#REF!</definedName>
    <definedName name="S32P19">#REF!</definedName>
    <definedName name="S32P2" localSheetId="2">#REF!</definedName>
    <definedName name="S32P2" localSheetId="8">#REF!</definedName>
    <definedName name="S32P2" localSheetId="7">#REF!</definedName>
    <definedName name="S32P2" localSheetId="12">#REF!</definedName>
    <definedName name="S32P2" localSheetId="1">#REF!</definedName>
    <definedName name="S32P2" localSheetId="13">#REF!</definedName>
    <definedName name="S32P2" localSheetId="3">#REF!</definedName>
    <definedName name="S32P2" localSheetId="10">#REF!</definedName>
    <definedName name="S32P2">#REF!</definedName>
    <definedName name="S32P20" localSheetId="2">#REF!</definedName>
    <definedName name="S32P20" localSheetId="8">#REF!</definedName>
    <definedName name="S32P20" localSheetId="7">#REF!</definedName>
    <definedName name="S32P20" localSheetId="12">#REF!</definedName>
    <definedName name="S32P20" localSheetId="1">#REF!</definedName>
    <definedName name="S32P20" localSheetId="13">#REF!</definedName>
    <definedName name="S32P20" localSheetId="3">#REF!</definedName>
    <definedName name="S32P20" localSheetId="10">#REF!</definedName>
    <definedName name="S32P20">#REF!</definedName>
    <definedName name="S32P21" localSheetId="2">#REF!</definedName>
    <definedName name="S32P21" localSheetId="8">#REF!</definedName>
    <definedName name="S32P21" localSheetId="7">#REF!</definedName>
    <definedName name="S32P21" localSheetId="12">#REF!</definedName>
    <definedName name="S32P21" localSheetId="1">#REF!</definedName>
    <definedName name="S32P21" localSheetId="13">#REF!</definedName>
    <definedName name="S32P21" localSheetId="3">#REF!</definedName>
    <definedName name="S32P21" localSheetId="10">#REF!</definedName>
    <definedName name="S32P21">#REF!</definedName>
    <definedName name="S32P22" localSheetId="2">#REF!</definedName>
    <definedName name="S32P22" localSheetId="8">#REF!</definedName>
    <definedName name="S32P22" localSheetId="7">#REF!</definedName>
    <definedName name="S32P22" localSheetId="12">#REF!</definedName>
    <definedName name="S32P22" localSheetId="1">#REF!</definedName>
    <definedName name="S32P22" localSheetId="13">#REF!</definedName>
    <definedName name="S32P22" localSheetId="3">#REF!</definedName>
    <definedName name="S32P22" localSheetId="10">#REF!</definedName>
    <definedName name="S32P22">#REF!</definedName>
    <definedName name="S32P23" localSheetId="2">#REF!</definedName>
    <definedName name="S32P23" localSheetId="8">#REF!</definedName>
    <definedName name="S32P23" localSheetId="7">#REF!</definedName>
    <definedName name="S32P23" localSheetId="12">#REF!</definedName>
    <definedName name="S32P23" localSheetId="1">#REF!</definedName>
    <definedName name="S32P23" localSheetId="13">#REF!</definedName>
    <definedName name="S32P23" localSheetId="3">#REF!</definedName>
    <definedName name="S32P23" localSheetId="10">#REF!</definedName>
    <definedName name="S32P23">#REF!</definedName>
    <definedName name="S32P24" localSheetId="2">#REF!</definedName>
    <definedName name="S32P24" localSheetId="8">#REF!</definedName>
    <definedName name="S32P24" localSheetId="7">#REF!</definedName>
    <definedName name="S32P24" localSheetId="12">#REF!</definedName>
    <definedName name="S32P24" localSheetId="1">#REF!</definedName>
    <definedName name="S32P24" localSheetId="13">#REF!</definedName>
    <definedName name="S32P24" localSheetId="3">#REF!</definedName>
    <definedName name="S32P24" localSheetId="10">#REF!</definedName>
    <definedName name="S32P24">#REF!</definedName>
    <definedName name="S32P3" localSheetId="2">#REF!</definedName>
    <definedName name="S32P3" localSheetId="8">#REF!</definedName>
    <definedName name="S32P3" localSheetId="7">#REF!</definedName>
    <definedName name="S32P3" localSheetId="12">#REF!</definedName>
    <definedName name="S32P3" localSheetId="1">#REF!</definedName>
    <definedName name="S32P3" localSheetId="13">#REF!</definedName>
    <definedName name="S32P3" localSheetId="3">#REF!</definedName>
    <definedName name="S32P3" localSheetId="10">#REF!</definedName>
    <definedName name="S32P3">#REF!</definedName>
    <definedName name="S32P4" localSheetId="2">#REF!</definedName>
    <definedName name="S32P4" localSheetId="8">#REF!</definedName>
    <definedName name="S32P4" localSheetId="7">#REF!</definedName>
    <definedName name="S32P4" localSheetId="12">#REF!</definedName>
    <definedName name="S32P4" localSheetId="1">#REF!</definedName>
    <definedName name="S32P4" localSheetId="13">#REF!</definedName>
    <definedName name="S32P4" localSheetId="3">#REF!</definedName>
    <definedName name="S32P4" localSheetId="10">#REF!</definedName>
    <definedName name="S32P4">#REF!</definedName>
    <definedName name="S32P5" localSheetId="2">#REF!</definedName>
    <definedName name="S32P5" localSheetId="8">#REF!</definedName>
    <definedName name="S32P5" localSheetId="7">#REF!</definedName>
    <definedName name="S32P5" localSheetId="12">#REF!</definedName>
    <definedName name="S32P5" localSheetId="1">#REF!</definedName>
    <definedName name="S32P5" localSheetId="13">#REF!</definedName>
    <definedName name="S32P5" localSheetId="3">#REF!</definedName>
    <definedName name="S32P5" localSheetId="10">#REF!</definedName>
    <definedName name="S32P5">#REF!</definedName>
    <definedName name="S32P6" localSheetId="2">#REF!</definedName>
    <definedName name="S32P6" localSheetId="8">#REF!</definedName>
    <definedName name="S32P6" localSheetId="7">#REF!</definedName>
    <definedName name="S32P6" localSheetId="12">#REF!</definedName>
    <definedName name="S32P6" localSheetId="1">#REF!</definedName>
    <definedName name="S32P6" localSheetId="13">#REF!</definedName>
    <definedName name="S32P6" localSheetId="3">#REF!</definedName>
    <definedName name="S32P6" localSheetId="10">#REF!</definedName>
    <definedName name="S32P6">#REF!</definedName>
    <definedName name="S32P7" localSheetId="2">#REF!</definedName>
    <definedName name="S32P7" localSheetId="8">#REF!</definedName>
    <definedName name="S32P7" localSheetId="7">#REF!</definedName>
    <definedName name="S32P7" localSheetId="12">#REF!</definedName>
    <definedName name="S32P7" localSheetId="1">#REF!</definedName>
    <definedName name="S32P7" localSheetId="13">#REF!</definedName>
    <definedName name="S32P7" localSheetId="3">#REF!</definedName>
    <definedName name="S32P7" localSheetId="10">#REF!</definedName>
    <definedName name="S32P7">#REF!</definedName>
    <definedName name="S32P8" localSheetId="2">#REF!</definedName>
    <definedName name="S32P8" localSheetId="8">#REF!</definedName>
    <definedName name="S32P8" localSheetId="7">#REF!</definedName>
    <definedName name="S32P8" localSheetId="12">#REF!</definedName>
    <definedName name="S32P8" localSheetId="1">#REF!</definedName>
    <definedName name="S32P8" localSheetId="13">#REF!</definedName>
    <definedName name="S32P8" localSheetId="3">#REF!</definedName>
    <definedName name="S32P8" localSheetId="10">#REF!</definedName>
    <definedName name="S32P8">#REF!</definedName>
    <definedName name="S32P9" localSheetId="2">#REF!</definedName>
    <definedName name="S32P9" localSheetId="8">#REF!</definedName>
    <definedName name="S32P9" localSheetId="7">#REF!</definedName>
    <definedName name="S32P9" localSheetId="12">#REF!</definedName>
    <definedName name="S32P9" localSheetId="1">#REF!</definedName>
    <definedName name="S32P9" localSheetId="13">#REF!</definedName>
    <definedName name="S32P9" localSheetId="3">#REF!</definedName>
    <definedName name="S32P9" localSheetId="10">#REF!</definedName>
    <definedName name="S32P9">#REF!</definedName>
    <definedName name="S32R1" localSheetId="2">#REF!</definedName>
    <definedName name="S32R1" localSheetId="8">#REF!</definedName>
    <definedName name="S32R1" localSheetId="7">#REF!</definedName>
    <definedName name="S32R1" localSheetId="12">#REF!</definedName>
    <definedName name="S32R1" localSheetId="1">#REF!</definedName>
    <definedName name="S32R1" localSheetId="13">#REF!</definedName>
    <definedName name="S32R1" localSheetId="3">#REF!</definedName>
    <definedName name="S32R1" localSheetId="10">#REF!</definedName>
    <definedName name="S32R1">#REF!</definedName>
    <definedName name="S32R10" localSheetId="2">#REF!</definedName>
    <definedName name="S32R10" localSheetId="8">#REF!</definedName>
    <definedName name="S32R10" localSheetId="7">#REF!</definedName>
    <definedName name="S32R10" localSheetId="12">#REF!</definedName>
    <definedName name="S32R10" localSheetId="1">#REF!</definedName>
    <definedName name="S32R10" localSheetId="13">#REF!</definedName>
    <definedName name="S32R10" localSheetId="3">#REF!</definedName>
    <definedName name="S32R10" localSheetId="10">#REF!</definedName>
    <definedName name="S32R10">#REF!</definedName>
    <definedName name="S32R11" localSheetId="2">#REF!</definedName>
    <definedName name="S32R11" localSheetId="8">#REF!</definedName>
    <definedName name="S32R11" localSheetId="7">#REF!</definedName>
    <definedName name="S32R11" localSheetId="12">#REF!</definedName>
    <definedName name="S32R11" localSheetId="1">#REF!</definedName>
    <definedName name="S32R11" localSheetId="13">#REF!</definedName>
    <definedName name="S32R11" localSheetId="3">#REF!</definedName>
    <definedName name="S32R11" localSheetId="10">#REF!</definedName>
    <definedName name="S32R11">#REF!</definedName>
    <definedName name="S32R12" localSheetId="2">#REF!</definedName>
    <definedName name="S32R12" localSheetId="8">#REF!</definedName>
    <definedName name="S32R12" localSheetId="7">#REF!</definedName>
    <definedName name="S32R12" localSheetId="12">#REF!</definedName>
    <definedName name="S32R12" localSheetId="1">#REF!</definedName>
    <definedName name="S32R12" localSheetId="13">#REF!</definedName>
    <definedName name="S32R12" localSheetId="3">#REF!</definedName>
    <definedName name="S32R12" localSheetId="10">#REF!</definedName>
    <definedName name="S32R12">#REF!</definedName>
    <definedName name="S32R13" localSheetId="2">#REF!</definedName>
    <definedName name="S32R13" localSheetId="8">#REF!</definedName>
    <definedName name="S32R13" localSheetId="7">#REF!</definedName>
    <definedName name="S32R13" localSheetId="12">#REF!</definedName>
    <definedName name="S32R13" localSheetId="1">#REF!</definedName>
    <definedName name="S32R13" localSheetId="13">#REF!</definedName>
    <definedName name="S32R13" localSheetId="3">#REF!</definedName>
    <definedName name="S32R13" localSheetId="10">#REF!</definedName>
    <definedName name="S32R13">#REF!</definedName>
    <definedName name="S32R14" localSheetId="2">#REF!</definedName>
    <definedName name="S32R14" localSheetId="8">#REF!</definedName>
    <definedName name="S32R14" localSheetId="7">#REF!</definedName>
    <definedName name="S32R14" localSheetId="12">#REF!</definedName>
    <definedName name="S32R14" localSheetId="1">#REF!</definedName>
    <definedName name="S32R14" localSheetId="13">#REF!</definedName>
    <definedName name="S32R14" localSheetId="3">#REF!</definedName>
    <definedName name="S32R14" localSheetId="10">#REF!</definedName>
    <definedName name="S32R14">#REF!</definedName>
    <definedName name="S32R15" localSheetId="2">#REF!</definedName>
    <definedName name="S32R15" localSheetId="8">#REF!</definedName>
    <definedName name="S32R15" localSheetId="7">#REF!</definedName>
    <definedName name="S32R15" localSheetId="12">#REF!</definedName>
    <definedName name="S32R15" localSheetId="1">#REF!</definedName>
    <definedName name="S32R15" localSheetId="13">#REF!</definedName>
    <definedName name="S32R15" localSheetId="3">#REF!</definedName>
    <definedName name="S32R15" localSheetId="10">#REF!</definedName>
    <definedName name="S32R15">#REF!</definedName>
    <definedName name="S32R16" localSheetId="2">#REF!</definedName>
    <definedName name="S32R16" localSheetId="8">#REF!</definedName>
    <definedName name="S32R16" localSheetId="7">#REF!</definedName>
    <definedName name="S32R16" localSheetId="12">#REF!</definedName>
    <definedName name="S32R16" localSheetId="1">#REF!</definedName>
    <definedName name="S32R16" localSheetId="13">#REF!</definedName>
    <definedName name="S32R16" localSheetId="3">#REF!</definedName>
    <definedName name="S32R16" localSheetId="10">#REF!</definedName>
    <definedName name="S32R16">#REF!</definedName>
    <definedName name="S32R17" localSheetId="2">#REF!</definedName>
    <definedName name="S32R17" localSheetId="8">#REF!</definedName>
    <definedName name="S32R17" localSheetId="7">#REF!</definedName>
    <definedName name="S32R17" localSheetId="12">#REF!</definedName>
    <definedName name="S32R17" localSheetId="1">#REF!</definedName>
    <definedName name="S32R17" localSheetId="13">#REF!</definedName>
    <definedName name="S32R17" localSheetId="3">#REF!</definedName>
    <definedName name="S32R17" localSheetId="10">#REF!</definedName>
    <definedName name="S32R17">#REF!</definedName>
    <definedName name="S32R18" localSheetId="2">#REF!</definedName>
    <definedName name="S32R18" localSheetId="8">#REF!</definedName>
    <definedName name="S32R18" localSheetId="7">#REF!</definedName>
    <definedName name="S32R18" localSheetId="12">#REF!</definedName>
    <definedName name="S32R18" localSheetId="1">#REF!</definedName>
    <definedName name="S32R18" localSheetId="13">#REF!</definedName>
    <definedName name="S32R18" localSheetId="3">#REF!</definedName>
    <definedName name="S32R18" localSheetId="10">#REF!</definedName>
    <definedName name="S32R18">#REF!</definedName>
    <definedName name="S32R19" localSheetId="2">#REF!</definedName>
    <definedName name="S32R19" localSheetId="8">#REF!</definedName>
    <definedName name="S32R19" localSheetId="7">#REF!</definedName>
    <definedName name="S32R19" localSheetId="12">#REF!</definedName>
    <definedName name="S32R19" localSheetId="1">#REF!</definedName>
    <definedName name="S32R19" localSheetId="13">#REF!</definedName>
    <definedName name="S32R19" localSheetId="3">#REF!</definedName>
    <definedName name="S32R19" localSheetId="10">#REF!</definedName>
    <definedName name="S32R19">#REF!</definedName>
    <definedName name="S32R2" localSheetId="2">#REF!</definedName>
    <definedName name="S32R2" localSheetId="8">#REF!</definedName>
    <definedName name="S32R2" localSheetId="7">#REF!</definedName>
    <definedName name="S32R2" localSheetId="12">#REF!</definedName>
    <definedName name="S32R2" localSheetId="1">#REF!</definedName>
    <definedName name="S32R2" localSheetId="13">#REF!</definedName>
    <definedName name="S32R2" localSheetId="3">#REF!</definedName>
    <definedName name="S32R2" localSheetId="10">#REF!</definedName>
    <definedName name="S32R2">#REF!</definedName>
    <definedName name="S32R20" localSheetId="2">#REF!</definedName>
    <definedName name="S32R20" localSheetId="8">#REF!</definedName>
    <definedName name="S32R20" localSheetId="7">#REF!</definedName>
    <definedName name="S32R20" localSheetId="12">#REF!</definedName>
    <definedName name="S32R20" localSheetId="1">#REF!</definedName>
    <definedName name="S32R20" localSheetId="13">#REF!</definedName>
    <definedName name="S32R20" localSheetId="3">#REF!</definedName>
    <definedName name="S32R20" localSheetId="10">#REF!</definedName>
    <definedName name="S32R20">#REF!</definedName>
    <definedName name="S32R21" localSheetId="2">#REF!</definedName>
    <definedName name="S32R21" localSheetId="8">#REF!</definedName>
    <definedName name="S32R21" localSheetId="7">#REF!</definedName>
    <definedName name="S32R21" localSheetId="12">#REF!</definedName>
    <definedName name="S32R21" localSheetId="1">#REF!</definedName>
    <definedName name="S32R21" localSheetId="13">#REF!</definedName>
    <definedName name="S32R21" localSheetId="3">#REF!</definedName>
    <definedName name="S32R21" localSheetId="10">#REF!</definedName>
    <definedName name="S32R21">#REF!</definedName>
    <definedName name="S32R22" localSheetId="2">#REF!</definedName>
    <definedName name="S32R22" localSheetId="8">#REF!</definedName>
    <definedName name="S32R22" localSheetId="7">#REF!</definedName>
    <definedName name="S32R22" localSheetId="12">#REF!</definedName>
    <definedName name="S32R22" localSheetId="1">#REF!</definedName>
    <definedName name="S32R22" localSheetId="13">#REF!</definedName>
    <definedName name="S32R22" localSheetId="3">#REF!</definedName>
    <definedName name="S32R22" localSheetId="10">#REF!</definedName>
    <definedName name="S32R22">#REF!</definedName>
    <definedName name="S32R23" localSheetId="2">#REF!</definedName>
    <definedName name="S32R23" localSheetId="8">#REF!</definedName>
    <definedName name="S32R23" localSheetId="7">#REF!</definedName>
    <definedName name="S32R23" localSheetId="12">#REF!</definedName>
    <definedName name="S32R23" localSheetId="1">#REF!</definedName>
    <definedName name="S32R23" localSheetId="13">#REF!</definedName>
    <definedName name="S32R23" localSheetId="3">#REF!</definedName>
    <definedName name="S32R23" localSheetId="10">#REF!</definedName>
    <definedName name="S32R23">#REF!</definedName>
    <definedName name="S32R24" localSheetId="2">#REF!</definedName>
    <definedName name="S32R24" localSheetId="8">#REF!</definedName>
    <definedName name="S32R24" localSheetId="7">#REF!</definedName>
    <definedName name="S32R24" localSheetId="12">#REF!</definedName>
    <definedName name="S32R24" localSheetId="1">#REF!</definedName>
    <definedName name="S32R24" localSheetId="13">#REF!</definedName>
    <definedName name="S32R24" localSheetId="3">#REF!</definedName>
    <definedName name="S32R24" localSheetId="10">#REF!</definedName>
    <definedName name="S32R24">#REF!</definedName>
    <definedName name="S32R3" localSheetId="2">#REF!</definedName>
    <definedName name="S32R3" localSheetId="8">#REF!</definedName>
    <definedName name="S32R3" localSheetId="7">#REF!</definedName>
    <definedName name="S32R3" localSheetId="12">#REF!</definedName>
    <definedName name="S32R3" localSheetId="1">#REF!</definedName>
    <definedName name="S32R3" localSheetId="13">#REF!</definedName>
    <definedName name="S32R3" localSheetId="3">#REF!</definedName>
    <definedName name="S32R3" localSheetId="10">#REF!</definedName>
    <definedName name="S32R3">#REF!</definedName>
    <definedName name="S32R4" localSheetId="2">#REF!</definedName>
    <definedName name="S32R4" localSheetId="8">#REF!</definedName>
    <definedName name="S32R4" localSheetId="7">#REF!</definedName>
    <definedName name="S32R4" localSheetId="12">#REF!</definedName>
    <definedName name="S32R4" localSheetId="1">#REF!</definedName>
    <definedName name="S32R4" localSheetId="13">#REF!</definedName>
    <definedName name="S32R4" localSheetId="3">#REF!</definedName>
    <definedName name="S32R4" localSheetId="10">#REF!</definedName>
    <definedName name="S32R4">#REF!</definedName>
    <definedName name="S32R5" localSheetId="2">#REF!</definedName>
    <definedName name="S32R5" localSheetId="8">#REF!</definedName>
    <definedName name="S32R5" localSheetId="7">#REF!</definedName>
    <definedName name="S32R5" localSheetId="12">#REF!</definedName>
    <definedName name="S32R5" localSheetId="1">#REF!</definedName>
    <definedName name="S32R5" localSheetId="13">#REF!</definedName>
    <definedName name="S32R5" localSheetId="3">#REF!</definedName>
    <definedName name="S32R5" localSheetId="10">#REF!</definedName>
    <definedName name="S32R5">#REF!</definedName>
    <definedName name="S32R6" localSheetId="2">#REF!</definedName>
    <definedName name="S32R6" localSheetId="8">#REF!</definedName>
    <definedName name="S32R6" localSheetId="7">#REF!</definedName>
    <definedName name="S32R6" localSheetId="12">#REF!</definedName>
    <definedName name="S32R6" localSheetId="1">#REF!</definedName>
    <definedName name="S32R6" localSheetId="13">#REF!</definedName>
    <definedName name="S32R6" localSheetId="3">#REF!</definedName>
    <definedName name="S32R6" localSheetId="10">#REF!</definedName>
    <definedName name="S32R6">#REF!</definedName>
    <definedName name="S32R7" localSheetId="2">#REF!</definedName>
    <definedName name="S32R7" localSheetId="8">#REF!</definedName>
    <definedName name="S32R7" localSheetId="7">#REF!</definedName>
    <definedName name="S32R7" localSheetId="12">#REF!</definedName>
    <definedName name="S32R7" localSheetId="1">#REF!</definedName>
    <definedName name="S32R7" localSheetId="13">#REF!</definedName>
    <definedName name="S32R7" localSheetId="3">#REF!</definedName>
    <definedName name="S32R7" localSheetId="10">#REF!</definedName>
    <definedName name="S32R7">#REF!</definedName>
    <definedName name="S32R8" localSheetId="2">#REF!</definedName>
    <definedName name="S32R8" localSheetId="8">#REF!</definedName>
    <definedName name="S32R8" localSheetId="7">#REF!</definedName>
    <definedName name="S32R8" localSheetId="12">#REF!</definedName>
    <definedName name="S32R8" localSheetId="1">#REF!</definedName>
    <definedName name="S32R8" localSheetId="13">#REF!</definedName>
    <definedName name="S32R8" localSheetId="3">#REF!</definedName>
    <definedName name="S32R8" localSheetId="10">#REF!</definedName>
    <definedName name="S32R8">#REF!</definedName>
    <definedName name="S32R9" localSheetId="2">#REF!</definedName>
    <definedName name="S32R9" localSheetId="8">#REF!</definedName>
    <definedName name="S32R9" localSheetId="7">#REF!</definedName>
    <definedName name="S32R9" localSheetId="12">#REF!</definedName>
    <definedName name="S32R9" localSheetId="1">#REF!</definedName>
    <definedName name="S32R9" localSheetId="13">#REF!</definedName>
    <definedName name="S32R9" localSheetId="3">#REF!</definedName>
    <definedName name="S32R9" localSheetId="10">#REF!</definedName>
    <definedName name="S32R9">#REF!</definedName>
    <definedName name="S33P1" localSheetId="2">#REF!</definedName>
    <definedName name="S33P1" localSheetId="8">#REF!</definedName>
    <definedName name="S33P1" localSheetId="7">#REF!</definedName>
    <definedName name="S33P1" localSheetId="12">#REF!</definedName>
    <definedName name="S33P1" localSheetId="1">#REF!</definedName>
    <definedName name="S33P1" localSheetId="13">#REF!</definedName>
    <definedName name="S33P1" localSheetId="3">#REF!</definedName>
    <definedName name="S33P1" localSheetId="10">#REF!</definedName>
    <definedName name="S33P1">#REF!</definedName>
    <definedName name="S33P10" localSheetId="2">#REF!</definedName>
    <definedName name="S33P10" localSheetId="8">#REF!</definedName>
    <definedName name="S33P10" localSheetId="7">#REF!</definedName>
    <definedName name="S33P10" localSheetId="12">#REF!</definedName>
    <definedName name="S33P10" localSheetId="1">#REF!</definedName>
    <definedName name="S33P10" localSheetId="13">#REF!</definedName>
    <definedName name="S33P10" localSheetId="3">#REF!</definedName>
    <definedName name="S33P10" localSheetId="10">#REF!</definedName>
    <definedName name="S33P10">#REF!</definedName>
    <definedName name="S33P11" localSheetId="2">#REF!</definedName>
    <definedName name="S33P11" localSheetId="8">#REF!</definedName>
    <definedName name="S33P11" localSheetId="7">#REF!</definedName>
    <definedName name="S33P11" localSheetId="12">#REF!</definedName>
    <definedName name="S33P11" localSheetId="1">#REF!</definedName>
    <definedName name="S33P11" localSheetId="13">#REF!</definedName>
    <definedName name="S33P11" localSheetId="3">#REF!</definedName>
    <definedName name="S33P11" localSheetId="10">#REF!</definedName>
    <definedName name="S33P11">#REF!</definedName>
    <definedName name="S33P12" localSheetId="2">#REF!</definedName>
    <definedName name="S33P12" localSheetId="8">#REF!</definedName>
    <definedName name="S33P12" localSheetId="7">#REF!</definedName>
    <definedName name="S33P12" localSheetId="12">#REF!</definedName>
    <definedName name="S33P12" localSheetId="1">#REF!</definedName>
    <definedName name="S33P12" localSheetId="13">#REF!</definedName>
    <definedName name="S33P12" localSheetId="3">#REF!</definedName>
    <definedName name="S33P12" localSheetId="10">#REF!</definedName>
    <definedName name="S33P12">#REF!</definedName>
    <definedName name="S33P13" localSheetId="2">#REF!</definedName>
    <definedName name="S33P13" localSheetId="8">#REF!</definedName>
    <definedName name="S33P13" localSheetId="7">#REF!</definedName>
    <definedName name="S33P13" localSheetId="12">#REF!</definedName>
    <definedName name="S33P13" localSheetId="1">#REF!</definedName>
    <definedName name="S33P13" localSheetId="13">#REF!</definedName>
    <definedName name="S33P13" localSheetId="3">#REF!</definedName>
    <definedName name="S33P13" localSheetId="10">#REF!</definedName>
    <definedName name="S33P13">#REF!</definedName>
    <definedName name="S33P14" localSheetId="2">#REF!</definedName>
    <definedName name="S33P14" localSheetId="8">#REF!</definedName>
    <definedName name="S33P14" localSheetId="7">#REF!</definedName>
    <definedName name="S33P14" localSheetId="12">#REF!</definedName>
    <definedName name="S33P14" localSheetId="1">#REF!</definedName>
    <definedName name="S33P14" localSheetId="13">#REF!</definedName>
    <definedName name="S33P14" localSheetId="3">#REF!</definedName>
    <definedName name="S33P14" localSheetId="10">#REF!</definedName>
    <definedName name="S33P14">#REF!</definedName>
    <definedName name="S33P15" localSheetId="2">#REF!</definedName>
    <definedName name="S33P15" localSheetId="8">#REF!</definedName>
    <definedName name="S33P15" localSheetId="7">#REF!</definedName>
    <definedName name="S33P15" localSheetId="12">#REF!</definedName>
    <definedName name="S33P15" localSheetId="1">#REF!</definedName>
    <definedName name="S33P15" localSheetId="13">#REF!</definedName>
    <definedName name="S33P15" localSheetId="3">#REF!</definedName>
    <definedName name="S33P15" localSheetId="10">#REF!</definedName>
    <definedName name="S33P15">#REF!</definedName>
    <definedName name="S33P16" localSheetId="2">#REF!</definedName>
    <definedName name="S33P16" localSheetId="8">#REF!</definedName>
    <definedName name="S33P16" localSheetId="7">#REF!</definedName>
    <definedName name="S33P16" localSheetId="12">#REF!</definedName>
    <definedName name="S33P16" localSheetId="1">#REF!</definedName>
    <definedName name="S33P16" localSheetId="13">#REF!</definedName>
    <definedName name="S33P16" localSheetId="3">#REF!</definedName>
    <definedName name="S33P16" localSheetId="10">#REF!</definedName>
    <definedName name="S33P16">#REF!</definedName>
    <definedName name="S33P17" localSheetId="2">#REF!</definedName>
    <definedName name="S33P17" localSheetId="8">#REF!</definedName>
    <definedName name="S33P17" localSheetId="7">#REF!</definedName>
    <definedName name="S33P17" localSheetId="12">#REF!</definedName>
    <definedName name="S33P17" localSheetId="1">#REF!</definedName>
    <definedName name="S33P17" localSheetId="13">#REF!</definedName>
    <definedName name="S33P17" localSheetId="3">#REF!</definedName>
    <definedName name="S33P17" localSheetId="10">#REF!</definedName>
    <definedName name="S33P17">#REF!</definedName>
    <definedName name="S33P18" localSheetId="2">#REF!</definedName>
    <definedName name="S33P18" localSheetId="8">#REF!</definedName>
    <definedName name="S33P18" localSheetId="7">#REF!</definedName>
    <definedName name="S33P18" localSheetId="12">#REF!</definedName>
    <definedName name="S33P18" localSheetId="1">#REF!</definedName>
    <definedName name="S33P18" localSheetId="13">#REF!</definedName>
    <definedName name="S33P18" localSheetId="3">#REF!</definedName>
    <definedName name="S33P18" localSheetId="10">#REF!</definedName>
    <definedName name="S33P18">#REF!</definedName>
    <definedName name="S33P19" localSheetId="2">#REF!</definedName>
    <definedName name="S33P19" localSheetId="8">#REF!</definedName>
    <definedName name="S33P19" localSheetId="7">#REF!</definedName>
    <definedName name="S33P19" localSheetId="12">#REF!</definedName>
    <definedName name="S33P19" localSheetId="1">#REF!</definedName>
    <definedName name="S33P19" localSheetId="13">#REF!</definedName>
    <definedName name="S33P19" localSheetId="3">#REF!</definedName>
    <definedName name="S33P19" localSheetId="10">#REF!</definedName>
    <definedName name="S33P19">#REF!</definedName>
    <definedName name="S33P2" localSheetId="2">#REF!</definedName>
    <definedName name="S33P2" localSheetId="8">#REF!</definedName>
    <definedName name="S33P2" localSheetId="7">#REF!</definedName>
    <definedName name="S33P2" localSheetId="12">#REF!</definedName>
    <definedName name="S33P2" localSheetId="1">#REF!</definedName>
    <definedName name="S33P2" localSheetId="13">#REF!</definedName>
    <definedName name="S33P2" localSheetId="3">#REF!</definedName>
    <definedName name="S33P2" localSheetId="10">#REF!</definedName>
    <definedName name="S33P2">#REF!</definedName>
    <definedName name="S33P20" localSheetId="2">#REF!</definedName>
    <definedName name="S33P20" localSheetId="8">#REF!</definedName>
    <definedName name="S33P20" localSheetId="7">#REF!</definedName>
    <definedName name="S33P20" localSheetId="12">#REF!</definedName>
    <definedName name="S33P20" localSheetId="1">#REF!</definedName>
    <definedName name="S33P20" localSheetId="13">#REF!</definedName>
    <definedName name="S33P20" localSheetId="3">#REF!</definedName>
    <definedName name="S33P20" localSheetId="10">#REF!</definedName>
    <definedName name="S33P20">#REF!</definedName>
    <definedName name="S33P21" localSheetId="2">#REF!</definedName>
    <definedName name="S33P21" localSheetId="8">#REF!</definedName>
    <definedName name="S33P21" localSheetId="7">#REF!</definedName>
    <definedName name="S33P21" localSheetId="12">#REF!</definedName>
    <definedName name="S33P21" localSheetId="1">#REF!</definedName>
    <definedName name="S33P21" localSheetId="13">#REF!</definedName>
    <definedName name="S33P21" localSheetId="3">#REF!</definedName>
    <definedName name="S33P21" localSheetId="10">#REF!</definedName>
    <definedName name="S33P21">#REF!</definedName>
    <definedName name="S33P22" localSheetId="2">#REF!</definedName>
    <definedName name="S33P22" localSheetId="8">#REF!</definedName>
    <definedName name="S33P22" localSheetId="7">#REF!</definedName>
    <definedName name="S33P22" localSheetId="12">#REF!</definedName>
    <definedName name="S33P22" localSheetId="1">#REF!</definedName>
    <definedName name="S33P22" localSheetId="13">#REF!</definedName>
    <definedName name="S33P22" localSheetId="3">#REF!</definedName>
    <definedName name="S33P22" localSheetId="10">#REF!</definedName>
    <definedName name="S33P22">#REF!</definedName>
    <definedName name="S33P23" localSheetId="2">#REF!</definedName>
    <definedName name="S33P23" localSheetId="8">#REF!</definedName>
    <definedName name="S33P23" localSheetId="7">#REF!</definedName>
    <definedName name="S33P23" localSheetId="12">#REF!</definedName>
    <definedName name="S33P23" localSheetId="1">#REF!</definedName>
    <definedName name="S33P23" localSheetId="13">#REF!</definedName>
    <definedName name="S33P23" localSheetId="3">#REF!</definedName>
    <definedName name="S33P23" localSheetId="10">#REF!</definedName>
    <definedName name="S33P23">#REF!</definedName>
    <definedName name="S33P24" localSheetId="2">#REF!</definedName>
    <definedName name="S33P24" localSheetId="8">#REF!</definedName>
    <definedName name="S33P24" localSheetId="7">#REF!</definedName>
    <definedName name="S33P24" localSheetId="12">#REF!</definedName>
    <definedName name="S33P24" localSheetId="1">#REF!</definedName>
    <definedName name="S33P24" localSheetId="13">#REF!</definedName>
    <definedName name="S33P24" localSheetId="3">#REF!</definedName>
    <definedName name="S33P24" localSheetId="10">#REF!</definedName>
    <definedName name="S33P24">#REF!</definedName>
    <definedName name="S33P3" localSheetId="2">#REF!</definedName>
    <definedName name="S33P3" localSheetId="8">#REF!</definedName>
    <definedName name="S33P3" localSheetId="7">#REF!</definedName>
    <definedName name="S33P3" localSheetId="12">#REF!</definedName>
    <definedName name="S33P3" localSheetId="1">#REF!</definedName>
    <definedName name="S33P3" localSheetId="13">#REF!</definedName>
    <definedName name="S33P3" localSheetId="3">#REF!</definedName>
    <definedName name="S33P3" localSheetId="10">#REF!</definedName>
    <definedName name="S33P3">#REF!</definedName>
    <definedName name="S33P4" localSheetId="2">#REF!</definedName>
    <definedName name="S33P4" localSheetId="8">#REF!</definedName>
    <definedName name="S33P4" localSheetId="7">#REF!</definedName>
    <definedName name="S33P4" localSheetId="12">#REF!</definedName>
    <definedName name="S33P4" localSheetId="1">#REF!</definedName>
    <definedName name="S33P4" localSheetId="13">#REF!</definedName>
    <definedName name="S33P4" localSheetId="3">#REF!</definedName>
    <definedName name="S33P4" localSheetId="10">#REF!</definedName>
    <definedName name="S33P4">#REF!</definedName>
    <definedName name="S33P5" localSheetId="2">#REF!</definedName>
    <definedName name="S33P5" localSheetId="8">#REF!</definedName>
    <definedName name="S33P5" localSheetId="7">#REF!</definedName>
    <definedName name="S33P5" localSheetId="12">#REF!</definedName>
    <definedName name="S33P5" localSheetId="1">#REF!</definedName>
    <definedName name="S33P5" localSheetId="13">#REF!</definedName>
    <definedName name="S33P5" localSheetId="3">#REF!</definedName>
    <definedName name="S33P5" localSheetId="10">#REF!</definedName>
    <definedName name="S33P5">#REF!</definedName>
    <definedName name="S33P6" localSheetId="2">#REF!</definedName>
    <definedName name="S33P6" localSheetId="8">#REF!</definedName>
    <definedName name="S33P6" localSheetId="7">#REF!</definedName>
    <definedName name="S33P6" localSheetId="12">#REF!</definedName>
    <definedName name="S33P6" localSheetId="1">#REF!</definedName>
    <definedName name="S33P6" localSheetId="13">#REF!</definedName>
    <definedName name="S33P6" localSheetId="3">#REF!</definedName>
    <definedName name="S33P6" localSheetId="10">#REF!</definedName>
    <definedName name="S33P6">#REF!</definedName>
    <definedName name="S33P7" localSheetId="2">#REF!</definedName>
    <definedName name="S33P7" localSheetId="8">#REF!</definedName>
    <definedName name="S33P7" localSheetId="7">#REF!</definedName>
    <definedName name="S33P7" localSheetId="12">#REF!</definedName>
    <definedName name="S33P7" localSheetId="1">#REF!</definedName>
    <definedName name="S33P7" localSheetId="13">#REF!</definedName>
    <definedName name="S33P7" localSheetId="3">#REF!</definedName>
    <definedName name="S33P7" localSheetId="10">#REF!</definedName>
    <definedName name="S33P7">#REF!</definedName>
    <definedName name="S33P8" localSheetId="2">#REF!</definedName>
    <definedName name="S33P8" localSheetId="8">#REF!</definedName>
    <definedName name="S33P8" localSheetId="7">#REF!</definedName>
    <definedName name="S33P8" localSheetId="12">#REF!</definedName>
    <definedName name="S33P8" localSheetId="1">#REF!</definedName>
    <definedName name="S33P8" localSheetId="13">#REF!</definedName>
    <definedName name="S33P8" localSheetId="3">#REF!</definedName>
    <definedName name="S33P8" localSheetId="10">#REF!</definedName>
    <definedName name="S33P8">#REF!</definedName>
    <definedName name="S33P9" localSheetId="2">#REF!</definedName>
    <definedName name="S33P9" localSheetId="8">#REF!</definedName>
    <definedName name="S33P9" localSheetId="7">#REF!</definedName>
    <definedName name="S33P9" localSheetId="12">#REF!</definedName>
    <definedName name="S33P9" localSheetId="1">#REF!</definedName>
    <definedName name="S33P9" localSheetId="13">#REF!</definedName>
    <definedName name="S33P9" localSheetId="3">#REF!</definedName>
    <definedName name="S33P9" localSheetId="10">#REF!</definedName>
    <definedName name="S33P9">#REF!</definedName>
    <definedName name="S33R1" localSheetId="2">#REF!</definedName>
    <definedName name="S33R1" localSheetId="8">#REF!</definedName>
    <definedName name="S33R1" localSheetId="7">#REF!</definedName>
    <definedName name="S33R1" localSheetId="12">#REF!</definedName>
    <definedName name="S33R1" localSheetId="1">#REF!</definedName>
    <definedName name="S33R1" localSheetId="13">#REF!</definedName>
    <definedName name="S33R1" localSheetId="3">#REF!</definedName>
    <definedName name="S33R1" localSheetId="10">#REF!</definedName>
    <definedName name="S33R1">#REF!</definedName>
    <definedName name="S33R10" localSheetId="2">#REF!</definedName>
    <definedName name="S33R10" localSheetId="8">#REF!</definedName>
    <definedName name="S33R10" localSheetId="7">#REF!</definedName>
    <definedName name="S33R10" localSheetId="12">#REF!</definedName>
    <definedName name="S33R10" localSheetId="1">#REF!</definedName>
    <definedName name="S33R10" localSheetId="13">#REF!</definedName>
    <definedName name="S33R10" localSheetId="3">#REF!</definedName>
    <definedName name="S33R10" localSheetId="10">#REF!</definedName>
    <definedName name="S33R10">#REF!</definedName>
    <definedName name="S33R11" localSheetId="2">#REF!</definedName>
    <definedName name="S33R11" localSheetId="8">#REF!</definedName>
    <definedName name="S33R11" localSheetId="7">#REF!</definedName>
    <definedName name="S33R11" localSheetId="12">#REF!</definedName>
    <definedName name="S33R11" localSheetId="1">#REF!</definedName>
    <definedName name="S33R11" localSheetId="13">#REF!</definedName>
    <definedName name="S33R11" localSheetId="3">#REF!</definedName>
    <definedName name="S33R11" localSheetId="10">#REF!</definedName>
    <definedName name="S33R11">#REF!</definedName>
    <definedName name="S33R12" localSheetId="2">#REF!</definedName>
    <definedName name="S33R12" localSheetId="8">#REF!</definedName>
    <definedName name="S33R12" localSheetId="7">#REF!</definedName>
    <definedName name="S33R12" localSheetId="12">#REF!</definedName>
    <definedName name="S33R12" localSheetId="1">#REF!</definedName>
    <definedName name="S33R12" localSheetId="13">#REF!</definedName>
    <definedName name="S33R12" localSheetId="3">#REF!</definedName>
    <definedName name="S33R12" localSheetId="10">#REF!</definedName>
    <definedName name="S33R12">#REF!</definedName>
    <definedName name="S33R13" localSheetId="2">#REF!</definedName>
    <definedName name="S33R13" localSheetId="8">#REF!</definedName>
    <definedName name="S33R13" localSheetId="7">#REF!</definedName>
    <definedName name="S33R13" localSheetId="12">#REF!</definedName>
    <definedName name="S33R13" localSheetId="1">#REF!</definedName>
    <definedName name="S33R13" localSheetId="13">#REF!</definedName>
    <definedName name="S33R13" localSheetId="3">#REF!</definedName>
    <definedName name="S33R13" localSheetId="10">#REF!</definedName>
    <definedName name="S33R13">#REF!</definedName>
    <definedName name="S33R14" localSheetId="2">#REF!</definedName>
    <definedName name="S33R14" localSheetId="8">#REF!</definedName>
    <definedName name="S33R14" localSheetId="7">#REF!</definedName>
    <definedName name="S33R14" localSheetId="12">#REF!</definedName>
    <definedName name="S33R14" localSheetId="1">#REF!</definedName>
    <definedName name="S33R14" localSheetId="13">#REF!</definedName>
    <definedName name="S33R14" localSheetId="3">#REF!</definedName>
    <definedName name="S33R14" localSheetId="10">#REF!</definedName>
    <definedName name="S33R14">#REF!</definedName>
    <definedName name="S33R15" localSheetId="2">#REF!</definedName>
    <definedName name="S33R15" localSheetId="8">#REF!</definedName>
    <definedName name="S33R15" localSheetId="7">#REF!</definedName>
    <definedName name="S33R15" localSheetId="12">#REF!</definedName>
    <definedName name="S33R15" localSheetId="1">#REF!</definedName>
    <definedName name="S33R15" localSheetId="13">#REF!</definedName>
    <definedName name="S33R15" localSheetId="3">#REF!</definedName>
    <definedName name="S33R15" localSheetId="10">#REF!</definedName>
    <definedName name="S33R15">#REF!</definedName>
    <definedName name="S33R16" localSheetId="2">#REF!</definedName>
    <definedName name="S33R16" localSheetId="8">#REF!</definedName>
    <definedName name="S33R16" localSheetId="7">#REF!</definedName>
    <definedName name="S33R16" localSheetId="12">#REF!</definedName>
    <definedName name="S33R16" localSheetId="1">#REF!</definedName>
    <definedName name="S33R16" localSheetId="13">#REF!</definedName>
    <definedName name="S33R16" localSheetId="3">#REF!</definedName>
    <definedName name="S33R16" localSheetId="10">#REF!</definedName>
    <definedName name="S33R16">#REF!</definedName>
    <definedName name="S33R17" localSheetId="2">#REF!</definedName>
    <definedName name="S33R17" localSheetId="8">#REF!</definedName>
    <definedName name="S33R17" localSheetId="7">#REF!</definedName>
    <definedName name="S33R17" localSheetId="12">#REF!</definedName>
    <definedName name="S33R17" localSheetId="1">#REF!</definedName>
    <definedName name="S33R17" localSheetId="13">#REF!</definedName>
    <definedName name="S33R17" localSheetId="3">#REF!</definedName>
    <definedName name="S33R17" localSheetId="10">#REF!</definedName>
    <definedName name="S33R17">#REF!</definedName>
    <definedName name="S33R18" localSheetId="2">#REF!</definedName>
    <definedName name="S33R18" localSheetId="8">#REF!</definedName>
    <definedName name="S33R18" localSheetId="7">#REF!</definedName>
    <definedName name="S33R18" localSheetId="12">#REF!</definedName>
    <definedName name="S33R18" localSheetId="1">#REF!</definedName>
    <definedName name="S33R18" localSheetId="13">#REF!</definedName>
    <definedName name="S33R18" localSheetId="3">#REF!</definedName>
    <definedName name="S33R18" localSheetId="10">#REF!</definedName>
    <definedName name="S33R18">#REF!</definedName>
    <definedName name="S33R19" localSheetId="2">#REF!</definedName>
    <definedName name="S33R19" localSheetId="8">#REF!</definedName>
    <definedName name="S33R19" localSheetId="7">#REF!</definedName>
    <definedName name="S33R19" localSheetId="12">#REF!</definedName>
    <definedName name="S33R19" localSheetId="1">#REF!</definedName>
    <definedName name="S33R19" localSheetId="13">#REF!</definedName>
    <definedName name="S33R19" localSheetId="3">#REF!</definedName>
    <definedName name="S33R19" localSheetId="10">#REF!</definedName>
    <definedName name="S33R19">#REF!</definedName>
    <definedName name="S33R2" localSheetId="2">#REF!</definedName>
    <definedName name="S33R2" localSheetId="8">#REF!</definedName>
    <definedName name="S33R2" localSheetId="7">#REF!</definedName>
    <definedName name="S33R2" localSheetId="12">#REF!</definedName>
    <definedName name="S33R2" localSheetId="1">#REF!</definedName>
    <definedName name="S33R2" localSheetId="13">#REF!</definedName>
    <definedName name="S33R2" localSheetId="3">#REF!</definedName>
    <definedName name="S33R2" localSheetId="10">#REF!</definedName>
    <definedName name="S33R2">#REF!</definedName>
    <definedName name="S33R20" localSheetId="2">#REF!</definedName>
    <definedName name="S33R20" localSheetId="8">#REF!</definedName>
    <definedName name="S33R20" localSheetId="7">#REF!</definedName>
    <definedName name="S33R20" localSheetId="12">#REF!</definedName>
    <definedName name="S33R20" localSheetId="1">#REF!</definedName>
    <definedName name="S33R20" localSheetId="13">#REF!</definedName>
    <definedName name="S33R20" localSheetId="3">#REF!</definedName>
    <definedName name="S33R20" localSheetId="10">#REF!</definedName>
    <definedName name="S33R20">#REF!</definedName>
    <definedName name="S33R21" localSheetId="2">#REF!</definedName>
    <definedName name="S33R21" localSheetId="8">#REF!</definedName>
    <definedName name="S33R21" localSheetId="7">#REF!</definedName>
    <definedName name="S33R21" localSheetId="12">#REF!</definedName>
    <definedName name="S33R21" localSheetId="1">#REF!</definedName>
    <definedName name="S33R21" localSheetId="13">#REF!</definedName>
    <definedName name="S33R21" localSheetId="3">#REF!</definedName>
    <definedName name="S33R21" localSheetId="10">#REF!</definedName>
    <definedName name="S33R21">#REF!</definedName>
    <definedName name="S33R22" localSheetId="2">#REF!</definedName>
    <definedName name="S33R22" localSheetId="8">#REF!</definedName>
    <definedName name="S33R22" localSheetId="7">#REF!</definedName>
    <definedName name="S33R22" localSheetId="12">#REF!</definedName>
    <definedName name="S33R22" localSheetId="1">#REF!</definedName>
    <definedName name="S33R22" localSheetId="13">#REF!</definedName>
    <definedName name="S33R22" localSheetId="3">#REF!</definedName>
    <definedName name="S33R22" localSheetId="10">#REF!</definedName>
    <definedName name="S33R22">#REF!</definedName>
    <definedName name="S33R23" localSheetId="2">#REF!</definedName>
    <definedName name="S33R23" localSheetId="8">#REF!</definedName>
    <definedName name="S33R23" localSheetId="7">#REF!</definedName>
    <definedName name="S33R23" localSheetId="12">#REF!</definedName>
    <definedName name="S33R23" localSheetId="1">#REF!</definedName>
    <definedName name="S33R23" localSheetId="13">#REF!</definedName>
    <definedName name="S33R23" localSheetId="3">#REF!</definedName>
    <definedName name="S33R23" localSheetId="10">#REF!</definedName>
    <definedName name="S33R23">#REF!</definedName>
    <definedName name="S33R24" localSheetId="2">#REF!</definedName>
    <definedName name="S33R24" localSheetId="8">#REF!</definedName>
    <definedName name="S33R24" localSheetId="7">#REF!</definedName>
    <definedName name="S33R24" localSheetId="12">#REF!</definedName>
    <definedName name="S33R24" localSheetId="1">#REF!</definedName>
    <definedName name="S33R24" localSheetId="13">#REF!</definedName>
    <definedName name="S33R24" localSheetId="3">#REF!</definedName>
    <definedName name="S33R24" localSheetId="10">#REF!</definedName>
    <definedName name="S33R24">#REF!</definedName>
    <definedName name="S33R3" localSheetId="2">#REF!</definedName>
    <definedName name="S33R3" localSheetId="8">#REF!</definedName>
    <definedName name="S33R3" localSheetId="7">#REF!</definedName>
    <definedName name="S33R3" localSheetId="12">#REF!</definedName>
    <definedName name="S33R3" localSheetId="1">#REF!</definedName>
    <definedName name="S33R3" localSheetId="13">#REF!</definedName>
    <definedName name="S33R3" localSheetId="3">#REF!</definedName>
    <definedName name="S33R3" localSheetId="10">#REF!</definedName>
    <definedName name="S33R3">#REF!</definedName>
    <definedName name="S33R4" localSheetId="2">#REF!</definedName>
    <definedName name="S33R4" localSheetId="8">#REF!</definedName>
    <definedName name="S33R4" localSheetId="7">#REF!</definedName>
    <definedName name="S33R4" localSheetId="12">#REF!</definedName>
    <definedName name="S33R4" localSheetId="1">#REF!</definedName>
    <definedName name="S33R4" localSheetId="13">#REF!</definedName>
    <definedName name="S33R4" localSheetId="3">#REF!</definedName>
    <definedName name="S33R4" localSheetId="10">#REF!</definedName>
    <definedName name="S33R4">#REF!</definedName>
    <definedName name="S33R5" localSheetId="2">#REF!</definedName>
    <definedName name="S33R5" localSheetId="8">#REF!</definedName>
    <definedName name="S33R5" localSheetId="7">#REF!</definedName>
    <definedName name="S33R5" localSheetId="12">#REF!</definedName>
    <definedName name="S33R5" localSheetId="1">#REF!</definedName>
    <definedName name="S33R5" localSheetId="13">#REF!</definedName>
    <definedName name="S33R5" localSheetId="3">#REF!</definedName>
    <definedName name="S33R5" localSheetId="10">#REF!</definedName>
    <definedName name="S33R5">#REF!</definedName>
    <definedName name="S33R6" localSheetId="2">#REF!</definedName>
    <definedName name="S33R6" localSheetId="8">#REF!</definedName>
    <definedName name="S33R6" localSheetId="7">#REF!</definedName>
    <definedName name="S33R6" localSheetId="12">#REF!</definedName>
    <definedName name="S33R6" localSheetId="1">#REF!</definedName>
    <definedName name="S33R6" localSheetId="13">#REF!</definedName>
    <definedName name="S33R6" localSheetId="3">#REF!</definedName>
    <definedName name="S33R6" localSheetId="10">#REF!</definedName>
    <definedName name="S33R6">#REF!</definedName>
    <definedName name="S33R7" localSheetId="2">#REF!</definedName>
    <definedName name="S33R7" localSheetId="8">#REF!</definedName>
    <definedName name="S33R7" localSheetId="7">#REF!</definedName>
    <definedName name="S33R7" localSheetId="12">#REF!</definedName>
    <definedName name="S33R7" localSheetId="1">#REF!</definedName>
    <definedName name="S33R7" localSheetId="13">#REF!</definedName>
    <definedName name="S33R7" localSheetId="3">#REF!</definedName>
    <definedName name="S33R7" localSheetId="10">#REF!</definedName>
    <definedName name="S33R7">#REF!</definedName>
    <definedName name="S33R8" localSheetId="2">#REF!</definedName>
    <definedName name="S33R8" localSheetId="8">#REF!</definedName>
    <definedName name="S33R8" localSheetId="7">#REF!</definedName>
    <definedName name="S33R8" localSheetId="12">#REF!</definedName>
    <definedName name="S33R8" localSheetId="1">#REF!</definedName>
    <definedName name="S33R8" localSheetId="13">#REF!</definedName>
    <definedName name="S33R8" localSheetId="3">#REF!</definedName>
    <definedName name="S33R8" localSheetId="10">#REF!</definedName>
    <definedName name="S33R8">#REF!</definedName>
    <definedName name="S33R9" localSheetId="2">#REF!</definedName>
    <definedName name="S33R9" localSheetId="8">#REF!</definedName>
    <definedName name="S33R9" localSheetId="7">#REF!</definedName>
    <definedName name="S33R9" localSheetId="12">#REF!</definedName>
    <definedName name="S33R9" localSheetId="1">#REF!</definedName>
    <definedName name="S33R9" localSheetId="13">#REF!</definedName>
    <definedName name="S33R9" localSheetId="3">#REF!</definedName>
    <definedName name="S33R9" localSheetId="10">#REF!</definedName>
    <definedName name="S33R9">#REF!</definedName>
    <definedName name="S34P1" localSheetId="2">#REF!</definedName>
    <definedName name="S34P1" localSheetId="8">#REF!</definedName>
    <definedName name="S34P1" localSheetId="7">#REF!</definedName>
    <definedName name="S34P1" localSheetId="12">#REF!</definedName>
    <definedName name="S34P1" localSheetId="1">#REF!</definedName>
    <definedName name="S34P1" localSheetId="13">#REF!</definedName>
    <definedName name="S34P1" localSheetId="3">#REF!</definedName>
    <definedName name="S34P1" localSheetId="10">#REF!</definedName>
    <definedName name="S34P1">#REF!</definedName>
    <definedName name="S34P10" localSheetId="2">#REF!</definedName>
    <definedName name="S34P10" localSheetId="8">#REF!</definedName>
    <definedName name="S34P10" localSheetId="7">#REF!</definedName>
    <definedName name="S34P10" localSheetId="12">#REF!</definedName>
    <definedName name="S34P10" localSheetId="1">#REF!</definedName>
    <definedName name="S34P10" localSheetId="13">#REF!</definedName>
    <definedName name="S34P10" localSheetId="3">#REF!</definedName>
    <definedName name="S34P10" localSheetId="10">#REF!</definedName>
    <definedName name="S34P10">#REF!</definedName>
    <definedName name="S34P11" localSheetId="2">#REF!</definedName>
    <definedName name="S34P11" localSheetId="8">#REF!</definedName>
    <definedName name="S34P11" localSheetId="7">#REF!</definedName>
    <definedName name="S34P11" localSheetId="12">#REF!</definedName>
    <definedName name="S34P11" localSheetId="1">#REF!</definedName>
    <definedName name="S34P11" localSheetId="13">#REF!</definedName>
    <definedName name="S34P11" localSheetId="3">#REF!</definedName>
    <definedName name="S34P11" localSheetId="10">#REF!</definedName>
    <definedName name="S34P11">#REF!</definedName>
    <definedName name="S34P12" localSheetId="2">#REF!</definedName>
    <definedName name="S34P12" localSheetId="8">#REF!</definedName>
    <definedName name="S34P12" localSheetId="7">#REF!</definedName>
    <definedName name="S34P12" localSheetId="12">#REF!</definedName>
    <definedName name="S34P12" localSheetId="1">#REF!</definedName>
    <definedName name="S34P12" localSheetId="13">#REF!</definedName>
    <definedName name="S34P12" localSheetId="3">#REF!</definedName>
    <definedName name="S34P12" localSheetId="10">#REF!</definedName>
    <definedName name="S34P12">#REF!</definedName>
    <definedName name="S34P13" localSheetId="2">#REF!</definedName>
    <definedName name="S34P13" localSheetId="8">#REF!</definedName>
    <definedName name="S34P13" localSheetId="7">#REF!</definedName>
    <definedName name="S34P13" localSheetId="12">#REF!</definedName>
    <definedName name="S34P13" localSheetId="1">#REF!</definedName>
    <definedName name="S34P13" localSheetId="13">#REF!</definedName>
    <definedName name="S34P13" localSheetId="3">#REF!</definedName>
    <definedName name="S34P13" localSheetId="10">#REF!</definedName>
    <definedName name="S34P13">#REF!</definedName>
    <definedName name="S34P14" localSheetId="2">#REF!</definedName>
    <definedName name="S34P14" localSheetId="8">#REF!</definedName>
    <definedName name="S34P14" localSheetId="7">#REF!</definedName>
    <definedName name="S34P14" localSheetId="12">#REF!</definedName>
    <definedName name="S34P14" localSheetId="1">#REF!</definedName>
    <definedName name="S34P14" localSheetId="13">#REF!</definedName>
    <definedName name="S34P14" localSheetId="3">#REF!</definedName>
    <definedName name="S34P14" localSheetId="10">#REF!</definedName>
    <definedName name="S34P14">#REF!</definedName>
    <definedName name="S34P15" localSheetId="2">#REF!</definedName>
    <definedName name="S34P15" localSheetId="8">#REF!</definedName>
    <definedName name="S34P15" localSheetId="7">#REF!</definedName>
    <definedName name="S34P15" localSheetId="12">#REF!</definedName>
    <definedName name="S34P15" localSheetId="1">#REF!</definedName>
    <definedName name="S34P15" localSheetId="13">#REF!</definedName>
    <definedName name="S34P15" localSheetId="3">#REF!</definedName>
    <definedName name="S34P15" localSheetId="10">#REF!</definedName>
    <definedName name="S34P15">#REF!</definedName>
    <definedName name="S34P16" localSheetId="2">#REF!</definedName>
    <definedName name="S34P16" localSheetId="8">#REF!</definedName>
    <definedName name="S34P16" localSheetId="7">#REF!</definedName>
    <definedName name="S34P16" localSheetId="12">#REF!</definedName>
    <definedName name="S34P16" localSheetId="1">#REF!</definedName>
    <definedName name="S34P16" localSheetId="13">#REF!</definedName>
    <definedName name="S34P16" localSheetId="3">#REF!</definedName>
    <definedName name="S34P16" localSheetId="10">#REF!</definedName>
    <definedName name="S34P16">#REF!</definedName>
    <definedName name="S34P17" localSheetId="2">#REF!</definedName>
    <definedName name="S34P17" localSheetId="8">#REF!</definedName>
    <definedName name="S34P17" localSheetId="7">#REF!</definedName>
    <definedName name="S34P17" localSheetId="12">#REF!</definedName>
    <definedName name="S34P17" localSheetId="1">#REF!</definedName>
    <definedName name="S34P17" localSheetId="13">#REF!</definedName>
    <definedName name="S34P17" localSheetId="3">#REF!</definedName>
    <definedName name="S34P17" localSheetId="10">#REF!</definedName>
    <definedName name="S34P17">#REF!</definedName>
    <definedName name="S34P18" localSheetId="2">#REF!</definedName>
    <definedName name="S34P18" localSheetId="8">#REF!</definedName>
    <definedName name="S34P18" localSheetId="7">#REF!</definedName>
    <definedName name="S34P18" localSheetId="12">#REF!</definedName>
    <definedName name="S34P18" localSheetId="1">#REF!</definedName>
    <definedName name="S34P18" localSheetId="13">#REF!</definedName>
    <definedName name="S34P18" localSheetId="3">#REF!</definedName>
    <definedName name="S34P18" localSheetId="10">#REF!</definedName>
    <definedName name="S34P18">#REF!</definedName>
    <definedName name="S34P19" localSheetId="2">#REF!</definedName>
    <definedName name="S34P19" localSheetId="8">#REF!</definedName>
    <definedName name="S34P19" localSheetId="7">#REF!</definedName>
    <definedName name="S34P19" localSheetId="12">#REF!</definedName>
    <definedName name="S34P19" localSheetId="1">#REF!</definedName>
    <definedName name="S34P19" localSheetId="13">#REF!</definedName>
    <definedName name="S34P19" localSheetId="3">#REF!</definedName>
    <definedName name="S34P19" localSheetId="10">#REF!</definedName>
    <definedName name="S34P19">#REF!</definedName>
    <definedName name="S34P2" localSheetId="2">#REF!</definedName>
    <definedName name="S34P2" localSheetId="8">#REF!</definedName>
    <definedName name="S34P2" localSheetId="7">#REF!</definedName>
    <definedName name="S34P2" localSheetId="12">#REF!</definedName>
    <definedName name="S34P2" localSheetId="1">#REF!</definedName>
    <definedName name="S34P2" localSheetId="13">#REF!</definedName>
    <definedName name="S34P2" localSheetId="3">#REF!</definedName>
    <definedName name="S34P2" localSheetId="10">#REF!</definedName>
    <definedName name="S34P2">#REF!</definedName>
    <definedName name="S34P20" localSheetId="2">#REF!</definedName>
    <definedName name="S34P20" localSheetId="8">#REF!</definedName>
    <definedName name="S34P20" localSheetId="7">#REF!</definedName>
    <definedName name="S34P20" localSheetId="12">#REF!</definedName>
    <definedName name="S34P20" localSheetId="1">#REF!</definedName>
    <definedName name="S34P20" localSheetId="13">#REF!</definedName>
    <definedName name="S34P20" localSheetId="3">#REF!</definedName>
    <definedName name="S34P20" localSheetId="10">#REF!</definedName>
    <definedName name="S34P20">#REF!</definedName>
    <definedName name="S34P21" localSheetId="2">#REF!</definedName>
    <definedName name="S34P21" localSheetId="8">#REF!</definedName>
    <definedName name="S34P21" localSheetId="7">#REF!</definedName>
    <definedName name="S34P21" localSheetId="12">#REF!</definedName>
    <definedName name="S34P21" localSheetId="1">#REF!</definedName>
    <definedName name="S34P21" localSheetId="13">#REF!</definedName>
    <definedName name="S34P21" localSheetId="3">#REF!</definedName>
    <definedName name="S34P21" localSheetId="10">#REF!</definedName>
    <definedName name="S34P21">#REF!</definedName>
    <definedName name="S34P22" localSheetId="2">#REF!</definedName>
    <definedName name="S34P22" localSheetId="8">#REF!</definedName>
    <definedName name="S34P22" localSheetId="7">#REF!</definedName>
    <definedName name="S34P22" localSheetId="12">#REF!</definedName>
    <definedName name="S34P22" localSheetId="1">#REF!</definedName>
    <definedName name="S34P22" localSheetId="13">#REF!</definedName>
    <definedName name="S34P22" localSheetId="3">#REF!</definedName>
    <definedName name="S34P22" localSheetId="10">#REF!</definedName>
    <definedName name="S34P22">#REF!</definedName>
    <definedName name="S34P23" localSheetId="2">#REF!</definedName>
    <definedName name="S34P23" localSheetId="8">#REF!</definedName>
    <definedName name="S34P23" localSheetId="7">#REF!</definedName>
    <definedName name="S34P23" localSheetId="12">#REF!</definedName>
    <definedName name="S34P23" localSheetId="1">#REF!</definedName>
    <definedName name="S34P23" localSheetId="13">#REF!</definedName>
    <definedName name="S34P23" localSheetId="3">#REF!</definedName>
    <definedName name="S34P23" localSheetId="10">#REF!</definedName>
    <definedName name="S34P23">#REF!</definedName>
    <definedName name="S34P24" localSheetId="2">#REF!</definedName>
    <definedName name="S34P24" localSheetId="8">#REF!</definedName>
    <definedName name="S34P24" localSheetId="7">#REF!</definedName>
    <definedName name="S34P24" localSheetId="12">#REF!</definedName>
    <definedName name="S34P24" localSheetId="1">#REF!</definedName>
    <definedName name="S34P24" localSheetId="13">#REF!</definedName>
    <definedName name="S34P24" localSheetId="3">#REF!</definedName>
    <definedName name="S34P24" localSheetId="10">#REF!</definedName>
    <definedName name="S34P24">#REF!</definedName>
    <definedName name="S34P3" localSheetId="2">#REF!</definedName>
    <definedName name="S34P3" localSheetId="8">#REF!</definedName>
    <definedName name="S34P3" localSheetId="7">#REF!</definedName>
    <definedName name="S34P3" localSheetId="12">#REF!</definedName>
    <definedName name="S34P3" localSheetId="1">#REF!</definedName>
    <definedName name="S34P3" localSheetId="13">#REF!</definedName>
    <definedName name="S34P3" localSheetId="3">#REF!</definedName>
    <definedName name="S34P3" localSheetId="10">#REF!</definedName>
    <definedName name="S34P3">#REF!</definedName>
    <definedName name="S34P4" localSheetId="2">#REF!</definedName>
    <definedName name="S34P4" localSheetId="8">#REF!</definedName>
    <definedName name="S34P4" localSheetId="7">#REF!</definedName>
    <definedName name="S34P4" localSheetId="12">#REF!</definedName>
    <definedName name="S34P4" localSheetId="1">#REF!</definedName>
    <definedName name="S34P4" localSheetId="13">#REF!</definedName>
    <definedName name="S34P4" localSheetId="3">#REF!</definedName>
    <definedName name="S34P4" localSheetId="10">#REF!</definedName>
    <definedName name="S34P4">#REF!</definedName>
    <definedName name="S34P5" localSheetId="2">#REF!</definedName>
    <definedName name="S34P5" localSheetId="8">#REF!</definedName>
    <definedName name="S34P5" localSheetId="7">#REF!</definedName>
    <definedName name="S34P5" localSheetId="12">#REF!</definedName>
    <definedName name="S34P5" localSheetId="1">#REF!</definedName>
    <definedName name="S34P5" localSheetId="13">#REF!</definedName>
    <definedName name="S34P5" localSheetId="3">#REF!</definedName>
    <definedName name="S34P5" localSheetId="10">#REF!</definedName>
    <definedName name="S34P5">#REF!</definedName>
    <definedName name="S34P6" localSheetId="2">#REF!</definedName>
    <definedName name="S34P6" localSheetId="8">#REF!</definedName>
    <definedName name="S34P6" localSheetId="7">#REF!</definedName>
    <definedName name="S34P6" localSheetId="12">#REF!</definedName>
    <definedName name="S34P6" localSheetId="1">#REF!</definedName>
    <definedName name="S34P6" localSheetId="13">#REF!</definedName>
    <definedName name="S34P6" localSheetId="3">#REF!</definedName>
    <definedName name="S34P6" localSheetId="10">#REF!</definedName>
    <definedName name="S34P6">#REF!</definedName>
    <definedName name="S34P7" localSheetId="2">#REF!</definedName>
    <definedName name="S34P7" localSheetId="8">#REF!</definedName>
    <definedName name="S34P7" localSheetId="7">#REF!</definedName>
    <definedName name="S34P7" localSheetId="12">#REF!</definedName>
    <definedName name="S34P7" localSheetId="1">#REF!</definedName>
    <definedName name="S34P7" localSheetId="13">#REF!</definedName>
    <definedName name="S34P7" localSheetId="3">#REF!</definedName>
    <definedName name="S34P7" localSheetId="10">#REF!</definedName>
    <definedName name="S34P7">#REF!</definedName>
    <definedName name="S34P8" localSheetId="2">#REF!</definedName>
    <definedName name="S34P8" localSheetId="8">#REF!</definedName>
    <definedName name="S34P8" localSheetId="7">#REF!</definedName>
    <definedName name="S34P8" localSheetId="12">#REF!</definedName>
    <definedName name="S34P8" localSheetId="1">#REF!</definedName>
    <definedName name="S34P8" localSheetId="13">#REF!</definedName>
    <definedName name="S34P8" localSheetId="3">#REF!</definedName>
    <definedName name="S34P8" localSheetId="10">#REF!</definedName>
    <definedName name="S34P8">#REF!</definedName>
    <definedName name="S34P9" localSheetId="2">#REF!</definedName>
    <definedName name="S34P9" localSheetId="8">#REF!</definedName>
    <definedName name="S34P9" localSheetId="7">#REF!</definedName>
    <definedName name="S34P9" localSheetId="12">#REF!</definedName>
    <definedName name="S34P9" localSheetId="1">#REF!</definedName>
    <definedName name="S34P9" localSheetId="13">#REF!</definedName>
    <definedName name="S34P9" localSheetId="3">#REF!</definedName>
    <definedName name="S34P9" localSheetId="10">#REF!</definedName>
    <definedName name="S34P9">#REF!</definedName>
    <definedName name="S34R1" localSheetId="2">#REF!</definedName>
    <definedName name="S34R1" localSheetId="8">#REF!</definedName>
    <definedName name="S34R1" localSheetId="7">#REF!</definedName>
    <definedName name="S34R1" localSheetId="12">#REF!</definedName>
    <definedName name="S34R1" localSheetId="1">#REF!</definedName>
    <definedName name="S34R1" localSheetId="13">#REF!</definedName>
    <definedName name="S34R1" localSheetId="3">#REF!</definedName>
    <definedName name="S34R1" localSheetId="10">#REF!</definedName>
    <definedName name="S34R1">#REF!</definedName>
    <definedName name="S34R10" localSheetId="2">#REF!</definedName>
    <definedName name="S34R10" localSheetId="8">#REF!</definedName>
    <definedName name="S34R10" localSheetId="7">#REF!</definedName>
    <definedName name="S34R10" localSheetId="12">#REF!</definedName>
    <definedName name="S34R10" localSheetId="1">#REF!</definedName>
    <definedName name="S34R10" localSheetId="13">#REF!</definedName>
    <definedName name="S34R10" localSheetId="3">#REF!</definedName>
    <definedName name="S34R10" localSheetId="10">#REF!</definedName>
    <definedName name="S34R10">#REF!</definedName>
    <definedName name="S34R11" localSheetId="2">#REF!</definedName>
    <definedName name="S34R11" localSheetId="8">#REF!</definedName>
    <definedName name="S34R11" localSheetId="7">#REF!</definedName>
    <definedName name="S34R11" localSheetId="12">#REF!</definedName>
    <definedName name="S34R11" localSheetId="1">#REF!</definedName>
    <definedName name="S34R11" localSheetId="13">#REF!</definedName>
    <definedName name="S34R11" localSheetId="3">#REF!</definedName>
    <definedName name="S34R11" localSheetId="10">#REF!</definedName>
    <definedName name="S34R11">#REF!</definedName>
    <definedName name="S34R12" localSheetId="2">#REF!</definedName>
    <definedName name="S34R12" localSheetId="8">#REF!</definedName>
    <definedName name="S34R12" localSheetId="7">#REF!</definedName>
    <definedName name="S34R12" localSheetId="12">#REF!</definedName>
    <definedName name="S34R12" localSheetId="1">#REF!</definedName>
    <definedName name="S34R12" localSheetId="13">#REF!</definedName>
    <definedName name="S34R12" localSheetId="3">#REF!</definedName>
    <definedName name="S34R12" localSheetId="10">#REF!</definedName>
    <definedName name="S34R12">#REF!</definedName>
    <definedName name="S34R13" localSheetId="2">#REF!</definedName>
    <definedName name="S34R13" localSheetId="8">#REF!</definedName>
    <definedName name="S34R13" localSheetId="7">#REF!</definedName>
    <definedName name="S34R13" localSheetId="12">#REF!</definedName>
    <definedName name="S34R13" localSheetId="1">#REF!</definedName>
    <definedName name="S34R13" localSheetId="13">#REF!</definedName>
    <definedName name="S34R13" localSheetId="3">#REF!</definedName>
    <definedName name="S34R13" localSheetId="10">#REF!</definedName>
    <definedName name="S34R13">#REF!</definedName>
    <definedName name="S34R14" localSheetId="2">#REF!</definedName>
    <definedName name="S34R14" localSheetId="8">#REF!</definedName>
    <definedName name="S34R14" localSheetId="7">#REF!</definedName>
    <definedName name="S34R14" localSheetId="12">#REF!</definedName>
    <definedName name="S34R14" localSheetId="1">#REF!</definedName>
    <definedName name="S34R14" localSheetId="13">#REF!</definedName>
    <definedName name="S34R14" localSheetId="3">#REF!</definedName>
    <definedName name="S34R14" localSheetId="10">#REF!</definedName>
    <definedName name="S34R14">#REF!</definedName>
    <definedName name="S34R15" localSheetId="2">#REF!</definedName>
    <definedName name="S34R15" localSheetId="8">#REF!</definedName>
    <definedName name="S34R15" localSheetId="7">#REF!</definedName>
    <definedName name="S34R15" localSheetId="12">#REF!</definedName>
    <definedName name="S34R15" localSheetId="1">#REF!</definedName>
    <definedName name="S34R15" localSheetId="13">#REF!</definedName>
    <definedName name="S34R15" localSheetId="3">#REF!</definedName>
    <definedName name="S34R15" localSheetId="10">#REF!</definedName>
    <definedName name="S34R15">#REF!</definedName>
    <definedName name="S34R16" localSheetId="2">#REF!</definedName>
    <definedName name="S34R16" localSheetId="8">#REF!</definedName>
    <definedName name="S34R16" localSheetId="7">#REF!</definedName>
    <definedName name="S34R16" localSheetId="12">#REF!</definedName>
    <definedName name="S34R16" localSheetId="1">#REF!</definedName>
    <definedName name="S34R16" localSheetId="13">#REF!</definedName>
    <definedName name="S34R16" localSheetId="3">#REF!</definedName>
    <definedName name="S34R16" localSheetId="10">#REF!</definedName>
    <definedName name="S34R16">#REF!</definedName>
    <definedName name="S34R17" localSheetId="2">#REF!</definedName>
    <definedName name="S34R17" localSheetId="8">#REF!</definedName>
    <definedName name="S34R17" localSheetId="7">#REF!</definedName>
    <definedName name="S34R17" localSheetId="12">#REF!</definedName>
    <definedName name="S34R17" localSheetId="1">#REF!</definedName>
    <definedName name="S34R17" localSheetId="13">#REF!</definedName>
    <definedName name="S34R17" localSheetId="3">#REF!</definedName>
    <definedName name="S34R17" localSheetId="10">#REF!</definedName>
    <definedName name="S34R17">#REF!</definedName>
    <definedName name="S34R18" localSheetId="2">#REF!</definedName>
    <definedName name="S34R18" localSheetId="8">#REF!</definedName>
    <definedName name="S34R18" localSheetId="7">#REF!</definedName>
    <definedName name="S34R18" localSheetId="12">#REF!</definedName>
    <definedName name="S34R18" localSheetId="1">#REF!</definedName>
    <definedName name="S34R18" localSheetId="13">#REF!</definedName>
    <definedName name="S34R18" localSheetId="3">#REF!</definedName>
    <definedName name="S34R18" localSheetId="10">#REF!</definedName>
    <definedName name="S34R18">#REF!</definedName>
    <definedName name="S34R19" localSheetId="2">#REF!</definedName>
    <definedName name="S34R19" localSheetId="8">#REF!</definedName>
    <definedName name="S34R19" localSheetId="7">#REF!</definedName>
    <definedName name="S34R19" localSheetId="12">#REF!</definedName>
    <definedName name="S34R19" localSheetId="1">#REF!</definedName>
    <definedName name="S34R19" localSheetId="13">#REF!</definedName>
    <definedName name="S34R19" localSheetId="3">#REF!</definedName>
    <definedName name="S34R19" localSheetId="10">#REF!</definedName>
    <definedName name="S34R19">#REF!</definedName>
    <definedName name="S34R2" localSheetId="2">#REF!</definedName>
    <definedName name="S34R2" localSheetId="8">#REF!</definedName>
    <definedName name="S34R2" localSheetId="7">#REF!</definedName>
    <definedName name="S34R2" localSheetId="12">#REF!</definedName>
    <definedName name="S34R2" localSheetId="1">#REF!</definedName>
    <definedName name="S34R2" localSheetId="13">#REF!</definedName>
    <definedName name="S34R2" localSheetId="3">#REF!</definedName>
    <definedName name="S34R2" localSheetId="10">#REF!</definedName>
    <definedName name="S34R2">#REF!</definedName>
    <definedName name="S34R20" localSheetId="2">#REF!</definedName>
    <definedName name="S34R20" localSheetId="8">#REF!</definedName>
    <definedName name="S34R20" localSheetId="7">#REF!</definedName>
    <definedName name="S34R20" localSheetId="12">#REF!</definedName>
    <definedName name="S34R20" localSheetId="1">#REF!</definedName>
    <definedName name="S34R20" localSheetId="13">#REF!</definedName>
    <definedName name="S34R20" localSheetId="3">#REF!</definedName>
    <definedName name="S34R20" localSheetId="10">#REF!</definedName>
    <definedName name="S34R20">#REF!</definedName>
    <definedName name="S34R21" localSheetId="2">#REF!</definedName>
    <definedName name="S34R21" localSheetId="8">#REF!</definedName>
    <definedName name="S34R21" localSheetId="7">#REF!</definedName>
    <definedName name="S34R21" localSheetId="12">#REF!</definedName>
    <definedName name="S34R21" localSheetId="1">#REF!</definedName>
    <definedName name="S34R21" localSheetId="13">#REF!</definedName>
    <definedName name="S34R21" localSheetId="3">#REF!</definedName>
    <definedName name="S34R21" localSheetId="10">#REF!</definedName>
    <definedName name="S34R21">#REF!</definedName>
    <definedName name="S34R22" localSheetId="2">#REF!</definedName>
    <definedName name="S34R22" localSheetId="8">#REF!</definedName>
    <definedName name="S34R22" localSheetId="7">#REF!</definedName>
    <definedName name="S34R22" localSheetId="12">#REF!</definedName>
    <definedName name="S34R22" localSheetId="1">#REF!</definedName>
    <definedName name="S34R22" localSheetId="13">#REF!</definedName>
    <definedName name="S34R22" localSheetId="3">#REF!</definedName>
    <definedName name="S34R22" localSheetId="10">#REF!</definedName>
    <definedName name="S34R22">#REF!</definedName>
    <definedName name="S34R23" localSheetId="2">#REF!</definedName>
    <definedName name="S34R23" localSheetId="8">#REF!</definedName>
    <definedName name="S34R23" localSheetId="7">#REF!</definedName>
    <definedName name="S34R23" localSheetId="12">#REF!</definedName>
    <definedName name="S34R23" localSheetId="1">#REF!</definedName>
    <definedName name="S34R23" localSheetId="13">#REF!</definedName>
    <definedName name="S34R23" localSheetId="3">#REF!</definedName>
    <definedName name="S34R23" localSheetId="10">#REF!</definedName>
    <definedName name="S34R23">#REF!</definedName>
    <definedName name="S34R24" localSheetId="2">#REF!</definedName>
    <definedName name="S34R24" localSheetId="8">#REF!</definedName>
    <definedName name="S34R24" localSheetId="7">#REF!</definedName>
    <definedName name="S34R24" localSheetId="12">#REF!</definedName>
    <definedName name="S34R24" localSheetId="1">#REF!</definedName>
    <definedName name="S34R24" localSheetId="13">#REF!</definedName>
    <definedName name="S34R24" localSheetId="3">#REF!</definedName>
    <definedName name="S34R24" localSheetId="10">#REF!</definedName>
    <definedName name="S34R24">#REF!</definedName>
    <definedName name="S34R3" localSheetId="2">#REF!</definedName>
    <definedName name="S34R3" localSheetId="8">#REF!</definedName>
    <definedName name="S34R3" localSheetId="7">#REF!</definedName>
    <definedName name="S34R3" localSheetId="12">#REF!</definedName>
    <definedName name="S34R3" localSheetId="1">#REF!</definedName>
    <definedName name="S34R3" localSheetId="13">#REF!</definedName>
    <definedName name="S34R3" localSheetId="3">#REF!</definedName>
    <definedName name="S34R3" localSheetId="10">#REF!</definedName>
    <definedName name="S34R3">#REF!</definedName>
    <definedName name="S34R4" localSheetId="2">#REF!</definedName>
    <definedName name="S34R4" localSheetId="8">#REF!</definedName>
    <definedName name="S34R4" localSheetId="7">#REF!</definedName>
    <definedName name="S34R4" localSheetId="12">#REF!</definedName>
    <definedName name="S34R4" localSheetId="1">#REF!</definedName>
    <definedName name="S34R4" localSheetId="13">#REF!</definedName>
    <definedName name="S34R4" localSheetId="3">#REF!</definedName>
    <definedName name="S34R4" localSheetId="10">#REF!</definedName>
    <definedName name="S34R4">#REF!</definedName>
    <definedName name="S34R5" localSheetId="2">#REF!</definedName>
    <definedName name="S34R5" localSheetId="8">#REF!</definedName>
    <definedName name="S34R5" localSheetId="7">#REF!</definedName>
    <definedName name="S34R5" localSheetId="12">#REF!</definedName>
    <definedName name="S34R5" localSheetId="1">#REF!</definedName>
    <definedName name="S34R5" localSheetId="13">#REF!</definedName>
    <definedName name="S34R5" localSheetId="3">#REF!</definedName>
    <definedName name="S34R5" localSheetId="10">#REF!</definedName>
    <definedName name="S34R5">#REF!</definedName>
    <definedName name="S34R6" localSheetId="2">#REF!</definedName>
    <definedName name="S34R6" localSheetId="8">#REF!</definedName>
    <definedName name="S34R6" localSheetId="7">#REF!</definedName>
    <definedName name="S34R6" localSheetId="12">#REF!</definedName>
    <definedName name="S34R6" localSheetId="1">#REF!</definedName>
    <definedName name="S34R6" localSheetId="13">#REF!</definedName>
    <definedName name="S34R6" localSheetId="3">#REF!</definedName>
    <definedName name="S34R6" localSheetId="10">#REF!</definedName>
    <definedName name="S34R6">#REF!</definedName>
    <definedName name="S34R7" localSheetId="2">#REF!</definedName>
    <definedName name="S34R7" localSheetId="8">#REF!</definedName>
    <definedName name="S34R7" localSheetId="7">#REF!</definedName>
    <definedName name="S34R7" localSheetId="12">#REF!</definedName>
    <definedName name="S34R7" localSheetId="1">#REF!</definedName>
    <definedName name="S34R7" localSheetId="13">#REF!</definedName>
    <definedName name="S34R7" localSheetId="3">#REF!</definedName>
    <definedName name="S34R7" localSheetId="10">#REF!</definedName>
    <definedName name="S34R7">#REF!</definedName>
    <definedName name="S34R8" localSheetId="2">#REF!</definedName>
    <definedName name="S34R8" localSheetId="8">#REF!</definedName>
    <definedName name="S34R8" localSheetId="7">#REF!</definedName>
    <definedName name="S34R8" localSheetId="12">#REF!</definedName>
    <definedName name="S34R8" localSheetId="1">#REF!</definedName>
    <definedName name="S34R8" localSheetId="13">#REF!</definedName>
    <definedName name="S34R8" localSheetId="3">#REF!</definedName>
    <definedName name="S34R8" localSheetId="10">#REF!</definedName>
    <definedName name="S34R8">#REF!</definedName>
    <definedName name="S34R9" localSheetId="2">#REF!</definedName>
    <definedName name="S34R9" localSheetId="8">#REF!</definedName>
    <definedName name="S34R9" localSheetId="7">#REF!</definedName>
    <definedName name="S34R9" localSheetId="12">#REF!</definedName>
    <definedName name="S34R9" localSheetId="1">#REF!</definedName>
    <definedName name="S34R9" localSheetId="13">#REF!</definedName>
    <definedName name="S34R9" localSheetId="3">#REF!</definedName>
    <definedName name="S34R9" localSheetId="10">#REF!</definedName>
    <definedName name="S34R9">#REF!</definedName>
    <definedName name="S35P1" localSheetId="2">#REF!</definedName>
    <definedName name="S35P1" localSheetId="8">#REF!</definedName>
    <definedName name="S35P1" localSheetId="7">#REF!</definedName>
    <definedName name="S35P1" localSheetId="12">#REF!</definedName>
    <definedName name="S35P1" localSheetId="1">#REF!</definedName>
    <definedName name="S35P1" localSheetId="13">#REF!</definedName>
    <definedName name="S35P1" localSheetId="3">#REF!</definedName>
    <definedName name="S35P1" localSheetId="10">#REF!</definedName>
    <definedName name="S35P1">#REF!</definedName>
    <definedName name="S35P10" localSheetId="2">#REF!</definedName>
    <definedName name="S35P10" localSheetId="8">#REF!</definedName>
    <definedName name="S35P10" localSheetId="7">#REF!</definedName>
    <definedName name="S35P10" localSheetId="12">#REF!</definedName>
    <definedName name="S35P10" localSheetId="1">#REF!</definedName>
    <definedName name="S35P10" localSheetId="13">#REF!</definedName>
    <definedName name="S35P10" localSheetId="3">#REF!</definedName>
    <definedName name="S35P10" localSheetId="10">#REF!</definedName>
    <definedName name="S35P10">#REF!</definedName>
    <definedName name="S35P11" localSheetId="2">#REF!</definedName>
    <definedName name="S35P11" localSheetId="8">#REF!</definedName>
    <definedName name="S35P11" localSheetId="7">#REF!</definedName>
    <definedName name="S35P11" localSheetId="12">#REF!</definedName>
    <definedName name="S35P11" localSheetId="1">#REF!</definedName>
    <definedName name="S35P11" localSheetId="13">#REF!</definedName>
    <definedName name="S35P11" localSheetId="3">#REF!</definedName>
    <definedName name="S35P11" localSheetId="10">#REF!</definedName>
    <definedName name="S35P11">#REF!</definedName>
    <definedName name="S35P12" localSheetId="2">#REF!</definedName>
    <definedName name="S35P12" localSheetId="8">#REF!</definedName>
    <definedName name="S35P12" localSheetId="7">#REF!</definedName>
    <definedName name="S35P12" localSheetId="12">#REF!</definedName>
    <definedName name="S35P12" localSheetId="1">#REF!</definedName>
    <definedName name="S35P12" localSheetId="13">#REF!</definedName>
    <definedName name="S35P12" localSheetId="3">#REF!</definedName>
    <definedName name="S35P12" localSheetId="10">#REF!</definedName>
    <definedName name="S35P12">#REF!</definedName>
    <definedName name="S35P13" localSheetId="2">#REF!</definedName>
    <definedName name="S35P13" localSheetId="8">#REF!</definedName>
    <definedName name="S35P13" localSheetId="7">#REF!</definedName>
    <definedName name="S35P13" localSheetId="12">#REF!</definedName>
    <definedName name="S35P13" localSheetId="1">#REF!</definedName>
    <definedName name="S35P13" localSheetId="13">#REF!</definedName>
    <definedName name="S35P13" localSheetId="3">#REF!</definedName>
    <definedName name="S35P13" localSheetId="10">#REF!</definedName>
    <definedName name="S35P13">#REF!</definedName>
    <definedName name="S35P14" localSheetId="2">#REF!</definedName>
    <definedName name="S35P14" localSheetId="8">#REF!</definedName>
    <definedName name="S35P14" localSheetId="7">#REF!</definedName>
    <definedName name="S35P14" localSheetId="12">#REF!</definedName>
    <definedName name="S35P14" localSheetId="1">#REF!</definedName>
    <definedName name="S35P14" localSheetId="13">#REF!</definedName>
    <definedName name="S35P14" localSheetId="3">#REF!</definedName>
    <definedName name="S35P14" localSheetId="10">#REF!</definedName>
    <definedName name="S35P14">#REF!</definedName>
    <definedName name="S35P15" localSheetId="2">#REF!</definedName>
    <definedName name="S35P15" localSheetId="8">#REF!</definedName>
    <definedName name="S35P15" localSheetId="7">#REF!</definedName>
    <definedName name="S35P15" localSheetId="12">#REF!</definedName>
    <definedName name="S35P15" localSheetId="1">#REF!</definedName>
    <definedName name="S35P15" localSheetId="13">#REF!</definedName>
    <definedName name="S35P15" localSheetId="3">#REF!</definedName>
    <definedName name="S35P15" localSheetId="10">#REF!</definedName>
    <definedName name="S35P15">#REF!</definedName>
    <definedName name="S35P16" localSheetId="2">#REF!</definedName>
    <definedName name="S35P16" localSheetId="8">#REF!</definedName>
    <definedName name="S35P16" localSheetId="7">#REF!</definedName>
    <definedName name="S35P16" localSheetId="12">#REF!</definedName>
    <definedName name="S35P16" localSheetId="1">#REF!</definedName>
    <definedName name="S35P16" localSheetId="13">#REF!</definedName>
    <definedName name="S35P16" localSheetId="3">#REF!</definedName>
    <definedName name="S35P16" localSheetId="10">#REF!</definedName>
    <definedName name="S35P16">#REF!</definedName>
    <definedName name="S35P17" localSheetId="2">#REF!</definedName>
    <definedName name="S35P17" localSheetId="8">#REF!</definedName>
    <definedName name="S35P17" localSheetId="7">#REF!</definedName>
    <definedName name="S35P17" localSheetId="12">#REF!</definedName>
    <definedName name="S35P17" localSheetId="1">#REF!</definedName>
    <definedName name="S35P17" localSheetId="13">#REF!</definedName>
    <definedName name="S35P17" localSheetId="3">#REF!</definedName>
    <definedName name="S35P17" localSheetId="10">#REF!</definedName>
    <definedName name="S35P17">#REF!</definedName>
    <definedName name="S35P18" localSheetId="2">#REF!</definedName>
    <definedName name="S35P18" localSheetId="8">#REF!</definedName>
    <definedName name="S35P18" localSheetId="7">#REF!</definedName>
    <definedName name="S35P18" localSheetId="12">#REF!</definedName>
    <definedName name="S35P18" localSheetId="1">#REF!</definedName>
    <definedName name="S35P18" localSheetId="13">#REF!</definedName>
    <definedName name="S35P18" localSheetId="3">#REF!</definedName>
    <definedName name="S35P18" localSheetId="10">#REF!</definedName>
    <definedName name="S35P18">#REF!</definedName>
    <definedName name="S35P19" localSheetId="2">#REF!</definedName>
    <definedName name="S35P19" localSheetId="8">#REF!</definedName>
    <definedName name="S35P19" localSheetId="7">#REF!</definedName>
    <definedName name="S35P19" localSheetId="12">#REF!</definedName>
    <definedName name="S35P19" localSheetId="1">#REF!</definedName>
    <definedName name="S35P19" localSheetId="13">#REF!</definedName>
    <definedName name="S35P19" localSheetId="3">#REF!</definedName>
    <definedName name="S35P19" localSheetId="10">#REF!</definedName>
    <definedName name="S35P19">#REF!</definedName>
    <definedName name="S35P2" localSheetId="2">#REF!</definedName>
    <definedName name="S35P2" localSheetId="8">#REF!</definedName>
    <definedName name="S35P2" localSheetId="7">#REF!</definedName>
    <definedName name="S35P2" localSheetId="12">#REF!</definedName>
    <definedName name="S35P2" localSheetId="1">#REF!</definedName>
    <definedName name="S35P2" localSheetId="13">#REF!</definedName>
    <definedName name="S35P2" localSheetId="3">#REF!</definedName>
    <definedName name="S35P2" localSheetId="10">#REF!</definedName>
    <definedName name="S35P2">#REF!</definedName>
    <definedName name="S35P20" localSheetId="2">#REF!</definedName>
    <definedName name="S35P20" localSheetId="8">#REF!</definedName>
    <definedName name="S35P20" localSheetId="7">#REF!</definedName>
    <definedName name="S35P20" localSheetId="12">#REF!</definedName>
    <definedName name="S35P20" localSheetId="1">#REF!</definedName>
    <definedName name="S35P20" localSheetId="13">#REF!</definedName>
    <definedName name="S35P20" localSheetId="3">#REF!</definedName>
    <definedName name="S35P20" localSheetId="10">#REF!</definedName>
    <definedName name="S35P20">#REF!</definedName>
    <definedName name="S35P21" localSheetId="2">#REF!</definedName>
    <definedName name="S35P21" localSheetId="8">#REF!</definedName>
    <definedName name="S35P21" localSheetId="7">#REF!</definedName>
    <definedName name="S35P21" localSheetId="12">#REF!</definedName>
    <definedName name="S35P21" localSheetId="1">#REF!</definedName>
    <definedName name="S35P21" localSheetId="13">#REF!</definedName>
    <definedName name="S35P21" localSheetId="3">#REF!</definedName>
    <definedName name="S35P21" localSheetId="10">#REF!</definedName>
    <definedName name="S35P21">#REF!</definedName>
    <definedName name="S35P22" localSheetId="2">#REF!</definedName>
    <definedName name="S35P22" localSheetId="8">#REF!</definedName>
    <definedName name="S35P22" localSheetId="7">#REF!</definedName>
    <definedName name="S35P22" localSheetId="12">#REF!</definedName>
    <definedName name="S35P22" localSheetId="1">#REF!</definedName>
    <definedName name="S35P22" localSheetId="13">#REF!</definedName>
    <definedName name="S35P22" localSheetId="3">#REF!</definedName>
    <definedName name="S35P22" localSheetId="10">#REF!</definedName>
    <definedName name="S35P22">#REF!</definedName>
    <definedName name="S35P23" localSheetId="2">#REF!</definedName>
    <definedName name="S35P23" localSheetId="8">#REF!</definedName>
    <definedName name="S35P23" localSheetId="7">#REF!</definedName>
    <definedName name="S35P23" localSheetId="12">#REF!</definedName>
    <definedName name="S35P23" localSheetId="1">#REF!</definedName>
    <definedName name="S35P23" localSheetId="13">#REF!</definedName>
    <definedName name="S35P23" localSheetId="3">#REF!</definedName>
    <definedName name="S35P23" localSheetId="10">#REF!</definedName>
    <definedName name="S35P23">#REF!</definedName>
    <definedName name="S35P24" localSheetId="2">#REF!</definedName>
    <definedName name="S35P24" localSheetId="8">#REF!</definedName>
    <definedName name="S35P24" localSheetId="7">#REF!</definedName>
    <definedName name="S35P24" localSheetId="12">#REF!</definedName>
    <definedName name="S35P24" localSheetId="1">#REF!</definedName>
    <definedName name="S35P24" localSheetId="13">#REF!</definedName>
    <definedName name="S35P24" localSheetId="3">#REF!</definedName>
    <definedName name="S35P24" localSheetId="10">#REF!</definedName>
    <definedName name="S35P24">#REF!</definedName>
    <definedName name="S35P3" localSheetId="2">#REF!</definedName>
    <definedName name="S35P3" localSheetId="8">#REF!</definedName>
    <definedName name="S35P3" localSheetId="7">#REF!</definedName>
    <definedName name="S35P3" localSheetId="12">#REF!</definedName>
    <definedName name="S35P3" localSheetId="1">#REF!</definedName>
    <definedName name="S35P3" localSheetId="13">#REF!</definedName>
    <definedName name="S35P3" localSheetId="3">#REF!</definedName>
    <definedName name="S35P3" localSheetId="10">#REF!</definedName>
    <definedName name="S35P3">#REF!</definedName>
    <definedName name="S35P4" localSheetId="2">#REF!</definedName>
    <definedName name="S35P4" localSheetId="8">#REF!</definedName>
    <definedName name="S35P4" localSheetId="7">#REF!</definedName>
    <definedName name="S35P4" localSheetId="12">#REF!</definedName>
    <definedName name="S35P4" localSheetId="1">#REF!</definedName>
    <definedName name="S35P4" localSheetId="13">#REF!</definedName>
    <definedName name="S35P4" localSheetId="3">#REF!</definedName>
    <definedName name="S35P4" localSheetId="10">#REF!</definedName>
    <definedName name="S35P4">#REF!</definedName>
    <definedName name="S35P5" localSheetId="2">#REF!</definedName>
    <definedName name="S35P5" localSheetId="8">#REF!</definedName>
    <definedName name="S35P5" localSheetId="7">#REF!</definedName>
    <definedName name="S35P5" localSheetId="12">#REF!</definedName>
    <definedName name="S35P5" localSheetId="1">#REF!</definedName>
    <definedName name="S35P5" localSheetId="13">#REF!</definedName>
    <definedName name="S35P5" localSheetId="3">#REF!</definedName>
    <definedName name="S35P5" localSheetId="10">#REF!</definedName>
    <definedName name="S35P5">#REF!</definedName>
    <definedName name="S35P6" localSheetId="2">#REF!</definedName>
    <definedName name="S35P6" localSheetId="8">#REF!</definedName>
    <definedName name="S35P6" localSheetId="7">#REF!</definedName>
    <definedName name="S35P6" localSheetId="12">#REF!</definedName>
    <definedName name="S35P6" localSheetId="1">#REF!</definedName>
    <definedName name="S35P6" localSheetId="13">#REF!</definedName>
    <definedName name="S35P6" localSheetId="3">#REF!</definedName>
    <definedName name="S35P6" localSheetId="10">#REF!</definedName>
    <definedName name="S35P6">#REF!</definedName>
    <definedName name="S35P7" localSheetId="2">#REF!</definedName>
    <definedName name="S35P7" localSheetId="8">#REF!</definedName>
    <definedName name="S35P7" localSheetId="7">#REF!</definedName>
    <definedName name="S35P7" localSheetId="12">#REF!</definedName>
    <definedName name="S35P7" localSheetId="1">#REF!</definedName>
    <definedName name="S35P7" localSheetId="13">#REF!</definedName>
    <definedName name="S35P7" localSheetId="3">#REF!</definedName>
    <definedName name="S35P7" localSheetId="10">#REF!</definedName>
    <definedName name="S35P7">#REF!</definedName>
    <definedName name="S35P8" localSheetId="2">#REF!</definedName>
    <definedName name="S35P8" localSheetId="8">#REF!</definedName>
    <definedName name="S35P8" localSheetId="7">#REF!</definedName>
    <definedName name="S35P8" localSheetId="12">#REF!</definedName>
    <definedName name="S35P8" localSheetId="1">#REF!</definedName>
    <definedName name="S35P8" localSheetId="13">#REF!</definedName>
    <definedName name="S35P8" localSheetId="3">#REF!</definedName>
    <definedName name="S35P8" localSheetId="10">#REF!</definedName>
    <definedName name="S35P8">#REF!</definedName>
    <definedName name="S35P9" localSheetId="2">#REF!</definedName>
    <definedName name="S35P9" localSheetId="8">#REF!</definedName>
    <definedName name="S35P9" localSheetId="7">#REF!</definedName>
    <definedName name="S35P9" localSheetId="12">#REF!</definedName>
    <definedName name="S35P9" localSheetId="1">#REF!</definedName>
    <definedName name="S35P9" localSheetId="13">#REF!</definedName>
    <definedName name="S35P9" localSheetId="3">#REF!</definedName>
    <definedName name="S35P9" localSheetId="10">#REF!</definedName>
    <definedName name="S35P9">#REF!</definedName>
    <definedName name="S35R1" localSheetId="2">#REF!</definedName>
    <definedName name="S35R1" localSheetId="8">#REF!</definedName>
    <definedName name="S35R1" localSheetId="7">#REF!</definedName>
    <definedName name="S35R1" localSheetId="12">#REF!</definedName>
    <definedName name="S35R1" localSheetId="1">#REF!</definedName>
    <definedName name="S35R1" localSheetId="13">#REF!</definedName>
    <definedName name="S35R1" localSheetId="3">#REF!</definedName>
    <definedName name="S35R1" localSheetId="10">#REF!</definedName>
    <definedName name="S35R1">#REF!</definedName>
    <definedName name="S35R10" localSheetId="2">#REF!</definedName>
    <definedName name="S35R10" localSheetId="8">#REF!</definedName>
    <definedName name="S35R10" localSheetId="7">#REF!</definedName>
    <definedName name="S35R10" localSheetId="12">#REF!</definedName>
    <definedName name="S35R10" localSheetId="1">#REF!</definedName>
    <definedName name="S35R10" localSheetId="13">#REF!</definedName>
    <definedName name="S35R10" localSheetId="3">#REF!</definedName>
    <definedName name="S35R10" localSheetId="10">#REF!</definedName>
    <definedName name="S35R10">#REF!</definedName>
    <definedName name="S35R11" localSheetId="2">#REF!</definedName>
    <definedName name="S35R11" localSheetId="8">#REF!</definedName>
    <definedName name="S35R11" localSheetId="7">#REF!</definedName>
    <definedName name="S35R11" localSheetId="12">#REF!</definedName>
    <definedName name="S35R11" localSheetId="1">#REF!</definedName>
    <definedName name="S35R11" localSheetId="13">#REF!</definedName>
    <definedName name="S35R11" localSheetId="3">#REF!</definedName>
    <definedName name="S35R11" localSheetId="10">#REF!</definedName>
    <definedName name="S35R11">#REF!</definedName>
    <definedName name="S35R12" localSheetId="2">#REF!</definedName>
    <definedName name="S35R12" localSheetId="8">#REF!</definedName>
    <definedName name="S35R12" localSheetId="7">#REF!</definedName>
    <definedName name="S35R12" localSheetId="12">#REF!</definedName>
    <definedName name="S35R12" localSheetId="1">#REF!</definedName>
    <definedName name="S35R12" localSheetId="13">#REF!</definedName>
    <definedName name="S35R12" localSheetId="3">#REF!</definedName>
    <definedName name="S35R12" localSheetId="10">#REF!</definedName>
    <definedName name="S35R12">#REF!</definedName>
    <definedName name="S35R13" localSheetId="2">#REF!</definedName>
    <definedName name="S35R13" localSheetId="8">#REF!</definedName>
    <definedName name="S35R13" localSheetId="7">#REF!</definedName>
    <definedName name="S35R13" localSheetId="12">#REF!</definedName>
    <definedName name="S35R13" localSheetId="1">#REF!</definedName>
    <definedName name="S35R13" localSheetId="13">#REF!</definedName>
    <definedName name="S35R13" localSheetId="3">#REF!</definedName>
    <definedName name="S35R13" localSheetId="10">#REF!</definedName>
    <definedName name="S35R13">#REF!</definedName>
    <definedName name="S35R14" localSheetId="2">#REF!</definedName>
    <definedName name="S35R14" localSheetId="8">#REF!</definedName>
    <definedName name="S35R14" localSheetId="7">#REF!</definedName>
    <definedName name="S35R14" localSheetId="12">#REF!</definedName>
    <definedName name="S35R14" localSheetId="1">#REF!</definedName>
    <definedName name="S35R14" localSheetId="13">#REF!</definedName>
    <definedName name="S35R14" localSheetId="3">#REF!</definedName>
    <definedName name="S35R14" localSheetId="10">#REF!</definedName>
    <definedName name="S35R14">#REF!</definedName>
    <definedName name="S35R15" localSheetId="2">#REF!</definedName>
    <definedName name="S35R15" localSheetId="8">#REF!</definedName>
    <definedName name="S35R15" localSheetId="7">#REF!</definedName>
    <definedName name="S35R15" localSheetId="12">#REF!</definedName>
    <definedName name="S35R15" localSheetId="1">#REF!</definedName>
    <definedName name="S35R15" localSheetId="13">#REF!</definedName>
    <definedName name="S35R15" localSheetId="3">#REF!</definedName>
    <definedName name="S35R15" localSheetId="10">#REF!</definedName>
    <definedName name="S35R15">#REF!</definedName>
    <definedName name="S35R16" localSheetId="2">#REF!</definedName>
    <definedName name="S35R16" localSheetId="8">#REF!</definedName>
    <definedName name="S35R16" localSheetId="7">#REF!</definedName>
    <definedName name="S35R16" localSheetId="12">#REF!</definedName>
    <definedName name="S35R16" localSheetId="1">#REF!</definedName>
    <definedName name="S35R16" localSheetId="13">#REF!</definedName>
    <definedName name="S35R16" localSheetId="3">#REF!</definedName>
    <definedName name="S35R16" localSheetId="10">#REF!</definedName>
    <definedName name="S35R16">#REF!</definedName>
    <definedName name="S35R17" localSheetId="2">#REF!</definedName>
    <definedName name="S35R17" localSheetId="8">#REF!</definedName>
    <definedName name="S35R17" localSheetId="7">#REF!</definedName>
    <definedName name="S35R17" localSheetId="12">#REF!</definedName>
    <definedName name="S35R17" localSheetId="1">#REF!</definedName>
    <definedName name="S35R17" localSheetId="13">#REF!</definedName>
    <definedName name="S35R17" localSheetId="3">#REF!</definedName>
    <definedName name="S35R17" localSheetId="10">#REF!</definedName>
    <definedName name="S35R17">#REF!</definedName>
    <definedName name="S35R18" localSheetId="2">#REF!</definedName>
    <definedName name="S35R18" localSheetId="8">#REF!</definedName>
    <definedName name="S35R18" localSheetId="7">#REF!</definedName>
    <definedName name="S35R18" localSheetId="12">#REF!</definedName>
    <definedName name="S35R18" localSheetId="1">#REF!</definedName>
    <definedName name="S35R18" localSheetId="13">#REF!</definedName>
    <definedName name="S35R18" localSheetId="3">#REF!</definedName>
    <definedName name="S35R18" localSheetId="10">#REF!</definedName>
    <definedName name="S35R18">#REF!</definedName>
    <definedName name="S35R19" localSheetId="2">#REF!</definedName>
    <definedName name="S35R19" localSheetId="8">#REF!</definedName>
    <definedName name="S35R19" localSheetId="7">#REF!</definedName>
    <definedName name="S35R19" localSheetId="12">#REF!</definedName>
    <definedName name="S35R19" localSheetId="1">#REF!</definedName>
    <definedName name="S35R19" localSheetId="13">#REF!</definedName>
    <definedName name="S35R19" localSheetId="3">#REF!</definedName>
    <definedName name="S35R19" localSheetId="10">#REF!</definedName>
    <definedName name="S35R19">#REF!</definedName>
    <definedName name="S35R2" localSheetId="2">#REF!</definedName>
    <definedName name="S35R2" localSheetId="8">#REF!</definedName>
    <definedName name="S35R2" localSheetId="7">#REF!</definedName>
    <definedName name="S35R2" localSheetId="12">#REF!</definedName>
    <definedName name="S35R2" localSheetId="1">#REF!</definedName>
    <definedName name="S35R2" localSheetId="13">#REF!</definedName>
    <definedName name="S35R2" localSheetId="3">#REF!</definedName>
    <definedName name="S35R2" localSheetId="10">#REF!</definedName>
    <definedName name="S35R2">#REF!</definedName>
    <definedName name="S35R20" localSheetId="2">#REF!</definedName>
    <definedName name="S35R20" localSheetId="8">#REF!</definedName>
    <definedName name="S35R20" localSheetId="7">#REF!</definedName>
    <definedName name="S35R20" localSheetId="12">#REF!</definedName>
    <definedName name="S35R20" localSheetId="1">#REF!</definedName>
    <definedName name="S35R20" localSheetId="13">#REF!</definedName>
    <definedName name="S35R20" localSheetId="3">#REF!</definedName>
    <definedName name="S35R20" localSheetId="10">#REF!</definedName>
    <definedName name="S35R20">#REF!</definedName>
    <definedName name="S35R21" localSheetId="2">#REF!</definedName>
    <definedName name="S35R21" localSheetId="8">#REF!</definedName>
    <definedName name="S35R21" localSheetId="7">#REF!</definedName>
    <definedName name="S35R21" localSheetId="12">#REF!</definedName>
    <definedName name="S35R21" localSheetId="1">#REF!</definedName>
    <definedName name="S35R21" localSheetId="13">#REF!</definedName>
    <definedName name="S35R21" localSheetId="3">#REF!</definedName>
    <definedName name="S35R21" localSheetId="10">#REF!</definedName>
    <definedName name="S35R21">#REF!</definedName>
    <definedName name="S35R22" localSheetId="2">#REF!</definedName>
    <definedName name="S35R22" localSheetId="8">#REF!</definedName>
    <definedName name="S35R22" localSheetId="7">#REF!</definedName>
    <definedName name="S35R22" localSheetId="12">#REF!</definedName>
    <definedName name="S35R22" localSheetId="1">#REF!</definedName>
    <definedName name="S35R22" localSheetId="13">#REF!</definedName>
    <definedName name="S35R22" localSheetId="3">#REF!</definedName>
    <definedName name="S35R22" localSheetId="10">#REF!</definedName>
    <definedName name="S35R22">#REF!</definedName>
    <definedName name="S35R23" localSheetId="2">#REF!</definedName>
    <definedName name="S35R23" localSheetId="8">#REF!</definedName>
    <definedName name="S35R23" localSheetId="7">#REF!</definedName>
    <definedName name="S35R23" localSheetId="12">#REF!</definedName>
    <definedName name="S35R23" localSheetId="1">#REF!</definedName>
    <definedName name="S35R23" localSheetId="13">#REF!</definedName>
    <definedName name="S35R23" localSheetId="3">#REF!</definedName>
    <definedName name="S35R23" localSheetId="10">#REF!</definedName>
    <definedName name="S35R23">#REF!</definedName>
    <definedName name="S35R24" localSheetId="2">#REF!</definedName>
    <definedName name="S35R24" localSheetId="8">#REF!</definedName>
    <definedName name="S35R24" localSheetId="7">#REF!</definedName>
    <definedName name="S35R24" localSheetId="12">#REF!</definedName>
    <definedName name="S35R24" localSheetId="1">#REF!</definedName>
    <definedName name="S35R24" localSheetId="13">#REF!</definedName>
    <definedName name="S35R24" localSheetId="3">#REF!</definedName>
    <definedName name="S35R24" localSheetId="10">#REF!</definedName>
    <definedName name="S35R24">#REF!</definedName>
    <definedName name="S35R3" localSheetId="2">#REF!</definedName>
    <definedName name="S35R3" localSheetId="8">#REF!</definedName>
    <definedName name="S35R3" localSheetId="7">#REF!</definedName>
    <definedName name="S35R3" localSheetId="12">#REF!</definedName>
    <definedName name="S35R3" localSheetId="1">#REF!</definedName>
    <definedName name="S35R3" localSheetId="13">#REF!</definedName>
    <definedName name="S35R3" localSheetId="3">#REF!</definedName>
    <definedName name="S35R3" localSheetId="10">#REF!</definedName>
    <definedName name="S35R3">#REF!</definedName>
    <definedName name="S35R4" localSheetId="2">#REF!</definedName>
    <definedName name="S35R4" localSheetId="8">#REF!</definedName>
    <definedName name="S35R4" localSheetId="7">#REF!</definedName>
    <definedName name="S35R4" localSheetId="12">#REF!</definedName>
    <definedName name="S35R4" localSheetId="1">#REF!</definedName>
    <definedName name="S35R4" localSheetId="13">#REF!</definedName>
    <definedName name="S35R4" localSheetId="3">#REF!</definedName>
    <definedName name="S35R4" localSheetId="10">#REF!</definedName>
    <definedName name="S35R4">#REF!</definedName>
    <definedName name="S35R5" localSheetId="2">#REF!</definedName>
    <definedName name="S35R5" localSheetId="8">#REF!</definedName>
    <definedName name="S35R5" localSheetId="7">#REF!</definedName>
    <definedName name="S35R5" localSheetId="12">#REF!</definedName>
    <definedName name="S35R5" localSheetId="1">#REF!</definedName>
    <definedName name="S35R5" localSheetId="13">#REF!</definedName>
    <definedName name="S35R5" localSheetId="3">#REF!</definedName>
    <definedName name="S35R5" localSheetId="10">#REF!</definedName>
    <definedName name="S35R5">#REF!</definedName>
    <definedName name="S35R6" localSheetId="2">#REF!</definedName>
    <definedName name="S35R6" localSheetId="8">#REF!</definedName>
    <definedName name="S35R6" localSheetId="7">#REF!</definedName>
    <definedName name="S35R6" localSheetId="12">#REF!</definedName>
    <definedName name="S35R6" localSheetId="1">#REF!</definedName>
    <definedName name="S35R6" localSheetId="13">#REF!</definedName>
    <definedName name="S35R6" localSheetId="3">#REF!</definedName>
    <definedName name="S35R6" localSheetId="10">#REF!</definedName>
    <definedName name="S35R6">#REF!</definedName>
    <definedName name="S35R7" localSheetId="2">#REF!</definedName>
    <definedName name="S35R7" localSheetId="8">#REF!</definedName>
    <definedName name="S35R7" localSheetId="7">#REF!</definedName>
    <definedName name="S35R7" localSheetId="12">#REF!</definedName>
    <definedName name="S35R7" localSheetId="1">#REF!</definedName>
    <definedName name="S35R7" localSheetId="13">#REF!</definedName>
    <definedName name="S35R7" localSheetId="3">#REF!</definedName>
    <definedName name="S35R7" localSheetId="10">#REF!</definedName>
    <definedName name="S35R7">#REF!</definedName>
    <definedName name="S35R8" localSheetId="2">#REF!</definedName>
    <definedName name="S35R8" localSheetId="8">#REF!</definedName>
    <definedName name="S35R8" localSheetId="7">#REF!</definedName>
    <definedName name="S35R8" localSheetId="12">#REF!</definedName>
    <definedName name="S35R8" localSheetId="1">#REF!</definedName>
    <definedName name="S35R8" localSheetId="13">#REF!</definedName>
    <definedName name="S35R8" localSheetId="3">#REF!</definedName>
    <definedName name="S35R8" localSheetId="10">#REF!</definedName>
    <definedName name="S35R8">#REF!</definedName>
    <definedName name="S35R9" localSheetId="2">#REF!</definedName>
    <definedName name="S35R9" localSheetId="8">#REF!</definedName>
    <definedName name="S35R9" localSheetId="7">#REF!</definedName>
    <definedName name="S35R9" localSheetId="12">#REF!</definedName>
    <definedName name="S35R9" localSheetId="1">#REF!</definedName>
    <definedName name="S35R9" localSheetId="13">#REF!</definedName>
    <definedName name="S35R9" localSheetId="3">#REF!</definedName>
    <definedName name="S35R9" localSheetId="10">#REF!</definedName>
    <definedName name="S35R9">#REF!</definedName>
    <definedName name="S36P1" localSheetId="2">#REF!</definedName>
    <definedName name="S36P1" localSheetId="8">#REF!</definedName>
    <definedName name="S36P1" localSheetId="7">#REF!</definedName>
    <definedName name="S36P1" localSheetId="12">#REF!</definedName>
    <definedName name="S36P1" localSheetId="1">#REF!</definedName>
    <definedName name="S36P1" localSheetId="13">#REF!</definedName>
    <definedName name="S36P1" localSheetId="3">#REF!</definedName>
    <definedName name="S36P1" localSheetId="10">#REF!</definedName>
    <definedName name="S36P1">#REF!</definedName>
    <definedName name="S36P10" localSheetId="2">#REF!</definedName>
    <definedName name="S36P10" localSheetId="8">#REF!</definedName>
    <definedName name="S36P10" localSheetId="7">#REF!</definedName>
    <definedName name="S36P10" localSheetId="12">#REF!</definedName>
    <definedName name="S36P10" localSheetId="1">#REF!</definedName>
    <definedName name="S36P10" localSheetId="13">#REF!</definedName>
    <definedName name="S36P10" localSheetId="3">#REF!</definedName>
    <definedName name="S36P10" localSheetId="10">#REF!</definedName>
    <definedName name="S36P10">#REF!</definedName>
    <definedName name="S36P11" localSheetId="2">#REF!</definedName>
    <definedName name="S36P11" localSheetId="8">#REF!</definedName>
    <definedName name="S36P11" localSheetId="7">#REF!</definedName>
    <definedName name="S36P11" localSheetId="12">#REF!</definedName>
    <definedName name="S36P11" localSheetId="1">#REF!</definedName>
    <definedName name="S36P11" localSheetId="13">#REF!</definedName>
    <definedName name="S36P11" localSheetId="3">#REF!</definedName>
    <definedName name="S36P11" localSheetId="10">#REF!</definedName>
    <definedName name="S36P11">#REF!</definedName>
    <definedName name="S36P12" localSheetId="2">#REF!</definedName>
    <definedName name="S36P12" localSheetId="8">#REF!</definedName>
    <definedName name="S36P12" localSheetId="7">#REF!</definedName>
    <definedName name="S36P12" localSheetId="12">#REF!</definedName>
    <definedName name="S36P12" localSheetId="1">#REF!</definedName>
    <definedName name="S36P12" localSheetId="13">#REF!</definedName>
    <definedName name="S36P12" localSheetId="3">#REF!</definedName>
    <definedName name="S36P12" localSheetId="10">#REF!</definedName>
    <definedName name="S36P12">#REF!</definedName>
    <definedName name="S36P13" localSheetId="2">#REF!</definedName>
    <definedName name="S36P13" localSheetId="8">#REF!</definedName>
    <definedName name="S36P13" localSheetId="7">#REF!</definedName>
    <definedName name="S36P13" localSheetId="12">#REF!</definedName>
    <definedName name="S36P13" localSheetId="1">#REF!</definedName>
    <definedName name="S36P13" localSheetId="13">#REF!</definedName>
    <definedName name="S36P13" localSheetId="3">#REF!</definedName>
    <definedName name="S36P13" localSheetId="10">#REF!</definedName>
    <definedName name="S36P13">#REF!</definedName>
    <definedName name="S36P14" localSheetId="2">#REF!</definedName>
    <definedName name="S36P14" localSheetId="8">#REF!</definedName>
    <definedName name="S36P14" localSheetId="7">#REF!</definedName>
    <definedName name="S36P14" localSheetId="12">#REF!</definedName>
    <definedName name="S36P14" localSheetId="1">#REF!</definedName>
    <definedName name="S36P14" localSheetId="13">#REF!</definedName>
    <definedName name="S36P14" localSheetId="3">#REF!</definedName>
    <definedName name="S36P14" localSheetId="10">#REF!</definedName>
    <definedName name="S36P14">#REF!</definedName>
    <definedName name="S36P15" localSheetId="2">#REF!</definedName>
    <definedName name="S36P15" localSheetId="8">#REF!</definedName>
    <definedName name="S36P15" localSheetId="7">#REF!</definedName>
    <definedName name="S36P15" localSheetId="12">#REF!</definedName>
    <definedName name="S36P15" localSheetId="1">#REF!</definedName>
    <definedName name="S36P15" localSheetId="13">#REF!</definedName>
    <definedName name="S36P15" localSheetId="3">#REF!</definedName>
    <definedName name="S36P15" localSheetId="10">#REF!</definedName>
    <definedName name="S36P15">#REF!</definedName>
    <definedName name="S36P16" localSheetId="2">#REF!</definedName>
    <definedName name="S36P16" localSheetId="8">#REF!</definedName>
    <definedName name="S36P16" localSheetId="7">#REF!</definedName>
    <definedName name="S36P16" localSheetId="12">#REF!</definedName>
    <definedName name="S36P16" localSheetId="1">#REF!</definedName>
    <definedName name="S36P16" localSheetId="13">#REF!</definedName>
    <definedName name="S36P16" localSheetId="3">#REF!</definedName>
    <definedName name="S36P16" localSheetId="10">#REF!</definedName>
    <definedName name="S36P16">#REF!</definedName>
    <definedName name="S36P17" localSheetId="2">#REF!</definedName>
    <definedName name="S36P17" localSheetId="8">#REF!</definedName>
    <definedName name="S36P17" localSheetId="7">#REF!</definedName>
    <definedName name="S36P17" localSheetId="12">#REF!</definedName>
    <definedName name="S36P17" localSheetId="1">#REF!</definedName>
    <definedName name="S36P17" localSheetId="13">#REF!</definedName>
    <definedName name="S36P17" localSheetId="3">#REF!</definedName>
    <definedName name="S36P17" localSheetId="10">#REF!</definedName>
    <definedName name="S36P17">#REF!</definedName>
    <definedName name="S36P18" localSheetId="2">#REF!</definedName>
    <definedName name="S36P18" localSheetId="8">#REF!</definedName>
    <definedName name="S36P18" localSheetId="7">#REF!</definedName>
    <definedName name="S36P18" localSheetId="12">#REF!</definedName>
    <definedName name="S36P18" localSheetId="1">#REF!</definedName>
    <definedName name="S36P18" localSheetId="13">#REF!</definedName>
    <definedName name="S36P18" localSheetId="3">#REF!</definedName>
    <definedName name="S36P18" localSheetId="10">#REF!</definedName>
    <definedName name="S36P18">#REF!</definedName>
    <definedName name="S36P19" localSheetId="2">#REF!</definedName>
    <definedName name="S36P19" localSheetId="8">#REF!</definedName>
    <definedName name="S36P19" localSheetId="7">#REF!</definedName>
    <definedName name="S36P19" localSheetId="12">#REF!</definedName>
    <definedName name="S36P19" localSheetId="1">#REF!</definedName>
    <definedName name="S36P19" localSheetId="13">#REF!</definedName>
    <definedName name="S36P19" localSheetId="3">#REF!</definedName>
    <definedName name="S36P19" localSheetId="10">#REF!</definedName>
    <definedName name="S36P19">#REF!</definedName>
    <definedName name="S36P2" localSheetId="2">#REF!</definedName>
    <definedName name="S36P2" localSheetId="8">#REF!</definedName>
    <definedName name="S36P2" localSheetId="7">#REF!</definedName>
    <definedName name="S36P2" localSheetId="12">#REF!</definedName>
    <definedName name="S36P2" localSheetId="1">#REF!</definedName>
    <definedName name="S36P2" localSheetId="13">#REF!</definedName>
    <definedName name="S36P2" localSheetId="3">#REF!</definedName>
    <definedName name="S36P2" localSheetId="10">#REF!</definedName>
    <definedName name="S36P2">#REF!</definedName>
    <definedName name="S36P20" localSheetId="2">#REF!</definedName>
    <definedName name="S36P20" localSheetId="8">#REF!</definedName>
    <definedName name="S36P20" localSheetId="7">#REF!</definedName>
    <definedName name="S36P20" localSheetId="12">#REF!</definedName>
    <definedName name="S36P20" localSheetId="1">#REF!</definedName>
    <definedName name="S36P20" localSheetId="13">#REF!</definedName>
    <definedName name="S36P20" localSheetId="3">#REF!</definedName>
    <definedName name="S36P20" localSheetId="10">#REF!</definedName>
    <definedName name="S36P20">#REF!</definedName>
    <definedName name="S36P21" localSheetId="2">#REF!</definedName>
    <definedName name="S36P21" localSheetId="8">#REF!</definedName>
    <definedName name="S36P21" localSheetId="7">#REF!</definedName>
    <definedName name="S36P21" localSheetId="12">#REF!</definedName>
    <definedName name="S36P21" localSheetId="1">#REF!</definedName>
    <definedName name="S36P21" localSheetId="13">#REF!</definedName>
    <definedName name="S36P21" localSheetId="3">#REF!</definedName>
    <definedName name="S36P21" localSheetId="10">#REF!</definedName>
    <definedName name="S36P21">#REF!</definedName>
    <definedName name="S36P22" localSheetId="2">#REF!</definedName>
    <definedName name="S36P22" localSheetId="8">#REF!</definedName>
    <definedName name="S36P22" localSheetId="7">#REF!</definedName>
    <definedName name="S36P22" localSheetId="12">#REF!</definedName>
    <definedName name="S36P22" localSheetId="1">#REF!</definedName>
    <definedName name="S36P22" localSheetId="13">#REF!</definedName>
    <definedName name="S36P22" localSheetId="3">#REF!</definedName>
    <definedName name="S36P22" localSheetId="10">#REF!</definedName>
    <definedName name="S36P22">#REF!</definedName>
    <definedName name="S36P23" localSheetId="2">#REF!</definedName>
    <definedName name="S36P23" localSheetId="8">#REF!</definedName>
    <definedName name="S36P23" localSheetId="7">#REF!</definedName>
    <definedName name="S36P23" localSheetId="12">#REF!</definedName>
    <definedName name="S36P23" localSheetId="1">#REF!</definedName>
    <definedName name="S36P23" localSheetId="13">#REF!</definedName>
    <definedName name="S36P23" localSheetId="3">#REF!</definedName>
    <definedName name="S36P23" localSheetId="10">#REF!</definedName>
    <definedName name="S36P23">#REF!</definedName>
    <definedName name="S36P24" localSheetId="2">#REF!</definedName>
    <definedName name="S36P24" localSheetId="8">#REF!</definedName>
    <definedName name="S36P24" localSheetId="7">#REF!</definedName>
    <definedName name="S36P24" localSheetId="12">#REF!</definedName>
    <definedName name="S36P24" localSheetId="1">#REF!</definedName>
    <definedName name="S36P24" localSheetId="13">#REF!</definedName>
    <definedName name="S36P24" localSheetId="3">#REF!</definedName>
    <definedName name="S36P24" localSheetId="10">#REF!</definedName>
    <definedName name="S36P24">#REF!</definedName>
    <definedName name="S36P3" localSheetId="2">#REF!</definedName>
    <definedName name="S36P3" localSheetId="8">#REF!</definedName>
    <definedName name="S36P3" localSheetId="7">#REF!</definedName>
    <definedName name="S36P3" localSheetId="12">#REF!</definedName>
    <definedName name="S36P3" localSheetId="1">#REF!</definedName>
    <definedName name="S36P3" localSheetId="13">#REF!</definedName>
    <definedName name="S36P3" localSheetId="3">#REF!</definedName>
    <definedName name="S36P3" localSheetId="10">#REF!</definedName>
    <definedName name="S36P3">#REF!</definedName>
    <definedName name="S36P4" localSheetId="2">#REF!</definedName>
    <definedName name="S36P4" localSheetId="8">#REF!</definedName>
    <definedName name="S36P4" localSheetId="7">#REF!</definedName>
    <definedName name="S36P4" localSheetId="12">#REF!</definedName>
    <definedName name="S36P4" localSheetId="1">#REF!</definedName>
    <definedName name="S36P4" localSheetId="13">#REF!</definedName>
    <definedName name="S36P4" localSheetId="3">#REF!</definedName>
    <definedName name="S36P4" localSheetId="10">#REF!</definedName>
    <definedName name="S36P4">#REF!</definedName>
    <definedName name="S36P5" localSheetId="2">#REF!</definedName>
    <definedName name="S36P5" localSheetId="8">#REF!</definedName>
    <definedName name="S36P5" localSheetId="7">#REF!</definedName>
    <definedName name="S36P5" localSheetId="12">#REF!</definedName>
    <definedName name="S36P5" localSheetId="1">#REF!</definedName>
    <definedName name="S36P5" localSheetId="13">#REF!</definedName>
    <definedName name="S36P5" localSheetId="3">#REF!</definedName>
    <definedName name="S36P5" localSheetId="10">#REF!</definedName>
    <definedName name="S36P5">#REF!</definedName>
    <definedName name="S36P6" localSheetId="2">#REF!</definedName>
    <definedName name="S36P6" localSheetId="8">#REF!</definedName>
    <definedName name="S36P6" localSheetId="7">#REF!</definedName>
    <definedName name="S36P6" localSheetId="12">#REF!</definedName>
    <definedName name="S36P6" localSheetId="1">#REF!</definedName>
    <definedName name="S36P6" localSheetId="13">#REF!</definedName>
    <definedName name="S36P6" localSheetId="3">#REF!</definedName>
    <definedName name="S36P6" localSheetId="10">#REF!</definedName>
    <definedName name="S36P6">#REF!</definedName>
    <definedName name="S36P7" localSheetId="2">#REF!</definedName>
    <definedName name="S36P7" localSheetId="8">#REF!</definedName>
    <definedName name="S36P7" localSheetId="7">#REF!</definedName>
    <definedName name="S36P7" localSheetId="12">#REF!</definedName>
    <definedName name="S36P7" localSheetId="1">#REF!</definedName>
    <definedName name="S36P7" localSheetId="13">#REF!</definedName>
    <definedName name="S36P7" localSheetId="3">#REF!</definedName>
    <definedName name="S36P7" localSheetId="10">#REF!</definedName>
    <definedName name="S36P7">#REF!</definedName>
    <definedName name="S36P8" localSheetId="2">#REF!</definedName>
    <definedName name="S36P8" localSheetId="8">#REF!</definedName>
    <definedName name="S36P8" localSheetId="7">#REF!</definedName>
    <definedName name="S36P8" localSheetId="12">#REF!</definedName>
    <definedName name="S36P8" localSheetId="1">#REF!</definedName>
    <definedName name="S36P8" localSheetId="13">#REF!</definedName>
    <definedName name="S36P8" localSheetId="3">#REF!</definedName>
    <definedName name="S36P8" localSheetId="10">#REF!</definedName>
    <definedName name="S36P8">#REF!</definedName>
    <definedName name="S36P9" localSheetId="2">#REF!</definedName>
    <definedName name="S36P9" localSheetId="8">#REF!</definedName>
    <definedName name="S36P9" localSheetId="7">#REF!</definedName>
    <definedName name="S36P9" localSheetId="12">#REF!</definedName>
    <definedName name="S36P9" localSheetId="1">#REF!</definedName>
    <definedName name="S36P9" localSheetId="13">#REF!</definedName>
    <definedName name="S36P9" localSheetId="3">#REF!</definedName>
    <definedName name="S36P9" localSheetId="10">#REF!</definedName>
    <definedName name="S36P9">#REF!</definedName>
    <definedName name="S36R1" localSheetId="2">#REF!</definedName>
    <definedName name="S36R1" localSheetId="8">#REF!</definedName>
    <definedName name="S36R1" localSheetId="7">#REF!</definedName>
    <definedName name="S36R1" localSheetId="12">#REF!</definedName>
    <definedName name="S36R1" localSheetId="1">#REF!</definedName>
    <definedName name="S36R1" localSheetId="13">#REF!</definedName>
    <definedName name="S36R1" localSheetId="3">#REF!</definedName>
    <definedName name="S36R1" localSheetId="10">#REF!</definedName>
    <definedName name="S36R1">#REF!</definedName>
    <definedName name="S36R10" localSheetId="2">#REF!</definedName>
    <definedName name="S36R10" localSheetId="8">#REF!</definedName>
    <definedName name="S36R10" localSheetId="7">#REF!</definedName>
    <definedName name="S36R10" localSheetId="12">#REF!</definedName>
    <definedName name="S36R10" localSheetId="1">#REF!</definedName>
    <definedName name="S36R10" localSheetId="13">#REF!</definedName>
    <definedName name="S36R10" localSheetId="3">#REF!</definedName>
    <definedName name="S36R10" localSheetId="10">#REF!</definedName>
    <definedName name="S36R10">#REF!</definedName>
    <definedName name="S36R11" localSheetId="2">#REF!</definedName>
    <definedName name="S36R11" localSheetId="8">#REF!</definedName>
    <definedName name="S36R11" localSheetId="7">#REF!</definedName>
    <definedName name="S36R11" localSheetId="12">#REF!</definedName>
    <definedName name="S36R11" localSheetId="1">#REF!</definedName>
    <definedName name="S36R11" localSheetId="13">#REF!</definedName>
    <definedName name="S36R11" localSheetId="3">#REF!</definedName>
    <definedName name="S36R11" localSheetId="10">#REF!</definedName>
    <definedName name="S36R11">#REF!</definedName>
    <definedName name="S36R12" localSheetId="2">#REF!</definedName>
    <definedName name="S36R12" localSheetId="8">#REF!</definedName>
    <definedName name="S36R12" localSheetId="7">#REF!</definedName>
    <definedName name="S36R12" localSheetId="12">#REF!</definedName>
    <definedName name="S36R12" localSheetId="1">#REF!</definedName>
    <definedName name="S36R12" localSheetId="13">#REF!</definedName>
    <definedName name="S36R12" localSheetId="3">#REF!</definedName>
    <definedName name="S36R12" localSheetId="10">#REF!</definedName>
    <definedName name="S36R12">#REF!</definedName>
    <definedName name="S36R13" localSheetId="2">#REF!</definedName>
    <definedName name="S36R13" localSheetId="8">#REF!</definedName>
    <definedName name="S36R13" localSheetId="7">#REF!</definedName>
    <definedName name="S36R13" localSheetId="12">#REF!</definedName>
    <definedName name="S36R13" localSheetId="1">#REF!</definedName>
    <definedName name="S36R13" localSheetId="13">#REF!</definedName>
    <definedName name="S36R13" localSheetId="3">#REF!</definedName>
    <definedName name="S36R13" localSheetId="10">#REF!</definedName>
    <definedName name="S36R13">#REF!</definedName>
    <definedName name="S36R14" localSheetId="2">#REF!</definedName>
    <definedName name="S36R14" localSheetId="8">#REF!</definedName>
    <definedName name="S36R14" localSheetId="7">#REF!</definedName>
    <definedName name="S36R14" localSheetId="12">#REF!</definedName>
    <definedName name="S36R14" localSheetId="1">#REF!</definedName>
    <definedName name="S36R14" localSheetId="13">#REF!</definedName>
    <definedName name="S36R14" localSheetId="3">#REF!</definedName>
    <definedName name="S36R14" localSheetId="10">#REF!</definedName>
    <definedName name="S36R14">#REF!</definedName>
    <definedName name="S36R15" localSheetId="2">#REF!</definedName>
    <definedName name="S36R15" localSheetId="8">#REF!</definedName>
    <definedName name="S36R15" localSheetId="7">#REF!</definedName>
    <definedName name="S36R15" localSheetId="12">#REF!</definedName>
    <definedName name="S36R15" localSheetId="1">#REF!</definedName>
    <definedName name="S36R15" localSheetId="13">#REF!</definedName>
    <definedName name="S36R15" localSheetId="3">#REF!</definedName>
    <definedName name="S36R15" localSheetId="10">#REF!</definedName>
    <definedName name="S36R15">#REF!</definedName>
    <definedName name="S36R16" localSheetId="2">#REF!</definedName>
    <definedName name="S36R16" localSheetId="8">#REF!</definedName>
    <definedName name="S36R16" localSheetId="7">#REF!</definedName>
    <definedName name="S36R16" localSheetId="12">#REF!</definedName>
    <definedName name="S36R16" localSheetId="1">#REF!</definedName>
    <definedName name="S36R16" localSheetId="13">#REF!</definedName>
    <definedName name="S36R16" localSheetId="3">#REF!</definedName>
    <definedName name="S36R16" localSheetId="10">#REF!</definedName>
    <definedName name="S36R16">#REF!</definedName>
    <definedName name="S36R17" localSheetId="2">#REF!</definedName>
    <definedName name="S36R17" localSheetId="8">#REF!</definedName>
    <definedName name="S36R17" localSheetId="7">#REF!</definedName>
    <definedName name="S36R17" localSheetId="12">#REF!</definedName>
    <definedName name="S36R17" localSheetId="1">#REF!</definedName>
    <definedName name="S36R17" localSheetId="13">#REF!</definedName>
    <definedName name="S36R17" localSheetId="3">#REF!</definedName>
    <definedName name="S36R17" localSheetId="10">#REF!</definedName>
    <definedName name="S36R17">#REF!</definedName>
    <definedName name="S36R18" localSheetId="2">#REF!</definedName>
    <definedName name="S36R18" localSheetId="8">#REF!</definedName>
    <definedName name="S36R18" localSheetId="7">#REF!</definedName>
    <definedName name="S36R18" localSheetId="12">#REF!</definedName>
    <definedName name="S36R18" localSheetId="1">#REF!</definedName>
    <definedName name="S36R18" localSheetId="13">#REF!</definedName>
    <definedName name="S36R18" localSheetId="3">#REF!</definedName>
    <definedName name="S36R18" localSheetId="10">#REF!</definedName>
    <definedName name="S36R18">#REF!</definedName>
    <definedName name="S36R19" localSheetId="2">#REF!</definedName>
    <definedName name="S36R19" localSheetId="8">#REF!</definedName>
    <definedName name="S36R19" localSheetId="7">#REF!</definedName>
    <definedName name="S36R19" localSheetId="12">#REF!</definedName>
    <definedName name="S36R19" localSheetId="1">#REF!</definedName>
    <definedName name="S36R19" localSheetId="13">#REF!</definedName>
    <definedName name="S36R19" localSheetId="3">#REF!</definedName>
    <definedName name="S36R19" localSheetId="10">#REF!</definedName>
    <definedName name="S36R19">#REF!</definedName>
    <definedName name="S36R2" localSheetId="2">#REF!</definedName>
    <definedName name="S36R2" localSheetId="8">#REF!</definedName>
    <definedName name="S36R2" localSheetId="7">#REF!</definedName>
    <definedName name="S36R2" localSheetId="12">#REF!</definedName>
    <definedName name="S36R2" localSheetId="1">#REF!</definedName>
    <definedName name="S36R2" localSheetId="13">#REF!</definedName>
    <definedName name="S36R2" localSheetId="3">#REF!</definedName>
    <definedName name="S36R2" localSheetId="10">#REF!</definedName>
    <definedName name="S36R2">#REF!</definedName>
    <definedName name="S36R20" localSheetId="2">#REF!</definedName>
    <definedName name="S36R20" localSheetId="8">#REF!</definedName>
    <definedName name="S36R20" localSheetId="7">#REF!</definedName>
    <definedName name="S36R20" localSheetId="12">#REF!</definedName>
    <definedName name="S36R20" localSheetId="1">#REF!</definedName>
    <definedName name="S36R20" localSheetId="13">#REF!</definedName>
    <definedName name="S36R20" localSheetId="3">#REF!</definedName>
    <definedName name="S36R20" localSheetId="10">#REF!</definedName>
    <definedName name="S36R20">#REF!</definedName>
    <definedName name="S36R21" localSheetId="2">#REF!</definedName>
    <definedName name="S36R21" localSheetId="8">#REF!</definedName>
    <definedName name="S36R21" localSheetId="7">#REF!</definedName>
    <definedName name="S36R21" localSheetId="12">#REF!</definedName>
    <definedName name="S36R21" localSheetId="1">#REF!</definedName>
    <definedName name="S36R21" localSheetId="13">#REF!</definedName>
    <definedName name="S36R21" localSheetId="3">#REF!</definedName>
    <definedName name="S36R21" localSheetId="10">#REF!</definedName>
    <definedName name="S36R21">#REF!</definedName>
    <definedName name="S36R22" localSheetId="2">#REF!</definedName>
    <definedName name="S36R22" localSheetId="8">#REF!</definedName>
    <definedName name="S36R22" localSheetId="7">#REF!</definedName>
    <definedName name="S36R22" localSheetId="12">#REF!</definedName>
    <definedName name="S36R22" localSheetId="1">#REF!</definedName>
    <definedName name="S36R22" localSheetId="13">#REF!</definedName>
    <definedName name="S36R22" localSheetId="3">#REF!</definedName>
    <definedName name="S36R22" localSheetId="10">#REF!</definedName>
    <definedName name="S36R22">#REF!</definedName>
    <definedName name="S36R23" localSheetId="2">#REF!</definedName>
    <definedName name="S36R23" localSheetId="8">#REF!</definedName>
    <definedName name="S36R23" localSheetId="7">#REF!</definedName>
    <definedName name="S36R23" localSheetId="12">#REF!</definedName>
    <definedName name="S36R23" localSheetId="1">#REF!</definedName>
    <definedName name="S36R23" localSheetId="13">#REF!</definedName>
    <definedName name="S36R23" localSheetId="3">#REF!</definedName>
    <definedName name="S36R23" localSheetId="10">#REF!</definedName>
    <definedName name="S36R23">#REF!</definedName>
    <definedName name="S36R24" localSheetId="2">#REF!</definedName>
    <definedName name="S36R24" localSheetId="8">#REF!</definedName>
    <definedName name="S36R24" localSheetId="7">#REF!</definedName>
    <definedName name="S36R24" localSheetId="12">#REF!</definedName>
    <definedName name="S36R24" localSheetId="1">#REF!</definedName>
    <definedName name="S36R24" localSheetId="13">#REF!</definedName>
    <definedName name="S36R24" localSheetId="3">#REF!</definedName>
    <definedName name="S36R24" localSheetId="10">#REF!</definedName>
    <definedName name="S36R24">#REF!</definedName>
    <definedName name="S36R3" localSheetId="2">#REF!</definedName>
    <definedName name="S36R3" localSheetId="8">#REF!</definedName>
    <definedName name="S36R3" localSheetId="7">#REF!</definedName>
    <definedName name="S36R3" localSheetId="12">#REF!</definedName>
    <definedName name="S36R3" localSheetId="1">#REF!</definedName>
    <definedName name="S36R3" localSheetId="13">#REF!</definedName>
    <definedName name="S36R3" localSheetId="3">#REF!</definedName>
    <definedName name="S36R3" localSheetId="10">#REF!</definedName>
    <definedName name="S36R3">#REF!</definedName>
    <definedName name="S36R4" localSheetId="2">#REF!</definedName>
    <definedName name="S36R4" localSheetId="8">#REF!</definedName>
    <definedName name="S36R4" localSheetId="7">#REF!</definedName>
    <definedName name="S36R4" localSheetId="12">#REF!</definedName>
    <definedName name="S36R4" localSheetId="1">#REF!</definedName>
    <definedName name="S36R4" localSheetId="13">#REF!</definedName>
    <definedName name="S36R4" localSheetId="3">#REF!</definedName>
    <definedName name="S36R4" localSheetId="10">#REF!</definedName>
    <definedName name="S36R4">#REF!</definedName>
    <definedName name="S36R5" localSheetId="2">#REF!</definedName>
    <definedName name="S36R5" localSheetId="8">#REF!</definedName>
    <definedName name="S36R5" localSheetId="7">#REF!</definedName>
    <definedName name="S36R5" localSheetId="12">#REF!</definedName>
    <definedName name="S36R5" localSheetId="1">#REF!</definedName>
    <definedName name="S36R5" localSheetId="13">#REF!</definedName>
    <definedName name="S36R5" localSheetId="3">#REF!</definedName>
    <definedName name="S36R5" localSheetId="10">#REF!</definedName>
    <definedName name="S36R5">#REF!</definedName>
    <definedName name="S36R6" localSheetId="2">#REF!</definedName>
    <definedName name="S36R6" localSheetId="8">#REF!</definedName>
    <definedName name="S36R6" localSheetId="7">#REF!</definedName>
    <definedName name="S36R6" localSheetId="12">#REF!</definedName>
    <definedName name="S36R6" localSheetId="1">#REF!</definedName>
    <definedName name="S36R6" localSheetId="13">#REF!</definedName>
    <definedName name="S36R6" localSheetId="3">#REF!</definedName>
    <definedName name="S36R6" localSheetId="10">#REF!</definedName>
    <definedName name="S36R6">#REF!</definedName>
    <definedName name="S36R7" localSheetId="2">#REF!</definedName>
    <definedName name="S36R7" localSheetId="8">#REF!</definedName>
    <definedName name="S36R7" localSheetId="7">#REF!</definedName>
    <definedName name="S36R7" localSheetId="12">#REF!</definedName>
    <definedName name="S36R7" localSheetId="1">#REF!</definedName>
    <definedName name="S36R7" localSheetId="13">#REF!</definedName>
    <definedName name="S36R7" localSheetId="3">#REF!</definedName>
    <definedName name="S36R7" localSheetId="10">#REF!</definedName>
    <definedName name="S36R7">#REF!</definedName>
    <definedName name="S36R8" localSheetId="2">#REF!</definedName>
    <definedName name="S36R8" localSheetId="8">#REF!</definedName>
    <definedName name="S36R8" localSheetId="7">#REF!</definedName>
    <definedName name="S36R8" localSheetId="12">#REF!</definedName>
    <definedName name="S36R8" localSheetId="1">#REF!</definedName>
    <definedName name="S36R8" localSheetId="13">#REF!</definedName>
    <definedName name="S36R8" localSheetId="3">#REF!</definedName>
    <definedName name="S36R8" localSheetId="10">#REF!</definedName>
    <definedName name="S36R8">#REF!</definedName>
    <definedName name="S36R9" localSheetId="2">#REF!</definedName>
    <definedName name="S36R9" localSheetId="8">#REF!</definedName>
    <definedName name="S36R9" localSheetId="7">#REF!</definedName>
    <definedName name="S36R9" localSheetId="12">#REF!</definedName>
    <definedName name="S36R9" localSheetId="1">#REF!</definedName>
    <definedName name="S36R9" localSheetId="13">#REF!</definedName>
    <definedName name="S36R9" localSheetId="3">#REF!</definedName>
    <definedName name="S36R9" localSheetId="10">#REF!</definedName>
    <definedName name="S36R9">#REF!</definedName>
    <definedName name="S37P1" localSheetId="2">#REF!</definedName>
    <definedName name="S37P1" localSheetId="8">#REF!</definedName>
    <definedName name="S37P1" localSheetId="7">#REF!</definedName>
    <definedName name="S37P1" localSheetId="12">#REF!</definedName>
    <definedName name="S37P1" localSheetId="1">#REF!</definedName>
    <definedName name="S37P1" localSheetId="13">#REF!</definedName>
    <definedName name="S37P1" localSheetId="3">#REF!</definedName>
    <definedName name="S37P1" localSheetId="10">#REF!</definedName>
    <definedName name="S37P1">#REF!</definedName>
    <definedName name="S37P10" localSheetId="2">#REF!</definedName>
    <definedName name="S37P10" localSheetId="8">#REF!</definedName>
    <definedName name="S37P10" localSheetId="7">#REF!</definedName>
    <definedName name="S37P10" localSheetId="12">#REF!</definedName>
    <definedName name="S37P10" localSheetId="1">#REF!</definedName>
    <definedName name="S37P10" localSheetId="13">#REF!</definedName>
    <definedName name="S37P10" localSheetId="3">#REF!</definedName>
    <definedName name="S37P10" localSheetId="10">#REF!</definedName>
    <definedName name="S37P10">#REF!</definedName>
    <definedName name="S37P11" localSheetId="2">#REF!</definedName>
    <definedName name="S37P11" localSheetId="8">#REF!</definedName>
    <definedName name="S37P11" localSheetId="7">#REF!</definedName>
    <definedName name="S37P11" localSheetId="12">#REF!</definedName>
    <definedName name="S37P11" localSheetId="1">#REF!</definedName>
    <definedName name="S37P11" localSheetId="13">#REF!</definedName>
    <definedName name="S37P11" localSheetId="3">#REF!</definedName>
    <definedName name="S37P11" localSheetId="10">#REF!</definedName>
    <definedName name="S37P11">#REF!</definedName>
    <definedName name="S37P12" localSheetId="2">#REF!</definedName>
    <definedName name="S37P12" localSheetId="8">#REF!</definedName>
    <definedName name="S37P12" localSheetId="7">#REF!</definedName>
    <definedName name="S37P12" localSheetId="12">#REF!</definedName>
    <definedName name="S37P12" localSheetId="1">#REF!</definedName>
    <definedName name="S37P12" localSheetId="13">#REF!</definedName>
    <definedName name="S37P12" localSheetId="3">#REF!</definedName>
    <definedName name="S37P12" localSheetId="10">#REF!</definedName>
    <definedName name="S37P12">#REF!</definedName>
    <definedName name="S37P13" localSheetId="2">#REF!</definedName>
    <definedName name="S37P13" localSheetId="8">#REF!</definedName>
    <definedName name="S37P13" localSheetId="7">#REF!</definedName>
    <definedName name="S37P13" localSheetId="12">#REF!</definedName>
    <definedName name="S37P13" localSheetId="1">#REF!</definedName>
    <definedName name="S37P13" localSheetId="13">#REF!</definedName>
    <definedName name="S37P13" localSheetId="3">#REF!</definedName>
    <definedName name="S37P13" localSheetId="10">#REF!</definedName>
    <definedName name="S37P13">#REF!</definedName>
    <definedName name="S37P14" localSheetId="2">#REF!</definedName>
    <definedName name="S37P14" localSheetId="8">#REF!</definedName>
    <definedName name="S37P14" localSheetId="7">#REF!</definedName>
    <definedName name="S37P14" localSheetId="12">#REF!</definedName>
    <definedName name="S37P14" localSheetId="1">#REF!</definedName>
    <definedName name="S37P14" localSheetId="13">#REF!</definedName>
    <definedName name="S37P14" localSheetId="3">#REF!</definedName>
    <definedName name="S37P14" localSheetId="10">#REF!</definedName>
    <definedName name="S37P14">#REF!</definedName>
    <definedName name="S37P15" localSheetId="2">#REF!</definedName>
    <definedName name="S37P15" localSheetId="8">#REF!</definedName>
    <definedName name="S37P15" localSheetId="7">#REF!</definedName>
    <definedName name="S37P15" localSheetId="12">#REF!</definedName>
    <definedName name="S37P15" localSheetId="1">#REF!</definedName>
    <definedName name="S37P15" localSheetId="13">#REF!</definedName>
    <definedName name="S37P15" localSheetId="3">#REF!</definedName>
    <definedName name="S37P15" localSheetId="10">#REF!</definedName>
    <definedName name="S37P15">#REF!</definedName>
    <definedName name="S37P16" localSheetId="2">#REF!</definedName>
    <definedName name="S37P16" localSheetId="8">#REF!</definedName>
    <definedName name="S37P16" localSheetId="7">#REF!</definedName>
    <definedName name="S37P16" localSheetId="12">#REF!</definedName>
    <definedName name="S37P16" localSheetId="1">#REF!</definedName>
    <definedName name="S37P16" localSheetId="13">#REF!</definedName>
    <definedName name="S37P16" localSheetId="3">#REF!</definedName>
    <definedName name="S37P16" localSheetId="10">#REF!</definedName>
    <definedName name="S37P16">#REF!</definedName>
    <definedName name="S37P17" localSheetId="2">#REF!</definedName>
    <definedName name="S37P17" localSheetId="8">#REF!</definedName>
    <definedName name="S37P17" localSheetId="7">#REF!</definedName>
    <definedName name="S37P17" localSheetId="12">#REF!</definedName>
    <definedName name="S37P17" localSheetId="1">#REF!</definedName>
    <definedName name="S37P17" localSheetId="13">#REF!</definedName>
    <definedName name="S37P17" localSheetId="3">#REF!</definedName>
    <definedName name="S37P17" localSheetId="10">#REF!</definedName>
    <definedName name="S37P17">#REF!</definedName>
    <definedName name="S37P18" localSheetId="2">#REF!</definedName>
    <definedName name="S37P18" localSheetId="8">#REF!</definedName>
    <definedName name="S37P18" localSheetId="7">#REF!</definedName>
    <definedName name="S37P18" localSheetId="12">#REF!</definedName>
    <definedName name="S37P18" localSheetId="1">#REF!</definedName>
    <definedName name="S37P18" localSheetId="13">#REF!</definedName>
    <definedName name="S37P18" localSheetId="3">#REF!</definedName>
    <definedName name="S37P18" localSheetId="10">#REF!</definedName>
    <definedName name="S37P18">#REF!</definedName>
    <definedName name="S37P19" localSheetId="2">#REF!</definedName>
    <definedName name="S37P19" localSheetId="8">#REF!</definedName>
    <definedName name="S37P19" localSheetId="7">#REF!</definedName>
    <definedName name="S37P19" localSheetId="12">#REF!</definedName>
    <definedName name="S37P19" localSheetId="1">#REF!</definedName>
    <definedName name="S37P19" localSheetId="13">#REF!</definedName>
    <definedName name="S37P19" localSheetId="3">#REF!</definedName>
    <definedName name="S37P19" localSheetId="10">#REF!</definedName>
    <definedName name="S37P19">#REF!</definedName>
    <definedName name="S37P2" localSheetId="2">#REF!</definedName>
    <definedName name="S37P2" localSheetId="8">#REF!</definedName>
    <definedName name="S37P2" localSheetId="7">#REF!</definedName>
    <definedName name="S37P2" localSheetId="12">#REF!</definedName>
    <definedName name="S37P2" localSheetId="1">#REF!</definedName>
    <definedName name="S37P2" localSheetId="13">#REF!</definedName>
    <definedName name="S37P2" localSheetId="3">#REF!</definedName>
    <definedName name="S37P2" localSheetId="10">#REF!</definedName>
    <definedName name="S37P2">#REF!</definedName>
    <definedName name="S37P20" localSheetId="2">#REF!</definedName>
    <definedName name="S37P20" localSheetId="8">#REF!</definedName>
    <definedName name="S37P20" localSheetId="7">#REF!</definedName>
    <definedName name="S37P20" localSheetId="12">#REF!</definedName>
    <definedName name="S37P20" localSheetId="1">#REF!</definedName>
    <definedName name="S37P20" localSheetId="13">#REF!</definedName>
    <definedName name="S37P20" localSheetId="3">#REF!</definedName>
    <definedName name="S37P20" localSheetId="10">#REF!</definedName>
    <definedName name="S37P20">#REF!</definedName>
    <definedName name="S37P21" localSheetId="2">#REF!</definedName>
    <definedName name="S37P21" localSheetId="8">#REF!</definedName>
    <definedName name="S37P21" localSheetId="7">#REF!</definedName>
    <definedName name="S37P21" localSheetId="12">#REF!</definedName>
    <definedName name="S37P21" localSheetId="1">#REF!</definedName>
    <definedName name="S37P21" localSheetId="13">#REF!</definedName>
    <definedName name="S37P21" localSheetId="3">#REF!</definedName>
    <definedName name="S37P21" localSheetId="10">#REF!</definedName>
    <definedName name="S37P21">#REF!</definedName>
    <definedName name="S37P22" localSheetId="2">#REF!</definedName>
    <definedName name="S37P22" localSheetId="8">#REF!</definedName>
    <definedName name="S37P22" localSheetId="7">#REF!</definedName>
    <definedName name="S37P22" localSheetId="12">#REF!</definedName>
    <definedName name="S37P22" localSheetId="1">#REF!</definedName>
    <definedName name="S37P22" localSheetId="13">#REF!</definedName>
    <definedName name="S37P22" localSheetId="3">#REF!</definedName>
    <definedName name="S37P22" localSheetId="10">#REF!</definedName>
    <definedName name="S37P22">#REF!</definedName>
    <definedName name="S37P23" localSheetId="2">#REF!</definedName>
    <definedName name="S37P23" localSheetId="8">#REF!</definedName>
    <definedName name="S37P23" localSheetId="7">#REF!</definedName>
    <definedName name="S37P23" localSheetId="12">#REF!</definedName>
    <definedName name="S37P23" localSheetId="1">#REF!</definedName>
    <definedName name="S37P23" localSheetId="13">#REF!</definedName>
    <definedName name="S37P23" localSheetId="3">#REF!</definedName>
    <definedName name="S37P23" localSheetId="10">#REF!</definedName>
    <definedName name="S37P23">#REF!</definedName>
    <definedName name="S37P24" localSheetId="2">#REF!</definedName>
    <definedName name="S37P24" localSheetId="8">#REF!</definedName>
    <definedName name="S37P24" localSheetId="7">#REF!</definedName>
    <definedName name="S37P24" localSheetId="12">#REF!</definedName>
    <definedName name="S37P24" localSheetId="1">#REF!</definedName>
    <definedName name="S37P24" localSheetId="13">#REF!</definedName>
    <definedName name="S37P24" localSheetId="3">#REF!</definedName>
    <definedName name="S37P24" localSheetId="10">#REF!</definedName>
    <definedName name="S37P24">#REF!</definedName>
    <definedName name="S37P3" localSheetId="2">#REF!</definedName>
    <definedName name="S37P3" localSheetId="8">#REF!</definedName>
    <definedName name="S37P3" localSheetId="7">#REF!</definedName>
    <definedName name="S37P3" localSheetId="12">#REF!</definedName>
    <definedName name="S37P3" localSheetId="1">#REF!</definedName>
    <definedName name="S37P3" localSheetId="13">#REF!</definedName>
    <definedName name="S37P3" localSheetId="3">#REF!</definedName>
    <definedName name="S37P3" localSheetId="10">#REF!</definedName>
    <definedName name="S37P3">#REF!</definedName>
    <definedName name="S37P4" localSheetId="2">#REF!</definedName>
    <definedName name="S37P4" localSheetId="8">#REF!</definedName>
    <definedName name="S37P4" localSheetId="7">#REF!</definedName>
    <definedName name="S37P4" localSheetId="12">#REF!</definedName>
    <definedName name="S37P4" localSheetId="1">#REF!</definedName>
    <definedName name="S37P4" localSheetId="13">#REF!</definedName>
    <definedName name="S37P4" localSheetId="3">#REF!</definedName>
    <definedName name="S37P4" localSheetId="10">#REF!</definedName>
    <definedName name="S37P4">#REF!</definedName>
    <definedName name="S37P5" localSheetId="2">#REF!</definedName>
    <definedName name="S37P5" localSheetId="8">#REF!</definedName>
    <definedName name="S37P5" localSheetId="7">#REF!</definedName>
    <definedName name="S37P5" localSheetId="12">#REF!</definedName>
    <definedName name="S37P5" localSheetId="1">#REF!</definedName>
    <definedName name="S37P5" localSheetId="13">#REF!</definedName>
    <definedName name="S37P5" localSheetId="3">#REF!</definedName>
    <definedName name="S37P5" localSheetId="10">#REF!</definedName>
    <definedName name="S37P5">#REF!</definedName>
    <definedName name="S37P6" localSheetId="2">#REF!</definedName>
    <definedName name="S37P6" localSheetId="8">#REF!</definedName>
    <definedName name="S37P6" localSheetId="7">#REF!</definedName>
    <definedName name="S37P6" localSheetId="12">#REF!</definedName>
    <definedName name="S37P6" localSheetId="1">#REF!</definedName>
    <definedName name="S37P6" localSheetId="13">#REF!</definedName>
    <definedName name="S37P6" localSheetId="3">#REF!</definedName>
    <definedName name="S37P6" localSheetId="10">#REF!</definedName>
    <definedName name="S37P6">#REF!</definedName>
    <definedName name="S37P7" localSheetId="2">#REF!</definedName>
    <definedName name="S37P7" localSheetId="8">#REF!</definedName>
    <definedName name="S37P7" localSheetId="7">#REF!</definedName>
    <definedName name="S37P7" localSheetId="12">#REF!</definedName>
    <definedName name="S37P7" localSheetId="1">#REF!</definedName>
    <definedName name="S37P7" localSheetId="13">#REF!</definedName>
    <definedName name="S37P7" localSheetId="3">#REF!</definedName>
    <definedName name="S37P7" localSheetId="10">#REF!</definedName>
    <definedName name="S37P7">#REF!</definedName>
    <definedName name="S37P8" localSheetId="2">#REF!</definedName>
    <definedName name="S37P8" localSheetId="8">#REF!</definedName>
    <definedName name="S37P8" localSheetId="7">#REF!</definedName>
    <definedName name="S37P8" localSheetId="12">#REF!</definedName>
    <definedName name="S37P8" localSheetId="1">#REF!</definedName>
    <definedName name="S37P8" localSheetId="13">#REF!</definedName>
    <definedName name="S37P8" localSheetId="3">#REF!</definedName>
    <definedName name="S37P8" localSheetId="10">#REF!</definedName>
    <definedName name="S37P8">#REF!</definedName>
    <definedName name="S37P9" localSheetId="2">#REF!</definedName>
    <definedName name="S37P9" localSheetId="8">#REF!</definedName>
    <definedName name="S37P9" localSheetId="7">#REF!</definedName>
    <definedName name="S37P9" localSheetId="12">#REF!</definedName>
    <definedName name="S37P9" localSheetId="1">#REF!</definedName>
    <definedName name="S37P9" localSheetId="13">#REF!</definedName>
    <definedName name="S37P9" localSheetId="3">#REF!</definedName>
    <definedName name="S37P9" localSheetId="10">#REF!</definedName>
    <definedName name="S37P9">#REF!</definedName>
    <definedName name="S37R1" localSheetId="2">#REF!</definedName>
    <definedName name="S37R1" localSheetId="8">#REF!</definedName>
    <definedName name="S37R1" localSheetId="7">#REF!</definedName>
    <definedName name="S37R1" localSheetId="12">#REF!</definedName>
    <definedName name="S37R1" localSheetId="1">#REF!</definedName>
    <definedName name="S37R1" localSheetId="13">#REF!</definedName>
    <definedName name="S37R1" localSheetId="3">#REF!</definedName>
    <definedName name="S37R1" localSheetId="10">#REF!</definedName>
    <definedName name="S37R1">#REF!</definedName>
    <definedName name="S37R10" localSheetId="2">#REF!</definedName>
    <definedName name="S37R10" localSheetId="8">#REF!</definedName>
    <definedName name="S37R10" localSheetId="7">#REF!</definedName>
    <definedName name="S37R10" localSheetId="12">#REF!</definedName>
    <definedName name="S37R10" localSheetId="1">#REF!</definedName>
    <definedName name="S37R10" localSheetId="13">#REF!</definedName>
    <definedName name="S37R10" localSheetId="3">#REF!</definedName>
    <definedName name="S37R10" localSheetId="10">#REF!</definedName>
    <definedName name="S37R10">#REF!</definedName>
    <definedName name="S37R11" localSheetId="2">#REF!</definedName>
    <definedName name="S37R11" localSheetId="8">#REF!</definedName>
    <definedName name="S37R11" localSheetId="7">#REF!</definedName>
    <definedName name="S37R11" localSheetId="12">#REF!</definedName>
    <definedName name="S37R11" localSheetId="1">#REF!</definedName>
    <definedName name="S37R11" localSheetId="13">#REF!</definedName>
    <definedName name="S37R11" localSheetId="3">#REF!</definedName>
    <definedName name="S37R11" localSheetId="10">#REF!</definedName>
    <definedName name="S37R11">#REF!</definedName>
    <definedName name="S37R12" localSheetId="2">#REF!</definedName>
    <definedName name="S37R12" localSheetId="8">#REF!</definedName>
    <definedName name="S37R12" localSheetId="7">#REF!</definedName>
    <definedName name="S37R12" localSheetId="12">#REF!</definedName>
    <definedName name="S37R12" localSheetId="1">#REF!</definedName>
    <definedName name="S37R12" localSheetId="13">#REF!</definedName>
    <definedName name="S37R12" localSheetId="3">#REF!</definedName>
    <definedName name="S37R12" localSheetId="10">#REF!</definedName>
    <definedName name="S37R12">#REF!</definedName>
    <definedName name="S37R13" localSheetId="2">#REF!</definedName>
    <definedName name="S37R13" localSheetId="8">#REF!</definedName>
    <definedName name="S37R13" localSheetId="7">#REF!</definedName>
    <definedName name="S37R13" localSheetId="12">#REF!</definedName>
    <definedName name="S37R13" localSheetId="1">#REF!</definedName>
    <definedName name="S37R13" localSheetId="13">#REF!</definedName>
    <definedName name="S37R13" localSheetId="3">#REF!</definedName>
    <definedName name="S37R13" localSheetId="10">#REF!</definedName>
    <definedName name="S37R13">#REF!</definedName>
    <definedName name="S37R14" localSheetId="2">#REF!</definedName>
    <definedName name="S37R14" localSheetId="8">#REF!</definedName>
    <definedName name="S37R14" localSheetId="7">#REF!</definedName>
    <definedName name="S37R14" localSheetId="12">#REF!</definedName>
    <definedName name="S37R14" localSheetId="1">#REF!</definedName>
    <definedName name="S37R14" localSheetId="13">#REF!</definedName>
    <definedName name="S37R14" localSheetId="3">#REF!</definedName>
    <definedName name="S37R14" localSheetId="10">#REF!</definedName>
    <definedName name="S37R14">#REF!</definedName>
    <definedName name="S37R15" localSheetId="2">#REF!</definedName>
    <definedName name="S37R15" localSheetId="8">#REF!</definedName>
    <definedName name="S37R15" localSheetId="7">#REF!</definedName>
    <definedName name="S37R15" localSheetId="12">#REF!</definedName>
    <definedName name="S37R15" localSheetId="1">#REF!</definedName>
    <definedName name="S37R15" localSheetId="13">#REF!</definedName>
    <definedName name="S37R15" localSheetId="3">#REF!</definedName>
    <definedName name="S37R15" localSheetId="10">#REF!</definedName>
    <definedName name="S37R15">#REF!</definedName>
    <definedName name="S37R16" localSheetId="2">#REF!</definedName>
    <definedName name="S37R16" localSheetId="8">#REF!</definedName>
    <definedName name="S37R16" localSheetId="7">#REF!</definedName>
    <definedName name="S37R16" localSheetId="12">#REF!</definedName>
    <definedName name="S37R16" localSheetId="1">#REF!</definedName>
    <definedName name="S37R16" localSheetId="13">#REF!</definedName>
    <definedName name="S37R16" localSheetId="3">#REF!</definedName>
    <definedName name="S37R16" localSheetId="10">#REF!</definedName>
    <definedName name="S37R16">#REF!</definedName>
    <definedName name="S37R17" localSheetId="2">#REF!</definedName>
    <definedName name="S37R17" localSheetId="8">#REF!</definedName>
    <definedName name="S37R17" localSheetId="7">#REF!</definedName>
    <definedName name="S37R17" localSheetId="12">#REF!</definedName>
    <definedName name="S37R17" localSheetId="1">#REF!</definedName>
    <definedName name="S37R17" localSheetId="13">#REF!</definedName>
    <definedName name="S37R17" localSheetId="3">#REF!</definedName>
    <definedName name="S37R17" localSheetId="10">#REF!</definedName>
    <definedName name="S37R17">#REF!</definedName>
    <definedName name="S37R18" localSheetId="2">#REF!</definedName>
    <definedName name="S37R18" localSheetId="8">#REF!</definedName>
    <definedName name="S37R18" localSheetId="7">#REF!</definedName>
    <definedName name="S37R18" localSheetId="12">#REF!</definedName>
    <definedName name="S37R18" localSheetId="1">#REF!</definedName>
    <definedName name="S37R18" localSheetId="13">#REF!</definedName>
    <definedName name="S37R18" localSheetId="3">#REF!</definedName>
    <definedName name="S37R18" localSheetId="10">#REF!</definedName>
    <definedName name="S37R18">#REF!</definedName>
    <definedName name="S37R19" localSheetId="2">#REF!</definedName>
    <definedName name="S37R19" localSheetId="8">#REF!</definedName>
    <definedName name="S37R19" localSheetId="7">#REF!</definedName>
    <definedName name="S37R19" localSheetId="12">#REF!</definedName>
    <definedName name="S37R19" localSheetId="1">#REF!</definedName>
    <definedName name="S37R19" localSheetId="13">#REF!</definedName>
    <definedName name="S37R19" localSheetId="3">#REF!</definedName>
    <definedName name="S37R19" localSheetId="10">#REF!</definedName>
    <definedName name="S37R19">#REF!</definedName>
    <definedName name="S37R2" localSheetId="2">#REF!</definedName>
    <definedName name="S37R2" localSheetId="8">#REF!</definedName>
    <definedName name="S37R2" localSheetId="7">#REF!</definedName>
    <definedName name="S37R2" localSheetId="12">#REF!</definedName>
    <definedName name="S37R2" localSheetId="1">#REF!</definedName>
    <definedName name="S37R2" localSheetId="13">#REF!</definedName>
    <definedName name="S37R2" localSheetId="3">#REF!</definedName>
    <definedName name="S37R2" localSheetId="10">#REF!</definedName>
    <definedName name="S37R2">#REF!</definedName>
    <definedName name="S37R20" localSheetId="2">#REF!</definedName>
    <definedName name="S37R20" localSheetId="8">#REF!</definedName>
    <definedName name="S37R20" localSheetId="7">#REF!</definedName>
    <definedName name="S37R20" localSheetId="12">#REF!</definedName>
    <definedName name="S37R20" localSheetId="1">#REF!</definedName>
    <definedName name="S37R20" localSheetId="13">#REF!</definedName>
    <definedName name="S37R20" localSheetId="3">#REF!</definedName>
    <definedName name="S37R20" localSheetId="10">#REF!</definedName>
    <definedName name="S37R20">#REF!</definedName>
    <definedName name="S37R21" localSheetId="2">#REF!</definedName>
    <definedName name="S37R21" localSheetId="8">#REF!</definedName>
    <definedName name="S37R21" localSheetId="7">#REF!</definedName>
    <definedName name="S37R21" localSheetId="12">#REF!</definedName>
    <definedName name="S37R21" localSheetId="1">#REF!</definedName>
    <definedName name="S37R21" localSheetId="13">#REF!</definedName>
    <definedName name="S37R21" localSheetId="3">#REF!</definedName>
    <definedName name="S37R21" localSheetId="10">#REF!</definedName>
    <definedName name="S37R21">#REF!</definedName>
    <definedName name="S37R22" localSheetId="2">#REF!</definedName>
    <definedName name="S37R22" localSheetId="8">#REF!</definedName>
    <definedName name="S37R22" localSheetId="7">#REF!</definedName>
    <definedName name="S37R22" localSheetId="12">#REF!</definedName>
    <definedName name="S37R22" localSheetId="1">#REF!</definedName>
    <definedName name="S37R22" localSheetId="13">#REF!</definedName>
    <definedName name="S37R22" localSheetId="3">#REF!</definedName>
    <definedName name="S37R22" localSheetId="10">#REF!</definedName>
    <definedName name="S37R22">#REF!</definedName>
    <definedName name="S37R23" localSheetId="2">#REF!</definedName>
    <definedName name="S37R23" localSheetId="8">#REF!</definedName>
    <definedName name="S37R23" localSheetId="7">#REF!</definedName>
    <definedName name="S37R23" localSheetId="12">#REF!</definedName>
    <definedName name="S37R23" localSheetId="1">#REF!</definedName>
    <definedName name="S37R23" localSheetId="13">#REF!</definedName>
    <definedName name="S37R23" localSheetId="3">#REF!</definedName>
    <definedName name="S37R23" localSheetId="10">#REF!</definedName>
    <definedName name="S37R23">#REF!</definedName>
    <definedName name="S37R24" localSheetId="2">#REF!</definedName>
    <definedName name="S37R24" localSheetId="8">#REF!</definedName>
    <definedName name="S37R24" localSheetId="7">#REF!</definedName>
    <definedName name="S37R24" localSheetId="12">#REF!</definedName>
    <definedName name="S37R24" localSheetId="1">#REF!</definedName>
    <definedName name="S37R24" localSheetId="13">#REF!</definedName>
    <definedName name="S37R24" localSheetId="3">#REF!</definedName>
    <definedName name="S37R24" localSheetId="10">#REF!</definedName>
    <definedName name="S37R24">#REF!</definedName>
    <definedName name="S37R3" localSheetId="2">#REF!</definedName>
    <definedName name="S37R3" localSheetId="8">#REF!</definedName>
    <definedName name="S37R3" localSheetId="7">#REF!</definedName>
    <definedName name="S37R3" localSheetId="12">#REF!</definedName>
    <definedName name="S37R3" localSheetId="1">#REF!</definedName>
    <definedName name="S37R3" localSheetId="13">#REF!</definedName>
    <definedName name="S37R3" localSheetId="3">#REF!</definedName>
    <definedName name="S37R3" localSheetId="10">#REF!</definedName>
    <definedName name="S37R3">#REF!</definedName>
    <definedName name="S37R4" localSheetId="2">#REF!</definedName>
    <definedName name="S37R4" localSheetId="8">#REF!</definedName>
    <definedName name="S37R4" localSheetId="7">#REF!</definedName>
    <definedName name="S37R4" localSheetId="12">#REF!</definedName>
    <definedName name="S37R4" localSheetId="1">#REF!</definedName>
    <definedName name="S37R4" localSheetId="13">#REF!</definedName>
    <definedName name="S37R4" localSheetId="3">#REF!</definedName>
    <definedName name="S37R4" localSheetId="10">#REF!</definedName>
    <definedName name="S37R4">#REF!</definedName>
    <definedName name="S37R5" localSheetId="2">#REF!</definedName>
    <definedName name="S37R5" localSheetId="8">#REF!</definedName>
    <definedName name="S37R5" localSheetId="7">#REF!</definedName>
    <definedName name="S37R5" localSheetId="12">#REF!</definedName>
    <definedName name="S37R5" localSheetId="1">#REF!</definedName>
    <definedName name="S37R5" localSheetId="13">#REF!</definedName>
    <definedName name="S37R5" localSheetId="3">#REF!</definedName>
    <definedName name="S37R5" localSheetId="10">#REF!</definedName>
    <definedName name="S37R5">#REF!</definedName>
    <definedName name="S37R6" localSheetId="2">#REF!</definedName>
    <definedName name="S37R6" localSheetId="8">#REF!</definedName>
    <definedName name="S37R6" localSheetId="7">#REF!</definedName>
    <definedName name="S37R6" localSheetId="12">#REF!</definedName>
    <definedName name="S37R6" localSheetId="1">#REF!</definedName>
    <definedName name="S37R6" localSheetId="13">#REF!</definedName>
    <definedName name="S37R6" localSheetId="3">#REF!</definedName>
    <definedName name="S37R6" localSheetId="10">#REF!</definedName>
    <definedName name="S37R6">#REF!</definedName>
    <definedName name="S37R7" localSheetId="2">#REF!</definedName>
    <definedName name="S37R7" localSheetId="8">#REF!</definedName>
    <definedName name="S37R7" localSheetId="7">#REF!</definedName>
    <definedName name="S37R7" localSheetId="12">#REF!</definedName>
    <definedName name="S37R7" localSheetId="1">#REF!</definedName>
    <definedName name="S37R7" localSheetId="13">#REF!</definedName>
    <definedName name="S37R7" localSheetId="3">#REF!</definedName>
    <definedName name="S37R7" localSheetId="10">#REF!</definedName>
    <definedName name="S37R7">#REF!</definedName>
    <definedName name="S37R8" localSheetId="2">#REF!</definedName>
    <definedName name="S37R8" localSheetId="8">#REF!</definedName>
    <definedName name="S37R8" localSheetId="7">#REF!</definedName>
    <definedName name="S37R8" localSheetId="12">#REF!</definedName>
    <definedName name="S37R8" localSheetId="1">#REF!</definedName>
    <definedName name="S37R8" localSheetId="13">#REF!</definedName>
    <definedName name="S37R8" localSheetId="3">#REF!</definedName>
    <definedName name="S37R8" localSheetId="10">#REF!</definedName>
    <definedName name="S37R8">#REF!</definedName>
    <definedName name="S37R9" localSheetId="2">#REF!</definedName>
    <definedName name="S37R9" localSheetId="8">#REF!</definedName>
    <definedName name="S37R9" localSheetId="7">#REF!</definedName>
    <definedName name="S37R9" localSheetId="12">#REF!</definedName>
    <definedName name="S37R9" localSheetId="1">#REF!</definedName>
    <definedName name="S37R9" localSheetId="13">#REF!</definedName>
    <definedName name="S37R9" localSheetId="3">#REF!</definedName>
    <definedName name="S37R9" localSheetId="10">#REF!</definedName>
    <definedName name="S37R9">#REF!</definedName>
    <definedName name="S38P1" localSheetId="2">#REF!</definedName>
    <definedName name="S38P1" localSheetId="8">#REF!</definedName>
    <definedName name="S38P1" localSheetId="7">#REF!</definedName>
    <definedName name="S38P1" localSheetId="12">#REF!</definedName>
    <definedName name="S38P1" localSheetId="1">#REF!</definedName>
    <definedName name="S38P1" localSheetId="13">#REF!</definedName>
    <definedName name="S38P1" localSheetId="3">#REF!</definedName>
    <definedName name="S38P1" localSheetId="10">#REF!</definedName>
    <definedName name="S38P1">#REF!</definedName>
    <definedName name="S38P10" localSheetId="2">#REF!</definedName>
    <definedName name="S38P10" localSheetId="8">#REF!</definedName>
    <definedName name="S38P10" localSheetId="7">#REF!</definedName>
    <definedName name="S38P10" localSheetId="12">#REF!</definedName>
    <definedName name="S38P10" localSheetId="1">#REF!</definedName>
    <definedName name="S38P10" localSheetId="13">#REF!</definedName>
    <definedName name="S38P10" localSheetId="3">#REF!</definedName>
    <definedName name="S38P10" localSheetId="10">#REF!</definedName>
    <definedName name="S38P10">#REF!</definedName>
    <definedName name="S38P11" localSheetId="2">#REF!</definedName>
    <definedName name="S38P11" localSheetId="8">#REF!</definedName>
    <definedName name="S38P11" localSheetId="7">#REF!</definedName>
    <definedName name="S38P11" localSheetId="12">#REF!</definedName>
    <definedName name="S38P11" localSheetId="1">#REF!</definedName>
    <definedName name="S38P11" localSheetId="13">#REF!</definedName>
    <definedName name="S38P11" localSheetId="3">#REF!</definedName>
    <definedName name="S38P11" localSheetId="10">#REF!</definedName>
    <definedName name="S38P11">#REF!</definedName>
    <definedName name="S38P12" localSheetId="2">#REF!</definedName>
    <definedName name="S38P12" localSheetId="8">#REF!</definedName>
    <definedName name="S38P12" localSheetId="7">#REF!</definedName>
    <definedName name="S38P12" localSheetId="12">#REF!</definedName>
    <definedName name="S38P12" localSheetId="1">#REF!</definedName>
    <definedName name="S38P12" localSheetId="13">#REF!</definedName>
    <definedName name="S38P12" localSheetId="3">#REF!</definedName>
    <definedName name="S38P12" localSheetId="10">#REF!</definedName>
    <definedName name="S38P12">#REF!</definedName>
    <definedName name="S38P13" localSheetId="2">#REF!</definedName>
    <definedName name="S38P13" localSheetId="8">#REF!</definedName>
    <definedName name="S38P13" localSheetId="7">#REF!</definedName>
    <definedName name="S38P13" localSheetId="12">#REF!</definedName>
    <definedName name="S38P13" localSheetId="1">#REF!</definedName>
    <definedName name="S38P13" localSheetId="13">#REF!</definedName>
    <definedName name="S38P13" localSheetId="3">#REF!</definedName>
    <definedName name="S38P13" localSheetId="10">#REF!</definedName>
    <definedName name="S38P13">#REF!</definedName>
    <definedName name="S38P14" localSheetId="2">#REF!</definedName>
    <definedName name="S38P14" localSheetId="8">#REF!</definedName>
    <definedName name="S38P14" localSheetId="7">#REF!</definedName>
    <definedName name="S38P14" localSheetId="12">#REF!</definedName>
    <definedName name="S38P14" localSheetId="1">#REF!</definedName>
    <definedName name="S38P14" localSheetId="13">#REF!</definedName>
    <definedName name="S38P14" localSheetId="3">#REF!</definedName>
    <definedName name="S38P14" localSheetId="10">#REF!</definedName>
    <definedName name="S38P14">#REF!</definedName>
    <definedName name="S38P15" localSheetId="2">#REF!</definedName>
    <definedName name="S38P15" localSheetId="8">#REF!</definedName>
    <definedName name="S38P15" localSheetId="7">#REF!</definedName>
    <definedName name="S38P15" localSheetId="12">#REF!</definedName>
    <definedName name="S38P15" localSheetId="1">#REF!</definedName>
    <definedName name="S38P15" localSheetId="13">#REF!</definedName>
    <definedName name="S38P15" localSheetId="3">#REF!</definedName>
    <definedName name="S38P15" localSheetId="10">#REF!</definedName>
    <definedName name="S38P15">#REF!</definedName>
    <definedName name="S38P16" localSheetId="2">#REF!</definedName>
    <definedName name="S38P16" localSheetId="8">#REF!</definedName>
    <definedName name="S38P16" localSheetId="7">#REF!</definedName>
    <definedName name="S38P16" localSheetId="12">#REF!</definedName>
    <definedName name="S38P16" localSheetId="1">#REF!</definedName>
    <definedName name="S38P16" localSheetId="13">#REF!</definedName>
    <definedName name="S38P16" localSheetId="3">#REF!</definedName>
    <definedName name="S38P16" localSheetId="10">#REF!</definedName>
    <definedName name="S38P16">#REF!</definedName>
    <definedName name="S38P17" localSheetId="2">#REF!</definedName>
    <definedName name="S38P17" localSheetId="8">#REF!</definedName>
    <definedName name="S38P17" localSheetId="7">#REF!</definedName>
    <definedName name="S38P17" localSheetId="12">#REF!</definedName>
    <definedName name="S38P17" localSheetId="1">#REF!</definedName>
    <definedName name="S38P17" localSheetId="13">#REF!</definedName>
    <definedName name="S38P17" localSheetId="3">#REF!</definedName>
    <definedName name="S38P17" localSheetId="10">#REF!</definedName>
    <definedName name="S38P17">#REF!</definedName>
    <definedName name="S38P18" localSheetId="2">#REF!</definedName>
    <definedName name="S38P18" localSheetId="8">#REF!</definedName>
    <definedName name="S38P18" localSheetId="7">#REF!</definedName>
    <definedName name="S38P18" localSheetId="12">#REF!</definedName>
    <definedName name="S38P18" localSheetId="1">#REF!</definedName>
    <definedName name="S38P18" localSheetId="13">#REF!</definedName>
    <definedName name="S38P18" localSheetId="3">#REF!</definedName>
    <definedName name="S38P18" localSheetId="10">#REF!</definedName>
    <definedName name="S38P18">#REF!</definedName>
    <definedName name="S38P19" localSheetId="2">#REF!</definedName>
    <definedName name="S38P19" localSheetId="8">#REF!</definedName>
    <definedName name="S38P19" localSheetId="7">#REF!</definedName>
    <definedName name="S38P19" localSheetId="12">#REF!</definedName>
    <definedName name="S38P19" localSheetId="1">#REF!</definedName>
    <definedName name="S38P19" localSheetId="13">#REF!</definedName>
    <definedName name="S38P19" localSheetId="3">#REF!</definedName>
    <definedName name="S38P19" localSheetId="10">#REF!</definedName>
    <definedName name="S38P19">#REF!</definedName>
    <definedName name="S38P2" localSheetId="2">#REF!</definedName>
    <definedName name="S38P2" localSheetId="8">#REF!</definedName>
    <definedName name="S38P2" localSheetId="7">#REF!</definedName>
    <definedName name="S38P2" localSheetId="12">#REF!</definedName>
    <definedName name="S38P2" localSheetId="1">#REF!</definedName>
    <definedName name="S38P2" localSheetId="13">#REF!</definedName>
    <definedName name="S38P2" localSheetId="3">#REF!</definedName>
    <definedName name="S38P2" localSheetId="10">#REF!</definedName>
    <definedName name="S38P2">#REF!</definedName>
    <definedName name="S38P20" localSheetId="2">#REF!</definedName>
    <definedName name="S38P20" localSheetId="8">#REF!</definedName>
    <definedName name="S38P20" localSheetId="7">#REF!</definedName>
    <definedName name="S38P20" localSheetId="12">#REF!</definedName>
    <definedName name="S38P20" localSheetId="1">#REF!</definedName>
    <definedName name="S38P20" localSheetId="13">#REF!</definedName>
    <definedName name="S38P20" localSheetId="3">#REF!</definedName>
    <definedName name="S38P20" localSheetId="10">#REF!</definedName>
    <definedName name="S38P20">#REF!</definedName>
    <definedName name="S38P21" localSheetId="2">#REF!</definedName>
    <definedName name="S38P21" localSheetId="8">#REF!</definedName>
    <definedName name="S38P21" localSheetId="7">#REF!</definedName>
    <definedName name="S38P21" localSheetId="12">#REF!</definedName>
    <definedName name="S38P21" localSheetId="1">#REF!</definedName>
    <definedName name="S38P21" localSheetId="13">#REF!</definedName>
    <definedName name="S38P21" localSheetId="3">#REF!</definedName>
    <definedName name="S38P21" localSheetId="10">#REF!</definedName>
    <definedName name="S38P21">#REF!</definedName>
    <definedName name="S38P22" localSheetId="2">#REF!</definedName>
    <definedName name="S38P22" localSheetId="8">#REF!</definedName>
    <definedName name="S38P22" localSheetId="7">#REF!</definedName>
    <definedName name="S38P22" localSheetId="12">#REF!</definedName>
    <definedName name="S38P22" localSheetId="1">#REF!</definedName>
    <definedName name="S38P22" localSheetId="13">#REF!</definedName>
    <definedName name="S38P22" localSheetId="3">#REF!</definedName>
    <definedName name="S38P22" localSheetId="10">#REF!</definedName>
    <definedName name="S38P22">#REF!</definedName>
    <definedName name="S38P23" localSheetId="2">#REF!</definedName>
    <definedName name="S38P23" localSheetId="8">#REF!</definedName>
    <definedName name="S38P23" localSheetId="7">#REF!</definedName>
    <definedName name="S38P23" localSheetId="12">#REF!</definedName>
    <definedName name="S38P23" localSheetId="1">#REF!</definedName>
    <definedName name="S38P23" localSheetId="13">#REF!</definedName>
    <definedName name="S38P23" localSheetId="3">#REF!</definedName>
    <definedName name="S38P23" localSheetId="10">#REF!</definedName>
    <definedName name="S38P23">#REF!</definedName>
    <definedName name="S38P24" localSheetId="2">#REF!</definedName>
    <definedName name="S38P24" localSheetId="8">#REF!</definedName>
    <definedName name="S38P24" localSheetId="7">#REF!</definedName>
    <definedName name="S38P24" localSheetId="12">#REF!</definedName>
    <definedName name="S38P24" localSheetId="1">#REF!</definedName>
    <definedName name="S38P24" localSheetId="13">#REF!</definedName>
    <definedName name="S38P24" localSheetId="3">#REF!</definedName>
    <definedName name="S38P24" localSheetId="10">#REF!</definedName>
    <definedName name="S38P24">#REF!</definedName>
    <definedName name="S38P3" localSheetId="2">#REF!</definedName>
    <definedName name="S38P3" localSheetId="8">#REF!</definedName>
    <definedName name="S38P3" localSheetId="7">#REF!</definedName>
    <definedName name="S38P3" localSheetId="12">#REF!</definedName>
    <definedName name="S38P3" localSheetId="1">#REF!</definedName>
    <definedName name="S38P3" localSheetId="13">#REF!</definedName>
    <definedName name="S38P3" localSheetId="3">#REF!</definedName>
    <definedName name="S38P3" localSheetId="10">#REF!</definedName>
    <definedName name="S38P3">#REF!</definedName>
    <definedName name="S38P4" localSheetId="2">#REF!</definedName>
    <definedName name="S38P4" localSheetId="8">#REF!</definedName>
    <definedName name="S38P4" localSheetId="7">#REF!</definedName>
    <definedName name="S38P4" localSheetId="12">#REF!</definedName>
    <definedName name="S38P4" localSheetId="1">#REF!</definedName>
    <definedName name="S38P4" localSheetId="13">#REF!</definedName>
    <definedName name="S38P4" localSheetId="3">#REF!</definedName>
    <definedName name="S38P4" localSheetId="10">#REF!</definedName>
    <definedName name="S38P4">#REF!</definedName>
    <definedName name="S38P5" localSheetId="2">#REF!</definedName>
    <definedName name="S38P5" localSheetId="8">#REF!</definedName>
    <definedName name="S38P5" localSheetId="7">#REF!</definedName>
    <definedName name="S38P5" localSheetId="12">#REF!</definedName>
    <definedName name="S38P5" localSheetId="1">#REF!</definedName>
    <definedName name="S38P5" localSheetId="13">#REF!</definedName>
    <definedName name="S38P5" localSheetId="3">#REF!</definedName>
    <definedName name="S38P5" localSheetId="10">#REF!</definedName>
    <definedName name="S38P5">#REF!</definedName>
    <definedName name="S38P6" localSheetId="2">#REF!</definedName>
    <definedName name="S38P6" localSheetId="8">#REF!</definedName>
    <definedName name="S38P6" localSheetId="7">#REF!</definedName>
    <definedName name="S38P6" localSheetId="12">#REF!</definedName>
    <definedName name="S38P6" localSheetId="1">#REF!</definedName>
    <definedName name="S38P6" localSheetId="13">#REF!</definedName>
    <definedName name="S38P6" localSheetId="3">#REF!</definedName>
    <definedName name="S38P6" localSheetId="10">#REF!</definedName>
    <definedName name="S38P6">#REF!</definedName>
    <definedName name="S38P7" localSheetId="2">#REF!</definedName>
    <definedName name="S38P7" localSheetId="8">#REF!</definedName>
    <definedName name="S38P7" localSheetId="7">#REF!</definedName>
    <definedName name="S38P7" localSheetId="12">#REF!</definedName>
    <definedName name="S38P7" localSheetId="1">#REF!</definedName>
    <definedName name="S38P7" localSheetId="13">#REF!</definedName>
    <definedName name="S38P7" localSheetId="3">#REF!</definedName>
    <definedName name="S38P7" localSheetId="10">#REF!</definedName>
    <definedName name="S38P7">#REF!</definedName>
    <definedName name="S38P8" localSheetId="2">#REF!</definedName>
    <definedName name="S38P8" localSheetId="8">#REF!</definedName>
    <definedName name="S38P8" localSheetId="7">#REF!</definedName>
    <definedName name="S38P8" localSheetId="12">#REF!</definedName>
    <definedName name="S38P8" localSheetId="1">#REF!</definedName>
    <definedName name="S38P8" localSheetId="13">#REF!</definedName>
    <definedName name="S38P8" localSheetId="3">#REF!</definedName>
    <definedName name="S38P8" localSheetId="10">#REF!</definedName>
    <definedName name="S38P8">#REF!</definedName>
    <definedName name="S38P9" localSheetId="2">#REF!</definedName>
    <definedName name="S38P9" localSheetId="8">#REF!</definedName>
    <definedName name="S38P9" localSheetId="7">#REF!</definedName>
    <definedName name="S38P9" localSheetId="12">#REF!</definedName>
    <definedName name="S38P9" localSheetId="1">#REF!</definedName>
    <definedName name="S38P9" localSheetId="13">#REF!</definedName>
    <definedName name="S38P9" localSheetId="3">#REF!</definedName>
    <definedName name="S38P9" localSheetId="10">#REF!</definedName>
    <definedName name="S38P9">#REF!</definedName>
    <definedName name="S38R1" localSheetId="2">#REF!</definedName>
    <definedName name="S38R1" localSheetId="8">#REF!</definedName>
    <definedName name="S38R1" localSheetId="7">#REF!</definedName>
    <definedName name="S38R1" localSheetId="12">#REF!</definedName>
    <definedName name="S38R1" localSheetId="1">#REF!</definedName>
    <definedName name="S38R1" localSheetId="13">#REF!</definedName>
    <definedName name="S38R1" localSheetId="3">#REF!</definedName>
    <definedName name="S38R1" localSheetId="10">#REF!</definedName>
    <definedName name="S38R1">#REF!</definedName>
    <definedName name="S38R10" localSheetId="2">#REF!</definedName>
    <definedName name="S38R10" localSheetId="8">#REF!</definedName>
    <definedName name="S38R10" localSheetId="7">#REF!</definedName>
    <definedName name="S38R10" localSheetId="12">#REF!</definedName>
    <definedName name="S38R10" localSheetId="1">#REF!</definedName>
    <definedName name="S38R10" localSheetId="13">#REF!</definedName>
    <definedName name="S38R10" localSheetId="3">#REF!</definedName>
    <definedName name="S38R10" localSheetId="10">#REF!</definedName>
    <definedName name="S38R10">#REF!</definedName>
    <definedName name="S38R11" localSheetId="2">#REF!</definedName>
    <definedName name="S38R11" localSheetId="8">#REF!</definedName>
    <definedName name="S38R11" localSheetId="7">#REF!</definedName>
    <definedName name="S38R11" localSheetId="12">#REF!</definedName>
    <definedName name="S38R11" localSheetId="1">#REF!</definedName>
    <definedName name="S38R11" localSheetId="13">#REF!</definedName>
    <definedName name="S38R11" localSheetId="3">#REF!</definedName>
    <definedName name="S38R11" localSheetId="10">#REF!</definedName>
    <definedName name="S38R11">#REF!</definedName>
    <definedName name="S38R12" localSheetId="2">#REF!</definedName>
    <definedName name="S38R12" localSheetId="8">#REF!</definedName>
    <definedName name="S38R12" localSheetId="7">#REF!</definedName>
    <definedName name="S38R12" localSheetId="12">#REF!</definedName>
    <definedName name="S38R12" localSheetId="1">#REF!</definedName>
    <definedName name="S38R12" localSheetId="13">#REF!</definedName>
    <definedName name="S38R12" localSheetId="3">#REF!</definedName>
    <definedName name="S38R12" localSheetId="10">#REF!</definedName>
    <definedName name="S38R12">#REF!</definedName>
    <definedName name="S38R13" localSheetId="2">#REF!</definedName>
    <definedName name="S38R13" localSheetId="8">#REF!</definedName>
    <definedName name="S38R13" localSheetId="7">#REF!</definedName>
    <definedName name="S38R13" localSheetId="12">#REF!</definedName>
    <definedName name="S38R13" localSheetId="1">#REF!</definedName>
    <definedName name="S38R13" localSheetId="13">#REF!</definedName>
    <definedName name="S38R13" localSheetId="3">#REF!</definedName>
    <definedName name="S38R13" localSheetId="10">#REF!</definedName>
    <definedName name="S38R13">#REF!</definedName>
    <definedName name="S38R14" localSheetId="2">#REF!</definedName>
    <definedName name="S38R14" localSheetId="8">#REF!</definedName>
    <definedName name="S38R14" localSheetId="7">#REF!</definedName>
    <definedName name="S38R14" localSheetId="12">#REF!</definedName>
    <definedName name="S38R14" localSheetId="1">#REF!</definedName>
    <definedName name="S38R14" localSheetId="13">#REF!</definedName>
    <definedName name="S38R14" localSheetId="3">#REF!</definedName>
    <definedName name="S38R14" localSheetId="10">#REF!</definedName>
    <definedName name="S38R14">#REF!</definedName>
    <definedName name="S38R15" localSheetId="2">#REF!</definedName>
    <definedName name="S38R15" localSheetId="8">#REF!</definedName>
    <definedName name="S38R15" localSheetId="7">#REF!</definedName>
    <definedName name="S38R15" localSheetId="12">#REF!</definedName>
    <definedName name="S38R15" localSheetId="1">#REF!</definedName>
    <definedName name="S38R15" localSheetId="13">#REF!</definedName>
    <definedName name="S38R15" localSheetId="3">#REF!</definedName>
    <definedName name="S38R15" localSheetId="10">#REF!</definedName>
    <definedName name="S38R15">#REF!</definedName>
    <definedName name="S38R16" localSheetId="2">#REF!</definedName>
    <definedName name="S38R16" localSheetId="8">#REF!</definedName>
    <definedName name="S38R16" localSheetId="7">#REF!</definedName>
    <definedName name="S38R16" localSheetId="12">#REF!</definedName>
    <definedName name="S38R16" localSheetId="1">#REF!</definedName>
    <definedName name="S38R16" localSheetId="13">#REF!</definedName>
    <definedName name="S38R16" localSheetId="3">#REF!</definedName>
    <definedName name="S38R16" localSheetId="10">#REF!</definedName>
    <definedName name="S38R16">#REF!</definedName>
    <definedName name="S38R17" localSheetId="2">#REF!</definedName>
    <definedName name="S38R17" localSheetId="8">#REF!</definedName>
    <definedName name="S38R17" localSheetId="7">#REF!</definedName>
    <definedName name="S38R17" localSheetId="12">#REF!</definedName>
    <definedName name="S38R17" localSheetId="1">#REF!</definedName>
    <definedName name="S38R17" localSheetId="13">#REF!</definedName>
    <definedName name="S38R17" localSheetId="3">#REF!</definedName>
    <definedName name="S38R17" localSheetId="10">#REF!</definedName>
    <definedName name="S38R17">#REF!</definedName>
    <definedName name="S38R18" localSheetId="2">#REF!</definedName>
    <definedName name="S38R18" localSheetId="8">#REF!</definedName>
    <definedName name="S38R18" localSheetId="7">#REF!</definedName>
    <definedName name="S38R18" localSheetId="12">#REF!</definedName>
    <definedName name="S38R18" localSheetId="1">#REF!</definedName>
    <definedName name="S38R18" localSheetId="13">#REF!</definedName>
    <definedName name="S38R18" localSheetId="3">#REF!</definedName>
    <definedName name="S38R18" localSheetId="10">#REF!</definedName>
    <definedName name="S38R18">#REF!</definedName>
    <definedName name="S38R19" localSheetId="2">#REF!</definedName>
    <definedName name="S38R19" localSheetId="8">#REF!</definedName>
    <definedName name="S38R19" localSheetId="7">#REF!</definedName>
    <definedName name="S38R19" localSheetId="12">#REF!</definedName>
    <definedName name="S38R19" localSheetId="1">#REF!</definedName>
    <definedName name="S38R19" localSheetId="13">#REF!</definedName>
    <definedName name="S38R19" localSheetId="3">#REF!</definedName>
    <definedName name="S38R19" localSheetId="10">#REF!</definedName>
    <definedName name="S38R19">#REF!</definedName>
    <definedName name="S38R2" localSheetId="2">#REF!</definedName>
    <definedName name="S38R2" localSheetId="8">#REF!</definedName>
    <definedName name="S38R2" localSheetId="7">#REF!</definedName>
    <definedName name="S38R2" localSheetId="12">#REF!</definedName>
    <definedName name="S38R2" localSheetId="1">#REF!</definedName>
    <definedName name="S38R2" localSheetId="13">#REF!</definedName>
    <definedName name="S38R2" localSheetId="3">#REF!</definedName>
    <definedName name="S38R2" localSheetId="10">#REF!</definedName>
    <definedName name="S38R2">#REF!</definedName>
    <definedName name="S38R20" localSheetId="2">#REF!</definedName>
    <definedName name="S38R20" localSheetId="8">#REF!</definedName>
    <definedName name="S38R20" localSheetId="7">#REF!</definedName>
    <definedName name="S38R20" localSheetId="12">#REF!</definedName>
    <definedName name="S38R20" localSheetId="1">#REF!</definedName>
    <definedName name="S38R20" localSheetId="13">#REF!</definedName>
    <definedName name="S38R20" localSheetId="3">#REF!</definedName>
    <definedName name="S38R20" localSheetId="10">#REF!</definedName>
    <definedName name="S38R20">#REF!</definedName>
    <definedName name="S38R21" localSheetId="2">#REF!</definedName>
    <definedName name="S38R21" localSheetId="8">#REF!</definedName>
    <definedName name="S38R21" localSheetId="7">#REF!</definedName>
    <definedName name="S38R21" localSheetId="12">#REF!</definedName>
    <definedName name="S38R21" localSheetId="1">#REF!</definedName>
    <definedName name="S38R21" localSheetId="13">#REF!</definedName>
    <definedName name="S38R21" localSheetId="3">#REF!</definedName>
    <definedName name="S38R21" localSheetId="10">#REF!</definedName>
    <definedName name="S38R21">#REF!</definedName>
    <definedName name="S38R22" localSheetId="2">#REF!</definedName>
    <definedName name="S38R22" localSheetId="8">#REF!</definedName>
    <definedName name="S38R22" localSheetId="7">#REF!</definedName>
    <definedName name="S38R22" localSheetId="12">#REF!</definedName>
    <definedName name="S38R22" localSheetId="1">#REF!</definedName>
    <definedName name="S38R22" localSheetId="13">#REF!</definedName>
    <definedName name="S38R22" localSheetId="3">#REF!</definedName>
    <definedName name="S38R22" localSheetId="10">#REF!</definedName>
    <definedName name="S38R22">#REF!</definedName>
    <definedName name="S38R23" localSheetId="2">#REF!</definedName>
    <definedName name="S38R23" localSheetId="8">#REF!</definedName>
    <definedName name="S38R23" localSheetId="7">#REF!</definedName>
    <definedName name="S38R23" localSheetId="12">#REF!</definedName>
    <definedName name="S38R23" localSheetId="1">#REF!</definedName>
    <definedName name="S38R23" localSheetId="13">#REF!</definedName>
    <definedName name="S38R23" localSheetId="3">#REF!</definedName>
    <definedName name="S38R23" localSheetId="10">#REF!</definedName>
    <definedName name="S38R23">#REF!</definedName>
    <definedName name="S38R24" localSheetId="2">#REF!</definedName>
    <definedName name="S38R24" localSheetId="8">#REF!</definedName>
    <definedName name="S38R24" localSheetId="7">#REF!</definedName>
    <definedName name="S38R24" localSheetId="12">#REF!</definedName>
    <definedName name="S38R24" localSheetId="1">#REF!</definedName>
    <definedName name="S38R24" localSheetId="13">#REF!</definedName>
    <definedName name="S38R24" localSheetId="3">#REF!</definedName>
    <definedName name="S38R24" localSheetId="10">#REF!</definedName>
    <definedName name="S38R24">#REF!</definedName>
    <definedName name="S38R3" localSheetId="2">#REF!</definedName>
    <definedName name="S38R3" localSheetId="8">#REF!</definedName>
    <definedName name="S38R3" localSheetId="7">#REF!</definedName>
    <definedName name="S38R3" localSheetId="12">#REF!</definedName>
    <definedName name="S38R3" localSheetId="1">#REF!</definedName>
    <definedName name="S38R3" localSheetId="13">#REF!</definedName>
    <definedName name="S38R3" localSheetId="3">#REF!</definedName>
    <definedName name="S38R3" localSheetId="10">#REF!</definedName>
    <definedName name="S38R3">#REF!</definedName>
    <definedName name="S38R4" localSheetId="2">#REF!</definedName>
    <definedName name="S38R4" localSheetId="8">#REF!</definedName>
    <definedName name="S38R4" localSheetId="7">#REF!</definedName>
    <definedName name="S38R4" localSheetId="12">#REF!</definedName>
    <definedName name="S38R4" localSheetId="1">#REF!</definedName>
    <definedName name="S38R4" localSheetId="13">#REF!</definedName>
    <definedName name="S38R4" localSheetId="3">#REF!</definedName>
    <definedName name="S38R4" localSheetId="10">#REF!</definedName>
    <definedName name="S38R4">#REF!</definedName>
    <definedName name="S38R5" localSheetId="2">#REF!</definedName>
    <definedName name="S38R5" localSheetId="8">#REF!</definedName>
    <definedName name="S38R5" localSheetId="7">#REF!</definedName>
    <definedName name="S38R5" localSheetId="12">#REF!</definedName>
    <definedName name="S38R5" localSheetId="1">#REF!</definedName>
    <definedName name="S38R5" localSheetId="13">#REF!</definedName>
    <definedName name="S38R5" localSheetId="3">#REF!</definedName>
    <definedName name="S38R5" localSheetId="10">#REF!</definedName>
    <definedName name="S38R5">#REF!</definedName>
    <definedName name="S38R6" localSheetId="2">#REF!</definedName>
    <definedName name="S38R6" localSheetId="8">#REF!</definedName>
    <definedName name="S38R6" localSheetId="7">#REF!</definedName>
    <definedName name="S38R6" localSheetId="12">#REF!</definedName>
    <definedName name="S38R6" localSheetId="1">#REF!</definedName>
    <definedName name="S38R6" localSheetId="13">#REF!</definedName>
    <definedName name="S38R6" localSheetId="3">#REF!</definedName>
    <definedName name="S38R6" localSheetId="10">#REF!</definedName>
    <definedName name="S38R6">#REF!</definedName>
    <definedName name="S38R7" localSheetId="2">#REF!</definedName>
    <definedName name="S38R7" localSheetId="8">#REF!</definedName>
    <definedName name="S38R7" localSheetId="7">#REF!</definedName>
    <definedName name="S38R7" localSheetId="12">#REF!</definedName>
    <definedName name="S38R7" localSheetId="1">#REF!</definedName>
    <definedName name="S38R7" localSheetId="13">#REF!</definedName>
    <definedName name="S38R7" localSheetId="3">#REF!</definedName>
    <definedName name="S38R7" localSheetId="10">#REF!</definedName>
    <definedName name="S38R7">#REF!</definedName>
    <definedName name="S38R8" localSheetId="2">#REF!</definedName>
    <definedName name="S38R8" localSheetId="8">#REF!</definedName>
    <definedName name="S38R8" localSheetId="7">#REF!</definedName>
    <definedName name="S38R8" localSheetId="12">#REF!</definedName>
    <definedName name="S38R8" localSheetId="1">#REF!</definedName>
    <definedName name="S38R8" localSheetId="13">#REF!</definedName>
    <definedName name="S38R8" localSheetId="3">#REF!</definedName>
    <definedName name="S38R8" localSheetId="10">#REF!</definedName>
    <definedName name="S38R8">#REF!</definedName>
    <definedName name="S38R9" localSheetId="2">#REF!</definedName>
    <definedName name="S38R9" localSheetId="8">#REF!</definedName>
    <definedName name="S38R9" localSheetId="7">#REF!</definedName>
    <definedName name="S38R9" localSheetId="12">#REF!</definedName>
    <definedName name="S38R9" localSheetId="1">#REF!</definedName>
    <definedName name="S38R9" localSheetId="13">#REF!</definedName>
    <definedName name="S38R9" localSheetId="3">#REF!</definedName>
    <definedName name="S38R9" localSheetId="10">#REF!</definedName>
    <definedName name="S38R9">#REF!</definedName>
    <definedName name="S39P1" localSheetId="2">#REF!</definedName>
    <definedName name="S39P1" localSheetId="8">#REF!</definedName>
    <definedName name="S39P1" localSheetId="7">#REF!</definedName>
    <definedName name="S39P1" localSheetId="12">#REF!</definedName>
    <definedName name="S39P1" localSheetId="1">#REF!</definedName>
    <definedName name="S39P1" localSheetId="13">#REF!</definedName>
    <definedName name="S39P1" localSheetId="3">#REF!</definedName>
    <definedName name="S39P1" localSheetId="10">#REF!</definedName>
    <definedName name="S39P1">#REF!</definedName>
    <definedName name="S39P10" localSheetId="2">#REF!</definedName>
    <definedName name="S39P10" localSheetId="8">#REF!</definedName>
    <definedName name="S39P10" localSheetId="7">#REF!</definedName>
    <definedName name="S39P10" localSheetId="12">#REF!</definedName>
    <definedName name="S39P10" localSheetId="1">#REF!</definedName>
    <definedName name="S39P10" localSheetId="13">#REF!</definedName>
    <definedName name="S39P10" localSheetId="3">#REF!</definedName>
    <definedName name="S39P10" localSheetId="10">#REF!</definedName>
    <definedName name="S39P10">#REF!</definedName>
    <definedName name="S39P11" localSheetId="2">#REF!</definedName>
    <definedName name="S39P11" localSheetId="8">#REF!</definedName>
    <definedName name="S39P11" localSheetId="7">#REF!</definedName>
    <definedName name="S39P11" localSheetId="12">#REF!</definedName>
    <definedName name="S39P11" localSheetId="1">#REF!</definedName>
    <definedName name="S39P11" localSheetId="13">#REF!</definedName>
    <definedName name="S39P11" localSheetId="3">#REF!</definedName>
    <definedName name="S39P11" localSheetId="10">#REF!</definedName>
    <definedName name="S39P11">#REF!</definedName>
    <definedName name="S39P12" localSheetId="2">#REF!</definedName>
    <definedName name="S39P12" localSheetId="8">#REF!</definedName>
    <definedName name="S39P12" localSheetId="7">#REF!</definedName>
    <definedName name="S39P12" localSheetId="12">#REF!</definedName>
    <definedName name="S39P12" localSheetId="1">#REF!</definedName>
    <definedName name="S39P12" localSheetId="13">#REF!</definedName>
    <definedName name="S39P12" localSheetId="3">#REF!</definedName>
    <definedName name="S39P12" localSheetId="10">#REF!</definedName>
    <definedName name="S39P12">#REF!</definedName>
    <definedName name="S39P13" localSheetId="2">#REF!</definedName>
    <definedName name="S39P13" localSheetId="8">#REF!</definedName>
    <definedName name="S39P13" localSheetId="7">#REF!</definedName>
    <definedName name="S39P13" localSheetId="12">#REF!</definedName>
    <definedName name="S39P13" localSheetId="1">#REF!</definedName>
    <definedName name="S39P13" localSheetId="13">#REF!</definedName>
    <definedName name="S39P13" localSheetId="3">#REF!</definedName>
    <definedName name="S39P13" localSheetId="10">#REF!</definedName>
    <definedName name="S39P13">#REF!</definedName>
    <definedName name="S39P14" localSheetId="2">#REF!</definedName>
    <definedName name="S39P14" localSheetId="8">#REF!</definedName>
    <definedName name="S39P14" localSheetId="7">#REF!</definedName>
    <definedName name="S39P14" localSheetId="12">#REF!</definedName>
    <definedName name="S39P14" localSheetId="1">#REF!</definedName>
    <definedName name="S39P14" localSheetId="13">#REF!</definedName>
    <definedName name="S39P14" localSheetId="3">#REF!</definedName>
    <definedName name="S39P14" localSheetId="10">#REF!</definedName>
    <definedName name="S39P14">#REF!</definedName>
    <definedName name="S39P15" localSheetId="2">#REF!</definedName>
    <definedName name="S39P15" localSheetId="8">#REF!</definedName>
    <definedName name="S39P15" localSheetId="7">#REF!</definedName>
    <definedName name="S39P15" localSheetId="12">#REF!</definedName>
    <definedName name="S39P15" localSheetId="1">#REF!</definedName>
    <definedName name="S39P15" localSheetId="13">#REF!</definedName>
    <definedName name="S39P15" localSheetId="3">#REF!</definedName>
    <definedName name="S39P15" localSheetId="10">#REF!</definedName>
    <definedName name="S39P15">#REF!</definedName>
    <definedName name="S39P16" localSheetId="2">#REF!</definedName>
    <definedName name="S39P16" localSheetId="8">#REF!</definedName>
    <definedName name="S39P16" localSheetId="7">#REF!</definedName>
    <definedName name="S39P16" localSheetId="12">#REF!</definedName>
    <definedName name="S39P16" localSheetId="1">#REF!</definedName>
    <definedName name="S39P16" localSheetId="13">#REF!</definedName>
    <definedName name="S39P16" localSheetId="3">#REF!</definedName>
    <definedName name="S39P16" localSheetId="10">#REF!</definedName>
    <definedName name="S39P16">#REF!</definedName>
    <definedName name="S39P17" localSheetId="2">#REF!</definedName>
    <definedName name="S39P17" localSheetId="8">#REF!</definedName>
    <definedName name="S39P17" localSheetId="7">#REF!</definedName>
    <definedName name="S39P17" localSheetId="12">#REF!</definedName>
    <definedName name="S39P17" localSheetId="1">#REF!</definedName>
    <definedName name="S39P17" localSheetId="13">#REF!</definedName>
    <definedName name="S39P17" localSheetId="3">#REF!</definedName>
    <definedName name="S39P17" localSheetId="10">#REF!</definedName>
    <definedName name="S39P17">#REF!</definedName>
    <definedName name="S39P18" localSheetId="2">#REF!</definedName>
    <definedName name="S39P18" localSheetId="8">#REF!</definedName>
    <definedName name="S39P18" localSheetId="7">#REF!</definedName>
    <definedName name="S39P18" localSheetId="12">#REF!</definedName>
    <definedName name="S39P18" localSheetId="1">#REF!</definedName>
    <definedName name="S39P18" localSheetId="13">#REF!</definedName>
    <definedName name="S39P18" localSheetId="3">#REF!</definedName>
    <definedName name="S39P18" localSheetId="10">#REF!</definedName>
    <definedName name="S39P18">#REF!</definedName>
    <definedName name="S39P19" localSheetId="2">#REF!</definedName>
    <definedName name="S39P19" localSheetId="8">#REF!</definedName>
    <definedName name="S39P19" localSheetId="7">#REF!</definedName>
    <definedName name="S39P19" localSheetId="12">#REF!</definedName>
    <definedName name="S39P19" localSheetId="1">#REF!</definedName>
    <definedName name="S39P19" localSheetId="13">#REF!</definedName>
    <definedName name="S39P19" localSheetId="3">#REF!</definedName>
    <definedName name="S39P19" localSheetId="10">#REF!</definedName>
    <definedName name="S39P19">#REF!</definedName>
    <definedName name="S39P2" localSheetId="2">#REF!</definedName>
    <definedName name="S39P2" localSheetId="8">#REF!</definedName>
    <definedName name="S39P2" localSheetId="7">#REF!</definedName>
    <definedName name="S39P2" localSheetId="12">#REF!</definedName>
    <definedName name="S39P2" localSheetId="1">#REF!</definedName>
    <definedName name="S39P2" localSheetId="13">#REF!</definedName>
    <definedName name="S39P2" localSheetId="3">#REF!</definedName>
    <definedName name="S39P2" localSheetId="10">#REF!</definedName>
    <definedName name="S39P2">#REF!</definedName>
    <definedName name="S39P20" localSheetId="2">#REF!</definedName>
    <definedName name="S39P20" localSheetId="8">#REF!</definedName>
    <definedName name="S39P20" localSheetId="7">#REF!</definedName>
    <definedName name="S39P20" localSheetId="12">#REF!</definedName>
    <definedName name="S39P20" localSheetId="1">#REF!</definedName>
    <definedName name="S39P20" localSheetId="13">#REF!</definedName>
    <definedName name="S39P20" localSheetId="3">#REF!</definedName>
    <definedName name="S39P20" localSheetId="10">#REF!</definedName>
    <definedName name="S39P20">#REF!</definedName>
    <definedName name="S39P21" localSheetId="2">#REF!</definedName>
    <definedName name="S39P21" localSheetId="8">#REF!</definedName>
    <definedName name="S39P21" localSheetId="7">#REF!</definedName>
    <definedName name="S39P21" localSheetId="12">#REF!</definedName>
    <definedName name="S39P21" localSheetId="1">#REF!</definedName>
    <definedName name="S39P21" localSheetId="13">#REF!</definedName>
    <definedName name="S39P21" localSheetId="3">#REF!</definedName>
    <definedName name="S39P21" localSheetId="10">#REF!</definedName>
    <definedName name="S39P21">#REF!</definedName>
    <definedName name="S39P22" localSheetId="2">#REF!</definedName>
    <definedName name="S39P22" localSheetId="8">#REF!</definedName>
    <definedName name="S39P22" localSheetId="7">#REF!</definedName>
    <definedName name="S39P22" localSheetId="12">#REF!</definedName>
    <definedName name="S39P22" localSheetId="1">#REF!</definedName>
    <definedName name="S39P22" localSheetId="13">#REF!</definedName>
    <definedName name="S39P22" localSheetId="3">#REF!</definedName>
    <definedName name="S39P22" localSheetId="10">#REF!</definedName>
    <definedName name="S39P22">#REF!</definedName>
    <definedName name="S39P23" localSheetId="2">#REF!</definedName>
    <definedName name="S39P23" localSheetId="8">#REF!</definedName>
    <definedName name="S39P23" localSheetId="7">#REF!</definedName>
    <definedName name="S39P23" localSheetId="12">#REF!</definedName>
    <definedName name="S39P23" localSheetId="1">#REF!</definedName>
    <definedName name="S39P23" localSheetId="13">#REF!</definedName>
    <definedName name="S39P23" localSheetId="3">#REF!</definedName>
    <definedName name="S39P23" localSheetId="10">#REF!</definedName>
    <definedName name="S39P23">#REF!</definedName>
    <definedName name="S39P24" localSheetId="2">#REF!</definedName>
    <definedName name="S39P24" localSheetId="8">#REF!</definedName>
    <definedName name="S39P24" localSheetId="7">#REF!</definedName>
    <definedName name="S39P24" localSheetId="12">#REF!</definedName>
    <definedName name="S39P24" localSheetId="1">#REF!</definedName>
    <definedName name="S39P24" localSheetId="13">#REF!</definedName>
    <definedName name="S39P24" localSheetId="3">#REF!</definedName>
    <definedName name="S39P24" localSheetId="10">#REF!</definedName>
    <definedName name="S39P24">#REF!</definedName>
    <definedName name="S39P3" localSheetId="2">#REF!</definedName>
    <definedName name="S39P3" localSheetId="8">#REF!</definedName>
    <definedName name="S39P3" localSheetId="7">#REF!</definedName>
    <definedName name="S39P3" localSheetId="12">#REF!</definedName>
    <definedName name="S39P3" localSheetId="1">#REF!</definedName>
    <definedName name="S39P3" localSheetId="13">#REF!</definedName>
    <definedName name="S39P3" localSheetId="3">#REF!</definedName>
    <definedName name="S39P3" localSheetId="10">#REF!</definedName>
    <definedName name="S39P3">#REF!</definedName>
    <definedName name="S39P4" localSheetId="2">#REF!</definedName>
    <definedName name="S39P4" localSheetId="8">#REF!</definedName>
    <definedName name="S39P4" localSheetId="7">#REF!</definedName>
    <definedName name="S39P4" localSheetId="12">#REF!</definedName>
    <definedName name="S39P4" localSheetId="1">#REF!</definedName>
    <definedName name="S39P4" localSheetId="13">#REF!</definedName>
    <definedName name="S39P4" localSheetId="3">#REF!</definedName>
    <definedName name="S39P4" localSheetId="10">#REF!</definedName>
    <definedName name="S39P4">#REF!</definedName>
    <definedName name="S39P5" localSheetId="2">#REF!</definedName>
    <definedName name="S39P5" localSheetId="8">#REF!</definedName>
    <definedName name="S39P5" localSheetId="7">#REF!</definedName>
    <definedName name="S39P5" localSheetId="12">#REF!</definedName>
    <definedName name="S39P5" localSheetId="1">#REF!</definedName>
    <definedName name="S39P5" localSheetId="13">#REF!</definedName>
    <definedName name="S39P5" localSheetId="3">#REF!</definedName>
    <definedName name="S39P5" localSheetId="10">#REF!</definedName>
    <definedName name="S39P5">#REF!</definedName>
    <definedName name="S39P6" localSheetId="2">#REF!</definedName>
    <definedName name="S39P6" localSheetId="8">#REF!</definedName>
    <definedName name="S39P6" localSheetId="7">#REF!</definedName>
    <definedName name="S39P6" localSheetId="12">#REF!</definedName>
    <definedName name="S39P6" localSheetId="1">#REF!</definedName>
    <definedName name="S39P6" localSheetId="13">#REF!</definedName>
    <definedName name="S39P6" localSheetId="3">#REF!</definedName>
    <definedName name="S39P6" localSheetId="10">#REF!</definedName>
    <definedName name="S39P6">#REF!</definedName>
    <definedName name="S39P7" localSheetId="2">#REF!</definedName>
    <definedName name="S39P7" localSheetId="8">#REF!</definedName>
    <definedName name="S39P7" localSheetId="7">#REF!</definedName>
    <definedName name="S39P7" localSheetId="12">#REF!</definedName>
    <definedName name="S39P7" localSheetId="1">#REF!</definedName>
    <definedName name="S39P7" localSheetId="13">#REF!</definedName>
    <definedName name="S39P7" localSheetId="3">#REF!</definedName>
    <definedName name="S39P7" localSheetId="10">#REF!</definedName>
    <definedName name="S39P7">#REF!</definedName>
    <definedName name="S39P8" localSheetId="2">#REF!</definedName>
    <definedName name="S39P8" localSheetId="8">#REF!</definedName>
    <definedName name="S39P8" localSheetId="7">#REF!</definedName>
    <definedName name="S39P8" localSheetId="12">#REF!</definedName>
    <definedName name="S39P8" localSheetId="1">#REF!</definedName>
    <definedName name="S39P8" localSheetId="13">#REF!</definedName>
    <definedName name="S39P8" localSheetId="3">#REF!</definedName>
    <definedName name="S39P8" localSheetId="10">#REF!</definedName>
    <definedName name="S39P8">#REF!</definedName>
    <definedName name="S39P9" localSheetId="2">#REF!</definedName>
    <definedName name="S39P9" localSheetId="8">#REF!</definedName>
    <definedName name="S39P9" localSheetId="7">#REF!</definedName>
    <definedName name="S39P9" localSheetId="12">#REF!</definedName>
    <definedName name="S39P9" localSheetId="1">#REF!</definedName>
    <definedName name="S39P9" localSheetId="13">#REF!</definedName>
    <definedName name="S39P9" localSheetId="3">#REF!</definedName>
    <definedName name="S39P9" localSheetId="10">#REF!</definedName>
    <definedName name="S39P9">#REF!</definedName>
    <definedName name="S39R1" localSheetId="2">#REF!</definedName>
    <definedName name="S39R1" localSheetId="8">#REF!</definedName>
    <definedName name="S39R1" localSheetId="7">#REF!</definedName>
    <definedName name="S39R1" localSheetId="12">#REF!</definedName>
    <definedName name="S39R1" localSheetId="1">#REF!</definedName>
    <definedName name="S39R1" localSheetId="13">#REF!</definedName>
    <definedName name="S39R1" localSheetId="3">#REF!</definedName>
    <definedName name="S39R1" localSheetId="10">#REF!</definedName>
    <definedName name="S39R1">#REF!</definedName>
    <definedName name="S39R10" localSheetId="2">#REF!</definedName>
    <definedName name="S39R10" localSheetId="8">#REF!</definedName>
    <definedName name="S39R10" localSheetId="7">#REF!</definedName>
    <definedName name="S39R10" localSheetId="12">#REF!</definedName>
    <definedName name="S39R10" localSheetId="1">#REF!</definedName>
    <definedName name="S39R10" localSheetId="13">#REF!</definedName>
    <definedName name="S39R10" localSheetId="3">#REF!</definedName>
    <definedName name="S39R10" localSheetId="10">#REF!</definedName>
    <definedName name="S39R10">#REF!</definedName>
    <definedName name="S39R11" localSheetId="2">#REF!</definedName>
    <definedName name="S39R11" localSheetId="8">#REF!</definedName>
    <definedName name="S39R11" localSheetId="7">#REF!</definedName>
    <definedName name="S39R11" localSheetId="12">#REF!</definedName>
    <definedName name="S39R11" localSheetId="1">#REF!</definedName>
    <definedName name="S39R11" localSheetId="13">#REF!</definedName>
    <definedName name="S39R11" localSheetId="3">#REF!</definedName>
    <definedName name="S39R11" localSheetId="10">#REF!</definedName>
    <definedName name="S39R11">#REF!</definedName>
    <definedName name="S39R12" localSheetId="2">#REF!</definedName>
    <definedName name="S39R12" localSheetId="8">#REF!</definedName>
    <definedName name="S39R12" localSheetId="7">#REF!</definedName>
    <definedName name="S39R12" localSheetId="12">#REF!</definedName>
    <definedName name="S39R12" localSheetId="1">#REF!</definedName>
    <definedName name="S39R12" localSheetId="13">#REF!</definedName>
    <definedName name="S39R12" localSheetId="3">#REF!</definedName>
    <definedName name="S39R12" localSheetId="10">#REF!</definedName>
    <definedName name="S39R12">#REF!</definedName>
    <definedName name="S39R13" localSheetId="2">#REF!</definedName>
    <definedName name="S39R13" localSheetId="8">#REF!</definedName>
    <definedName name="S39R13" localSheetId="7">#REF!</definedName>
    <definedName name="S39R13" localSheetId="12">#REF!</definedName>
    <definedName name="S39R13" localSheetId="1">#REF!</definedName>
    <definedName name="S39R13" localSheetId="13">#REF!</definedName>
    <definedName name="S39R13" localSheetId="3">#REF!</definedName>
    <definedName name="S39R13" localSheetId="10">#REF!</definedName>
    <definedName name="S39R13">#REF!</definedName>
    <definedName name="S39R14" localSheetId="2">#REF!</definedName>
    <definedName name="S39R14" localSheetId="8">#REF!</definedName>
    <definedName name="S39R14" localSheetId="7">#REF!</definedName>
    <definedName name="S39R14" localSheetId="12">#REF!</definedName>
    <definedName name="S39R14" localSheetId="1">#REF!</definedName>
    <definedName name="S39R14" localSheetId="13">#REF!</definedName>
    <definedName name="S39R14" localSheetId="3">#REF!</definedName>
    <definedName name="S39R14" localSheetId="10">#REF!</definedName>
    <definedName name="S39R14">#REF!</definedName>
    <definedName name="S39R15" localSheetId="2">#REF!</definedName>
    <definedName name="S39R15" localSheetId="8">#REF!</definedName>
    <definedName name="S39R15" localSheetId="7">#REF!</definedName>
    <definedName name="S39R15" localSheetId="12">#REF!</definedName>
    <definedName name="S39R15" localSheetId="1">#REF!</definedName>
    <definedName name="S39R15" localSheetId="13">#REF!</definedName>
    <definedName name="S39R15" localSheetId="3">#REF!</definedName>
    <definedName name="S39R15" localSheetId="10">#REF!</definedName>
    <definedName name="S39R15">#REF!</definedName>
    <definedName name="S39R16" localSheetId="2">#REF!</definedName>
    <definedName name="S39R16" localSheetId="8">#REF!</definedName>
    <definedName name="S39R16" localSheetId="7">#REF!</definedName>
    <definedName name="S39R16" localSheetId="12">#REF!</definedName>
    <definedName name="S39R16" localSheetId="1">#REF!</definedName>
    <definedName name="S39R16" localSheetId="13">#REF!</definedName>
    <definedName name="S39R16" localSheetId="3">#REF!</definedName>
    <definedName name="S39R16" localSheetId="10">#REF!</definedName>
    <definedName name="S39R16">#REF!</definedName>
    <definedName name="S39R17" localSheetId="2">#REF!</definedName>
    <definedName name="S39R17" localSheetId="8">#REF!</definedName>
    <definedName name="S39R17" localSheetId="7">#REF!</definedName>
    <definedName name="S39R17" localSheetId="12">#REF!</definedName>
    <definedName name="S39R17" localSheetId="1">#REF!</definedName>
    <definedName name="S39R17" localSheetId="13">#REF!</definedName>
    <definedName name="S39R17" localSheetId="3">#REF!</definedName>
    <definedName name="S39R17" localSheetId="10">#REF!</definedName>
    <definedName name="S39R17">#REF!</definedName>
    <definedName name="S39R18" localSheetId="2">#REF!</definedName>
    <definedName name="S39R18" localSheetId="8">#REF!</definedName>
    <definedName name="S39R18" localSheetId="7">#REF!</definedName>
    <definedName name="S39R18" localSheetId="12">#REF!</definedName>
    <definedName name="S39R18" localSheetId="1">#REF!</definedName>
    <definedName name="S39R18" localSheetId="13">#REF!</definedName>
    <definedName name="S39R18" localSheetId="3">#REF!</definedName>
    <definedName name="S39R18" localSheetId="10">#REF!</definedName>
    <definedName name="S39R18">#REF!</definedName>
    <definedName name="S39R19" localSheetId="2">#REF!</definedName>
    <definedName name="S39R19" localSheetId="8">#REF!</definedName>
    <definedName name="S39R19" localSheetId="7">#REF!</definedName>
    <definedName name="S39R19" localSheetId="12">#REF!</definedName>
    <definedName name="S39R19" localSheetId="1">#REF!</definedName>
    <definedName name="S39R19" localSheetId="13">#REF!</definedName>
    <definedName name="S39R19" localSheetId="3">#REF!</definedName>
    <definedName name="S39R19" localSheetId="10">#REF!</definedName>
    <definedName name="S39R19">#REF!</definedName>
    <definedName name="S39R2" localSheetId="2">#REF!</definedName>
    <definedName name="S39R2" localSheetId="8">#REF!</definedName>
    <definedName name="S39R2" localSheetId="7">#REF!</definedName>
    <definedName name="S39R2" localSheetId="12">#REF!</definedName>
    <definedName name="S39R2" localSheetId="1">#REF!</definedName>
    <definedName name="S39R2" localSheetId="13">#REF!</definedName>
    <definedName name="S39R2" localSheetId="3">#REF!</definedName>
    <definedName name="S39R2" localSheetId="10">#REF!</definedName>
    <definedName name="S39R2">#REF!</definedName>
    <definedName name="S39R20" localSheetId="2">#REF!</definedName>
    <definedName name="S39R20" localSheetId="8">#REF!</definedName>
    <definedName name="S39R20" localSheetId="7">#REF!</definedName>
    <definedName name="S39R20" localSheetId="12">#REF!</definedName>
    <definedName name="S39R20" localSheetId="1">#REF!</definedName>
    <definedName name="S39R20" localSheetId="13">#REF!</definedName>
    <definedName name="S39R20" localSheetId="3">#REF!</definedName>
    <definedName name="S39R20" localSheetId="10">#REF!</definedName>
    <definedName name="S39R20">#REF!</definedName>
    <definedName name="S39R21" localSheetId="2">#REF!</definedName>
    <definedName name="S39R21" localSheetId="8">#REF!</definedName>
    <definedName name="S39R21" localSheetId="7">#REF!</definedName>
    <definedName name="S39R21" localSheetId="12">#REF!</definedName>
    <definedName name="S39R21" localSheetId="1">#REF!</definedName>
    <definedName name="S39R21" localSheetId="13">#REF!</definedName>
    <definedName name="S39R21" localSheetId="3">#REF!</definedName>
    <definedName name="S39R21" localSheetId="10">#REF!</definedName>
    <definedName name="S39R21">#REF!</definedName>
    <definedName name="S39R22" localSheetId="2">#REF!</definedName>
    <definedName name="S39R22" localSheetId="8">#REF!</definedName>
    <definedName name="S39R22" localSheetId="7">#REF!</definedName>
    <definedName name="S39R22" localSheetId="12">#REF!</definedName>
    <definedName name="S39R22" localSheetId="1">#REF!</definedName>
    <definedName name="S39R22" localSheetId="13">#REF!</definedName>
    <definedName name="S39R22" localSheetId="3">#REF!</definedName>
    <definedName name="S39R22" localSheetId="10">#REF!</definedName>
    <definedName name="S39R22">#REF!</definedName>
    <definedName name="S39R23" localSheetId="2">#REF!</definedName>
    <definedName name="S39R23" localSheetId="8">#REF!</definedName>
    <definedName name="S39R23" localSheetId="7">#REF!</definedName>
    <definedName name="S39R23" localSheetId="12">#REF!</definedName>
    <definedName name="S39R23" localSheetId="1">#REF!</definedName>
    <definedName name="S39R23" localSheetId="13">#REF!</definedName>
    <definedName name="S39R23" localSheetId="3">#REF!</definedName>
    <definedName name="S39R23" localSheetId="10">#REF!</definedName>
    <definedName name="S39R23">#REF!</definedName>
    <definedName name="S39R24" localSheetId="2">#REF!</definedName>
    <definedName name="S39R24" localSheetId="8">#REF!</definedName>
    <definedName name="S39R24" localSheetId="7">#REF!</definedName>
    <definedName name="S39R24" localSheetId="12">#REF!</definedName>
    <definedName name="S39R24" localSheetId="1">#REF!</definedName>
    <definedName name="S39R24" localSheetId="13">#REF!</definedName>
    <definedName name="S39R24" localSheetId="3">#REF!</definedName>
    <definedName name="S39R24" localSheetId="10">#REF!</definedName>
    <definedName name="S39R24">#REF!</definedName>
    <definedName name="S39R3" localSheetId="2">#REF!</definedName>
    <definedName name="S39R3" localSheetId="8">#REF!</definedName>
    <definedName name="S39R3" localSheetId="7">#REF!</definedName>
    <definedName name="S39R3" localSheetId="12">#REF!</definedName>
    <definedName name="S39R3" localSheetId="1">#REF!</definedName>
    <definedName name="S39R3" localSheetId="13">#REF!</definedName>
    <definedName name="S39R3" localSheetId="3">#REF!</definedName>
    <definedName name="S39R3" localSheetId="10">#REF!</definedName>
    <definedName name="S39R3">#REF!</definedName>
    <definedName name="S39R4" localSheetId="2">#REF!</definedName>
    <definedName name="S39R4" localSheetId="8">#REF!</definedName>
    <definedName name="S39R4" localSheetId="7">#REF!</definedName>
    <definedName name="S39R4" localSheetId="12">#REF!</definedName>
    <definedName name="S39R4" localSheetId="1">#REF!</definedName>
    <definedName name="S39R4" localSheetId="13">#REF!</definedName>
    <definedName name="S39R4" localSheetId="3">#REF!</definedName>
    <definedName name="S39R4" localSheetId="10">#REF!</definedName>
    <definedName name="S39R4">#REF!</definedName>
    <definedName name="S39R5" localSheetId="2">#REF!</definedName>
    <definedName name="S39R5" localSheetId="8">#REF!</definedName>
    <definedName name="S39R5" localSheetId="7">#REF!</definedName>
    <definedName name="S39R5" localSheetId="12">#REF!</definedName>
    <definedName name="S39R5" localSheetId="1">#REF!</definedName>
    <definedName name="S39R5" localSheetId="13">#REF!</definedName>
    <definedName name="S39R5" localSheetId="3">#REF!</definedName>
    <definedName name="S39R5" localSheetId="10">#REF!</definedName>
    <definedName name="S39R5">#REF!</definedName>
    <definedName name="S39R6" localSheetId="2">#REF!</definedName>
    <definedName name="S39R6" localSheetId="8">#REF!</definedName>
    <definedName name="S39R6" localSheetId="7">#REF!</definedName>
    <definedName name="S39R6" localSheetId="12">#REF!</definedName>
    <definedName name="S39R6" localSheetId="1">#REF!</definedName>
    <definedName name="S39R6" localSheetId="13">#REF!</definedName>
    <definedName name="S39R6" localSheetId="3">#REF!</definedName>
    <definedName name="S39R6" localSheetId="10">#REF!</definedName>
    <definedName name="S39R6">#REF!</definedName>
    <definedName name="S39R7" localSheetId="2">#REF!</definedName>
    <definedName name="S39R7" localSheetId="8">#REF!</definedName>
    <definedName name="S39R7" localSheetId="7">#REF!</definedName>
    <definedName name="S39R7" localSheetId="12">#REF!</definedName>
    <definedName name="S39R7" localSheetId="1">#REF!</definedName>
    <definedName name="S39R7" localSheetId="13">#REF!</definedName>
    <definedName name="S39R7" localSheetId="3">#REF!</definedName>
    <definedName name="S39R7" localSheetId="10">#REF!</definedName>
    <definedName name="S39R7">#REF!</definedName>
    <definedName name="S39R8" localSheetId="2">#REF!</definedName>
    <definedName name="S39R8" localSheetId="8">#REF!</definedName>
    <definedName name="S39R8" localSheetId="7">#REF!</definedName>
    <definedName name="S39R8" localSheetId="12">#REF!</definedName>
    <definedName name="S39R8" localSheetId="1">#REF!</definedName>
    <definedName name="S39R8" localSheetId="13">#REF!</definedName>
    <definedName name="S39R8" localSheetId="3">#REF!</definedName>
    <definedName name="S39R8" localSheetId="10">#REF!</definedName>
    <definedName name="S39R8">#REF!</definedName>
    <definedName name="S39R9" localSheetId="2">#REF!</definedName>
    <definedName name="S39R9" localSheetId="8">#REF!</definedName>
    <definedName name="S39R9" localSheetId="7">#REF!</definedName>
    <definedName name="S39R9" localSheetId="12">#REF!</definedName>
    <definedName name="S39R9" localSheetId="1">#REF!</definedName>
    <definedName name="S39R9" localSheetId="13">#REF!</definedName>
    <definedName name="S39R9" localSheetId="3">#REF!</definedName>
    <definedName name="S39R9" localSheetId="10">#REF!</definedName>
    <definedName name="S39R9">#REF!</definedName>
    <definedName name="S3P1" localSheetId="2">#REF!</definedName>
    <definedName name="S3P1" localSheetId="8">#REF!</definedName>
    <definedName name="S3P1" localSheetId="7">#REF!</definedName>
    <definedName name="S3P1" localSheetId="12">#REF!</definedName>
    <definedName name="S3P1" localSheetId="1">#REF!</definedName>
    <definedName name="S3P1" localSheetId="13">#REF!</definedName>
    <definedName name="S3P1" localSheetId="3">#REF!</definedName>
    <definedName name="S3P1" localSheetId="10">#REF!</definedName>
    <definedName name="S3P1">#REF!</definedName>
    <definedName name="S3P10" localSheetId="2">#REF!</definedName>
    <definedName name="S3P10" localSheetId="8">#REF!</definedName>
    <definedName name="S3P10" localSheetId="7">#REF!</definedName>
    <definedName name="S3P10" localSheetId="12">#REF!</definedName>
    <definedName name="S3P10" localSheetId="1">#REF!</definedName>
    <definedName name="S3P10" localSheetId="13">#REF!</definedName>
    <definedName name="S3P10" localSheetId="3">#REF!</definedName>
    <definedName name="S3P10" localSheetId="10">#REF!</definedName>
    <definedName name="S3P10">#REF!</definedName>
    <definedName name="S3P11" localSheetId="2">#REF!</definedName>
    <definedName name="S3P11" localSheetId="8">#REF!</definedName>
    <definedName name="S3P11" localSheetId="7">#REF!</definedName>
    <definedName name="S3P11" localSheetId="12">#REF!</definedName>
    <definedName name="S3P11" localSheetId="1">#REF!</definedName>
    <definedName name="S3P11" localSheetId="13">#REF!</definedName>
    <definedName name="S3P11" localSheetId="3">#REF!</definedName>
    <definedName name="S3P11" localSheetId="10">#REF!</definedName>
    <definedName name="S3P11">#REF!</definedName>
    <definedName name="S3P12" localSheetId="2">#REF!</definedName>
    <definedName name="S3P12" localSheetId="8">#REF!</definedName>
    <definedName name="S3P12" localSheetId="7">#REF!</definedName>
    <definedName name="S3P12" localSheetId="12">#REF!</definedName>
    <definedName name="S3P12" localSheetId="1">#REF!</definedName>
    <definedName name="S3P12" localSheetId="13">#REF!</definedName>
    <definedName name="S3P12" localSheetId="3">#REF!</definedName>
    <definedName name="S3P12" localSheetId="10">#REF!</definedName>
    <definedName name="S3P12">#REF!</definedName>
    <definedName name="S3P13" localSheetId="2">#REF!</definedName>
    <definedName name="S3P13" localSheetId="8">#REF!</definedName>
    <definedName name="S3P13" localSheetId="7">#REF!</definedName>
    <definedName name="S3P13" localSheetId="12">#REF!</definedName>
    <definedName name="S3P13" localSheetId="1">#REF!</definedName>
    <definedName name="S3P13" localSheetId="13">#REF!</definedName>
    <definedName name="S3P13" localSheetId="3">#REF!</definedName>
    <definedName name="S3P13" localSheetId="10">#REF!</definedName>
    <definedName name="S3P13">#REF!</definedName>
    <definedName name="S3P14" localSheetId="2">#REF!</definedName>
    <definedName name="S3P14" localSheetId="8">#REF!</definedName>
    <definedName name="S3P14" localSheetId="7">#REF!</definedName>
    <definedName name="S3P14" localSheetId="12">#REF!</definedName>
    <definedName name="S3P14" localSheetId="1">#REF!</definedName>
    <definedName name="S3P14" localSheetId="13">#REF!</definedName>
    <definedName name="S3P14" localSheetId="3">#REF!</definedName>
    <definedName name="S3P14" localSheetId="10">#REF!</definedName>
    <definedName name="S3P14">#REF!</definedName>
    <definedName name="S3P15" localSheetId="2">#REF!</definedName>
    <definedName name="S3P15" localSheetId="8">#REF!</definedName>
    <definedName name="S3P15" localSheetId="7">#REF!</definedName>
    <definedName name="S3P15" localSheetId="12">#REF!</definedName>
    <definedName name="S3P15" localSheetId="1">#REF!</definedName>
    <definedName name="S3P15" localSheetId="13">#REF!</definedName>
    <definedName name="S3P15" localSheetId="3">#REF!</definedName>
    <definedName name="S3P15" localSheetId="10">#REF!</definedName>
    <definedName name="S3P15">#REF!</definedName>
    <definedName name="S3P16" localSheetId="2">#REF!</definedName>
    <definedName name="S3P16" localSheetId="8">#REF!</definedName>
    <definedName name="S3P16" localSheetId="7">#REF!</definedName>
    <definedName name="S3P16" localSheetId="12">#REF!</definedName>
    <definedName name="S3P16" localSheetId="1">#REF!</definedName>
    <definedName name="S3P16" localSheetId="13">#REF!</definedName>
    <definedName name="S3P16" localSheetId="3">#REF!</definedName>
    <definedName name="S3P16" localSheetId="10">#REF!</definedName>
    <definedName name="S3P16">#REF!</definedName>
    <definedName name="S3P17" localSheetId="2">#REF!</definedName>
    <definedName name="S3P17" localSheetId="8">#REF!</definedName>
    <definedName name="S3P17" localSheetId="7">#REF!</definedName>
    <definedName name="S3P17" localSheetId="12">#REF!</definedName>
    <definedName name="S3P17" localSheetId="1">#REF!</definedName>
    <definedName name="S3P17" localSheetId="13">#REF!</definedName>
    <definedName name="S3P17" localSheetId="3">#REF!</definedName>
    <definedName name="S3P17" localSheetId="10">#REF!</definedName>
    <definedName name="S3P17">#REF!</definedName>
    <definedName name="S3P18" localSheetId="2">#REF!</definedName>
    <definedName name="S3P18" localSheetId="8">#REF!</definedName>
    <definedName name="S3P18" localSheetId="7">#REF!</definedName>
    <definedName name="S3P18" localSheetId="12">#REF!</definedName>
    <definedName name="S3P18" localSheetId="1">#REF!</definedName>
    <definedName name="S3P18" localSheetId="13">#REF!</definedName>
    <definedName name="S3P18" localSheetId="3">#REF!</definedName>
    <definedName name="S3P18" localSheetId="10">#REF!</definedName>
    <definedName name="S3P18">#REF!</definedName>
    <definedName name="S3P19" localSheetId="2">#REF!</definedName>
    <definedName name="S3P19" localSheetId="8">#REF!</definedName>
    <definedName name="S3P19" localSheetId="7">#REF!</definedName>
    <definedName name="S3P19" localSheetId="12">#REF!</definedName>
    <definedName name="S3P19" localSheetId="1">#REF!</definedName>
    <definedName name="S3P19" localSheetId="13">#REF!</definedName>
    <definedName name="S3P19" localSheetId="3">#REF!</definedName>
    <definedName name="S3P19" localSheetId="10">#REF!</definedName>
    <definedName name="S3P19">#REF!</definedName>
    <definedName name="S3P2" localSheetId="2">#REF!</definedName>
    <definedName name="S3P2" localSheetId="8">#REF!</definedName>
    <definedName name="S3P2" localSheetId="7">#REF!</definedName>
    <definedName name="S3P2" localSheetId="12">#REF!</definedName>
    <definedName name="S3P2" localSheetId="1">#REF!</definedName>
    <definedName name="S3P2" localSheetId="13">#REF!</definedName>
    <definedName name="S3P2" localSheetId="3">#REF!</definedName>
    <definedName name="S3P2" localSheetId="10">#REF!</definedName>
    <definedName name="S3P2">#REF!</definedName>
    <definedName name="S3P20" localSheetId="2">#REF!</definedName>
    <definedName name="S3P20" localSheetId="8">#REF!</definedName>
    <definedName name="S3P20" localSheetId="7">#REF!</definedName>
    <definedName name="S3P20" localSheetId="12">#REF!</definedName>
    <definedName name="S3P20" localSheetId="1">#REF!</definedName>
    <definedName name="S3P20" localSheetId="13">#REF!</definedName>
    <definedName name="S3P20" localSheetId="3">#REF!</definedName>
    <definedName name="S3P20" localSheetId="10">#REF!</definedName>
    <definedName name="S3P20">#REF!</definedName>
    <definedName name="S3P21" localSheetId="2">#REF!</definedName>
    <definedName name="S3P21" localSheetId="8">#REF!</definedName>
    <definedName name="S3P21" localSheetId="7">#REF!</definedName>
    <definedName name="S3P21" localSheetId="12">#REF!</definedName>
    <definedName name="S3P21" localSheetId="1">#REF!</definedName>
    <definedName name="S3P21" localSheetId="13">#REF!</definedName>
    <definedName name="S3P21" localSheetId="3">#REF!</definedName>
    <definedName name="S3P21" localSheetId="10">#REF!</definedName>
    <definedName name="S3P21">#REF!</definedName>
    <definedName name="S3P22" localSheetId="2">#REF!</definedName>
    <definedName name="S3P22" localSheetId="8">#REF!</definedName>
    <definedName name="S3P22" localSheetId="7">#REF!</definedName>
    <definedName name="S3P22" localSheetId="12">#REF!</definedName>
    <definedName name="S3P22" localSheetId="1">#REF!</definedName>
    <definedName name="S3P22" localSheetId="13">#REF!</definedName>
    <definedName name="S3P22" localSheetId="3">#REF!</definedName>
    <definedName name="S3P22" localSheetId="10">#REF!</definedName>
    <definedName name="S3P22">#REF!</definedName>
    <definedName name="S3P23" localSheetId="2">#REF!</definedName>
    <definedName name="S3P23" localSheetId="8">#REF!</definedName>
    <definedName name="S3P23" localSheetId="7">#REF!</definedName>
    <definedName name="S3P23" localSheetId="12">#REF!</definedName>
    <definedName name="S3P23" localSheetId="1">#REF!</definedName>
    <definedName name="S3P23" localSheetId="13">#REF!</definedName>
    <definedName name="S3P23" localSheetId="3">#REF!</definedName>
    <definedName name="S3P23" localSheetId="10">#REF!</definedName>
    <definedName name="S3P23">#REF!</definedName>
    <definedName name="S3P24" localSheetId="2">#REF!</definedName>
    <definedName name="S3P24" localSheetId="8">#REF!</definedName>
    <definedName name="S3P24" localSheetId="7">#REF!</definedName>
    <definedName name="S3P24" localSheetId="12">#REF!</definedName>
    <definedName name="S3P24" localSheetId="1">#REF!</definedName>
    <definedName name="S3P24" localSheetId="13">#REF!</definedName>
    <definedName name="S3P24" localSheetId="3">#REF!</definedName>
    <definedName name="S3P24" localSheetId="10">#REF!</definedName>
    <definedName name="S3P24">#REF!</definedName>
    <definedName name="S3P3" localSheetId="2">#REF!</definedName>
    <definedName name="S3P3" localSheetId="8">#REF!</definedName>
    <definedName name="S3P3" localSheetId="7">#REF!</definedName>
    <definedName name="S3P3" localSheetId="12">#REF!</definedName>
    <definedName name="S3P3" localSheetId="1">#REF!</definedName>
    <definedName name="S3P3" localSheetId="13">#REF!</definedName>
    <definedName name="S3P3" localSheetId="3">#REF!</definedName>
    <definedName name="S3P3" localSheetId="10">#REF!</definedName>
    <definedName name="S3P3">#REF!</definedName>
    <definedName name="S3P4" localSheetId="2">#REF!</definedName>
    <definedName name="S3P4" localSheetId="8">#REF!</definedName>
    <definedName name="S3P4" localSheetId="7">#REF!</definedName>
    <definedName name="S3P4" localSheetId="12">#REF!</definedName>
    <definedName name="S3P4" localSheetId="1">#REF!</definedName>
    <definedName name="S3P4" localSheetId="13">#REF!</definedName>
    <definedName name="S3P4" localSheetId="3">#REF!</definedName>
    <definedName name="S3P4" localSheetId="10">#REF!</definedName>
    <definedName name="S3P4">#REF!</definedName>
    <definedName name="S3P5" localSheetId="2">#REF!</definedName>
    <definedName name="S3P5" localSheetId="8">#REF!</definedName>
    <definedName name="S3P5" localSheetId="7">#REF!</definedName>
    <definedName name="S3P5" localSheetId="12">#REF!</definedName>
    <definedName name="S3P5" localSheetId="1">#REF!</definedName>
    <definedName name="S3P5" localSheetId="13">#REF!</definedName>
    <definedName name="S3P5" localSheetId="3">#REF!</definedName>
    <definedName name="S3P5" localSheetId="10">#REF!</definedName>
    <definedName name="S3P5">#REF!</definedName>
    <definedName name="S3P6" localSheetId="2">#REF!</definedName>
    <definedName name="S3P6" localSheetId="8">#REF!</definedName>
    <definedName name="S3P6" localSheetId="7">#REF!</definedName>
    <definedName name="S3P6" localSheetId="12">#REF!</definedName>
    <definedName name="S3P6" localSheetId="1">#REF!</definedName>
    <definedName name="S3P6" localSheetId="13">#REF!</definedName>
    <definedName name="S3P6" localSheetId="3">#REF!</definedName>
    <definedName name="S3P6" localSheetId="10">#REF!</definedName>
    <definedName name="S3P6">#REF!</definedName>
    <definedName name="S3P7" localSheetId="2">#REF!</definedName>
    <definedName name="S3P7" localSheetId="8">#REF!</definedName>
    <definedName name="S3P7" localSheetId="7">#REF!</definedName>
    <definedName name="S3P7" localSheetId="12">#REF!</definedName>
    <definedName name="S3P7" localSheetId="1">#REF!</definedName>
    <definedName name="S3P7" localSheetId="13">#REF!</definedName>
    <definedName name="S3P7" localSheetId="3">#REF!</definedName>
    <definedName name="S3P7" localSheetId="10">#REF!</definedName>
    <definedName name="S3P7">#REF!</definedName>
    <definedName name="S3P8" localSheetId="2">#REF!</definedName>
    <definedName name="S3P8" localSheetId="8">#REF!</definedName>
    <definedName name="S3P8" localSheetId="7">#REF!</definedName>
    <definedName name="S3P8" localSheetId="12">#REF!</definedName>
    <definedName name="S3P8" localSheetId="1">#REF!</definedName>
    <definedName name="S3P8" localSheetId="13">#REF!</definedName>
    <definedName name="S3P8" localSheetId="3">#REF!</definedName>
    <definedName name="S3P8" localSheetId="10">#REF!</definedName>
    <definedName name="S3P8">#REF!</definedName>
    <definedName name="S3P9" localSheetId="2">#REF!</definedName>
    <definedName name="S3P9" localSheetId="8">#REF!</definedName>
    <definedName name="S3P9" localSheetId="7">#REF!</definedName>
    <definedName name="S3P9" localSheetId="12">#REF!</definedName>
    <definedName name="S3P9" localSheetId="1">#REF!</definedName>
    <definedName name="S3P9" localSheetId="13">#REF!</definedName>
    <definedName name="S3P9" localSheetId="3">#REF!</definedName>
    <definedName name="S3P9" localSheetId="10">#REF!</definedName>
    <definedName name="S3P9">#REF!</definedName>
    <definedName name="S3R1" localSheetId="2">#REF!</definedName>
    <definedName name="S3R1" localSheetId="8">#REF!</definedName>
    <definedName name="S3R1" localSheetId="7">#REF!</definedName>
    <definedName name="S3R1" localSheetId="12">#REF!</definedName>
    <definedName name="S3R1" localSheetId="1">#REF!</definedName>
    <definedName name="S3R1" localSheetId="13">#REF!</definedName>
    <definedName name="S3R1" localSheetId="3">#REF!</definedName>
    <definedName name="S3R1" localSheetId="10">#REF!</definedName>
    <definedName name="S3R1">#REF!</definedName>
    <definedName name="S3R10" localSheetId="2">#REF!</definedName>
    <definedName name="S3R10" localSheetId="8">#REF!</definedName>
    <definedName name="S3R10" localSheetId="7">#REF!</definedName>
    <definedName name="S3R10" localSheetId="12">#REF!</definedName>
    <definedName name="S3R10" localSheetId="1">#REF!</definedName>
    <definedName name="S3R10" localSheetId="13">#REF!</definedName>
    <definedName name="S3R10" localSheetId="3">#REF!</definedName>
    <definedName name="S3R10" localSheetId="10">#REF!</definedName>
    <definedName name="S3R10">#REF!</definedName>
    <definedName name="S3R11" localSheetId="2">#REF!</definedName>
    <definedName name="S3R11" localSheetId="8">#REF!</definedName>
    <definedName name="S3R11" localSheetId="7">#REF!</definedName>
    <definedName name="S3R11" localSheetId="12">#REF!</definedName>
    <definedName name="S3R11" localSheetId="1">#REF!</definedName>
    <definedName name="S3R11" localSheetId="13">#REF!</definedName>
    <definedName name="S3R11" localSheetId="3">#REF!</definedName>
    <definedName name="S3R11" localSheetId="10">#REF!</definedName>
    <definedName name="S3R11">#REF!</definedName>
    <definedName name="S3R12" localSheetId="2">#REF!</definedName>
    <definedName name="S3R12" localSheetId="8">#REF!</definedName>
    <definedName name="S3R12" localSheetId="7">#REF!</definedName>
    <definedName name="S3R12" localSheetId="12">#REF!</definedName>
    <definedName name="S3R12" localSheetId="1">#REF!</definedName>
    <definedName name="S3R12" localSheetId="13">#REF!</definedName>
    <definedName name="S3R12" localSheetId="3">#REF!</definedName>
    <definedName name="S3R12" localSheetId="10">#REF!</definedName>
    <definedName name="S3R12">#REF!</definedName>
    <definedName name="S3R13" localSheetId="2">#REF!</definedName>
    <definedName name="S3R13" localSheetId="8">#REF!</definedName>
    <definedName name="S3R13" localSheetId="7">#REF!</definedName>
    <definedName name="S3R13" localSheetId="12">#REF!</definedName>
    <definedName name="S3R13" localSheetId="1">#REF!</definedName>
    <definedName name="S3R13" localSheetId="13">#REF!</definedName>
    <definedName name="S3R13" localSheetId="3">#REF!</definedName>
    <definedName name="S3R13" localSheetId="10">#REF!</definedName>
    <definedName name="S3R13">#REF!</definedName>
    <definedName name="S3R14" localSheetId="2">#REF!</definedName>
    <definedName name="S3R14" localSheetId="8">#REF!</definedName>
    <definedName name="S3R14" localSheetId="7">#REF!</definedName>
    <definedName name="S3R14" localSheetId="12">#REF!</definedName>
    <definedName name="S3R14" localSheetId="1">#REF!</definedName>
    <definedName name="S3R14" localSheetId="13">#REF!</definedName>
    <definedName name="S3R14" localSheetId="3">#REF!</definedName>
    <definedName name="S3R14" localSheetId="10">#REF!</definedName>
    <definedName name="S3R14">#REF!</definedName>
    <definedName name="S3R15" localSheetId="2">#REF!</definedName>
    <definedName name="S3R15" localSheetId="8">#REF!</definedName>
    <definedName name="S3R15" localSheetId="7">#REF!</definedName>
    <definedName name="S3R15" localSheetId="12">#REF!</definedName>
    <definedName name="S3R15" localSheetId="1">#REF!</definedName>
    <definedName name="S3R15" localSheetId="13">#REF!</definedName>
    <definedName name="S3R15" localSheetId="3">#REF!</definedName>
    <definedName name="S3R15" localSheetId="10">#REF!</definedName>
    <definedName name="S3R15">#REF!</definedName>
    <definedName name="S3R16" localSheetId="2">#REF!</definedName>
    <definedName name="S3R16" localSheetId="8">#REF!</definedName>
    <definedName name="S3R16" localSheetId="7">#REF!</definedName>
    <definedName name="S3R16" localSheetId="12">#REF!</definedName>
    <definedName name="S3R16" localSheetId="1">#REF!</definedName>
    <definedName name="S3R16" localSheetId="13">#REF!</definedName>
    <definedName name="S3R16" localSheetId="3">#REF!</definedName>
    <definedName name="S3R16" localSheetId="10">#REF!</definedName>
    <definedName name="S3R16">#REF!</definedName>
    <definedName name="S3R17" localSheetId="2">#REF!</definedName>
    <definedName name="S3R17" localSheetId="8">#REF!</definedName>
    <definedName name="S3R17" localSheetId="7">#REF!</definedName>
    <definedName name="S3R17" localSheetId="12">#REF!</definedName>
    <definedName name="S3R17" localSheetId="1">#REF!</definedName>
    <definedName name="S3R17" localSheetId="13">#REF!</definedName>
    <definedName name="S3R17" localSheetId="3">#REF!</definedName>
    <definedName name="S3R17" localSheetId="10">#REF!</definedName>
    <definedName name="S3R17">#REF!</definedName>
    <definedName name="S3R18" localSheetId="2">#REF!</definedName>
    <definedName name="S3R18" localSheetId="8">#REF!</definedName>
    <definedName name="S3R18" localSheetId="7">#REF!</definedName>
    <definedName name="S3R18" localSheetId="12">#REF!</definedName>
    <definedName name="S3R18" localSheetId="1">#REF!</definedName>
    <definedName name="S3R18" localSheetId="13">#REF!</definedName>
    <definedName name="S3R18" localSheetId="3">#REF!</definedName>
    <definedName name="S3R18" localSheetId="10">#REF!</definedName>
    <definedName name="S3R18">#REF!</definedName>
    <definedName name="S3R19" localSheetId="2">#REF!</definedName>
    <definedName name="S3R19" localSheetId="8">#REF!</definedName>
    <definedName name="S3R19" localSheetId="7">#REF!</definedName>
    <definedName name="S3R19" localSheetId="12">#REF!</definedName>
    <definedName name="S3R19" localSheetId="1">#REF!</definedName>
    <definedName name="S3R19" localSheetId="13">#REF!</definedName>
    <definedName name="S3R19" localSheetId="3">#REF!</definedName>
    <definedName name="S3R19" localSheetId="10">#REF!</definedName>
    <definedName name="S3R19">#REF!</definedName>
    <definedName name="S3R2" localSheetId="2">#REF!</definedName>
    <definedName name="S3R2" localSheetId="8">#REF!</definedName>
    <definedName name="S3R2" localSheetId="7">#REF!</definedName>
    <definedName name="S3R2" localSheetId="12">#REF!</definedName>
    <definedName name="S3R2" localSheetId="1">#REF!</definedName>
    <definedName name="S3R2" localSheetId="13">#REF!</definedName>
    <definedName name="S3R2" localSheetId="3">#REF!</definedName>
    <definedName name="S3R2" localSheetId="10">#REF!</definedName>
    <definedName name="S3R2">#REF!</definedName>
    <definedName name="S3R20" localSheetId="2">#REF!</definedName>
    <definedName name="S3R20" localSheetId="8">#REF!</definedName>
    <definedName name="S3R20" localSheetId="7">#REF!</definedName>
    <definedName name="S3R20" localSheetId="12">#REF!</definedName>
    <definedName name="S3R20" localSheetId="1">#REF!</definedName>
    <definedName name="S3R20" localSheetId="13">#REF!</definedName>
    <definedName name="S3R20" localSheetId="3">#REF!</definedName>
    <definedName name="S3R20" localSheetId="10">#REF!</definedName>
    <definedName name="S3R20">#REF!</definedName>
    <definedName name="S3R21" localSheetId="2">#REF!</definedName>
    <definedName name="S3R21" localSheetId="8">#REF!</definedName>
    <definedName name="S3R21" localSheetId="7">#REF!</definedName>
    <definedName name="S3R21" localSheetId="12">#REF!</definedName>
    <definedName name="S3R21" localSheetId="1">#REF!</definedName>
    <definedName name="S3R21" localSheetId="13">#REF!</definedName>
    <definedName name="S3R21" localSheetId="3">#REF!</definedName>
    <definedName name="S3R21" localSheetId="10">#REF!</definedName>
    <definedName name="S3R21">#REF!</definedName>
    <definedName name="S3R22" localSheetId="2">#REF!</definedName>
    <definedName name="S3R22" localSheetId="8">#REF!</definedName>
    <definedName name="S3R22" localSheetId="7">#REF!</definedName>
    <definedName name="S3R22" localSheetId="12">#REF!</definedName>
    <definedName name="S3R22" localSheetId="1">#REF!</definedName>
    <definedName name="S3R22" localSheetId="13">#REF!</definedName>
    <definedName name="S3R22" localSheetId="3">#REF!</definedName>
    <definedName name="S3R22" localSheetId="10">#REF!</definedName>
    <definedName name="S3R22">#REF!</definedName>
    <definedName name="S3R23" localSheetId="2">#REF!</definedName>
    <definedName name="S3R23" localSheetId="8">#REF!</definedName>
    <definedName name="S3R23" localSheetId="7">#REF!</definedName>
    <definedName name="S3R23" localSheetId="12">#REF!</definedName>
    <definedName name="S3R23" localSheetId="1">#REF!</definedName>
    <definedName name="S3R23" localSheetId="13">#REF!</definedName>
    <definedName name="S3R23" localSheetId="3">#REF!</definedName>
    <definedName name="S3R23" localSheetId="10">#REF!</definedName>
    <definedName name="S3R23">#REF!</definedName>
    <definedName name="S3R24" localSheetId="2">#REF!</definedName>
    <definedName name="S3R24" localSheetId="8">#REF!</definedName>
    <definedName name="S3R24" localSheetId="7">#REF!</definedName>
    <definedName name="S3R24" localSheetId="12">#REF!</definedName>
    <definedName name="S3R24" localSheetId="1">#REF!</definedName>
    <definedName name="S3R24" localSheetId="13">#REF!</definedName>
    <definedName name="S3R24" localSheetId="3">#REF!</definedName>
    <definedName name="S3R24" localSheetId="10">#REF!</definedName>
    <definedName name="S3R24">#REF!</definedName>
    <definedName name="S3R3" localSheetId="2">#REF!</definedName>
    <definedName name="S3R3" localSheetId="8">#REF!</definedName>
    <definedName name="S3R3" localSheetId="7">#REF!</definedName>
    <definedName name="S3R3" localSheetId="12">#REF!</definedName>
    <definedName name="S3R3" localSheetId="1">#REF!</definedName>
    <definedName name="S3R3" localSheetId="13">#REF!</definedName>
    <definedName name="S3R3" localSheetId="3">#REF!</definedName>
    <definedName name="S3R3" localSheetId="10">#REF!</definedName>
    <definedName name="S3R3">#REF!</definedName>
    <definedName name="S3R4" localSheetId="2">#REF!</definedName>
    <definedName name="S3R4" localSheetId="8">#REF!</definedName>
    <definedName name="S3R4" localSheetId="7">#REF!</definedName>
    <definedName name="S3R4" localSheetId="12">#REF!</definedName>
    <definedName name="S3R4" localSheetId="1">#REF!</definedName>
    <definedName name="S3R4" localSheetId="13">#REF!</definedName>
    <definedName name="S3R4" localSheetId="3">#REF!</definedName>
    <definedName name="S3R4" localSheetId="10">#REF!</definedName>
    <definedName name="S3R4">#REF!</definedName>
    <definedName name="S3R5" localSheetId="2">#REF!</definedName>
    <definedName name="S3R5" localSheetId="8">#REF!</definedName>
    <definedName name="S3R5" localSheetId="7">#REF!</definedName>
    <definedName name="S3R5" localSheetId="12">#REF!</definedName>
    <definedName name="S3R5" localSheetId="1">#REF!</definedName>
    <definedName name="S3R5" localSheetId="13">#REF!</definedName>
    <definedName name="S3R5" localSheetId="3">#REF!</definedName>
    <definedName name="S3R5" localSheetId="10">#REF!</definedName>
    <definedName name="S3R5">#REF!</definedName>
    <definedName name="S3R6" localSheetId="2">#REF!</definedName>
    <definedName name="S3R6" localSheetId="8">#REF!</definedName>
    <definedName name="S3R6" localSheetId="7">#REF!</definedName>
    <definedName name="S3R6" localSheetId="12">#REF!</definedName>
    <definedName name="S3R6" localSheetId="1">#REF!</definedName>
    <definedName name="S3R6" localSheetId="13">#REF!</definedName>
    <definedName name="S3R6" localSheetId="3">#REF!</definedName>
    <definedName name="S3R6" localSheetId="10">#REF!</definedName>
    <definedName name="S3R6">#REF!</definedName>
    <definedName name="S3R7" localSheetId="2">#REF!</definedName>
    <definedName name="S3R7" localSheetId="8">#REF!</definedName>
    <definedName name="S3R7" localSheetId="7">#REF!</definedName>
    <definedName name="S3R7" localSheetId="12">#REF!</definedName>
    <definedName name="S3R7" localSheetId="1">#REF!</definedName>
    <definedName name="S3R7" localSheetId="13">#REF!</definedName>
    <definedName name="S3R7" localSheetId="3">#REF!</definedName>
    <definedName name="S3R7" localSheetId="10">#REF!</definedName>
    <definedName name="S3R7">#REF!</definedName>
    <definedName name="S3R8" localSheetId="2">#REF!</definedName>
    <definedName name="S3R8" localSheetId="8">#REF!</definedName>
    <definedName name="S3R8" localSheetId="7">#REF!</definedName>
    <definedName name="S3R8" localSheetId="12">#REF!</definedName>
    <definedName name="S3R8" localSheetId="1">#REF!</definedName>
    <definedName name="S3R8" localSheetId="13">#REF!</definedName>
    <definedName name="S3R8" localSheetId="3">#REF!</definedName>
    <definedName name="S3R8" localSheetId="10">#REF!</definedName>
    <definedName name="S3R8">#REF!</definedName>
    <definedName name="S3R9" localSheetId="2">#REF!</definedName>
    <definedName name="S3R9" localSheetId="8">#REF!</definedName>
    <definedName name="S3R9" localSheetId="7">#REF!</definedName>
    <definedName name="S3R9" localSheetId="12">#REF!</definedName>
    <definedName name="S3R9" localSheetId="1">#REF!</definedName>
    <definedName name="S3R9" localSheetId="13">#REF!</definedName>
    <definedName name="S3R9" localSheetId="3">#REF!</definedName>
    <definedName name="S3R9" localSheetId="10">#REF!</definedName>
    <definedName name="S3R9">#REF!</definedName>
    <definedName name="S40P1" localSheetId="2">#REF!</definedName>
    <definedName name="S40P1" localSheetId="8">#REF!</definedName>
    <definedName name="S40P1" localSheetId="7">#REF!</definedName>
    <definedName name="S40P1" localSheetId="12">#REF!</definedName>
    <definedName name="S40P1" localSheetId="1">#REF!</definedName>
    <definedName name="S40P1" localSheetId="13">#REF!</definedName>
    <definedName name="S40P1" localSheetId="3">#REF!</definedName>
    <definedName name="S40P1" localSheetId="10">#REF!</definedName>
    <definedName name="S40P1">#REF!</definedName>
    <definedName name="S40P10" localSheetId="2">#REF!</definedName>
    <definedName name="S40P10" localSheetId="8">#REF!</definedName>
    <definedName name="S40P10" localSheetId="7">#REF!</definedName>
    <definedName name="S40P10" localSheetId="12">#REF!</definedName>
    <definedName name="S40P10" localSheetId="1">#REF!</definedName>
    <definedName name="S40P10" localSheetId="13">#REF!</definedName>
    <definedName name="S40P10" localSheetId="3">#REF!</definedName>
    <definedName name="S40P10" localSheetId="10">#REF!</definedName>
    <definedName name="S40P10">#REF!</definedName>
    <definedName name="S40P11" localSheetId="2">#REF!</definedName>
    <definedName name="S40P11" localSheetId="8">#REF!</definedName>
    <definedName name="S40P11" localSheetId="7">#REF!</definedName>
    <definedName name="S40P11" localSheetId="12">#REF!</definedName>
    <definedName name="S40P11" localSheetId="1">#REF!</definedName>
    <definedName name="S40P11" localSheetId="13">#REF!</definedName>
    <definedName name="S40P11" localSheetId="3">#REF!</definedName>
    <definedName name="S40P11" localSheetId="10">#REF!</definedName>
    <definedName name="S40P11">#REF!</definedName>
    <definedName name="S40P12" localSheetId="2">#REF!</definedName>
    <definedName name="S40P12" localSheetId="8">#REF!</definedName>
    <definedName name="S40P12" localSheetId="7">#REF!</definedName>
    <definedName name="S40P12" localSheetId="12">#REF!</definedName>
    <definedName name="S40P12" localSheetId="1">#REF!</definedName>
    <definedName name="S40P12" localSheetId="13">#REF!</definedName>
    <definedName name="S40P12" localSheetId="3">#REF!</definedName>
    <definedName name="S40P12" localSheetId="10">#REF!</definedName>
    <definedName name="S40P12">#REF!</definedName>
    <definedName name="S40P13" localSheetId="2">#REF!</definedName>
    <definedName name="S40P13" localSheetId="8">#REF!</definedName>
    <definedName name="S40P13" localSheetId="7">#REF!</definedName>
    <definedName name="S40P13" localSheetId="12">#REF!</definedName>
    <definedName name="S40P13" localSheetId="1">#REF!</definedName>
    <definedName name="S40P13" localSheetId="13">#REF!</definedName>
    <definedName name="S40P13" localSheetId="3">#REF!</definedName>
    <definedName name="S40P13" localSheetId="10">#REF!</definedName>
    <definedName name="S40P13">#REF!</definedName>
    <definedName name="S40P14" localSheetId="2">#REF!</definedName>
    <definedName name="S40P14" localSheetId="8">#REF!</definedName>
    <definedName name="S40P14" localSheetId="7">#REF!</definedName>
    <definedName name="S40P14" localSheetId="12">#REF!</definedName>
    <definedName name="S40P14" localSheetId="1">#REF!</definedName>
    <definedName name="S40P14" localSheetId="13">#REF!</definedName>
    <definedName name="S40P14" localSheetId="3">#REF!</definedName>
    <definedName name="S40P14" localSheetId="10">#REF!</definedName>
    <definedName name="S40P14">#REF!</definedName>
    <definedName name="S40P15" localSheetId="2">#REF!</definedName>
    <definedName name="S40P15" localSheetId="8">#REF!</definedName>
    <definedName name="S40P15" localSheetId="7">#REF!</definedName>
    <definedName name="S40P15" localSheetId="12">#REF!</definedName>
    <definedName name="S40P15" localSheetId="1">#REF!</definedName>
    <definedName name="S40P15" localSheetId="13">#REF!</definedName>
    <definedName name="S40P15" localSheetId="3">#REF!</definedName>
    <definedName name="S40P15" localSheetId="10">#REF!</definedName>
    <definedName name="S40P15">#REF!</definedName>
    <definedName name="S40P16" localSheetId="2">#REF!</definedName>
    <definedName name="S40P16" localSheetId="8">#REF!</definedName>
    <definedName name="S40P16" localSheetId="7">#REF!</definedName>
    <definedName name="S40P16" localSheetId="12">#REF!</definedName>
    <definedName name="S40P16" localSheetId="1">#REF!</definedName>
    <definedName name="S40P16" localSheetId="13">#REF!</definedName>
    <definedName name="S40P16" localSheetId="3">#REF!</definedName>
    <definedName name="S40P16" localSheetId="10">#REF!</definedName>
    <definedName name="S40P16">#REF!</definedName>
    <definedName name="S40P17" localSheetId="2">#REF!</definedName>
    <definedName name="S40P17" localSheetId="8">#REF!</definedName>
    <definedName name="S40P17" localSheetId="7">#REF!</definedName>
    <definedName name="S40P17" localSheetId="12">#REF!</definedName>
    <definedName name="S40P17" localSheetId="1">#REF!</definedName>
    <definedName name="S40P17" localSheetId="13">#REF!</definedName>
    <definedName name="S40P17" localSheetId="3">#REF!</definedName>
    <definedName name="S40P17" localSheetId="10">#REF!</definedName>
    <definedName name="S40P17">#REF!</definedName>
    <definedName name="S40P18" localSheetId="2">#REF!</definedName>
    <definedName name="S40P18" localSheetId="8">#REF!</definedName>
    <definedName name="S40P18" localSheetId="7">#REF!</definedName>
    <definedName name="S40P18" localSheetId="12">#REF!</definedName>
    <definedName name="S40P18" localSheetId="1">#REF!</definedName>
    <definedName name="S40P18" localSheetId="13">#REF!</definedName>
    <definedName name="S40P18" localSheetId="3">#REF!</definedName>
    <definedName name="S40P18" localSheetId="10">#REF!</definedName>
    <definedName name="S40P18">#REF!</definedName>
    <definedName name="S40P19" localSheetId="2">#REF!</definedName>
    <definedName name="S40P19" localSheetId="8">#REF!</definedName>
    <definedName name="S40P19" localSheetId="7">#REF!</definedName>
    <definedName name="S40P19" localSheetId="12">#REF!</definedName>
    <definedName name="S40P19" localSheetId="1">#REF!</definedName>
    <definedName name="S40P19" localSheetId="13">#REF!</definedName>
    <definedName name="S40P19" localSheetId="3">#REF!</definedName>
    <definedName name="S40P19" localSheetId="10">#REF!</definedName>
    <definedName name="S40P19">#REF!</definedName>
    <definedName name="S40P2" localSheetId="2">#REF!</definedName>
    <definedName name="S40P2" localSheetId="8">#REF!</definedName>
    <definedName name="S40P2" localSheetId="7">#REF!</definedName>
    <definedName name="S40P2" localSheetId="12">#REF!</definedName>
    <definedName name="S40P2" localSheetId="1">#REF!</definedName>
    <definedName name="S40P2" localSheetId="13">#REF!</definedName>
    <definedName name="S40P2" localSheetId="3">#REF!</definedName>
    <definedName name="S40P2" localSheetId="10">#REF!</definedName>
    <definedName name="S40P2">#REF!</definedName>
    <definedName name="S40P20" localSheetId="2">#REF!</definedName>
    <definedName name="S40P20" localSheetId="8">#REF!</definedName>
    <definedName name="S40P20" localSheetId="7">#REF!</definedName>
    <definedName name="S40P20" localSheetId="12">#REF!</definedName>
    <definedName name="S40P20" localSheetId="1">#REF!</definedName>
    <definedName name="S40P20" localSheetId="13">#REF!</definedName>
    <definedName name="S40P20" localSheetId="3">#REF!</definedName>
    <definedName name="S40P20" localSheetId="10">#REF!</definedName>
    <definedName name="S40P20">#REF!</definedName>
    <definedName name="S40P21" localSheetId="2">#REF!</definedName>
    <definedName name="S40P21" localSheetId="8">#REF!</definedName>
    <definedName name="S40P21" localSheetId="7">#REF!</definedName>
    <definedName name="S40P21" localSheetId="12">#REF!</definedName>
    <definedName name="S40P21" localSheetId="1">#REF!</definedName>
    <definedName name="S40P21" localSheetId="13">#REF!</definedName>
    <definedName name="S40P21" localSheetId="3">#REF!</definedName>
    <definedName name="S40P21" localSheetId="10">#REF!</definedName>
    <definedName name="S40P21">#REF!</definedName>
    <definedName name="S40P22" localSheetId="2">#REF!</definedName>
    <definedName name="S40P22" localSheetId="8">#REF!</definedName>
    <definedName name="S40P22" localSheetId="7">#REF!</definedName>
    <definedName name="S40P22" localSheetId="12">#REF!</definedName>
    <definedName name="S40P22" localSheetId="1">#REF!</definedName>
    <definedName name="S40P22" localSheetId="13">#REF!</definedName>
    <definedName name="S40P22" localSheetId="3">#REF!</definedName>
    <definedName name="S40P22" localSheetId="10">#REF!</definedName>
    <definedName name="S40P22">#REF!</definedName>
    <definedName name="S40P23" localSheetId="2">#REF!</definedName>
    <definedName name="S40P23" localSheetId="8">#REF!</definedName>
    <definedName name="S40P23" localSheetId="7">#REF!</definedName>
    <definedName name="S40P23" localSheetId="12">#REF!</definedName>
    <definedName name="S40P23" localSheetId="1">#REF!</definedName>
    <definedName name="S40P23" localSheetId="13">#REF!</definedName>
    <definedName name="S40P23" localSheetId="3">#REF!</definedName>
    <definedName name="S40P23" localSheetId="10">#REF!</definedName>
    <definedName name="S40P23">#REF!</definedName>
    <definedName name="S40P24" localSheetId="2">#REF!</definedName>
    <definedName name="S40P24" localSheetId="8">#REF!</definedName>
    <definedName name="S40P24" localSheetId="7">#REF!</definedName>
    <definedName name="S40P24" localSheetId="12">#REF!</definedName>
    <definedName name="S40P24" localSheetId="1">#REF!</definedName>
    <definedName name="S40P24" localSheetId="13">#REF!</definedName>
    <definedName name="S40P24" localSheetId="3">#REF!</definedName>
    <definedName name="S40P24" localSheetId="10">#REF!</definedName>
    <definedName name="S40P24">#REF!</definedName>
    <definedName name="S40P3" localSheetId="2">#REF!</definedName>
    <definedName name="S40P3" localSheetId="8">#REF!</definedName>
    <definedName name="S40P3" localSheetId="7">#REF!</definedName>
    <definedName name="S40P3" localSheetId="12">#REF!</definedName>
    <definedName name="S40P3" localSheetId="1">#REF!</definedName>
    <definedName name="S40P3" localSheetId="13">#REF!</definedName>
    <definedName name="S40P3" localSheetId="3">#REF!</definedName>
    <definedName name="S40P3" localSheetId="10">#REF!</definedName>
    <definedName name="S40P3">#REF!</definedName>
    <definedName name="S40P4" localSheetId="2">#REF!</definedName>
    <definedName name="S40P4" localSheetId="8">#REF!</definedName>
    <definedName name="S40P4" localSheetId="7">#REF!</definedName>
    <definedName name="S40P4" localSheetId="12">#REF!</definedName>
    <definedName name="S40P4" localSheetId="1">#REF!</definedName>
    <definedName name="S40P4" localSheetId="13">#REF!</definedName>
    <definedName name="S40P4" localSheetId="3">#REF!</definedName>
    <definedName name="S40P4" localSheetId="10">#REF!</definedName>
    <definedName name="S40P4">#REF!</definedName>
    <definedName name="S40P5" localSheetId="2">#REF!</definedName>
    <definedName name="S40P5" localSheetId="8">#REF!</definedName>
    <definedName name="S40P5" localSheetId="7">#REF!</definedName>
    <definedName name="S40P5" localSheetId="12">#REF!</definedName>
    <definedName name="S40P5" localSheetId="1">#REF!</definedName>
    <definedName name="S40P5" localSheetId="13">#REF!</definedName>
    <definedName name="S40P5" localSheetId="3">#REF!</definedName>
    <definedName name="S40P5" localSheetId="10">#REF!</definedName>
    <definedName name="S40P5">#REF!</definedName>
    <definedName name="S40P6" localSheetId="2">#REF!</definedName>
    <definedName name="S40P6" localSheetId="8">#REF!</definedName>
    <definedName name="S40P6" localSheetId="7">#REF!</definedName>
    <definedName name="S40P6" localSheetId="12">#REF!</definedName>
    <definedName name="S40P6" localSheetId="1">#REF!</definedName>
    <definedName name="S40P6" localSheetId="13">#REF!</definedName>
    <definedName name="S40P6" localSheetId="3">#REF!</definedName>
    <definedName name="S40P6" localSheetId="10">#REF!</definedName>
    <definedName name="S40P6">#REF!</definedName>
    <definedName name="S40P7" localSheetId="2">#REF!</definedName>
    <definedName name="S40P7" localSheetId="8">#REF!</definedName>
    <definedName name="S40P7" localSheetId="7">#REF!</definedName>
    <definedName name="S40P7" localSheetId="12">#REF!</definedName>
    <definedName name="S40P7" localSheetId="1">#REF!</definedName>
    <definedName name="S40P7" localSheetId="13">#REF!</definedName>
    <definedName name="S40P7" localSheetId="3">#REF!</definedName>
    <definedName name="S40P7" localSheetId="10">#REF!</definedName>
    <definedName name="S40P7">#REF!</definedName>
    <definedName name="S40P8" localSheetId="2">#REF!</definedName>
    <definedName name="S40P8" localSheetId="8">#REF!</definedName>
    <definedName name="S40P8" localSheetId="7">#REF!</definedName>
    <definedName name="S40P8" localSheetId="12">#REF!</definedName>
    <definedName name="S40P8" localSheetId="1">#REF!</definedName>
    <definedName name="S40P8" localSheetId="13">#REF!</definedName>
    <definedName name="S40P8" localSheetId="3">#REF!</definedName>
    <definedName name="S40P8" localSheetId="10">#REF!</definedName>
    <definedName name="S40P8">#REF!</definedName>
    <definedName name="S40P9" localSheetId="2">#REF!</definedName>
    <definedName name="S40P9" localSheetId="8">#REF!</definedName>
    <definedName name="S40P9" localSheetId="7">#REF!</definedName>
    <definedName name="S40P9" localSheetId="12">#REF!</definedName>
    <definedName name="S40P9" localSheetId="1">#REF!</definedName>
    <definedName name="S40P9" localSheetId="13">#REF!</definedName>
    <definedName name="S40P9" localSheetId="3">#REF!</definedName>
    <definedName name="S40P9" localSheetId="10">#REF!</definedName>
    <definedName name="S40P9">#REF!</definedName>
    <definedName name="S40R1" localSheetId="2">#REF!</definedName>
    <definedName name="S40R1" localSheetId="8">#REF!</definedName>
    <definedName name="S40R1" localSheetId="7">#REF!</definedName>
    <definedName name="S40R1" localSheetId="12">#REF!</definedName>
    <definedName name="S40R1" localSheetId="1">#REF!</definedName>
    <definedName name="S40R1" localSheetId="13">#REF!</definedName>
    <definedName name="S40R1" localSheetId="3">#REF!</definedName>
    <definedName name="S40R1" localSheetId="10">#REF!</definedName>
    <definedName name="S40R1">#REF!</definedName>
    <definedName name="S40R10" localSheetId="2">#REF!</definedName>
    <definedName name="S40R10" localSheetId="8">#REF!</definedName>
    <definedName name="S40R10" localSheetId="7">#REF!</definedName>
    <definedName name="S40R10" localSheetId="12">#REF!</definedName>
    <definedName name="S40R10" localSheetId="1">#REF!</definedName>
    <definedName name="S40R10" localSheetId="13">#REF!</definedName>
    <definedName name="S40R10" localSheetId="3">#REF!</definedName>
    <definedName name="S40R10" localSheetId="10">#REF!</definedName>
    <definedName name="S40R10">#REF!</definedName>
    <definedName name="S40R11" localSheetId="2">#REF!</definedName>
    <definedName name="S40R11" localSheetId="8">#REF!</definedName>
    <definedName name="S40R11" localSheetId="7">#REF!</definedName>
    <definedName name="S40R11" localSheetId="12">#REF!</definedName>
    <definedName name="S40R11" localSheetId="1">#REF!</definedName>
    <definedName name="S40R11" localSheetId="13">#REF!</definedName>
    <definedName name="S40R11" localSheetId="3">#REF!</definedName>
    <definedName name="S40R11" localSheetId="10">#REF!</definedName>
    <definedName name="S40R11">#REF!</definedName>
    <definedName name="S40R12" localSheetId="2">#REF!</definedName>
    <definedName name="S40R12" localSheetId="8">#REF!</definedName>
    <definedName name="S40R12" localSheetId="7">#REF!</definedName>
    <definedName name="S40R12" localSheetId="12">#REF!</definedName>
    <definedName name="S40R12" localSheetId="1">#REF!</definedName>
    <definedName name="S40R12" localSheetId="13">#REF!</definedName>
    <definedName name="S40R12" localSheetId="3">#REF!</definedName>
    <definedName name="S40R12" localSheetId="10">#REF!</definedName>
    <definedName name="S40R12">#REF!</definedName>
    <definedName name="S40R13" localSheetId="2">#REF!</definedName>
    <definedName name="S40R13" localSheetId="8">#REF!</definedName>
    <definedName name="S40R13" localSheetId="7">#REF!</definedName>
    <definedName name="S40R13" localSheetId="12">#REF!</definedName>
    <definedName name="S40R13" localSheetId="1">#REF!</definedName>
    <definedName name="S40R13" localSheetId="13">#REF!</definedName>
    <definedName name="S40R13" localSheetId="3">#REF!</definedName>
    <definedName name="S40R13" localSheetId="10">#REF!</definedName>
    <definedName name="S40R13">#REF!</definedName>
    <definedName name="S40R14" localSheetId="2">#REF!</definedName>
    <definedName name="S40R14" localSheetId="8">#REF!</definedName>
    <definedName name="S40R14" localSheetId="7">#REF!</definedName>
    <definedName name="S40R14" localSheetId="12">#REF!</definedName>
    <definedName name="S40R14" localSheetId="1">#REF!</definedName>
    <definedName name="S40R14" localSheetId="13">#REF!</definedName>
    <definedName name="S40R14" localSheetId="3">#REF!</definedName>
    <definedName name="S40R14" localSheetId="10">#REF!</definedName>
    <definedName name="S40R14">#REF!</definedName>
    <definedName name="S40R15" localSheetId="2">#REF!</definedName>
    <definedName name="S40R15" localSheetId="8">#REF!</definedName>
    <definedName name="S40R15" localSheetId="7">#REF!</definedName>
    <definedName name="S40R15" localSheetId="12">#REF!</definedName>
    <definedName name="S40R15" localSheetId="1">#REF!</definedName>
    <definedName name="S40R15" localSheetId="13">#REF!</definedName>
    <definedName name="S40R15" localSheetId="3">#REF!</definedName>
    <definedName name="S40R15" localSheetId="10">#REF!</definedName>
    <definedName name="S40R15">#REF!</definedName>
    <definedName name="S40R16" localSheetId="2">#REF!</definedName>
    <definedName name="S40R16" localSheetId="8">#REF!</definedName>
    <definedName name="S40R16" localSheetId="7">#REF!</definedName>
    <definedName name="S40R16" localSheetId="12">#REF!</definedName>
    <definedName name="S40R16" localSheetId="1">#REF!</definedName>
    <definedName name="S40R16" localSheetId="13">#REF!</definedName>
    <definedName name="S40R16" localSheetId="3">#REF!</definedName>
    <definedName name="S40R16" localSheetId="10">#REF!</definedName>
    <definedName name="S40R16">#REF!</definedName>
    <definedName name="S40R17" localSheetId="2">#REF!</definedName>
    <definedName name="S40R17" localSheetId="8">#REF!</definedName>
    <definedName name="S40R17" localSheetId="7">#REF!</definedName>
    <definedName name="S40R17" localSheetId="12">#REF!</definedName>
    <definedName name="S40R17" localSheetId="1">#REF!</definedName>
    <definedName name="S40R17" localSheetId="13">#REF!</definedName>
    <definedName name="S40R17" localSheetId="3">#REF!</definedName>
    <definedName name="S40R17" localSheetId="10">#REF!</definedName>
    <definedName name="S40R17">#REF!</definedName>
    <definedName name="S40R18" localSheetId="2">#REF!</definedName>
    <definedName name="S40R18" localSheetId="8">#REF!</definedName>
    <definedName name="S40R18" localSheetId="7">#REF!</definedName>
    <definedName name="S40R18" localSheetId="12">#REF!</definedName>
    <definedName name="S40R18" localSheetId="1">#REF!</definedName>
    <definedName name="S40R18" localSheetId="13">#REF!</definedName>
    <definedName name="S40R18" localSheetId="3">#REF!</definedName>
    <definedName name="S40R18" localSheetId="10">#REF!</definedName>
    <definedName name="S40R18">#REF!</definedName>
    <definedName name="S40R19" localSheetId="2">#REF!</definedName>
    <definedName name="S40R19" localSheetId="8">#REF!</definedName>
    <definedName name="S40R19" localSheetId="7">#REF!</definedName>
    <definedName name="S40R19" localSheetId="12">#REF!</definedName>
    <definedName name="S40R19" localSheetId="1">#REF!</definedName>
    <definedName name="S40R19" localSheetId="13">#REF!</definedName>
    <definedName name="S40R19" localSheetId="3">#REF!</definedName>
    <definedName name="S40R19" localSheetId="10">#REF!</definedName>
    <definedName name="S40R19">#REF!</definedName>
    <definedName name="S40R2" localSheetId="2">#REF!</definedName>
    <definedName name="S40R2" localSheetId="8">#REF!</definedName>
    <definedName name="S40R2" localSheetId="7">#REF!</definedName>
    <definedName name="S40R2" localSheetId="12">#REF!</definedName>
    <definedName name="S40R2" localSheetId="1">#REF!</definedName>
    <definedName name="S40R2" localSheetId="13">#REF!</definedName>
    <definedName name="S40R2" localSheetId="3">#REF!</definedName>
    <definedName name="S40R2" localSheetId="10">#REF!</definedName>
    <definedName name="S40R2">#REF!</definedName>
    <definedName name="S40R20" localSheetId="2">#REF!</definedName>
    <definedName name="S40R20" localSheetId="8">#REF!</definedName>
    <definedName name="S40R20" localSheetId="7">#REF!</definedName>
    <definedName name="S40R20" localSheetId="12">#REF!</definedName>
    <definedName name="S40R20" localSheetId="1">#REF!</definedName>
    <definedName name="S40R20" localSheetId="13">#REF!</definedName>
    <definedName name="S40R20" localSheetId="3">#REF!</definedName>
    <definedName name="S40R20" localSheetId="10">#REF!</definedName>
    <definedName name="S40R20">#REF!</definedName>
    <definedName name="S40R21" localSheetId="2">#REF!</definedName>
    <definedName name="S40R21" localSheetId="8">#REF!</definedName>
    <definedName name="S40R21" localSheetId="7">#REF!</definedName>
    <definedName name="S40R21" localSheetId="12">#REF!</definedName>
    <definedName name="S40R21" localSheetId="1">#REF!</definedName>
    <definedName name="S40R21" localSheetId="13">#REF!</definedName>
    <definedName name="S40R21" localSheetId="3">#REF!</definedName>
    <definedName name="S40R21" localSheetId="10">#REF!</definedName>
    <definedName name="S40R21">#REF!</definedName>
    <definedName name="S40R22" localSheetId="2">#REF!</definedName>
    <definedName name="S40R22" localSheetId="8">#REF!</definedName>
    <definedName name="S40R22" localSheetId="7">#REF!</definedName>
    <definedName name="S40R22" localSheetId="12">#REF!</definedName>
    <definedName name="S40R22" localSheetId="1">#REF!</definedName>
    <definedName name="S40R22" localSheetId="13">#REF!</definedName>
    <definedName name="S40R22" localSheetId="3">#REF!</definedName>
    <definedName name="S40R22" localSheetId="10">#REF!</definedName>
    <definedName name="S40R22">#REF!</definedName>
    <definedName name="S40R23" localSheetId="2">#REF!</definedName>
    <definedName name="S40R23" localSheetId="8">#REF!</definedName>
    <definedName name="S40R23" localSheetId="7">#REF!</definedName>
    <definedName name="S40R23" localSheetId="12">#REF!</definedName>
    <definedName name="S40R23" localSheetId="1">#REF!</definedName>
    <definedName name="S40R23" localSheetId="13">#REF!</definedName>
    <definedName name="S40R23" localSheetId="3">#REF!</definedName>
    <definedName name="S40R23" localSheetId="10">#REF!</definedName>
    <definedName name="S40R23">#REF!</definedName>
    <definedName name="S40R24" localSheetId="2">#REF!</definedName>
    <definedName name="S40R24" localSheetId="8">#REF!</definedName>
    <definedName name="S40R24" localSheetId="7">#REF!</definedName>
    <definedName name="S40R24" localSheetId="12">#REF!</definedName>
    <definedName name="S40R24" localSheetId="1">#REF!</definedName>
    <definedName name="S40R24" localSheetId="13">#REF!</definedName>
    <definedName name="S40R24" localSheetId="3">#REF!</definedName>
    <definedName name="S40R24" localSheetId="10">#REF!</definedName>
    <definedName name="S40R24">#REF!</definedName>
    <definedName name="S40R3" localSheetId="2">#REF!</definedName>
    <definedName name="S40R3" localSheetId="8">#REF!</definedName>
    <definedName name="S40R3" localSheetId="7">#REF!</definedName>
    <definedName name="S40R3" localSheetId="12">#REF!</definedName>
    <definedName name="S40R3" localSheetId="1">#REF!</definedName>
    <definedName name="S40R3" localSheetId="13">#REF!</definedName>
    <definedName name="S40R3" localSheetId="3">#REF!</definedName>
    <definedName name="S40R3" localSheetId="10">#REF!</definedName>
    <definedName name="S40R3">#REF!</definedName>
    <definedName name="S40R4" localSheetId="2">#REF!</definedName>
    <definedName name="S40R4" localSheetId="8">#REF!</definedName>
    <definedName name="S40R4" localSheetId="7">#REF!</definedName>
    <definedName name="S40R4" localSheetId="12">#REF!</definedName>
    <definedName name="S40R4" localSheetId="1">#REF!</definedName>
    <definedName name="S40R4" localSheetId="13">#REF!</definedName>
    <definedName name="S40R4" localSheetId="3">#REF!</definedName>
    <definedName name="S40R4" localSheetId="10">#REF!</definedName>
    <definedName name="S40R4">#REF!</definedName>
    <definedName name="S40R5" localSheetId="2">#REF!</definedName>
    <definedName name="S40R5" localSheetId="8">#REF!</definedName>
    <definedName name="S40R5" localSheetId="7">#REF!</definedName>
    <definedName name="S40R5" localSheetId="12">#REF!</definedName>
    <definedName name="S40R5" localSheetId="1">#REF!</definedName>
    <definedName name="S40R5" localSheetId="13">#REF!</definedName>
    <definedName name="S40R5" localSheetId="3">#REF!</definedName>
    <definedName name="S40R5" localSheetId="10">#REF!</definedName>
    <definedName name="S40R5">#REF!</definedName>
    <definedName name="S40R6" localSheetId="2">#REF!</definedName>
    <definedName name="S40R6" localSheetId="8">#REF!</definedName>
    <definedName name="S40R6" localSheetId="7">#REF!</definedName>
    <definedName name="S40R6" localSheetId="12">#REF!</definedName>
    <definedName name="S40R6" localSheetId="1">#REF!</definedName>
    <definedName name="S40R6" localSheetId="13">#REF!</definedName>
    <definedName name="S40R6" localSheetId="3">#REF!</definedName>
    <definedName name="S40R6" localSheetId="10">#REF!</definedName>
    <definedName name="S40R6">#REF!</definedName>
    <definedName name="S40R7" localSheetId="2">#REF!</definedName>
    <definedName name="S40R7" localSheetId="8">#REF!</definedName>
    <definedName name="S40R7" localSheetId="7">#REF!</definedName>
    <definedName name="S40R7" localSheetId="12">#REF!</definedName>
    <definedName name="S40R7" localSheetId="1">#REF!</definedName>
    <definedName name="S40R7" localSheetId="13">#REF!</definedName>
    <definedName name="S40R7" localSheetId="3">#REF!</definedName>
    <definedName name="S40R7" localSheetId="10">#REF!</definedName>
    <definedName name="S40R7">#REF!</definedName>
    <definedName name="S40R8" localSheetId="2">#REF!</definedName>
    <definedName name="S40R8" localSheetId="8">#REF!</definedName>
    <definedName name="S40R8" localSheetId="7">#REF!</definedName>
    <definedName name="S40R8" localSheetId="12">#REF!</definedName>
    <definedName name="S40R8" localSheetId="1">#REF!</definedName>
    <definedName name="S40R8" localSheetId="13">#REF!</definedName>
    <definedName name="S40R8" localSheetId="3">#REF!</definedName>
    <definedName name="S40R8" localSheetId="10">#REF!</definedName>
    <definedName name="S40R8">#REF!</definedName>
    <definedName name="S40R9" localSheetId="2">#REF!</definedName>
    <definedName name="S40R9" localSheetId="8">#REF!</definedName>
    <definedName name="S40R9" localSheetId="7">#REF!</definedName>
    <definedName name="S40R9" localSheetId="12">#REF!</definedName>
    <definedName name="S40R9" localSheetId="1">#REF!</definedName>
    <definedName name="S40R9" localSheetId="13">#REF!</definedName>
    <definedName name="S40R9" localSheetId="3">#REF!</definedName>
    <definedName name="S40R9" localSheetId="10">#REF!</definedName>
    <definedName name="S40R9">#REF!</definedName>
    <definedName name="S41P1" localSheetId="2">#REF!</definedName>
    <definedName name="S41P1" localSheetId="8">#REF!</definedName>
    <definedName name="S41P1" localSheetId="7">#REF!</definedName>
    <definedName name="S41P1" localSheetId="12">#REF!</definedName>
    <definedName name="S41P1" localSheetId="1">#REF!</definedName>
    <definedName name="S41P1" localSheetId="13">#REF!</definedName>
    <definedName name="S41P1" localSheetId="3">#REF!</definedName>
    <definedName name="S41P1" localSheetId="10">#REF!</definedName>
    <definedName name="S41P1">#REF!</definedName>
    <definedName name="S41P10" localSheetId="2">#REF!</definedName>
    <definedName name="S41P10" localSheetId="8">#REF!</definedName>
    <definedName name="S41P10" localSheetId="7">#REF!</definedName>
    <definedName name="S41P10" localSheetId="12">#REF!</definedName>
    <definedName name="S41P10" localSheetId="1">#REF!</definedName>
    <definedName name="S41P10" localSheetId="13">#REF!</definedName>
    <definedName name="S41P10" localSheetId="3">#REF!</definedName>
    <definedName name="S41P10" localSheetId="10">#REF!</definedName>
    <definedName name="S41P10">#REF!</definedName>
    <definedName name="S41P11" localSheetId="2">#REF!</definedName>
    <definedName name="S41P11" localSheetId="8">#REF!</definedName>
    <definedName name="S41P11" localSheetId="7">#REF!</definedName>
    <definedName name="S41P11" localSheetId="12">#REF!</definedName>
    <definedName name="S41P11" localSheetId="1">#REF!</definedName>
    <definedName name="S41P11" localSheetId="13">#REF!</definedName>
    <definedName name="S41P11" localSheetId="3">#REF!</definedName>
    <definedName name="S41P11" localSheetId="10">#REF!</definedName>
    <definedName name="S41P11">#REF!</definedName>
    <definedName name="S41P12" localSheetId="2">#REF!</definedName>
    <definedName name="S41P12" localSheetId="8">#REF!</definedName>
    <definedName name="S41P12" localSheetId="7">#REF!</definedName>
    <definedName name="S41P12" localSheetId="12">#REF!</definedName>
    <definedName name="S41P12" localSheetId="1">#REF!</definedName>
    <definedName name="S41P12" localSheetId="13">#REF!</definedName>
    <definedName name="S41P12" localSheetId="3">#REF!</definedName>
    <definedName name="S41P12" localSheetId="10">#REF!</definedName>
    <definedName name="S41P12">#REF!</definedName>
    <definedName name="S41P13" localSheetId="2">#REF!</definedName>
    <definedName name="S41P13" localSheetId="8">#REF!</definedName>
    <definedName name="S41P13" localSheetId="7">#REF!</definedName>
    <definedName name="S41P13" localSheetId="12">#REF!</definedName>
    <definedName name="S41P13" localSheetId="1">#REF!</definedName>
    <definedName name="S41P13" localSheetId="13">#REF!</definedName>
    <definedName name="S41P13" localSheetId="3">#REF!</definedName>
    <definedName name="S41P13" localSheetId="10">#REF!</definedName>
    <definedName name="S41P13">#REF!</definedName>
    <definedName name="S41P14" localSheetId="2">#REF!</definedName>
    <definedName name="S41P14" localSheetId="8">#REF!</definedName>
    <definedName name="S41P14" localSheetId="7">#REF!</definedName>
    <definedName name="S41P14" localSheetId="12">#REF!</definedName>
    <definedName name="S41P14" localSheetId="1">#REF!</definedName>
    <definedName name="S41P14" localSheetId="13">#REF!</definedName>
    <definedName name="S41P14" localSheetId="3">#REF!</definedName>
    <definedName name="S41P14" localSheetId="10">#REF!</definedName>
    <definedName name="S41P14">#REF!</definedName>
    <definedName name="S41P15" localSheetId="2">#REF!</definedName>
    <definedName name="S41P15" localSheetId="8">#REF!</definedName>
    <definedName name="S41P15" localSheetId="7">#REF!</definedName>
    <definedName name="S41P15" localSheetId="12">#REF!</definedName>
    <definedName name="S41P15" localSheetId="1">#REF!</definedName>
    <definedName name="S41P15" localSheetId="13">#REF!</definedName>
    <definedName name="S41P15" localSheetId="3">#REF!</definedName>
    <definedName name="S41P15" localSheetId="10">#REF!</definedName>
    <definedName name="S41P15">#REF!</definedName>
    <definedName name="S41P16" localSheetId="2">#REF!</definedName>
    <definedName name="S41P16" localSheetId="8">#REF!</definedName>
    <definedName name="S41P16" localSheetId="7">#REF!</definedName>
    <definedName name="S41P16" localSheetId="12">#REF!</definedName>
    <definedName name="S41P16" localSheetId="1">#REF!</definedName>
    <definedName name="S41P16" localSheetId="13">#REF!</definedName>
    <definedName name="S41P16" localSheetId="3">#REF!</definedName>
    <definedName name="S41P16" localSheetId="10">#REF!</definedName>
    <definedName name="S41P16">#REF!</definedName>
    <definedName name="S41P17" localSheetId="2">#REF!</definedName>
    <definedName name="S41P17" localSheetId="8">#REF!</definedName>
    <definedName name="S41P17" localSheetId="7">#REF!</definedName>
    <definedName name="S41P17" localSheetId="12">#REF!</definedName>
    <definedName name="S41P17" localSheetId="1">#REF!</definedName>
    <definedName name="S41P17" localSheetId="13">#REF!</definedName>
    <definedName name="S41P17" localSheetId="3">#REF!</definedName>
    <definedName name="S41P17" localSheetId="10">#REF!</definedName>
    <definedName name="S41P17">#REF!</definedName>
    <definedName name="S41P18" localSheetId="2">#REF!</definedName>
    <definedName name="S41P18" localSheetId="8">#REF!</definedName>
    <definedName name="S41P18" localSheetId="7">#REF!</definedName>
    <definedName name="S41P18" localSheetId="12">#REF!</definedName>
    <definedName name="S41P18" localSheetId="1">#REF!</definedName>
    <definedName name="S41P18" localSheetId="13">#REF!</definedName>
    <definedName name="S41P18" localSheetId="3">#REF!</definedName>
    <definedName name="S41P18" localSheetId="10">#REF!</definedName>
    <definedName name="S41P18">#REF!</definedName>
    <definedName name="S41P19" localSheetId="2">#REF!</definedName>
    <definedName name="S41P19" localSheetId="8">#REF!</definedName>
    <definedName name="S41P19" localSheetId="7">#REF!</definedName>
    <definedName name="S41P19" localSheetId="12">#REF!</definedName>
    <definedName name="S41P19" localSheetId="1">#REF!</definedName>
    <definedName name="S41P19" localSheetId="13">#REF!</definedName>
    <definedName name="S41P19" localSheetId="3">#REF!</definedName>
    <definedName name="S41P19" localSheetId="10">#REF!</definedName>
    <definedName name="S41P19">#REF!</definedName>
    <definedName name="S41P2" localSheetId="2">#REF!</definedName>
    <definedName name="S41P2" localSheetId="8">#REF!</definedName>
    <definedName name="S41P2" localSheetId="7">#REF!</definedName>
    <definedName name="S41P2" localSheetId="12">#REF!</definedName>
    <definedName name="S41P2" localSheetId="1">#REF!</definedName>
    <definedName name="S41P2" localSheetId="13">#REF!</definedName>
    <definedName name="S41P2" localSheetId="3">#REF!</definedName>
    <definedName name="S41P2" localSheetId="10">#REF!</definedName>
    <definedName name="S41P2">#REF!</definedName>
    <definedName name="S41P20" localSheetId="2">#REF!</definedName>
    <definedName name="S41P20" localSheetId="8">#REF!</definedName>
    <definedName name="S41P20" localSheetId="7">#REF!</definedName>
    <definedName name="S41P20" localSheetId="12">#REF!</definedName>
    <definedName name="S41P20" localSheetId="1">#REF!</definedName>
    <definedName name="S41P20" localSheetId="13">#REF!</definedName>
    <definedName name="S41P20" localSheetId="3">#REF!</definedName>
    <definedName name="S41P20" localSheetId="10">#REF!</definedName>
    <definedName name="S41P20">#REF!</definedName>
    <definedName name="S41P21" localSheetId="2">#REF!</definedName>
    <definedName name="S41P21" localSheetId="8">#REF!</definedName>
    <definedName name="S41P21" localSheetId="7">#REF!</definedName>
    <definedName name="S41P21" localSheetId="12">#REF!</definedName>
    <definedName name="S41P21" localSheetId="1">#REF!</definedName>
    <definedName name="S41P21" localSheetId="13">#REF!</definedName>
    <definedName name="S41P21" localSheetId="3">#REF!</definedName>
    <definedName name="S41P21" localSheetId="10">#REF!</definedName>
    <definedName name="S41P21">#REF!</definedName>
    <definedName name="S41P22" localSheetId="2">#REF!</definedName>
    <definedName name="S41P22" localSheetId="8">#REF!</definedName>
    <definedName name="S41P22" localSheetId="7">#REF!</definedName>
    <definedName name="S41P22" localSheetId="12">#REF!</definedName>
    <definedName name="S41P22" localSheetId="1">#REF!</definedName>
    <definedName name="S41P22" localSheetId="13">#REF!</definedName>
    <definedName name="S41P22" localSheetId="3">#REF!</definedName>
    <definedName name="S41P22" localSheetId="10">#REF!</definedName>
    <definedName name="S41P22">#REF!</definedName>
    <definedName name="S41P23" localSheetId="2">#REF!</definedName>
    <definedName name="S41P23" localSheetId="8">#REF!</definedName>
    <definedName name="S41P23" localSheetId="7">#REF!</definedName>
    <definedName name="S41P23" localSheetId="12">#REF!</definedName>
    <definedName name="S41P23" localSheetId="1">#REF!</definedName>
    <definedName name="S41P23" localSheetId="13">#REF!</definedName>
    <definedName name="S41P23" localSheetId="3">#REF!</definedName>
    <definedName name="S41P23" localSheetId="10">#REF!</definedName>
    <definedName name="S41P23">#REF!</definedName>
    <definedName name="S41P24" localSheetId="2">#REF!</definedName>
    <definedName name="S41P24" localSheetId="8">#REF!</definedName>
    <definedName name="S41P24" localSheetId="7">#REF!</definedName>
    <definedName name="S41P24" localSheetId="12">#REF!</definedName>
    <definedName name="S41P24" localSheetId="1">#REF!</definedName>
    <definedName name="S41P24" localSheetId="13">#REF!</definedName>
    <definedName name="S41P24" localSheetId="3">#REF!</definedName>
    <definedName name="S41P24" localSheetId="10">#REF!</definedName>
    <definedName name="S41P24">#REF!</definedName>
    <definedName name="S41P3" localSheetId="2">#REF!</definedName>
    <definedName name="S41P3" localSheetId="8">#REF!</definedName>
    <definedName name="S41P3" localSheetId="7">#REF!</definedName>
    <definedName name="S41P3" localSheetId="12">#REF!</definedName>
    <definedName name="S41P3" localSheetId="1">#REF!</definedName>
    <definedName name="S41P3" localSheetId="13">#REF!</definedName>
    <definedName name="S41P3" localSheetId="3">#REF!</definedName>
    <definedName name="S41P3" localSheetId="10">#REF!</definedName>
    <definedName name="S41P3">#REF!</definedName>
    <definedName name="S41P4" localSheetId="2">#REF!</definedName>
    <definedName name="S41P4" localSheetId="8">#REF!</definedName>
    <definedName name="S41P4" localSheetId="7">#REF!</definedName>
    <definedName name="S41P4" localSheetId="12">#REF!</definedName>
    <definedName name="S41P4" localSheetId="1">#REF!</definedName>
    <definedName name="S41P4" localSheetId="13">#REF!</definedName>
    <definedName name="S41P4" localSheetId="3">#REF!</definedName>
    <definedName name="S41P4" localSheetId="10">#REF!</definedName>
    <definedName name="S41P4">#REF!</definedName>
    <definedName name="S41P5" localSheetId="2">#REF!</definedName>
    <definedName name="S41P5" localSheetId="8">#REF!</definedName>
    <definedName name="S41P5" localSheetId="7">#REF!</definedName>
    <definedName name="S41P5" localSheetId="12">#REF!</definedName>
    <definedName name="S41P5" localSheetId="1">#REF!</definedName>
    <definedName name="S41P5" localSheetId="13">#REF!</definedName>
    <definedName name="S41P5" localSheetId="3">#REF!</definedName>
    <definedName name="S41P5" localSheetId="10">#REF!</definedName>
    <definedName name="S41P5">#REF!</definedName>
    <definedName name="S41P6" localSheetId="2">#REF!</definedName>
    <definedName name="S41P6" localSheetId="8">#REF!</definedName>
    <definedName name="S41P6" localSheetId="7">#REF!</definedName>
    <definedName name="S41P6" localSheetId="12">#REF!</definedName>
    <definedName name="S41P6" localSheetId="1">#REF!</definedName>
    <definedName name="S41P6" localSheetId="13">#REF!</definedName>
    <definedName name="S41P6" localSheetId="3">#REF!</definedName>
    <definedName name="S41P6" localSheetId="10">#REF!</definedName>
    <definedName name="S41P6">#REF!</definedName>
    <definedName name="S41P7" localSheetId="2">#REF!</definedName>
    <definedName name="S41P7" localSheetId="8">#REF!</definedName>
    <definedName name="S41P7" localSheetId="7">#REF!</definedName>
    <definedName name="S41P7" localSheetId="12">#REF!</definedName>
    <definedName name="S41P7" localSheetId="1">#REF!</definedName>
    <definedName name="S41P7" localSheetId="13">#REF!</definedName>
    <definedName name="S41P7" localSheetId="3">#REF!</definedName>
    <definedName name="S41P7" localSheetId="10">#REF!</definedName>
    <definedName name="S41P7">#REF!</definedName>
    <definedName name="S41P8" localSheetId="2">#REF!</definedName>
    <definedName name="S41P8" localSheetId="8">#REF!</definedName>
    <definedName name="S41P8" localSheetId="7">#REF!</definedName>
    <definedName name="S41P8" localSheetId="12">#REF!</definedName>
    <definedName name="S41P8" localSheetId="1">#REF!</definedName>
    <definedName name="S41P8" localSheetId="13">#REF!</definedName>
    <definedName name="S41P8" localSheetId="3">#REF!</definedName>
    <definedName name="S41P8" localSheetId="10">#REF!</definedName>
    <definedName name="S41P8">#REF!</definedName>
    <definedName name="S41P9" localSheetId="2">#REF!</definedName>
    <definedName name="S41P9" localSheetId="8">#REF!</definedName>
    <definedName name="S41P9" localSheetId="7">#REF!</definedName>
    <definedName name="S41P9" localSheetId="12">#REF!</definedName>
    <definedName name="S41P9" localSheetId="1">#REF!</definedName>
    <definedName name="S41P9" localSheetId="13">#REF!</definedName>
    <definedName name="S41P9" localSheetId="3">#REF!</definedName>
    <definedName name="S41P9" localSheetId="10">#REF!</definedName>
    <definedName name="S41P9">#REF!</definedName>
    <definedName name="S41R1" localSheetId="2">#REF!</definedName>
    <definedName name="S41R1" localSheetId="8">#REF!</definedName>
    <definedName name="S41R1" localSheetId="7">#REF!</definedName>
    <definedName name="S41R1" localSheetId="12">#REF!</definedName>
    <definedName name="S41R1" localSheetId="1">#REF!</definedName>
    <definedName name="S41R1" localSheetId="13">#REF!</definedName>
    <definedName name="S41R1" localSheetId="3">#REF!</definedName>
    <definedName name="S41R1" localSheetId="10">#REF!</definedName>
    <definedName name="S41R1">#REF!</definedName>
    <definedName name="S41R10" localSheetId="2">#REF!</definedName>
    <definedName name="S41R10" localSheetId="8">#REF!</definedName>
    <definedName name="S41R10" localSheetId="7">#REF!</definedName>
    <definedName name="S41R10" localSheetId="12">#REF!</definedName>
    <definedName name="S41R10" localSheetId="1">#REF!</definedName>
    <definedName name="S41R10" localSheetId="13">#REF!</definedName>
    <definedName name="S41R10" localSheetId="3">#REF!</definedName>
    <definedName name="S41R10" localSheetId="10">#REF!</definedName>
    <definedName name="S41R10">#REF!</definedName>
    <definedName name="S41R11" localSheetId="2">#REF!</definedName>
    <definedName name="S41R11" localSheetId="8">#REF!</definedName>
    <definedName name="S41R11" localSheetId="7">#REF!</definedName>
    <definedName name="S41R11" localSheetId="12">#REF!</definedName>
    <definedName name="S41R11" localSheetId="1">#REF!</definedName>
    <definedName name="S41R11" localSheetId="13">#REF!</definedName>
    <definedName name="S41R11" localSheetId="3">#REF!</definedName>
    <definedName name="S41R11" localSheetId="10">#REF!</definedName>
    <definedName name="S41R11">#REF!</definedName>
    <definedName name="S41R12" localSheetId="2">#REF!</definedName>
    <definedName name="S41R12" localSheetId="8">#REF!</definedName>
    <definedName name="S41R12" localSheetId="7">#REF!</definedName>
    <definedName name="S41R12" localSheetId="12">#REF!</definedName>
    <definedName name="S41R12" localSheetId="1">#REF!</definedName>
    <definedName name="S41R12" localSheetId="13">#REF!</definedName>
    <definedName name="S41R12" localSheetId="3">#REF!</definedName>
    <definedName name="S41R12" localSheetId="10">#REF!</definedName>
    <definedName name="S41R12">#REF!</definedName>
    <definedName name="S41R13" localSheetId="2">#REF!</definedName>
    <definedName name="S41R13" localSheetId="8">#REF!</definedName>
    <definedName name="S41R13" localSheetId="7">#REF!</definedName>
    <definedName name="S41R13" localSheetId="12">#REF!</definedName>
    <definedName name="S41R13" localSheetId="1">#REF!</definedName>
    <definedName name="S41R13" localSheetId="13">#REF!</definedName>
    <definedName name="S41R13" localSheetId="3">#REF!</definedName>
    <definedName name="S41R13" localSheetId="10">#REF!</definedName>
    <definedName name="S41R13">#REF!</definedName>
    <definedName name="S41R14" localSheetId="2">#REF!</definedName>
    <definedName name="S41R14" localSheetId="8">#REF!</definedName>
    <definedName name="S41R14" localSheetId="7">#REF!</definedName>
    <definedName name="S41R14" localSheetId="12">#REF!</definedName>
    <definedName name="S41R14" localSheetId="1">#REF!</definedName>
    <definedName name="S41R14" localSheetId="13">#REF!</definedName>
    <definedName name="S41R14" localSheetId="3">#REF!</definedName>
    <definedName name="S41R14" localSheetId="10">#REF!</definedName>
    <definedName name="S41R14">#REF!</definedName>
    <definedName name="S41R15" localSheetId="2">#REF!</definedName>
    <definedName name="S41R15" localSheetId="8">#REF!</definedName>
    <definedName name="S41R15" localSheetId="7">#REF!</definedName>
    <definedName name="S41R15" localSheetId="12">#REF!</definedName>
    <definedName name="S41R15" localSheetId="1">#REF!</definedName>
    <definedName name="S41R15" localSheetId="13">#REF!</definedName>
    <definedName name="S41R15" localSheetId="3">#REF!</definedName>
    <definedName name="S41R15" localSheetId="10">#REF!</definedName>
    <definedName name="S41R15">#REF!</definedName>
    <definedName name="S41R16" localSheetId="2">#REF!</definedName>
    <definedName name="S41R16" localSheetId="8">#REF!</definedName>
    <definedName name="S41R16" localSheetId="7">#REF!</definedName>
    <definedName name="S41R16" localSheetId="12">#REF!</definedName>
    <definedName name="S41R16" localSheetId="1">#REF!</definedName>
    <definedName name="S41R16" localSheetId="13">#REF!</definedName>
    <definedName name="S41R16" localSheetId="3">#REF!</definedName>
    <definedName name="S41R16" localSheetId="10">#REF!</definedName>
    <definedName name="S41R16">#REF!</definedName>
    <definedName name="S41R17" localSheetId="2">#REF!</definedName>
    <definedName name="S41R17" localSheetId="8">#REF!</definedName>
    <definedName name="S41R17" localSheetId="7">#REF!</definedName>
    <definedName name="S41R17" localSheetId="12">#REF!</definedName>
    <definedName name="S41R17" localSheetId="1">#REF!</definedName>
    <definedName name="S41R17" localSheetId="13">#REF!</definedName>
    <definedName name="S41R17" localSheetId="3">#REF!</definedName>
    <definedName name="S41R17" localSheetId="10">#REF!</definedName>
    <definedName name="S41R17">#REF!</definedName>
    <definedName name="S41R18" localSheetId="2">#REF!</definedName>
    <definedName name="S41R18" localSheetId="8">#REF!</definedName>
    <definedName name="S41R18" localSheetId="7">#REF!</definedName>
    <definedName name="S41R18" localSheetId="12">#REF!</definedName>
    <definedName name="S41R18" localSheetId="1">#REF!</definedName>
    <definedName name="S41R18" localSheetId="13">#REF!</definedName>
    <definedName name="S41R18" localSheetId="3">#REF!</definedName>
    <definedName name="S41R18" localSheetId="10">#REF!</definedName>
    <definedName name="S41R18">#REF!</definedName>
    <definedName name="S41R19" localSheetId="2">#REF!</definedName>
    <definedName name="S41R19" localSheetId="8">#REF!</definedName>
    <definedName name="S41R19" localSheetId="7">#REF!</definedName>
    <definedName name="S41R19" localSheetId="12">#REF!</definedName>
    <definedName name="S41R19" localSheetId="1">#REF!</definedName>
    <definedName name="S41R19" localSheetId="13">#REF!</definedName>
    <definedName name="S41R19" localSheetId="3">#REF!</definedName>
    <definedName name="S41R19" localSheetId="10">#REF!</definedName>
    <definedName name="S41R19">#REF!</definedName>
    <definedName name="S41R2" localSheetId="2">#REF!</definedName>
    <definedName name="S41R2" localSheetId="8">#REF!</definedName>
    <definedName name="S41R2" localSheetId="7">#REF!</definedName>
    <definedName name="S41R2" localSheetId="12">#REF!</definedName>
    <definedName name="S41R2" localSheetId="1">#REF!</definedName>
    <definedName name="S41R2" localSheetId="13">#REF!</definedName>
    <definedName name="S41R2" localSheetId="3">#REF!</definedName>
    <definedName name="S41R2" localSheetId="10">#REF!</definedName>
    <definedName name="S41R2">#REF!</definedName>
    <definedName name="S41R20" localSheetId="2">#REF!</definedName>
    <definedName name="S41R20" localSheetId="8">#REF!</definedName>
    <definedName name="S41R20" localSheetId="7">#REF!</definedName>
    <definedName name="S41R20" localSheetId="12">#REF!</definedName>
    <definedName name="S41R20" localSheetId="1">#REF!</definedName>
    <definedName name="S41R20" localSheetId="13">#REF!</definedName>
    <definedName name="S41R20" localSheetId="3">#REF!</definedName>
    <definedName name="S41R20" localSheetId="10">#REF!</definedName>
    <definedName name="S41R20">#REF!</definedName>
    <definedName name="S41R21" localSheetId="2">#REF!</definedName>
    <definedName name="S41R21" localSheetId="8">#REF!</definedName>
    <definedName name="S41R21" localSheetId="7">#REF!</definedName>
    <definedName name="S41R21" localSheetId="12">#REF!</definedName>
    <definedName name="S41R21" localSheetId="1">#REF!</definedName>
    <definedName name="S41R21" localSheetId="13">#REF!</definedName>
    <definedName name="S41R21" localSheetId="3">#REF!</definedName>
    <definedName name="S41R21" localSheetId="10">#REF!</definedName>
    <definedName name="S41R21">#REF!</definedName>
    <definedName name="S41R22" localSheetId="2">#REF!</definedName>
    <definedName name="S41R22" localSheetId="8">#REF!</definedName>
    <definedName name="S41R22" localSheetId="7">#REF!</definedName>
    <definedName name="S41R22" localSheetId="12">#REF!</definedName>
    <definedName name="S41R22" localSheetId="1">#REF!</definedName>
    <definedName name="S41R22" localSheetId="13">#REF!</definedName>
    <definedName name="S41R22" localSheetId="3">#REF!</definedName>
    <definedName name="S41R22" localSheetId="10">#REF!</definedName>
    <definedName name="S41R22">#REF!</definedName>
    <definedName name="S41R23" localSheetId="2">#REF!</definedName>
    <definedName name="S41R23" localSheetId="8">#REF!</definedName>
    <definedName name="S41R23" localSheetId="7">#REF!</definedName>
    <definedName name="S41R23" localSheetId="12">#REF!</definedName>
    <definedName name="S41R23" localSheetId="1">#REF!</definedName>
    <definedName name="S41R23" localSheetId="13">#REF!</definedName>
    <definedName name="S41R23" localSheetId="3">#REF!</definedName>
    <definedName name="S41R23" localSheetId="10">#REF!</definedName>
    <definedName name="S41R23">#REF!</definedName>
    <definedName name="S41R24" localSheetId="2">#REF!</definedName>
    <definedName name="S41R24" localSheetId="8">#REF!</definedName>
    <definedName name="S41R24" localSheetId="7">#REF!</definedName>
    <definedName name="S41R24" localSheetId="12">#REF!</definedName>
    <definedName name="S41R24" localSheetId="1">#REF!</definedName>
    <definedName name="S41R24" localSheetId="13">#REF!</definedName>
    <definedName name="S41R24" localSheetId="3">#REF!</definedName>
    <definedName name="S41R24" localSheetId="10">#REF!</definedName>
    <definedName name="S41R24">#REF!</definedName>
    <definedName name="S41R3" localSheetId="2">#REF!</definedName>
    <definedName name="S41R3" localSheetId="8">#REF!</definedName>
    <definedName name="S41R3" localSheetId="7">#REF!</definedName>
    <definedName name="S41R3" localSheetId="12">#REF!</definedName>
    <definedName name="S41R3" localSheetId="1">#REF!</definedName>
    <definedName name="S41R3" localSheetId="13">#REF!</definedName>
    <definedName name="S41R3" localSheetId="3">#REF!</definedName>
    <definedName name="S41R3" localSheetId="10">#REF!</definedName>
    <definedName name="S41R3">#REF!</definedName>
    <definedName name="S41R4" localSheetId="2">#REF!</definedName>
    <definedName name="S41R4" localSheetId="8">#REF!</definedName>
    <definedName name="S41R4" localSheetId="7">#REF!</definedName>
    <definedName name="S41R4" localSheetId="12">#REF!</definedName>
    <definedName name="S41R4" localSheetId="1">#REF!</definedName>
    <definedName name="S41R4" localSheetId="13">#REF!</definedName>
    <definedName name="S41R4" localSheetId="3">#REF!</definedName>
    <definedName name="S41R4" localSheetId="10">#REF!</definedName>
    <definedName name="S41R4">#REF!</definedName>
    <definedName name="S41R5" localSheetId="2">#REF!</definedName>
    <definedName name="S41R5" localSheetId="8">#REF!</definedName>
    <definedName name="S41R5" localSheetId="7">#REF!</definedName>
    <definedName name="S41R5" localSheetId="12">#REF!</definedName>
    <definedName name="S41R5" localSheetId="1">#REF!</definedName>
    <definedName name="S41R5" localSheetId="13">#REF!</definedName>
    <definedName name="S41R5" localSheetId="3">#REF!</definedName>
    <definedName name="S41R5" localSheetId="10">#REF!</definedName>
    <definedName name="S41R5">#REF!</definedName>
    <definedName name="S41R6" localSheetId="2">#REF!</definedName>
    <definedName name="S41R6" localSheetId="8">#REF!</definedName>
    <definedName name="S41R6" localSheetId="7">#REF!</definedName>
    <definedName name="S41R6" localSheetId="12">#REF!</definedName>
    <definedName name="S41R6" localSheetId="1">#REF!</definedName>
    <definedName name="S41R6" localSheetId="13">#REF!</definedName>
    <definedName name="S41R6" localSheetId="3">#REF!</definedName>
    <definedName name="S41R6" localSheetId="10">#REF!</definedName>
    <definedName name="S41R6">#REF!</definedName>
    <definedName name="S41R7" localSheetId="2">#REF!</definedName>
    <definedName name="S41R7" localSheetId="8">#REF!</definedName>
    <definedName name="S41R7" localSheetId="7">#REF!</definedName>
    <definedName name="S41R7" localSheetId="12">#REF!</definedName>
    <definedName name="S41R7" localSheetId="1">#REF!</definedName>
    <definedName name="S41R7" localSheetId="13">#REF!</definedName>
    <definedName name="S41R7" localSheetId="3">#REF!</definedName>
    <definedName name="S41R7" localSheetId="10">#REF!</definedName>
    <definedName name="S41R7">#REF!</definedName>
    <definedName name="S41R8" localSheetId="2">#REF!</definedName>
    <definedName name="S41R8" localSheetId="8">#REF!</definedName>
    <definedName name="S41R8" localSheetId="7">#REF!</definedName>
    <definedName name="S41R8" localSheetId="12">#REF!</definedName>
    <definedName name="S41R8" localSheetId="1">#REF!</definedName>
    <definedName name="S41R8" localSheetId="13">#REF!</definedName>
    <definedName name="S41R8" localSheetId="3">#REF!</definedName>
    <definedName name="S41R8" localSheetId="10">#REF!</definedName>
    <definedName name="S41R8">#REF!</definedName>
    <definedName name="S41R9" localSheetId="2">#REF!</definedName>
    <definedName name="S41R9" localSheetId="8">#REF!</definedName>
    <definedName name="S41R9" localSheetId="7">#REF!</definedName>
    <definedName name="S41R9" localSheetId="12">#REF!</definedName>
    <definedName name="S41R9" localSheetId="1">#REF!</definedName>
    <definedName name="S41R9" localSheetId="13">#REF!</definedName>
    <definedName name="S41R9" localSheetId="3">#REF!</definedName>
    <definedName name="S41R9" localSheetId="10">#REF!</definedName>
    <definedName name="S41R9">#REF!</definedName>
    <definedName name="S42P1" localSheetId="2">#REF!</definedName>
    <definedName name="S42P1" localSheetId="8">#REF!</definedName>
    <definedName name="S42P1" localSheetId="7">#REF!</definedName>
    <definedName name="S42P1" localSheetId="12">#REF!</definedName>
    <definedName name="S42P1" localSheetId="1">#REF!</definedName>
    <definedName name="S42P1" localSheetId="13">#REF!</definedName>
    <definedName name="S42P1" localSheetId="3">#REF!</definedName>
    <definedName name="S42P1" localSheetId="10">#REF!</definedName>
    <definedName name="S42P1">#REF!</definedName>
    <definedName name="S42P10" localSheetId="2">#REF!</definedName>
    <definedName name="S42P10" localSheetId="8">#REF!</definedName>
    <definedName name="S42P10" localSheetId="7">#REF!</definedName>
    <definedName name="S42P10" localSheetId="12">#REF!</definedName>
    <definedName name="S42P10" localSheetId="1">#REF!</definedName>
    <definedName name="S42P10" localSheetId="13">#REF!</definedName>
    <definedName name="S42P10" localSheetId="3">#REF!</definedName>
    <definedName name="S42P10" localSheetId="10">#REF!</definedName>
    <definedName name="S42P10">#REF!</definedName>
    <definedName name="S42P11" localSheetId="2">#REF!</definedName>
    <definedName name="S42P11" localSheetId="8">#REF!</definedName>
    <definedName name="S42P11" localSheetId="7">#REF!</definedName>
    <definedName name="S42P11" localSheetId="12">#REF!</definedName>
    <definedName name="S42P11" localSheetId="1">#REF!</definedName>
    <definedName name="S42P11" localSheetId="13">#REF!</definedName>
    <definedName name="S42P11" localSheetId="3">#REF!</definedName>
    <definedName name="S42P11" localSheetId="10">#REF!</definedName>
    <definedName name="S42P11">#REF!</definedName>
    <definedName name="S42P12" localSheetId="2">#REF!</definedName>
    <definedName name="S42P12" localSheetId="8">#REF!</definedName>
    <definedName name="S42P12" localSheetId="7">#REF!</definedName>
    <definedName name="S42P12" localSheetId="12">#REF!</definedName>
    <definedName name="S42P12" localSheetId="1">#REF!</definedName>
    <definedName name="S42P12" localSheetId="13">#REF!</definedName>
    <definedName name="S42P12" localSheetId="3">#REF!</definedName>
    <definedName name="S42P12" localSheetId="10">#REF!</definedName>
    <definedName name="S42P12">#REF!</definedName>
    <definedName name="S42P13" localSheetId="2">#REF!</definedName>
    <definedName name="S42P13" localSheetId="8">#REF!</definedName>
    <definedName name="S42P13" localSheetId="7">#REF!</definedName>
    <definedName name="S42P13" localSheetId="12">#REF!</definedName>
    <definedName name="S42P13" localSheetId="1">#REF!</definedName>
    <definedName name="S42P13" localSheetId="13">#REF!</definedName>
    <definedName name="S42P13" localSheetId="3">#REF!</definedName>
    <definedName name="S42P13" localSheetId="10">#REF!</definedName>
    <definedName name="S42P13">#REF!</definedName>
    <definedName name="S42P14" localSheetId="2">#REF!</definedName>
    <definedName name="S42P14" localSheetId="8">#REF!</definedName>
    <definedName name="S42P14" localSheetId="7">#REF!</definedName>
    <definedName name="S42P14" localSheetId="12">#REF!</definedName>
    <definedName name="S42P14" localSheetId="1">#REF!</definedName>
    <definedName name="S42P14" localSheetId="13">#REF!</definedName>
    <definedName name="S42P14" localSheetId="3">#REF!</definedName>
    <definedName name="S42P14" localSheetId="10">#REF!</definedName>
    <definedName name="S42P14">#REF!</definedName>
    <definedName name="S42P15" localSheetId="2">#REF!</definedName>
    <definedName name="S42P15" localSheetId="8">#REF!</definedName>
    <definedName name="S42P15" localSheetId="7">#REF!</definedName>
    <definedName name="S42P15" localSheetId="12">#REF!</definedName>
    <definedName name="S42P15" localSheetId="1">#REF!</definedName>
    <definedName name="S42P15" localSheetId="13">#REF!</definedName>
    <definedName name="S42P15" localSheetId="3">#REF!</definedName>
    <definedName name="S42P15" localSheetId="10">#REF!</definedName>
    <definedName name="S42P15">#REF!</definedName>
    <definedName name="S42P16" localSheetId="2">#REF!</definedName>
    <definedName name="S42P16" localSheetId="8">#REF!</definedName>
    <definedName name="S42P16" localSheetId="7">#REF!</definedName>
    <definedName name="S42P16" localSheetId="12">#REF!</definedName>
    <definedName name="S42P16" localSheetId="1">#REF!</definedName>
    <definedName name="S42P16" localSheetId="13">#REF!</definedName>
    <definedName name="S42P16" localSheetId="3">#REF!</definedName>
    <definedName name="S42P16" localSheetId="10">#REF!</definedName>
    <definedName name="S42P16">#REF!</definedName>
    <definedName name="S42P17" localSheetId="2">#REF!</definedName>
    <definedName name="S42P17" localSheetId="8">#REF!</definedName>
    <definedName name="S42P17" localSheetId="7">#REF!</definedName>
    <definedName name="S42P17" localSheetId="12">#REF!</definedName>
    <definedName name="S42P17" localSheetId="1">#REF!</definedName>
    <definedName name="S42P17" localSheetId="13">#REF!</definedName>
    <definedName name="S42P17" localSheetId="3">#REF!</definedName>
    <definedName name="S42P17" localSheetId="10">#REF!</definedName>
    <definedName name="S42P17">#REF!</definedName>
    <definedName name="S42P18" localSheetId="2">#REF!</definedName>
    <definedName name="S42P18" localSheetId="8">#REF!</definedName>
    <definedName name="S42P18" localSheetId="7">#REF!</definedName>
    <definedName name="S42P18" localSheetId="12">#REF!</definedName>
    <definedName name="S42P18" localSheetId="1">#REF!</definedName>
    <definedName name="S42P18" localSheetId="13">#REF!</definedName>
    <definedName name="S42P18" localSheetId="3">#REF!</definedName>
    <definedName name="S42P18" localSheetId="10">#REF!</definedName>
    <definedName name="S42P18">#REF!</definedName>
    <definedName name="S42P19" localSheetId="2">#REF!</definedName>
    <definedName name="S42P19" localSheetId="8">#REF!</definedName>
    <definedName name="S42P19" localSheetId="7">#REF!</definedName>
    <definedName name="S42P19" localSheetId="12">#REF!</definedName>
    <definedName name="S42P19" localSheetId="1">#REF!</definedName>
    <definedName name="S42P19" localSheetId="13">#REF!</definedName>
    <definedName name="S42P19" localSheetId="3">#REF!</definedName>
    <definedName name="S42P19" localSheetId="10">#REF!</definedName>
    <definedName name="S42P19">#REF!</definedName>
    <definedName name="S42P2" localSheetId="2">#REF!</definedName>
    <definedName name="S42P2" localSheetId="8">#REF!</definedName>
    <definedName name="S42P2" localSheetId="7">#REF!</definedName>
    <definedName name="S42P2" localSheetId="12">#REF!</definedName>
    <definedName name="S42P2" localSheetId="1">#REF!</definedName>
    <definedName name="S42P2" localSheetId="13">#REF!</definedName>
    <definedName name="S42P2" localSheetId="3">#REF!</definedName>
    <definedName name="S42P2" localSheetId="10">#REF!</definedName>
    <definedName name="S42P2">#REF!</definedName>
    <definedName name="S42P20" localSheetId="2">#REF!</definedName>
    <definedName name="S42P20" localSheetId="8">#REF!</definedName>
    <definedName name="S42P20" localSheetId="7">#REF!</definedName>
    <definedName name="S42P20" localSheetId="12">#REF!</definedName>
    <definedName name="S42P20" localSheetId="1">#REF!</definedName>
    <definedName name="S42P20" localSheetId="13">#REF!</definedName>
    <definedName name="S42P20" localSheetId="3">#REF!</definedName>
    <definedName name="S42P20" localSheetId="10">#REF!</definedName>
    <definedName name="S42P20">#REF!</definedName>
    <definedName name="S42P21" localSheetId="2">#REF!</definedName>
    <definedName name="S42P21" localSheetId="8">#REF!</definedName>
    <definedName name="S42P21" localSheetId="7">#REF!</definedName>
    <definedName name="S42P21" localSheetId="12">#REF!</definedName>
    <definedName name="S42P21" localSheetId="1">#REF!</definedName>
    <definedName name="S42P21" localSheetId="13">#REF!</definedName>
    <definedName name="S42P21" localSheetId="3">#REF!</definedName>
    <definedName name="S42P21" localSheetId="10">#REF!</definedName>
    <definedName name="S42P21">#REF!</definedName>
    <definedName name="S42P22" localSheetId="2">#REF!</definedName>
    <definedName name="S42P22" localSheetId="8">#REF!</definedName>
    <definedName name="S42P22" localSheetId="7">#REF!</definedName>
    <definedName name="S42P22" localSheetId="12">#REF!</definedName>
    <definedName name="S42P22" localSheetId="1">#REF!</definedName>
    <definedName name="S42P22" localSheetId="13">#REF!</definedName>
    <definedName name="S42P22" localSheetId="3">#REF!</definedName>
    <definedName name="S42P22" localSheetId="10">#REF!</definedName>
    <definedName name="S42P22">#REF!</definedName>
    <definedName name="S42P23" localSheetId="2">#REF!</definedName>
    <definedName name="S42P23" localSheetId="8">#REF!</definedName>
    <definedName name="S42P23" localSheetId="7">#REF!</definedName>
    <definedName name="S42P23" localSheetId="12">#REF!</definedName>
    <definedName name="S42P23" localSheetId="1">#REF!</definedName>
    <definedName name="S42P23" localSheetId="13">#REF!</definedName>
    <definedName name="S42P23" localSheetId="3">#REF!</definedName>
    <definedName name="S42P23" localSheetId="10">#REF!</definedName>
    <definedName name="S42P23">#REF!</definedName>
    <definedName name="S42P24" localSheetId="2">#REF!</definedName>
    <definedName name="S42P24" localSheetId="8">#REF!</definedName>
    <definedName name="S42P24" localSheetId="7">#REF!</definedName>
    <definedName name="S42P24" localSheetId="12">#REF!</definedName>
    <definedName name="S42P24" localSheetId="1">#REF!</definedName>
    <definedName name="S42P24" localSheetId="13">#REF!</definedName>
    <definedName name="S42P24" localSheetId="3">#REF!</definedName>
    <definedName name="S42P24" localSheetId="10">#REF!</definedName>
    <definedName name="S42P24">#REF!</definedName>
    <definedName name="S42P3" localSheetId="2">#REF!</definedName>
    <definedName name="S42P3" localSheetId="8">#REF!</definedName>
    <definedName name="S42P3" localSheetId="7">#REF!</definedName>
    <definedName name="S42P3" localSheetId="12">#REF!</definedName>
    <definedName name="S42P3" localSheetId="1">#REF!</definedName>
    <definedName name="S42P3" localSheetId="13">#REF!</definedName>
    <definedName name="S42P3" localSheetId="3">#REF!</definedName>
    <definedName name="S42P3" localSheetId="10">#REF!</definedName>
    <definedName name="S42P3">#REF!</definedName>
    <definedName name="S42P4" localSheetId="2">#REF!</definedName>
    <definedName name="S42P4" localSheetId="8">#REF!</definedName>
    <definedName name="S42P4" localSheetId="7">#REF!</definedName>
    <definedName name="S42P4" localSheetId="12">#REF!</definedName>
    <definedName name="S42P4" localSheetId="1">#REF!</definedName>
    <definedName name="S42P4" localSheetId="13">#REF!</definedName>
    <definedName name="S42P4" localSheetId="3">#REF!</definedName>
    <definedName name="S42P4" localSheetId="10">#REF!</definedName>
    <definedName name="S42P4">#REF!</definedName>
    <definedName name="S42P5" localSheetId="2">#REF!</definedName>
    <definedName name="S42P5" localSheetId="8">#REF!</definedName>
    <definedName name="S42P5" localSheetId="7">#REF!</definedName>
    <definedName name="S42P5" localSheetId="12">#REF!</definedName>
    <definedName name="S42P5" localSheetId="1">#REF!</definedName>
    <definedName name="S42P5" localSheetId="13">#REF!</definedName>
    <definedName name="S42P5" localSheetId="3">#REF!</definedName>
    <definedName name="S42P5" localSheetId="10">#REF!</definedName>
    <definedName name="S42P5">#REF!</definedName>
    <definedName name="S42P6" localSheetId="2">#REF!</definedName>
    <definedName name="S42P6" localSheetId="8">#REF!</definedName>
    <definedName name="S42P6" localSheetId="7">#REF!</definedName>
    <definedName name="S42P6" localSheetId="12">#REF!</definedName>
    <definedName name="S42P6" localSheetId="1">#REF!</definedName>
    <definedName name="S42P6" localSheetId="13">#REF!</definedName>
    <definedName name="S42P6" localSheetId="3">#REF!</definedName>
    <definedName name="S42P6" localSheetId="10">#REF!</definedName>
    <definedName name="S42P6">#REF!</definedName>
    <definedName name="S42P7" localSheetId="2">#REF!</definedName>
    <definedName name="S42P7" localSheetId="8">#REF!</definedName>
    <definedName name="S42P7" localSheetId="7">#REF!</definedName>
    <definedName name="S42P7" localSheetId="12">#REF!</definedName>
    <definedName name="S42P7" localSheetId="1">#REF!</definedName>
    <definedName name="S42P7" localSheetId="13">#REF!</definedName>
    <definedName name="S42P7" localSheetId="3">#REF!</definedName>
    <definedName name="S42P7" localSheetId="10">#REF!</definedName>
    <definedName name="S42P7">#REF!</definedName>
    <definedName name="S42P8" localSheetId="2">#REF!</definedName>
    <definedName name="S42P8" localSheetId="8">#REF!</definedName>
    <definedName name="S42P8" localSheetId="7">#REF!</definedName>
    <definedName name="S42P8" localSheetId="12">#REF!</definedName>
    <definedName name="S42P8" localSheetId="1">#REF!</definedName>
    <definedName name="S42P8" localSheetId="13">#REF!</definedName>
    <definedName name="S42P8" localSheetId="3">#REF!</definedName>
    <definedName name="S42P8" localSheetId="10">#REF!</definedName>
    <definedName name="S42P8">#REF!</definedName>
    <definedName name="S42P9" localSheetId="2">#REF!</definedName>
    <definedName name="S42P9" localSheetId="8">#REF!</definedName>
    <definedName name="S42P9" localSheetId="7">#REF!</definedName>
    <definedName name="S42P9" localSheetId="12">#REF!</definedName>
    <definedName name="S42P9" localSheetId="1">#REF!</definedName>
    <definedName name="S42P9" localSheetId="13">#REF!</definedName>
    <definedName name="S42P9" localSheetId="3">#REF!</definedName>
    <definedName name="S42P9" localSheetId="10">#REF!</definedName>
    <definedName name="S42P9">#REF!</definedName>
    <definedName name="S42R1" localSheetId="2">#REF!</definedName>
    <definedName name="S42R1" localSheetId="8">#REF!</definedName>
    <definedName name="S42R1" localSheetId="7">#REF!</definedName>
    <definedName name="S42R1" localSheetId="12">#REF!</definedName>
    <definedName name="S42R1" localSheetId="1">#REF!</definedName>
    <definedName name="S42R1" localSheetId="13">#REF!</definedName>
    <definedName name="S42R1" localSheetId="3">#REF!</definedName>
    <definedName name="S42R1" localSheetId="10">#REF!</definedName>
    <definedName name="S42R1">#REF!</definedName>
    <definedName name="S42R10" localSheetId="2">#REF!</definedName>
    <definedName name="S42R10" localSheetId="8">#REF!</definedName>
    <definedName name="S42R10" localSheetId="7">#REF!</definedName>
    <definedName name="S42R10" localSheetId="12">#REF!</definedName>
    <definedName name="S42R10" localSheetId="1">#REF!</definedName>
    <definedName name="S42R10" localSheetId="13">#REF!</definedName>
    <definedName name="S42R10" localSheetId="3">#REF!</definedName>
    <definedName name="S42R10" localSheetId="10">#REF!</definedName>
    <definedName name="S42R10">#REF!</definedName>
    <definedName name="S42R11" localSheetId="2">#REF!</definedName>
    <definedName name="S42R11" localSheetId="8">#REF!</definedName>
    <definedName name="S42R11" localSheetId="7">#REF!</definedName>
    <definedName name="S42R11" localSheetId="12">#REF!</definedName>
    <definedName name="S42R11" localSheetId="1">#REF!</definedName>
    <definedName name="S42R11" localSheetId="13">#REF!</definedName>
    <definedName name="S42R11" localSheetId="3">#REF!</definedName>
    <definedName name="S42R11" localSheetId="10">#REF!</definedName>
    <definedName name="S42R11">#REF!</definedName>
    <definedName name="S42R12" localSheetId="2">#REF!</definedName>
    <definedName name="S42R12" localSheetId="8">#REF!</definedName>
    <definedName name="S42R12" localSheetId="7">#REF!</definedName>
    <definedName name="S42R12" localSheetId="12">#REF!</definedName>
    <definedName name="S42R12" localSheetId="1">#REF!</definedName>
    <definedName name="S42R12" localSheetId="13">#REF!</definedName>
    <definedName name="S42R12" localSheetId="3">#REF!</definedName>
    <definedName name="S42R12" localSheetId="10">#REF!</definedName>
    <definedName name="S42R12">#REF!</definedName>
    <definedName name="S42R13" localSheetId="2">#REF!</definedName>
    <definedName name="S42R13" localSheetId="8">#REF!</definedName>
    <definedName name="S42R13" localSheetId="7">#REF!</definedName>
    <definedName name="S42R13" localSheetId="12">#REF!</definedName>
    <definedName name="S42R13" localSheetId="1">#REF!</definedName>
    <definedName name="S42R13" localSheetId="13">#REF!</definedName>
    <definedName name="S42R13" localSheetId="3">#REF!</definedName>
    <definedName name="S42R13" localSheetId="10">#REF!</definedName>
    <definedName name="S42R13">#REF!</definedName>
    <definedName name="S42R14" localSheetId="2">#REF!</definedName>
    <definedName name="S42R14" localSheetId="8">#REF!</definedName>
    <definedName name="S42R14" localSheetId="7">#REF!</definedName>
    <definedName name="S42R14" localSheetId="12">#REF!</definedName>
    <definedName name="S42R14" localSheetId="1">#REF!</definedName>
    <definedName name="S42R14" localSheetId="13">#REF!</definedName>
    <definedName name="S42R14" localSheetId="3">#REF!</definedName>
    <definedName name="S42R14" localSheetId="10">#REF!</definedName>
    <definedName name="S42R14">#REF!</definedName>
    <definedName name="S42R15" localSheetId="2">#REF!</definedName>
    <definedName name="S42R15" localSheetId="8">#REF!</definedName>
    <definedName name="S42R15" localSheetId="7">#REF!</definedName>
    <definedName name="S42R15" localSheetId="12">#REF!</definedName>
    <definedName name="S42R15" localSheetId="1">#REF!</definedName>
    <definedName name="S42R15" localSheetId="13">#REF!</definedName>
    <definedName name="S42R15" localSheetId="3">#REF!</definedName>
    <definedName name="S42R15" localSheetId="10">#REF!</definedName>
    <definedName name="S42R15">#REF!</definedName>
    <definedName name="S42R16" localSheetId="2">#REF!</definedName>
    <definedName name="S42R16" localSheetId="8">#REF!</definedName>
    <definedName name="S42R16" localSheetId="7">#REF!</definedName>
    <definedName name="S42R16" localSheetId="12">#REF!</definedName>
    <definedName name="S42R16" localSheetId="1">#REF!</definedName>
    <definedName name="S42R16" localSheetId="13">#REF!</definedName>
    <definedName name="S42R16" localSheetId="3">#REF!</definedName>
    <definedName name="S42R16" localSheetId="10">#REF!</definedName>
    <definedName name="S42R16">#REF!</definedName>
    <definedName name="S42R17" localSheetId="2">#REF!</definedName>
    <definedName name="S42R17" localSheetId="8">#REF!</definedName>
    <definedName name="S42R17" localSheetId="7">#REF!</definedName>
    <definedName name="S42R17" localSheetId="12">#REF!</definedName>
    <definedName name="S42R17" localSheetId="1">#REF!</definedName>
    <definedName name="S42R17" localSheetId="13">#REF!</definedName>
    <definedName name="S42R17" localSheetId="3">#REF!</definedName>
    <definedName name="S42R17" localSheetId="10">#REF!</definedName>
    <definedName name="S42R17">#REF!</definedName>
    <definedName name="S42R18" localSheetId="2">#REF!</definedName>
    <definedName name="S42R18" localSheetId="8">#REF!</definedName>
    <definedName name="S42R18" localSheetId="7">#REF!</definedName>
    <definedName name="S42R18" localSheetId="12">#REF!</definedName>
    <definedName name="S42R18" localSheetId="1">#REF!</definedName>
    <definedName name="S42R18" localSheetId="13">#REF!</definedName>
    <definedName name="S42R18" localSheetId="3">#REF!</definedName>
    <definedName name="S42R18" localSheetId="10">#REF!</definedName>
    <definedName name="S42R18">#REF!</definedName>
    <definedName name="S42R19" localSheetId="2">#REF!</definedName>
    <definedName name="S42R19" localSheetId="8">#REF!</definedName>
    <definedName name="S42R19" localSheetId="7">#REF!</definedName>
    <definedName name="S42R19" localSheetId="12">#REF!</definedName>
    <definedName name="S42R19" localSheetId="1">#REF!</definedName>
    <definedName name="S42R19" localSheetId="13">#REF!</definedName>
    <definedName name="S42R19" localSheetId="3">#REF!</definedName>
    <definedName name="S42R19" localSheetId="10">#REF!</definedName>
    <definedName name="S42R19">#REF!</definedName>
    <definedName name="S42R2" localSheetId="2">#REF!</definedName>
    <definedName name="S42R2" localSheetId="8">#REF!</definedName>
    <definedName name="S42R2" localSheetId="7">#REF!</definedName>
    <definedName name="S42R2" localSheetId="12">#REF!</definedName>
    <definedName name="S42R2" localSheetId="1">#REF!</definedName>
    <definedName name="S42R2" localSheetId="13">#REF!</definedName>
    <definedName name="S42R2" localSheetId="3">#REF!</definedName>
    <definedName name="S42R2" localSheetId="10">#REF!</definedName>
    <definedName name="S42R2">#REF!</definedName>
    <definedName name="S42R20" localSheetId="2">#REF!</definedName>
    <definedName name="S42R20" localSheetId="8">#REF!</definedName>
    <definedName name="S42R20" localSheetId="7">#REF!</definedName>
    <definedName name="S42R20" localSheetId="12">#REF!</definedName>
    <definedName name="S42R20" localSheetId="1">#REF!</definedName>
    <definedName name="S42R20" localSheetId="13">#REF!</definedName>
    <definedName name="S42R20" localSheetId="3">#REF!</definedName>
    <definedName name="S42R20" localSheetId="10">#REF!</definedName>
    <definedName name="S42R20">#REF!</definedName>
    <definedName name="S42R21" localSheetId="2">#REF!</definedName>
    <definedName name="S42R21" localSheetId="8">#REF!</definedName>
    <definedName name="S42R21" localSheetId="7">#REF!</definedName>
    <definedName name="S42R21" localSheetId="12">#REF!</definedName>
    <definedName name="S42R21" localSheetId="1">#REF!</definedName>
    <definedName name="S42R21" localSheetId="13">#REF!</definedName>
    <definedName name="S42R21" localSheetId="3">#REF!</definedName>
    <definedName name="S42R21" localSheetId="10">#REF!</definedName>
    <definedName name="S42R21">#REF!</definedName>
    <definedName name="S42R22" localSheetId="2">#REF!</definedName>
    <definedName name="S42R22" localSheetId="8">#REF!</definedName>
    <definedName name="S42R22" localSheetId="7">#REF!</definedName>
    <definedName name="S42R22" localSheetId="12">#REF!</definedName>
    <definedName name="S42R22" localSheetId="1">#REF!</definedName>
    <definedName name="S42R22" localSheetId="13">#REF!</definedName>
    <definedName name="S42R22" localSheetId="3">#REF!</definedName>
    <definedName name="S42R22" localSheetId="10">#REF!</definedName>
    <definedName name="S42R22">#REF!</definedName>
    <definedName name="S42R23" localSheetId="2">#REF!</definedName>
    <definedName name="S42R23" localSheetId="8">#REF!</definedName>
    <definedName name="S42R23" localSheetId="7">#REF!</definedName>
    <definedName name="S42R23" localSheetId="12">#REF!</definedName>
    <definedName name="S42R23" localSheetId="1">#REF!</definedName>
    <definedName name="S42R23" localSheetId="13">#REF!</definedName>
    <definedName name="S42R23" localSheetId="3">#REF!</definedName>
    <definedName name="S42R23" localSheetId="10">#REF!</definedName>
    <definedName name="S42R23">#REF!</definedName>
    <definedName name="S42R24" localSheetId="2">#REF!</definedName>
    <definedName name="S42R24" localSheetId="8">#REF!</definedName>
    <definedName name="S42R24" localSheetId="7">#REF!</definedName>
    <definedName name="S42R24" localSheetId="12">#REF!</definedName>
    <definedName name="S42R24" localSheetId="1">#REF!</definedName>
    <definedName name="S42R24" localSheetId="13">#REF!</definedName>
    <definedName name="S42R24" localSheetId="3">#REF!</definedName>
    <definedName name="S42R24" localSheetId="10">#REF!</definedName>
    <definedName name="S42R24">#REF!</definedName>
    <definedName name="S42R3" localSheetId="2">#REF!</definedName>
    <definedName name="S42R3" localSheetId="8">#REF!</definedName>
    <definedName name="S42R3" localSheetId="7">#REF!</definedName>
    <definedName name="S42R3" localSheetId="12">#REF!</definedName>
    <definedName name="S42R3" localSheetId="1">#REF!</definedName>
    <definedName name="S42R3" localSheetId="13">#REF!</definedName>
    <definedName name="S42R3" localSheetId="3">#REF!</definedName>
    <definedName name="S42R3" localSheetId="10">#REF!</definedName>
    <definedName name="S42R3">#REF!</definedName>
    <definedName name="S42R4" localSheetId="2">#REF!</definedName>
    <definedName name="S42R4" localSheetId="8">#REF!</definedName>
    <definedName name="S42R4" localSheetId="7">#REF!</definedName>
    <definedName name="S42R4" localSheetId="12">#REF!</definedName>
    <definedName name="S42R4" localSheetId="1">#REF!</definedName>
    <definedName name="S42R4" localSheetId="13">#REF!</definedName>
    <definedName name="S42R4" localSheetId="3">#REF!</definedName>
    <definedName name="S42R4" localSheetId="10">#REF!</definedName>
    <definedName name="S42R4">#REF!</definedName>
    <definedName name="S42R5" localSheetId="2">#REF!</definedName>
    <definedName name="S42R5" localSheetId="8">#REF!</definedName>
    <definedName name="S42R5" localSheetId="7">#REF!</definedName>
    <definedName name="S42R5" localSheetId="12">#REF!</definedName>
    <definedName name="S42R5" localSheetId="1">#REF!</definedName>
    <definedName name="S42R5" localSheetId="13">#REF!</definedName>
    <definedName name="S42R5" localSheetId="3">#REF!</definedName>
    <definedName name="S42R5" localSheetId="10">#REF!</definedName>
    <definedName name="S42R5">#REF!</definedName>
    <definedName name="S42R6" localSheetId="2">#REF!</definedName>
    <definedName name="S42R6" localSheetId="8">#REF!</definedName>
    <definedName name="S42R6" localSheetId="7">#REF!</definedName>
    <definedName name="S42R6" localSheetId="12">#REF!</definedName>
    <definedName name="S42R6" localSheetId="1">#REF!</definedName>
    <definedName name="S42R6" localSheetId="13">#REF!</definedName>
    <definedName name="S42R6" localSheetId="3">#REF!</definedName>
    <definedName name="S42R6" localSheetId="10">#REF!</definedName>
    <definedName name="S42R6">#REF!</definedName>
    <definedName name="S42R7" localSheetId="2">#REF!</definedName>
    <definedName name="S42R7" localSheetId="8">#REF!</definedName>
    <definedName name="S42R7" localSheetId="7">#REF!</definedName>
    <definedName name="S42R7" localSheetId="12">#REF!</definedName>
    <definedName name="S42R7" localSheetId="1">#REF!</definedName>
    <definedName name="S42R7" localSheetId="13">#REF!</definedName>
    <definedName name="S42R7" localSheetId="3">#REF!</definedName>
    <definedName name="S42R7" localSheetId="10">#REF!</definedName>
    <definedName name="S42R7">#REF!</definedName>
    <definedName name="S42R8" localSheetId="2">#REF!</definedName>
    <definedName name="S42R8" localSheetId="8">#REF!</definedName>
    <definedName name="S42R8" localSheetId="7">#REF!</definedName>
    <definedName name="S42R8" localSheetId="12">#REF!</definedName>
    <definedName name="S42R8" localSheetId="1">#REF!</definedName>
    <definedName name="S42R8" localSheetId="13">#REF!</definedName>
    <definedName name="S42R8" localSheetId="3">#REF!</definedName>
    <definedName name="S42R8" localSheetId="10">#REF!</definedName>
    <definedName name="S42R8">#REF!</definedName>
    <definedName name="S42R9" localSheetId="2">#REF!</definedName>
    <definedName name="S42R9" localSheetId="8">#REF!</definedName>
    <definedName name="S42R9" localSheetId="7">#REF!</definedName>
    <definedName name="S42R9" localSheetId="12">#REF!</definedName>
    <definedName name="S42R9" localSheetId="1">#REF!</definedName>
    <definedName name="S42R9" localSheetId="13">#REF!</definedName>
    <definedName name="S42R9" localSheetId="3">#REF!</definedName>
    <definedName name="S42R9" localSheetId="10">#REF!</definedName>
    <definedName name="S42R9">#REF!</definedName>
    <definedName name="S43P1" localSheetId="2">#REF!</definedName>
    <definedName name="S43P1" localSheetId="8">#REF!</definedName>
    <definedName name="S43P1" localSheetId="7">#REF!</definedName>
    <definedName name="S43P1" localSheetId="12">#REF!</definedName>
    <definedName name="S43P1" localSheetId="1">#REF!</definedName>
    <definedName name="S43P1" localSheetId="13">#REF!</definedName>
    <definedName name="S43P1" localSheetId="3">#REF!</definedName>
    <definedName name="S43P1" localSheetId="10">#REF!</definedName>
    <definedName name="S43P1">#REF!</definedName>
    <definedName name="S43P10" localSheetId="2">#REF!</definedName>
    <definedName name="S43P10" localSheetId="8">#REF!</definedName>
    <definedName name="S43P10" localSheetId="7">#REF!</definedName>
    <definedName name="S43P10" localSheetId="12">#REF!</definedName>
    <definedName name="S43P10" localSheetId="1">#REF!</definedName>
    <definedName name="S43P10" localSheetId="13">#REF!</definedName>
    <definedName name="S43P10" localSheetId="3">#REF!</definedName>
    <definedName name="S43P10" localSheetId="10">#REF!</definedName>
    <definedName name="S43P10">#REF!</definedName>
    <definedName name="S43P11" localSheetId="2">#REF!</definedName>
    <definedName name="S43P11" localSheetId="8">#REF!</definedName>
    <definedName name="S43P11" localSheetId="7">#REF!</definedName>
    <definedName name="S43P11" localSheetId="12">#REF!</definedName>
    <definedName name="S43P11" localSheetId="1">#REF!</definedName>
    <definedName name="S43P11" localSheetId="13">#REF!</definedName>
    <definedName name="S43P11" localSheetId="3">#REF!</definedName>
    <definedName name="S43P11" localSheetId="10">#REF!</definedName>
    <definedName name="S43P11">#REF!</definedName>
    <definedName name="S43P12" localSheetId="2">#REF!</definedName>
    <definedName name="S43P12" localSheetId="8">#REF!</definedName>
    <definedName name="S43P12" localSheetId="7">#REF!</definedName>
    <definedName name="S43P12" localSheetId="12">#REF!</definedName>
    <definedName name="S43P12" localSheetId="1">#REF!</definedName>
    <definedName name="S43P12" localSheetId="13">#REF!</definedName>
    <definedName name="S43P12" localSheetId="3">#REF!</definedName>
    <definedName name="S43P12" localSheetId="10">#REF!</definedName>
    <definedName name="S43P12">#REF!</definedName>
    <definedName name="S43P13" localSheetId="2">#REF!</definedName>
    <definedName name="S43P13" localSheetId="8">#REF!</definedName>
    <definedName name="S43P13" localSheetId="7">#REF!</definedName>
    <definedName name="S43P13" localSheetId="12">#REF!</definedName>
    <definedName name="S43P13" localSheetId="1">#REF!</definedName>
    <definedName name="S43P13" localSheetId="13">#REF!</definedName>
    <definedName name="S43P13" localSheetId="3">#REF!</definedName>
    <definedName name="S43P13" localSheetId="10">#REF!</definedName>
    <definedName name="S43P13">#REF!</definedName>
    <definedName name="S43P14" localSheetId="2">#REF!</definedName>
    <definedName name="S43P14" localSheetId="8">#REF!</definedName>
    <definedName name="S43P14" localSheetId="7">#REF!</definedName>
    <definedName name="S43P14" localSheetId="12">#REF!</definedName>
    <definedName name="S43P14" localSheetId="1">#REF!</definedName>
    <definedName name="S43P14" localSheetId="13">#REF!</definedName>
    <definedName name="S43P14" localSheetId="3">#REF!</definedName>
    <definedName name="S43P14" localSheetId="10">#REF!</definedName>
    <definedName name="S43P14">#REF!</definedName>
    <definedName name="S43P15" localSheetId="2">#REF!</definedName>
    <definedName name="S43P15" localSheetId="8">#REF!</definedName>
    <definedName name="S43P15" localSheetId="7">#REF!</definedName>
    <definedName name="S43P15" localSheetId="12">#REF!</definedName>
    <definedName name="S43P15" localSheetId="1">#REF!</definedName>
    <definedName name="S43P15" localSheetId="13">#REF!</definedName>
    <definedName name="S43P15" localSheetId="3">#REF!</definedName>
    <definedName name="S43P15" localSheetId="10">#REF!</definedName>
    <definedName name="S43P15">#REF!</definedName>
    <definedName name="S43P16" localSheetId="2">#REF!</definedName>
    <definedName name="S43P16" localSheetId="8">#REF!</definedName>
    <definedName name="S43P16" localSheetId="7">#REF!</definedName>
    <definedName name="S43P16" localSheetId="12">#REF!</definedName>
    <definedName name="S43P16" localSheetId="1">#REF!</definedName>
    <definedName name="S43P16" localSheetId="13">#REF!</definedName>
    <definedName name="S43P16" localSheetId="3">#REF!</definedName>
    <definedName name="S43P16" localSheetId="10">#REF!</definedName>
    <definedName name="S43P16">#REF!</definedName>
    <definedName name="S43P17" localSheetId="2">#REF!</definedName>
    <definedName name="S43P17" localSheetId="8">#REF!</definedName>
    <definedName name="S43P17" localSheetId="7">#REF!</definedName>
    <definedName name="S43P17" localSheetId="12">#REF!</definedName>
    <definedName name="S43P17" localSheetId="1">#REF!</definedName>
    <definedName name="S43P17" localSheetId="13">#REF!</definedName>
    <definedName name="S43P17" localSheetId="3">#REF!</definedName>
    <definedName name="S43P17" localSheetId="10">#REF!</definedName>
    <definedName name="S43P17">#REF!</definedName>
    <definedName name="S43P18" localSheetId="2">#REF!</definedName>
    <definedName name="S43P18" localSheetId="8">#REF!</definedName>
    <definedName name="S43P18" localSheetId="7">#REF!</definedName>
    <definedName name="S43P18" localSheetId="12">#REF!</definedName>
    <definedName name="S43P18" localSheetId="1">#REF!</definedName>
    <definedName name="S43P18" localSheetId="13">#REF!</definedName>
    <definedName name="S43P18" localSheetId="3">#REF!</definedName>
    <definedName name="S43P18" localSheetId="10">#REF!</definedName>
    <definedName name="S43P18">#REF!</definedName>
    <definedName name="S43P19" localSheetId="2">#REF!</definedName>
    <definedName name="S43P19" localSheetId="8">#REF!</definedName>
    <definedName name="S43P19" localSheetId="7">#REF!</definedName>
    <definedName name="S43P19" localSheetId="12">#REF!</definedName>
    <definedName name="S43P19" localSheetId="1">#REF!</definedName>
    <definedName name="S43P19" localSheetId="13">#REF!</definedName>
    <definedName name="S43P19" localSheetId="3">#REF!</definedName>
    <definedName name="S43P19" localSheetId="10">#REF!</definedName>
    <definedName name="S43P19">#REF!</definedName>
    <definedName name="S43P2" localSheetId="2">#REF!</definedName>
    <definedName name="S43P2" localSheetId="8">#REF!</definedName>
    <definedName name="S43P2" localSheetId="7">#REF!</definedName>
    <definedName name="S43P2" localSheetId="12">#REF!</definedName>
    <definedName name="S43P2" localSheetId="1">#REF!</definedName>
    <definedName name="S43P2" localSheetId="13">#REF!</definedName>
    <definedName name="S43P2" localSheetId="3">#REF!</definedName>
    <definedName name="S43P2" localSheetId="10">#REF!</definedName>
    <definedName name="S43P2">#REF!</definedName>
    <definedName name="S43P20" localSheetId="2">#REF!</definedName>
    <definedName name="S43P20" localSheetId="8">#REF!</definedName>
    <definedName name="S43P20" localSheetId="7">#REF!</definedName>
    <definedName name="S43P20" localSheetId="12">#REF!</definedName>
    <definedName name="S43P20" localSheetId="1">#REF!</definedName>
    <definedName name="S43P20" localSheetId="13">#REF!</definedName>
    <definedName name="S43P20" localSheetId="3">#REF!</definedName>
    <definedName name="S43P20" localSheetId="10">#REF!</definedName>
    <definedName name="S43P20">#REF!</definedName>
    <definedName name="S43P21" localSheetId="2">#REF!</definedName>
    <definedName name="S43P21" localSheetId="8">#REF!</definedName>
    <definedName name="S43P21" localSheetId="7">#REF!</definedName>
    <definedName name="S43P21" localSheetId="12">#REF!</definedName>
    <definedName name="S43P21" localSheetId="1">#REF!</definedName>
    <definedName name="S43P21" localSheetId="13">#REF!</definedName>
    <definedName name="S43P21" localSheetId="3">#REF!</definedName>
    <definedName name="S43P21" localSheetId="10">#REF!</definedName>
    <definedName name="S43P21">#REF!</definedName>
    <definedName name="S43P22" localSheetId="2">#REF!</definedName>
    <definedName name="S43P22" localSheetId="8">#REF!</definedName>
    <definedName name="S43P22" localSheetId="7">#REF!</definedName>
    <definedName name="S43P22" localSheetId="12">#REF!</definedName>
    <definedName name="S43P22" localSheetId="1">#REF!</definedName>
    <definedName name="S43P22" localSheetId="13">#REF!</definedName>
    <definedName name="S43P22" localSheetId="3">#REF!</definedName>
    <definedName name="S43P22" localSheetId="10">#REF!</definedName>
    <definedName name="S43P22">#REF!</definedName>
    <definedName name="S43P23" localSheetId="2">#REF!</definedName>
    <definedName name="S43P23" localSheetId="8">#REF!</definedName>
    <definedName name="S43P23" localSheetId="7">#REF!</definedName>
    <definedName name="S43P23" localSheetId="12">#REF!</definedName>
    <definedName name="S43P23" localSheetId="1">#REF!</definedName>
    <definedName name="S43P23" localSheetId="13">#REF!</definedName>
    <definedName name="S43P23" localSheetId="3">#REF!</definedName>
    <definedName name="S43P23" localSheetId="10">#REF!</definedName>
    <definedName name="S43P23">#REF!</definedName>
    <definedName name="S43P24" localSheetId="2">#REF!</definedName>
    <definedName name="S43P24" localSheetId="8">#REF!</definedName>
    <definedName name="S43P24" localSheetId="7">#REF!</definedName>
    <definedName name="S43P24" localSheetId="12">#REF!</definedName>
    <definedName name="S43P24" localSheetId="1">#REF!</definedName>
    <definedName name="S43P24" localSheetId="13">#REF!</definedName>
    <definedName name="S43P24" localSheetId="3">#REF!</definedName>
    <definedName name="S43P24" localSheetId="10">#REF!</definedName>
    <definedName name="S43P24">#REF!</definedName>
    <definedName name="S43P3" localSheetId="2">#REF!</definedName>
    <definedName name="S43P3" localSheetId="8">#REF!</definedName>
    <definedName name="S43P3" localSheetId="7">#REF!</definedName>
    <definedName name="S43P3" localSheetId="12">#REF!</definedName>
    <definedName name="S43P3" localSheetId="1">#REF!</definedName>
    <definedName name="S43P3" localSheetId="13">#REF!</definedName>
    <definedName name="S43P3" localSheetId="3">#REF!</definedName>
    <definedName name="S43P3" localSheetId="10">#REF!</definedName>
    <definedName name="S43P3">#REF!</definedName>
    <definedName name="S43P4" localSheetId="2">#REF!</definedName>
    <definedName name="S43P4" localSheetId="8">#REF!</definedName>
    <definedName name="S43P4" localSheetId="7">#REF!</definedName>
    <definedName name="S43P4" localSheetId="12">#REF!</definedName>
    <definedName name="S43P4" localSheetId="1">#REF!</definedName>
    <definedName name="S43P4" localSheetId="13">#REF!</definedName>
    <definedName name="S43P4" localSheetId="3">#REF!</definedName>
    <definedName name="S43P4" localSheetId="10">#REF!</definedName>
    <definedName name="S43P4">#REF!</definedName>
    <definedName name="S43P5" localSheetId="2">#REF!</definedName>
    <definedName name="S43P5" localSheetId="8">#REF!</definedName>
    <definedName name="S43P5" localSheetId="7">#REF!</definedName>
    <definedName name="S43P5" localSheetId="12">#REF!</definedName>
    <definedName name="S43P5" localSheetId="1">#REF!</definedName>
    <definedName name="S43P5" localSheetId="13">#REF!</definedName>
    <definedName name="S43P5" localSheetId="3">#REF!</definedName>
    <definedName name="S43P5" localSheetId="10">#REF!</definedName>
    <definedName name="S43P5">#REF!</definedName>
    <definedName name="S43P6" localSheetId="2">#REF!</definedName>
    <definedName name="S43P6" localSheetId="8">#REF!</definedName>
    <definedName name="S43P6" localSheetId="7">#REF!</definedName>
    <definedName name="S43P6" localSheetId="12">#REF!</definedName>
    <definedName name="S43P6" localSheetId="1">#REF!</definedName>
    <definedName name="S43P6" localSheetId="13">#REF!</definedName>
    <definedName name="S43P6" localSheetId="3">#REF!</definedName>
    <definedName name="S43P6" localSheetId="10">#REF!</definedName>
    <definedName name="S43P6">#REF!</definedName>
    <definedName name="S43P7" localSheetId="2">#REF!</definedName>
    <definedName name="S43P7" localSheetId="8">#REF!</definedName>
    <definedName name="S43P7" localSheetId="7">#REF!</definedName>
    <definedName name="S43P7" localSheetId="12">#REF!</definedName>
    <definedName name="S43P7" localSheetId="1">#REF!</definedName>
    <definedName name="S43P7" localSheetId="13">#REF!</definedName>
    <definedName name="S43P7" localSheetId="3">#REF!</definedName>
    <definedName name="S43P7" localSheetId="10">#REF!</definedName>
    <definedName name="S43P7">#REF!</definedName>
    <definedName name="S43P8" localSheetId="2">#REF!</definedName>
    <definedName name="S43P8" localSheetId="8">#REF!</definedName>
    <definedName name="S43P8" localSheetId="7">#REF!</definedName>
    <definedName name="S43P8" localSheetId="12">#REF!</definedName>
    <definedName name="S43P8" localSheetId="1">#REF!</definedName>
    <definedName name="S43P8" localSheetId="13">#REF!</definedName>
    <definedName name="S43P8" localSheetId="3">#REF!</definedName>
    <definedName name="S43P8" localSheetId="10">#REF!</definedName>
    <definedName name="S43P8">#REF!</definedName>
    <definedName name="S43P9" localSheetId="2">#REF!</definedName>
    <definedName name="S43P9" localSheetId="8">#REF!</definedName>
    <definedName name="S43P9" localSheetId="7">#REF!</definedName>
    <definedName name="S43P9" localSheetId="12">#REF!</definedName>
    <definedName name="S43P9" localSheetId="1">#REF!</definedName>
    <definedName name="S43P9" localSheetId="13">#REF!</definedName>
    <definedName name="S43P9" localSheetId="3">#REF!</definedName>
    <definedName name="S43P9" localSheetId="10">#REF!</definedName>
    <definedName name="S43P9">#REF!</definedName>
    <definedName name="S43R1" localSheetId="2">#REF!</definedName>
    <definedName name="S43R1" localSheetId="8">#REF!</definedName>
    <definedName name="S43R1" localSheetId="7">#REF!</definedName>
    <definedName name="S43R1" localSheetId="12">#REF!</definedName>
    <definedName name="S43R1" localSheetId="1">#REF!</definedName>
    <definedName name="S43R1" localSheetId="13">#REF!</definedName>
    <definedName name="S43R1" localSheetId="3">#REF!</definedName>
    <definedName name="S43R1" localSheetId="10">#REF!</definedName>
    <definedName name="S43R1">#REF!</definedName>
    <definedName name="S43R10" localSheetId="2">#REF!</definedName>
    <definedName name="S43R10" localSheetId="8">#REF!</definedName>
    <definedName name="S43R10" localSheetId="7">#REF!</definedName>
    <definedName name="S43R10" localSheetId="12">#REF!</definedName>
    <definedName name="S43R10" localSheetId="1">#REF!</definedName>
    <definedName name="S43R10" localSheetId="13">#REF!</definedName>
    <definedName name="S43R10" localSheetId="3">#REF!</definedName>
    <definedName name="S43R10" localSheetId="10">#REF!</definedName>
    <definedName name="S43R10">#REF!</definedName>
    <definedName name="S43R11" localSheetId="2">#REF!</definedName>
    <definedName name="S43R11" localSheetId="8">#REF!</definedName>
    <definedName name="S43R11" localSheetId="7">#REF!</definedName>
    <definedName name="S43R11" localSheetId="12">#REF!</definedName>
    <definedName name="S43R11" localSheetId="1">#REF!</definedName>
    <definedName name="S43R11" localSheetId="13">#REF!</definedName>
    <definedName name="S43R11" localSheetId="3">#REF!</definedName>
    <definedName name="S43R11" localSheetId="10">#REF!</definedName>
    <definedName name="S43R11">#REF!</definedName>
    <definedName name="S43R12" localSheetId="2">#REF!</definedName>
    <definedName name="S43R12" localSheetId="8">#REF!</definedName>
    <definedName name="S43R12" localSheetId="7">#REF!</definedName>
    <definedName name="S43R12" localSheetId="12">#REF!</definedName>
    <definedName name="S43R12" localSheetId="1">#REF!</definedName>
    <definedName name="S43R12" localSheetId="13">#REF!</definedName>
    <definedName name="S43R12" localSheetId="3">#REF!</definedName>
    <definedName name="S43R12" localSheetId="10">#REF!</definedName>
    <definedName name="S43R12">#REF!</definedName>
    <definedName name="S43R13" localSheetId="2">#REF!</definedName>
    <definedName name="S43R13" localSheetId="8">#REF!</definedName>
    <definedName name="S43R13" localSheetId="7">#REF!</definedName>
    <definedName name="S43R13" localSheetId="12">#REF!</definedName>
    <definedName name="S43R13" localSheetId="1">#REF!</definedName>
    <definedName name="S43R13" localSheetId="13">#REF!</definedName>
    <definedName name="S43R13" localSheetId="3">#REF!</definedName>
    <definedName name="S43R13" localSheetId="10">#REF!</definedName>
    <definedName name="S43R13">#REF!</definedName>
    <definedName name="S43R14" localSheetId="2">#REF!</definedName>
    <definedName name="S43R14" localSheetId="8">#REF!</definedName>
    <definedName name="S43R14" localSheetId="7">#REF!</definedName>
    <definedName name="S43R14" localSheetId="12">#REF!</definedName>
    <definedName name="S43R14" localSheetId="1">#REF!</definedName>
    <definedName name="S43R14" localSheetId="13">#REF!</definedName>
    <definedName name="S43R14" localSheetId="3">#REF!</definedName>
    <definedName name="S43R14" localSheetId="10">#REF!</definedName>
    <definedName name="S43R14">#REF!</definedName>
    <definedName name="S43R15" localSheetId="2">#REF!</definedName>
    <definedName name="S43R15" localSheetId="8">#REF!</definedName>
    <definedName name="S43R15" localSheetId="7">#REF!</definedName>
    <definedName name="S43R15" localSheetId="12">#REF!</definedName>
    <definedName name="S43R15" localSheetId="1">#REF!</definedName>
    <definedName name="S43R15" localSheetId="13">#REF!</definedName>
    <definedName name="S43R15" localSheetId="3">#REF!</definedName>
    <definedName name="S43R15" localSheetId="10">#REF!</definedName>
    <definedName name="S43R15">#REF!</definedName>
    <definedName name="S43R16" localSheetId="2">#REF!</definedName>
    <definedName name="S43R16" localSheetId="8">#REF!</definedName>
    <definedName name="S43R16" localSheetId="7">#REF!</definedName>
    <definedName name="S43R16" localSheetId="12">#REF!</definedName>
    <definedName name="S43R16" localSheetId="1">#REF!</definedName>
    <definedName name="S43R16" localSheetId="13">#REF!</definedName>
    <definedName name="S43R16" localSheetId="3">#REF!</definedName>
    <definedName name="S43R16" localSheetId="10">#REF!</definedName>
    <definedName name="S43R16">#REF!</definedName>
    <definedName name="S43R17" localSheetId="2">#REF!</definedName>
    <definedName name="S43R17" localSheetId="8">#REF!</definedName>
    <definedName name="S43R17" localSheetId="7">#REF!</definedName>
    <definedName name="S43R17" localSheetId="12">#REF!</definedName>
    <definedName name="S43R17" localSheetId="1">#REF!</definedName>
    <definedName name="S43R17" localSheetId="13">#REF!</definedName>
    <definedName name="S43R17" localSheetId="3">#REF!</definedName>
    <definedName name="S43R17" localSheetId="10">#REF!</definedName>
    <definedName name="S43R17">#REF!</definedName>
    <definedName name="S43R18" localSheetId="2">#REF!</definedName>
    <definedName name="S43R18" localSheetId="8">#REF!</definedName>
    <definedName name="S43R18" localSheetId="7">#REF!</definedName>
    <definedName name="S43R18" localSheetId="12">#REF!</definedName>
    <definedName name="S43R18" localSheetId="1">#REF!</definedName>
    <definedName name="S43R18" localSheetId="13">#REF!</definedName>
    <definedName name="S43R18" localSheetId="3">#REF!</definedName>
    <definedName name="S43R18" localSheetId="10">#REF!</definedName>
    <definedName name="S43R18">#REF!</definedName>
    <definedName name="S43R19" localSheetId="2">#REF!</definedName>
    <definedName name="S43R19" localSheetId="8">#REF!</definedName>
    <definedName name="S43R19" localSheetId="7">#REF!</definedName>
    <definedName name="S43R19" localSheetId="12">#REF!</definedName>
    <definedName name="S43R19" localSheetId="1">#REF!</definedName>
    <definedName name="S43R19" localSheetId="13">#REF!</definedName>
    <definedName name="S43R19" localSheetId="3">#REF!</definedName>
    <definedName name="S43R19" localSheetId="10">#REF!</definedName>
    <definedName name="S43R19">#REF!</definedName>
    <definedName name="S43R2" localSheetId="2">#REF!</definedName>
    <definedName name="S43R2" localSheetId="8">#REF!</definedName>
    <definedName name="S43R2" localSheetId="7">#REF!</definedName>
    <definedName name="S43R2" localSheetId="12">#REF!</definedName>
    <definedName name="S43R2" localSheetId="1">#REF!</definedName>
    <definedName name="S43R2" localSheetId="13">#REF!</definedName>
    <definedName name="S43R2" localSheetId="3">#REF!</definedName>
    <definedName name="S43R2" localSheetId="10">#REF!</definedName>
    <definedName name="S43R2">#REF!</definedName>
    <definedName name="S43R20" localSheetId="2">#REF!</definedName>
    <definedName name="S43R20" localSheetId="8">#REF!</definedName>
    <definedName name="S43R20" localSheetId="7">#REF!</definedName>
    <definedName name="S43R20" localSheetId="12">#REF!</definedName>
    <definedName name="S43R20" localSheetId="1">#REF!</definedName>
    <definedName name="S43R20" localSheetId="13">#REF!</definedName>
    <definedName name="S43R20" localSheetId="3">#REF!</definedName>
    <definedName name="S43R20" localSheetId="10">#REF!</definedName>
    <definedName name="S43R20">#REF!</definedName>
    <definedName name="S43R21" localSheetId="2">#REF!</definedName>
    <definedName name="S43R21" localSheetId="8">#REF!</definedName>
    <definedName name="S43R21" localSheetId="7">#REF!</definedName>
    <definedName name="S43R21" localSheetId="12">#REF!</definedName>
    <definedName name="S43R21" localSheetId="1">#REF!</definedName>
    <definedName name="S43R21" localSheetId="13">#REF!</definedName>
    <definedName name="S43R21" localSheetId="3">#REF!</definedName>
    <definedName name="S43R21" localSheetId="10">#REF!</definedName>
    <definedName name="S43R21">#REF!</definedName>
    <definedName name="S43R22" localSheetId="2">#REF!</definedName>
    <definedName name="S43R22" localSheetId="8">#REF!</definedName>
    <definedName name="S43R22" localSheetId="7">#REF!</definedName>
    <definedName name="S43R22" localSheetId="12">#REF!</definedName>
    <definedName name="S43R22" localSheetId="1">#REF!</definedName>
    <definedName name="S43R22" localSheetId="13">#REF!</definedName>
    <definedName name="S43R22" localSheetId="3">#REF!</definedName>
    <definedName name="S43R22" localSheetId="10">#REF!</definedName>
    <definedName name="S43R22">#REF!</definedName>
    <definedName name="S43R23" localSheetId="2">#REF!</definedName>
    <definedName name="S43R23" localSheetId="8">#REF!</definedName>
    <definedName name="S43R23" localSheetId="7">#REF!</definedName>
    <definedName name="S43R23" localSheetId="12">#REF!</definedName>
    <definedName name="S43R23" localSheetId="1">#REF!</definedName>
    <definedName name="S43R23" localSheetId="13">#REF!</definedName>
    <definedName name="S43R23" localSheetId="3">#REF!</definedName>
    <definedName name="S43R23" localSheetId="10">#REF!</definedName>
    <definedName name="S43R23">#REF!</definedName>
    <definedName name="S43R24" localSheetId="2">#REF!</definedName>
    <definedName name="S43R24" localSheetId="8">#REF!</definedName>
    <definedName name="S43R24" localSheetId="7">#REF!</definedName>
    <definedName name="S43R24" localSheetId="12">#REF!</definedName>
    <definedName name="S43R24" localSheetId="1">#REF!</definedName>
    <definedName name="S43R24" localSheetId="13">#REF!</definedName>
    <definedName name="S43R24" localSheetId="3">#REF!</definedName>
    <definedName name="S43R24" localSheetId="10">#REF!</definedName>
    <definedName name="S43R24">#REF!</definedName>
    <definedName name="S43R3" localSheetId="2">#REF!</definedName>
    <definedName name="S43R3" localSheetId="8">#REF!</definedName>
    <definedName name="S43R3" localSheetId="7">#REF!</definedName>
    <definedName name="S43R3" localSheetId="12">#REF!</definedName>
    <definedName name="S43R3" localSheetId="1">#REF!</definedName>
    <definedName name="S43R3" localSheetId="13">#REF!</definedName>
    <definedName name="S43R3" localSheetId="3">#REF!</definedName>
    <definedName name="S43R3" localSheetId="10">#REF!</definedName>
    <definedName name="S43R3">#REF!</definedName>
    <definedName name="S43R4" localSheetId="2">#REF!</definedName>
    <definedName name="S43R4" localSheetId="8">#REF!</definedName>
    <definedName name="S43R4" localSheetId="7">#REF!</definedName>
    <definedName name="S43R4" localSheetId="12">#REF!</definedName>
    <definedName name="S43R4" localSheetId="1">#REF!</definedName>
    <definedName name="S43R4" localSheetId="13">#REF!</definedName>
    <definedName name="S43R4" localSheetId="3">#REF!</definedName>
    <definedName name="S43R4" localSheetId="10">#REF!</definedName>
    <definedName name="S43R4">#REF!</definedName>
    <definedName name="S43R5" localSheetId="2">#REF!</definedName>
    <definedName name="S43R5" localSheetId="8">#REF!</definedName>
    <definedName name="S43R5" localSheetId="7">#REF!</definedName>
    <definedName name="S43R5" localSheetId="12">#REF!</definedName>
    <definedName name="S43R5" localSheetId="1">#REF!</definedName>
    <definedName name="S43R5" localSheetId="13">#REF!</definedName>
    <definedName name="S43R5" localSheetId="3">#REF!</definedName>
    <definedName name="S43R5" localSheetId="10">#REF!</definedName>
    <definedName name="S43R5">#REF!</definedName>
    <definedName name="S43R6" localSheetId="2">#REF!</definedName>
    <definedName name="S43R6" localSheetId="8">#REF!</definedName>
    <definedName name="S43R6" localSheetId="7">#REF!</definedName>
    <definedName name="S43R6" localSheetId="12">#REF!</definedName>
    <definedName name="S43R6" localSheetId="1">#REF!</definedName>
    <definedName name="S43R6" localSheetId="13">#REF!</definedName>
    <definedName name="S43R6" localSheetId="3">#REF!</definedName>
    <definedName name="S43R6" localSheetId="10">#REF!</definedName>
    <definedName name="S43R6">#REF!</definedName>
    <definedName name="S43R7" localSheetId="2">#REF!</definedName>
    <definedName name="S43R7" localSheetId="8">#REF!</definedName>
    <definedName name="S43R7" localSheetId="7">#REF!</definedName>
    <definedName name="S43R7" localSheetId="12">#REF!</definedName>
    <definedName name="S43R7" localSheetId="1">#REF!</definedName>
    <definedName name="S43R7" localSheetId="13">#REF!</definedName>
    <definedName name="S43R7" localSheetId="3">#REF!</definedName>
    <definedName name="S43R7" localSheetId="10">#REF!</definedName>
    <definedName name="S43R7">#REF!</definedName>
    <definedName name="S43R8" localSheetId="2">#REF!</definedName>
    <definedName name="S43R8" localSheetId="8">#REF!</definedName>
    <definedName name="S43R8" localSheetId="7">#REF!</definedName>
    <definedName name="S43R8" localSheetId="12">#REF!</definedName>
    <definedName name="S43R8" localSheetId="1">#REF!</definedName>
    <definedName name="S43R8" localSheetId="13">#REF!</definedName>
    <definedName name="S43R8" localSheetId="3">#REF!</definedName>
    <definedName name="S43R8" localSheetId="10">#REF!</definedName>
    <definedName name="S43R8">#REF!</definedName>
    <definedName name="S43R9" localSheetId="2">#REF!</definedName>
    <definedName name="S43R9" localSheetId="8">#REF!</definedName>
    <definedName name="S43R9" localSheetId="7">#REF!</definedName>
    <definedName name="S43R9" localSheetId="12">#REF!</definedName>
    <definedName name="S43R9" localSheetId="1">#REF!</definedName>
    <definedName name="S43R9" localSheetId="13">#REF!</definedName>
    <definedName name="S43R9" localSheetId="3">#REF!</definedName>
    <definedName name="S43R9" localSheetId="10">#REF!</definedName>
    <definedName name="S43R9">#REF!</definedName>
    <definedName name="S44P1" localSheetId="2">#REF!</definedName>
    <definedName name="S44P1" localSheetId="8">#REF!</definedName>
    <definedName name="S44P1" localSheetId="7">#REF!</definedName>
    <definedName name="S44P1" localSheetId="12">#REF!</definedName>
    <definedName name="S44P1" localSheetId="1">#REF!</definedName>
    <definedName name="S44P1" localSheetId="13">#REF!</definedName>
    <definedName name="S44P1" localSheetId="3">#REF!</definedName>
    <definedName name="S44P1" localSheetId="10">#REF!</definedName>
    <definedName name="S44P1">#REF!</definedName>
    <definedName name="S44P10" localSheetId="2">#REF!</definedName>
    <definedName name="S44P10" localSheetId="8">#REF!</definedName>
    <definedName name="S44P10" localSheetId="7">#REF!</definedName>
    <definedName name="S44P10" localSheetId="12">#REF!</definedName>
    <definedName name="S44P10" localSheetId="1">#REF!</definedName>
    <definedName name="S44P10" localSheetId="13">#REF!</definedName>
    <definedName name="S44P10" localSheetId="3">#REF!</definedName>
    <definedName name="S44P10" localSheetId="10">#REF!</definedName>
    <definedName name="S44P10">#REF!</definedName>
    <definedName name="S44P11" localSheetId="2">#REF!</definedName>
    <definedName name="S44P11" localSheetId="8">#REF!</definedName>
    <definedName name="S44P11" localSheetId="7">#REF!</definedName>
    <definedName name="S44P11" localSheetId="12">#REF!</definedName>
    <definedName name="S44P11" localSheetId="1">#REF!</definedName>
    <definedName name="S44P11" localSheetId="13">#REF!</definedName>
    <definedName name="S44P11" localSheetId="3">#REF!</definedName>
    <definedName name="S44P11" localSheetId="10">#REF!</definedName>
    <definedName name="S44P11">#REF!</definedName>
    <definedName name="S44P12" localSheetId="2">#REF!</definedName>
    <definedName name="S44P12" localSheetId="8">#REF!</definedName>
    <definedName name="S44P12" localSheetId="7">#REF!</definedName>
    <definedName name="S44P12" localSheetId="12">#REF!</definedName>
    <definedName name="S44P12" localSheetId="1">#REF!</definedName>
    <definedName name="S44P12" localSheetId="13">#REF!</definedName>
    <definedName name="S44P12" localSheetId="3">#REF!</definedName>
    <definedName name="S44P12" localSheetId="10">#REF!</definedName>
    <definedName name="S44P12">#REF!</definedName>
    <definedName name="S44P13" localSheetId="2">#REF!</definedName>
    <definedName name="S44P13" localSheetId="8">#REF!</definedName>
    <definedName name="S44P13" localSheetId="7">#REF!</definedName>
    <definedName name="S44P13" localSheetId="12">#REF!</definedName>
    <definedName name="S44P13" localSheetId="1">#REF!</definedName>
    <definedName name="S44P13" localSheetId="13">#REF!</definedName>
    <definedName name="S44P13" localSheetId="3">#REF!</definedName>
    <definedName name="S44P13" localSheetId="10">#REF!</definedName>
    <definedName name="S44P13">#REF!</definedName>
    <definedName name="S44P14" localSheetId="2">#REF!</definedName>
    <definedName name="S44P14" localSheetId="8">#REF!</definedName>
    <definedName name="S44P14" localSheetId="7">#REF!</definedName>
    <definedName name="S44P14" localSheetId="12">#REF!</definedName>
    <definedName name="S44P14" localSheetId="1">#REF!</definedName>
    <definedName name="S44P14" localSheetId="13">#REF!</definedName>
    <definedName name="S44P14" localSheetId="3">#REF!</definedName>
    <definedName name="S44P14" localSheetId="10">#REF!</definedName>
    <definedName name="S44P14">#REF!</definedName>
    <definedName name="S44P15" localSheetId="2">#REF!</definedName>
    <definedName name="S44P15" localSheetId="8">#REF!</definedName>
    <definedName name="S44P15" localSheetId="7">#REF!</definedName>
    <definedName name="S44P15" localSheetId="12">#REF!</definedName>
    <definedName name="S44P15" localSheetId="1">#REF!</definedName>
    <definedName name="S44P15" localSheetId="13">#REF!</definedName>
    <definedName name="S44P15" localSheetId="3">#REF!</definedName>
    <definedName name="S44P15" localSheetId="10">#REF!</definedName>
    <definedName name="S44P15">#REF!</definedName>
    <definedName name="S44P16" localSheetId="2">#REF!</definedName>
    <definedName name="S44P16" localSheetId="8">#REF!</definedName>
    <definedName name="S44P16" localSheetId="7">#REF!</definedName>
    <definedName name="S44P16" localSheetId="12">#REF!</definedName>
    <definedName name="S44P16" localSheetId="1">#REF!</definedName>
    <definedName name="S44P16" localSheetId="13">#REF!</definedName>
    <definedName name="S44P16" localSheetId="3">#REF!</definedName>
    <definedName name="S44P16" localSheetId="10">#REF!</definedName>
    <definedName name="S44P16">#REF!</definedName>
    <definedName name="S44P17" localSheetId="2">#REF!</definedName>
    <definedName name="S44P17" localSheetId="8">#REF!</definedName>
    <definedName name="S44P17" localSheetId="7">#REF!</definedName>
    <definedName name="S44P17" localSheetId="12">#REF!</definedName>
    <definedName name="S44P17" localSheetId="1">#REF!</definedName>
    <definedName name="S44P17" localSheetId="13">#REF!</definedName>
    <definedName name="S44P17" localSheetId="3">#REF!</definedName>
    <definedName name="S44P17" localSheetId="10">#REF!</definedName>
    <definedName name="S44P17">#REF!</definedName>
    <definedName name="S44P18" localSheetId="2">#REF!</definedName>
    <definedName name="S44P18" localSheetId="8">#REF!</definedName>
    <definedName name="S44P18" localSheetId="7">#REF!</definedName>
    <definedName name="S44P18" localSheetId="12">#REF!</definedName>
    <definedName name="S44P18" localSheetId="1">#REF!</definedName>
    <definedName name="S44P18" localSheetId="13">#REF!</definedName>
    <definedName name="S44P18" localSheetId="3">#REF!</definedName>
    <definedName name="S44P18" localSheetId="10">#REF!</definedName>
    <definedName name="S44P18">#REF!</definedName>
    <definedName name="S44P19" localSheetId="2">#REF!</definedName>
    <definedName name="S44P19" localSheetId="8">#REF!</definedName>
    <definedName name="S44P19" localSheetId="7">#REF!</definedName>
    <definedName name="S44P19" localSheetId="12">#REF!</definedName>
    <definedName name="S44P19" localSheetId="1">#REF!</definedName>
    <definedName name="S44P19" localSheetId="13">#REF!</definedName>
    <definedName name="S44P19" localSheetId="3">#REF!</definedName>
    <definedName name="S44P19" localSheetId="10">#REF!</definedName>
    <definedName name="S44P19">#REF!</definedName>
    <definedName name="S44P2" localSheetId="2">#REF!</definedName>
    <definedName name="S44P2" localSheetId="8">#REF!</definedName>
    <definedName name="S44P2" localSheetId="7">#REF!</definedName>
    <definedName name="S44P2" localSheetId="12">#REF!</definedName>
    <definedName name="S44P2" localSheetId="1">#REF!</definedName>
    <definedName name="S44P2" localSheetId="13">#REF!</definedName>
    <definedName name="S44P2" localSheetId="3">#REF!</definedName>
    <definedName name="S44P2" localSheetId="10">#REF!</definedName>
    <definedName name="S44P2">#REF!</definedName>
    <definedName name="S44P20" localSheetId="2">#REF!</definedName>
    <definedName name="S44P20" localSheetId="8">#REF!</definedName>
    <definedName name="S44P20" localSheetId="7">#REF!</definedName>
    <definedName name="S44P20" localSheetId="12">#REF!</definedName>
    <definedName name="S44P20" localSheetId="1">#REF!</definedName>
    <definedName name="S44P20" localSheetId="13">#REF!</definedName>
    <definedName name="S44P20" localSheetId="3">#REF!</definedName>
    <definedName name="S44P20" localSheetId="10">#REF!</definedName>
    <definedName name="S44P20">#REF!</definedName>
    <definedName name="S44P21" localSheetId="2">#REF!</definedName>
    <definedName name="S44P21" localSheetId="8">#REF!</definedName>
    <definedName name="S44P21" localSheetId="7">#REF!</definedName>
    <definedName name="S44P21" localSheetId="12">#REF!</definedName>
    <definedName name="S44P21" localSheetId="1">#REF!</definedName>
    <definedName name="S44P21" localSheetId="13">#REF!</definedName>
    <definedName name="S44P21" localSheetId="3">#REF!</definedName>
    <definedName name="S44P21" localSheetId="10">#REF!</definedName>
    <definedName name="S44P21">#REF!</definedName>
    <definedName name="S44P22" localSheetId="2">#REF!</definedName>
    <definedName name="S44P22" localSheetId="8">#REF!</definedName>
    <definedName name="S44P22" localSheetId="7">#REF!</definedName>
    <definedName name="S44P22" localSheetId="12">#REF!</definedName>
    <definedName name="S44P22" localSheetId="1">#REF!</definedName>
    <definedName name="S44P22" localSheetId="13">#REF!</definedName>
    <definedName name="S44P22" localSheetId="3">#REF!</definedName>
    <definedName name="S44P22" localSheetId="10">#REF!</definedName>
    <definedName name="S44P22">#REF!</definedName>
    <definedName name="S44P23" localSheetId="2">#REF!</definedName>
    <definedName name="S44P23" localSheetId="8">#REF!</definedName>
    <definedName name="S44P23" localSheetId="7">#REF!</definedName>
    <definedName name="S44P23" localSheetId="12">#REF!</definedName>
    <definedName name="S44P23" localSheetId="1">#REF!</definedName>
    <definedName name="S44P23" localSheetId="13">#REF!</definedName>
    <definedName name="S44P23" localSheetId="3">#REF!</definedName>
    <definedName name="S44P23" localSheetId="10">#REF!</definedName>
    <definedName name="S44P23">#REF!</definedName>
    <definedName name="S44P24" localSheetId="2">#REF!</definedName>
    <definedName name="S44P24" localSheetId="8">#REF!</definedName>
    <definedName name="S44P24" localSheetId="7">#REF!</definedName>
    <definedName name="S44P24" localSheetId="12">#REF!</definedName>
    <definedName name="S44P24" localSheetId="1">#REF!</definedName>
    <definedName name="S44P24" localSheetId="13">#REF!</definedName>
    <definedName name="S44P24" localSheetId="3">#REF!</definedName>
    <definedName name="S44P24" localSheetId="10">#REF!</definedName>
    <definedName name="S44P24">#REF!</definedName>
    <definedName name="S44P3" localSheetId="2">#REF!</definedName>
    <definedName name="S44P3" localSheetId="8">#REF!</definedName>
    <definedName name="S44P3" localSheetId="7">#REF!</definedName>
    <definedName name="S44P3" localSheetId="12">#REF!</definedName>
    <definedName name="S44P3" localSheetId="1">#REF!</definedName>
    <definedName name="S44P3" localSheetId="13">#REF!</definedName>
    <definedName name="S44P3" localSheetId="3">#REF!</definedName>
    <definedName name="S44P3" localSheetId="10">#REF!</definedName>
    <definedName name="S44P3">#REF!</definedName>
    <definedName name="S44P4" localSheetId="2">#REF!</definedName>
    <definedName name="S44P4" localSheetId="8">#REF!</definedName>
    <definedName name="S44P4" localSheetId="7">#REF!</definedName>
    <definedName name="S44P4" localSheetId="12">#REF!</definedName>
    <definedName name="S44P4" localSheetId="1">#REF!</definedName>
    <definedName name="S44P4" localSheetId="13">#REF!</definedName>
    <definedName name="S44P4" localSheetId="3">#REF!</definedName>
    <definedName name="S44P4" localSheetId="10">#REF!</definedName>
    <definedName name="S44P4">#REF!</definedName>
    <definedName name="S44P5" localSheetId="2">#REF!</definedName>
    <definedName name="S44P5" localSheetId="8">#REF!</definedName>
    <definedName name="S44P5" localSheetId="7">#REF!</definedName>
    <definedName name="S44P5" localSheetId="12">#REF!</definedName>
    <definedName name="S44P5" localSheetId="1">#REF!</definedName>
    <definedName name="S44P5" localSheetId="13">#REF!</definedName>
    <definedName name="S44P5" localSheetId="3">#REF!</definedName>
    <definedName name="S44P5" localSheetId="10">#REF!</definedName>
    <definedName name="S44P5">#REF!</definedName>
    <definedName name="S44P6" localSheetId="2">#REF!</definedName>
    <definedName name="S44P6" localSheetId="8">#REF!</definedName>
    <definedName name="S44P6" localSheetId="7">#REF!</definedName>
    <definedName name="S44P6" localSheetId="12">#REF!</definedName>
    <definedName name="S44P6" localSheetId="1">#REF!</definedName>
    <definedName name="S44P6" localSheetId="13">#REF!</definedName>
    <definedName name="S44P6" localSheetId="3">#REF!</definedName>
    <definedName name="S44P6" localSheetId="10">#REF!</definedName>
    <definedName name="S44P6">#REF!</definedName>
    <definedName name="S44P7" localSheetId="2">#REF!</definedName>
    <definedName name="S44P7" localSheetId="8">#REF!</definedName>
    <definedName name="S44P7" localSheetId="7">#REF!</definedName>
    <definedName name="S44P7" localSheetId="12">#REF!</definedName>
    <definedName name="S44P7" localSheetId="1">#REF!</definedName>
    <definedName name="S44P7" localSheetId="13">#REF!</definedName>
    <definedName name="S44P7" localSheetId="3">#REF!</definedName>
    <definedName name="S44P7" localSheetId="10">#REF!</definedName>
    <definedName name="S44P7">#REF!</definedName>
    <definedName name="S44P8" localSheetId="2">#REF!</definedName>
    <definedName name="S44P8" localSheetId="8">#REF!</definedName>
    <definedName name="S44P8" localSheetId="7">#REF!</definedName>
    <definedName name="S44P8" localSheetId="12">#REF!</definedName>
    <definedName name="S44P8" localSheetId="1">#REF!</definedName>
    <definedName name="S44P8" localSheetId="13">#REF!</definedName>
    <definedName name="S44P8" localSheetId="3">#REF!</definedName>
    <definedName name="S44P8" localSheetId="10">#REF!</definedName>
    <definedName name="S44P8">#REF!</definedName>
    <definedName name="S44P9" localSheetId="2">#REF!</definedName>
    <definedName name="S44P9" localSheetId="8">#REF!</definedName>
    <definedName name="S44P9" localSheetId="7">#REF!</definedName>
    <definedName name="S44P9" localSheetId="12">#REF!</definedName>
    <definedName name="S44P9" localSheetId="1">#REF!</definedName>
    <definedName name="S44P9" localSheetId="13">#REF!</definedName>
    <definedName name="S44P9" localSheetId="3">#REF!</definedName>
    <definedName name="S44P9" localSheetId="10">#REF!</definedName>
    <definedName name="S44P9">#REF!</definedName>
    <definedName name="S44R1" localSheetId="2">#REF!</definedName>
    <definedName name="S44R1" localSheetId="8">#REF!</definedName>
    <definedName name="S44R1" localSheetId="7">#REF!</definedName>
    <definedName name="S44R1" localSheetId="12">#REF!</definedName>
    <definedName name="S44R1" localSheetId="1">#REF!</definedName>
    <definedName name="S44R1" localSheetId="13">#REF!</definedName>
    <definedName name="S44R1" localSheetId="3">#REF!</definedName>
    <definedName name="S44R1" localSheetId="10">#REF!</definedName>
    <definedName name="S44R1">#REF!</definedName>
    <definedName name="S44R10" localSheetId="2">#REF!</definedName>
    <definedName name="S44R10" localSheetId="8">#REF!</definedName>
    <definedName name="S44R10" localSheetId="7">#REF!</definedName>
    <definedName name="S44R10" localSheetId="12">#REF!</definedName>
    <definedName name="S44R10" localSheetId="1">#REF!</definedName>
    <definedName name="S44R10" localSheetId="13">#REF!</definedName>
    <definedName name="S44R10" localSheetId="3">#REF!</definedName>
    <definedName name="S44R10" localSheetId="10">#REF!</definedName>
    <definedName name="S44R10">#REF!</definedName>
    <definedName name="S44R11" localSheetId="2">#REF!</definedName>
    <definedName name="S44R11" localSheetId="8">#REF!</definedName>
    <definedName name="S44R11" localSheetId="7">#REF!</definedName>
    <definedName name="S44R11" localSheetId="12">#REF!</definedName>
    <definedName name="S44R11" localSheetId="1">#REF!</definedName>
    <definedName name="S44R11" localSheetId="13">#REF!</definedName>
    <definedName name="S44R11" localSheetId="3">#REF!</definedName>
    <definedName name="S44R11" localSheetId="10">#REF!</definedName>
    <definedName name="S44R11">#REF!</definedName>
    <definedName name="S44R12" localSheetId="2">#REF!</definedName>
    <definedName name="S44R12" localSheetId="8">#REF!</definedName>
    <definedName name="S44R12" localSheetId="7">#REF!</definedName>
    <definedName name="S44R12" localSheetId="12">#REF!</definedName>
    <definedName name="S44R12" localSheetId="1">#REF!</definedName>
    <definedName name="S44R12" localSheetId="13">#REF!</definedName>
    <definedName name="S44R12" localSheetId="3">#REF!</definedName>
    <definedName name="S44R12" localSheetId="10">#REF!</definedName>
    <definedName name="S44R12">#REF!</definedName>
    <definedName name="S44R13" localSheetId="2">#REF!</definedName>
    <definedName name="S44R13" localSheetId="8">#REF!</definedName>
    <definedName name="S44R13" localSheetId="7">#REF!</definedName>
    <definedName name="S44R13" localSheetId="12">#REF!</definedName>
    <definedName name="S44R13" localSheetId="1">#REF!</definedName>
    <definedName name="S44R13" localSheetId="13">#REF!</definedName>
    <definedName name="S44R13" localSheetId="3">#REF!</definedName>
    <definedName name="S44R13" localSheetId="10">#REF!</definedName>
    <definedName name="S44R13">#REF!</definedName>
    <definedName name="S44R14" localSheetId="2">#REF!</definedName>
    <definedName name="S44R14" localSheetId="8">#REF!</definedName>
    <definedName name="S44R14" localSheetId="7">#REF!</definedName>
    <definedName name="S44R14" localSheetId="12">#REF!</definedName>
    <definedName name="S44R14" localSheetId="1">#REF!</definedName>
    <definedName name="S44R14" localSheetId="13">#REF!</definedName>
    <definedName name="S44R14" localSheetId="3">#REF!</definedName>
    <definedName name="S44R14" localSheetId="10">#REF!</definedName>
    <definedName name="S44R14">#REF!</definedName>
    <definedName name="S44R15" localSheetId="2">#REF!</definedName>
    <definedName name="S44R15" localSheetId="8">#REF!</definedName>
    <definedName name="S44R15" localSheetId="7">#REF!</definedName>
    <definedName name="S44R15" localSheetId="12">#REF!</definedName>
    <definedName name="S44R15" localSheetId="1">#REF!</definedName>
    <definedName name="S44R15" localSheetId="13">#REF!</definedName>
    <definedName name="S44R15" localSheetId="3">#REF!</definedName>
    <definedName name="S44R15" localSheetId="10">#REF!</definedName>
    <definedName name="S44R15">#REF!</definedName>
    <definedName name="S44R16" localSheetId="2">#REF!</definedName>
    <definedName name="S44R16" localSheetId="8">#REF!</definedName>
    <definedName name="S44R16" localSheetId="7">#REF!</definedName>
    <definedName name="S44R16" localSheetId="12">#REF!</definedName>
    <definedName name="S44R16" localSheetId="1">#REF!</definedName>
    <definedName name="S44R16" localSheetId="13">#REF!</definedName>
    <definedName name="S44R16" localSheetId="3">#REF!</definedName>
    <definedName name="S44R16" localSheetId="10">#REF!</definedName>
    <definedName name="S44R16">#REF!</definedName>
    <definedName name="S44R17" localSheetId="2">#REF!</definedName>
    <definedName name="S44R17" localSheetId="8">#REF!</definedName>
    <definedName name="S44R17" localSheetId="7">#REF!</definedName>
    <definedName name="S44R17" localSheetId="12">#REF!</definedName>
    <definedName name="S44R17" localSheetId="1">#REF!</definedName>
    <definedName name="S44R17" localSheetId="13">#REF!</definedName>
    <definedName name="S44R17" localSheetId="3">#REF!</definedName>
    <definedName name="S44R17" localSheetId="10">#REF!</definedName>
    <definedName name="S44R17">#REF!</definedName>
    <definedName name="S44R18" localSheetId="2">#REF!</definedName>
    <definedName name="S44R18" localSheetId="8">#REF!</definedName>
    <definedName name="S44R18" localSheetId="7">#REF!</definedName>
    <definedName name="S44R18" localSheetId="12">#REF!</definedName>
    <definedName name="S44R18" localSheetId="1">#REF!</definedName>
    <definedName name="S44R18" localSheetId="13">#REF!</definedName>
    <definedName name="S44R18" localSheetId="3">#REF!</definedName>
    <definedName name="S44R18" localSheetId="10">#REF!</definedName>
    <definedName name="S44R18">#REF!</definedName>
    <definedName name="S44R19" localSheetId="2">#REF!</definedName>
    <definedName name="S44R19" localSheetId="8">#REF!</definedName>
    <definedName name="S44R19" localSheetId="7">#REF!</definedName>
    <definedName name="S44R19" localSheetId="12">#REF!</definedName>
    <definedName name="S44R19" localSheetId="1">#REF!</definedName>
    <definedName name="S44R19" localSheetId="13">#REF!</definedName>
    <definedName name="S44R19" localSheetId="3">#REF!</definedName>
    <definedName name="S44R19" localSheetId="10">#REF!</definedName>
    <definedName name="S44R19">#REF!</definedName>
    <definedName name="S44R2" localSheetId="2">#REF!</definedName>
    <definedName name="S44R2" localSheetId="8">#REF!</definedName>
    <definedName name="S44R2" localSheetId="7">#REF!</definedName>
    <definedName name="S44R2" localSheetId="12">#REF!</definedName>
    <definedName name="S44R2" localSheetId="1">#REF!</definedName>
    <definedName name="S44R2" localSheetId="13">#REF!</definedName>
    <definedName name="S44R2" localSheetId="3">#REF!</definedName>
    <definedName name="S44R2" localSheetId="10">#REF!</definedName>
    <definedName name="S44R2">#REF!</definedName>
    <definedName name="S44R20" localSheetId="2">#REF!</definedName>
    <definedName name="S44R20" localSheetId="8">#REF!</definedName>
    <definedName name="S44R20" localSheetId="7">#REF!</definedName>
    <definedName name="S44R20" localSheetId="12">#REF!</definedName>
    <definedName name="S44R20" localSheetId="1">#REF!</definedName>
    <definedName name="S44R20" localSheetId="13">#REF!</definedName>
    <definedName name="S44R20" localSheetId="3">#REF!</definedName>
    <definedName name="S44R20" localSheetId="10">#REF!</definedName>
    <definedName name="S44R20">#REF!</definedName>
    <definedName name="S44R21" localSheetId="2">#REF!</definedName>
    <definedName name="S44R21" localSheetId="8">#REF!</definedName>
    <definedName name="S44R21" localSheetId="7">#REF!</definedName>
    <definedName name="S44R21" localSheetId="12">#REF!</definedName>
    <definedName name="S44R21" localSheetId="1">#REF!</definedName>
    <definedName name="S44R21" localSheetId="13">#REF!</definedName>
    <definedName name="S44R21" localSheetId="3">#REF!</definedName>
    <definedName name="S44R21" localSheetId="10">#REF!</definedName>
    <definedName name="S44R21">#REF!</definedName>
    <definedName name="S44R22" localSheetId="2">#REF!</definedName>
    <definedName name="S44R22" localSheetId="8">#REF!</definedName>
    <definedName name="S44R22" localSheetId="7">#REF!</definedName>
    <definedName name="S44R22" localSheetId="12">#REF!</definedName>
    <definedName name="S44R22" localSheetId="1">#REF!</definedName>
    <definedName name="S44R22" localSheetId="13">#REF!</definedName>
    <definedName name="S44R22" localSheetId="3">#REF!</definedName>
    <definedName name="S44R22" localSheetId="10">#REF!</definedName>
    <definedName name="S44R22">#REF!</definedName>
    <definedName name="S44R23" localSheetId="2">#REF!</definedName>
    <definedName name="S44R23" localSheetId="8">#REF!</definedName>
    <definedName name="S44R23" localSheetId="7">#REF!</definedName>
    <definedName name="S44R23" localSheetId="12">#REF!</definedName>
    <definedName name="S44R23" localSheetId="1">#REF!</definedName>
    <definedName name="S44R23" localSheetId="13">#REF!</definedName>
    <definedName name="S44R23" localSheetId="3">#REF!</definedName>
    <definedName name="S44R23" localSheetId="10">#REF!</definedName>
    <definedName name="S44R23">#REF!</definedName>
    <definedName name="S44R24" localSheetId="2">#REF!</definedName>
    <definedName name="S44R24" localSheetId="8">#REF!</definedName>
    <definedName name="S44R24" localSheetId="7">#REF!</definedName>
    <definedName name="S44R24" localSheetId="12">#REF!</definedName>
    <definedName name="S44R24" localSheetId="1">#REF!</definedName>
    <definedName name="S44R24" localSheetId="13">#REF!</definedName>
    <definedName name="S44R24" localSheetId="3">#REF!</definedName>
    <definedName name="S44R24" localSheetId="10">#REF!</definedName>
    <definedName name="S44R24">#REF!</definedName>
    <definedName name="S44R3" localSheetId="2">#REF!</definedName>
    <definedName name="S44R3" localSheetId="8">#REF!</definedName>
    <definedName name="S44R3" localSheetId="7">#REF!</definedName>
    <definedName name="S44R3" localSheetId="12">#REF!</definedName>
    <definedName name="S44R3" localSheetId="1">#REF!</definedName>
    <definedName name="S44R3" localSheetId="13">#REF!</definedName>
    <definedName name="S44R3" localSheetId="3">#REF!</definedName>
    <definedName name="S44R3" localSheetId="10">#REF!</definedName>
    <definedName name="S44R3">#REF!</definedName>
    <definedName name="S44R4" localSheetId="2">#REF!</definedName>
    <definedName name="S44R4" localSheetId="8">#REF!</definedName>
    <definedName name="S44R4" localSheetId="7">#REF!</definedName>
    <definedName name="S44R4" localSheetId="12">#REF!</definedName>
    <definedName name="S44R4" localSheetId="1">#REF!</definedName>
    <definedName name="S44R4" localSheetId="13">#REF!</definedName>
    <definedName name="S44R4" localSheetId="3">#REF!</definedName>
    <definedName name="S44R4" localSheetId="10">#REF!</definedName>
    <definedName name="S44R4">#REF!</definedName>
    <definedName name="S44R5" localSheetId="2">#REF!</definedName>
    <definedName name="S44R5" localSheetId="8">#REF!</definedName>
    <definedName name="S44R5" localSheetId="7">#REF!</definedName>
    <definedName name="S44R5" localSheetId="12">#REF!</definedName>
    <definedName name="S44R5" localSheetId="1">#REF!</definedName>
    <definedName name="S44R5" localSheetId="13">#REF!</definedName>
    <definedName name="S44R5" localSheetId="3">#REF!</definedName>
    <definedName name="S44R5" localSheetId="10">#REF!</definedName>
    <definedName name="S44R5">#REF!</definedName>
    <definedName name="S44R6" localSheetId="2">#REF!</definedName>
    <definedName name="S44R6" localSheetId="8">#REF!</definedName>
    <definedName name="S44R6" localSheetId="7">#REF!</definedName>
    <definedName name="S44R6" localSheetId="12">#REF!</definedName>
    <definedName name="S44R6" localSheetId="1">#REF!</definedName>
    <definedName name="S44R6" localSheetId="13">#REF!</definedName>
    <definedName name="S44R6" localSheetId="3">#REF!</definedName>
    <definedName name="S44R6" localSheetId="10">#REF!</definedName>
    <definedName name="S44R6">#REF!</definedName>
    <definedName name="S44R7" localSheetId="2">#REF!</definedName>
    <definedName name="S44R7" localSheetId="8">#REF!</definedName>
    <definedName name="S44R7" localSheetId="7">#REF!</definedName>
    <definedName name="S44R7" localSheetId="12">#REF!</definedName>
    <definedName name="S44R7" localSheetId="1">#REF!</definedName>
    <definedName name="S44R7" localSheetId="13">#REF!</definedName>
    <definedName name="S44R7" localSheetId="3">#REF!</definedName>
    <definedName name="S44R7" localSheetId="10">#REF!</definedName>
    <definedName name="S44R7">#REF!</definedName>
    <definedName name="S44R8" localSheetId="2">#REF!</definedName>
    <definedName name="S44R8" localSheetId="8">#REF!</definedName>
    <definedName name="S44R8" localSheetId="7">#REF!</definedName>
    <definedName name="S44R8" localSheetId="12">#REF!</definedName>
    <definedName name="S44R8" localSheetId="1">#REF!</definedName>
    <definedName name="S44R8" localSheetId="13">#REF!</definedName>
    <definedName name="S44R8" localSheetId="3">#REF!</definedName>
    <definedName name="S44R8" localSheetId="10">#REF!</definedName>
    <definedName name="S44R8">#REF!</definedName>
    <definedName name="S44R9" localSheetId="2">#REF!</definedName>
    <definedName name="S44R9" localSheetId="8">#REF!</definedName>
    <definedName name="S44R9" localSheetId="7">#REF!</definedName>
    <definedName name="S44R9" localSheetId="12">#REF!</definedName>
    <definedName name="S44R9" localSheetId="1">#REF!</definedName>
    <definedName name="S44R9" localSheetId="13">#REF!</definedName>
    <definedName name="S44R9" localSheetId="3">#REF!</definedName>
    <definedName name="S44R9" localSheetId="10">#REF!</definedName>
    <definedName name="S44R9">#REF!</definedName>
    <definedName name="S45P1" localSheetId="2">#REF!</definedName>
    <definedName name="S45P1" localSheetId="8">#REF!</definedName>
    <definedName name="S45P1" localSheetId="7">#REF!</definedName>
    <definedName name="S45P1" localSheetId="12">#REF!</definedName>
    <definedName name="S45P1" localSheetId="1">#REF!</definedName>
    <definedName name="S45P1" localSheetId="13">#REF!</definedName>
    <definedName name="S45P1" localSheetId="3">#REF!</definedName>
    <definedName name="S45P1" localSheetId="10">#REF!</definedName>
    <definedName name="S45P1">#REF!</definedName>
    <definedName name="S45P10" localSheetId="2">#REF!</definedName>
    <definedName name="S45P10" localSheetId="8">#REF!</definedName>
    <definedName name="S45P10" localSheetId="7">#REF!</definedName>
    <definedName name="S45P10" localSheetId="12">#REF!</definedName>
    <definedName name="S45P10" localSheetId="1">#REF!</definedName>
    <definedName name="S45P10" localSheetId="13">#REF!</definedName>
    <definedName name="S45P10" localSheetId="3">#REF!</definedName>
    <definedName name="S45P10" localSheetId="10">#REF!</definedName>
    <definedName name="S45P10">#REF!</definedName>
    <definedName name="S45P11" localSheetId="2">#REF!</definedName>
    <definedName name="S45P11" localSheetId="8">#REF!</definedName>
    <definedName name="S45P11" localSheetId="7">#REF!</definedName>
    <definedName name="S45P11" localSheetId="12">#REF!</definedName>
    <definedName name="S45P11" localSheetId="1">#REF!</definedName>
    <definedName name="S45P11" localSheetId="13">#REF!</definedName>
    <definedName name="S45P11" localSheetId="3">#REF!</definedName>
    <definedName name="S45P11" localSheetId="10">#REF!</definedName>
    <definedName name="S45P11">#REF!</definedName>
    <definedName name="S45P12" localSheetId="2">#REF!</definedName>
    <definedName name="S45P12" localSheetId="8">#REF!</definedName>
    <definedName name="S45P12" localSheetId="7">#REF!</definedName>
    <definedName name="S45P12" localSheetId="12">#REF!</definedName>
    <definedName name="S45P12" localSheetId="1">#REF!</definedName>
    <definedName name="S45P12" localSheetId="13">#REF!</definedName>
    <definedName name="S45P12" localSheetId="3">#REF!</definedName>
    <definedName name="S45P12" localSheetId="10">#REF!</definedName>
    <definedName name="S45P12">#REF!</definedName>
    <definedName name="S45P13" localSheetId="2">#REF!</definedName>
    <definedName name="S45P13" localSheetId="8">#REF!</definedName>
    <definedName name="S45P13" localSheetId="7">#REF!</definedName>
    <definedName name="S45P13" localSheetId="12">#REF!</definedName>
    <definedName name="S45P13" localSheetId="1">#REF!</definedName>
    <definedName name="S45P13" localSheetId="13">#REF!</definedName>
    <definedName name="S45P13" localSheetId="3">#REF!</definedName>
    <definedName name="S45P13" localSheetId="10">#REF!</definedName>
    <definedName name="S45P13">#REF!</definedName>
    <definedName name="S45P14" localSheetId="2">#REF!</definedName>
    <definedName name="S45P14" localSheetId="8">#REF!</definedName>
    <definedName name="S45P14" localSheetId="7">#REF!</definedName>
    <definedName name="S45P14" localSheetId="12">#REF!</definedName>
    <definedName name="S45P14" localSheetId="1">#REF!</definedName>
    <definedName name="S45P14" localSheetId="13">#REF!</definedName>
    <definedName name="S45P14" localSheetId="3">#REF!</definedName>
    <definedName name="S45P14" localSheetId="10">#REF!</definedName>
    <definedName name="S45P14">#REF!</definedName>
    <definedName name="S45P15" localSheetId="2">#REF!</definedName>
    <definedName name="S45P15" localSheetId="8">#REF!</definedName>
    <definedName name="S45P15" localSheetId="7">#REF!</definedName>
    <definedName name="S45P15" localSheetId="12">#REF!</definedName>
    <definedName name="S45P15" localSheetId="1">#REF!</definedName>
    <definedName name="S45P15" localSheetId="13">#REF!</definedName>
    <definedName name="S45P15" localSheetId="3">#REF!</definedName>
    <definedName name="S45P15" localSheetId="10">#REF!</definedName>
    <definedName name="S45P15">#REF!</definedName>
    <definedName name="S45P16" localSheetId="2">#REF!</definedName>
    <definedName name="S45P16" localSheetId="8">#REF!</definedName>
    <definedName name="S45P16" localSheetId="7">#REF!</definedName>
    <definedName name="S45P16" localSheetId="12">#REF!</definedName>
    <definedName name="S45P16" localSheetId="1">#REF!</definedName>
    <definedName name="S45P16" localSheetId="13">#REF!</definedName>
    <definedName name="S45P16" localSheetId="3">#REF!</definedName>
    <definedName name="S45P16" localSheetId="10">#REF!</definedName>
    <definedName name="S45P16">#REF!</definedName>
    <definedName name="S45P17" localSheetId="2">#REF!</definedName>
    <definedName name="S45P17" localSheetId="8">#REF!</definedName>
    <definedName name="S45P17" localSheetId="7">#REF!</definedName>
    <definedName name="S45P17" localSheetId="12">#REF!</definedName>
    <definedName name="S45P17" localSheetId="1">#REF!</definedName>
    <definedName name="S45P17" localSheetId="13">#REF!</definedName>
    <definedName name="S45P17" localSheetId="3">#REF!</definedName>
    <definedName name="S45P17" localSheetId="10">#REF!</definedName>
    <definedName name="S45P17">#REF!</definedName>
    <definedName name="S45P18" localSheetId="2">#REF!</definedName>
    <definedName name="S45P18" localSheetId="8">#REF!</definedName>
    <definedName name="S45P18" localSheetId="7">#REF!</definedName>
    <definedName name="S45P18" localSheetId="12">#REF!</definedName>
    <definedName name="S45P18" localSheetId="1">#REF!</definedName>
    <definedName name="S45P18" localSheetId="13">#REF!</definedName>
    <definedName name="S45P18" localSheetId="3">#REF!</definedName>
    <definedName name="S45P18" localSheetId="10">#REF!</definedName>
    <definedName name="S45P18">#REF!</definedName>
    <definedName name="S45P19" localSheetId="2">#REF!</definedName>
    <definedName name="S45P19" localSheetId="8">#REF!</definedName>
    <definedName name="S45P19" localSheetId="7">#REF!</definedName>
    <definedName name="S45P19" localSheetId="12">#REF!</definedName>
    <definedName name="S45P19" localSheetId="1">#REF!</definedName>
    <definedName name="S45P19" localSheetId="13">#REF!</definedName>
    <definedName name="S45P19" localSheetId="3">#REF!</definedName>
    <definedName name="S45P19" localSheetId="10">#REF!</definedName>
    <definedName name="S45P19">#REF!</definedName>
    <definedName name="S45P2" localSheetId="2">#REF!</definedName>
    <definedName name="S45P2" localSheetId="8">#REF!</definedName>
    <definedName name="S45P2" localSheetId="7">#REF!</definedName>
    <definedName name="S45P2" localSheetId="12">#REF!</definedName>
    <definedName name="S45P2" localSheetId="1">#REF!</definedName>
    <definedName name="S45P2" localSheetId="13">#REF!</definedName>
    <definedName name="S45P2" localSheetId="3">#REF!</definedName>
    <definedName name="S45P2" localSheetId="10">#REF!</definedName>
    <definedName name="S45P2">#REF!</definedName>
    <definedName name="S45P20" localSheetId="2">#REF!</definedName>
    <definedName name="S45P20" localSheetId="8">#REF!</definedName>
    <definedName name="S45P20" localSheetId="7">#REF!</definedName>
    <definedName name="S45P20" localSheetId="12">#REF!</definedName>
    <definedName name="S45P20" localSheetId="1">#REF!</definedName>
    <definedName name="S45P20" localSheetId="13">#REF!</definedName>
    <definedName name="S45P20" localSheetId="3">#REF!</definedName>
    <definedName name="S45P20" localSheetId="10">#REF!</definedName>
    <definedName name="S45P20">#REF!</definedName>
    <definedName name="S45P21" localSheetId="2">#REF!</definedName>
    <definedName name="S45P21" localSheetId="8">#REF!</definedName>
    <definedName name="S45P21" localSheetId="7">#REF!</definedName>
    <definedName name="S45P21" localSheetId="12">#REF!</definedName>
    <definedName name="S45P21" localSheetId="1">#REF!</definedName>
    <definedName name="S45P21" localSheetId="13">#REF!</definedName>
    <definedName name="S45P21" localSheetId="3">#REF!</definedName>
    <definedName name="S45P21" localSheetId="10">#REF!</definedName>
    <definedName name="S45P21">#REF!</definedName>
    <definedName name="S45P22" localSheetId="2">#REF!</definedName>
    <definedName name="S45P22" localSheetId="8">#REF!</definedName>
    <definedName name="S45P22" localSheetId="7">#REF!</definedName>
    <definedName name="S45P22" localSheetId="12">#REF!</definedName>
    <definedName name="S45P22" localSheetId="1">#REF!</definedName>
    <definedName name="S45P22" localSheetId="13">#REF!</definedName>
    <definedName name="S45P22" localSheetId="3">#REF!</definedName>
    <definedName name="S45P22" localSheetId="10">#REF!</definedName>
    <definedName name="S45P22">#REF!</definedName>
    <definedName name="S45P23" localSheetId="2">#REF!</definedName>
    <definedName name="S45P23" localSheetId="8">#REF!</definedName>
    <definedName name="S45P23" localSheetId="7">#REF!</definedName>
    <definedName name="S45P23" localSheetId="12">#REF!</definedName>
    <definedName name="S45P23" localSheetId="1">#REF!</definedName>
    <definedName name="S45P23" localSheetId="13">#REF!</definedName>
    <definedName name="S45P23" localSheetId="3">#REF!</definedName>
    <definedName name="S45P23" localSheetId="10">#REF!</definedName>
    <definedName name="S45P23">#REF!</definedName>
    <definedName name="S45P24" localSheetId="2">#REF!</definedName>
    <definedName name="S45P24" localSheetId="8">#REF!</definedName>
    <definedName name="S45P24" localSheetId="7">#REF!</definedName>
    <definedName name="S45P24" localSheetId="12">#REF!</definedName>
    <definedName name="S45P24" localSheetId="1">#REF!</definedName>
    <definedName name="S45P24" localSheetId="13">#REF!</definedName>
    <definedName name="S45P24" localSheetId="3">#REF!</definedName>
    <definedName name="S45P24" localSheetId="10">#REF!</definedName>
    <definedName name="S45P24">#REF!</definedName>
    <definedName name="S45P3" localSheetId="2">#REF!</definedName>
    <definedName name="S45P3" localSheetId="8">#REF!</definedName>
    <definedName name="S45P3" localSheetId="7">#REF!</definedName>
    <definedName name="S45P3" localSheetId="12">#REF!</definedName>
    <definedName name="S45P3" localSheetId="1">#REF!</definedName>
    <definedName name="S45P3" localSheetId="13">#REF!</definedName>
    <definedName name="S45P3" localSheetId="3">#REF!</definedName>
    <definedName name="S45P3" localSheetId="10">#REF!</definedName>
    <definedName name="S45P3">#REF!</definedName>
    <definedName name="S45P4" localSheetId="2">#REF!</definedName>
    <definedName name="S45P4" localSheetId="8">#REF!</definedName>
    <definedName name="S45P4" localSheetId="7">#REF!</definedName>
    <definedName name="S45P4" localSheetId="12">#REF!</definedName>
    <definedName name="S45P4" localSheetId="1">#REF!</definedName>
    <definedName name="S45P4" localSheetId="13">#REF!</definedName>
    <definedName name="S45P4" localSheetId="3">#REF!</definedName>
    <definedName name="S45P4" localSheetId="10">#REF!</definedName>
    <definedName name="S45P4">#REF!</definedName>
    <definedName name="S45P5" localSheetId="2">#REF!</definedName>
    <definedName name="S45P5" localSheetId="8">#REF!</definedName>
    <definedName name="S45P5" localSheetId="7">#REF!</definedName>
    <definedName name="S45P5" localSheetId="12">#REF!</definedName>
    <definedName name="S45P5" localSheetId="1">#REF!</definedName>
    <definedName name="S45P5" localSheetId="13">#REF!</definedName>
    <definedName name="S45P5" localSheetId="3">#REF!</definedName>
    <definedName name="S45P5" localSheetId="10">#REF!</definedName>
    <definedName name="S45P5">#REF!</definedName>
    <definedName name="S45P6" localSheetId="2">#REF!</definedName>
    <definedName name="S45P6" localSheetId="8">#REF!</definedName>
    <definedName name="S45P6" localSheetId="7">#REF!</definedName>
    <definedName name="S45P6" localSheetId="12">#REF!</definedName>
    <definedName name="S45P6" localSheetId="1">#REF!</definedName>
    <definedName name="S45P6" localSheetId="13">#REF!</definedName>
    <definedName name="S45P6" localSheetId="3">#REF!</definedName>
    <definedName name="S45P6" localSheetId="10">#REF!</definedName>
    <definedName name="S45P6">#REF!</definedName>
    <definedName name="S45P7" localSheetId="2">#REF!</definedName>
    <definedName name="S45P7" localSheetId="8">#REF!</definedName>
    <definedName name="S45P7" localSheetId="7">#REF!</definedName>
    <definedName name="S45P7" localSheetId="12">#REF!</definedName>
    <definedName name="S45P7" localSheetId="1">#REF!</definedName>
    <definedName name="S45P7" localSheetId="13">#REF!</definedName>
    <definedName name="S45P7" localSheetId="3">#REF!</definedName>
    <definedName name="S45P7" localSheetId="10">#REF!</definedName>
    <definedName name="S45P7">#REF!</definedName>
    <definedName name="S45P8" localSheetId="2">#REF!</definedName>
    <definedName name="S45P8" localSheetId="8">#REF!</definedName>
    <definedName name="S45P8" localSheetId="7">#REF!</definedName>
    <definedName name="S45P8" localSheetId="12">#REF!</definedName>
    <definedName name="S45P8" localSheetId="1">#REF!</definedName>
    <definedName name="S45P8" localSheetId="13">#REF!</definedName>
    <definedName name="S45P8" localSheetId="3">#REF!</definedName>
    <definedName name="S45P8" localSheetId="10">#REF!</definedName>
    <definedName name="S45P8">#REF!</definedName>
    <definedName name="S45P9" localSheetId="2">#REF!</definedName>
    <definedName name="S45P9" localSheetId="8">#REF!</definedName>
    <definedName name="S45P9" localSheetId="7">#REF!</definedName>
    <definedName name="S45P9" localSheetId="12">#REF!</definedName>
    <definedName name="S45P9" localSheetId="1">#REF!</definedName>
    <definedName name="S45P9" localSheetId="13">#REF!</definedName>
    <definedName name="S45P9" localSheetId="3">#REF!</definedName>
    <definedName name="S45P9" localSheetId="10">#REF!</definedName>
    <definedName name="S45P9">#REF!</definedName>
    <definedName name="S45R1" localSheetId="2">#REF!</definedName>
    <definedName name="S45R1" localSheetId="8">#REF!</definedName>
    <definedName name="S45R1" localSheetId="7">#REF!</definedName>
    <definedName name="S45R1" localSheetId="12">#REF!</definedName>
    <definedName name="S45R1" localSheetId="1">#REF!</definedName>
    <definedName name="S45R1" localSheetId="13">#REF!</definedName>
    <definedName name="S45R1" localSheetId="3">#REF!</definedName>
    <definedName name="S45R1" localSheetId="10">#REF!</definedName>
    <definedName name="S45R1">#REF!</definedName>
    <definedName name="S45R10" localSheetId="2">#REF!</definedName>
    <definedName name="S45R10" localSheetId="8">#REF!</definedName>
    <definedName name="S45R10" localSheetId="7">#REF!</definedName>
    <definedName name="S45R10" localSheetId="12">#REF!</definedName>
    <definedName name="S45R10" localSheetId="1">#REF!</definedName>
    <definedName name="S45R10" localSheetId="13">#REF!</definedName>
    <definedName name="S45R10" localSheetId="3">#REF!</definedName>
    <definedName name="S45R10" localSheetId="10">#REF!</definedName>
    <definedName name="S45R10">#REF!</definedName>
    <definedName name="S45R11" localSheetId="2">#REF!</definedName>
    <definedName name="S45R11" localSheetId="8">#REF!</definedName>
    <definedName name="S45R11" localSheetId="7">#REF!</definedName>
    <definedName name="S45R11" localSheetId="12">#REF!</definedName>
    <definedName name="S45R11" localSheetId="1">#REF!</definedName>
    <definedName name="S45R11" localSheetId="13">#REF!</definedName>
    <definedName name="S45R11" localSheetId="3">#REF!</definedName>
    <definedName name="S45R11" localSheetId="10">#REF!</definedName>
    <definedName name="S45R11">#REF!</definedName>
    <definedName name="S45R12" localSheetId="2">#REF!</definedName>
    <definedName name="S45R12" localSheetId="8">#REF!</definedName>
    <definedName name="S45R12" localSheetId="7">#REF!</definedName>
    <definedName name="S45R12" localSheetId="12">#REF!</definedName>
    <definedName name="S45R12" localSheetId="1">#REF!</definedName>
    <definedName name="S45R12" localSheetId="13">#REF!</definedName>
    <definedName name="S45R12" localSheetId="3">#REF!</definedName>
    <definedName name="S45R12" localSheetId="10">#REF!</definedName>
    <definedName name="S45R12">#REF!</definedName>
    <definedName name="S45R13" localSheetId="2">#REF!</definedName>
    <definedName name="S45R13" localSheetId="8">#REF!</definedName>
    <definedName name="S45R13" localSheetId="7">#REF!</definedName>
    <definedName name="S45R13" localSheetId="12">#REF!</definedName>
    <definedName name="S45R13" localSheetId="1">#REF!</definedName>
    <definedName name="S45R13" localSheetId="13">#REF!</definedName>
    <definedName name="S45R13" localSheetId="3">#REF!</definedName>
    <definedName name="S45R13" localSheetId="10">#REF!</definedName>
    <definedName name="S45R13">#REF!</definedName>
    <definedName name="S45R14" localSheetId="2">#REF!</definedName>
    <definedName name="S45R14" localSheetId="8">#REF!</definedName>
    <definedName name="S45R14" localSheetId="7">#REF!</definedName>
    <definedName name="S45R14" localSheetId="12">#REF!</definedName>
    <definedName name="S45R14" localSheetId="1">#REF!</definedName>
    <definedName name="S45R14" localSheetId="13">#REF!</definedName>
    <definedName name="S45R14" localSheetId="3">#REF!</definedName>
    <definedName name="S45R14" localSheetId="10">#REF!</definedName>
    <definedName name="S45R14">#REF!</definedName>
    <definedName name="S45R15" localSheetId="2">#REF!</definedName>
    <definedName name="S45R15" localSheetId="8">#REF!</definedName>
    <definedName name="S45R15" localSheetId="7">#REF!</definedName>
    <definedName name="S45R15" localSheetId="12">#REF!</definedName>
    <definedName name="S45R15" localSheetId="1">#REF!</definedName>
    <definedName name="S45R15" localSheetId="13">#REF!</definedName>
    <definedName name="S45R15" localSheetId="3">#REF!</definedName>
    <definedName name="S45R15" localSheetId="10">#REF!</definedName>
    <definedName name="S45R15">#REF!</definedName>
    <definedName name="S45R16" localSheetId="2">#REF!</definedName>
    <definedName name="S45R16" localSheetId="8">#REF!</definedName>
    <definedName name="S45R16" localSheetId="7">#REF!</definedName>
    <definedName name="S45R16" localSheetId="12">#REF!</definedName>
    <definedName name="S45R16" localSheetId="1">#REF!</definedName>
    <definedName name="S45R16" localSheetId="13">#REF!</definedName>
    <definedName name="S45R16" localSheetId="3">#REF!</definedName>
    <definedName name="S45R16" localSheetId="10">#REF!</definedName>
    <definedName name="S45R16">#REF!</definedName>
    <definedName name="S45R17" localSheetId="2">#REF!</definedName>
    <definedName name="S45R17" localSheetId="8">#REF!</definedName>
    <definedName name="S45R17" localSheetId="7">#REF!</definedName>
    <definedName name="S45R17" localSheetId="12">#REF!</definedName>
    <definedName name="S45R17" localSheetId="1">#REF!</definedName>
    <definedName name="S45R17" localSheetId="13">#REF!</definedName>
    <definedName name="S45R17" localSheetId="3">#REF!</definedName>
    <definedName name="S45R17" localSheetId="10">#REF!</definedName>
    <definedName name="S45R17">#REF!</definedName>
    <definedName name="S45R18" localSheetId="2">#REF!</definedName>
    <definedName name="S45R18" localSheetId="8">#REF!</definedName>
    <definedName name="S45R18" localSheetId="7">#REF!</definedName>
    <definedName name="S45R18" localSheetId="12">#REF!</definedName>
    <definedName name="S45R18" localSheetId="1">#REF!</definedName>
    <definedName name="S45R18" localSheetId="13">#REF!</definedName>
    <definedName name="S45R18" localSheetId="3">#REF!</definedName>
    <definedName name="S45R18" localSheetId="10">#REF!</definedName>
    <definedName name="S45R18">#REF!</definedName>
    <definedName name="S45R19" localSheetId="2">#REF!</definedName>
    <definedName name="S45R19" localSheetId="8">#REF!</definedName>
    <definedName name="S45R19" localSheetId="7">#REF!</definedName>
    <definedName name="S45R19" localSheetId="12">#REF!</definedName>
    <definedName name="S45R19" localSheetId="1">#REF!</definedName>
    <definedName name="S45R19" localSheetId="13">#REF!</definedName>
    <definedName name="S45R19" localSheetId="3">#REF!</definedName>
    <definedName name="S45R19" localSheetId="10">#REF!</definedName>
    <definedName name="S45R19">#REF!</definedName>
    <definedName name="S45R2" localSheetId="2">#REF!</definedName>
    <definedName name="S45R2" localSheetId="8">#REF!</definedName>
    <definedName name="S45R2" localSheetId="7">#REF!</definedName>
    <definedName name="S45R2" localSheetId="12">#REF!</definedName>
    <definedName name="S45R2" localSheetId="1">#REF!</definedName>
    <definedName name="S45R2" localSheetId="13">#REF!</definedName>
    <definedName name="S45R2" localSheetId="3">#REF!</definedName>
    <definedName name="S45R2" localSheetId="10">#REF!</definedName>
    <definedName name="S45R2">#REF!</definedName>
    <definedName name="S45R20" localSheetId="2">#REF!</definedName>
    <definedName name="S45R20" localSheetId="8">#REF!</definedName>
    <definedName name="S45R20" localSheetId="7">#REF!</definedName>
    <definedName name="S45R20" localSheetId="12">#REF!</definedName>
    <definedName name="S45R20" localSheetId="1">#REF!</definedName>
    <definedName name="S45R20" localSheetId="13">#REF!</definedName>
    <definedName name="S45R20" localSheetId="3">#REF!</definedName>
    <definedName name="S45R20" localSheetId="10">#REF!</definedName>
    <definedName name="S45R20">#REF!</definedName>
    <definedName name="S45R21" localSheetId="2">#REF!</definedName>
    <definedName name="S45R21" localSheetId="8">#REF!</definedName>
    <definedName name="S45R21" localSheetId="7">#REF!</definedName>
    <definedName name="S45R21" localSheetId="12">#REF!</definedName>
    <definedName name="S45R21" localSheetId="1">#REF!</definedName>
    <definedName name="S45R21" localSheetId="13">#REF!</definedName>
    <definedName name="S45R21" localSheetId="3">#REF!</definedName>
    <definedName name="S45R21" localSheetId="10">#REF!</definedName>
    <definedName name="S45R21">#REF!</definedName>
    <definedName name="S45R22" localSheetId="2">#REF!</definedName>
    <definedName name="S45R22" localSheetId="8">#REF!</definedName>
    <definedName name="S45R22" localSheetId="7">#REF!</definedName>
    <definedName name="S45R22" localSheetId="12">#REF!</definedName>
    <definedName name="S45R22" localSheetId="1">#REF!</definedName>
    <definedName name="S45R22" localSheetId="13">#REF!</definedName>
    <definedName name="S45R22" localSheetId="3">#REF!</definedName>
    <definedName name="S45R22" localSheetId="10">#REF!</definedName>
    <definedName name="S45R22">#REF!</definedName>
    <definedName name="S45R23" localSheetId="2">#REF!</definedName>
    <definedName name="S45R23" localSheetId="8">#REF!</definedName>
    <definedName name="S45R23" localSheetId="7">#REF!</definedName>
    <definedName name="S45R23" localSheetId="12">#REF!</definedName>
    <definedName name="S45R23" localSheetId="1">#REF!</definedName>
    <definedName name="S45R23" localSheetId="13">#REF!</definedName>
    <definedName name="S45R23" localSheetId="3">#REF!</definedName>
    <definedName name="S45R23" localSheetId="10">#REF!</definedName>
    <definedName name="S45R23">#REF!</definedName>
    <definedName name="S45R24" localSheetId="2">#REF!</definedName>
    <definedName name="S45R24" localSheetId="8">#REF!</definedName>
    <definedName name="S45R24" localSheetId="7">#REF!</definedName>
    <definedName name="S45R24" localSheetId="12">#REF!</definedName>
    <definedName name="S45R24" localSheetId="1">#REF!</definedName>
    <definedName name="S45R24" localSheetId="13">#REF!</definedName>
    <definedName name="S45R24" localSheetId="3">#REF!</definedName>
    <definedName name="S45R24" localSheetId="10">#REF!</definedName>
    <definedName name="S45R24">#REF!</definedName>
    <definedName name="S45R3" localSheetId="2">#REF!</definedName>
    <definedName name="S45R3" localSheetId="8">#REF!</definedName>
    <definedName name="S45R3" localSheetId="7">#REF!</definedName>
    <definedName name="S45R3" localSheetId="12">#REF!</definedName>
    <definedName name="S45R3" localSheetId="1">#REF!</definedName>
    <definedName name="S45R3" localSheetId="13">#REF!</definedName>
    <definedName name="S45R3" localSheetId="3">#REF!</definedName>
    <definedName name="S45R3" localSheetId="10">#REF!</definedName>
    <definedName name="S45R3">#REF!</definedName>
    <definedName name="S45R4" localSheetId="2">#REF!</definedName>
    <definedName name="S45R4" localSheetId="8">#REF!</definedName>
    <definedName name="S45R4" localSheetId="7">#REF!</definedName>
    <definedName name="S45R4" localSheetId="12">#REF!</definedName>
    <definedName name="S45R4" localSheetId="1">#REF!</definedName>
    <definedName name="S45R4" localSheetId="13">#REF!</definedName>
    <definedName name="S45R4" localSheetId="3">#REF!</definedName>
    <definedName name="S45R4" localSheetId="10">#REF!</definedName>
    <definedName name="S45R4">#REF!</definedName>
    <definedName name="S45R5" localSheetId="2">#REF!</definedName>
    <definedName name="S45R5" localSheetId="8">#REF!</definedName>
    <definedName name="S45R5" localSheetId="7">#REF!</definedName>
    <definedName name="S45R5" localSheetId="12">#REF!</definedName>
    <definedName name="S45R5" localSheetId="1">#REF!</definedName>
    <definedName name="S45R5" localSheetId="13">#REF!</definedName>
    <definedName name="S45R5" localSheetId="3">#REF!</definedName>
    <definedName name="S45R5" localSheetId="10">#REF!</definedName>
    <definedName name="S45R5">#REF!</definedName>
    <definedName name="S45R6" localSheetId="2">#REF!</definedName>
    <definedName name="S45R6" localSheetId="8">#REF!</definedName>
    <definedName name="S45R6" localSheetId="7">#REF!</definedName>
    <definedName name="S45R6" localSheetId="12">#REF!</definedName>
    <definedName name="S45R6" localSheetId="1">#REF!</definedName>
    <definedName name="S45R6" localSheetId="13">#REF!</definedName>
    <definedName name="S45R6" localSheetId="3">#REF!</definedName>
    <definedName name="S45R6" localSheetId="10">#REF!</definedName>
    <definedName name="S45R6">#REF!</definedName>
    <definedName name="S45R7" localSheetId="2">#REF!</definedName>
    <definedName name="S45R7" localSheetId="8">#REF!</definedName>
    <definedName name="S45R7" localSheetId="7">#REF!</definedName>
    <definedName name="S45R7" localSheetId="12">#REF!</definedName>
    <definedName name="S45R7" localSheetId="1">#REF!</definedName>
    <definedName name="S45R7" localSheetId="13">#REF!</definedName>
    <definedName name="S45R7" localSheetId="3">#REF!</definedName>
    <definedName name="S45R7" localSheetId="10">#REF!</definedName>
    <definedName name="S45R7">#REF!</definedName>
    <definedName name="S45R8" localSheetId="2">#REF!</definedName>
    <definedName name="S45R8" localSheetId="8">#REF!</definedName>
    <definedName name="S45R8" localSheetId="7">#REF!</definedName>
    <definedName name="S45R8" localSheetId="12">#REF!</definedName>
    <definedName name="S45R8" localSheetId="1">#REF!</definedName>
    <definedName name="S45R8" localSheetId="13">#REF!</definedName>
    <definedName name="S45R8" localSheetId="3">#REF!</definedName>
    <definedName name="S45R8" localSheetId="10">#REF!</definedName>
    <definedName name="S45R8">#REF!</definedName>
    <definedName name="S45R9" localSheetId="2">#REF!</definedName>
    <definedName name="S45R9" localSheetId="8">#REF!</definedName>
    <definedName name="S45R9" localSheetId="7">#REF!</definedName>
    <definedName name="S45R9" localSheetId="12">#REF!</definedName>
    <definedName name="S45R9" localSheetId="1">#REF!</definedName>
    <definedName name="S45R9" localSheetId="13">#REF!</definedName>
    <definedName name="S45R9" localSheetId="3">#REF!</definedName>
    <definedName name="S45R9" localSheetId="10">#REF!</definedName>
    <definedName name="S45R9">#REF!</definedName>
    <definedName name="S4P1" localSheetId="2">#REF!</definedName>
    <definedName name="S4P1" localSheetId="8">#REF!</definedName>
    <definedName name="S4P1" localSheetId="7">#REF!</definedName>
    <definedName name="S4P1" localSheetId="12">#REF!</definedName>
    <definedName name="S4P1" localSheetId="1">#REF!</definedName>
    <definedName name="S4P1" localSheetId="13">#REF!</definedName>
    <definedName name="S4P1" localSheetId="3">#REF!</definedName>
    <definedName name="S4P1" localSheetId="10">#REF!</definedName>
    <definedName name="S4P1">#REF!</definedName>
    <definedName name="S4P10" localSheetId="2">#REF!</definedName>
    <definedName name="S4P10" localSheetId="8">#REF!</definedName>
    <definedName name="S4P10" localSheetId="7">#REF!</definedName>
    <definedName name="S4P10" localSheetId="12">#REF!</definedName>
    <definedName name="S4P10" localSheetId="1">#REF!</definedName>
    <definedName name="S4P10" localSheetId="13">#REF!</definedName>
    <definedName name="S4P10" localSheetId="3">#REF!</definedName>
    <definedName name="S4P10" localSheetId="10">#REF!</definedName>
    <definedName name="S4P10">#REF!</definedName>
    <definedName name="S4P11" localSheetId="2">#REF!</definedName>
    <definedName name="S4P11" localSheetId="8">#REF!</definedName>
    <definedName name="S4P11" localSheetId="7">#REF!</definedName>
    <definedName name="S4P11" localSheetId="12">#REF!</definedName>
    <definedName name="S4P11" localSheetId="1">#REF!</definedName>
    <definedName name="S4P11" localSheetId="13">#REF!</definedName>
    <definedName name="S4P11" localSheetId="3">#REF!</definedName>
    <definedName name="S4P11" localSheetId="10">#REF!</definedName>
    <definedName name="S4P11">#REF!</definedName>
    <definedName name="S4P12" localSheetId="2">#REF!</definedName>
    <definedName name="S4P12" localSheetId="8">#REF!</definedName>
    <definedName name="S4P12" localSheetId="7">#REF!</definedName>
    <definedName name="S4P12" localSheetId="12">#REF!</definedName>
    <definedName name="S4P12" localSheetId="1">#REF!</definedName>
    <definedName name="S4P12" localSheetId="13">#REF!</definedName>
    <definedName name="S4P12" localSheetId="3">#REF!</definedName>
    <definedName name="S4P12" localSheetId="10">#REF!</definedName>
    <definedName name="S4P12">#REF!</definedName>
    <definedName name="S4P13" localSheetId="2">#REF!</definedName>
    <definedName name="S4P13" localSheetId="8">#REF!</definedName>
    <definedName name="S4P13" localSheetId="7">#REF!</definedName>
    <definedName name="S4P13" localSheetId="12">#REF!</definedName>
    <definedName name="S4P13" localSheetId="1">#REF!</definedName>
    <definedName name="S4P13" localSheetId="13">#REF!</definedName>
    <definedName name="S4P13" localSheetId="3">#REF!</definedName>
    <definedName name="S4P13" localSheetId="10">#REF!</definedName>
    <definedName name="S4P13">#REF!</definedName>
    <definedName name="S4P14" localSheetId="2">#REF!</definedName>
    <definedName name="S4P14" localSheetId="8">#REF!</definedName>
    <definedName name="S4P14" localSheetId="7">#REF!</definedName>
    <definedName name="S4P14" localSheetId="12">#REF!</definedName>
    <definedName name="S4P14" localSheetId="1">#REF!</definedName>
    <definedName name="S4P14" localSheetId="13">#REF!</definedName>
    <definedName name="S4P14" localSheetId="3">#REF!</definedName>
    <definedName name="S4P14" localSheetId="10">#REF!</definedName>
    <definedName name="S4P14">#REF!</definedName>
    <definedName name="S4P15" localSheetId="2">#REF!</definedName>
    <definedName name="S4P15" localSheetId="8">#REF!</definedName>
    <definedName name="S4P15" localSheetId="7">#REF!</definedName>
    <definedName name="S4P15" localSheetId="12">#REF!</definedName>
    <definedName name="S4P15" localSheetId="1">#REF!</definedName>
    <definedName name="S4P15" localSheetId="13">#REF!</definedName>
    <definedName name="S4P15" localSheetId="3">#REF!</definedName>
    <definedName name="S4P15" localSheetId="10">#REF!</definedName>
    <definedName name="S4P15">#REF!</definedName>
    <definedName name="S4P16" localSheetId="2">#REF!</definedName>
    <definedName name="S4P16" localSheetId="8">#REF!</definedName>
    <definedName name="S4P16" localSheetId="7">#REF!</definedName>
    <definedName name="S4P16" localSheetId="12">#REF!</definedName>
    <definedName name="S4P16" localSheetId="1">#REF!</definedName>
    <definedName name="S4P16" localSheetId="13">#REF!</definedName>
    <definedName name="S4P16" localSheetId="3">#REF!</definedName>
    <definedName name="S4P16" localSheetId="10">#REF!</definedName>
    <definedName name="S4P16">#REF!</definedName>
    <definedName name="S4P17" localSheetId="2">#REF!</definedName>
    <definedName name="S4P17" localSheetId="8">#REF!</definedName>
    <definedName name="S4P17" localSheetId="7">#REF!</definedName>
    <definedName name="S4P17" localSheetId="12">#REF!</definedName>
    <definedName name="S4P17" localSheetId="1">#REF!</definedName>
    <definedName name="S4P17" localSheetId="13">#REF!</definedName>
    <definedName name="S4P17" localSheetId="3">#REF!</definedName>
    <definedName name="S4P17" localSheetId="10">#REF!</definedName>
    <definedName name="S4P17">#REF!</definedName>
    <definedName name="S4P18" localSheetId="2">#REF!</definedName>
    <definedName name="S4P18" localSheetId="8">#REF!</definedName>
    <definedName name="S4P18" localSheetId="7">#REF!</definedName>
    <definedName name="S4P18" localSheetId="12">#REF!</definedName>
    <definedName name="S4P18" localSheetId="1">#REF!</definedName>
    <definedName name="S4P18" localSheetId="13">#REF!</definedName>
    <definedName name="S4P18" localSheetId="3">#REF!</definedName>
    <definedName name="S4P18" localSheetId="10">#REF!</definedName>
    <definedName name="S4P18">#REF!</definedName>
    <definedName name="S4P19" localSheetId="2">#REF!</definedName>
    <definedName name="S4P19" localSheetId="8">#REF!</definedName>
    <definedName name="S4P19" localSheetId="7">#REF!</definedName>
    <definedName name="S4P19" localSheetId="12">#REF!</definedName>
    <definedName name="S4P19" localSheetId="1">#REF!</definedName>
    <definedName name="S4P19" localSheetId="13">#REF!</definedName>
    <definedName name="S4P19" localSheetId="3">#REF!</definedName>
    <definedName name="S4P19" localSheetId="10">#REF!</definedName>
    <definedName name="S4P19">#REF!</definedName>
    <definedName name="S4P2" localSheetId="2">#REF!</definedName>
    <definedName name="S4P2" localSheetId="8">#REF!</definedName>
    <definedName name="S4P2" localSheetId="7">#REF!</definedName>
    <definedName name="S4P2" localSheetId="12">#REF!</definedName>
    <definedName name="S4P2" localSheetId="1">#REF!</definedName>
    <definedName name="S4P2" localSheetId="13">#REF!</definedName>
    <definedName name="S4P2" localSheetId="3">#REF!</definedName>
    <definedName name="S4P2" localSheetId="10">#REF!</definedName>
    <definedName name="S4P2">#REF!</definedName>
    <definedName name="S4P20" localSheetId="2">#REF!</definedName>
    <definedName name="S4P20" localSheetId="8">#REF!</definedName>
    <definedName name="S4P20" localSheetId="7">#REF!</definedName>
    <definedName name="S4P20" localSheetId="12">#REF!</definedName>
    <definedName name="S4P20" localSheetId="1">#REF!</definedName>
    <definedName name="S4P20" localSheetId="13">#REF!</definedName>
    <definedName name="S4P20" localSheetId="3">#REF!</definedName>
    <definedName name="S4P20" localSheetId="10">#REF!</definedName>
    <definedName name="S4P20">#REF!</definedName>
    <definedName name="S4P21" localSheetId="2">#REF!</definedName>
    <definedName name="S4P21" localSheetId="8">#REF!</definedName>
    <definedName name="S4P21" localSheetId="7">#REF!</definedName>
    <definedName name="S4P21" localSheetId="12">#REF!</definedName>
    <definedName name="S4P21" localSheetId="1">#REF!</definedName>
    <definedName name="S4P21" localSheetId="13">#REF!</definedName>
    <definedName name="S4P21" localSheetId="3">#REF!</definedName>
    <definedName name="S4P21" localSheetId="10">#REF!</definedName>
    <definedName name="S4P21">#REF!</definedName>
    <definedName name="S4P22" localSheetId="2">#REF!</definedName>
    <definedName name="S4P22" localSheetId="8">#REF!</definedName>
    <definedName name="S4P22" localSheetId="7">#REF!</definedName>
    <definedName name="S4P22" localSheetId="12">#REF!</definedName>
    <definedName name="S4P22" localSheetId="1">#REF!</definedName>
    <definedName name="S4P22" localSheetId="13">#REF!</definedName>
    <definedName name="S4P22" localSheetId="3">#REF!</definedName>
    <definedName name="S4P22" localSheetId="10">#REF!</definedName>
    <definedName name="S4P22">#REF!</definedName>
    <definedName name="S4P23" localSheetId="2">#REF!</definedName>
    <definedName name="S4P23" localSheetId="8">#REF!</definedName>
    <definedName name="S4P23" localSheetId="7">#REF!</definedName>
    <definedName name="S4P23" localSheetId="12">#REF!</definedName>
    <definedName name="S4P23" localSheetId="1">#REF!</definedName>
    <definedName name="S4P23" localSheetId="13">#REF!</definedName>
    <definedName name="S4P23" localSheetId="3">#REF!</definedName>
    <definedName name="S4P23" localSheetId="10">#REF!</definedName>
    <definedName name="S4P23">#REF!</definedName>
    <definedName name="S4P24" localSheetId="2">#REF!</definedName>
    <definedName name="S4P24" localSheetId="8">#REF!</definedName>
    <definedName name="S4P24" localSheetId="7">#REF!</definedName>
    <definedName name="S4P24" localSheetId="12">#REF!</definedName>
    <definedName name="S4P24" localSheetId="1">#REF!</definedName>
    <definedName name="S4P24" localSheetId="13">#REF!</definedName>
    <definedName name="S4P24" localSheetId="3">#REF!</definedName>
    <definedName name="S4P24" localSheetId="10">#REF!</definedName>
    <definedName name="S4P24">#REF!</definedName>
    <definedName name="S4P3" localSheetId="2">#REF!</definedName>
    <definedName name="S4P3" localSheetId="8">#REF!</definedName>
    <definedName name="S4P3" localSheetId="7">#REF!</definedName>
    <definedName name="S4P3" localSheetId="12">#REF!</definedName>
    <definedName name="S4P3" localSheetId="1">#REF!</definedName>
    <definedName name="S4P3" localSheetId="13">#REF!</definedName>
    <definedName name="S4P3" localSheetId="3">#REF!</definedName>
    <definedName name="S4P3" localSheetId="10">#REF!</definedName>
    <definedName name="S4P3">#REF!</definedName>
    <definedName name="S4P4" localSheetId="2">#REF!</definedName>
    <definedName name="S4P4" localSheetId="8">#REF!</definedName>
    <definedName name="S4P4" localSheetId="7">#REF!</definedName>
    <definedName name="S4P4" localSheetId="12">#REF!</definedName>
    <definedName name="S4P4" localSheetId="1">#REF!</definedName>
    <definedName name="S4P4" localSheetId="13">#REF!</definedName>
    <definedName name="S4P4" localSheetId="3">#REF!</definedName>
    <definedName name="S4P4" localSheetId="10">#REF!</definedName>
    <definedName name="S4P4">#REF!</definedName>
    <definedName name="S4P5" localSheetId="2">#REF!</definedName>
    <definedName name="S4P5" localSheetId="8">#REF!</definedName>
    <definedName name="S4P5" localSheetId="7">#REF!</definedName>
    <definedName name="S4P5" localSheetId="12">#REF!</definedName>
    <definedName name="S4P5" localSheetId="1">#REF!</definedName>
    <definedName name="S4P5" localSheetId="13">#REF!</definedName>
    <definedName name="S4P5" localSheetId="3">#REF!</definedName>
    <definedName name="S4P5" localSheetId="10">#REF!</definedName>
    <definedName name="S4P5">#REF!</definedName>
    <definedName name="S4P6" localSheetId="2">#REF!</definedName>
    <definedName name="S4P6" localSheetId="8">#REF!</definedName>
    <definedName name="S4P6" localSheetId="7">#REF!</definedName>
    <definedName name="S4P6" localSheetId="12">#REF!</definedName>
    <definedName name="S4P6" localSheetId="1">#REF!</definedName>
    <definedName name="S4P6" localSheetId="13">#REF!</definedName>
    <definedName name="S4P6" localSheetId="3">#REF!</definedName>
    <definedName name="S4P6" localSheetId="10">#REF!</definedName>
    <definedName name="S4P6">#REF!</definedName>
    <definedName name="S4P7" localSheetId="2">#REF!</definedName>
    <definedName name="S4P7" localSheetId="8">#REF!</definedName>
    <definedName name="S4P7" localSheetId="7">#REF!</definedName>
    <definedName name="S4P7" localSheetId="12">#REF!</definedName>
    <definedName name="S4P7" localSheetId="1">#REF!</definedName>
    <definedName name="S4P7" localSheetId="13">#REF!</definedName>
    <definedName name="S4P7" localSheetId="3">#REF!</definedName>
    <definedName name="S4P7" localSheetId="10">#REF!</definedName>
    <definedName name="S4P7">#REF!</definedName>
    <definedName name="S4P8" localSheetId="2">#REF!</definedName>
    <definedName name="S4P8" localSheetId="8">#REF!</definedName>
    <definedName name="S4P8" localSheetId="7">#REF!</definedName>
    <definedName name="S4P8" localSheetId="12">#REF!</definedName>
    <definedName name="S4P8" localSheetId="1">#REF!</definedName>
    <definedName name="S4P8" localSheetId="13">#REF!</definedName>
    <definedName name="S4P8" localSheetId="3">#REF!</definedName>
    <definedName name="S4P8" localSheetId="10">#REF!</definedName>
    <definedName name="S4P8">#REF!</definedName>
    <definedName name="S4P9" localSheetId="2">#REF!</definedName>
    <definedName name="S4P9" localSheetId="8">#REF!</definedName>
    <definedName name="S4P9" localSheetId="7">#REF!</definedName>
    <definedName name="S4P9" localSheetId="12">#REF!</definedName>
    <definedName name="S4P9" localSheetId="1">#REF!</definedName>
    <definedName name="S4P9" localSheetId="13">#REF!</definedName>
    <definedName name="S4P9" localSheetId="3">#REF!</definedName>
    <definedName name="S4P9" localSheetId="10">#REF!</definedName>
    <definedName name="S4P9">#REF!</definedName>
    <definedName name="S4R1" localSheetId="2">#REF!</definedName>
    <definedName name="S4R1" localSheetId="8">#REF!</definedName>
    <definedName name="S4R1" localSheetId="7">#REF!</definedName>
    <definedName name="S4R1" localSheetId="12">#REF!</definedName>
    <definedName name="S4R1" localSheetId="1">#REF!</definedName>
    <definedName name="S4R1" localSheetId="13">#REF!</definedName>
    <definedName name="S4R1" localSheetId="3">#REF!</definedName>
    <definedName name="S4R1" localSheetId="10">#REF!</definedName>
    <definedName name="S4R1">#REF!</definedName>
    <definedName name="S4R10" localSheetId="2">#REF!</definedName>
    <definedName name="S4R10" localSheetId="8">#REF!</definedName>
    <definedName name="S4R10" localSheetId="7">#REF!</definedName>
    <definedName name="S4R10" localSheetId="12">#REF!</definedName>
    <definedName name="S4R10" localSheetId="1">#REF!</definedName>
    <definedName name="S4R10" localSheetId="13">#REF!</definedName>
    <definedName name="S4R10" localSheetId="3">#REF!</definedName>
    <definedName name="S4R10" localSheetId="10">#REF!</definedName>
    <definedName name="S4R10">#REF!</definedName>
    <definedName name="S4R11" localSheetId="2">#REF!</definedName>
    <definedName name="S4R11" localSheetId="8">#REF!</definedName>
    <definedName name="S4R11" localSheetId="7">#REF!</definedName>
    <definedName name="S4R11" localSheetId="12">#REF!</definedName>
    <definedName name="S4R11" localSheetId="1">#REF!</definedName>
    <definedName name="S4R11" localSheetId="13">#REF!</definedName>
    <definedName name="S4R11" localSheetId="3">#REF!</definedName>
    <definedName name="S4R11" localSheetId="10">#REF!</definedName>
    <definedName name="S4R11">#REF!</definedName>
    <definedName name="S4R12" localSheetId="2">#REF!</definedName>
    <definedName name="S4R12" localSheetId="8">#REF!</definedName>
    <definedName name="S4R12" localSheetId="7">#REF!</definedName>
    <definedName name="S4R12" localSheetId="12">#REF!</definedName>
    <definedName name="S4R12" localSheetId="1">#REF!</definedName>
    <definedName name="S4R12" localSheetId="13">#REF!</definedName>
    <definedName name="S4R12" localSheetId="3">#REF!</definedName>
    <definedName name="S4R12" localSheetId="10">#REF!</definedName>
    <definedName name="S4R12">#REF!</definedName>
    <definedName name="S4R13" localSheetId="2">#REF!</definedName>
    <definedName name="S4R13" localSheetId="8">#REF!</definedName>
    <definedName name="S4R13" localSheetId="7">#REF!</definedName>
    <definedName name="S4R13" localSheetId="12">#REF!</definedName>
    <definedName name="S4R13" localSheetId="1">#REF!</definedName>
    <definedName name="S4R13" localSheetId="13">#REF!</definedName>
    <definedName name="S4R13" localSheetId="3">#REF!</definedName>
    <definedName name="S4R13" localSheetId="10">#REF!</definedName>
    <definedName name="S4R13">#REF!</definedName>
    <definedName name="S4R14" localSheetId="2">#REF!</definedName>
    <definedName name="S4R14" localSheetId="8">#REF!</definedName>
    <definedName name="S4R14" localSheetId="7">#REF!</definedName>
    <definedName name="S4R14" localSheetId="12">#REF!</definedName>
    <definedName name="S4R14" localSheetId="1">#REF!</definedName>
    <definedName name="S4R14" localSheetId="13">#REF!</definedName>
    <definedName name="S4R14" localSheetId="3">#REF!</definedName>
    <definedName name="S4R14" localSheetId="10">#REF!</definedName>
    <definedName name="S4R14">#REF!</definedName>
    <definedName name="S4R15" localSheetId="2">#REF!</definedName>
    <definedName name="S4R15" localSheetId="8">#REF!</definedName>
    <definedName name="S4R15" localSheetId="7">#REF!</definedName>
    <definedName name="S4R15" localSheetId="12">#REF!</definedName>
    <definedName name="S4R15" localSheetId="1">#REF!</definedName>
    <definedName name="S4R15" localSheetId="13">#REF!</definedName>
    <definedName name="S4R15" localSheetId="3">#REF!</definedName>
    <definedName name="S4R15" localSheetId="10">#REF!</definedName>
    <definedName name="S4R15">#REF!</definedName>
    <definedName name="S4R16" localSheetId="2">#REF!</definedName>
    <definedName name="S4R16" localSheetId="8">#REF!</definedName>
    <definedName name="S4R16" localSheetId="7">#REF!</definedName>
    <definedName name="S4R16" localSheetId="12">#REF!</definedName>
    <definedName name="S4R16" localSheetId="1">#REF!</definedName>
    <definedName name="S4R16" localSheetId="13">#REF!</definedName>
    <definedName name="S4R16" localSheetId="3">#REF!</definedName>
    <definedName name="S4R16" localSheetId="10">#REF!</definedName>
    <definedName name="S4R16">#REF!</definedName>
    <definedName name="S4R17" localSheetId="2">#REF!</definedName>
    <definedName name="S4R17" localSheetId="8">#REF!</definedName>
    <definedName name="S4R17" localSheetId="7">#REF!</definedName>
    <definedName name="S4R17" localSheetId="12">#REF!</definedName>
    <definedName name="S4R17" localSheetId="1">#REF!</definedName>
    <definedName name="S4R17" localSheetId="13">#REF!</definedName>
    <definedName name="S4R17" localSheetId="3">#REF!</definedName>
    <definedName name="S4R17" localSheetId="10">#REF!</definedName>
    <definedName name="S4R17">#REF!</definedName>
    <definedName name="S4R18" localSheetId="2">#REF!</definedName>
    <definedName name="S4R18" localSheetId="8">#REF!</definedName>
    <definedName name="S4R18" localSheetId="7">#REF!</definedName>
    <definedName name="S4R18" localSheetId="12">#REF!</definedName>
    <definedName name="S4R18" localSheetId="1">#REF!</definedName>
    <definedName name="S4R18" localSheetId="13">#REF!</definedName>
    <definedName name="S4R18" localSheetId="3">#REF!</definedName>
    <definedName name="S4R18" localSheetId="10">#REF!</definedName>
    <definedName name="S4R18">#REF!</definedName>
    <definedName name="S4R19" localSheetId="2">#REF!</definedName>
    <definedName name="S4R19" localSheetId="8">#REF!</definedName>
    <definedName name="S4R19" localSheetId="7">#REF!</definedName>
    <definedName name="S4R19" localSheetId="12">#REF!</definedName>
    <definedName name="S4R19" localSheetId="1">#REF!</definedName>
    <definedName name="S4R19" localSheetId="13">#REF!</definedName>
    <definedName name="S4R19" localSheetId="3">#REF!</definedName>
    <definedName name="S4R19" localSheetId="10">#REF!</definedName>
    <definedName name="S4R19">#REF!</definedName>
    <definedName name="S4R2" localSheetId="2">#REF!</definedName>
    <definedName name="S4R2" localSheetId="8">#REF!</definedName>
    <definedName name="S4R2" localSheetId="7">#REF!</definedName>
    <definedName name="S4R2" localSheetId="12">#REF!</definedName>
    <definedName name="S4R2" localSheetId="1">#REF!</definedName>
    <definedName name="S4R2" localSheetId="13">#REF!</definedName>
    <definedName name="S4R2" localSheetId="3">#REF!</definedName>
    <definedName name="S4R2" localSheetId="10">#REF!</definedName>
    <definedName name="S4R2">#REF!</definedName>
    <definedName name="S4R20" localSheetId="2">#REF!</definedName>
    <definedName name="S4R20" localSheetId="8">#REF!</definedName>
    <definedName name="S4R20" localSheetId="7">#REF!</definedName>
    <definedName name="S4R20" localSheetId="12">#REF!</definedName>
    <definedName name="S4R20" localSheetId="1">#REF!</definedName>
    <definedName name="S4R20" localSheetId="13">#REF!</definedName>
    <definedName name="S4R20" localSheetId="3">#REF!</definedName>
    <definedName name="S4R20" localSheetId="10">#REF!</definedName>
    <definedName name="S4R20">#REF!</definedName>
    <definedName name="S4R21" localSheetId="2">#REF!</definedName>
    <definedName name="S4R21" localSheetId="8">#REF!</definedName>
    <definedName name="S4R21" localSheetId="7">#REF!</definedName>
    <definedName name="S4R21" localSheetId="12">#REF!</definedName>
    <definedName name="S4R21" localSheetId="1">#REF!</definedName>
    <definedName name="S4R21" localSheetId="13">#REF!</definedName>
    <definedName name="S4R21" localSheetId="3">#REF!</definedName>
    <definedName name="S4R21" localSheetId="10">#REF!</definedName>
    <definedName name="S4R21">#REF!</definedName>
    <definedName name="S4R22" localSheetId="2">#REF!</definedName>
    <definedName name="S4R22" localSheetId="8">#REF!</definedName>
    <definedName name="S4R22" localSheetId="7">#REF!</definedName>
    <definedName name="S4R22" localSheetId="12">#REF!</definedName>
    <definedName name="S4R22" localSheetId="1">#REF!</definedName>
    <definedName name="S4R22" localSheetId="13">#REF!</definedName>
    <definedName name="S4R22" localSheetId="3">#REF!</definedName>
    <definedName name="S4R22" localSheetId="10">#REF!</definedName>
    <definedName name="S4R22">#REF!</definedName>
    <definedName name="S4R23" localSheetId="2">#REF!</definedName>
    <definedName name="S4R23" localSheetId="8">#REF!</definedName>
    <definedName name="S4R23" localSheetId="7">#REF!</definedName>
    <definedName name="S4R23" localSheetId="12">#REF!</definedName>
    <definedName name="S4R23" localSheetId="1">#REF!</definedName>
    <definedName name="S4R23" localSheetId="13">#REF!</definedName>
    <definedName name="S4R23" localSheetId="3">#REF!</definedName>
    <definedName name="S4R23" localSheetId="10">#REF!</definedName>
    <definedName name="S4R23">#REF!</definedName>
    <definedName name="S4R24" localSheetId="2">#REF!</definedName>
    <definedName name="S4R24" localSheetId="8">#REF!</definedName>
    <definedName name="S4R24" localSheetId="7">#REF!</definedName>
    <definedName name="S4R24" localSheetId="12">#REF!</definedName>
    <definedName name="S4R24" localSheetId="1">#REF!</definedName>
    <definedName name="S4R24" localSheetId="13">#REF!</definedName>
    <definedName name="S4R24" localSheetId="3">#REF!</definedName>
    <definedName name="S4R24" localSheetId="10">#REF!</definedName>
    <definedName name="S4R24">#REF!</definedName>
    <definedName name="S4R3" localSheetId="2">#REF!</definedName>
    <definedName name="S4R3" localSheetId="8">#REF!</definedName>
    <definedName name="S4R3" localSheetId="7">#REF!</definedName>
    <definedName name="S4R3" localSheetId="12">#REF!</definedName>
    <definedName name="S4R3" localSheetId="1">#REF!</definedName>
    <definedName name="S4R3" localSheetId="13">#REF!</definedName>
    <definedName name="S4R3" localSheetId="3">#REF!</definedName>
    <definedName name="S4R3" localSheetId="10">#REF!</definedName>
    <definedName name="S4R3">#REF!</definedName>
    <definedName name="S4R4" localSheetId="2">#REF!</definedName>
    <definedName name="S4R4" localSheetId="8">#REF!</definedName>
    <definedName name="S4R4" localSheetId="7">#REF!</definedName>
    <definedName name="S4R4" localSheetId="12">#REF!</definedName>
    <definedName name="S4R4" localSheetId="1">#REF!</definedName>
    <definedName name="S4R4" localSheetId="13">#REF!</definedName>
    <definedName name="S4R4" localSheetId="3">#REF!</definedName>
    <definedName name="S4R4" localSheetId="10">#REF!</definedName>
    <definedName name="S4R4">#REF!</definedName>
    <definedName name="S4R5" localSheetId="2">#REF!</definedName>
    <definedName name="S4R5" localSheetId="8">#REF!</definedName>
    <definedName name="S4R5" localSheetId="7">#REF!</definedName>
    <definedName name="S4R5" localSheetId="12">#REF!</definedName>
    <definedName name="S4R5" localSheetId="1">#REF!</definedName>
    <definedName name="S4R5" localSheetId="13">#REF!</definedName>
    <definedName name="S4R5" localSheetId="3">#REF!</definedName>
    <definedName name="S4R5" localSheetId="10">#REF!</definedName>
    <definedName name="S4R5">#REF!</definedName>
    <definedName name="S4R6" localSheetId="2">#REF!</definedName>
    <definedName name="S4R6" localSheetId="8">#REF!</definedName>
    <definedName name="S4R6" localSheetId="7">#REF!</definedName>
    <definedName name="S4R6" localSheetId="12">#REF!</definedName>
    <definedName name="S4R6" localSheetId="1">#REF!</definedName>
    <definedName name="S4R6" localSheetId="13">#REF!</definedName>
    <definedName name="S4R6" localSheetId="3">#REF!</definedName>
    <definedName name="S4R6" localSheetId="10">#REF!</definedName>
    <definedName name="S4R6">#REF!</definedName>
    <definedName name="S4R7" localSheetId="2">#REF!</definedName>
    <definedName name="S4R7" localSheetId="8">#REF!</definedName>
    <definedName name="S4R7" localSheetId="7">#REF!</definedName>
    <definedName name="S4R7" localSheetId="12">#REF!</definedName>
    <definedName name="S4R7" localSheetId="1">#REF!</definedName>
    <definedName name="S4R7" localSheetId="13">#REF!</definedName>
    <definedName name="S4R7" localSheetId="3">#REF!</definedName>
    <definedName name="S4R7" localSheetId="10">#REF!</definedName>
    <definedName name="S4R7">#REF!</definedName>
    <definedName name="S4R8" localSheetId="2">#REF!</definedName>
    <definedName name="S4R8" localSheetId="8">#REF!</definedName>
    <definedName name="S4R8" localSheetId="7">#REF!</definedName>
    <definedName name="S4R8" localSheetId="12">#REF!</definedName>
    <definedName name="S4R8" localSheetId="1">#REF!</definedName>
    <definedName name="S4R8" localSheetId="13">#REF!</definedName>
    <definedName name="S4R8" localSheetId="3">#REF!</definedName>
    <definedName name="S4R8" localSheetId="10">#REF!</definedName>
    <definedName name="S4R8">#REF!</definedName>
    <definedName name="S4R9" localSheetId="2">#REF!</definedName>
    <definedName name="S4R9" localSheetId="8">#REF!</definedName>
    <definedName name="S4R9" localSheetId="7">#REF!</definedName>
    <definedName name="S4R9" localSheetId="12">#REF!</definedName>
    <definedName name="S4R9" localSheetId="1">#REF!</definedName>
    <definedName name="S4R9" localSheetId="13">#REF!</definedName>
    <definedName name="S4R9" localSheetId="3">#REF!</definedName>
    <definedName name="S4R9" localSheetId="10">#REF!</definedName>
    <definedName name="S4R9">#REF!</definedName>
    <definedName name="S5P1" localSheetId="2">#REF!</definedName>
    <definedName name="S5P1" localSheetId="8">#REF!</definedName>
    <definedName name="S5P1" localSheetId="7">#REF!</definedName>
    <definedName name="S5P1" localSheetId="12">#REF!</definedName>
    <definedName name="S5P1" localSheetId="1">#REF!</definedName>
    <definedName name="S5P1" localSheetId="13">#REF!</definedName>
    <definedName name="S5P1" localSheetId="3">#REF!</definedName>
    <definedName name="S5P1" localSheetId="10">#REF!</definedName>
    <definedName name="S5P1">#REF!</definedName>
    <definedName name="S5P10" localSheetId="2">#REF!</definedName>
    <definedName name="S5P10" localSheetId="8">#REF!</definedName>
    <definedName name="S5P10" localSheetId="7">#REF!</definedName>
    <definedName name="S5P10" localSheetId="12">#REF!</definedName>
    <definedName name="S5P10" localSheetId="1">#REF!</definedName>
    <definedName name="S5P10" localSheetId="13">#REF!</definedName>
    <definedName name="S5P10" localSheetId="3">#REF!</definedName>
    <definedName name="S5P10" localSheetId="10">#REF!</definedName>
    <definedName name="S5P10">#REF!</definedName>
    <definedName name="S5P11" localSheetId="2">#REF!</definedName>
    <definedName name="S5P11" localSheetId="8">#REF!</definedName>
    <definedName name="S5P11" localSheetId="7">#REF!</definedName>
    <definedName name="S5P11" localSheetId="12">#REF!</definedName>
    <definedName name="S5P11" localSheetId="1">#REF!</definedName>
    <definedName name="S5P11" localSheetId="13">#REF!</definedName>
    <definedName name="S5P11" localSheetId="3">#REF!</definedName>
    <definedName name="S5P11" localSheetId="10">#REF!</definedName>
    <definedName name="S5P11">#REF!</definedName>
    <definedName name="S5P12" localSheetId="2">#REF!</definedName>
    <definedName name="S5P12" localSheetId="8">#REF!</definedName>
    <definedName name="S5P12" localSheetId="7">#REF!</definedName>
    <definedName name="S5P12" localSheetId="12">#REF!</definedName>
    <definedName name="S5P12" localSheetId="1">#REF!</definedName>
    <definedName name="S5P12" localSheetId="13">#REF!</definedName>
    <definedName name="S5P12" localSheetId="3">#REF!</definedName>
    <definedName name="S5P12" localSheetId="10">#REF!</definedName>
    <definedName name="S5P12">#REF!</definedName>
    <definedName name="S5P13" localSheetId="2">#REF!</definedName>
    <definedName name="S5P13" localSheetId="8">#REF!</definedName>
    <definedName name="S5P13" localSheetId="7">#REF!</definedName>
    <definedName name="S5P13" localSheetId="12">#REF!</definedName>
    <definedName name="S5P13" localSheetId="1">#REF!</definedName>
    <definedName name="S5P13" localSheetId="13">#REF!</definedName>
    <definedName name="S5P13" localSheetId="3">#REF!</definedName>
    <definedName name="S5P13" localSheetId="10">#REF!</definedName>
    <definedName name="S5P13">#REF!</definedName>
    <definedName name="S5P14" localSheetId="2">#REF!</definedName>
    <definedName name="S5P14" localSheetId="8">#REF!</definedName>
    <definedName name="S5P14" localSheetId="7">#REF!</definedName>
    <definedName name="S5P14" localSheetId="12">#REF!</definedName>
    <definedName name="S5P14" localSheetId="1">#REF!</definedName>
    <definedName name="S5P14" localSheetId="13">#REF!</definedName>
    <definedName name="S5P14" localSheetId="3">#REF!</definedName>
    <definedName name="S5P14" localSheetId="10">#REF!</definedName>
    <definedName name="S5P14">#REF!</definedName>
    <definedName name="S5P15" localSheetId="2">#REF!</definedName>
    <definedName name="S5P15" localSheetId="8">#REF!</definedName>
    <definedName name="S5P15" localSheetId="7">#REF!</definedName>
    <definedName name="S5P15" localSheetId="12">#REF!</definedName>
    <definedName name="S5P15" localSheetId="1">#REF!</definedName>
    <definedName name="S5P15" localSheetId="13">#REF!</definedName>
    <definedName name="S5P15" localSheetId="3">#REF!</definedName>
    <definedName name="S5P15" localSheetId="10">#REF!</definedName>
    <definedName name="S5P15">#REF!</definedName>
    <definedName name="S5P16" localSheetId="2">#REF!</definedName>
    <definedName name="S5P16" localSheetId="8">#REF!</definedName>
    <definedName name="S5P16" localSheetId="7">#REF!</definedName>
    <definedName name="S5P16" localSheetId="12">#REF!</definedName>
    <definedName name="S5P16" localSheetId="1">#REF!</definedName>
    <definedName name="S5P16" localSheetId="13">#REF!</definedName>
    <definedName name="S5P16" localSheetId="3">#REF!</definedName>
    <definedName name="S5P16" localSheetId="10">#REF!</definedName>
    <definedName name="S5P16">#REF!</definedName>
    <definedName name="S5P17" localSheetId="2">#REF!</definedName>
    <definedName name="S5P17" localSheetId="8">#REF!</definedName>
    <definedName name="S5P17" localSheetId="7">#REF!</definedName>
    <definedName name="S5P17" localSheetId="12">#REF!</definedName>
    <definedName name="S5P17" localSheetId="1">#REF!</definedName>
    <definedName name="S5P17" localSheetId="13">#REF!</definedName>
    <definedName name="S5P17" localSheetId="3">#REF!</definedName>
    <definedName name="S5P17" localSheetId="10">#REF!</definedName>
    <definedName name="S5P17">#REF!</definedName>
    <definedName name="S5P18" localSheetId="2">#REF!</definedName>
    <definedName name="S5P18" localSheetId="8">#REF!</definedName>
    <definedName name="S5P18" localSheetId="7">#REF!</definedName>
    <definedName name="S5P18" localSheetId="12">#REF!</definedName>
    <definedName name="S5P18" localSheetId="1">#REF!</definedName>
    <definedName name="S5P18" localSheetId="13">#REF!</definedName>
    <definedName name="S5P18" localSheetId="3">#REF!</definedName>
    <definedName name="S5P18" localSheetId="10">#REF!</definedName>
    <definedName name="S5P18">#REF!</definedName>
    <definedName name="S5P19" localSheetId="2">#REF!</definedName>
    <definedName name="S5P19" localSheetId="8">#REF!</definedName>
    <definedName name="S5P19" localSheetId="7">#REF!</definedName>
    <definedName name="S5P19" localSheetId="12">#REF!</definedName>
    <definedName name="S5P19" localSheetId="1">#REF!</definedName>
    <definedName name="S5P19" localSheetId="13">#REF!</definedName>
    <definedName name="S5P19" localSheetId="3">#REF!</definedName>
    <definedName name="S5P19" localSheetId="10">#REF!</definedName>
    <definedName name="S5P19">#REF!</definedName>
    <definedName name="S5P2" localSheetId="2">#REF!</definedName>
    <definedName name="S5P2" localSheetId="8">#REF!</definedName>
    <definedName name="S5P2" localSheetId="7">#REF!</definedName>
    <definedName name="S5P2" localSheetId="12">#REF!</definedName>
    <definedName name="S5P2" localSheetId="1">#REF!</definedName>
    <definedName name="S5P2" localSheetId="13">#REF!</definedName>
    <definedName name="S5P2" localSheetId="3">#REF!</definedName>
    <definedName name="S5P2" localSheetId="10">#REF!</definedName>
    <definedName name="S5P2">#REF!</definedName>
    <definedName name="S5P20" localSheetId="2">#REF!</definedName>
    <definedName name="S5P20" localSheetId="8">#REF!</definedName>
    <definedName name="S5P20" localSheetId="7">#REF!</definedName>
    <definedName name="S5P20" localSheetId="12">#REF!</definedName>
    <definedName name="S5P20" localSheetId="1">#REF!</definedName>
    <definedName name="S5P20" localSheetId="13">#REF!</definedName>
    <definedName name="S5P20" localSheetId="3">#REF!</definedName>
    <definedName name="S5P20" localSheetId="10">#REF!</definedName>
    <definedName name="S5P20">#REF!</definedName>
    <definedName name="S5P21" localSheetId="2">#REF!</definedName>
    <definedName name="S5P21" localSheetId="8">#REF!</definedName>
    <definedName name="S5P21" localSheetId="7">#REF!</definedName>
    <definedName name="S5P21" localSheetId="12">#REF!</definedName>
    <definedName name="S5P21" localSheetId="1">#REF!</definedName>
    <definedName name="S5P21" localSheetId="13">#REF!</definedName>
    <definedName name="S5P21" localSheetId="3">#REF!</definedName>
    <definedName name="S5P21" localSheetId="10">#REF!</definedName>
    <definedName name="S5P21">#REF!</definedName>
    <definedName name="S5P22" localSheetId="2">#REF!</definedName>
    <definedName name="S5P22" localSheetId="8">#REF!</definedName>
    <definedName name="S5P22" localSheetId="7">#REF!</definedName>
    <definedName name="S5P22" localSheetId="12">#REF!</definedName>
    <definedName name="S5P22" localSheetId="1">#REF!</definedName>
    <definedName name="S5P22" localSheetId="13">#REF!</definedName>
    <definedName name="S5P22" localSheetId="3">#REF!</definedName>
    <definedName name="S5P22" localSheetId="10">#REF!</definedName>
    <definedName name="S5P22">#REF!</definedName>
    <definedName name="S5P23" localSheetId="2">#REF!</definedName>
    <definedName name="S5P23" localSheetId="8">#REF!</definedName>
    <definedName name="S5P23" localSheetId="7">#REF!</definedName>
    <definedName name="S5P23" localSheetId="12">#REF!</definedName>
    <definedName name="S5P23" localSheetId="1">#REF!</definedName>
    <definedName name="S5P23" localSheetId="13">#REF!</definedName>
    <definedName name="S5P23" localSheetId="3">#REF!</definedName>
    <definedName name="S5P23" localSheetId="10">#REF!</definedName>
    <definedName name="S5P23">#REF!</definedName>
    <definedName name="S5P24" localSheetId="2">#REF!</definedName>
    <definedName name="S5P24" localSheetId="8">#REF!</definedName>
    <definedName name="S5P24" localSheetId="7">#REF!</definedName>
    <definedName name="S5P24" localSheetId="12">#REF!</definedName>
    <definedName name="S5P24" localSheetId="1">#REF!</definedName>
    <definedName name="S5P24" localSheetId="13">#REF!</definedName>
    <definedName name="S5P24" localSheetId="3">#REF!</definedName>
    <definedName name="S5P24" localSheetId="10">#REF!</definedName>
    <definedName name="S5P24">#REF!</definedName>
    <definedName name="S5P3" localSheetId="2">#REF!</definedName>
    <definedName name="S5P3" localSheetId="8">#REF!</definedName>
    <definedName name="S5P3" localSheetId="7">#REF!</definedName>
    <definedName name="S5P3" localSheetId="12">#REF!</definedName>
    <definedName name="S5P3" localSheetId="1">#REF!</definedName>
    <definedName name="S5P3" localSheetId="13">#REF!</definedName>
    <definedName name="S5P3" localSheetId="3">#REF!</definedName>
    <definedName name="S5P3" localSheetId="10">#REF!</definedName>
    <definedName name="S5P3">#REF!</definedName>
    <definedName name="S5P4" localSheetId="2">#REF!</definedName>
    <definedName name="S5P4" localSheetId="8">#REF!</definedName>
    <definedName name="S5P4" localSheetId="7">#REF!</definedName>
    <definedName name="S5P4" localSheetId="12">#REF!</definedName>
    <definedName name="S5P4" localSheetId="1">#REF!</definedName>
    <definedName name="S5P4" localSheetId="13">#REF!</definedName>
    <definedName name="S5P4" localSheetId="3">#REF!</definedName>
    <definedName name="S5P4" localSheetId="10">#REF!</definedName>
    <definedName name="S5P4">#REF!</definedName>
    <definedName name="S5P5" localSheetId="2">#REF!</definedName>
    <definedName name="S5P5" localSheetId="8">#REF!</definedName>
    <definedName name="S5P5" localSheetId="7">#REF!</definedName>
    <definedName name="S5P5" localSheetId="12">#REF!</definedName>
    <definedName name="S5P5" localSheetId="1">#REF!</definedName>
    <definedName name="S5P5" localSheetId="13">#REF!</definedName>
    <definedName name="S5P5" localSheetId="3">#REF!</definedName>
    <definedName name="S5P5" localSheetId="10">#REF!</definedName>
    <definedName name="S5P5">#REF!</definedName>
    <definedName name="S5P6" localSheetId="2">#REF!</definedName>
    <definedName name="S5P6" localSheetId="8">#REF!</definedName>
    <definedName name="S5P6" localSheetId="7">#REF!</definedName>
    <definedName name="S5P6" localSheetId="12">#REF!</definedName>
    <definedName name="S5P6" localSheetId="1">#REF!</definedName>
    <definedName name="S5P6" localSheetId="13">#REF!</definedName>
    <definedName name="S5P6" localSheetId="3">#REF!</definedName>
    <definedName name="S5P6" localSheetId="10">#REF!</definedName>
    <definedName name="S5P6">#REF!</definedName>
    <definedName name="S5P7" localSheetId="2">#REF!</definedName>
    <definedName name="S5P7" localSheetId="8">#REF!</definedName>
    <definedName name="S5P7" localSheetId="7">#REF!</definedName>
    <definedName name="S5P7" localSheetId="12">#REF!</definedName>
    <definedName name="S5P7" localSheetId="1">#REF!</definedName>
    <definedName name="S5P7" localSheetId="13">#REF!</definedName>
    <definedName name="S5P7" localSheetId="3">#REF!</definedName>
    <definedName name="S5P7" localSheetId="10">#REF!</definedName>
    <definedName name="S5P7">#REF!</definedName>
    <definedName name="S5P8" localSheetId="2">#REF!</definedName>
    <definedName name="S5P8" localSheetId="8">#REF!</definedName>
    <definedName name="S5P8" localSheetId="7">#REF!</definedName>
    <definedName name="S5P8" localSheetId="12">#REF!</definedName>
    <definedName name="S5P8" localSheetId="1">#REF!</definedName>
    <definedName name="S5P8" localSheetId="13">#REF!</definedName>
    <definedName name="S5P8" localSheetId="3">#REF!</definedName>
    <definedName name="S5P8" localSheetId="10">#REF!</definedName>
    <definedName name="S5P8">#REF!</definedName>
    <definedName name="S5P9" localSheetId="2">#REF!</definedName>
    <definedName name="S5P9" localSheetId="8">#REF!</definedName>
    <definedName name="S5P9" localSheetId="7">#REF!</definedName>
    <definedName name="S5P9" localSheetId="12">#REF!</definedName>
    <definedName name="S5P9" localSheetId="1">#REF!</definedName>
    <definedName name="S5P9" localSheetId="13">#REF!</definedName>
    <definedName name="S5P9" localSheetId="3">#REF!</definedName>
    <definedName name="S5P9" localSheetId="10">#REF!</definedName>
    <definedName name="S5P9">#REF!</definedName>
    <definedName name="S5R1" localSheetId="2">#REF!</definedName>
    <definedName name="S5R1" localSheetId="8">#REF!</definedName>
    <definedName name="S5R1" localSheetId="7">#REF!</definedName>
    <definedName name="S5R1" localSheetId="12">#REF!</definedName>
    <definedName name="S5R1" localSheetId="1">#REF!</definedName>
    <definedName name="S5R1" localSheetId="13">#REF!</definedName>
    <definedName name="S5R1" localSheetId="3">#REF!</definedName>
    <definedName name="S5R1" localSheetId="10">#REF!</definedName>
    <definedName name="S5R1">#REF!</definedName>
    <definedName name="S5R10" localSheetId="2">#REF!</definedName>
    <definedName name="S5R10" localSheetId="8">#REF!</definedName>
    <definedName name="S5R10" localSheetId="7">#REF!</definedName>
    <definedName name="S5R10" localSheetId="12">#REF!</definedName>
    <definedName name="S5R10" localSheetId="1">#REF!</definedName>
    <definedName name="S5R10" localSheetId="13">#REF!</definedName>
    <definedName name="S5R10" localSheetId="3">#REF!</definedName>
    <definedName name="S5R10" localSheetId="10">#REF!</definedName>
    <definedName name="S5R10">#REF!</definedName>
    <definedName name="S5R11" localSheetId="2">#REF!</definedName>
    <definedName name="S5R11" localSheetId="8">#REF!</definedName>
    <definedName name="S5R11" localSheetId="7">#REF!</definedName>
    <definedName name="S5R11" localSheetId="12">#REF!</definedName>
    <definedName name="S5R11" localSheetId="1">#REF!</definedName>
    <definedName name="S5R11" localSheetId="13">#REF!</definedName>
    <definedName name="S5R11" localSheetId="3">#REF!</definedName>
    <definedName name="S5R11" localSheetId="10">#REF!</definedName>
    <definedName name="S5R11">#REF!</definedName>
    <definedName name="S5R12" localSheetId="2">#REF!</definedName>
    <definedName name="S5R12" localSheetId="8">#REF!</definedName>
    <definedName name="S5R12" localSheetId="7">#REF!</definedName>
    <definedName name="S5R12" localSheetId="12">#REF!</definedName>
    <definedName name="S5R12" localSheetId="1">#REF!</definedName>
    <definedName name="S5R12" localSheetId="13">#REF!</definedName>
    <definedName name="S5R12" localSheetId="3">#REF!</definedName>
    <definedName name="S5R12" localSheetId="10">#REF!</definedName>
    <definedName name="S5R12">#REF!</definedName>
    <definedName name="S5R13" localSheetId="2">#REF!</definedName>
    <definedName name="S5R13" localSheetId="8">#REF!</definedName>
    <definedName name="S5R13" localSheetId="7">#REF!</definedName>
    <definedName name="S5R13" localSheetId="12">#REF!</definedName>
    <definedName name="S5R13" localSheetId="1">#REF!</definedName>
    <definedName name="S5R13" localSheetId="13">#REF!</definedName>
    <definedName name="S5R13" localSheetId="3">#REF!</definedName>
    <definedName name="S5R13" localSheetId="10">#REF!</definedName>
    <definedName name="S5R13">#REF!</definedName>
    <definedName name="S5R14" localSheetId="2">#REF!</definedName>
    <definedName name="S5R14" localSheetId="8">#REF!</definedName>
    <definedName name="S5R14" localSheetId="7">#REF!</definedName>
    <definedName name="S5R14" localSheetId="12">#REF!</definedName>
    <definedName name="S5R14" localSheetId="1">#REF!</definedName>
    <definedName name="S5R14" localSheetId="13">#REF!</definedName>
    <definedName name="S5R14" localSheetId="3">#REF!</definedName>
    <definedName name="S5R14" localSheetId="10">#REF!</definedName>
    <definedName name="S5R14">#REF!</definedName>
    <definedName name="S5R15" localSheetId="2">#REF!</definedName>
    <definedName name="S5R15" localSheetId="8">#REF!</definedName>
    <definedName name="S5R15" localSheetId="7">#REF!</definedName>
    <definedName name="S5R15" localSheetId="12">#REF!</definedName>
    <definedName name="S5R15" localSheetId="1">#REF!</definedName>
    <definedName name="S5R15" localSheetId="13">#REF!</definedName>
    <definedName name="S5R15" localSheetId="3">#REF!</definedName>
    <definedName name="S5R15" localSheetId="10">#REF!</definedName>
    <definedName name="S5R15">#REF!</definedName>
    <definedName name="S5R16" localSheetId="2">#REF!</definedName>
    <definedName name="S5R16" localSheetId="8">#REF!</definedName>
    <definedName name="S5R16" localSheetId="7">#REF!</definedName>
    <definedName name="S5R16" localSheetId="12">#REF!</definedName>
    <definedName name="S5R16" localSheetId="1">#REF!</definedName>
    <definedName name="S5R16" localSheetId="13">#REF!</definedName>
    <definedName name="S5R16" localSheetId="3">#REF!</definedName>
    <definedName name="S5R16" localSheetId="10">#REF!</definedName>
    <definedName name="S5R16">#REF!</definedName>
    <definedName name="S5R17" localSheetId="2">#REF!</definedName>
    <definedName name="S5R17" localSheetId="8">#REF!</definedName>
    <definedName name="S5R17" localSheetId="7">#REF!</definedName>
    <definedName name="S5R17" localSheetId="12">#REF!</definedName>
    <definedName name="S5R17" localSheetId="1">#REF!</definedName>
    <definedName name="S5R17" localSheetId="13">#REF!</definedName>
    <definedName name="S5R17" localSheetId="3">#REF!</definedName>
    <definedName name="S5R17" localSheetId="10">#REF!</definedName>
    <definedName name="S5R17">#REF!</definedName>
    <definedName name="S5R18" localSheetId="2">#REF!</definedName>
    <definedName name="S5R18" localSheetId="8">#REF!</definedName>
    <definedName name="S5R18" localSheetId="7">#REF!</definedName>
    <definedName name="S5R18" localSheetId="12">#REF!</definedName>
    <definedName name="S5R18" localSheetId="1">#REF!</definedName>
    <definedName name="S5R18" localSheetId="13">#REF!</definedName>
    <definedName name="S5R18" localSheetId="3">#REF!</definedName>
    <definedName name="S5R18" localSheetId="10">#REF!</definedName>
    <definedName name="S5R18">#REF!</definedName>
    <definedName name="S5R19" localSheetId="2">#REF!</definedName>
    <definedName name="S5R19" localSheetId="8">#REF!</definedName>
    <definedName name="S5R19" localSheetId="7">#REF!</definedName>
    <definedName name="S5R19" localSheetId="12">#REF!</definedName>
    <definedName name="S5R19" localSheetId="1">#REF!</definedName>
    <definedName name="S5R19" localSheetId="13">#REF!</definedName>
    <definedName name="S5R19" localSheetId="3">#REF!</definedName>
    <definedName name="S5R19" localSheetId="10">#REF!</definedName>
    <definedName name="S5R19">#REF!</definedName>
    <definedName name="S5R2" localSheetId="2">#REF!</definedName>
    <definedName name="S5R2" localSheetId="8">#REF!</definedName>
    <definedName name="S5R2" localSheetId="7">#REF!</definedName>
    <definedName name="S5R2" localSheetId="12">#REF!</definedName>
    <definedName name="S5R2" localSheetId="1">#REF!</definedName>
    <definedName name="S5R2" localSheetId="13">#REF!</definedName>
    <definedName name="S5R2" localSheetId="3">#REF!</definedName>
    <definedName name="S5R2" localSheetId="10">#REF!</definedName>
    <definedName name="S5R2">#REF!</definedName>
    <definedName name="S5R20" localSheetId="2">#REF!</definedName>
    <definedName name="S5R20" localSheetId="8">#REF!</definedName>
    <definedName name="S5R20" localSheetId="7">#REF!</definedName>
    <definedName name="S5R20" localSheetId="12">#REF!</definedName>
    <definedName name="S5R20" localSheetId="1">#REF!</definedName>
    <definedName name="S5R20" localSheetId="13">#REF!</definedName>
    <definedName name="S5R20" localSheetId="3">#REF!</definedName>
    <definedName name="S5R20" localSheetId="10">#REF!</definedName>
    <definedName name="S5R20">#REF!</definedName>
    <definedName name="S5R21" localSheetId="2">#REF!</definedName>
    <definedName name="S5R21" localSheetId="8">#REF!</definedName>
    <definedName name="S5R21" localSheetId="7">#REF!</definedName>
    <definedName name="S5R21" localSheetId="12">#REF!</definedName>
    <definedName name="S5R21" localSheetId="1">#REF!</definedName>
    <definedName name="S5R21" localSheetId="13">#REF!</definedName>
    <definedName name="S5R21" localSheetId="3">#REF!</definedName>
    <definedName name="S5R21" localSheetId="10">#REF!</definedName>
    <definedName name="S5R21">#REF!</definedName>
    <definedName name="S5R22" localSheetId="2">#REF!</definedName>
    <definedName name="S5R22" localSheetId="8">#REF!</definedName>
    <definedName name="S5R22" localSheetId="7">#REF!</definedName>
    <definedName name="S5R22" localSheetId="12">#REF!</definedName>
    <definedName name="S5R22" localSheetId="1">#REF!</definedName>
    <definedName name="S5R22" localSheetId="13">#REF!</definedName>
    <definedName name="S5R22" localSheetId="3">#REF!</definedName>
    <definedName name="S5R22" localSheetId="10">#REF!</definedName>
    <definedName name="S5R22">#REF!</definedName>
    <definedName name="S5R23" localSheetId="2">#REF!</definedName>
    <definedName name="S5R23" localSheetId="8">#REF!</definedName>
    <definedName name="S5R23" localSheetId="7">#REF!</definedName>
    <definedName name="S5R23" localSheetId="12">#REF!</definedName>
    <definedName name="S5R23" localSheetId="1">#REF!</definedName>
    <definedName name="S5R23" localSheetId="13">#REF!</definedName>
    <definedName name="S5R23" localSheetId="3">#REF!</definedName>
    <definedName name="S5R23" localSheetId="10">#REF!</definedName>
    <definedName name="S5R23">#REF!</definedName>
    <definedName name="S5R24" localSheetId="2">#REF!</definedName>
    <definedName name="S5R24" localSheetId="8">#REF!</definedName>
    <definedName name="S5R24" localSheetId="7">#REF!</definedName>
    <definedName name="S5R24" localSheetId="12">#REF!</definedName>
    <definedName name="S5R24" localSheetId="1">#REF!</definedName>
    <definedName name="S5R24" localSheetId="13">#REF!</definedName>
    <definedName name="S5R24" localSheetId="3">#REF!</definedName>
    <definedName name="S5R24" localSheetId="10">#REF!</definedName>
    <definedName name="S5R24">#REF!</definedName>
    <definedName name="S5R3" localSheetId="2">#REF!</definedName>
    <definedName name="S5R3" localSheetId="8">#REF!</definedName>
    <definedName name="S5R3" localSheetId="7">#REF!</definedName>
    <definedName name="S5R3" localSheetId="12">#REF!</definedName>
    <definedName name="S5R3" localSheetId="1">#REF!</definedName>
    <definedName name="S5R3" localSheetId="13">#REF!</definedName>
    <definedName name="S5R3" localSheetId="3">#REF!</definedName>
    <definedName name="S5R3" localSheetId="10">#REF!</definedName>
    <definedName name="S5R3">#REF!</definedName>
    <definedName name="S5R4" localSheetId="2">#REF!</definedName>
    <definedName name="S5R4" localSheetId="8">#REF!</definedName>
    <definedName name="S5R4" localSheetId="7">#REF!</definedName>
    <definedName name="S5R4" localSheetId="12">#REF!</definedName>
    <definedName name="S5R4" localSheetId="1">#REF!</definedName>
    <definedName name="S5R4" localSheetId="13">#REF!</definedName>
    <definedName name="S5R4" localSheetId="3">#REF!</definedName>
    <definedName name="S5R4" localSheetId="10">#REF!</definedName>
    <definedName name="S5R4">#REF!</definedName>
    <definedName name="S5R5" localSheetId="2">#REF!</definedName>
    <definedName name="S5R5" localSheetId="8">#REF!</definedName>
    <definedName name="S5R5" localSheetId="7">#REF!</definedName>
    <definedName name="S5R5" localSheetId="12">#REF!</definedName>
    <definedName name="S5R5" localSheetId="1">#REF!</definedName>
    <definedName name="S5R5" localSheetId="13">#REF!</definedName>
    <definedName name="S5R5" localSheetId="3">#REF!</definedName>
    <definedName name="S5R5" localSheetId="10">#REF!</definedName>
    <definedName name="S5R5">#REF!</definedName>
    <definedName name="S5R6" localSheetId="2">#REF!</definedName>
    <definedName name="S5R6" localSheetId="8">#REF!</definedName>
    <definedName name="S5R6" localSheetId="7">#REF!</definedName>
    <definedName name="S5R6" localSheetId="12">#REF!</definedName>
    <definedName name="S5R6" localSheetId="1">#REF!</definedName>
    <definedName name="S5R6" localSheetId="13">#REF!</definedName>
    <definedName name="S5R6" localSheetId="3">#REF!</definedName>
    <definedName name="S5R6" localSheetId="10">#REF!</definedName>
    <definedName name="S5R6">#REF!</definedName>
    <definedName name="S5R7" localSheetId="2">#REF!</definedName>
    <definedName name="S5R7" localSheetId="8">#REF!</definedName>
    <definedName name="S5R7" localSheetId="7">#REF!</definedName>
    <definedName name="S5R7" localSheetId="12">#REF!</definedName>
    <definedName name="S5R7" localSheetId="1">#REF!</definedName>
    <definedName name="S5R7" localSheetId="13">#REF!</definedName>
    <definedName name="S5R7" localSheetId="3">#REF!</definedName>
    <definedName name="S5R7" localSheetId="10">#REF!</definedName>
    <definedName name="S5R7">#REF!</definedName>
    <definedName name="S5R8" localSheetId="2">#REF!</definedName>
    <definedName name="S5R8" localSheetId="8">#REF!</definedName>
    <definedName name="S5R8" localSheetId="7">#REF!</definedName>
    <definedName name="S5R8" localSheetId="12">#REF!</definedName>
    <definedName name="S5R8" localSheetId="1">#REF!</definedName>
    <definedName name="S5R8" localSheetId="13">#REF!</definedName>
    <definedName name="S5R8" localSheetId="3">#REF!</definedName>
    <definedName name="S5R8" localSheetId="10">#REF!</definedName>
    <definedName name="S5R8">#REF!</definedName>
    <definedName name="S5R9" localSheetId="2">#REF!</definedName>
    <definedName name="S5R9" localSheetId="8">#REF!</definedName>
    <definedName name="S5R9" localSheetId="7">#REF!</definedName>
    <definedName name="S5R9" localSheetId="12">#REF!</definedName>
    <definedName name="S5R9" localSheetId="1">#REF!</definedName>
    <definedName name="S5R9" localSheetId="13">#REF!</definedName>
    <definedName name="S5R9" localSheetId="3">#REF!</definedName>
    <definedName name="S5R9" localSheetId="10">#REF!</definedName>
    <definedName name="S5R9">#REF!</definedName>
    <definedName name="S6P1" localSheetId="2">#REF!</definedName>
    <definedName name="S6P1" localSheetId="8">#REF!</definedName>
    <definedName name="S6P1" localSheetId="7">#REF!</definedName>
    <definedName name="S6P1" localSheetId="12">#REF!</definedName>
    <definedName name="S6P1" localSheetId="1">#REF!</definedName>
    <definedName name="S6P1" localSheetId="13">#REF!</definedName>
    <definedName name="S6P1" localSheetId="3">#REF!</definedName>
    <definedName name="S6P1" localSheetId="10">#REF!</definedName>
    <definedName name="S6P1">#REF!</definedName>
    <definedName name="S6P10" localSheetId="2">#REF!</definedName>
    <definedName name="S6P10" localSheetId="8">#REF!</definedName>
    <definedName name="S6P10" localSheetId="7">#REF!</definedName>
    <definedName name="S6P10" localSheetId="12">#REF!</definedName>
    <definedName name="S6P10" localSheetId="1">#REF!</definedName>
    <definedName name="S6P10" localSheetId="13">#REF!</definedName>
    <definedName name="S6P10" localSheetId="3">#REF!</definedName>
    <definedName name="S6P10" localSheetId="10">#REF!</definedName>
    <definedName name="S6P10">#REF!</definedName>
    <definedName name="S6P11" localSheetId="2">#REF!</definedName>
    <definedName name="S6P11" localSheetId="8">#REF!</definedName>
    <definedName name="S6P11" localSheetId="7">#REF!</definedName>
    <definedName name="S6P11" localSheetId="12">#REF!</definedName>
    <definedName name="S6P11" localSheetId="1">#REF!</definedName>
    <definedName name="S6P11" localSheetId="13">#REF!</definedName>
    <definedName name="S6P11" localSheetId="3">#REF!</definedName>
    <definedName name="S6P11" localSheetId="10">#REF!</definedName>
    <definedName name="S6P11">#REF!</definedName>
    <definedName name="S6P12" localSheetId="2">#REF!</definedName>
    <definedName name="S6P12" localSheetId="8">#REF!</definedName>
    <definedName name="S6P12" localSheetId="7">#REF!</definedName>
    <definedName name="S6P12" localSheetId="12">#REF!</definedName>
    <definedName name="S6P12" localSheetId="1">#REF!</definedName>
    <definedName name="S6P12" localSheetId="13">#REF!</definedName>
    <definedName name="S6P12" localSheetId="3">#REF!</definedName>
    <definedName name="S6P12" localSheetId="10">#REF!</definedName>
    <definedName name="S6P12">#REF!</definedName>
    <definedName name="S6P13" localSheetId="2">#REF!</definedName>
    <definedName name="S6P13" localSheetId="8">#REF!</definedName>
    <definedName name="S6P13" localSheetId="7">#REF!</definedName>
    <definedName name="S6P13" localSheetId="12">#REF!</definedName>
    <definedName name="S6P13" localSheetId="1">#REF!</definedName>
    <definedName name="S6P13" localSheetId="13">#REF!</definedName>
    <definedName name="S6P13" localSheetId="3">#REF!</definedName>
    <definedName name="S6P13" localSheetId="10">#REF!</definedName>
    <definedName name="S6P13">#REF!</definedName>
    <definedName name="S6P14" localSheetId="2">#REF!</definedName>
    <definedName name="S6P14" localSheetId="8">#REF!</definedName>
    <definedName name="S6P14" localSheetId="7">#REF!</definedName>
    <definedName name="S6P14" localSheetId="12">#REF!</definedName>
    <definedName name="S6P14" localSheetId="1">#REF!</definedName>
    <definedName name="S6P14" localSheetId="13">#REF!</definedName>
    <definedName name="S6P14" localSheetId="3">#REF!</definedName>
    <definedName name="S6P14" localSheetId="10">#REF!</definedName>
    <definedName name="S6P14">#REF!</definedName>
    <definedName name="S6P15" localSheetId="2">#REF!</definedName>
    <definedName name="S6P15" localSheetId="8">#REF!</definedName>
    <definedName name="S6P15" localSheetId="7">#REF!</definedName>
    <definedName name="S6P15" localSheetId="12">#REF!</definedName>
    <definedName name="S6P15" localSheetId="1">#REF!</definedName>
    <definedName name="S6P15" localSheetId="13">#REF!</definedName>
    <definedName name="S6P15" localSheetId="3">#REF!</definedName>
    <definedName name="S6P15" localSheetId="10">#REF!</definedName>
    <definedName name="S6P15">#REF!</definedName>
    <definedName name="S6P16" localSheetId="2">#REF!</definedName>
    <definedName name="S6P16" localSheetId="8">#REF!</definedName>
    <definedName name="S6P16" localSheetId="7">#REF!</definedName>
    <definedName name="S6P16" localSheetId="12">#REF!</definedName>
    <definedName name="S6P16" localSheetId="1">#REF!</definedName>
    <definedName name="S6P16" localSheetId="13">#REF!</definedName>
    <definedName name="S6P16" localSheetId="3">#REF!</definedName>
    <definedName name="S6P16" localSheetId="10">#REF!</definedName>
    <definedName name="S6P16">#REF!</definedName>
    <definedName name="S6P17" localSheetId="2">#REF!</definedName>
    <definedName name="S6P17" localSheetId="8">#REF!</definedName>
    <definedName name="S6P17" localSheetId="7">#REF!</definedName>
    <definedName name="S6P17" localSheetId="12">#REF!</definedName>
    <definedName name="S6P17" localSheetId="1">#REF!</definedName>
    <definedName name="S6P17" localSheetId="13">#REF!</definedName>
    <definedName name="S6P17" localSheetId="3">#REF!</definedName>
    <definedName name="S6P17" localSheetId="10">#REF!</definedName>
    <definedName name="S6P17">#REF!</definedName>
    <definedName name="S6P18" localSheetId="2">#REF!</definedName>
    <definedName name="S6P18" localSheetId="8">#REF!</definedName>
    <definedName name="S6P18" localSheetId="7">#REF!</definedName>
    <definedName name="S6P18" localSheetId="12">#REF!</definedName>
    <definedName name="S6P18" localSheetId="1">#REF!</definedName>
    <definedName name="S6P18" localSheetId="13">#REF!</definedName>
    <definedName name="S6P18" localSheetId="3">#REF!</definedName>
    <definedName name="S6P18" localSheetId="10">#REF!</definedName>
    <definedName name="S6P18">#REF!</definedName>
    <definedName name="S6P19" localSheetId="2">#REF!</definedName>
    <definedName name="S6P19" localSheetId="8">#REF!</definedName>
    <definedName name="S6P19" localSheetId="7">#REF!</definedName>
    <definedName name="S6P19" localSheetId="12">#REF!</definedName>
    <definedName name="S6P19" localSheetId="1">#REF!</definedName>
    <definedName name="S6P19" localSheetId="13">#REF!</definedName>
    <definedName name="S6P19" localSheetId="3">#REF!</definedName>
    <definedName name="S6P19" localSheetId="10">#REF!</definedName>
    <definedName name="S6P19">#REF!</definedName>
    <definedName name="S6P2" localSheetId="2">#REF!</definedName>
    <definedName name="S6P2" localSheetId="8">#REF!</definedName>
    <definedName name="S6P2" localSheetId="7">#REF!</definedName>
    <definedName name="S6P2" localSheetId="12">#REF!</definedName>
    <definedName name="S6P2" localSheetId="1">#REF!</definedName>
    <definedName name="S6P2" localSheetId="13">#REF!</definedName>
    <definedName name="S6P2" localSheetId="3">#REF!</definedName>
    <definedName name="S6P2" localSheetId="10">#REF!</definedName>
    <definedName name="S6P2">#REF!</definedName>
    <definedName name="S6P20" localSheetId="2">#REF!</definedName>
    <definedName name="S6P20" localSheetId="8">#REF!</definedName>
    <definedName name="S6P20" localSheetId="7">#REF!</definedName>
    <definedName name="S6P20" localSheetId="12">#REF!</definedName>
    <definedName name="S6P20" localSheetId="1">#REF!</definedName>
    <definedName name="S6P20" localSheetId="13">#REF!</definedName>
    <definedName name="S6P20" localSheetId="3">#REF!</definedName>
    <definedName name="S6P20" localSheetId="10">#REF!</definedName>
    <definedName name="S6P20">#REF!</definedName>
    <definedName name="S6P21" localSheetId="2">#REF!</definedName>
    <definedName name="S6P21" localSheetId="8">#REF!</definedName>
    <definedName name="S6P21" localSheetId="7">#REF!</definedName>
    <definedName name="S6P21" localSheetId="12">#REF!</definedName>
    <definedName name="S6P21" localSheetId="1">#REF!</definedName>
    <definedName name="S6P21" localSheetId="13">#REF!</definedName>
    <definedName name="S6P21" localSheetId="3">#REF!</definedName>
    <definedName name="S6P21" localSheetId="10">#REF!</definedName>
    <definedName name="S6P21">#REF!</definedName>
    <definedName name="S6P22" localSheetId="2">#REF!</definedName>
    <definedName name="S6P22" localSheetId="8">#REF!</definedName>
    <definedName name="S6P22" localSheetId="7">#REF!</definedName>
    <definedName name="S6P22" localSheetId="12">#REF!</definedName>
    <definedName name="S6P22" localSheetId="1">#REF!</definedName>
    <definedName name="S6P22" localSheetId="13">#REF!</definedName>
    <definedName name="S6P22" localSheetId="3">#REF!</definedName>
    <definedName name="S6P22" localSheetId="10">#REF!</definedName>
    <definedName name="S6P22">#REF!</definedName>
    <definedName name="S6P23" localSheetId="2">#REF!</definedName>
    <definedName name="S6P23" localSheetId="8">#REF!</definedName>
    <definedName name="S6P23" localSheetId="7">#REF!</definedName>
    <definedName name="S6P23" localSheetId="12">#REF!</definedName>
    <definedName name="S6P23" localSheetId="1">#REF!</definedName>
    <definedName name="S6P23" localSheetId="13">#REF!</definedName>
    <definedName name="S6P23" localSheetId="3">#REF!</definedName>
    <definedName name="S6P23" localSheetId="10">#REF!</definedName>
    <definedName name="S6P23">#REF!</definedName>
    <definedName name="S6P24" localSheetId="2">#REF!</definedName>
    <definedName name="S6P24" localSheetId="8">#REF!</definedName>
    <definedName name="S6P24" localSheetId="7">#REF!</definedName>
    <definedName name="S6P24" localSheetId="12">#REF!</definedName>
    <definedName name="S6P24" localSheetId="1">#REF!</definedName>
    <definedName name="S6P24" localSheetId="13">#REF!</definedName>
    <definedName name="S6P24" localSheetId="3">#REF!</definedName>
    <definedName name="S6P24" localSheetId="10">#REF!</definedName>
    <definedName name="S6P24">#REF!</definedName>
    <definedName name="S6P3" localSheetId="2">#REF!</definedName>
    <definedName name="S6P3" localSheetId="8">#REF!</definedName>
    <definedName name="S6P3" localSheetId="7">#REF!</definedName>
    <definedName name="S6P3" localSheetId="12">#REF!</definedName>
    <definedName name="S6P3" localSheetId="1">#REF!</definedName>
    <definedName name="S6P3" localSheetId="13">#REF!</definedName>
    <definedName name="S6P3" localSheetId="3">#REF!</definedName>
    <definedName name="S6P3" localSheetId="10">#REF!</definedName>
    <definedName name="S6P3">#REF!</definedName>
    <definedName name="S6P4" localSheetId="2">#REF!</definedName>
    <definedName name="S6P4" localSheetId="8">#REF!</definedName>
    <definedName name="S6P4" localSheetId="7">#REF!</definedName>
    <definedName name="S6P4" localSheetId="12">#REF!</definedName>
    <definedName name="S6P4" localSheetId="1">#REF!</definedName>
    <definedName name="S6P4" localSheetId="13">#REF!</definedName>
    <definedName name="S6P4" localSheetId="3">#REF!</definedName>
    <definedName name="S6P4" localSheetId="10">#REF!</definedName>
    <definedName name="S6P4">#REF!</definedName>
    <definedName name="S6P5" localSheetId="2">#REF!</definedName>
    <definedName name="S6P5" localSheetId="8">#REF!</definedName>
    <definedName name="S6P5" localSheetId="7">#REF!</definedName>
    <definedName name="S6P5" localSheetId="12">#REF!</definedName>
    <definedName name="S6P5" localSheetId="1">#REF!</definedName>
    <definedName name="S6P5" localSheetId="13">#REF!</definedName>
    <definedName name="S6P5" localSheetId="3">#REF!</definedName>
    <definedName name="S6P5" localSheetId="10">#REF!</definedName>
    <definedName name="S6P5">#REF!</definedName>
    <definedName name="S6P6" localSheetId="2">#REF!</definedName>
    <definedName name="S6P6" localSheetId="8">#REF!</definedName>
    <definedName name="S6P6" localSheetId="7">#REF!</definedName>
    <definedName name="S6P6" localSheetId="12">#REF!</definedName>
    <definedName name="S6P6" localSheetId="1">#REF!</definedName>
    <definedName name="S6P6" localSheetId="13">#REF!</definedName>
    <definedName name="S6P6" localSheetId="3">#REF!</definedName>
    <definedName name="S6P6" localSheetId="10">#REF!</definedName>
    <definedName name="S6P6">#REF!</definedName>
    <definedName name="S6P7" localSheetId="2">#REF!</definedName>
    <definedName name="S6P7" localSheetId="8">#REF!</definedName>
    <definedName name="S6P7" localSheetId="7">#REF!</definedName>
    <definedName name="S6P7" localSheetId="12">#REF!</definedName>
    <definedName name="S6P7" localSheetId="1">#REF!</definedName>
    <definedName name="S6P7" localSheetId="13">#REF!</definedName>
    <definedName name="S6P7" localSheetId="3">#REF!</definedName>
    <definedName name="S6P7" localSheetId="10">#REF!</definedName>
    <definedName name="S6P7">#REF!</definedName>
    <definedName name="S6P8" localSheetId="2">#REF!</definedName>
    <definedName name="S6P8" localSheetId="8">#REF!</definedName>
    <definedName name="S6P8" localSheetId="7">#REF!</definedName>
    <definedName name="S6P8" localSheetId="12">#REF!</definedName>
    <definedName name="S6P8" localSheetId="1">#REF!</definedName>
    <definedName name="S6P8" localSheetId="13">#REF!</definedName>
    <definedName name="S6P8" localSheetId="3">#REF!</definedName>
    <definedName name="S6P8" localSheetId="10">#REF!</definedName>
    <definedName name="S6P8">#REF!</definedName>
    <definedName name="S6P9" localSheetId="2">#REF!</definedName>
    <definedName name="S6P9" localSheetId="8">#REF!</definedName>
    <definedName name="S6P9" localSheetId="7">#REF!</definedName>
    <definedName name="S6P9" localSheetId="12">#REF!</definedName>
    <definedName name="S6P9" localSheetId="1">#REF!</definedName>
    <definedName name="S6P9" localSheetId="13">#REF!</definedName>
    <definedName name="S6P9" localSheetId="3">#REF!</definedName>
    <definedName name="S6P9" localSheetId="10">#REF!</definedName>
    <definedName name="S6P9">#REF!</definedName>
    <definedName name="S6R1" localSheetId="2">#REF!</definedName>
    <definedName name="S6R1" localSheetId="8">#REF!</definedName>
    <definedName name="S6R1" localSheetId="7">#REF!</definedName>
    <definedName name="S6R1" localSheetId="12">#REF!</definedName>
    <definedName name="S6R1" localSheetId="1">#REF!</definedName>
    <definedName name="S6R1" localSheetId="13">#REF!</definedName>
    <definedName name="S6R1" localSheetId="3">#REF!</definedName>
    <definedName name="S6R1" localSheetId="10">#REF!</definedName>
    <definedName name="S6R1">#REF!</definedName>
    <definedName name="S6R10" localSheetId="2">#REF!</definedName>
    <definedName name="S6R10" localSheetId="8">#REF!</definedName>
    <definedName name="S6R10" localSheetId="7">#REF!</definedName>
    <definedName name="S6R10" localSheetId="12">#REF!</definedName>
    <definedName name="S6R10" localSheetId="1">#REF!</definedName>
    <definedName name="S6R10" localSheetId="13">#REF!</definedName>
    <definedName name="S6R10" localSheetId="3">#REF!</definedName>
    <definedName name="S6R10" localSheetId="10">#REF!</definedName>
    <definedName name="S6R10">#REF!</definedName>
    <definedName name="S6R11" localSheetId="2">#REF!</definedName>
    <definedName name="S6R11" localSheetId="8">#REF!</definedName>
    <definedName name="S6R11" localSheetId="7">#REF!</definedName>
    <definedName name="S6R11" localSheetId="12">#REF!</definedName>
    <definedName name="S6R11" localSheetId="1">#REF!</definedName>
    <definedName name="S6R11" localSheetId="13">#REF!</definedName>
    <definedName name="S6R11" localSheetId="3">#REF!</definedName>
    <definedName name="S6R11" localSheetId="10">#REF!</definedName>
    <definedName name="S6R11">#REF!</definedName>
    <definedName name="S6R12" localSheetId="2">#REF!</definedName>
    <definedName name="S6R12" localSheetId="8">#REF!</definedName>
    <definedName name="S6R12" localSheetId="7">#REF!</definedName>
    <definedName name="S6R12" localSheetId="12">#REF!</definedName>
    <definedName name="S6R12" localSheetId="1">#REF!</definedName>
    <definedName name="S6R12" localSheetId="13">#REF!</definedName>
    <definedName name="S6R12" localSheetId="3">#REF!</definedName>
    <definedName name="S6R12" localSheetId="10">#REF!</definedName>
    <definedName name="S6R12">#REF!</definedName>
    <definedName name="S6R13" localSheetId="2">#REF!</definedName>
    <definedName name="S6R13" localSheetId="8">#REF!</definedName>
    <definedName name="S6R13" localSheetId="7">#REF!</definedName>
    <definedName name="S6R13" localSheetId="12">#REF!</definedName>
    <definedName name="S6R13" localSheetId="1">#REF!</definedName>
    <definedName name="S6R13" localSheetId="13">#REF!</definedName>
    <definedName name="S6R13" localSheetId="3">#REF!</definedName>
    <definedName name="S6R13" localSheetId="10">#REF!</definedName>
    <definedName name="S6R13">#REF!</definedName>
    <definedName name="S6R14" localSheetId="2">#REF!</definedName>
    <definedName name="S6R14" localSheetId="8">#REF!</definedName>
    <definedName name="S6R14" localSheetId="7">#REF!</definedName>
    <definedName name="S6R14" localSheetId="12">#REF!</definedName>
    <definedName name="S6R14" localSheetId="1">#REF!</definedName>
    <definedName name="S6R14" localSheetId="13">#REF!</definedName>
    <definedName name="S6R14" localSheetId="3">#REF!</definedName>
    <definedName name="S6R14" localSheetId="10">#REF!</definedName>
    <definedName name="S6R14">#REF!</definedName>
    <definedName name="S6R15" localSheetId="2">#REF!</definedName>
    <definedName name="S6R15" localSheetId="8">#REF!</definedName>
    <definedName name="S6R15" localSheetId="7">#REF!</definedName>
    <definedName name="S6R15" localSheetId="12">#REF!</definedName>
    <definedName name="S6R15" localSheetId="1">#REF!</definedName>
    <definedName name="S6R15" localSheetId="13">#REF!</definedName>
    <definedName name="S6R15" localSheetId="3">#REF!</definedName>
    <definedName name="S6R15" localSheetId="10">#REF!</definedName>
    <definedName name="S6R15">#REF!</definedName>
    <definedName name="S6R16" localSheetId="2">#REF!</definedName>
    <definedName name="S6R16" localSheetId="8">#REF!</definedName>
    <definedName name="S6R16" localSheetId="7">#REF!</definedName>
    <definedName name="S6R16" localSheetId="12">#REF!</definedName>
    <definedName name="S6R16" localSheetId="1">#REF!</definedName>
    <definedName name="S6R16" localSheetId="13">#REF!</definedName>
    <definedName name="S6R16" localSheetId="3">#REF!</definedName>
    <definedName name="S6R16" localSheetId="10">#REF!</definedName>
    <definedName name="S6R16">#REF!</definedName>
    <definedName name="S6R17" localSheetId="2">#REF!</definedName>
    <definedName name="S6R17" localSheetId="8">#REF!</definedName>
    <definedName name="S6R17" localSheetId="7">#REF!</definedName>
    <definedName name="S6R17" localSheetId="12">#REF!</definedName>
    <definedName name="S6R17" localSheetId="1">#REF!</definedName>
    <definedName name="S6R17" localSheetId="13">#REF!</definedName>
    <definedName name="S6R17" localSheetId="3">#REF!</definedName>
    <definedName name="S6R17" localSheetId="10">#REF!</definedName>
    <definedName name="S6R17">#REF!</definedName>
    <definedName name="S6R18" localSheetId="2">#REF!</definedName>
    <definedName name="S6R18" localSheetId="8">#REF!</definedName>
    <definedName name="S6R18" localSheetId="7">#REF!</definedName>
    <definedName name="S6R18" localSheetId="12">#REF!</definedName>
    <definedName name="S6R18" localSheetId="1">#REF!</definedName>
    <definedName name="S6R18" localSheetId="13">#REF!</definedName>
    <definedName name="S6R18" localSheetId="3">#REF!</definedName>
    <definedName name="S6R18" localSheetId="10">#REF!</definedName>
    <definedName name="S6R18">#REF!</definedName>
    <definedName name="S6R19" localSheetId="2">#REF!</definedName>
    <definedName name="S6R19" localSheetId="8">#REF!</definedName>
    <definedName name="S6R19" localSheetId="7">#REF!</definedName>
    <definedName name="S6R19" localSheetId="12">#REF!</definedName>
    <definedName name="S6R19" localSheetId="1">#REF!</definedName>
    <definedName name="S6R19" localSheetId="13">#REF!</definedName>
    <definedName name="S6R19" localSheetId="3">#REF!</definedName>
    <definedName name="S6R19" localSheetId="10">#REF!</definedName>
    <definedName name="S6R19">#REF!</definedName>
    <definedName name="S6R2" localSheetId="2">#REF!</definedName>
    <definedName name="S6R2" localSheetId="8">#REF!</definedName>
    <definedName name="S6R2" localSheetId="7">#REF!</definedName>
    <definedName name="S6R2" localSheetId="12">#REF!</definedName>
    <definedName name="S6R2" localSheetId="1">#REF!</definedName>
    <definedName name="S6R2" localSheetId="13">#REF!</definedName>
    <definedName name="S6R2" localSheetId="3">#REF!</definedName>
    <definedName name="S6R2" localSheetId="10">#REF!</definedName>
    <definedName name="S6R2">#REF!</definedName>
    <definedName name="S6R20" localSheetId="2">#REF!</definedName>
    <definedName name="S6R20" localSheetId="8">#REF!</definedName>
    <definedName name="S6R20" localSheetId="7">#REF!</definedName>
    <definedName name="S6R20" localSheetId="12">#REF!</definedName>
    <definedName name="S6R20" localSheetId="1">#REF!</definedName>
    <definedName name="S6R20" localSheetId="13">#REF!</definedName>
    <definedName name="S6R20" localSheetId="3">#REF!</definedName>
    <definedName name="S6R20" localSheetId="10">#REF!</definedName>
    <definedName name="S6R20">#REF!</definedName>
    <definedName name="S6R21" localSheetId="2">#REF!</definedName>
    <definedName name="S6R21" localSheetId="8">#REF!</definedName>
    <definedName name="S6R21" localSheetId="7">#REF!</definedName>
    <definedName name="S6R21" localSheetId="12">#REF!</definedName>
    <definedName name="S6R21" localSheetId="1">#REF!</definedName>
    <definedName name="S6R21" localSheetId="13">#REF!</definedName>
    <definedName name="S6R21" localSheetId="3">#REF!</definedName>
    <definedName name="S6R21" localSheetId="10">#REF!</definedName>
    <definedName name="S6R21">#REF!</definedName>
    <definedName name="S6R22" localSheetId="2">#REF!</definedName>
    <definedName name="S6R22" localSheetId="8">#REF!</definedName>
    <definedName name="S6R22" localSheetId="7">#REF!</definedName>
    <definedName name="S6R22" localSheetId="12">#REF!</definedName>
    <definedName name="S6R22" localSheetId="1">#REF!</definedName>
    <definedName name="S6R22" localSheetId="13">#REF!</definedName>
    <definedName name="S6R22" localSheetId="3">#REF!</definedName>
    <definedName name="S6R22" localSheetId="10">#REF!</definedName>
    <definedName name="S6R22">#REF!</definedName>
    <definedName name="S6R23" localSheetId="2">#REF!</definedName>
    <definedName name="S6R23" localSheetId="8">#REF!</definedName>
    <definedName name="S6R23" localSheetId="7">#REF!</definedName>
    <definedName name="S6R23" localSheetId="12">#REF!</definedName>
    <definedName name="S6R23" localSheetId="1">#REF!</definedName>
    <definedName name="S6R23" localSheetId="13">#REF!</definedName>
    <definedName name="S6R23" localSheetId="3">#REF!</definedName>
    <definedName name="S6R23" localSheetId="10">#REF!</definedName>
    <definedName name="S6R23">#REF!</definedName>
    <definedName name="S6R24" localSheetId="2">#REF!</definedName>
    <definedName name="S6R24" localSheetId="8">#REF!</definedName>
    <definedName name="S6R24" localSheetId="7">#REF!</definedName>
    <definedName name="S6R24" localSheetId="12">#REF!</definedName>
    <definedName name="S6R24" localSheetId="1">#REF!</definedName>
    <definedName name="S6R24" localSheetId="13">#REF!</definedName>
    <definedName name="S6R24" localSheetId="3">#REF!</definedName>
    <definedName name="S6R24" localSheetId="10">#REF!</definedName>
    <definedName name="S6R24">#REF!</definedName>
    <definedName name="S6R3" localSheetId="2">#REF!</definedName>
    <definedName name="S6R3" localSheetId="8">#REF!</definedName>
    <definedName name="S6R3" localSheetId="7">#REF!</definedName>
    <definedName name="S6R3" localSheetId="12">#REF!</definedName>
    <definedName name="S6R3" localSheetId="1">#REF!</definedName>
    <definedName name="S6R3" localSheetId="13">#REF!</definedName>
    <definedName name="S6R3" localSheetId="3">#REF!</definedName>
    <definedName name="S6R3" localSheetId="10">#REF!</definedName>
    <definedName name="S6R3">#REF!</definedName>
    <definedName name="S6R4" localSheetId="2">#REF!</definedName>
    <definedName name="S6R4" localSheetId="8">#REF!</definedName>
    <definedName name="S6R4" localSheetId="7">#REF!</definedName>
    <definedName name="S6R4" localSheetId="12">#REF!</definedName>
    <definedName name="S6R4" localSheetId="1">#REF!</definedName>
    <definedName name="S6R4" localSheetId="13">#REF!</definedName>
    <definedName name="S6R4" localSheetId="3">#REF!</definedName>
    <definedName name="S6R4" localSheetId="10">#REF!</definedName>
    <definedName name="S6R4">#REF!</definedName>
    <definedName name="S6R5" localSheetId="2">#REF!</definedName>
    <definedName name="S6R5" localSheetId="8">#REF!</definedName>
    <definedName name="S6R5" localSheetId="7">#REF!</definedName>
    <definedName name="S6R5" localSheetId="12">#REF!</definedName>
    <definedName name="S6R5" localSheetId="1">#REF!</definedName>
    <definedName name="S6R5" localSheetId="13">#REF!</definedName>
    <definedName name="S6R5" localSheetId="3">#REF!</definedName>
    <definedName name="S6R5" localSheetId="10">#REF!</definedName>
    <definedName name="S6R5">#REF!</definedName>
    <definedName name="S6R6" localSheetId="2">#REF!</definedName>
    <definedName name="S6R6" localSheetId="8">#REF!</definedName>
    <definedName name="S6R6" localSheetId="7">#REF!</definedName>
    <definedName name="S6R6" localSheetId="12">#REF!</definedName>
    <definedName name="S6R6" localSheetId="1">#REF!</definedName>
    <definedName name="S6R6" localSheetId="13">#REF!</definedName>
    <definedName name="S6R6" localSheetId="3">#REF!</definedName>
    <definedName name="S6R6" localSheetId="10">#REF!</definedName>
    <definedName name="S6R6">#REF!</definedName>
    <definedName name="S6R7" localSheetId="2">#REF!</definedName>
    <definedName name="S6R7" localSheetId="8">#REF!</definedName>
    <definedName name="S6R7" localSheetId="7">#REF!</definedName>
    <definedName name="S6R7" localSheetId="12">#REF!</definedName>
    <definedName name="S6R7" localSheetId="1">#REF!</definedName>
    <definedName name="S6R7" localSheetId="13">#REF!</definedName>
    <definedName name="S6R7" localSheetId="3">#REF!</definedName>
    <definedName name="S6R7" localSheetId="10">#REF!</definedName>
    <definedName name="S6R7">#REF!</definedName>
    <definedName name="S6R8" localSheetId="2">#REF!</definedName>
    <definedName name="S6R8" localSheetId="8">#REF!</definedName>
    <definedName name="S6R8" localSheetId="7">#REF!</definedName>
    <definedName name="S6R8" localSheetId="12">#REF!</definedName>
    <definedName name="S6R8" localSheetId="1">#REF!</definedName>
    <definedName name="S6R8" localSheetId="13">#REF!</definedName>
    <definedName name="S6R8" localSheetId="3">#REF!</definedName>
    <definedName name="S6R8" localSheetId="10">#REF!</definedName>
    <definedName name="S6R8">#REF!</definedName>
    <definedName name="S6R9" localSheetId="2">#REF!</definedName>
    <definedName name="S6R9" localSheetId="8">#REF!</definedName>
    <definedName name="S6R9" localSheetId="7">#REF!</definedName>
    <definedName name="S6R9" localSheetId="12">#REF!</definedName>
    <definedName name="S6R9" localSheetId="1">#REF!</definedName>
    <definedName name="S6R9" localSheetId="13">#REF!</definedName>
    <definedName name="S6R9" localSheetId="3">#REF!</definedName>
    <definedName name="S6R9" localSheetId="10">#REF!</definedName>
    <definedName name="S6R9">#REF!</definedName>
    <definedName name="S7P1" localSheetId="2">#REF!</definedName>
    <definedName name="S7P1" localSheetId="8">#REF!</definedName>
    <definedName name="S7P1" localSheetId="7">#REF!</definedName>
    <definedName name="S7P1" localSheetId="12">#REF!</definedName>
    <definedName name="S7P1" localSheetId="1">#REF!</definedName>
    <definedName name="S7P1" localSheetId="13">#REF!</definedName>
    <definedName name="S7P1" localSheetId="3">#REF!</definedName>
    <definedName name="S7P1" localSheetId="10">#REF!</definedName>
    <definedName name="S7P1">#REF!</definedName>
    <definedName name="S7P10" localSheetId="2">#REF!</definedName>
    <definedName name="S7P10" localSheetId="8">#REF!</definedName>
    <definedName name="S7P10" localSheetId="7">#REF!</definedName>
    <definedName name="S7P10" localSheetId="12">#REF!</definedName>
    <definedName name="S7P10" localSheetId="1">#REF!</definedName>
    <definedName name="S7P10" localSheetId="13">#REF!</definedName>
    <definedName name="S7P10" localSheetId="3">#REF!</definedName>
    <definedName name="S7P10" localSheetId="10">#REF!</definedName>
    <definedName name="S7P10">#REF!</definedName>
    <definedName name="S7P11" localSheetId="2">#REF!</definedName>
    <definedName name="S7P11" localSheetId="8">#REF!</definedName>
    <definedName name="S7P11" localSheetId="7">#REF!</definedName>
    <definedName name="S7P11" localSheetId="12">#REF!</definedName>
    <definedName name="S7P11" localSheetId="1">#REF!</definedName>
    <definedName name="S7P11" localSheetId="13">#REF!</definedName>
    <definedName name="S7P11" localSheetId="3">#REF!</definedName>
    <definedName name="S7P11" localSheetId="10">#REF!</definedName>
    <definedName name="S7P11">#REF!</definedName>
    <definedName name="S7P12" localSheetId="2">#REF!</definedName>
    <definedName name="S7P12" localSheetId="8">#REF!</definedName>
    <definedName name="S7P12" localSheetId="7">#REF!</definedName>
    <definedName name="S7P12" localSheetId="12">#REF!</definedName>
    <definedName name="S7P12" localSheetId="1">#REF!</definedName>
    <definedName name="S7P12" localSheetId="13">#REF!</definedName>
    <definedName name="S7P12" localSheetId="3">#REF!</definedName>
    <definedName name="S7P12" localSheetId="10">#REF!</definedName>
    <definedName name="S7P12">#REF!</definedName>
    <definedName name="S7P13" localSheetId="2">#REF!</definedName>
    <definedName name="S7P13" localSheetId="8">#REF!</definedName>
    <definedName name="S7P13" localSheetId="7">#REF!</definedName>
    <definedName name="S7P13" localSheetId="12">#REF!</definedName>
    <definedName name="S7P13" localSheetId="1">#REF!</definedName>
    <definedName name="S7P13" localSheetId="13">#REF!</definedName>
    <definedName name="S7P13" localSheetId="3">#REF!</definedName>
    <definedName name="S7P13" localSheetId="10">#REF!</definedName>
    <definedName name="S7P13">#REF!</definedName>
    <definedName name="S7P14" localSheetId="2">#REF!</definedName>
    <definedName name="S7P14" localSheetId="8">#REF!</definedName>
    <definedName name="S7P14" localSheetId="7">#REF!</definedName>
    <definedName name="S7P14" localSheetId="12">#REF!</definedName>
    <definedName name="S7P14" localSheetId="1">#REF!</definedName>
    <definedName name="S7P14" localSheetId="13">#REF!</definedName>
    <definedName name="S7P14" localSheetId="3">#REF!</definedName>
    <definedName name="S7P14" localSheetId="10">#REF!</definedName>
    <definedName name="S7P14">#REF!</definedName>
    <definedName name="S7P15" localSheetId="2">#REF!</definedName>
    <definedName name="S7P15" localSheetId="8">#REF!</definedName>
    <definedName name="S7P15" localSheetId="7">#REF!</definedName>
    <definedName name="S7P15" localSheetId="12">#REF!</definedName>
    <definedName name="S7P15" localSheetId="1">#REF!</definedName>
    <definedName name="S7P15" localSheetId="13">#REF!</definedName>
    <definedName name="S7P15" localSheetId="3">#REF!</definedName>
    <definedName name="S7P15" localSheetId="10">#REF!</definedName>
    <definedName name="S7P15">#REF!</definedName>
    <definedName name="S7P16" localSheetId="2">#REF!</definedName>
    <definedName name="S7P16" localSheetId="8">#REF!</definedName>
    <definedName name="S7P16" localSheetId="7">#REF!</definedName>
    <definedName name="S7P16" localSheetId="12">#REF!</definedName>
    <definedName name="S7P16" localSheetId="1">#REF!</definedName>
    <definedName name="S7P16" localSheetId="13">#REF!</definedName>
    <definedName name="S7P16" localSheetId="3">#REF!</definedName>
    <definedName name="S7P16" localSheetId="10">#REF!</definedName>
    <definedName name="S7P16">#REF!</definedName>
    <definedName name="S7P17" localSheetId="2">#REF!</definedName>
    <definedName name="S7P17" localSheetId="8">#REF!</definedName>
    <definedName name="S7P17" localSheetId="7">#REF!</definedName>
    <definedName name="S7P17" localSheetId="12">#REF!</definedName>
    <definedName name="S7P17" localSheetId="1">#REF!</definedName>
    <definedName name="S7P17" localSheetId="13">#REF!</definedName>
    <definedName name="S7P17" localSheetId="3">#REF!</definedName>
    <definedName name="S7P17" localSheetId="10">#REF!</definedName>
    <definedName name="S7P17">#REF!</definedName>
    <definedName name="S7P18" localSheetId="2">#REF!</definedName>
    <definedName name="S7P18" localSheetId="8">#REF!</definedName>
    <definedName name="S7P18" localSheetId="7">#REF!</definedName>
    <definedName name="S7P18" localSheetId="12">#REF!</definedName>
    <definedName name="S7P18" localSheetId="1">#REF!</definedName>
    <definedName name="S7P18" localSheetId="13">#REF!</definedName>
    <definedName name="S7P18" localSheetId="3">#REF!</definedName>
    <definedName name="S7P18" localSheetId="10">#REF!</definedName>
    <definedName name="S7P18">#REF!</definedName>
    <definedName name="S7P19" localSheetId="2">#REF!</definedName>
    <definedName name="S7P19" localSheetId="8">#REF!</definedName>
    <definedName name="S7P19" localSheetId="7">#REF!</definedName>
    <definedName name="S7P19" localSheetId="12">#REF!</definedName>
    <definedName name="S7P19" localSheetId="1">#REF!</definedName>
    <definedName name="S7P19" localSheetId="13">#REF!</definedName>
    <definedName name="S7P19" localSheetId="3">#REF!</definedName>
    <definedName name="S7P19" localSheetId="10">#REF!</definedName>
    <definedName name="S7P19">#REF!</definedName>
    <definedName name="S7P2" localSheetId="2">#REF!</definedName>
    <definedName name="S7P2" localSheetId="8">#REF!</definedName>
    <definedName name="S7P2" localSheetId="7">#REF!</definedName>
    <definedName name="S7P2" localSheetId="12">#REF!</definedName>
    <definedName name="S7P2" localSheetId="1">#REF!</definedName>
    <definedName name="S7P2" localSheetId="13">#REF!</definedName>
    <definedName name="S7P2" localSheetId="3">#REF!</definedName>
    <definedName name="S7P2" localSheetId="10">#REF!</definedName>
    <definedName name="S7P2">#REF!</definedName>
    <definedName name="S7P20" localSheetId="2">#REF!</definedName>
    <definedName name="S7P20" localSheetId="8">#REF!</definedName>
    <definedName name="S7P20" localSheetId="7">#REF!</definedName>
    <definedName name="S7P20" localSheetId="12">#REF!</definedName>
    <definedName name="S7P20" localSheetId="1">#REF!</definedName>
    <definedName name="S7P20" localSheetId="13">#REF!</definedName>
    <definedName name="S7P20" localSheetId="3">#REF!</definedName>
    <definedName name="S7P20" localSheetId="10">#REF!</definedName>
    <definedName name="S7P20">#REF!</definedName>
    <definedName name="S7P21" localSheetId="2">#REF!</definedName>
    <definedName name="S7P21" localSheetId="8">#REF!</definedName>
    <definedName name="S7P21" localSheetId="7">#REF!</definedName>
    <definedName name="S7P21" localSheetId="12">#REF!</definedName>
    <definedName name="S7P21" localSheetId="1">#REF!</definedName>
    <definedName name="S7P21" localSheetId="13">#REF!</definedName>
    <definedName name="S7P21" localSheetId="3">#REF!</definedName>
    <definedName name="S7P21" localSheetId="10">#REF!</definedName>
    <definedName name="S7P21">#REF!</definedName>
    <definedName name="S7P22" localSheetId="2">#REF!</definedName>
    <definedName name="S7P22" localSheetId="8">#REF!</definedName>
    <definedName name="S7P22" localSheetId="7">#REF!</definedName>
    <definedName name="S7P22" localSheetId="12">#REF!</definedName>
    <definedName name="S7P22" localSheetId="1">#REF!</definedName>
    <definedName name="S7P22" localSheetId="13">#REF!</definedName>
    <definedName name="S7P22" localSheetId="3">#REF!</definedName>
    <definedName name="S7P22" localSheetId="10">#REF!</definedName>
    <definedName name="S7P22">#REF!</definedName>
    <definedName name="S7P23" localSheetId="2">#REF!</definedName>
    <definedName name="S7P23" localSheetId="8">#REF!</definedName>
    <definedName name="S7P23" localSheetId="7">#REF!</definedName>
    <definedName name="S7P23" localSheetId="12">#REF!</definedName>
    <definedName name="S7P23" localSheetId="1">#REF!</definedName>
    <definedName name="S7P23" localSheetId="13">#REF!</definedName>
    <definedName name="S7P23" localSheetId="3">#REF!</definedName>
    <definedName name="S7P23" localSheetId="10">#REF!</definedName>
    <definedName name="S7P23">#REF!</definedName>
    <definedName name="S7P24" localSheetId="2">#REF!</definedName>
    <definedName name="S7P24" localSheetId="8">#REF!</definedName>
    <definedName name="S7P24" localSheetId="7">#REF!</definedName>
    <definedName name="S7P24" localSheetId="12">#REF!</definedName>
    <definedName name="S7P24" localSheetId="1">#REF!</definedName>
    <definedName name="S7P24" localSheetId="13">#REF!</definedName>
    <definedName name="S7P24" localSheetId="3">#REF!</definedName>
    <definedName name="S7P24" localSheetId="10">#REF!</definedName>
    <definedName name="S7P24">#REF!</definedName>
    <definedName name="S7P3" localSheetId="2">#REF!</definedName>
    <definedName name="S7P3" localSheetId="8">#REF!</definedName>
    <definedName name="S7P3" localSheetId="7">#REF!</definedName>
    <definedName name="S7P3" localSheetId="12">#REF!</definedName>
    <definedName name="S7P3" localSheetId="1">#REF!</definedName>
    <definedName name="S7P3" localSheetId="13">#REF!</definedName>
    <definedName name="S7P3" localSheetId="3">#REF!</definedName>
    <definedName name="S7P3" localSheetId="10">#REF!</definedName>
    <definedName name="S7P3">#REF!</definedName>
    <definedName name="S7P4" localSheetId="2">#REF!</definedName>
    <definedName name="S7P4" localSheetId="8">#REF!</definedName>
    <definedName name="S7P4" localSheetId="7">#REF!</definedName>
    <definedName name="S7P4" localSheetId="12">#REF!</definedName>
    <definedName name="S7P4" localSheetId="1">#REF!</definedName>
    <definedName name="S7P4" localSheetId="13">#REF!</definedName>
    <definedName name="S7P4" localSheetId="3">#REF!</definedName>
    <definedName name="S7P4" localSheetId="10">#REF!</definedName>
    <definedName name="S7P4">#REF!</definedName>
    <definedName name="S7P5" localSheetId="2">#REF!</definedName>
    <definedName name="S7P5" localSheetId="8">#REF!</definedName>
    <definedName name="S7P5" localSheetId="7">#REF!</definedName>
    <definedName name="S7P5" localSheetId="12">#REF!</definedName>
    <definedName name="S7P5" localSheetId="1">#REF!</definedName>
    <definedName name="S7P5" localSheetId="13">#REF!</definedName>
    <definedName name="S7P5" localSheetId="3">#REF!</definedName>
    <definedName name="S7P5" localSheetId="10">#REF!</definedName>
    <definedName name="S7P5">#REF!</definedName>
    <definedName name="S7P6" localSheetId="2">#REF!</definedName>
    <definedName name="S7P6" localSheetId="8">#REF!</definedName>
    <definedName name="S7P6" localSheetId="7">#REF!</definedName>
    <definedName name="S7P6" localSheetId="12">#REF!</definedName>
    <definedName name="S7P6" localSheetId="1">#REF!</definedName>
    <definedName name="S7P6" localSheetId="13">#REF!</definedName>
    <definedName name="S7P6" localSheetId="3">#REF!</definedName>
    <definedName name="S7P6" localSheetId="10">#REF!</definedName>
    <definedName name="S7P6">#REF!</definedName>
    <definedName name="S7P7" localSheetId="2">#REF!</definedName>
    <definedName name="S7P7" localSheetId="8">#REF!</definedName>
    <definedName name="S7P7" localSheetId="7">#REF!</definedName>
    <definedName name="S7P7" localSheetId="12">#REF!</definedName>
    <definedName name="S7P7" localSheetId="1">#REF!</definedName>
    <definedName name="S7P7" localSheetId="13">#REF!</definedName>
    <definedName name="S7P7" localSheetId="3">#REF!</definedName>
    <definedName name="S7P7" localSheetId="10">#REF!</definedName>
    <definedName name="S7P7">#REF!</definedName>
    <definedName name="S7P8" localSheetId="2">#REF!</definedName>
    <definedName name="S7P8" localSheetId="8">#REF!</definedName>
    <definedName name="S7P8" localSheetId="7">#REF!</definedName>
    <definedName name="S7P8" localSheetId="12">#REF!</definedName>
    <definedName name="S7P8" localSheetId="1">#REF!</definedName>
    <definedName name="S7P8" localSheetId="13">#REF!</definedName>
    <definedName name="S7P8" localSheetId="3">#REF!</definedName>
    <definedName name="S7P8" localSheetId="10">#REF!</definedName>
    <definedName name="S7P8">#REF!</definedName>
    <definedName name="S7P9" localSheetId="2">#REF!</definedName>
    <definedName name="S7P9" localSheetId="8">#REF!</definedName>
    <definedName name="S7P9" localSheetId="7">#REF!</definedName>
    <definedName name="S7P9" localSheetId="12">#REF!</definedName>
    <definedName name="S7P9" localSheetId="1">#REF!</definedName>
    <definedName name="S7P9" localSheetId="13">#REF!</definedName>
    <definedName name="S7P9" localSheetId="3">#REF!</definedName>
    <definedName name="S7P9" localSheetId="10">#REF!</definedName>
    <definedName name="S7P9">#REF!</definedName>
    <definedName name="S7R1" localSheetId="2">#REF!</definedName>
    <definedName name="S7R1" localSheetId="8">#REF!</definedName>
    <definedName name="S7R1" localSheetId="7">#REF!</definedName>
    <definedName name="S7R1" localSheetId="12">#REF!</definedName>
    <definedName name="S7R1" localSheetId="1">#REF!</definedName>
    <definedName name="S7R1" localSheetId="13">#REF!</definedName>
    <definedName name="S7R1" localSheetId="3">#REF!</definedName>
    <definedName name="S7R1" localSheetId="10">#REF!</definedName>
    <definedName name="S7R1">#REF!</definedName>
    <definedName name="S7R10" localSheetId="2">#REF!</definedName>
    <definedName name="S7R10" localSheetId="8">#REF!</definedName>
    <definedName name="S7R10" localSheetId="7">#REF!</definedName>
    <definedName name="S7R10" localSheetId="12">#REF!</definedName>
    <definedName name="S7R10" localSheetId="1">#REF!</definedName>
    <definedName name="S7R10" localSheetId="13">#REF!</definedName>
    <definedName name="S7R10" localSheetId="3">#REF!</definedName>
    <definedName name="S7R10" localSheetId="10">#REF!</definedName>
    <definedName name="S7R10">#REF!</definedName>
    <definedName name="S7R11" localSheetId="2">#REF!</definedName>
    <definedName name="S7R11" localSheetId="8">#REF!</definedName>
    <definedName name="S7R11" localSheetId="7">#REF!</definedName>
    <definedName name="S7R11" localSheetId="12">#REF!</definedName>
    <definedName name="S7R11" localSheetId="1">#REF!</definedName>
    <definedName name="S7R11" localSheetId="13">#REF!</definedName>
    <definedName name="S7R11" localSheetId="3">#REF!</definedName>
    <definedName name="S7R11" localSheetId="10">#REF!</definedName>
    <definedName name="S7R11">#REF!</definedName>
    <definedName name="S7R12" localSheetId="2">#REF!</definedName>
    <definedName name="S7R12" localSheetId="8">#REF!</definedName>
    <definedName name="S7R12" localSheetId="7">#REF!</definedName>
    <definedName name="S7R12" localSheetId="12">#REF!</definedName>
    <definedName name="S7R12" localSheetId="1">#REF!</definedName>
    <definedName name="S7R12" localSheetId="13">#REF!</definedName>
    <definedName name="S7R12" localSheetId="3">#REF!</definedName>
    <definedName name="S7R12" localSheetId="10">#REF!</definedName>
    <definedName name="S7R12">#REF!</definedName>
    <definedName name="S7R13" localSheetId="2">#REF!</definedName>
    <definedName name="S7R13" localSheetId="8">#REF!</definedName>
    <definedName name="S7R13" localSheetId="7">#REF!</definedName>
    <definedName name="S7R13" localSheetId="12">#REF!</definedName>
    <definedName name="S7R13" localSheetId="1">#REF!</definedName>
    <definedName name="S7R13" localSheetId="13">#REF!</definedName>
    <definedName name="S7R13" localSheetId="3">#REF!</definedName>
    <definedName name="S7R13" localSheetId="10">#REF!</definedName>
    <definedName name="S7R13">#REF!</definedName>
    <definedName name="S7R14" localSheetId="2">#REF!</definedName>
    <definedName name="S7R14" localSheetId="8">#REF!</definedName>
    <definedName name="S7R14" localSheetId="7">#REF!</definedName>
    <definedName name="S7R14" localSheetId="12">#REF!</definedName>
    <definedName name="S7R14" localSheetId="1">#REF!</definedName>
    <definedName name="S7R14" localSheetId="13">#REF!</definedName>
    <definedName name="S7R14" localSheetId="3">#REF!</definedName>
    <definedName name="S7R14" localSheetId="10">#REF!</definedName>
    <definedName name="S7R14">#REF!</definedName>
    <definedName name="S7R15" localSheetId="2">#REF!</definedName>
    <definedName name="S7R15" localSheetId="8">#REF!</definedName>
    <definedName name="S7R15" localSheetId="7">#REF!</definedName>
    <definedName name="S7R15" localSheetId="12">#REF!</definedName>
    <definedName name="S7R15" localSheetId="1">#REF!</definedName>
    <definedName name="S7R15" localSheetId="13">#REF!</definedName>
    <definedName name="S7R15" localSheetId="3">#REF!</definedName>
    <definedName name="S7R15" localSheetId="10">#REF!</definedName>
    <definedName name="S7R15">#REF!</definedName>
    <definedName name="S7R16" localSheetId="2">#REF!</definedName>
    <definedName name="S7R16" localSheetId="8">#REF!</definedName>
    <definedName name="S7R16" localSheetId="7">#REF!</definedName>
    <definedName name="S7R16" localSheetId="12">#REF!</definedName>
    <definedName name="S7R16" localSheetId="1">#REF!</definedName>
    <definedName name="S7R16" localSheetId="13">#REF!</definedName>
    <definedName name="S7R16" localSheetId="3">#REF!</definedName>
    <definedName name="S7R16" localSheetId="10">#REF!</definedName>
    <definedName name="S7R16">#REF!</definedName>
    <definedName name="S7R17" localSheetId="2">#REF!</definedName>
    <definedName name="S7R17" localSheetId="8">#REF!</definedName>
    <definedName name="S7R17" localSheetId="7">#REF!</definedName>
    <definedName name="S7R17" localSheetId="12">#REF!</definedName>
    <definedName name="S7R17" localSheetId="1">#REF!</definedName>
    <definedName name="S7R17" localSheetId="13">#REF!</definedName>
    <definedName name="S7R17" localSheetId="3">#REF!</definedName>
    <definedName name="S7R17" localSheetId="10">#REF!</definedName>
    <definedName name="S7R17">#REF!</definedName>
    <definedName name="S7R18" localSheetId="2">#REF!</definedName>
    <definedName name="S7R18" localSheetId="8">#REF!</definedName>
    <definedName name="S7R18" localSheetId="7">#REF!</definedName>
    <definedName name="S7R18" localSheetId="12">#REF!</definedName>
    <definedName name="S7R18" localSheetId="1">#REF!</definedName>
    <definedName name="S7R18" localSheetId="13">#REF!</definedName>
    <definedName name="S7R18" localSheetId="3">#REF!</definedName>
    <definedName name="S7R18" localSheetId="10">#REF!</definedName>
    <definedName name="S7R18">#REF!</definedName>
    <definedName name="S7R19" localSheetId="2">#REF!</definedName>
    <definedName name="S7R19" localSheetId="8">#REF!</definedName>
    <definedName name="S7R19" localSheetId="7">#REF!</definedName>
    <definedName name="S7R19" localSheetId="12">#REF!</definedName>
    <definedName name="S7R19" localSheetId="1">#REF!</definedName>
    <definedName name="S7R19" localSheetId="13">#REF!</definedName>
    <definedName name="S7R19" localSheetId="3">#REF!</definedName>
    <definedName name="S7R19" localSheetId="10">#REF!</definedName>
    <definedName name="S7R19">#REF!</definedName>
    <definedName name="S7R2" localSheetId="2">#REF!</definedName>
    <definedName name="S7R2" localSheetId="8">#REF!</definedName>
    <definedName name="S7R2" localSheetId="7">#REF!</definedName>
    <definedName name="S7R2" localSheetId="12">#REF!</definedName>
    <definedName name="S7R2" localSheetId="1">#REF!</definedName>
    <definedName name="S7R2" localSheetId="13">#REF!</definedName>
    <definedName name="S7R2" localSheetId="3">#REF!</definedName>
    <definedName name="S7R2" localSheetId="10">#REF!</definedName>
    <definedName name="S7R2">#REF!</definedName>
    <definedName name="S7R20" localSheetId="2">#REF!</definedName>
    <definedName name="S7R20" localSheetId="8">#REF!</definedName>
    <definedName name="S7R20" localSheetId="7">#REF!</definedName>
    <definedName name="S7R20" localSheetId="12">#REF!</definedName>
    <definedName name="S7R20" localSheetId="1">#REF!</definedName>
    <definedName name="S7R20" localSheetId="13">#REF!</definedName>
    <definedName name="S7R20" localSheetId="3">#REF!</definedName>
    <definedName name="S7R20" localSheetId="10">#REF!</definedName>
    <definedName name="S7R20">#REF!</definedName>
    <definedName name="S7R21" localSheetId="2">#REF!</definedName>
    <definedName name="S7R21" localSheetId="8">#REF!</definedName>
    <definedName name="S7R21" localSheetId="7">#REF!</definedName>
    <definedName name="S7R21" localSheetId="12">#REF!</definedName>
    <definedName name="S7R21" localSheetId="1">#REF!</definedName>
    <definedName name="S7R21" localSheetId="13">#REF!</definedName>
    <definedName name="S7R21" localSheetId="3">#REF!</definedName>
    <definedName name="S7R21" localSheetId="10">#REF!</definedName>
    <definedName name="S7R21">#REF!</definedName>
    <definedName name="S7R22" localSheetId="2">#REF!</definedName>
    <definedName name="S7R22" localSheetId="8">#REF!</definedName>
    <definedName name="S7R22" localSheetId="7">#REF!</definedName>
    <definedName name="S7R22" localSheetId="12">#REF!</definedName>
    <definedName name="S7R22" localSheetId="1">#REF!</definedName>
    <definedName name="S7R22" localSheetId="13">#REF!</definedName>
    <definedName name="S7R22" localSheetId="3">#REF!</definedName>
    <definedName name="S7R22" localSheetId="10">#REF!</definedName>
    <definedName name="S7R22">#REF!</definedName>
    <definedName name="S7R23" localSheetId="2">#REF!</definedName>
    <definedName name="S7R23" localSheetId="8">#REF!</definedName>
    <definedName name="S7R23" localSheetId="7">#REF!</definedName>
    <definedName name="S7R23" localSheetId="12">#REF!</definedName>
    <definedName name="S7R23" localSheetId="1">#REF!</definedName>
    <definedName name="S7R23" localSheetId="13">#REF!</definedName>
    <definedName name="S7R23" localSheetId="3">#REF!</definedName>
    <definedName name="S7R23" localSheetId="10">#REF!</definedName>
    <definedName name="S7R23">#REF!</definedName>
    <definedName name="S7R24" localSheetId="2">#REF!</definedName>
    <definedName name="S7R24" localSheetId="8">#REF!</definedName>
    <definedName name="S7R24" localSheetId="7">#REF!</definedName>
    <definedName name="S7R24" localSheetId="12">#REF!</definedName>
    <definedName name="S7R24" localSheetId="1">#REF!</definedName>
    <definedName name="S7R24" localSheetId="13">#REF!</definedName>
    <definedName name="S7R24" localSheetId="3">#REF!</definedName>
    <definedName name="S7R24" localSheetId="10">#REF!</definedName>
    <definedName name="S7R24">#REF!</definedName>
    <definedName name="S7R3" localSheetId="2">#REF!</definedName>
    <definedName name="S7R3" localSheetId="8">#REF!</definedName>
    <definedName name="S7R3" localSheetId="7">#REF!</definedName>
    <definedName name="S7R3" localSheetId="12">#REF!</definedName>
    <definedName name="S7R3" localSheetId="1">#REF!</definedName>
    <definedName name="S7R3" localSheetId="13">#REF!</definedName>
    <definedName name="S7R3" localSheetId="3">#REF!</definedName>
    <definedName name="S7R3" localSheetId="10">#REF!</definedName>
    <definedName name="S7R3">#REF!</definedName>
    <definedName name="S7R4" localSheetId="2">#REF!</definedName>
    <definedName name="S7R4" localSheetId="8">#REF!</definedName>
    <definedName name="S7R4" localSheetId="7">#REF!</definedName>
    <definedName name="S7R4" localSheetId="12">#REF!</definedName>
    <definedName name="S7R4" localSheetId="1">#REF!</definedName>
    <definedName name="S7R4" localSheetId="13">#REF!</definedName>
    <definedName name="S7R4" localSheetId="3">#REF!</definedName>
    <definedName name="S7R4" localSheetId="10">#REF!</definedName>
    <definedName name="S7R4">#REF!</definedName>
    <definedName name="S7R5" localSheetId="2">#REF!</definedName>
    <definedName name="S7R5" localSheetId="8">#REF!</definedName>
    <definedName name="S7R5" localSheetId="7">#REF!</definedName>
    <definedName name="S7R5" localSheetId="12">#REF!</definedName>
    <definedName name="S7R5" localSheetId="1">#REF!</definedName>
    <definedName name="S7R5" localSheetId="13">#REF!</definedName>
    <definedName name="S7R5" localSheetId="3">#REF!</definedName>
    <definedName name="S7R5" localSheetId="10">#REF!</definedName>
    <definedName name="S7R5">#REF!</definedName>
    <definedName name="S7R6" localSheetId="2">#REF!</definedName>
    <definedName name="S7R6" localSheetId="8">#REF!</definedName>
    <definedName name="S7R6" localSheetId="7">#REF!</definedName>
    <definedName name="S7R6" localSheetId="12">#REF!</definedName>
    <definedName name="S7R6" localSheetId="1">#REF!</definedName>
    <definedName name="S7R6" localSheetId="13">#REF!</definedName>
    <definedName name="S7R6" localSheetId="3">#REF!</definedName>
    <definedName name="S7R6" localSheetId="10">#REF!</definedName>
    <definedName name="S7R6">#REF!</definedName>
    <definedName name="S7R7" localSheetId="2">#REF!</definedName>
    <definedName name="S7R7" localSheetId="8">#REF!</definedName>
    <definedName name="S7R7" localSheetId="7">#REF!</definedName>
    <definedName name="S7R7" localSheetId="12">#REF!</definedName>
    <definedName name="S7R7" localSheetId="1">#REF!</definedName>
    <definedName name="S7R7" localSheetId="13">#REF!</definedName>
    <definedName name="S7R7" localSheetId="3">#REF!</definedName>
    <definedName name="S7R7" localSheetId="10">#REF!</definedName>
    <definedName name="S7R7">#REF!</definedName>
    <definedName name="S7R8" localSheetId="2">#REF!</definedName>
    <definedName name="S7R8" localSheetId="8">#REF!</definedName>
    <definedName name="S7R8" localSheetId="7">#REF!</definedName>
    <definedName name="S7R8" localSheetId="12">#REF!</definedName>
    <definedName name="S7R8" localSheetId="1">#REF!</definedName>
    <definedName name="S7R8" localSheetId="13">#REF!</definedName>
    <definedName name="S7R8" localSheetId="3">#REF!</definedName>
    <definedName name="S7R8" localSheetId="10">#REF!</definedName>
    <definedName name="S7R8">#REF!</definedName>
    <definedName name="S7R9" localSheetId="2">#REF!</definedName>
    <definedName name="S7R9" localSheetId="8">#REF!</definedName>
    <definedName name="S7R9" localSheetId="7">#REF!</definedName>
    <definedName name="S7R9" localSheetId="12">#REF!</definedName>
    <definedName name="S7R9" localSheetId="1">#REF!</definedName>
    <definedName name="S7R9" localSheetId="13">#REF!</definedName>
    <definedName name="S7R9" localSheetId="3">#REF!</definedName>
    <definedName name="S7R9" localSheetId="10">#REF!</definedName>
    <definedName name="S7R9">#REF!</definedName>
    <definedName name="S8P1" localSheetId="2">#REF!</definedName>
    <definedName name="S8P1" localSheetId="8">#REF!</definedName>
    <definedName name="S8P1" localSheetId="7">#REF!</definedName>
    <definedName name="S8P1" localSheetId="12">#REF!</definedName>
    <definedName name="S8P1" localSheetId="1">#REF!</definedName>
    <definedName name="S8P1" localSheetId="13">#REF!</definedName>
    <definedName name="S8P1" localSheetId="3">#REF!</definedName>
    <definedName name="S8P1" localSheetId="10">#REF!</definedName>
    <definedName name="S8P1">#REF!</definedName>
    <definedName name="S8P10" localSheetId="2">#REF!</definedName>
    <definedName name="S8P10" localSheetId="8">#REF!</definedName>
    <definedName name="S8P10" localSheetId="7">#REF!</definedName>
    <definedName name="S8P10" localSheetId="12">#REF!</definedName>
    <definedName name="S8P10" localSheetId="1">#REF!</definedName>
    <definedName name="S8P10" localSheetId="13">#REF!</definedName>
    <definedName name="S8P10" localSheetId="3">#REF!</definedName>
    <definedName name="S8P10" localSheetId="10">#REF!</definedName>
    <definedName name="S8P10">#REF!</definedName>
    <definedName name="S8P11" localSheetId="2">#REF!</definedName>
    <definedName name="S8P11" localSheetId="8">#REF!</definedName>
    <definedName name="S8P11" localSheetId="7">#REF!</definedName>
    <definedName name="S8P11" localSheetId="12">#REF!</definedName>
    <definedName name="S8P11" localSheetId="1">#REF!</definedName>
    <definedName name="S8P11" localSheetId="13">#REF!</definedName>
    <definedName name="S8P11" localSheetId="3">#REF!</definedName>
    <definedName name="S8P11" localSheetId="10">#REF!</definedName>
    <definedName name="S8P11">#REF!</definedName>
    <definedName name="S8P12" localSheetId="2">#REF!</definedName>
    <definedName name="S8P12" localSheetId="8">#REF!</definedName>
    <definedName name="S8P12" localSheetId="7">#REF!</definedName>
    <definedName name="S8P12" localSheetId="12">#REF!</definedName>
    <definedName name="S8P12" localSheetId="1">#REF!</definedName>
    <definedName name="S8P12" localSheetId="13">#REF!</definedName>
    <definedName name="S8P12" localSheetId="3">#REF!</definedName>
    <definedName name="S8P12" localSheetId="10">#REF!</definedName>
    <definedName name="S8P12">#REF!</definedName>
    <definedName name="S8P13" localSheetId="2">#REF!</definedName>
    <definedName name="S8P13" localSheetId="8">#REF!</definedName>
    <definedName name="S8P13" localSheetId="7">#REF!</definedName>
    <definedName name="S8P13" localSheetId="12">#REF!</definedName>
    <definedName name="S8P13" localSheetId="1">#REF!</definedName>
    <definedName name="S8P13" localSheetId="13">#REF!</definedName>
    <definedName name="S8P13" localSheetId="3">#REF!</definedName>
    <definedName name="S8P13" localSheetId="10">#REF!</definedName>
    <definedName name="S8P13">#REF!</definedName>
    <definedName name="S8P14" localSheetId="2">#REF!</definedName>
    <definedName name="S8P14" localSheetId="8">#REF!</definedName>
    <definedName name="S8P14" localSheetId="7">#REF!</definedName>
    <definedName name="S8P14" localSheetId="12">#REF!</definedName>
    <definedName name="S8P14" localSheetId="1">#REF!</definedName>
    <definedName name="S8P14" localSheetId="13">#REF!</definedName>
    <definedName name="S8P14" localSheetId="3">#REF!</definedName>
    <definedName name="S8P14" localSheetId="10">#REF!</definedName>
    <definedName name="S8P14">#REF!</definedName>
    <definedName name="S8P15" localSheetId="2">#REF!</definedName>
    <definedName name="S8P15" localSheetId="8">#REF!</definedName>
    <definedName name="S8P15" localSheetId="7">#REF!</definedName>
    <definedName name="S8P15" localSheetId="12">#REF!</definedName>
    <definedName name="S8P15" localSheetId="1">#REF!</definedName>
    <definedName name="S8P15" localSheetId="13">#REF!</definedName>
    <definedName name="S8P15" localSheetId="3">#REF!</definedName>
    <definedName name="S8P15" localSheetId="10">#REF!</definedName>
    <definedName name="S8P15">#REF!</definedName>
    <definedName name="S8P16" localSheetId="2">#REF!</definedName>
    <definedName name="S8P16" localSheetId="8">#REF!</definedName>
    <definedName name="S8P16" localSheetId="7">#REF!</definedName>
    <definedName name="S8P16" localSheetId="12">#REF!</definedName>
    <definedName name="S8P16" localSheetId="1">#REF!</definedName>
    <definedName name="S8P16" localSheetId="13">#REF!</definedName>
    <definedName name="S8P16" localSheetId="3">#REF!</definedName>
    <definedName name="S8P16" localSheetId="10">#REF!</definedName>
    <definedName name="S8P16">#REF!</definedName>
    <definedName name="S8P17" localSheetId="2">#REF!</definedName>
    <definedName name="S8P17" localSheetId="8">#REF!</definedName>
    <definedName name="S8P17" localSheetId="7">#REF!</definedName>
    <definedName name="S8P17" localSheetId="12">#REF!</definedName>
    <definedName name="S8P17" localSheetId="1">#REF!</definedName>
    <definedName name="S8P17" localSheetId="13">#REF!</definedName>
    <definedName name="S8P17" localSheetId="3">#REF!</definedName>
    <definedName name="S8P17" localSheetId="10">#REF!</definedName>
    <definedName name="S8P17">#REF!</definedName>
    <definedName name="S8P18" localSheetId="2">#REF!</definedName>
    <definedName name="S8P18" localSheetId="8">#REF!</definedName>
    <definedName name="S8P18" localSheetId="7">#REF!</definedName>
    <definedName name="S8P18" localSheetId="12">#REF!</definedName>
    <definedName name="S8P18" localSheetId="1">#REF!</definedName>
    <definedName name="S8P18" localSheetId="13">#REF!</definedName>
    <definedName name="S8P18" localSheetId="3">#REF!</definedName>
    <definedName name="S8P18" localSheetId="10">#REF!</definedName>
    <definedName name="S8P18">#REF!</definedName>
    <definedName name="S8P19" localSheetId="2">#REF!</definedName>
    <definedName name="S8P19" localSheetId="8">#REF!</definedName>
    <definedName name="S8P19" localSheetId="7">#REF!</definedName>
    <definedName name="S8P19" localSheetId="12">#REF!</definedName>
    <definedName name="S8P19" localSheetId="1">#REF!</definedName>
    <definedName name="S8P19" localSheetId="13">#REF!</definedName>
    <definedName name="S8P19" localSheetId="3">#REF!</definedName>
    <definedName name="S8P19" localSheetId="10">#REF!</definedName>
    <definedName name="S8P19">#REF!</definedName>
    <definedName name="S8P2" localSheetId="2">#REF!</definedName>
    <definedName name="S8P2" localSheetId="8">#REF!</definedName>
    <definedName name="S8P2" localSheetId="7">#REF!</definedName>
    <definedName name="S8P2" localSheetId="12">#REF!</definedName>
    <definedName name="S8P2" localSheetId="1">#REF!</definedName>
    <definedName name="S8P2" localSheetId="13">#REF!</definedName>
    <definedName name="S8P2" localSheetId="3">#REF!</definedName>
    <definedName name="S8P2" localSheetId="10">#REF!</definedName>
    <definedName name="S8P2">#REF!</definedName>
    <definedName name="S8P20" localSheetId="2">#REF!</definedName>
    <definedName name="S8P20" localSheetId="8">#REF!</definedName>
    <definedName name="S8P20" localSheetId="7">#REF!</definedName>
    <definedName name="S8P20" localSheetId="12">#REF!</definedName>
    <definedName name="S8P20" localSheetId="1">#REF!</definedName>
    <definedName name="S8P20" localSheetId="13">#REF!</definedName>
    <definedName name="S8P20" localSheetId="3">#REF!</definedName>
    <definedName name="S8P20" localSheetId="10">#REF!</definedName>
    <definedName name="S8P20">#REF!</definedName>
    <definedName name="S8P21" localSheetId="2">#REF!</definedName>
    <definedName name="S8P21" localSheetId="8">#REF!</definedName>
    <definedName name="S8P21" localSheetId="7">#REF!</definedName>
    <definedName name="S8P21" localSheetId="12">#REF!</definedName>
    <definedName name="S8P21" localSheetId="1">#REF!</definedName>
    <definedName name="S8P21" localSheetId="13">#REF!</definedName>
    <definedName name="S8P21" localSheetId="3">#REF!</definedName>
    <definedName name="S8P21" localSheetId="10">#REF!</definedName>
    <definedName name="S8P21">#REF!</definedName>
    <definedName name="S8P22" localSheetId="2">#REF!</definedName>
    <definedName name="S8P22" localSheetId="8">#REF!</definedName>
    <definedName name="S8P22" localSheetId="7">#REF!</definedName>
    <definedName name="S8P22" localSheetId="12">#REF!</definedName>
    <definedName name="S8P22" localSheetId="1">#REF!</definedName>
    <definedName name="S8P22" localSheetId="13">#REF!</definedName>
    <definedName name="S8P22" localSheetId="3">#REF!</definedName>
    <definedName name="S8P22" localSheetId="10">#REF!</definedName>
    <definedName name="S8P22">#REF!</definedName>
    <definedName name="S8P23" localSheetId="2">#REF!</definedName>
    <definedName name="S8P23" localSheetId="8">#REF!</definedName>
    <definedName name="S8P23" localSheetId="7">#REF!</definedName>
    <definedName name="S8P23" localSheetId="12">#REF!</definedName>
    <definedName name="S8P23" localSheetId="1">#REF!</definedName>
    <definedName name="S8P23" localSheetId="13">#REF!</definedName>
    <definedName name="S8P23" localSheetId="3">#REF!</definedName>
    <definedName name="S8P23" localSheetId="10">#REF!</definedName>
    <definedName name="S8P23">#REF!</definedName>
    <definedName name="S8P24" localSheetId="2">#REF!</definedName>
    <definedName name="S8P24" localSheetId="8">#REF!</definedName>
    <definedName name="S8P24" localSheetId="7">#REF!</definedName>
    <definedName name="S8P24" localSheetId="12">#REF!</definedName>
    <definedName name="S8P24" localSheetId="1">#REF!</definedName>
    <definedName name="S8P24" localSheetId="13">#REF!</definedName>
    <definedName name="S8P24" localSheetId="3">#REF!</definedName>
    <definedName name="S8P24" localSheetId="10">#REF!</definedName>
    <definedName name="S8P24">#REF!</definedName>
    <definedName name="S8P3" localSheetId="2">#REF!</definedName>
    <definedName name="S8P3" localSheetId="8">#REF!</definedName>
    <definedName name="S8P3" localSheetId="7">#REF!</definedName>
    <definedName name="S8P3" localSheetId="12">#REF!</definedName>
    <definedName name="S8P3" localSheetId="1">#REF!</definedName>
    <definedName name="S8P3" localSheetId="13">#REF!</definedName>
    <definedName name="S8P3" localSheetId="3">#REF!</definedName>
    <definedName name="S8P3" localSheetId="10">#REF!</definedName>
    <definedName name="S8P3">#REF!</definedName>
    <definedName name="S8P4" localSheetId="2">#REF!</definedName>
    <definedName name="S8P4" localSheetId="8">#REF!</definedName>
    <definedName name="S8P4" localSheetId="7">#REF!</definedName>
    <definedName name="S8P4" localSheetId="12">#REF!</definedName>
    <definedName name="S8P4" localSheetId="1">#REF!</definedName>
    <definedName name="S8P4" localSheetId="13">#REF!</definedName>
    <definedName name="S8P4" localSheetId="3">#REF!</definedName>
    <definedName name="S8P4" localSheetId="10">#REF!</definedName>
    <definedName name="S8P4">#REF!</definedName>
    <definedName name="S8P5" localSheetId="2">#REF!</definedName>
    <definedName name="S8P5" localSheetId="8">#REF!</definedName>
    <definedName name="S8P5" localSheetId="7">#REF!</definedName>
    <definedName name="S8P5" localSheetId="12">#REF!</definedName>
    <definedName name="S8P5" localSheetId="1">#REF!</definedName>
    <definedName name="S8P5" localSheetId="13">#REF!</definedName>
    <definedName name="S8P5" localSheetId="3">#REF!</definedName>
    <definedName name="S8P5" localSheetId="10">#REF!</definedName>
    <definedName name="S8P5">#REF!</definedName>
    <definedName name="S8P6" localSheetId="2">#REF!</definedName>
    <definedName name="S8P6" localSheetId="8">#REF!</definedName>
    <definedName name="S8P6" localSheetId="7">#REF!</definedName>
    <definedName name="S8P6" localSheetId="12">#REF!</definedName>
    <definedName name="S8P6" localSheetId="1">#REF!</definedName>
    <definedName name="S8P6" localSheetId="13">#REF!</definedName>
    <definedName name="S8P6" localSheetId="3">#REF!</definedName>
    <definedName name="S8P6" localSheetId="10">#REF!</definedName>
    <definedName name="S8P6">#REF!</definedName>
    <definedName name="S8P7" localSheetId="2">#REF!</definedName>
    <definedName name="S8P7" localSheetId="8">#REF!</definedName>
    <definedName name="S8P7" localSheetId="7">#REF!</definedName>
    <definedName name="S8P7" localSheetId="12">#REF!</definedName>
    <definedName name="S8P7" localSheetId="1">#REF!</definedName>
    <definedName name="S8P7" localSheetId="13">#REF!</definedName>
    <definedName name="S8P7" localSheetId="3">#REF!</definedName>
    <definedName name="S8P7" localSheetId="10">#REF!</definedName>
    <definedName name="S8P7">#REF!</definedName>
    <definedName name="S8P8" localSheetId="2">#REF!</definedName>
    <definedName name="S8P8" localSheetId="8">#REF!</definedName>
    <definedName name="S8P8" localSheetId="7">#REF!</definedName>
    <definedName name="S8P8" localSheetId="12">#REF!</definedName>
    <definedName name="S8P8" localSheetId="1">#REF!</definedName>
    <definedName name="S8P8" localSheetId="13">#REF!</definedName>
    <definedName name="S8P8" localSheetId="3">#REF!</definedName>
    <definedName name="S8P8" localSheetId="10">#REF!</definedName>
    <definedName name="S8P8">#REF!</definedName>
    <definedName name="S8P9" localSheetId="2">#REF!</definedName>
    <definedName name="S8P9" localSheetId="8">#REF!</definedName>
    <definedName name="S8P9" localSheetId="7">#REF!</definedName>
    <definedName name="S8P9" localSheetId="12">#REF!</definedName>
    <definedName name="S8P9" localSheetId="1">#REF!</definedName>
    <definedName name="S8P9" localSheetId="13">#REF!</definedName>
    <definedName name="S8P9" localSheetId="3">#REF!</definedName>
    <definedName name="S8P9" localSheetId="10">#REF!</definedName>
    <definedName name="S8P9">#REF!</definedName>
    <definedName name="S8R1" localSheetId="2">#REF!</definedName>
    <definedName name="S8R1" localSheetId="8">#REF!</definedName>
    <definedName name="S8R1" localSheetId="7">#REF!</definedName>
    <definedName name="S8R1" localSheetId="12">#REF!</definedName>
    <definedName name="S8R1" localSheetId="1">#REF!</definedName>
    <definedName name="S8R1" localSheetId="13">#REF!</definedName>
    <definedName name="S8R1" localSheetId="3">#REF!</definedName>
    <definedName name="S8R1" localSheetId="10">#REF!</definedName>
    <definedName name="S8R1">#REF!</definedName>
    <definedName name="S8R10" localSheetId="2">#REF!</definedName>
    <definedName name="S8R10" localSheetId="8">#REF!</definedName>
    <definedName name="S8R10" localSheetId="7">#REF!</definedName>
    <definedName name="S8R10" localSheetId="12">#REF!</definedName>
    <definedName name="S8R10" localSheetId="1">#REF!</definedName>
    <definedName name="S8R10" localSheetId="13">#REF!</definedName>
    <definedName name="S8R10" localSheetId="3">#REF!</definedName>
    <definedName name="S8R10" localSheetId="10">#REF!</definedName>
    <definedName name="S8R10">#REF!</definedName>
    <definedName name="S8R11" localSheetId="2">#REF!</definedName>
    <definedName name="S8R11" localSheetId="8">#REF!</definedName>
    <definedName name="S8R11" localSheetId="7">#REF!</definedName>
    <definedName name="S8R11" localSheetId="12">#REF!</definedName>
    <definedName name="S8R11" localSheetId="1">#REF!</definedName>
    <definedName name="S8R11" localSheetId="13">#REF!</definedName>
    <definedName name="S8R11" localSheetId="3">#REF!</definedName>
    <definedName name="S8R11" localSheetId="10">#REF!</definedName>
    <definedName name="S8R11">#REF!</definedName>
    <definedName name="S8R12" localSheetId="2">#REF!</definedName>
    <definedName name="S8R12" localSheetId="8">#REF!</definedName>
    <definedName name="S8R12" localSheetId="7">#REF!</definedName>
    <definedName name="S8R12" localSheetId="12">#REF!</definedName>
    <definedName name="S8R12" localSheetId="1">#REF!</definedName>
    <definedName name="S8R12" localSheetId="13">#REF!</definedName>
    <definedName name="S8R12" localSheetId="3">#REF!</definedName>
    <definedName name="S8R12" localSheetId="10">#REF!</definedName>
    <definedName name="S8R12">#REF!</definedName>
    <definedName name="S8R13" localSheetId="2">#REF!</definedName>
    <definedName name="S8R13" localSheetId="8">#REF!</definedName>
    <definedName name="S8R13" localSheetId="7">#REF!</definedName>
    <definedName name="S8R13" localSheetId="12">#REF!</definedName>
    <definedName name="S8R13" localSheetId="1">#REF!</definedName>
    <definedName name="S8R13" localSheetId="13">#REF!</definedName>
    <definedName name="S8R13" localSheetId="3">#REF!</definedName>
    <definedName name="S8R13" localSheetId="10">#REF!</definedName>
    <definedName name="S8R13">#REF!</definedName>
    <definedName name="S8R14" localSheetId="2">#REF!</definedName>
    <definedName name="S8R14" localSheetId="8">#REF!</definedName>
    <definedName name="S8R14" localSheetId="7">#REF!</definedName>
    <definedName name="S8R14" localSheetId="12">#REF!</definedName>
    <definedName name="S8R14" localSheetId="1">#REF!</definedName>
    <definedName name="S8R14" localSheetId="13">#REF!</definedName>
    <definedName name="S8R14" localSheetId="3">#REF!</definedName>
    <definedName name="S8R14" localSheetId="10">#REF!</definedName>
    <definedName name="S8R14">#REF!</definedName>
    <definedName name="S8R15" localSheetId="2">#REF!</definedName>
    <definedName name="S8R15" localSheetId="8">#REF!</definedName>
    <definedName name="S8R15" localSheetId="7">#REF!</definedName>
    <definedName name="S8R15" localSheetId="12">#REF!</definedName>
    <definedName name="S8R15" localSheetId="1">#REF!</definedName>
    <definedName name="S8R15" localSheetId="13">#REF!</definedName>
    <definedName name="S8R15" localSheetId="3">#REF!</definedName>
    <definedName name="S8R15" localSheetId="10">#REF!</definedName>
    <definedName name="S8R15">#REF!</definedName>
    <definedName name="S8R16" localSheetId="2">#REF!</definedName>
    <definedName name="S8R16" localSheetId="8">#REF!</definedName>
    <definedName name="S8R16" localSheetId="7">#REF!</definedName>
    <definedName name="S8R16" localSheetId="12">#REF!</definedName>
    <definedName name="S8R16" localSheetId="1">#REF!</definedName>
    <definedName name="S8R16" localSheetId="13">#REF!</definedName>
    <definedName name="S8R16" localSheetId="3">#REF!</definedName>
    <definedName name="S8R16" localSheetId="10">#REF!</definedName>
    <definedName name="S8R16">#REF!</definedName>
    <definedName name="S8R17" localSheetId="2">#REF!</definedName>
    <definedName name="S8R17" localSheetId="8">#REF!</definedName>
    <definedName name="S8R17" localSheetId="7">#REF!</definedName>
    <definedName name="S8R17" localSheetId="12">#REF!</definedName>
    <definedName name="S8R17" localSheetId="1">#REF!</definedName>
    <definedName name="S8R17" localSheetId="13">#REF!</definedName>
    <definedName name="S8R17" localSheetId="3">#REF!</definedName>
    <definedName name="S8R17" localSheetId="10">#REF!</definedName>
    <definedName name="S8R17">#REF!</definedName>
    <definedName name="S8R18" localSheetId="2">#REF!</definedName>
    <definedName name="S8R18" localSheetId="8">#REF!</definedName>
    <definedName name="S8R18" localSheetId="7">#REF!</definedName>
    <definedName name="S8R18" localSheetId="12">#REF!</definedName>
    <definedName name="S8R18" localSheetId="1">#REF!</definedName>
    <definedName name="S8R18" localSheetId="13">#REF!</definedName>
    <definedName name="S8R18" localSheetId="3">#REF!</definedName>
    <definedName name="S8R18" localSheetId="10">#REF!</definedName>
    <definedName name="S8R18">#REF!</definedName>
    <definedName name="S8R19" localSheetId="2">#REF!</definedName>
    <definedName name="S8R19" localSheetId="8">#REF!</definedName>
    <definedName name="S8R19" localSheetId="7">#REF!</definedName>
    <definedName name="S8R19" localSheetId="12">#REF!</definedName>
    <definedName name="S8R19" localSheetId="1">#REF!</definedName>
    <definedName name="S8R19" localSheetId="13">#REF!</definedName>
    <definedName name="S8R19" localSheetId="3">#REF!</definedName>
    <definedName name="S8R19" localSheetId="10">#REF!</definedName>
    <definedName name="S8R19">#REF!</definedName>
    <definedName name="S8R2" localSheetId="2">#REF!</definedName>
    <definedName name="S8R2" localSheetId="8">#REF!</definedName>
    <definedName name="S8R2" localSheetId="7">#REF!</definedName>
    <definedName name="S8R2" localSheetId="12">#REF!</definedName>
    <definedName name="S8R2" localSheetId="1">#REF!</definedName>
    <definedName name="S8R2" localSheetId="13">#REF!</definedName>
    <definedName name="S8R2" localSheetId="3">#REF!</definedName>
    <definedName name="S8R2" localSheetId="10">#REF!</definedName>
    <definedName name="S8R2">#REF!</definedName>
    <definedName name="S8R20" localSheetId="2">#REF!</definedName>
    <definedName name="S8R20" localSheetId="8">#REF!</definedName>
    <definedName name="S8R20" localSheetId="7">#REF!</definedName>
    <definedName name="S8R20" localSheetId="12">#REF!</definedName>
    <definedName name="S8R20" localSheetId="1">#REF!</definedName>
    <definedName name="S8R20" localSheetId="13">#REF!</definedName>
    <definedName name="S8R20" localSheetId="3">#REF!</definedName>
    <definedName name="S8R20" localSheetId="10">#REF!</definedName>
    <definedName name="S8R20">#REF!</definedName>
    <definedName name="S8R21" localSheetId="2">#REF!</definedName>
    <definedName name="S8R21" localSheetId="8">#REF!</definedName>
    <definedName name="S8R21" localSheetId="7">#REF!</definedName>
    <definedName name="S8R21" localSheetId="12">#REF!</definedName>
    <definedName name="S8R21" localSheetId="1">#REF!</definedName>
    <definedName name="S8R21" localSheetId="13">#REF!</definedName>
    <definedName name="S8R21" localSheetId="3">#REF!</definedName>
    <definedName name="S8R21" localSheetId="10">#REF!</definedName>
    <definedName name="S8R21">#REF!</definedName>
    <definedName name="S8R22" localSheetId="2">#REF!</definedName>
    <definedName name="S8R22" localSheetId="8">#REF!</definedName>
    <definedName name="S8R22" localSheetId="7">#REF!</definedName>
    <definedName name="S8R22" localSheetId="12">#REF!</definedName>
    <definedName name="S8R22" localSheetId="1">#REF!</definedName>
    <definedName name="S8R22" localSheetId="13">#REF!</definedName>
    <definedName name="S8R22" localSheetId="3">#REF!</definedName>
    <definedName name="S8R22" localSheetId="10">#REF!</definedName>
    <definedName name="S8R22">#REF!</definedName>
    <definedName name="S8R23" localSheetId="2">#REF!</definedName>
    <definedName name="S8R23" localSheetId="8">#REF!</definedName>
    <definedName name="S8R23" localSheetId="7">#REF!</definedName>
    <definedName name="S8R23" localSheetId="12">#REF!</definedName>
    <definedName name="S8R23" localSheetId="1">#REF!</definedName>
    <definedName name="S8R23" localSheetId="13">#REF!</definedName>
    <definedName name="S8R23" localSheetId="3">#REF!</definedName>
    <definedName name="S8R23" localSheetId="10">#REF!</definedName>
    <definedName name="S8R23">#REF!</definedName>
    <definedName name="S8R24" localSheetId="2">#REF!</definedName>
    <definedName name="S8R24" localSheetId="8">#REF!</definedName>
    <definedName name="S8R24" localSheetId="7">#REF!</definedName>
    <definedName name="S8R24" localSheetId="12">#REF!</definedName>
    <definedName name="S8R24" localSheetId="1">#REF!</definedName>
    <definedName name="S8R24" localSheetId="13">#REF!</definedName>
    <definedName name="S8R24" localSheetId="3">#REF!</definedName>
    <definedName name="S8R24" localSheetId="10">#REF!</definedName>
    <definedName name="S8R24">#REF!</definedName>
    <definedName name="S8R3" localSheetId="2">#REF!</definedName>
    <definedName name="S8R3" localSheetId="8">#REF!</definedName>
    <definedName name="S8R3" localSheetId="7">#REF!</definedName>
    <definedName name="S8R3" localSheetId="12">#REF!</definedName>
    <definedName name="S8R3" localSheetId="1">#REF!</definedName>
    <definedName name="S8R3" localSheetId="13">#REF!</definedName>
    <definedName name="S8R3" localSheetId="3">#REF!</definedName>
    <definedName name="S8R3" localSheetId="10">#REF!</definedName>
    <definedName name="S8R3">#REF!</definedName>
    <definedName name="S8R4" localSheetId="2">#REF!</definedName>
    <definedName name="S8R4" localSheetId="8">#REF!</definedName>
    <definedName name="S8R4" localSheetId="7">#REF!</definedName>
    <definedName name="S8R4" localSheetId="12">#REF!</definedName>
    <definedName name="S8R4" localSheetId="1">#REF!</definedName>
    <definedName name="S8R4" localSheetId="13">#REF!</definedName>
    <definedName name="S8R4" localSheetId="3">#REF!</definedName>
    <definedName name="S8R4" localSheetId="10">#REF!</definedName>
    <definedName name="S8R4">#REF!</definedName>
    <definedName name="S8R5" localSheetId="2">#REF!</definedName>
    <definedName name="S8R5" localSheetId="8">#REF!</definedName>
    <definedName name="S8R5" localSheetId="7">#REF!</definedName>
    <definedName name="S8R5" localSheetId="12">#REF!</definedName>
    <definedName name="S8R5" localSheetId="1">#REF!</definedName>
    <definedName name="S8R5" localSheetId="13">#REF!</definedName>
    <definedName name="S8R5" localSheetId="3">#REF!</definedName>
    <definedName name="S8R5" localSheetId="10">#REF!</definedName>
    <definedName name="S8R5">#REF!</definedName>
    <definedName name="S8R6" localSheetId="2">#REF!</definedName>
    <definedName name="S8R6" localSheetId="8">#REF!</definedName>
    <definedName name="S8R6" localSheetId="7">#REF!</definedName>
    <definedName name="S8R6" localSheetId="12">#REF!</definedName>
    <definedName name="S8R6" localSheetId="1">#REF!</definedName>
    <definedName name="S8R6" localSheetId="13">#REF!</definedName>
    <definedName name="S8R6" localSheetId="3">#REF!</definedName>
    <definedName name="S8R6" localSheetId="10">#REF!</definedName>
    <definedName name="S8R6">#REF!</definedName>
    <definedName name="S8R7" localSheetId="2">#REF!</definedName>
    <definedName name="S8R7" localSheetId="8">#REF!</definedName>
    <definedName name="S8R7" localSheetId="7">#REF!</definedName>
    <definedName name="S8R7" localSheetId="12">#REF!</definedName>
    <definedName name="S8R7" localSheetId="1">#REF!</definedName>
    <definedName name="S8R7" localSheetId="13">#REF!</definedName>
    <definedName name="S8R7" localSheetId="3">#REF!</definedName>
    <definedName name="S8R7" localSheetId="10">#REF!</definedName>
    <definedName name="S8R7">#REF!</definedName>
    <definedName name="S8R8" localSheetId="2">#REF!</definedName>
    <definedName name="S8R8" localSheetId="8">#REF!</definedName>
    <definedName name="S8R8" localSheetId="7">#REF!</definedName>
    <definedName name="S8R8" localSheetId="12">#REF!</definedName>
    <definedName name="S8R8" localSheetId="1">#REF!</definedName>
    <definedName name="S8R8" localSheetId="13">#REF!</definedName>
    <definedName name="S8R8" localSheetId="3">#REF!</definedName>
    <definedName name="S8R8" localSheetId="10">#REF!</definedName>
    <definedName name="S8R8">#REF!</definedName>
    <definedName name="S8R9" localSheetId="2">#REF!</definedName>
    <definedName name="S8R9" localSheetId="8">#REF!</definedName>
    <definedName name="S8R9" localSheetId="7">#REF!</definedName>
    <definedName name="S8R9" localSheetId="12">#REF!</definedName>
    <definedName name="S8R9" localSheetId="1">#REF!</definedName>
    <definedName name="S8R9" localSheetId="13">#REF!</definedName>
    <definedName name="S8R9" localSheetId="3">#REF!</definedName>
    <definedName name="S8R9" localSheetId="10">#REF!</definedName>
    <definedName name="S8R9">#REF!</definedName>
    <definedName name="S9P1" localSheetId="2">#REF!</definedName>
    <definedName name="S9P1" localSheetId="8">#REF!</definedName>
    <definedName name="S9P1" localSheetId="7">#REF!</definedName>
    <definedName name="S9P1" localSheetId="12">#REF!</definedName>
    <definedName name="S9P1" localSheetId="1">#REF!</definedName>
    <definedName name="S9P1" localSheetId="13">#REF!</definedName>
    <definedName name="S9P1" localSheetId="3">#REF!</definedName>
    <definedName name="S9P1" localSheetId="10">#REF!</definedName>
    <definedName name="S9P1">#REF!</definedName>
    <definedName name="S9P10" localSheetId="2">#REF!</definedName>
    <definedName name="S9P10" localSheetId="8">#REF!</definedName>
    <definedName name="S9P10" localSheetId="7">#REF!</definedName>
    <definedName name="S9P10" localSheetId="12">#REF!</definedName>
    <definedName name="S9P10" localSheetId="1">#REF!</definedName>
    <definedName name="S9P10" localSheetId="13">#REF!</definedName>
    <definedName name="S9P10" localSheetId="3">#REF!</definedName>
    <definedName name="S9P10" localSheetId="10">#REF!</definedName>
    <definedName name="S9P10">#REF!</definedName>
    <definedName name="S9P11" localSheetId="2">#REF!</definedName>
    <definedName name="S9P11" localSheetId="8">#REF!</definedName>
    <definedName name="S9P11" localSheetId="7">#REF!</definedName>
    <definedName name="S9P11" localSheetId="12">#REF!</definedName>
    <definedName name="S9P11" localSheetId="1">#REF!</definedName>
    <definedName name="S9P11" localSheetId="13">#REF!</definedName>
    <definedName name="S9P11" localSheetId="3">#REF!</definedName>
    <definedName name="S9P11" localSheetId="10">#REF!</definedName>
    <definedName name="S9P11">#REF!</definedName>
    <definedName name="S9P12" localSheetId="2">#REF!</definedName>
    <definedName name="S9P12" localSheetId="8">#REF!</definedName>
    <definedName name="S9P12" localSheetId="7">#REF!</definedName>
    <definedName name="S9P12" localSheetId="12">#REF!</definedName>
    <definedName name="S9P12" localSheetId="1">#REF!</definedName>
    <definedName name="S9P12" localSheetId="13">#REF!</definedName>
    <definedName name="S9P12" localSheetId="3">#REF!</definedName>
    <definedName name="S9P12" localSheetId="10">#REF!</definedName>
    <definedName name="S9P12">#REF!</definedName>
    <definedName name="S9P13" localSheetId="2">#REF!</definedName>
    <definedName name="S9P13" localSheetId="8">#REF!</definedName>
    <definedName name="S9P13" localSheetId="7">#REF!</definedName>
    <definedName name="S9P13" localSheetId="12">#REF!</definedName>
    <definedName name="S9P13" localSheetId="1">#REF!</definedName>
    <definedName name="S9P13" localSheetId="13">#REF!</definedName>
    <definedName name="S9P13" localSheetId="3">#REF!</definedName>
    <definedName name="S9P13" localSheetId="10">#REF!</definedName>
    <definedName name="S9P13">#REF!</definedName>
    <definedName name="S9P14" localSheetId="2">#REF!</definedName>
    <definedName name="S9P14" localSheetId="8">#REF!</definedName>
    <definedName name="S9P14" localSheetId="7">#REF!</definedName>
    <definedName name="S9P14" localSheetId="12">#REF!</definedName>
    <definedName name="S9P14" localSheetId="1">#REF!</definedName>
    <definedName name="S9P14" localSheetId="13">#REF!</definedName>
    <definedName name="S9P14" localSheetId="3">#REF!</definedName>
    <definedName name="S9P14" localSheetId="10">#REF!</definedName>
    <definedName name="S9P14">#REF!</definedName>
    <definedName name="S9P15" localSheetId="2">#REF!</definedName>
    <definedName name="S9P15" localSheetId="8">#REF!</definedName>
    <definedName name="S9P15" localSheetId="7">#REF!</definedName>
    <definedName name="S9P15" localSheetId="12">#REF!</definedName>
    <definedName name="S9P15" localSheetId="1">#REF!</definedName>
    <definedName name="S9P15" localSheetId="13">#REF!</definedName>
    <definedName name="S9P15" localSheetId="3">#REF!</definedName>
    <definedName name="S9P15" localSheetId="10">#REF!</definedName>
    <definedName name="S9P15">#REF!</definedName>
    <definedName name="S9P16" localSheetId="2">#REF!</definedName>
    <definedName name="S9P16" localSheetId="8">#REF!</definedName>
    <definedName name="S9P16" localSheetId="7">#REF!</definedName>
    <definedName name="S9P16" localSheetId="12">#REF!</definedName>
    <definedName name="S9P16" localSheetId="1">#REF!</definedName>
    <definedName name="S9P16" localSheetId="13">#REF!</definedName>
    <definedName name="S9P16" localSheetId="3">#REF!</definedName>
    <definedName name="S9P16" localSheetId="10">#REF!</definedName>
    <definedName name="S9P16">#REF!</definedName>
    <definedName name="S9P17" localSheetId="2">#REF!</definedName>
    <definedName name="S9P17" localSheetId="8">#REF!</definedName>
    <definedName name="S9P17" localSheetId="7">#REF!</definedName>
    <definedName name="S9P17" localSheetId="12">#REF!</definedName>
    <definedName name="S9P17" localSheetId="1">#REF!</definedName>
    <definedName name="S9P17" localSheetId="13">#REF!</definedName>
    <definedName name="S9P17" localSheetId="3">#REF!</definedName>
    <definedName name="S9P17" localSheetId="10">#REF!</definedName>
    <definedName name="S9P17">#REF!</definedName>
    <definedName name="S9P18" localSheetId="2">#REF!</definedName>
    <definedName name="S9P18" localSheetId="8">#REF!</definedName>
    <definedName name="S9P18" localSheetId="7">#REF!</definedName>
    <definedName name="S9P18" localSheetId="12">#REF!</definedName>
    <definedName name="S9P18" localSheetId="1">#REF!</definedName>
    <definedName name="S9P18" localSheetId="13">#REF!</definedName>
    <definedName name="S9P18" localSheetId="3">#REF!</definedName>
    <definedName name="S9P18" localSheetId="10">#REF!</definedName>
    <definedName name="S9P18">#REF!</definedName>
    <definedName name="S9P19" localSheetId="2">#REF!</definedName>
    <definedName name="S9P19" localSheetId="8">#REF!</definedName>
    <definedName name="S9P19" localSheetId="7">#REF!</definedName>
    <definedName name="S9P19" localSheetId="12">#REF!</definedName>
    <definedName name="S9P19" localSheetId="1">#REF!</definedName>
    <definedName name="S9P19" localSheetId="13">#REF!</definedName>
    <definedName name="S9P19" localSheetId="3">#REF!</definedName>
    <definedName name="S9P19" localSheetId="10">#REF!</definedName>
    <definedName name="S9P19">#REF!</definedName>
    <definedName name="S9P2" localSheetId="2">#REF!</definedName>
    <definedName name="S9P2" localSheetId="8">#REF!</definedName>
    <definedName name="S9P2" localSheetId="7">#REF!</definedName>
    <definedName name="S9P2" localSheetId="12">#REF!</definedName>
    <definedName name="S9P2" localSheetId="1">#REF!</definedName>
    <definedName name="S9P2" localSheetId="13">#REF!</definedName>
    <definedName name="S9P2" localSheetId="3">#REF!</definedName>
    <definedName name="S9P2" localSheetId="10">#REF!</definedName>
    <definedName name="S9P2">#REF!</definedName>
    <definedName name="S9P20" localSheetId="2">#REF!</definedName>
    <definedName name="S9P20" localSheetId="8">#REF!</definedName>
    <definedName name="S9P20" localSheetId="7">#REF!</definedName>
    <definedName name="S9P20" localSheetId="12">#REF!</definedName>
    <definedName name="S9P20" localSheetId="1">#REF!</definedName>
    <definedName name="S9P20" localSheetId="13">#REF!</definedName>
    <definedName name="S9P20" localSheetId="3">#REF!</definedName>
    <definedName name="S9P20" localSheetId="10">#REF!</definedName>
    <definedName name="S9P20">#REF!</definedName>
    <definedName name="S9P21" localSheetId="2">#REF!</definedName>
    <definedName name="S9P21" localSheetId="8">#REF!</definedName>
    <definedName name="S9P21" localSheetId="7">#REF!</definedName>
    <definedName name="S9P21" localSheetId="12">#REF!</definedName>
    <definedName name="S9P21" localSheetId="1">#REF!</definedName>
    <definedName name="S9P21" localSheetId="13">#REF!</definedName>
    <definedName name="S9P21" localSheetId="3">#REF!</definedName>
    <definedName name="S9P21" localSheetId="10">#REF!</definedName>
    <definedName name="S9P21">#REF!</definedName>
    <definedName name="S9P22" localSheetId="2">#REF!</definedName>
    <definedName name="S9P22" localSheetId="8">#REF!</definedName>
    <definedName name="S9P22" localSheetId="7">#REF!</definedName>
    <definedName name="S9P22" localSheetId="12">#REF!</definedName>
    <definedName name="S9P22" localSheetId="1">#REF!</definedName>
    <definedName name="S9P22" localSheetId="13">#REF!</definedName>
    <definedName name="S9P22" localSheetId="3">#REF!</definedName>
    <definedName name="S9P22" localSheetId="10">#REF!</definedName>
    <definedName name="S9P22">#REF!</definedName>
    <definedName name="S9P23" localSheetId="2">#REF!</definedName>
    <definedName name="S9P23" localSheetId="8">#REF!</definedName>
    <definedName name="S9P23" localSheetId="7">#REF!</definedName>
    <definedName name="S9P23" localSheetId="12">#REF!</definedName>
    <definedName name="S9P23" localSheetId="1">#REF!</definedName>
    <definedName name="S9P23" localSheetId="13">#REF!</definedName>
    <definedName name="S9P23" localSheetId="3">#REF!</definedName>
    <definedName name="S9P23" localSheetId="10">#REF!</definedName>
    <definedName name="S9P23">#REF!</definedName>
    <definedName name="S9P24" localSheetId="2">#REF!</definedName>
    <definedName name="S9P24" localSheetId="8">#REF!</definedName>
    <definedName name="S9P24" localSheetId="7">#REF!</definedName>
    <definedName name="S9P24" localSheetId="12">#REF!</definedName>
    <definedName name="S9P24" localSheetId="1">#REF!</definedName>
    <definedName name="S9P24" localSheetId="13">#REF!</definedName>
    <definedName name="S9P24" localSheetId="3">#REF!</definedName>
    <definedName name="S9P24" localSheetId="10">#REF!</definedName>
    <definedName name="S9P24">#REF!</definedName>
    <definedName name="S9P3" localSheetId="2">#REF!</definedName>
    <definedName name="S9P3" localSheetId="8">#REF!</definedName>
    <definedName name="S9P3" localSheetId="7">#REF!</definedName>
    <definedName name="S9P3" localSheetId="12">#REF!</definedName>
    <definedName name="S9P3" localSheetId="1">#REF!</definedName>
    <definedName name="S9P3" localSheetId="13">#REF!</definedName>
    <definedName name="S9P3" localSheetId="3">#REF!</definedName>
    <definedName name="S9P3" localSheetId="10">#REF!</definedName>
    <definedName name="S9P3">#REF!</definedName>
    <definedName name="S9P4" localSheetId="2">#REF!</definedName>
    <definedName name="S9P4" localSheetId="8">#REF!</definedName>
    <definedName name="S9P4" localSheetId="7">#REF!</definedName>
    <definedName name="S9P4" localSheetId="12">#REF!</definedName>
    <definedName name="S9P4" localSheetId="1">#REF!</definedName>
    <definedName name="S9P4" localSheetId="13">#REF!</definedName>
    <definedName name="S9P4" localSheetId="3">#REF!</definedName>
    <definedName name="S9P4" localSheetId="10">#REF!</definedName>
    <definedName name="S9P4">#REF!</definedName>
    <definedName name="S9P5" localSheetId="2">#REF!</definedName>
    <definedName name="S9P5" localSheetId="8">#REF!</definedName>
    <definedName name="S9P5" localSheetId="7">#REF!</definedName>
    <definedName name="S9P5" localSheetId="12">#REF!</definedName>
    <definedName name="S9P5" localSheetId="1">#REF!</definedName>
    <definedName name="S9P5" localSheetId="13">#REF!</definedName>
    <definedName name="S9P5" localSheetId="3">#REF!</definedName>
    <definedName name="S9P5" localSheetId="10">#REF!</definedName>
    <definedName name="S9P5">#REF!</definedName>
    <definedName name="S9P6" localSheetId="2">#REF!</definedName>
    <definedName name="S9P6" localSheetId="8">#REF!</definedName>
    <definedName name="S9P6" localSheetId="7">#REF!</definedName>
    <definedName name="S9P6" localSheetId="12">#REF!</definedName>
    <definedName name="S9P6" localSheetId="1">#REF!</definedName>
    <definedName name="S9P6" localSheetId="13">#REF!</definedName>
    <definedName name="S9P6" localSheetId="3">#REF!</definedName>
    <definedName name="S9P6" localSheetId="10">#REF!</definedName>
    <definedName name="S9P6">#REF!</definedName>
    <definedName name="S9P7" localSheetId="2">#REF!</definedName>
    <definedName name="S9P7" localSheetId="8">#REF!</definedName>
    <definedName name="S9P7" localSheetId="7">#REF!</definedName>
    <definedName name="S9P7" localSheetId="12">#REF!</definedName>
    <definedName name="S9P7" localSheetId="1">#REF!</definedName>
    <definedName name="S9P7" localSheetId="13">#REF!</definedName>
    <definedName name="S9P7" localSheetId="3">#REF!</definedName>
    <definedName name="S9P7" localSheetId="10">#REF!</definedName>
    <definedName name="S9P7">#REF!</definedName>
    <definedName name="S9P8" localSheetId="2">#REF!</definedName>
    <definedName name="S9P8" localSheetId="8">#REF!</definedName>
    <definedName name="S9P8" localSheetId="7">#REF!</definedName>
    <definedName name="S9P8" localSheetId="12">#REF!</definedName>
    <definedName name="S9P8" localSheetId="1">#REF!</definedName>
    <definedName name="S9P8" localSheetId="13">#REF!</definedName>
    <definedName name="S9P8" localSheetId="3">#REF!</definedName>
    <definedName name="S9P8" localSheetId="10">#REF!</definedName>
    <definedName name="S9P8">#REF!</definedName>
    <definedName name="S9P9" localSheetId="2">#REF!</definedName>
    <definedName name="S9P9" localSheetId="8">#REF!</definedName>
    <definedName name="S9P9" localSheetId="7">#REF!</definedName>
    <definedName name="S9P9" localSheetId="12">#REF!</definedName>
    <definedName name="S9P9" localSheetId="1">#REF!</definedName>
    <definedName name="S9P9" localSheetId="13">#REF!</definedName>
    <definedName name="S9P9" localSheetId="3">#REF!</definedName>
    <definedName name="S9P9" localSheetId="10">#REF!</definedName>
    <definedName name="S9P9">#REF!</definedName>
    <definedName name="S9R1" localSheetId="2">#REF!</definedName>
    <definedName name="S9R1" localSheetId="8">#REF!</definedName>
    <definedName name="S9R1" localSheetId="7">#REF!</definedName>
    <definedName name="S9R1" localSheetId="12">#REF!</definedName>
    <definedName name="S9R1" localSheetId="1">#REF!</definedName>
    <definedName name="S9R1" localSheetId="13">#REF!</definedName>
    <definedName name="S9R1" localSheetId="3">#REF!</definedName>
    <definedName name="S9R1" localSheetId="10">#REF!</definedName>
    <definedName name="S9R1">#REF!</definedName>
    <definedName name="S9R10" localSheetId="2">#REF!</definedName>
    <definedName name="S9R10" localSheetId="8">#REF!</definedName>
    <definedName name="S9R10" localSheetId="7">#REF!</definedName>
    <definedName name="S9R10" localSheetId="12">#REF!</definedName>
    <definedName name="S9R10" localSheetId="1">#REF!</definedName>
    <definedName name="S9R10" localSheetId="13">#REF!</definedName>
    <definedName name="S9R10" localSheetId="3">#REF!</definedName>
    <definedName name="S9R10" localSheetId="10">#REF!</definedName>
    <definedName name="S9R10">#REF!</definedName>
    <definedName name="S9R11" localSheetId="2">#REF!</definedName>
    <definedName name="S9R11" localSheetId="8">#REF!</definedName>
    <definedName name="S9R11" localSheetId="7">#REF!</definedName>
    <definedName name="S9R11" localSheetId="12">#REF!</definedName>
    <definedName name="S9R11" localSheetId="1">#REF!</definedName>
    <definedName name="S9R11" localSheetId="13">#REF!</definedName>
    <definedName name="S9R11" localSheetId="3">#REF!</definedName>
    <definedName name="S9R11" localSheetId="10">#REF!</definedName>
    <definedName name="S9R11">#REF!</definedName>
    <definedName name="S9R12" localSheetId="2">#REF!</definedName>
    <definedName name="S9R12" localSheetId="8">#REF!</definedName>
    <definedName name="S9R12" localSheetId="7">#REF!</definedName>
    <definedName name="S9R12" localSheetId="12">#REF!</definedName>
    <definedName name="S9R12" localSheetId="1">#REF!</definedName>
    <definedName name="S9R12" localSheetId="13">#REF!</definedName>
    <definedName name="S9R12" localSheetId="3">#REF!</definedName>
    <definedName name="S9R12" localSheetId="10">#REF!</definedName>
    <definedName name="S9R12">#REF!</definedName>
    <definedName name="S9R13" localSheetId="2">#REF!</definedName>
    <definedName name="S9R13" localSheetId="8">#REF!</definedName>
    <definedName name="S9R13" localSheetId="7">#REF!</definedName>
    <definedName name="S9R13" localSheetId="12">#REF!</definedName>
    <definedName name="S9R13" localSheetId="1">#REF!</definedName>
    <definedName name="S9R13" localSheetId="13">#REF!</definedName>
    <definedName name="S9R13" localSheetId="3">#REF!</definedName>
    <definedName name="S9R13" localSheetId="10">#REF!</definedName>
    <definedName name="S9R13">#REF!</definedName>
    <definedName name="S9R14" localSheetId="2">#REF!</definedName>
    <definedName name="S9R14" localSheetId="8">#REF!</definedName>
    <definedName name="S9R14" localSheetId="7">#REF!</definedName>
    <definedName name="S9R14" localSheetId="12">#REF!</definedName>
    <definedName name="S9R14" localSheetId="1">#REF!</definedName>
    <definedName name="S9R14" localSheetId="13">#REF!</definedName>
    <definedName name="S9R14" localSheetId="3">#REF!</definedName>
    <definedName name="S9R14" localSheetId="10">#REF!</definedName>
    <definedName name="S9R14">#REF!</definedName>
    <definedName name="S9R15" localSheetId="2">#REF!</definedName>
    <definedName name="S9R15" localSheetId="8">#REF!</definedName>
    <definedName name="S9R15" localSheetId="7">#REF!</definedName>
    <definedName name="S9R15" localSheetId="12">#REF!</definedName>
    <definedName name="S9R15" localSheetId="1">#REF!</definedName>
    <definedName name="S9R15" localSheetId="13">#REF!</definedName>
    <definedName name="S9R15" localSheetId="3">#REF!</definedName>
    <definedName name="S9R15" localSheetId="10">#REF!</definedName>
    <definedName name="S9R15">#REF!</definedName>
    <definedName name="S9R16" localSheetId="2">#REF!</definedName>
    <definedName name="S9R16" localSheetId="8">#REF!</definedName>
    <definedName name="S9R16" localSheetId="7">#REF!</definedName>
    <definedName name="S9R16" localSheetId="12">#REF!</definedName>
    <definedName name="S9R16" localSheetId="1">#REF!</definedName>
    <definedName name="S9R16" localSheetId="13">#REF!</definedName>
    <definedName name="S9R16" localSheetId="3">#REF!</definedName>
    <definedName name="S9R16" localSheetId="10">#REF!</definedName>
    <definedName name="S9R16">#REF!</definedName>
    <definedName name="S9R17" localSheetId="2">#REF!</definedName>
    <definedName name="S9R17" localSheetId="8">#REF!</definedName>
    <definedName name="S9R17" localSheetId="7">#REF!</definedName>
    <definedName name="S9R17" localSheetId="12">#REF!</definedName>
    <definedName name="S9R17" localSheetId="1">#REF!</definedName>
    <definedName name="S9R17" localSheetId="13">#REF!</definedName>
    <definedName name="S9R17" localSheetId="3">#REF!</definedName>
    <definedName name="S9R17" localSheetId="10">#REF!</definedName>
    <definedName name="S9R17">#REF!</definedName>
    <definedName name="S9R18" localSheetId="2">#REF!</definedName>
    <definedName name="S9R18" localSheetId="8">#REF!</definedName>
    <definedName name="S9R18" localSheetId="7">#REF!</definedName>
    <definedName name="S9R18" localSheetId="12">#REF!</definedName>
    <definedName name="S9R18" localSheetId="1">#REF!</definedName>
    <definedName name="S9R18" localSheetId="13">#REF!</definedName>
    <definedName name="S9R18" localSheetId="3">#REF!</definedName>
    <definedName name="S9R18" localSheetId="10">#REF!</definedName>
    <definedName name="S9R18">#REF!</definedName>
    <definedName name="S9R19" localSheetId="2">#REF!</definedName>
    <definedName name="S9R19" localSheetId="8">#REF!</definedName>
    <definedName name="S9R19" localSheetId="7">#REF!</definedName>
    <definedName name="S9R19" localSheetId="12">#REF!</definedName>
    <definedName name="S9R19" localSheetId="1">#REF!</definedName>
    <definedName name="S9R19" localSheetId="13">#REF!</definedName>
    <definedName name="S9R19" localSheetId="3">#REF!</definedName>
    <definedName name="S9R19" localSheetId="10">#REF!</definedName>
    <definedName name="S9R19">#REF!</definedName>
    <definedName name="S9R2" localSheetId="2">#REF!</definedName>
    <definedName name="S9R2" localSheetId="8">#REF!</definedName>
    <definedName name="S9R2" localSheetId="7">#REF!</definedName>
    <definedName name="S9R2" localSheetId="12">#REF!</definedName>
    <definedName name="S9R2" localSheetId="1">#REF!</definedName>
    <definedName name="S9R2" localSheetId="13">#REF!</definedName>
    <definedName name="S9R2" localSheetId="3">#REF!</definedName>
    <definedName name="S9R2" localSheetId="10">#REF!</definedName>
    <definedName name="S9R2">#REF!</definedName>
    <definedName name="S9R20" localSheetId="2">#REF!</definedName>
    <definedName name="S9R20" localSheetId="8">#REF!</definedName>
    <definedName name="S9R20" localSheetId="7">#REF!</definedName>
    <definedName name="S9R20" localSheetId="12">#REF!</definedName>
    <definedName name="S9R20" localSheetId="1">#REF!</definedName>
    <definedName name="S9R20" localSheetId="13">#REF!</definedName>
    <definedName name="S9R20" localSheetId="3">#REF!</definedName>
    <definedName name="S9R20" localSheetId="10">#REF!</definedName>
    <definedName name="S9R20">#REF!</definedName>
    <definedName name="S9R21" localSheetId="2">#REF!</definedName>
    <definedName name="S9R21" localSheetId="8">#REF!</definedName>
    <definedName name="S9R21" localSheetId="7">#REF!</definedName>
    <definedName name="S9R21" localSheetId="12">#REF!</definedName>
    <definedName name="S9R21" localSheetId="1">#REF!</definedName>
    <definedName name="S9R21" localSheetId="13">#REF!</definedName>
    <definedName name="S9R21" localSheetId="3">#REF!</definedName>
    <definedName name="S9R21" localSheetId="10">#REF!</definedName>
    <definedName name="S9R21">#REF!</definedName>
    <definedName name="S9R22" localSheetId="2">#REF!</definedName>
    <definedName name="S9R22" localSheetId="8">#REF!</definedName>
    <definedName name="S9R22" localSheetId="7">#REF!</definedName>
    <definedName name="S9R22" localSheetId="12">#REF!</definedName>
    <definedName name="S9R22" localSheetId="1">#REF!</definedName>
    <definedName name="S9R22" localSheetId="13">#REF!</definedName>
    <definedName name="S9R22" localSheetId="3">#REF!</definedName>
    <definedName name="S9R22" localSheetId="10">#REF!</definedName>
    <definedName name="S9R22">#REF!</definedName>
    <definedName name="S9R23" localSheetId="2">#REF!</definedName>
    <definedName name="S9R23" localSheetId="8">#REF!</definedName>
    <definedName name="S9R23" localSheetId="7">#REF!</definedName>
    <definedName name="S9R23" localSheetId="12">#REF!</definedName>
    <definedName name="S9R23" localSheetId="1">#REF!</definedName>
    <definedName name="S9R23" localSheetId="13">#REF!</definedName>
    <definedName name="S9R23" localSheetId="3">#REF!</definedName>
    <definedName name="S9R23" localSheetId="10">#REF!</definedName>
    <definedName name="S9R23">#REF!</definedName>
    <definedName name="S9R24" localSheetId="2">#REF!</definedName>
    <definedName name="S9R24" localSheetId="8">#REF!</definedName>
    <definedName name="S9R24" localSheetId="7">#REF!</definedName>
    <definedName name="S9R24" localSheetId="12">#REF!</definedName>
    <definedName name="S9R24" localSheetId="1">#REF!</definedName>
    <definedName name="S9R24" localSheetId="13">#REF!</definedName>
    <definedName name="S9R24" localSheetId="3">#REF!</definedName>
    <definedName name="S9R24" localSheetId="10">#REF!</definedName>
    <definedName name="S9R24">#REF!</definedName>
    <definedName name="S9R3" localSheetId="2">#REF!</definedName>
    <definedName name="S9R3" localSheetId="8">#REF!</definedName>
    <definedName name="S9R3" localSheetId="7">#REF!</definedName>
    <definedName name="S9R3" localSheetId="12">#REF!</definedName>
    <definedName name="S9R3" localSheetId="1">#REF!</definedName>
    <definedName name="S9R3" localSheetId="13">#REF!</definedName>
    <definedName name="S9R3" localSheetId="3">#REF!</definedName>
    <definedName name="S9R3" localSheetId="10">#REF!</definedName>
    <definedName name="S9R3">#REF!</definedName>
    <definedName name="S9R4" localSheetId="2">#REF!</definedName>
    <definedName name="S9R4" localSheetId="8">#REF!</definedName>
    <definedName name="S9R4" localSheetId="7">#REF!</definedName>
    <definedName name="S9R4" localSheetId="12">#REF!</definedName>
    <definedName name="S9R4" localSheetId="1">#REF!</definedName>
    <definedName name="S9R4" localSheetId="13">#REF!</definedName>
    <definedName name="S9R4" localSheetId="3">#REF!</definedName>
    <definedName name="S9R4" localSheetId="10">#REF!</definedName>
    <definedName name="S9R4">#REF!</definedName>
    <definedName name="S9R5" localSheetId="2">#REF!</definedName>
    <definedName name="S9R5" localSheetId="8">#REF!</definedName>
    <definedName name="S9R5" localSheetId="7">#REF!</definedName>
    <definedName name="S9R5" localSheetId="12">#REF!</definedName>
    <definedName name="S9R5" localSheetId="1">#REF!</definedName>
    <definedName name="S9R5" localSheetId="13">#REF!</definedName>
    <definedName name="S9R5" localSheetId="3">#REF!</definedName>
    <definedName name="S9R5" localSheetId="10">#REF!</definedName>
    <definedName name="S9R5">#REF!</definedName>
    <definedName name="S9R6" localSheetId="2">#REF!</definedName>
    <definedName name="S9R6" localSheetId="8">#REF!</definedName>
    <definedName name="S9R6" localSheetId="7">#REF!</definedName>
    <definedName name="S9R6" localSheetId="12">#REF!</definedName>
    <definedName name="S9R6" localSheetId="1">#REF!</definedName>
    <definedName name="S9R6" localSheetId="13">#REF!</definedName>
    <definedName name="S9R6" localSheetId="3">#REF!</definedName>
    <definedName name="S9R6" localSheetId="10">#REF!</definedName>
    <definedName name="S9R6">#REF!</definedName>
    <definedName name="S9R7" localSheetId="2">#REF!</definedName>
    <definedName name="S9R7" localSheetId="8">#REF!</definedName>
    <definedName name="S9R7" localSheetId="7">#REF!</definedName>
    <definedName name="S9R7" localSheetId="12">#REF!</definedName>
    <definedName name="S9R7" localSheetId="1">#REF!</definedName>
    <definedName name="S9R7" localSheetId="13">#REF!</definedName>
    <definedName name="S9R7" localSheetId="3">#REF!</definedName>
    <definedName name="S9R7" localSheetId="10">#REF!</definedName>
    <definedName name="S9R7">#REF!</definedName>
    <definedName name="S9R8" localSheetId="2">#REF!</definedName>
    <definedName name="S9R8" localSheetId="8">#REF!</definedName>
    <definedName name="S9R8" localSheetId="7">#REF!</definedName>
    <definedName name="S9R8" localSheetId="12">#REF!</definedName>
    <definedName name="S9R8" localSheetId="1">#REF!</definedName>
    <definedName name="S9R8" localSheetId="13">#REF!</definedName>
    <definedName name="S9R8" localSheetId="3">#REF!</definedName>
    <definedName name="S9R8" localSheetId="10">#REF!</definedName>
    <definedName name="S9R8">#REF!</definedName>
    <definedName name="S9R9" localSheetId="2">#REF!</definedName>
    <definedName name="S9R9" localSheetId="8">#REF!</definedName>
    <definedName name="S9R9" localSheetId="7">#REF!</definedName>
    <definedName name="S9R9" localSheetId="12">#REF!</definedName>
    <definedName name="S9R9" localSheetId="1">#REF!</definedName>
    <definedName name="S9R9" localSheetId="13">#REF!</definedName>
    <definedName name="S9R9" localSheetId="3">#REF!</definedName>
    <definedName name="S9R9" localSheetId="10">#REF!</definedName>
    <definedName name="S9R9">#REF!</definedName>
    <definedName name="soma_total" localSheetId="2">#REF!</definedName>
    <definedName name="soma_total" localSheetId="8">#REF!</definedName>
    <definedName name="soma_total" localSheetId="7">#REF!</definedName>
    <definedName name="soma_total" localSheetId="12">#REF!</definedName>
    <definedName name="soma_total" localSheetId="1">#REF!</definedName>
    <definedName name="soma_total" localSheetId="13">#REF!</definedName>
    <definedName name="soma_total" localSheetId="3">#REF!</definedName>
    <definedName name="soma_total" localSheetId="10">#REF!</definedName>
    <definedName name="soma_total">#REF!</definedName>
    <definedName name="sub_item_1" localSheetId="2">#REF!</definedName>
    <definedName name="sub_item_1" localSheetId="8">#REF!</definedName>
    <definedName name="sub_item_1" localSheetId="7">#REF!</definedName>
    <definedName name="sub_item_1" localSheetId="12">#REF!</definedName>
    <definedName name="sub_item_1" localSheetId="1">#REF!</definedName>
    <definedName name="sub_item_1" localSheetId="13">#REF!</definedName>
    <definedName name="sub_item_1" localSheetId="3">#REF!</definedName>
    <definedName name="sub_item_1" localSheetId="10">#REF!</definedName>
    <definedName name="sub_item_1">#REF!</definedName>
    <definedName name="sub_item_10" localSheetId="2">#REF!</definedName>
    <definedName name="sub_item_10" localSheetId="8">#REF!</definedName>
    <definedName name="sub_item_10" localSheetId="7">#REF!</definedName>
    <definedName name="sub_item_10" localSheetId="12">#REF!</definedName>
    <definedName name="sub_item_10" localSheetId="1">#REF!</definedName>
    <definedName name="sub_item_10" localSheetId="13">#REF!</definedName>
    <definedName name="sub_item_10" localSheetId="3">#REF!</definedName>
    <definedName name="sub_item_10" localSheetId="10">#REF!</definedName>
    <definedName name="sub_item_10">#REF!</definedName>
    <definedName name="sub_item_11" localSheetId="2">#REF!</definedName>
    <definedName name="sub_item_11" localSheetId="8">#REF!</definedName>
    <definedName name="sub_item_11" localSheetId="7">#REF!</definedName>
    <definedName name="sub_item_11" localSheetId="12">#REF!</definedName>
    <definedName name="sub_item_11" localSheetId="1">#REF!</definedName>
    <definedName name="sub_item_11" localSheetId="13">#REF!</definedName>
    <definedName name="sub_item_11" localSheetId="3">#REF!</definedName>
    <definedName name="sub_item_11" localSheetId="10">#REF!</definedName>
    <definedName name="sub_item_11">#REF!</definedName>
    <definedName name="sub_item_12" localSheetId="2">#REF!</definedName>
    <definedName name="sub_item_12" localSheetId="8">#REF!</definedName>
    <definedName name="sub_item_12" localSheetId="7">#REF!</definedName>
    <definedName name="sub_item_12" localSheetId="12">#REF!</definedName>
    <definedName name="sub_item_12" localSheetId="1">#REF!</definedName>
    <definedName name="sub_item_12" localSheetId="13">#REF!</definedName>
    <definedName name="sub_item_12" localSheetId="3">#REF!</definedName>
    <definedName name="sub_item_12" localSheetId="10">#REF!</definedName>
    <definedName name="sub_item_12">#REF!</definedName>
    <definedName name="sub_item_13" localSheetId="2">#REF!</definedName>
    <definedName name="sub_item_13" localSheetId="8">#REF!</definedName>
    <definedName name="sub_item_13" localSheetId="7">#REF!</definedName>
    <definedName name="sub_item_13" localSheetId="12">#REF!</definedName>
    <definedName name="sub_item_13" localSheetId="1">#REF!</definedName>
    <definedName name="sub_item_13" localSheetId="13">#REF!</definedName>
    <definedName name="sub_item_13" localSheetId="3">#REF!</definedName>
    <definedName name="sub_item_13" localSheetId="10">#REF!</definedName>
    <definedName name="sub_item_13">#REF!</definedName>
    <definedName name="sub_item_14" localSheetId="2">#REF!</definedName>
    <definedName name="sub_item_14" localSheetId="8">#REF!</definedName>
    <definedName name="sub_item_14" localSheetId="7">#REF!</definedName>
    <definedName name="sub_item_14" localSheetId="12">#REF!</definedName>
    <definedName name="sub_item_14" localSheetId="1">#REF!</definedName>
    <definedName name="sub_item_14" localSheetId="13">#REF!</definedName>
    <definedName name="sub_item_14" localSheetId="3">#REF!</definedName>
    <definedName name="sub_item_14" localSheetId="10">#REF!</definedName>
    <definedName name="sub_item_14">#REF!</definedName>
    <definedName name="sub_item_15" localSheetId="2">#REF!</definedName>
    <definedName name="sub_item_15" localSheetId="8">#REF!</definedName>
    <definedName name="sub_item_15" localSheetId="7">#REF!</definedName>
    <definedName name="sub_item_15" localSheetId="12">#REF!</definedName>
    <definedName name="sub_item_15" localSheetId="1">#REF!</definedName>
    <definedName name="sub_item_15" localSheetId="13">#REF!</definedName>
    <definedName name="sub_item_15" localSheetId="3">#REF!</definedName>
    <definedName name="sub_item_15" localSheetId="10">#REF!</definedName>
    <definedName name="sub_item_15">#REF!</definedName>
    <definedName name="sub_item_16" localSheetId="2">#REF!</definedName>
    <definedName name="sub_item_16" localSheetId="8">#REF!</definedName>
    <definedName name="sub_item_16" localSheetId="7">#REF!</definedName>
    <definedName name="sub_item_16" localSheetId="12">#REF!</definedName>
    <definedName name="sub_item_16" localSheetId="1">#REF!</definedName>
    <definedName name="sub_item_16" localSheetId="13">#REF!</definedName>
    <definedName name="sub_item_16" localSheetId="3">#REF!</definedName>
    <definedName name="sub_item_16" localSheetId="10">#REF!</definedName>
    <definedName name="sub_item_16">#REF!</definedName>
    <definedName name="sub_item_17" localSheetId="2">#REF!</definedName>
    <definedName name="sub_item_17" localSheetId="8">#REF!</definedName>
    <definedName name="sub_item_17" localSheetId="7">#REF!</definedName>
    <definedName name="sub_item_17" localSheetId="12">#REF!</definedName>
    <definedName name="sub_item_17" localSheetId="1">#REF!</definedName>
    <definedName name="sub_item_17" localSheetId="13">#REF!</definedName>
    <definedName name="sub_item_17" localSheetId="3">#REF!</definedName>
    <definedName name="sub_item_17" localSheetId="10">#REF!</definedName>
    <definedName name="sub_item_17">#REF!</definedName>
    <definedName name="sub_item_18" localSheetId="2">#REF!</definedName>
    <definedName name="sub_item_18" localSheetId="8">#REF!</definedName>
    <definedName name="sub_item_18" localSheetId="7">#REF!</definedName>
    <definedName name="sub_item_18" localSheetId="12">#REF!</definedName>
    <definedName name="sub_item_18" localSheetId="1">#REF!</definedName>
    <definedName name="sub_item_18" localSheetId="13">#REF!</definedName>
    <definedName name="sub_item_18" localSheetId="3">#REF!</definedName>
    <definedName name="sub_item_18" localSheetId="10">#REF!</definedName>
    <definedName name="sub_item_18">#REF!</definedName>
    <definedName name="sub_item_19" localSheetId="2">#REF!</definedName>
    <definedName name="sub_item_19" localSheetId="8">#REF!</definedName>
    <definedName name="sub_item_19" localSheetId="7">#REF!</definedName>
    <definedName name="sub_item_19" localSheetId="12">#REF!</definedName>
    <definedName name="sub_item_19" localSheetId="1">#REF!</definedName>
    <definedName name="sub_item_19" localSheetId="13">#REF!</definedName>
    <definedName name="sub_item_19" localSheetId="3">#REF!</definedName>
    <definedName name="sub_item_19" localSheetId="10">#REF!</definedName>
    <definedName name="sub_item_19">#REF!</definedName>
    <definedName name="sub_item_2" localSheetId="2">#REF!</definedName>
    <definedName name="sub_item_2" localSheetId="8">#REF!</definedName>
    <definedName name="sub_item_2" localSheetId="7">#REF!</definedName>
    <definedName name="sub_item_2" localSheetId="12">#REF!</definedName>
    <definedName name="sub_item_2" localSheetId="1">#REF!</definedName>
    <definedName name="sub_item_2" localSheetId="13">#REF!</definedName>
    <definedName name="sub_item_2" localSheetId="3">#REF!</definedName>
    <definedName name="sub_item_2" localSheetId="10">#REF!</definedName>
    <definedName name="sub_item_2">#REF!</definedName>
    <definedName name="sub_item_20" localSheetId="2">#REF!</definedName>
    <definedName name="sub_item_20" localSheetId="8">#REF!</definedName>
    <definedName name="sub_item_20" localSheetId="7">#REF!</definedName>
    <definedName name="sub_item_20" localSheetId="12">#REF!</definedName>
    <definedName name="sub_item_20" localSheetId="1">#REF!</definedName>
    <definedName name="sub_item_20" localSheetId="13">#REF!</definedName>
    <definedName name="sub_item_20" localSheetId="3">#REF!</definedName>
    <definedName name="sub_item_20" localSheetId="10">#REF!</definedName>
    <definedName name="sub_item_20">#REF!</definedName>
    <definedName name="sub_item_21" localSheetId="2">#REF!</definedName>
    <definedName name="sub_item_21" localSheetId="8">#REF!</definedName>
    <definedName name="sub_item_21" localSheetId="7">#REF!</definedName>
    <definedName name="sub_item_21" localSheetId="12">#REF!</definedName>
    <definedName name="sub_item_21" localSheetId="1">#REF!</definedName>
    <definedName name="sub_item_21" localSheetId="13">#REF!</definedName>
    <definedName name="sub_item_21" localSheetId="3">#REF!</definedName>
    <definedName name="sub_item_21" localSheetId="10">#REF!</definedName>
    <definedName name="sub_item_21">#REF!</definedName>
    <definedName name="sub_item_22" localSheetId="2">#REF!</definedName>
    <definedName name="sub_item_22" localSheetId="8">#REF!</definedName>
    <definedName name="sub_item_22" localSheetId="7">#REF!</definedName>
    <definedName name="sub_item_22" localSheetId="12">#REF!</definedName>
    <definedName name="sub_item_22" localSheetId="1">#REF!</definedName>
    <definedName name="sub_item_22" localSheetId="13">#REF!</definedName>
    <definedName name="sub_item_22" localSheetId="3">#REF!</definedName>
    <definedName name="sub_item_22" localSheetId="10">#REF!</definedName>
    <definedName name="sub_item_22">#REF!</definedName>
    <definedName name="sub_item_23" localSheetId="2">#REF!</definedName>
    <definedName name="sub_item_23" localSheetId="8">#REF!</definedName>
    <definedName name="sub_item_23" localSheetId="7">#REF!</definedName>
    <definedName name="sub_item_23" localSheetId="12">#REF!</definedName>
    <definedName name="sub_item_23" localSheetId="1">#REF!</definedName>
    <definedName name="sub_item_23" localSheetId="13">#REF!</definedName>
    <definedName name="sub_item_23" localSheetId="3">#REF!</definedName>
    <definedName name="sub_item_23" localSheetId="10">#REF!</definedName>
    <definedName name="sub_item_23">#REF!</definedName>
    <definedName name="sub_item_24" localSheetId="2">#REF!</definedName>
    <definedName name="sub_item_24" localSheetId="8">#REF!</definedName>
    <definedName name="sub_item_24" localSheetId="7">#REF!</definedName>
    <definedName name="sub_item_24" localSheetId="12">#REF!</definedName>
    <definedName name="sub_item_24" localSheetId="1">#REF!</definedName>
    <definedName name="sub_item_24" localSheetId="13">#REF!</definedName>
    <definedName name="sub_item_24" localSheetId="3">#REF!</definedName>
    <definedName name="sub_item_24" localSheetId="10">#REF!</definedName>
    <definedName name="sub_item_24">#REF!</definedName>
    <definedName name="sub_item_25" localSheetId="2">#REF!</definedName>
    <definedName name="sub_item_25" localSheetId="8">#REF!</definedName>
    <definedName name="sub_item_25" localSheetId="7">#REF!</definedName>
    <definedName name="sub_item_25" localSheetId="12">#REF!</definedName>
    <definedName name="sub_item_25" localSheetId="1">#REF!</definedName>
    <definedName name="sub_item_25" localSheetId="13">#REF!</definedName>
    <definedName name="sub_item_25" localSheetId="3">#REF!</definedName>
    <definedName name="sub_item_25" localSheetId="10">#REF!</definedName>
    <definedName name="sub_item_25">#REF!</definedName>
    <definedName name="sub_item_26" localSheetId="2">#REF!</definedName>
    <definedName name="sub_item_26" localSheetId="8">#REF!</definedName>
    <definedName name="sub_item_26" localSheetId="7">#REF!</definedName>
    <definedName name="sub_item_26" localSheetId="12">#REF!</definedName>
    <definedName name="sub_item_26" localSheetId="1">#REF!</definedName>
    <definedName name="sub_item_26" localSheetId="13">#REF!</definedName>
    <definedName name="sub_item_26" localSheetId="3">#REF!</definedName>
    <definedName name="sub_item_26" localSheetId="10">#REF!</definedName>
    <definedName name="sub_item_26">#REF!</definedName>
    <definedName name="sub_item_27" localSheetId="2">#REF!</definedName>
    <definedName name="sub_item_27" localSheetId="8">#REF!</definedName>
    <definedName name="sub_item_27" localSheetId="7">#REF!</definedName>
    <definedName name="sub_item_27" localSheetId="12">#REF!</definedName>
    <definedName name="sub_item_27" localSheetId="1">#REF!</definedName>
    <definedName name="sub_item_27" localSheetId="13">#REF!</definedName>
    <definedName name="sub_item_27" localSheetId="3">#REF!</definedName>
    <definedName name="sub_item_27" localSheetId="10">#REF!</definedName>
    <definedName name="sub_item_27">#REF!</definedName>
    <definedName name="sub_item_28" localSheetId="2">#REF!</definedName>
    <definedName name="sub_item_28" localSheetId="8">#REF!</definedName>
    <definedName name="sub_item_28" localSheetId="7">#REF!</definedName>
    <definedName name="sub_item_28" localSheetId="12">#REF!</definedName>
    <definedName name="sub_item_28" localSheetId="1">#REF!</definedName>
    <definedName name="sub_item_28" localSheetId="13">#REF!</definedName>
    <definedName name="sub_item_28" localSheetId="3">#REF!</definedName>
    <definedName name="sub_item_28" localSheetId="10">#REF!</definedName>
    <definedName name="sub_item_28">#REF!</definedName>
    <definedName name="sub_item_29" localSheetId="2">#REF!</definedName>
    <definedName name="sub_item_29" localSheetId="8">#REF!</definedName>
    <definedName name="sub_item_29" localSheetId="7">#REF!</definedName>
    <definedName name="sub_item_29" localSheetId="12">#REF!</definedName>
    <definedName name="sub_item_29" localSheetId="1">#REF!</definedName>
    <definedName name="sub_item_29" localSheetId="13">#REF!</definedName>
    <definedName name="sub_item_29" localSheetId="3">#REF!</definedName>
    <definedName name="sub_item_29" localSheetId="10">#REF!</definedName>
    <definedName name="sub_item_29">#REF!</definedName>
    <definedName name="sub_item_3" localSheetId="2">#REF!</definedName>
    <definedName name="sub_item_3" localSheetId="8">#REF!</definedName>
    <definedName name="sub_item_3" localSheetId="7">#REF!</definedName>
    <definedName name="sub_item_3" localSheetId="12">#REF!</definedName>
    <definedName name="sub_item_3" localSheetId="1">#REF!</definedName>
    <definedName name="sub_item_3" localSheetId="13">#REF!</definedName>
    <definedName name="sub_item_3" localSheetId="3">#REF!</definedName>
    <definedName name="sub_item_3" localSheetId="10">#REF!</definedName>
    <definedName name="sub_item_3">#REF!</definedName>
    <definedName name="sub_item_30" localSheetId="2">#REF!</definedName>
    <definedName name="sub_item_30" localSheetId="8">#REF!</definedName>
    <definedName name="sub_item_30" localSheetId="7">#REF!</definedName>
    <definedName name="sub_item_30" localSheetId="12">#REF!</definedName>
    <definedName name="sub_item_30" localSheetId="1">#REF!</definedName>
    <definedName name="sub_item_30" localSheetId="13">#REF!</definedName>
    <definedName name="sub_item_30" localSheetId="3">#REF!</definedName>
    <definedName name="sub_item_30" localSheetId="10">#REF!</definedName>
    <definedName name="sub_item_30">#REF!</definedName>
    <definedName name="sub_item_31" localSheetId="2">#REF!</definedName>
    <definedName name="sub_item_31" localSheetId="8">#REF!</definedName>
    <definedName name="sub_item_31" localSheetId="7">#REF!</definedName>
    <definedName name="sub_item_31" localSheetId="12">#REF!</definedName>
    <definedName name="sub_item_31" localSheetId="1">#REF!</definedName>
    <definedName name="sub_item_31" localSheetId="13">#REF!</definedName>
    <definedName name="sub_item_31" localSheetId="3">#REF!</definedName>
    <definedName name="sub_item_31" localSheetId="10">#REF!</definedName>
    <definedName name="sub_item_31">#REF!</definedName>
    <definedName name="sub_item_32" localSheetId="2">#REF!</definedName>
    <definedName name="sub_item_32" localSheetId="8">#REF!</definedName>
    <definedName name="sub_item_32" localSheetId="7">#REF!</definedName>
    <definedName name="sub_item_32" localSheetId="12">#REF!</definedName>
    <definedName name="sub_item_32" localSheetId="1">#REF!</definedName>
    <definedName name="sub_item_32" localSheetId="13">#REF!</definedName>
    <definedName name="sub_item_32" localSheetId="3">#REF!</definedName>
    <definedName name="sub_item_32" localSheetId="10">#REF!</definedName>
    <definedName name="sub_item_32">#REF!</definedName>
    <definedName name="sub_item_33" localSheetId="2">#REF!</definedName>
    <definedName name="sub_item_33" localSheetId="8">#REF!</definedName>
    <definedName name="sub_item_33" localSheetId="7">#REF!</definedName>
    <definedName name="sub_item_33" localSheetId="12">#REF!</definedName>
    <definedName name="sub_item_33" localSheetId="1">#REF!</definedName>
    <definedName name="sub_item_33" localSheetId="13">#REF!</definedName>
    <definedName name="sub_item_33" localSheetId="3">#REF!</definedName>
    <definedName name="sub_item_33" localSheetId="10">#REF!</definedName>
    <definedName name="sub_item_33">#REF!</definedName>
    <definedName name="sub_item_34" localSheetId="2">#REF!</definedName>
    <definedName name="sub_item_34" localSheetId="8">#REF!</definedName>
    <definedName name="sub_item_34" localSheetId="7">#REF!</definedName>
    <definedName name="sub_item_34" localSheetId="12">#REF!</definedName>
    <definedName name="sub_item_34" localSheetId="1">#REF!</definedName>
    <definedName name="sub_item_34" localSheetId="13">#REF!</definedName>
    <definedName name="sub_item_34" localSheetId="3">#REF!</definedName>
    <definedName name="sub_item_34" localSheetId="10">#REF!</definedName>
    <definedName name="sub_item_34">#REF!</definedName>
    <definedName name="sub_item_35" localSheetId="2">#REF!</definedName>
    <definedName name="sub_item_35" localSheetId="8">#REF!</definedName>
    <definedName name="sub_item_35" localSheetId="7">#REF!</definedName>
    <definedName name="sub_item_35" localSheetId="12">#REF!</definedName>
    <definedName name="sub_item_35" localSheetId="1">#REF!</definedName>
    <definedName name="sub_item_35" localSheetId="13">#REF!</definedName>
    <definedName name="sub_item_35" localSheetId="3">#REF!</definedName>
    <definedName name="sub_item_35" localSheetId="10">#REF!</definedName>
    <definedName name="sub_item_35">#REF!</definedName>
    <definedName name="sub_item_36" localSheetId="2">#REF!</definedName>
    <definedName name="sub_item_36" localSheetId="8">#REF!</definedName>
    <definedName name="sub_item_36" localSheetId="7">#REF!</definedName>
    <definedName name="sub_item_36" localSheetId="12">#REF!</definedName>
    <definedName name="sub_item_36" localSheetId="1">#REF!</definedName>
    <definedName name="sub_item_36" localSheetId="13">#REF!</definedName>
    <definedName name="sub_item_36" localSheetId="3">#REF!</definedName>
    <definedName name="sub_item_36" localSheetId="10">#REF!</definedName>
    <definedName name="sub_item_36">#REF!</definedName>
    <definedName name="sub_item_37" localSheetId="2">#REF!</definedName>
    <definedName name="sub_item_37" localSheetId="8">#REF!</definedName>
    <definedName name="sub_item_37" localSheetId="7">#REF!</definedName>
    <definedName name="sub_item_37" localSheetId="12">#REF!</definedName>
    <definedName name="sub_item_37" localSheetId="1">#REF!</definedName>
    <definedName name="sub_item_37" localSheetId="13">#REF!</definedName>
    <definedName name="sub_item_37" localSheetId="3">#REF!</definedName>
    <definedName name="sub_item_37" localSheetId="10">#REF!</definedName>
    <definedName name="sub_item_37">#REF!</definedName>
    <definedName name="sub_item_38" localSheetId="2">#REF!</definedName>
    <definedName name="sub_item_38" localSheetId="8">#REF!</definedName>
    <definedName name="sub_item_38" localSheetId="7">#REF!</definedName>
    <definedName name="sub_item_38" localSheetId="12">#REF!</definedName>
    <definedName name="sub_item_38" localSheetId="1">#REF!</definedName>
    <definedName name="sub_item_38" localSheetId="13">#REF!</definedName>
    <definedName name="sub_item_38" localSheetId="3">#REF!</definedName>
    <definedName name="sub_item_38" localSheetId="10">#REF!</definedName>
    <definedName name="sub_item_38">#REF!</definedName>
    <definedName name="sub_item_39" localSheetId="2">#REF!</definedName>
    <definedName name="sub_item_39" localSheetId="8">#REF!</definedName>
    <definedName name="sub_item_39" localSheetId="7">#REF!</definedName>
    <definedName name="sub_item_39" localSheetId="12">#REF!</definedName>
    <definedName name="sub_item_39" localSheetId="1">#REF!</definedName>
    <definedName name="sub_item_39" localSheetId="13">#REF!</definedName>
    <definedName name="sub_item_39" localSheetId="3">#REF!</definedName>
    <definedName name="sub_item_39" localSheetId="10">#REF!</definedName>
    <definedName name="sub_item_39">#REF!</definedName>
    <definedName name="sub_item_4" localSheetId="2">#REF!</definedName>
    <definedName name="sub_item_4" localSheetId="8">#REF!</definedName>
    <definedName name="sub_item_4" localSheetId="7">#REF!</definedName>
    <definedName name="sub_item_4" localSheetId="12">#REF!</definedName>
    <definedName name="sub_item_4" localSheetId="1">#REF!</definedName>
    <definedName name="sub_item_4" localSheetId="13">#REF!</definedName>
    <definedName name="sub_item_4" localSheetId="3">#REF!</definedName>
    <definedName name="sub_item_4" localSheetId="10">#REF!</definedName>
    <definedName name="sub_item_4">#REF!</definedName>
    <definedName name="sub_item_40" localSheetId="2">#REF!</definedName>
    <definedName name="sub_item_40" localSheetId="8">#REF!</definedName>
    <definedName name="sub_item_40" localSheetId="7">#REF!</definedName>
    <definedName name="sub_item_40" localSheetId="12">#REF!</definedName>
    <definedName name="sub_item_40" localSheetId="1">#REF!</definedName>
    <definedName name="sub_item_40" localSheetId="13">#REF!</definedName>
    <definedName name="sub_item_40" localSheetId="3">#REF!</definedName>
    <definedName name="sub_item_40" localSheetId="10">#REF!</definedName>
    <definedName name="sub_item_40">#REF!</definedName>
    <definedName name="sub_item_41" localSheetId="2">#REF!</definedName>
    <definedName name="sub_item_41" localSheetId="8">#REF!</definedName>
    <definedName name="sub_item_41" localSheetId="7">#REF!</definedName>
    <definedName name="sub_item_41" localSheetId="12">#REF!</definedName>
    <definedName name="sub_item_41" localSheetId="1">#REF!</definedName>
    <definedName name="sub_item_41" localSheetId="13">#REF!</definedName>
    <definedName name="sub_item_41" localSheetId="3">#REF!</definedName>
    <definedName name="sub_item_41" localSheetId="10">#REF!</definedName>
    <definedName name="sub_item_41">#REF!</definedName>
    <definedName name="sub_item_42" localSheetId="2">#REF!</definedName>
    <definedName name="sub_item_42" localSheetId="8">#REF!</definedName>
    <definedName name="sub_item_42" localSheetId="7">#REF!</definedName>
    <definedName name="sub_item_42" localSheetId="12">#REF!</definedName>
    <definedName name="sub_item_42" localSheetId="1">#REF!</definedName>
    <definedName name="sub_item_42" localSheetId="13">#REF!</definedName>
    <definedName name="sub_item_42" localSheetId="3">#REF!</definedName>
    <definedName name="sub_item_42" localSheetId="10">#REF!</definedName>
    <definedName name="sub_item_42">#REF!</definedName>
    <definedName name="sub_item_43" localSheetId="2">#REF!</definedName>
    <definedName name="sub_item_43" localSheetId="8">#REF!</definedName>
    <definedName name="sub_item_43" localSheetId="7">#REF!</definedName>
    <definedName name="sub_item_43" localSheetId="12">#REF!</definedName>
    <definedName name="sub_item_43" localSheetId="1">#REF!</definedName>
    <definedName name="sub_item_43" localSheetId="13">#REF!</definedName>
    <definedName name="sub_item_43" localSheetId="3">#REF!</definedName>
    <definedName name="sub_item_43" localSheetId="10">#REF!</definedName>
    <definedName name="sub_item_43">#REF!</definedName>
    <definedName name="sub_item_44" localSheetId="2">#REF!</definedName>
    <definedName name="sub_item_44" localSheetId="8">#REF!</definedName>
    <definedName name="sub_item_44" localSheetId="7">#REF!</definedName>
    <definedName name="sub_item_44" localSheetId="12">#REF!</definedName>
    <definedName name="sub_item_44" localSheetId="1">#REF!</definedName>
    <definedName name="sub_item_44" localSheetId="13">#REF!</definedName>
    <definedName name="sub_item_44" localSheetId="3">#REF!</definedName>
    <definedName name="sub_item_44" localSheetId="10">#REF!</definedName>
    <definedName name="sub_item_44">#REF!</definedName>
    <definedName name="sub_item_45" localSheetId="2">#REF!</definedName>
    <definedName name="sub_item_45" localSheetId="8">#REF!</definedName>
    <definedName name="sub_item_45" localSheetId="7">#REF!</definedName>
    <definedName name="sub_item_45" localSheetId="12">#REF!</definedName>
    <definedName name="sub_item_45" localSheetId="1">#REF!</definedName>
    <definedName name="sub_item_45" localSheetId="13">#REF!</definedName>
    <definedName name="sub_item_45" localSheetId="3">#REF!</definedName>
    <definedName name="sub_item_45" localSheetId="10">#REF!</definedName>
    <definedName name="sub_item_45">#REF!</definedName>
    <definedName name="sub_item_5" localSheetId="2">#REF!</definedName>
    <definedName name="sub_item_5" localSheetId="8">#REF!</definedName>
    <definedName name="sub_item_5" localSheetId="7">#REF!</definedName>
    <definedName name="sub_item_5" localSheetId="12">#REF!</definedName>
    <definedName name="sub_item_5" localSheetId="1">#REF!</definedName>
    <definedName name="sub_item_5" localSheetId="13">#REF!</definedName>
    <definedName name="sub_item_5" localSheetId="3">#REF!</definedName>
    <definedName name="sub_item_5" localSheetId="10">#REF!</definedName>
    <definedName name="sub_item_5">#REF!</definedName>
    <definedName name="sub_item_6" localSheetId="2">#REF!</definedName>
    <definedName name="sub_item_6" localSheetId="8">#REF!</definedName>
    <definedName name="sub_item_6" localSheetId="7">#REF!</definedName>
    <definedName name="sub_item_6" localSheetId="12">#REF!</definedName>
    <definedName name="sub_item_6" localSheetId="1">#REF!</definedName>
    <definedName name="sub_item_6" localSheetId="13">#REF!</definedName>
    <definedName name="sub_item_6" localSheetId="3">#REF!</definedName>
    <definedName name="sub_item_6" localSheetId="10">#REF!</definedName>
    <definedName name="sub_item_6">#REF!</definedName>
    <definedName name="sub_item_7" localSheetId="2">#REF!</definedName>
    <definedName name="sub_item_7" localSheetId="8">#REF!</definedName>
    <definedName name="sub_item_7" localSheetId="7">#REF!</definedName>
    <definedName name="sub_item_7" localSheetId="12">#REF!</definedName>
    <definedName name="sub_item_7" localSheetId="1">#REF!</definedName>
    <definedName name="sub_item_7" localSheetId="13">#REF!</definedName>
    <definedName name="sub_item_7" localSheetId="3">#REF!</definedName>
    <definedName name="sub_item_7" localSheetId="10">#REF!</definedName>
    <definedName name="sub_item_7">#REF!</definedName>
    <definedName name="sub_item_8" localSheetId="2">#REF!</definedName>
    <definedName name="sub_item_8" localSheetId="8">#REF!</definedName>
    <definedName name="sub_item_8" localSheetId="7">#REF!</definedName>
    <definedName name="sub_item_8" localSheetId="12">#REF!</definedName>
    <definedName name="sub_item_8" localSheetId="1">#REF!</definedName>
    <definedName name="sub_item_8" localSheetId="13">#REF!</definedName>
    <definedName name="sub_item_8" localSheetId="3">#REF!</definedName>
    <definedName name="sub_item_8" localSheetId="10">#REF!</definedName>
    <definedName name="sub_item_8">#REF!</definedName>
    <definedName name="sub_item_9" localSheetId="2">#REF!</definedName>
    <definedName name="sub_item_9" localSheetId="8">#REF!</definedName>
    <definedName name="sub_item_9" localSheetId="7">#REF!</definedName>
    <definedName name="sub_item_9" localSheetId="12">#REF!</definedName>
    <definedName name="sub_item_9" localSheetId="1">#REF!</definedName>
    <definedName name="sub_item_9" localSheetId="13">#REF!</definedName>
    <definedName name="sub_item_9" localSheetId="3">#REF!</definedName>
    <definedName name="sub_item_9" localSheetId="10">#REF!</definedName>
    <definedName name="sub_item_9">#REF!</definedName>
    <definedName name="switch" localSheetId="2">#REF!</definedName>
    <definedName name="switch" localSheetId="8">#REF!</definedName>
    <definedName name="switch" localSheetId="1">#REF!</definedName>
    <definedName name="switch" localSheetId="13">#REF!</definedName>
    <definedName name="switch" localSheetId="3">#REF!</definedName>
    <definedName name="switch" localSheetId="10">#REF!</definedName>
    <definedName name="switch">#REF!</definedName>
    <definedName name="T" localSheetId="2">#REF!</definedName>
    <definedName name="T" localSheetId="8">#REF!</definedName>
    <definedName name="T" localSheetId="1">#REF!</definedName>
    <definedName name="T" localSheetId="3">#REF!</definedName>
    <definedName name="T" localSheetId="10">#REF!</definedName>
    <definedName name="T">#REF!</definedName>
    <definedName name="TELAS">#REF!</definedName>
    <definedName name="teste">"$#REF!.$A$1:$B$3278"</definedName>
    <definedName name="_xlnm.Print_Titles" localSheetId="9">'COMPOSIÇÕES COMPLEMENTARES '!$1:$8</definedName>
    <definedName name="_xlnm.Print_Titles" localSheetId="11">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_xlnm.Print_Titles" localSheetId="10">TELAS!$1:$6</definedName>
    <definedName name="TOTAL_ACU_REF" localSheetId="2">#REF!</definedName>
    <definedName name="TOTAL_ACU_REF" localSheetId="8">#REF!</definedName>
    <definedName name="TOTAL_ACU_REF" localSheetId="7">#REF!</definedName>
    <definedName name="TOTAL_ACU_REF" localSheetId="12">#REF!</definedName>
    <definedName name="TOTAL_ACU_REF" localSheetId="1">#REF!</definedName>
    <definedName name="TOTAL_ACU_REF" localSheetId="13">#REF!</definedName>
    <definedName name="TOTAL_ACU_REF" localSheetId="3">#REF!</definedName>
    <definedName name="TOTAL_ACU_REF" localSheetId="10">#REF!</definedName>
    <definedName name="TOTAL_ACU_REF">#REF!</definedName>
    <definedName name="TOTAL_ADD" localSheetId="2">#REF!</definedName>
    <definedName name="TOTAL_ADD" localSheetId="8">#REF!</definedName>
    <definedName name="TOTAL_ADD" localSheetId="7">#REF!</definedName>
    <definedName name="TOTAL_ADD" localSheetId="12">#REF!</definedName>
    <definedName name="TOTAL_ADD" localSheetId="1">#REF!</definedName>
    <definedName name="TOTAL_ADD" localSheetId="13">#REF!</definedName>
    <definedName name="TOTAL_ADD" localSheetId="3">#REF!</definedName>
    <definedName name="TOTAL_ADD" localSheetId="10">#REF!</definedName>
    <definedName name="TOTAL_ADD">#REF!</definedName>
    <definedName name="TOTAL_ADD_ACU" localSheetId="2">#REF!</definedName>
    <definedName name="TOTAL_ADD_ACU" localSheetId="8">#REF!</definedName>
    <definedName name="TOTAL_ADD_ACU" localSheetId="7">#REF!</definedName>
    <definedName name="TOTAL_ADD_ACU" localSheetId="12">#REF!</definedName>
    <definedName name="TOTAL_ADD_ACU" localSheetId="1">#REF!</definedName>
    <definedName name="TOTAL_ADD_ACU" localSheetId="13">#REF!</definedName>
    <definedName name="TOTAL_ADD_ACU" localSheetId="3">#REF!</definedName>
    <definedName name="TOTAL_ADD_ACU" localSheetId="10">#REF!</definedName>
    <definedName name="TOTAL_ADD_ACU">#REF!</definedName>
    <definedName name="TOTAL_REF" localSheetId="2">#REF!</definedName>
    <definedName name="TOTAL_REF" localSheetId="8">#REF!</definedName>
    <definedName name="TOTAL_REF" localSheetId="7">#REF!</definedName>
    <definedName name="TOTAL_REF" localSheetId="12">#REF!</definedName>
    <definedName name="TOTAL_REF" localSheetId="1">#REF!</definedName>
    <definedName name="TOTAL_REF" localSheetId="13">#REF!</definedName>
    <definedName name="TOTAL_REF" localSheetId="3">#REF!</definedName>
    <definedName name="TOTAL_REF" localSheetId="10">#REF!</definedName>
    <definedName name="TOTAL_REF">#REF!</definedName>
    <definedName name="TOTAL_RES" localSheetId="2">#REF!</definedName>
    <definedName name="TOTAL_RES" localSheetId="8">#REF!</definedName>
    <definedName name="TOTAL_RES" localSheetId="7">#REF!</definedName>
    <definedName name="TOTAL_RES" localSheetId="12">#REF!</definedName>
    <definedName name="TOTAL_RES" localSheetId="1">#REF!</definedName>
    <definedName name="TOTAL_RES" localSheetId="13">#REF!</definedName>
    <definedName name="TOTAL_RES" localSheetId="3">#REF!</definedName>
    <definedName name="TOTAL_RES" localSheetId="10">#REF!</definedName>
    <definedName name="TOTAL_RES">#REF!</definedName>
    <definedName name="TOTAL_RES_ACU" localSheetId="2">#REF!</definedName>
    <definedName name="TOTAL_RES_ACU" localSheetId="8">#REF!</definedName>
    <definedName name="TOTAL_RES_ACU" localSheetId="7">#REF!</definedName>
    <definedName name="TOTAL_RES_ACU" localSheetId="12">#REF!</definedName>
    <definedName name="TOTAL_RES_ACU" localSheetId="1">#REF!</definedName>
    <definedName name="TOTAL_RES_ACU" localSheetId="13">#REF!</definedName>
    <definedName name="TOTAL_RES_ACU" localSheetId="3">#REF!</definedName>
    <definedName name="TOTAL_RES_ACU" localSheetId="10">#REF!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52511"/>
</workbook>
</file>

<file path=xl/calcChain.xml><?xml version="1.0" encoding="utf-8"?>
<calcChain xmlns="http://schemas.openxmlformats.org/spreadsheetml/2006/main">
  <c r="K302" i="18" l="1"/>
  <c r="M302" i="18"/>
  <c r="K301" i="18"/>
  <c r="K300" i="18"/>
  <c r="K298" i="18"/>
  <c r="K297" i="18"/>
  <c r="K296" i="18"/>
  <c r="K293" i="18"/>
  <c r="K292" i="18"/>
  <c r="K290" i="18"/>
  <c r="K287" i="18"/>
  <c r="K285" i="18"/>
  <c r="K282" i="18"/>
  <c r="K281" i="18"/>
  <c r="K279" i="18"/>
  <c r="K278" i="18"/>
  <c r="K277" i="18"/>
  <c r="K276" i="18"/>
  <c r="K275" i="18"/>
  <c r="K273" i="18"/>
  <c r="K271" i="18"/>
  <c r="K270" i="18"/>
  <c r="K268" i="18"/>
  <c r="K266" i="18"/>
  <c r="K265" i="18"/>
  <c r="K263" i="18"/>
  <c r="K262" i="18"/>
  <c r="K261" i="18"/>
  <c r="K260" i="18"/>
  <c r="K259" i="18"/>
  <c r="K258" i="18"/>
  <c r="K257" i="18"/>
  <c r="K256" i="18"/>
  <c r="K255" i="18"/>
  <c r="K254" i="18"/>
  <c r="K253" i="18"/>
  <c r="K252" i="18"/>
  <c r="K249" i="18"/>
  <c r="K247" i="18"/>
  <c r="K246" i="18"/>
  <c r="K244" i="18"/>
  <c r="K243" i="18"/>
  <c r="K242" i="18"/>
  <c r="K240" i="18"/>
  <c r="K239" i="18"/>
  <c r="K238" i="18"/>
  <c r="K237" i="18"/>
  <c r="K235" i="18"/>
  <c r="K234" i="18"/>
  <c r="K233" i="18"/>
  <c r="K232" i="18"/>
  <c r="K231" i="18"/>
  <c r="K228" i="18"/>
  <c r="K227" i="18"/>
  <c r="K226" i="18"/>
  <c r="K225" i="18"/>
  <c r="K224" i="18"/>
  <c r="K222" i="18"/>
  <c r="K220" i="18"/>
  <c r="K219" i="18"/>
  <c r="K218" i="18"/>
  <c r="K216" i="18"/>
  <c r="K215" i="18"/>
  <c r="K213" i="18"/>
  <c r="K212" i="18"/>
  <c r="K211" i="18"/>
  <c r="K210" i="18"/>
  <c r="K208" i="18"/>
  <c r="K207" i="18"/>
  <c r="K205" i="18"/>
  <c r="K204" i="18"/>
  <c r="K203" i="18"/>
  <c r="K201" i="18"/>
  <c r="K199" i="18"/>
  <c r="K198" i="18"/>
  <c r="K196" i="18"/>
  <c r="K195" i="18"/>
  <c r="K194" i="18"/>
  <c r="K193" i="18"/>
  <c r="K192" i="18"/>
  <c r="K190" i="18"/>
  <c r="K188" i="18"/>
  <c r="K187" i="18"/>
  <c r="K186" i="18"/>
  <c r="K185" i="18"/>
  <c r="K184" i="18"/>
  <c r="K183" i="18"/>
  <c r="K182" i="18"/>
  <c r="K180" i="18"/>
  <c r="K179" i="18"/>
  <c r="K177" i="18"/>
  <c r="K175" i="18"/>
  <c r="K174" i="18"/>
  <c r="K171" i="18"/>
  <c r="K170" i="18"/>
  <c r="K169" i="18"/>
  <c r="K167" i="18"/>
  <c r="K165" i="18"/>
  <c r="K164" i="18"/>
  <c r="K163" i="18"/>
  <c r="K161" i="18"/>
  <c r="K160" i="18"/>
  <c r="K157" i="18"/>
  <c r="K156" i="18"/>
  <c r="K155" i="18"/>
  <c r="K154" i="18"/>
  <c r="K151" i="18"/>
  <c r="K150" i="18"/>
  <c r="K149" i="18"/>
  <c r="K148" i="18"/>
  <c r="K145" i="18"/>
  <c r="K144" i="18"/>
  <c r="K143" i="18"/>
  <c r="K142" i="18"/>
  <c r="K140" i="18"/>
  <c r="K139" i="18"/>
  <c r="K138" i="18"/>
  <c r="K137" i="18"/>
  <c r="K136" i="18"/>
  <c r="K135" i="18"/>
  <c r="K134" i="18"/>
  <c r="K133" i="18"/>
  <c r="K131" i="18"/>
  <c r="K130" i="18"/>
  <c r="K129" i="18"/>
  <c r="K128" i="18"/>
  <c r="K125" i="18"/>
  <c r="K124" i="18"/>
  <c r="K121" i="18"/>
  <c r="K120" i="18"/>
  <c r="K118" i="18"/>
  <c r="K117" i="18"/>
  <c r="K116" i="18"/>
  <c r="K115" i="18"/>
  <c r="K113" i="18"/>
  <c r="K112" i="18"/>
  <c r="K111" i="18"/>
  <c r="K108" i="18"/>
  <c r="K107" i="18"/>
  <c r="K105" i="18"/>
  <c r="K104" i="18"/>
  <c r="K101" i="18"/>
  <c r="K100" i="18"/>
  <c r="K98" i="18"/>
  <c r="K97" i="18"/>
  <c r="K96" i="18"/>
  <c r="K95" i="18"/>
  <c r="K93" i="18"/>
  <c r="K92" i="18"/>
  <c r="K91" i="18"/>
  <c r="K89" i="18"/>
  <c r="K88" i="18"/>
  <c r="K87" i="18"/>
  <c r="K85" i="18"/>
  <c r="K84" i="18"/>
  <c r="K83" i="18"/>
  <c r="K80" i="18"/>
  <c r="K78" i="18"/>
  <c r="K77" i="18"/>
  <c r="K76" i="18"/>
  <c r="K74" i="18"/>
  <c r="K73" i="18"/>
  <c r="K72" i="18"/>
  <c r="K71" i="18"/>
  <c r="K70" i="18"/>
  <c r="K69" i="18"/>
  <c r="K68" i="18"/>
  <c r="K67" i="18"/>
  <c r="K66" i="18"/>
  <c r="K65" i="18"/>
  <c r="K64" i="18"/>
  <c r="K63" i="18"/>
  <c r="K62" i="18"/>
  <c r="K60" i="18"/>
  <c r="K59" i="18"/>
  <c r="K58" i="18"/>
  <c r="K57" i="18"/>
  <c r="K55" i="18"/>
  <c r="K54" i="18"/>
  <c r="K53" i="18"/>
  <c r="K52" i="18"/>
  <c r="K50" i="18"/>
  <c r="K49" i="18"/>
  <c r="K48" i="18"/>
  <c r="K46" i="18"/>
  <c r="K45" i="18"/>
  <c r="K44" i="18"/>
  <c r="K43" i="18"/>
  <c r="K42" i="18"/>
  <c r="K40" i="18"/>
  <c r="K39" i="18"/>
  <c r="K38" i="18"/>
  <c r="K37" i="18"/>
  <c r="K35" i="18"/>
  <c r="K34" i="18"/>
  <c r="K32" i="18"/>
  <c r="K31" i="18"/>
  <c r="K30" i="18"/>
  <c r="K29" i="18"/>
  <c r="K28" i="18"/>
  <c r="K26" i="18"/>
  <c r="K25" i="18"/>
  <c r="K23" i="18"/>
  <c r="K22" i="18"/>
  <c r="K21" i="18"/>
  <c r="K20" i="18"/>
  <c r="K19" i="18"/>
  <c r="K18" i="18"/>
  <c r="K16" i="18"/>
  <c r="K15" i="18"/>
  <c r="K14" i="18"/>
  <c r="K13" i="18"/>
  <c r="K12" i="18"/>
  <c r="K11" i="18"/>
  <c r="K10" i="18"/>
  <c r="A18" i="30"/>
  <c r="O10" i="1"/>
  <c r="P10" i="1"/>
  <c r="O11" i="1"/>
  <c r="P11" i="1"/>
  <c r="N12" i="1"/>
  <c r="O12" i="1"/>
  <c r="N13" i="1"/>
  <c r="O13" i="1"/>
  <c r="O14" i="1"/>
  <c r="O15" i="1"/>
  <c r="N16" i="1"/>
  <c r="O16" i="1"/>
  <c r="O17" i="1"/>
  <c r="O18" i="1"/>
  <c r="O19" i="1"/>
  <c r="O20" i="1"/>
  <c r="O21" i="1"/>
  <c r="O22" i="1"/>
  <c r="O23" i="1"/>
  <c r="O24" i="1"/>
  <c r="N25" i="1"/>
  <c r="O25" i="1"/>
  <c r="O26" i="1"/>
  <c r="O27" i="1"/>
  <c r="O28" i="1"/>
  <c r="O29" i="1"/>
  <c r="O30" i="1"/>
  <c r="O31" i="1"/>
  <c r="O32" i="1"/>
  <c r="O33" i="1"/>
  <c r="O34" i="1"/>
  <c r="O35" i="1"/>
  <c r="O36" i="1"/>
  <c r="N37" i="1"/>
  <c r="O37" i="1"/>
  <c r="O38" i="1"/>
  <c r="O39" i="1"/>
  <c r="O40" i="1"/>
  <c r="O41" i="1"/>
  <c r="N42" i="1"/>
  <c r="O42" i="1"/>
  <c r="O43" i="1"/>
  <c r="O44" i="1"/>
  <c r="O45" i="1"/>
  <c r="O46" i="1"/>
  <c r="O47" i="1"/>
  <c r="O48" i="1"/>
  <c r="O49" i="1"/>
  <c r="N50" i="1"/>
  <c r="O50" i="1"/>
  <c r="O51" i="1"/>
  <c r="O52" i="1"/>
  <c r="O53" i="1"/>
  <c r="O54" i="1"/>
  <c r="O55" i="1"/>
  <c r="O56" i="1"/>
  <c r="N57" i="1"/>
  <c r="O57" i="1"/>
  <c r="O58" i="1"/>
  <c r="O59" i="1"/>
  <c r="N60" i="1"/>
  <c r="O60" i="1"/>
  <c r="O61" i="1"/>
  <c r="O62" i="1"/>
  <c r="O63" i="1"/>
  <c r="O64" i="1"/>
  <c r="O65" i="1"/>
  <c r="O67" i="1"/>
  <c r="O68" i="1"/>
  <c r="O69" i="1"/>
  <c r="O70" i="1"/>
  <c r="O71" i="1"/>
  <c r="O72" i="1"/>
  <c r="N73" i="1"/>
  <c r="O73" i="1"/>
  <c r="O74" i="1"/>
  <c r="O75" i="1"/>
  <c r="O76" i="1"/>
  <c r="O77" i="1"/>
  <c r="O78" i="1"/>
  <c r="O79" i="1"/>
  <c r="O80" i="1"/>
  <c r="O81" i="1"/>
  <c r="N82" i="1"/>
  <c r="O82" i="1"/>
  <c r="N83"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N113" i="1"/>
  <c r="O113" i="1"/>
  <c r="O114" i="1"/>
  <c r="O115" i="1"/>
  <c r="O116" i="1"/>
  <c r="O117" i="1"/>
  <c r="O118" i="1"/>
  <c r="O119" i="1"/>
  <c r="O120" i="1"/>
  <c r="N121" i="1"/>
  <c r="O121" i="1"/>
  <c r="O122" i="1"/>
  <c r="O123" i="1"/>
  <c r="O124" i="1"/>
  <c r="N125" i="1"/>
  <c r="O125" i="1"/>
  <c r="O126" i="1"/>
  <c r="O128" i="1"/>
  <c r="O129" i="1"/>
  <c r="N130" i="1"/>
  <c r="O130" i="1"/>
  <c r="N131" i="1"/>
  <c r="O131" i="1"/>
  <c r="O132" i="1"/>
  <c r="O134" i="1"/>
  <c r="O135" i="1"/>
  <c r="O136" i="1"/>
  <c r="O137" i="1"/>
  <c r="O138" i="1"/>
  <c r="O139" i="1"/>
  <c r="O141" i="1"/>
  <c r="O142" i="1"/>
  <c r="O143" i="1"/>
  <c r="O144" i="1"/>
  <c r="O145" i="1"/>
  <c r="O146" i="1"/>
  <c r="O147" i="1"/>
  <c r="O148" i="1"/>
  <c r="O149" i="1"/>
  <c r="N150" i="1"/>
  <c r="O150" i="1"/>
  <c r="O151" i="1"/>
  <c r="O152" i="1"/>
  <c r="O153" i="1"/>
  <c r="O154" i="1"/>
  <c r="O155" i="1"/>
  <c r="O156" i="1"/>
  <c r="O157" i="1"/>
  <c r="O158" i="1"/>
  <c r="O159" i="1"/>
  <c r="O160" i="1"/>
  <c r="O161" i="1"/>
  <c r="O162" i="1"/>
  <c r="O163" i="1"/>
  <c r="O165" i="1"/>
  <c r="O166" i="1"/>
  <c r="N167" i="1"/>
  <c r="O167" i="1"/>
  <c r="O168" i="1"/>
  <c r="O169" i="1"/>
  <c r="O170" i="1"/>
  <c r="O171" i="1"/>
  <c r="O172" i="1"/>
  <c r="O173" i="1"/>
  <c r="O174" i="1"/>
  <c r="N175" i="1"/>
  <c r="O175" i="1"/>
  <c r="O176" i="1"/>
  <c r="O177" i="1"/>
  <c r="M178" i="1"/>
  <c r="N178" i="1"/>
  <c r="O178" i="1"/>
  <c r="M179" i="1"/>
  <c r="N179" i="1"/>
  <c r="O179" i="1"/>
  <c r="M180" i="1"/>
  <c r="N180" i="1"/>
  <c r="O180" i="1"/>
  <c r="M181" i="1"/>
  <c r="N181" i="1"/>
  <c r="O181" i="1"/>
  <c r="M182" i="1"/>
  <c r="N182" i="1"/>
  <c r="O182" i="1"/>
  <c r="M183" i="1"/>
  <c r="N183" i="1"/>
  <c r="O183" i="1"/>
  <c r="M184" i="1"/>
  <c r="N184" i="1"/>
  <c r="O184" i="1"/>
  <c r="M185" i="1"/>
  <c r="N185" i="1"/>
  <c r="O185" i="1"/>
  <c r="M186" i="1"/>
  <c r="N186" i="1"/>
  <c r="O186" i="1"/>
  <c r="M187" i="1"/>
  <c r="N187" i="1"/>
  <c r="O187" i="1"/>
  <c r="M188" i="1"/>
  <c r="N188" i="1"/>
  <c r="O188" i="1"/>
  <c r="M189" i="1"/>
  <c r="N189" i="1"/>
  <c r="O189" i="1"/>
  <c r="M190" i="1"/>
  <c r="N190" i="1"/>
  <c r="O190" i="1"/>
  <c r="M191" i="1"/>
  <c r="N191" i="1"/>
  <c r="O191" i="1"/>
  <c r="M192" i="1"/>
  <c r="N192" i="1"/>
  <c r="O192" i="1"/>
  <c r="M193" i="1"/>
  <c r="N193" i="1"/>
  <c r="O193" i="1"/>
  <c r="M194" i="1"/>
  <c r="N194" i="1"/>
  <c r="O194" i="1"/>
  <c r="M195" i="1"/>
  <c r="N195" i="1"/>
  <c r="O195" i="1"/>
  <c r="M196" i="1"/>
  <c r="N196" i="1"/>
  <c r="O196" i="1"/>
  <c r="M197" i="1"/>
  <c r="N197" i="1"/>
  <c r="O197" i="1"/>
  <c r="M198" i="1"/>
  <c r="N198" i="1"/>
  <c r="O198" i="1"/>
  <c r="M199" i="1"/>
  <c r="N199" i="1"/>
  <c r="O199" i="1"/>
  <c r="M200" i="1"/>
  <c r="N200" i="1"/>
  <c r="O200" i="1"/>
  <c r="M201" i="1"/>
  <c r="N201" i="1"/>
  <c r="O201" i="1"/>
  <c r="M202" i="1"/>
  <c r="N202" i="1"/>
  <c r="O202" i="1"/>
  <c r="M203" i="1"/>
  <c r="N203" i="1"/>
  <c r="O203" i="1"/>
  <c r="M204" i="1"/>
  <c r="N204" i="1"/>
  <c r="O204" i="1"/>
  <c r="M205" i="1"/>
  <c r="N205" i="1"/>
  <c r="O205" i="1"/>
  <c r="M206" i="1"/>
  <c r="N206" i="1"/>
  <c r="O206" i="1"/>
  <c r="M207" i="1"/>
  <c r="N207" i="1"/>
  <c r="O207" i="1"/>
  <c r="M208" i="1"/>
  <c r="N208" i="1"/>
  <c r="O208" i="1"/>
  <c r="M209" i="1"/>
  <c r="N209" i="1"/>
  <c r="O209" i="1"/>
  <c r="M210" i="1"/>
  <c r="N210" i="1"/>
  <c r="O210" i="1"/>
  <c r="M211" i="1"/>
  <c r="N211" i="1"/>
  <c r="O211" i="1"/>
  <c r="M212" i="1"/>
  <c r="N212" i="1"/>
  <c r="O212" i="1"/>
  <c r="M213" i="1"/>
  <c r="N213" i="1"/>
  <c r="O213" i="1"/>
  <c r="M214" i="1"/>
  <c r="N214" i="1"/>
  <c r="O214" i="1"/>
  <c r="M215" i="1"/>
  <c r="N215" i="1"/>
  <c r="O215" i="1"/>
  <c r="M216" i="1"/>
  <c r="N216" i="1"/>
  <c r="O216" i="1"/>
  <c r="M217" i="1"/>
  <c r="N217" i="1"/>
  <c r="O217" i="1"/>
  <c r="M218" i="1"/>
  <c r="N218" i="1"/>
  <c r="O218" i="1"/>
  <c r="M219" i="1"/>
  <c r="N219" i="1"/>
  <c r="O219" i="1"/>
  <c r="M220" i="1"/>
  <c r="N220" i="1"/>
  <c r="O220" i="1"/>
  <c r="M221" i="1"/>
  <c r="N221" i="1"/>
  <c r="O221" i="1"/>
  <c r="M222" i="1"/>
  <c r="N222" i="1"/>
  <c r="O222" i="1"/>
  <c r="M223" i="1"/>
  <c r="N223" i="1"/>
  <c r="O223" i="1"/>
  <c r="M224" i="1"/>
  <c r="N224" i="1"/>
  <c r="O224" i="1"/>
  <c r="M225" i="1"/>
  <c r="N225" i="1"/>
  <c r="O225" i="1"/>
  <c r="M226" i="1"/>
  <c r="N226" i="1"/>
  <c r="O226" i="1"/>
  <c r="M227" i="1"/>
  <c r="N227" i="1"/>
  <c r="O227" i="1"/>
  <c r="M228" i="1"/>
  <c r="N228" i="1"/>
  <c r="O228" i="1"/>
  <c r="M229" i="1"/>
  <c r="N229" i="1"/>
  <c r="O229" i="1"/>
  <c r="M230" i="1"/>
  <c r="N230" i="1"/>
  <c r="O230" i="1"/>
  <c r="M231" i="1"/>
  <c r="N231" i="1"/>
  <c r="O231" i="1"/>
  <c r="M232" i="1"/>
  <c r="N232" i="1"/>
  <c r="O232" i="1"/>
  <c r="M233" i="1"/>
  <c r="N233" i="1"/>
  <c r="O233" i="1"/>
  <c r="M234" i="1"/>
  <c r="N234" i="1"/>
  <c r="O234" i="1"/>
  <c r="M235" i="1"/>
  <c r="N235" i="1"/>
  <c r="O235" i="1"/>
  <c r="M236" i="1"/>
  <c r="N236" i="1"/>
  <c r="O236" i="1"/>
  <c r="M237" i="1"/>
  <c r="N237" i="1"/>
  <c r="O237" i="1"/>
  <c r="M238" i="1"/>
  <c r="N238" i="1"/>
  <c r="O238" i="1"/>
  <c r="M239" i="1"/>
  <c r="N239" i="1"/>
  <c r="O239" i="1"/>
  <c r="M240" i="1"/>
  <c r="N240" i="1"/>
  <c r="O240" i="1"/>
  <c r="M241" i="1"/>
  <c r="N241" i="1"/>
  <c r="O241" i="1"/>
  <c r="M242" i="1"/>
  <c r="N242" i="1"/>
  <c r="O242" i="1"/>
  <c r="M243" i="1"/>
  <c r="N243" i="1"/>
  <c r="O243" i="1"/>
  <c r="M244" i="1"/>
  <c r="N244" i="1"/>
  <c r="O244" i="1"/>
  <c r="M245" i="1"/>
  <c r="N245" i="1"/>
  <c r="O245" i="1"/>
  <c r="M246" i="1"/>
  <c r="N246" i="1"/>
  <c r="O246" i="1"/>
  <c r="M247" i="1"/>
  <c r="N247" i="1"/>
  <c r="O247" i="1"/>
  <c r="M248" i="1"/>
  <c r="N248" i="1"/>
  <c r="O248" i="1"/>
  <c r="M249" i="1"/>
  <c r="N249" i="1"/>
  <c r="O249" i="1"/>
  <c r="M250" i="1"/>
  <c r="N250" i="1"/>
  <c r="O250" i="1"/>
  <c r="M251" i="1"/>
  <c r="N251" i="1"/>
  <c r="O251" i="1"/>
  <c r="M252" i="1"/>
  <c r="N252" i="1"/>
  <c r="O252" i="1"/>
  <c r="M253" i="1"/>
  <c r="N253" i="1"/>
  <c r="O253" i="1"/>
  <c r="M254" i="1"/>
  <c r="N254" i="1"/>
  <c r="O254" i="1"/>
  <c r="M255" i="1"/>
  <c r="N255" i="1"/>
  <c r="O255" i="1"/>
  <c r="M256" i="1"/>
  <c r="N256" i="1"/>
  <c r="O256" i="1"/>
  <c r="M257" i="1"/>
  <c r="N257" i="1"/>
  <c r="O257" i="1"/>
  <c r="M258" i="1"/>
  <c r="N258" i="1"/>
  <c r="O258" i="1"/>
  <c r="M259" i="1"/>
  <c r="N259" i="1"/>
  <c r="O259" i="1"/>
  <c r="M260" i="1"/>
  <c r="N260" i="1"/>
  <c r="O260" i="1"/>
  <c r="M261" i="1"/>
  <c r="N261" i="1"/>
  <c r="O261" i="1"/>
  <c r="M262" i="1"/>
  <c r="N262" i="1"/>
  <c r="O262" i="1"/>
  <c r="M263" i="1"/>
  <c r="N263" i="1"/>
  <c r="O263" i="1"/>
  <c r="M264" i="1"/>
  <c r="N264" i="1"/>
  <c r="O264" i="1"/>
  <c r="M265" i="1"/>
  <c r="N265" i="1"/>
  <c r="O265" i="1"/>
  <c r="M266" i="1"/>
  <c r="N266" i="1"/>
  <c r="O266" i="1"/>
  <c r="M267" i="1"/>
  <c r="N267" i="1"/>
  <c r="O267" i="1"/>
  <c r="M268" i="1"/>
  <c r="N268" i="1"/>
  <c r="O268" i="1"/>
  <c r="M269" i="1"/>
  <c r="N269" i="1"/>
  <c r="O269" i="1"/>
  <c r="M270" i="1"/>
  <c r="N270" i="1"/>
  <c r="O270" i="1"/>
  <c r="M271" i="1"/>
  <c r="N271" i="1"/>
  <c r="O271" i="1"/>
  <c r="M272" i="1"/>
  <c r="N272" i="1"/>
  <c r="O272" i="1"/>
  <c r="M273" i="1"/>
  <c r="N273" i="1"/>
  <c r="O273" i="1"/>
  <c r="M274" i="1"/>
  <c r="N274" i="1"/>
  <c r="O274" i="1"/>
  <c r="M275" i="1"/>
  <c r="N275" i="1"/>
  <c r="O275" i="1"/>
  <c r="M276" i="1"/>
  <c r="N276" i="1"/>
  <c r="O276" i="1"/>
  <c r="M277" i="1"/>
  <c r="N277" i="1"/>
  <c r="O277" i="1"/>
  <c r="M278" i="1"/>
  <c r="N278" i="1"/>
  <c r="O278" i="1"/>
  <c r="M279" i="1"/>
  <c r="N279" i="1"/>
  <c r="O279" i="1"/>
  <c r="M280" i="1"/>
  <c r="N280" i="1"/>
  <c r="O280" i="1"/>
  <c r="M281" i="1"/>
  <c r="N281" i="1"/>
  <c r="O281" i="1"/>
  <c r="M282" i="1"/>
  <c r="N282" i="1"/>
  <c r="O282" i="1"/>
  <c r="M283" i="1"/>
  <c r="N283" i="1"/>
  <c r="O283" i="1"/>
  <c r="M284" i="1"/>
  <c r="N284" i="1"/>
  <c r="O284" i="1"/>
  <c r="M285" i="1"/>
  <c r="N285" i="1"/>
  <c r="O285" i="1"/>
  <c r="M286" i="1"/>
  <c r="N286" i="1"/>
  <c r="O286" i="1"/>
  <c r="M287" i="1"/>
  <c r="N287" i="1"/>
  <c r="O287" i="1"/>
  <c r="M288" i="1"/>
  <c r="N288" i="1"/>
  <c r="O288" i="1"/>
  <c r="M289" i="1"/>
  <c r="N289" i="1"/>
  <c r="O289" i="1"/>
  <c r="M290" i="1"/>
  <c r="N290" i="1"/>
  <c r="O290" i="1"/>
  <c r="M291" i="1"/>
  <c r="N291" i="1"/>
  <c r="O291" i="1"/>
  <c r="M292" i="1"/>
  <c r="N292" i="1"/>
  <c r="O292" i="1"/>
  <c r="M293" i="1"/>
  <c r="N293" i="1"/>
  <c r="O293" i="1"/>
  <c r="M294" i="1"/>
  <c r="N294" i="1"/>
  <c r="O294" i="1"/>
  <c r="M295" i="1"/>
  <c r="N295" i="1"/>
  <c r="O295" i="1"/>
  <c r="M296" i="1"/>
  <c r="N296" i="1"/>
  <c r="O296" i="1"/>
  <c r="M297" i="1"/>
  <c r="N297" i="1"/>
  <c r="O297" i="1"/>
  <c r="M298" i="1"/>
  <c r="N298" i="1"/>
  <c r="O298" i="1"/>
  <c r="M299" i="1"/>
  <c r="N299" i="1"/>
  <c r="O299" i="1"/>
  <c r="M300" i="1"/>
  <c r="N300" i="1"/>
  <c r="O300" i="1"/>
  <c r="M301" i="1"/>
  <c r="N301" i="1"/>
  <c r="O301" i="1"/>
  <c r="M302" i="1"/>
  <c r="N302" i="1"/>
  <c r="O302" i="1"/>
  <c r="M303" i="1"/>
  <c r="N303" i="1"/>
  <c r="O303" i="1"/>
  <c r="M304" i="1"/>
  <c r="N304" i="1"/>
  <c r="O304" i="1"/>
  <c r="M305" i="1"/>
  <c r="N305" i="1"/>
  <c r="O305" i="1"/>
  <c r="M306" i="1"/>
  <c r="N306" i="1"/>
  <c r="O306" i="1"/>
  <c r="M307" i="1"/>
  <c r="N307" i="1"/>
  <c r="O307" i="1"/>
  <c r="M308" i="1"/>
  <c r="N308" i="1"/>
  <c r="O308" i="1"/>
  <c r="M309" i="1"/>
  <c r="N309" i="1"/>
  <c r="O309" i="1"/>
  <c r="M310" i="1"/>
  <c r="N310" i="1"/>
  <c r="O310" i="1"/>
  <c r="M311" i="1"/>
  <c r="N311" i="1"/>
  <c r="O311" i="1"/>
  <c r="M312" i="1"/>
  <c r="N312" i="1"/>
  <c r="O312" i="1"/>
  <c r="M313" i="1"/>
  <c r="N313" i="1"/>
  <c r="O313" i="1"/>
  <c r="M314" i="1"/>
  <c r="N314" i="1"/>
  <c r="O314" i="1"/>
  <c r="M315" i="1"/>
  <c r="N315" i="1"/>
  <c r="O315" i="1"/>
  <c r="M316" i="1"/>
  <c r="N316" i="1"/>
  <c r="O316" i="1"/>
  <c r="M317" i="1"/>
  <c r="N317" i="1"/>
  <c r="O317" i="1"/>
  <c r="M318" i="1"/>
  <c r="N318" i="1"/>
  <c r="O318" i="1"/>
  <c r="M319" i="1"/>
  <c r="N319" i="1"/>
  <c r="O319" i="1"/>
  <c r="M320" i="1"/>
  <c r="N320" i="1"/>
  <c r="O320" i="1"/>
  <c r="M321" i="1"/>
  <c r="N321" i="1"/>
  <c r="O321" i="1"/>
  <c r="M322" i="1"/>
  <c r="N322" i="1"/>
  <c r="O322" i="1"/>
  <c r="B20" i="28"/>
  <c r="P302" i="18" l="1"/>
  <c r="O302" i="18"/>
  <c r="P12" i="1"/>
  <c r="H299" i="18"/>
  <c r="F297" i="18"/>
  <c r="F296" i="18"/>
  <c r="H294" i="18"/>
  <c r="E127" i="1"/>
  <c r="O127" i="1" s="1"/>
  <c r="D130" i="1"/>
  <c r="F130" i="1"/>
  <c r="G130" i="1"/>
  <c r="H130" i="1"/>
  <c r="D131" i="1"/>
  <c r="F131" i="1"/>
  <c r="G131" i="1"/>
  <c r="H131" i="1"/>
  <c r="C132" i="1"/>
  <c r="D132" i="1"/>
  <c r="F132" i="1"/>
  <c r="G132" i="1"/>
  <c r="J132" i="1" s="1"/>
  <c r="C133" i="1"/>
  <c r="D133" i="1"/>
  <c r="E133" i="1"/>
  <c r="O133" i="1" s="1"/>
  <c r="F133" i="1"/>
  <c r="G133" i="1"/>
  <c r="C139" i="1"/>
  <c r="D139" i="1"/>
  <c r="F139" i="1"/>
  <c r="G139" i="1"/>
  <c r="J139" i="1" s="1"/>
  <c r="C140" i="1"/>
  <c r="D140" i="1"/>
  <c r="E140" i="1"/>
  <c r="F140" i="1"/>
  <c r="G140" i="1"/>
  <c r="C141" i="1"/>
  <c r="D141" i="1"/>
  <c r="F141" i="1"/>
  <c r="G141" i="1"/>
  <c r="J141" i="1" s="1"/>
  <c r="C142" i="1"/>
  <c r="D142" i="1"/>
  <c r="F142" i="1"/>
  <c r="G142" i="1"/>
  <c r="J142" i="1" s="1"/>
  <c r="C143" i="1"/>
  <c r="D143" i="1"/>
  <c r="F143" i="1"/>
  <c r="G143" i="1"/>
  <c r="J143" i="1" s="1"/>
  <c r="C144" i="1"/>
  <c r="D144" i="1"/>
  <c r="F144" i="1"/>
  <c r="G144" i="1"/>
  <c r="J144" i="1" s="1"/>
  <c r="C149" i="1"/>
  <c r="D149" i="1"/>
  <c r="F149" i="1"/>
  <c r="G149" i="1"/>
  <c r="J149" i="1" s="1"/>
  <c r="D150" i="1"/>
  <c r="F150" i="1"/>
  <c r="G150" i="1"/>
  <c r="H150" i="1"/>
  <c r="C155" i="1"/>
  <c r="D155" i="1"/>
  <c r="F155" i="1"/>
  <c r="G155" i="1"/>
  <c r="J155" i="1" s="1"/>
  <c r="C158" i="1"/>
  <c r="D158" i="1"/>
  <c r="F158" i="1"/>
  <c r="G158" i="1"/>
  <c r="J158" i="1" s="1"/>
  <c r="C160" i="1"/>
  <c r="D160" i="1"/>
  <c r="F160" i="1"/>
  <c r="G160" i="1"/>
  <c r="J160" i="1" s="1"/>
  <c r="C161" i="1"/>
  <c r="D161" i="1"/>
  <c r="F161" i="1"/>
  <c r="G161" i="1"/>
  <c r="J161" i="1" s="1"/>
  <c r="C162" i="1"/>
  <c r="D162" i="1"/>
  <c r="F162" i="1"/>
  <c r="G162" i="1"/>
  <c r="J162" i="1" s="1"/>
  <c r="C164" i="1"/>
  <c r="D164" i="1"/>
  <c r="F164" i="1"/>
  <c r="G164" i="1"/>
  <c r="J164" i="1" s="1"/>
  <c r="C166" i="1"/>
  <c r="D166" i="1"/>
  <c r="F166" i="1"/>
  <c r="G166" i="1"/>
  <c r="J166" i="1" s="1"/>
  <c r="D167" i="1"/>
  <c r="F167" i="1"/>
  <c r="G167" i="1"/>
  <c r="H167" i="1"/>
  <c r="C169" i="1"/>
  <c r="D169" i="1"/>
  <c r="F169" i="1"/>
  <c r="I169" i="1" s="1"/>
  <c r="G169" i="1"/>
  <c r="J169" i="1" s="1"/>
  <c r="C171" i="1"/>
  <c r="D171" i="1"/>
  <c r="F171" i="1"/>
  <c r="I171" i="1" s="1"/>
  <c r="G171" i="1"/>
  <c r="J171" i="1" s="1"/>
  <c r="C172" i="1"/>
  <c r="D172" i="1"/>
  <c r="F172" i="1"/>
  <c r="I172" i="1" s="1"/>
  <c r="G172" i="1"/>
  <c r="J172" i="1" s="1"/>
  <c r="C173" i="1"/>
  <c r="D173" i="1"/>
  <c r="F173" i="1"/>
  <c r="I173" i="1" s="1"/>
  <c r="G173" i="1"/>
  <c r="J173" i="1" s="1"/>
  <c r="C174" i="1"/>
  <c r="D174" i="1"/>
  <c r="F174" i="1"/>
  <c r="I174" i="1" s="1"/>
  <c r="G174" i="1"/>
  <c r="J174" i="1" s="1"/>
  <c r="D175" i="1"/>
  <c r="F175" i="1"/>
  <c r="G175" i="1"/>
  <c r="H175" i="1"/>
  <c r="I284" i="18"/>
  <c r="H283" i="18"/>
  <c r="G127" i="1"/>
  <c r="F127" i="1"/>
  <c r="I127" i="1" s="1"/>
  <c r="D127" i="1"/>
  <c r="C127" i="1"/>
  <c r="H125" i="1"/>
  <c r="G125" i="1"/>
  <c r="F125" i="1"/>
  <c r="D125" i="1"/>
  <c r="H121" i="1"/>
  <c r="G121" i="1"/>
  <c r="F121" i="1"/>
  <c r="D121" i="1"/>
  <c r="G119" i="1"/>
  <c r="J119" i="1" s="1"/>
  <c r="F119" i="1"/>
  <c r="I119" i="1" s="1"/>
  <c r="D119" i="1"/>
  <c r="C119" i="1"/>
  <c r="G118" i="1"/>
  <c r="J118" i="1" s="1"/>
  <c r="F118" i="1"/>
  <c r="I118" i="1" s="1"/>
  <c r="D118" i="1"/>
  <c r="C118" i="1"/>
  <c r="G117" i="1"/>
  <c r="J117" i="1" s="1"/>
  <c r="F117" i="1"/>
  <c r="D117" i="1"/>
  <c r="C117" i="1"/>
  <c r="G115" i="1"/>
  <c r="J115" i="1" s="1"/>
  <c r="F115" i="1"/>
  <c r="I115" i="1" s="1"/>
  <c r="D115" i="1"/>
  <c r="C115" i="1"/>
  <c r="H113" i="1"/>
  <c r="G113" i="1"/>
  <c r="F113" i="1"/>
  <c r="D113" i="1"/>
  <c r="G112" i="1"/>
  <c r="J112" i="1" s="1"/>
  <c r="F112" i="1"/>
  <c r="I112" i="1" s="1"/>
  <c r="D112" i="1"/>
  <c r="C112" i="1"/>
  <c r="G111" i="1"/>
  <c r="J111" i="1" s="1"/>
  <c r="F111" i="1"/>
  <c r="I111" i="1" s="1"/>
  <c r="D111" i="1"/>
  <c r="C111" i="1"/>
  <c r="G110" i="1"/>
  <c r="J110" i="1" s="1"/>
  <c r="F110" i="1"/>
  <c r="I110" i="1" s="1"/>
  <c r="D110" i="1"/>
  <c r="C110" i="1"/>
  <c r="G109" i="1"/>
  <c r="J109" i="1" s="1"/>
  <c r="F109" i="1"/>
  <c r="I109" i="1" s="1"/>
  <c r="D109" i="1"/>
  <c r="C109" i="1"/>
  <c r="G107" i="1"/>
  <c r="J107" i="1" s="1"/>
  <c r="F107" i="1"/>
  <c r="I107" i="1" s="1"/>
  <c r="D107" i="1"/>
  <c r="C107" i="1"/>
  <c r="G106" i="1"/>
  <c r="J106" i="1" s="1"/>
  <c r="F106" i="1"/>
  <c r="I106" i="1" s="1"/>
  <c r="D106" i="1"/>
  <c r="C106" i="1"/>
  <c r="G105" i="1"/>
  <c r="J105" i="1" s="1"/>
  <c r="F105" i="1"/>
  <c r="I105" i="1" s="1"/>
  <c r="D105" i="1"/>
  <c r="C105" i="1"/>
  <c r="G104" i="1"/>
  <c r="J104" i="1" s="1"/>
  <c r="F104" i="1"/>
  <c r="I104" i="1" s="1"/>
  <c r="D104" i="1"/>
  <c r="C104" i="1"/>
  <c r="G103" i="1"/>
  <c r="J103" i="1" s="1"/>
  <c r="F103" i="1"/>
  <c r="I103" i="1" s="1"/>
  <c r="D103" i="1"/>
  <c r="C103" i="1"/>
  <c r="G102" i="1"/>
  <c r="J102" i="1" s="1"/>
  <c r="F102" i="1"/>
  <c r="I102" i="1" s="1"/>
  <c r="D102" i="1"/>
  <c r="C102" i="1"/>
  <c r="G101" i="1"/>
  <c r="F101" i="1"/>
  <c r="I101" i="1" s="1"/>
  <c r="D101" i="1"/>
  <c r="C101" i="1"/>
  <c r="G100" i="1"/>
  <c r="J100" i="1" s="1"/>
  <c r="F100" i="1"/>
  <c r="I100" i="1" s="1"/>
  <c r="D100" i="1"/>
  <c r="C100" i="1"/>
  <c r="G99" i="1"/>
  <c r="J99" i="1" s="1"/>
  <c r="F99" i="1"/>
  <c r="I99" i="1" s="1"/>
  <c r="D99" i="1"/>
  <c r="C99" i="1"/>
  <c r="G98" i="1"/>
  <c r="J98" i="1" s="1"/>
  <c r="F98" i="1"/>
  <c r="I98" i="1" s="1"/>
  <c r="D98" i="1"/>
  <c r="C98" i="1"/>
  <c r="G97" i="1"/>
  <c r="J97" i="1" s="1"/>
  <c r="F97" i="1"/>
  <c r="I97" i="1" s="1"/>
  <c r="D97" i="1"/>
  <c r="C97" i="1"/>
  <c r="G96" i="1"/>
  <c r="J96" i="1" s="1"/>
  <c r="F96" i="1"/>
  <c r="I96" i="1" s="1"/>
  <c r="D96" i="1"/>
  <c r="C96" i="1"/>
  <c r="G95" i="1"/>
  <c r="J95" i="1" s="1"/>
  <c r="F95" i="1"/>
  <c r="I95" i="1" s="1"/>
  <c r="D95" i="1"/>
  <c r="C95" i="1"/>
  <c r="G94" i="1"/>
  <c r="J94" i="1" s="1"/>
  <c r="F94" i="1"/>
  <c r="I94" i="1" s="1"/>
  <c r="D94" i="1"/>
  <c r="C94" i="1"/>
  <c r="G93" i="1"/>
  <c r="J93" i="1" s="1"/>
  <c r="F93" i="1"/>
  <c r="D93" i="1"/>
  <c r="C93" i="1"/>
  <c r="G91" i="1"/>
  <c r="J91" i="1" s="1"/>
  <c r="F91" i="1"/>
  <c r="I91" i="1" s="1"/>
  <c r="D91" i="1"/>
  <c r="C91" i="1"/>
  <c r="G87" i="1"/>
  <c r="J87" i="1" s="1"/>
  <c r="F87" i="1"/>
  <c r="I87" i="1" s="1"/>
  <c r="D87" i="1"/>
  <c r="C87" i="1"/>
  <c r="G86" i="1"/>
  <c r="J86" i="1" s="1"/>
  <c r="F86" i="1"/>
  <c r="I86" i="1" s="1"/>
  <c r="D86" i="1"/>
  <c r="C86" i="1"/>
  <c r="G85" i="1"/>
  <c r="F85" i="1"/>
  <c r="I85" i="1" s="1"/>
  <c r="D85" i="1"/>
  <c r="C85" i="1"/>
  <c r="H83" i="1"/>
  <c r="G83" i="1"/>
  <c r="F83" i="1"/>
  <c r="D83" i="1"/>
  <c r="H82" i="1"/>
  <c r="G82" i="1"/>
  <c r="F82" i="1"/>
  <c r="D82" i="1"/>
  <c r="G81" i="1"/>
  <c r="J81" i="1" s="1"/>
  <c r="F81" i="1"/>
  <c r="I81" i="1" s="1"/>
  <c r="D81" i="1"/>
  <c r="C81" i="1"/>
  <c r="G80" i="1"/>
  <c r="J80" i="1" s="1"/>
  <c r="F80" i="1"/>
  <c r="I80" i="1" s="1"/>
  <c r="D80" i="1"/>
  <c r="C80" i="1"/>
  <c r="G79" i="1"/>
  <c r="J79" i="1" s="1"/>
  <c r="F79" i="1"/>
  <c r="I79" i="1" s="1"/>
  <c r="D79" i="1"/>
  <c r="C79" i="1"/>
  <c r="G78" i="1"/>
  <c r="J78" i="1" s="1"/>
  <c r="F78" i="1"/>
  <c r="I78" i="1" s="1"/>
  <c r="D78" i="1"/>
  <c r="C78" i="1"/>
  <c r="G77" i="1"/>
  <c r="J77" i="1" s="1"/>
  <c r="F77" i="1"/>
  <c r="I77" i="1" s="1"/>
  <c r="D77" i="1"/>
  <c r="C77" i="1"/>
  <c r="G76" i="1"/>
  <c r="J76" i="1" s="1"/>
  <c r="F76" i="1"/>
  <c r="I76" i="1" s="1"/>
  <c r="D76" i="1"/>
  <c r="C76" i="1"/>
  <c r="G75" i="1"/>
  <c r="J75" i="1" s="1"/>
  <c r="F75" i="1"/>
  <c r="I75" i="1" s="1"/>
  <c r="D75" i="1"/>
  <c r="C75" i="1"/>
  <c r="G74" i="1"/>
  <c r="J74" i="1" s="1"/>
  <c r="F74" i="1"/>
  <c r="I74" i="1" s="1"/>
  <c r="D74" i="1"/>
  <c r="C74" i="1"/>
  <c r="H73" i="1"/>
  <c r="G73" i="1"/>
  <c r="F73" i="1"/>
  <c r="D73" i="1"/>
  <c r="G71" i="1"/>
  <c r="J71" i="1" s="1"/>
  <c r="F71" i="1"/>
  <c r="I71" i="1" s="1"/>
  <c r="D71" i="1"/>
  <c r="C71" i="1"/>
  <c r="G69" i="1"/>
  <c r="J69" i="1" s="1"/>
  <c r="F69" i="1"/>
  <c r="I69" i="1" s="1"/>
  <c r="D69" i="1"/>
  <c r="C69" i="1"/>
  <c r="G68" i="1"/>
  <c r="J68" i="1" s="1"/>
  <c r="F68" i="1"/>
  <c r="I68" i="1" s="1"/>
  <c r="D68" i="1"/>
  <c r="C68" i="1"/>
  <c r="G67" i="1"/>
  <c r="J67" i="1" s="1"/>
  <c r="F67" i="1"/>
  <c r="I67" i="1" s="1"/>
  <c r="D67" i="1"/>
  <c r="C67" i="1"/>
  <c r="G66" i="1"/>
  <c r="J66" i="1" s="1"/>
  <c r="F66" i="1"/>
  <c r="I66" i="1" s="1"/>
  <c r="D66" i="1"/>
  <c r="C66" i="1"/>
  <c r="G65" i="1"/>
  <c r="J65" i="1" s="1"/>
  <c r="F65" i="1"/>
  <c r="I65" i="1" s="1"/>
  <c r="D65" i="1"/>
  <c r="C65" i="1"/>
  <c r="G63" i="1"/>
  <c r="J63" i="1" s="1"/>
  <c r="F63" i="1"/>
  <c r="I63" i="1" s="1"/>
  <c r="D63" i="1"/>
  <c r="C63" i="1"/>
  <c r="G62" i="1"/>
  <c r="J62" i="1" s="1"/>
  <c r="F62" i="1"/>
  <c r="I62" i="1" s="1"/>
  <c r="D62" i="1"/>
  <c r="C62" i="1"/>
  <c r="H60" i="1"/>
  <c r="G60" i="1"/>
  <c r="F60" i="1"/>
  <c r="D60" i="1"/>
  <c r="F140" i="18"/>
  <c r="F139" i="18"/>
  <c r="F133" i="18"/>
  <c r="F129" i="18"/>
  <c r="F128" i="18"/>
  <c r="F130" i="18"/>
  <c r="H57" i="1"/>
  <c r="G57" i="1"/>
  <c r="F57" i="1"/>
  <c r="D57" i="1"/>
  <c r="G56" i="1"/>
  <c r="J56" i="1" s="1"/>
  <c r="F56" i="1"/>
  <c r="D56" i="1"/>
  <c r="C56" i="1"/>
  <c r="G55" i="1"/>
  <c r="J55" i="1" s="1"/>
  <c r="F55" i="1"/>
  <c r="D55" i="1"/>
  <c r="C55" i="1"/>
  <c r="G53" i="1"/>
  <c r="J53" i="1" s="1"/>
  <c r="F53" i="1"/>
  <c r="I53" i="1" s="1"/>
  <c r="D53" i="1"/>
  <c r="C53" i="1"/>
  <c r="G52" i="1"/>
  <c r="J52" i="1" s="1"/>
  <c r="F52" i="1"/>
  <c r="I52" i="1" s="1"/>
  <c r="D52" i="1"/>
  <c r="C52" i="1"/>
  <c r="G51" i="1"/>
  <c r="J51" i="1" s="1"/>
  <c r="F51" i="1"/>
  <c r="I51" i="1" s="1"/>
  <c r="D51" i="1"/>
  <c r="C51" i="1"/>
  <c r="H50" i="1"/>
  <c r="G50" i="1"/>
  <c r="F50" i="1"/>
  <c r="D50" i="1"/>
  <c r="G48" i="1"/>
  <c r="J48" i="1" s="1"/>
  <c r="F48" i="1"/>
  <c r="I48" i="1" s="1"/>
  <c r="D48" i="1"/>
  <c r="C48" i="1"/>
  <c r="G46" i="1"/>
  <c r="J46" i="1" s="1"/>
  <c r="F46" i="1"/>
  <c r="D46" i="1"/>
  <c r="C46" i="1"/>
  <c r="G45" i="1"/>
  <c r="J45" i="1" s="1"/>
  <c r="F45" i="1"/>
  <c r="I45" i="1" s="1"/>
  <c r="D45" i="1"/>
  <c r="C45" i="1"/>
  <c r="G44" i="1"/>
  <c r="J44" i="1" s="1"/>
  <c r="F44" i="1"/>
  <c r="I44" i="1" s="1"/>
  <c r="D44" i="1"/>
  <c r="C44" i="1"/>
  <c r="H42" i="1"/>
  <c r="G42" i="1"/>
  <c r="F42" i="1"/>
  <c r="D42" i="1"/>
  <c r="G41" i="1"/>
  <c r="J41" i="1" s="1"/>
  <c r="F41" i="1"/>
  <c r="I41" i="1" s="1"/>
  <c r="D41" i="1"/>
  <c r="C41" i="1"/>
  <c r="G40" i="1"/>
  <c r="J40" i="1" s="1"/>
  <c r="F40" i="1"/>
  <c r="I40" i="1" s="1"/>
  <c r="D40" i="1"/>
  <c r="C40" i="1"/>
  <c r="G38" i="1"/>
  <c r="J38" i="1" s="1"/>
  <c r="F38" i="1"/>
  <c r="I38" i="1" s="1"/>
  <c r="D38" i="1"/>
  <c r="C38" i="1"/>
  <c r="H37" i="1"/>
  <c r="G37" i="1"/>
  <c r="F37" i="1"/>
  <c r="D37" i="1"/>
  <c r="O66" i="1" l="1"/>
  <c r="O140" i="1"/>
  <c r="O164" i="1"/>
  <c r="P13" i="1"/>
  <c r="I73" i="1"/>
  <c r="H173" i="1"/>
  <c r="H142" i="1"/>
  <c r="H140" i="1"/>
  <c r="H139" i="1"/>
  <c r="J127" i="1"/>
  <c r="H161" i="1"/>
  <c r="H155" i="1"/>
  <c r="H149" i="1"/>
  <c r="H143" i="1"/>
  <c r="H132" i="1"/>
  <c r="H141" i="1"/>
  <c r="H171" i="1"/>
  <c r="H174" i="1"/>
  <c r="H166" i="1"/>
  <c r="H164" i="1"/>
  <c r="H162" i="1"/>
  <c r="H160" i="1"/>
  <c r="H158" i="1"/>
  <c r="H144" i="1"/>
  <c r="H133" i="1"/>
  <c r="H169" i="1"/>
  <c r="H172" i="1"/>
  <c r="I149" i="1"/>
  <c r="I144" i="1"/>
  <c r="I143" i="1"/>
  <c r="I142" i="1"/>
  <c r="I141" i="1"/>
  <c r="I140" i="1"/>
  <c r="J133" i="1"/>
  <c r="J140" i="1"/>
  <c r="I166" i="1"/>
  <c r="I164" i="1"/>
  <c r="I162" i="1"/>
  <c r="I161" i="1"/>
  <c r="I160" i="1"/>
  <c r="I158" i="1"/>
  <c r="I155" i="1"/>
  <c r="I139" i="1"/>
  <c r="I133" i="1"/>
  <c r="I132" i="1"/>
  <c r="H86" i="1"/>
  <c r="H101" i="1"/>
  <c r="H87" i="1"/>
  <c r="H117" i="1"/>
  <c r="H94" i="1"/>
  <c r="H95" i="1"/>
  <c r="H100" i="1"/>
  <c r="H93" i="1"/>
  <c r="H103" i="1"/>
  <c r="H85" i="1"/>
  <c r="I93" i="1"/>
  <c r="H102" i="1"/>
  <c r="H111" i="1"/>
  <c r="H96" i="1"/>
  <c r="H110" i="1"/>
  <c r="H109" i="1"/>
  <c r="H104" i="1"/>
  <c r="H112" i="1"/>
  <c r="J85" i="1"/>
  <c r="H91" i="1"/>
  <c r="H99" i="1"/>
  <c r="J101" i="1"/>
  <c r="H107" i="1"/>
  <c r="H98" i="1"/>
  <c r="H106" i="1"/>
  <c r="H97" i="1"/>
  <c r="H105" i="1"/>
  <c r="I117" i="1"/>
  <c r="J73" i="1"/>
  <c r="M73" i="1" s="1"/>
  <c r="H115" i="1"/>
  <c r="H119" i="1"/>
  <c r="H118" i="1"/>
  <c r="H74" i="1"/>
  <c r="H75" i="1"/>
  <c r="H76" i="1"/>
  <c r="H77" i="1"/>
  <c r="H78" i="1"/>
  <c r="H79" i="1"/>
  <c r="H80" i="1"/>
  <c r="H81" i="1"/>
  <c r="H62" i="1"/>
  <c r="H63" i="1"/>
  <c r="H65" i="1"/>
  <c r="H66" i="1"/>
  <c r="H67" i="1"/>
  <c r="H68" i="1"/>
  <c r="H69" i="1"/>
  <c r="H71" i="1"/>
  <c r="H127" i="1"/>
  <c r="H56" i="1"/>
  <c r="H46" i="1"/>
  <c r="H55" i="1"/>
  <c r="I56" i="1"/>
  <c r="I55" i="1"/>
  <c r="H41" i="1"/>
  <c r="H40" i="1"/>
  <c r="H48" i="1"/>
  <c r="H38" i="1"/>
  <c r="H45" i="1"/>
  <c r="I46" i="1"/>
  <c r="H44" i="1"/>
  <c r="H51" i="1"/>
  <c r="H52" i="1"/>
  <c r="H53" i="1"/>
  <c r="H269" i="18"/>
  <c r="K80" i="1" l="1"/>
  <c r="M80" i="1"/>
  <c r="N80" i="1" s="1"/>
  <c r="K51" i="1"/>
  <c r="M51" i="1"/>
  <c r="N51" i="1" s="1"/>
  <c r="K115" i="1"/>
  <c r="M115" i="1"/>
  <c r="K96" i="1"/>
  <c r="M96" i="1"/>
  <c r="K95" i="1"/>
  <c r="M95" i="1"/>
  <c r="N95" i="1" s="1"/>
  <c r="K172" i="1"/>
  <c r="M172" i="1"/>
  <c r="N172" i="1" s="1"/>
  <c r="K166" i="1"/>
  <c r="M166" i="1"/>
  <c r="N166" i="1" s="1"/>
  <c r="K161" i="1"/>
  <c r="M161" i="1"/>
  <c r="N161" i="1" s="1"/>
  <c r="K69" i="1"/>
  <c r="M69" i="1"/>
  <c r="N69" i="1" s="1"/>
  <c r="K100" i="1"/>
  <c r="M100" i="1"/>
  <c r="N100" i="1" s="1"/>
  <c r="K164" i="1"/>
  <c r="M164" i="1"/>
  <c r="K99" i="1"/>
  <c r="M99" i="1"/>
  <c r="N99" i="1" s="1"/>
  <c r="K169" i="1"/>
  <c r="M169" i="1"/>
  <c r="K174" i="1"/>
  <c r="M174" i="1"/>
  <c r="N174" i="1" s="1"/>
  <c r="K107" i="1"/>
  <c r="M107" i="1"/>
  <c r="N107" i="1" s="1"/>
  <c r="K79" i="1"/>
  <c r="M79" i="1"/>
  <c r="N79" i="1" s="1"/>
  <c r="K44" i="1"/>
  <c r="M44" i="1"/>
  <c r="K78" i="1"/>
  <c r="M78" i="1"/>
  <c r="N78" i="1" s="1"/>
  <c r="K94" i="1"/>
  <c r="M94" i="1"/>
  <c r="N94" i="1" s="1"/>
  <c r="K66" i="1"/>
  <c r="M66" i="1"/>
  <c r="K91" i="1"/>
  <c r="M91" i="1"/>
  <c r="K102" i="1"/>
  <c r="M102" i="1"/>
  <c r="N102" i="1" s="1"/>
  <c r="K117" i="1"/>
  <c r="M117" i="1"/>
  <c r="N117" i="1" s="1"/>
  <c r="K133" i="1"/>
  <c r="M133" i="1"/>
  <c r="N133" i="1" s="1"/>
  <c r="K171" i="1"/>
  <c r="M171" i="1"/>
  <c r="K139" i="1"/>
  <c r="M139" i="1"/>
  <c r="N139" i="1" s="1"/>
  <c r="K52" i="1"/>
  <c r="M52" i="1"/>
  <c r="N52" i="1" s="1"/>
  <c r="K110" i="1"/>
  <c r="M110" i="1"/>
  <c r="K155" i="1"/>
  <c r="M155" i="1"/>
  <c r="N155" i="1" s="1"/>
  <c r="K68" i="1"/>
  <c r="M68" i="1"/>
  <c r="N68" i="1" s="1"/>
  <c r="K46" i="1"/>
  <c r="M46" i="1"/>
  <c r="N46" i="1" s="1"/>
  <c r="K65" i="1"/>
  <c r="M65" i="1"/>
  <c r="K76" i="1"/>
  <c r="M76" i="1"/>
  <c r="N76" i="1" s="1"/>
  <c r="K105" i="1"/>
  <c r="M105" i="1"/>
  <c r="K87" i="1"/>
  <c r="M87" i="1"/>
  <c r="N87" i="1" s="1"/>
  <c r="K144" i="1"/>
  <c r="M144" i="1"/>
  <c r="N144" i="1" s="1"/>
  <c r="K141" i="1"/>
  <c r="M141" i="1"/>
  <c r="N141" i="1" s="1"/>
  <c r="K140" i="1"/>
  <c r="M140" i="1"/>
  <c r="K41" i="1"/>
  <c r="M41" i="1"/>
  <c r="N41" i="1" s="1"/>
  <c r="K67" i="1"/>
  <c r="M67" i="1"/>
  <c r="N67" i="1" s="1"/>
  <c r="K111" i="1"/>
  <c r="M111" i="1"/>
  <c r="N111" i="1" s="1"/>
  <c r="K55" i="1"/>
  <c r="M55" i="1"/>
  <c r="N55" i="1" s="1"/>
  <c r="K45" i="1"/>
  <c r="M45" i="1"/>
  <c r="N45" i="1" s="1"/>
  <c r="K38" i="1"/>
  <c r="M38" i="1"/>
  <c r="N38" i="1" s="1"/>
  <c r="K56" i="1"/>
  <c r="M56" i="1"/>
  <c r="N56" i="1" s="1"/>
  <c r="K63" i="1"/>
  <c r="M63" i="1"/>
  <c r="K75" i="1"/>
  <c r="M75" i="1"/>
  <c r="N75" i="1" s="1"/>
  <c r="K97" i="1"/>
  <c r="M97" i="1"/>
  <c r="N97" i="1" s="1"/>
  <c r="K112" i="1"/>
  <c r="M112" i="1"/>
  <c r="N112" i="1" s="1"/>
  <c r="K85" i="1"/>
  <c r="M85" i="1"/>
  <c r="N85" i="1" s="1"/>
  <c r="K101" i="1"/>
  <c r="M101" i="1"/>
  <c r="N101" i="1" s="1"/>
  <c r="K158" i="1"/>
  <c r="M158" i="1"/>
  <c r="K132" i="1"/>
  <c r="M132" i="1"/>
  <c r="K142" i="1"/>
  <c r="M142" i="1"/>
  <c r="N142" i="1" s="1"/>
  <c r="K77" i="1"/>
  <c r="M77" i="1"/>
  <c r="N77" i="1" s="1"/>
  <c r="K48" i="1"/>
  <c r="M48" i="1"/>
  <c r="N48" i="1" s="1"/>
  <c r="K127" i="1"/>
  <c r="M127" i="1"/>
  <c r="N127" i="1" s="1"/>
  <c r="K62" i="1"/>
  <c r="M62" i="1"/>
  <c r="K74" i="1"/>
  <c r="M74" i="1"/>
  <c r="N74" i="1" s="1"/>
  <c r="K106" i="1"/>
  <c r="M106" i="1"/>
  <c r="N106" i="1" s="1"/>
  <c r="K104" i="1"/>
  <c r="M104" i="1"/>
  <c r="N104" i="1" s="1"/>
  <c r="K103" i="1"/>
  <c r="M103" i="1"/>
  <c r="N103" i="1" s="1"/>
  <c r="K86" i="1"/>
  <c r="M86" i="1"/>
  <c r="N86" i="1" s="1"/>
  <c r="K160" i="1"/>
  <c r="M160" i="1"/>
  <c r="K143" i="1"/>
  <c r="M143" i="1"/>
  <c r="K173" i="1"/>
  <c r="M173" i="1"/>
  <c r="N173" i="1" s="1"/>
  <c r="K119" i="1"/>
  <c r="M119" i="1"/>
  <c r="N119" i="1" s="1"/>
  <c r="K53" i="1"/>
  <c r="M53" i="1"/>
  <c r="N53" i="1" s="1"/>
  <c r="K40" i="1"/>
  <c r="M40" i="1"/>
  <c r="N40" i="1" s="1"/>
  <c r="K71" i="1"/>
  <c r="M71" i="1"/>
  <c r="N71" i="1" s="1"/>
  <c r="K81" i="1"/>
  <c r="M81" i="1"/>
  <c r="N81" i="1" s="1"/>
  <c r="K118" i="1"/>
  <c r="M118" i="1"/>
  <c r="N118" i="1" s="1"/>
  <c r="K98" i="1"/>
  <c r="M98" i="1"/>
  <c r="N98" i="1" s="1"/>
  <c r="K109" i="1"/>
  <c r="M109" i="1"/>
  <c r="N109" i="1" s="1"/>
  <c r="K93" i="1"/>
  <c r="M93" i="1"/>
  <c r="N93" i="1" s="1"/>
  <c r="K162" i="1"/>
  <c r="M162" i="1"/>
  <c r="N162" i="1" s="1"/>
  <c r="K149" i="1"/>
  <c r="M149" i="1"/>
  <c r="N149" i="1" s="1"/>
  <c r="P14" i="1"/>
  <c r="L73" i="1"/>
  <c r="N160" i="1" l="1"/>
  <c r="N65" i="1"/>
  <c r="N110" i="1"/>
  <c r="N140" i="1"/>
  <c r="N164" i="1"/>
  <c r="N66" i="1"/>
  <c r="N63" i="1"/>
  <c r="N115" i="1"/>
  <c r="N143" i="1"/>
  <c r="N171" i="1"/>
  <c r="N132" i="1"/>
  <c r="N169" i="1"/>
  <c r="N158" i="1"/>
  <c r="N91" i="1"/>
  <c r="N44" i="1"/>
  <c r="N96" i="1"/>
  <c r="P15" i="1"/>
  <c r="F253" i="18"/>
  <c r="F252" i="18"/>
  <c r="I250" i="18"/>
  <c r="H233" i="18"/>
  <c r="P16" i="1" l="1"/>
  <c r="G235" i="18"/>
  <c r="E235" i="18"/>
  <c r="D235" i="18"/>
  <c r="G234" i="18"/>
  <c r="E234" i="18"/>
  <c r="D234" i="18"/>
  <c r="G232" i="18"/>
  <c r="E232" i="18"/>
  <c r="D232" i="18"/>
  <c r="G231" i="18"/>
  <c r="E231" i="18"/>
  <c r="D231" i="18"/>
  <c r="G229" i="18"/>
  <c r="P17" i="1" l="1"/>
  <c r="F216" i="18"/>
  <c r="F215" i="18"/>
  <c r="F220" i="18"/>
  <c r="F219" i="18"/>
  <c r="P18" i="1" l="1"/>
  <c r="C18" i="28"/>
  <c r="B18" i="28"/>
  <c r="B19" i="28"/>
  <c r="P19" i="1" l="1"/>
  <c r="P20" i="1" l="1"/>
  <c r="M36" i="18"/>
  <c r="P36" i="18" s="1"/>
  <c r="M37" i="18"/>
  <c r="M38" i="18"/>
  <c r="M39" i="18"/>
  <c r="M40" i="18"/>
  <c r="M41" i="18"/>
  <c r="M42" i="18"/>
  <c r="M43" i="18"/>
  <c r="M44" i="18"/>
  <c r="M45" i="18"/>
  <c r="M46" i="18"/>
  <c r="M47" i="18"/>
  <c r="P47" i="18" s="1"/>
  <c r="M48" i="18"/>
  <c r="M49" i="18"/>
  <c r="M50" i="18"/>
  <c r="M51" i="18"/>
  <c r="O51" i="18" s="1"/>
  <c r="M52" i="18"/>
  <c r="M53" i="18"/>
  <c r="M54" i="18"/>
  <c r="M55" i="18"/>
  <c r="M56" i="18"/>
  <c r="O56" i="18" s="1"/>
  <c r="M57" i="18"/>
  <c r="M58" i="18"/>
  <c r="M59" i="18"/>
  <c r="M60" i="18"/>
  <c r="M61" i="18"/>
  <c r="M62" i="18"/>
  <c r="M63" i="18"/>
  <c r="M64" i="18"/>
  <c r="M65" i="18"/>
  <c r="M66" i="18"/>
  <c r="M67" i="18"/>
  <c r="M68" i="18"/>
  <c r="M69" i="18"/>
  <c r="M70" i="18"/>
  <c r="M71" i="18"/>
  <c r="M72" i="18"/>
  <c r="M73" i="18"/>
  <c r="M74" i="18"/>
  <c r="M75" i="18"/>
  <c r="P75" i="18" s="1"/>
  <c r="M76" i="18"/>
  <c r="M77" i="18"/>
  <c r="M78" i="18"/>
  <c r="M79" i="18"/>
  <c r="O79" i="18" s="1"/>
  <c r="M80" i="18"/>
  <c r="M81" i="18"/>
  <c r="M82" i="18"/>
  <c r="P82" i="18" s="1"/>
  <c r="M83" i="18"/>
  <c r="M84" i="18"/>
  <c r="M85" i="18"/>
  <c r="M86" i="18"/>
  <c r="M87" i="18"/>
  <c r="M88" i="18"/>
  <c r="M89" i="18"/>
  <c r="M90" i="18"/>
  <c r="P90" i="18" s="1"/>
  <c r="O90" i="18"/>
  <c r="M91" i="18"/>
  <c r="M92" i="18"/>
  <c r="M93" i="18"/>
  <c r="M94" i="18"/>
  <c r="M95" i="18"/>
  <c r="M96" i="18"/>
  <c r="M97" i="18"/>
  <c r="M98" i="18"/>
  <c r="M99" i="18"/>
  <c r="O99" i="18" s="1"/>
  <c r="P99" i="18"/>
  <c r="M100" i="18"/>
  <c r="M101" i="18"/>
  <c r="M102" i="18"/>
  <c r="M103" i="18"/>
  <c r="O103" i="18" s="1"/>
  <c r="P103" i="18"/>
  <c r="M104" i="18"/>
  <c r="M105" i="18"/>
  <c r="M106" i="18"/>
  <c r="O106" i="18" s="1"/>
  <c r="M107" i="18"/>
  <c r="M108" i="18"/>
  <c r="M109" i="18"/>
  <c r="M110" i="18"/>
  <c r="M111" i="18"/>
  <c r="M112" i="18"/>
  <c r="M113" i="18"/>
  <c r="M114" i="18"/>
  <c r="O114" i="18" s="1"/>
  <c r="M115" i="18"/>
  <c r="M116" i="18"/>
  <c r="M117" i="18"/>
  <c r="M118" i="18"/>
  <c r="M119" i="18"/>
  <c r="O119" i="18" s="1"/>
  <c r="M120" i="18"/>
  <c r="M121" i="18"/>
  <c r="M122" i="18"/>
  <c r="M123" i="18"/>
  <c r="P123" i="18" s="1"/>
  <c r="M124" i="18"/>
  <c r="M125" i="18"/>
  <c r="M126" i="18"/>
  <c r="M127" i="18"/>
  <c r="O127" i="18" s="1"/>
  <c r="M128" i="18"/>
  <c r="M129" i="18"/>
  <c r="M130" i="18"/>
  <c r="M131" i="18"/>
  <c r="M132" i="18"/>
  <c r="M133" i="18"/>
  <c r="M134" i="18"/>
  <c r="M135" i="18"/>
  <c r="M136" i="18"/>
  <c r="M137" i="18"/>
  <c r="M138" i="18"/>
  <c r="M139" i="18"/>
  <c r="M140" i="18"/>
  <c r="M141" i="18"/>
  <c r="M142" i="18"/>
  <c r="M143" i="18"/>
  <c r="M144" i="18"/>
  <c r="M145" i="18"/>
  <c r="M146" i="18"/>
  <c r="M147" i="18"/>
  <c r="O147" i="18" s="1"/>
  <c r="M148" i="18"/>
  <c r="M149" i="18"/>
  <c r="M150" i="18"/>
  <c r="M151" i="18"/>
  <c r="M152" i="18"/>
  <c r="M153" i="18"/>
  <c r="O153" i="18" s="1"/>
  <c r="M154" i="18"/>
  <c r="M155" i="18"/>
  <c r="M156" i="18"/>
  <c r="M157" i="18"/>
  <c r="M158" i="18"/>
  <c r="M159" i="18"/>
  <c r="P159" i="18" s="1"/>
  <c r="O159" i="18"/>
  <c r="M160" i="18"/>
  <c r="M161" i="18"/>
  <c r="M162" i="18"/>
  <c r="M163" i="18"/>
  <c r="M164" i="18"/>
  <c r="M165" i="18"/>
  <c r="M166" i="18"/>
  <c r="M167" i="18"/>
  <c r="M168" i="18"/>
  <c r="M169" i="18"/>
  <c r="M170" i="18"/>
  <c r="M171" i="18"/>
  <c r="M172" i="18"/>
  <c r="M173" i="18"/>
  <c r="O173" i="18" s="1"/>
  <c r="M174" i="18"/>
  <c r="M175" i="18"/>
  <c r="M176" i="18"/>
  <c r="M177" i="18"/>
  <c r="M178" i="18"/>
  <c r="O178" i="18" s="1"/>
  <c r="M179" i="18"/>
  <c r="M180" i="18"/>
  <c r="M181" i="18"/>
  <c r="O181" i="18" s="1"/>
  <c r="M182" i="18"/>
  <c r="M183" i="18"/>
  <c r="M184" i="18"/>
  <c r="M185" i="18"/>
  <c r="M186" i="18"/>
  <c r="M187" i="18"/>
  <c r="M188" i="18"/>
  <c r="M189" i="18"/>
  <c r="O189" i="18" s="1"/>
  <c r="M190" i="18"/>
  <c r="M191" i="18"/>
  <c r="O191" i="18" s="1"/>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O221" i="18" s="1"/>
  <c r="M222" i="18"/>
  <c r="M223" i="18"/>
  <c r="O223" i="18" s="1"/>
  <c r="M224" i="18"/>
  <c r="M225" i="18"/>
  <c r="M226" i="18"/>
  <c r="M227" i="18"/>
  <c r="M228" i="18"/>
  <c r="M229" i="18"/>
  <c r="M230" i="18"/>
  <c r="M231" i="18"/>
  <c r="M232" i="18"/>
  <c r="M233" i="18"/>
  <c r="M234" i="18"/>
  <c r="M235" i="18"/>
  <c r="M236" i="18"/>
  <c r="M237" i="18"/>
  <c r="M238" i="18"/>
  <c r="M239" i="18"/>
  <c r="M240" i="18"/>
  <c r="M241" i="18"/>
  <c r="P241" i="18" s="1"/>
  <c r="M242" i="18"/>
  <c r="M243" i="18"/>
  <c r="M244" i="18"/>
  <c r="M245" i="18"/>
  <c r="M246" i="18"/>
  <c r="M247" i="18"/>
  <c r="M248" i="18"/>
  <c r="O248" i="18" s="1"/>
  <c r="P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P272" i="18" s="1"/>
  <c r="M273" i="18"/>
  <c r="M274" i="18"/>
  <c r="O274" i="18" s="1"/>
  <c r="M275" i="18"/>
  <c r="M276" i="18"/>
  <c r="M277" i="18"/>
  <c r="M278" i="18"/>
  <c r="M279" i="18"/>
  <c r="M280" i="18"/>
  <c r="O280" i="18" s="1"/>
  <c r="M281" i="18"/>
  <c r="M282" i="18"/>
  <c r="M283" i="18"/>
  <c r="M284" i="18"/>
  <c r="M285" i="18"/>
  <c r="M286" i="18"/>
  <c r="O286" i="18" s="1"/>
  <c r="M287" i="18"/>
  <c r="M288" i="18"/>
  <c r="M289" i="18"/>
  <c r="P289" i="18" s="1"/>
  <c r="M290" i="18"/>
  <c r="M291" i="18"/>
  <c r="M292" i="18"/>
  <c r="M293" i="18"/>
  <c r="M294" i="18"/>
  <c r="M295" i="18"/>
  <c r="P295" i="18" s="1"/>
  <c r="M296" i="18"/>
  <c r="M297" i="18"/>
  <c r="M298" i="18"/>
  <c r="M299" i="18"/>
  <c r="M300" i="18"/>
  <c r="M301" i="18"/>
  <c r="P301" i="18" s="1"/>
  <c r="O301" i="18"/>
  <c r="O47" i="18" l="1"/>
  <c r="O272" i="18"/>
  <c r="P173" i="18"/>
  <c r="P127" i="18"/>
  <c r="P51" i="18"/>
  <c r="P223" i="18"/>
  <c r="P191" i="18"/>
  <c r="P280" i="18"/>
  <c r="P79" i="18"/>
  <c r="O295" i="18"/>
  <c r="P181" i="18"/>
  <c r="O123" i="18"/>
  <c r="O75" i="18"/>
  <c r="P147" i="18"/>
  <c r="P114" i="18"/>
  <c r="P56" i="18"/>
  <c r="P119" i="18"/>
  <c r="O82" i="18"/>
  <c r="P106" i="18"/>
  <c r="P189" i="18"/>
  <c r="P21" i="1"/>
  <c r="I233" i="18"/>
  <c r="J233" i="18" s="1"/>
  <c r="I232" i="18"/>
  <c r="H232" i="18"/>
  <c r="I231" i="18"/>
  <c r="H231" i="18"/>
  <c r="I235" i="18"/>
  <c r="H235" i="18"/>
  <c r="I234" i="18"/>
  <c r="H234" i="18"/>
  <c r="P236" i="18"/>
  <c r="O230" i="18"/>
  <c r="P230" i="18"/>
  <c r="P214" i="18"/>
  <c r="O217" i="18"/>
  <c r="P217" i="18"/>
  <c r="O289" i="18"/>
  <c r="O245" i="18"/>
  <c r="P245" i="18"/>
  <c r="P286" i="18"/>
  <c r="P274" i="18"/>
  <c r="O241" i="18"/>
  <c r="P251" i="18"/>
  <c r="O251" i="18"/>
  <c r="P221" i="18"/>
  <c r="O176" i="18"/>
  <c r="P176" i="18"/>
  <c r="P178" i="18"/>
  <c r="O141" i="18"/>
  <c r="P141" i="18"/>
  <c r="P153" i="18"/>
  <c r="O86" i="18"/>
  <c r="P86" i="18"/>
  <c r="O94" i="18"/>
  <c r="P94" i="18"/>
  <c r="P109" i="18"/>
  <c r="P61" i="18"/>
  <c r="O36" i="18"/>
  <c r="O109" i="18"/>
  <c r="O61" i="18"/>
  <c r="G190" i="18"/>
  <c r="E190" i="18"/>
  <c r="D190" i="18"/>
  <c r="D183" i="18"/>
  <c r="E183" i="18"/>
  <c r="G183" i="18"/>
  <c r="H183" i="18"/>
  <c r="O183" i="18" s="1"/>
  <c r="I183" i="18"/>
  <c r="P183" i="18" s="1"/>
  <c r="P22" i="1" l="1"/>
  <c r="J234" i="18"/>
  <c r="J231" i="18"/>
  <c r="J235" i="18"/>
  <c r="J232" i="18"/>
  <c r="O236" i="18"/>
  <c r="O214" i="18"/>
  <c r="J183" i="18"/>
  <c r="P23" i="1" l="1"/>
  <c r="P24" i="1" l="1"/>
  <c r="I190" i="18"/>
  <c r="P190" i="18" s="1"/>
  <c r="H190" i="18"/>
  <c r="O190" i="18" s="1"/>
  <c r="P25" i="1" l="1"/>
  <c r="J190" i="18"/>
  <c r="P26" i="1" l="1"/>
  <c r="D76" i="18"/>
  <c r="E76" i="18"/>
  <c r="G76" i="18"/>
  <c r="D77" i="18"/>
  <c r="E77" i="18"/>
  <c r="G77" i="18"/>
  <c r="H77" i="18"/>
  <c r="O77" i="18" s="1"/>
  <c r="D78" i="18"/>
  <c r="E78" i="18"/>
  <c r="G78" i="18"/>
  <c r="H78" i="18"/>
  <c r="O78" i="18" s="1"/>
  <c r="I78" i="18"/>
  <c r="P78" i="18" s="1"/>
  <c r="P27" i="1" l="1"/>
  <c r="I76" i="18"/>
  <c r="P76" i="18" s="1"/>
  <c r="J78" i="18"/>
  <c r="I77" i="18"/>
  <c r="P77" i="18" s="1"/>
  <c r="H76" i="18"/>
  <c r="O76" i="18" s="1"/>
  <c r="P28" i="1" l="1"/>
  <c r="J76" i="18"/>
  <c r="J77" i="18"/>
  <c r="P29" i="1" l="1"/>
  <c r="B8" i="32"/>
  <c r="A8" i="32"/>
  <c r="P30" i="1" l="1"/>
  <c r="B197" i="32"/>
  <c r="B150" i="32"/>
  <c r="B103" i="32"/>
  <c r="B56" i="32"/>
  <c r="P31" i="1" l="1"/>
  <c r="A16" i="30"/>
  <c r="A17" i="30"/>
  <c r="H146" i="18"/>
  <c r="O146" i="18" s="1"/>
  <c r="H25" i="1"/>
  <c r="G25" i="1"/>
  <c r="F25" i="1"/>
  <c r="D25" i="1"/>
  <c r="C24" i="1"/>
  <c r="D24" i="1"/>
  <c r="F24" i="1"/>
  <c r="G24" i="1"/>
  <c r="J24" i="1" s="1"/>
  <c r="H16" i="1"/>
  <c r="G16" i="1"/>
  <c r="F16" i="1"/>
  <c r="D16" i="1"/>
  <c r="H168" i="18"/>
  <c r="O168" i="18" s="1"/>
  <c r="H162" i="18"/>
  <c r="O162" i="18" s="1"/>
  <c r="H172" i="18"/>
  <c r="O172" i="18" s="1"/>
  <c r="H166" i="18"/>
  <c r="O166" i="18" s="1"/>
  <c r="P32" i="1" l="1"/>
  <c r="H24" i="1"/>
  <c r="I24" i="1"/>
  <c r="H158" i="18"/>
  <c r="O158" i="18" s="1"/>
  <c r="H152" i="18"/>
  <c r="O152" i="18" s="1"/>
  <c r="H126" i="18"/>
  <c r="O126" i="18" s="1"/>
  <c r="H110" i="18"/>
  <c r="O110" i="18" s="1"/>
  <c r="H81" i="18"/>
  <c r="O81" i="18" s="1"/>
  <c r="K24" i="1" l="1"/>
  <c r="M24" i="1"/>
  <c r="P33" i="1"/>
  <c r="E55" i="18"/>
  <c r="P34" i="1" l="1"/>
  <c r="H41" i="18"/>
  <c r="O41" i="18" s="1"/>
  <c r="D28" i="18"/>
  <c r="E28" i="18"/>
  <c r="G28" i="18"/>
  <c r="D31" i="18"/>
  <c r="E31" i="18"/>
  <c r="G31" i="18"/>
  <c r="D32" i="18"/>
  <c r="E32" i="18"/>
  <c r="G32" i="18"/>
  <c r="D34" i="18"/>
  <c r="E34" i="18"/>
  <c r="G34" i="18"/>
  <c r="D25" i="18"/>
  <c r="E25" i="18"/>
  <c r="G25" i="18"/>
  <c r="G18" i="18"/>
  <c r="G19" i="18"/>
  <c r="D18" i="18"/>
  <c r="D19" i="18"/>
  <c r="P35" i="1" l="1"/>
  <c r="D8" i="29"/>
  <c r="P36" i="1" l="1"/>
  <c r="Z6" i="31"/>
  <c r="X6" i="31"/>
  <c r="W6" i="31"/>
  <c r="X4" i="31"/>
  <c r="Z4" i="31" s="1"/>
  <c r="W4" i="31"/>
  <c r="X5" i="31"/>
  <c r="Z5" i="31" s="1"/>
  <c r="W5" i="31"/>
  <c r="P37" i="1" l="1"/>
  <c r="F65" i="31"/>
  <c r="P38" i="1" l="1"/>
  <c r="C17" i="28"/>
  <c r="B17" i="28"/>
  <c r="P39" i="1" l="1"/>
  <c r="F58" i="31"/>
  <c r="C58" i="31"/>
  <c r="C52" i="31"/>
  <c r="K35" i="31"/>
  <c r="K32" i="31"/>
  <c r="K33" i="31" s="1"/>
  <c r="K34" i="31" s="1"/>
  <c r="X23" i="31"/>
  <c r="X22" i="31"/>
  <c r="P40" i="1" l="1"/>
  <c r="D22" i="31"/>
  <c r="P41" i="1" l="1"/>
  <c r="C40" i="31"/>
  <c r="E40" i="31"/>
  <c r="C37" i="31"/>
  <c r="E37" i="31" s="1"/>
  <c r="E34" i="31"/>
  <c r="C34" i="31"/>
  <c r="D31" i="31"/>
  <c r="C31" i="31"/>
  <c r="C28" i="31"/>
  <c r="E28" i="31" s="1"/>
  <c r="E25" i="31"/>
  <c r="C25" i="31"/>
  <c r="C22" i="31"/>
  <c r="E19" i="31"/>
  <c r="C19" i="31"/>
  <c r="E16" i="31"/>
  <c r="B16" i="31"/>
  <c r="P42" i="1" l="1"/>
  <c r="E31" i="31"/>
  <c r="E22" i="31"/>
  <c r="E10" i="31" s="1"/>
  <c r="E13" i="31"/>
  <c r="C13" i="31"/>
  <c r="E8" i="31"/>
  <c r="E7" i="31"/>
  <c r="E6" i="31"/>
  <c r="P43" i="1" l="1"/>
  <c r="C17" i="1"/>
  <c r="D17" i="1"/>
  <c r="F17" i="1"/>
  <c r="I17" i="1" s="1"/>
  <c r="G17" i="1"/>
  <c r="J17" i="1" s="1"/>
  <c r="C20" i="1"/>
  <c r="D20" i="1"/>
  <c r="F20" i="1"/>
  <c r="G20" i="1"/>
  <c r="J20" i="1" s="1"/>
  <c r="C21" i="1"/>
  <c r="D21" i="1"/>
  <c r="F21" i="1"/>
  <c r="I21" i="1" s="1"/>
  <c r="G21" i="1"/>
  <c r="J21" i="1" s="1"/>
  <c r="D13" i="1"/>
  <c r="P44" i="1" l="1"/>
  <c r="H21" i="1"/>
  <c r="M21" i="1" s="1"/>
  <c r="H20" i="1"/>
  <c r="I20" i="1"/>
  <c r="H17" i="1"/>
  <c r="M17" i="1" s="1"/>
  <c r="N17" i="1" s="1"/>
  <c r="A14" i="30"/>
  <c r="A15" i="30" s="1"/>
  <c r="B15" i="30" s="1"/>
  <c r="B16" i="28"/>
  <c r="D20" i="15"/>
  <c r="M20" i="1" l="1"/>
  <c r="P45" i="1"/>
  <c r="K17" i="1"/>
  <c r="K20" i="1"/>
  <c r="K21" i="1"/>
  <c r="M17" i="18"/>
  <c r="N21" i="1" l="1"/>
  <c r="N20" i="1"/>
  <c r="P46" i="1"/>
  <c r="M10" i="18"/>
  <c r="I10" i="18" s="1"/>
  <c r="M11" i="18"/>
  <c r="I11" i="18" s="1"/>
  <c r="P11" i="18" s="1"/>
  <c r="M12" i="18"/>
  <c r="H12" i="18" s="1"/>
  <c r="M13" i="18"/>
  <c r="M14" i="18"/>
  <c r="I14" i="18" s="1"/>
  <c r="M15" i="18"/>
  <c r="H15" i="18" s="1"/>
  <c r="O15" i="18" s="1"/>
  <c r="M16" i="18"/>
  <c r="H16" i="18" s="1"/>
  <c r="M18" i="18"/>
  <c r="M19" i="18"/>
  <c r="M20" i="18"/>
  <c r="M21" i="18"/>
  <c r="M22" i="18"/>
  <c r="M23" i="18"/>
  <c r="M24" i="18"/>
  <c r="M25" i="18"/>
  <c r="M26" i="18"/>
  <c r="M27" i="18"/>
  <c r="M28" i="18"/>
  <c r="M29" i="18"/>
  <c r="M30" i="18"/>
  <c r="M31" i="18"/>
  <c r="M32" i="18"/>
  <c r="M33" i="18"/>
  <c r="M34" i="18"/>
  <c r="M35" i="18"/>
  <c r="M9" i="18"/>
  <c r="O9" i="18" s="1"/>
  <c r="L9" i="18"/>
  <c r="I13" i="18"/>
  <c r="P13" i="18" s="1"/>
  <c r="H10" i="18"/>
  <c r="O10" i="18" s="1"/>
  <c r="H11" i="18"/>
  <c r="H13" i="18"/>
  <c r="H14" i="18"/>
  <c r="O14" i="18" s="1"/>
  <c r="G10" i="18"/>
  <c r="G11" i="18"/>
  <c r="G12" i="18"/>
  <c r="G13" i="18"/>
  <c r="G14" i="18"/>
  <c r="G15" i="18"/>
  <c r="G16" i="18"/>
  <c r="E10" i="18"/>
  <c r="E11" i="18"/>
  <c r="E12" i="18"/>
  <c r="E13" i="18"/>
  <c r="E14" i="18"/>
  <c r="E15" i="18"/>
  <c r="E16" i="18"/>
  <c r="I12" i="18" l="1"/>
  <c r="I16" i="18"/>
  <c r="J16" i="18" s="1"/>
  <c r="I15" i="18"/>
  <c r="P15" i="18" s="1"/>
  <c r="P47" i="1"/>
  <c r="L10" i="18"/>
  <c r="L11" i="18" s="1"/>
  <c r="L12" i="18" s="1"/>
  <c r="L13" i="18" s="1"/>
  <c r="L14" i="18" s="1"/>
  <c r="L15" i="18" s="1"/>
  <c r="L16" i="18" s="1"/>
  <c r="N9" i="18"/>
  <c r="N10" i="18" s="1"/>
  <c r="N11" i="18" s="1"/>
  <c r="N12" i="18" s="1"/>
  <c r="N13" i="18" s="1"/>
  <c r="N14" i="18" s="1"/>
  <c r="N15" i="18" s="1"/>
  <c r="N16" i="18" s="1"/>
  <c r="N17" i="18" s="1"/>
  <c r="N18" i="18" s="1"/>
  <c r="H19" i="18"/>
  <c r="J19" i="18" s="1"/>
  <c r="I19" i="18"/>
  <c r="H18" i="18"/>
  <c r="I18" i="18"/>
  <c r="H28" i="18"/>
  <c r="I28" i="18"/>
  <c r="P28" i="18" s="1"/>
  <c r="H31" i="18"/>
  <c r="I31" i="18"/>
  <c r="P31" i="18" s="1"/>
  <c r="H34" i="18"/>
  <c r="I34" i="18"/>
  <c r="H32" i="18"/>
  <c r="I32" i="18"/>
  <c r="H25" i="18"/>
  <c r="I25" i="18"/>
  <c r="P25" i="18" s="1"/>
  <c r="O13" i="18"/>
  <c r="O16" i="18"/>
  <c r="O11" i="18"/>
  <c r="P14" i="18"/>
  <c r="O12" i="18"/>
  <c r="P12" i="18"/>
  <c r="P10" i="18"/>
  <c r="P9" i="18"/>
  <c r="J14" i="18"/>
  <c r="J10" i="18"/>
  <c r="J15" i="18"/>
  <c r="J11" i="18"/>
  <c r="J13" i="18"/>
  <c r="J12" i="18"/>
  <c r="P16" i="18" l="1"/>
  <c r="P48" i="1"/>
  <c r="J18" i="18"/>
  <c r="C11" i="18"/>
  <c r="C14" i="18"/>
  <c r="C13" i="18"/>
  <c r="C15" i="18"/>
  <c r="C16" i="18"/>
  <c r="C9" i="18"/>
  <c r="C12" i="18"/>
  <c r="C10" i="18"/>
  <c r="J34" i="18"/>
  <c r="J28" i="18"/>
  <c r="O28" i="18"/>
  <c r="J32" i="18"/>
  <c r="J31" i="18"/>
  <c r="O31" i="18"/>
  <c r="J25" i="18"/>
  <c r="O25" i="18"/>
  <c r="N19" i="18"/>
  <c r="N20" i="18" s="1"/>
  <c r="N21" i="18" s="1"/>
  <c r="C17" i="18"/>
  <c r="P49" i="1" l="1"/>
  <c r="C20" i="18"/>
  <c r="C19" i="18"/>
  <c r="C18" i="18"/>
  <c r="N22" i="18"/>
  <c r="C21" i="18" s="1"/>
  <c r="P50" i="1" l="1"/>
  <c r="N23" i="18"/>
  <c r="C22" i="18" s="1"/>
  <c r="P51" i="1" l="1"/>
  <c r="N24" i="18"/>
  <c r="C23" i="18" s="1"/>
  <c r="P52" i="1" l="1"/>
  <c r="N25" i="18"/>
  <c r="P53" i="1" l="1"/>
  <c r="C24" i="18"/>
  <c r="N26" i="18"/>
  <c r="C25" i="18" s="1"/>
  <c r="P54" i="1" l="1"/>
  <c r="N27" i="18"/>
  <c r="C26" i="18" s="1"/>
  <c r="P55" i="1" l="1"/>
  <c r="N28" i="18"/>
  <c r="P56" i="1" l="1"/>
  <c r="C27" i="18"/>
  <c r="N29" i="18"/>
  <c r="C28" i="18" s="1"/>
  <c r="P57" i="1" l="1"/>
  <c r="N30" i="18"/>
  <c r="C29" i="18" s="1"/>
  <c r="P58" i="1" l="1"/>
  <c r="N31" i="18"/>
  <c r="P59" i="1" l="1"/>
  <c r="C30" i="18"/>
  <c r="N32" i="18"/>
  <c r="P60" i="1" l="1"/>
  <c r="C31" i="18"/>
  <c r="N33" i="18"/>
  <c r="P61" i="1" l="1"/>
  <c r="C32" i="18"/>
  <c r="N34" i="18"/>
  <c r="P62" i="1" l="1"/>
  <c r="C33" i="18"/>
  <c r="N35" i="18"/>
  <c r="C34" i="18" l="1"/>
  <c r="N36" i="18"/>
  <c r="N37" i="18" s="1"/>
  <c r="N38" i="18" s="1"/>
  <c r="N39" i="18" s="1"/>
  <c r="N40" i="18" s="1"/>
  <c r="N41" i="18" s="1"/>
  <c r="N42" i="18" s="1"/>
  <c r="N43" i="18" s="1"/>
  <c r="N44" i="18" s="1"/>
  <c r="N45" i="18" s="1"/>
  <c r="N46" i="18" s="1"/>
  <c r="N47" i="18" s="1"/>
  <c r="N48" i="18" s="1"/>
  <c r="N49" i="18" s="1"/>
  <c r="N50" i="18" s="1"/>
  <c r="N51" i="18" s="1"/>
  <c r="N52" i="18" s="1"/>
  <c r="N53" i="18" s="1"/>
  <c r="N54" i="18" s="1"/>
  <c r="N55" i="18" s="1"/>
  <c r="N56" i="18" s="1"/>
  <c r="N57" i="18" s="1"/>
  <c r="N58" i="18" s="1"/>
  <c r="N59" i="18" s="1"/>
  <c r="N60" i="18" s="1"/>
  <c r="N61" i="18" s="1"/>
  <c r="N62" i="18" s="1"/>
  <c r="N63" i="18" s="1"/>
  <c r="N64" i="18" s="1"/>
  <c r="N65" i="18" s="1"/>
  <c r="N66" i="18" s="1"/>
  <c r="N67" i="18" s="1"/>
  <c r="N68" i="18" s="1"/>
  <c r="N69" i="18" s="1"/>
  <c r="N70" i="18" s="1"/>
  <c r="N71" i="18" s="1"/>
  <c r="N72" i="18" s="1"/>
  <c r="N73" i="18" s="1"/>
  <c r="N74" i="18" s="1"/>
  <c r="N75" i="18" s="1"/>
  <c r="P63" i="1"/>
  <c r="C35" i="18"/>
  <c r="N76" i="18" l="1"/>
  <c r="N77" i="18" s="1"/>
  <c r="N78" i="18" s="1"/>
  <c r="N79" i="18" s="1"/>
  <c r="N80" i="18" s="1"/>
  <c r="N81" i="18" s="1"/>
  <c r="N82" i="18" s="1"/>
  <c r="N83" i="18" s="1"/>
  <c r="N84" i="18" s="1"/>
  <c r="N85" i="18" s="1"/>
  <c r="N86" i="18" s="1"/>
  <c r="N87" i="18" s="1"/>
  <c r="N88" i="18" s="1"/>
  <c r="N89" i="18" s="1"/>
  <c r="N90" i="18" s="1"/>
  <c r="N91" i="18" s="1"/>
  <c r="N92" i="18" s="1"/>
  <c r="N93" i="18" s="1"/>
  <c r="N94" i="18" s="1"/>
  <c r="N95" i="18" s="1"/>
  <c r="N96" i="18" s="1"/>
  <c r="N97" i="18" s="1"/>
  <c r="N98" i="18" s="1"/>
  <c r="N99" i="18" s="1"/>
  <c r="N100" i="18" s="1"/>
  <c r="N101" i="18" s="1"/>
  <c r="N102" i="18" s="1"/>
  <c r="N103" i="18" s="1"/>
  <c r="N104" i="18" s="1"/>
  <c r="N105" i="18" s="1"/>
  <c r="N106" i="18" s="1"/>
  <c r="N107" i="18" s="1"/>
  <c r="N108" i="18" s="1"/>
  <c r="N109" i="18" s="1"/>
  <c r="N110" i="18" s="1"/>
  <c r="N111" i="18" s="1"/>
  <c r="N112" i="18" s="1"/>
  <c r="N113" i="18" s="1"/>
  <c r="N114" i="18" s="1"/>
  <c r="N115" i="18" s="1"/>
  <c r="N116" i="18" s="1"/>
  <c r="N117" i="18" s="1"/>
  <c r="N118" i="18" s="1"/>
  <c r="N119" i="18" s="1"/>
  <c r="N120" i="18" s="1"/>
  <c r="N121" i="18" s="1"/>
  <c r="N122" i="18" s="1"/>
  <c r="N123" i="18" s="1"/>
  <c r="N124" i="18" s="1"/>
  <c r="N125" i="18" s="1"/>
  <c r="N126" i="18" s="1"/>
  <c r="N127" i="18" s="1"/>
  <c r="N128" i="18" s="1"/>
  <c r="N129" i="18" s="1"/>
  <c r="N130" i="18" s="1"/>
  <c r="N131" i="18" s="1"/>
  <c r="N132" i="18" s="1"/>
  <c r="N133" i="18" s="1"/>
  <c r="N134" i="18" s="1"/>
  <c r="N135" i="18" s="1"/>
  <c r="N136" i="18" s="1"/>
  <c r="N137" i="18" s="1"/>
  <c r="N138" i="18" s="1"/>
  <c r="N139" i="18" s="1"/>
  <c r="N140" i="18" s="1"/>
  <c r="N141" i="18" s="1"/>
  <c r="N142" i="18" s="1"/>
  <c r="N143" i="18" s="1"/>
  <c r="N144" i="18" s="1"/>
  <c r="N145" i="18" s="1"/>
  <c r="N146" i="18" s="1"/>
  <c r="N147" i="18" s="1"/>
  <c r="N148" i="18" s="1"/>
  <c r="N149" i="18" s="1"/>
  <c r="N150" i="18" s="1"/>
  <c r="N151" i="18" s="1"/>
  <c r="N152" i="18" s="1"/>
  <c r="N153" i="18" s="1"/>
  <c r="N154" i="18" s="1"/>
  <c r="N155" i="18" s="1"/>
  <c r="N156" i="18" s="1"/>
  <c r="N157" i="18" s="1"/>
  <c r="N158" i="18" s="1"/>
  <c r="N159" i="18" s="1"/>
  <c r="N160" i="18" s="1"/>
  <c r="N161" i="18" s="1"/>
  <c r="N162" i="18" s="1"/>
  <c r="N163" i="18" s="1"/>
  <c r="N164" i="18" s="1"/>
  <c r="N165" i="18" s="1"/>
  <c r="N166" i="18" s="1"/>
  <c r="N167" i="18" s="1"/>
  <c r="N168" i="18" s="1"/>
  <c r="N169" i="18" s="1"/>
  <c r="N170" i="18" s="1"/>
  <c r="N171" i="18" s="1"/>
  <c r="N172" i="18" s="1"/>
  <c r="N173" i="18" s="1"/>
  <c r="N174" i="18" s="1"/>
  <c r="N175" i="18" s="1"/>
  <c r="N176" i="18" s="1"/>
  <c r="N177" i="18" s="1"/>
  <c r="N178" i="18" s="1"/>
  <c r="N179" i="18" s="1"/>
  <c r="N180" i="18" s="1"/>
  <c r="N181" i="18" s="1"/>
  <c r="N182" i="18" s="1"/>
  <c r="N183" i="18" s="1"/>
  <c r="N184" i="18" s="1"/>
  <c r="N185" i="18" s="1"/>
  <c r="N186" i="18" s="1"/>
  <c r="N187" i="18" s="1"/>
  <c r="N188" i="18" s="1"/>
  <c r="N189" i="18" s="1"/>
  <c r="N190" i="18" s="1"/>
  <c r="N191" i="18" s="1"/>
  <c r="N192" i="18" s="1"/>
  <c r="N193" i="18" s="1"/>
  <c r="N194" i="18" s="1"/>
  <c r="N195" i="18" s="1"/>
  <c r="N196" i="18" s="1"/>
  <c r="N197" i="18" s="1"/>
  <c r="P64" i="1"/>
  <c r="C36" i="18"/>
  <c r="N198" i="18" l="1"/>
  <c r="C197" i="18"/>
  <c r="C75" i="18"/>
  <c r="P65" i="1"/>
  <c r="C37" i="18"/>
  <c r="N199" i="18" l="1"/>
  <c r="P66" i="1"/>
  <c r="C38" i="18"/>
  <c r="N200" i="18" l="1"/>
  <c r="C198" i="18"/>
  <c r="P67" i="1"/>
  <c r="C39" i="18"/>
  <c r="N201" i="18" l="1"/>
  <c r="C199" i="18"/>
  <c r="P68" i="1"/>
  <c r="C40" i="18"/>
  <c r="N202" i="18" l="1"/>
  <c r="C201" i="18" s="1"/>
  <c r="C200" i="18"/>
  <c r="P69" i="1"/>
  <c r="C41" i="18"/>
  <c r="N203" i="18" l="1"/>
  <c r="C202" i="18"/>
  <c r="P70" i="1"/>
  <c r="C42" i="18"/>
  <c r="C43" i="18"/>
  <c r="N204" i="18" l="1"/>
  <c r="C203" i="18" s="1"/>
  <c r="P71" i="1"/>
  <c r="C44" i="18"/>
  <c r="C45" i="18"/>
  <c r="N205" i="18" l="1"/>
  <c r="P72" i="1"/>
  <c r="C46" i="18"/>
  <c r="N206" i="18" l="1"/>
  <c r="C205" i="18" s="1"/>
  <c r="C204" i="18"/>
  <c r="P73" i="1"/>
  <c r="C47" i="18"/>
  <c r="C48" i="18"/>
  <c r="N207" i="18" l="1"/>
  <c r="C206" i="18" s="1"/>
  <c r="P74" i="1"/>
  <c r="C49" i="18"/>
  <c r="N208" i="18" l="1"/>
  <c r="P75" i="1"/>
  <c r="C50" i="18"/>
  <c r="C51" i="18"/>
  <c r="N209" i="18" l="1"/>
  <c r="C208" i="18" s="1"/>
  <c r="C207" i="18"/>
  <c r="P76" i="1"/>
  <c r="C52" i="18"/>
  <c r="C53" i="18"/>
  <c r="N210" i="18" l="1"/>
  <c r="P77" i="1"/>
  <c r="C54" i="18"/>
  <c r="N211" i="18" l="1"/>
  <c r="C209" i="18"/>
  <c r="P78" i="1"/>
  <c r="C55" i="18"/>
  <c r="N212" i="18" l="1"/>
  <c r="C210" i="18"/>
  <c r="P79" i="1"/>
  <c r="C56" i="18"/>
  <c r="N213" i="18" l="1"/>
  <c r="C212" i="18" s="1"/>
  <c r="C211" i="18"/>
  <c r="P80" i="1"/>
  <c r="C57" i="18"/>
  <c r="N214" i="18" l="1"/>
  <c r="C213" i="18" s="1"/>
  <c r="P81" i="1"/>
  <c r="C58" i="18"/>
  <c r="N215" i="18" l="1"/>
  <c r="C214" i="18" s="1"/>
  <c r="P82" i="1"/>
  <c r="C59" i="18"/>
  <c r="N216" i="18" l="1"/>
  <c r="C215" i="18"/>
  <c r="P83" i="1"/>
  <c r="C60" i="18"/>
  <c r="N217" i="18" l="1"/>
  <c r="C216" i="18"/>
  <c r="P84" i="1"/>
  <c r="C61" i="18"/>
  <c r="N218" i="18" l="1"/>
  <c r="P85" i="1"/>
  <c r="C62" i="18"/>
  <c r="N219" i="18" l="1"/>
  <c r="C218" i="18" s="1"/>
  <c r="C217" i="18"/>
  <c r="P86" i="1"/>
  <c r="C63" i="18"/>
  <c r="N220" i="18" l="1"/>
  <c r="N221" i="18" s="1"/>
  <c r="N222" i="18" s="1"/>
  <c r="N223" i="18" s="1"/>
  <c r="N224" i="18" s="1"/>
  <c r="N225" i="18" s="1"/>
  <c r="N226" i="18" s="1"/>
  <c r="N227" i="18" s="1"/>
  <c r="N228" i="18" s="1"/>
  <c r="N229" i="18" s="1"/>
  <c r="N230" i="18" s="1"/>
  <c r="P87" i="1"/>
  <c r="C64" i="18"/>
  <c r="C219" i="18" l="1"/>
  <c r="N231" i="18"/>
  <c r="P88" i="1"/>
  <c r="C65" i="18"/>
  <c r="N232" i="18" l="1"/>
  <c r="C231" i="18" s="1"/>
  <c r="C230" i="18"/>
  <c r="P89" i="1"/>
  <c r="C66" i="18"/>
  <c r="N233" i="18" l="1"/>
  <c r="C232" i="18" s="1"/>
  <c r="P90" i="1"/>
  <c r="C67" i="18"/>
  <c r="N234" i="18" l="1"/>
  <c r="C233" i="18" s="1"/>
  <c r="P91" i="1"/>
  <c r="C68" i="18"/>
  <c r="N235" i="18" l="1"/>
  <c r="C234" i="18" s="1"/>
  <c r="P92" i="1"/>
  <c r="C69" i="18"/>
  <c r="N236" i="18" l="1"/>
  <c r="C235" i="18" s="1"/>
  <c r="P93" i="1"/>
  <c r="C70" i="18"/>
  <c r="N237" i="18" l="1"/>
  <c r="C236" i="18" s="1"/>
  <c r="P94" i="1"/>
  <c r="C71" i="18"/>
  <c r="N238" i="18" l="1"/>
  <c r="N239" i="18" s="1"/>
  <c r="N240" i="18" s="1"/>
  <c r="N241" i="18" s="1"/>
  <c r="N242" i="18" s="1"/>
  <c r="N243" i="18" s="1"/>
  <c r="N244" i="18" s="1"/>
  <c r="N245" i="18" s="1"/>
  <c r="N246" i="18" s="1"/>
  <c r="N247" i="18" s="1"/>
  <c r="N248" i="18" s="1"/>
  <c r="N249" i="18" s="1"/>
  <c r="N250" i="18" s="1"/>
  <c r="N251" i="18" s="1"/>
  <c r="N252" i="18" s="1"/>
  <c r="N253" i="18" s="1"/>
  <c r="N254" i="18" s="1"/>
  <c r="N255" i="18" s="1"/>
  <c r="N256" i="18" s="1"/>
  <c r="N257" i="18" s="1"/>
  <c r="N258" i="18" s="1"/>
  <c r="N259" i="18" s="1"/>
  <c r="N260" i="18" s="1"/>
  <c r="N261" i="18" s="1"/>
  <c r="N262" i="18" s="1"/>
  <c r="N263" i="18" s="1"/>
  <c r="N264" i="18" s="1"/>
  <c r="N265" i="18" s="1"/>
  <c r="N266" i="18" s="1"/>
  <c r="N267" i="18" s="1"/>
  <c r="N268" i="18" s="1"/>
  <c r="N269" i="18" s="1"/>
  <c r="N270" i="18" s="1"/>
  <c r="N271" i="18" s="1"/>
  <c r="N272" i="18" s="1"/>
  <c r="N273" i="18" s="1"/>
  <c r="N274" i="18" s="1"/>
  <c r="N275" i="18" s="1"/>
  <c r="N276" i="18" s="1"/>
  <c r="N277" i="18" s="1"/>
  <c r="N278" i="18" s="1"/>
  <c r="N279" i="18" s="1"/>
  <c r="N280" i="18" s="1"/>
  <c r="N281" i="18" s="1"/>
  <c r="N282" i="18" s="1"/>
  <c r="N283" i="18" s="1"/>
  <c r="N284" i="18" s="1"/>
  <c r="P95" i="1"/>
  <c r="C72" i="18"/>
  <c r="N285" i="18" l="1"/>
  <c r="N286" i="18" s="1"/>
  <c r="N287" i="18" s="1"/>
  <c r="N288" i="18" s="1"/>
  <c r="N289" i="18" s="1"/>
  <c r="N290" i="18" s="1"/>
  <c r="N291" i="18" s="1"/>
  <c r="N292" i="18" s="1"/>
  <c r="N293" i="18" s="1"/>
  <c r="N294" i="18" s="1"/>
  <c r="N295" i="18" s="1"/>
  <c r="N296" i="18" s="1"/>
  <c r="N297" i="18" s="1"/>
  <c r="N298" i="18" s="1"/>
  <c r="N299" i="18" s="1"/>
  <c r="N300" i="18" s="1"/>
  <c r="N301" i="18" s="1"/>
  <c r="N302" i="18" s="1"/>
  <c r="C237" i="18"/>
  <c r="P96" i="1"/>
  <c r="C76" i="18"/>
  <c r="C73" i="18"/>
  <c r="C74" i="18"/>
  <c r="C284" i="18" l="1"/>
  <c r="P97" i="1"/>
  <c r="C77" i="18"/>
  <c r="P98" i="1" l="1"/>
  <c r="C78" i="18"/>
  <c r="C79" i="18"/>
  <c r="P99" i="1" l="1"/>
  <c r="C80" i="18"/>
  <c r="P100" i="1" l="1"/>
  <c r="C81" i="18"/>
  <c r="P101" i="1" l="1"/>
  <c r="C82" i="18"/>
  <c r="P102" i="1" l="1"/>
  <c r="C83" i="18"/>
  <c r="P103" i="1" l="1"/>
  <c r="C84" i="18"/>
  <c r="P104" i="1" l="1"/>
  <c r="C85" i="18"/>
  <c r="P105" i="1" l="1"/>
  <c r="C86" i="18"/>
  <c r="P106" i="1" l="1"/>
  <c r="C87" i="18"/>
  <c r="P107" i="1" l="1"/>
  <c r="C88" i="18"/>
  <c r="P108" i="1" l="1"/>
  <c r="C89" i="18"/>
  <c r="P109" i="1" l="1"/>
  <c r="C90" i="18"/>
  <c r="P110" i="1" l="1"/>
  <c r="C91" i="18"/>
  <c r="P111" i="1" l="1"/>
  <c r="C92" i="18"/>
  <c r="P112" i="1" l="1"/>
  <c r="C93" i="18"/>
  <c r="P113" i="1" l="1"/>
  <c r="C94" i="18"/>
  <c r="P114" i="1" l="1"/>
  <c r="C95" i="18"/>
  <c r="P115" i="1" l="1"/>
  <c r="C96" i="18"/>
  <c r="P116" i="1" l="1"/>
  <c r="C97" i="18"/>
  <c r="P117" i="1" l="1"/>
  <c r="C98" i="18"/>
  <c r="P118" i="1" l="1"/>
  <c r="C99" i="18"/>
  <c r="P119" i="1" l="1"/>
  <c r="C100" i="18"/>
  <c r="P120" i="1" l="1"/>
  <c r="C101" i="18"/>
  <c r="P121" i="1" l="1"/>
  <c r="C102" i="18"/>
  <c r="P122" i="1" l="1"/>
  <c r="C103" i="18"/>
  <c r="P123" i="1" l="1"/>
  <c r="C104" i="18"/>
  <c r="P124" i="1" l="1"/>
  <c r="C105" i="18"/>
  <c r="P125" i="1" l="1"/>
  <c r="C106" i="18"/>
  <c r="P126" i="1" l="1"/>
  <c r="C107" i="18"/>
  <c r="P127" i="1" l="1"/>
  <c r="C108" i="18"/>
  <c r="P128" i="1" l="1"/>
  <c r="C109" i="18"/>
  <c r="P129" i="1" l="1"/>
  <c r="C110" i="18"/>
  <c r="P130" i="1" l="1"/>
  <c r="C111" i="18"/>
  <c r="P131" i="1" l="1"/>
  <c r="C112" i="18"/>
  <c r="P132" i="1" l="1"/>
  <c r="C113" i="18"/>
  <c r="P133" i="1" l="1"/>
  <c r="C114" i="18"/>
  <c r="P134" i="1" l="1"/>
  <c r="C115" i="18"/>
  <c r="P135" i="1" l="1"/>
  <c r="C116" i="18"/>
  <c r="P136" i="1" l="1"/>
  <c r="C117" i="18"/>
  <c r="P137" i="1" l="1"/>
  <c r="C118" i="18"/>
  <c r="P138" i="1" l="1"/>
  <c r="C119" i="18"/>
  <c r="P139" i="1" l="1"/>
  <c r="C120" i="18"/>
  <c r="P140" i="1" l="1"/>
  <c r="C121" i="18"/>
  <c r="P141" i="1" l="1"/>
  <c r="C122" i="18"/>
  <c r="P142" i="1" l="1"/>
  <c r="C123" i="18"/>
  <c r="P143" i="1" l="1"/>
  <c r="C124" i="18"/>
  <c r="P144" i="1" l="1"/>
  <c r="C125" i="18"/>
  <c r="P145" i="1" l="1"/>
  <c r="C126" i="18"/>
  <c r="P146" i="1" l="1"/>
  <c r="C127" i="18"/>
  <c r="P147" i="1" l="1"/>
  <c r="C128" i="18"/>
  <c r="P148" i="1" l="1"/>
  <c r="C129" i="18"/>
  <c r="P149" i="1" l="1"/>
  <c r="C130" i="18"/>
  <c r="P150" i="1" l="1"/>
  <c r="C131" i="18"/>
  <c r="P151" i="1" l="1"/>
  <c r="C132" i="18"/>
  <c r="P152" i="1" l="1"/>
  <c r="C133" i="18"/>
  <c r="P153" i="1" l="1"/>
  <c r="C134" i="18"/>
  <c r="P154" i="1" l="1"/>
  <c r="C135" i="18"/>
  <c r="P155" i="1" l="1"/>
  <c r="C136" i="18"/>
  <c r="P156" i="1" l="1"/>
  <c r="C137" i="18"/>
  <c r="P157" i="1" l="1"/>
  <c r="C138" i="18"/>
  <c r="P158" i="1" l="1"/>
  <c r="C139" i="18"/>
  <c r="P159" i="1" l="1"/>
  <c r="C140" i="18"/>
  <c r="P160" i="1" l="1"/>
  <c r="C141" i="18"/>
  <c r="P161" i="1" l="1"/>
  <c r="A56" i="32"/>
  <c r="C142" i="18"/>
  <c r="P162" i="1" l="1"/>
  <c r="C143" i="18"/>
  <c r="P163" i="1" l="1"/>
  <c r="C144" i="18"/>
  <c r="P164" i="1" l="1"/>
  <c r="C145" i="18"/>
  <c r="P165" i="1" l="1"/>
  <c r="C146" i="18"/>
  <c r="P166" i="1" l="1"/>
  <c r="C147" i="18"/>
  <c r="A103" i="32" s="1"/>
  <c r="P167" i="1" l="1"/>
  <c r="C148" i="18"/>
  <c r="P168" i="1" l="1"/>
  <c r="C149" i="18"/>
  <c r="P169" i="1" l="1"/>
  <c r="C150" i="18"/>
  <c r="P170" i="1" l="1"/>
  <c r="C151" i="18"/>
  <c r="P171" i="1" l="1"/>
  <c r="C152" i="18"/>
  <c r="P172" i="1" l="1"/>
  <c r="C153" i="18"/>
  <c r="A150" i="32" s="1"/>
  <c r="P173" i="1" l="1"/>
  <c r="C154" i="18"/>
  <c r="P174" i="1" l="1"/>
  <c r="C155" i="18"/>
  <c r="P175" i="1" l="1"/>
  <c r="C156" i="18"/>
  <c r="P176" i="1" l="1"/>
  <c r="C157" i="18"/>
  <c r="P177" i="1" l="1"/>
  <c r="C158" i="18"/>
  <c r="P178" i="1" l="1"/>
  <c r="C159" i="18"/>
  <c r="A197" i="32" s="1"/>
  <c r="P179" i="1" l="1"/>
  <c r="C160" i="18"/>
  <c r="P180" i="1" l="1"/>
  <c r="C161" i="18"/>
  <c r="P181" i="1" l="1"/>
  <c r="C162" i="18"/>
  <c r="P182" i="1" l="1"/>
  <c r="C163" i="18"/>
  <c r="P183" i="1" l="1"/>
  <c r="C164" i="18"/>
  <c r="P184" i="1" l="1"/>
  <c r="C165" i="18"/>
  <c r="P185" i="1" l="1"/>
  <c r="C166" i="18"/>
  <c r="P186" i="1" l="1"/>
  <c r="C167" i="18"/>
  <c r="P187" i="1" l="1"/>
  <c r="C168" i="18"/>
  <c r="P188" i="1" l="1"/>
  <c r="C169" i="18"/>
  <c r="P189" i="1" l="1"/>
  <c r="C170" i="18"/>
  <c r="P190" i="1" l="1"/>
  <c r="C171" i="18"/>
  <c r="P191" i="1" l="1"/>
  <c r="C172" i="18"/>
  <c r="P192" i="1" l="1"/>
  <c r="C173" i="18"/>
  <c r="P193" i="1" l="1"/>
  <c r="C174" i="18"/>
  <c r="P194" i="1" l="1"/>
  <c r="C177" i="18"/>
  <c r="C175" i="18"/>
  <c r="P195" i="1" l="1"/>
  <c r="C176" i="18"/>
  <c r="P196" i="1" l="1"/>
  <c r="C178" i="18"/>
  <c r="C179" i="18"/>
  <c r="E179" i="18"/>
  <c r="G180" i="18"/>
  <c r="D177" i="18"/>
  <c r="G179" i="18"/>
  <c r="E177" i="18"/>
  <c r="G177" i="18"/>
  <c r="E182" i="18"/>
  <c r="D180" i="18"/>
  <c r="G182" i="18"/>
  <c r="E180" i="18"/>
  <c r="D179" i="18"/>
  <c r="D182" i="18"/>
  <c r="P197" i="1" l="1"/>
  <c r="C180" i="18"/>
  <c r="C181" i="18"/>
  <c r="I8" i="25"/>
  <c r="O9" i="1"/>
  <c r="P198" i="1" l="1"/>
  <c r="C182" i="18"/>
  <c r="C183" i="18"/>
  <c r="N9" i="1"/>
  <c r="C11" i="1"/>
  <c r="D11" i="1"/>
  <c r="P9" i="1"/>
  <c r="M9" i="1"/>
  <c r="P199" i="1" l="1"/>
  <c r="H29" i="28"/>
  <c r="G29" i="28"/>
  <c r="F29" i="28"/>
  <c r="C29" i="28"/>
  <c r="H28" i="28"/>
  <c r="G28" i="28"/>
  <c r="F28" i="28"/>
  <c r="C28" i="28"/>
  <c r="H27" i="28"/>
  <c r="G27" i="28"/>
  <c r="F27" i="28"/>
  <c r="C27" i="28"/>
  <c r="H26" i="28"/>
  <c r="G26" i="28"/>
  <c r="F26" i="28"/>
  <c r="C26" i="28"/>
  <c r="H25" i="28"/>
  <c r="G25" i="28"/>
  <c r="F25" i="28"/>
  <c r="C25" i="28"/>
  <c r="H24" i="28"/>
  <c r="G24" i="28"/>
  <c r="F24" i="28"/>
  <c r="C24" i="28"/>
  <c r="H23" i="28"/>
  <c r="G23" i="28"/>
  <c r="F23" i="28"/>
  <c r="C23" i="28"/>
  <c r="H22" i="28"/>
  <c r="G22" i="28"/>
  <c r="F22" i="28"/>
  <c r="C22" i="28"/>
  <c r="H21" i="28"/>
  <c r="G21" i="28"/>
  <c r="F21" i="28"/>
  <c r="C21" i="28"/>
  <c r="C20" i="28"/>
  <c r="C19" i="28"/>
  <c r="C16" i="28"/>
  <c r="C15" i="28"/>
  <c r="P200" i="1" l="1"/>
  <c r="C185" i="18"/>
  <c r="C184" i="18"/>
  <c r="L5" i="30"/>
  <c r="L4" i="30"/>
  <c r="P201" i="1" l="1"/>
  <c r="C186" i="18"/>
  <c r="O6" i="30"/>
  <c r="P202" i="1" l="1"/>
  <c r="C187" i="18"/>
  <c r="B39" i="30"/>
  <c r="L39" i="30" s="1"/>
  <c r="B38" i="30"/>
  <c r="L38" i="30" s="1"/>
  <c r="B37" i="30"/>
  <c r="L37" i="30" s="1"/>
  <c r="B36" i="30"/>
  <c r="L36" i="30" s="1"/>
  <c r="B35" i="30"/>
  <c r="L35" i="30" s="1"/>
  <c r="B34" i="30"/>
  <c r="L34" i="30" s="1"/>
  <c r="B33" i="30"/>
  <c r="L33" i="30" s="1"/>
  <c r="B32" i="30"/>
  <c r="L32" i="30" s="1"/>
  <c r="B31" i="30"/>
  <c r="L31" i="30" s="1"/>
  <c r="B29" i="30"/>
  <c r="L29" i="30" s="1"/>
  <c r="B28" i="30"/>
  <c r="L28" i="30" s="1"/>
  <c r="B27" i="30"/>
  <c r="L27" i="30" s="1"/>
  <c r="B26" i="30"/>
  <c r="L26" i="30" s="1"/>
  <c r="B25" i="30"/>
  <c r="L25" i="30" s="1"/>
  <c r="B24" i="30"/>
  <c r="L24" i="30" s="1"/>
  <c r="B23" i="30"/>
  <c r="L23" i="30" s="1"/>
  <c r="B22" i="30"/>
  <c r="L22" i="30" s="1"/>
  <c r="B21" i="30"/>
  <c r="L21" i="30" s="1"/>
  <c r="B20" i="30"/>
  <c r="L20" i="30" s="1"/>
  <c r="B19" i="30"/>
  <c r="L19" i="30" s="1"/>
  <c r="B18" i="30"/>
  <c r="B17" i="30"/>
  <c r="B16" i="30"/>
  <c r="O7" i="30"/>
  <c r="O5" i="30"/>
  <c r="O4" i="30"/>
  <c r="O3" i="30"/>
  <c r="L3" i="30"/>
  <c r="I33" i="28"/>
  <c r="I34" i="28"/>
  <c r="I35" i="28"/>
  <c r="I36" i="28"/>
  <c r="I37" i="28"/>
  <c r="I38" i="28"/>
  <c r="I39" i="28"/>
  <c r="I40" i="28"/>
  <c r="I41" i="28"/>
  <c r="I42" i="28"/>
  <c r="I43" i="28"/>
  <c r="J43" i="28"/>
  <c r="H43" i="28"/>
  <c r="G43" i="28"/>
  <c r="F43" i="28"/>
  <c r="C43" i="28"/>
  <c r="J42" i="28"/>
  <c r="H42" i="28"/>
  <c r="G42" i="28"/>
  <c r="F42" i="28"/>
  <c r="C42" i="28"/>
  <c r="J41" i="28"/>
  <c r="H41" i="28"/>
  <c r="G41" i="28"/>
  <c r="F41" i="28"/>
  <c r="C41" i="28"/>
  <c r="J40" i="28"/>
  <c r="H40" i="28"/>
  <c r="G40" i="28"/>
  <c r="F40" i="28"/>
  <c r="C40" i="28"/>
  <c r="J39" i="28"/>
  <c r="H39" i="28"/>
  <c r="G39" i="28"/>
  <c r="F39" i="28"/>
  <c r="C39" i="28"/>
  <c r="J38" i="28"/>
  <c r="H38" i="28"/>
  <c r="G38" i="28"/>
  <c r="F38" i="28"/>
  <c r="C38" i="28"/>
  <c r="J37" i="28"/>
  <c r="H37" i="28"/>
  <c r="G37" i="28"/>
  <c r="F37" i="28"/>
  <c r="C37" i="28"/>
  <c r="J36" i="28"/>
  <c r="H36" i="28"/>
  <c r="G36" i="28"/>
  <c r="F36" i="28"/>
  <c r="C36" i="28"/>
  <c r="G22" i="26"/>
  <c r="F43" i="29"/>
  <c r="D7" i="29"/>
  <c r="I26" i="29"/>
  <c r="H26" i="29"/>
  <c r="G26" i="29"/>
  <c r="E26" i="29"/>
  <c r="D26" i="29"/>
  <c r="D19" i="29"/>
  <c r="F18" i="29"/>
  <c r="F17" i="29"/>
  <c r="F16" i="29"/>
  <c r="F15" i="29"/>
  <c r="F14" i="29"/>
  <c r="P203" i="1" l="1"/>
  <c r="C189" i="18"/>
  <c r="C188" i="18"/>
  <c r="F28" i="30"/>
  <c r="J28" i="30"/>
  <c r="H28" i="30"/>
  <c r="N21" i="30"/>
  <c r="J21" i="30"/>
  <c r="F21" i="30"/>
  <c r="H21" i="30"/>
  <c r="J25" i="30"/>
  <c r="F25" i="30"/>
  <c r="H25" i="30"/>
  <c r="F29" i="30"/>
  <c r="J29" i="30"/>
  <c r="H29" i="30"/>
  <c r="J34" i="30"/>
  <c r="F34" i="30"/>
  <c r="H34" i="30"/>
  <c r="N38" i="30"/>
  <c r="J38" i="30"/>
  <c r="F38" i="30"/>
  <c r="H38" i="30"/>
  <c r="F24" i="30"/>
  <c r="J24" i="30"/>
  <c r="H24" i="30"/>
  <c r="F37" i="30"/>
  <c r="J37" i="30"/>
  <c r="H37" i="30"/>
  <c r="O22" i="30"/>
  <c r="F22" i="30"/>
  <c r="J22" i="30"/>
  <c r="H22" i="30"/>
  <c r="J26" i="30"/>
  <c r="F26" i="30"/>
  <c r="H26" i="30"/>
  <c r="J31" i="30"/>
  <c r="F31" i="30"/>
  <c r="H31" i="30"/>
  <c r="O35" i="30"/>
  <c r="F35" i="30"/>
  <c r="J35" i="30"/>
  <c r="H35" i="30"/>
  <c r="J39" i="30"/>
  <c r="F39" i="30"/>
  <c r="H39" i="30"/>
  <c r="F20" i="30"/>
  <c r="J20" i="30"/>
  <c r="H20" i="30"/>
  <c r="O33" i="30"/>
  <c r="J33" i="30"/>
  <c r="F33" i="30"/>
  <c r="H33" i="30"/>
  <c r="O19" i="30"/>
  <c r="F19" i="30"/>
  <c r="J19" i="30"/>
  <c r="H19" i="30"/>
  <c r="O23" i="30"/>
  <c r="F23" i="30"/>
  <c r="J23" i="30"/>
  <c r="H23" i="30"/>
  <c r="J27" i="30"/>
  <c r="F27" i="30"/>
  <c r="H27" i="30"/>
  <c r="J32" i="30"/>
  <c r="F32" i="30"/>
  <c r="H32" i="30"/>
  <c r="J36" i="30"/>
  <c r="F36" i="30"/>
  <c r="H36" i="30"/>
  <c r="N39" i="30"/>
  <c r="N28" i="30"/>
  <c r="D34" i="30"/>
  <c r="D27" i="30"/>
  <c r="O20" i="30"/>
  <c r="D22" i="30"/>
  <c r="N22" i="30"/>
  <c r="N35" i="30"/>
  <c r="O28" i="30"/>
  <c r="N33" i="30"/>
  <c r="D24" i="30"/>
  <c r="D39" i="30"/>
  <c r="O26" i="30"/>
  <c r="O31" i="30"/>
  <c r="O39" i="30"/>
  <c r="N29" i="30"/>
  <c r="N31" i="30"/>
  <c r="N34" i="30"/>
  <c r="O24" i="30"/>
  <c r="O37" i="30"/>
  <c r="N24" i="30"/>
  <c r="D21" i="30"/>
  <c r="D38" i="30"/>
  <c r="O21" i="30"/>
  <c r="O25" i="30"/>
  <c r="O27" i="30"/>
  <c r="O29" i="30"/>
  <c r="O32" i="30"/>
  <c r="O34" i="30"/>
  <c r="O36" i="30"/>
  <c r="O38" i="30"/>
  <c r="D19" i="30"/>
  <c r="N19" i="30"/>
  <c r="D23" i="30"/>
  <c r="D28" i="30"/>
  <c r="D33" i="30"/>
  <c r="D20" i="30"/>
  <c r="N20" i="30"/>
  <c r="N26" i="30"/>
  <c r="D31" i="30"/>
  <c r="N37" i="30"/>
  <c r="D37" i="30"/>
  <c r="N25" i="30"/>
  <c r="D25" i="30"/>
  <c r="N23" i="30"/>
  <c r="D26" i="30"/>
  <c r="D35" i="30"/>
  <c r="N27" i="30"/>
  <c r="D32" i="30"/>
  <c r="N32" i="30"/>
  <c r="D36" i="30"/>
  <c r="N36" i="30"/>
  <c r="D29" i="30"/>
  <c r="D6" i="20"/>
  <c r="B50" i="26"/>
  <c r="J3" i="18"/>
  <c r="J2" i="18"/>
  <c r="F2" i="18"/>
  <c r="I6" i="25"/>
  <c r="I4" i="25"/>
  <c r="E7" i="25"/>
  <c r="J4" i="1"/>
  <c r="J2" i="1"/>
  <c r="F5" i="1"/>
  <c r="P204" i="1" l="1"/>
  <c r="C190" i="18"/>
  <c r="D52" i="28"/>
  <c r="E47" i="28"/>
  <c r="H35" i="28"/>
  <c r="G35" i="28"/>
  <c r="F35" i="28"/>
  <c r="C35" i="28"/>
  <c r="H34" i="28"/>
  <c r="G34" i="28"/>
  <c r="F34" i="28"/>
  <c r="C34" i="28"/>
  <c r="H33" i="28"/>
  <c r="G33" i="28"/>
  <c r="F33" i="28"/>
  <c r="C33" i="28"/>
  <c r="C32" i="28"/>
  <c r="B13" i="30"/>
  <c r="H9" i="28"/>
  <c r="H8" i="28"/>
  <c r="H7" i="28"/>
  <c r="D10" i="28"/>
  <c r="D9" i="28"/>
  <c r="D8" i="28"/>
  <c r="D7" i="28"/>
  <c r="J35" i="28"/>
  <c r="J34" i="28"/>
  <c r="J33" i="28"/>
  <c r="J29" i="28"/>
  <c r="I29" i="28"/>
  <c r="J28" i="28"/>
  <c r="I28" i="28"/>
  <c r="J27" i="28"/>
  <c r="I27" i="28"/>
  <c r="J26" i="28"/>
  <c r="I26" i="28"/>
  <c r="J25" i="28"/>
  <c r="I25" i="28"/>
  <c r="J24" i="28"/>
  <c r="I24" i="28"/>
  <c r="J23" i="28"/>
  <c r="I23" i="28"/>
  <c r="J22" i="28"/>
  <c r="I22" i="28"/>
  <c r="I21" i="28"/>
  <c r="L16" i="26"/>
  <c r="L15" i="26"/>
  <c r="K9" i="26"/>
  <c r="F15" i="26"/>
  <c r="K11" i="26"/>
  <c r="C12" i="26"/>
  <c r="C11" i="26"/>
  <c r="C10" i="26"/>
  <c r="H10" i="28"/>
  <c r="P205" i="1" l="1"/>
  <c r="C192" i="18"/>
  <c r="C191" i="18"/>
  <c r="B14" i="30"/>
  <c r="D13" i="18"/>
  <c r="D12" i="18"/>
  <c r="D11" i="18"/>
  <c r="D10" i="18"/>
  <c r="D15" i="18"/>
  <c r="D14" i="18"/>
  <c r="P206" i="1" l="1"/>
  <c r="I86" i="10"/>
  <c r="I78" i="10"/>
  <c r="I70" i="10"/>
  <c r="I62" i="10"/>
  <c r="I54" i="10"/>
  <c r="I46" i="10"/>
  <c r="I38" i="10"/>
  <c r="I30" i="10"/>
  <c r="I22" i="10"/>
  <c r="D5" i="20"/>
  <c r="C4" i="23"/>
  <c r="F3" i="18"/>
  <c r="D6" i="25"/>
  <c r="E4" i="1"/>
  <c r="P207" i="1" l="1"/>
  <c r="C193" i="18"/>
  <c r="B6" i="25"/>
  <c r="P208" i="1" l="1"/>
  <c r="C195" i="18"/>
  <c r="C194" i="18"/>
  <c r="C27" i="1"/>
  <c r="D27" i="1"/>
  <c r="F27" i="1"/>
  <c r="G27" i="1"/>
  <c r="J27" i="1" s="1"/>
  <c r="C28" i="1"/>
  <c r="D28" i="1"/>
  <c r="F28" i="1"/>
  <c r="G28" i="1"/>
  <c r="J28" i="1" s="1"/>
  <c r="C29" i="1"/>
  <c r="D29" i="1"/>
  <c r="F29" i="1"/>
  <c r="G29" i="1"/>
  <c r="J29" i="1" s="1"/>
  <c r="C30" i="1"/>
  <c r="D30" i="1"/>
  <c r="F30" i="1"/>
  <c r="G30" i="1"/>
  <c r="J30" i="1" s="1"/>
  <c r="C31" i="1"/>
  <c r="D31" i="1"/>
  <c r="F31" i="1"/>
  <c r="G31" i="1"/>
  <c r="J31" i="1" s="1"/>
  <c r="C32" i="1"/>
  <c r="D32" i="1"/>
  <c r="F32" i="1"/>
  <c r="G32" i="1"/>
  <c r="J32" i="1" s="1"/>
  <c r="C33" i="1"/>
  <c r="D33" i="1"/>
  <c r="F33" i="1"/>
  <c r="I33" i="1" s="1"/>
  <c r="G33" i="1"/>
  <c r="J33" i="1" s="1"/>
  <c r="C34" i="1"/>
  <c r="D34" i="1"/>
  <c r="F34" i="1"/>
  <c r="I34" i="1" s="1"/>
  <c r="G34" i="1"/>
  <c r="J34" i="1" s="1"/>
  <c r="C35" i="1"/>
  <c r="D35" i="1"/>
  <c r="F35" i="1"/>
  <c r="I35" i="1" s="1"/>
  <c r="G35" i="1"/>
  <c r="C36" i="1"/>
  <c r="D36" i="1"/>
  <c r="F36" i="1"/>
  <c r="G36" i="1"/>
  <c r="J36" i="1" s="1"/>
  <c r="P209" i="1" l="1"/>
  <c r="H36" i="1"/>
  <c r="H30" i="1"/>
  <c r="H35" i="1"/>
  <c r="H31" i="1"/>
  <c r="H27" i="1"/>
  <c r="H34" i="1"/>
  <c r="M34" i="1" s="1"/>
  <c r="N34" i="1" s="1"/>
  <c r="H32" i="1"/>
  <c r="M32" i="1" s="1"/>
  <c r="H29" i="1"/>
  <c r="I27" i="1"/>
  <c r="I30" i="1"/>
  <c r="I36" i="1"/>
  <c r="I31" i="1"/>
  <c r="H28" i="1"/>
  <c r="J35" i="1"/>
  <c r="H33" i="1"/>
  <c r="M33" i="1" s="1"/>
  <c r="I28" i="1"/>
  <c r="I29" i="1"/>
  <c r="I32" i="1"/>
  <c r="B73" i="15"/>
  <c r="M27" i="1" l="1"/>
  <c r="N27" i="1" s="1"/>
  <c r="M29" i="1"/>
  <c r="N29" i="1" s="1"/>
  <c r="N33" i="1"/>
  <c r="N105" i="1"/>
  <c r="N24" i="1"/>
  <c r="N32" i="1"/>
  <c r="M31" i="1"/>
  <c r="N31" i="1" s="1"/>
  <c r="M30" i="1"/>
  <c r="N30" i="1" s="1"/>
  <c r="M28" i="1"/>
  <c r="N28" i="1" s="1"/>
  <c r="M35" i="1"/>
  <c r="N35" i="1" s="1"/>
  <c r="M36" i="1"/>
  <c r="N36" i="1" s="1"/>
  <c r="P210" i="1"/>
  <c r="C196" i="18"/>
  <c r="K31" i="1"/>
  <c r="K29" i="1"/>
  <c r="K30" i="1"/>
  <c r="K28" i="1"/>
  <c r="K33" i="1"/>
  <c r="K34" i="1"/>
  <c r="K32" i="1"/>
  <c r="K27" i="1"/>
  <c r="K35" i="1"/>
  <c r="K36" i="1"/>
  <c r="C4" i="1"/>
  <c r="D16" i="18"/>
  <c r="P211" i="1" l="1"/>
  <c r="E21" i="23"/>
  <c r="P212" i="1" l="1"/>
  <c r="I14" i="10"/>
  <c r="D12" i="1"/>
  <c r="D10" i="1"/>
  <c r="C10" i="1"/>
  <c r="P213" i="1" l="1"/>
  <c r="G32" i="28"/>
  <c r="G44" i="28" s="1"/>
  <c r="P214" i="1" l="1"/>
  <c r="F32" i="28"/>
  <c r="F44" i="28" s="1"/>
  <c r="P215" i="1" l="1"/>
  <c r="D20" i="18"/>
  <c r="H32" i="28"/>
  <c r="F4" i="18"/>
  <c r="J4" i="18"/>
  <c r="D5" i="25"/>
  <c r="I5" i="25"/>
  <c r="I7" i="25"/>
  <c r="B8" i="25"/>
  <c r="E8" i="25"/>
  <c r="C3" i="23"/>
  <c r="C5" i="23"/>
  <c r="E14" i="23"/>
  <c r="E15" i="23"/>
  <c r="E30" i="23"/>
  <c r="E31" i="23"/>
  <c r="E37" i="23"/>
  <c r="E3" i="1"/>
  <c r="J3" i="1"/>
  <c r="J5" i="1"/>
  <c r="C6" i="1"/>
  <c r="F6" i="1"/>
  <c r="J6" i="1"/>
  <c r="D4" i="20"/>
  <c r="F4" i="20"/>
  <c r="F5" i="20"/>
  <c r="F6" i="20"/>
  <c r="D7" i="20"/>
  <c r="P216" i="1" l="1"/>
  <c r="H44" i="28"/>
  <c r="E23" i="26" s="1"/>
  <c r="H23" i="26" s="1"/>
  <c r="I32" i="28"/>
  <c r="I44" i="28" s="1"/>
  <c r="P217" i="1" l="1"/>
  <c r="J32" i="28"/>
  <c r="J44" i="28" s="1"/>
  <c r="P218" i="1" l="1"/>
  <c r="G20" i="18"/>
  <c r="E20" i="18"/>
  <c r="P219" i="1" l="1"/>
  <c r="L17" i="18"/>
  <c r="O17" i="18"/>
  <c r="P17" i="18"/>
  <c r="P220" i="1" l="1"/>
  <c r="L18" i="18"/>
  <c r="L19" i="18" s="1"/>
  <c r="L20" i="18" s="1"/>
  <c r="P221" i="1" l="1"/>
  <c r="J21" i="28"/>
  <c r="P222" i="1" l="1"/>
  <c r="P18" i="18"/>
  <c r="P223" i="1" l="1"/>
  <c r="D21" i="18"/>
  <c r="D22" i="18"/>
  <c r="D23" i="18"/>
  <c r="D26" i="18"/>
  <c r="D29" i="18"/>
  <c r="D30" i="18"/>
  <c r="D35" i="18"/>
  <c r="D46" i="18"/>
  <c r="D49" i="18"/>
  <c r="D50" i="18"/>
  <c r="D54" i="18"/>
  <c r="D55" i="18"/>
  <c r="D57" i="18"/>
  <c r="D58" i="18"/>
  <c r="D59" i="18"/>
  <c r="D60" i="18"/>
  <c r="D62" i="18"/>
  <c r="D63" i="18"/>
  <c r="D64" i="18"/>
  <c r="D65" i="18"/>
  <c r="D66" i="18"/>
  <c r="D67" i="18"/>
  <c r="D68" i="18"/>
  <c r="D69" i="18"/>
  <c r="D70" i="18"/>
  <c r="D71" i="18"/>
  <c r="D72" i="18"/>
  <c r="D73" i="18"/>
  <c r="D74" i="18"/>
  <c r="D80" i="18"/>
  <c r="D83" i="18"/>
  <c r="D84" i="18"/>
  <c r="D85" i="18"/>
  <c r="D87" i="18"/>
  <c r="D88" i="18"/>
  <c r="D89" i="18"/>
  <c r="D91" i="18"/>
  <c r="D92" i="18"/>
  <c r="D93" i="18"/>
  <c r="D95" i="18"/>
  <c r="D96" i="18"/>
  <c r="D97" i="18"/>
  <c r="D98" i="18"/>
  <c r="D100" i="18"/>
  <c r="D101" i="18"/>
  <c r="D102" i="18"/>
  <c r="D104" i="18"/>
  <c r="D105" i="18"/>
  <c r="D107" i="18"/>
  <c r="D108" i="18"/>
  <c r="D111" i="18"/>
  <c r="D112" i="18"/>
  <c r="D113" i="18"/>
  <c r="D115" i="18"/>
  <c r="D116" i="18"/>
  <c r="D117" i="18"/>
  <c r="D118" i="18"/>
  <c r="D120" i="18"/>
  <c r="D121" i="18"/>
  <c r="D122" i="18"/>
  <c r="D124" i="18"/>
  <c r="D125" i="18"/>
  <c r="D128" i="18"/>
  <c r="D129" i="18"/>
  <c r="D130" i="18"/>
  <c r="D131" i="18"/>
  <c r="D132" i="18"/>
  <c r="D133" i="18"/>
  <c r="D134" i="18"/>
  <c r="D135" i="18"/>
  <c r="D136" i="18"/>
  <c r="D137" i="18"/>
  <c r="D138" i="18"/>
  <c r="D142" i="18"/>
  <c r="D143" i="18"/>
  <c r="D144" i="18"/>
  <c r="D145" i="18"/>
  <c r="D148" i="18"/>
  <c r="D149" i="18"/>
  <c r="D150" i="18"/>
  <c r="D151" i="18"/>
  <c r="D154" i="18"/>
  <c r="D155" i="18"/>
  <c r="D156" i="18"/>
  <c r="D157" i="18"/>
  <c r="D160" i="18"/>
  <c r="D161" i="18"/>
  <c r="D163" i="18"/>
  <c r="D164" i="18"/>
  <c r="D165" i="18"/>
  <c r="D167" i="18"/>
  <c r="D169" i="18"/>
  <c r="D170" i="18"/>
  <c r="D171" i="18"/>
  <c r="D174" i="18"/>
  <c r="D175" i="18"/>
  <c r="H20" i="18"/>
  <c r="O20" i="18" s="1"/>
  <c r="I20" i="18"/>
  <c r="P20" i="18" s="1"/>
  <c r="E131" i="18"/>
  <c r="G49" i="18"/>
  <c r="G154" i="18"/>
  <c r="G130" i="18"/>
  <c r="G107" i="18"/>
  <c r="G26" i="18"/>
  <c r="G118" i="18"/>
  <c r="G80" i="18"/>
  <c r="G68" i="18"/>
  <c r="G98" i="18"/>
  <c r="E64" i="18"/>
  <c r="G60" i="18"/>
  <c r="G145" i="18"/>
  <c r="G95" i="18"/>
  <c r="E112" i="18"/>
  <c r="E92" i="18"/>
  <c r="G171" i="18"/>
  <c r="G120" i="18"/>
  <c r="E169" i="18"/>
  <c r="G133" i="18"/>
  <c r="E87" i="18"/>
  <c r="G22" i="18"/>
  <c r="E96" i="18"/>
  <c r="E132" i="18"/>
  <c r="G144" i="18"/>
  <c r="G89" i="18"/>
  <c r="G100" i="18"/>
  <c r="E54" i="18"/>
  <c r="G46" i="18"/>
  <c r="E138" i="18"/>
  <c r="E145" i="18"/>
  <c r="G164" i="18"/>
  <c r="G65" i="18"/>
  <c r="G132" i="18"/>
  <c r="E165" i="18"/>
  <c r="G112" i="18"/>
  <c r="E117" i="18"/>
  <c r="E122" i="18"/>
  <c r="E102" i="18"/>
  <c r="E80" i="18"/>
  <c r="G83" i="18"/>
  <c r="E164" i="18"/>
  <c r="E73" i="18"/>
  <c r="G161" i="18"/>
  <c r="G138" i="18"/>
  <c r="E93" i="18"/>
  <c r="E83" i="18"/>
  <c r="G108" i="18"/>
  <c r="E68" i="18"/>
  <c r="G84" i="18"/>
  <c r="E67" i="18"/>
  <c r="E84" i="18"/>
  <c r="G137" i="18"/>
  <c r="G73" i="18"/>
  <c r="E120" i="18"/>
  <c r="G35" i="18"/>
  <c r="E89" i="18"/>
  <c r="E98" i="18"/>
  <c r="G74" i="18"/>
  <c r="G63" i="18"/>
  <c r="G134" i="18"/>
  <c r="G50" i="18"/>
  <c r="G129" i="18"/>
  <c r="E49" i="18"/>
  <c r="G91" i="18"/>
  <c r="E151" i="18"/>
  <c r="G92" i="18"/>
  <c r="G116" i="18"/>
  <c r="G69" i="18"/>
  <c r="G136" i="18"/>
  <c r="E63" i="18"/>
  <c r="E149" i="18"/>
  <c r="E134" i="18"/>
  <c r="E74" i="18"/>
  <c r="G131" i="18"/>
  <c r="E133" i="18"/>
  <c r="E107" i="18"/>
  <c r="G121" i="18"/>
  <c r="G163" i="18"/>
  <c r="G150" i="18"/>
  <c r="G111" i="18"/>
  <c r="G62" i="18"/>
  <c r="E148" i="18"/>
  <c r="G59" i="18"/>
  <c r="E124" i="18"/>
  <c r="E155" i="18"/>
  <c r="G96" i="18"/>
  <c r="G117" i="18"/>
  <c r="G170" i="18"/>
  <c r="E91" i="18"/>
  <c r="E30" i="18"/>
  <c r="E35" i="18"/>
  <c r="E23" i="18"/>
  <c r="E135" i="18"/>
  <c r="E143" i="18"/>
  <c r="G57" i="18"/>
  <c r="E144" i="18"/>
  <c r="E160" i="18"/>
  <c r="E104" i="18"/>
  <c r="E170" i="18"/>
  <c r="E71" i="18"/>
  <c r="E175" i="18"/>
  <c r="E60" i="18"/>
  <c r="E85" i="18"/>
  <c r="E163" i="18"/>
  <c r="E57" i="18"/>
  <c r="E137" i="18"/>
  <c r="G167" i="18"/>
  <c r="E171" i="18"/>
  <c r="G55" i="18"/>
  <c r="G70" i="18"/>
  <c r="E150" i="18"/>
  <c r="G155" i="18"/>
  <c r="E58" i="18"/>
  <c r="G174" i="18"/>
  <c r="E113" i="18"/>
  <c r="G101" i="18"/>
  <c r="G54" i="18"/>
  <c r="E29" i="18"/>
  <c r="E69" i="18"/>
  <c r="G122" i="18"/>
  <c r="G21" i="18"/>
  <c r="E129" i="18"/>
  <c r="E59" i="18"/>
  <c r="G64" i="18"/>
  <c r="E88" i="18"/>
  <c r="E125" i="18"/>
  <c r="G125" i="18"/>
  <c r="G97" i="18"/>
  <c r="G175" i="18"/>
  <c r="E118" i="18"/>
  <c r="E46" i="18"/>
  <c r="E26" i="18"/>
  <c r="G115" i="18"/>
  <c r="E101" i="18"/>
  <c r="E62" i="18"/>
  <c r="G113" i="18"/>
  <c r="G165" i="18"/>
  <c r="G143" i="18"/>
  <c r="E108" i="18"/>
  <c r="G156" i="18"/>
  <c r="E121" i="18"/>
  <c r="G67" i="18"/>
  <c r="E156" i="18"/>
  <c r="E161" i="18"/>
  <c r="G71" i="18"/>
  <c r="E167" i="18"/>
  <c r="G85" i="18"/>
  <c r="G124" i="18"/>
  <c r="G87" i="18"/>
  <c r="G105" i="18"/>
  <c r="G104" i="18"/>
  <c r="G142" i="18"/>
  <c r="E95" i="18"/>
  <c r="E111" i="18"/>
  <c r="G128" i="18"/>
  <c r="G88" i="18"/>
  <c r="E115" i="18"/>
  <c r="E70" i="18"/>
  <c r="E136" i="18"/>
  <c r="G160" i="18"/>
  <c r="E65" i="18"/>
  <c r="G29" i="18"/>
  <c r="E105" i="18"/>
  <c r="E50" i="18"/>
  <c r="E22" i="18"/>
  <c r="G135" i="18"/>
  <c r="E130" i="18"/>
  <c r="E116" i="18"/>
  <c r="E128" i="18"/>
  <c r="G23" i="18"/>
  <c r="E72" i="18"/>
  <c r="G58" i="18"/>
  <c r="G157" i="18"/>
  <c r="G66" i="18"/>
  <c r="G148" i="18"/>
  <c r="G102" i="18"/>
  <c r="H102" i="18" s="1"/>
  <c r="O102" i="18" s="1"/>
  <c r="G151" i="18"/>
  <c r="G30" i="18"/>
  <c r="G169" i="18"/>
  <c r="E100" i="18"/>
  <c r="G72" i="18"/>
  <c r="E157" i="18"/>
  <c r="E174" i="18"/>
  <c r="G93" i="18"/>
  <c r="E97" i="18"/>
  <c r="E142" i="18"/>
  <c r="E21" i="18"/>
  <c r="E154" i="18"/>
  <c r="G149" i="18"/>
  <c r="E66" i="18"/>
  <c r="P224" i="1" l="1"/>
  <c r="L21" i="18"/>
  <c r="L22" i="18" s="1"/>
  <c r="L23" i="18" s="1"/>
  <c r="L24" i="18" s="1"/>
  <c r="L25" i="18" s="1"/>
  <c r="L26" i="18" s="1"/>
  <c r="L27" i="18" s="1"/>
  <c r="O18" i="18"/>
  <c r="J20" i="18"/>
  <c r="P225" i="1" l="1"/>
  <c r="I21" i="18"/>
  <c r="P21" i="18" s="1"/>
  <c r="H21" i="18"/>
  <c r="O21" i="18" s="1"/>
  <c r="P226" i="1" l="1"/>
  <c r="J21" i="18"/>
  <c r="H22" i="18"/>
  <c r="I22" i="18"/>
  <c r="P22" i="18" s="1"/>
  <c r="P227" i="1" l="1"/>
  <c r="J22" i="18"/>
  <c r="O22" i="18"/>
  <c r="H23" i="18"/>
  <c r="O23" i="18" s="1"/>
  <c r="I23" i="18"/>
  <c r="P23" i="18" s="1"/>
  <c r="P228" i="1" l="1"/>
  <c r="J23" i="18"/>
  <c r="P229" i="1" l="1"/>
  <c r="O24" i="18"/>
  <c r="P230" i="1" l="1"/>
  <c r="H26" i="18"/>
  <c r="O26" i="18" s="1"/>
  <c r="I26" i="18"/>
  <c r="P26" i="18" s="1"/>
  <c r="P231" i="1" l="1"/>
  <c r="J26" i="18"/>
  <c r="P232" i="1" l="1"/>
  <c r="C220" i="18"/>
  <c r="I29" i="18"/>
  <c r="P29" i="18" s="1"/>
  <c r="H29" i="18"/>
  <c r="O29" i="18" s="1"/>
  <c r="I30" i="18"/>
  <c r="P30" i="18" s="1"/>
  <c r="H30" i="18"/>
  <c r="O30" i="18" s="1"/>
  <c r="P233" i="1" l="1"/>
  <c r="C221" i="18"/>
  <c r="J30" i="18"/>
  <c r="J29" i="18"/>
  <c r="P234" i="1" l="1"/>
  <c r="P32" i="18"/>
  <c r="P235" i="1" l="1"/>
  <c r="C222" i="18"/>
  <c r="C223" i="18"/>
  <c r="O32" i="18"/>
  <c r="P236" i="1" l="1"/>
  <c r="C224" i="18"/>
  <c r="C225" i="18"/>
  <c r="P34" i="18"/>
  <c r="P237" i="1" l="1"/>
  <c r="O34" i="18"/>
  <c r="H35" i="18"/>
  <c r="I35" i="18"/>
  <c r="P35" i="18" s="1"/>
  <c r="P238" i="1" l="1"/>
  <c r="C226" i="18"/>
  <c r="C227" i="18"/>
  <c r="C228" i="18"/>
  <c r="J35" i="18"/>
  <c r="O35" i="18"/>
  <c r="P239" i="1" l="1"/>
  <c r="C229" i="18"/>
  <c r="D26" i="1"/>
  <c r="P240" i="1" l="1"/>
  <c r="F13" i="1"/>
  <c r="F11" i="1"/>
  <c r="F12" i="1"/>
  <c r="P241" i="1" l="1"/>
  <c r="C26" i="1"/>
  <c r="H12" i="1"/>
  <c r="I11" i="1"/>
  <c r="H13" i="1"/>
  <c r="P242" i="1" l="1"/>
  <c r="C23" i="1"/>
  <c r="D23" i="1"/>
  <c r="P243" i="1" l="1"/>
  <c r="C22" i="1"/>
  <c r="D19" i="1"/>
  <c r="D18" i="1"/>
  <c r="C18" i="1"/>
  <c r="D22" i="1"/>
  <c r="C19" i="1"/>
  <c r="P244" i="1" l="1"/>
  <c r="G11" i="1"/>
  <c r="H11" i="1" s="1"/>
  <c r="O19" i="18"/>
  <c r="P19" i="18"/>
  <c r="G12" i="1"/>
  <c r="P245" i="1" l="1"/>
  <c r="C238" i="18"/>
  <c r="K11" i="1"/>
  <c r="J11" i="1"/>
  <c r="M11" i="1" s="1"/>
  <c r="N11" i="1" s="1"/>
  <c r="P246" i="1" l="1"/>
  <c r="C239" i="18"/>
  <c r="P24" i="18"/>
  <c r="P247" i="1" l="1"/>
  <c r="C240" i="18"/>
  <c r="P27" i="18"/>
  <c r="O27" i="18"/>
  <c r="L28" i="18"/>
  <c r="L29" i="18" s="1"/>
  <c r="L30" i="18" s="1"/>
  <c r="G13" i="1"/>
  <c r="P248" i="1" l="1"/>
  <c r="C241" i="18"/>
  <c r="L31" i="18"/>
  <c r="P249" i="1" l="1"/>
  <c r="C242" i="18"/>
  <c r="L32" i="18"/>
  <c r="O33" i="18"/>
  <c r="P33" i="18"/>
  <c r="D14" i="1"/>
  <c r="C15" i="1"/>
  <c r="C14" i="1"/>
  <c r="P250" i="1" l="1"/>
  <c r="D15" i="1"/>
  <c r="L33" i="18"/>
  <c r="P251" i="1" l="1"/>
  <c r="C244" i="18"/>
  <c r="C243" i="18"/>
  <c r="L34" i="18"/>
  <c r="P252" i="1" l="1"/>
  <c r="C245" i="18"/>
  <c r="L35" i="18"/>
  <c r="P253" i="1" l="1"/>
  <c r="C246" i="18"/>
  <c r="G22" i="1"/>
  <c r="J22" i="1" s="1"/>
  <c r="G23" i="1"/>
  <c r="J23" i="1" s="1"/>
  <c r="F22" i="1"/>
  <c r="P254" i="1" l="1"/>
  <c r="C247" i="18"/>
  <c r="H22" i="1"/>
  <c r="I22" i="1"/>
  <c r="M22" i="1" l="1"/>
  <c r="N22" i="1" s="1"/>
  <c r="P255" i="1"/>
  <c r="C248" i="18"/>
  <c r="K22" i="1"/>
  <c r="P256" i="1" l="1"/>
  <c r="F19" i="1"/>
  <c r="G19" i="1"/>
  <c r="J19" i="1" s="1"/>
  <c r="P257" i="1" l="1"/>
  <c r="C250" i="18"/>
  <c r="C249" i="18"/>
  <c r="I19" i="1"/>
  <c r="H19" i="1"/>
  <c r="M19" i="1" l="1"/>
  <c r="N19" i="1" s="1"/>
  <c r="P258" i="1"/>
  <c r="C251" i="18"/>
  <c r="C252" i="18"/>
  <c r="K19" i="1"/>
  <c r="P259" i="1" l="1"/>
  <c r="F23" i="1"/>
  <c r="G53" i="18"/>
  <c r="E53" i="18"/>
  <c r="D53" i="18"/>
  <c r="D37" i="18"/>
  <c r="D38" i="18"/>
  <c r="D39" i="18"/>
  <c r="D40" i="18"/>
  <c r="D42" i="18"/>
  <c r="D43" i="18"/>
  <c r="D44" i="18"/>
  <c r="D45" i="18"/>
  <c r="D52" i="18"/>
  <c r="G39" i="18"/>
  <c r="E43" i="18"/>
  <c r="E39" i="18"/>
  <c r="G52" i="18"/>
  <c r="G38" i="18"/>
  <c r="G40" i="18"/>
  <c r="E40" i="18"/>
  <c r="G42" i="18"/>
  <c r="E42" i="18"/>
  <c r="G37" i="18"/>
  <c r="E45" i="18"/>
  <c r="E38" i="18"/>
  <c r="E52" i="18"/>
  <c r="G45" i="18"/>
  <c r="E44" i="18"/>
  <c r="G44" i="18"/>
  <c r="G43" i="18"/>
  <c r="E37" i="18"/>
  <c r="P260" i="1" l="1"/>
  <c r="L47" i="18"/>
  <c r="C253" i="18"/>
  <c r="C254" i="18"/>
  <c r="I23" i="1"/>
  <c r="H23" i="1"/>
  <c r="M23" i="1" l="1"/>
  <c r="N23" i="1" s="1"/>
  <c r="P261" i="1"/>
  <c r="L48" i="18"/>
  <c r="C255" i="18"/>
  <c r="C256" i="18"/>
  <c r="K23" i="1"/>
  <c r="P262" i="1" l="1"/>
  <c r="L49" i="18"/>
  <c r="C257" i="18"/>
  <c r="D48" i="18"/>
  <c r="G48" i="18"/>
  <c r="E48" i="18"/>
  <c r="P263" i="1" l="1"/>
  <c r="L50" i="18"/>
  <c r="C258" i="18"/>
  <c r="P264" i="1" l="1"/>
  <c r="C259" i="18"/>
  <c r="P265" i="1" l="1"/>
  <c r="C261" i="18"/>
  <c r="C260" i="18"/>
  <c r="H37" i="18"/>
  <c r="O37" i="18" s="1"/>
  <c r="H38" i="18"/>
  <c r="O38" i="18" s="1"/>
  <c r="H39" i="18"/>
  <c r="O39" i="18" s="1"/>
  <c r="H40" i="18"/>
  <c r="O40" i="18" s="1"/>
  <c r="H42" i="18"/>
  <c r="O42" i="18" s="1"/>
  <c r="H43" i="18"/>
  <c r="O43" i="18" s="1"/>
  <c r="H44" i="18"/>
  <c r="O44" i="18" s="1"/>
  <c r="H45" i="18"/>
  <c r="O45" i="18" s="1"/>
  <c r="H46" i="18"/>
  <c r="O46" i="18" s="1"/>
  <c r="I37" i="18"/>
  <c r="P37" i="18" s="1"/>
  <c r="I38" i="18"/>
  <c r="P38" i="18" s="1"/>
  <c r="I39" i="18"/>
  <c r="P39" i="18" s="1"/>
  <c r="I40" i="18"/>
  <c r="P40" i="18" s="1"/>
  <c r="I41" i="18"/>
  <c r="P41" i="18" s="1"/>
  <c r="I42" i="18"/>
  <c r="P42" i="18" s="1"/>
  <c r="I43" i="18"/>
  <c r="P43" i="18" s="1"/>
  <c r="I44" i="18"/>
  <c r="P44" i="18" s="1"/>
  <c r="I45" i="18"/>
  <c r="P45" i="18" s="1"/>
  <c r="I46" i="18"/>
  <c r="P46" i="18" s="1"/>
  <c r="P266" i="1" l="1"/>
  <c r="J38" i="18"/>
  <c r="J46" i="18"/>
  <c r="J44" i="18"/>
  <c r="J43" i="18"/>
  <c r="J39" i="18"/>
  <c r="J45" i="18"/>
  <c r="J42" i="18"/>
  <c r="J40" i="18"/>
  <c r="J41" i="18"/>
  <c r="J37" i="18"/>
  <c r="P267" i="1" l="1"/>
  <c r="C262" i="18"/>
  <c r="H48" i="18"/>
  <c r="O48" i="18" s="1"/>
  <c r="I48" i="18"/>
  <c r="P48" i="18" s="1"/>
  <c r="P268" i="1" l="1"/>
  <c r="C264" i="18"/>
  <c r="C263" i="18"/>
  <c r="J48" i="18"/>
  <c r="I49" i="18"/>
  <c r="P49" i="18" s="1"/>
  <c r="H49" i="18"/>
  <c r="O49" i="18" s="1"/>
  <c r="P269" i="1" l="1"/>
  <c r="C265" i="18"/>
  <c r="J49" i="18"/>
  <c r="I50" i="18"/>
  <c r="P50" i="18" s="1"/>
  <c r="H50" i="18"/>
  <c r="O50" i="18" s="1"/>
  <c r="P270" i="1" l="1"/>
  <c r="C266" i="18"/>
  <c r="J50" i="18"/>
  <c r="P271" i="1" l="1"/>
  <c r="C267" i="18"/>
  <c r="H52" i="18"/>
  <c r="O52" i="18" s="1"/>
  <c r="H53" i="18"/>
  <c r="O53" i="18" s="1"/>
  <c r="H54" i="18"/>
  <c r="H55" i="18"/>
  <c r="O55" i="18" s="1"/>
  <c r="I52" i="18"/>
  <c r="P52" i="18" s="1"/>
  <c r="I53" i="18"/>
  <c r="P53" i="18" s="1"/>
  <c r="I54" i="18"/>
  <c r="P54" i="18" s="1"/>
  <c r="I55" i="18"/>
  <c r="P55" i="18" s="1"/>
  <c r="P272" i="1" l="1"/>
  <c r="J54" i="18"/>
  <c r="O54" i="18"/>
  <c r="C268" i="18"/>
  <c r="J52" i="18"/>
  <c r="J53" i="18"/>
  <c r="J55" i="18"/>
  <c r="P273" i="1" l="1"/>
  <c r="C269" i="18"/>
  <c r="C270" i="18"/>
  <c r="C271" i="18"/>
  <c r="H57" i="18"/>
  <c r="O57" i="18" s="1"/>
  <c r="H58" i="18"/>
  <c r="O58" i="18" s="1"/>
  <c r="H59" i="18"/>
  <c r="O59" i="18" s="1"/>
  <c r="H60" i="18"/>
  <c r="O60" i="18" s="1"/>
  <c r="I57" i="18"/>
  <c r="P57" i="18" s="1"/>
  <c r="I58" i="18"/>
  <c r="P58" i="18" s="1"/>
  <c r="I59" i="18"/>
  <c r="P59" i="18" s="1"/>
  <c r="I60" i="18"/>
  <c r="P60" i="18" s="1"/>
  <c r="P274" i="1" l="1"/>
  <c r="C272" i="18"/>
  <c r="J59" i="18"/>
  <c r="J58" i="18"/>
  <c r="J57" i="18"/>
  <c r="J60" i="18"/>
  <c r="P275" i="1" l="1"/>
  <c r="C274" i="18"/>
  <c r="C273" i="18"/>
  <c r="I71" i="18"/>
  <c r="P71" i="18" s="1"/>
  <c r="I63" i="18"/>
  <c r="P63" i="18" s="1"/>
  <c r="H69" i="18"/>
  <c r="O69" i="18" s="1"/>
  <c r="I69" i="18"/>
  <c r="P69" i="18" s="1"/>
  <c r="I70" i="18"/>
  <c r="P70" i="18" s="1"/>
  <c r="I62" i="18"/>
  <c r="P62" i="18" s="1"/>
  <c r="H68" i="18"/>
  <c r="O68" i="18" s="1"/>
  <c r="I68" i="18"/>
  <c r="P68" i="18" s="1"/>
  <c r="H67" i="18"/>
  <c r="O67" i="18" s="1"/>
  <c r="I67" i="18"/>
  <c r="P67" i="18" s="1"/>
  <c r="H74" i="18"/>
  <c r="O74" i="18" s="1"/>
  <c r="I74" i="18"/>
  <c r="P74" i="18" s="1"/>
  <c r="H66" i="18"/>
  <c r="O66" i="18" s="1"/>
  <c r="I66" i="18"/>
  <c r="P66" i="18" s="1"/>
  <c r="H73" i="18"/>
  <c r="O73" i="18" s="1"/>
  <c r="I73" i="18"/>
  <c r="P73" i="18" s="1"/>
  <c r="H65" i="18"/>
  <c r="O65" i="18" s="1"/>
  <c r="I65" i="18"/>
  <c r="P65" i="18" s="1"/>
  <c r="H72" i="18"/>
  <c r="O72" i="18" s="1"/>
  <c r="I72" i="18"/>
  <c r="P72" i="18" s="1"/>
  <c r="H64" i="18"/>
  <c r="O64" i="18" s="1"/>
  <c r="I64" i="18"/>
  <c r="P64" i="18" s="1"/>
  <c r="H71" i="18"/>
  <c r="H63" i="18"/>
  <c r="O63" i="18" s="1"/>
  <c r="H62" i="18"/>
  <c r="O62" i="18" s="1"/>
  <c r="H70" i="18"/>
  <c r="O70" i="18" s="1"/>
  <c r="P276" i="1" l="1"/>
  <c r="J71" i="18"/>
  <c r="O71" i="18"/>
  <c r="J70" i="18"/>
  <c r="J67" i="18"/>
  <c r="J65" i="18"/>
  <c r="J74" i="18"/>
  <c r="J64" i="18"/>
  <c r="J72" i="18"/>
  <c r="J63" i="18"/>
  <c r="J73" i="18"/>
  <c r="J62" i="18"/>
  <c r="J68" i="18"/>
  <c r="J69" i="18"/>
  <c r="J66" i="18"/>
  <c r="P277" i="1" l="1"/>
  <c r="C275" i="18"/>
  <c r="C276" i="18"/>
  <c r="C277" i="18"/>
  <c r="P278" i="1" l="1"/>
  <c r="C278" i="18"/>
  <c r="P279" i="1" l="1"/>
  <c r="G26" i="1"/>
  <c r="J26" i="1" s="1"/>
  <c r="J25" i="1" s="1"/>
  <c r="F26" i="1"/>
  <c r="I26" i="1" s="1"/>
  <c r="I25" i="1" s="1"/>
  <c r="M25" i="1" l="1"/>
  <c r="P280" i="1"/>
  <c r="C280" i="18"/>
  <c r="C279" i="18"/>
  <c r="H26" i="1"/>
  <c r="M26" i="1" s="1"/>
  <c r="N26" i="1" l="1"/>
  <c r="N62" i="1"/>
  <c r="P281" i="1"/>
  <c r="C281" i="18"/>
  <c r="K26" i="1"/>
  <c r="P282" i="1" l="1"/>
  <c r="C282" i="18"/>
  <c r="H80" i="18"/>
  <c r="O80" i="18" s="1"/>
  <c r="I80" i="18"/>
  <c r="P80" i="18" s="1"/>
  <c r="P283" i="1" l="1"/>
  <c r="C283" i="18"/>
  <c r="J80" i="18"/>
  <c r="I81" i="18"/>
  <c r="P81" i="18" s="1"/>
  <c r="P284" i="1" l="1"/>
  <c r="J81" i="18"/>
  <c r="P285" i="1" l="1"/>
  <c r="H83" i="18"/>
  <c r="O83" i="18" s="1"/>
  <c r="I83" i="18"/>
  <c r="P83" i="18" s="1"/>
  <c r="P286" i="1" l="1"/>
  <c r="C285" i="18"/>
  <c r="C286" i="18"/>
  <c r="J83" i="18"/>
  <c r="H84" i="18"/>
  <c r="O84" i="18" s="1"/>
  <c r="I84" i="18"/>
  <c r="P84" i="18" s="1"/>
  <c r="P287" i="1" l="1"/>
  <c r="C287" i="18"/>
  <c r="J84" i="18"/>
  <c r="H85" i="18"/>
  <c r="O85" i="18" s="1"/>
  <c r="I85" i="18"/>
  <c r="P85" i="18" s="1"/>
  <c r="P288" i="1" l="1"/>
  <c r="C288" i="18"/>
  <c r="J85" i="18"/>
  <c r="P289" i="1" l="1"/>
  <c r="C289" i="18"/>
  <c r="H87" i="18"/>
  <c r="O87" i="18" s="1"/>
  <c r="H88" i="18"/>
  <c r="O88" i="18" s="1"/>
  <c r="H89" i="18"/>
  <c r="O89" i="18" s="1"/>
  <c r="I87" i="18"/>
  <c r="P87" i="18" s="1"/>
  <c r="I88" i="18"/>
  <c r="P88" i="18" s="1"/>
  <c r="I89" i="18"/>
  <c r="P89" i="18" s="1"/>
  <c r="P290" i="1" l="1"/>
  <c r="C290" i="18"/>
  <c r="C291" i="18"/>
  <c r="J89" i="18"/>
  <c r="J88" i="18"/>
  <c r="J87" i="18"/>
  <c r="P291" i="1" l="1"/>
  <c r="H91" i="18"/>
  <c r="O91" i="18" s="1"/>
  <c r="H92" i="18"/>
  <c r="O92" i="18" s="1"/>
  <c r="H93" i="18"/>
  <c r="O93" i="18" s="1"/>
  <c r="I91" i="18"/>
  <c r="P91" i="18" s="1"/>
  <c r="I92" i="18"/>
  <c r="P92" i="18" s="1"/>
  <c r="I93" i="18"/>
  <c r="P93" i="18" s="1"/>
  <c r="P292" i="1" l="1"/>
  <c r="C292" i="18"/>
  <c r="C293" i="18"/>
  <c r="C294" i="18"/>
  <c r="J93" i="18"/>
  <c r="J91" i="18"/>
  <c r="J92" i="18"/>
  <c r="P293" i="1" l="1"/>
  <c r="C295" i="18"/>
  <c r="H95" i="18"/>
  <c r="O95" i="18" s="1"/>
  <c r="H96" i="18"/>
  <c r="O96" i="18" s="1"/>
  <c r="H97" i="18"/>
  <c r="O97" i="18" s="1"/>
  <c r="H98" i="18"/>
  <c r="O98" i="18" s="1"/>
  <c r="I95" i="18"/>
  <c r="P95" i="18" s="1"/>
  <c r="I96" i="18"/>
  <c r="P96" i="18" s="1"/>
  <c r="I97" i="18"/>
  <c r="P97" i="18" s="1"/>
  <c r="I98" i="18"/>
  <c r="P98" i="18" s="1"/>
  <c r="P294" i="1" l="1"/>
  <c r="C296" i="18"/>
  <c r="J98" i="18"/>
  <c r="J96" i="18"/>
  <c r="J97" i="18"/>
  <c r="J95" i="18"/>
  <c r="P295" i="1" l="1"/>
  <c r="C297" i="18"/>
  <c r="I100" i="18"/>
  <c r="P100" i="18" s="1"/>
  <c r="H100" i="18"/>
  <c r="O100" i="18" s="1"/>
  <c r="P296" i="1" l="1"/>
  <c r="C298" i="18"/>
  <c r="J100" i="18"/>
  <c r="I101" i="18"/>
  <c r="P101" i="18" s="1"/>
  <c r="H101" i="18"/>
  <c r="O101" i="18" s="1"/>
  <c r="P297" i="1" l="1"/>
  <c r="C299" i="18"/>
  <c r="J101" i="18"/>
  <c r="I102" i="18"/>
  <c r="P102" i="18" s="1"/>
  <c r="P298" i="1" l="1"/>
  <c r="J102" i="18"/>
  <c r="H104" i="18"/>
  <c r="O104" i="18" s="1"/>
  <c r="I104" i="18"/>
  <c r="P104" i="18" s="1"/>
  <c r="P299" i="1" l="1"/>
  <c r="C300" i="18"/>
  <c r="J104" i="18"/>
  <c r="I105" i="18"/>
  <c r="P105" i="18" s="1"/>
  <c r="H105" i="18"/>
  <c r="O105" i="18" s="1"/>
  <c r="P300" i="1" l="1"/>
  <c r="C301" i="18"/>
  <c r="J105" i="18"/>
  <c r="P301" i="1" l="1"/>
  <c r="H108" i="18"/>
  <c r="O108" i="18" s="1"/>
  <c r="H111" i="18"/>
  <c r="O111" i="18" s="1"/>
  <c r="I108" i="18"/>
  <c r="P108" i="18" s="1"/>
  <c r="I110" i="18"/>
  <c r="P110" i="18" s="1"/>
  <c r="I111" i="18"/>
  <c r="P111" i="18" s="1"/>
  <c r="P302" i="1" l="1"/>
  <c r="J110" i="18"/>
  <c r="J108" i="18"/>
  <c r="J111" i="18"/>
  <c r="P303" i="1" l="1"/>
  <c r="I112" i="18"/>
  <c r="P112" i="18" s="1"/>
  <c r="H112" i="18"/>
  <c r="O112" i="18" s="1"/>
  <c r="P304" i="1" l="1"/>
  <c r="J112" i="18"/>
  <c r="I113" i="18"/>
  <c r="P113" i="18" s="1"/>
  <c r="H113" i="18"/>
  <c r="O113" i="18" s="1"/>
  <c r="P305" i="1" l="1"/>
  <c r="J113" i="18"/>
  <c r="P306" i="1" l="1"/>
  <c r="H115" i="18"/>
  <c r="O115" i="18" s="1"/>
  <c r="H116" i="18"/>
  <c r="H117" i="18"/>
  <c r="O117" i="18" s="1"/>
  <c r="H118" i="18"/>
  <c r="O118" i="18" s="1"/>
  <c r="I115" i="18"/>
  <c r="P115" i="18" s="1"/>
  <c r="I116" i="18"/>
  <c r="P116" i="18" s="1"/>
  <c r="I117" i="18"/>
  <c r="P117" i="18" s="1"/>
  <c r="I118" i="18"/>
  <c r="P118" i="18" s="1"/>
  <c r="P307" i="1" l="1"/>
  <c r="J116" i="18"/>
  <c r="O116" i="18"/>
  <c r="J117" i="18"/>
  <c r="J115" i="18"/>
  <c r="J118" i="18"/>
  <c r="P308" i="1" l="1"/>
  <c r="H120" i="18"/>
  <c r="O120" i="18" s="1"/>
  <c r="I120" i="18"/>
  <c r="P120" i="18" s="1"/>
  <c r="P309" i="1" l="1"/>
  <c r="J120" i="18"/>
  <c r="I121" i="18"/>
  <c r="P121" i="18" s="1"/>
  <c r="H121" i="18"/>
  <c r="O121" i="18" s="1"/>
  <c r="P310" i="1" l="1"/>
  <c r="J121" i="18"/>
  <c r="H122" i="18"/>
  <c r="I122" i="18"/>
  <c r="P122" i="18" s="1"/>
  <c r="P311" i="1" l="1"/>
  <c r="J122" i="18"/>
  <c r="O122" i="18"/>
  <c r="P312" i="1" l="1"/>
  <c r="H124" i="18"/>
  <c r="O124" i="18" s="1"/>
  <c r="I124" i="18"/>
  <c r="P124" i="18" s="1"/>
  <c r="H125" i="18"/>
  <c r="I125" i="18"/>
  <c r="P125" i="18" s="1"/>
  <c r="P313" i="1" l="1"/>
  <c r="J125" i="18"/>
  <c r="O125" i="18"/>
  <c r="J124" i="18"/>
  <c r="I126" i="18"/>
  <c r="P126" i="18" s="1"/>
  <c r="P314" i="1" l="1"/>
  <c r="J126" i="18"/>
  <c r="P315" i="1" l="1"/>
  <c r="H128" i="18"/>
  <c r="O128" i="18" s="1"/>
  <c r="H129" i="18"/>
  <c r="O129" i="18" s="1"/>
  <c r="H130" i="18"/>
  <c r="O130" i="18" s="1"/>
  <c r="H131" i="18"/>
  <c r="O131" i="18" s="1"/>
  <c r="H132" i="18"/>
  <c r="O132" i="18" s="1"/>
  <c r="H133" i="18"/>
  <c r="O133" i="18" s="1"/>
  <c r="H134" i="18"/>
  <c r="O134" i="18" s="1"/>
  <c r="H135" i="18"/>
  <c r="O135" i="18" s="1"/>
  <c r="H136" i="18"/>
  <c r="O136" i="18" s="1"/>
  <c r="H137" i="18"/>
  <c r="O137" i="18" s="1"/>
  <c r="H138" i="18"/>
  <c r="O138" i="18" s="1"/>
  <c r="I128" i="18"/>
  <c r="P128" i="18" s="1"/>
  <c r="I129" i="18"/>
  <c r="P129" i="18" s="1"/>
  <c r="I130" i="18"/>
  <c r="P130" i="18" s="1"/>
  <c r="I131" i="18"/>
  <c r="P131" i="18" s="1"/>
  <c r="I132" i="18"/>
  <c r="P132" i="18" s="1"/>
  <c r="I133" i="18"/>
  <c r="P133" i="18" s="1"/>
  <c r="I134" i="18"/>
  <c r="P134" i="18" s="1"/>
  <c r="I135" i="18"/>
  <c r="P135" i="18" s="1"/>
  <c r="I136" i="18"/>
  <c r="P136" i="18" s="1"/>
  <c r="I137" i="18"/>
  <c r="P137" i="18" s="1"/>
  <c r="I138" i="18"/>
  <c r="P138" i="18" s="1"/>
  <c r="P316" i="1" l="1"/>
  <c r="J136" i="18"/>
  <c r="J128" i="18"/>
  <c r="J131" i="18"/>
  <c r="J134" i="18"/>
  <c r="J130" i="18"/>
  <c r="J133" i="18"/>
  <c r="J132" i="18"/>
  <c r="J138" i="18"/>
  <c r="J135" i="18"/>
  <c r="J137" i="18"/>
  <c r="J129" i="18"/>
  <c r="P317" i="1" l="1"/>
  <c r="P318" i="1" l="1"/>
  <c r="H142" i="18"/>
  <c r="O142" i="18" s="1"/>
  <c r="I142" i="18"/>
  <c r="P142" i="18" s="1"/>
  <c r="P319" i="1" l="1"/>
  <c r="J142" i="18"/>
  <c r="H143" i="18"/>
  <c r="O143" i="18" s="1"/>
  <c r="I143" i="18"/>
  <c r="P143" i="18" s="1"/>
  <c r="P320" i="1" l="1"/>
  <c r="J143" i="18"/>
  <c r="H144" i="18"/>
  <c r="O144" i="18" s="1"/>
  <c r="I144" i="18"/>
  <c r="P144" i="18" s="1"/>
  <c r="P321" i="1" l="1"/>
  <c r="J144" i="18"/>
  <c r="H145" i="18"/>
  <c r="O145" i="18" s="1"/>
  <c r="I145" i="18"/>
  <c r="P145" i="18" s="1"/>
  <c r="P322" i="1" l="1"/>
  <c r="J145" i="18"/>
  <c r="I146" i="18"/>
  <c r="P146" i="18" s="1"/>
  <c r="J146" i="18" l="1"/>
  <c r="H148" i="18"/>
  <c r="O148" i="18" s="1"/>
  <c r="H149" i="18"/>
  <c r="O149" i="18" s="1"/>
  <c r="H150" i="18"/>
  <c r="O150" i="18" s="1"/>
  <c r="H151" i="18"/>
  <c r="O151" i="18" s="1"/>
  <c r="I148" i="18"/>
  <c r="P148" i="18" s="1"/>
  <c r="I149" i="18"/>
  <c r="P149" i="18" s="1"/>
  <c r="I150" i="18"/>
  <c r="P150" i="18" s="1"/>
  <c r="I151" i="18"/>
  <c r="P151" i="18" s="1"/>
  <c r="J148" i="18" l="1"/>
  <c r="J150" i="18"/>
  <c r="J151" i="18"/>
  <c r="J149" i="18"/>
  <c r="I152" i="18" l="1"/>
  <c r="J152" i="18" l="1"/>
  <c r="P152" i="18"/>
  <c r="H154" i="18"/>
  <c r="O154" i="18" s="1"/>
  <c r="I154" i="18"/>
  <c r="P154" i="18" s="1"/>
  <c r="H155" i="18"/>
  <c r="O155" i="18" s="1"/>
  <c r="I155" i="18"/>
  <c r="P155" i="18" s="1"/>
  <c r="J155" i="18" l="1"/>
  <c r="J154" i="18"/>
  <c r="I156" i="18"/>
  <c r="P156" i="18" s="1"/>
  <c r="H156" i="18"/>
  <c r="O156" i="18" s="1"/>
  <c r="H157" i="18"/>
  <c r="O157" i="18" s="1"/>
  <c r="I157" i="18"/>
  <c r="P157" i="18" s="1"/>
  <c r="J156" i="18" l="1"/>
  <c r="J157" i="18"/>
  <c r="I158" i="18"/>
  <c r="P158" i="18" s="1"/>
  <c r="J158" i="18" l="1"/>
  <c r="H160" i="18"/>
  <c r="O160" i="18" s="1"/>
  <c r="H161" i="18"/>
  <c r="O161" i="18" s="1"/>
  <c r="I160" i="18"/>
  <c r="P160" i="18" s="1"/>
  <c r="I161" i="18"/>
  <c r="P161" i="18" s="1"/>
  <c r="J160" i="18" l="1"/>
  <c r="J161" i="18"/>
  <c r="I162" i="18" l="1"/>
  <c r="P162" i="18" s="1"/>
  <c r="J162" i="18" l="1"/>
  <c r="H163" i="18"/>
  <c r="I163" i="18"/>
  <c r="P163" i="18" s="1"/>
  <c r="J163" i="18" l="1"/>
  <c r="O163" i="18"/>
  <c r="H164" i="18"/>
  <c r="O164" i="18" s="1"/>
  <c r="I164" i="18"/>
  <c r="P164" i="18" s="1"/>
  <c r="J164" i="18" l="1"/>
  <c r="H165" i="18"/>
  <c r="O165" i="18" s="1"/>
  <c r="I165" i="18"/>
  <c r="P165" i="18" s="1"/>
  <c r="J165" i="18" l="1"/>
  <c r="I166" i="18"/>
  <c r="P166" i="18" s="1"/>
  <c r="J166" i="18" l="1"/>
  <c r="I167" i="18"/>
  <c r="P167" i="18" s="1"/>
  <c r="H167" i="18"/>
  <c r="J167" i="18" l="1"/>
  <c r="O167" i="18"/>
  <c r="I168" i="18"/>
  <c r="P168" i="18" s="1"/>
  <c r="J168" i="18" l="1"/>
  <c r="H169" i="18"/>
  <c r="O169" i="18" s="1"/>
  <c r="I169" i="18"/>
  <c r="P169" i="18" s="1"/>
  <c r="J169" i="18" l="1"/>
  <c r="H170" i="18"/>
  <c r="I170" i="18"/>
  <c r="P170" i="18" s="1"/>
  <c r="J170" i="18" l="1"/>
  <c r="O170" i="18"/>
  <c r="H171" i="18"/>
  <c r="O171" i="18" s="1"/>
  <c r="I171" i="18"/>
  <c r="P171" i="18" s="1"/>
  <c r="J171" i="18" l="1"/>
  <c r="I172" i="18"/>
  <c r="P172" i="18" s="1"/>
  <c r="J172" i="18" l="1"/>
  <c r="H107" i="18" l="1"/>
  <c r="O107" i="18" s="1"/>
  <c r="I107" i="18"/>
  <c r="P107" i="18" s="1"/>
  <c r="J107" i="18" l="1"/>
  <c r="H174" i="18" l="1"/>
  <c r="O174" i="18" s="1"/>
  <c r="I174" i="18"/>
  <c r="P174" i="18" s="1"/>
  <c r="J174" i="18" l="1"/>
  <c r="H175" i="18"/>
  <c r="O175" i="18" s="1"/>
  <c r="I175" i="18"/>
  <c r="P175" i="18" s="1"/>
  <c r="J175" i="18" l="1"/>
  <c r="H177" i="18" l="1"/>
  <c r="O177" i="18" s="1"/>
  <c r="I177" i="18"/>
  <c r="P177" i="18" s="1"/>
  <c r="J177" i="18" l="1"/>
  <c r="H179" i="18" l="1"/>
  <c r="O179" i="18" s="1"/>
  <c r="I179" i="18"/>
  <c r="P179" i="18" s="1"/>
  <c r="J179" i="18" l="1"/>
  <c r="H180" i="18"/>
  <c r="O180" i="18" s="1"/>
  <c r="I180" i="18"/>
  <c r="P180" i="18" s="1"/>
  <c r="J180" i="18" l="1"/>
  <c r="I182" i="18" l="1"/>
  <c r="P182" i="18" s="1"/>
  <c r="H182" i="18"/>
  <c r="O182" i="18" s="1"/>
  <c r="J182" i="18" l="1"/>
  <c r="D186" i="18" l="1"/>
  <c r="D187" i="18"/>
  <c r="D188" i="18"/>
  <c r="G187" i="18"/>
  <c r="E187" i="18"/>
  <c r="G188" i="18"/>
  <c r="G186" i="18"/>
  <c r="E188" i="18"/>
  <c r="E186" i="18"/>
  <c r="D184" i="18" l="1"/>
  <c r="D185" i="18"/>
  <c r="G185" i="18"/>
  <c r="E185" i="18"/>
  <c r="G184" i="18"/>
  <c r="E184" i="18"/>
  <c r="H184" i="18" l="1"/>
  <c r="O184" i="18" s="1"/>
  <c r="I184" i="18"/>
  <c r="P184" i="18" s="1"/>
  <c r="J184" i="18" l="1"/>
  <c r="H185" i="18"/>
  <c r="O185" i="18" s="1"/>
  <c r="I185" i="18"/>
  <c r="P185" i="18" s="1"/>
  <c r="J185" i="18" l="1"/>
  <c r="H186" i="18"/>
  <c r="O186" i="18" s="1"/>
  <c r="I186" i="18"/>
  <c r="P186" i="18" s="1"/>
  <c r="H187" i="18"/>
  <c r="O187" i="18" s="1"/>
  <c r="I187" i="18"/>
  <c r="P187" i="18" s="1"/>
  <c r="J187" i="18" l="1"/>
  <c r="J186" i="18"/>
  <c r="H188" i="18"/>
  <c r="O188" i="18" s="1"/>
  <c r="I188" i="18"/>
  <c r="P188" i="18" s="1"/>
  <c r="J188" i="18" l="1"/>
  <c r="D259" i="18" l="1"/>
  <c r="D193" i="18"/>
  <c r="D220" i="18"/>
  <c r="D222" i="18"/>
  <c r="D224" i="18"/>
  <c r="D225" i="18"/>
  <c r="D226" i="18"/>
  <c r="D227" i="18"/>
  <c r="D228" i="18"/>
  <c r="D238" i="18"/>
  <c r="D239" i="18"/>
  <c r="D240" i="18"/>
  <c r="D242" i="18"/>
  <c r="D243" i="18"/>
  <c r="D244" i="18"/>
  <c r="D246" i="18"/>
  <c r="D247" i="18"/>
  <c r="D249" i="18"/>
  <c r="D252" i="18"/>
  <c r="D253" i="18"/>
  <c r="D254" i="18"/>
  <c r="D255" i="18"/>
  <c r="D256" i="18"/>
  <c r="D257" i="18"/>
  <c r="D258" i="18"/>
  <c r="D260" i="18"/>
  <c r="D261" i="18"/>
  <c r="D262" i="18"/>
  <c r="D263" i="18"/>
  <c r="D265" i="18"/>
  <c r="D266" i="18"/>
  <c r="D268" i="18"/>
  <c r="D270" i="18"/>
  <c r="D271" i="18"/>
  <c r="D273" i="18"/>
  <c r="D275" i="18"/>
  <c r="D276" i="18"/>
  <c r="D277" i="18"/>
  <c r="D278" i="18"/>
  <c r="D279" i="18"/>
  <c r="D281" i="18"/>
  <c r="D282" i="18"/>
  <c r="D285" i="18"/>
  <c r="D287" i="18"/>
  <c r="D288" i="18"/>
  <c r="D290" i="18"/>
  <c r="D292" i="18"/>
  <c r="D293" i="18"/>
  <c r="D296" i="18"/>
  <c r="D297" i="18"/>
  <c r="D298" i="18"/>
  <c r="D300" i="18"/>
  <c r="D301" i="18"/>
  <c r="L36" i="18"/>
  <c r="L37" i="18" s="1"/>
  <c r="L38" i="18" s="1"/>
  <c r="L39" i="18" s="1"/>
  <c r="L40" i="18" s="1"/>
  <c r="L41" i="18" s="1"/>
  <c r="L42" i="18" s="1"/>
  <c r="L43" i="18" s="1"/>
  <c r="L44" i="18" s="1"/>
  <c r="L45" i="18" s="1"/>
  <c r="L46" i="18" s="1"/>
  <c r="G189" i="18"/>
  <c r="G276" i="18"/>
  <c r="G254" i="18"/>
  <c r="G253" i="18"/>
  <c r="E281" i="18"/>
  <c r="G127" i="18"/>
  <c r="E256" i="18"/>
  <c r="E226" i="18"/>
  <c r="G264" i="18"/>
  <c r="G56" i="18"/>
  <c r="E290" i="18"/>
  <c r="E277" i="18"/>
  <c r="G223" i="18"/>
  <c r="E227" i="18"/>
  <c r="G9" i="18"/>
  <c r="E260" i="18"/>
  <c r="G241" i="18"/>
  <c r="G119" i="18"/>
  <c r="E285" i="18"/>
  <c r="G226" i="18"/>
  <c r="E255" i="18"/>
  <c r="G181" i="18"/>
  <c r="E259" i="18"/>
  <c r="G300" i="18"/>
  <c r="G173" i="18"/>
  <c r="G260" i="18"/>
  <c r="G282" i="18"/>
  <c r="G259" i="18"/>
  <c r="G265" i="18"/>
  <c r="G51" i="18"/>
  <c r="E300" i="18"/>
  <c r="G123" i="18"/>
  <c r="G293" i="18"/>
  <c r="E252" i="18"/>
  <c r="G103" i="18"/>
  <c r="G298" i="18"/>
  <c r="E246" i="18"/>
  <c r="G27" i="18"/>
  <c r="G159" i="18"/>
  <c r="G239" i="18"/>
  <c r="G295" i="18"/>
  <c r="E276" i="18"/>
  <c r="E243" i="18"/>
  <c r="G61" i="18"/>
  <c r="G246" i="18"/>
  <c r="E240" i="18"/>
  <c r="G286" i="18"/>
  <c r="G271" i="18"/>
  <c r="G178" i="18"/>
  <c r="G238" i="18"/>
  <c r="G221" i="18"/>
  <c r="G225" i="18"/>
  <c r="E298" i="18"/>
  <c r="G247" i="18"/>
  <c r="E220" i="18"/>
  <c r="E273" i="18"/>
  <c r="G266" i="18"/>
  <c r="G114" i="18"/>
  <c r="G267" i="18"/>
  <c r="E224" i="18"/>
  <c r="G248" i="18"/>
  <c r="G220" i="18"/>
  <c r="E278" i="18"/>
  <c r="E292" i="18"/>
  <c r="G24" i="18"/>
  <c r="E266" i="18"/>
  <c r="E265" i="18"/>
  <c r="G262" i="18"/>
  <c r="E282" i="18"/>
  <c r="E275" i="18"/>
  <c r="E271" i="18"/>
  <c r="E225" i="18"/>
  <c r="E222" i="18"/>
  <c r="E239" i="18"/>
  <c r="G270" i="18"/>
  <c r="G288" i="18"/>
  <c r="G47" i="18"/>
  <c r="G240" i="18"/>
  <c r="G252" i="18"/>
  <c r="G280" i="18"/>
  <c r="G224" i="18"/>
  <c r="G290" i="18"/>
  <c r="G109" i="18"/>
  <c r="G279" i="18"/>
  <c r="G281" i="18"/>
  <c r="G251" i="18"/>
  <c r="G291" i="18"/>
  <c r="E297" i="18"/>
  <c r="G153" i="18"/>
  <c r="E56" i="18"/>
  <c r="G82" i="18"/>
  <c r="E268" i="18"/>
  <c r="G278" i="18"/>
  <c r="E293" i="18"/>
  <c r="G147" i="18"/>
  <c r="E270" i="18"/>
  <c r="G75" i="18"/>
  <c r="G90" i="18"/>
  <c r="E301" i="18"/>
  <c r="G256" i="18"/>
  <c r="E288" i="18"/>
  <c r="E254" i="18"/>
  <c r="G141" i="18"/>
  <c r="E262" i="18"/>
  <c r="G242" i="18"/>
  <c r="G176" i="18"/>
  <c r="G261" i="18"/>
  <c r="E244" i="18"/>
  <c r="G297" i="18"/>
  <c r="G287" i="18"/>
  <c r="E228" i="18"/>
  <c r="G36" i="18"/>
  <c r="E253" i="18"/>
  <c r="G94" i="18"/>
  <c r="G33" i="18"/>
  <c r="G272" i="18"/>
  <c r="G289" i="18"/>
  <c r="E296" i="18"/>
  <c r="G263" i="18"/>
  <c r="E287" i="18"/>
  <c r="G296" i="18"/>
  <c r="G273" i="18"/>
  <c r="G301" i="18"/>
  <c r="E247" i="18"/>
  <c r="G277" i="18"/>
  <c r="G79" i="18"/>
  <c r="E279" i="18"/>
  <c r="G244" i="18"/>
  <c r="G227" i="18"/>
  <c r="G292" i="18"/>
  <c r="E238" i="18"/>
  <c r="G86" i="18"/>
  <c r="E258" i="18"/>
  <c r="G258" i="18"/>
  <c r="G249" i="18"/>
  <c r="E261" i="18"/>
  <c r="G17" i="18"/>
  <c r="G245" i="18"/>
  <c r="E257" i="18"/>
  <c r="E242" i="18"/>
  <c r="G268" i="18"/>
  <c r="G222" i="18"/>
  <c r="G99" i="18"/>
  <c r="G275" i="18"/>
  <c r="E249" i="18"/>
  <c r="G285" i="18"/>
  <c r="G228" i="18"/>
  <c r="G243" i="18"/>
  <c r="G257" i="18"/>
  <c r="G274" i="18"/>
  <c r="G255" i="18"/>
  <c r="E263" i="18"/>
  <c r="E193" i="18"/>
  <c r="G193" i="18"/>
  <c r="D192" i="18"/>
  <c r="D194" i="18"/>
  <c r="D195" i="18"/>
  <c r="D196" i="18"/>
  <c r="E196" i="18"/>
  <c r="G191" i="18"/>
  <c r="G194" i="18"/>
  <c r="G196" i="18"/>
  <c r="E195" i="18"/>
  <c r="E194" i="18"/>
  <c r="G192" i="18"/>
  <c r="E192" i="18"/>
  <c r="G195" i="18"/>
  <c r="L99" i="18" l="1"/>
  <c r="L106" i="18"/>
  <c r="L119" i="18"/>
  <c r="L90" i="18"/>
  <c r="L114" i="18"/>
  <c r="L127" i="18"/>
  <c r="L75" i="18"/>
  <c r="L94" i="18"/>
  <c r="L56" i="18"/>
  <c r="L109" i="18"/>
  <c r="L61" i="18"/>
  <c r="L82" i="18"/>
  <c r="L79" i="18"/>
  <c r="L123" i="18"/>
  <c r="L103" i="18"/>
  <c r="L51" i="18"/>
  <c r="L86" i="18"/>
  <c r="H192" i="18"/>
  <c r="O192" i="18" s="1"/>
  <c r="H193" i="18"/>
  <c r="O193" i="18" s="1"/>
  <c r="H194" i="18"/>
  <c r="O194" i="18" s="1"/>
  <c r="H195" i="18"/>
  <c r="O195" i="18" s="1"/>
  <c r="H196" i="18"/>
  <c r="O196" i="18" s="1"/>
  <c r="I192" i="18"/>
  <c r="P192" i="18" s="1"/>
  <c r="I193" i="18"/>
  <c r="P193" i="18" s="1"/>
  <c r="I194" i="18"/>
  <c r="P194" i="18" s="1"/>
  <c r="I195" i="18"/>
  <c r="P195" i="18" s="1"/>
  <c r="I196" i="18"/>
  <c r="P196" i="18" s="1"/>
  <c r="L52" i="18" l="1"/>
  <c r="L62" i="18"/>
  <c r="L104" i="18"/>
  <c r="L91" i="18"/>
  <c r="L110" i="18"/>
  <c r="L124" i="18"/>
  <c r="L57" i="18"/>
  <c r="L120" i="18"/>
  <c r="L95" i="18"/>
  <c r="L107" i="18"/>
  <c r="L76" i="18"/>
  <c r="L128" i="18"/>
  <c r="L100" i="18"/>
  <c r="L80" i="18"/>
  <c r="L87" i="18"/>
  <c r="L83" i="18"/>
  <c r="L115" i="18"/>
  <c r="J192" i="18"/>
  <c r="J194" i="18"/>
  <c r="J196" i="18"/>
  <c r="J195" i="18"/>
  <c r="J193" i="18"/>
  <c r="L84" i="18" l="1"/>
  <c r="L108" i="18"/>
  <c r="L121" i="18"/>
  <c r="L125" i="18"/>
  <c r="L129" i="18"/>
  <c r="L77" i="18"/>
  <c r="L58" i="18"/>
  <c r="L105" i="18"/>
  <c r="L111" i="18"/>
  <c r="L63" i="18"/>
  <c r="L88" i="18"/>
  <c r="L101" i="18"/>
  <c r="L116" i="18"/>
  <c r="L81" i="18"/>
  <c r="L96" i="18"/>
  <c r="L92" i="18"/>
  <c r="L53" i="18"/>
  <c r="L117" i="18" l="1"/>
  <c r="L97" i="18"/>
  <c r="L54" i="18"/>
  <c r="L93" i="18"/>
  <c r="L102" i="18"/>
  <c r="L126" i="18"/>
  <c r="L89" i="18"/>
  <c r="L59" i="18"/>
  <c r="L122" i="18"/>
  <c r="L85" i="18"/>
  <c r="L112" i="18"/>
  <c r="L130" i="18"/>
  <c r="L64" i="18"/>
  <c r="L78" i="18"/>
  <c r="L65" i="18" l="1"/>
  <c r="L98" i="18"/>
  <c r="L131" i="18"/>
  <c r="L118" i="18"/>
  <c r="L60" i="18"/>
  <c r="L55" i="18"/>
  <c r="L113" i="18"/>
  <c r="L132" i="18" l="1"/>
  <c r="L66" i="18"/>
  <c r="L133" i="18" l="1"/>
  <c r="L67" i="18"/>
  <c r="L68" i="18" l="1"/>
  <c r="L134" i="18"/>
  <c r="L135" i="18" l="1"/>
  <c r="L69" i="18"/>
  <c r="L70" i="18" l="1"/>
  <c r="L136" i="18"/>
  <c r="L71" i="18" l="1"/>
  <c r="L137" i="18"/>
  <c r="L72" i="18" l="1"/>
  <c r="L138" i="18"/>
  <c r="L73" i="18" l="1"/>
  <c r="L139" i="18"/>
  <c r="L74" i="18" l="1"/>
  <c r="L140" i="18"/>
  <c r="O206" i="18" l="1"/>
  <c r="O209" i="18"/>
  <c r="P206" i="18"/>
  <c r="P209" i="18"/>
  <c r="O197" i="18" l="1"/>
  <c r="O200" i="18"/>
  <c r="O202" i="18"/>
  <c r="P197" i="18"/>
  <c r="P200" i="18"/>
  <c r="P202" i="18"/>
  <c r="D219" i="18"/>
  <c r="E219" i="18"/>
  <c r="G219" i="18"/>
  <c r="G197" i="18"/>
  <c r="D198" i="18" l="1"/>
  <c r="D199" i="18"/>
  <c r="D201" i="18"/>
  <c r="D203" i="18"/>
  <c r="D204" i="18"/>
  <c r="D205" i="18"/>
  <c r="D207" i="18"/>
  <c r="D208" i="18"/>
  <c r="D210" i="18"/>
  <c r="D211" i="18"/>
  <c r="D212" i="18"/>
  <c r="D213" i="18"/>
  <c r="D215" i="18"/>
  <c r="D216" i="18"/>
  <c r="D218" i="18"/>
  <c r="G214" i="18"/>
  <c r="E213" i="18"/>
  <c r="G201" i="18"/>
  <c r="G200" i="18"/>
  <c r="G207" i="18"/>
  <c r="E211" i="18"/>
  <c r="E204" i="18"/>
  <c r="E216" i="18"/>
  <c r="E212" i="18"/>
  <c r="E205" i="18"/>
  <c r="E198" i="18"/>
  <c r="E207" i="18"/>
  <c r="E208" i="18"/>
  <c r="G217" i="18"/>
  <c r="G211" i="18"/>
  <c r="G213" i="18"/>
  <c r="G216" i="18"/>
  <c r="E210" i="18"/>
  <c r="G208" i="18"/>
  <c r="E201" i="18"/>
  <c r="G205" i="18"/>
  <c r="E215" i="18"/>
  <c r="G209" i="18"/>
  <c r="E203" i="18"/>
  <c r="G210" i="18"/>
  <c r="E199" i="18"/>
  <c r="G203" i="18"/>
  <c r="G202" i="18"/>
  <c r="E218" i="18"/>
  <c r="G215" i="18"/>
  <c r="G212" i="18"/>
  <c r="G218" i="18"/>
  <c r="G198" i="18"/>
  <c r="G206" i="18"/>
  <c r="G199" i="18"/>
  <c r="G204" i="18"/>
  <c r="H198" i="18" l="1"/>
  <c r="O198" i="18" s="1"/>
  <c r="I198" i="18"/>
  <c r="P198" i="18" s="1"/>
  <c r="J198" i="18" l="1"/>
  <c r="H199" i="18"/>
  <c r="O199" i="18" s="1"/>
  <c r="I199" i="18"/>
  <c r="P199" i="18" s="1"/>
  <c r="J199" i="18" l="1"/>
  <c r="H201" i="18" l="1"/>
  <c r="O201" i="18" s="1"/>
  <c r="I201" i="18"/>
  <c r="P201" i="18" s="1"/>
  <c r="J201" i="18" l="1"/>
  <c r="H203" i="18" l="1"/>
  <c r="O203" i="18" s="1"/>
  <c r="I203" i="18"/>
  <c r="P203" i="18" s="1"/>
  <c r="J203" i="18" l="1"/>
  <c r="H204" i="18"/>
  <c r="O204" i="18" s="1"/>
  <c r="I204" i="18"/>
  <c r="P204" i="18" s="1"/>
  <c r="J204" i="18" l="1"/>
  <c r="H205" i="18"/>
  <c r="I205" i="18"/>
  <c r="P205" i="18" s="1"/>
  <c r="J205" i="18" l="1"/>
  <c r="O205" i="18"/>
  <c r="H207" i="18" l="1"/>
  <c r="O207" i="18" s="1"/>
  <c r="I207" i="18"/>
  <c r="P207" i="18" s="1"/>
  <c r="J207" i="18" l="1"/>
  <c r="H208" i="18"/>
  <c r="O208" i="18" s="1"/>
  <c r="I208" i="18"/>
  <c r="P208" i="18" s="1"/>
  <c r="J208" i="18" l="1"/>
  <c r="H210" i="18" l="1"/>
  <c r="O210" i="18" s="1"/>
  <c r="I210" i="18"/>
  <c r="P210" i="18" s="1"/>
  <c r="J210" i="18" l="1"/>
  <c r="H211" i="18"/>
  <c r="O211" i="18" s="1"/>
  <c r="I211" i="18"/>
  <c r="P211" i="18" s="1"/>
  <c r="J211" i="18" l="1"/>
  <c r="H212" i="18"/>
  <c r="I212" i="18"/>
  <c r="P212" i="18" s="1"/>
  <c r="J212" i="18" l="1"/>
  <c r="O212" i="18"/>
  <c r="H213" i="18"/>
  <c r="I213" i="18"/>
  <c r="P213" i="18" s="1"/>
  <c r="J213" i="18" l="1"/>
  <c r="O213" i="18"/>
  <c r="H215" i="18" l="1"/>
  <c r="I215" i="18"/>
  <c r="P215" i="18" s="1"/>
  <c r="J215" i="18" l="1"/>
  <c r="O215" i="18"/>
  <c r="H216" i="18"/>
  <c r="O216" i="18" s="1"/>
  <c r="I216" i="18"/>
  <c r="P216" i="18" s="1"/>
  <c r="J216" i="18" l="1"/>
  <c r="H218" i="18" l="1"/>
  <c r="O218" i="18" s="1"/>
  <c r="I218" i="18"/>
  <c r="P218" i="18" s="1"/>
  <c r="J218" i="18" l="1"/>
  <c r="H219" i="18"/>
  <c r="O219" i="18" s="1"/>
  <c r="I219" i="18"/>
  <c r="P219" i="18" s="1"/>
  <c r="J219" i="18" l="1"/>
  <c r="H220" i="18"/>
  <c r="I220" i="18"/>
  <c r="P220" i="18" s="1"/>
  <c r="J220" i="18" l="1"/>
  <c r="O220" i="18"/>
  <c r="H222" i="18" l="1"/>
  <c r="O222" i="18" s="1"/>
  <c r="I222" i="18"/>
  <c r="P222" i="18" s="1"/>
  <c r="J222" i="18" l="1"/>
  <c r="H224" i="18" l="1"/>
  <c r="O224" i="18" s="1"/>
  <c r="I224" i="18"/>
  <c r="P224" i="18" s="1"/>
  <c r="J224" i="18" l="1"/>
  <c r="H225" i="18"/>
  <c r="O225" i="18" s="1"/>
  <c r="I225" i="18"/>
  <c r="P225" i="18" s="1"/>
  <c r="J225" i="18" l="1"/>
  <c r="H226" i="18"/>
  <c r="J226" i="18" s="1"/>
  <c r="I226" i="18"/>
  <c r="P226" i="18" s="1"/>
  <c r="O226" i="18" l="1"/>
  <c r="H227" i="18"/>
  <c r="O227" i="18" s="1"/>
  <c r="I227" i="18"/>
  <c r="P227" i="18" s="1"/>
  <c r="J227" i="18" l="1"/>
  <c r="H228" i="18" l="1"/>
  <c r="I228" i="18"/>
  <c r="P228" i="18" s="1"/>
  <c r="J228" i="18" l="1"/>
  <c r="O228" i="18"/>
  <c r="O229" i="18"/>
  <c r="I229" i="18"/>
  <c r="P229" i="18" s="1"/>
  <c r="J229" i="18" l="1"/>
  <c r="O231" i="18" l="1"/>
  <c r="P232" i="18"/>
  <c r="O232" i="18" l="1"/>
  <c r="P231" i="18"/>
  <c r="P233" i="18"/>
  <c r="O233" i="18"/>
  <c r="P234" i="18" l="1"/>
  <c r="O234" i="18"/>
  <c r="O235" i="18" l="1"/>
  <c r="P235" i="18"/>
  <c r="D237" i="18" l="1"/>
  <c r="G230" i="18"/>
  <c r="E237" i="18"/>
  <c r="G237" i="18"/>
  <c r="G236" i="18"/>
  <c r="I237" i="18" l="1"/>
  <c r="P237" i="18" s="1"/>
  <c r="H237" i="18"/>
  <c r="J237" i="18" s="1"/>
  <c r="O237" i="18" l="1"/>
  <c r="H238" i="18"/>
  <c r="O238" i="18" s="1"/>
  <c r="I238" i="18"/>
  <c r="P238" i="18" s="1"/>
  <c r="H239" i="18"/>
  <c r="O239" i="18" s="1"/>
  <c r="I239" i="18"/>
  <c r="P239" i="18" s="1"/>
  <c r="J239" i="18" l="1"/>
  <c r="J238" i="18"/>
  <c r="I240" i="18"/>
  <c r="P240" i="18" s="1"/>
  <c r="H240" i="18"/>
  <c r="O240" i="18" s="1"/>
  <c r="J240" i="18" l="1"/>
  <c r="H242" i="18" l="1"/>
  <c r="O242" i="18" s="1"/>
  <c r="I242" i="18"/>
  <c r="P242" i="18" s="1"/>
  <c r="J242" i="18" l="1"/>
  <c r="H243" i="18"/>
  <c r="O243" i="18" s="1"/>
  <c r="I243" i="18"/>
  <c r="P243" i="18" s="1"/>
  <c r="J243" i="18" l="1"/>
  <c r="H244" i="18"/>
  <c r="O244" i="18" s="1"/>
  <c r="I244" i="18"/>
  <c r="P244" i="18" s="1"/>
  <c r="J244" i="18" l="1"/>
  <c r="H246" i="18" l="1"/>
  <c r="O246" i="18" s="1"/>
  <c r="I246" i="18"/>
  <c r="P246" i="18" s="1"/>
  <c r="J246" i="18" l="1"/>
  <c r="I247" i="18"/>
  <c r="P247" i="18" s="1"/>
  <c r="H247" i="18"/>
  <c r="O247" i="18" s="1"/>
  <c r="J247" i="18" l="1"/>
  <c r="H249" i="18" l="1"/>
  <c r="H250" i="18"/>
  <c r="O250" i="18" s="1"/>
  <c r="I249" i="18"/>
  <c r="P249" i="18" s="1"/>
  <c r="P250" i="18"/>
  <c r="J249" i="18" l="1"/>
  <c r="O249" i="18"/>
  <c r="J250" i="18"/>
  <c r="H252" i="18" l="1"/>
  <c r="O252" i="18" s="1"/>
  <c r="I252" i="18"/>
  <c r="P252" i="18" s="1"/>
  <c r="J252" i="18" l="1"/>
  <c r="H253" i="18"/>
  <c r="O253" i="18" s="1"/>
  <c r="I253" i="18"/>
  <c r="P253" i="18" s="1"/>
  <c r="J253" i="18" l="1"/>
  <c r="H254" i="18"/>
  <c r="I254" i="18"/>
  <c r="P254" i="18" s="1"/>
  <c r="J254" i="18" l="1"/>
  <c r="O254" i="18"/>
  <c r="H255" i="18"/>
  <c r="O255" i="18" s="1"/>
  <c r="I255" i="18"/>
  <c r="P255" i="18" s="1"/>
  <c r="J255" i="18" l="1"/>
  <c r="H256" i="18"/>
  <c r="O256" i="18" s="1"/>
  <c r="I256" i="18"/>
  <c r="P256" i="18" s="1"/>
  <c r="J256" i="18" l="1"/>
  <c r="H257" i="18" l="1"/>
  <c r="I257" i="18"/>
  <c r="P257" i="18" s="1"/>
  <c r="H258" i="18"/>
  <c r="O258" i="18" s="1"/>
  <c r="H259" i="18"/>
  <c r="O259" i="18" s="1"/>
  <c r="H260" i="18"/>
  <c r="O260" i="18" s="1"/>
  <c r="H261" i="18"/>
  <c r="O261" i="18" s="1"/>
  <c r="H262" i="18"/>
  <c r="O262" i="18" s="1"/>
  <c r="H263" i="18"/>
  <c r="J263" i="18" s="1"/>
  <c r="I258" i="18"/>
  <c r="P258" i="18" s="1"/>
  <c r="I259" i="18"/>
  <c r="P259" i="18" s="1"/>
  <c r="I260" i="18"/>
  <c r="P260" i="18" s="1"/>
  <c r="I261" i="18"/>
  <c r="P261" i="18" s="1"/>
  <c r="I262" i="18"/>
  <c r="P262" i="18" s="1"/>
  <c r="I263" i="18"/>
  <c r="P263" i="18" s="1"/>
  <c r="J257" i="18" l="1"/>
  <c r="O257" i="18"/>
  <c r="J258" i="18"/>
  <c r="J259" i="18"/>
  <c r="J261" i="18"/>
  <c r="J260" i="18"/>
  <c r="J262" i="18"/>
  <c r="O263" i="18"/>
  <c r="O264" i="18"/>
  <c r="P264" i="18"/>
  <c r="H265" i="18" l="1"/>
  <c r="J265" i="18" s="1"/>
  <c r="I265" i="18"/>
  <c r="P265" i="18" s="1"/>
  <c r="O265" i="18" l="1"/>
  <c r="H266" i="18"/>
  <c r="O266" i="18" s="1"/>
  <c r="I266" i="18"/>
  <c r="P266" i="18" s="1"/>
  <c r="J266" i="18" l="1"/>
  <c r="O267" i="18" l="1"/>
  <c r="P267" i="18" l="1"/>
  <c r="I268" i="18" l="1"/>
  <c r="P268" i="18" s="1"/>
  <c r="H268" i="18"/>
  <c r="J268" i="18" l="1"/>
  <c r="O268" i="18"/>
  <c r="O269" i="18"/>
  <c r="I269" i="18"/>
  <c r="P269" i="18" s="1"/>
  <c r="J269" i="18" l="1"/>
  <c r="H270" i="18"/>
  <c r="I270" i="18"/>
  <c r="P270" i="18" s="1"/>
  <c r="J270" i="18" l="1"/>
  <c r="O270" i="18"/>
  <c r="H271" i="18"/>
  <c r="O271" i="18" s="1"/>
  <c r="I271" i="18"/>
  <c r="P271" i="18" s="1"/>
  <c r="J271" i="18" l="1"/>
  <c r="I273" i="18" l="1"/>
  <c r="P273" i="18" s="1"/>
  <c r="H273" i="18"/>
  <c r="J273" i="18" l="1"/>
  <c r="O273" i="18"/>
  <c r="D140" i="18" l="1"/>
  <c r="H140" i="18"/>
  <c r="O140" i="18" s="1"/>
  <c r="I140" i="18"/>
  <c r="P140" i="18" s="1"/>
  <c r="C47" i="1"/>
  <c r="D47" i="1"/>
  <c r="G140" i="18"/>
  <c r="E140" i="18"/>
  <c r="D139" i="18"/>
  <c r="L141" i="18" s="1"/>
  <c r="H139" i="18"/>
  <c r="O139" i="18" s="1"/>
  <c r="I139" i="18"/>
  <c r="P139" i="18" s="1"/>
  <c r="E139" i="18"/>
  <c r="G139" i="18"/>
  <c r="J140" i="18" l="1"/>
  <c r="L267" i="18"/>
  <c r="L268" i="18" s="1"/>
  <c r="L269" i="18" s="1"/>
  <c r="L270" i="18" s="1"/>
  <c r="L271" i="18" s="1"/>
  <c r="L153" i="18"/>
  <c r="L154" i="18" s="1"/>
  <c r="L155" i="18" s="1"/>
  <c r="L156" i="18" s="1"/>
  <c r="L157" i="18" s="1"/>
  <c r="L158" i="18" s="1"/>
  <c r="L272" i="18"/>
  <c r="L273" i="18" s="1"/>
  <c r="L173" i="18"/>
  <c r="L174" i="18" s="1"/>
  <c r="L175" i="18" s="1"/>
  <c r="L236" i="18"/>
  <c r="L237" i="18" s="1"/>
  <c r="L238" i="18" s="1"/>
  <c r="L239" i="18" s="1"/>
  <c r="L240" i="18" s="1"/>
  <c r="L221" i="18"/>
  <c r="L222" i="18" s="1"/>
  <c r="L230" i="18"/>
  <c r="L231" i="18" s="1"/>
  <c r="L232" i="18" s="1"/>
  <c r="L233" i="18" s="1"/>
  <c r="L234" i="18" s="1"/>
  <c r="L235" i="18" s="1"/>
  <c r="L217" i="18"/>
  <c r="L218" i="18" s="1"/>
  <c r="L219" i="18" s="1"/>
  <c r="L220" i="18" s="1"/>
  <c r="L214" i="18"/>
  <c r="L215" i="18" s="1"/>
  <c r="L216" i="18" s="1"/>
  <c r="L280" i="18"/>
  <c r="L281" i="18" s="1"/>
  <c r="L282" i="18" s="1"/>
  <c r="L283" i="18" s="1"/>
  <c r="L264" i="18"/>
  <c r="L265" i="18" s="1"/>
  <c r="L266" i="18" s="1"/>
  <c r="L209" i="18"/>
  <c r="L210" i="18" s="1"/>
  <c r="L211" i="18" s="1"/>
  <c r="L212" i="18" s="1"/>
  <c r="L213" i="18" s="1"/>
  <c r="L245" i="18"/>
  <c r="L246" i="18" s="1"/>
  <c r="L247" i="18" s="1"/>
  <c r="L197" i="18"/>
  <c r="L198" i="18" s="1"/>
  <c r="L199" i="18" s="1"/>
  <c r="L241" i="18"/>
  <c r="L242" i="18" s="1"/>
  <c r="L243" i="18" s="1"/>
  <c r="L244" i="18" s="1"/>
  <c r="L176" i="18"/>
  <c r="L177" i="18" s="1"/>
  <c r="L200" i="18"/>
  <c r="L201" i="18" s="1"/>
  <c r="L178" i="18"/>
  <c r="L179" i="18" s="1"/>
  <c r="L180" i="18" s="1"/>
  <c r="L147" i="18"/>
  <c r="L148" i="18" s="1"/>
  <c r="L149" i="18" s="1"/>
  <c r="L150" i="18" s="1"/>
  <c r="L151" i="18" s="1"/>
  <c r="L152" i="18" s="1"/>
  <c r="L251" i="18"/>
  <c r="L252" i="18" s="1"/>
  <c r="L253" i="18" s="1"/>
  <c r="L254" i="18" s="1"/>
  <c r="L255" i="18" s="1"/>
  <c r="L256" i="18" s="1"/>
  <c r="L257" i="18" s="1"/>
  <c r="L258" i="18" s="1"/>
  <c r="L259" i="18" s="1"/>
  <c r="L260" i="18" s="1"/>
  <c r="L261" i="18" s="1"/>
  <c r="L262" i="18" s="1"/>
  <c r="L263" i="18" s="1"/>
  <c r="L191" i="18"/>
  <c r="L192" i="18" s="1"/>
  <c r="L193" i="18" s="1"/>
  <c r="L194" i="18" s="1"/>
  <c r="L195" i="18" s="1"/>
  <c r="L196" i="18" s="1"/>
  <c r="J139" i="18"/>
  <c r="L206" i="18"/>
  <c r="L207" i="18" s="1"/>
  <c r="L208" i="18" s="1"/>
  <c r="L189" i="18"/>
  <c r="L190" i="18" s="1"/>
  <c r="L274" i="18"/>
  <c r="L275" i="18" s="1"/>
  <c r="L276" i="18" s="1"/>
  <c r="L277" i="18" s="1"/>
  <c r="L278" i="18" s="1"/>
  <c r="L279" i="18" s="1"/>
  <c r="L248" i="18"/>
  <c r="L249" i="18" s="1"/>
  <c r="L250" i="18" s="1"/>
  <c r="L223" i="18"/>
  <c r="L224" i="18" s="1"/>
  <c r="L225" i="18" s="1"/>
  <c r="L226" i="18" s="1"/>
  <c r="L227" i="18" s="1"/>
  <c r="L228" i="18" s="1"/>
  <c r="L229" i="18" s="1"/>
  <c r="L202" i="18"/>
  <c r="L203" i="18" s="1"/>
  <c r="L204" i="18" s="1"/>
  <c r="L205" i="18" s="1"/>
  <c r="L181" i="18"/>
  <c r="L182" i="18" s="1"/>
  <c r="L183" i="18" s="1"/>
  <c r="L184" i="18" s="1"/>
  <c r="L185" i="18" s="1"/>
  <c r="L186" i="18" s="1"/>
  <c r="L187" i="18" s="1"/>
  <c r="L188" i="18" s="1"/>
  <c r="L159" i="18"/>
  <c r="L160" i="18" s="1"/>
  <c r="L161" i="18" s="1"/>
  <c r="L162" i="18" s="1"/>
  <c r="L163" i="18" s="1"/>
  <c r="L164" i="18" s="1"/>
  <c r="L165" i="18" s="1"/>
  <c r="L166" i="18" s="1"/>
  <c r="L167" i="18" s="1"/>
  <c r="L168" i="18" s="1"/>
  <c r="L169" i="18" s="1"/>
  <c r="L170" i="18" s="1"/>
  <c r="L171" i="18" s="1"/>
  <c r="L172" i="18" s="1"/>
  <c r="L142" i="18"/>
  <c r="L143" i="18" l="1"/>
  <c r="L144" i="18" l="1"/>
  <c r="L145" i="18" l="1"/>
  <c r="L146" i="18" l="1"/>
  <c r="L25" i="1" l="1"/>
  <c r="H275" i="18" l="1"/>
  <c r="J275" i="18" s="1"/>
  <c r="I275" i="18"/>
  <c r="P275" i="18" s="1"/>
  <c r="O275" i="18" l="1"/>
  <c r="H276" i="18"/>
  <c r="O276" i="18" s="1"/>
  <c r="I276" i="18"/>
  <c r="P276" i="18" s="1"/>
  <c r="J276" i="18" l="1"/>
  <c r="H277" i="18"/>
  <c r="J277" i="18" s="1"/>
  <c r="I277" i="18"/>
  <c r="P277" i="18" s="1"/>
  <c r="I278" i="18"/>
  <c r="P278" i="18" s="1"/>
  <c r="H278" i="18"/>
  <c r="O278" i="18" s="1"/>
  <c r="J278" i="18" l="1"/>
  <c r="O277" i="18"/>
  <c r="H279" i="18"/>
  <c r="O279" i="18" s="1"/>
  <c r="I279" i="18"/>
  <c r="P279" i="18" s="1"/>
  <c r="J279" i="18" l="1"/>
  <c r="H281" i="18" l="1"/>
  <c r="O281" i="18" s="1"/>
  <c r="I281" i="18"/>
  <c r="P281" i="18" s="1"/>
  <c r="J281" i="18" l="1"/>
  <c r="H282" i="18"/>
  <c r="O282" i="18" s="1"/>
  <c r="I282" i="18"/>
  <c r="P282" i="18" s="1"/>
  <c r="J282" i="18" l="1"/>
  <c r="O283" i="18"/>
  <c r="I283" i="18"/>
  <c r="P283" i="18" s="1"/>
  <c r="J283" i="18" l="1"/>
  <c r="P284" i="18" l="1"/>
  <c r="L284" i="18"/>
  <c r="L285" i="18" s="1"/>
  <c r="L286" i="18"/>
  <c r="L287" i="18" s="1"/>
  <c r="L288" i="18" s="1"/>
  <c r="L289" i="18"/>
  <c r="L290" i="18" s="1"/>
  <c r="L291" i="18" s="1"/>
  <c r="L292" i="18" s="1"/>
  <c r="L293" i="18" s="1"/>
  <c r="L294" i="18" s="1"/>
  <c r="L295" i="18"/>
  <c r="L296" i="18" s="1"/>
  <c r="L297" i="18" s="1"/>
  <c r="L298" i="18" s="1"/>
  <c r="L299" i="18" s="1"/>
  <c r="L300" i="18" s="1"/>
  <c r="L301" i="18"/>
  <c r="H284" i="18" l="1"/>
  <c r="J284" i="18" l="1"/>
  <c r="O284" i="18"/>
  <c r="H285" i="18" l="1"/>
  <c r="J285" i="18" s="1"/>
  <c r="I285" i="18"/>
  <c r="P285" i="18" s="1"/>
  <c r="O285" i="18" l="1"/>
  <c r="I287" i="18" l="1"/>
  <c r="P287" i="18" s="1"/>
  <c r="H287" i="18"/>
  <c r="O287" i="18" s="1"/>
  <c r="J287" i="18" l="1"/>
  <c r="H288" i="18"/>
  <c r="O288" i="18" s="1"/>
  <c r="I288" i="18"/>
  <c r="P288" i="18" s="1"/>
  <c r="J288" i="18" l="1"/>
  <c r="H290" i="18" l="1"/>
  <c r="O290" i="18" s="1"/>
  <c r="I290" i="18"/>
  <c r="P290" i="18" s="1"/>
  <c r="J290" i="18" l="1"/>
  <c r="O291" i="18" l="1"/>
  <c r="P291" i="18"/>
  <c r="H292" i="18" l="1"/>
  <c r="O292" i="18" s="1"/>
  <c r="H293" i="18"/>
  <c r="I292" i="18"/>
  <c r="P292" i="18" s="1"/>
  <c r="I293" i="18"/>
  <c r="P293" i="18" s="1"/>
  <c r="J292" i="18" l="1"/>
  <c r="J293" i="18"/>
  <c r="O293" i="18"/>
  <c r="O294" i="18" l="1"/>
  <c r="I294" i="18"/>
  <c r="P294" i="18" s="1"/>
  <c r="J294" i="18" l="1"/>
  <c r="C154" i="1" l="1"/>
  <c r="C124" i="1"/>
  <c r="C43" i="1"/>
  <c r="D147" i="1"/>
  <c r="D120" i="1"/>
  <c r="D154" i="1"/>
  <c r="D152" i="1"/>
  <c r="D108" i="1"/>
  <c r="C176" i="1"/>
  <c r="D123" i="1"/>
  <c r="D159" i="1"/>
  <c r="D116" i="1"/>
  <c r="C170" i="1"/>
  <c r="C147" i="1"/>
  <c r="D177" i="1"/>
  <c r="D70" i="1"/>
  <c r="D145" i="1"/>
  <c r="C145" i="1"/>
  <c r="D137" i="1"/>
  <c r="D64" i="1"/>
  <c r="D122" i="1"/>
  <c r="C152" i="1"/>
  <c r="D156" i="1"/>
  <c r="D126" i="1"/>
  <c r="C148" i="1"/>
  <c r="D58" i="1"/>
  <c r="D124" i="1"/>
  <c r="C126" i="1"/>
  <c r="C135" i="1"/>
  <c r="C72" i="1"/>
  <c r="C90" i="1"/>
  <c r="C138" i="1"/>
  <c r="D92" i="1"/>
  <c r="D136" i="1"/>
  <c r="C70" i="1"/>
  <c r="C108" i="1"/>
  <c r="D114" i="1"/>
  <c r="D59" i="1"/>
  <c r="D84" i="1"/>
  <c r="C61" i="1"/>
  <c r="D168" i="1"/>
  <c r="D61" i="1"/>
  <c r="C116" i="1"/>
  <c r="C134" i="1"/>
  <c r="D151" i="1"/>
  <c r="C88" i="1"/>
  <c r="D135" i="1"/>
  <c r="D138" i="1"/>
  <c r="D43" i="1"/>
  <c r="C156" i="1"/>
  <c r="D128" i="1"/>
  <c r="D146" i="1"/>
  <c r="D134" i="1"/>
  <c r="C159" i="1"/>
  <c r="D157" i="1"/>
  <c r="D49" i="1"/>
  <c r="C39" i="1"/>
  <c r="C165" i="1"/>
  <c r="D90" i="1"/>
  <c r="D170" i="1"/>
  <c r="C136" i="1"/>
  <c r="C137" i="1"/>
  <c r="D89" i="1"/>
  <c r="C151" i="1"/>
  <c r="C123" i="1"/>
  <c r="D72" i="1"/>
  <c r="C128" i="1"/>
  <c r="C168" i="1"/>
  <c r="C129" i="1"/>
  <c r="D148" i="1"/>
  <c r="C92" i="1"/>
  <c r="D129" i="1"/>
  <c r="C177" i="1"/>
  <c r="C54" i="1"/>
  <c r="D163" i="1"/>
  <c r="C122" i="1"/>
  <c r="C59" i="1"/>
  <c r="D88" i="1"/>
  <c r="C84" i="1"/>
  <c r="C64" i="1"/>
  <c r="C157" i="1"/>
  <c r="C153" i="1"/>
  <c r="C89" i="1"/>
  <c r="C163" i="1"/>
  <c r="C146" i="1"/>
  <c r="C58" i="1"/>
  <c r="D165" i="1"/>
  <c r="C120" i="1"/>
  <c r="D54" i="1"/>
  <c r="D39" i="1"/>
  <c r="C114" i="1"/>
  <c r="D176" i="1"/>
  <c r="C49" i="1"/>
  <c r="D153" i="1"/>
  <c r="H296" i="18"/>
  <c r="O296" i="18" s="1"/>
  <c r="I296" i="18"/>
  <c r="P296" i="18" s="1"/>
  <c r="J296" i="18" l="1"/>
  <c r="H297" i="18"/>
  <c r="O297" i="18" s="1"/>
  <c r="I297" i="18"/>
  <c r="P297" i="18" s="1"/>
  <c r="H298" i="18"/>
  <c r="J298" i="18" s="1"/>
  <c r="I298" i="18"/>
  <c r="P298" i="18" s="1"/>
  <c r="J297" i="18" l="1"/>
  <c r="O298" i="18"/>
  <c r="O299" i="18"/>
  <c r="I299" i="18"/>
  <c r="P299" i="18" s="1"/>
  <c r="J299" i="18" l="1"/>
  <c r="I300" i="18"/>
  <c r="P300" i="18" s="1"/>
  <c r="H300" i="18"/>
  <c r="O300" i="18" s="1"/>
  <c r="J300" i="18" l="1"/>
  <c r="D302" i="18"/>
  <c r="L302" i="18" s="1"/>
  <c r="R241" i="18" s="1"/>
  <c r="I241" i="18" s="1"/>
  <c r="G148" i="1" s="1"/>
  <c r="J148" i="1" s="1"/>
  <c r="Q301" i="18"/>
  <c r="H301" i="18" s="1"/>
  <c r="Q75" i="18"/>
  <c r="H75" i="18" s="1"/>
  <c r="Q36" i="18"/>
  <c r="H36" i="18" s="1"/>
  <c r="Q61" i="18"/>
  <c r="H61" i="18" s="1"/>
  <c r="J61" i="18" s="1"/>
  <c r="R61" i="18"/>
  <c r="I61" i="18" s="1"/>
  <c r="R141" i="18"/>
  <c r="I141" i="18" s="1"/>
  <c r="R109" i="18"/>
  <c r="I109" i="18" s="1"/>
  <c r="Q51" i="18"/>
  <c r="H51" i="18" s="1"/>
  <c r="Q209" i="18"/>
  <c r="H209" i="18" s="1"/>
  <c r="R209" i="18"/>
  <c r="I209" i="18" s="1"/>
  <c r="Q147" i="18"/>
  <c r="H147" i="18" s="1"/>
  <c r="J147" i="18" s="1"/>
  <c r="R147" i="18"/>
  <c r="I147" i="18" s="1"/>
  <c r="Q56" i="18"/>
  <c r="H56" i="18" s="1"/>
  <c r="Q99" i="18"/>
  <c r="H99" i="18" s="1"/>
  <c r="R99" i="18"/>
  <c r="I99" i="18" s="1"/>
  <c r="G302" i="18"/>
  <c r="E302" i="18"/>
  <c r="R302" i="18"/>
  <c r="I302" i="18" s="1"/>
  <c r="Q302" i="18"/>
  <c r="H302" i="18" s="1"/>
  <c r="R296" i="18"/>
  <c r="R300" i="18"/>
  <c r="R299" i="18"/>
  <c r="Q298" i="18"/>
  <c r="Q297" i="18"/>
  <c r="R297" i="18"/>
  <c r="Q299" i="18"/>
  <c r="R298" i="18"/>
  <c r="Q300" i="18"/>
  <c r="Q296" i="18"/>
  <c r="Q292" i="18"/>
  <c r="Q293" i="18"/>
  <c r="R294" i="18"/>
  <c r="R292" i="18"/>
  <c r="R293" i="18"/>
  <c r="Q294" i="18"/>
  <c r="R290" i="18"/>
  <c r="Q290" i="18"/>
  <c r="Q288" i="18"/>
  <c r="Q287" i="18"/>
  <c r="R287" i="18"/>
  <c r="R288" i="18"/>
  <c r="Q285" i="18"/>
  <c r="Q281" i="18"/>
  <c r="Q284" i="18"/>
  <c r="Q283" i="18"/>
  <c r="Q282" i="18"/>
  <c r="R281" i="18"/>
  <c r="R285" i="18"/>
  <c r="R282" i="18"/>
  <c r="R284" i="18"/>
  <c r="R283" i="18"/>
  <c r="R113" i="18"/>
  <c r="R115" i="18"/>
  <c r="R23" i="18"/>
  <c r="R139" i="18"/>
  <c r="R77" i="18"/>
  <c r="Q116" i="18"/>
  <c r="R235" i="18"/>
  <c r="R273" i="18"/>
  <c r="R111" i="18"/>
  <c r="Q26" i="18"/>
  <c r="R46" i="18"/>
  <c r="R156" i="18"/>
  <c r="R55" i="18"/>
  <c r="Q15" i="18"/>
  <c r="R107" i="18"/>
  <c r="R212" i="18"/>
  <c r="Q219" i="18"/>
  <c r="R164" i="18"/>
  <c r="Q195" i="18"/>
  <c r="R121" i="18"/>
  <c r="R10" i="18"/>
  <c r="R129" i="18"/>
  <c r="Q134" i="18"/>
  <c r="Q97" i="18"/>
  <c r="Q207" i="18"/>
  <c r="Q66" i="18"/>
  <c r="Q28" i="18"/>
  <c r="R31" i="18"/>
  <c r="R98" i="18"/>
  <c r="Q62" i="18"/>
  <c r="R29" i="18"/>
  <c r="Q71" i="18"/>
  <c r="R62" i="18"/>
  <c r="Q65" i="18"/>
  <c r="Q69" i="18"/>
  <c r="R54" i="18"/>
  <c r="Q146" i="18"/>
  <c r="Q38" i="18"/>
  <c r="Q212" i="18"/>
  <c r="R146" i="18"/>
  <c r="R198" i="18"/>
  <c r="Q136" i="18"/>
  <c r="R242" i="18"/>
  <c r="Q199" i="18"/>
  <c r="Q216" i="18"/>
  <c r="R145" i="18"/>
  <c r="R190" i="18"/>
  <c r="R143" i="18"/>
  <c r="R269" i="18"/>
  <c r="R117" i="18"/>
  <c r="Q148" i="18"/>
  <c r="Q150" i="18"/>
  <c r="R13" i="18"/>
  <c r="Q96" i="18"/>
  <c r="R32" i="18"/>
  <c r="R271" i="18"/>
  <c r="Q16" i="18"/>
  <c r="R260" i="18"/>
  <c r="R229" i="18"/>
  <c r="R263" i="18"/>
  <c r="R89" i="18"/>
  <c r="R87" i="18"/>
  <c r="Q93" i="18"/>
  <c r="Q220" i="18"/>
  <c r="R186" i="18"/>
  <c r="R257" i="18"/>
  <c r="Q165" i="18"/>
  <c r="R166" i="18"/>
  <c r="Q204" i="18"/>
  <c r="R258" i="18"/>
  <c r="Q239" i="18"/>
  <c r="Q168" i="18"/>
  <c r="Q279" i="18"/>
  <c r="Q85" i="18"/>
  <c r="Q57" i="18"/>
  <c r="R135" i="18"/>
  <c r="Q244" i="18"/>
  <c r="R157" i="18"/>
  <c r="R97" i="18"/>
  <c r="R150" i="18"/>
  <c r="Q120" i="18"/>
  <c r="Q226" i="18"/>
  <c r="Q260" i="18"/>
  <c r="Q247" i="18"/>
  <c r="Q265" i="18"/>
  <c r="R196" i="18"/>
  <c r="R163" i="18"/>
  <c r="R43" i="18"/>
  <c r="R170" i="18"/>
  <c r="Q121" i="18"/>
  <c r="R254" i="18"/>
  <c r="Q268" i="18"/>
  <c r="Q105" i="18"/>
  <c r="R188" i="18"/>
  <c r="R213" i="18"/>
  <c r="Q198" i="18"/>
  <c r="Q186" i="18"/>
  <c r="Q128" i="18"/>
  <c r="R250" i="18"/>
  <c r="R261" i="18"/>
  <c r="Q64" i="18"/>
  <c r="Q88" i="18"/>
  <c r="R204" i="18"/>
  <c r="R28" i="18"/>
  <c r="Q157" i="18"/>
  <c r="R177" i="18"/>
  <c r="Q34" i="18"/>
  <c r="R18" i="18"/>
  <c r="Q261" i="18"/>
  <c r="Q124" i="18"/>
  <c r="R259" i="18"/>
  <c r="Q74" i="18"/>
  <c r="Q177" i="18"/>
  <c r="R67" i="18"/>
  <c r="Q174" i="18"/>
  <c r="R133" i="18"/>
  <c r="R278" i="18"/>
  <c r="R30" i="18"/>
  <c r="Q100" i="18"/>
  <c r="Q263" i="18"/>
  <c r="R167" i="18"/>
  <c r="Q258" i="18"/>
  <c r="Q257" i="18"/>
  <c r="Q228" i="18"/>
  <c r="R155" i="18"/>
  <c r="R149" i="18"/>
  <c r="R277" i="18"/>
  <c r="Q50" i="18"/>
  <c r="R201" i="18"/>
  <c r="R66" i="18"/>
  <c r="Q169" i="18"/>
  <c r="Q276" i="18"/>
  <c r="R15" i="18"/>
  <c r="R158" i="18"/>
  <c r="R25" i="18"/>
  <c r="Q227" i="18"/>
  <c r="Q77" i="18"/>
  <c r="R187" i="18"/>
  <c r="Q210" i="18"/>
  <c r="R152" i="18"/>
  <c r="R243" i="18"/>
  <c r="R69" i="18"/>
  <c r="R148" i="18"/>
  <c r="R14" i="18"/>
  <c r="R47" i="18"/>
  <c r="I47" i="18"/>
  <c r="Q47" i="18"/>
  <c r="H47" i="18" s="1"/>
  <c r="Q190" i="18"/>
  <c r="Q68" i="18"/>
  <c r="Q250" i="18"/>
  <c r="Q208" i="18"/>
  <c r="Q211" i="18"/>
  <c r="Q243" i="18"/>
  <c r="R92" i="18"/>
  <c r="Q139" i="18"/>
  <c r="Q92" i="18"/>
  <c r="R130" i="18"/>
  <c r="R112" i="18"/>
  <c r="R154" i="18"/>
  <c r="R22" i="18"/>
  <c r="R216" i="18"/>
  <c r="Q135" i="18"/>
  <c r="R45" i="18"/>
  <c r="R42" i="18"/>
  <c r="R256" i="18"/>
  <c r="Q132" i="18"/>
  <c r="Q188" i="18"/>
  <c r="Q54" i="18"/>
  <c r="Q142" i="18"/>
  <c r="R182" i="18"/>
  <c r="Q40" i="18"/>
  <c r="R161" i="18"/>
  <c r="Q205" i="18"/>
  <c r="Q114" i="18"/>
  <c r="H114" i="18" s="1"/>
  <c r="R114" i="18"/>
  <c r="I114" i="18" s="1"/>
  <c r="R91" i="18"/>
  <c r="R140" i="18"/>
  <c r="R270" i="18"/>
  <c r="R174" i="18"/>
  <c r="R65" i="18"/>
  <c r="Q108" i="18"/>
  <c r="R102" i="18"/>
  <c r="Q255" i="18"/>
  <c r="Q162" i="18"/>
  <c r="Q84" i="18"/>
  <c r="R168" i="18"/>
  <c r="R246" i="18"/>
  <c r="Q83" i="18"/>
  <c r="Q52" i="18"/>
  <c r="Q277" i="18"/>
  <c r="Q29" i="18"/>
  <c r="Q271" i="18"/>
  <c r="R49" i="18"/>
  <c r="Q12" i="18"/>
  <c r="R279" i="18"/>
  <c r="R183" i="18"/>
  <c r="Q78" i="18"/>
  <c r="R21" i="18"/>
  <c r="Q42" i="18"/>
  <c r="Q275" i="18"/>
  <c r="R108" i="18"/>
  <c r="R227" i="18"/>
  <c r="R72" i="18"/>
  <c r="R16" i="18"/>
  <c r="R275" i="18"/>
  <c r="R252" i="18"/>
  <c r="R84" i="18"/>
  <c r="Q158" i="18"/>
  <c r="Q278" i="18"/>
  <c r="Q25" i="18"/>
  <c r="Q48" i="18"/>
  <c r="Q179" i="18"/>
  <c r="Q19" i="18"/>
  <c r="R40" i="18"/>
  <c r="R195" i="18"/>
  <c r="R226" i="18"/>
  <c r="Q175" i="18"/>
  <c r="R220" i="18"/>
  <c r="R171" i="18"/>
  <c r="R162" i="18"/>
  <c r="R136" i="18"/>
  <c r="Q125" i="18"/>
  <c r="Q107" i="18"/>
  <c r="R122" i="18"/>
  <c r="R175" i="18"/>
  <c r="R124" i="18"/>
  <c r="Q187" i="18"/>
  <c r="R211" i="18"/>
  <c r="R184" i="18"/>
  <c r="Q171" i="18"/>
  <c r="R219" i="18"/>
  <c r="R125" i="18"/>
  <c r="Q213" i="18"/>
  <c r="R134" i="18"/>
  <c r="Q76" i="18"/>
  <c r="R276" i="18"/>
  <c r="R193" i="18"/>
  <c r="R93" i="18"/>
  <c r="R37" i="18"/>
  <c r="Q240" i="18"/>
  <c r="Q32" i="18"/>
  <c r="Q203" i="18"/>
  <c r="R120" i="18"/>
  <c r="R96" i="18"/>
  <c r="R63" i="18"/>
  <c r="Q53" i="18"/>
  <c r="Q117" i="18"/>
  <c r="R247" i="18"/>
  <c r="Q231" i="18"/>
  <c r="R73" i="18"/>
  <c r="Q45" i="18"/>
  <c r="Q10" i="18"/>
  <c r="R74" i="18"/>
  <c r="R128" i="18"/>
  <c r="Q159" i="18"/>
  <c r="H159" i="18" s="1"/>
  <c r="R265" i="18"/>
  <c r="R262" i="18"/>
  <c r="R237" i="18"/>
  <c r="R50" i="18"/>
  <c r="Q152" i="18"/>
  <c r="R233" i="18"/>
  <c r="Q81" i="18"/>
  <c r="Q252" i="18"/>
  <c r="Q122" i="18"/>
  <c r="Q73" i="18"/>
  <c r="R238" i="18"/>
  <c r="R105" i="18"/>
  <c r="Q55" i="18"/>
  <c r="R78" i="18"/>
  <c r="R224" i="18"/>
  <c r="Q253" i="18"/>
  <c r="Q129" i="18"/>
  <c r="R172" i="18"/>
  <c r="Q194" i="18"/>
  <c r="Q262" i="18"/>
  <c r="Q166" i="18"/>
  <c r="R165" i="18"/>
  <c r="R116" i="18"/>
  <c r="Q41" i="18"/>
  <c r="Q87" i="18"/>
  <c r="Q18" i="18"/>
  <c r="R266" i="18"/>
  <c r="Q183" i="18"/>
  <c r="R207" i="18"/>
  <c r="Q43" i="18"/>
  <c r="R101" i="18"/>
  <c r="Q180" i="18"/>
  <c r="Q215" i="18"/>
  <c r="R83" i="18"/>
  <c r="Q95" i="18"/>
  <c r="R34" i="18"/>
  <c r="R180" i="18"/>
  <c r="R255" i="18"/>
  <c r="Q133" i="18"/>
  <c r="Q67" i="18"/>
  <c r="R58" i="18"/>
  <c r="Q182" i="18"/>
  <c r="R104" i="18"/>
  <c r="Q273" i="18"/>
  <c r="R138" i="18"/>
  <c r="R12" i="18"/>
  <c r="Q184" i="18"/>
  <c r="R218" i="18"/>
  <c r="Q98" i="18"/>
  <c r="R159" i="18"/>
  <c r="I159" i="18"/>
  <c r="R44" i="18"/>
  <c r="Q111" i="18"/>
  <c r="R240" i="18"/>
  <c r="R118" i="18"/>
  <c r="Q126" i="18"/>
  <c r="R203" i="18"/>
  <c r="Q266" i="18"/>
  <c r="Q11" i="18"/>
  <c r="R232" i="18"/>
  <c r="Q72" i="18"/>
  <c r="Q21" i="18"/>
  <c r="R205" i="18"/>
  <c r="R132" i="18"/>
  <c r="R52" i="18"/>
  <c r="Q269" i="18"/>
  <c r="Q115" i="18"/>
  <c r="Q118" i="18"/>
  <c r="R38" i="18"/>
  <c r="Q143" i="18"/>
  <c r="R234" i="18"/>
  <c r="R88" i="18"/>
  <c r="R244" i="18"/>
  <c r="R179" i="18"/>
  <c r="Q140" i="18"/>
  <c r="R231" i="18"/>
  <c r="Q131" i="18"/>
  <c r="Q185" i="18"/>
  <c r="R70" i="18"/>
  <c r="Q167" i="18"/>
  <c r="Q70" i="18"/>
  <c r="R239" i="18"/>
  <c r="R160" i="18"/>
  <c r="R39" i="18"/>
  <c r="R225" i="18"/>
  <c r="Q172" i="18"/>
  <c r="R68" i="18"/>
  <c r="R64" i="18"/>
  <c r="Q160" i="18"/>
  <c r="R41" i="18"/>
  <c r="Q249" i="18"/>
  <c r="Q23" i="18"/>
  <c r="Q37" i="18"/>
  <c r="R169" i="18"/>
  <c r="Q149" i="18"/>
  <c r="Q234" i="18"/>
  <c r="Q233" i="18"/>
  <c r="Q113" i="18"/>
  <c r="Q13" i="18"/>
  <c r="Q130" i="18"/>
  <c r="Q154" i="18"/>
  <c r="Q164" i="18"/>
  <c r="R199" i="18"/>
  <c r="R20" i="18"/>
  <c r="Q49" i="18"/>
  <c r="R11" i="18"/>
  <c r="Q238" i="18"/>
  <c r="R100" i="18"/>
  <c r="Q256" i="18"/>
  <c r="Q137" i="18"/>
  <c r="R208" i="18"/>
  <c r="Q35" i="18"/>
  <c r="Q30" i="18"/>
  <c r="Q151" i="18"/>
  <c r="R194" i="18"/>
  <c r="Q138" i="18"/>
  <c r="R26" i="18"/>
  <c r="Q242" i="18"/>
  <c r="Q156" i="18"/>
  <c r="R268" i="18"/>
  <c r="R126" i="18"/>
  <c r="Q270" i="18"/>
  <c r="Q232" i="18"/>
  <c r="R60" i="18"/>
  <c r="Q22" i="18"/>
  <c r="Q170" i="18"/>
  <c r="Q222" i="18"/>
  <c r="R185" i="18"/>
  <c r="Q104" i="18"/>
  <c r="Q229" i="18"/>
  <c r="R19" i="18"/>
  <c r="R48" i="18"/>
  <c r="Q145" i="18"/>
  <c r="R151" i="18"/>
  <c r="R228" i="18"/>
  <c r="R80" i="18"/>
  <c r="R210" i="18"/>
  <c r="R76" i="18"/>
  <c r="Q218" i="18"/>
  <c r="Q82" i="18"/>
  <c r="H82" i="18" s="1"/>
  <c r="R82" i="18"/>
  <c r="I82" i="18" s="1"/>
  <c r="R81" i="18"/>
  <c r="R222" i="18"/>
  <c r="Q201" i="18"/>
  <c r="R59" i="18"/>
  <c r="Q163" i="18"/>
  <c r="Q196" i="18"/>
  <c r="Q46" i="18"/>
  <c r="R110" i="18"/>
  <c r="Q112" i="18"/>
  <c r="Q225" i="18"/>
  <c r="Q161" i="18"/>
  <c r="R142" i="18"/>
  <c r="Q193" i="18"/>
  <c r="R71" i="18"/>
  <c r="Q254" i="18"/>
  <c r="Q60" i="18"/>
  <c r="R131" i="18"/>
  <c r="R57" i="18"/>
  <c r="Q31" i="18"/>
  <c r="Q58" i="18"/>
  <c r="Q224" i="18"/>
  <c r="R137" i="18"/>
  <c r="Q102" i="18"/>
  <c r="Q155" i="18"/>
  <c r="Q14" i="18"/>
  <c r="R53" i="18"/>
  <c r="R144" i="18"/>
  <c r="Q110" i="18"/>
  <c r="R215" i="18"/>
  <c r="Q89" i="18"/>
  <c r="Q235" i="18"/>
  <c r="Q246" i="18"/>
  <c r="Q192" i="18"/>
  <c r="R35" i="18"/>
  <c r="Q80" i="18"/>
  <c r="R192" i="18"/>
  <c r="R249" i="18"/>
  <c r="R253" i="18"/>
  <c r="Q63" i="18"/>
  <c r="Q101" i="18"/>
  <c r="Q44" i="18"/>
  <c r="R95" i="18"/>
  <c r="Q259" i="18"/>
  <c r="Q39" i="18"/>
  <c r="R85" i="18"/>
  <c r="Q144" i="18"/>
  <c r="Q20" i="18"/>
  <c r="Q237" i="18"/>
  <c r="Q91" i="18"/>
  <c r="Q59" i="18"/>
  <c r="J302" i="18" l="1"/>
  <c r="R173" i="18"/>
  <c r="I173" i="18" s="1"/>
  <c r="Q33" i="18"/>
  <c r="H33" i="18" s="1"/>
  <c r="Q123" i="18"/>
  <c r="H123" i="18" s="1"/>
  <c r="J159" i="18"/>
  <c r="Q173" i="18"/>
  <c r="H173" i="18" s="1"/>
  <c r="R301" i="18"/>
  <c r="I301" i="18" s="1"/>
  <c r="J301" i="18" s="1"/>
  <c r="Q272" i="18"/>
  <c r="H272" i="18" s="1"/>
  <c r="F170" i="1" s="1"/>
  <c r="I170" i="1" s="1"/>
  <c r="Q109" i="18"/>
  <c r="H109" i="18" s="1"/>
  <c r="R36" i="18"/>
  <c r="I36" i="18" s="1"/>
  <c r="J36" i="18" s="1"/>
  <c r="R267" i="18"/>
  <c r="I267" i="18" s="1"/>
  <c r="G157" i="1" s="1"/>
  <c r="J157" i="1" s="1"/>
  <c r="Q141" i="18"/>
  <c r="H141" i="18" s="1"/>
  <c r="J141" i="18" s="1"/>
  <c r="R236" i="18"/>
  <c r="I236" i="18" s="1"/>
  <c r="G147" i="1" s="1"/>
  <c r="J147" i="1" s="1"/>
  <c r="J47" i="18"/>
  <c r="R75" i="18"/>
  <c r="I75" i="18" s="1"/>
  <c r="J75" i="18" s="1"/>
  <c r="R123" i="18"/>
  <c r="I123" i="18" s="1"/>
  <c r="G177" i="1" s="1"/>
  <c r="J177" i="1" s="1"/>
  <c r="R221" i="18"/>
  <c r="I221" i="18" s="1"/>
  <c r="G138" i="1" s="1"/>
  <c r="J138" i="1" s="1"/>
  <c r="J209" i="18"/>
  <c r="R56" i="18"/>
  <c r="I56" i="18" s="1"/>
  <c r="J56" i="18" s="1"/>
  <c r="R51" i="18"/>
  <c r="I51" i="18" s="1"/>
  <c r="J51" i="18" s="1"/>
  <c r="R33" i="18"/>
  <c r="I33" i="18" s="1"/>
  <c r="J114" i="18"/>
  <c r="J109" i="18"/>
  <c r="J82" i="18"/>
  <c r="J99" i="18"/>
  <c r="R230" i="18"/>
  <c r="I230" i="18" s="1"/>
  <c r="G146" i="1" s="1"/>
  <c r="J146" i="1" s="1"/>
  <c r="R223" i="18"/>
  <c r="I223" i="18" s="1"/>
  <c r="G145" i="1" s="1"/>
  <c r="J145" i="1" s="1"/>
  <c r="Q24" i="18"/>
  <c r="H24" i="18" s="1"/>
  <c r="Q274" i="18"/>
  <c r="H274" i="18" s="1"/>
  <c r="R24" i="18"/>
  <c r="I24" i="18" s="1"/>
  <c r="G18" i="1" s="1"/>
  <c r="J18" i="1" s="1"/>
  <c r="J16" i="1" s="1"/>
  <c r="R274" i="18"/>
  <c r="I274" i="18" s="1"/>
  <c r="G59" i="1" s="1"/>
  <c r="J59" i="1" s="1"/>
  <c r="R181" i="18"/>
  <c r="I181" i="18" s="1"/>
  <c r="G88" i="1" s="1"/>
  <c r="J88" i="1" s="1"/>
  <c r="R189" i="18"/>
  <c r="I189" i="18" s="1"/>
  <c r="G90" i="1" s="1"/>
  <c r="J90" i="1" s="1"/>
  <c r="R191" i="18"/>
  <c r="I191" i="18" s="1"/>
  <c r="G108" i="1" s="1"/>
  <c r="J108" i="1" s="1"/>
  <c r="R280" i="18"/>
  <c r="I280" i="18" s="1"/>
  <c r="G122" i="1" s="1"/>
  <c r="J122" i="1" s="1"/>
  <c r="Q214" i="18"/>
  <c r="H214" i="18" s="1"/>
  <c r="R17" i="18"/>
  <c r="I17" i="18" s="1"/>
  <c r="G14" i="1" s="1"/>
  <c r="J14" i="1" s="1"/>
  <c r="Q79" i="18"/>
  <c r="H79" i="18" s="1"/>
  <c r="Q197" i="18"/>
  <c r="H197" i="18" s="1"/>
  <c r="Q202" i="18"/>
  <c r="H202" i="18" s="1"/>
  <c r="R197" i="18"/>
  <c r="I197" i="18" s="1"/>
  <c r="R202" i="18"/>
  <c r="I202" i="18" s="1"/>
  <c r="Q264" i="18"/>
  <c r="H264" i="18" s="1"/>
  <c r="Q103" i="18"/>
  <c r="H103" i="18" s="1"/>
  <c r="Q106" i="18"/>
  <c r="H106" i="18" s="1"/>
  <c r="R103" i="18"/>
  <c r="I103" i="18" s="1"/>
  <c r="G43" i="1" s="1"/>
  <c r="J43" i="1" s="1"/>
  <c r="R106" i="18"/>
  <c r="I106" i="18" s="1"/>
  <c r="G49" i="1" s="1"/>
  <c r="J49" i="1" s="1"/>
  <c r="Q178" i="18"/>
  <c r="H178" i="18" s="1"/>
  <c r="Q291" i="18"/>
  <c r="H291" i="18" s="1"/>
  <c r="Q223" i="18"/>
  <c r="H223" i="18" s="1"/>
  <c r="Q236" i="18"/>
  <c r="H236" i="18" s="1"/>
  <c r="R248" i="18"/>
  <c r="I248" i="18" s="1"/>
  <c r="G152" i="1" s="1"/>
  <c r="J152" i="1" s="1"/>
  <c r="Q9" i="18"/>
  <c r="H9" i="18" s="1"/>
  <c r="Q181" i="18"/>
  <c r="H181" i="18" s="1"/>
  <c r="Q189" i="18"/>
  <c r="H189" i="18" s="1"/>
  <c r="Q191" i="18"/>
  <c r="H191" i="18" s="1"/>
  <c r="Q280" i="18"/>
  <c r="H280" i="18" s="1"/>
  <c r="R94" i="18"/>
  <c r="I94" i="18" s="1"/>
  <c r="G120" i="1" s="1"/>
  <c r="J120" i="1" s="1"/>
  <c r="R289" i="18"/>
  <c r="I289" i="18" s="1"/>
  <c r="G126" i="1" s="1"/>
  <c r="J126" i="1" s="1"/>
  <c r="R295" i="18"/>
  <c r="I295" i="18" s="1"/>
  <c r="G129" i="1" s="1"/>
  <c r="J129" i="1" s="1"/>
  <c r="Q245" i="18"/>
  <c r="H245" i="18" s="1"/>
  <c r="Q251" i="18"/>
  <c r="H251" i="18" s="1"/>
  <c r="R214" i="18"/>
  <c r="I214" i="18" s="1"/>
  <c r="G135" i="1" s="1"/>
  <c r="J135" i="1" s="1"/>
  <c r="R79" i="18"/>
  <c r="I79" i="18" s="1"/>
  <c r="Q127" i="18"/>
  <c r="H127" i="18" s="1"/>
  <c r="R127" i="18"/>
  <c r="I127" i="18" s="1"/>
  <c r="G58" i="1" s="1"/>
  <c r="J58" i="1" s="1"/>
  <c r="J57" i="1" s="1"/>
  <c r="R176" i="18"/>
  <c r="I176" i="18" s="1"/>
  <c r="R90" i="18"/>
  <c r="I90" i="18" s="1"/>
  <c r="R86" i="18"/>
  <c r="I86" i="18" s="1"/>
  <c r="R286" i="18"/>
  <c r="I286" i="18" s="1"/>
  <c r="G123" i="1" s="1"/>
  <c r="J123" i="1" s="1"/>
  <c r="Q217" i="18"/>
  <c r="H217" i="18" s="1"/>
  <c r="R264" i="18"/>
  <c r="I264" i="18" s="1"/>
  <c r="G156" i="1" s="1"/>
  <c r="J156" i="1" s="1"/>
  <c r="Q27" i="18"/>
  <c r="H27" i="18" s="1"/>
  <c r="Q206" i="18"/>
  <c r="H206" i="18" s="1"/>
  <c r="Q200" i="18"/>
  <c r="H200" i="18" s="1"/>
  <c r="R27" i="18"/>
  <c r="I27" i="18" s="1"/>
  <c r="G39" i="1" s="1"/>
  <c r="J39" i="1" s="1"/>
  <c r="J37" i="1" s="1"/>
  <c r="R206" i="18"/>
  <c r="I206" i="18" s="1"/>
  <c r="G61" i="1" s="1"/>
  <c r="J61" i="1" s="1"/>
  <c r="R200" i="18"/>
  <c r="I200" i="18" s="1"/>
  <c r="G70" i="1" s="1"/>
  <c r="J70" i="1" s="1"/>
  <c r="Q267" i="18"/>
  <c r="H267" i="18" s="1"/>
  <c r="R9" i="18"/>
  <c r="I9" i="18" s="1"/>
  <c r="G10" i="1" s="1"/>
  <c r="J10" i="1" s="1"/>
  <c r="J9" i="1" s="1"/>
  <c r="G15" i="28" s="1"/>
  <c r="Q17" i="18"/>
  <c r="H17" i="18" s="1"/>
  <c r="Q153" i="18"/>
  <c r="H153" i="18" s="1"/>
  <c r="R153" i="18"/>
  <c r="I153" i="18" s="1"/>
  <c r="G47" i="1" s="1"/>
  <c r="J47" i="1" s="1"/>
  <c r="Q94" i="18"/>
  <c r="H94" i="18" s="1"/>
  <c r="Q289" i="18"/>
  <c r="H289" i="18" s="1"/>
  <c r="Q295" i="18"/>
  <c r="H295" i="18" s="1"/>
  <c r="Q221" i="18"/>
  <c r="H221" i="18" s="1"/>
  <c r="Q230" i="18"/>
  <c r="H230" i="18" s="1"/>
  <c r="Q241" i="18"/>
  <c r="H241" i="18" s="1"/>
  <c r="R245" i="18"/>
  <c r="I245" i="18" s="1"/>
  <c r="G151" i="1" s="1"/>
  <c r="J151" i="1" s="1"/>
  <c r="R251" i="18"/>
  <c r="I251" i="18" s="1"/>
  <c r="G153" i="1" s="1"/>
  <c r="J153" i="1" s="1"/>
  <c r="R272" i="18"/>
  <c r="I272" i="18" s="1"/>
  <c r="Q119" i="18"/>
  <c r="H119" i="18" s="1"/>
  <c r="R119" i="18"/>
  <c r="I119" i="18" s="1"/>
  <c r="G54" i="1" s="1"/>
  <c r="J54" i="1" s="1"/>
  <c r="J50" i="1" s="1"/>
  <c r="Q176" i="18"/>
  <c r="H176" i="18" s="1"/>
  <c r="Q90" i="18"/>
  <c r="H90" i="18" s="1"/>
  <c r="Q86" i="18"/>
  <c r="H86" i="18" s="1"/>
  <c r="Q286" i="18"/>
  <c r="H286" i="18" s="1"/>
  <c r="R178" i="18"/>
  <c r="I178" i="18" s="1"/>
  <c r="G116" i="1" s="1"/>
  <c r="J116" i="1" s="1"/>
  <c r="R291" i="18"/>
  <c r="I291" i="18" s="1"/>
  <c r="G128" i="1" s="1"/>
  <c r="J128" i="1" s="1"/>
  <c r="Q248" i="18"/>
  <c r="H248" i="18" s="1"/>
  <c r="R217" i="18"/>
  <c r="I217" i="18" s="1"/>
  <c r="G134" i="1" s="1"/>
  <c r="J134" i="1" s="1"/>
  <c r="F177" i="1" l="1"/>
  <c r="J123" i="18"/>
  <c r="J33" i="18"/>
  <c r="J173" i="18"/>
  <c r="F123" i="1"/>
  <c r="J286" i="18"/>
  <c r="F47" i="1"/>
  <c r="J153" i="18"/>
  <c r="F61" i="1"/>
  <c r="J206" i="18"/>
  <c r="F145" i="1"/>
  <c r="J223" i="18"/>
  <c r="G154" i="1"/>
  <c r="J154" i="1" s="1"/>
  <c r="G72" i="1"/>
  <c r="J72" i="1" s="1"/>
  <c r="F148" i="1"/>
  <c r="J241" i="18"/>
  <c r="F58" i="1"/>
  <c r="J127" i="18"/>
  <c r="F128" i="1"/>
  <c r="J291" i="18"/>
  <c r="G165" i="1"/>
  <c r="J165" i="1" s="1"/>
  <c r="G137" i="1"/>
  <c r="J137" i="1" s="1"/>
  <c r="G15" i="1"/>
  <c r="J15" i="1" s="1"/>
  <c r="G176" i="1"/>
  <c r="J176" i="1" s="1"/>
  <c r="J175" i="1" s="1"/>
  <c r="G20" i="28" s="1"/>
  <c r="F108" i="1"/>
  <c r="J191" i="18"/>
  <c r="F116" i="1"/>
  <c r="J178" i="18"/>
  <c r="F72" i="1"/>
  <c r="F154" i="1"/>
  <c r="J202" i="18"/>
  <c r="F92" i="1"/>
  <c r="F159" i="1"/>
  <c r="J86" i="18"/>
  <c r="F89" i="1"/>
  <c r="F124" i="1"/>
  <c r="J90" i="18"/>
  <c r="F146" i="1"/>
  <c r="J230" i="18"/>
  <c r="F114" i="1"/>
  <c r="F84" i="1"/>
  <c r="J176" i="18"/>
  <c r="F138" i="1"/>
  <c r="J221" i="18"/>
  <c r="F157" i="1"/>
  <c r="J267" i="18"/>
  <c r="F134" i="1"/>
  <c r="J217" i="18"/>
  <c r="F90" i="1"/>
  <c r="J189" i="18"/>
  <c r="F64" i="1"/>
  <c r="F163" i="1"/>
  <c r="F136" i="1"/>
  <c r="F168" i="1"/>
  <c r="J197" i="18"/>
  <c r="F39" i="1"/>
  <c r="J27" i="18"/>
  <c r="F122" i="1"/>
  <c r="J280" i="18"/>
  <c r="G64" i="1"/>
  <c r="J64" i="1" s="1"/>
  <c r="G163" i="1"/>
  <c r="J163" i="1" s="1"/>
  <c r="G136" i="1"/>
  <c r="J136" i="1" s="1"/>
  <c r="J131" i="1" s="1"/>
  <c r="G168" i="1"/>
  <c r="J168" i="1" s="1"/>
  <c r="F153" i="1"/>
  <c r="J251" i="18"/>
  <c r="F88" i="1"/>
  <c r="J181" i="18"/>
  <c r="J42" i="1"/>
  <c r="F165" i="1"/>
  <c r="F15" i="1"/>
  <c r="F137" i="1"/>
  <c r="F176" i="1"/>
  <c r="J79" i="18"/>
  <c r="F129" i="1"/>
  <c r="J295" i="18"/>
  <c r="F152" i="1"/>
  <c r="J248" i="18"/>
  <c r="F54" i="1"/>
  <c r="J119" i="18"/>
  <c r="F126" i="1"/>
  <c r="J289" i="18"/>
  <c r="J60" i="1"/>
  <c r="G159" i="1"/>
  <c r="J159" i="1" s="1"/>
  <c r="G92" i="1"/>
  <c r="J92" i="1" s="1"/>
  <c r="F151" i="1"/>
  <c r="J245" i="18"/>
  <c r="F10" i="1"/>
  <c r="J9" i="18"/>
  <c r="F49" i="1"/>
  <c r="J106" i="18"/>
  <c r="J13" i="1"/>
  <c r="F59" i="1"/>
  <c r="J274" i="18"/>
  <c r="G170" i="1"/>
  <c r="J272" i="18"/>
  <c r="F120" i="1"/>
  <c r="J94" i="18"/>
  <c r="G124" i="1"/>
  <c r="J124" i="1" s="1"/>
  <c r="G89" i="1"/>
  <c r="J89" i="1" s="1"/>
  <c r="F43" i="1"/>
  <c r="J103" i="18"/>
  <c r="F135" i="1"/>
  <c r="J214" i="18"/>
  <c r="F18" i="1"/>
  <c r="J24" i="18"/>
  <c r="F14" i="1"/>
  <c r="J17" i="18"/>
  <c r="F70" i="1"/>
  <c r="J200" i="18"/>
  <c r="G114" i="1"/>
  <c r="J114" i="1" s="1"/>
  <c r="J113" i="1" s="1"/>
  <c r="G84" i="1"/>
  <c r="J84" i="1" s="1"/>
  <c r="J83" i="1" s="1"/>
  <c r="J125" i="1"/>
  <c r="F147" i="1"/>
  <c r="J236" i="18"/>
  <c r="F156" i="1"/>
  <c r="J264" i="18"/>
  <c r="J121" i="1"/>
  <c r="J150" i="1" l="1"/>
  <c r="J130" i="1" s="1"/>
  <c r="G18" i="28" s="1"/>
  <c r="I177" i="1"/>
  <c r="H177" i="1"/>
  <c r="J82" i="1"/>
  <c r="G17" i="28" s="1"/>
  <c r="I70" i="1"/>
  <c r="H70" i="1"/>
  <c r="H14" i="1"/>
  <c r="I14" i="1"/>
  <c r="I129" i="1"/>
  <c r="H129" i="1"/>
  <c r="I147" i="1"/>
  <c r="H147" i="1"/>
  <c r="H49" i="1"/>
  <c r="I49" i="1"/>
  <c r="I122" i="1"/>
  <c r="H122" i="1"/>
  <c r="H128" i="1"/>
  <c r="I128" i="1"/>
  <c r="I145" i="1"/>
  <c r="H145" i="1"/>
  <c r="H18" i="1"/>
  <c r="I18" i="1"/>
  <c r="I16" i="1" s="1"/>
  <c r="I120" i="1"/>
  <c r="H120" i="1"/>
  <c r="I126" i="1"/>
  <c r="H126" i="1"/>
  <c r="H176" i="1"/>
  <c r="I176" i="1"/>
  <c r="I175" i="1" s="1"/>
  <c r="I153" i="1"/>
  <c r="H153" i="1"/>
  <c r="H90" i="1"/>
  <c r="I90" i="1"/>
  <c r="I84" i="1"/>
  <c r="H84" i="1"/>
  <c r="I159" i="1"/>
  <c r="H159" i="1"/>
  <c r="H108" i="1"/>
  <c r="I108" i="1"/>
  <c r="H10" i="1"/>
  <c r="I10" i="1"/>
  <c r="I9" i="1" s="1"/>
  <c r="H137" i="1"/>
  <c r="I137" i="1"/>
  <c r="I39" i="1"/>
  <c r="I37" i="1" s="1"/>
  <c r="H39" i="1"/>
  <c r="H114" i="1"/>
  <c r="I114" i="1"/>
  <c r="I92" i="1"/>
  <c r="H92" i="1"/>
  <c r="H58" i="1"/>
  <c r="I58" i="1"/>
  <c r="I61" i="1"/>
  <c r="H61" i="1"/>
  <c r="I135" i="1"/>
  <c r="H135" i="1"/>
  <c r="J170" i="1"/>
  <c r="J167" i="1" s="1"/>
  <c r="G19" i="28" s="1"/>
  <c r="H170" i="1"/>
  <c r="I54" i="1"/>
  <c r="I50" i="1" s="1"/>
  <c r="H54" i="1"/>
  <c r="I15" i="1"/>
  <c r="H15" i="1"/>
  <c r="I134" i="1"/>
  <c r="H134" i="1"/>
  <c r="I151" i="1"/>
  <c r="H151" i="1"/>
  <c r="H165" i="1"/>
  <c r="I165" i="1"/>
  <c r="I168" i="1"/>
  <c r="I167" i="1" s="1"/>
  <c r="H168" i="1"/>
  <c r="I146" i="1"/>
  <c r="H146" i="1"/>
  <c r="I154" i="1"/>
  <c r="H154" i="1"/>
  <c r="I148" i="1"/>
  <c r="H148" i="1"/>
  <c r="I47" i="1"/>
  <c r="H47" i="1"/>
  <c r="I59" i="1"/>
  <c r="H59" i="1"/>
  <c r="I152" i="1"/>
  <c r="H152" i="1"/>
  <c r="I136" i="1"/>
  <c r="H136" i="1"/>
  <c r="I157" i="1"/>
  <c r="H157" i="1"/>
  <c r="I72" i="1"/>
  <c r="H72" i="1"/>
  <c r="I156" i="1"/>
  <c r="H156" i="1"/>
  <c r="J12" i="1"/>
  <c r="G16" i="28" s="1"/>
  <c r="I163" i="1"/>
  <c r="H163" i="1"/>
  <c r="H124" i="1"/>
  <c r="I124" i="1"/>
  <c r="H43" i="1"/>
  <c r="I43" i="1"/>
  <c r="H88" i="1"/>
  <c r="I88" i="1"/>
  <c r="H64" i="1"/>
  <c r="I64" i="1"/>
  <c r="I138" i="1"/>
  <c r="H138" i="1"/>
  <c r="I89" i="1"/>
  <c r="H89" i="1"/>
  <c r="H116" i="1"/>
  <c r="I116" i="1"/>
  <c r="H123" i="1"/>
  <c r="I123" i="1"/>
  <c r="M177" i="1" l="1"/>
  <c r="N177" i="1" s="1"/>
  <c r="K177" i="1"/>
  <c r="I57" i="1"/>
  <c r="M57" i="1" s="1"/>
  <c r="M123" i="1"/>
  <c r="N123" i="1" s="1"/>
  <c r="K123" i="1"/>
  <c r="M64" i="1"/>
  <c r="K64" i="1"/>
  <c r="M136" i="1"/>
  <c r="K136" i="1"/>
  <c r="M148" i="1"/>
  <c r="N148" i="1" s="1"/>
  <c r="K148" i="1"/>
  <c r="I60" i="1"/>
  <c r="M37" i="1"/>
  <c r="L37" i="1"/>
  <c r="M176" i="1"/>
  <c r="K176" i="1"/>
  <c r="M54" i="1"/>
  <c r="N54" i="1" s="1"/>
  <c r="K54" i="1"/>
  <c r="M84" i="1"/>
  <c r="K84" i="1"/>
  <c r="M50" i="1"/>
  <c r="L50" i="1"/>
  <c r="M58" i="1"/>
  <c r="N58" i="1" s="1"/>
  <c r="K58" i="1"/>
  <c r="I83" i="1"/>
  <c r="M128" i="1"/>
  <c r="N128" i="1" s="1"/>
  <c r="K128" i="1"/>
  <c r="M89" i="1"/>
  <c r="K89" i="1"/>
  <c r="I42" i="1"/>
  <c r="I150" i="1"/>
  <c r="M170" i="1"/>
  <c r="N170" i="1" s="1"/>
  <c r="K170" i="1"/>
  <c r="M92" i="1"/>
  <c r="K92" i="1"/>
  <c r="L9" i="1"/>
  <c r="H15" i="28" s="1"/>
  <c r="F15" i="28"/>
  <c r="M120" i="1"/>
  <c r="N120" i="1" s="1"/>
  <c r="K120" i="1"/>
  <c r="M122" i="1"/>
  <c r="N122" i="1" s="1"/>
  <c r="K122" i="1"/>
  <c r="I13" i="1"/>
  <c r="M116" i="1"/>
  <c r="N116" i="1" s="1"/>
  <c r="K116" i="1"/>
  <c r="M156" i="1"/>
  <c r="N156" i="1" s="1"/>
  <c r="K156" i="1"/>
  <c r="M152" i="1"/>
  <c r="N152" i="1" s="1"/>
  <c r="K152" i="1"/>
  <c r="M154" i="1"/>
  <c r="K154" i="1"/>
  <c r="M151" i="1"/>
  <c r="N151" i="1" s="1"/>
  <c r="K151" i="1"/>
  <c r="M137" i="1"/>
  <c r="K137" i="1"/>
  <c r="M43" i="1"/>
  <c r="N43" i="1" s="1"/>
  <c r="K43" i="1"/>
  <c r="M72" i="1"/>
  <c r="K72" i="1"/>
  <c r="M59" i="1"/>
  <c r="N59" i="1" s="1"/>
  <c r="K59" i="1"/>
  <c r="M146" i="1"/>
  <c r="N146" i="1" s="1"/>
  <c r="K146" i="1"/>
  <c r="M134" i="1"/>
  <c r="N134" i="1" s="1"/>
  <c r="K134" i="1"/>
  <c r="M10" i="1"/>
  <c r="N10" i="1" s="1"/>
  <c r="K10" i="1"/>
  <c r="M90" i="1"/>
  <c r="N90" i="1" s="1"/>
  <c r="K90" i="1"/>
  <c r="I121" i="1"/>
  <c r="M14" i="1"/>
  <c r="N14" i="1" s="1"/>
  <c r="K14" i="1"/>
  <c r="M138" i="1"/>
  <c r="N138" i="1" s="1"/>
  <c r="K138" i="1"/>
  <c r="I131" i="1"/>
  <c r="M135" i="1"/>
  <c r="N135" i="1" s="1"/>
  <c r="K135" i="1"/>
  <c r="I113" i="1"/>
  <c r="M153" i="1"/>
  <c r="N153" i="1" s="1"/>
  <c r="K153" i="1"/>
  <c r="M16" i="1"/>
  <c r="L16" i="1"/>
  <c r="M70" i="1"/>
  <c r="N70" i="1" s="1"/>
  <c r="K70" i="1"/>
  <c r="G30" i="28"/>
  <c r="G45" i="28" s="1"/>
  <c r="M165" i="1"/>
  <c r="K165" i="1"/>
  <c r="M126" i="1"/>
  <c r="N126" i="1" s="1"/>
  <c r="K126" i="1"/>
  <c r="M88" i="1"/>
  <c r="N88" i="1" s="1"/>
  <c r="K88" i="1"/>
  <c r="I125" i="1"/>
  <c r="M124" i="1"/>
  <c r="K124" i="1"/>
  <c r="M157" i="1"/>
  <c r="N157" i="1" s="1"/>
  <c r="K157" i="1"/>
  <c r="M47" i="1"/>
  <c r="N47" i="1" s="1"/>
  <c r="K47" i="1"/>
  <c r="M168" i="1"/>
  <c r="K168" i="1"/>
  <c r="M114" i="1"/>
  <c r="K114" i="1"/>
  <c r="M108" i="1"/>
  <c r="N108" i="1" s="1"/>
  <c r="K108" i="1"/>
  <c r="M18" i="1"/>
  <c r="N18" i="1" s="1"/>
  <c r="K18" i="1"/>
  <c r="M49" i="1"/>
  <c r="N49" i="1" s="1"/>
  <c r="K49" i="1"/>
  <c r="M129" i="1"/>
  <c r="N129" i="1" s="1"/>
  <c r="K129" i="1"/>
  <c r="M163" i="1"/>
  <c r="K163" i="1"/>
  <c r="M167" i="1"/>
  <c r="L167" i="1"/>
  <c r="H19" i="28" s="1"/>
  <c r="F19" i="28"/>
  <c r="M15" i="1"/>
  <c r="K15" i="1"/>
  <c r="M61" i="1"/>
  <c r="N61" i="1" s="1"/>
  <c r="K61" i="1"/>
  <c r="M39" i="1"/>
  <c r="N39" i="1" s="1"/>
  <c r="K39" i="1"/>
  <c r="M159" i="1"/>
  <c r="K159" i="1"/>
  <c r="M175" i="1"/>
  <c r="F20" i="28"/>
  <c r="L175" i="1"/>
  <c r="H20" i="28" s="1"/>
  <c r="M145" i="1"/>
  <c r="N145" i="1" s="1"/>
  <c r="K145" i="1"/>
  <c r="M147" i="1"/>
  <c r="N147" i="1" s="1"/>
  <c r="K147" i="1"/>
  <c r="L57" i="1" l="1"/>
  <c r="I19" i="28"/>
  <c r="O17" i="30"/>
  <c r="N17" i="30" s="1"/>
  <c r="N72" i="1"/>
  <c r="N154" i="1"/>
  <c r="M83" i="1"/>
  <c r="I82" i="1"/>
  <c r="L83" i="1"/>
  <c r="M150" i="1"/>
  <c r="L150" i="1"/>
  <c r="M42" i="1"/>
  <c r="L42" i="1"/>
  <c r="N136" i="1"/>
  <c r="N163" i="1"/>
  <c r="N64" i="1"/>
  <c r="N168" i="1"/>
  <c r="O18" i="30"/>
  <c r="N18" i="30" s="1"/>
  <c r="I20" i="28"/>
  <c r="M113" i="1"/>
  <c r="L113" i="1"/>
  <c r="M121" i="1"/>
  <c r="L121" i="1"/>
  <c r="O13" i="30"/>
  <c r="I15" i="28"/>
  <c r="N124" i="1"/>
  <c r="N89" i="1"/>
  <c r="M60" i="1"/>
  <c r="L60" i="1"/>
  <c r="N114" i="1"/>
  <c r="N84" i="1"/>
  <c r="N176" i="1"/>
  <c r="N165" i="1"/>
  <c r="N137" i="1"/>
  <c r="N15" i="1"/>
  <c r="M125" i="1"/>
  <c r="L125" i="1"/>
  <c r="I130" i="1"/>
  <c r="M131" i="1"/>
  <c r="L131" i="1"/>
  <c r="M13" i="1"/>
  <c r="I12" i="1"/>
  <c r="L13" i="1"/>
  <c r="N159" i="1"/>
  <c r="N92" i="1"/>
  <c r="Q37" i="1" l="1"/>
  <c r="R37" i="1" s="1"/>
  <c r="Q79" i="1"/>
  <c r="R79" i="1" s="1"/>
  <c r="Q134" i="1"/>
  <c r="R134" i="1" s="1"/>
  <c r="Q26" i="1"/>
  <c r="R26" i="1" s="1"/>
  <c r="Q82" i="1"/>
  <c r="R82" i="1" s="1"/>
  <c r="Q132" i="1"/>
  <c r="R132" i="1" s="1"/>
  <c r="Q21" i="1"/>
  <c r="R21" i="1" s="1"/>
  <c r="Q85" i="1"/>
  <c r="R85" i="1" s="1"/>
  <c r="Q143" i="1"/>
  <c r="R143" i="1" s="1"/>
  <c r="Q17" i="1"/>
  <c r="R17" i="1" s="1"/>
  <c r="Q100" i="1"/>
  <c r="R100" i="1" s="1"/>
  <c r="Q189" i="1"/>
  <c r="R189" i="1" s="1"/>
  <c r="Q258" i="1"/>
  <c r="R258" i="1" s="1"/>
  <c r="Q24" i="1"/>
  <c r="R24" i="1" s="1"/>
  <c r="Q101" i="1"/>
  <c r="R101" i="1" s="1"/>
  <c r="S101" i="1" s="1"/>
  <c r="Q211" i="1"/>
  <c r="R211" i="1" s="1"/>
  <c r="Q282" i="1"/>
  <c r="R282" i="1" s="1"/>
  <c r="Q148" i="1"/>
  <c r="R148" i="1" s="1"/>
  <c r="Q230" i="1"/>
  <c r="R230" i="1" s="1"/>
  <c r="Q293" i="1"/>
  <c r="R293" i="1" s="1"/>
  <c r="Q159" i="1"/>
  <c r="R159" i="1" s="1"/>
  <c r="Q234" i="1"/>
  <c r="R234" i="1" s="1"/>
  <c r="Q208" i="1"/>
  <c r="R208" i="1" s="1"/>
  <c r="Q305" i="1"/>
  <c r="R305" i="1" s="1"/>
  <c r="Q187" i="1"/>
  <c r="R187" i="1" s="1"/>
  <c r="Q287" i="1"/>
  <c r="R287" i="1" s="1"/>
  <c r="Q94" i="1"/>
  <c r="R94" i="1" s="1"/>
  <c r="Q279" i="1"/>
  <c r="R279" i="1" s="1"/>
  <c r="Q113" i="1"/>
  <c r="R113" i="1" s="1"/>
  <c r="Q296" i="1"/>
  <c r="R296" i="1" s="1"/>
  <c r="Q140" i="1"/>
  <c r="R140" i="1" s="1"/>
  <c r="Q260" i="1"/>
  <c r="R260" i="1" s="1"/>
  <c r="Q41" i="1"/>
  <c r="R41" i="1" s="1"/>
  <c r="Q191" i="1"/>
  <c r="R191" i="1" s="1"/>
  <c r="Q297" i="1"/>
  <c r="R297" i="1" s="1"/>
  <c r="Q306" i="1"/>
  <c r="R306" i="1" s="1"/>
  <c r="Q236" i="1"/>
  <c r="R236" i="1" s="1"/>
  <c r="Q137" i="1"/>
  <c r="R137" i="1" s="1"/>
  <c r="Q280" i="1"/>
  <c r="R280" i="1" s="1"/>
  <c r="Q23" i="1"/>
  <c r="R23" i="1" s="1"/>
  <c r="Q89" i="1"/>
  <c r="R89" i="1" s="1"/>
  <c r="Q139" i="1"/>
  <c r="R139" i="1" s="1"/>
  <c r="Q29" i="1"/>
  <c r="R29" i="1" s="1"/>
  <c r="Q87" i="1"/>
  <c r="R87" i="1" s="1"/>
  <c r="Q145" i="1"/>
  <c r="R145" i="1" s="1"/>
  <c r="Q27" i="1"/>
  <c r="R27" i="1" s="1"/>
  <c r="Q93" i="1"/>
  <c r="R93" i="1" s="1"/>
  <c r="Q151" i="1"/>
  <c r="R151" i="1" s="1"/>
  <c r="Q28" i="1"/>
  <c r="R28" i="1" s="1"/>
  <c r="S28" i="1" s="1"/>
  <c r="Q104" i="1"/>
  <c r="R104" i="1" s="1"/>
  <c r="Q197" i="1"/>
  <c r="R197" i="1" s="1"/>
  <c r="Q263" i="1"/>
  <c r="R263" i="1" s="1"/>
  <c r="Q30" i="1"/>
  <c r="R30" i="1" s="1"/>
  <c r="S30" i="1" s="1"/>
  <c r="Q105" i="1"/>
  <c r="R105" i="1" s="1"/>
  <c r="Q219" i="1"/>
  <c r="R219" i="1" s="1"/>
  <c r="Q290" i="1"/>
  <c r="R290" i="1" s="1"/>
  <c r="Q152" i="1"/>
  <c r="R152" i="1" s="1"/>
  <c r="S152" i="1" s="1"/>
  <c r="Q235" i="1"/>
  <c r="R235" i="1" s="1"/>
  <c r="S235" i="1" s="1"/>
  <c r="Q66" i="1"/>
  <c r="R66" i="1" s="1"/>
  <c r="Q163" i="1"/>
  <c r="R163" i="1" s="1"/>
  <c r="Q239" i="1"/>
  <c r="R239" i="1" s="1"/>
  <c r="Q224" i="1"/>
  <c r="R224" i="1" s="1"/>
  <c r="Q313" i="1"/>
  <c r="R313" i="1" s="1"/>
  <c r="Q193" i="1"/>
  <c r="R193" i="1" s="1"/>
  <c r="Q295" i="1"/>
  <c r="R295" i="1" s="1"/>
  <c r="Q111" i="1"/>
  <c r="R111" i="1" s="1"/>
  <c r="Q288" i="1"/>
  <c r="R288" i="1" s="1"/>
  <c r="Q173" i="1"/>
  <c r="R173" i="1" s="1"/>
  <c r="Q301" i="1"/>
  <c r="R301" i="1" s="1"/>
  <c r="Q157" i="1"/>
  <c r="R157" i="1" s="1"/>
  <c r="Q264" i="1"/>
  <c r="R264" i="1" s="1"/>
  <c r="Q74" i="1"/>
  <c r="R74" i="1" s="1"/>
  <c r="Q207" i="1"/>
  <c r="R207" i="1" s="1"/>
  <c r="Q45" i="1"/>
  <c r="R45" i="1" s="1"/>
  <c r="Q90" i="1"/>
  <c r="R90" i="1" s="1"/>
  <c r="S90" i="1" s="1"/>
  <c r="Q271" i="1"/>
  <c r="R271" i="1" s="1"/>
  <c r="Q171" i="1"/>
  <c r="R171" i="1" s="1"/>
  <c r="Q318" i="1"/>
  <c r="R318" i="1" s="1"/>
  <c r="Q31" i="1"/>
  <c r="R31" i="1" s="1"/>
  <c r="Q92" i="1"/>
  <c r="R92" i="1" s="1"/>
  <c r="Q147" i="1"/>
  <c r="R147" i="1" s="1"/>
  <c r="Q35" i="1"/>
  <c r="R35" i="1" s="1"/>
  <c r="Q95" i="1"/>
  <c r="R95" i="1" s="1"/>
  <c r="S95" i="1" s="1"/>
  <c r="Q153" i="1"/>
  <c r="R153" i="1" s="1"/>
  <c r="Q44" i="1"/>
  <c r="R44" i="1" s="1"/>
  <c r="Q106" i="1"/>
  <c r="R106" i="1" s="1"/>
  <c r="S106" i="1" s="1"/>
  <c r="Q162" i="1"/>
  <c r="R162" i="1" s="1"/>
  <c r="Q33" i="1"/>
  <c r="R33" i="1" s="1"/>
  <c r="Q117" i="1"/>
  <c r="R117" i="1" s="1"/>
  <c r="Q205" i="1"/>
  <c r="R205" i="1" s="1"/>
  <c r="Q268" i="1"/>
  <c r="R268" i="1" s="1"/>
  <c r="Q39" i="1"/>
  <c r="R39" i="1" s="1"/>
  <c r="Q135" i="1"/>
  <c r="R135" i="1" s="1"/>
  <c r="S135" i="1" s="1"/>
  <c r="Q227" i="1"/>
  <c r="R227" i="1" s="1"/>
  <c r="Q48" i="1"/>
  <c r="R48" i="1" s="1"/>
  <c r="Q161" i="1"/>
  <c r="R161" i="1" s="1"/>
  <c r="Q243" i="1"/>
  <c r="R243" i="1" s="1"/>
  <c r="Q91" i="1"/>
  <c r="R91" i="1" s="1"/>
  <c r="S91" i="1" s="1"/>
  <c r="Q176" i="1"/>
  <c r="R176" i="1" s="1"/>
  <c r="Q51" i="1"/>
  <c r="R51" i="1" s="1"/>
  <c r="Q249" i="1"/>
  <c r="R249" i="1" s="1"/>
  <c r="Q321" i="1"/>
  <c r="R321" i="1" s="1"/>
  <c r="Q209" i="1"/>
  <c r="R209" i="1" s="1"/>
  <c r="Q300" i="1"/>
  <c r="R300" i="1" s="1"/>
  <c r="Q179" i="1"/>
  <c r="R179" i="1" s="1"/>
  <c r="Q303" i="1"/>
  <c r="R303" i="1" s="1"/>
  <c r="Q200" i="1"/>
  <c r="R200" i="1" s="1"/>
  <c r="Q309" i="1"/>
  <c r="R309" i="1" s="1"/>
  <c r="Q183" i="1"/>
  <c r="R183" i="1" s="1"/>
  <c r="Q289" i="1"/>
  <c r="R289" i="1" s="1"/>
  <c r="S289" i="1" s="1"/>
  <c r="Q99" i="1"/>
  <c r="R99" i="1" s="1"/>
  <c r="Q223" i="1"/>
  <c r="R223" i="1" s="1"/>
  <c r="Q86" i="1"/>
  <c r="R86" i="1" s="1"/>
  <c r="S86" i="1" s="1"/>
  <c r="Q212" i="1"/>
  <c r="R212" i="1" s="1"/>
  <c r="Q315" i="1"/>
  <c r="R315" i="1" s="1"/>
  <c r="Q199" i="1"/>
  <c r="R199" i="1" s="1"/>
  <c r="Q149" i="1"/>
  <c r="R149" i="1" s="1"/>
  <c r="S149" i="1" s="1"/>
  <c r="Q12" i="1"/>
  <c r="R12" i="1" s="1"/>
  <c r="Q34" i="1"/>
  <c r="R34" i="1" s="1"/>
  <c r="S34" i="1" s="1"/>
  <c r="Q97" i="1"/>
  <c r="R97" i="1" s="1"/>
  <c r="Q155" i="1"/>
  <c r="R155" i="1" s="1"/>
  <c r="Q38" i="1"/>
  <c r="R38" i="1" s="1"/>
  <c r="S38" i="1" s="1"/>
  <c r="Q98" i="1"/>
  <c r="R98" i="1" s="1"/>
  <c r="S98" i="1" s="1"/>
  <c r="Q164" i="1"/>
  <c r="R164" i="1" s="1"/>
  <c r="Q49" i="1"/>
  <c r="R49" i="1" s="1"/>
  <c r="Q114" i="1"/>
  <c r="R114" i="1" s="1"/>
  <c r="Q170" i="1"/>
  <c r="R170" i="1" s="1"/>
  <c r="Q42" i="1"/>
  <c r="R42" i="1" s="1"/>
  <c r="S42" i="1" s="1"/>
  <c r="Q121" i="1"/>
  <c r="R121" i="1" s="1"/>
  <c r="Q213" i="1"/>
  <c r="R213" i="1" s="1"/>
  <c r="Q276" i="1"/>
  <c r="R276" i="1" s="1"/>
  <c r="Q43" i="1"/>
  <c r="R43" i="1" s="1"/>
  <c r="Q156" i="1"/>
  <c r="R156" i="1" s="1"/>
  <c r="S156" i="1" s="1"/>
  <c r="Q240" i="1"/>
  <c r="R240" i="1" s="1"/>
  <c r="Q56" i="1"/>
  <c r="R56" i="1" s="1"/>
  <c r="Q190" i="1"/>
  <c r="R190" i="1" s="1"/>
  <c r="S190" i="1" s="1"/>
  <c r="Q251" i="1"/>
  <c r="R251" i="1" s="1"/>
  <c r="Q112" i="1"/>
  <c r="R112" i="1" s="1"/>
  <c r="S112" i="1" s="1"/>
  <c r="Q194" i="1"/>
  <c r="R194" i="1" s="1"/>
  <c r="Q59" i="1"/>
  <c r="R59" i="1" s="1"/>
  <c r="Q253" i="1"/>
  <c r="R253" i="1" s="1"/>
  <c r="Q25" i="1"/>
  <c r="R25" i="1" s="1"/>
  <c r="S25" i="1" s="1"/>
  <c r="Q225" i="1"/>
  <c r="R225" i="1" s="1"/>
  <c r="Q308" i="1"/>
  <c r="R308" i="1" s="1"/>
  <c r="Q204" i="1"/>
  <c r="R204" i="1" s="1"/>
  <c r="Q311" i="1"/>
  <c r="R311" i="1" s="1"/>
  <c r="Q216" i="1"/>
  <c r="R216" i="1" s="1"/>
  <c r="Q317" i="1"/>
  <c r="R317" i="1" s="1"/>
  <c r="Q201" i="1"/>
  <c r="R201" i="1" s="1"/>
  <c r="Q304" i="1"/>
  <c r="R304" i="1" s="1"/>
  <c r="S304" i="1" s="1"/>
  <c r="Q107" i="1"/>
  <c r="R107" i="1" s="1"/>
  <c r="S107" i="1" s="1"/>
  <c r="Q244" i="1"/>
  <c r="R244" i="1" s="1"/>
  <c r="Q120" i="1"/>
  <c r="R120" i="1" s="1"/>
  <c r="Q252" i="1"/>
  <c r="R252" i="1" s="1"/>
  <c r="S252" i="1" s="1"/>
  <c r="Q322" i="1"/>
  <c r="R322" i="1" s="1"/>
  <c r="S322" i="1" s="1"/>
  <c r="Q302" i="1"/>
  <c r="R302" i="1" s="1"/>
  <c r="S302" i="1" s="1"/>
  <c r="Q228" i="1"/>
  <c r="R228" i="1" s="1"/>
  <c r="Q15" i="1"/>
  <c r="R15" i="1" s="1"/>
  <c r="Q40" i="1"/>
  <c r="R40" i="1" s="1"/>
  <c r="S40" i="1" s="1"/>
  <c r="Q102" i="1"/>
  <c r="R102" i="1" s="1"/>
  <c r="Q166" i="1"/>
  <c r="R166" i="1" s="1"/>
  <c r="Q46" i="1"/>
  <c r="R46" i="1" s="1"/>
  <c r="S46" i="1" s="1"/>
  <c r="Q108" i="1"/>
  <c r="R108" i="1" s="1"/>
  <c r="Q172" i="1"/>
  <c r="R172" i="1" s="1"/>
  <c r="S172" i="1" s="1"/>
  <c r="Q52" i="1"/>
  <c r="R52" i="1" s="1"/>
  <c r="S52" i="1" s="1"/>
  <c r="Q122" i="1"/>
  <c r="R122" i="1" s="1"/>
  <c r="S122" i="1" s="1"/>
  <c r="Q178" i="1"/>
  <c r="R178" i="1" s="1"/>
  <c r="Q50" i="1"/>
  <c r="R50" i="1" s="1"/>
  <c r="S50" i="1" s="1"/>
  <c r="Q142" i="1"/>
  <c r="R142" i="1" s="1"/>
  <c r="Q221" i="1"/>
  <c r="R221" i="1" s="1"/>
  <c r="Q284" i="1"/>
  <c r="R284" i="1" s="1"/>
  <c r="Q55" i="1"/>
  <c r="R55" i="1" s="1"/>
  <c r="Q165" i="1"/>
  <c r="R165" i="1" s="1"/>
  <c r="S165" i="1" s="1"/>
  <c r="Q248" i="1"/>
  <c r="R248" i="1" s="1"/>
  <c r="Q60" i="1"/>
  <c r="R60" i="1" s="1"/>
  <c r="S60" i="1" s="1"/>
  <c r="Q198" i="1"/>
  <c r="R198" i="1" s="1"/>
  <c r="S198" i="1" s="1"/>
  <c r="Q259" i="1"/>
  <c r="R259" i="1" s="1"/>
  <c r="S259" i="1" s="1"/>
  <c r="Q125" i="1"/>
  <c r="R125" i="1" s="1"/>
  <c r="Q202" i="1"/>
  <c r="R202" i="1" s="1"/>
  <c r="Q109" i="1"/>
  <c r="R109" i="1" s="1"/>
  <c r="S109" i="1" s="1"/>
  <c r="Q262" i="1"/>
  <c r="R262" i="1" s="1"/>
  <c r="Q69" i="1"/>
  <c r="R69" i="1" s="1"/>
  <c r="Q245" i="1"/>
  <c r="R245" i="1" s="1"/>
  <c r="Q316" i="1"/>
  <c r="R316" i="1" s="1"/>
  <c r="S316" i="1" s="1"/>
  <c r="Q220" i="1"/>
  <c r="R220" i="1" s="1"/>
  <c r="Q319" i="1"/>
  <c r="R319" i="1" s="1"/>
  <c r="Q232" i="1"/>
  <c r="R232" i="1" s="1"/>
  <c r="Q73" i="1"/>
  <c r="R73" i="1" s="1"/>
  <c r="Q217" i="1"/>
  <c r="R217" i="1" s="1"/>
  <c r="Q312" i="1"/>
  <c r="R312" i="1" s="1"/>
  <c r="Q141" i="1"/>
  <c r="R141" i="1" s="1"/>
  <c r="S141" i="1" s="1"/>
  <c r="Q257" i="1"/>
  <c r="R257" i="1" s="1"/>
  <c r="Q154" i="1"/>
  <c r="R154" i="1" s="1"/>
  <c r="S154" i="1" s="1"/>
  <c r="Q299" i="1"/>
  <c r="R299" i="1" s="1"/>
  <c r="Q65" i="1"/>
  <c r="R65" i="1" s="1"/>
  <c r="Q16" i="1"/>
  <c r="R16" i="1" s="1"/>
  <c r="S16" i="1" s="1"/>
  <c r="Q281" i="1"/>
  <c r="R281" i="1" s="1"/>
  <c r="Q19" i="1"/>
  <c r="R19" i="1" s="1"/>
  <c r="Q53" i="1"/>
  <c r="R53" i="1" s="1"/>
  <c r="S53" i="1" s="1"/>
  <c r="Q110" i="1"/>
  <c r="R110" i="1" s="1"/>
  <c r="S110" i="1" s="1"/>
  <c r="Q174" i="1"/>
  <c r="R174" i="1" s="1"/>
  <c r="Q64" i="1"/>
  <c r="R64" i="1" s="1"/>
  <c r="Q116" i="1"/>
  <c r="R116" i="1" s="1"/>
  <c r="Q180" i="1"/>
  <c r="R180" i="1" s="1"/>
  <c r="Q54" i="1"/>
  <c r="R54" i="1" s="1"/>
  <c r="Q130" i="1"/>
  <c r="R130" i="1" s="1"/>
  <c r="Q186" i="1"/>
  <c r="R186" i="1" s="1"/>
  <c r="Q67" i="1"/>
  <c r="R67" i="1" s="1"/>
  <c r="S67" i="1" s="1"/>
  <c r="Q168" i="1"/>
  <c r="R168" i="1" s="1"/>
  <c r="Q229" i="1"/>
  <c r="R229" i="1" s="1"/>
  <c r="S229" i="1" s="1"/>
  <c r="Q292" i="1"/>
  <c r="R292" i="1" s="1"/>
  <c r="Q72" i="1"/>
  <c r="R72" i="1" s="1"/>
  <c r="Q169" i="1"/>
  <c r="R169" i="1" s="1"/>
  <c r="Q256" i="1"/>
  <c r="R256" i="1" s="1"/>
  <c r="Q68" i="1"/>
  <c r="R68" i="1" s="1"/>
  <c r="S68" i="1" s="1"/>
  <c r="Q206" i="1"/>
  <c r="R206" i="1" s="1"/>
  <c r="S206" i="1" s="1"/>
  <c r="Q269" i="1"/>
  <c r="R269" i="1" s="1"/>
  <c r="Q129" i="1"/>
  <c r="R129" i="1" s="1"/>
  <c r="Q210" i="1"/>
  <c r="R210" i="1" s="1"/>
  <c r="Q160" i="1"/>
  <c r="R160" i="1" s="1"/>
  <c r="S160" i="1" s="1"/>
  <c r="Q265" i="1"/>
  <c r="R265" i="1" s="1"/>
  <c r="Q128" i="1"/>
  <c r="R128" i="1" s="1"/>
  <c r="Q254" i="1"/>
  <c r="R254" i="1" s="1"/>
  <c r="Q36" i="1"/>
  <c r="R36" i="1" s="1"/>
  <c r="S36" i="1" s="1"/>
  <c r="Q241" i="1"/>
  <c r="R241" i="1" s="1"/>
  <c r="Q47" i="1"/>
  <c r="R47" i="1" s="1"/>
  <c r="Q237" i="1"/>
  <c r="R237" i="1" s="1"/>
  <c r="Q81" i="1"/>
  <c r="R81" i="1" s="1"/>
  <c r="Q233" i="1"/>
  <c r="R233" i="1" s="1"/>
  <c r="S233" i="1" s="1"/>
  <c r="Q320" i="1"/>
  <c r="R320" i="1" s="1"/>
  <c r="S320" i="1" s="1"/>
  <c r="Q158" i="1"/>
  <c r="R158" i="1" s="1"/>
  <c r="S158" i="1" s="1"/>
  <c r="Q261" i="1"/>
  <c r="R261" i="1" s="1"/>
  <c r="S261" i="1" s="1"/>
  <c r="Q231" i="1"/>
  <c r="R231" i="1" s="1"/>
  <c r="S231" i="1" s="1"/>
  <c r="Q307" i="1"/>
  <c r="R307" i="1" s="1"/>
  <c r="S307" i="1" s="1"/>
  <c r="Q196" i="1"/>
  <c r="R196" i="1" s="1"/>
  <c r="Q175" i="1"/>
  <c r="R175" i="1" s="1"/>
  <c r="S175" i="1" s="1"/>
  <c r="Q32" i="1"/>
  <c r="R32" i="1" s="1"/>
  <c r="Q71" i="1"/>
  <c r="R71" i="1" s="1"/>
  <c r="Q126" i="1"/>
  <c r="R126" i="1" s="1"/>
  <c r="S126" i="1" s="1"/>
  <c r="Q9" i="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E9" i="1" s="1"/>
  <c r="BF9" i="1" s="1"/>
  <c r="BG9" i="1" s="1"/>
  <c r="BH9" i="1" s="1"/>
  <c r="BI9" i="1" s="1"/>
  <c r="BJ9" i="1" s="1"/>
  <c r="BK9" i="1" s="1"/>
  <c r="BL9" i="1" s="1"/>
  <c r="BM9" i="1" s="1"/>
  <c r="BN9" i="1" s="1"/>
  <c r="BO9" i="1" s="1"/>
  <c r="BP9" i="1" s="1"/>
  <c r="BQ9" i="1" s="1"/>
  <c r="BR9" i="1" s="1"/>
  <c r="BS9" i="1" s="1"/>
  <c r="BT9" i="1" s="1"/>
  <c r="BU9" i="1" s="1"/>
  <c r="BV9" i="1" s="1"/>
  <c r="BW9" i="1" s="1"/>
  <c r="BX9" i="1" s="1"/>
  <c r="BY9" i="1" s="1"/>
  <c r="BZ9" i="1" s="1"/>
  <c r="CA9" i="1" s="1"/>
  <c r="CB9" i="1" s="1"/>
  <c r="CC9" i="1" s="1"/>
  <c r="CD9" i="1" s="1"/>
  <c r="CE9" i="1" s="1"/>
  <c r="CF9" i="1" s="1"/>
  <c r="CG9" i="1" s="1"/>
  <c r="CH9" i="1" s="1"/>
  <c r="CI9" i="1" s="1"/>
  <c r="CJ9" i="1" s="1"/>
  <c r="CK9" i="1" s="1"/>
  <c r="CL9" i="1" s="1"/>
  <c r="CM9" i="1" s="1"/>
  <c r="CN9" i="1" s="1"/>
  <c r="CO9" i="1" s="1"/>
  <c r="CP9" i="1" s="1"/>
  <c r="CQ9" i="1" s="1"/>
  <c r="CR9" i="1" s="1"/>
  <c r="CS9" i="1" s="1"/>
  <c r="CT9" i="1" s="1"/>
  <c r="CU9" i="1" s="1"/>
  <c r="CV9" i="1" s="1"/>
  <c r="CW9" i="1" s="1"/>
  <c r="CX9" i="1" s="1"/>
  <c r="CY9" i="1" s="1"/>
  <c r="CZ9" i="1" s="1"/>
  <c r="DA9" i="1" s="1"/>
  <c r="DB9" i="1" s="1"/>
  <c r="DC9" i="1" s="1"/>
  <c r="DD9" i="1" s="1"/>
  <c r="DE9" i="1" s="1"/>
  <c r="DF9" i="1" s="1"/>
  <c r="DG9" i="1" s="1"/>
  <c r="DH9" i="1" s="1"/>
  <c r="DI9" i="1" s="1"/>
  <c r="DJ9" i="1" s="1"/>
  <c r="DK9" i="1" s="1"/>
  <c r="DL9" i="1" s="1"/>
  <c r="DM9" i="1" s="1"/>
  <c r="DN9" i="1" s="1"/>
  <c r="DO9" i="1" s="1"/>
  <c r="DP9" i="1" s="1"/>
  <c r="DQ9" i="1" s="1"/>
  <c r="DR9" i="1" s="1"/>
  <c r="DS9" i="1" s="1"/>
  <c r="DT9" i="1" s="1"/>
  <c r="DU9" i="1" s="1"/>
  <c r="DV9" i="1" s="1"/>
  <c r="DW9" i="1" s="1"/>
  <c r="DX9" i="1" s="1"/>
  <c r="DY9" i="1" s="1"/>
  <c r="DZ9" i="1" s="1"/>
  <c r="EA9" i="1" s="1"/>
  <c r="EB9" i="1" s="1"/>
  <c r="EC9" i="1" s="1"/>
  <c r="ED9" i="1" s="1"/>
  <c r="EE9" i="1" s="1"/>
  <c r="EF9" i="1" s="1"/>
  <c r="EG9" i="1" s="1"/>
  <c r="EH9" i="1" s="1"/>
  <c r="EI9" i="1" s="1"/>
  <c r="EJ9" i="1" s="1"/>
  <c r="EK9" i="1" s="1"/>
  <c r="EL9" i="1" s="1"/>
  <c r="EM9" i="1" s="1"/>
  <c r="EN9" i="1" s="1"/>
  <c r="EO9" i="1" s="1"/>
  <c r="EP9" i="1" s="1"/>
  <c r="EQ9" i="1" s="1"/>
  <c r="ER9" i="1" s="1"/>
  <c r="ES9" i="1" s="1"/>
  <c r="ET9" i="1" s="1"/>
  <c r="EU9" i="1" s="1"/>
  <c r="EV9" i="1" s="1"/>
  <c r="EW9" i="1" s="1"/>
  <c r="EX9" i="1" s="1"/>
  <c r="EY9" i="1" s="1"/>
  <c r="EZ9" i="1" s="1"/>
  <c r="FA9" i="1" s="1"/>
  <c r="FB9" i="1" s="1"/>
  <c r="FC9" i="1" s="1"/>
  <c r="FD9" i="1" s="1"/>
  <c r="FE9" i="1" s="1"/>
  <c r="FF9" i="1" s="1"/>
  <c r="FG9" i="1" s="1"/>
  <c r="FH9" i="1" s="1"/>
  <c r="FI9" i="1" s="1"/>
  <c r="FJ9" i="1" s="1"/>
  <c r="FK9" i="1" s="1"/>
  <c r="FL9" i="1" s="1"/>
  <c r="FM9" i="1" s="1"/>
  <c r="FN9" i="1" s="1"/>
  <c r="FO9" i="1" s="1"/>
  <c r="FP9" i="1" s="1"/>
  <c r="FQ9" i="1" s="1"/>
  <c r="FR9" i="1" s="1"/>
  <c r="FS9" i="1" s="1"/>
  <c r="FT9" i="1" s="1"/>
  <c r="FU9" i="1" s="1"/>
  <c r="FV9" i="1" s="1"/>
  <c r="FW9" i="1" s="1"/>
  <c r="FX9" i="1" s="1"/>
  <c r="FY9" i="1" s="1"/>
  <c r="FZ9" i="1" s="1"/>
  <c r="GA9" i="1" s="1"/>
  <c r="GB9" i="1" s="1"/>
  <c r="GC9" i="1" s="1"/>
  <c r="GD9" i="1" s="1"/>
  <c r="GE9" i="1" s="1"/>
  <c r="GF9" i="1" s="1"/>
  <c r="GG9" i="1" s="1"/>
  <c r="GH9" i="1" s="1"/>
  <c r="GI9" i="1" s="1"/>
  <c r="GJ9" i="1" s="1"/>
  <c r="GK9" i="1" s="1"/>
  <c r="GL9" i="1" s="1"/>
  <c r="GM9" i="1" s="1"/>
  <c r="GN9" i="1" s="1"/>
  <c r="GO9" i="1" s="1"/>
  <c r="GP9" i="1" s="1"/>
  <c r="GQ9" i="1" s="1"/>
  <c r="GR9" i="1" s="1"/>
  <c r="GS9" i="1" s="1"/>
  <c r="GT9" i="1" s="1"/>
  <c r="GU9" i="1" s="1"/>
  <c r="GV9" i="1" s="1"/>
  <c r="GW9" i="1" s="1"/>
  <c r="GX9" i="1" s="1"/>
  <c r="GY9" i="1" s="1"/>
  <c r="GZ9" i="1" s="1"/>
  <c r="HA9" i="1" s="1"/>
  <c r="HB9" i="1" s="1"/>
  <c r="HC9" i="1" s="1"/>
  <c r="HD9" i="1" s="1"/>
  <c r="HE9" i="1" s="1"/>
  <c r="HF9" i="1" s="1"/>
  <c r="HG9" i="1" s="1"/>
  <c r="HH9" i="1" s="1"/>
  <c r="HI9" i="1" s="1"/>
  <c r="HJ9" i="1" s="1"/>
  <c r="Q80" i="1"/>
  <c r="R80" i="1" s="1"/>
  <c r="S80" i="1" s="1"/>
  <c r="Q124" i="1"/>
  <c r="R124" i="1" s="1"/>
  <c r="S124" i="1" s="1"/>
  <c r="Q10" i="1"/>
  <c r="R10" i="1" s="1"/>
  <c r="Q75" i="1"/>
  <c r="R75" i="1" s="1"/>
  <c r="S75" i="1" s="1"/>
  <c r="Q138" i="1"/>
  <c r="R138" i="1" s="1"/>
  <c r="S138" i="1" s="1"/>
  <c r="Q14" i="1"/>
  <c r="R14" i="1" s="1"/>
  <c r="Q96" i="1"/>
  <c r="R96" i="1" s="1"/>
  <c r="S96" i="1" s="1"/>
  <c r="T96" i="1" s="1"/>
  <c r="Q185" i="1"/>
  <c r="R185" i="1" s="1"/>
  <c r="Q250" i="1"/>
  <c r="R250" i="1" s="1"/>
  <c r="S250" i="1" s="1"/>
  <c r="Q18" i="1"/>
  <c r="R18" i="1" s="1"/>
  <c r="S18" i="1" s="1"/>
  <c r="Q84" i="1"/>
  <c r="R84" i="1" s="1"/>
  <c r="Q203" i="1"/>
  <c r="R203" i="1" s="1"/>
  <c r="S203" i="1" s="1"/>
  <c r="Q274" i="1"/>
  <c r="R274" i="1" s="1"/>
  <c r="Q131" i="1"/>
  <c r="R131" i="1" s="1"/>
  <c r="S131" i="1" s="1"/>
  <c r="Q222" i="1"/>
  <c r="R222" i="1" s="1"/>
  <c r="S222" i="1" s="1"/>
  <c r="Q285" i="1"/>
  <c r="R285" i="1" s="1"/>
  <c r="Q150" i="1"/>
  <c r="R150" i="1" s="1"/>
  <c r="S150" i="1" s="1"/>
  <c r="Q226" i="1"/>
  <c r="R226" i="1" s="1"/>
  <c r="Q192" i="1"/>
  <c r="R192" i="1" s="1"/>
  <c r="S192" i="1" s="1"/>
  <c r="Q291" i="1"/>
  <c r="R291" i="1" s="1"/>
  <c r="S291" i="1" s="1"/>
  <c r="Q144" i="1"/>
  <c r="R144" i="1" s="1"/>
  <c r="S144" i="1" s="1"/>
  <c r="Q283" i="1"/>
  <c r="R283" i="1" s="1"/>
  <c r="S283" i="1" s="1"/>
  <c r="Q78" i="1"/>
  <c r="R78" i="1" s="1"/>
  <c r="Q275" i="1"/>
  <c r="R275" i="1" s="1"/>
  <c r="Q88" i="1"/>
  <c r="R88" i="1" s="1"/>
  <c r="S88" i="1" s="1"/>
  <c r="Q272" i="1"/>
  <c r="R272" i="1" s="1"/>
  <c r="Q123" i="1"/>
  <c r="R123" i="1" s="1"/>
  <c r="S123" i="1" s="1"/>
  <c r="Q247" i="1"/>
  <c r="R247" i="1" s="1"/>
  <c r="Q57" i="1"/>
  <c r="R57" i="1" s="1"/>
  <c r="Q184" i="1"/>
  <c r="R184" i="1" s="1"/>
  <c r="S184" i="1" s="1"/>
  <c r="Q286" i="1"/>
  <c r="R286" i="1" s="1"/>
  <c r="S286" i="1" s="1"/>
  <c r="Q298" i="1"/>
  <c r="R298" i="1" s="1"/>
  <c r="S298" i="1" s="1"/>
  <c r="Q215" i="1"/>
  <c r="R215" i="1" s="1"/>
  <c r="Q103" i="1"/>
  <c r="R103" i="1" s="1"/>
  <c r="S103" i="1" s="1"/>
  <c r="Q310" i="1"/>
  <c r="R310" i="1" s="1"/>
  <c r="S310" i="1" s="1"/>
  <c r="Q70" i="1"/>
  <c r="R70" i="1" s="1"/>
  <c r="S70" i="1" s="1"/>
  <c r="Q255" i="1"/>
  <c r="R255" i="1" s="1"/>
  <c r="Q218" i="1"/>
  <c r="R218" i="1" s="1"/>
  <c r="S218" i="1" s="1"/>
  <c r="Q13" i="1"/>
  <c r="R13" i="1" s="1"/>
  <c r="S13" i="1" s="1"/>
  <c r="Q119" i="1"/>
  <c r="R119" i="1" s="1"/>
  <c r="Q63" i="1"/>
  <c r="R63" i="1" s="1"/>
  <c r="Q77" i="1"/>
  <c r="R77" i="1" s="1"/>
  <c r="Q267" i="1"/>
  <c r="R267" i="1" s="1"/>
  <c r="Q277" i="1"/>
  <c r="R277" i="1" s="1"/>
  <c r="Q181" i="1"/>
  <c r="R181" i="1" s="1"/>
  <c r="Q273" i="1"/>
  <c r="R273" i="1" s="1"/>
  <c r="S273" i="1" s="1"/>
  <c r="Q61" i="1"/>
  <c r="R61" i="1" s="1"/>
  <c r="Q214" i="1"/>
  <c r="R214" i="1" s="1"/>
  <c r="S214" i="1" s="1"/>
  <c r="Q83" i="1"/>
  <c r="R83" i="1" s="1"/>
  <c r="S83" i="1" s="1"/>
  <c r="Q118" i="1"/>
  <c r="R118" i="1" s="1"/>
  <c r="S118" i="1" s="1"/>
  <c r="Q314" i="1"/>
  <c r="R314" i="1" s="1"/>
  <c r="Q146" i="1"/>
  <c r="R146" i="1" s="1"/>
  <c r="S146" i="1" s="1"/>
  <c r="Q242" i="1"/>
  <c r="R242" i="1" s="1"/>
  <c r="S242" i="1" s="1"/>
  <c r="Q246" i="1"/>
  <c r="R246" i="1" s="1"/>
  <c r="Q182" i="1"/>
  <c r="R182" i="1" s="1"/>
  <c r="Q167" i="1"/>
  <c r="R167" i="1" s="1"/>
  <c r="S167" i="1" s="1"/>
  <c r="Q270" i="1"/>
  <c r="R270" i="1" s="1"/>
  <c r="S270" i="1" s="1"/>
  <c r="Q127" i="1"/>
  <c r="R127" i="1" s="1"/>
  <c r="Q11" i="1"/>
  <c r="R11" i="1" s="1"/>
  <c r="S11" i="1" s="1"/>
  <c r="Q58" i="1"/>
  <c r="R58" i="1" s="1"/>
  <c r="S58" i="1" s="1"/>
  <c r="Q20" i="1"/>
  <c r="R20" i="1" s="1"/>
  <c r="S20" i="1" s="1"/>
  <c r="Q136" i="1"/>
  <c r="R136" i="1" s="1"/>
  <c r="S136" i="1" s="1"/>
  <c r="Q266" i="1"/>
  <c r="R266" i="1" s="1"/>
  <c r="S266" i="1" s="1"/>
  <c r="Q133" i="1"/>
  <c r="R133" i="1" s="1"/>
  <c r="S133" i="1" s="1"/>
  <c r="Q22" i="1"/>
  <c r="R22" i="1" s="1"/>
  <c r="M12" i="1"/>
  <c r="F16" i="28"/>
  <c r="L12" i="1"/>
  <c r="H16" i="28" s="1"/>
  <c r="Q238" i="1"/>
  <c r="R238" i="1" s="1"/>
  <c r="S238" i="1" s="1"/>
  <c r="Q278" i="1"/>
  <c r="R278" i="1" s="1"/>
  <c r="Q195" i="1"/>
  <c r="R195" i="1" s="1"/>
  <c r="S195" i="1" s="1"/>
  <c r="Q62" i="1"/>
  <c r="R62" i="1" s="1"/>
  <c r="Q294" i="1"/>
  <c r="R294" i="1" s="1"/>
  <c r="S294" i="1" s="1"/>
  <c r="Q115" i="1"/>
  <c r="R115" i="1" s="1"/>
  <c r="S115" i="1" s="1"/>
  <c r="Q177" i="1"/>
  <c r="R177" i="1" s="1"/>
  <c r="Q76" i="1"/>
  <c r="R76" i="1" s="1"/>
  <c r="S76" i="1" s="1"/>
  <c r="T76" i="1" s="1"/>
  <c r="Q188" i="1"/>
  <c r="R188" i="1" s="1"/>
  <c r="S188" i="1" s="1"/>
  <c r="M130" i="1"/>
  <c r="F18" i="28"/>
  <c r="L130" i="1"/>
  <c r="H18" i="28" s="1"/>
  <c r="N13" i="30"/>
  <c r="D18" i="30"/>
  <c r="F18" i="30"/>
  <c r="H18" i="30"/>
  <c r="J18" i="30"/>
  <c r="L18" i="30"/>
  <c r="L17" i="30"/>
  <c r="D17" i="30"/>
  <c r="F17" i="30"/>
  <c r="H17" i="30"/>
  <c r="J17" i="30"/>
  <c r="M82" i="1"/>
  <c r="F17" i="28"/>
  <c r="L82" i="1"/>
  <c r="H17" i="28" s="1"/>
  <c r="T91" i="1" l="1"/>
  <c r="T110" i="1"/>
  <c r="T136" i="1"/>
  <c r="T107" i="1"/>
  <c r="T123" i="1"/>
  <c r="T150" i="1"/>
  <c r="T124" i="1"/>
  <c r="T53" i="1"/>
  <c r="T68" i="1"/>
  <c r="S62" i="1"/>
  <c r="S78" i="1"/>
  <c r="S254" i="1"/>
  <c r="S186" i="1"/>
  <c r="S245" i="1"/>
  <c r="S178" i="1"/>
  <c r="S225" i="1"/>
  <c r="S56" i="1"/>
  <c r="S170" i="1"/>
  <c r="S99" i="1"/>
  <c r="T99" i="1" s="1"/>
  <c r="S209" i="1"/>
  <c r="S48" i="1"/>
  <c r="S162" i="1"/>
  <c r="S31" i="1"/>
  <c r="T31" i="1" s="1"/>
  <c r="S264" i="1"/>
  <c r="S313" i="1"/>
  <c r="S93" i="1"/>
  <c r="S280" i="1"/>
  <c r="S140" i="1"/>
  <c r="T141" i="1" s="1"/>
  <c r="S14" i="1"/>
  <c r="S71" i="1"/>
  <c r="T71" i="1" s="1"/>
  <c r="S128" i="1"/>
  <c r="S130" i="1"/>
  <c r="T131" i="1" s="1"/>
  <c r="S105" i="1"/>
  <c r="T106" i="1" s="1"/>
  <c r="S181" i="1"/>
  <c r="S201" i="1"/>
  <c r="S277" i="1"/>
  <c r="S81" i="1"/>
  <c r="T81" i="1" s="1"/>
  <c r="S278" i="1"/>
  <c r="S246" i="1"/>
  <c r="S61" i="1"/>
  <c r="T61" i="1" s="1"/>
  <c r="S275" i="1"/>
  <c r="S285" i="1"/>
  <c r="S185" i="1"/>
  <c r="F11" i="25"/>
  <c r="G11" i="25" s="1"/>
  <c r="D11" i="25"/>
  <c r="B11" i="25"/>
  <c r="C11" i="25"/>
  <c r="E11" i="25"/>
  <c r="A11" i="25"/>
  <c r="HK9" i="1"/>
  <c r="K11" i="25" s="1"/>
  <c r="S257" i="1"/>
  <c r="S102" i="1"/>
  <c r="T102" i="1" s="1"/>
  <c r="S244" i="1"/>
  <c r="S308" i="1"/>
  <c r="S97" i="1"/>
  <c r="T97" i="1" s="1"/>
  <c r="U97" i="1" s="1"/>
  <c r="S223" i="1"/>
  <c r="S300" i="1"/>
  <c r="S161" i="1"/>
  <c r="S33" i="1"/>
  <c r="T34" i="1" s="1"/>
  <c r="S92" i="1"/>
  <c r="S74" i="1"/>
  <c r="T75" i="1" s="1"/>
  <c r="U76" i="1" s="1"/>
  <c r="S193" i="1"/>
  <c r="S290" i="1"/>
  <c r="T290" i="1" s="1"/>
  <c r="S151" i="1"/>
  <c r="T151" i="1" s="1"/>
  <c r="S23" i="1"/>
  <c r="S260" i="1"/>
  <c r="S305" i="1"/>
  <c r="S211" i="1"/>
  <c r="S85" i="1"/>
  <c r="S256" i="1"/>
  <c r="S19" i="1"/>
  <c r="T19" i="1" s="1"/>
  <c r="S312" i="1"/>
  <c r="S69" i="1"/>
  <c r="T69" i="1" s="1"/>
  <c r="U69" i="1" s="1"/>
  <c r="S248" i="1"/>
  <c r="S15" i="1"/>
  <c r="T16" i="1" s="1"/>
  <c r="S240" i="1"/>
  <c r="S114" i="1"/>
  <c r="S12" i="1"/>
  <c r="T12" i="1" s="1"/>
  <c r="S321" i="1"/>
  <c r="T321" i="1" s="1"/>
  <c r="S227" i="1"/>
  <c r="S318" i="1"/>
  <c r="S157" i="1"/>
  <c r="T157" i="1" s="1"/>
  <c r="S224" i="1"/>
  <c r="S27" i="1"/>
  <c r="S137" i="1"/>
  <c r="T137" i="1" s="1"/>
  <c r="U137" i="1" s="1"/>
  <c r="S296" i="1"/>
  <c r="S234" i="1"/>
  <c r="S24" i="1"/>
  <c r="S132" i="1"/>
  <c r="T132" i="1" s="1"/>
  <c r="S177" i="1"/>
  <c r="F30" i="28"/>
  <c r="F45" i="28" s="1"/>
  <c r="S57" i="1"/>
  <c r="S274" i="1"/>
  <c r="S32" i="1"/>
  <c r="S265" i="1"/>
  <c r="S169" i="1"/>
  <c r="S54" i="1"/>
  <c r="T54" i="1" s="1"/>
  <c r="S281" i="1"/>
  <c r="S217" i="1"/>
  <c r="S262" i="1"/>
  <c r="S228" i="1"/>
  <c r="S253" i="1"/>
  <c r="T253" i="1" s="1"/>
  <c r="S49" i="1"/>
  <c r="S183" i="1"/>
  <c r="S249" i="1"/>
  <c r="S44" i="1"/>
  <c r="S171" i="1"/>
  <c r="S301" i="1"/>
  <c r="S239" i="1"/>
  <c r="S145" i="1"/>
  <c r="T145" i="1" s="1"/>
  <c r="S236" i="1"/>
  <c r="S113" i="1"/>
  <c r="T113" i="1" s="1"/>
  <c r="S159" i="1"/>
  <c r="T159" i="1" s="1"/>
  <c r="S258" i="1"/>
  <c r="S82" i="1"/>
  <c r="S219" i="1"/>
  <c r="S255" i="1"/>
  <c r="O15" i="30"/>
  <c r="N15" i="30" s="1"/>
  <c r="I17" i="28"/>
  <c r="S127" i="1"/>
  <c r="T127" i="1" s="1"/>
  <c r="S314" i="1"/>
  <c r="S267" i="1"/>
  <c r="S247" i="1"/>
  <c r="S72" i="1"/>
  <c r="S180" i="1"/>
  <c r="S73" i="1"/>
  <c r="S55" i="1"/>
  <c r="S317" i="1"/>
  <c r="S59" i="1"/>
  <c r="T59" i="1" s="1"/>
  <c r="S43" i="1"/>
  <c r="T43" i="1" s="1"/>
  <c r="S164" i="1"/>
  <c r="S199" i="1"/>
  <c r="S309" i="1"/>
  <c r="S51" i="1"/>
  <c r="T51" i="1" s="1"/>
  <c r="S39" i="1"/>
  <c r="T39" i="1" s="1"/>
  <c r="S153" i="1"/>
  <c r="T153" i="1" s="1"/>
  <c r="S271" i="1"/>
  <c r="S173" i="1"/>
  <c r="S163" i="1"/>
  <c r="S263" i="1"/>
  <c r="S87" i="1"/>
  <c r="T87" i="1" s="1"/>
  <c r="S306" i="1"/>
  <c r="S279" i="1"/>
  <c r="S293" i="1"/>
  <c r="S189" i="1"/>
  <c r="T189" i="1" s="1"/>
  <c r="S26" i="1"/>
  <c r="T26" i="1" s="1"/>
  <c r="S21" i="1"/>
  <c r="O14" i="30"/>
  <c r="I16" i="28"/>
  <c r="H30" i="28"/>
  <c r="O16" i="30"/>
  <c r="N16" i="30" s="1"/>
  <c r="I18" i="28"/>
  <c r="S22" i="1"/>
  <c r="S77" i="1"/>
  <c r="T77" i="1" s="1"/>
  <c r="U77" i="1" s="1"/>
  <c r="S84" i="1"/>
  <c r="T84" i="1" s="1"/>
  <c r="S10" i="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BB10" i="1" s="1"/>
  <c r="BC10" i="1" s="1"/>
  <c r="BD10" i="1" s="1"/>
  <c r="BE10" i="1" s="1"/>
  <c r="BF10" i="1" s="1"/>
  <c r="BG10" i="1" s="1"/>
  <c r="BH10" i="1" s="1"/>
  <c r="BI10" i="1" s="1"/>
  <c r="BJ10" i="1" s="1"/>
  <c r="BK10" i="1" s="1"/>
  <c r="BL10" i="1" s="1"/>
  <c r="BM10" i="1" s="1"/>
  <c r="BN10" i="1" s="1"/>
  <c r="BO10" i="1" s="1"/>
  <c r="BP10" i="1" s="1"/>
  <c r="BQ10" i="1" s="1"/>
  <c r="BR10" i="1" s="1"/>
  <c r="BS10" i="1" s="1"/>
  <c r="BT10" i="1" s="1"/>
  <c r="BU10" i="1" s="1"/>
  <c r="BV10" i="1" s="1"/>
  <c r="BW10" i="1" s="1"/>
  <c r="BX10" i="1" s="1"/>
  <c r="BY10" i="1" s="1"/>
  <c r="BZ10" i="1" s="1"/>
  <c r="CA10" i="1" s="1"/>
  <c r="CB10" i="1" s="1"/>
  <c r="CC10" i="1" s="1"/>
  <c r="CD10" i="1" s="1"/>
  <c r="CE10" i="1" s="1"/>
  <c r="CF10" i="1" s="1"/>
  <c r="CG10" i="1" s="1"/>
  <c r="CH10" i="1" s="1"/>
  <c r="CI10" i="1" s="1"/>
  <c r="CJ10" i="1" s="1"/>
  <c r="CK10" i="1" s="1"/>
  <c r="CL10" i="1" s="1"/>
  <c r="CM10" i="1" s="1"/>
  <c r="CN10" i="1" s="1"/>
  <c r="CO10" i="1" s="1"/>
  <c r="CP10" i="1" s="1"/>
  <c r="CQ10" i="1" s="1"/>
  <c r="CR10" i="1" s="1"/>
  <c r="CS10" i="1" s="1"/>
  <c r="CT10" i="1" s="1"/>
  <c r="CU10" i="1" s="1"/>
  <c r="CV10" i="1" s="1"/>
  <c r="CW10" i="1" s="1"/>
  <c r="CX10" i="1" s="1"/>
  <c r="CY10" i="1" s="1"/>
  <c r="CZ10" i="1" s="1"/>
  <c r="DA10" i="1" s="1"/>
  <c r="DB10" i="1" s="1"/>
  <c r="DC10" i="1" s="1"/>
  <c r="DD10" i="1" s="1"/>
  <c r="DE10" i="1" s="1"/>
  <c r="DF10" i="1" s="1"/>
  <c r="DG10" i="1" s="1"/>
  <c r="DH10" i="1" s="1"/>
  <c r="DI10" i="1" s="1"/>
  <c r="DJ10" i="1" s="1"/>
  <c r="DK10" i="1" s="1"/>
  <c r="DL10" i="1" s="1"/>
  <c r="DM10" i="1" s="1"/>
  <c r="DN10" i="1" s="1"/>
  <c r="DO10" i="1" s="1"/>
  <c r="DP10" i="1" s="1"/>
  <c r="DQ10" i="1" s="1"/>
  <c r="DR10" i="1" s="1"/>
  <c r="DS10" i="1" s="1"/>
  <c r="DT10" i="1" s="1"/>
  <c r="DU10" i="1" s="1"/>
  <c r="DV10" i="1" s="1"/>
  <c r="DW10" i="1" s="1"/>
  <c r="DX10" i="1" s="1"/>
  <c r="DY10" i="1" s="1"/>
  <c r="DZ10" i="1" s="1"/>
  <c r="EA10" i="1" s="1"/>
  <c r="EB10" i="1" s="1"/>
  <c r="EC10" i="1" s="1"/>
  <c r="ED10" i="1" s="1"/>
  <c r="EE10" i="1" s="1"/>
  <c r="EF10" i="1" s="1"/>
  <c r="EG10" i="1" s="1"/>
  <c r="EH10" i="1" s="1"/>
  <c r="EI10" i="1" s="1"/>
  <c r="EJ10" i="1" s="1"/>
  <c r="EK10" i="1" s="1"/>
  <c r="EL10" i="1" s="1"/>
  <c r="EM10" i="1" s="1"/>
  <c r="EN10" i="1" s="1"/>
  <c r="EO10" i="1" s="1"/>
  <c r="EP10" i="1" s="1"/>
  <c r="EQ10" i="1" s="1"/>
  <c r="ER10" i="1" s="1"/>
  <c r="ES10" i="1" s="1"/>
  <c r="ET10" i="1" s="1"/>
  <c r="EU10" i="1" s="1"/>
  <c r="EV10" i="1" s="1"/>
  <c r="EW10" i="1" s="1"/>
  <c r="EX10" i="1" s="1"/>
  <c r="EY10" i="1" s="1"/>
  <c r="EZ10" i="1" s="1"/>
  <c r="FA10" i="1" s="1"/>
  <c r="FB10" i="1" s="1"/>
  <c r="FC10" i="1" s="1"/>
  <c r="FD10" i="1" s="1"/>
  <c r="FE10" i="1" s="1"/>
  <c r="FF10" i="1" s="1"/>
  <c r="FG10" i="1" s="1"/>
  <c r="FH10" i="1" s="1"/>
  <c r="FI10" i="1" s="1"/>
  <c r="FJ10" i="1" s="1"/>
  <c r="FK10" i="1" s="1"/>
  <c r="FL10" i="1" s="1"/>
  <c r="FM10" i="1" s="1"/>
  <c r="FN10" i="1" s="1"/>
  <c r="FO10" i="1" s="1"/>
  <c r="FP10" i="1" s="1"/>
  <c r="FQ10" i="1" s="1"/>
  <c r="FR10" i="1" s="1"/>
  <c r="FS10" i="1" s="1"/>
  <c r="FT10" i="1" s="1"/>
  <c r="FU10" i="1" s="1"/>
  <c r="FV10" i="1" s="1"/>
  <c r="FW10" i="1" s="1"/>
  <c r="FX10" i="1" s="1"/>
  <c r="FY10" i="1" s="1"/>
  <c r="FZ10" i="1" s="1"/>
  <c r="GA10" i="1" s="1"/>
  <c r="GB10" i="1" s="1"/>
  <c r="GC10" i="1" s="1"/>
  <c r="GD10" i="1" s="1"/>
  <c r="GE10" i="1" s="1"/>
  <c r="GF10" i="1" s="1"/>
  <c r="GG10" i="1" s="1"/>
  <c r="GH10" i="1" s="1"/>
  <c r="GI10" i="1" s="1"/>
  <c r="GJ10" i="1" s="1"/>
  <c r="GK10" i="1" s="1"/>
  <c r="GL10" i="1" s="1"/>
  <c r="GM10" i="1" s="1"/>
  <c r="GN10" i="1" s="1"/>
  <c r="GO10" i="1" s="1"/>
  <c r="GP10" i="1" s="1"/>
  <c r="GQ10" i="1" s="1"/>
  <c r="GR10" i="1" s="1"/>
  <c r="GS10" i="1" s="1"/>
  <c r="GT10" i="1" s="1"/>
  <c r="GU10" i="1" s="1"/>
  <c r="GV10" i="1" s="1"/>
  <c r="GW10" i="1" s="1"/>
  <c r="GX10" i="1" s="1"/>
  <c r="GY10" i="1" s="1"/>
  <c r="GZ10" i="1" s="1"/>
  <c r="HA10" i="1" s="1"/>
  <c r="HB10" i="1" s="1"/>
  <c r="HC10" i="1" s="1"/>
  <c r="HD10" i="1" s="1"/>
  <c r="HE10" i="1" s="1"/>
  <c r="HF10" i="1" s="1"/>
  <c r="HG10" i="1" s="1"/>
  <c r="HH10" i="1" s="1"/>
  <c r="HI10" i="1" s="1"/>
  <c r="HJ10" i="1" s="1"/>
  <c r="S196" i="1"/>
  <c r="S237" i="1"/>
  <c r="S210" i="1"/>
  <c r="S292" i="1"/>
  <c r="S116" i="1"/>
  <c r="T116" i="1" s="1"/>
  <c r="S65" i="1"/>
  <c r="S232" i="1"/>
  <c r="T232" i="1" s="1"/>
  <c r="S202" i="1"/>
  <c r="S284" i="1"/>
  <c r="S108" i="1"/>
  <c r="T108" i="1" s="1"/>
  <c r="U108" i="1" s="1"/>
  <c r="S216" i="1"/>
  <c r="S194" i="1"/>
  <c r="S276" i="1"/>
  <c r="S315" i="1"/>
  <c r="S200" i="1"/>
  <c r="S176" i="1"/>
  <c r="S268" i="1"/>
  <c r="S288" i="1"/>
  <c r="S66" i="1"/>
  <c r="S197" i="1"/>
  <c r="S29" i="1"/>
  <c r="T29" i="1" s="1"/>
  <c r="S297" i="1"/>
  <c r="S94" i="1"/>
  <c r="S230" i="1"/>
  <c r="T230" i="1" s="1"/>
  <c r="S100" i="1"/>
  <c r="S134" i="1"/>
  <c r="T134" i="1" s="1"/>
  <c r="S208" i="1"/>
  <c r="S272" i="1"/>
  <c r="S226" i="1"/>
  <c r="S47" i="1"/>
  <c r="T47" i="1" s="1"/>
  <c r="S129" i="1"/>
  <c r="S64" i="1"/>
  <c r="S299" i="1"/>
  <c r="S319" i="1"/>
  <c r="S125" i="1"/>
  <c r="T125" i="1" s="1"/>
  <c r="U125" i="1" s="1"/>
  <c r="S221" i="1"/>
  <c r="S311" i="1"/>
  <c r="S213" i="1"/>
  <c r="S212" i="1"/>
  <c r="S303" i="1"/>
  <c r="T303" i="1" s="1"/>
  <c r="S205" i="1"/>
  <c r="S35" i="1"/>
  <c r="T35" i="1" s="1"/>
  <c r="S45" i="1"/>
  <c r="S111" i="1"/>
  <c r="T111" i="1" s="1"/>
  <c r="U111" i="1" s="1"/>
  <c r="S104" i="1"/>
  <c r="T104" i="1" s="1"/>
  <c r="S139" i="1"/>
  <c r="T139" i="1" s="1"/>
  <c r="S191" i="1"/>
  <c r="S287" i="1"/>
  <c r="S148" i="1"/>
  <c r="T149" i="1" s="1"/>
  <c r="U150" i="1" s="1"/>
  <c r="S17" i="1"/>
  <c r="T17" i="1" s="1"/>
  <c r="S79" i="1"/>
  <c r="D13" i="30"/>
  <c r="F13" i="30"/>
  <c r="H13" i="30"/>
  <c r="J13" i="30"/>
  <c r="L13" i="30"/>
  <c r="S63" i="1"/>
  <c r="S182" i="1"/>
  <c r="S119" i="1"/>
  <c r="S215" i="1"/>
  <c r="S241" i="1"/>
  <c r="S269" i="1"/>
  <c r="S168" i="1"/>
  <c r="S174" i="1"/>
  <c r="S220" i="1"/>
  <c r="S142" i="1"/>
  <c r="T142" i="1" s="1"/>
  <c r="S166" i="1"/>
  <c r="T166" i="1" s="1"/>
  <c r="S120" i="1"/>
  <c r="S204" i="1"/>
  <c r="S251" i="1"/>
  <c r="S121" i="1"/>
  <c r="S155" i="1"/>
  <c r="T155" i="1" s="1"/>
  <c r="T86" i="1"/>
  <c r="S179" i="1"/>
  <c r="S243" i="1"/>
  <c r="S117" i="1"/>
  <c r="S147" i="1"/>
  <c r="T147" i="1" s="1"/>
  <c r="S207" i="1"/>
  <c r="S295" i="1"/>
  <c r="S89" i="1"/>
  <c r="T89" i="1" s="1"/>
  <c r="S41" i="1"/>
  <c r="S187" i="1"/>
  <c r="S282" i="1"/>
  <c r="S143" i="1"/>
  <c r="S37" i="1"/>
  <c r="T129" i="1" l="1"/>
  <c r="T49" i="1"/>
  <c r="T82" i="1"/>
  <c r="U82" i="1" s="1"/>
  <c r="T185" i="1"/>
  <c r="U54" i="1"/>
  <c r="T60" i="1"/>
  <c r="U60" i="1" s="1"/>
  <c r="T190" i="1"/>
  <c r="T138" i="1"/>
  <c r="U138" i="1" s="1"/>
  <c r="V138" i="1" s="1"/>
  <c r="T241" i="1"/>
  <c r="T83" i="1"/>
  <c r="T63" i="1"/>
  <c r="T146" i="1"/>
  <c r="T291" i="1"/>
  <c r="T295" i="1"/>
  <c r="T309" i="1"/>
  <c r="U151" i="1"/>
  <c r="V151" i="1" s="1"/>
  <c r="T276" i="1"/>
  <c r="T57" i="1"/>
  <c r="T286" i="1"/>
  <c r="T94" i="1"/>
  <c r="T92" i="1"/>
  <c r="U92" i="1" s="1"/>
  <c r="T224" i="1"/>
  <c r="T279" i="1"/>
  <c r="U107" i="1"/>
  <c r="V108" i="1" s="1"/>
  <c r="T271" i="1"/>
  <c r="T228" i="1"/>
  <c r="T315" i="1"/>
  <c r="T281" i="1"/>
  <c r="T249" i="1"/>
  <c r="T265" i="1"/>
  <c r="T98" i="1"/>
  <c r="U98" i="1" s="1"/>
  <c r="V98" i="1" s="1"/>
  <c r="T197" i="1"/>
  <c r="U124" i="1"/>
  <c r="V125" i="1" s="1"/>
  <c r="T79" i="1"/>
  <c r="T250" i="1"/>
  <c r="U147" i="1"/>
  <c r="T100" i="1"/>
  <c r="U100" i="1" s="1"/>
  <c r="T55" i="1"/>
  <c r="U55" i="1" s="1"/>
  <c r="T258" i="1"/>
  <c r="T121" i="1"/>
  <c r="T168" i="1"/>
  <c r="T213" i="1"/>
  <c r="T239" i="1"/>
  <c r="T233" i="1"/>
  <c r="T80" i="1"/>
  <c r="T88" i="1"/>
  <c r="U88" i="1" s="1"/>
  <c r="T313" i="1"/>
  <c r="T237" i="1"/>
  <c r="T152" i="1"/>
  <c r="U152" i="1" s="1"/>
  <c r="T229" i="1"/>
  <c r="T195" i="1"/>
  <c r="T70" i="1"/>
  <c r="U70" i="1" s="1"/>
  <c r="V70" i="1" s="1"/>
  <c r="T73" i="1"/>
  <c r="T181" i="1"/>
  <c r="T223" i="1"/>
  <c r="T126" i="1"/>
  <c r="U126" i="1" s="1"/>
  <c r="V126" i="1" s="1"/>
  <c r="T266" i="1"/>
  <c r="T14" i="1"/>
  <c r="T201" i="1"/>
  <c r="T205" i="1"/>
  <c r="T208" i="1"/>
  <c r="T307" i="1"/>
  <c r="T65" i="1"/>
  <c r="T191" i="1"/>
  <c r="U190" i="1" s="1"/>
  <c r="T193" i="1"/>
  <c r="T72" i="1"/>
  <c r="U72" i="1" s="1"/>
  <c r="T32" i="1"/>
  <c r="U32" i="1" s="1"/>
  <c r="U132" i="1"/>
  <c r="T23" i="1"/>
  <c r="T143" i="1"/>
  <c r="U143" i="1" s="1"/>
  <c r="T117" i="1"/>
  <c r="U117" i="1" s="1"/>
  <c r="T231" i="1"/>
  <c r="U231" i="1" s="1"/>
  <c r="T48" i="1"/>
  <c r="U48" i="1" s="1"/>
  <c r="T255" i="1"/>
  <c r="T204" i="1"/>
  <c r="T319" i="1"/>
  <c r="T56" i="1"/>
  <c r="T298" i="1"/>
  <c r="T247" i="1"/>
  <c r="T30" i="1"/>
  <c r="U30" i="1" s="1"/>
  <c r="T15" i="1"/>
  <c r="U16" i="1" s="1"/>
  <c r="T294" i="1"/>
  <c r="T207" i="1"/>
  <c r="T154" i="1"/>
  <c r="U154" i="1" s="1"/>
  <c r="T194" i="1"/>
  <c r="T64" i="1"/>
  <c r="T103" i="1"/>
  <c r="U104" i="1" s="1"/>
  <c r="T238" i="1"/>
  <c r="T278" i="1"/>
  <c r="T302" i="1"/>
  <c r="T24" i="1"/>
  <c r="T285" i="1"/>
  <c r="T216" i="1"/>
  <c r="T300" i="1"/>
  <c r="T268" i="1"/>
  <c r="T119" i="1"/>
  <c r="T235" i="1"/>
  <c r="T95" i="1"/>
  <c r="U96" i="1" s="1"/>
  <c r="T262" i="1"/>
  <c r="T287" i="1"/>
  <c r="T220" i="1"/>
  <c r="T93" i="1"/>
  <c r="T322" i="1"/>
  <c r="U322" i="1" s="1"/>
  <c r="T254" i="1"/>
  <c r="T214" i="1"/>
  <c r="T28" i="1"/>
  <c r="U142" i="1"/>
  <c r="U17" i="1"/>
  <c r="T45" i="1"/>
  <c r="T18" i="1"/>
  <c r="U19" i="1" s="1"/>
  <c r="T293" i="1"/>
  <c r="T173" i="1"/>
  <c r="T25" i="1"/>
  <c r="U26" i="1" s="1"/>
  <c r="F12" i="25"/>
  <c r="G12" i="25" s="1"/>
  <c r="B12" i="25"/>
  <c r="A12" i="25"/>
  <c r="D12" i="25"/>
  <c r="HK10" i="1"/>
  <c r="K12" i="25" s="1"/>
  <c r="E12" i="25"/>
  <c r="C12" i="25"/>
  <c r="T22" i="1"/>
  <c r="T174" i="1"/>
  <c r="T66" i="1"/>
  <c r="I30" i="28"/>
  <c r="I45" i="28" s="1"/>
  <c r="J18" i="28" s="1"/>
  <c r="T78" i="1"/>
  <c r="U78" i="1" s="1"/>
  <c r="T163" i="1"/>
  <c r="T164" i="1"/>
  <c r="T109" i="1"/>
  <c r="U146" i="1"/>
  <c r="T182" i="1"/>
  <c r="T273" i="1"/>
  <c r="T274" i="1"/>
  <c r="T318" i="1"/>
  <c r="T240" i="1"/>
  <c r="T312" i="1"/>
  <c r="T259" i="1"/>
  <c r="T260" i="1"/>
  <c r="T162" i="1"/>
  <c r="T161" i="1"/>
  <c r="T50" i="1"/>
  <c r="U50" i="1" s="1"/>
  <c r="T261" i="1"/>
  <c r="T184" i="1"/>
  <c r="T277" i="1"/>
  <c r="T167" i="1"/>
  <c r="T186" i="1"/>
  <c r="T187" i="1"/>
  <c r="N14" i="30"/>
  <c r="O40" i="30"/>
  <c r="T42" i="1"/>
  <c r="U43" i="1" s="1"/>
  <c r="T41" i="1"/>
  <c r="T242" i="1"/>
  <c r="T120" i="1"/>
  <c r="T234" i="1"/>
  <c r="T212" i="1"/>
  <c r="T299" i="1"/>
  <c r="T225" i="1"/>
  <c r="T226" i="1"/>
  <c r="T90" i="1"/>
  <c r="T21" i="1"/>
  <c r="T270" i="1"/>
  <c r="T202" i="1"/>
  <c r="D15" i="30"/>
  <c r="L15" i="30"/>
  <c r="J15" i="30"/>
  <c r="F15" i="30"/>
  <c r="H15" i="30"/>
  <c r="T188" i="1"/>
  <c r="T280" i="1"/>
  <c r="T227" i="1"/>
  <c r="T130" i="1"/>
  <c r="T222" i="1"/>
  <c r="T256" i="1"/>
  <c r="T257" i="1"/>
  <c r="T275" i="1"/>
  <c r="T62" i="1"/>
  <c r="U62" i="1" s="1"/>
  <c r="T144" i="1"/>
  <c r="T140" i="1"/>
  <c r="T178" i="1"/>
  <c r="T179" i="1"/>
  <c r="T133" i="1"/>
  <c r="U133" i="1" s="1"/>
  <c r="T112" i="1"/>
  <c r="U112" i="1" s="1"/>
  <c r="V112" i="1" s="1"/>
  <c r="T215" i="1"/>
  <c r="T169" i="1"/>
  <c r="T292" i="1"/>
  <c r="T316" i="1"/>
  <c r="T317" i="1"/>
  <c r="T156" i="1"/>
  <c r="U156" i="1" s="1"/>
  <c r="T304" i="1"/>
  <c r="T58" i="1"/>
  <c r="U87" i="1"/>
  <c r="T148" i="1"/>
  <c r="U148" i="1" s="1"/>
  <c r="T310" i="1"/>
  <c r="T311" i="1"/>
  <c r="T209" i="1"/>
  <c r="T210" i="1"/>
  <c r="V77" i="1"/>
  <c r="D16" i="30"/>
  <c r="F16" i="30"/>
  <c r="H16" i="30"/>
  <c r="J16" i="30"/>
  <c r="L16" i="30"/>
  <c r="T180" i="1"/>
  <c r="T267" i="1"/>
  <c r="T170" i="1"/>
  <c r="T171" i="1"/>
  <c r="T252" i="1"/>
  <c r="T27" i="1"/>
  <c r="U27" i="1" s="1"/>
  <c r="T289" i="1"/>
  <c r="T128" i="1"/>
  <c r="U128" i="1" s="1"/>
  <c r="T272" i="1"/>
  <c r="T192" i="1"/>
  <c r="T67" i="1"/>
  <c r="T13" i="1"/>
  <c r="T263" i="1"/>
  <c r="U35" i="1"/>
  <c r="T251" i="1"/>
  <c r="T218" i="1"/>
  <c r="T296" i="1"/>
  <c r="T297" i="1"/>
  <c r="T175" i="1"/>
  <c r="T176" i="1"/>
  <c r="T118" i="1"/>
  <c r="T11" i="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O11" i="1" s="1"/>
  <c r="AP11" i="1" s="1"/>
  <c r="AQ11" i="1" s="1"/>
  <c r="AR11" i="1" s="1"/>
  <c r="AS11" i="1" s="1"/>
  <c r="AT11" i="1" s="1"/>
  <c r="AU11" i="1" s="1"/>
  <c r="AV11" i="1" s="1"/>
  <c r="AW11" i="1" s="1"/>
  <c r="AX11" i="1" s="1"/>
  <c r="AY11" i="1" s="1"/>
  <c r="AZ11" i="1" s="1"/>
  <c r="BA11" i="1" s="1"/>
  <c r="BB11" i="1" s="1"/>
  <c r="BC11" i="1" s="1"/>
  <c r="BD11" i="1" s="1"/>
  <c r="BE11" i="1" s="1"/>
  <c r="BF11" i="1" s="1"/>
  <c r="BG11" i="1" s="1"/>
  <c r="BH11" i="1" s="1"/>
  <c r="BI11" i="1" s="1"/>
  <c r="BJ11" i="1" s="1"/>
  <c r="BK11" i="1" s="1"/>
  <c r="BL11" i="1" s="1"/>
  <c r="BM11" i="1" s="1"/>
  <c r="BN11" i="1" s="1"/>
  <c r="BO11" i="1" s="1"/>
  <c r="BP11" i="1" s="1"/>
  <c r="BQ11" i="1" s="1"/>
  <c r="BR11" i="1" s="1"/>
  <c r="BS11" i="1" s="1"/>
  <c r="BT11" i="1" s="1"/>
  <c r="BU11" i="1" s="1"/>
  <c r="BV11" i="1" s="1"/>
  <c r="BW11" i="1" s="1"/>
  <c r="BX11" i="1" s="1"/>
  <c r="BY11" i="1" s="1"/>
  <c r="BZ11" i="1" s="1"/>
  <c r="CA11" i="1" s="1"/>
  <c r="CB11" i="1" s="1"/>
  <c r="CC11" i="1" s="1"/>
  <c r="CD11" i="1" s="1"/>
  <c r="CE11" i="1" s="1"/>
  <c r="CF11" i="1" s="1"/>
  <c r="CG11" i="1" s="1"/>
  <c r="CH11" i="1" s="1"/>
  <c r="CI11" i="1" s="1"/>
  <c r="CJ11" i="1" s="1"/>
  <c r="CK11" i="1" s="1"/>
  <c r="CL11" i="1" s="1"/>
  <c r="CM11" i="1" s="1"/>
  <c r="CN11" i="1" s="1"/>
  <c r="CO11" i="1" s="1"/>
  <c r="CP11" i="1" s="1"/>
  <c r="CQ11" i="1" s="1"/>
  <c r="CR11" i="1" s="1"/>
  <c r="CS11" i="1" s="1"/>
  <c r="CT11" i="1" s="1"/>
  <c r="CU11" i="1" s="1"/>
  <c r="CV11" i="1" s="1"/>
  <c r="CW11" i="1" s="1"/>
  <c r="CX11" i="1" s="1"/>
  <c r="CY11" i="1" s="1"/>
  <c r="CZ11" i="1" s="1"/>
  <c r="DA11" i="1" s="1"/>
  <c r="DB11" i="1" s="1"/>
  <c r="DC11" i="1" s="1"/>
  <c r="DD11" i="1" s="1"/>
  <c r="DE11" i="1" s="1"/>
  <c r="DF11" i="1" s="1"/>
  <c r="DG11" i="1" s="1"/>
  <c r="DH11" i="1" s="1"/>
  <c r="DI11" i="1" s="1"/>
  <c r="DJ11" i="1" s="1"/>
  <c r="DK11" i="1" s="1"/>
  <c r="DL11" i="1" s="1"/>
  <c r="DM11" i="1" s="1"/>
  <c r="DN11" i="1" s="1"/>
  <c r="DO11" i="1" s="1"/>
  <c r="DP11" i="1" s="1"/>
  <c r="DQ11" i="1" s="1"/>
  <c r="DR11" i="1" s="1"/>
  <c r="DS11" i="1" s="1"/>
  <c r="DT11" i="1" s="1"/>
  <c r="DU11" i="1" s="1"/>
  <c r="DV11" i="1" s="1"/>
  <c r="DW11" i="1" s="1"/>
  <c r="DX11" i="1" s="1"/>
  <c r="DY11" i="1" s="1"/>
  <c r="DZ11" i="1" s="1"/>
  <c r="EA11" i="1" s="1"/>
  <c r="EB11" i="1" s="1"/>
  <c r="EC11" i="1" s="1"/>
  <c r="ED11" i="1" s="1"/>
  <c r="EE11" i="1" s="1"/>
  <c r="EF11" i="1" s="1"/>
  <c r="EG11" i="1" s="1"/>
  <c r="EH11" i="1" s="1"/>
  <c r="EI11" i="1" s="1"/>
  <c r="EJ11" i="1" s="1"/>
  <c r="EK11" i="1" s="1"/>
  <c r="EL11" i="1" s="1"/>
  <c r="EM11" i="1" s="1"/>
  <c r="EN11" i="1" s="1"/>
  <c r="EO11" i="1" s="1"/>
  <c r="EP11" i="1" s="1"/>
  <c r="EQ11" i="1" s="1"/>
  <c r="ER11" i="1" s="1"/>
  <c r="ES11" i="1" s="1"/>
  <c r="ET11" i="1" s="1"/>
  <c r="EU11" i="1" s="1"/>
  <c r="EV11" i="1" s="1"/>
  <c r="EW11" i="1" s="1"/>
  <c r="EX11" i="1" s="1"/>
  <c r="EY11" i="1" s="1"/>
  <c r="EZ11" i="1" s="1"/>
  <c r="FA11" i="1" s="1"/>
  <c r="FB11" i="1" s="1"/>
  <c r="FC11" i="1" s="1"/>
  <c r="FD11" i="1" s="1"/>
  <c r="FE11" i="1" s="1"/>
  <c r="FF11" i="1" s="1"/>
  <c r="FG11" i="1" s="1"/>
  <c r="FH11" i="1" s="1"/>
  <c r="FI11" i="1" s="1"/>
  <c r="FJ11" i="1" s="1"/>
  <c r="FK11" i="1" s="1"/>
  <c r="FL11" i="1" s="1"/>
  <c r="FM11" i="1" s="1"/>
  <c r="FN11" i="1" s="1"/>
  <c r="FO11" i="1" s="1"/>
  <c r="FP11" i="1" s="1"/>
  <c r="FQ11" i="1" s="1"/>
  <c r="FR11" i="1" s="1"/>
  <c r="FS11" i="1" s="1"/>
  <c r="FT11" i="1" s="1"/>
  <c r="FU11" i="1" s="1"/>
  <c r="FV11" i="1" s="1"/>
  <c r="FW11" i="1" s="1"/>
  <c r="FX11" i="1" s="1"/>
  <c r="FY11" i="1" s="1"/>
  <c r="FZ11" i="1" s="1"/>
  <c r="GA11" i="1" s="1"/>
  <c r="GB11" i="1" s="1"/>
  <c r="GC11" i="1" s="1"/>
  <c r="GD11" i="1" s="1"/>
  <c r="GE11" i="1" s="1"/>
  <c r="GF11" i="1" s="1"/>
  <c r="GG11" i="1" s="1"/>
  <c r="GH11" i="1" s="1"/>
  <c r="GI11" i="1" s="1"/>
  <c r="GJ11" i="1" s="1"/>
  <c r="GK11" i="1" s="1"/>
  <c r="GL11" i="1" s="1"/>
  <c r="GM11" i="1" s="1"/>
  <c r="GN11" i="1" s="1"/>
  <c r="GO11" i="1" s="1"/>
  <c r="GP11" i="1" s="1"/>
  <c r="GQ11" i="1" s="1"/>
  <c r="GR11" i="1" s="1"/>
  <c r="GS11" i="1" s="1"/>
  <c r="GT11" i="1" s="1"/>
  <c r="GU11" i="1" s="1"/>
  <c r="GV11" i="1" s="1"/>
  <c r="GW11" i="1" s="1"/>
  <c r="GX11" i="1" s="1"/>
  <c r="GY11" i="1" s="1"/>
  <c r="GZ11" i="1" s="1"/>
  <c r="HA11" i="1" s="1"/>
  <c r="HB11" i="1" s="1"/>
  <c r="HC11" i="1" s="1"/>
  <c r="HD11" i="1" s="1"/>
  <c r="HE11" i="1" s="1"/>
  <c r="HF11" i="1" s="1"/>
  <c r="HG11" i="1" s="1"/>
  <c r="HH11" i="1" s="1"/>
  <c r="HI11" i="1" s="1"/>
  <c r="HJ11" i="1" s="1"/>
  <c r="T305" i="1"/>
  <c r="T306" i="1"/>
  <c r="T301" i="1"/>
  <c r="T314" i="1"/>
  <c r="T101" i="1"/>
  <c r="T44" i="1"/>
  <c r="U44" i="1" s="1"/>
  <c r="T264" i="1"/>
  <c r="T105" i="1"/>
  <c r="T288" i="1"/>
  <c r="T122" i="1"/>
  <c r="T320" i="1"/>
  <c r="T85" i="1"/>
  <c r="U85" i="1" s="1"/>
  <c r="T74" i="1"/>
  <c r="T308" i="1"/>
  <c r="T206" i="1"/>
  <c r="U61" i="1"/>
  <c r="V61" i="1" s="1"/>
  <c r="T203" i="1"/>
  <c r="T38" i="1"/>
  <c r="T37" i="1"/>
  <c r="T244" i="1"/>
  <c r="T46" i="1"/>
  <c r="T282" i="1"/>
  <c r="T217" i="1"/>
  <c r="T199" i="1"/>
  <c r="T200" i="1"/>
  <c r="T283" i="1"/>
  <c r="T284" i="1"/>
  <c r="T196" i="1"/>
  <c r="T269" i="1"/>
  <c r="E22" i="26"/>
  <c r="H45" i="28"/>
  <c r="T158" i="1"/>
  <c r="U158" i="1" s="1"/>
  <c r="T172" i="1"/>
  <c r="T160" i="1"/>
  <c r="T219" i="1"/>
  <c r="T135" i="1"/>
  <c r="T52" i="1"/>
  <c r="U53" i="1" s="1"/>
  <c r="T177" i="1"/>
  <c r="T20" i="1"/>
  <c r="U20" i="1" s="1"/>
  <c r="T211" i="1"/>
  <c r="T243" i="1"/>
  <c r="T245" i="1"/>
  <c r="T246" i="1"/>
  <c r="T40" i="1"/>
  <c r="U40" i="1" s="1"/>
  <c r="T221" i="1"/>
  <c r="T198" i="1"/>
  <c r="T115" i="1"/>
  <c r="T236" i="1"/>
  <c r="T248" i="1"/>
  <c r="T165" i="1"/>
  <c r="T183" i="1"/>
  <c r="T114" i="1"/>
  <c r="U114" i="1" s="1"/>
  <c r="T33" i="1"/>
  <c r="T36" i="1"/>
  <c r="U36" i="1" s="1"/>
  <c r="U81" i="1" l="1"/>
  <c r="U139" i="1"/>
  <c r="V139" i="1" s="1"/>
  <c r="W139" i="1" s="1"/>
  <c r="U83" i="1"/>
  <c r="V83" i="1" s="1"/>
  <c r="U64" i="1"/>
  <c r="U285" i="1"/>
  <c r="U266" i="1"/>
  <c r="U84" i="1"/>
  <c r="V84" i="1" s="1"/>
  <c r="W84" i="1" s="1"/>
  <c r="V55" i="1"/>
  <c r="U101" i="1"/>
  <c r="V101" i="1" s="1"/>
  <c r="U195" i="1"/>
  <c r="V54" i="1"/>
  <c r="U46" i="1"/>
  <c r="U74" i="1"/>
  <c r="U58" i="1"/>
  <c r="U56" i="1"/>
  <c r="V56" i="1" s="1"/>
  <c r="U89" i="1"/>
  <c r="V89" i="1" s="1"/>
  <c r="U127" i="1"/>
  <c r="V127" i="1" s="1"/>
  <c r="W127" i="1" s="1"/>
  <c r="V152" i="1"/>
  <c r="W152" i="1" s="1"/>
  <c r="U229" i="1"/>
  <c r="U153" i="1"/>
  <c r="V154" i="1" s="1"/>
  <c r="U95" i="1"/>
  <c r="V96" i="1" s="1"/>
  <c r="U208" i="1"/>
  <c r="V148" i="1"/>
  <c r="U93" i="1"/>
  <c r="V93" i="1" s="1"/>
  <c r="U240" i="1"/>
  <c r="U144" i="1"/>
  <c r="V144" i="1" s="1"/>
  <c r="U18" i="1"/>
  <c r="V18" i="1" s="1"/>
  <c r="U99" i="1"/>
  <c r="V99" i="1" s="1"/>
  <c r="W99" i="1" s="1"/>
  <c r="U280" i="1"/>
  <c r="U314" i="1"/>
  <c r="U253" i="1"/>
  <c r="U292" i="1"/>
  <c r="U29" i="1"/>
  <c r="U192" i="1"/>
  <c r="U262" i="1"/>
  <c r="U25" i="1"/>
  <c r="V26" i="1" s="1"/>
  <c r="U194" i="1"/>
  <c r="U167" i="1"/>
  <c r="U286" i="1"/>
  <c r="U33" i="1"/>
  <c r="V33" i="1" s="1"/>
  <c r="U23" i="1"/>
  <c r="U31" i="1"/>
  <c r="V31" i="1" s="1"/>
  <c r="U234" i="1"/>
  <c r="U298" i="1"/>
  <c r="U320" i="1"/>
  <c r="U204" i="1"/>
  <c r="U287" i="1"/>
  <c r="U71" i="1"/>
  <c r="V72" i="1" s="1"/>
  <c r="U206" i="1"/>
  <c r="U12" i="1"/>
  <c r="V12" i="1" s="1"/>
  <c r="W12" i="1" s="1"/>
  <c r="X12" i="1" s="1"/>
  <c r="Y12" i="1" s="1"/>
  <c r="Z12" i="1" s="1"/>
  <c r="AA12" i="1" s="1"/>
  <c r="AB12" i="1" s="1"/>
  <c r="AC12" i="1" s="1"/>
  <c r="AD12" i="1" s="1"/>
  <c r="AE12" i="1" s="1"/>
  <c r="AF12" i="1" s="1"/>
  <c r="AG12" i="1" s="1"/>
  <c r="AH12" i="1" s="1"/>
  <c r="AI12" i="1" s="1"/>
  <c r="AJ12" i="1" s="1"/>
  <c r="AK12" i="1" s="1"/>
  <c r="AL12" i="1" s="1"/>
  <c r="AM12" i="1" s="1"/>
  <c r="AN12" i="1" s="1"/>
  <c r="AO12" i="1" s="1"/>
  <c r="AP12" i="1" s="1"/>
  <c r="AQ12" i="1" s="1"/>
  <c r="AR12" i="1" s="1"/>
  <c r="AS12" i="1" s="1"/>
  <c r="AT12" i="1" s="1"/>
  <c r="AU12" i="1" s="1"/>
  <c r="AV12" i="1" s="1"/>
  <c r="AW12" i="1" s="1"/>
  <c r="AX12" i="1" s="1"/>
  <c r="AY12" i="1" s="1"/>
  <c r="AZ12" i="1" s="1"/>
  <c r="BA12" i="1" s="1"/>
  <c r="BB12" i="1" s="1"/>
  <c r="BC12" i="1" s="1"/>
  <c r="BD12" i="1" s="1"/>
  <c r="BE12" i="1" s="1"/>
  <c r="BF12" i="1" s="1"/>
  <c r="BG12" i="1" s="1"/>
  <c r="BH12" i="1" s="1"/>
  <c r="BI12" i="1" s="1"/>
  <c r="BJ12" i="1" s="1"/>
  <c r="BK12" i="1" s="1"/>
  <c r="BL12" i="1" s="1"/>
  <c r="BM12" i="1" s="1"/>
  <c r="BN12" i="1" s="1"/>
  <c r="BO12" i="1" s="1"/>
  <c r="BP12" i="1" s="1"/>
  <c r="BQ12" i="1" s="1"/>
  <c r="BR12" i="1" s="1"/>
  <c r="BS12" i="1" s="1"/>
  <c r="BT12" i="1" s="1"/>
  <c r="BU12" i="1" s="1"/>
  <c r="BV12" i="1" s="1"/>
  <c r="BW12" i="1" s="1"/>
  <c r="BX12" i="1" s="1"/>
  <c r="BY12" i="1" s="1"/>
  <c r="BZ12" i="1" s="1"/>
  <c r="CA12" i="1" s="1"/>
  <c r="CB12" i="1" s="1"/>
  <c r="CC12" i="1" s="1"/>
  <c r="CD12" i="1" s="1"/>
  <c r="CE12" i="1" s="1"/>
  <c r="CF12" i="1" s="1"/>
  <c r="CG12" i="1" s="1"/>
  <c r="CH12" i="1" s="1"/>
  <c r="CI12" i="1" s="1"/>
  <c r="CJ12" i="1" s="1"/>
  <c r="CK12" i="1" s="1"/>
  <c r="CL12" i="1" s="1"/>
  <c r="CM12" i="1" s="1"/>
  <c r="CN12" i="1" s="1"/>
  <c r="CO12" i="1" s="1"/>
  <c r="CP12" i="1" s="1"/>
  <c r="CQ12" i="1" s="1"/>
  <c r="CR12" i="1" s="1"/>
  <c r="CS12" i="1" s="1"/>
  <c r="CT12" i="1" s="1"/>
  <c r="CU12" i="1" s="1"/>
  <c r="CV12" i="1" s="1"/>
  <c r="CW12" i="1" s="1"/>
  <c r="CX12" i="1" s="1"/>
  <c r="CY12" i="1" s="1"/>
  <c r="CZ12" i="1" s="1"/>
  <c r="DA12" i="1" s="1"/>
  <c r="DB12" i="1" s="1"/>
  <c r="DC12" i="1" s="1"/>
  <c r="DD12" i="1" s="1"/>
  <c r="DE12" i="1" s="1"/>
  <c r="DF12" i="1" s="1"/>
  <c r="DG12" i="1" s="1"/>
  <c r="DH12" i="1" s="1"/>
  <c r="DI12" i="1" s="1"/>
  <c r="DJ12" i="1" s="1"/>
  <c r="DK12" i="1" s="1"/>
  <c r="DL12" i="1" s="1"/>
  <c r="DM12" i="1" s="1"/>
  <c r="DN12" i="1" s="1"/>
  <c r="DO12" i="1" s="1"/>
  <c r="DP12" i="1" s="1"/>
  <c r="DQ12" i="1" s="1"/>
  <c r="DR12" i="1" s="1"/>
  <c r="DS12" i="1" s="1"/>
  <c r="DT12" i="1" s="1"/>
  <c r="DU12" i="1" s="1"/>
  <c r="DV12" i="1" s="1"/>
  <c r="DW12" i="1" s="1"/>
  <c r="DX12" i="1" s="1"/>
  <c r="DY12" i="1" s="1"/>
  <c r="DZ12" i="1" s="1"/>
  <c r="EA12" i="1" s="1"/>
  <c r="EB12" i="1" s="1"/>
  <c r="EC12" i="1" s="1"/>
  <c r="ED12" i="1" s="1"/>
  <c r="EE12" i="1" s="1"/>
  <c r="EF12" i="1" s="1"/>
  <c r="EG12" i="1" s="1"/>
  <c r="EH12" i="1" s="1"/>
  <c r="EI12" i="1" s="1"/>
  <c r="EJ12" i="1" s="1"/>
  <c r="EK12" i="1" s="1"/>
  <c r="EL12" i="1" s="1"/>
  <c r="EM12" i="1" s="1"/>
  <c r="EN12" i="1" s="1"/>
  <c r="EO12" i="1" s="1"/>
  <c r="EP12" i="1" s="1"/>
  <c r="EQ12" i="1" s="1"/>
  <c r="ER12" i="1" s="1"/>
  <c r="ES12" i="1" s="1"/>
  <c r="ET12" i="1" s="1"/>
  <c r="EU12" i="1" s="1"/>
  <c r="EV12" i="1" s="1"/>
  <c r="EW12" i="1" s="1"/>
  <c r="EX12" i="1" s="1"/>
  <c r="EY12" i="1" s="1"/>
  <c r="EZ12" i="1" s="1"/>
  <c r="FA12" i="1" s="1"/>
  <c r="FB12" i="1" s="1"/>
  <c r="FC12" i="1" s="1"/>
  <c r="FD12" i="1" s="1"/>
  <c r="FE12" i="1" s="1"/>
  <c r="FF12" i="1" s="1"/>
  <c r="FG12" i="1" s="1"/>
  <c r="FH12" i="1" s="1"/>
  <c r="FI12" i="1" s="1"/>
  <c r="FJ12" i="1" s="1"/>
  <c r="FK12" i="1" s="1"/>
  <c r="FL12" i="1" s="1"/>
  <c r="FM12" i="1" s="1"/>
  <c r="FN12" i="1" s="1"/>
  <c r="FO12" i="1" s="1"/>
  <c r="FP12" i="1" s="1"/>
  <c r="FQ12" i="1" s="1"/>
  <c r="FR12" i="1" s="1"/>
  <c r="FS12" i="1" s="1"/>
  <c r="FT12" i="1" s="1"/>
  <c r="FU12" i="1" s="1"/>
  <c r="FV12" i="1" s="1"/>
  <c r="FW12" i="1" s="1"/>
  <c r="FX12" i="1" s="1"/>
  <c r="FY12" i="1" s="1"/>
  <c r="FZ12" i="1" s="1"/>
  <c r="GA12" i="1" s="1"/>
  <c r="GB12" i="1" s="1"/>
  <c r="GC12" i="1" s="1"/>
  <c r="GD12" i="1" s="1"/>
  <c r="GE12" i="1" s="1"/>
  <c r="GF12" i="1" s="1"/>
  <c r="GG12" i="1" s="1"/>
  <c r="GH12" i="1" s="1"/>
  <c r="GI12" i="1" s="1"/>
  <c r="GJ12" i="1" s="1"/>
  <c r="GK12" i="1" s="1"/>
  <c r="GL12" i="1" s="1"/>
  <c r="GM12" i="1" s="1"/>
  <c r="GN12" i="1" s="1"/>
  <c r="GO12" i="1" s="1"/>
  <c r="GP12" i="1" s="1"/>
  <c r="GQ12" i="1" s="1"/>
  <c r="GR12" i="1" s="1"/>
  <c r="GS12" i="1" s="1"/>
  <c r="GT12" i="1" s="1"/>
  <c r="GU12" i="1" s="1"/>
  <c r="GV12" i="1" s="1"/>
  <c r="GW12" i="1" s="1"/>
  <c r="GX12" i="1" s="1"/>
  <c r="GY12" i="1" s="1"/>
  <c r="GZ12" i="1" s="1"/>
  <c r="HA12" i="1" s="1"/>
  <c r="HB12" i="1" s="1"/>
  <c r="HC12" i="1" s="1"/>
  <c r="HD12" i="1" s="1"/>
  <c r="HE12" i="1" s="1"/>
  <c r="HF12" i="1" s="1"/>
  <c r="HG12" i="1" s="1"/>
  <c r="HH12" i="1" s="1"/>
  <c r="HI12" i="1" s="1"/>
  <c r="HJ12" i="1" s="1"/>
  <c r="D14" i="25" s="1"/>
  <c r="U155" i="1"/>
  <c r="V155" i="1" s="1"/>
  <c r="V133" i="1"/>
  <c r="U80" i="1"/>
  <c r="V81" i="1" s="1"/>
  <c r="U113" i="1"/>
  <c r="V113" i="1" s="1"/>
  <c r="W113" i="1" s="1"/>
  <c r="U24" i="1"/>
  <c r="U157" i="1"/>
  <c r="V157" i="1" s="1"/>
  <c r="U201" i="1"/>
  <c r="U275" i="1"/>
  <c r="U223" i="1"/>
  <c r="U79" i="1"/>
  <c r="V79" i="1" s="1"/>
  <c r="U116" i="1"/>
  <c r="U15" i="1"/>
  <c r="V16" i="1" s="1"/>
  <c r="U264" i="1"/>
  <c r="U228" i="1"/>
  <c r="U213" i="1"/>
  <c r="U254" i="1"/>
  <c r="U230" i="1"/>
  <c r="W126" i="1"/>
  <c r="U94" i="1"/>
  <c r="U255" i="1"/>
  <c r="U120" i="1"/>
  <c r="U248" i="1"/>
  <c r="U118" i="1"/>
  <c r="V118" i="1" s="1"/>
  <c r="U103" i="1"/>
  <c r="V104" i="1" s="1"/>
  <c r="U236" i="1"/>
  <c r="U172" i="1"/>
  <c r="U13" i="1"/>
  <c r="U215" i="1"/>
  <c r="U224" i="1"/>
  <c r="U259" i="1"/>
  <c r="U251" i="1"/>
  <c r="U232" i="1"/>
  <c r="U261" i="1"/>
  <c r="U238" i="1"/>
  <c r="U175" i="1"/>
  <c r="U66" i="1"/>
  <c r="U198" i="1"/>
  <c r="U149" i="1"/>
  <c r="V149" i="1" s="1"/>
  <c r="U239" i="1"/>
  <c r="V36" i="1"/>
  <c r="U265" i="1"/>
  <c r="U301" i="1"/>
  <c r="U307" i="1"/>
  <c r="U227" i="1"/>
  <c r="U299" i="1"/>
  <c r="V143" i="1"/>
  <c r="U308" i="1"/>
  <c r="V27" i="1"/>
  <c r="U38" i="1"/>
  <c r="U221" i="1"/>
  <c r="U296" i="1"/>
  <c r="U63" i="1"/>
  <c r="V64" i="1" s="1"/>
  <c r="U295" i="1"/>
  <c r="U305" i="1"/>
  <c r="U272" i="1"/>
  <c r="U271" i="1"/>
  <c r="U160" i="1"/>
  <c r="U73" i="1"/>
  <c r="V73" i="1" s="1"/>
  <c r="U169" i="1"/>
  <c r="U168" i="1"/>
  <c r="U243" i="1"/>
  <c r="U316" i="1"/>
  <c r="U269" i="1"/>
  <c r="U121" i="1"/>
  <c r="U294" i="1"/>
  <c r="U282" i="1"/>
  <c r="U191" i="1"/>
  <c r="U257" i="1"/>
  <c r="U49" i="1"/>
  <c r="V49" i="1" s="1"/>
  <c r="U42" i="1"/>
  <c r="V43" i="1" s="1"/>
  <c r="U65" i="1"/>
  <c r="V65" i="1" s="1"/>
  <c r="U277" i="1"/>
  <c r="U14" i="1"/>
  <c r="U75" i="1"/>
  <c r="V76" i="1" s="1"/>
  <c r="W77" i="1" s="1"/>
  <c r="U184" i="1"/>
  <c r="U312" i="1"/>
  <c r="U246" i="1"/>
  <c r="U177" i="1"/>
  <c r="U193" i="1"/>
  <c r="B13" i="25"/>
  <c r="F13" i="25"/>
  <c r="G13" i="25" s="1"/>
  <c r="HK11" i="1"/>
  <c r="K13" i="25" s="1"/>
  <c r="C13" i="25"/>
  <c r="E13" i="25"/>
  <c r="A13" i="25"/>
  <c r="D13" i="25"/>
  <c r="U258" i="1"/>
  <c r="U313" i="1"/>
  <c r="U178" i="1"/>
  <c r="U276" i="1"/>
  <c r="U57" i="1"/>
  <c r="U145" i="1"/>
  <c r="U205" i="1"/>
  <c r="U166" i="1"/>
  <c r="U165" i="1"/>
  <c r="G46" i="28"/>
  <c r="I11" i="29"/>
  <c r="F46" i="28"/>
  <c r="U102" i="1"/>
  <c r="V102" i="1" s="1"/>
  <c r="W102" i="1" s="1"/>
  <c r="U135" i="1"/>
  <c r="U136" i="1"/>
  <c r="U220" i="1"/>
  <c r="U219" i="1"/>
  <c r="U197" i="1"/>
  <c r="U196" i="1"/>
  <c r="U47" i="1"/>
  <c r="U105" i="1"/>
  <c r="V105" i="1" s="1"/>
  <c r="U106" i="1"/>
  <c r="U51" i="1"/>
  <c r="V51" i="1" s="1"/>
  <c r="U176" i="1"/>
  <c r="U288" i="1"/>
  <c r="U289" i="1"/>
  <c r="U39" i="1"/>
  <c r="U86" i="1"/>
  <c r="V86" i="1" s="1"/>
  <c r="V97" i="1"/>
  <c r="U140" i="1"/>
  <c r="V140" i="1" s="1"/>
  <c r="W140" i="1" s="1"/>
  <c r="X140" i="1" s="1"/>
  <c r="U141" i="1"/>
  <c r="U222" i="1"/>
  <c r="U233" i="1"/>
  <c r="U109" i="1"/>
  <c r="V109" i="1" s="1"/>
  <c r="W109" i="1" s="1"/>
  <c r="U110" i="1"/>
  <c r="U241" i="1"/>
  <c r="U34" i="1"/>
  <c r="H22" i="26"/>
  <c r="H27" i="26" s="1"/>
  <c r="M16" i="15" s="1"/>
  <c r="M18" i="15" s="1"/>
  <c r="H25" i="26"/>
  <c r="U268" i="1"/>
  <c r="U267" i="1"/>
  <c r="U300" i="1"/>
  <c r="U90" i="1"/>
  <c r="U91" i="1"/>
  <c r="U115" i="1"/>
  <c r="V115" i="1" s="1"/>
  <c r="U283" i="1"/>
  <c r="U284" i="1"/>
  <c r="U52" i="1"/>
  <c r="V53" i="1" s="1"/>
  <c r="U263" i="1"/>
  <c r="U278" i="1"/>
  <c r="U209" i="1"/>
  <c r="U210" i="1"/>
  <c r="U311" i="1"/>
  <c r="V88" i="1"/>
  <c r="U290" i="1"/>
  <c r="U309" i="1"/>
  <c r="U189" i="1"/>
  <c r="U188" i="1"/>
  <c r="U214" i="1"/>
  <c r="U186" i="1"/>
  <c r="U187" i="1"/>
  <c r="U317" i="1"/>
  <c r="U318" i="1"/>
  <c r="U164" i="1"/>
  <c r="U237" i="1"/>
  <c r="U174" i="1"/>
  <c r="U212" i="1"/>
  <c r="U211" i="1"/>
  <c r="U134" i="1"/>
  <c r="V134" i="1" s="1"/>
  <c r="U129" i="1"/>
  <c r="V129" i="1" s="1"/>
  <c r="U249" i="1"/>
  <c r="U319" i="1"/>
  <c r="V20" i="1"/>
  <c r="U37" i="1"/>
  <c r="V37" i="1" s="1"/>
  <c r="V44" i="1"/>
  <c r="U306" i="1"/>
  <c r="U297" i="1"/>
  <c r="U252" i="1"/>
  <c r="U310" i="1"/>
  <c r="U28" i="1"/>
  <c r="V28" i="1" s="1"/>
  <c r="U291" i="1"/>
  <c r="V82" i="1"/>
  <c r="U216" i="1"/>
  <c r="U59" i="1"/>
  <c r="U225" i="1"/>
  <c r="U226" i="1"/>
  <c r="U161" i="1"/>
  <c r="U273" i="1"/>
  <c r="U274" i="1"/>
  <c r="U163" i="1"/>
  <c r="U279" i="1"/>
  <c r="U250" i="1"/>
  <c r="U293" i="1"/>
  <c r="U202" i="1"/>
  <c r="U203" i="1"/>
  <c r="U183" i="1"/>
  <c r="U199" i="1"/>
  <c r="U200" i="1"/>
  <c r="U244" i="1"/>
  <c r="U159" i="1"/>
  <c r="U67" i="1"/>
  <c r="U68" i="1"/>
  <c r="U171" i="1"/>
  <c r="U45" i="1"/>
  <c r="V45" i="1" s="1"/>
  <c r="U304" i="1"/>
  <c r="U247" i="1"/>
  <c r="U119" i="1"/>
  <c r="U207" i="1"/>
  <c r="U130" i="1"/>
  <c r="U131" i="1"/>
  <c r="U270" i="1"/>
  <c r="U242" i="1"/>
  <c r="U315" i="1"/>
  <c r="U162" i="1"/>
  <c r="V78" i="1"/>
  <c r="W78" i="1" s="1"/>
  <c r="U281" i="1"/>
  <c r="U302" i="1"/>
  <c r="U122" i="1"/>
  <c r="U123" i="1"/>
  <c r="V147" i="1"/>
  <c r="U181" i="1"/>
  <c r="U180" i="1"/>
  <c r="U256" i="1"/>
  <c r="U245" i="1"/>
  <c r="U235" i="1"/>
  <c r="U185" i="1"/>
  <c r="U217" i="1"/>
  <c r="U218" i="1"/>
  <c r="U170" i="1"/>
  <c r="U321" i="1"/>
  <c r="U179" i="1"/>
  <c r="U173" i="1"/>
  <c r="V62" i="1"/>
  <c r="W62" i="1" s="1"/>
  <c r="U21" i="1"/>
  <c r="V21" i="1" s="1"/>
  <c r="U41" i="1"/>
  <c r="V41" i="1" s="1"/>
  <c r="J14" i="30"/>
  <c r="J40" i="30" s="1"/>
  <c r="F14" i="30"/>
  <c r="F40" i="30" s="1"/>
  <c r="H14" i="30"/>
  <c r="H40" i="30" s="1"/>
  <c r="D14" i="30"/>
  <c r="D40" i="30" s="1"/>
  <c r="L14" i="30"/>
  <c r="N40" i="30"/>
  <c r="C14" i="30" s="1"/>
  <c r="U260" i="1"/>
  <c r="U182" i="1"/>
  <c r="J19" i="28"/>
  <c r="J20" i="28"/>
  <c r="J15" i="28"/>
  <c r="J16" i="28"/>
  <c r="U303" i="1"/>
  <c r="U22" i="1"/>
  <c r="J17" i="28"/>
  <c r="V85" i="1" l="1"/>
  <c r="W85" i="1" s="1"/>
  <c r="X85" i="1" s="1"/>
  <c r="V95" i="1"/>
  <c r="W55" i="1"/>
  <c r="W56" i="1"/>
  <c r="W37" i="1"/>
  <c r="W28" i="1"/>
  <c r="V17" i="1"/>
  <c r="W17" i="1" s="1"/>
  <c r="V156" i="1"/>
  <c r="W156" i="1" s="1"/>
  <c r="V71" i="1"/>
  <c r="W71" i="1" s="1"/>
  <c r="V90" i="1"/>
  <c r="W90" i="1" s="1"/>
  <c r="V63" i="1"/>
  <c r="W64" i="1" s="1"/>
  <c r="V57" i="1"/>
  <c r="W57" i="1" s="1"/>
  <c r="X57" i="1" s="1"/>
  <c r="V94" i="1"/>
  <c r="W94" i="1" s="1"/>
  <c r="V34" i="1"/>
  <c r="W34" i="1" s="1"/>
  <c r="V190" i="1"/>
  <c r="V235" i="1"/>
  <c r="V100" i="1"/>
  <c r="W100" i="1" s="1"/>
  <c r="X100" i="1" s="1"/>
  <c r="W134" i="1"/>
  <c r="V15" i="1"/>
  <c r="V145" i="1"/>
  <c r="W145" i="1" s="1"/>
  <c r="V286" i="1"/>
  <c r="V74" i="1"/>
  <c r="W74" i="1" s="1"/>
  <c r="V128" i="1"/>
  <c r="W128" i="1" s="1"/>
  <c r="X128" i="1" s="1"/>
  <c r="X127" i="1"/>
  <c r="V281" i="1"/>
  <c r="V285" i="1"/>
  <c r="W149" i="1"/>
  <c r="V153" i="1"/>
  <c r="W153" i="1" s="1"/>
  <c r="X153" i="1" s="1"/>
  <c r="V24" i="1"/>
  <c r="V266" i="1"/>
  <c r="V207" i="1"/>
  <c r="V191" i="1"/>
  <c r="V227" i="1"/>
  <c r="V19" i="1"/>
  <c r="W19" i="1" s="1"/>
  <c r="W144" i="1"/>
  <c r="V114" i="1"/>
  <c r="W114" i="1" s="1"/>
  <c r="X114" i="1" s="1"/>
  <c r="V205" i="1"/>
  <c r="V39" i="1"/>
  <c r="V30" i="1"/>
  <c r="V146" i="1"/>
  <c r="V32" i="1"/>
  <c r="W32" i="1" s="1"/>
  <c r="W155" i="1"/>
  <c r="V119" i="1"/>
  <c r="W119" i="1" s="1"/>
  <c r="V299" i="1"/>
  <c r="V312" i="1"/>
  <c r="V228" i="1"/>
  <c r="V150" i="1"/>
  <c r="W150" i="1" s="1"/>
  <c r="V260" i="1"/>
  <c r="V233" i="1"/>
  <c r="V117" i="1"/>
  <c r="V254" i="1"/>
  <c r="V25" i="1"/>
  <c r="W26" i="1" s="1"/>
  <c r="V193" i="1"/>
  <c r="V40" i="1"/>
  <c r="V265" i="1"/>
  <c r="V58" i="1"/>
  <c r="V315" i="1"/>
  <c r="W82" i="1"/>
  <c r="V80" i="1"/>
  <c r="W81" i="1" s="1"/>
  <c r="V13" i="1"/>
  <c r="W13" i="1" s="1"/>
  <c r="X13" i="1" s="1"/>
  <c r="Y13" i="1" s="1"/>
  <c r="Z13" i="1" s="1"/>
  <c r="AA13" i="1" s="1"/>
  <c r="AB13" i="1" s="1"/>
  <c r="AC13" i="1" s="1"/>
  <c r="AD13" i="1" s="1"/>
  <c r="AE13" i="1" s="1"/>
  <c r="AF13" i="1" s="1"/>
  <c r="AG13" i="1" s="1"/>
  <c r="AH13" i="1" s="1"/>
  <c r="AI13" i="1" s="1"/>
  <c r="AJ13" i="1" s="1"/>
  <c r="AK13" i="1" s="1"/>
  <c r="AL13" i="1" s="1"/>
  <c r="AM13" i="1" s="1"/>
  <c r="AN13" i="1" s="1"/>
  <c r="AO13" i="1" s="1"/>
  <c r="AP13" i="1" s="1"/>
  <c r="AQ13" i="1" s="1"/>
  <c r="AR13" i="1" s="1"/>
  <c r="AS13" i="1" s="1"/>
  <c r="AT13" i="1" s="1"/>
  <c r="AU13" i="1" s="1"/>
  <c r="AV13" i="1" s="1"/>
  <c r="AW13" i="1" s="1"/>
  <c r="AX13" i="1" s="1"/>
  <c r="AY13" i="1" s="1"/>
  <c r="AZ13" i="1" s="1"/>
  <c r="BA13" i="1" s="1"/>
  <c r="BB13" i="1" s="1"/>
  <c r="BC13" i="1" s="1"/>
  <c r="BD13" i="1" s="1"/>
  <c r="BE13" i="1" s="1"/>
  <c r="BF13" i="1" s="1"/>
  <c r="BG13" i="1" s="1"/>
  <c r="BH13" i="1" s="1"/>
  <c r="BI13" i="1" s="1"/>
  <c r="BJ13" i="1" s="1"/>
  <c r="BK13" i="1" s="1"/>
  <c r="BL13" i="1" s="1"/>
  <c r="BM13" i="1" s="1"/>
  <c r="BN13" i="1" s="1"/>
  <c r="BO13" i="1" s="1"/>
  <c r="BP13" i="1" s="1"/>
  <c r="BQ13" i="1" s="1"/>
  <c r="BR13" i="1" s="1"/>
  <c r="BS13" i="1" s="1"/>
  <c r="BT13" i="1" s="1"/>
  <c r="BU13" i="1" s="1"/>
  <c r="BV13" i="1" s="1"/>
  <c r="BW13" i="1" s="1"/>
  <c r="BX13" i="1" s="1"/>
  <c r="BY13" i="1" s="1"/>
  <c r="BZ13" i="1" s="1"/>
  <c r="CA13" i="1" s="1"/>
  <c r="CB13" i="1" s="1"/>
  <c r="CC13" i="1" s="1"/>
  <c r="CD13" i="1" s="1"/>
  <c r="CE13" i="1" s="1"/>
  <c r="CF13" i="1" s="1"/>
  <c r="CG13" i="1" s="1"/>
  <c r="CH13" i="1" s="1"/>
  <c r="CI13" i="1" s="1"/>
  <c r="CJ13" i="1" s="1"/>
  <c r="CK13" i="1" s="1"/>
  <c r="CL13" i="1" s="1"/>
  <c r="CM13" i="1" s="1"/>
  <c r="CN13" i="1" s="1"/>
  <c r="CO13" i="1" s="1"/>
  <c r="CP13" i="1" s="1"/>
  <c r="CQ13" i="1" s="1"/>
  <c r="CR13" i="1" s="1"/>
  <c r="CS13" i="1" s="1"/>
  <c r="CT13" i="1" s="1"/>
  <c r="CU13" i="1" s="1"/>
  <c r="CV13" i="1" s="1"/>
  <c r="CW13" i="1" s="1"/>
  <c r="CX13" i="1" s="1"/>
  <c r="CY13" i="1" s="1"/>
  <c r="CZ13" i="1" s="1"/>
  <c r="DA13" i="1" s="1"/>
  <c r="DB13" i="1" s="1"/>
  <c r="DC13" i="1" s="1"/>
  <c r="DD13" i="1" s="1"/>
  <c r="DE13" i="1" s="1"/>
  <c r="DF13" i="1" s="1"/>
  <c r="DG13" i="1" s="1"/>
  <c r="DH13" i="1" s="1"/>
  <c r="DI13" i="1" s="1"/>
  <c r="DJ13" i="1" s="1"/>
  <c r="DK13" i="1" s="1"/>
  <c r="DL13" i="1" s="1"/>
  <c r="DM13" i="1" s="1"/>
  <c r="DN13" i="1" s="1"/>
  <c r="DO13" i="1" s="1"/>
  <c r="DP13" i="1" s="1"/>
  <c r="DQ13" i="1" s="1"/>
  <c r="DR13" i="1" s="1"/>
  <c r="DS13" i="1" s="1"/>
  <c r="DT13" i="1" s="1"/>
  <c r="DU13" i="1" s="1"/>
  <c r="DV13" i="1" s="1"/>
  <c r="DW13" i="1" s="1"/>
  <c r="DX13" i="1" s="1"/>
  <c r="DY13" i="1" s="1"/>
  <c r="DZ13" i="1" s="1"/>
  <c r="EA13" i="1" s="1"/>
  <c r="EB13" i="1" s="1"/>
  <c r="EC13" i="1" s="1"/>
  <c r="ED13" i="1" s="1"/>
  <c r="EE13" i="1" s="1"/>
  <c r="EF13" i="1" s="1"/>
  <c r="EG13" i="1" s="1"/>
  <c r="EH13" i="1" s="1"/>
  <c r="EI13" i="1" s="1"/>
  <c r="EJ13" i="1" s="1"/>
  <c r="EK13" i="1" s="1"/>
  <c r="EL13" i="1" s="1"/>
  <c r="EM13" i="1" s="1"/>
  <c r="EN13" i="1" s="1"/>
  <c r="EO13" i="1" s="1"/>
  <c r="EP13" i="1" s="1"/>
  <c r="EQ13" i="1" s="1"/>
  <c r="ER13" i="1" s="1"/>
  <c r="ES13" i="1" s="1"/>
  <c r="ET13" i="1" s="1"/>
  <c r="EU13" i="1" s="1"/>
  <c r="EV13" i="1" s="1"/>
  <c r="EW13" i="1" s="1"/>
  <c r="EX13" i="1" s="1"/>
  <c r="EY13" i="1" s="1"/>
  <c r="EZ13" i="1" s="1"/>
  <c r="FA13" i="1" s="1"/>
  <c r="FB13" i="1" s="1"/>
  <c r="FC13" i="1" s="1"/>
  <c r="FD13" i="1" s="1"/>
  <c r="FE13" i="1" s="1"/>
  <c r="FF13" i="1" s="1"/>
  <c r="FG13" i="1" s="1"/>
  <c r="FH13" i="1" s="1"/>
  <c r="FI13" i="1" s="1"/>
  <c r="FJ13" i="1" s="1"/>
  <c r="FK13" i="1" s="1"/>
  <c r="FL13" i="1" s="1"/>
  <c r="FM13" i="1" s="1"/>
  <c r="FN13" i="1" s="1"/>
  <c r="FO13" i="1" s="1"/>
  <c r="FP13" i="1" s="1"/>
  <c r="FQ13" i="1" s="1"/>
  <c r="FR13" i="1" s="1"/>
  <c r="FS13" i="1" s="1"/>
  <c r="FT13" i="1" s="1"/>
  <c r="FU13" i="1" s="1"/>
  <c r="FV13" i="1" s="1"/>
  <c r="FW13" i="1" s="1"/>
  <c r="FX13" i="1" s="1"/>
  <c r="FY13" i="1" s="1"/>
  <c r="FZ13" i="1" s="1"/>
  <c r="GA13" i="1" s="1"/>
  <c r="GB13" i="1" s="1"/>
  <c r="GC13" i="1" s="1"/>
  <c r="GD13" i="1" s="1"/>
  <c r="GE13" i="1" s="1"/>
  <c r="GF13" i="1" s="1"/>
  <c r="GG13" i="1" s="1"/>
  <c r="GH13" i="1" s="1"/>
  <c r="GI13" i="1" s="1"/>
  <c r="GJ13" i="1" s="1"/>
  <c r="GK13" i="1" s="1"/>
  <c r="GL13" i="1" s="1"/>
  <c r="GM13" i="1" s="1"/>
  <c r="GN13" i="1" s="1"/>
  <c r="GO13" i="1" s="1"/>
  <c r="GP13" i="1" s="1"/>
  <c r="GQ13" i="1" s="1"/>
  <c r="GR13" i="1" s="1"/>
  <c r="GS13" i="1" s="1"/>
  <c r="GT13" i="1" s="1"/>
  <c r="GU13" i="1" s="1"/>
  <c r="GV13" i="1" s="1"/>
  <c r="GW13" i="1" s="1"/>
  <c r="GX13" i="1" s="1"/>
  <c r="GY13" i="1" s="1"/>
  <c r="GZ13" i="1" s="1"/>
  <c r="HA13" i="1" s="1"/>
  <c r="HB13" i="1" s="1"/>
  <c r="HC13" i="1" s="1"/>
  <c r="HD13" i="1" s="1"/>
  <c r="HE13" i="1" s="1"/>
  <c r="HF13" i="1" s="1"/>
  <c r="HG13" i="1" s="1"/>
  <c r="HH13" i="1" s="1"/>
  <c r="HI13" i="1" s="1"/>
  <c r="HJ13" i="1" s="1"/>
  <c r="C15" i="25" s="1"/>
  <c r="V271" i="1"/>
  <c r="V263" i="1"/>
  <c r="V67" i="1"/>
  <c r="V214" i="1"/>
  <c r="V169" i="1"/>
  <c r="E14" i="25"/>
  <c r="HK12" i="1"/>
  <c r="K14" i="25" s="1"/>
  <c r="W73" i="1"/>
  <c r="V196" i="1"/>
  <c r="V231" i="1"/>
  <c r="V230" i="1"/>
  <c r="V200" i="1"/>
  <c r="A14" i="25"/>
  <c r="V229" i="1"/>
  <c r="V256" i="1"/>
  <c r="V297" i="1"/>
  <c r="V222" i="1"/>
  <c r="B14" i="25"/>
  <c r="V306" i="1"/>
  <c r="C14" i="25"/>
  <c r="V300" i="1"/>
  <c r="F14" i="25"/>
  <c r="G14" i="25" s="1"/>
  <c r="V247" i="1"/>
  <c r="V75" i="1"/>
  <c r="W75" i="1" s="1"/>
  <c r="X75" i="1" s="1"/>
  <c r="V192" i="1"/>
  <c r="V293" i="1"/>
  <c r="V252" i="1"/>
  <c r="W89" i="1"/>
  <c r="V14" i="1"/>
  <c r="V313" i="1"/>
  <c r="V167" i="1"/>
  <c r="W65" i="1"/>
  <c r="V240" i="1"/>
  <c r="V319" i="1"/>
  <c r="V239" i="1"/>
  <c r="V162" i="1"/>
  <c r="V276" i="1"/>
  <c r="V122" i="1"/>
  <c r="V52" i="1"/>
  <c r="W52" i="1" s="1"/>
  <c r="V213" i="1"/>
  <c r="V87" i="1"/>
  <c r="W87" i="1" s="1"/>
  <c r="V194" i="1"/>
  <c r="V184" i="1"/>
  <c r="X56" i="1"/>
  <c r="V159" i="1"/>
  <c r="V295" i="1"/>
  <c r="V308" i="1"/>
  <c r="V218" i="1"/>
  <c r="V296" i="1"/>
  <c r="V220" i="1"/>
  <c r="V232" i="1"/>
  <c r="V291" i="1"/>
  <c r="V225" i="1"/>
  <c r="V179" i="1"/>
  <c r="V249" i="1"/>
  <c r="V284" i="1"/>
  <c r="V171" i="1"/>
  <c r="V251" i="1"/>
  <c r="V310" i="1"/>
  <c r="V187" i="1"/>
  <c r="W27" i="1"/>
  <c r="V198" i="1"/>
  <c r="V257" i="1"/>
  <c r="V273" i="1"/>
  <c r="V282" i="1"/>
  <c r="V288" i="1"/>
  <c r="V182" i="1"/>
  <c r="V185" i="1"/>
  <c r="V280" i="1"/>
  <c r="V248" i="1"/>
  <c r="V174" i="1"/>
  <c r="V35" i="1"/>
  <c r="W35" i="1" s="1"/>
  <c r="X35" i="1" s="1"/>
  <c r="V223" i="1"/>
  <c r="V176" i="1"/>
  <c r="V66" i="1"/>
  <c r="W66" i="1" s="1"/>
  <c r="X78" i="1"/>
  <c r="V22" i="1"/>
  <c r="W22" i="1" s="1"/>
  <c r="V164" i="1"/>
  <c r="V264" i="1"/>
  <c r="V268" i="1"/>
  <c r="V160" i="1"/>
  <c r="V188" i="1"/>
  <c r="V210" i="1"/>
  <c r="W105" i="1"/>
  <c r="V262" i="1"/>
  <c r="V242" i="1"/>
  <c r="V245" i="1"/>
  <c r="V320" i="1"/>
  <c r="V270" i="1"/>
  <c r="V304" i="1"/>
  <c r="V202" i="1"/>
  <c r="V279" i="1"/>
  <c r="V258" i="1"/>
  <c r="V168" i="1"/>
  <c r="W45" i="1"/>
  <c r="V38" i="1"/>
  <c r="W38" i="1" s="1"/>
  <c r="X38" i="1" s="1"/>
  <c r="V221" i="1"/>
  <c r="V216" i="1"/>
  <c r="V50" i="1"/>
  <c r="W50" i="1" s="1"/>
  <c r="V46" i="1"/>
  <c r="W46" i="1" s="1"/>
  <c r="W44" i="1"/>
  <c r="V170" i="1"/>
  <c r="V181" i="1"/>
  <c r="V130" i="1"/>
  <c r="W130" i="1" s="1"/>
  <c r="V183" i="1"/>
  <c r="V274" i="1"/>
  <c r="V234" i="1"/>
  <c r="V294" i="1"/>
  <c r="V186" i="1"/>
  <c r="V309" i="1"/>
  <c r="V278" i="1"/>
  <c r="V110" i="1"/>
  <c r="W110" i="1" s="1"/>
  <c r="X110" i="1" s="1"/>
  <c r="V111" i="1"/>
  <c r="V141" i="1"/>
  <c r="W141" i="1" s="1"/>
  <c r="X141" i="1" s="1"/>
  <c r="Y141" i="1" s="1"/>
  <c r="V142" i="1"/>
  <c r="V289" i="1"/>
  <c r="V135" i="1"/>
  <c r="W135" i="1" s="1"/>
  <c r="V178" i="1"/>
  <c r="V116" i="1"/>
  <c r="W116" i="1" s="1"/>
  <c r="V173" i="1"/>
  <c r="V217" i="1"/>
  <c r="V236" i="1"/>
  <c r="W79" i="1"/>
  <c r="X79" i="1" s="1"/>
  <c r="V68" i="1"/>
  <c r="V69" i="1"/>
  <c r="V244" i="1"/>
  <c r="V203" i="1"/>
  <c r="V161" i="1"/>
  <c r="W21" i="1"/>
  <c r="V237" i="1"/>
  <c r="V238" i="1"/>
  <c r="V290" i="1"/>
  <c r="V47" i="1"/>
  <c r="V48" i="1"/>
  <c r="V277" i="1"/>
  <c r="V29" i="1"/>
  <c r="W29" i="1" s="1"/>
  <c r="X29" i="1" s="1"/>
  <c r="V259" i="1"/>
  <c r="V316" i="1"/>
  <c r="V253" i="1"/>
  <c r="V204" i="1"/>
  <c r="H32" i="26"/>
  <c r="H34" i="26" s="1"/>
  <c r="H46" i="28"/>
  <c r="V158" i="1"/>
  <c r="W118" i="1"/>
  <c r="V261" i="1"/>
  <c r="C19" i="30"/>
  <c r="C27" i="30"/>
  <c r="C36" i="30"/>
  <c r="C20" i="30"/>
  <c r="C28" i="30"/>
  <c r="C37" i="30"/>
  <c r="I40" i="30"/>
  <c r="I41" i="30" s="1"/>
  <c r="C21" i="30"/>
  <c r="C29" i="30"/>
  <c r="C38" i="30"/>
  <c r="C23" i="30"/>
  <c r="C32" i="30"/>
  <c r="G40" i="30"/>
  <c r="G41" i="30" s="1"/>
  <c r="C24" i="30"/>
  <c r="C33" i="30"/>
  <c r="K40" i="30"/>
  <c r="K41" i="30" s="1"/>
  <c r="K43" i="30" s="1"/>
  <c r="C35" i="30"/>
  <c r="C39" i="30"/>
  <c r="C22" i="30"/>
  <c r="E40" i="30"/>
  <c r="E41" i="30" s="1"/>
  <c r="C25" i="30"/>
  <c r="C26" i="30"/>
  <c r="C41" i="30"/>
  <c r="C31" i="30"/>
  <c r="C34" i="30"/>
  <c r="C17" i="30"/>
  <c r="C18" i="30"/>
  <c r="C13" i="30"/>
  <c r="C16" i="30"/>
  <c r="C15" i="30"/>
  <c r="V321" i="1"/>
  <c r="V322" i="1"/>
  <c r="W148" i="1"/>
  <c r="V199" i="1"/>
  <c r="V120" i="1"/>
  <c r="W120" i="1" s="1"/>
  <c r="X120" i="1" s="1"/>
  <c r="V211" i="1"/>
  <c r="V318" i="1"/>
  <c r="V175" i="1"/>
  <c r="V121" i="1"/>
  <c r="W97" i="1"/>
  <c r="W98" i="1"/>
  <c r="V197" i="1"/>
  <c r="V103" i="1"/>
  <c r="W103" i="1" s="1"/>
  <c r="X103" i="1" s="1"/>
  <c r="C19" i="29"/>
  <c r="C14" i="29"/>
  <c r="C15" i="29"/>
  <c r="C16" i="29"/>
  <c r="V42" i="1"/>
  <c r="V272" i="1"/>
  <c r="W54" i="1"/>
  <c r="V208" i="1"/>
  <c r="V91" i="1"/>
  <c r="V92" i="1"/>
  <c r="V303" i="1"/>
  <c r="V305" i="1"/>
  <c r="V172" i="1"/>
  <c r="V250" i="1"/>
  <c r="V226" i="1"/>
  <c r="V307" i="1"/>
  <c r="V269" i="1"/>
  <c r="V212" i="1"/>
  <c r="V317" i="1"/>
  <c r="V189" i="1"/>
  <c r="V311" i="1"/>
  <c r="V283" i="1"/>
  <c r="V267" i="1"/>
  <c r="V241" i="1"/>
  <c r="V106" i="1"/>
  <c r="W106" i="1" s="1"/>
  <c r="V107" i="1"/>
  <c r="V219" i="1"/>
  <c r="V287" i="1"/>
  <c r="V215" i="1"/>
  <c r="V177" i="1"/>
  <c r="V201" i="1"/>
  <c r="V165" i="1"/>
  <c r="V275" i="1"/>
  <c r="W83" i="1"/>
  <c r="V301" i="1"/>
  <c r="V298" i="1"/>
  <c r="V123" i="1"/>
  <c r="V124" i="1"/>
  <c r="J30" i="28"/>
  <c r="J45" i="28" s="1"/>
  <c r="V180" i="1"/>
  <c r="V224" i="1"/>
  <c r="V302" i="1"/>
  <c r="V131" i="1"/>
  <c r="V132" i="1"/>
  <c r="V23" i="1"/>
  <c r="V246" i="1"/>
  <c r="V163" i="1"/>
  <c r="V59" i="1"/>
  <c r="V60" i="1"/>
  <c r="V243" i="1"/>
  <c r="V209" i="1"/>
  <c r="V206" i="1"/>
  <c r="V292" i="1"/>
  <c r="V314" i="1"/>
  <c r="V195" i="1"/>
  <c r="V136" i="1"/>
  <c r="V137" i="1"/>
  <c r="V166" i="1"/>
  <c r="V255" i="1"/>
  <c r="W96" i="1"/>
  <c r="W115" i="1" l="1"/>
  <c r="X115" i="1" s="1"/>
  <c r="Y115" i="1" s="1"/>
  <c r="W86" i="1"/>
  <c r="X86" i="1" s="1"/>
  <c r="W58" i="1"/>
  <c r="X58" i="1" s="1"/>
  <c r="Y58" i="1" s="1"/>
  <c r="W206" i="1"/>
  <c r="W16" i="1"/>
  <c r="W157" i="1"/>
  <c r="X157" i="1" s="1"/>
  <c r="W72" i="1"/>
  <c r="X72" i="1" s="1"/>
  <c r="X156" i="1"/>
  <c r="W63" i="1"/>
  <c r="X63" i="1" s="1"/>
  <c r="W15" i="1"/>
  <c r="W91" i="1"/>
  <c r="X91" i="1" s="1"/>
  <c r="W154" i="1"/>
  <c r="X155" i="1" s="1"/>
  <c r="X135" i="1"/>
  <c r="W18" i="1"/>
  <c r="X17" i="1" s="1"/>
  <c r="W101" i="1"/>
  <c r="X101" i="1" s="1"/>
  <c r="Y101" i="1" s="1"/>
  <c r="Y128" i="1"/>
  <c r="X145" i="1"/>
  <c r="W95" i="1"/>
  <c r="X95" i="1" s="1"/>
  <c r="W201" i="1"/>
  <c r="W146" i="1"/>
  <c r="X146" i="1" s="1"/>
  <c r="W129" i="1"/>
  <c r="X129" i="1" s="1"/>
  <c r="Y129" i="1" s="1"/>
  <c r="W147" i="1"/>
  <c r="X148" i="1" s="1"/>
  <c r="W31" i="1"/>
  <c r="W33" i="1"/>
  <c r="X33" i="1" s="1"/>
  <c r="W285" i="1"/>
  <c r="W191" i="1"/>
  <c r="X150" i="1"/>
  <c r="W123" i="1"/>
  <c r="W20" i="1"/>
  <c r="W40" i="1"/>
  <c r="W287" i="1"/>
  <c r="W163" i="1"/>
  <c r="X116" i="1"/>
  <c r="Y116" i="1" s="1"/>
  <c r="Z116" i="1" s="1"/>
  <c r="W68" i="1"/>
  <c r="W195" i="1"/>
  <c r="W234" i="1"/>
  <c r="W246" i="1"/>
  <c r="Y86" i="1"/>
  <c r="W300" i="1"/>
  <c r="Y79" i="1"/>
  <c r="W264" i="1"/>
  <c r="X87" i="1"/>
  <c r="Y87" i="1" s="1"/>
  <c r="W241" i="1"/>
  <c r="W255" i="1"/>
  <c r="W298" i="1"/>
  <c r="W227" i="1"/>
  <c r="W259" i="1"/>
  <c r="W232" i="1"/>
  <c r="Y57" i="1"/>
  <c r="W192" i="1"/>
  <c r="W292" i="1"/>
  <c r="X74" i="1"/>
  <c r="Y75" i="1" s="1"/>
  <c r="W311" i="1"/>
  <c r="W76" i="1"/>
  <c r="X76" i="1" s="1"/>
  <c r="Y76" i="1" s="1"/>
  <c r="W230" i="1"/>
  <c r="W276" i="1"/>
  <c r="W309" i="1"/>
  <c r="X66" i="1"/>
  <c r="W151" i="1"/>
  <c r="X151" i="1" s="1"/>
  <c r="W272" i="1"/>
  <c r="W88" i="1"/>
  <c r="X88" i="1" s="1"/>
  <c r="W170" i="1"/>
  <c r="W269" i="1"/>
  <c r="W229" i="1"/>
  <c r="W41" i="1"/>
  <c r="W307" i="1"/>
  <c r="W197" i="1"/>
  <c r="W159" i="1"/>
  <c r="X90" i="1"/>
  <c r="W39" i="1"/>
  <c r="X39" i="1" s="1"/>
  <c r="Y39" i="1" s="1"/>
  <c r="W314" i="1"/>
  <c r="W199" i="1"/>
  <c r="W80" i="1"/>
  <c r="X81" i="1" s="1"/>
  <c r="W25" i="1"/>
  <c r="X26" i="1" s="1"/>
  <c r="X27" i="1"/>
  <c r="W279" i="1"/>
  <c r="W193" i="1"/>
  <c r="X82" i="1"/>
  <c r="W231" i="1"/>
  <c r="W250" i="1"/>
  <c r="W221" i="1"/>
  <c r="W219" i="1"/>
  <c r="W174" i="1"/>
  <c r="W36" i="1"/>
  <c r="X36" i="1" s="1"/>
  <c r="Y36" i="1" s="1"/>
  <c r="W169" i="1"/>
  <c r="W253" i="1"/>
  <c r="W265" i="1"/>
  <c r="W267" i="1"/>
  <c r="D15" i="25"/>
  <c r="HK13" i="1"/>
  <c r="K15" i="25" s="1"/>
  <c r="F15" i="25"/>
  <c r="G15" i="25" s="1"/>
  <c r="W14" i="1"/>
  <c r="X14" i="1" s="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BB14" i="1" s="1"/>
  <c r="BC14" i="1" s="1"/>
  <c r="BD14" i="1" s="1"/>
  <c r="BE14" i="1" s="1"/>
  <c r="BF14" i="1" s="1"/>
  <c r="BG14" i="1" s="1"/>
  <c r="BH14" i="1" s="1"/>
  <c r="BI14" i="1" s="1"/>
  <c r="BJ14" i="1" s="1"/>
  <c r="BK14" i="1" s="1"/>
  <c r="BL14" i="1" s="1"/>
  <c r="BM14" i="1" s="1"/>
  <c r="BN14" i="1" s="1"/>
  <c r="BO14" i="1" s="1"/>
  <c r="BP14" i="1" s="1"/>
  <c r="BQ14" i="1" s="1"/>
  <c r="BR14" i="1" s="1"/>
  <c r="BS14" i="1" s="1"/>
  <c r="BT14" i="1" s="1"/>
  <c r="BU14" i="1" s="1"/>
  <c r="BV14" i="1" s="1"/>
  <c r="BW14" i="1" s="1"/>
  <c r="BX14" i="1" s="1"/>
  <c r="BY14" i="1" s="1"/>
  <c r="BZ14" i="1" s="1"/>
  <c r="CA14" i="1" s="1"/>
  <c r="CB14" i="1" s="1"/>
  <c r="CC14" i="1" s="1"/>
  <c r="CD14" i="1" s="1"/>
  <c r="CE14" i="1" s="1"/>
  <c r="CF14" i="1" s="1"/>
  <c r="CG14" i="1" s="1"/>
  <c r="CH14" i="1" s="1"/>
  <c r="CI14" i="1" s="1"/>
  <c r="CJ14" i="1" s="1"/>
  <c r="CK14" i="1" s="1"/>
  <c r="CL14" i="1" s="1"/>
  <c r="CM14" i="1" s="1"/>
  <c r="CN14" i="1" s="1"/>
  <c r="CO14" i="1" s="1"/>
  <c r="CP14" i="1" s="1"/>
  <c r="CQ14" i="1" s="1"/>
  <c r="CR14" i="1" s="1"/>
  <c r="CS14" i="1" s="1"/>
  <c r="CT14" i="1" s="1"/>
  <c r="CU14" i="1" s="1"/>
  <c r="CV14" i="1" s="1"/>
  <c r="CW14" i="1" s="1"/>
  <c r="CX14" i="1" s="1"/>
  <c r="CY14" i="1" s="1"/>
  <c r="CZ14" i="1" s="1"/>
  <c r="DA14" i="1" s="1"/>
  <c r="DB14" i="1" s="1"/>
  <c r="DC14" i="1" s="1"/>
  <c r="DD14" i="1" s="1"/>
  <c r="DE14" i="1" s="1"/>
  <c r="DF14" i="1" s="1"/>
  <c r="DG14" i="1" s="1"/>
  <c r="DH14" i="1" s="1"/>
  <c r="DI14" i="1" s="1"/>
  <c r="DJ14" i="1" s="1"/>
  <c r="DK14" i="1" s="1"/>
  <c r="DL14" i="1" s="1"/>
  <c r="DM14" i="1" s="1"/>
  <c r="DN14" i="1" s="1"/>
  <c r="DO14" i="1" s="1"/>
  <c r="DP14" i="1" s="1"/>
  <c r="DQ14" i="1" s="1"/>
  <c r="DR14" i="1" s="1"/>
  <c r="DS14" i="1" s="1"/>
  <c r="DT14" i="1" s="1"/>
  <c r="DU14" i="1" s="1"/>
  <c r="DV14" i="1" s="1"/>
  <c r="DW14" i="1" s="1"/>
  <c r="DX14" i="1" s="1"/>
  <c r="DY14" i="1" s="1"/>
  <c r="DZ14" i="1" s="1"/>
  <c r="EA14" i="1" s="1"/>
  <c r="EB14" i="1" s="1"/>
  <c r="EC14" i="1" s="1"/>
  <c r="ED14" i="1" s="1"/>
  <c r="EE14" i="1" s="1"/>
  <c r="EF14" i="1" s="1"/>
  <c r="EG14" i="1" s="1"/>
  <c r="EH14" i="1" s="1"/>
  <c r="EI14" i="1" s="1"/>
  <c r="EJ14" i="1" s="1"/>
  <c r="EK14" i="1" s="1"/>
  <c r="EL14" i="1" s="1"/>
  <c r="EM14" i="1" s="1"/>
  <c r="EN14" i="1" s="1"/>
  <c r="EO14" i="1" s="1"/>
  <c r="EP14" i="1" s="1"/>
  <c r="EQ14" i="1" s="1"/>
  <c r="ER14" i="1" s="1"/>
  <c r="ES14" i="1" s="1"/>
  <c r="ET14" i="1" s="1"/>
  <c r="EU14" i="1" s="1"/>
  <c r="EV14" i="1" s="1"/>
  <c r="EW14" i="1" s="1"/>
  <c r="EX14" i="1" s="1"/>
  <c r="EY14" i="1" s="1"/>
  <c r="EZ14" i="1" s="1"/>
  <c r="FA14" i="1" s="1"/>
  <c r="FB14" i="1" s="1"/>
  <c r="FC14" i="1" s="1"/>
  <c r="FD14" i="1" s="1"/>
  <c r="FE14" i="1" s="1"/>
  <c r="FF14" i="1" s="1"/>
  <c r="FG14" i="1" s="1"/>
  <c r="FH14" i="1" s="1"/>
  <c r="FI14" i="1" s="1"/>
  <c r="FJ14" i="1" s="1"/>
  <c r="FK14" i="1" s="1"/>
  <c r="FL14" i="1" s="1"/>
  <c r="FM14" i="1" s="1"/>
  <c r="FN14" i="1" s="1"/>
  <c r="FO14" i="1" s="1"/>
  <c r="FP14" i="1" s="1"/>
  <c r="FQ14" i="1" s="1"/>
  <c r="FR14" i="1" s="1"/>
  <c r="FS14" i="1" s="1"/>
  <c r="FT14" i="1" s="1"/>
  <c r="FU14" i="1" s="1"/>
  <c r="FV14" i="1" s="1"/>
  <c r="FW14" i="1" s="1"/>
  <c r="FX14" i="1" s="1"/>
  <c r="FY14" i="1" s="1"/>
  <c r="FZ14" i="1" s="1"/>
  <c r="GA14" i="1" s="1"/>
  <c r="GB14" i="1" s="1"/>
  <c r="GC14" i="1" s="1"/>
  <c r="GD14" i="1" s="1"/>
  <c r="GE14" i="1" s="1"/>
  <c r="GF14" i="1" s="1"/>
  <c r="GG14" i="1" s="1"/>
  <c r="GH14" i="1" s="1"/>
  <c r="GI14" i="1" s="1"/>
  <c r="GJ14" i="1" s="1"/>
  <c r="GK14" i="1" s="1"/>
  <c r="GL14" i="1" s="1"/>
  <c r="GM14" i="1" s="1"/>
  <c r="GN14" i="1" s="1"/>
  <c r="GO14" i="1" s="1"/>
  <c r="GP14" i="1" s="1"/>
  <c r="GQ14" i="1" s="1"/>
  <c r="GR14" i="1" s="1"/>
  <c r="GS14" i="1" s="1"/>
  <c r="GT14" i="1" s="1"/>
  <c r="GU14" i="1" s="1"/>
  <c r="GV14" i="1" s="1"/>
  <c r="GW14" i="1" s="1"/>
  <c r="GX14" i="1" s="1"/>
  <c r="GY14" i="1" s="1"/>
  <c r="GZ14" i="1" s="1"/>
  <c r="HA14" i="1" s="1"/>
  <c r="HB14" i="1" s="1"/>
  <c r="HC14" i="1" s="1"/>
  <c r="HD14" i="1" s="1"/>
  <c r="HE14" i="1" s="1"/>
  <c r="HF14" i="1" s="1"/>
  <c r="HG14" i="1" s="1"/>
  <c r="HH14" i="1" s="1"/>
  <c r="HI14" i="1" s="1"/>
  <c r="HJ14" i="1" s="1"/>
  <c r="C16" i="25" s="1"/>
  <c r="E15" i="25"/>
  <c r="W172" i="1"/>
  <c r="B15" i="25"/>
  <c r="W224" i="1"/>
  <c r="W51" i="1"/>
  <c r="X51" i="1" s="1"/>
  <c r="A15" i="25"/>
  <c r="X96" i="1"/>
  <c r="Y96" i="1" s="1"/>
  <c r="W235" i="1"/>
  <c r="W263" i="1"/>
  <c r="W228" i="1"/>
  <c r="W161" i="1"/>
  <c r="W217" i="1"/>
  <c r="W168" i="1"/>
  <c r="W215" i="1"/>
  <c r="W184" i="1"/>
  <c r="W187" i="1"/>
  <c r="W283" i="1"/>
  <c r="W185" i="1"/>
  <c r="W175" i="1"/>
  <c r="W213" i="1"/>
  <c r="W158" i="1"/>
  <c r="W186" i="1"/>
  <c r="W281" i="1"/>
  <c r="W320" i="1"/>
  <c r="W177" i="1"/>
  <c r="W312" i="1"/>
  <c r="W277" i="1"/>
  <c r="W304" i="1"/>
  <c r="W296" i="1"/>
  <c r="W243" i="1"/>
  <c r="X28" i="1"/>
  <c r="W322" i="1"/>
  <c r="W117" i="1"/>
  <c r="X117" i="1" s="1"/>
  <c r="W222" i="1"/>
  <c r="W233" i="1"/>
  <c r="W257" i="1"/>
  <c r="W188" i="1"/>
  <c r="X22" i="1"/>
  <c r="W305" i="1"/>
  <c r="W180" i="1"/>
  <c r="W166" i="1"/>
  <c r="W53" i="1"/>
  <c r="X53" i="1" s="1"/>
  <c r="W236" i="1"/>
  <c r="X46" i="1"/>
  <c r="W220" i="1"/>
  <c r="W270" i="1"/>
  <c r="W203" i="1"/>
  <c r="X34" i="1"/>
  <c r="Y34" i="1" s="1"/>
  <c r="X119" i="1"/>
  <c r="W212" i="1"/>
  <c r="W242" i="1"/>
  <c r="W121" i="1"/>
  <c r="X121" i="1" s="1"/>
  <c r="Y121" i="1" s="1"/>
  <c r="W293" i="1"/>
  <c r="W249" i="1"/>
  <c r="W248" i="1"/>
  <c r="W308" i="1"/>
  <c r="X55" i="1"/>
  <c r="W310" i="1"/>
  <c r="W47" i="1"/>
  <c r="X47" i="1" s="1"/>
  <c r="W122" i="1"/>
  <c r="W183" i="1"/>
  <c r="X45" i="1"/>
  <c r="W67" i="1"/>
  <c r="X67" i="1" s="1"/>
  <c r="W302" i="1"/>
  <c r="W306" i="1"/>
  <c r="W268" i="1"/>
  <c r="W261" i="1"/>
  <c r="W297" i="1"/>
  <c r="W280" i="1"/>
  <c r="W316" i="1"/>
  <c r="W290" i="1"/>
  <c r="W291" i="1"/>
  <c r="W274" i="1"/>
  <c r="W223" i="1"/>
  <c r="W318" i="1"/>
  <c r="W271" i="1"/>
  <c r="W181" i="1"/>
  <c r="X102" i="1"/>
  <c r="Y102" i="1" s="1"/>
  <c r="Z102" i="1" s="1"/>
  <c r="W289" i="1"/>
  <c r="W245" i="1"/>
  <c r="W160" i="1"/>
  <c r="W107" i="1"/>
  <c r="X107" i="1" s="1"/>
  <c r="W108" i="1"/>
  <c r="W225" i="1"/>
  <c r="W226" i="1"/>
  <c r="W209" i="1"/>
  <c r="W208" i="1"/>
  <c r="W210" i="1"/>
  <c r="W211" i="1"/>
  <c r="W313" i="1"/>
  <c r="W214" i="1"/>
  <c r="W142" i="1"/>
  <c r="X142" i="1" s="1"/>
  <c r="Y142" i="1" s="1"/>
  <c r="Z142" i="1" s="1"/>
  <c r="W143" i="1"/>
  <c r="W278" i="1"/>
  <c r="X97" i="1"/>
  <c r="W92" i="1"/>
  <c r="X92" i="1" s="1"/>
  <c r="W93" i="1"/>
  <c r="W282" i="1"/>
  <c r="W273" i="1"/>
  <c r="W319" i="1"/>
  <c r="W23" i="1"/>
  <c r="X23" i="1" s="1"/>
  <c r="W24" i="1"/>
  <c r="W301" i="1"/>
  <c r="W194" i="1"/>
  <c r="W218" i="1"/>
  <c r="X106" i="1"/>
  <c r="W190" i="1"/>
  <c r="W189" i="1"/>
  <c r="W256" i="1"/>
  <c r="C17" i="29"/>
  <c r="C18" i="29" s="1"/>
  <c r="W321" i="1"/>
  <c r="C42" i="30"/>
  <c r="H41" i="30" s="1"/>
  <c r="H43" i="30" s="1"/>
  <c r="I43" i="30"/>
  <c r="W176" i="1"/>
  <c r="W179" i="1"/>
  <c r="W167" i="1"/>
  <c r="W238" i="1"/>
  <c r="W239" i="1"/>
  <c r="W244" i="1"/>
  <c r="W207" i="1"/>
  <c r="W317" i="1"/>
  <c r="W48" i="1"/>
  <c r="W49" i="1"/>
  <c r="W237" i="1"/>
  <c r="W69" i="1"/>
  <c r="W70" i="1"/>
  <c r="W173" i="1"/>
  <c r="W288" i="1"/>
  <c r="X65" i="1"/>
  <c r="X64" i="1"/>
  <c r="Y64" i="1" s="1"/>
  <c r="W111" i="1"/>
  <c r="X111" i="1" s="1"/>
  <c r="Y111" i="1" s="1"/>
  <c r="W112" i="1"/>
  <c r="W240" i="1"/>
  <c r="W132" i="1"/>
  <c r="W133" i="1"/>
  <c r="W137" i="1"/>
  <c r="W138" i="1"/>
  <c r="W131" i="1"/>
  <c r="X131" i="1" s="1"/>
  <c r="W275" i="1"/>
  <c r="W162" i="1"/>
  <c r="W303" i="1"/>
  <c r="W42" i="1"/>
  <c r="W43" i="1"/>
  <c r="W284" i="1"/>
  <c r="W262" i="1"/>
  <c r="G43" i="30"/>
  <c r="W198" i="1"/>
  <c r="W104" i="1"/>
  <c r="W182" i="1"/>
  <c r="W294" i="1"/>
  <c r="W295" i="1"/>
  <c r="W251" i="1"/>
  <c r="W164" i="1"/>
  <c r="W315" i="1"/>
  <c r="W136" i="1"/>
  <c r="X136" i="1" s="1"/>
  <c r="W60" i="1"/>
  <c r="W61" i="1"/>
  <c r="W124" i="1"/>
  <c r="W125" i="1"/>
  <c r="W165" i="1"/>
  <c r="W299" i="1"/>
  <c r="W260" i="1"/>
  <c r="W258" i="1"/>
  <c r="W196" i="1"/>
  <c r="C40" i="30"/>
  <c r="E43" i="30"/>
  <c r="W216" i="1"/>
  <c r="W204" i="1"/>
  <c r="W286" i="1"/>
  <c r="W254" i="1"/>
  <c r="W178" i="1"/>
  <c r="W266" i="1"/>
  <c r="X83" i="1"/>
  <c r="X84" i="1"/>
  <c r="W59" i="1"/>
  <c r="X59" i="1" s="1"/>
  <c r="Y59" i="1" s="1"/>
  <c r="W247" i="1"/>
  <c r="W200" i="1"/>
  <c r="X98" i="1"/>
  <c r="X99" i="1"/>
  <c r="X149" i="1"/>
  <c r="W171" i="1"/>
  <c r="W30" i="1"/>
  <c r="W205" i="1"/>
  <c r="W252" i="1"/>
  <c r="W202" i="1"/>
  <c r="Y157" i="1" l="1"/>
  <c r="Y117" i="1"/>
  <c r="Z117" i="1" s="1"/>
  <c r="AA117" i="1" s="1"/>
  <c r="X16" i="1"/>
  <c r="Y83" i="1"/>
  <c r="Z129" i="1"/>
  <c r="X18" i="1"/>
  <c r="X19" i="1"/>
  <c r="X158" i="1"/>
  <c r="Y136" i="1"/>
  <c r="X254" i="1"/>
  <c r="X20" i="1"/>
  <c r="X21" i="1"/>
  <c r="Y22" i="1" s="1"/>
  <c r="X73" i="1"/>
  <c r="Y73" i="1" s="1"/>
  <c r="X154" i="1"/>
  <c r="Y154" i="1" s="1"/>
  <c r="Y156" i="1"/>
  <c r="Y146" i="1"/>
  <c r="X69" i="1"/>
  <c r="X268" i="1"/>
  <c r="X200" i="1"/>
  <c r="X80" i="1"/>
  <c r="Y80" i="1" s="1"/>
  <c r="Z80" i="1" s="1"/>
  <c r="X124" i="1"/>
  <c r="X147" i="1"/>
  <c r="Y147" i="1" s="1"/>
  <c r="Z87" i="1"/>
  <c r="X130" i="1"/>
  <c r="Y130" i="1" s="1"/>
  <c r="Z130" i="1" s="1"/>
  <c r="X286" i="1"/>
  <c r="Y151" i="1"/>
  <c r="X175" i="1"/>
  <c r="X41" i="1"/>
  <c r="X77" i="1"/>
  <c r="Y77" i="1" s="1"/>
  <c r="Z77" i="1" s="1"/>
  <c r="X228" i="1"/>
  <c r="X297" i="1"/>
  <c r="Y28" i="1"/>
  <c r="X32" i="1"/>
  <c r="Y92" i="1"/>
  <c r="X233" i="1"/>
  <c r="X230" i="1"/>
  <c r="X235" i="1"/>
  <c r="X196" i="1"/>
  <c r="X299" i="1"/>
  <c r="X169" i="1"/>
  <c r="X171" i="1"/>
  <c r="Y91" i="1"/>
  <c r="Z92" i="1" s="1"/>
  <c r="Y88" i="1"/>
  <c r="Z88" i="1" s="1"/>
  <c r="X194" i="1"/>
  <c r="X229" i="1"/>
  <c r="X40" i="1"/>
  <c r="Y40" i="1" s="1"/>
  <c r="Z40" i="1" s="1"/>
  <c r="X198" i="1"/>
  <c r="X152" i="1"/>
  <c r="Y153" i="1" s="1"/>
  <c r="X222" i="1"/>
  <c r="X310" i="1"/>
  <c r="X256" i="1"/>
  <c r="X89" i="1"/>
  <c r="Y89" i="1" s="1"/>
  <c r="X231" i="1"/>
  <c r="X227" i="1"/>
  <c r="X202" i="1"/>
  <c r="Y82" i="1"/>
  <c r="Z83" i="1" s="1"/>
  <c r="X192" i="1"/>
  <c r="X261" i="1"/>
  <c r="X279" i="1"/>
  <c r="X15" i="1"/>
  <c r="Y16" i="1" s="1"/>
  <c r="X42" i="1"/>
  <c r="X315" i="1"/>
  <c r="Y67" i="1"/>
  <c r="X288" i="1"/>
  <c r="X292" i="1"/>
  <c r="X275" i="1"/>
  <c r="Y23" i="1"/>
  <c r="Y27" i="1"/>
  <c r="X317" i="1"/>
  <c r="X273" i="1"/>
  <c r="X271" i="1"/>
  <c r="X264" i="1"/>
  <c r="X241" i="1"/>
  <c r="X266" i="1"/>
  <c r="X180" i="1"/>
  <c r="X319" i="1"/>
  <c r="X278" i="1"/>
  <c r="Y47" i="1"/>
  <c r="X118" i="1"/>
  <c r="Y118" i="1" s="1"/>
  <c r="Z118" i="1" s="1"/>
  <c r="AA118" i="1" s="1"/>
  <c r="AB118" i="1" s="1"/>
  <c r="X37" i="1"/>
  <c r="X269" i="1"/>
  <c r="Y46" i="1"/>
  <c r="X212" i="1"/>
  <c r="X184" i="1"/>
  <c r="Y98" i="1"/>
  <c r="X173" i="1"/>
  <c r="X218" i="1"/>
  <c r="X282" i="1"/>
  <c r="X272" i="1"/>
  <c r="X159" i="1"/>
  <c r="Y33" i="1"/>
  <c r="X260" i="1"/>
  <c r="X232" i="1"/>
  <c r="X185" i="1"/>
  <c r="X221" i="1"/>
  <c r="X280" i="1"/>
  <c r="X216" i="1"/>
  <c r="X237" i="1"/>
  <c r="Y35" i="1"/>
  <c r="Z35" i="1" s="1"/>
  <c r="X174" i="1"/>
  <c r="A16" i="25"/>
  <c r="X313" i="1"/>
  <c r="X242" i="1"/>
  <c r="D16" i="25"/>
  <c r="F16" i="25"/>
  <c r="G16" i="25" s="1"/>
  <c r="X234" i="1"/>
  <c r="E16" i="25"/>
  <c r="X303" i="1"/>
  <c r="X160" i="1"/>
  <c r="Y120" i="1"/>
  <c r="HK14" i="1"/>
  <c r="K16" i="25" s="1"/>
  <c r="X162" i="1"/>
  <c r="X244" i="1"/>
  <c r="X252" i="1"/>
  <c r="B16" i="25"/>
  <c r="X262" i="1"/>
  <c r="X301" i="1"/>
  <c r="Y78" i="1"/>
  <c r="Y17" i="1"/>
  <c r="X290" i="1"/>
  <c r="X306" i="1"/>
  <c r="X187" i="1"/>
  <c r="X312" i="1"/>
  <c r="X309" i="1"/>
  <c r="X213" i="1"/>
  <c r="X321" i="1"/>
  <c r="X186" i="1"/>
  <c r="X281" i="1"/>
  <c r="X308" i="1"/>
  <c r="X305" i="1"/>
  <c r="X214" i="1"/>
  <c r="X205" i="1"/>
  <c r="X220" i="1"/>
  <c r="X178" i="1"/>
  <c r="X182" i="1"/>
  <c r="X243" i="1"/>
  <c r="X207" i="1"/>
  <c r="X176" i="1"/>
  <c r="X311" i="1"/>
  <c r="X224" i="1"/>
  <c r="X307" i="1"/>
  <c r="X193" i="1"/>
  <c r="X270" i="1"/>
  <c r="X177" i="1"/>
  <c r="X250" i="1"/>
  <c r="X52" i="1"/>
  <c r="X48" i="1"/>
  <c r="Y48" i="1" s="1"/>
  <c r="X167" i="1"/>
  <c r="X189" i="1"/>
  <c r="X68" i="1"/>
  <c r="Y68" i="1" s="1"/>
  <c r="X122" i="1"/>
  <c r="Y122" i="1" s="1"/>
  <c r="Z122" i="1" s="1"/>
  <c r="X54" i="1"/>
  <c r="Y54" i="1" s="1"/>
  <c r="X209" i="1"/>
  <c r="X249" i="1"/>
  <c r="X277" i="1"/>
  <c r="X291" i="1"/>
  <c r="Y56" i="1"/>
  <c r="X240" i="1"/>
  <c r="X253" i="1"/>
  <c r="X170" i="1"/>
  <c r="X259" i="1"/>
  <c r="J41" i="30"/>
  <c r="J43" i="30" s="1"/>
  <c r="F41" i="30"/>
  <c r="F43" i="30" s="1"/>
  <c r="D41" i="30"/>
  <c r="X225" i="1"/>
  <c r="X165" i="1"/>
  <c r="X223" i="1"/>
  <c r="X188" i="1"/>
  <c r="X211" i="1"/>
  <c r="Z157" i="1"/>
  <c r="X61" i="1"/>
  <c r="X62" i="1"/>
  <c r="X166" i="1"/>
  <c r="X60" i="1"/>
  <c r="Y60" i="1" s="1"/>
  <c r="Z60" i="1" s="1"/>
  <c r="X295" i="1"/>
  <c r="X296" i="1"/>
  <c r="X104" i="1"/>
  <c r="X105" i="1"/>
  <c r="Y106" i="1" s="1"/>
  <c r="X137" i="1"/>
  <c r="Y137" i="1" s="1"/>
  <c r="Z137" i="1" s="1"/>
  <c r="X276" i="1"/>
  <c r="X93" i="1"/>
  <c r="Y93" i="1" s="1"/>
  <c r="X94" i="1"/>
  <c r="X168" i="1"/>
  <c r="X289" i="1"/>
  <c r="X181" i="1"/>
  <c r="X263" i="1"/>
  <c r="X201" i="1"/>
  <c r="X204" i="1"/>
  <c r="X206" i="1"/>
  <c r="X294" i="1"/>
  <c r="X300" i="1"/>
  <c r="Y65" i="1"/>
  <c r="Z65" i="1" s="1"/>
  <c r="Y66" i="1"/>
  <c r="X265" i="1"/>
  <c r="X219" i="1"/>
  <c r="X274" i="1"/>
  <c r="Y150" i="1"/>
  <c r="Y149" i="1"/>
  <c r="X247" i="1"/>
  <c r="X248" i="1"/>
  <c r="X123" i="1"/>
  <c r="X215" i="1"/>
  <c r="X179" i="1"/>
  <c r="X322" i="1"/>
  <c r="X226" i="1"/>
  <c r="X298" i="1"/>
  <c r="X161" i="1"/>
  <c r="X304" i="1"/>
  <c r="X316" i="1"/>
  <c r="Y316" i="1" s="1"/>
  <c r="X30" i="1"/>
  <c r="X31" i="1"/>
  <c r="X267" i="1"/>
  <c r="X125" i="1"/>
  <c r="Y125" i="1" s="1"/>
  <c r="X126" i="1"/>
  <c r="X172" i="1"/>
  <c r="X133" i="1"/>
  <c r="X134" i="1"/>
  <c r="Y18" i="1"/>
  <c r="X236" i="1"/>
  <c r="X132" i="1"/>
  <c r="Y132" i="1" s="1"/>
  <c r="Z76" i="1"/>
  <c r="X71" i="1"/>
  <c r="X70" i="1"/>
  <c r="X217" i="1"/>
  <c r="X24" i="1"/>
  <c r="Y24" i="1" s="1"/>
  <c r="X25" i="1"/>
  <c r="X203" i="1"/>
  <c r="X210" i="1"/>
  <c r="Y84" i="1"/>
  <c r="Y85" i="1"/>
  <c r="Z59" i="1"/>
  <c r="Z58" i="1"/>
  <c r="X284" i="1"/>
  <c r="X285" i="1"/>
  <c r="X283" i="1"/>
  <c r="X190" i="1"/>
  <c r="X191" i="1"/>
  <c r="X246" i="1"/>
  <c r="X183" i="1"/>
  <c r="X108" i="1"/>
  <c r="Y108" i="1" s="1"/>
  <c r="X109" i="1"/>
  <c r="X255" i="1"/>
  <c r="X199" i="1"/>
  <c r="C24" i="29"/>
  <c r="C25" i="29" s="1"/>
  <c r="X293" i="1"/>
  <c r="Y99" i="1"/>
  <c r="Y100" i="1"/>
  <c r="X195" i="1"/>
  <c r="X257" i="1"/>
  <c r="X258" i="1"/>
  <c r="X302" i="1"/>
  <c r="X164" i="1"/>
  <c r="X251" i="1"/>
  <c r="X197" i="1"/>
  <c r="X287" i="1"/>
  <c r="X112" i="1"/>
  <c r="Y112" i="1" s="1"/>
  <c r="Z112" i="1" s="1"/>
  <c r="X113" i="1"/>
  <c r="X239" i="1"/>
  <c r="D43" i="30"/>
  <c r="X318" i="1"/>
  <c r="Y97" i="1"/>
  <c r="Z97" i="1" s="1"/>
  <c r="X43" i="1"/>
  <c r="Y43" i="1" s="1"/>
  <c r="X44" i="1"/>
  <c r="X138" i="1"/>
  <c r="X139" i="1"/>
  <c r="X49" i="1"/>
  <c r="X50" i="1"/>
  <c r="X238" i="1"/>
  <c r="Y107" i="1"/>
  <c r="X314" i="1"/>
  <c r="X143" i="1"/>
  <c r="Y143" i="1" s="1"/>
  <c r="Z143" i="1" s="1"/>
  <c r="AA143" i="1" s="1"/>
  <c r="X144" i="1"/>
  <c r="X208" i="1"/>
  <c r="X245" i="1"/>
  <c r="X320" i="1"/>
  <c r="X163" i="1"/>
  <c r="Y21" i="1" l="1"/>
  <c r="Z84" i="1"/>
  <c r="Y20" i="1"/>
  <c r="Y201" i="1"/>
  <c r="Y19" i="1"/>
  <c r="Y158" i="1"/>
  <c r="AA130" i="1"/>
  <c r="Z93" i="1"/>
  <c r="AA93" i="1" s="1"/>
  <c r="Y193" i="1"/>
  <c r="Y155" i="1"/>
  <c r="Y74" i="1"/>
  <c r="Y81" i="1"/>
  <c r="Z81" i="1" s="1"/>
  <c r="AA81" i="1" s="1"/>
  <c r="Y70" i="1"/>
  <c r="Y233" i="1"/>
  <c r="Z147" i="1"/>
  <c r="Z99" i="1"/>
  <c r="Y199" i="1"/>
  <c r="Y278" i="1"/>
  <c r="AA88" i="1"/>
  <c r="Y298" i="1"/>
  <c r="Y148" i="1"/>
  <c r="Z148" i="1" s="1"/>
  <c r="Y41" i="1"/>
  <c r="Y197" i="1"/>
  <c r="Y318" i="1"/>
  <c r="Y255" i="1"/>
  <c r="Y195" i="1"/>
  <c r="Z24" i="1"/>
  <c r="Y42" i="1"/>
  <c r="Z43" i="1" s="1"/>
  <c r="Y229" i="1"/>
  <c r="Y131" i="1"/>
  <c r="Z131" i="1" s="1"/>
  <c r="AA131" i="1" s="1"/>
  <c r="AB131" i="1" s="1"/>
  <c r="Y269" i="1"/>
  <c r="Y234" i="1"/>
  <c r="Z20" i="1"/>
  <c r="Z89" i="1"/>
  <c r="AA89" i="1" s="1"/>
  <c r="Y152" i="1"/>
  <c r="Z152" i="1" s="1"/>
  <c r="Z68" i="1"/>
  <c r="Y174" i="1"/>
  <c r="Z48" i="1"/>
  <c r="Y170" i="1"/>
  <c r="Y228" i="1"/>
  <c r="Y175" i="1"/>
  <c r="Y253" i="1"/>
  <c r="Y185" i="1"/>
  <c r="Y49" i="1"/>
  <c r="Z49" i="1" s="1"/>
  <c r="Y289" i="1"/>
  <c r="Y231" i="1"/>
  <c r="Z34" i="1"/>
  <c r="Y287" i="1"/>
  <c r="Y223" i="1"/>
  <c r="Y183" i="1"/>
  <c r="Y15" i="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 r="CN15" i="1" s="1"/>
  <c r="CO15" i="1" s="1"/>
  <c r="CP15" i="1" s="1"/>
  <c r="CQ15" i="1" s="1"/>
  <c r="CR15" i="1" s="1"/>
  <c r="CS15" i="1" s="1"/>
  <c r="CT15" i="1" s="1"/>
  <c r="CU15" i="1" s="1"/>
  <c r="CV15" i="1" s="1"/>
  <c r="CW15" i="1" s="1"/>
  <c r="CX15" i="1" s="1"/>
  <c r="CY15" i="1" s="1"/>
  <c r="CZ15" i="1" s="1"/>
  <c r="DA15" i="1" s="1"/>
  <c r="DB15" i="1" s="1"/>
  <c r="DC15" i="1" s="1"/>
  <c r="DD15" i="1" s="1"/>
  <c r="DE15" i="1" s="1"/>
  <c r="DF15" i="1" s="1"/>
  <c r="DG15" i="1" s="1"/>
  <c r="DH15" i="1" s="1"/>
  <c r="DI15" i="1" s="1"/>
  <c r="DJ15" i="1" s="1"/>
  <c r="DK15" i="1" s="1"/>
  <c r="DL15" i="1" s="1"/>
  <c r="DM15" i="1" s="1"/>
  <c r="DN15" i="1" s="1"/>
  <c r="DO15" i="1" s="1"/>
  <c r="DP15" i="1" s="1"/>
  <c r="DQ15" i="1" s="1"/>
  <c r="DR15" i="1" s="1"/>
  <c r="DS15" i="1" s="1"/>
  <c r="DT15" i="1" s="1"/>
  <c r="DU15" i="1" s="1"/>
  <c r="DV15" i="1" s="1"/>
  <c r="DW15" i="1" s="1"/>
  <c r="DX15" i="1" s="1"/>
  <c r="DY15" i="1" s="1"/>
  <c r="DZ15" i="1" s="1"/>
  <c r="EA15" i="1" s="1"/>
  <c r="EB15" i="1" s="1"/>
  <c r="EC15" i="1" s="1"/>
  <c r="ED15" i="1" s="1"/>
  <c r="EE15" i="1" s="1"/>
  <c r="EF15" i="1" s="1"/>
  <c r="EG15" i="1" s="1"/>
  <c r="EH15" i="1" s="1"/>
  <c r="EI15" i="1" s="1"/>
  <c r="EJ15" i="1" s="1"/>
  <c r="EK15" i="1" s="1"/>
  <c r="EL15" i="1" s="1"/>
  <c r="EM15" i="1" s="1"/>
  <c r="EN15" i="1" s="1"/>
  <c r="EO15" i="1" s="1"/>
  <c r="EP15" i="1" s="1"/>
  <c r="EQ15" i="1" s="1"/>
  <c r="ER15" i="1" s="1"/>
  <c r="ES15" i="1" s="1"/>
  <c r="ET15" i="1" s="1"/>
  <c r="EU15" i="1" s="1"/>
  <c r="EV15" i="1" s="1"/>
  <c r="EW15" i="1" s="1"/>
  <c r="EX15" i="1" s="1"/>
  <c r="EY15" i="1" s="1"/>
  <c r="EZ15" i="1" s="1"/>
  <c r="FA15" i="1" s="1"/>
  <c r="FB15" i="1" s="1"/>
  <c r="FC15" i="1" s="1"/>
  <c r="FD15" i="1" s="1"/>
  <c r="FE15" i="1" s="1"/>
  <c r="FF15" i="1" s="1"/>
  <c r="FG15" i="1" s="1"/>
  <c r="FH15" i="1" s="1"/>
  <c r="FI15" i="1" s="1"/>
  <c r="FJ15" i="1" s="1"/>
  <c r="FK15" i="1" s="1"/>
  <c r="FL15" i="1" s="1"/>
  <c r="FM15" i="1" s="1"/>
  <c r="FN15" i="1" s="1"/>
  <c r="FO15" i="1" s="1"/>
  <c r="FP15" i="1" s="1"/>
  <c r="FQ15" i="1" s="1"/>
  <c r="FR15" i="1" s="1"/>
  <c r="FS15" i="1" s="1"/>
  <c r="FT15" i="1" s="1"/>
  <c r="FU15" i="1" s="1"/>
  <c r="FV15" i="1" s="1"/>
  <c r="FW15" i="1" s="1"/>
  <c r="FX15" i="1" s="1"/>
  <c r="FY15" i="1" s="1"/>
  <c r="FZ15" i="1" s="1"/>
  <c r="GA15" i="1" s="1"/>
  <c r="GB15" i="1" s="1"/>
  <c r="GC15" i="1" s="1"/>
  <c r="GD15" i="1" s="1"/>
  <c r="GE15" i="1" s="1"/>
  <c r="GF15" i="1" s="1"/>
  <c r="GG15" i="1" s="1"/>
  <c r="GH15" i="1" s="1"/>
  <c r="GI15" i="1" s="1"/>
  <c r="GJ15" i="1" s="1"/>
  <c r="GK15" i="1" s="1"/>
  <c r="GL15" i="1" s="1"/>
  <c r="GM15" i="1" s="1"/>
  <c r="GN15" i="1" s="1"/>
  <c r="GO15" i="1" s="1"/>
  <c r="GP15" i="1" s="1"/>
  <c r="GQ15" i="1" s="1"/>
  <c r="GR15" i="1" s="1"/>
  <c r="GS15" i="1" s="1"/>
  <c r="GT15" i="1" s="1"/>
  <c r="GU15" i="1" s="1"/>
  <c r="GV15" i="1" s="1"/>
  <c r="GW15" i="1" s="1"/>
  <c r="GX15" i="1" s="1"/>
  <c r="GY15" i="1" s="1"/>
  <c r="GZ15" i="1" s="1"/>
  <c r="HA15" i="1" s="1"/>
  <c r="HB15" i="1" s="1"/>
  <c r="HC15" i="1" s="1"/>
  <c r="HD15" i="1" s="1"/>
  <c r="HE15" i="1" s="1"/>
  <c r="HF15" i="1" s="1"/>
  <c r="HG15" i="1" s="1"/>
  <c r="HH15" i="1" s="1"/>
  <c r="HI15" i="1" s="1"/>
  <c r="HJ15" i="1" s="1"/>
  <c r="HK15" i="1" s="1"/>
  <c r="K17" i="25" s="1"/>
  <c r="Y90" i="1"/>
  <c r="Y322" i="1"/>
  <c r="Y159" i="1"/>
  <c r="Z158" i="1" s="1"/>
  <c r="Z47" i="1"/>
  <c r="Y230" i="1"/>
  <c r="Y320" i="1"/>
  <c r="Y232" i="1"/>
  <c r="Y265" i="1"/>
  <c r="Y272" i="1"/>
  <c r="Y236" i="1"/>
  <c r="Y181" i="1"/>
  <c r="Y261" i="1"/>
  <c r="Y279" i="1"/>
  <c r="Y274" i="1"/>
  <c r="Y281" i="1"/>
  <c r="Y291" i="1"/>
  <c r="Y304" i="1"/>
  <c r="Y314" i="1"/>
  <c r="Y226" i="1"/>
  <c r="Y206" i="1"/>
  <c r="Y280" i="1"/>
  <c r="Y290" i="1"/>
  <c r="Y300" i="1"/>
  <c r="Y208" i="1"/>
  <c r="Y302" i="1"/>
  <c r="Y243" i="1"/>
  <c r="Y309" i="1"/>
  <c r="Y222" i="1"/>
  <c r="Y179" i="1"/>
  <c r="Y282" i="1"/>
  <c r="Y217" i="1"/>
  <c r="Y119" i="1"/>
  <c r="Y221" i="1"/>
  <c r="Y219" i="1"/>
  <c r="Y168" i="1"/>
  <c r="Y212" i="1"/>
  <c r="Y172" i="1"/>
  <c r="Y161" i="1"/>
  <c r="Y241" i="1"/>
  <c r="Y263" i="1"/>
  <c r="Y186" i="1"/>
  <c r="Y37" i="1"/>
  <c r="Z37" i="1" s="1"/>
  <c r="Y38" i="1"/>
  <c r="Y213" i="1"/>
  <c r="Y307" i="1"/>
  <c r="Y260" i="1"/>
  <c r="Y242" i="1"/>
  <c r="Z18" i="1"/>
  <c r="Y237" i="1"/>
  <c r="Y225" i="1"/>
  <c r="Y210" i="1"/>
  <c r="Y310" i="1"/>
  <c r="Y227" i="1"/>
  <c r="Y308" i="1"/>
  <c r="Z78" i="1"/>
  <c r="AA78" i="1" s="1"/>
  <c r="Z79" i="1"/>
  <c r="Y306" i="1"/>
  <c r="Y311" i="1"/>
  <c r="Y252" i="1"/>
  <c r="Z21" i="1"/>
  <c r="AA21" i="1" s="1"/>
  <c r="Y177" i="1"/>
  <c r="Y123" i="1"/>
  <c r="Z123" i="1" s="1"/>
  <c r="AA123" i="1" s="1"/>
  <c r="Z121" i="1"/>
  <c r="Y124" i="1"/>
  <c r="Y176" i="1"/>
  <c r="Y312" i="1"/>
  <c r="Y293" i="1"/>
  <c r="Y203" i="1"/>
  <c r="Y160" i="1"/>
  <c r="Y271" i="1"/>
  <c r="Y215" i="1"/>
  <c r="Y270" i="1"/>
  <c r="Y188" i="1"/>
  <c r="Y55" i="1"/>
  <c r="Z55" i="1" s="1"/>
  <c r="Z150" i="1"/>
  <c r="Y224" i="1"/>
  <c r="Y69" i="1"/>
  <c r="Z69" i="1" s="1"/>
  <c r="Y52" i="1"/>
  <c r="Y53" i="1"/>
  <c r="Y313" i="1"/>
  <c r="Y276" i="1"/>
  <c r="Y285" i="1"/>
  <c r="Y166" i="1"/>
  <c r="Y184" i="1"/>
  <c r="Y187" i="1"/>
  <c r="Y239" i="1"/>
  <c r="Z108" i="1"/>
  <c r="Y305" i="1"/>
  <c r="Y163" i="1"/>
  <c r="Y138" i="1"/>
  <c r="Z138" i="1" s="1"/>
  <c r="AA138" i="1" s="1"/>
  <c r="Y173" i="1"/>
  <c r="Y178" i="1"/>
  <c r="Y214" i="1"/>
  <c r="Z57" i="1"/>
  <c r="AA58" i="1" s="1"/>
  <c r="Y246" i="1"/>
  <c r="Y211" i="1"/>
  <c r="Y133" i="1"/>
  <c r="Z133" i="1" s="1"/>
  <c r="Y266" i="1"/>
  <c r="Y105" i="1"/>
  <c r="Z106" i="1" s="1"/>
  <c r="Y258" i="1"/>
  <c r="Y273" i="1"/>
  <c r="Y254" i="1"/>
  <c r="Y301" i="1"/>
  <c r="Y315" i="1"/>
  <c r="Y180" i="1"/>
  <c r="Y167" i="1"/>
  <c r="Y295" i="1"/>
  <c r="AA84" i="1"/>
  <c r="AA60" i="1"/>
  <c r="N41" i="30"/>
  <c r="Y275" i="1"/>
  <c r="Y303" i="1"/>
  <c r="Y94" i="1"/>
  <c r="Z94" i="1" s="1"/>
  <c r="AA94" i="1" s="1"/>
  <c r="Y95" i="1"/>
  <c r="AA59" i="1"/>
  <c r="AA77" i="1"/>
  <c r="Y248" i="1"/>
  <c r="Y249" i="1"/>
  <c r="Y62" i="1"/>
  <c r="Y63" i="1"/>
  <c r="Y259" i="1"/>
  <c r="Y50" i="1"/>
  <c r="Y51" i="1"/>
  <c r="Y190" i="1"/>
  <c r="Y71" i="1"/>
  <c r="Y72" i="1"/>
  <c r="Y126" i="1"/>
  <c r="Z126" i="1" s="1"/>
  <c r="Y127" i="1"/>
  <c r="Y220" i="1"/>
  <c r="Y245" i="1"/>
  <c r="Y113" i="1"/>
  <c r="Z113" i="1" s="1"/>
  <c r="AA113" i="1" s="1"/>
  <c r="Y114" i="1"/>
  <c r="Y164" i="1"/>
  <c r="Y244" i="1"/>
  <c r="Y284" i="1"/>
  <c r="Y25" i="1"/>
  <c r="Z25" i="1" s="1"/>
  <c r="AA25" i="1" s="1"/>
  <c r="Y26" i="1"/>
  <c r="Y256" i="1"/>
  <c r="Y247" i="1"/>
  <c r="Y317" i="1"/>
  <c r="Y198" i="1"/>
  <c r="Y61" i="1"/>
  <c r="Z61" i="1" s="1"/>
  <c r="AA61" i="1" s="1"/>
  <c r="Y250" i="1"/>
  <c r="Y240" i="1"/>
  <c r="Y321" i="1"/>
  <c r="Z107" i="1"/>
  <c r="Y139" i="1"/>
  <c r="Y140" i="1"/>
  <c r="Y319" i="1"/>
  <c r="Z100" i="1"/>
  <c r="Z101" i="1"/>
  <c r="Y283" i="1"/>
  <c r="Y134" i="1"/>
  <c r="Y135" i="1"/>
  <c r="Y165" i="1"/>
  <c r="Z66" i="1"/>
  <c r="AA66" i="1" s="1"/>
  <c r="Z67" i="1"/>
  <c r="Y294" i="1"/>
  <c r="Y169" i="1"/>
  <c r="Y218" i="1"/>
  <c r="Y251" i="1"/>
  <c r="Y189" i="1"/>
  <c r="Y267" i="1"/>
  <c r="Y268" i="1"/>
  <c r="Y196" i="1"/>
  <c r="Y209" i="1"/>
  <c r="Y109" i="1"/>
  <c r="Z109" i="1" s="1"/>
  <c r="Y110" i="1"/>
  <c r="Y30" i="1"/>
  <c r="Y29" i="1"/>
  <c r="Y207" i="1"/>
  <c r="Y162" i="1"/>
  <c r="Y257" i="1"/>
  <c r="Y286" i="1"/>
  <c r="Y262" i="1"/>
  <c r="Y288" i="1"/>
  <c r="Y216" i="1"/>
  <c r="Y205" i="1"/>
  <c r="Y299" i="1"/>
  <c r="Y277" i="1"/>
  <c r="Y104" i="1"/>
  <c r="Y103" i="1"/>
  <c r="Z103" i="1" s="1"/>
  <c r="AA103" i="1" s="1"/>
  <c r="Z151" i="1"/>
  <c r="Z153" i="1"/>
  <c r="AA153" i="1" s="1"/>
  <c r="Z154" i="1"/>
  <c r="Z22" i="1"/>
  <c r="Y191" i="1"/>
  <c r="Y192" i="1"/>
  <c r="Y238" i="1"/>
  <c r="Y144" i="1"/>
  <c r="Z144" i="1" s="1"/>
  <c r="AA144" i="1" s="1"/>
  <c r="AB144" i="1" s="1"/>
  <c r="Y145" i="1"/>
  <c r="Y44" i="1"/>
  <c r="Z44" i="1" s="1"/>
  <c r="Y45" i="1"/>
  <c r="Z19" i="1"/>
  <c r="Y202" i="1"/>
  <c r="Z23" i="1"/>
  <c r="Y292" i="1"/>
  <c r="Z85" i="1"/>
  <c r="AA85" i="1" s="1"/>
  <c r="Z86" i="1"/>
  <c r="Y182" i="1"/>
  <c r="Y31" i="1"/>
  <c r="Y32" i="1"/>
  <c r="Z17" i="1"/>
  <c r="Y264" i="1"/>
  <c r="Y194" i="1"/>
  <c r="Y235" i="1"/>
  <c r="Y204" i="1"/>
  <c r="Y296" i="1"/>
  <c r="Y297" i="1"/>
  <c r="Y200" i="1"/>
  <c r="Y171" i="1"/>
  <c r="Z98" i="1"/>
  <c r="AA98" i="1" s="1"/>
  <c r="Z200" i="1" l="1"/>
  <c r="Z194" i="1"/>
  <c r="Z71" i="1"/>
  <c r="Z82" i="1"/>
  <c r="AA82" i="1" s="1"/>
  <c r="AB82" i="1" s="1"/>
  <c r="Z156" i="1"/>
  <c r="Z155" i="1"/>
  <c r="Z254" i="1"/>
  <c r="Z74" i="1"/>
  <c r="Z75" i="1"/>
  <c r="AA100" i="1"/>
  <c r="Z196" i="1"/>
  <c r="AA148" i="1"/>
  <c r="AB89" i="1"/>
  <c r="Z42" i="1"/>
  <c r="AA43" i="1" s="1"/>
  <c r="Z319" i="1"/>
  <c r="Z317" i="1"/>
  <c r="Z41" i="1"/>
  <c r="AA41" i="1" s="1"/>
  <c r="Z182" i="1"/>
  <c r="Z149" i="1"/>
  <c r="AA149" i="1" s="1"/>
  <c r="AB85" i="1"/>
  <c r="Z228" i="1"/>
  <c r="Z50" i="1"/>
  <c r="AA50" i="1" s="1"/>
  <c r="AA44" i="1"/>
  <c r="Z229" i="1"/>
  <c r="AA69" i="1"/>
  <c r="Z132" i="1"/>
  <c r="AA132" i="1" s="1"/>
  <c r="AB132" i="1" s="1"/>
  <c r="AC132" i="1" s="1"/>
  <c r="Z308" i="1"/>
  <c r="AB94" i="1"/>
  <c r="Z299" i="1"/>
  <c r="AA48" i="1"/>
  <c r="AA122" i="1"/>
  <c r="AA49" i="1"/>
  <c r="Z227" i="1"/>
  <c r="Z279" i="1"/>
  <c r="Z162" i="1"/>
  <c r="Z303" i="1"/>
  <c r="Z232" i="1"/>
  <c r="Z290" i="1"/>
  <c r="Z288" i="1"/>
  <c r="Z230" i="1"/>
  <c r="Z235" i="1"/>
  <c r="Z160" i="1"/>
  <c r="Z281" i="1"/>
  <c r="Z178" i="1"/>
  <c r="Z184" i="1"/>
  <c r="Z171" i="1"/>
  <c r="Z16" i="1"/>
  <c r="AA16" i="1" s="1"/>
  <c r="AB16" i="1" s="1"/>
  <c r="AC16" i="1" s="1"/>
  <c r="AD16" i="1" s="1"/>
  <c r="AE16" i="1" s="1"/>
  <c r="AF16" i="1" s="1"/>
  <c r="AG16" i="1" s="1"/>
  <c r="AH16" i="1" s="1"/>
  <c r="AI16" i="1" s="1"/>
  <c r="AJ16" i="1" s="1"/>
  <c r="AK16" i="1" s="1"/>
  <c r="AL16" i="1" s="1"/>
  <c r="AM16" i="1" s="1"/>
  <c r="AN16" i="1" s="1"/>
  <c r="AO16" i="1" s="1"/>
  <c r="AP16" i="1" s="1"/>
  <c r="AQ16" i="1" s="1"/>
  <c r="AR16" i="1" s="1"/>
  <c r="AS16" i="1" s="1"/>
  <c r="AT16" i="1" s="1"/>
  <c r="AU16" i="1" s="1"/>
  <c r="AV16" i="1" s="1"/>
  <c r="AW16" i="1" s="1"/>
  <c r="AX16" i="1" s="1"/>
  <c r="AY16" i="1" s="1"/>
  <c r="AZ16" i="1" s="1"/>
  <c r="BA16" i="1" s="1"/>
  <c r="BB16" i="1" s="1"/>
  <c r="BC16" i="1" s="1"/>
  <c r="BD16" i="1" s="1"/>
  <c r="BE16" i="1" s="1"/>
  <c r="BF16" i="1" s="1"/>
  <c r="BG16" i="1" s="1"/>
  <c r="BH16" i="1" s="1"/>
  <c r="BI16" i="1" s="1"/>
  <c r="BJ16" i="1" s="1"/>
  <c r="BK16" i="1" s="1"/>
  <c r="BL16" i="1" s="1"/>
  <c r="BM16" i="1" s="1"/>
  <c r="BN16" i="1" s="1"/>
  <c r="BO16" i="1" s="1"/>
  <c r="BP16" i="1" s="1"/>
  <c r="BQ16" i="1" s="1"/>
  <c r="BR16" i="1" s="1"/>
  <c r="BS16" i="1" s="1"/>
  <c r="BT16" i="1" s="1"/>
  <c r="BU16" i="1" s="1"/>
  <c r="BV16" i="1" s="1"/>
  <c r="BW16" i="1" s="1"/>
  <c r="BX16" i="1" s="1"/>
  <c r="BY16" i="1" s="1"/>
  <c r="BZ16" i="1" s="1"/>
  <c r="CA16" i="1" s="1"/>
  <c r="CB16" i="1" s="1"/>
  <c r="CC16" i="1" s="1"/>
  <c r="CD16" i="1" s="1"/>
  <c r="CE16" i="1" s="1"/>
  <c r="CF16" i="1" s="1"/>
  <c r="CG16" i="1" s="1"/>
  <c r="CH16" i="1" s="1"/>
  <c r="CI16" i="1" s="1"/>
  <c r="CJ16" i="1" s="1"/>
  <c r="CK16" i="1" s="1"/>
  <c r="CL16" i="1" s="1"/>
  <c r="CM16" i="1" s="1"/>
  <c r="CN16" i="1" s="1"/>
  <c r="CO16" i="1" s="1"/>
  <c r="CP16" i="1" s="1"/>
  <c r="CQ16" i="1" s="1"/>
  <c r="CR16" i="1" s="1"/>
  <c r="CS16" i="1" s="1"/>
  <c r="CT16" i="1" s="1"/>
  <c r="CU16" i="1" s="1"/>
  <c r="CV16" i="1" s="1"/>
  <c r="CW16" i="1" s="1"/>
  <c r="CX16" i="1" s="1"/>
  <c r="CY16" i="1" s="1"/>
  <c r="CZ16" i="1" s="1"/>
  <c r="DA16" i="1" s="1"/>
  <c r="DB16" i="1" s="1"/>
  <c r="DC16" i="1" s="1"/>
  <c r="DD16" i="1" s="1"/>
  <c r="DE16" i="1" s="1"/>
  <c r="DF16" i="1" s="1"/>
  <c r="DG16" i="1" s="1"/>
  <c r="DH16" i="1" s="1"/>
  <c r="DI16" i="1" s="1"/>
  <c r="DJ16" i="1" s="1"/>
  <c r="DK16" i="1" s="1"/>
  <c r="DL16" i="1" s="1"/>
  <c r="DM16" i="1" s="1"/>
  <c r="DN16" i="1" s="1"/>
  <c r="DO16" i="1" s="1"/>
  <c r="DP16" i="1" s="1"/>
  <c r="DQ16" i="1" s="1"/>
  <c r="DR16" i="1" s="1"/>
  <c r="DS16" i="1" s="1"/>
  <c r="DT16" i="1" s="1"/>
  <c r="DU16" i="1" s="1"/>
  <c r="DV16" i="1" s="1"/>
  <c r="DW16" i="1" s="1"/>
  <c r="DX16" i="1" s="1"/>
  <c r="DY16" i="1" s="1"/>
  <c r="DZ16" i="1" s="1"/>
  <c r="EA16" i="1" s="1"/>
  <c r="EB16" i="1" s="1"/>
  <c r="EC16" i="1" s="1"/>
  <c r="ED16" i="1" s="1"/>
  <c r="EE16" i="1" s="1"/>
  <c r="EF16" i="1" s="1"/>
  <c r="EG16" i="1" s="1"/>
  <c r="EH16" i="1" s="1"/>
  <c r="EI16" i="1" s="1"/>
  <c r="EJ16" i="1" s="1"/>
  <c r="EK16" i="1" s="1"/>
  <c r="EL16" i="1" s="1"/>
  <c r="EM16" i="1" s="1"/>
  <c r="EN16" i="1" s="1"/>
  <c r="EO16" i="1" s="1"/>
  <c r="EP16" i="1" s="1"/>
  <c r="EQ16" i="1" s="1"/>
  <c r="ER16" i="1" s="1"/>
  <c r="ES16" i="1" s="1"/>
  <c r="ET16" i="1" s="1"/>
  <c r="EU16" i="1" s="1"/>
  <c r="EV16" i="1" s="1"/>
  <c r="EW16" i="1" s="1"/>
  <c r="EX16" i="1" s="1"/>
  <c r="EY16" i="1" s="1"/>
  <c r="EZ16" i="1" s="1"/>
  <c r="FA16" i="1" s="1"/>
  <c r="FB16" i="1" s="1"/>
  <c r="FC16" i="1" s="1"/>
  <c r="FD16" i="1" s="1"/>
  <c r="FE16" i="1" s="1"/>
  <c r="FF16" i="1" s="1"/>
  <c r="FG16" i="1" s="1"/>
  <c r="FH16" i="1" s="1"/>
  <c r="FI16" i="1" s="1"/>
  <c r="FJ16" i="1" s="1"/>
  <c r="FK16" i="1" s="1"/>
  <c r="FL16" i="1" s="1"/>
  <c r="FM16" i="1" s="1"/>
  <c r="FN16" i="1" s="1"/>
  <c r="FO16" i="1" s="1"/>
  <c r="FP16" i="1" s="1"/>
  <c r="FQ16" i="1" s="1"/>
  <c r="FR16" i="1" s="1"/>
  <c r="FS16" i="1" s="1"/>
  <c r="FT16" i="1" s="1"/>
  <c r="FU16" i="1" s="1"/>
  <c r="FV16" i="1" s="1"/>
  <c r="FW16" i="1" s="1"/>
  <c r="FX16" i="1" s="1"/>
  <c r="FY16" i="1" s="1"/>
  <c r="FZ16" i="1" s="1"/>
  <c r="GA16" i="1" s="1"/>
  <c r="GB16" i="1" s="1"/>
  <c r="GC16" i="1" s="1"/>
  <c r="GD16" i="1" s="1"/>
  <c r="GE16" i="1" s="1"/>
  <c r="GF16" i="1" s="1"/>
  <c r="GG16" i="1" s="1"/>
  <c r="GH16" i="1" s="1"/>
  <c r="GI16" i="1" s="1"/>
  <c r="GJ16" i="1" s="1"/>
  <c r="GK16" i="1" s="1"/>
  <c r="GL16" i="1" s="1"/>
  <c r="GM16" i="1" s="1"/>
  <c r="GN16" i="1" s="1"/>
  <c r="GO16" i="1" s="1"/>
  <c r="GP16" i="1" s="1"/>
  <c r="GQ16" i="1" s="1"/>
  <c r="GR16" i="1" s="1"/>
  <c r="GS16" i="1" s="1"/>
  <c r="GT16" i="1" s="1"/>
  <c r="GU16" i="1" s="1"/>
  <c r="GV16" i="1" s="1"/>
  <c r="GW16" i="1" s="1"/>
  <c r="GX16" i="1" s="1"/>
  <c r="GY16" i="1" s="1"/>
  <c r="GZ16" i="1" s="1"/>
  <c r="HA16" i="1" s="1"/>
  <c r="HB16" i="1" s="1"/>
  <c r="HC16" i="1" s="1"/>
  <c r="HD16" i="1" s="1"/>
  <c r="HE16" i="1" s="1"/>
  <c r="HF16" i="1" s="1"/>
  <c r="HG16" i="1" s="1"/>
  <c r="HH16" i="1" s="1"/>
  <c r="HI16" i="1" s="1"/>
  <c r="HJ16" i="1" s="1"/>
  <c r="E18" i="25" s="1"/>
  <c r="Z180" i="1"/>
  <c r="Z211" i="1"/>
  <c r="E17" i="25"/>
  <c r="Z262" i="1"/>
  <c r="Z280" i="1"/>
  <c r="D17" i="25"/>
  <c r="B17" i="25"/>
  <c r="Z321" i="1"/>
  <c r="Z218" i="1"/>
  <c r="Z282" i="1"/>
  <c r="Z233" i="1"/>
  <c r="F17" i="25"/>
  <c r="G17" i="25" s="1"/>
  <c r="Z231" i="1"/>
  <c r="C17" i="25"/>
  <c r="A17" i="25"/>
  <c r="Z90" i="1"/>
  <c r="AA90" i="1" s="1"/>
  <c r="AB90" i="1" s="1"/>
  <c r="AC90" i="1" s="1"/>
  <c r="Z91" i="1"/>
  <c r="Z264" i="1"/>
  <c r="Z315" i="1"/>
  <c r="Z273" i="1"/>
  <c r="Z226" i="1"/>
  <c r="Z310" i="1"/>
  <c r="Z222" i="1"/>
  <c r="Z242" i="1"/>
  <c r="Z307" i="1"/>
  <c r="Z223" i="1"/>
  <c r="Z224" i="1"/>
  <c r="Z202" i="1"/>
  <c r="Z209" i="1"/>
  <c r="Z225" i="1"/>
  <c r="Z124" i="1"/>
  <c r="AA124" i="1" s="1"/>
  <c r="AB124" i="1" s="1"/>
  <c r="Z311" i="1"/>
  <c r="Z204" i="1"/>
  <c r="Z207" i="1"/>
  <c r="Z301" i="1"/>
  <c r="AA151" i="1"/>
  <c r="Z306" i="1"/>
  <c r="Z36" i="1"/>
  <c r="Z292" i="1"/>
  <c r="Z238" i="1"/>
  <c r="AB61" i="1"/>
  <c r="Z219" i="1"/>
  <c r="Z119" i="1"/>
  <c r="AA119" i="1" s="1"/>
  <c r="AB119" i="1" s="1"/>
  <c r="AC119" i="1" s="1"/>
  <c r="Z120" i="1"/>
  <c r="Z255" i="1"/>
  <c r="Z212" i="1"/>
  <c r="Z38" i="1"/>
  <c r="Z39" i="1"/>
  <c r="Z309" i="1"/>
  <c r="Z295" i="1"/>
  <c r="Z247" i="1"/>
  <c r="Z31" i="1"/>
  <c r="Z277" i="1"/>
  <c r="AA79" i="1"/>
  <c r="AB79" i="1" s="1"/>
  <c r="AA80" i="1"/>
  <c r="Z271" i="1"/>
  <c r="Z176" i="1"/>
  <c r="Z275" i="1"/>
  <c r="Z258" i="1"/>
  <c r="Z270" i="1"/>
  <c r="Z313" i="1"/>
  <c r="AA109" i="1"/>
  <c r="AA42" i="1"/>
  <c r="Z175" i="1"/>
  <c r="Z312" i="1"/>
  <c r="Z286" i="1"/>
  <c r="Z304" i="1"/>
  <c r="Z159" i="1"/>
  <c r="Z216" i="1"/>
  <c r="Z314" i="1"/>
  <c r="Z316" i="1"/>
  <c r="Z253" i="1"/>
  <c r="Z168" i="1"/>
  <c r="Z56" i="1"/>
  <c r="AA56" i="1" s="1"/>
  <c r="AA108" i="1"/>
  <c r="Z191" i="1"/>
  <c r="Z251" i="1"/>
  <c r="Z305" i="1"/>
  <c r="Z177" i="1"/>
  <c r="Z259" i="1"/>
  <c r="Z70" i="1"/>
  <c r="AA70" i="1" s="1"/>
  <c r="Z206" i="1"/>
  <c r="Z274" i="1"/>
  <c r="Z297" i="1"/>
  <c r="Z322" i="1"/>
  <c r="Z165" i="1"/>
  <c r="AA107" i="1"/>
  <c r="Z105" i="1"/>
  <c r="AA106" i="1" s="1"/>
  <c r="Z272" i="1"/>
  <c r="AB59" i="1"/>
  <c r="Z185" i="1"/>
  <c r="Z167" i="1"/>
  <c r="Z53" i="1"/>
  <c r="Z54" i="1"/>
  <c r="Z214" i="1"/>
  <c r="Z213" i="1"/>
  <c r="Z187" i="1"/>
  <c r="Z186" i="1"/>
  <c r="Z287" i="1"/>
  <c r="Z246" i="1"/>
  <c r="Z173" i="1"/>
  <c r="Z174" i="1"/>
  <c r="Z234" i="1"/>
  <c r="AA152" i="1"/>
  <c r="Z236" i="1"/>
  <c r="Z245" i="1"/>
  <c r="Z278" i="1"/>
  <c r="Z294" i="1"/>
  <c r="AA22" i="1"/>
  <c r="AB22" i="1" s="1"/>
  <c r="Z318" i="1"/>
  <c r="Z179" i="1"/>
  <c r="Z302" i="1"/>
  <c r="Z256" i="1"/>
  <c r="Z210" i="1"/>
  <c r="AA19" i="1"/>
  <c r="AA20" i="1"/>
  <c r="Z30" i="1"/>
  <c r="Z298" i="1"/>
  <c r="Z220" i="1"/>
  <c r="Z221" i="1"/>
  <c r="Z95" i="1"/>
  <c r="AA95" i="1" s="1"/>
  <c r="AB95" i="1" s="1"/>
  <c r="Z96" i="1"/>
  <c r="Z265" i="1"/>
  <c r="Z217" i="1"/>
  <c r="Z110" i="1"/>
  <c r="AA110" i="1" s="1"/>
  <c r="Z111" i="1"/>
  <c r="Z267" i="1"/>
  <c r="Z161" i="1"/>
  <c r="Z183" i="1"/>
  <c r="Z139" i="1"/>
  <c r="AA139" i="1" s="1"/>
  <c r="AB139" i="1" s="1"/>
  <c r="Z276" i="1"/>
  <c r="Z244" i="1"/>
  <c r="Z243" i="1"/>
  <c r="Z51" i="1"/>
  <c r="AA51" i="1" s="1"/>
  <c r="AB51" i="1" s="1"/>
  <c r="Z52" i="1"/>
  <c r="Z181" i="1"/>
  <c r="Z163" i="1"/>
  <c r="Z237" i="1"/>
  <c r="Z140" i="1"/>
  <c r="Z141" i="1"/>
  <c r="Z283" i="1"/>
  <c r="Z284" i="1"/>
  <c r="Z127" i="1"/>
  <c r="AA127" i="1" s="1"/>
  <c r="Z128" i="1"/>
  <c r="Z296" i="1"/>
  <c r="Z32" i="1"/>
  <c r="Z33" i="1"/>
  <c r="Z45" i="1"/>
  <c r="AA45" i="1" s="1"/>
  <c r="AB45" i="1" s="1"/>
  <c r="Z46" i="1"/>
  <c r="Z205" i="1"/>
  <c r="Z257" i="1"/>
  <c r="AA99" i="1"/>
  <c r="AB99" i="1" s="1"/>
  <c r="Z169" i="1"/>
  <c r="Z170" i="1"/>
  <c r="Z201" i="1"/>
  <c r="Z72" i="1"/>
  <c r="AA72" i="1" s="1"/>
  <c r="Z73" i="1"/>
  <c r="Z125" i="1"/>
  <c r="Z266" i="1"/>
  <c r="Z261" i="1"/>
  <c r="Z135" i="1"/>
  <c r="Z136" i="1"/>
  <c r="AA101" i="1"/>
  <c r="AA102" i="1"/>
  <c r="AB103" i="1" s="1"/>
  <c r="Z240" i="1"/>
  <c r="Z241" i="1"/>
  <c r="Z197" i="1"/>
  <c r="Z198" i="1"/>
  <c r="Z293" i="1"/>
  <c r="AA154" i="1"/>
  <c r="AB154" i="1" s="1"/>
  <c r="AA155" i="1"/>
  <c r="Z199" i="1"/>
  <c r="Z172" i="1"/>
  <c r="AA23" i="1"/>
  <c r="Z145" i="1"/>
  <c r="AA145" i="1" s="1"/>
  <c r="AB145" i="1" s="1"/>
  <c r="AC145" i="1" s="1"/>
  <c r="Z146" i="1"/>
  <c r="Z192" i="1"/>
  <c r="Z193" i="1"/>
  <c r="Z104" i="1"/>
  <c r="AA104" i="1" s="1"/>
  <c r="AB104" i="1" s="1"/>
  <c r="Z189" i="1"/>
  <c r="Z188" i="1"/>
  <c r="AA67" i="1"/>
  <c r="AB67" i="1" s="1"/>
  <c r="AA68" i="1"/>
  <c r="Z134" i="1"/>
  <c r="AA134" i="1" s="1"/>
  <c r="Z285" i="1"/>
  <c r="Z260" i="1"/>
  <c r="Z252" i="1"/>
  <c r="AA86" i="1"/>
  <c r="AB86" i="1" s="1"/>
  <c r="AA87" i="1"/>
  <c r="Z269" i="1"/>
  <c r="Z268" i="1"/>
  <c r="Z300" i="1"/>
  <c r="Z291" i="1"/>
  <c r="Z239" i="1"/>
  <c r="Z250" i="1"/>
  <c r="Z26" i="1"/>
  <c r="AA26" i="1" s="1"/>
  <c r="AB26" i="1" s="1"/>
  <c r="Z27" i="1"/>
  <c r="Z164" i="1"/>
  <c r="Z190" i="1"/>
  <c r="Z63" i="1"/>
  <c r="Z64" i="1"/>
  <c r="Z249" i="1"/>
  <c r="AB78" i="1"/>
  <c r="Z203" i="1"/>
  <c r="Z289" i="1"/>
  <c r="Z263" i="1"/>
  <c r="Z28" i="1"/>
  <c r="Z29" i="1"/>
  <c r="Z166" i="1"/>
  <c r="Z215" i="1"/>
  <c r="AA24" i="1"/>
  <c r="Z195" i="1"/>
  <c r="AA195" i="1" s="1"/>
  <c r="Z114" i="1"/>
  <c r="AA114" i="1" s="1"/>
  <c r="AB114" i="1" s="1"/>
  <c r="Z115" i="1"/>
  <c r="Z320" i="1"/>
  <c r="Z62" i="1"/>
  <c r="AA62" i="1" s="1"/>
  <c r="AB62" i="1" s="1"/>
  <c r="Z248" i="1"/>
  <c r="AA18" i="1"/>
  <c r="AB60" i="1"/>
  <c r="Z208" i="1"/>
  <c r="AA318" i="1" l="1"/>
  <c r="AA83" i="1"/>
  <c r="AB84" i="1" s="1"/>
  <c r="AC85" i="1" s="1"/>
  <c r="AA316" i="1"/>
  <c r="AB101" i="1"/>
  <c r="AB149" i="1"/>
  <c r="AA157" i="1"/>
  <c r="AA156" i="1"/>
  <c r="AA75" i="1"/>
  <c r="AA76" i="1"/>
  <c r="AA57" i="1"/>
  <c r="AB58" i="1" s="1"/>
  <c r="AA228" i="1"/>
  <c r="AB42" i="1"/>
  <c r="AB70" i="1"/>
  <c r="AA279" i="1"/>
  <c r="AA281" i="1"/>
  <c r="AA150" i="1"/>
  <c r="AB150" i="1" s="1"/>
  <c r="AC86" i="1"/>
  <c r="AA280" i="1"/>
  <c r="AA177" i="1"/>
  <c r="AA32" i="1"/>
  <c r="AC95" i="1"/>
  <c r="AB50" i="1"/>
  <c r="AC51" i="1" s="1"/>
  <c r="AA55" i="1"/>
  <c r="AA309" i="1"/>
  <c r="AA227" i="1"/>
  <c r="AA133" i="1"/>
  <c r="AB133" i="1" s="1"/>
  <c r="AC133" i="1" s="1"/>
  <c r="AD133" i="1" s="1"/>
  <c r="AA181" i="1"/>
  <c r="AA307" i="1"/>
  <c r="AA230" i="1"/>
  <c r="AA310" i="1"/>
  <c r="AA208" i="1"/>
  <c r="AA263" i="1"/>
  <c r="AA178" i="1"/>
  <c r="AA210" i="1"/>
  <c r="AC62" i="1"/>
  <c r="AA270" i="1"/>
  <c r="AB49" i="1"/>
  <c r="AA229" i="1"/>
  <c r="AA231" i="1"/>
  <c r="AA289" i="1"/>
  <c r="AA308" i="1"/>
  <c r="AA272" i="1"/>
  <c r="AA257" i="1"/>
  <c r="AA17" i="1"/>
  <c r="AB17" i="1" s="1"/>
  <c r="AC17" i="1" s="1"/>
  <c r="AD17" i="1" s="1"/>
  <c r="AE17" i="1" s="1"/>
  <c r="AF17" i="1" s="1"/>
  <c r="AG17" i="1" s="1"/>
  <c r="AH17" i="1" s="1"/>
  <c r="AI17" i="1" s="1"/>
  <c r="AJ17" i="1" s="1"/>
  <c r="AK17" i="1" s="1"/>
  <c r="AL17" i="1" s="1"/>
  <c r="AM17" i="1" s="1"/>
  <c r="AN17" i="1" s="1"/>
  <c r="AO17" i="1" s="1"/>
  <c r="AP17" i="1" s="1"/>
  <c r="AQ17" i="1" s="1"/>
  <c r="AR17" i="1" s="1"/>
  <c r="AS17" i="1" s="1"/>
  <c r="AT17" i="1" s="1"/>
  <c r="AU17" i="1" s="1"/>
  <c r="AV17" i="1" s="1"/>
  <c r="AW17" i="1" s="1"/>
  <c r="AX17" i="1" s="1"/>
  <c r="AY17" i="1" s="1"/>
  <c r="AZ17" i="1" s="1"/>
  <c r="BA17" i="1" s="1"/>
  <c r="BB17" i="1" s="1"/>
  <c r="BC17" i="1" s="1"/>
  <c r="BD17" i="1" s="1"/>
  <c r="BE17" i="1" s="1"/>
  <c r="BF17" i="1" s="1"/>
  <c r="BG17" i="1" s="1"/>
  <c r="BH17" i="1" s="1"/>
  <c r="BI17" i="1" s="1"/>
  <c r="BJ17" i="1" s="1"/>
  <c r="BK17" i="1" s="1"/>
  <c r="BL17" i="1" s="1"/>
  <c r="BM17" i="1" s="1"/>
  <c r="BN17" i="1" s="1"/>
  <c r="BO17" i="1" s="1"/>
  <c r="BP17" i="1" s="1"/>
  <c r="BQ17" i="1" s="1"/>
  <c r="BR17" i="1" s="1"/>
  <c r="BS17" i="1" s="1"/>
  <c r="BT17" i="1" s="1"/>
  <c r="BU17" i="1" s="1"/>
  <c r="BV17" i="1" s="1"/>
  <c r="BW17" i="1" s="1"/>
  <c r="BX17" i="1" s="1"/>
  <c r="BY17" i="1" s="1"/>
  <c r="BZ17" i="1" s="1"/>
  <c r="CA17" i="1" s="1"/>
  <c r="CB17" i="1" s="1"/>
  <c r="CC17" i="1" s="1"/>
  <c r="CD17" i="1" s="1"/>
  <c r="CE17" i="1" s="1"/>
  <c r="CF17" i="1" s="1"/>
  <c r="CG17" i="1" s="1"/>
  <c r="CH17" i="1" s="1"/>
  <c r="CI17" i="1" s="1"/>
  <c r="CJ17" i="1" s="1"/>
  <c r="CK17" i="1" s="1"/>
  <c r="CL17" i="1" s="1"/>
  <c r="CM17" i="1" s="1"/>
  <c r="CN17" i="1" s="1"/>
  <c r="CO17" i="1" s="1"/>
  <c r="CP17" i="1" s="1"/>
  <c r="CQ17" i="1" s="1"/>
  <c r="CR17" i="1" s="1"/>
  <c r="CS17" i="1" s="1"/>
  <c r="CT17" i="1" s="1"/>
  <c r="CU17" i="1" s="1"/>
  <c r="CV17" i="1" s="1"/>
  <c r="CW17" i="1" s="1"/>
  <c r="CX17" i="1" s="1"/>
  <c r="CY17" i="1" s="1"/>
  <c r="CZ17" i="1" s="1"/>
  <c r="DA17" i="1" s="1"/>
  <c r="DB17" i="1" s="1"/>
  <c r="DC17" i="1" s="1"/>
  <c r="DD17" i="1" s="1"/>
  <c r="DE17" i="1" s="1"/>
  <c r="DF17" i="1" s="1"/>
  <c r="DG17" i="1" s="1"/>
  <c r="DH17" i="1" s="1"/>
  <c r="DI17" i="1" s="1"/>
  <c r="DJ17" i="1" s="1"/>
  <c r="DK17" i="1" s="1"/>
  <c r="DL17" i="1" s="1"/>
  <c r="DM17" i="1" s="1"/>
  <c r="DN17" i="1" s="1"/>
  <c r="DO17" i="1" s="1"/>
  <c r="DP17" i="1" s="1"/>
  <c r="DQ17" i="1" s="1"/>
  <c r="DR17" i="1" s="1"/>
  <c r="DS17" i="1" s="1"/>
  <c r="DT17" i="1" s="1"/>
  <c r="DU17" i="1" s="1"/>
  <c r="DV17" i="1" s="1"/>
  <c r="DW17" i="1" s="1"/>
  <c r="DX17" i="1" s="1"/>
  <c r="DY17" i="1" s="1"/>
  <c r="DZ17" i="1" s="1"/>
  <c r="EA17" i="1" s="1"/>
  <c r="EB17" i="1" s="1"/>
  <c r="EC17" i="1" s="1"/>
  <c r="ED17" i="1" s="1"/>
  <c r="EE17" i="1" s="1"/>
  <c r="EF17" i="1" s="1"/>
  <c r="EG17" i="1" s="1"/>
  <c r="EH17" i="1" s="1"/>
  <c r="EI17" i="1" s="1"/>
  <c r="EJ17" i="1" s="1"/>
  <c r="EK17" i="1" s="1"/>
  <c r="EL17" i="1" s="1"/>
  <c r="EM17" i="1" s="1"/>
  <c r="EN17" i="1" s="1"/>
  <c r="EO17" i="1" s="1"/>
  <c r="EP17" i="1" s="1"/>
  <c r="EQ17" i="1" s="1"/>
  <c r="ER17" i="1" s="1"/>
  <c r="ES17" i="1" s="1"/>
  <c r="ET17" i="1" s="1"/>
  <c r="EU17" i="1" s="1"/>
  <c r="EV17" i="1" s="1"/>
  <c r="EW17" i="1" s="1"/>
  <c r="EX17" i="1" s="1"/>
  <c r="EY17" i="1" s="1"/>
  <c r="EZ17" i="1" s="1"/>
  <c r="FA17" i="1" s="1"/>
  <c r="FB17" i="1" s="1"/>
  <c r="FC17" i="1" s="1"/>
  <c r="FD17" i="1" s="1"/>
  <c r="FE17" i="1" s="1"/>
  <c r="FF17" i="1" s="1"/>
  <c r="FG17" i="1" s="1"/>
  <c r="FH17" i="1" s="1"/>
  <c r="FI17" i="1" s="1"/>
  <c r="FJ17" i="1" s="1"/>
  <c r="FK17" i="1" s="1"/>
  <c r="FL17" i="1" s="1"/>
  <c r="FM17" i="1" s="1"/>
  <c r="FN17" i="1" s="1"/>
  <c r="FO17" i="1" s="1"/>
  <c r="FP17" i="1" s="1"/>
  <c r="FQ17" i="1" s="1"/>
  <c r="FR17" i="1" s="1"/>
  <c r="FS17" i="1" s="1"/>
  <c r="FT17" i="1" s="1"/>
  <c r="FU17" i="1" s="1"/>
  <c r="FV17" i="1" s="1"/>
  <c r="FW17" i="1" s="1"/>
  <c r="FX17" i="1" s="1"/>
  <c r="FY17" i="1" s="1"/>
  <c r="FZ17" i="1" s="1"/>
  <c r="GA17" i="1" s="1"/>
  <c r="GB17" i="1" s="1"/>
  <c r="GC17" i="1" s="1"/>
  <c r="GD17" i="1" s="1"/>
  <c r="GE17" i="1" s="1"/>
  <c r="GF17" i="1" s="1"/>
  <c r="GG17" i="1" s="1"/>
  <c r="GH17" i="1" s="1"/>
  <c r="GI17" i="1" s="1"/>
  <c r="GJ17" i="1" s="1"/>
  <c r="GK17" i="1" s="1"/>
  <c r="GL17" i="1" s="1"/>
  <c r="GM17" i="1" s="1"/>
  <c r="GN17" i="1" s="1"/>
  <c r="GO17" i="1" s="1"/>
  <c r="GP17" i="1" s="1"/>
  <c r="GQ17" i="1" s="1"/>
  <c r="GR17" i="1" s="1"/>
  <c r="GS17" i="1" s="1"/>
  <c r="GT17" i="1" s="1"/>
  <c r="GU17" i="1" s="1"/>
  <c r="GV17" i="1" s="1"/>
  <c r="GW17" i="1" s="1"/>
  <c r="GX17" i="1" s="1"/>
  <c r="GY17" i="1" s="1"/>
  <c r="GZ17" i="1" s="1"/>
  <c r="HA17" i="1" s="1"/>
  <c r="HB17" i="1" s="1"/>
  <c r="HC17" i="1" s="1"/>
  <c r="HD17" i="1" s="1"/>
  <c r="HE17" i="1" s="1"/>
  <c r="HF17" i="1" s="1"/>
  <c r="HG17" i="1" s="1"/>
  <c r="HH17" i="1" s="1"/>
  <c r="HI17" i="1" s="1"/>
  <c r="HJ17" i="1" s="1"/>
  <c r="AA224" i="1"/>
  <c r="AA159" i="1"/>
  <c r="C18" i="25"/>
  <c r="HK16" i="1"/>
  <c r="K18" i="25" s="1"/>
  <c r="A18" i="25"/>
  <c r="F18" i="25"/>
  <c r="G18" i="25" s="1"/>
  <c r="AA225" i="1"/>
  <c r="AA302" i="1"/>
  <c r="B18" i="25"/>
  <c r="AA223" i="1"/>
  <c r="AA315" i="1"/>
  <c r="AA234" i="1"/>
  <c r="AA232" i="1"/>
  <c r="D18" i="25"/>
  <c r="AA322" i="1"/>
  <c r="AA91" i="1"/>
  <c r="AB91" i="1" s="1"/>
  <c r="AC91" i="1" s="1"/>
  <c r="AD91" i="1" s="1"/>
  <c r="AA92" i="1"/>
  <c r="AB152" i="1"/>
  <c r="AA320" i="1"/>
  <c r="AA203" i="1"/>
  <c r="AA201" i="1"/>
  <c r="AA292" i="1"/>
  <c r="AB43" i="1"/>
  <c r="AA273" i="1"/>
  <c r="AA293" i="1"/>
  <c r="AA306" i="1"/>
  <c r="AA226" i="1"/>
  <c r="AA296" i="1"/>
  <c r="AB123" i="1"/>
  <c r="AA125" i="1"/>
  <c r="AB125" i="1" s="1"/>
  <c r="AC125" i="1" s="1"/>
  <c r="AA158" i="1"/>
  <c r="AA254" i="1"/>
  <c r="AA255" i="1"/>
  <c r="AA271" i="1"/>
  <c r="AA36" i="1"/>
  <c r="AA35" i="1"/>
  <c r="AB83" i="1"/>
  <c r="AC83" i="1" s="1"/>
  <c r="AA38" i="1"/>
  <c r="AA37" i="1"/>
  <c r="AA120" i="1"/>
  <c r="AB120" i="1" s="1"/>
  <c r="AC120" i="1" s="1"/>
  <c r="AD120" i="1" s="1"/>
  <c r="AA121" i="1"/>
  <c r="AA40" i="1"/>
  <c r="AA39" i="1"/>
  <c r="AA317" i="1"/>
  <c r="AB317" i="1" s="1"/>
  <c r="AC60" i="1"/>
  <c r="AA217" i="1"/>
  <c r="AA31" i="1"/>
  <c r="AA275" i="1"/>
  <c r="AA252" i="1"/>
  <c r="AB80" i="1"/>
  <c r="AC80" i="1" s="1"/>
  <c r="AB81" i="1"/>
  <c r="AA276" i="1"/>
  <c r="AA274" i="1"/>
  <c r="AA305" i="1"/>
  <c r="AB110" i="1"/>
  <c r="AB18" i="1"/>
  <c r="AC18" i="1" s="1"/>
  <c r="AD18" i="1" s="1"/>
  <c r="AE18" i="1" s="1"/>
  <c r="AF18" i="1" s="1"/>
  <c r="AG18" i="1" s="1"/>
  <c r="AH18" i="1" s="1"/>
  <c r="AI18" i="1" s="1"/>
  <c r="AJ18" i="1" s="1"/>
  <c r="AK18" i="1" s="1"/>
  <c r="AL18" i="1" s="1"/>
  <c r="AM18" i="1" s="1"/>
  <c r="AA174" i="1"/>
  <c r="AA312" i="1"/>
  <c r="AB109" i="1"/>
  <c r="AA176" i="1"/>
  <c r="AB107" i="1"/>
  <c r="AA258" i="1"/>
  <c r="AA304" i="1"/>
  <c r="AA287" i="1"/>
  <c r="AA205" i="1"/>
  <c r="AA179" i="1"/>
  <c r="AA233" i="1"/>
  <c r="AA190" i="1"/>
  <c r="AA168" i="1"/>
  <c r="AA298" i="1"/>
  <c r="AA314" i="1"/>
  <c r="AA247" i="1"/>
  <c r="AA175" i="1"/>
  <c r="AA313" i="1"/>
  <c r="AA311" i="1"/>
  <c r="AB108" i="1"/>
  <c r="AA260" i="1"/>
  <c r="AA71" i="1"/>
  <c r="AB71" i="1" s="1"/>
  <c r="AA235" i="1"/>
  <c r="AA220" i="1"/>
  <c r="AA294" i="1"/>
  <c r="AB100" i="1"/>
  <c r="AC100" i="1" s="1"/>
  <c r="AA199" i="1"/>
  <c r="AA244" i="1"/>
  <c r="AA303" i="1"/>
  <c r="AA213" i="1"/>
  <c r="AA185" i="1"/>
  <c r="AB44" i="1"/>
  <c r="AA186" i="1"/>
  <c r="AA237" i="1"/>
  <c r="AB153" i="1"/>
  <c r="AB24" i="1"/>
  <c r="AA54" i="1"/>
  <c r="AA246" i="1"/>
  <c r="AA248" i="1"/>
  <c r="AA268" i="1"/>
  <c r="AA196" i="1"/>
  <c r="AA135" i="1"/>
  <c r="AB135" i="1" s="1"/>
  <c r="AA283" i="1"/>
  <c r="AB57" i="1"/>
  <c r="AC58" i="1" s="1"/>
  <c r="AA192" i="1"/>
  <c r="AA251" i="1"/>
  <c r="AA202" i="1"/>
  <c r="AA105" i="1"/>
  <c r="AB105" i="1" s="1"/>
  <c r="AC105" i="1" s="1"/>
  <c r="AA212" i="1"/>
  <c r="AA264" i="1"/>
  <c r="AA239" i="1"/>
  <c r="AA285" i="1"/>
  <c r="AA211" i="1"/>
  <c r="AA140" i="1"/>
  <c r="AB140" i="1" s="1"/>
  <c r="AC140" i="1" s="1"/>
  <c r="AA278" i="1"/>
  <c r="AB279" i="1" s="1"/>
  <c r="AA266" i="1"/>
  <c r="AA218" i="1"/>
  <c r="AA29" i="1"/>
  <c r="AA170" i="1"/>
  <c r="AA291" i="1"/>
  <c r="AB25" i="1"/>
  <c r="AA28" i="1"/>
  <c r="AA164" i="1"/>
  <c r="AA191" i="1"/>
  <c r="AB102" i="1"/>
  <c r="AA209" i="1"/>
  <c r="AA300" i="1"/>
  <c r="AA301" i="1"/>
  <c r="AA188" i="1"/>
  <c r="AA187" i="1"/>
  <c r="AA193" i="1"/>
  <c r="AA253" i="1"/>
  <c r="AA180" i="1"/>
  <c r="AA284" i="1"/>
  <c r="AA163" i="1"/>
  <c r="AA243" i="1"/>
  <c r="AA96" i="1"/>
  <c r="AB96" i="1" s="1"/>
  <c r="AC96" i="1" s="1"/>
  <c r="AD96" i="1" s="1"/>
  <c r="AA97" i="1"/>
  <c r="AB20" i="1"/>
  <c r="AB21" i="1"/>
  <c r="AA162" i="1"/>
  <c r="AA204" i="1"/>
  <c r="AC59" i="1"/>
  <c r="AB19" i="1"/>
  <c r="AA115" i="1"/>
  <c r="AB115" i="1" s="1"/>
  <c r="AC115" i="1" s="1"/>
  <c r="AA116" i="1"/>
  <c r="AA189" i="1"/>
  <c r="AA241" i="1"/>
  <c r="AA242" i="1"/>
  <c r="AA215" i="1"/>
  <c r="AA214" i="1"/>
  <c r="AA182" i="1"/>
  <c r="AA27" i="1"/>
  <c r="AB27" i="1" s="1"/>
  <c r="AC27" i="1" s="1"/>
  <c r="AA277" i="1"/>
  <c r="AA146" i="1"/>
  <c r="AB146" i="1" s="1"/>
  <c r="AC146" i="1" s="1"/>
  <c r="AD146" i="1" s="1"/>
  <c r="AA147" i="1"/>
  <c r="AA240" i="1"/>
  <c r="AA261" i="1"/>
  <c r="AA141" i="1"/>
  <c r="AA142" i="1"/>
  <c r="AA267" i="1"/>
  <c r="AA290" i="1"/>
  <c r="AA256" i="1"/>
  <c r="AA30" i="1"/>
  <c r="AA206" i="1"/>
  <c r="AB23" i="1"/>
  <c r="AC23" i="1" s="1"/>
  <c r="AA245" i="1"/>
  <c r="AA207" i="1"/>
  <c r="AA169" i="1"/>
  <c r="AA46" i="1"/>
  <c r="AB46" i="1" s="1"/>
  <c r="AC46" i="1" s="1"/>
  <c r="AA47" i="1"/>
  <c r="AA295" i="1"/>
  <c r="AA52" i="1"/>
  <c r="AB52" i="1" s="1"/>
  <c r="AC52" i="1" s="1"/>
  <c r="AA53" i="1"/>
  <c r="AA319" i="1"/>
  <c r="AA236" i="1"/>
  <c r="AA282" i="1"/>
  <c r="AA166" i="1"/>
  <c r="AA167" i="1"/>
  <c r="AA73" i="1"/>
  <c r="AB73" i="1" s="1"/>
  <c r="AA74" i="1"/>
  <c r="AA111" i="1"/>
  <c r="AB111" i="1" s="1"/>
  <c r="AA112" i="1"/>
  <c r="AC61" i="1"/>
  <c r="AA249" i="1"/>
  <c r="AA250" i="1"/>
  <c r="AA286" i="1"/>
  <c r="AA172" i="1"/>
  <c r="AA173" i="1"/>
  <c r="AB155" i="1"/>
  <c r="AC155" i="1" s="1"/>
  <c r="AB156" i="1"/>
  <c r="AA200" i="1"/>
  <c r="AA262" i="1"/>
  <c r="AA297" i="1"/>
  <c r="AA165" i="1"/>
  <c r="AA299" i="1"/>
  <c r="AA64" i="1"/>
  <c r="AA65" i="1"/>
  <c r="AA321" i="1"/>
  <c r="AA269" i="1"/>
  <c r="AA259" i="1"/>
  <c r="AB68" i="1"/>
  <c r="AC68" i="1" s="1"/>
  <c r="AB69" i="1"/>
  <c r="AA288" i="1"/>
  <c r="AA128" i="1"/>
  <c r="AB128" i="1" s="1"/>
  <c r="AA129" i="1"/>
  <c r="AA171" i="1"/>
  <c r="AA126" i="1"/>
  <c r="AA183" i="1"/>
  <c r="AA184" i="1"/>
  <c r="AA219" i="1"/>
  <c r="AA222" i="1"/>
  <c r="AA221" i="1"/>
  <c r="AC79" i="1"/>
  <c r="AA63" i="1"/>
  <c r="AB63" i="1" s="1"/>
  <c r="AC63" i="1" s="1"/>
  <c r="AA194" i="1"/>
  <c r="AB87" i="1"/>
  <c r="AC87" i="1" s="1"/>
  <c r="AD87" i="1" s="1"/>
  <c r="AB88" i="1"/>
  <c r="AC104" i="1"/>
  <c r="AA197" i="1"/>
  <c r="AA198" i="1"/>
  <c r="AA136" i="1"/>
  <c r="AA137" i="1"/>
  <c r="AA216" i="1"/>
  <c r="AA33" i="1"/>
  <c r="AA34" i="1"/>
  <c r="AA161" i="1"/>
  <c r="AA160" i="1"/>
  <c r="AA265" i="1"/>
  <c r="AA238" i="1"/>
  <c r="AC43" i="1" l="1"/>
  <c r="AB157" i="1"/>
  <c r="AB33" i="1"/>
  <c r="AC102" i="1"/>
  <c r="AD86" i="1"/>
  <c r="AB56" i="1"/>
  <c r="AC150" i="1"/>
  <c r="AC71" i="1"/>
  <c r="AB280" i="1"/>
  <c r="AD63" i="1"/>
  <c r="AB76" i="1"/>
  <c r="AB77" i="1"/>
  <c r="AB55" i="1"/>
  <c r="AB315" i="1"/>
  <c r="AB227" i="1"/>
  <c r="AB151" i="1"/>
  <c r="AC151" i="1" s="1"/>
  <c r="AB178" i="1"/>
  <c r="AC50" i="1"/>
  <c r="AD51" i="1" s="1"/>
  <c r="AB228" i="1"/>
  <c r="AB230" i="1"/>
  <c r="AB229" i="1"/>
  <c r="AB158" i="1"/>
  <c r="AB231" i="1"/>
  <c r="AB309" i="1"/>
  <c r="AB134" i="1"/>
  <c r="AC134" i="1" s="1"/>
  <c r="AD134" i="1" s="1"/>
  <c r="AE134" i="1" s="1"/>
  <c r="AN18" i="1"/>
  <c r="AO18" i="1" s="1"/>
  <c r="AP18" i="1" s="1"/>
  <c r="AQ18" i="1" s="1"/>
  <c r="AR18" i="1" s="1"/>
  <c r="AS18" i="1" s="1"/>
  <c r="AT18" i="1" s="1"/>
  <c r="AU18" i="1" s="1"/>
  <c r="AV18" i="1" s="1"/>
  <c r="AW18" i="1" s="1"/>
  <c r="AX18" i="1" s="1"/>
  <c r="AY18" i="1" s="1"/>
  <c r="AZ18" i="1" s="1"/>
  <c r="BA18" i="1" s="1"/>
  <c r="BB18" i="1" s="1"/>
  <c r="BC18" i="1" s="1"/>
  <c r="BD18" i="1" s="1"/>
  <c r="BE18" i="1" s="1"/>
  <c r="BF18" i="1" s="1"/>
  <c r="BG18" i="1" s="1"/>
  <c r="BH18" i="1" s="1"/>
  <c r="BI18" i="1" s="1"/>
  <c r="BJ18" i="1" s="1"/>
  <c r="BK18" i="1" s="1"/>
  <c r="BL18" i="1" s="1"/>
  <c r="BM18" i="1" s="1"/>
  <c r="BN18" i="1" s="1"/>
  <c r="BO18" i="1" s="1"/>
  <c r="BP18" i="1" s="1"/>
  <c r="BQ18" i="1" s="1"/>
  <c r="BR18" i="1" s="1"/>
  <c r="BS18" i="1" s="1"/>
  <c r="BT18" i="1" s="1"/>
  <c r="BU18" i="1" s="1"/>
  <c r="BV18" i="1" s="1"/>
  <c r="BW18" i="1" s="1"/>
  <c r="BX18" i="1" s="1"/>
  <c r="BY18" i="1" s="1"/>
  <c r="BZ18" i="1" s="1"/>
  <c r="CA18" i="1" s="1"/>
  <c r="CB18" i="1" s="1"/>
  <c r="CC18" i="1" s="1"/>
  <c r="CD18" i="1" s="1"/>
  <c r="CE18" i="1" s="1"/>
  <c r="CF18" i="1" s="1"/>
  <c r="CG18" i="1" s="1"/>
  <c r="CH18" i="1" s="1"/>
  <c r="CI18" i="1" s="1"/>
  <c r="CJ18" i="1" s="1"/>
  <c r="CK18" i="1" s="1"/>
  <c r="CL18" i="1" s="1"/>
  <c r="CM18" i="1" s="1"/>
  <c r="CN18" i="1" s="1"/>
  <c r="CO18" i="1" s="1"/>
  <c r="CP18" i="1" s="1"/>
  <c r="CQ18" i="1" s="1"/>
  <c r="CR18" i="1" s="1"/>
  <c r="CS18" i="1" s="1"/>
  <c r="CT18" i="1" s="1"/>
  <c r="CU18" i="1" s="1"/>
  <c r="CV18" i="1" s="1"/>
  <c r="CW18" i="1" s="1"/>
  <c r="CX18" i="1" s="1"/>
  <c r="CY18" i="1" s="1"/>
  <c r="CZ18" i="1" s="1"/>
  <c r="DA18" i="1" s="1"/>
  <c r="DB18" i="1" s="1"/>
  <c r="DC18" i="1" s="1"/>
  <c r="DD18" i="1" s="1"/>
  <c r="DE18" i="1" s="1"/>
  <c r="DF18" i="1" s="1"/>
  <c r="DG18" i="1" s="1"/>
  <c r="DH18" i="1" s="1"/>
  <c r="DI18" i="1" s="1"/>
  <c r="DJ18" i="1" s="1"/>
  <c r="DK18" i="1" s="1"/>
  <c r="DL18" i="1" s="1"/>
  <c r="DM18" i="1" s="1"/>
  <c r="DN18" i="1" s="1"/>
  <c r="DO18" i="1" s="1"/>
  <c r="DP18" i="1" s="1"/>
  <c r="DQ18" i="1" s="1"/>
  <c r="DR18" i="1" s="1"/>
  <c r="DS18" i="1" s="1"/>
  <c r="DT18" i="1" s="1"/>
  <c r="DU18" i="1" s="1"/>
  <c r="DV18" i="1" s="1"/>
  <c r="DW18" i="1" s="1"/>
  <c r="DX18" i="1" s="1"/>
  <c r="DY18" i="1" s="1"/>
  <c r="DZ18" i="1" s="1"/>
  <c r="EA18" i="1" s="1"/>
  <c r="EB18" i="1" s="1"/>
  <c r="EC18" i="1" s="1"/>
  <c r="ED18" i="1" s="1"/>
  <c r="EE18" i="1" s="1"/>
  <c r="EF18" i="1" s="1"/>
  <c r="EG18" i="1" s="1"/>
  <c r="EH18" i="1" s="1"/>
  <c r="EI18" i="1" s="1"/>
  <c r="EJ18" i="1" s="1"/>
  <c r="EK18" i="1" s="1"/>
  <c r="EL18" i="1" s="1"/>
  <c r="EM18" i="1" s="1"/>
  <c r="EN18" i="1" s="1"/>
  <c r="EO18" i="1" s="1"/>
  <c r="EP18" i="1" s="1"/>
  <c r="EQ18" i="1" s="1"/>
  <c r="ER18" i="1" s="1"/>
  <c r="ES18" i="1" s="1"/>
  <c r="ET18" i="1" s="1"/>
  <c r="EU18" i="1" s="1"/>
  <c r="EV18" i="1" s="1"/>
  <c r="EW18" i="1" s="1"/>
  <c r="EX18" i="1" s="1"/>
  <c r="EY18" i="1" s="1"/>
  <c r="EZ18" i="1" s="1"/>
  <c r="FA18" i="1" s="1"/>
  <c r="FB18" i="1" s="1"/>
  <c r="FC18" i="1" s="1"/>
  <c r="FD18" i="1" s="1"/>
  <c r="FE18" i="1" s="1"/>
  <c r="FF18" i="1" s="1"/>
  <c r="FG18" i="1" s="1"/>
  <c r="FH18" i="1" s="1"/>
  <c r="FI18" i="1" s="1"/>
  <c r="FJ18" i="1" s="1"/>
  <c r="FK18" i="1" s="1"/>
  <c r="FL18" i="1" s="1"/>
  <c r="FM18" i="1" s="1"/>
  <c r="FN18" i="1" s="1"/>
  <c r="FO18" i="1" s="1"/>
  <c r="FP18" i="1" s="1"/>
  <c r="FQ18" i="1" s="1"/>
  <c r="FR18" i="1" s="1"/>
  <c r="FS18" i="1" s="1"/>
  <c r="FT18" i="1" s="1"/>
  <c r="FU18" i="1" s="1"/>
  <c r="FV18" i="1" s="1"/>
  <c r="FW18" i="1" s="1"/>
  <c r="FX18" i="1" s="1"/>
  <c r="FY18" i="1" s="1"/>
  <c r="FZ18" i="1" s="1"/>
  <c r="GA18" i="1" s="1"/>
  <c r="GB18" i="1" s="1"/>
  <c r="GC18" i="1" s="1"/>
  <c r="GD18" i="1" s="1"/>
  <c r="GE18" i="1" s="1"/>
  <c r="GF18" i="1" s="1"/>
  <c r="GG18" i="1" s="1"/>
  <c r="GH18" i="1" s="1"/>
  <c r="GI18" i="1" s="1"/>
  <c r="GJ18" i="1" s="1"/>
  <c r="GK18" i="1" s="1"/>
  <c r="GL18" i="1" s="1"/>
  <c r="GM18" i="1" s="1"/>
  <c r="GN18" i="1" s="1"/>
  <c r="GO18" i="1" s="1"/>
  <c r="GP18" i="1" s="1"/>
  <c r="GQ18" i="1" s="1"/>
  <c r="GR18" i="1" s="1"/>
  <c r="GS18" i="1" s="1"/>
  <c r="GT18" i="1" s="1"/>
  <c r="GU18" i="1" s="1"/>
  <c r="GV18" i="1" s="1"/>
  <c r="GW18" i="1" s="1"/>
  <c r="GX18" i="1" s="1"/>
  <c r="GY18" i="1" s="1"/>
  <c r="GZ18" i="1" s="1"/>
  <c r="HA18" i="1" s="1"/>
  <c r="HB18" i="1" s="1"/>
  <c r="HC18" i="1" s="1"/>
  <c r="HD18" i="1" s="1"/>
  <c r="HE18" i="1" s="1"/>
  <c r="HF18" i="1" s="1"/>
  <c r="HG18" i="1" s="1"/>
  <c r="HH18" i="1" s="1"/>
  <c r="HI18" i="1" s="1"/>
  <c r="HJ18" i="1" s="1"/>
  <c r="AB209" i="1"/>
  <c r="AB177" i="1"/>
  <c r="AC153" i="1"/>
  <c r="AD52" i="1"/>
  <c r="AC111" i="1"/>
  <c r="AB308" i="1"/>
  <c r="AC110" i="1"/>
  <c r="AB288" i="1"/>
  <c r="AB307" i="1"/>
  <c r="AB316" i="1"/>
  <c r="AB224" i="1"/>
  <c r="AC124" i="1"/>
  <c r="C19" i="25"/>
  <c r="D19" i="25"/>
  <c r="A19" i="25"/>
  <c r="F19" i="25"/>
  <c r="G19" i="25" s="1"/>
  <c r="B19" i="25"/>
  <c r="E19" i="25"/>
  <c r="HK17" i="1"/>
  <c r="K19" i="25" s="1"/>
  <c r="AB225" i="1"/>
  <c r="AB306" i="1"/>
  <c r="AD61" i="1"/>
  <c r="AC44" i="1"/>
  <c r="AD44" i="1" s="1"/>
  <c r="AB226" i="1"/>
  <c r="AB305" i="1"/>
  <c r="AB126" i="1"/>
  <c r="AC126" i="1" s="1"/>
  <c r="AD126" i="1" s="1"/>
  <c r="AC84" i="1"/>
  <c r="AD84" i="1" s="1"/>
  <c r="AB31" i="1"/>
  <c r="AB293" i="1"/>
  <c r="AB233" i="1"/>
  <c r="AB200" i="1"/>
  <c r="AB292" i="1"/>
  <c r="AB253" i="1"/>
  <c r="AB234" i="1"/>
  <c r="AB272" i="1"/>
  <c r="AB274" i="1"/>
  <c r="AB238" i="1"/>
  <c r="AB271" i="1"/>
  <c r="AB236" i="1"/>
  <c r="AB202" i="1"/>
  <c r="AB180" i="1"/>
  <c r="AB92" i="1"/>
  <c r="AC92" i="1" s="1"/>
  <c r="AD92" i="1" s="1"/>
  <c r="AE92" i="1" s="1"/>
  <c r="AB93" i="1"/>
  <c r="AB175" i="1"/>
  <c r="AB39" i="1"/>
  <c r="AB297" i="1"/>
  <c r="AC19" i="1"/>
  <c r="AD19" i="1" s="1"/>
  <c r="AE19" i="1" s="1"/>
  <c r="AF19" i="1" s="1"/>
  <c r="AG19" i="1" s="1"/>
  <c r="AH19" i="1" s="1"/>
  <c r="AI19" i="1" s="1"/>
  <c r="AJ19" i="1" s="1"/>
  <c r="AK19" i="1" s="1"/>
  <c r="AL19" i="1" s="1"/>
  <c r="AM19" i="1" s="1"/>
  <c r="AN19" i="1" s="1"/>
  <c r="AB276" i="1"/>
  <c r="AB40" i="1"/>
  <c r="AB41" i="1"/>
  <c r="AB121" i="1"/>
  <c r="AC121" i="1" s="1"/>
  <c r="AD121" i="1" s="1"/>
  <c r="AE121" i="1" s="1"/>
  <c r="AB122" i="1"/>
  <c r="AB36" i="1"/>
  <c r="AB37" i="1"/>
  <c r="AB38" i="1"/>
  <c r="AB264" i="1"/>
  <c r="AB262" i="1"/>
  <c r="AC57" i="1"/>
  <c r="AD58" i="1" s="1"/>
  <c r="AB311" i="1"/>
  <c r="AB275" i="1"/>
  <c r="AB216" i="1"/>
  <c r="AB176" i="1"/>
  <c r="AB273" i="1"/>
  <c r="AB232" i="1"/>
  <c r="AC108" i="1"/>
  <c r="AC81" i="1"/>
  <c r="AD81" i="1" s="1"/>
  <c r="AC82" i="1"/>
  <c r="AE87" i="1"/>
  <c r="AB165" i="1"/>
  <c r="AC101" i="1"/>
  <c r="AD101" i="1" s="1"/>
  <c r="AB169" i="1"/>
  <c r="AC25" i="1"/>
  <c r="AB282" i="1"/>
  <c r="AB181" i="1"/>
  <c r="AB29" i="1"/>
  <c r="AB254" i="1"/>
  <c r="AB251" i="1"/>
  <c r="AB204" i="1"/>
  <c r="AB310" i="1"/>
  <c r="AB313" i="1"/>
  <c r="AB259" i="1"/>
  <c r="AB269" i="1"/>
  <c r="AC26" i="1"/>
  <c r="AC109" i="1"/>
  <c r="AB304" i="1"/>
  <c r="AB170" i="1"/>
  <c r="AB106" i="1"/>
  <c r="AC106" i="1" s="1"/>
  <c r="AD106" i="1" s="1"/>
  <c r="AB194" i="1"/>
  <c r="AC45" i="1"/>
  <c r="AB240" i="1"/>
  <c r="AB219" i="1"/>
  <c r="AB299" i="1"/>
  <c r="AB28" i="1"/>
  <c r="AC28" i="1" s="1"/>
  <c r="AD28" i="1" s="1"/>
  <c r="AB295" i="1"/>
  <c r="AB284" i="1"/>
  <c r="AB312" i="1"/>
  <c r="AB290" i="1"/>
  <c r="AC154" i="1"/>
  <c r="AB277" i="1"/>
  <c r="AB314" i="1"/>
  <c r="AB247" i="1"/>
  <c r="AB72" i="1"/>
  <c r="AC72" i="1" s="1"/>
  <c r="AD72" i="1" s="1"/>
  <c r="AB189" i="1"/>
  <c r="AD60" i="1"/>
  <c r="AB173" i="1"/>
  <c r="AB187" i="1"/>
  <c r="AB303" i="1"/>
  <c r="AB167" i="1"/>
  <c r="AB191" i="1"/>
  <c r="AB207" i="1"/>
  <c r="AC56" i="1"/>
  <c r="AB127" i="1"/>
  <c r="AB168" i="1"/>
  <c r="AB221" i="1"/>
  <c r="AB183" i="1"/>
  <c r="AC103" i="1"/>
  <c r="AB210" i="1"/>
  <c r="AB249" i="1"/>
  <c r="AB199" i="1"/>
  <c r="AB320" i="1"/>
  <c r="AB281" i="1"/>
  <c r="AB195" i="1"/>
  <c r="AB192" i="1"/>
  <c r="AB186" i="1"/>
  <c r="AB248" i="1"/>
  <c r="AB263" i="1"/>
  <c r="AB267" i="1"/>
  <c r="AD62" i="1"/>
  <c r="AB197" i="1"/>
  <c r="AB30" i="1"/>
  <c r="AB283" i="1"/>
  <c r="AB211" i="1"/>
  <c r="AB212" i="1"/>
  <c r="AB205" i="1"/>
  <c r="AB179" i="1"/>
  <c r="AB296" i="1"/>
  <c r="AB203" i="1"/>
  <c r="AB301" i="1"/>
  <c r="AB302" i="1"/>
  <c r="AB220" i="1"/>
  <c r="AB34" i="1"/>
  <c r="AC34" i="1" s="1"/>
  <c r="AB35" i="1"/>
  <c r="AB198" i="1"/>
  <c r="AB171" i="1"/>
  <c r="AB235" i="1"/>
  <c r="AB321" i="1"/>
  <c r="AB322" i="1"/>
  <c r="AB286" i="1"/>
  <c r="AB287" i="1"/>
  <c r="AB261" i="1"/>
  <c r="AD105" i="1"/>
  <c r="AB270" i="1"/>
  <c r="AB300" i="1"/>
  <c r="AB129" i="1"/>
  <c r="AC129" i="1" s="1"/>
  <c r="AB130" i="1"/>
  <c r="AB65" i="1"/>
  <c r="AB66" i="1"/>
  <c r="AB112" i="1"/>
  <c r="AC112" i="1" s="1"/>
  <c r="AB113" i="1"/>
  <c r="AB162" i="1"/>
  <c r="AB242" i="1"/>
  <c r="AB243" i="1"/>
  <c r="AB172" i="1"/>
  <c r="AB215" i="1"/>
  <c r="AB266" i="1"/>
  <c r="AB265" i="1"/>
  <c r="AC24" i="1"/>
  <c r="AB222" i="1"/>
  <c r="AB223" i="1"/>
  <c r="AC69" i="1"/>
  <c r="AD69" i="1" s="1"/>
  <c r="AC70" i="1"/>
  <c r="AB64" i="1"/>
  <c r="AC64" i="1" s="1"/>
  <c r="AD64" i="1" s="1"/>
  <c r="AE64" i="1" s="1"/>
  <c r="AB166" i="1"/>
  <c r="AB53" i="1"/>
  <c r="AC53" i="1" s="1"/>
  <c r="AD53" i="1" s="1"/>
  <c r="AB54" i="1"/>
  <c r="AB260" i="1"/>
  <c r="AB239" i="1"/>
  <c r="AB164" i="1"/>
  <c r="AB294" i="1"/>
  <c r="AC21" i="1"/>
  <c r="AC22" i="1"/>
  <c r="AB163" i="1"/>
  <c r="AB193" i="1"/>
  <c r="AB190" i="1"/>
  <c r="AB237" i="1"/>
  <c r="AB137" i="1"/>
  <c r="AB138" i="1"/>
  <c r="AB136" i="1"/>
  <c r="AC136" i="1" s="1"/>
  <c r="AB174" i="1"/>
  <c r="AB160" i="1"/>
  <c r="AB159" i="1"/>
  <c r="AB201" i="1"/>
  <c r="AD80" i="1"/>
  <c r="AB268" i="1"/>
  <c r="AB206" i="1"/>
  <c r="AB116" i="1"/>
  <c r="AC116" i="1" s="1"/>
  <c r="AD116" i="1" s="1"/>
  <c r="AB117" i="1"/>
  <c r="AC20" i="1"/>
  <c r="AB289" i="1"/>
  <c r="AB319" i="1"/>
  <c r="AB318" i="1"/>
  <c r="AB47" i="1"/>
  <c r="AC47" i="1" s="1"/>
  <c r="AD47" i="1" s="1"/>
  <c r="AB48" i="1"/>
  <c r="AB214" i="1"/>
  <c r="AB213" i="1"/>
  <c r="AB161" i="1"/>
  <c r="AB291" i="1"/>
  <c r="AB217" i="1"/>
  <c r="AC156" i="1"/>
  <c r="AD156" i="1" s="1"/>
  <c r="AC157" i="1"/>
  <c r="AB74" i="1"/>
  <c r="AC74" i="1" s="1"/>
  <c r="AB75" i="1"/>
  <c r="AB218" i="1"/>
  <c r="AB142" i="1"/>
  <c r="AB143" i="1"/>
  <c r="AB278" i="1"/>
  <c r="AB244" i="1"/>
  <c r="AB298" i="1"/>
  <c r="AB32" i="1"/>
  <c r="AB188" i="1"/>
  <c r="AB196" i="1"/>
  <c r="AC88" i="1"/>
  <c r="AD88" i="1" s="1"/>
  <c r="AE88" i="1" s="1"/>
  <c r="AC89" i="1"/>
  <c r="AB184" i="1"/>
  <c r="AB185" i="1"/>
  <c r="AB250" i="1"/>
  <c r="AB245" i="1"/>
  <c r="AB246" i="1"/>
  <c r="AB256" i="1"/>
  <c r="AB255" i="1"/>
  <c r="AB141" i="1"/>
  <c r="AC141" i="1" s="1"/>
  <c r="AD141" i="1" s="1"/>
  <c r="AB147" i="1"/>
  <c r="AC147" i="1" s="1"/>
  <c r="AD147" i="1" s="1"/>
  <c r="AE147" i="1" s="1"/>
  <c r="AB148" i="1"/>
  <c r="AB182" i="1"/>
  <c r="AB241" i="1"/>
  <c r="AB208" i="1"/>
  <c r="AD59" i="1"/>
  <c r="AB252" i="1"/>
  <c r="AB97" i="1"/>
  <c r="AC97" i="1" s="1"/>
  <c r="AD97" i="1" s="1"/>
  <c r="AE97" i="1" s="1"/>
  <c r="AB98" i="1"/>
  <c r="AB257" i="1"/>
  <c r="AB285" i="1"/>
  <c r="AB258" i="1"/>
  <c r="AE62" i="1" l="1"/>
  <c r="AD103" i="1"/>
  <c r="AC305" i="1"/>
  <c r="AD151" i="1"/>
  <c r="AC316" i="1"/>
  <c r="AD112" i="1"/>
  <c r="AC77" i="1"/>
  <c r="AC78" i="1"/>
  <c r="AC229" i="1"/>
  <c r="AC228" i="1"/>
  <c r="AD229" i="1" s="1"/>
  <c r="AC230" i="1"/>
  <c r="AC231" i="1"/>
  <c r="AD230" i="1" s="1"/>
  <c r="AC152" i="1"/>
  <c r="AD152" i="1" s="1"/>
  <c r="AE152" i="1" s="1"/>
  <c r="AC226" i="1"/>
  <c r="AE53" i="1"/>
  <c r="AC308" i="1"/>
  <c r="AF88" i="1"/>
  <c r="AC32" i="1"/>
  <c r="AD111" i="1"/>
  <c r="AC307" i="1"/>
  <c r="AC227" i="1"/>
  <c r="AC237" i="1"/>
  <c r="AE52" i="1"/>
  <c r="AC281" i="1"/>
  <c r="AD154" i="1"/>
  <c r="AD20" i="1"/>
  <c r="AE20" i="1" s="1"/>
  <c r="AF20" i="1" s="1"/>
  <c r="AG20" i="1" s="1"/>
  <c r="AH20" i="1" s="1"/>
  <c r="AI20" i="1" s="1"/>
  <c r="AJ20" i="1" s="1"/>
  <c r="AK20" i="1" s="1"/>
  <c r="AL20" i="1" s="1"/>
  <c r="AM20" i="1" s="1"/>
  <c r="AN20" i="1" s="1"/>
  <c r="AO20" i="1" s="1"/>
  <c r="AC225" i="1"/>
  <c r="AD85" i="1"/>
  <c r="AE85" i="1" s="1"/>
  <c r="AC272" i="1"/>
  <c r="AC273" i="1"/>
  <c r="AC306" i="1"/>
  <c r="AC135" i="1"/>
  <c r="AD135" i="1" s="1"/>
  <c r="AE135" i="1" s="1"/>
  <c r="AF135" i="1" s="1"/>
  <c r="D20" i="25"/>
  <c r="HK18" i="1"/>
  <c r="K20" i="25" s="1"/>
  <c r="AD45" i="1"/>
  <c r="AE45" i="1" s="1"/>
  <c r="AC176" i="1"/>
  <c r="AO19" i="1"/>
  <c r="AP19" i="1" s="1"/>
  <c r="AQ19" i="1" s="1"/>
  <c r="AR19" i="1" s="1"/>
  <c r="AS19" i="1" s="1"/>
  <c r="AT19" i="1" s="1"/>
  <c r="AU19" i="1" s="1"/>
  <c r="AV19" i="1" s="1"/>
  <c r="AW19" i="1" s="1"/>
  <c r="AX19" i="1" s="1"/>
  <c r="AY19" i="1" s="1"/>
  <c r="AZ19" i="1" s="1"/>
  <c r="BA19" i="1" s="1"/>
  <c r="BB19" i="1" s="1"/>
  <c r="BC19" i="1" s="1"/>
  <c r="BD19" i="1" s="1"/>
  <c r="BE19" i="1" s="1"/>
  <c r="BF19" i="1" s="1"/>
  <c r="BG19" i="1" s="1"/>
  <c r="BH19" i="1" s="1"/>
  <c r="BI19" i="1" s="1"/>
  <c r="BJ19" i="1" s="1"/>
  <c r="BK19" i="1" s="1"/>
  <c r="BL19" i="1" s="1"/>
  <c r="BM19" i="1" s="1"/>
  <c r="BN19" i="1" s="1"/>
  <c r="BO19" i="1" s="1"/>
  <c r="BP19" i="1" s="1"/>
  <c r="BQ19" i="1" s="1"/>
  <c r="BR19" i="1" s="1"/>
  <c r="BS19" i="1" s="1"/>
  <c r="BT19" i="1" s="1"/>
  <c r="BU19" i="1" s="1"/>
  <c r="BV19" i="1" s="1"/>
  <c r="BW19" i="1" s="1"/>
  <c r="BX19" i="1" s="1"/>
  <c r="BY19" i="1" s="1"/>
  <c r="BZ19" i="1" s="1"/>
  <c r="CA19" i="1" s="1"/>
  <c r="CB19" i="1" s="1"/>
  <c r="CC19" i="1" s="1"/>
  <c r="CD19" i="1" s="1"/>
  <c r="CE19" i="1" s="1"/>
  <c r="CF19" i="1" s="1"/>
  <c r="CG19" i="1" s="1"/>
  <c r="CH19" i="1" s="1"/>
  <c r="CI19" i="1" s="1"/>
  <c r="CJ19" i="1" s="1"/>
  <c r="CK19" i="1" s="1"/>
  <c r="CL19" i="1" s="1"/>
  <c r="CM19" i="1" s="1"/>
  <c r="CN19" i="1" s="1"/>
  <c r="CO19" i="1" s="1"/>
  <c r="CP19" i="1" s="1"/>
  <c r="CQ19" i="1" s="1"/>
  <c r="CR19" i="1" s="1"/>
  <c r="CS19" i="1" s="1"/>
  <c r="CT19" i="1" s="1"/>
  <c r="CU19" i="1" s="1"/>
  <c r="CV19" i="1" s="1"/>
  <c r="CW19" i="1" s="1"/>
  <c r="CX19" i="1" s="1"/>
  <c r="CY19" i="1" s="1"/>
  <c r="CZ19" i="1" s="1"/>
  <c r="DA19" i="1" s="1"/>
  <c r="DB19" i="1" s="1"/>
  <c r="DC19" i="1" s="1"/>
  <c r="DD19" i="1" s="1"/>
  <c r="DE19" i="1" s="1"/>
  <c r="DF19" i="1" s="1"/>
  <c r="DG19" i="1" s="1"/>
  <c r="DH19" i="1" s="1"/>
  <c r="DI19" i="1" s="1"/>
  <c r="DJ19" i="1" s="1"/>
  <c r="DK19" i="1" s="1"/>
  <c r="DL19" i="1" s="1"/>
  <c r="DM19" i="1" s="1"/>
  <c r="DN19" i="1" s="1"/>
  <c r="DO19" i="1" s="1"/>
  <c r="DP19" i="1" s="1"/>
  <c r="DQ19" i="1" s="1"/>
  <c r="DR19" i="1" s="1"/>
  <c r="DS19" i="1" s="1"/>
  <c r="DT19" i="1" s="1"/>
  <c r="DU19" i="1" s="1"/>
  <c r="DV19" i="1" s="1"/>
  <c r="DW19" i="1" s="1"/>
  <c r="DX19" i="1" s="1"/>
  <c r="DY19" i="1" s="1"/>
  <c r="DZ19" i="1" s="1"/>
  <c r="EA19" i="1" s="1"/>
  <c r="EB19" i="1" s="1"/>
  <c r="EC19" i="1" s="1"/>
  <c r="ED19" i="1" s="1"/>
  <c r="EE19" i="1" s="1"/>
  <c r="EF19" i="1" s="1"/>
  <c r="EG19" i="1" s="1"/>
  <c r="EH19" i="1" s="1"/>
  <c r="EI19" i="1" s="1"/>
  <c r="EJ19" i="1" s="1"/>
  <c r="EK19" i="1" s="1"/>
  <c r="EL19" i="1" s="1"/>
  <c r="EM19" i="1" s="1"/>
  <c r="EN19" i="1" s="1"/>
  <c r="EO19" i="1" s="1"/>
  <c r="EP19" i="1" s="1"/>
  <c r="EQ19" i="1" s="1"/>
  <c r="ER19" i="1" s="1"/>
  <c r="ES19" i="1" s="1"/>
  <c r="ET19" i="1" s="1"/>
  <c r="EU19" i="1" s="1"/>
  <c r="EV19" i="1" s="1"/>
  <c r="EW19" i="1" s="1"/>
  <c r="EX19" i="1" s="1"/>
  <c r="EY19" i="1" s="1"/>
  <c r="EZ19" i="1" s="1"/>
  <c r="FA19" i="1" s="1"/>
  <c r="FB19" i="1" s="1"/>
  <c r="FC19" i="1" s="1"/>
  <c r="FD19" i="1" s="1"/>
  <c r="FE19" i="1" s="1"/>
  <c r="FF19" i="1" s="1"/>
  <c r="FG19" i="1" s="1"/>
  <c r="FH19" i="1" s="1"/>
  <c r="FI19" i="1" s="1"/>
  <c r="FJ19" i="1" s="1"/>
  <c r="FK19" i="1" s="1"/>
  <c r="FL19" i="1" s="1"/>
  <c r="FM19" i="1" s="1"/>
  <c r="FN19" i="1" s="1"/>
  <c r="FO19" i="1" s="1"/>
  <c r="FP19" i="1" s="1"/>
  <c r="FQ19" i="1" s="1"/>
  <c r="FR19" i="1" s="1"/>
  <c r="FS19" i="1" s="1"/>
  <c r="FT19" i="1" s="1"/>
  <c r="FU19" i="1" s="1"/>
  <c r="FV19" i="1" s="1"/>
  <c r="FW19" i="1" s="1"/>
  <c r="FX19" i="1" s="1"/>
  <c r="FY19" i="1" s="1"/>
  <c r="FZ19" i="1" s="1"/>
  <c r="GA19" i="1" s="1"/>
  <c r="GB19" i="1" s="1"/>
  <c r="GC19" i="1" s="1"/>
  <c r="GD19" i="1" s="1"/>
  <c r="GE19" i="1" s="1"/>
  <c r="GF19" i="1" s="1"/>
  <c r="GG19" i="1" s="1"/>
  <c r="GH19" i="1" s="1"/>
  <c r="GI19" i="1" s="1"/>
  <c r="GJ19" i="1" s="1"/>
  <c r="GK19" i="1" s="1"/>
  <c r="GL19" i="1" s="1"/>
  <c r="GM19" i="1" s="1"/>
  <c r="GN19" i="1" s="1"/>
  <c r="GO19" i="1" s="1"/>
  <c r="GP19" i="1" s="1"/>
  <c r="GQ19" i="1" s="1"/>
  <c r="GR19" i="1" s="1"/>
  <c r="GS19" i="1" s="1"/>
  <c r="GT19" i="1" s="1"/>
  <c r="GU19" i="1" s="1"/>
  <c r="GV19" i="1" s="1"/>
  <c r="GW19" i="1" s="1"/>
  <c r="GX19" i="1" s="1"/>
  <c r="GY19" i="1" s="1"/>
  <c r="GZ19" i="1" s="1"/>
  <c r="HA19" i="1" s="1"/>
  <c r="HB19" i="1" s="1"/>
  <c r="HC19" i="1" s="1"/>
  <c r="HD19" i="1" s="1"/>
  <c r="HE19" i="1" s="1"/>
  <c r="HF19" i="1" s="1"/>
  <c r="HG19" i="1" s="1"/>
  <c r="HH19" i="1" s="1"/>
  <c r="HI19" i="1" s="1"/>
  <c r="HJ19" i="1" s="1"/>
  <c r="C21" i="25" s="1"/>
  <c r="A20" i="25"/>
  <c r="AC289" i="1"/>
  <c r="B20" i="25"/>
  <c r="AC310" i="1"/>
  <c r="AD125" i="1"/>
  <c r="AC233" i="1"/>
  <c r="E20" i="25"/>
  <c r="AC179" i="1"/>
  <c r="F20" i="25"/>
  <c r="G20" i="25" s="1"/>
  <c r="AC263" i="1"/>
  <c r="AC127" i="1"/>
  <c r="AD127" i="1" s="1"/>
  <c r="AE127" i="1" s="1"/>
  <c r="C20" i="25"/>
  <c r="AD109" i="1"/>
  <c r="AD57" i="1"/>
  <c r="AE58" i="1" s="1"/>
  <c r="AD27" i="1"/>
  <c r="AC93" i="1"/>
  <c r="AD93" i="1" s="1"/>
  <c r="AE93" i="1" s="1"/>
  <c r="AF93" i="1" s="1"/>
  <c r="AC94" i="1"/>
  <c r="AC232" i="1"/>
  <c r="AC239" i="1"/>
  <c r="AC275" i="1"/>
  <c r="AC314" i="1"/>
  <c r="AC40" i="1"/>
  <c r="AD26" i="1"/>
  <c r="AC262" i="1"/>
  <c r="AC250" i="1"/>
  <c r="AC169" i="1"/>
  <c r="AC38" i="1"/>
  <c r="AC252" i="1"/>
  <c r="AC284" i="1"/>
  <c r="AC122" i="1"/>
  <c r="AD122" i="1" s="1"/>
  <c r="AE122" i="1" s="1"/>
  <c r="AF122" i="1" s="1"/>
  <c r="AC123" i="1"/>
  <c r="AC276" i="1"/>
  <c r="AC42" i="1"/>
  <c r="AD43" i="1" s="1"/>
  <c r="AC41" i="1"/>
  <c r="AD102" i="1"/>
  <c r="AE102" i="1" s="1"/>
  <c r="AC309" i="1"/>
  <c r="AC107" i="1"/>
  <c r="AD107" i="1" s="1"/>
  <c r="AE107" i="1" s="1"/>
  <c r="AC294" i="1"/>
  <c r="AC208" i="1"/>
  <c r="AC188" i="1"/>
  <c r="AC37" i="1"/>
  <c r="AC39" i="1"/>
  <c r="AC270" i="1"/>
  <c r="AC283" i="1"/>
  <c r="AD46" i="1"/>
  <c r="AC268" i="1"/>
  <c r="AC264" i="1"/>
  <c r="AC177" i="1"/>
  <c r="AC29" i="1"/>
  <c r="AD29" i="1" s="1"/>
  <c r="AE29" i="1" s="1"/>
  <c r="AC203" i="1"/>
  <c r="AC280" i="1"/>
  <c r="AC274" i="1"/>
  <c r="AD82" i="1"/>
  <c r="AE82" i="1" s="1"/>
  <c r="AD83" i="1"/>
  <c r="AC196" i="1"/>
  <c r="AC165" i="1"/>
  <c r="AC219" i="1"/>
  <c r="AC298" i="1"/>
  <c r="AC180" i="1"/>
  <c r="AC304" i="1"/>
  <c r="AC182" i="1"/>
  <c r="AC193" i="1"/>
  <c r="AC170" i="1"/>
  <c r="AC320" i="1"/>
  <c r="AC206" i="1"/>
  <c r="AC236" i="1"/>
  <c r="AC220" i="1"/>
  <c r="AC315" i="1"/>
  <c r="AC296" i="1"/>
  <c r="AC199" i="1"/>
  <c r="AC30" i="1"/>
  <c r="AD155" i="1"/>
  <c r="AC186" i="1"/>
  <c r="AC166" i="1"/>
  <c r="AC73" i="1"/>
  <c r="AD73" i="1" s="1"/>
  <c r="AE73" i="1" s="1"/>
  <c r="AD110" i="1"/>
  <c r="AE111" i="1" s="1"/>
  <c r="AC168" i="1"/>
  <c r="AC313" i="1"/>
  <c r="AC312" i="1"/>
  <c r="AC200" i="1"/>
  <c r="AC311" i="1"/>
  <c r="AD23" i="1"/>
  <c r="AC172" i="1"/>
  <c r="AC271" i="1"/>
  <c r="AC198" i="1"/>
  <c r="AC259" i="1"/>
  <c r="AD104" i="1"/>
  <c r="AE104" i="1" s="1"/>
  <c r="AC269" i="1"/>
  <c r="AC215" i="1"/>
  <c r="AC248" i="1"/>
  <c r="AC207" i="1"/>
  <c r="AC128" i="1"/>
  <c r="AC255" i="1"/>
  <c r="AC142" i="1"/>
  <c r="AD142" i="1" s="1"/>
  <c r="AE142" i="1" s="1"/>
  <c r="AC238" i="1"/>
  <c r="AC221" i="1"/>
  <c r="AC253" i="1"/>
  <c r="AC261" i="1"/>
  <c r="AC321" i="1"/>
  <c r="AC33" i="1"/>
  <c r="AE106" i="1"/>
  <c r="AC184" i="1"/>
  <c r="AC241" i="1"/>
  <c r="AC192" i="1"/>
  <c r="AC163" i="1"/>
  <c r="AC266" i="1"/>
  <c r="AE61" i="1"/>
  <c r="AC211" i="1"/>
  <c r="AC178" i="1"/>
  <c r="AC285" i="1"/>
  <c r="AC295" i="1"/>
  <c r="AC244" i="1"/>
  <c r="AC282" i="1"/>
  <c r="AC173" i="1"/>
  <c r="AD22" i="1"/>
  <c r="AC287" i="1"/>
  <c r="AC209" i="1"/>
  <c r="AC205" i="1"/>
  <c r="AC210" i="1"/>
  <c r="AC213" i="1"/>
  <c r="AC212" i="1"/>
  <c r="AC162" i="1"/>
  <c r="AC214" i="1"/>
  <c r="AC117" i="1"/>
  <c r="AD117" i="1" s="1"/>
  <c r="AE117" i="1" s="1"/>
  <c r="AC118" i="1"/>
  <c r="AE81" i="1"/>
  <c r="AC189" i="1"/>
  <c r="AD24" i="1"/>
  <c r="AD25" i="1"/>
  <c r="AC251" i="1"/>
  <c r="AC286" i="1"/>
  <c r="AC301" i="1"/>
  <c r="AE59" i="1"/>
  <c r="AC278" i="1"/>
  <c r="AC279" i="1"/>
  <c r="AC258" i="1"/>
  <c r="AC143" i="1"/>
  <c r="AC144" i="1"/>
  <c r="AD157" i="1"/>
  <c r="AE157" i="1" s="1"/>
  <c r="AC291" i="1"/>
  <c r="AC292" i="1"/>
  <c r="AC290" i="1"/>
  <c r="AC181" i="1"/>
  <c r="AC174" i="1"/>
  <c r="AC175" i="1"/>
  <c r="AC138" i="1"/>
  <c r="AC139" i="1"/>
  <c r="AD21" i="1"/>
  <c r="AC260" i="1"/>
  <c r="AC265" i="1"/>
  <c r="AE60" i="1"/>
  <c r="AC277" i="1"/>
  <c r="AC297" i="1"/>
  <c r="AE63" i="1"/>
  <c r="AC75" i="1"/>
  <c r="AD75" i="1" s="1"/>
  <c r="AC76" i="1"/>
  <c r="AC302" i="1"/>
  <c r="AC303" i="1"/>
  <c r="AC246" i="1"/>
  <c r="AC247" i="1"/>
  <c r="AD89" i="1"/>
  <c r="AE89" i="1" s="1"/>
  <c r="AF89" i="1" s="1"/>
  <c r="AD90" i="1"/>
  <c r="AC48" i="1"/>
  <c r="AD48" i="1" s="1"/>
  <c r="AE48" i="1" s="1"/>
  <c r="AC49" i="1"/>
  <c r="AC254" i="1"/>
  <c r="AC137" i="1"/>
  <c r="AD137" i="1" s="1"/>
  <c r="AD70" i="1"/>
  <c r="AE70" i="1" s="1"/>
  <c r="AD71" i="1"/>
  <c r="AC249" i="1"/>
  <c r="AC130" i="1"/>
  <c r="AD130" i="1" s="1"/>
  <c r="AC131" i="1"/>
  <c r="AC256" i="1"/>
  <c r="AC257" i="1"/>
  <c r="AC245" i="1"/>
  <c r="AC195" i="1"/>
  <c r="AC161" i="1"/>
  <c r="AC187" i="1"/>
  <c r="AC293" i="1"/>
  <c r="AC164" i="1"/>
  <c r="AC54" i="1"/>
  <c r="AD54" i="1" s="1"/>
  <c r="AE54" i="1" s="1"/>
  <c r="AF54" i="1" s="1"/>
  <c r="AC55" i="1"/>
  <c r="AC183" i="1"/>
  <c r="AC322" i="1"/>
  <c r="AC35" i="1"/>
  <c r="AD35" i="1" s="1"/>
  <c r="AC36" i="1"/>
  <c r="AC267" i="1"/>
  <c r="AC218" i="1"/>
  <c r="AC217" i="1"/>
  <c r="AC98" i="1"/>
  <c r="AD98" i="1" s="1"/>
  <c r="AE98" i="1" s="1"/>
  <c r="AF98" i="1" s="1"/>
  <c r="AC99" i="1"/>
  <c r="AC148" i="1"/>
  <c r="AD148" i="1" s="1"/>
  <c r="AE148" i="1" s="1"/>
  <c r="AF148" i="1" s="1"/>
  <c r="AC149" i="1"/>
  <c r="AC216" i="1"/>
  <c r="AC197" i="1"/>
  <c r="AC317" i="1"/>
  <c r="AC318" i="1"/>
  <c r="AC201" i="1"/>
  <c r="AC202" i="1"/>
  <c r="AC66" i="1"/>
  <c r="AC67" i="1"/>
  <c r="AC299" i="1"/>
  <c r="AC300" i="1"/>
  <c r="AC159" i="1"/>
  <c r="AC158" i="1"/>
  <c r="AC190" i="1"/>
  <c r="AC191" i="1"/>
  <c r="AC223" i="1"/>
  <c r="AC224" i="1"/>
  <c r="AC243" i="1"/>
  <c r="AC167" i="1"/>
  <c r="AC65" i="1"/>
  <c r="AD65" i="1" s="1"/>
  <c r="AE65" i="1" s="1"/>
  <c r="AF65" i="1" s="1"/>
  <c r="AC235" i="1"/>
  <c r="AC234" i="1"/>
  <c r="AC194" i="1"/>
  <c r="AC319" i="1"/>
  <c r="AC185" i="1"/>
  <c r="AC204" i="1"/>
  <c r="AC160" i="1"/>
  <c r="AC240" i="1"/>
  <c r="AC222" i="1"/>
  <c r="AC242" i="1"/>
  <c r="AC113" i="1"/>
  <c r="AD113" i="1" s="1"/>
  <c r="AE113" i="1" s="1"/>
  <c r="AC114" i="1"/>
  <c r="AC288" i="1"/>
  <c r="AC171" i="1"/>
  <c r="AC31" i="1"/>
  <c r="AE21" i="1" l="1"/>
  <c r="AF21" i="1" s="1"/>
  <c r="AG21" i="1" s="1"/>
  <c r="AH21" i="1" s="1"/>
  <c r="AI21" i="1" s="1"/>
  <c r="AJ21" i="1" s="1"/>
  <c r="AK21" i="1" s="1"/>
  <c r="AL21" i="1" s="1"/>
  <c r="AM21" i="1" s="1"/>
  <c r="AN21" i="1" s="1"/>
  <c r="AO21" i="1" s="1"/>
  <c r="AP21" i="1" s="1"/>
  <c r="AD33" i="1"/>
  <c r="AD305" i="1"/>
  <c r="AF53" i="1"/>
  <c r="AD228" i="1"/>
  <c r="AE112" i="1"/>
  <c r="AG54" i="1"/>
  <c r="AD78" i="1"/>
  <c r="AD79" i="1"/>
  <c r="AD226" i="1"/>
  <c r="AE155" i="1"/>
  <c r="AD231" i="1"/>
  <c r="AD315" i="1"/>
  <c r="AE46" i="1"/>
  <c r="AF46" i="1" s="1"/>
  <c r="AG89" i="1"/>
  <c r="AD263" i="1"/>
  <c r="AD306" i="1"/>
  <c r="AD153" i="1"/>
  <c r="AE153" i="1" s="1"/>
  <c r="AF153" i="1" s="1"/>
  <c r="AD227" i="1"/>
  <c r="AE86" i="1"/>
  <c r="AF86" i="1" s="1"/>
  <c r="AD307" i="1"/>
  <c r="AD271" i="1"/>
  <c r="AD273" i="1"/>
  <c r="AD108" i="1"/>
  <c r="AE108" i="1" s="1"/>
  <c r="AF108" i="1" s="1"/>
  <c r="AD136" i="1"/>
  <c r="AE136" i="1" s="1"/>
  <c r="AF136" i="1" s="1"/>
  <c r="AG136" i="1" s="1"/>
  <c r="AD309" i="1"/>
  <c r="AE126" i="1"/>
  <c r="B21" i="25"/>
  <c r="F21" i="25"/>
  <c r="G21" i="25" s="1"/>
  <c r="E21" i="25"/>
  <c r="AE156" i="1"/>
  <c r="A21" i="25"/>
  <c r="AP20" i="1"/>
  <c r="AQ20" i="1" s="1"/>
  <c r="AR20" i="1" s="1"/>
  <c r="AS20" i="1" s="1"/>
  <c r="AT20" i="1" s="1"/>
  <c r="AU20" i="1" s="1"/>
  <c r="AV20" i="1" s="1"/>
  <c r="AW20" i="1" s="1"/>
  <c r="AX20" i="1" s="1"/>
  <c r="AY20" i="1" s="1"/>
  <c r="AZ20" i="1" s="1"/>
  <c r="BA20" i="1" s="1"/>
  <c r="BB20" i="1" s="1"/>
  <c r="BC20" i="1" s="1"/>
  <c r="BD20" i="1" s="1"/>
  <c r="BE20" i="1" s="1"/>
  <c r="BF20" i="1" s="1"/>
  <c r="BG20" i="1" s="1"/>
  <c r="BH20" i="1" s="1"/>
  <c r="BI20" i="1" s="1"/>
  <c r="BJ20" i="1" s="1"/>
  <c r="BK20" i="1" s="1"/>
  <c r="BL20" i="1" s="1"/>
  <c r="BM20" i="1" s="1"/>
  <c r="BN20" i="1" s="1"/>
  <c r="BO20" i="1" s="1"/>
  <c r="BP20" i="1" s="1"/>
  <c r="BQ20" i="1" s="1"/>
  <c r="BR20" i="1" s="1"/>
  <c r="BS20" i="1" s="1"/>
  <c r="BT20" i="1" s="1"/>
  <c r="BU20" i="1" s="1"/>
  <c r="BV20" i="1" s="1"/>
  <c r="BW20" i="1" s="1"/>
  <c r="BX20" i="1" s="1"/>
  <c r="BY20" i="1" s="1"/>
  <c r="BZ20" i="1" s="1"/>
  <c r="CA20" i="1" s="1"/>
  <c r="CB20" i="1" s="1"/>
  <c r="CC20" i="1" s="1"/>
  <c r="CD20" i="1" s="1"/>
  <c r="CE20" i="1" s="1"/>
  <c r="CF20" i="1" s="1"/>
  <c r="CG20" i="1" s="1"/>
  <c r="CH20" i="1" s="1"/>
  <c r="CI20" i="1" s="1"/>
  <c r="CJ20" i="1" s="1"/>
  <c r="CK20" i="1" s="1"/>
  <c r="CL20" i="1" s="1"/>
  <c r="CM20" i="1" s="1"/>
  <c r="CN20" i="1" s="1"/>
  <c r="CO20" i="1" s="1"/>
  <c r="CP20" i="1" s="1"/>
  <c r="CQ20" i="1" s="1"/>
  <c r="CR20" i="1" s="1"/>
  <c r="CS20" i="1" s="1"/>
  <c r="CT20" i="1" s="1"/>
  <c r="CU20" i="1" s="1"/>
  <c r="CV20" i="1" s="1"/>
  <c r="CW20" i="1" s="1"/>
  <c r="CX20" i="1" s="1"/>
  <c r="CY20" i="1" s="1"/>
  <c r="CZ20" i="1" s="1"/>
  <c r="DA20" i="1" s="1"/>
  <c r="DB20" i="1" s="1"/>
  <c r="DC20" i="1" s="1"/>
  <c r="DD20" i="1" s="1"/>
  <c r="DE20" i="1" s="1"/>
  <c r="DF20" i="1" s="1"/>
  <c r="DG20" i="1" s="1"/>
  <c r="DH20" i="1" s="1"/>
  <c r="DI20" i="1" s="1"/>
  <c r="DJ20" i="1" s="1"/>
  <c r="DK20" i="1" s="1"/>
  <c r="DL20" i="1" s="1"/>
  <c r="DM20" i="1" s="1"/>
  <c r="DN20" i="1" s="1"/>
  <c r="DO20" i="1" s="1"/>
  <c r="DP20" i="1" s="1"/>
  <c r="DQ20" i="1" s="1"/>
  <c r="DR20" i="1" s="1"/>
  <c r="DS20" i="1" s="1"/>
  <c r="DT20" i="1" s="1"/>
  <c r="DU20" i="1" s="1"/>
  <c r="DV20" i="1" s="1"/>
  <c r="DW20" i="1" s="1"/>
  <c r="DX20" i="1" s="1"/>
  <c r="DY20" i="1" s="1"/>
  <c r="DZ20" i="1" s="1"/>
  <c r="EA20" i="1" s="1"/>
  <c r="EB20" i="1" s="1"/>
  <c r="EC20" i="1" s="1"/>
  <c r="ED20" i="1" s="1"/>
  <c r="EE20" i="1" s="1"/>
  <c r="EF20" i="1" s="1"/>
  <c r="EG20" i="1" s="1"/>
  <c r="EH20" i="1" s="1"/>
  <c r="EI20" i="1" s="1"/>
  <c r="EJ20" i="1" s="1"/>
  <c r="EK20" i="1" s="1"/>
  <c r="EL20" i="1" s="1"/>
  <c r="EM20" i="1" s="1"/>
  <c r="EN20" i="1" s="1"/>
  <c r="EO20" i="1" s="1"/>
  <c r="EP20" i="1" s="1"/>
  <c r="EQ20" i="1" s="1"/>
  <c r="ER20" i="1" s="1"/>
  <c r="ES20" i="1" s="1"/>
  <c r="ET20" i="1" s="1"/>
  <c r="EU20" i="1" s="1"/>
  <c r="EV20" i="1" s="1"/>
  <c r="EW20" i="1" s="1"/>
  <c r="EX20" i="1" s="1"/>
  <c r="EY20" i="1" s="1"/>
  <c r="EZ20" i="1" s="1"/>
  <c r="FA20" i="1" s="1"/>
  <c r="FB20" i="1" s="1"/>
  <c r="FC20" i="1" s="1"/>
  <c r="FD20" i="1" s="1"/>
  <c r="FE20" i="1" s="1"/>
  <c r="FF20" i="1" s="1"/>
  <c r="FG20" i="1" s="1"/>
  <c r="FH20" i="1" s="1"/>
  <c r="FI20" i="1" s="1"/>
  <c r="FJ20" i="1" s="1"/>
  <c r="FK20" i="1" s="1"/>
  <c r="FL20" i="1" s="1"/>
  <c r="FM20" i="1" s="1"/>
  <c r="FN20" i="1" s="1"/>
  <c r="FO20" i="1" s="1"/>
  <c r="FP20" i="1" s="1"/>
  <c r="FQ20" i="1" s="1"/>
  <c r="FR20" i="1" s="1"/>
  <c r="FS20" i="1" s="1"/>
  <c r="FT20" i="1" s="1"/>
  <c r="FU20" i="1" s="1"/>
  <c r="FV20" i="1" s="1"/>
  <c r="FW20" i="1" s="1"/>
  <c r="FX20" i="1" s="1"/>
  <c r="FY20" i="1" s="1"/>
  <c r="FZ20" i="1" s="1"/>
  <c r="GA20" i="1" s="1"/>
  <c r="GB20" i="1" s="1"/>
  <c r="GC20" i="1" s="1"/>
  <c r="GD20" i="1" s="1"/>
  <c r="GE20" i="1" s="1"/>
  <c r="GF20" i="1" s="1"/>
  <c r="GG20" i="1" s="1"/>
  <c r="GH20" i="1" s="1"/>
  <c r="GI20" i="1" s="1"/>
  <c r="GJ20" i="1" s="1"/>
  <c r="GK20" i="1" s="1"/>
  <c r="GL20" i="1" s="1"/>
  <c r="GM20" i="1" s="1"/>
  <c r="GN20" i="1" s="1"/>
  <c r="GO20" i="1" s="1"/>
  <c r="GP20" i="1" s="1"/>
  <c r="GQ20" i="1" s="1"/>
  <c r="GR20" i="1" s="1"/>
  <c r="GS20" i="1" s="1"/>
  <c r="GT20" i="1" s="1"/>
  <c r="GU20" i="1" s="1"/>
  <c r="GV20" i="1" s="1"/>
  <c r="GW20" i="1" s="1"/>
  <c r="GX20" i="1" s="1"/>
  <c r="GY20" i="1" s="1"/>
  <c r="GZ20" i="1" s="1"/>
  <c r="HA20" i="1" s="1"/>
  <c r="HB20" i="1" s="1"/>
  <c r="HC20" i="1" s="1"/>
  <c r="HD20" i="1" s="1"/>
  <c r="HE20" i="1" s="1"/>
  <c r="HF20" i="1" s="1"/>
  <c r="HG20" i="1" s="1"/>
  <c r="HH20" i="1" s="1"/>
  <c r="HI20" i="1" s="1"/>
  <c r="HJ20" i="1" s="1"/>
  <c r="C22" i="25" s="1"/>
  <c r="D21" i="25"/>
  <c r="AD128" i="1"/>
  <c r="AE128" i="1" s="1"/>
  <c r="AF128" i="1" s="1"/>
  <c r="HK19" i="1"/>
  <c r="K21" i="25" s="1"/>
  <c r="AD232" i="1"/>
  <c r="AE231" i="1" s="1"/>
  <c r="AD169" i="1"/>
  <c r="AE27" i="1"/>
  <c r="AD238" i="1"/>
  <c r="AD269" i="1"/>
  <c r="AF107" i="1"/>
  <c r="AD288" i="1"/>
  <c r="AD183" i="1"/>
  <c r="AD251" i="1"/>
  <c r="AF61" i="1"/>
  <c r="AD308" i="1"/>
  <c r="AD31" i="1"/>
  <c r="AF59" i="1"/>
  <c r="AE28" i="1"/>
  <c r="AD267" i="1"/>
  <c r="AD94" i="1"/>
  <c r="AE94" i="1" s="1"/>
  <c r="AF94" i="1" s="1"/>
  <c r="AG94" i="1" s="1"/>
  <c r="AD95" i="1"/>
  <c r="AF113" i="1"/>
  <c r="AD262" i="1"/>
  <c r="AD178" i="1"/>
  <c r="AD181" i="1"/>
  <c r="AD272" i="1"/>
  <c r="AD253" i="1"/>
  <c r="AD275" i="1"/>
  <c r="AD220" i="1"/>
  <c r="AE230" i="1"/>
  <c r="AD274" i="1"/>
  <c r="AD293" i="1"/>
  <c r="AD173" i="1"/>
  <c r="AE47" i="1"/>
  <c r="AD40" i="1"/>
  <c r="AD39" i="1"/>
  <c r="AD206" i="1"/>
  <c r="AD123" i="1"/>
  <c r="AE123" i="1" s="1"/>
  <c r="AF123" i="1" s="1"/>
  <c r="AG123" i="1" s="1"/>
  <c r="AD124" i="1"/>
  <c r="AD284" i="1"/>
  <c r="AD208" i="1"/>
  <c r="AD38" i="1"/>
  <c r="AD185" i="1"/>
  <c r="AD166" i="1"/>
  <c r="AE103" i="1"/>
  <c r="AF103" i="1" s="1"/>
  <c r="AD42" i="1"/>
  <c r="AE43" i="1" s="1"/>
  <c r="AD41" i="1"/>
  <c r="AD249" i="1"/>
  <c r="AD215" i="1"/>
  <c r="AE229" i="1"/>
  <c r="AD282" i="1"/>
  <c r="AE44" i="1"/>
  <c r="AD197" i="1"/>
  <c r="AD237" i="1"/>
  <c r="AD171" i="1"/>
  <c r="AD297" i="1"/>
  <c r="AD295" i="1"/>
  <c r="AD221" i="1"/>
  <c r="AD207" i="1"/>
  <c r="AD219" i="1"/>
  <c r="AD187" i="1"/>
  <c r="AD204" i="1"/>
  <c r="AD283" i="1"/>
  <c r="AD281" i="1"/>
  <c r="AD265" i="1"/>
  <c r="AF87" i="1"/>
  <c r="AG87" i="1" s="1"/>
  <c r="AE84" i="1"/>
  <c r="AE83" i="1"/>
  <c r="AF83" i="1" s="1"/>
  <c r="AD210" i="1"/>
  <c r="AD259" i="1"/>
  <c r="AD199" i="1"/>
  <c r="AD322" i="1"/>
  <c r="AD260" i="1"/>
  <c r="AD311" i="1"/>
  <c r="AD310" i="1"/>
  <c r="AD180" i="1"/>
  <c r="AD240" i="1"/>
  <c r="AD254" i="1"/>
  <c r="AD312" i="1"/>
  <c r="AD296" i="1"/>
  <c r="AE23" i="1"/>
  <c r="AD313" i="1"/>
  <c r="AD314" i="1"/>
  <c r="AE110" i="1"/>
  <c r="AF111" i="1" s="1"/>
  <c r="AD319" i="1"/>
  <c r="AD177" i="1"/>
  <c r="AD270" i="1"/>
  <c r="AD164" i="1"/>
  <c r="AF112" i="1"/>
  <c r="AD74" i="1"/>
  <c r="AE74" i="1" s="1"/>
  <c r="AF74" i="1" s="1"/>
  <c r="AD244" i="1"/>
  <c r="AD200" i="1"/>
  <c r="AD202" i="1"/>
  <c r="AD294" i="1"/>
  <c r="AD217" i="1"/>
  <c r="AD261" i="1"/>
  <c r="AD277" i="1"/>
  <c r="AD163" i="1"/>
  <c r="AD191" i="1"/>
  <c r="AD279" i="1"/>
  <c r="AD165" i="1"/>
  <c r="AE227" i="1"/>
  <c r="AD182" i="1"/>
  <c r="AD287" i="1"/>
  <c r="AE105" i="1"/>
  <c r="AF105" i="1" s="1"/>
  <c r="AD160" i="1"/>
  <c r="AD235" i="1"/>
  <c r="AD223" i="1"/>
  <c r="AD300" i="1"/>
  <c r="AD213" i="1"/>
  <c r="AD256" i="1"/>
  <c r="AE24" i="1"/>
  <c r="AD209" i="1"/>
  <c r="AD250" i="1"/>
  <c r="AD158" i="1"/>
  <c r="AD276" i="1"/>
  <c r="AD172" i="1"/>
  <c r="AD34" i="1"/>
  <c r="AE34" i="1" s="1"/>
  <c r="AD195" i="1"/>
  <c r="AD286" i="1"/>
  <c r="AD189" i="1"/>
  <c r="AD321" i="1"/>
  <c r="AD184" i="1"/>
  <c r="AD245" i="1"/>
  <c r="AD289" i="1"/>
  <c r="AD290" i="1"/>
  <c r="AD179" i="1"/>
  <c r="AD144" i="1"/>
  <c r="AD145" i="1"/>
  <c r="AD36" i="1"/>
  <c r="AE36" i="1" s="1"/>
  <c r="AD37" i="1"/>
  <c r="AD194" i="1"/>
  <c r="AD149" i="1"/>
  <c r="AE149" i="1" s="1"/>
  <c r="AF149" i="1" s="1"/>
  <c r="AG149" i="1" s="1"/>
  <c r="AD150" i="1"/>
  <c r="AD255" i="1"/>
  <c r="AE90" i="1"/>
  <c r="AF90" i="1" s="1"/>
  <c r="AG90" i="1" s="1"/>
  <c r="AH90" i="1" s="1"/>
  <c r="AE91" i="1"/>
  <c r="AD193" i="1"/>
  <c r="AD236" i="1"/>
  <c r="AD159" i="1"/>
  <c r="AD67" i="1"/>
  <c r="AD68" i="1"/>
  <c r="AD317" i="1"/>
  <c r="AD316" i="1"/>
  <c r="AD170" i="1"/>
  <c r="AD241" i="1"/>
  <c r="AD49" i="1"/>
  <c r="AE49" i="1" s="1"/>
  <c r="AF49" i="1" s="1"/>
  <c r="AD50" i="1"/>
  <c r="AF64" i="1"/>
  <c r="AD143" i="1"/>
  <c r="AE143" i="1" s="1"/>
  <c r="AF143" i="1" s="1"/>
  <c r="AD278" i="1"/>
  <c r="AF82" i="1"/>
  <c r="AD114" i="1"/>
  <c r="AE114" i="1" s="1"/>
  <c r="AF114" i="1" s="1"/>
  <c r="AG114" i="1" s="1"/>
  <c r="AD115" i="1"/>
  <c r="AD318" i="1"/>
  <c r="AE71" i="1"/>
  <c r="AF71" i="1" s="1"/>
  <c r="AE72" i="1"/>
  <c r="AD234" i="1"/>
  <c r="AD224" i="1"/>
  <c r="AD225" i="1"/>
  <c r="AD66" i="1"/>
  <c r="AE66" i="1" s="1"/>
  <c r="AF66" i="1" s="1"/>
  <c r="AG66" i="1" s="1"/>
  <c r="AD99" i="1"/>
  <c r="AE99" i="1" s="1"/>
  <c r="AF99" i="1" s="1"/>
  <c r="AG99" i="1" s="1"/>
  <c r="AD100" i="1"/>
  <c r="AD203" i="1"/>
  <c r="AD205" i="1"/>
  <c r="AF63" i="1"/>
  <c r="AF62" i="1"/>
  <c r="AD188" i="1"/>
  <c r="AD196" i="1"/>
  <c r="AE25" i="1"/>
  <c r="AE26" i="1"/>
  <c r="AD162" i="1"/>
  <c r="AD320" i="1"/>
  <c r="AD264" i="1"/>
  <c r="AD301" i="1"/>
  <c r="AD118" i="1"/>
  <c r="AE118" i="1" s="1"/>
  <c r="AF118" i="1" s="1"/>
  <c r="AD119" i="1"/>
  <c r="AD131" i="1"/>
  <c r="AE131" i="1" s="1"/>
  <c r="AD132" i="1"/>
  <c r="AD246" i="1"/>
  <c r="AD139" i="1"/>
  <c r="AD140" i="1"/>
  <c r="AD298" i="1"/>
  <c r="AD243" i="1"/>
  <c r="AD242" i="1"/>
  <c r="AD239" i="1"/>
  <c r="AD201" i="1"/>
  <c r="AD218" i="1"/>
  <c r="AD55" i="1"/>
  <c r="AE55" i="1" s="1"/>
  <c r="AF55" i="1" s="1"/>
  <c r="AG55" i="1" s="1"/>
  <c r="AH55" i="1" s="1"/>
  <c r="AD56" i="1"/>
  <c r="AD285" i="1"/>
  <c r="AD76" i="1"/>
  <c r="AE76" i="1" s="1"/>
  <c r="AD77" i="1"/>
  <c r="AD138" i="1"/>
  <c r="AE138" i="1" s="1"/>
  <c r="AD292" i="1"/>
  <c r="AD212" i="1"/>
  <c r="AD211" i="1"/>
  <c r="AD222" i="1"/>
  <c r="AD192" i="1"/>
  <c r="AD233" i="1"/>
  <c r="AD268" i="1"/>
  <c r="AD303" i="1"/>
  <c r="AD304" i="1"/>
  <c r="AD175" i="1"/>
  <c r="AD176" i="1"/>
  <c r="AD291" i="1"/>
  <c r="AD258" i="1"/>
  <c r="AD30" i="1"/>
  <c r="AE30" i="1" s="1"/>
  <c r="AF30" i="1" s="1"/>
  <c r="AD186" i="1"/>
  <c r="AD198" i="1"/>
  <c r="AD247" i="1"/>
  <c r="AD248" i="1"/>
  <c r="AD167" i="1"/>
  <c r="AD168" i="1"/>
  <c r="AD190" i="1"/>
  <c r="AD299" i="1"/>
  <c r="AD216" i="1"/>
  <c r="AD161" i="1"/>
  <c r="AD257" i="1"/>
  <c r="AE228" i="1"/>
  <c r="AD266" i="1"/>
  <c r="AD32" i="1"/>
  <c r="AD302" i="1"/>
  <c r="AF60" i="1"/>
  <c r="AD174" i="1"/>
  <c r="AF157" i="1"/>
  <c r="AD129" i="1"/>
  <c r="AE22" i="1"/>
  <c r="AD214" i="1"/>
  <c r="AD280" i="1"/>
  <c r="AD252" i="1"/>
  <c r="AF127" i="1" l="1"/>
  <c r="AE129" i="1"/>
  <c r="AF129" i="1" s="1"/>
  <c r="AG129" i="1" s="1"/>
  <c r="AF47" i="1"/>
  <c r="AG47" i="1" s="1"/>
  <c r="AE272" i="1"/>
  <c r="AE79" i="1"/>
  <c r="AE80" i="1"/>
  <c r="AF156" i="1"/>
  <c r="AG157" i="1" s="1"/>
  <c r="AE307" i="1"/>
  <c r="AE306" i="1"/>
  <c r="AE308" i="1"/>
  <c r="AE154" i="1"/>
  <c r="AE109" i="1"/>
  <c r="AG62" i="1"/>
  <c r="AE170" i="1"/>
  <c r="AE273" i="1"/>
  <c r="AE137" i="1"/>
  <c r="AF137" i="1" s="1"/>
  <c r="AG137" i="1" s="1"/>
  <c r="AH137" i="1" s="1"/>
  <c r="AE271" i="1"/>
  <c r="A22" i="25"/>
  <c r="HK20" i="1"/>
  <c r="K22" i="25" s="1"/>
  <c r="AQ21" i="1"/>
  <c r="AR21" i="1" s="1"/>
  <c r="AS21" i="1" s="1"/>
  <c r="AT21" i="1" s="1"/>
  <c r="AU21" i="1" s="1"/>
  <c r="AV21" i="1" s="1"/>
  <c r="AW21" i="1" s="1"/>
  <c r="AX21" i="1" s="1"/>
  <c r="AY21" i="1" s="1"/>
  <c r="AZ21" i="1" s="1"/>
  <c r="BA21" i="1" s="1"/>
  <c r="BB21" i="1" s="1"/>
  <c r="BC21" i="1" s="1"/>
  <c r="BD21" i="1" s="1"/>
  <c r="BE21" i="1" s="1"/>
  <c r="BF21" i="1" s="1"/>
  <c r="BG21" i="1" s="1"/>
  <c r="BH21" i="1" s="1"/>
  <c r="BI21" i="1" s="1"/>
  <c r="BJ21" i="1" s="1"/>
  <c r="BK21" i="1" s="1"/>
  <c r="BL21" i="1" s="1"/>
  <c r="BM21" i="1" s="1"/>
  <c r="BN21" i="1" s="1"/>
  <c r="BO21" i="1" s="1"/>
  <c r="BP21" i="1" s="1"/>
  <c r="BQ21" i="1" s="1"/>
  <c r="BR21" i="1" s="1"/>
  <c r="BS21" i="1" s="1"/>
  <c r="BT21" i="1" s="1"/>
  <c r="BU21" i="1" s="1"/>
  <c r="BV21" i="1" s="1"/>
  <c r="BW21" i="1" s="1"/>
  <c r="BX21" i="1" s="1"/>
  <c r="BY21" i="1" s="1"/>
  <c r="BZ21" i="1" s="1"/>
  <c r="CA21" i="1" s="1"/>
  <c r="CB21" i="1" s="1"/>
  <c r="CC21" i="1" s="1"/>
  <c r="CD21" i="1" s="1"/>
  <c r="CE21" i="1" s="1"/>
  <c r="CF21" i="1" s="1"/>
  <c r="CG21" i="1" s="1"/>
  <c r="CH21" i="1" s="1"/>
  <c r="CI21" i="1" s="1"/>
  <c r="CJ21" i="1" s="1"/>
  <c r="CK21" i="1" s="1"/>
  <c r="CL21" i="1" s="1"/>
  <c r="CM21" i="1" s="1"/>
  <c r="CN21" i="1" s="1"/>
  <c r="CO21" i="1" s="1"/>
  <c r="CP21" i="1" s="1"/>
  <c r="CQ21" i="1" s="1"/>
  <c r="CR21" i="1" s="1"/>
  <c r="CS21" i="1" s="1"/>
  <c r="CT21" i="1" s="1"/>
  <c r="CU21" i="1" s="1"/>
  <c r="CV21" i="1" s="1"/>
  <c r="CW21" i="1" s="1"/>
  <c r="CX21" i="1" s="1"/>
  <c r="CY21" i="1" s="1"/>
  <c r="CZ21" i="1" s="1"/>
  <c r="DA21" i="1" s="1"/>
  <c r="DB21" i="1" s="1"/>
  <c r="DC21" i="1" s="1"/>
  <c r="DD21" i="1" s="1"/>
  <c r="DE21" i="1" s="1"/>
  <c r="DF21" i="1" s="1"/>
  <c r="DG21" i="1" s="1"/>
  <c r="DH21" i="1" s="1"/>
  <c r="DI21" i="1" s="1"/>
  <c r="DJ21" i="1" s="1"/>
  <c r="DK21" i="1" s="1"/>
  <c r="DL21" i="1" s="1"/>
  <c r="DM21" i="1" s="1"/>
  <c r="DN21" i="1" s="1"/>
  <c r="DO21" i="1" s="1"/>
  <c r="DP21" i="1" s="1"/>
  <c r="DQ21" i="1" s="1"/>
  <c r="DR21" i="1" s="1"/>
  <c r="DS21" i="1" s="1"/>
  <c r="DT21" i="1" s="1"/>
  <c r="DU21" i="1" s="1"/>
  <c r="DV21" i="1" s="1"/>
  <c r="DW21" i="1" s="1"/>
  <c r="DX21" i="1" s="1"/>
  <c r="DY21" i="1" s="1"/>
  <c r="DZ21" i="1" s="1"/>
  <c r="EA21" i="1" s="1"/>
  <c r="EB21" i="1" s="1"/>
  <c r="EC21" i="1" s="1"/>
  <c r="ED21" i="1" s="1"/>
  <c r="EE21" i="1" s="1"/>
  <c r="EF21" i="1" s="1"/>
  <c r="EG21" i="1" s="1"/>
  <c r="EH21" i="1" s="1"/>
  <c r="EI21" i="1" s="1"/>
  <c r="EJ21" i="1" s="1"/>
  <c r="EK21" i="1" s="1"/>
  <c r="EL21" i="1" s="1"/>
  <c r="EM21" i="1" s="1"/>
  <c r="EN21" i="1" s="1"/>
  <c r="EO21" i="1" s="1"/>
  <c r="EP21" i="1" s="1"/>
  <c r="EQ21" i="1" s="1"/>
  <c r="ER21" i="1" s="1"/>
  <c r="ES21" i="1" s="1"/>
  <c r="ET21" i="1" s="1"/>
  <c r="EU21" i="1" s="1"/>
  <c r="EV21" i="1" s="1"/>
  <c r="EW21" i="1" s="1"/>
  <c r="EX21" i="1" s="1"/>
  <c r="EY21" i="1" s="1"/>
  <c r="EZ21" i="1" s="1"/>
  <c r="FA21" i="1" s="1"/>
  <c r="FB21" i="1" s="1"/>
  <c r="FC21" i="1" s="1"/>
  <c r="FD21" i="1" s="1"/>
  <c r="FE21" i="1" s="1"/>
  <c r="FF21" i="1" s="1"/>
  <c r="FG21" i="1" s="1"/>
  <c r="FH21" i="1" s="1"/>
  <c r="FI21" i="1" s="1"/>
  <c r="FJ21" i="1" s="1"/>
  <c r="FK21" i="1" s="1"/>
  <c r="FL21" i="1" s="1"/>
  <c r="FM21" i="1" s="1"/>
  <c r="FN21" i="1" s="1"/>
  <c r="FO21" i="1" s="1"/>
  <c r="FP21" i="1" s="1"/>
  <c r="FQ21" i="1" s="1"/>
  <c r="FR21" i="1" s="1"/>
  <c r="FS21" i="1" s="1"/>
  <c r="FT21" i="1" s="1"/>
  <c r="FU21" i="1" s="1"/>
  <c r="FV21" i="1" s="1"/>
  <c r="FW21" i="1" s="1"/>
  <c r="FX21" i="1" s="1"/>
  <c r="FY21" i="1" s="1"/>
  <c r="FZ21" i="1" s="1"/>
  <c r="GA21" i="1" s="1"/>
  <c r="GB21" i="1" s="1"/>
  <c r="GC21" i="1" s="1"/>
  <c r="GD21" i="1" s="1"/>
  <c r="GE21" i="1" s="1"/>
  <c r="GF21" i="1" s="1"/>
  <c r="GG21" i="1" s="1"/>
  <c r="GH21" i="1" s="1"/>
  <c r="GI21" i="1" s="1"/>
  <c r="GJ21" i="1" s="1"/>
  <c r="GK21" i="1" s="1"/>
  <c r="GL21" i="1" s="1"/>
  <c r="GM21" i="1" s="1"/>
  <c r="GN21" i="1" s="1"/>
  <c r="GO21" i="1" s="1"/>
  <c r="GP21" i="1" s="1"/>
  <c r="GQ21" i="1" s="1"/>
  <c r="GR21" i="1" s="1"/>
  <c r="GS21" i="1" s="1"/>
  <c r="GT21" i="1" s="1"/>
  <c r="GU21" i="1" s="1"/>
  <c r="GV21" i="1" s="1"/>
  <c r="GW21" i="1" s="1"/>
  <c r="GX21" i="1" s="1"/>
  <c r="GY21" i="1" s="1"/>
  <c r="GZ21" i="1" s="1"/>
  <c r="HA21" i="1" s="1"/>
  <c r="HB21" i="1" s="1"/>
  <c r="HC21" i="1" s="1"/>
  <c r="HD21" i="1" s="1"/>
  <c r="HE21" i="1" s="1"/>
  <c r="HF21" i="1" s="1"/>
  <c r="HG21" i="1" s="1"/>
  <c r="HH21" i="1" s="1"/>
  <c r="HI21" i="1" s="1"/>
  <c r="HJ21" i="1" s="1"/>
  <c r="D22" i="25"/>
  <c r="E22" i="25"/>
  <c r="B22" i="25"/>
  <c r="F22" i="25"/>
  <c r="G22" i="25" s="1"/>
  <c r="AG108" i="1"/>
  <c r="AE250" i="1"/>
  <c r="AF28" i="1"/>
  <c r="AG60" i="1"/>
  <c r="AE262" i="1"/>
  <c r="AE172" i="1"/>
  <c r="AE184" i="1"/>
  <c r="AE274" i="1"/>
  <c r="AE282" i="1"/>
  <c r="AE322" i="1"/>
  <c r="AE95" i="1"/>
  <c r="AF95" i="1" s="1"/>
  <c r="AG95" i="1" s="1"/>
  <c r="AH95" i="1" s="1"/>
  <c r="AE96" i="1"/>
  <c r="AE220" i="1"/>
  <c r="AE283" i="1"/>
  <c r="AE207" i="1"/>
  <c r="AF48" i="1"/>
  <c r="AG48" i="1" s="1"/>
  <c r="AH48" i="1" s="1"/>
  <c r="AE277" i="1"/>
  <c r="AE186" i="1"/>
  <c r="AE192" i="1"/>
  <c r="AE196" i="1"/>
  <c r="AE188" i="1"/>
  <c r="AE208" i="1"/>
  <c r="AE281" i="1"/>
  <c r="AE254" i="1"/>
  <c r="AF230" i="1"/>
  <c r="AE190" i="1"/>
  <c r="AE165" i="1"/>
  <c r="AE296" i="1"/>
  <c r="AE40" i="1"/>
  <c r="AE183" i="1"/>
  <c r="AE124" i="1"/>
  <c r="AF124" i="1" s="1"/>
  <c r="AG124" i="1" s="1"/>
  <c r="AH124" i="1" s="1"/>
  <c r="AE125" i="1"/>
  <c r="AE164" i="1"/>
  <c r="AE39" i="1"/>
  <c r="AE205" i="1"/>
  <c r="AF44" i="1"/>
  <c r="AF45" i="1"/>
  <c r="AE214" i="1"/>
  <c r="AG88" i="1"/>
  <c r="AH88" i="1" s="1"/>
  <c r="AE42" i="1"/>
  <c r="AE41" i="1"/>
  <c r="AE276" i="1"/>
  <c r="AE182" i="1"/>
  <c r="AE294" i="1"/>
  <c r="AE259" i="1"/>
  <c r="AF228" i="1"/>
  <c r="AE266" i="1"/>
  <c r="AE204" i="1"/>
  <c r="AG65" i="1"/>
  <c r="AE218" i="1"/>
  <c r="AE264" i="1"/>
  <c r="AE278" i="1"/>
  <c r="AE216" i="1"/>
  <c r="AE198" i="1"/>
  <c r="AF84" i="1"/>
  <c r="AG84" i="1" s="1"/>
  <c r="AF85" i="1"/>
  <c r="AE209" i="1"/>
  <c r="AE270" i="1"/>
  <c r="AE314" i="1"/>
  <c r="AE181" i="1"/>
  <c r="AE288" i="1"/>
  <c r="AE260" i="1"/>
  <c r="AE203" i="1"/>
  <c r="AG112" i="1"/>
  <c r="AE222" i="1"/>
  <c r="AE201" i="1"/>
  <c r="AE313" i="1"/>
  <c r="AE310" i="1"/>
  <c r="AE309" i="1"/>
  <c r="AE161" i="1"/>
  <c r="AE166" i="1"/>
  <c r="AE285" i="1"/>
  <c r="AE239" i="1"/>
  <c r="AE236" i="1"/>
  <c r="AE311" i="1"/>
  <c r="AE179" i="1"/>
  <c r="AF24" i="1"/>
  <c r="AE261" i="1"/>
  <c r="AE312" i="1"/>
  <c r="AE244" i="1"/>
  <c r="AE251" i="1"/>
  <c r="AE275" i="1"/>
  <c r="AE297" i="1"/>
  <c r="AF104" i="1"/>
  <c r="AG104" i="1" s="1"/>
  <c r="AG113" i="1"/>
  <c r="AE75" i="1"/>
  <c r="AF75" i="1" s="1"/>
  <c r="AG75" i="1" s="1"/>
  <c r="AE295" i="1"/>
  <c r="AE284" i="1"/>
  <c r="AE195" i="1"/>
  <c r="AE263" i="1"/>
  <c r="AE255" i="1"/>
  <c r="AE211" i="1"/>
  <c r="AE159" i="1"/>
  <c r="AE225" i="1"/>
  <c r="AE287" i="1"/>
  <c r="AE302" i="1"/>
  <c r="AE215" i="1"/>
  <c r="AE290" i="1"/>
  <c r="AE194" i="1"/>
  <c r="AF106" i="1"/>
  <c r="AE257" i="1"/>
  <c r="AE202" i="1"/>
  <c r="AE318" i="1"/>
  <c r="AE178" i="1"/>
  <c r="AE31" i="1"/>
  <c r="AF31" i="1" s="1"/>
  <c r="AG31" i="1" s="1"/>
  <c r="AE187" i="1"/>
  <c r="AE206" i="1"/>
  <c r="AE298" i="1"/>
  <c r="AE35" i="1"/>
  <c r="AF35" i="1" s="1"/>
  <c r="AE246" i="1"/>
  <c r="AE174" i="1"/>
  <c r="AE171" i="1"/>
  <c r="AE213" i="1"/>
  <c r="AE191" i="1"/>
  <c r="AE217" i="1"/>
  <c r="AF29" i="1"/>
  <c r="AE289" i="1"/>
  <c r="AE291" i="1"/>
  <c r="AE242" i="1"/>
  <c r="AE320" i="1"/>
  <c r="AE180" i="1"/>
  <c r="AF229" i="1"/>
  <c r="AE162" i="1"/>
  <c r="AE224" i="1"/>
  <c r="AE50" i="1"/>
  <c r="AF50" i="1" s="1"/>
  <c r="AG50" i="1" s="1"/>
  <c r="AE51" i="1"/>
  <c r="AE199" i="1"/>
  <c r="AE32" i="1"/>
  <c r="AE33" i="1"/>
  <c r="AE304" i="1"/>
  <c r="AE305" i="1"/>
  <c r="AE267" i="1"/>
  <c r="AE212" i="1"/>
  <c r="AE77" i="1"/>
  <c r="AF77" i="1" s="1"/>
  <c r="AE78" i="1"/>
  <c r="AE286" i="1"/>
  <c r="AE319" i="1"/>
  <c r="AE119" i="1"/>
  <c r="AF119" i="1" s="1"/>
  <c r="AG119" i="1" s="1"/>
  <c r="AE120" i="1"/>
  <c r="AG63" i="1"/>
  <c r="AE100" i="1"/>
  <c r="AF100" i="1" s="1"/>
  <c r="AG100" i="1" s="1"/>
  <c r="AH100" i="1" s="1"/>
  <c r="AE101" i="1"/>
  <c r="AE235" i="1"/>
  <c r="AE234" i="1"/>
  <c r="AE158" i="1"/>
  <c r="AE221" i="1"/>
  <c r="AE248" i="1"/>
  <c r="AE303" i="1"/>
  <c r="AE226" i="1"/>
  <c r="AE56" i="1"/>
  <c r="AF56" i="1" s="1"/>
  <c r="AG56" i="1" s="1"/>
  <c r="AH56" i="1" s="1"/>
  <c r="AI56" i="1" s="1"/>
  <c r="AE57" i="1"/>
  <c r="AF25" i="1"/>
  <c r="AF26" i="1"/>
  <c r="AF27" i="1"/>
  <c r="AE185" i="1"/>
  <c r="AE316" i="1"/>
  <c r="AE315" i="1"/>
  <c r="AE240" i="1"/>
  <c r="AE279" i="1"/>
  <c r="AE219" i="1"/>
  <c r="AF22" i="1"/>
  <c r="AG22" i="1" s="1"/>
  <c r="AH22" i="1" s="1"/>
  <c r="AI22" i="1" s="1"/>
  <c r="AJ22" i="1" s="1"/>
  <c r="AK22" i="1" s="1"/>
  <c r="AL22" i="1" s="1"/>
  <c r="AM22" i="1" s="1"/>
  <c r="AN22" i="1" s="1"/>
  <c r="AO22" i="1" s="1"/>
  <c r="AP22" i="1" s="1"/>
  <c r="AQ22" i="1" s="1"/>
  <c r="AR22" i="1" s="1"/>
  <c r="AS22" i="1" s="1"/>
  <c r="AT22" i="1" s="1"/>
  <c r="AU22" i="1" s="1"/>
  <c r="AV22" i="1" s="1"/>
  <c r="AW22" i="1" s="1"/>
  <c r="AX22" i="1" s="1"/>
  <c r="AY22" i="1" s="1"/>
  <c r="AZ22" i="1" s="1"/>
  <c r="BA22" i="1" s="1"/>
  <c r="BB22" i="1" s="1"/>
  <c r="BC22" i="1" s="1"/>
  <c r="BD22" i="1" s="1"/>
  <c r="BE22" i="1" s="1"/>
  <c r="BF22" i="1" s="1"/>
  <c r="BG22" i="1" s="1"/>
  <c r="BH22" i="1" s="1"/>
  <c r="BI22" i="1" s="1"/>
  <c r="BJ22" i="1" s="1"/>
  <c r="BK22" i="1" s="1"/>
  <c r="BL22" i="1" s="1"/>
  <c r="BM22" i="1" s="1"/>
  <c r="BN22" i="1" s="1"/>
  <c r="BO22" i="1" s="1"/>
  <c r="BP22" i="1" s="1"/>
  <c r="BQ22" i="1" s="1"/>
  <c r="BR22" i="1" s="1"/>
  <c r="BS22" i="1" s="1"/>
  <c r="BT22" i="1" s="1"/>
  <c r="BU22" i="1" s="1"/>
  <c r="BV22" i="1" s="1"/>
  <c r="BW22" i="1" s="1"/>
  <c r="BX22" i="1" s="1"/>
  <c r="BY22" i="1" s="1"/>
  <c r="BZ22" i="1" s="1"/>
  <c r="CA22" i="1" s="1"/>
  <c r="CB22" i="1" s="1"/>
  <c r="CC22" i="1" s="1"/>
  <c r="CD22" i="1" s="1"/>
  <c r="CE22" i="1" s="1"/>
  <c r="CF22" i="1" s="1"/>
  <c r="CG22" i="1" s="1"/>
  <c r="CH22" i="1" s="1"/>
  <c r="AF23" i="1"/>
  <c r="AE299" i="1"/>
  <c r="AE247" i="1"/>
  <c r="AE258" i="1"/>
  <c r="AE268" i="1"/>
  <c r="AE269" i="1"/>
  <c r="AE321" i="1"/>
  <c r="AE130" i="1"/>
  <c r="AF130" i="1" s="1"/>
  <c r="AG130" i="1" s="1"/>
  <c r="AH130" i="1" s="1"/>
  <c r="AE132" i="1"/>
  <c r="AF132" i="1" s="1"/>
  <c r="AE133" i="1"/>
  <c r="AE160" i="1"/>
  <c r="AE197" i="1"/>
  <c r="AE317" i="1"/>
  <c r="AE237" i="1"/>
  <c r="AE37" i="1"/>
  <c r="AF37" i="1" s="1"/>
  <c r="AE38" i="1"/>
  <c r="AE280" i="1"/>
  <c r="AE256" i="1"/>
  <c r="AE253" i="1"/>
  <c r="AE252" i="1"/>
  <c r="AE233" i="1"/>
  <c r="AE232" i="1"/>
  <c r="AE300" i="1"/>
  <c r="AE173" i="1"/>
  <c r="AE140" i="1"/>
  <c r="AE141" i="1"/>
  <c r="AE245" i="1"/>
  <c r="AE301" i="1"/>
  <c r="AE238" i="1"/>
  <c r="AE115" i="1"/>
  <c r="AF115" i="1" s="1"/>
  <c r="AG115" i="1" s="1"/>
  <c r="AH115" i="1" s="1"/>
  <c r="AE116" i="1"/>
  <c r="AE241" i="1"/>
  <c r="AE193" i="1"/>
  <c r="AE150" i="1"/>
  <c r="AF150" i="1" s="1"/>
  <c r="AG150" i="1" s="1"/>
  <c r="AH150" i="1" s="1"/>
  <c r="AE151" i="1"/>
  <c r="AE145" i="1"/>
  <c r="AE146" i="1"/>
  <c r="AE139" i="1"/>
  <c r="AF139" i="1" s="1"/>
  <c r="AF72" i="1"/>
  <c r="AG72" i="1" s="1"/>
  <c r="AF73" i="1"/>
  <c r="AG64" i="1"/>
  <c r="AE68" i="1"/>
  <c r="AE69" i="1"/>
  <c r="AE223" i="1"/>
  <c r="AE144" i="1"/>
  <c r="AF144" i="1" s="1"/>
  <c r="AG144" i="1" s="1"/>
  <c r="AE200" i="1"/>
  <c r="AE168" i="1"/>
  <c r="AE169" i="1"/>
  <c r="AE176" i="1"/>
  <c r="AE177" i="1"/>
  <c r="AE167" i="1"/>
  <c r="AE175" i="1"/>
  <c r="AE163" i="1"/>
  <c r="AE292" i="1"/>
  <c r="AE249" i="1"/>
  <c r="AE243" i="1"/>
  <c r="AE293" i="1"/>
  <c r="AE210" i="1"/>
  <c r="AG83" i="1"/>
  <c r="AG128" i="1"/>
  <c r="AE67" i="1"/>
  <c r="AF67" i="1" s="1"/>
  <c r="AG67" i="1" s="1"/>
  <c r="AH67" i="1" s="1"/>
  <c r="AF91" i="1"/>
  <c r="AG91" i="1" s="1"/>
  <c r="AH91" i="1" s="1"/>
  <c r="AI91" i="1" s="1"/>
  <c r="AF92" i="1"/>
  <c r="AF109" i="1"/>
  <c r="AG109" i="1" s="1"/>
  <c r="AF110" i="1"/>
  <c r="AE189" i="1"/>
  <c r="AE265" i="1"/>
  <c r="AG61" i="1"/>
  <c r="AF307" i="1" l="1"/>
  <c r="AF272" i="1"/>
  <c r="AH109" i="1"/>
  <c r="AF271" i="1"/>
  <c r="AF80" i="1"/>
  <c r="AF81" i="1"/>
  <c r="AF308" i="1"/>
  <c r="AG49" i="1"/>
  <c r="AH49" i="1" s="1"/>
  <c r="AI49" i="1" s="1"/>
  <c r="AF273" i="1"/>
  <c r="AF219" i="1"/>
  <c r="AF171" i="1"/>
  <c r="AF154" i="1"/>
  <c r="AG154" i="1" s="1"/>
  <c r="AF155" i="1"/>
  <c r="AH63" i="1"/>
  <c r="AF208" i="1"/>
  <c r="CI22" i="1"/>
  <c r="CJ22" i="1" s="1"/>
  <c r="CK22" i="1" s="1"/>
  <c r="CL22" i="1" s="1"/>
  <c r="CM22" i="1" s="1"/>
  <c r="CN22" i="1" s="1"/>
  <c r="CO22" i="1" s="1"/>
  <c r="CP22" i="1" s="1"/>
  <c r="CQ22" i="1" s="1"/>
  <c r="CR22" i="1" s="1"/>
  <c r="CS22" i="1" s="1"/>
  <c r="CT22" i="1" s="1"/>
  <c r="CU22" i="1" s="1"/>
  <c r="CV22" i="1" s="1"/>
  <c r="CW22" i="1" s="1"/>
  <c r="CX22" i="1" s="1"/>
  <c r="CY22" i="1" s="1"/>
  <c r="CZ22" i="1" s="1"/>
  <c r="DA22" i="1" s="1"/>
  <c r="DB22" i="1" s="1"/>
  <c r="DC22" i="1" s="1"/>
  <c r="DD22" i="1" s="1"/>
  <c r="DE22" i="1" s="1"/>
  <c r="DF22" i="1" s="1"/>
  <c r="DG22" i="1" s="1"/>
  <c r="DH22" i="1" s="1"/>
  <c r="DI22" i="1" s="1"/>
  <c r="DJ22" i="1" s="1"/>
  <c r="DK22" i="1" s="1"/>
  <c r="DL22" i="1" s="1"/>
  <c r="DM22" i="1" s="1"/>
  <c r="DN22" i="1" s="1"/>
  <c r="DO22" i="1" s="1"/>
  <c r="DP22" i="1" s="1"/>
  <c r="DQ22" i="1" s="1"/>
  <c r="DR22" i="1" s="1"/>
  <c r="DS22" i="1" s="1"/>
  <c r="DT22" i="1" s="1"/>
  <c r="DU22" i="1" s="1"/>
  <c r="DV22" i="1" s="1"/>
  <c r="DW22" i="1" s="1"/>
  <c r="DX22" i="1" s="1"/>
  <c r="DY22" i="1" s="1"/>
  <c r="DZ22" i="1" s="1"/>
  <c r="EA22" i="1" s="1"/>
  <c r="EB22" i="1" s="1"/>
  <c r="EC22" i="1" s="1"/>
  <c r="ED22" i="1" s="1"/>
  <c r="EE22" i="1" s="1"/>
  <c r="EF22" i="1" s="1"/>
  <c r="EG22" i="1" s="1"/>
  <c r="EH22" i="1" s="1"/>
  <c r="EI22" i="1" s="1"/>
  <c r="EJ22" i="1" s="1"/>
  <c r="EK22" i="1" s="1"/>
  <c r="EL22" i="1" s="1"/>
  <c r="EM22" i="1" s="1"/>
  <c r="EN22" i="1" s="1"/>
  <c r="EO22" i="1" s="1"/>
  <c r="EP22" i="1" s="1"/>
  <c r="EQ22" i="1" s="1"/>
  <c r="ER22" i="1" s="1"/>
  <c r="ES22" i="1" s="1"/>
  <c r="ET22" i="1" s="1"/>
  <c r="EU22" i="1" s="1"/>
  <c r="EV22" i="1" s="1"/>
  <c r="EW22" i="1" s="1"/>
  <c r="EX22" i="1" s="1"/>
  <c r="EY22" i="1" s="1"/>
  <c r="EZ22" i="1" s="1"/>
  <c r="FA22" i="1" s="1"/>
  <c r="FB22" i="1" s="1"/>
  <c r="FC22" i="1" s="1"/>
  <c r="FD22" i="1" s="1"/>
  <c r="FE22" i="1" s="1"/>
  <c r="FF22" i="1" s="1"/>
  <c r="FG22" i="1" s="1"/>
  <c r="FH22" i="1" s="1"/>
  <c r="FI22" i="1" s="1"/>
  <c r="FJ22" i="1" s="1"/>
  <c r="FK22" i="1" s="1"/>
  <c r="FL22" i="1" s="1"/>
  <c r="FM22" i="1" s="1"/>
  <c r="FN22" i="1" s="1"/>
  <c r="FO22" i="1" s="1"/>
  <c r="FP22" i="1" s="1"/>
  <c r="FQ22" i="1" s="1"/>
  <c r="FR22" i="1" s="1"/>
  <c r="FS22" i="1" s="1"/>
  <c r="FT22" i="1" s="1"/>
  <c r="FU22" i="1" s="1"/>
  <c r="FV22" i="1" s="1"/>
  <c r="FW22" i="1" s="1"/>
  <c r="FX22" i="1" s="1"/>
  <c r="FY22" i="1" s="1"/>
  <c r="FZ22" i="1" s="1"/>
  <c r="GA22" i="1" s="1"/>
  <c r="GB22" i="1" s="1"/>
  <c r="GC22" i="1" s="1"/>
  <c r="GD22" i="1" s="1"/>
  <c r="GE22" i="1" s="1"/>
  <c r="GF22" i="1" s="1"/>
  <c r="GG22" i="1" s="1"/>
  <c r="GH22" i="1" s="1"/>
  <c r="GI22" i="1" s="1"/>
  <c r="GJ22" i="1" s="1"/>
  <c r="GK22" i="1" s="1"/>
  <c r="GL22" i="1" s="1"/>
  <c r="GM22" i="1" s="1"/>
  <c r="GN22" i="1" s="1"/>
  <c r="GO22" i="1" s="1"/>
  <c r="GP22" i="1" s="1"/>
  <c r="GQ22" i="1" s="1"/>
  <c r="GR22" i="1" s="1"/>
  <c r="GS22" i="1" s="1"/>
  <c r="GT22" i="1" s="1"/>
  <c r="GU22" i="1" s="1"/>
  <c r="GV22" i="1" s="1"/>
  <c r="GW22" i="1" s="1"/>
  <c r="GX22" i="1" s="1"/>
  <c r="GY22" i="1" s="1"/>
  <c r="GZ22" i="1" s="1"/>
  <c r="HA22" i="1" s="1"/>
  <c r="HB22" i="1" s="1"/>
  <c r="HC22" i="1" s="1"/>
  <c r="HD22" i="1" s="1"/>
  <c r="HE22" i="1" s="1"/>
  <c r="HF22" i="1" s="1"/>
  <c r="HG22" i="1" s="1"/>
  <c r="HH22" i="1" s="1"/>
  <c r="HI22" i="1" s="1"/>
  <c r="HJ22" i="1" s="1"/>
  <c r="C24" i="25" s="1"/>
  <c r="AH61" i="1"/>
  <c r="AF282" i="1"/>
  <c r="AF138" i="1"/>
  <c r="AG138" i="1" s="1"/>
  <c r="AH138" i="1" s="1"/>
  <c r="AI138" i="1" s="1"/>
  <c r="AF249" i="1"/>
  <c r="AF214" i="1"/>
  <c r="F23" i="25"/>
  <c r="G23" i="25" s="1"/>
  <c r="HK21" i="1"/>
  <c r="K23" i="25" s="1"/>
  <c r="A23" i="25"/>
  <c r="B23" i="25"/>
  <c r="D23" i="25"/>
  <c r="E23" i="25"/>
  <c r="C23" i="25"/>
  <c r="AF210" i="1"/>
  <c r="AF245" i="1"/>
  <c r="AF189" i="1"/>
  <c r="AF185" i="1"/>
  <c r="AG29" i="1"/>
  <c r="AF265" i="1"/>
  <c r="AF278" i="1"/>
  <c r="AF206" i="1"/>
  <c r="AF191" i="1"/>
  <c r="AF187" i="1"/>
  <c r="AF262" i="1"/>
  <c r="AF285" i="1"/>
  <c r="AF197" i="1"/>
  <c r="AF163" i="1"/>
  <c r="AF221" i="1"/>
  <c r="AF96" i="1"/>
  <c r="AG96" i="1" s="1"/>
  <c r="AH96" i="1" s="1"/>
  <c r="AI96" i="1" s="1"/>
  <c r="AF97" i="1"/>
  <c r="AF243" i="1"/>
  <c r="AF263" i="1"/>
  <c r="AF295" i="1"/>
  <c r="AF321" i="1"/>
  <c r="AH89" i="1"/>
  <c r="AI89" i="1" s="1"/>
  <c r="AF302" i="1"/>
  <c r="AF254" i="1"/>
  <c r="AF193" i="1"/>
  <c r="AF41" i="1"/>
  <c r="AF165" i="1"/>
  <c r="AF204" i="1"/>
  <c r="AF42" i="1"/>
  <c r="AF284" i="1"/>
  <c r="AF183" i="1"/>
  <c r="AF40" i="1"/>
  <c r="AF275" i="1"/>
  <c r="AF182" i="1"/>
  <c r="AF277" i="1"/>
  <c r="AF125" i="1"/>
  <c r="AG125" i="1" s="1"/>
  <c r="AH125" i="1" s="1"/>
  <c r="AI125" i="1" s="1"/>
  <c r="AF126" i="1"/>
  <c r="AG45" i="1"/>
  <c r="AG46" i="1"/>
  <c r="AF207" i="1"/>
  <c r="AF43" i="1"/>
  <c r="AF181" i="1"/>
  <c r="AF217" i="1"/>
  <c r="AF173" i="1"/>
  <c r="AF291" i="1"/>
  <c r="AF215" i="1"/>
  <c r="AG85" i="1"/>
  <c r="AH85" i="1" s="1"/>
  <c r="AG86" i="1"/>
  <c r="AG105" i="1"/>
  <c r="AH105" i="1" s="1"/>
  <c r="AH113" i="1"/>
  <c r="AF261" i="1"/>
  <c r="AF216" i="1"/>
  <c r="AF260" i="1"/>
  <c r="AF289" i="1"/>
  <c r="AF202" i="1"/>
  <c r="AF313" i="1"/>
  <c r="AH114" i="1"/>
  <c r="AI115" i="1" s="1"/>
  <c r="AF241" i="1"/>
  <c r="AF296" i="1"/>
  <c r="AF310" i="1"/>
  <c r="AF252" i="1"/>
  <c r="AF298" i="1"/>
  <c r="AF76" i="1"/>
  <c r="AG76" i="1" s="1"/>
  <c r="AH76" i="1" s="1"/>
  <c r="AF195" i="1"/>
  <c r="AF280" i="1"/>
  <c r="AF205" i="1"/>
  <c r="AF200" i="1"/>
  <c r="AF158" i="1"/>
  <c r="AF223" i="1"/>
  <c r="AF256" i="1"/>
  <c r="AF160" i="1"/>
  <c r="AF203" i="1"/>
  <c r="AF311" i="1"/>
  <c r="AF317" i="1"/>
  <c r="AF276" i="1"/>
  <c r="AG30" i="1"/>
  <c r="AG25" i="1"/>
  <c r="AF283" i="1"/>
  <c r="AF312" i="1"/>
  <c r="AF180" i="1"/>
  <c r="AF297" i="1"/>
  <c r="AF274" i="1"/>
  <c r="AF258" i="1"/>
  <c r="AG272" i="1"/>
  <c r="AF169" i="1"/>
  <c r="AH64" i="1"/>
  <c r="AF36" i="1"/>
  <c r="AG36" i="1" s="1"/>
  <c r="AF309" i="1"/>
  <c r="AG308" i="1" s="1"/>
  <c r="AF247" i="1"/>
  <c r="AF238" i="1"/>
  <c r="AF319" i="1"/>
  <c r="AF131" i="1"/>
  <c r="AG131" i="1" s="1"/>
  <c r="AH131" i="1" s="1"/>
  <c r="AI131" i="1" s="1"/>
  <c r="AF264" i="1"/>
  <c r="AF290" i="1"/>
  <c r="AF288" i="1"/>
  <c r="AG106" i="1"/>
  <c r="AG107" i="1"/>
  <c r="AF192" i="1"/>
  <c r="AF212" i="1"/>
  <c r="AF242" i="1"/>
  <c r="AF218" i="1"/>
  <c r="AF301" i="1"/>
  <c r="AF190" i="1"/>
  <c r="AF175" i="1"/>
  <c r="AF209" i="1"/>
  <c r="AF257" i="1"/>
  <c r="AF220" i="1"/>
  <c r="AF255" i="1"/>
  <c r="AF179" i="1"/>
  <c r="AF259" i="1"/>
  <c r="AF164" i="1"/>
  <c r="AF201" i="1"/>
  <c r="AF188" i="1"/>
  <c r="AF140" i="1"/>
  <c r="AG140" i="1" s="1"/>
  <c r="AF234" i="1"/>
  <c r="AG23" i="1"/>
  <c r="AH23" i="1" s="1"/>
  <c r="AI23" i="1" s="1"/>
  <c r="AJ23" i="1" s="1"/>
  <c r="AK23" i="1" s="1"/>
  <c r="AL23" i="1" s="1"/>
  <c r="AM23" i="1" s="1"/>
  <c r="AN23" i="1" s="1"/>
  <c r="AO23" i="1" s="1"/>
  <c r="AP23" i="1" s="1"/>
  <c r="AQ23" i="1" s="1"/>
  <c r="AR23" i="1" s="1"/>
  <c r="AS23" i="1" s="1"/>
  <c r="AT23" i="1" s="1"/>
  <c r="AU23" i="1" s="1"/>
  <c r="AV23" i="1" s="1"/>
  <c r="AW23" i="1" s="1"/>
  <c r="AX23" i="1" s="1"/>
  <c r="AY23" i="1" s="1"/>
  <c r="AZ23" i="1" s="1"/>
  <c r="BA23" i="1" s="1"/>
  <c r="BB23" i="1" s="1"/>
  <c r="BC23" i="1" s="1"/>
  <c r="BD23" i="1" s="1"/>
  <c r="BE23" i="1" s="1"/>
  <c r="BF23" i="1" s="1"/>
  <c r="BG23" i="1" s="1"/>
  <c r="BH23" i="1" s="1"/>
  <c r="BI23" i="1" s="1"/>
  <c r="BJ23" i="1" s="1"/>
  <c r="BK23" i="1" s="1"/>
  <c r="BL23" i="1" s="1"/>
  <c r="BM23" i="1" s="1"/>
  <c r="BN23" i="1" s="1"/>
  <c r="BO23" i="1" s="1"/>
  <c r="BP23" i="1" s="1"/>
  <c r="BQ23" i="1" s="1"/>
  <c r="BR23" i="1" s="1"/>
  <c r="BS23" i="1" s="1"/>
  <c r="BT23" i="1" s="1"/>
  <c r="BU23" i="1" s="1"/>
  <c r="BV23" i="1" s="1"/>
  <c r="BW23" i="1" s="1"/>
  <c r="BX23" i="1" s="1"/>
  <c r="BY23" i="1" s="1"/>
  <c r="BZ23" i="1" s="1"/>
  <c r="CA23" i="1" s="1"/>
  <c r="CB23" i="1" s="1"/>
  <c r="CC23" i="1" s="1"/>
  <c r="CD23" i="1" s="1"/>
  <c r="CE23" i="1" s="1"/>
  <c r="CF23" i="1" s="1"/>
  <c r="CG23" i="1" s="1"/>
  <c r="CH23" i="1" s="1"/>
  <c r="CI23" i="1" s="1"/>
  <c r="CJ23" i="1" s="1"/>
  <c r="CK23" i="1" s="1"/>
  <c r="CL23" i="1" s="1"/>
  <c r="CM23" i="1" s="1"/>
  <c r="CN23" i="1" s="1"/>
  <c r="CO23" i="1" s="1"/>
  <c r="CP23" i="1" s="1"/>
  <c r="CQ23" i="1" s="1"/>
  <c r="CR23" i="1" s="1"/>
  <c r="CS23" i="1" s="1"/>
  <c r="CT23" i="1" s="1"/>
  <c r="CU23" i="1" s="1"/>
  <c r="CV23" i="1" s="1"/>
  <c r="CW23" i="1" s="1"/>
  <c r="CX23" i="1" s="1"/>
  <c r="CY23" i="1" s="1"/>
  <c r="CZ23" i="1" s="1"/>
  <c r="DA23" i="1" s="1"/>
  <c r="DB23" i="1" s="1"/>
  <c r="DC23" i="1" s="1"/>
  <c r="DD23" i="1" s="1"/>
  <c r="DE23" i="1" s="1"/>
  <c r="DF23" i="1" s="1"/>
  <c r="DG23" i="1" s="1"/>
  <c r="DH23" i="1" s="1"/>
  <c r="DI23" i="1" s="1"/>
  <c r="DJ23" i="1" s="1"/>
  <c r="DK23" i="1" s="1"/>
  <c r="DL23" i="1" s="1"/>
  <c r="DM23" i="1" s="1"/>
  <c r="DN23" i="1" s="1"/>
  <c r="DO23" i="1" s="1"/>
  <c r="DP23" i="1" s="1"/>
  <c r="DQ23" i="1" s="1"/>
  <c r="DR23" i="1" s="1"/>
  <c r="DS23" i="1" s="1"/>
  <c r="DT23" i="1" s="1"/>
  <c r="DU23" i="1" s="1"/>
  <c r="DV23" i="1" s="1"/>
  <c r="DW23" i="1" s="1"/>
  <c r="DX23" i="1" s="1"/>
  <c r="DY23" i="1" s="1"/>
  <c r="DZ23" i="1" s="1"/>
  <c r="EA23" i="1" s="1"/>
  <c r="EB23" i="1" s="1"/>
  <c r="EC23" i="1" s="1"/>
  <c r="ED23" i="1" s="1"/>
  <c r="EE23" i="1" s="1"/>
  <c r="EF23" i="1" s="1"/>
  <c r="EG23" i="1" s="1"/>
  <c r="EH23" i="1" s="1"/>
  <c r="EI23" i="1" s="1"/>
  <c r="EJ23" i="1" s="1"/>
  <c r="EK23" i="1" s="1"/>
  <c r="EL23" i="1" s="1"/>
  <c r="EM23" i="1" s="1"/>
  <c r="EN23" i="1" s="1"/>
  <c r="EO23" i="1" s="1"/>
  <c r="EP23" i="1" s="1"/>
  <c r="EQ23" i="1" s="1"/>
  <c r="ER23" i="1" s="1"/>
  <c r="ES23" i="1" s="1"/>
  <c r="ET23" i="1" s="1"/>
  <c r="EU23" i="1" s="1"/>
  <c r="EV23" i="1" s="1"/>
  <c r="EW23" i="1" s="1"/>
  <c r="EX23" i="1" s="1"/>
  <c r="EY23" i="1" s="1"/>
  <c r="EZ23" i="1" s="1"/>
  <c r="FA23" i="1" s="1"/>
  <c r="FB23" i="1" s="1"/>
  <c r="FC23" i="1" s="1"/>
  <c r="FD23" i="1" s="1"/>
  <c r="FE23" i="1" s="1"/>
  <c r="FF23" i="1" s="1"/>
  <c r="FG23" i="1" s="1"/>
  <c r="FH23" i="1" s="1"/>
  <c r="FI23" i="1" s="1"/>
  <c r="FJ23" i="1" s="1"/>
  <c r="FK23" i="1" s="1"/>
  <c r="FL23" i="1" s="1"/>
  <c r="FM23" i="1" s="1"/>
  <c r="FN23" i="1" s="1"/>
  <c r="FO23" i="1" s="1"/>
  <c r="FP23" i="1" s="1"/>
  <c r="FQ23" i="1" s="1"/>
  <c r="FR23" i="1" s="1"/>
  <c r="FS23" i="1" s="1"/>
  <c r="FT23" i="1" s="1"/>
  <c r="FU23" i="1" s="1"/>
  <c r="FV23" i="1" s="1"/>
  <c r="FW23" i="1" s="1"/>
  <c r="FX23" i="1" s="1"/>
  <c r="FY23" i="1" s="1"/>
  <c r="FZ23" i="1" s="1"/>
  <c r="GA23" i="1" s="1"/>
  <c r="GB23" i="1" s="1"/>
  <c r="GC23" i="1" s="1"/>
  <c r="GD23" i="1" s="1"/>
  <c r="GE23" i="1" s="1"/>
  <c r="GF23" i="1" s="1"/>
  <c r="GG23" i="1" s="1"/>
  <c r="GH23" i="1" s="1"/>
  <c r="AG24" i="1"/>
  <c r="AF315" i="1"/>
  <c r="AF314" i="1"/>
  <c r="AF33" i="1"/>
  <c r="AF34" i="1"/>
  <c r="AF184" i="1"/>
  <c r="AF250" i="1"/>
  <c r="AF316" i="1"/>
  <c r="AF303" i="1"/>
  <c r="AF120" i="1"/>
  <c r="AG120" i="1" s="1"/>
  <c r="AH120" i="1" s="1"/>
  <c r="AF121" i="1"/>
  <c r="AF222" i="1"/>
  <c r="AF32" i="1"/>
  <c r="AG32" i="1" s="1"/>
  <c r="AH32" i="1" s="1"/>
  <c r="AF199" i="1"/>
  <c r="AF318" i="1"/>
  <c r="AF159" i="1"/>
  <c r="AF168" i="1"/>
  <c r="AF69" i="1"/>
  <c r="AF70" i="1"/>
  <c r="AF146" i="1"/>
  <c r="AF147" i="1"/>
  <c r="AF116" i="1"/>
  <c r="AG116" i="1" s="1"/>
  <c r="AH116" i="1" s="1"/>
  <c r="AI116" i="1" s="1"/>
  <c r="AF117" i="1"/>
  <c r="AF232" i="1"/>
  <c r="AF231" i="1"/>
  <c r="AG230" i="1" s="1"/>
  <c r="AF38" i="1"/>
  <c r="AG38" i="1" s="1"/>
  <c r="AF39" i="1"/>
  <c r="AG92" i="1"/>
  <c r="AH92" i="1" s="1"/>
  <c r="AI92" i="1" s="1"/>
  <c r="AJ92" i="1" s="1"/>
  <c r="AG93" i="1"/>
  <c r="AF186" i="1"/>
  <c r="AF68" i="1"/>
  <c r="AG68" i="1" s="1"/>
  <c r="AH68" i="1" s="1"/>
  <c r="AI68" i="1" s="1"/>
  <c r="AF145" i="1"/>
  <c r="AG145" i="1" s="1"/>
  <c r="AH145" i="1" s="1"/>
  <c r="AF141" i="1"/>
  <c r="AF142" i="1"/>
  <c r="AF233" i="1"/>
  <c r="AF248" i="1"/>
  <c r="AF267" i="1"/>
  <c r="AF281" i="1"/>
  <c r="AF224" i="1"/>
  <c r="AF246" i="1"/>
  <c r="AG110" i="1"/>
  <c r="AH110" i="1" s="1"/>
  <c r="AI110" i="1" s="1"/>
  <c r="AG111" i="1"/>
  <c r="AF167" i="1"/>
  <c r="AF237" i="1"/>
  <c r="AF269" i="1"/>
  <c r="AF270" i="1"/>
  <c r="AF266" i="1"/>
  <c r="AF305" i="1"/>
  <c r="AF306" i="1"/>
  <c r="AG307" i="1" s="1"/>
  <c r="AF198" i="1"/>
  <c r="AF151" i="1"/>
  <c r="AG151" i="1" s="1"/>
  <c r="AH151" i="1" s="1"/>
  <c r="AI151" i="1" s="1"/>
  <c r="AF152" i="1"/>
  <c r="AF133" i="1"/>
  <c r="AG133" i="1" s="1"/>
  <c r="AF134" i="1"/>
  <c r="AF268" i="1"/>
  <c r="AF279" i="1"/>
  <c r="AF57" i="1"/>
  <c r="AG57" i="1" s="1"/>
  <c r="AH57" i="1" s="1"/>
  <c r="AI57" i="1" s="1"/>
  <c r="AJ57" i="1" s="1"/>
  <c r="AF58" i="1"/>
  <c r="AF286" i="1"/>
  <c r="AF287" i="1"/>
  <c r="AF304" i="1"/>
  <c r="AF239" i="1"/>
  <c r="AF172" i="1"/>
  <c r="AH62" i="1"/>
  <c r="AF225" i="1"/>
  <c r="AF292" i="1"/>
  <c r="AF174" i="1"/>
  <c r="AG73" i="1"/>
  <c r="AH73" i="1" s="1"/>
  <c r="AG74" i="1"/>
  <c r="AF322" i="1"/>
  <c r="AH129" i="1"/>
  <c r="AF253" i="1"/>
  <c r="AF240" i="1"/>
  <c r="AF166" i="1"/>
  <c r="AF194" i="1"/>
  <c r="AF235" i="1"/>
  <c r="AF170" i="1"/>
  <c r="AF162" i="1"/>
  <c r="AF293" i="1"/>
  <c r="AF294" i="1"/>
  <c r="AF177" i="1"/>
  <c r="AF178" i="1"/>
  <c r="AF196" i="1"/>
  <c r="AG27" i="1"/>
  <c r="AG28" i="1"/>
  <c r="AF101" i="1"/>
  <c r="AG101" i="1" s="1"/>
  <c r="AH101" i="1" s="1"/>
  <c r="AI101" i="1" s="1"/>
  <c r="AF102" i="1"/>
  <c r="AF78" i="1"/>
  <c r="AG78" i="1" s="1"/>
  <c r="AF79" i="1"/>
  <c r="AF51" i="1"/>
  <c r="AG51" i="1" s="1"/>
  <c r="AH51" i="1" s="1"/>
  <c r="AF52" i="1"/>
  <c r="AG229" i="1"/>
  <c r="AF244" i="1"/>
  <c r="AH84" i="1"/>
  <c r="AH65" i="1"/>
  <c r="AF176" i="1"/>
  <c r="AH66" i="1"/>
  <c r="AF161" i="1"/>
  <c r="AF300" i="1"/>
  <c r="AF299" i="1"/>
  <c r="AF236" i="1"/>
  <c r="AG26" i="1"/>
  <c r="AF226" i="1"/>
  <c r="AF227" i="1"/>
  <c r="AF211" i="1"/>
  <c r="AF213" i="1"/>
  <c r="AF320" i="1"/>
  <c r="AF251" i="1"/>
  <c r="AH50" i="1" l="1"/>
  <c r="AI50" i="1" s="1"/>
  <c r="AJ50" i="1" s="1"/>
  <c r="AG81" i="1"/>
  <c r="AG82" i="1"/>
  <c r="GI23" i="1"/>
  <c r="GJ23" i="1" s="1"/>
  <c r="GK23" i="1" s="1"/>
  <c r="GL23" i="1" s="1"/>
  <c r="GM23" i="1" s="1"/>
  <c r="GN23" i="1" s="1"/>
  <c r="GO23" i="1" s="1"/>
  <c r="GP23" i="1" s="1"/>
  <c r="GQ23" i="1" s="1"/>
  <c r="GR23" i="1" s="1"/>
  <c r="GS23" i="1" s="1"/>
  <c r="GT23" i="1" s="1"/>
  <c r="GU23" i="1" s="1"/>
  <c r="GV23" i="1" s="1"/>
  <c r="GW23" i="1" s="1"/>
  <c r="GX23" i="1" s="1"/>
  <c r="GY23" i="1" s="1"/>
  <c r="GZ23" i="1" s="1"/>
  <c r="HA23" i="1" s="1"/>
  <c r="HB23" i="1" s="1"/>
  <c r="HC23" i="1" s="1"/>
  <c r="HD23" i="1" s="1"/>
  <c r="HE23" i="1" s="1"/>
  <c r="HF23" i="1" s="1"/>
  <c r="HG23" i="1" s="1"/>
  <c r="HH23" i="1" s="1"/>
  <c r="HI23" i="1" s="1"/>
  <c r="HJ23" i="1" s="1"/>
  <c r="A25" i="25" s="1"/>
  <c r="AG209" i="1"/>
  <c r="AG207" i="1"/>
  <c r="AI64" i="1"/>
  <c r="AG262" i="1"/>
  <c r="AI62" i="1"/>
  <c r="AG322" i="1"/>
  <c r="AH30" i="1"/>
  <c r="AG155" i="1"/>
  <c r="AH155" i="1" s="1"/>
  <c r="AG156" i="1"/>
  <c r="E24" i="25"/>
  <c r="HK22" i="1"/>
  <c r="K24" i="25" s="1"/>
  <c r="D24" i="25"/>
  <c r="F24" i="25"/>
  <c r="AG172" i="1"/>
  <c r="AG196" i="1"/>
  <c r="B24" i="25"/>
  <c r="A24" i="25"/>
  <c r="AG213" i="1"/>
  <c r="AG186" i="1"/>
  <c r="AG211" i="1"/>
  <c r="G24" i="25"/>
  <c r="AG139" i="1"/>
  <c r="AH139" i="1" s="1"/>
  <c r="AI139" i="1" s="1"/>
  <c r="AJ139" i="1" s="1"/>
  <c r="AG263" i="1"/>
  <c r="AG309" i="1"/>
  <c r="AG244" i="1"/>
  <c r="AG192" i="1"/>
  <c r="AG274" i="1"/>
  <c r="AG220" i="1"/>
  <c r="AG215" i="1"/>
  <c r="AG283" i="1"/>
  <c r="AG188" i="1"/>
  <c r="AG164" i="1"/>
  <c r="AG264" i="1"/>
  <c r="AG284" i="1"/>
  <c r="AH26" i="1"/>
  <c r="AG253" i="1"/>
  <c r="AI90" i="1"/>
  <c r="AJ90" i="1" s="1"/>
  <c r="AG97" i="1"/>
  <c r="AH97" i="1" s="1"/>
  <c r="AI97" i="1" s="1"/>
  <c r="AJ97" i="1" s="1"/>
  <c r="AG98" i="1"/>
  <c r="AG279" i="1"/>
  <c r="AG42" i="1"/>
  <c r="AG205" i="1"/>
  <c r="AG277" i="1"/>
  <c r="AG182" i="1"/>
  <c r="AG163" i="1"/>
  <c r="AG43" i="1"/>
  <c r="AG41" i="1"/>
  <c r="AG260" i="1"/>
  <c r="AG242" i="1"/>
  <c r="AG240" i="1"/>
  <c r="AG276" i="1"/>
  <c r="AG297" i="1"/>
  <c r="AG126" i="1"/>
  <c r="AH126" i="1" s="1"/>
  <c r="AI126" i="1" s="1"/>
  <c r="AJ126" i="1" s="1"/>
  <c r="AG127" i="1"/>
  <c r="AG298" i="1"/>
  <c r="AG261" i="1"/>
  <c r="AG246" i="1"/>
  <c r="AG201" i="1"/>
  <c r="AG181" i="1"/>
  <c r="AG296" i="1"/>
  <c r="AG204" i="1"/>
  <c r="AG193" i="1"/>
  <c r="AG174" i="1"/>
  <c r="AG44" i="1"/>
  <c r="AG259" i="1"/>
  <c r="AG189" i="1"/>
  <c r="AG206" i="1"/>
  <c r="AH206" i="1" s="1"/>
  <c r="AG273" i="1"/>
  <c r="AH47" i="1"/>
  <c r="AH46" i="1"/>
  <c r="AJ116" i="1"/>
  <c r="AG200" i="1"/>
  <c r="AG248" i="1"/>
  <c r="AG218" i="1"/>
  <c r="AG290" i="1"/>
  <c r="AG320" i="1"/>
  <c r="AG77" i="1"/>
  <c r="AH77" i="1" s="1"/>
  <c r="AI77" i="1" s="1"/>
  <c r="AG216" i="1"/>
  <c r="AG257" i="1"/>
  <c r="AG159" i="1"/>
  <c r="AG318" i="1"/>
  <c r="AI114" i="1"/>
  <c r="AJ115" i="1" s="1"/>
  <c r="AH86" i="1"/>
  <c r="AI86" i="1" s="1"/>
  <c r="AH87" i="1"/>
  <c r="AG256" i="1"/>
  <c r="AG275" i="1"/>
  <c r="AG289" i="1"/>
  <c r="AG310" i="1"/>
  <c r="AH309" i="1" s="1"/>
  <c r="AG266" i="1"/>
  <c r="AG180" i="1"/>
  <c r="AG312" i="1"/>
  <c r="AH106" i="1"/>
  <c r="AI106" i="1" s="1"/>
  <c r="AG158" i="1"/>
  <c r="AG219" i="1"/>
  <c r="AH31" i="1"/>
  <c r="AI31" i="1" s="1"/>
  <c r="AG282" i="1"/>
  <c r="AG203" i="1"/>
  <c r="AG249" i="1"/>
  <c r="AG258" i="1"/>
  <c r="AG222" i="1"/>
  <c r="AG202" i="1"/>
  <c r="AG255" i="1"/>
  <c r="AG208" i="1"/>
  <c r="AG316" i="1"/>
  <c r="AG300" i="1"/>
  <c r="AG217" i="1"/>
  <c r="AG311" i="1"/>
  <c r="AG317" i="1"/>
  <c r="AG251" i="1"/>
  <c r="AH107" i="1"/>
  <c r="AH108" i="1"/>
  <c r="AG223" i="1"/>
  <c r="AG185" i="1"/>
  <c r="AG69" i="1"/>
  <c r="AH69" i="1" s="1"/>
  <c r="AI69" i="1" s="1"/>
  <c r="AJ69" i="1" s="1"/>
  <c r="AG234" i="1"/>
  <c r="AG190" i="1"/>
  <c r="AG191" i="1"/>
  <c r="AI65" i="1"/>
  <c r="AG265" i="1"/>
  <c r="AG319" i="1"/>
  <c r="AH24" i="1"/>
  <c r="AI24" i="1" s="1"/>
  <c r="AJ24" i="1" s="1"/>
  <c r="AK24" i="1" s="1"/>
  <c r="AL24" i="1" s="1"/>
  <c r="AM24" i="1" s="1"/>
  <c r="AN24" i="1" s="1"/>
  <c r="AO24" i="1" s="1"/>
  <c r="AP24" i="1" s="1"/>
  <c r="AQ24" i="1" s="1"/>
  <c r="AR24" i="1" s="1"/>
  <c r="AS24" i="1" s="1"/>
  <c r="AT24" i="1" s="1"/>
  <c r="AU24" i="1" s="1"/>
  <c r="AV24" i="1" s="1"/>
  <c r="AW24" i="1" s="1"/>
  <c r="AX24" i="1" s="1"/>
  <c r="AY24" i="1" s="1"/>
  <c r="AZ24" i="1" s="1"/>
  <c r="BA24" i="1" s="1"/>
  <c r="BB24" i="1" s="1"/>
  <c r="BC24" i="1" s="1"/>
  <c r="BD24" i="1" s="1"/>
  <c r="BE24" i="1" s="1"/>
  <c r="BF24" i="1" s="1"/>
  <c r="BG24" i="1" s="1"/>
  <c r="BH24" i="1" s="1"/>
  <c r="BI24" i="1" s="1"/>
  <c r="BJ24" i="1" s="1"/>
  <c r="BK24" i="1" s="1"/>
  <c r="BL24" i="1" s="1"/>
  <c r="BM24" i="1" s="1"/>
  <c r="BN24" i="1" s="1"/>
  <c r="BO24" i="1" s="1"/>
  <c r="BP24" i="1" s="1"/>
  <c r="BQ24" i="1" s="1"/>
  <c r="BR24" i="1" s="1"/>
  <c r="BS24" i="1" s="1"/>
  <c r="BT24" i="1" s="1"/>
  <c r="BU24" i="1" s="1"/>
  <c r="BV24" i="1" s="1"/>
  <c r="BW24" i="1" s="1"/>
  <c r="BX24" i="1" s="1"/>
  <c r="BY24" i="1" s="1"/>
  <c r="BZ24" i="1" s="1"/>
  <c r="CA24" i="1" s="1"/>
  <c r="CB24" i="1" s="1"/>
  <c r="CC24" i="1" s="1"/>
  <c r="CD24" i="1" s="1"/>
  <c r="CE24" i="1" s="1"/>
  <c r="CF24" i="1" s="1"/>
  <c r="CG24" i="1" s="1"/>
  <c r="CH24" i="1" s="1"/>
  <c r="CI24" i="1" s="1"/>
  <c r="CJ24" i="1" s="1"/>
  <c r="CK24" i="1" s="1"/>
  <c r="CL24" i="1" s="1"/>
  <c r="CM24" i="1" s="1"/>
  <c r="CN24" i="1" s="1"/>
  <c r="CO24" i="1" s="1"/>
  <c r="CP24" i="1" s="1"/>
  <c r="CQ24" i="1" s="1"/>
  <c r="CR24" i="1" s="1"/>
  <c r="CS24" i="1" s="1"/>
  <c r="CT24" i="1" s="1"/>
  <c r="CU24" i="1" s="1"/>
  <c r="CV24" i="1" s="1"/>
  <c r="CW24" i="1" s="1"/>
  <c r="CX24" i="1" s="1"/>
  <c r="CY24" i="1" s="1"/>
  <c r="CZ24" i="1" s="1"/>
  <c r="DA24" i="1" s="1"/>
  <c r="DB24" i="1" s="1"/>
  <c r="DC24" i="1" s="1"/>
  <c r="DD24" i="1" s="1"/>
  <c r="DE24" i="1" s="1"/>
  <c r="DF24" i="1" s="1"/>
  <c r="DG24" i="1" s="1"/>
  <c r="DH24" i="1" s="1"/>
  <c r="DI24" i="1" s="1"/>
  <c r="DJ24" i="1" s="1"/>
  <c r="DK24" i="1" s="1"/>
  <c r="DL24" i="1" s="1"/>
  <c r="DM24" i="1" s="1"/>
  <c r="DN24" i="1" s="1"/>
  <c r="DO24" i="1" s="1"/>
  <c r="DP24" i="1" s="1"/>
  <c r="DQ24" i="1" s="1"/>
  <c r="DR24" i="1" s="1"/>
  <c r="DS24" i="1" s="1"/>
  <c r="DT24" i="1" s="1"/>
  <c r="DU24" i="1" s="1"/>
  <c r="DV24" i="1" s="1"/>
  <c r="DW24" i="1" s="1"/>
  <c r="DX24" i="1" s="1"/>
  <c r="DY24" i="1" s="1"/>
  <c r="DZ24" i="1" s="1"/>
  <c r="EA24" i="1" s="1"/>
  <c r="EB24" i="1" s="1"/>
  <c r="EC24" i="1" s="1"/>
  <c r="ED24" i="1" s="1"/>
  <c r="EE24" i="1" s="1"/>
  <c r="EF24" i="1" s="1"/>
  <c r="EG24" i="1" s="1"/>
  <c r="EH24" i="1" s="1"/>
  <c r="EI24" i="1" s="1"/>
  <c r="EJ24" i="1" s="1"/>
  <c r="EK24" i="1" s="1"/>
  <c r="EL24" i="1" s="1"/>
  <c r="EM24" i="1" s="1"/>
  <c r="EN24" i="1" s="1"/>
  <c r="EO24" i="1" s="1"/>
  <c r="EP24" i="1" s="1"/>
  <c r="EQ24" i="1" s="1"/>
  <c r="ER24" i="1" s="1"/>
  <c r="ES24" i="1" s="1"/>
  <c r="ET24" i="1" s="1"/>
  <c r="EU24" i="1" s="1"/>
  <c r="EV24" i="1" s="1"/>
  <c r="EW24" i="1" s="1"/>
  <c r="EX24" i="1" s="1"/>
  <c r="EY24" i="1" s="1"/>
  <c r="EZ24" i="1" s="1"/>
  <c r="FA24" i="1" s="1"/>
  <c r="FB24" i="1" s="1"/>
  <c r="FC24" i="1" s="1"/>
  <c r="FD24" i="1" s="1"/>
  <c r="FE24" i="1" s="1"/>
  <c r="FF24" i="1" s="1"/>
  <c r="FG24" i="1" s="1"/>
  <c r="FH24" i="1" s="1"/>
  <c r="FI24" i="1" s="1"/>
  <c r="FJ24" i="1" s="1"/>
  <c r="FK24" i="1" s="1"/>
  <c r="FL24" i="1" s="1"/>
  <c r="FM24" i="1" s="1"/>
  <c r="FN24" i="1" s="1"/>
  <c r="FO24" i="1" s="1"/>
  <c r="FP24" i="1" s="1"/>
  <c r="FQ24" i="1" s="1"/>
  <c r="FR24" i="1" s="1"/>
  <c r="FS24" i="1" s="1"/>
  <c r="FT24" i="1" s="1"/>
  <c r="FU24" i="1" s="1"/>
  <c r="FV24" i="1" s="1"/>
  <c r="FW24" i="1" s="1"/>
  <c r="FX24" i="1" s="1"/>
  <c r="FY24" i="1" s="1"/>
  <c r="FZ24" i="1" s="1"/>
  <c r="GA24" i="1" s="1"/>
  <c r="GB24" i="1" s="1"/>
  <c r="GC24" i="1" s="1"/>
  <c r="GD24" i="1" s="1"/>
  <c r="GE24" i="1" s="1"/>
  <c r="GF24" i="1" s="1"/>
  <c r="GG24" i="1" s="1"/>
  <c r="GH24" i="1" s="1"/>
  <c r="GI24" i="1" s="1"/>
  <c r="GJ24" i="1" s="1"/>
  <c r="GK24" i="1" s="1"/>
  <c r="GL24" i="1" s="1"/>
  <c r="GM24" i="1" s="1"/>
  <c r="GN24" i="1" s="1"/>
  <c r="GO24" i="1" s="1"/>
  <c r="GP24" i="1" s="1"/>
  <c r="GQ24" i="1" s="1"/>
  <c r="GR24" i="1" s="1"/>
  <c r="GS24" i="1" s="1"/>
  <c r="GT24" i="1" s="1"/>
  <c r="GU24" i="1" s="1"/>
  <c r="GV24" i="1" s="1"/>
  <c r="GW24" i="1" s="1"/>
  <c r="GX24" i="1" s="1"/>
  <c r="GY24" i="1" s="1"/>
  <c r="GZ24" i="1" s="1"/>
  <c r="HA24" i="1" s="1"/>
  <c r="HB24" i="1" s="1"/>
  <c r="HC24" i="1" s="1"/>
  <c r="HD24" i="1" s="1"/>
  <c r="HE24" i="1" s="1"/>
  <c r="HF24" i="1" s="1"/>
  <c r="HG24" i="1" s="1"/>
  <c r="HH24" i="1" s="1"/>
  <c r="HI24" i="1" s="1"/>
  <c r="HJ24" i="1" s="1"/>
  <c r="HK24" i="1" s="1"/>
  <c r="K26" i="25" s="1"/>
  <c r="AG166" i="1"/>
  <c r="AG168" i="1"/>
  <c r="AG214" i="1"/>
  <c r="AG37" i="1"/>
  <c r="AH37" i="1" s="1"/>
  <c r="AG232" i="1"/>
  <c r="AG33" i="1"/>
  <c r="AH33" i="1" s="1"/>
  <c r="AI33" i="1" s="1"/>
  <c r="AG301" i="1"/>
  <c r="AI51" i="1"/>
  <c r="AJ51" i="1" s="1"/>
  <c r="AK51" i="1" s="1"/>
  <c r="AG162" i="1"/>
  <c r="AG292" i="1"/>
  <c r="AG198" i="1"/>
  <c r="AG243" i="1"/>
  <c r="AG212" i="1"/>
  <c r="AH27" i="1"/>
  <c r="AG304" i="1"/>
  <c r="AG268" i="1"/>
  <c r="AG224" i="1"/>
  <c r="AH25" i="1"/>
  <c r="AG176" i="1"/>
  <c r="AG286" i="1"/>
  <c r="AG237" i="1"/>
  <c r="AG160" i="1"/>
  <c r="AG227" i="1"/>
  <c r="AG228" i="1"/>
  <c r="AH229" i="1" s="1"/>
  <c r="AG252" i="1"/>
  <c r="AG147" i="1"/>
  <c r="AG148" i="1"/>
  <c r="AG247" i="1"/>
  <c r="AG299" i="1"/>
  <c r="AI66" i="1"/>
  <c r="AI67" i="1"/>
  <c r="AG177" i="1"/>
  <c r="AG194" i="1"/>
  <c r="AG195" i="1"/>
  <c r="AG287" i="1"/>
  <c r="AG288" i="1"/>
  <c r="AG152" i="1"/>
  <c r="AH152" i="1" s="1"/>
  <c r="AI152" i="1" s="1"/>
  <c r="AJ152" i="1" s="1"/>
  <c r="AG153" i="1"/>
  <c r="AG305" i="1"/>
  <c r="AG269" i="1"/>
  <c r="AG167" i="1"/>
  <c r="AG233" i="1"/>
  <c r="AG231" i="1"/>
  <c r="AH230" i="1" s="1"/>
  <c r="AG70" i="1"/>
  <c r="AG71" i="1"/>
  <c r="AG250" i="1"/>
  <c r="AG197" i="1"/>
  <c r="AG169" i="1"/>
  <c r="AI85" i="1"/>
  <c r="AG184" i="1"/>
  <c r="AG183" i="1"/>
  <c r="AG314" i="1"/>
  <c r="AG313" i="1"/>
  <c r="AG134" i="1"/>
  <c r="AH134" i="1" s="1"/>
  <c r="AG135" i="1"/>
  <c r="AH111" i="1"/>
  <c r="AI111" i="1" s="1"/>
  <c r="AJ111" i="1" s="1"/>
  <c r="AH112" i="1"/>
  <c r="AG141" i="1"/>
  <c r="AH141" i="1" s="1"/>
  <c r="AH93" i="1"/>
  <c r="AI93" i="1" s="1"/>
  <c r="AJ93" i="1" s="1"/>
  <c r="AK93" i="1" s="1"/>
  <c r="AH94" i="1"/>
  <c r="AG117" i="1"/>
  <c r="AH117" i="1" s="1"/>
  <c r="AI117" i="1" s="1"/>
  <c r="AJ117" i="1" s="1"/>
  <c r="AG118" i="1"/>
  <c r="AG121" i="1"/>
  <c r="AH121" i="1" s="1"/>
  <c r="AI121" i="1" s="1"/>
  <c r="AG122" i="1"/>
  <c r="AH28" i="1"/>
  <c r="AH29" i="1"/>
  <c r="AG170" i="1"/>
  <c r="AG171" i="1"/>
  <c r="AG225" i="1"/>
  <c r="AG221" i="1"/>
  <c r="AG175" i="1"/>
  <c r="AG34" i="1"/>
  <c r="AG35" i="1"/>
  <c r="AG315" i="1"/>
  <c r="AH308" i="1"/>
  <c r="AG278" i="1"/>
  <c r="AG52" i="1"/>
  <c r="AH52" i="1" s="1"/>
  <c r="AI52" i="1" s="1"/>
  <c r="AG53" i="1"/>
  <c r="AG142" i="1"/>
  <c r="AG143" i="1"/>
  <c r="B25" i="25"/>
  <c r="AG226" i="1"/>
  <c r="AG241" i="1"/>
  <c r="AG79" i="1"/>
  <c r="AH79" i="1" s="1"/>
  <c r="AG80" i="1"/>
  <c r="AG146" i="1"/>
  <c r="AH146" i="1" s="1"/>
  <c r="AI146" i="1" s="1"/>
  <c r="AG161" i="1"/>
  <c r="AI130" i="1"/>
  <c r="AG294" i="1"/>
  <c r="AG295" i="1"/>
  <c r="AG132" i="1"/>
  <c r="AH132" i="1" s="1"/>
  <c r="AI132" i="1" s="1"/>
  <c r="AJ132" i="1" s="1"/>
  <c r="AH74" i="1"/>
  <c r="AI74" i="1" s="1"/>
  <c r="AH75" i="1"/>
  <c r="AG239" i="1"/>
  <c r="AG173" i="1"/>
  <c r="AG187" i="1"/>
  <c r="AG280" i="1"/>
  <c r="AG281" i="1"/>
  <c r="AG165" i="1"/>
  <c r="AG39" i="1"/>
  <c r="AH39" i="1" s="1"/>
  <c r="AG40" i="1"/>
  <c r="AG254" i="1"/>
  <c r="AI63" i="1"/>
  <c r="AG285" i="1"/>
  <c r="AG291" i="1"/>
  <c r="AG321" i="1"/>
  <c r="AG58" i="1"/>
  <c r="AH58" i="1" s="1"/>
  <c r="AI58" i="1" s="1"/>
  <c r="AJ58" i="1" s="1"/>
  <c r="AK58" i="1" s="1"/>
  <c r="AG59" i="1"/>
  <c r="AG236" i="1"/>
  <c r="AG102" i="1"/>
  <c r="AH102" i="1" s="1"/>
  <c r="AI102" i="1" s="1"/>
  <c r="AJ102" i="1" s="1"/>
  <c r="AG103" i="1"/>
  <c r="AG178" i="1"/>
  <c r="AG179" i="1"/>
  <c r="AG293" i="1"/>
  <c r="AG235" i="1"/>
  <c r="AG210" i="1"/>
  <c r="AG238" i="1"/>
  <c r="AG306" i="1"/>
  <c r="AG270" i="1"/>
  <c r="AG271" i="1"/>
  <c r="AG267" i="1"/>
  <c r="AG199" i="1"/>
  <c r="AG303" i="1"/>
  <c r="AG302" i="1"/>
  <c r="AG245" i="1"/>
  <c r="AH210" i="1" l="1"/>
  <c r="F25" i="25"/>
  <c r="G25" i="25" s="1"/>
  <c r="C25" i="25"/>
  <c r="HK23" i="1"/>
  <c r="K25" i="25" s="1"/>
  <c r="D25" i="25"/>
  <c r="E25" i="25"/>
  <c r="AJ65" i="1"/>
  <c r="AH82" i="1"/>
  <c r="AH83" i="1"/>
  <c r="AH212" i="1"/>
  <c r="AH156" i="1"/>
  <c r="AI156" i="1" s="1"/>
  <c r="AH157" i="1"/>
  <c r="AH262" i="1"/>
  <c r="AH187" i="1"/>
  <c r="AI27" i="1"/>
  <c r="AH265" i="1"/>
  <c r="AH275" i="1"/>
  <c r="AH263" i="1"/>
  <c r="AH140" i="1"/>
  <c r="AI140" i="1" s="1"/>
  <c r="AJ140" i="1" s="1"/>
  <c r="AK140" i="1" s="1"/>
  <c r="AH214" i="1"/>
  <c r="AH207" i="1"/>
  <c r="AH273" i="1"/>
  <c r="AH283" i="1"/>
  <c r="AH219" i="1"/>
  <c r="AH205" i="1"/>
  <c r="AH189" i="1"/>
  <c r="AJ91" i="1"/>
  <c r="AK91" i="1" s="1"/>
  <c r="AH319" i="1"/>
  <c r="AH254" i="1"/>
  <c r="AH203" i="1"/>
  <c r="AH163" i="1"/>
  <c r="AH260" i="1"/>
  <c r="AH291" i="1"/>
  <c r="AH261" i="1"/>
  <c r="AH297" i="1"/>
  <c r="AH42" i="1"/>
  <c r="AH98" i="1"/>
  <c r="AI98" i="1" s="1"/>
  <c r="AJ98" i="1" s="1"/>
  <c r="AK98" i="1" s="1"/>
  <c r="AH99" i="1"/>
  <c r="AH43" i="1"/>
  <c r="AH278" i="1"/>
  <c r="AH274" i="1"/>
  <c r="AH299" i="1"/>
  <c r="AH173" i="1"/>
  <c r="AI107" i="1"/>
  <c r="AJ107" i="1" s="1"/>
  <c r="AH44" i="1"/>
  <c r="AH259" i="1"/>
  <c r="AK117" i="1"/>
  <c r="AH197" i="1"/>
  <c r="AH245" i="1"/>
  <c r="AH301" i="1"/>
  <c r="AH158" i="1"/>
  <c r="AH311" i="1"/>
  <c r="AH247" i="1"/>
  <c r="AH243" i="1"/>
  <c r="AJ68" i="1"/>
  <c r="AH216" i="1"/>
  <c r="AH267" i="1"/>
  <c r="AJ52" i="1"/>
  <c r="AK52" i="1" s="1"/>
  <c r="AL52" i="1" s="1"/>
  <c r="AH204" i="1"/>
  <c r="AH165" i="1"/>
  <c r="AH193" i="1"/>
  <c r="AH257" i="1"/>
  <c r="AH217" i="1"/>
  <c r="AH310" i="1"/>
  <c r="AI309" i="1" s="1"/>
  <c r="AI47" i="1"/>
  <c r="AI48" i="1"/>
  <c r="AH45" i="1"/>
  <c r="AH181" i="1"/>
  <c r="AK116" i="1"/>
  <c r="AH199" i="1"/>
  <c r="AH258" i="1"/>
  <c r="AH159" i="1"/>
  <c r="AH127" i="1"/>
  <c r="AI127" i="1" s="1"/>
  <c r="AJ127" i="1" s="1"/>
  <c r="AK127" i="1" s="1"/>
  <c r="AH128" i="1"/>
  <c r="AH218" i="1"/>
  <c r="AH264" i="1"/>
  <c r="AH231" i="1"/>
  <c r="AI230" i="1" s="1"/>
  <c r="AH256" i="1"/>
  <c r="AH78" i="1"/>
  <c r="AI78" i="1" s="1"/>
  <c r="AJ78" i="1" s="1"/>
  <c r="AH240" i="1"/>
  <c r="AH317" i="1"/>
  <c r="AH298" i="1"/>
  <c r="AH224" i="1"/>
  <c r="AH252" i="1"/>
  <c r="AH215" i="1"/>
  <c r="AH161" i="1"/>
  <c r="AH250" i="1"/>
  <c r="AI87" i="1"/>
  <c r="AJ87" i="1" s="1"/>
  <c r="AI88" i="1"/>
  <c r="AH276" i="1"/>
  <c r="AH318" i="1"/>
  <c r="AH202" i="1"/>
  <c r="AH248" i="1"/>
  <c r="AH300" i="1"/>
  <c r="AH38" i="1"/>
  <c r="AI38" i="1" s="1"/>
  <c r="AH160" i="1"/>
  <c r="AH208" i="1"/>
  <c r="AH285" i="1"/>
  <c r="AH201" i="1"/>
  <c r="AH233" i="1"/>
  <c r="AH223" i="1"/>
  <c r="AH306" i="1"/>
  <c r="AH316" i="1"/>
  <c r="AH170" i="1"/>
  <c r="AH190" i="1"/>
  <c r="AH314" i="1"/>
  <c r="AH196" i="1"/>
  <c r="AH191" i="1"/>
  <c r="AH249" i="1"/>
  <c r="AH188" i="1"/>
  <c r="AI32" i="1"/>
  <c r="AJ32" i="1" s="1"/>
  <c r="AH235" i="1"/>
  <c r="AH70" i="1"/>
  <c r="AI70" i="1" s="1"/>
  <c r="AJ70" i="1" s="1"/>
  <c r="AK70" i="1" s="1"/>
  <c r="AH176" i="1"/>
  <c r="AH293" i="1"/>
  <c r="AH209" i="1"/>
  <c r="AH167" i="1"/>
  <c r="AI108" i="1"/>
  <c r="AI109" i="1"/>
  <c r="AI26" i="1"/>
  <c r="AH200" i="1"/>
  <c r="D26" i="25"/>
  <c r="AH34" i="1"/>
  <c r="AI34" i="1" s="1"/>
  <c r="AJ34" i="1" s="1"/>
  <c r="AH194" i="1"/>
  <c r="F26" i="25"/>
  <c r="G26" i="25" s="1"/>
  <c r="AH175" i="1"/>
  <c r="C26" i="25"/>
  <c r="AH281" i="1"/>
  <c r="AH213" i="1"/>
  <c r="AI25" i="1"/>
  <c r="AJ25" i="1" s="1"/>
  <c r="AK25" i="1" s="1"/>
  <c r="AL25" i="1" s="1"/>
  <c r="AM25" i="1" s="1"/>
  <c r="AN25" i="1" s="1"/>
  <c r="AO25" i="1" s="1"/>
  <c r="AP25" i="1" s="1"/>
  <c r="AQ25" i="1" s="1"/>
  <c r="AR25" i="1" s="1"/>
  <c r="AS25" i="1" s="1"/>
  <c r="AT25" i="1" s="1"/>
  <c r="AU25" i="1" s="1"/>
  <c r="AV25" i="1" s="1"/>
  <c r="AW25" i="1" s="1"/>
  <c r="AX25" i="1" s="1"/>
  <c r="AY25" i="1" s="1"/>
  <c r="AZ25" i="1" s="1"/>
  <c r="BA25" i="1" s="1"/>
  <c r="BB25" i="1" s="1"/>
  <c r="BC25" i="1" s="1"/>
  <c r="BD25" i="1" s="1"/>
  <c r="BE25" i="1" s="1"/>
  <c r="BF25" i="1" s="1"/>
  <c r="BG25" i="1" s="1"/>
  <c r="BH25" i="1" s="1"/>
  <c r="BI25" i="1" s="1"/>
  <c r="BJ25" i="1" s="1"/>
  <c r="BK25" i="1" s="1"/>
  <c r="BL25" i="1" s="1"/>
  <c r="BM25" i="1" s="1"/>
  <c r="BN25" i="1" s="1"/>
  <c r="BO25" i="1" s="1"/>
  <c r="BP25" i="1" s="1"/>
  <c r="BQ25" i="1" s="1"/>
  <c r="BR25" i="1" s="1"/>
  <c r="BS25" i="1" s="1"/>
  <c r="BT25" i="1" s="1"/>
  <c r="BU25" i="1" s="1"/>
  <c r="BV25" i="1" s="1"/>
  <c r="BW25" i="1" s="1"/>
  <c r="BX25" i="1" s="1"/>
  <c r="BY25" i="1" s="1"/>
  <c r="BZ25" i="1" s="1"/>
  <c r="CA25" i="1" s="1"/>
  <c r="CB25" i="1" s="1"/>
  <c r="CC25" i="1" s="1"/>
  <c r="CD25" i="1" s="1"/>
  <c r="CE25" i="1" s="1"/>
  <c r="CF25" i="1" s="1"/>
  <c r="CG25" i="1" s="1"/>
  <c r="CH25" i="1" s="1"/>
  <c r="CI25" i="1" s="1"/>
  <c r="CJ25" i="1" s="1"/>
  <c r="CK25" i="1" s="1"/>
  <c r="CL25" i="1" s="1"/>
  <c r="CM25" i="1" s="1"/>
  <c r="CN25" i="1" s="1"/>
  <c r="CO25" i="1" s="1"/>
  <c r="CP25" i="1" s="1"/>
  <c r="CQ25" i="1" s="1"/>
  <c r="CR25" i="1" s="1"/>
  <c r="CS25" i="1" s="1"/>
  <c r="CT25" i="1" s="1"/>
  <c r="CU25" i="1" s="1"/>
  <c r="CV25" i="1" s="1"/>
  <c r="CW25" i="1" s="1"/>
  <c r="CX25" i="1" s="1"/>
  <c r="CY25" i="1" s="1"/>
  <c r="CZ25" i="1" s="1"/>
  <c r="DA25" i="1" s="1"/>
  <c r="DB25" i="1" s="1"/>
  <c r="DC25" i="1" s="1"/>
  <c r="DD25" i="1" s="1"/>
  <c r="DE25" i="1" s="1"/>
  <c r="DF25" i="1" s="1"/>
  <c r="DG25" i="1" s="1"/>
  <c r="DH25" i="1" s="1"/>
  <c r="DI25" i="1" s="1"/>
  <c r="DJ25" i="1" s="1"/>
  <c r="DK25" i="1" s="1"/>
  <c r="DL25" i="1" s="1"/>
  <c r="DM25" i="1" s="1"/>
  <c r="DN25" i="1" s="1"/>
  <c r="DO25" i="1" s="1"/>
  <c r="DP25" i="1" s="1"/>
  <c r="DQ25" i="1" s="1"/>
  <c r="DR25" i="1" s="1"/>
  <c r="DS25" i="1" s="1"/>
  <c r="DT25" i="1" s="1"/>
  <c r="DU25" i="1" s="1"/>
  <c r="DV25" i="1" s="1"/>
  <c r="DW25" i="1" s="1"/>
  <c r="DX25" i="1" s="1"/>
  <c r="DY25" i="1" s="1"/>
  <c r="DZ25" i="1" s="1"/>
  <c r="EA25" i="1" s="1"/>
  <c r="EB25" i="1" s="1"/>
  <c r="EC25" i="1" s="1"/>
  <c r="ED25" i="1" s="1"/>
  <c r="EE25" i="1" s="1"/>
  <c r="EF25" i="1" s="1"/>
  <c r="EG25" i="1" s="1"/>
  <c r="EH25" i="1" s="1"/>
  <c r="EI25" i="1" s="1"/>
  <c r="EJ25" i="1" s="1"/>
  <c r="EK25" i="1" s="1"/>
  <c r="EL25" i="1" s="1"/>
  <c r="EM25" i="1" s="1"/>
  <c r="EN25" i="1" s="1"/>
  <c r="EO25" i="1" s="1"/>
  <c r="EP25" i="1" s="1"/>
  <c r="EQ25" i="1" s="1"/>
  <c r="ER25" i="1" s="1"/>
  <c r="ES25" i="1" s="1"/>
  <c r="ET25" i="1" s="1"/>
  <c r="EU25" i="1" s="1"/>
  <c r="EV25" i="1" s="1"/>
  <c r="EW25" i="1" s="1"/>
  <c r="EX25" i="1" s="1"/>
  <c r="EY25" i="1" s="1"/>
  <c r="EZ25" i="1" s="1"/>
  <c r="FA25" i="1" s="1"/>
  <c r="FB25" i="1" s="1"/>
  <c r="FC25" i="1" s="1"/>
  <c r="FD25" i="1" s="1"/>
  <c r="FE25" i="1" s="1"/>
  <c r="FF25" i="1" s="1"/>
  <c r="FG25" i="1" s="1"/>
  <c r="FH25" i="1" s="1"/>
  <c r="FI25" i="1" s="1"/>
  <c r="FJ25" i="1" s="1"/>
  <c r="FK25" i="1" s="1"/>
  <c r="FL25" i="1" s="1"/>
  <c r="FM25" i="1" s="1"/>
  <c r="FN25" i="1" s="1"/>
  <c r="FO25" i="1" s="1"/>
  <c r="FP25" i="1" s="1"/>
  <c r="FQ25" i="1" s="1"/>
  <c r="FR25" i="1" s="1"/>
  <c r="FS25" i="1" s="1"/>
  <c r="FT25" i="1" s="1"/>
  <c r="FU25" i="1" s="1"/>
  <c r="FV25" i="1" s="1"/>
  <c r="FW25" i="1" s="1"/>
  <c r="FX25" i="1" s="1"/>
  <c r="FY25" i="1" s="1"/>
  <c r="FZ25" i="1" s="1"/>
  <c r="GA25" i="1" s="1"/>
  <c r="GB25" i="1" s="1"/>
  <c r="GC25" i="1" s="1"/>
  <c r="GD25" i="1" s="1"/>
  <c r="GE25" i="1" s="1"/>
  <c r="GF25" i="1" s="1"/>
  <c r="GG25" i="1" s="1"/>
  <c r="GH25" i="1" s="1"/>
  <c r="GI25" i="1" s="1"/>
  <c r="GJ25" i="1" s="1"/>
  <c r="GK25" i="1" s="1"/>
  <c r="GL25" i="1" s="1"/>
  <c r="GM25" i="1" s="1"/>
  <c r="GN25" i="1" s="1"/>
  <c r="GO25" i="1" s="1"/>
  <c r="GP25" i="1" s="1"/>
  <c r="GQ25" i="1" s="1"/>
  <c r="GR25" i="1" s="1"/>
  <c r="GS25" i="1" s="1"/>
  <c r="GT25" i="1" s="1"/>
  <c r="GU25" i="1" s="1"/>
  <c r="GV25" i="1" s="1"/>
  <c r="GW25" i="1" s="1"/>
  <c r="GX25" i="1" s="1"/>
  <c r="GY25" i="1" s="1"/>
  <c r="GZ25" i="1" s="1"/>
  <c r="HA25" i="1" s="1"/>
  <c r="HB25" i="1" s="1"/>
  <c r="HC25" i="1" s="1"/>
  <c r="HD25" i="1" s="1"/>
  <c r="HE25" i="1" s="1"/>
  <c r="HF25" i="1" s="1"/>
  <c r="HG25" i="1" s="1"/>
  <c r="HH25" i="1" s="1"/>
  <c r="HI25" i="1" s="1"/>
  <c r="HJ25" i="1" s="1"/>
  <c r="AH238" i="1"/>
  <c r="AH226" i="1"/>
  <c r="E26" i="25"/>
  <c r="AH266" i="1"/>
  <c r="A26" i="25"/>
  <c r="AI28" i="1"/>
  <c r="AH268" i="1"/>
  <c r="AJ66" i="1"/>
  <c r="AK66" i="1" s="1"/>
  <c r="AH237" i="1"/>
  <c r="AH290" i="1"/>
  <c r="B26" i="25"/>
  <c r="AH186" i="1"/>
  <c r="AI187" i="1" s="1"/>
  <c r="AH211" i="1"/>
  <c r="AH228" i="1"/>
  <c r="AI229" i="1" s="1"/>
  <c r="AH192" i="1"/>
  <c r="AH302" i="1"/>
  <c r="AH303" i="1"/>
  <c r="AH244" i="1"/>
  <c r="AH35" i="1"/>
  <c r="AH36" i="1"/>
  <c r="AH171" i="1"/>
  <c r="AI94" i="1"/>
  <c r="AJ94" i="1" s="1"/>
  <c r="AK94" i="1" s="1"/>
  <c r="AL94" i="1" s="1"/>
  <c r="AI95" i="1"/>
  <c r="AH234" i="1"/>
  <c r="AH286" i="1"/>
  <c r="AH277" i="1"/>
  <c r="AH147" i="1"/>
  <c r="AI147" i="1" s="1"/>
  <c r="AJ147" i="1" s="1"/>
  <c r="AH232" i="1"/>
  <c r="AH270" i="1"/>
  <c r="AH135" i="1"/>
  <c r="AI135" i="1" s="1"/>
  <c r="AH136" i="1"/>
  <c r="AH198" i="1"/>
  <c r="AH179" i="1"/>
  <c r="AH180" i="1"/>
  <c r="AH280" i="1"/>
  <c r="AH143" i="1"/>
  <c r="AH144" i="1"/>
  <c r="AH282" i="1"/>
  <c r="AH292" i="1"/>
  <c r="AH184" i="1"/>
  <c r="AH169" i="1"/>
  <c r="AH288" i="1"/>
  <c r="AH289" i="1"/>
  <c r="AI75" i="1"/>
  <c r="AJ75" i="1" s="1"/>
  <c r="AI76" i="1"/>
  <c r="AH182" i="1"/>
  <c r="AH183" i="1"/>
  <c r="AH279" i="1"/>
  <c r="AH178" i="1"/>
  <c r="AH320" i="1"/>
  <c r="AH321" i="1"/>
  <c r="AH185" i="1"/>
  <c r="AH142" i="1"/>
  <c r="AI142" i="1" s="1"/>
  <c r="AH220" i="1"/>
  <c r="AH221" i="1"/>
  <c r="AI29" i="1"/>
  <c r="AI30" i="1"/>
  <c r="AH122" i="1"/>
  <c r="AI122" i="1" s="1"/>
  <c r="AJ122" i="1" s="1"/>
  <c r="AH123" i="1"/>
  <c r="AI112" i="1"/>
  <c r="AJ112" i="1" s="1"/>
  <c r="AK112" i="1" s="1"/>
  <c r="AI113" i="1"/>
  <c r="AH322" i="1"/>
  <c r="AH287" i="1"/>
  <c r="AJ67" i="1"/>
  <c r="AH225" i="1"/>
  <c r="AH162" i="1"/>
  <c r="AJ86" i="1"/>
  <c r="AH253" i="1"/>
  <c r="AH271" i="1"/>
  <c r="AH272" i="1"/>
  <c r="AH241" i="1"/>
  <c r="AH242" i="1"/>
  <c r="AH304" i="1"/>
  <c r="AH307" i="1"/>
  <c r="AH166" i="1"/>
  <c r="AH255" i="1"/>
  <c r="AH103" i="1"/>
  <c r="AI103" i="1" s="1"/>
  <c r="AJ103" i="1" s="1"/>
  <c r="AK103" i="1" s="1"/>
  <c r="AH104" i="1"/>
  <c r="AH295" i="1"/>
  <c r="AH296" i="1"/>
  <c r="AH172" i="1"/>
  <c r="AH174" i="1"/>
  <c r="AH168" i="1"/>
  <c r="AH269" i="1"/>
  <c r="AH195" i="1"/>
  <c r="AJ63" i="1"/>
  <c r="AJ64" i="1"/>
  <c r="AH236" i="1"/>
  <c r="AH164" i="1"/>
  <c r="AH59" i="1"/>
  <c r="AI59" i="1" s="1"/>
  <c r="AJ59" i="1" s="1"/>
  <c r="AK59" i="1" s="1"/>
  <c r="AL59" i="1" s="1"/>
  <c r="AH60" i="1"/>
  <c r="AH40" i="1"/>
  <c r="AI40" i="1" s="1"/>
  <c r="AH41" i="1"/>
  <c r="AH284" i="1"/>
  <c r="AH294" i="1"/>
  <c r="AH80" i="1"/>
  <c r="AI80" i="1" s="1"/>
  <c r="AH81" i="1"/>
  <c r="AH246" i="1"/>
  <c r="AH53" i="1"/>
  <c r="AI53" i="1" s="1"/>
  <c r="AJ53" i="1" s="1"/>
  <c r="AH54" i="1"/>
  <c r="AH118" i="1"/>
  <c r="AI118" i="1" s="1"/>
  <c r="AJ118" i="1" s="1"/>
  <c r="AK118" i="1" s="1"/>
  <c r="AH119" i="1"/>
  <c r="AH251" i="1"/>
  <c r="AH305" i="1"/>
  <c r="AH239" i="1"/>
  <c r="AJ131" i="1"/>
  <c r="AH315" i="1"/>
  <c r="AH133" i="1"/>
  <c r="AI133" i="1" s="1"/>
  <c r="AJ133" i="1" s="1"/>
  <c r="AK133" i="1" s="1"/>
  <c r="AH313" i="1"/>
  <c r="AH312" i="1"/>
  <c r="AH222" i="1"/>
  <c r="AH71" i="1"/>
  <c r="AH72" i="1"/>
  <c r="AH153" i="1"/>
  <c r="AI153" i="1" s="1"/>
  <c r="AJ153" i="1" s="1"/>
  <c r="AK153" i="1" s="1"/>
  <c r="AH154" i="1"/>
  <c r="AH177" i="1"/>
  <c r="AH148" i="1"/>
  <c r="AH149" i="1"/>
  <c r="AH227" i="1"/>
  <c r="AI307" i="1" l="1"/>
  <c r="AI157" i="1"/>
  <c r="AJ157" i="1" s="1"/>
  <c r="AI211" i="1"/>
  <c r="AI274" i="1"/>
  <c r="AI83" i="1"/>
  <c r="AI84" i="1"/>
  <c r="AL118" i="1"/>
  <c r="AI262" i="1"/>
  <c r="AI261" i="1"/>
  <c r="AK53" i="1"/>
  <c r="AL53" i="1" s="1"/>
  <c r="AM53" i="1" s="1"/>
  <c r="AI188" i="1"/>
  <c r="AI300" i="1"/>
  <c r="AI284" i="1"/>
  <c r="AI208" i="1"/>
  <c r="AI213" i="1"/>
  <c r="AI207" i="1"/>
  <c r="AI258" i="1"/>
  <c r="AI216" i="1"/>
  <c r="AI264" i="1"/>
  <c r="AI204" i="1"/>
  <c r="AI158" i="1"/>
  <c r="AI206" i="1"/>
  <c r="AI141" i="1"/>
  <c r="AJ141" i="1" s="1"/>
  <c r="AK141" i="1" s="1"/>
  <c r="AL141" i="1" s="1"/>
  <c r="AK92" i="1"/>
  <c r="AL92" i="1" s="1"/>
  <c r="AI205" i="1"/>
  <c r="AI203" i="1"/>
  <c r="AI275" i="1"/>
  <c r="AI266" i="1"/>
  <c r="AI231" i="1"/>
  <c r="AJ230" i="1" s="1"/>
  <c r="AI253" i="1"/>
  <c r="AI292" i="1"/>
  <c r="AI263" i="1"/>
  <c r="AI45" i="1"/>
  <c r="AI259" i="1"/>
  <c r="AL117" i="1"/>
  <c r="AI310" i="1"/>
  <c r="AI43" i="1"/>
  <c r="AI201" i="1"/>
  <c r="AI159" i="1"/>
  <c r="AI214" i="1"/>
  <c r="AI202" i="1"/>
  <c r="AI315" i="1"/>
  <c r="AK67" i="1"/>
  <c r="AL67" i="1" s="1"/>
  <c r="AI160" i="1"/>
  <c r="AI217" i="1"/>
  <c r="AI215" i="1"/>
  <c r="AI164" i="1"/>
  <c r="AI260" i="1"/>
  <c r="AJ261" i="1" s="1"/>
  <c r="AI239" i="1"/>
  <c r="AI44" i="1"/>
  <c r="AI198" i="1"/>
  <c r="AI244" i="1"/>
  <c r="AI99" i="1"/>
  <c r="AJ99" i="1" s="1"/>
  <c r="AK99" i="1" s="1"/>
  <c r="AL99" i="1" s="1"/>
  <c r="AI100" i="1"/>
  <c r="AI161" i="1"/>
  <c r="AI218" i="1"/>
  <c r="AI298" i="1"/>
  <c r="AI172" i="1"/>
  <c r="AI227" i="1"/>
  <c r="AI209" i="1"/>
  <c r="AI191" i="1"/>
  <c r="AI319" i="1"/>
  <c r="AI317" i="1"/>
  <c r="AI200" i="1"/>
  <c r="AI46" i="1"/>
  <c r="AI299" i="1"/>
  <c r="AI257" i="1"/>
  <c r="AI190" i="1"/>
  <c r="AI212" i="1"/>
  <c r="AJ49" i="1"/>
  <c r="AJ48" i="1"/>
  <c r="AI318" i="1"/>
  <c r="AI79" i="1"/>
  <c r="AJ79" i="1" s="1"/>
  <c r="AK79" i="1" s="1"/>
  <c r="AI128" i="1"/>
  <c r="AJ128" i="1" s="1"/>
  <c r="AK128" i="1" s="1"/>
  <c r="AL128" i="1" s="1"/>
  <c r="AI129" i="1"/>
  <c r="AI249" i="1"/>
  <c r="AJ33" i="1"/>
  <c r="AK33" i="1" s="1"/>
  <c r="AI189" i="1"/>
  <c r="AI251" i="1"/>
  <c r="AI192" i="1"/>
  <c r="AJ31" i="1"/>
  <c r="AJ89" i="1"/>
  <c r="AJ88" i="1"/>
  <c r="AK88" i="1" s="1"/>
  <c r="AI177" i="1"/>
  <c r="AI265" i="1"/>
  <c r="AI174" i="1"/>
  <c r="AI281" i="1"/>
  <c r="AJ108" i="1"/>
  <c r="AI194" i="1"/>
  <c r="AI248" i="1"/>
  <c r="AI236" i="1"/>
  <c r="AI168" i="1"/>
  <c r="AI225" i="1"/>
  <c r="AI185" i="1"/>
  <c r="AI232" i="1"/>
  <c r="AI234" i="1"/>
  <c r="AI210" i="1"/>
  <c r="AI195" i="1"/>
  <c r="AI199" i="1"/>
  <c r="AI166" i="1"/>
  <c r="AI306" i="1"/>
  <c r="AK68" i="1"/>
  <c r="AI289" i="1"/>
  <c r="AI254" i="1"/>
  <c r="AI321" i="1"/>
  <c r="AI196" i="1"/>
  <c r="AI245" i="1"/>
  <c r="AI183" i="1"/>
  <c r="AK69" i="1"/>
  <c r="AJ109" i="1"/>
  <c r="AJ110" i="1"/>
  <c r="AI268" i="1"/>
  <c r="AI291" i="1"/>
  <c r="AI303" i="1"/>
  <c r="AI193" i="1"/>
  <c r="AI173" i="1"/>
  <c r="AI233" i="1"/>
  <c r="AJ26" i="1"/>
  <c r="AK26" i="1" s="1"/>
  <c r="AL26" i="1" s="1"/>
  <c r="AM26" i="1" s="1"/>
  <c r="AN26" i="1" s="1"/>
  <c r="AO26" i="1" s="1"/>
  <c r="AP26" i="1" s="1"/>
  <c r="AQ26" i="1" s="1"/>
  <c r="AR26" i="1" s="1"/>
  <c r="AS26" i="1" s="1"/>
  <c r="AT26" i="1" s="1"/>
  <c r="AU26" i="1" s="1"/>
  <c r="AV26" i="1" s="1"/>
  <c r="AW26" i="1" s="1"/>
  <c r="AX26" i="1" s="1"/>
  <c r="AY26" i="1" s="1"/>
  <c r="AZ26" i="1" s="1"/>
  <c r="BA26" i="1" s="1"/>
  <c r="BB26" i="1" s="1"/>
  <c r="BC26" i="1" s="1"/>
  <c r="BD26" i="1" s="1"/>
  <c r="BE26" i="1" s="1"/>
  <c r="BF26" i="1" s="1"/>
  <c r="BG26" i="1" s="1"/>
  <c r="BH26" i="1" s="1"/>
  <c r="BI26" i="1" s="1"/>
  <c r="BJ26" i="1" s="1"/>
  <c r="BK26" i="1" s="1"/>
  <c r="BL26" i="1" s="1"/>
  <c r="BM26" i="1" s="1"/>
  <c r="BN26" i="1" s="1"/>
  <c r="BO26" i="1" s="1"/>
  <c r="BP26" i="1" s="1"/>
  <c r="BQ26" i="1" s="1"/>
  <c r="BR26" i="1" s="1"/>
  <c r="BS26" i="1" s="1"/>
  <c r="BT26" i="1" s="1"/>
  <c r="BU26" i="1" s="1"/>
  <c r="BV26" i="1" s="1"/>
  <c r="BW26" i="1" s="1"/>
  <c r="BX26" i="1" s="1"/>
  <c r="BY26" i="1" s="1"/>
  <c r="BZ26" i="1" s="1"/>
  <c r="CA26" i="1" s="1"/>
  <c r="CB26" i="1" s="1"/>
  <c r="CC26" i="1" s="1"/>
  <c r="CD26" i="1" s="1"/>
  <c r="CE26" i="1" s="1"/>
  <c r="CF26" i="1" s="1"/>
  <c r="CG26" i="1" s="1"/>
  <c r="CH26" i="1" s="1"/>
  <c r="CI26" i="1" s="1"/>
  <c r="CJ26" i="1" s="1"/>
  <c r="CK26" i="1" s="1"/>
  <c r="CL26" i="1" s="1"/>
  <c r="CM26" i="1" s="1"/>
  <c r="CN26" i="1" s="1"/>
  <c r="CO26" i="1" s="1"/>
  <c r="CP26" i="1" s="1"/>
  <c r="CQ26" i="1" s="1"/>
  <c r="CR26" i="1" s="1"/>
  <c r="CS26" i="1" s="1"/>
  <c r="CT26" i="1" s="1"/>
  <c r="CU26" i="1" s="1"/>
  <c r="CV26" i="1" s="1"/>
  <c r="CW26" i="1" s="1"/>
  <c r="CX26" i="1" s="1"/>
  <c r="CY26" i="1" s="1"/>
  <c r="CZ26" i="1" s="1"/>
  <c r="DA26" i="1" s="1"/>
  <c r="DB26" i="1" s="1"/>
  <c r="DC26" i="1" s="1"/>
  <c r="DD26" i="1" s="1"/>
  <c r="DE26" i="1" s="1"/>
  <c r="DF26" i="1" s="1"/>
  <c r="DG26" i="1" s="1"/>
  <c r="DH26" i="1" s="1"/>
  <c r="DI26" i="1" s="1"/>
  <c r="DJ26" i="1" s="1"/>
  <c r="DK26" i="1" s="1"/>
  <c r="DL26" i="1" s="1"/>
  <c r="DM26" i="1" s="1"/>
  <c r="DN26" i="1" s="1"/>
  <c r="DO26" i="1" s="1"/>
  <c r="DP26" i="1" s="1"/>
  <c r="DQ26" i="1" s="1"/>
  <c r="DR26" i="1" s="1"/>
  <c r="DS26" i="1" s="1"/>
  <c r="DT26" i="1" s="1"/>
  <c r="DU26" i="1" s="1"/>
  <c r="DV26" i="1" s="1"/>
  <c r="DW26" i="1" s="1"/>
  <c r="DX26" i="1" s="1"/>
  <c r="DY26" i="1" s="1"/>
  <c r="DZ26" i="1" s="1"/>
  <c r="EA26" i="1" s="1"/>
  <c r="EB26" i="1" s="1"/>
  <c r="EC26" i="1" s="1"/>
  <c r="ED26" i="1" s="1"/>
  <c r="EE26" i="1" s="1"/>
  <c r="EF26" i="1" s="1"/>
  <c r="EG26" i="1" s="1"/>
  <c r="EH26" i="1" s="1"/>
  <c r="EI26" i="1" s="1"/>
  <c r="EJ26" i="1" s="1"/>
  <c r="EK26" i="1" s="1"/>
  <c r="EL26" i="1" s="1"/>
  <c r="EM26" i="1" s="1"/>
  <c r="EN26" i="1" s="1"/>
  <c r="EO26" i="1" s="1"/>
  <c r="EP26" i="1" s="1"/>
  <c r="EQ26" i="1" s="1"/>
  <c r="ER26" i="1" s="1"/>
  <c r="ES26" i="1" s="1"/>
  <c r="ET26" i="1" s="1"/>
  <c r="EU26" i="1" s="1"/>
  <c r="EV26" i="1" s="1"/>
  <c r="EW26" i="1" s="1"/>
  <c r="EX26" i="1" s="1"/>
  <c r="EY26" i="1" s="1"/>
  <c r="EZ26" i="1" s="1"/>
  <c r="FA26" i="1" s="1"/>
  <c r="FB26" i="1" s="1"/>
  <c r="FC26" i="1" s="1"/>
  <c r="FD26" i="1" s="1"/>
  <c r="FE26" i="1" s="1"/>
  <c r="FF26" i="1" s="1"/>
  <c r="FG26" i="1" s="1"/>
  <c r="FH26" i="1" s="1"/>
  <c r="FI26" i="1" s="1"/>
  <c r="FJ26" i="1" s="1"/>
  <c r="FK26" i="1" s="1"/>
  <c r="FL26" i="1" s="1"/>
  <c r="FM26" i="1" s="1"/>
  <c r="FN26" i="1" s="1"/>
  <c r="FO26" i="1" s="1"/>
  <c r="FP26" i="1" s="1"/>
  <c r="FQ26" i="1" s="1"/>
  <c r="FR26" i="1" s="1"/>
  <c r="FS26" i="1" s="1"/>
  <c r="FT26" i="1" s="1"/>
  <c r="FU26" i="1" s="1"/>
  <c r="FV26" i="1" s="1"/>
  <c r="FW26" i="1" s="1"/>
  <c r="FX26" i="1" s="1"/>
  <c r="FY26" i="1" s="1"/>
  <c r="FZ26" i="1" s="1"/>
  <c r="GA26" i="1" s="1"/>
  <c r="GB26" i="1" s="1"/>
  <c r="GC26" i="1" s="1"/>
  <c r="GD26" i="1" s="1"/>
  <c r="GE26" i="1" s="1"/>
  <c r="GF26" i="1" s="1"/>
  <c r="GG26" i="1" s="1"/>
  <c r="GH26" i="1" s="1"/>
  <c r="GI26" i="1" s="1"/>
  <c r="GJ26" i="1" s="1"/>
  <c r="GK26" i="1" s="1"/>
  <c r="GL26" i="1" s="1"/>
  <c r="GM26" i="1" s="1"/>
  <c r="GN26" i="1" s="1"/>
  <c r="GO26" i="1" s="1"/>
  <c r="GP26" i="1" s="1"/>
  <c r="GQ26" i="1" s="1"/>
  <c r="GR26" i="1" s="1"/>
  <c r="GS26" i="1" s="1"/>
  <c r="GT26" i="1" s="1"/>
  <c r="GU26" i="1" s="1"/>
  <c r="GV26" i="1" s="1"/>
  <c r="GW26" i="1" s="1"/>
  <c r="GX26" i="1" s="1"/>
  <c r="GY26" i="1" s="1"/>
  <c r="GZ26" i="1" s="1"/>
  <c r="HA26" i="1" s="1"/>
  <c r="HB26" i="1" s="1"/>
  <c r="HC26" i="1" s="1"/>
  <c r="HD26" i="1" s="1"/>
  <c r="HE26" i="1" s="1"/>
  <c r="HF26" i="1" s="1"/>
  <c r="HG26" i="1" s="1"/>
  <c r="HH26" i="1" s="1"/>
  <c r="HI26" i="1" s="1"/>
  <c r="HJ26" i="1" s="1"/>
  <c r="AJ28" i="1"/>
  <c r="AJ27" i="1"/>
  <c r="AI235" i="1"/>
  <c r="AI237" i="1"/>
  <c r="HK25" i="1"/>
  <c r="K27" i="25" s="1"/>
  <c r="B27" i="25"/>
  <c r="F27" i="25"/>
  <c r="G27" i="25" s="1"/>
  <c r="E27" i="25"/>
  <c r="D27" i="25"/>
  <c r="A27" i="25"/>
  <c r="C27" i="25"/>
  <c r="AI148" i="1"/>
  <c r="AJ148" i="1" s="1"/>
  <c r="AK148" i="1" s="1"/>
  <c r="AI290" i="1"/>
  <c r="AI267" i="1"/>
  <c r="AI269" i="1"/>
  <c r="AI293" i="1"/>
  <c r="AI280" i="1"/>
  <c r="AI224" i="1"/>
  <c r="AI228" i="1"/>
  <c r="AI287" i="1"/>
  <c r="AI119" i="1"/>
  <c r="AJ119" i="1" s="1"/>
  <c r="AK119" i="1" s="1"/>
  <c r="AL119" i="1" s="1"/>
  <c r="AI120" i="1"/>
  <c r="AI282" i="1"/>
  <c r="AI283" i="1"/>
  <c r="AI295" i="1"/>
  <c r="AI241" i="1"/>
  <c r="AI197" i="1"/>
  <c r="AJ30" i="1"/>
  <c r="AJ29" i="1"/>
  <c r="AI178" i="1"/>
  <c r="AI169" i="1"/>
  <c r="AI277" i="1"/>
  <c r="AI276" i="1"/>
  <c r="AI302" i="1"/>
  <c r="AI313" i="1"/>
  <c r="AI242" i="1"/>
  <c r="AI243" i="1"/>
  <c r="AI304" i="1"/>
  <c r="AI167" i="1"/>
  <c r="AI221" i="1"/>
  <c r="AK132" i="1"/>
  <c r="AI279" i="1"/>
  <c r="AI165" i="1"/>
  <c r="AI184" i="1"/>
  <c r="AI296" i="1"/>
  <c r="AI297" i="1"/>
  <c r="AJ95" i="1"/>
  <c r="AK95" i="1" s="1"/>
  <c r="AL95" i="1" s="1"/>
  <c r="AM95" i="1" s="1"/>
  <c r="AJ96" i="1"/>
  <c r="AI154" i="1"/>
  <c r="AJ154" i="1" s="1"/>
  <c r="AK154" i="1" s="1"/>
  <c r="AL154" i="1" s="1"/>
  <c r="AI155" i="1"/>
  <c r="AI305" i="1"/>
  <c r="AI41" i="1"/>
  <c r="AJ41" i="1" s="1"/>
  <c r="AI42" i="1"/>
  <c r="AI250" i="1"/>
  <c r="AI308" i="1"/>
  <c r="AJ308" i="1" s="1"/>
  <c r="AI322" i="1"/>
  <c r="AI220" i="1"/>
  <c r="AI219" i="1"/>
  <c r="AI182" i="1"/>
  <c r="AI252" i="1"/>
  <c r="AI134" i="1"/>
  <c r="AJ134" i="1" s="1"/>
  <c r="AK134" i="1" s="1"/>
  <c r="AL134" i="1" s="1"/>
  <c r="AI144" i="1"/>
  <c r="AI145" i="1"/>
  <c r="AI136" i="1"/>
  <c r="AJ136" i="1" s="1"/>
  <c r="AI137" i="1"/>
  <c r="AI171" i="1"/>
  <c r="AI240" i="1"/>
  <c r="AI72" i="1"/>
  <c r="AI73" i="1"/>
  <c r="AI54" i="1"/>
  <c r="AJ54" i="1" s="1"/>
  <c r="AK54" i="1" s="1"/>
  <c r="AI55" i="1"/>
  <c r="AI294" i="1"/>
  <c r="AI104" i="1"/>
  <c r="AJ104" i="1" s="1"/>
  <c r="AK104" i="1" s="1"/>
  <c r="AL104" i="1" s="1"/>
  <c r="AI105" i="1"/>
  <c r="AI170" i="1"/>
  <c r="AI272" i="1"/>
  <c r="AI273" i="1"/>
  <c r="AK87" i="1"/>
  <c r="AJ113" i="1"/>
  <c r="AK113" i="1" s="1"/>
  <c r="AL113" i="1" s="1"/>
  <c r="AJ114" i="1"/>
  <c r="AI175" i="1"/>
  <c r="AI143" i="1"/>
  <c r="AJ143" i="1" s="1"/>
  <c r="AI270" i="1"/>
  <c r="AI286" i="1"/>
  <c r="AI36" i="1"/>
  <c r="AI37" i="1"/>
  <c r="AI71" i="1"/>
  <c r="AJ71" i="1" s="1"/>
  <c r="AK71" i="1" s="1"/>
  <c r="AI39" i="1"/>
  <c r="AJ39" i="1" s="1"/>
  <c r="AI60" i="1"/>
  <c r="AJ60" i="1" s="1"/>
  <c r="AK60" i="1" s="1"/>
  <c r="AL60" i="1" s="1"/>
  <c r="AM60" i="1" s="1"/>
  <c r="AI61" i="1"/>
  <c r="AI226" i="1"/>
  <c r="AI271" i="1"/>
  <c r="AI278" i="1"/>
  <c r="AI180" i="1"/>
  <c r="AI181" i="1"/>
  <c r="AI314" i="1"/>
  <c r="AI35" i="1"/>
  <c r="AJ35" i="1" s="1"/>
  <c r="AK35" i="1" s="1"/>
  <c r="AI316" i="1"/>
  <c r="AI312" i="1"/>
  <c r="AI311" i="1"/>
  <c r="AJ310" i="1" s="1"/>
  <c r="AI81" i="1"/>
  <c r="AJ81" i="1" s="1"/>
  <c r="AI82" i="1"/>
  <c r="AI186" i="1"/>
  <c r="AI149" i="1"/>
  <c r="AI150" i="1"/>
  <c r="AI222" i="1"/>
  <c r="AI223" i="1"/>
  <c r="AI285" i="1"/>
  <c r="AI247" i="1"/>
  <c r="AI246" i="1"/>
  <c r="AK64" i="1"/>
  <c r="AK65" i="1"/>
  <c r="AI255" i="1"/>
  <c r="AI256" i="1"/>
  <c r="AI162" i="1"/>
  <c r="AI163" i="1"/>
  <c r="AI123" i="1"/>
  <c r="AJ123" i="1" s="1"/>
  <c r="AK123" i="1" s="1"/>
  <c r="AI124" i="1"/>
  <c r="AJ76" i="1"/>
  <c r="AK76" i="1" s="1"/>
  <c r="AJ77" i="1"/>
  <c r="AI179" i="1"/>
  <c r="AI176" i="1"/>
  <c r="AI301" i="1"/>
  <c r="AI320" i="1"/>
  <c r="AI238" i="1"/>
  <c r="AI288" i="1"/>
  <c r="AJ262" i="1" l="1"/>
  <c r="AL93" i="1"/>
  <c r="AM93" i="1" s="1"/>
  <c r="AM119" i="1"/>
  <c r="AJ275" i="1"/>
  <c r="AM118" i="1"/>
  <c r="AJ204" i="1"/>
  <c r="AJ258" i="1"/>
  <c r="AL54" i="1"/>
  <c r="AM54" i="1" s="1"/>
  <c r="AN54" i="1" s="1"/>
  <c r="AJ188" i="1"/>
  <c r="AJ84" i="1"/>
  <c r="AJ85" i="1"/>
  <c r="AJ234" i="1"/>
  <c r="AJ208" i="1"/>
  <c r="AJ318" i="1"/>
  <c r="AJ266" i="1"/>
  <c r="AJ212" i="1"/>
  <c r="AJ160" i="1"/>
  <c r="AJ265" i="1"/>
  <c r="AJ159" i="1"/>
  <c r="AJ161" i="1"/>
  <c r="AJ203" i="1"/>
  <c r="AJ158" i="1"/>
  <c r="AK158" i="1" s="1"/>
  <c r="AJ263" i="1"/>
  <c r="AJ206" i="1"/>
  <c r="AJ205" i="1"/>
  <c r="AJ207" i="1"/>
  <c r="AJ167" i="1"/>
  <c r="AN119" i="1"/>
  <c r="AJ215" i="1"/>
  <c r="AJ217" i="1"/>
  <c r="AJ46" i="1"/>
  <c r="AJ142" i="1"/>
  <c r="AK142" i="1" s="1"/>
  <c r="AL142" i="1" s="1"/>
  <c r="AM142" i="1" s="1"/>
  <c r="AJ210" i="1"/>
  <c r="AJ244" i="1"/>
  <c r="AJ259" i="1"/>
  <c r="AJ197" i="1"/>
  <c r="AJ202" i="1"/>
  <c r="AJ216" i="1"/>
  <c r="AJ322" i="1"/>
  <c r="AJ228" i="1"/>
  <c r="AJ299" i="1"/>
  <c r="AJ44" i="1"/>
  <c r="AJ252" i="1"/>
  <c r="AJ45" i="1"/>
  <c r="AJ260" i="1"/>
  <c r="AJ214" i="1"/>
  <c r="AJ195" i="1"/>
  <c r="AJ201" i="1"/>
  <c r="AJ211" i="1"/>
  <c r="AJ254" i="1"/>
  <c r="AJ314" i="1"/>
  <c r="AJ199" i="1"/>
  <c r="AJ165" i="1"/>
  <c r="AK32" i="1"/>
  <c r="AJ264" i="1"/>
  <c r="AJ172" i="1"/>
  <c r="AJ226" i="1"/>
  <c r="AJ213" i="1"/>
  <c r="AJ100" i="1"/>
  <c r="AK100" i="1" s="1"/>
  <c r="AL100" i="1" s="1"/>
  <c r="AM100" i="1" s="1"/>
  <c r="AJ101" i="1"/>
  <c r="AJ320" i="1"/>
  <c r="AJ186" i="1"/>
  <c r="AJ173" i="1"/>
  <c r="AJ200" i="1"/>
  <c r="AJ269" i="1"/>
  <c r="AJ191" i="1"/>
  <c r="AJ194" i="1"/>
  <c r="AJ47" i="1"/>
  <c r="AJ209" i="1"/>
  <c r="AJ189" i="1"/>
  <c r="AJ190" i="1"/>
  <c r="AJ291" i="1"/>
  <c r="AK109" i="1"/>
  <c r="AJ236" i="1"/>
  <c r="AL68" i="1"/>
  <c r="AM68" i="1" s="1"/>
  <c r="AJ238" i="1"/>
  <c r="AK108" i="1"/>
  <c r="AJ235" i="1"/>
  <c r="AJ80" i="1"/>
  <c r="AK80" i="1" s="1"/>
  <c r="AL80" i="1" s="1"/>
  <c r="AL69" i="1"/>
  <c r="AJ250" i="1"/>
  <c r="AJ129" i="1"/>
  <c r="AK129" i="1" s="1"/>
  <c r="AL129" i="1" s="1"/>
  <c r="AM129" i="1" s="1"/>
  <c r="AJ130" i="1"/>
  <c r="AK49" i="1"/>
  <c r="AK50" i="1"/>
  <c r="AK89" i="1"/>
  <c r="AL89" i="1" s="1"/>
  <c r="AK90" i="1"/>
  <c r="AJ306" i="1"/>
  <c r="AJ301" i="1"/>
  <c r="AJ285" i="1"/>
  <c r="AJ232" i="1"/>
  <c r="AJ292" i="1"/>
  <c r="AJ184" i="1"/>
  <c r="AJ231" i="1"/>
  <c r="AJ240" i="1"/>
  <c r="AJ193" i="1"/>
  <c r="AJ290" i="1"/>
  <c r="AJ233" i="1"/>
  <c r="AM94" i="1"/>
  <c r="AN94" i="1" s="1"/>
  <c r="AJ267" i="1"/>
  <c r="AJ192" i="1"/>
  <c r="AJ247" i="1"/>
  <c r="AK27" i="1"/>
  <c r="AL27" i="1" s="1"/>
  <c r="AM27" i="1" s="1"/>
  <c r="AN27" i="1" s="1"/>
  <c r="AO27" i="1" s="1"/>
  <c r="AP27" i="1" s="1"/>
  <c r="AQ27" i="1" s="1"/>
  <c r="AR27" i="1" s="1"/>
  <c r="AS27" i="1" s="1"/>
  <c r="AT27" i="1" s="1"/>
  <c r="AU27" i="1" s="1"/>
  <c r="AV27" i="1" s="1"/>
  <c r="AW27" i="1" s="1"/>
  <c r="AX27" i="1" s="1"/>
  <c r="AY27" i="1" s="1"/>
  <c r="AZ27" i="1" s="1"/>
  <c r="BA27" i="1" s="1"/>
  <c r="BB27" i="1" s="1"/>
  <c r="BC27" i="1" s="1"/>
  <c r="BD27" i="1" s="1"/>
  <c r="BE27" i="1" s="1"/>
  <c r="BF27" i="1" s="1"/>
  <c r="BG27" i="1" s="1"/>
  <c r="BH27" i="1" s="1"/>
  <c r="BI27" i="1" s="1"/>
  <c r="BJ27" i="1" s="1"/>
  <c r="BK27" i="1" s="1"/>
  <c r="BL27" i="1" s="1"/>
  <c r="BM27" i="1" s="1"/>
  <c r="BN27" i="1" s="1"/>
  <c r="BO27" i="1" s="1"/>
  <c r="BP27" i="1" s="1"/>
  <c r="BQ27" i="1" s="1"/>
  <c r="BR27" i="1" s="1"/>
  <c r="BS27" i="1" s="1"/>
  <c r="BT27" i="1" s="1"/>
  <c r="BU27" i="1" s="1"/>
  <c r="BV27" i="1" s="1"/>
  <c r="BW27" i="1" s="1"/>
  <c r="BX27" i="1" s="1"/>
  <c r="BY27" i="1" s="1"/>
  <c r="BZ27" i="1" s="1"/>
  <c r="CA27" i="1" s="1"/>
  <c r="CB27" i="1" s="1"/>
  <c r="CC27" i="1" s="1"/>
  <c r="CD27" i="1" s="1"/>
  <c r="CE27" i="1" s="1"/>
  <c r="CF27" i="1" s="1"/>
  <c r="CG27" i="1" s="1"/>
  <c r="CH27" i="1" s="1"/>
  <c r="CI27" i="1" s="1"/>
  <c r="CJ27" i="1" s="1"/>
  <c r="CK27" i="1" s="1"/>
  <c r="CL27" i="1" s="1"/>
  <c r="CM27" i="1" s="1"/>
  <c r="CN27" i="1" s="1"/>
  <c r="CO27" i="1" s="1"/>
  <c r="CP27" i="1" s="1"/>
  <c r="CQ27" i="1" s="1"/>
  <c r="CR27" i="1" s="1"/>
  <c r="CS27" i="1" s="1"/>
  <c r="CT27" i="1" s="1"/>
  <c r="CU27" i="1" s="1"/>
  <c r="CV27" i="1" s="1"/>
  <c r="CW27" i="1" s="1"/>
  <c r="CX27" i="1" s="1"/>
  <c r="CY27" i="1" s="1"/>
  <c r="CZ27" i="1" s="1"/>
  <c r="DA27" i="1" s="1"/>
  <c r="DB27" i="1" s="1"/>
  <c r="DC27" i="1" s="1"/>
  <c r="DD27" i="1" s="1"/>
  <c r="DE27" i="1" s="1"/>
  <c r="DF27" i="1" s="1"/>
  <c r="DG27" i="1" s="1"/>
  <c r="DH27" i="1" s="1"/>
  <c r="DI27" i="1" s="1"/>
  <c r="DJ27" i="1" s="1"/>
  <c r="DK27" i="1" s="1"/>
  <c r="DL27" i="1" s="1"/>
  <c r="DM27" i="1" s="1"/>
  <c r="DN27" i="1" s="1"/>
  <c r="DO27" i="1" s="1"/>
  <c r="DP27" i="1" s="1"/>
  <c r="DQ27" i="1" s="1"/>
  <c r="DR27" i="1" s="1"/>
  <c r="DS27" i="1" s="1"/>
  <c r="DT27" i="1" s="1"/>
  <c r="DU27" i="1" s="1"/>
  <c r="DV27" i="1" s="1"/>
  <c r="DW27" i="1" s="1"/>
  <c r="DX27" i="1" s="1"/>
  <c r="DY27" i="1" s="1"/>
  <c r="DZ27" i="1" s="1"/>
  <c r="EA27" i="1" s="1"/>
  <c r="EB27" i="1" s="1"/>
  <c r="EC27" i="1" s="1"/>
  <c r="ED27" i="1" s="1"/>
  <c r="EE27" i="1" s="1"/>
  <c r="EF27" i="1" s="1"/>
  <c r="EG27" i="1" s="1"/>
  <c r="EH27" i="1" s="1"/>
  <c r="EI27" i="1" s="1"/>
  <c r="EJ27" i="1" s="1"/>
  <c r="EK27" i="1" s="1"/>
  <c r="EL27" i="1" s="1"/>
  <c r="EM27" i="1" s="1"/>
  <c r="EN27" i="1" s="1"/>
  <c r="EO27" i="1" s="1"/>
  <c r="EP27" i="1" s="1"/>
  <c r="EQ27" i="1" s="1"/>
  <c r="ER27" i="1" s="1"/>
  <c r="ES27" i="1" s="1"/>
  <c r="ET27" i="1" s="1"/>
  <c r="EU27" i="1" s="1"/>
  <c r="EV27" i="1" s="1"/>
  <c r="EW27" i="1" s="1"/>
  <c r="EX27" i="1" s="1"/>
  <c r="EY27" i="1" s="1"/>
  <c r="EZ27" i="1" s="1"/>
  <c r="FA27" i="1" s="1"/>
  <c r="FB27" i="1" s="1"/>
  <c r="FC27" i="1" s="1"/>
  <c r="FD27" i="1" s="1"/>
  <c r="FE27" i="1" s="1"/>
  <c r="FF27" i="1" s="1"/>
  <c r="FG27" i="1" s="1"/>
  <c r="FH27" i="1" s="1"/>
  <c r="FI27" i="1" s="1"/>
  <c r="FJ27" i="1" s="1"/>
  <c r="FK27" i="1" s="1"/>
  <c r="FL27" i="1" s="1"/>
  <c r="FM27" i="1" s="1"/>
  <c r="FN27" i="1" s="1"/>
  <c r="FO27" i="1" s="1"/>
  <c r="FP27" i="1" s="1"/>
  <c r="FQ27" i="1" s="1"/>
  <c r="FR27" i="1" s="1"/>
  <c r="FS27" i="1" s="1"/>
  <c r="FT27" i="1" s="1"/>
  <c r="FU27" i="1" s="1"/>
  <c r="FV27" i="1" s="1"/>
  <c r="FW27" i="1" s="1"/>
  <c r="FX27" i="1" s="1"/>
  <c r="FY27" i="1" s="1"/>
  <c r="FZ27" i="1" s="1"/>
  <c r="GA27" i="1" s="1"/>
  <c r="GB27" i="1" s="1"/>
  <c r="GC27" i="1" s="1"/>
  <c r="GD27" i="1" s="1"/>
  <c r="GE27" i="1" s="1"/>
  <c r="GF27" i="1" s="1"/>
  <c r="GG27" i="1" s="1"/>
  <c r="GH27" i="1" s="1"/>
  <c r="GI27" i="1" s="1"/>
  <c r="GJ27" i="1" s="1"/>
  <c r="GK27" i="1" s="1"/>
  <c r="GL27" i="1" s="1"/>
  <c r="GM27" i="1" s="1"/>
  <c r="GN27" i="1" s="1"/>
  <c r="GO27" i="1" s="1"/>
  <c r="GP27" i="1" s="1"/>
  <c r="GQ27" i="1" s="1"/>
  <c r="GR27" i="1" s="1"/>
  <c r="GS27" i="1" s="1"/>
  <c r="GT27" i="1" s="1"/>
  <c r="GU27" i="1" s="1"/>
  <c r="GV27" i="1" s="1"/>
  <c r="GW27" i="1" s="1"/>
  <c r="GX27" i="1" s="1"/>
  <c r="GY27" i="1" s="1"/>
  <c r="GZ27" i="1" s="1"/>
  <c r="HA27" i="1" s="1"/>
  <c r="HB27" i="1" s="1"/>
  <c r="HC27" i="1" s="1"/>
  <c r="HD27" i="1" s="1"/>
  <c r="HE27" i="1" s="1"/>
  <c r="HF27" i="1" s="1"/>
  <c r="HG27" i="1" s="1"/>
  <c r="HH27" i="1" s="1"/>
  <c r="HI27" i="1" s="1"/>
  <c r="HJ27" i="1" s="1"/>
  <c r="AJ176" i="1"/>
  <c r="AJ304" i="1"/>
  <c r="AJ294" i="1"/>
  <c r="AJ135" i="1"/>
  <c r="AK135" i="1" s="1"/>
  <c r="AL135" i="1" s="1"/>
  <c r="AM135" i="1" s="1"/>
  <c r="AJ242" i="1"/>
  <c r="AJ249" i="1"/>
  <c r="AJ319" i="1"/>
  <c r="AJ296" i="1"/>
  <c r="AJ225" i="1"/>
  <c r="AJ282" i="1"/>
  <c r="AJ303" i="1"/>
  <c r="AK110" i="1"/>
  <c r="AK111" i="1"/>
  <c r="AJ163" i="1"/>
  <c r="AL133" i="1"/>
  <c r="AJ144" i="1"/>
  <c r="AK144" i="1" s="1"/>
  <c r="AJ168" i="1"/>
  <c r="AJ196" i="1"/>
  <c r="HK26" i="1"/>
  <c r="K28" i="25" s="1"/>
  <c r="C28" i="25"/>
  <c r="F28" i="25"/>
  <c r="G28" i="25" s="1"/>
  <c r="B28" i="25"/>
  <c r="A28" i="25"/>
  <c r="E28" i="25"/>
  <c r="D28" i="25"/>
  <c r="AJ251" i="1"/>
  <c r="AJ253" i="1"/>
  <c r="AJ288" i="1"/>
  <c r="AJ321" i="1"/>
  <c r="AJ279" i="1"/>
  <c r="AJ177" i="1"/>
  <c r="AJ293" i="1"/>
  <c r="AJ272" i="1"/>
  <c r="AJ223" i="1"/>
  <c r="AJ227" i="1"/>
  <c r="AJ187" i="1"/>
  <c r="AK34" i="1"/>
  <c r="AL34" i="1" s="1"/>
  <c r="AJ180" i="1"/>
  <c r="AJ36" i="1"/>
  <c r="AK36" i="1" s="1"/>
  <c r="AL36" i="1" s="1"/>
  <c r="AJ198" i="1"/>
  <c r="AK198" i="1" s="1"/>
  <c r="AJ277" i="1"/>
  <c r="AJ170" i="1"/>
  <c r="AJ149" i="1"/>
  <c r="AK149" i="1" s="1"/>
  <c r="AL149" i="1" s="1"/>
  <c r="AJ312" i="1"/>
  <c r="AJ229" i="1"/>
  <c r="AJ164" i="1"/>
  <c r="AJ268" i="1"/>
  <c r="AJ287" i="1"/>
  <c r="AJ37" i="1"/>
  <c r="AJ38" i="1"/>
  <c r="AJ273" i="1"/>
  <c r="AJ183" i="1"/>
  <c r="AJ182" i="1"/>
  <c r="AJ178" i="1"/>
  <c r="AJ295" i="1"/>
  <c r="AJ307" i="1"/>
  <c r="AJ289" i="1"/>
  <c r="AL65" i="1"/>
  <c r="AL66" i="1"/>
  <c r="AJ137" i="1"/>
  <c r="AK137" i="1" s="1"/>
  <c r="AJ138" i="1"/>
  <c r="AJ120" i="1"/>
  <c r="AK120" i="1" s="1"/>
  <c r="AL120" i="1" s="1"/>
  <c r="AM120" i="1" s="1"/>
  <c r="AN120" i="1" s="1"/>
  <c r="AJ121" i="1"/>
  <c r="AK77" i="1"/>
  <c r="AL77" i="1" s="1"/>
  <c r="AK78" i="1"/>
  <c r="AJ82" i="1"/>
  <c r="AK82" i="1" s="1"/>
  <c r="AJ83" i="1"/>
  <c r="AJ316" i="1"/>
  <c r="AJ317" i="1"/>
  <c r="AJ286" i="1"/>
  <c r="AJ174" i="1"/>
  <c r="AJ175" i="1"/>
  <c r="AJ219" i="1"/>
  <c r="AJ218" i="1"/>
  <c r="AJ302" i="1"/>
  <c r="AK29" i="1"/>
  <c r="AK28" i="1"/>
  <c r="AJ55" i="1"/>
  <c r="AK55" i="1" s="1"/>
  <c r="AL55" i="1" s="1"/>
  <c r="AM55" i="1" s="1"/>
  <c r="AN55" i="1" s="1"/>
  <c r="AO55" i="1" s="1"/>
  <c r="AJ56" i="1"/>
  <c r="AJ162" i="1"/>
  <c r="AJ222" i="1"/>
  <c r="AJ278" i="1"/>
  <c r="AJ315" i="1"/>
  <c r="AJ270" i="1"/>
  <c r="AK114" i="1"/>
  <c r="AL114" i="1" s="1"/>
  <c r="AM114" i="1" s="1"/>
  <c r="AK115" i="1"/>
  <c r="AJ105" i="1"/>
  <c r="AK105" i="1" s="1"/>
  <c r="AL105" i="1" s="1"/>
  <c r="AM105" i="1" s="1"/>
  <c r="AJ106" i="1"/>
  <c r="AJ220" i="1"/>
  <c r="AJ42" i="1"/>
  <c r="AK42" i="1" s="1"/>
  <c r="AJ43" i="1"/>
  <c r="AK96" i="1"/>
  <c r="AL96" i="1" s="1"/>
  <c r="AM96" i="1" s="1"/>
  <c r="AN96" i="1" s="1"/>
  <c r="AK97" i="1"/>
  <c r="AJ166" i="1"/>
  <c r="AJ243" i="1"/>
  <c r="AK30" i="1"/>
  <c r="AJ246" i="1"/>
  <c r="AJ150" i="1"/>
  <c r="AJ151" i="1"/>
  <c r="AL71" i="1"/>
  <c r="AL70" i="1"/>
  <c r="AJ239" i="1"/>
  <c r="AJ224" i="1"/>
  <c r="AJ145" i="1"/>
  <c r="AJ146" i="1"/>
  <c r="AJ276" i="1"/>
  <c r="AJ169" i="1"/>
  <c r="AJ283" i="1"/>
  <c r="AJ280" i="1"/>
  <c r="AJ179" i="1"/>
  <c r="AJ256" i="1"/>
  <c r="AJ257" i="1"/>
  <c r="AJ309" i="1"/>
  <c r="AK309" i="1" s="1"/>
  <c r="AL88" i="1"/>
  <c r="AJ73" i="1"/>
  <c r="AJ74" i="1"/>
  <c r="AJ248" i="1"/>
  <c r="AJ185" i="1"/>
  <c r="AJ237" i="1"/>
  <c r="AJ284" i="1"/>
  <c r="AJ313" i="1"/>
  <c r="AJ274" i="1"/>
  <c r="AJ241" i="1"/>
  <c r="AJ281" i="1"/>
  <c r="AJ61" i="1"/>
  <c r="AK61" i="1" s="1"/>
  <c r="AL61" i="1" s="1"/>
  <c r="AM61" i="1" s="1"/>
  <c r="AN61" i="1" s="1"/>
  <c r="AJ62" i="1"/>
  <c r="AJ124" i="1"/>
  <c r="AK124" i="1" s="1"/>
  <c r="AL124" i="1" s="1"/>
  <c r="AJ125" i="1"/>
  <c r="AJ255" i="1"/>
  <c r="AJ311" i="1"/>
  <c r="AJ181" i="1"/>
  <c r="AJ271" i="1"/>
  <c r="AJ40" i="1"/>
  <c r="AK40" i="1" s="1"/>
  <c r="AJ72" i="1"/>
  <c r="AK72" i="1" s="1"/>
  <c r="AL72" i="1" s="1"/>
  <c r="AJ171" i="1"/>
  <c r="AJ305" i="1"/>
  <c r="AJ155" i="1"/>
  <c r="AK155" i="1" s="1"/>
  <c r="AL155" i="1" s="1"/>
  <c r="AM155" i="1" s="1"/>
  <c r="AJ156" i="1"/>
  <c r="AJ297" i="1"/>
  <c r="AJ298" i="1"/>
  <c r="AJ300" i="1"/>
  <c r="AJ221" i="1"/>
  <c r="AK31" i="1"/>
  <c r="AJ245" i="1"/>
  <c r="AK263" i="1" l="1"/>
  <c r="AK205" i="1"/>
  <c r="AK262" i="1"/>
  <c r="AK196" i="1"/>
  <c r="AK211" i="1"/>
  <c r="AK187" i="1"/>
  <c r="AK47" i="1"/>
  <c r="AK203" i="1"/>
  <c r="AK85" i="1"/>
  <c r="AK86" i="1"/>
  <c r="AK185" i="1"/>
  <c r="AK207" i="1"/>
  <c r="AK265" i="1"/>
  <c r="AK243" i="1"/>
  <c r="AK206" i="1"/>
  <c r="AK266" i="1"/>
  <c r="AK160" i="1"/>
  <c r="AO120" i="1"/>
  <c r="AK264" i="1"/>
  <c r="AL263" i="1" s="1"/>
  <c r="AK208" i="1"/>
  <c r="AK267" i="1"/>
  <c r="AK159" i="1"/>
  <c r="AK204" i="1"/>
  <c r="AK212" i="1"/>
  <c r="AK253" i="1"/>
  <c r="AK216" i="1"/>
  <c r="AK239" i="1"/>
  <c r="AK215" i="1"/>
  <c r="AK241" i="1"/>
  <c r="AK259" i="1"/>
  <c r="AK201" i="1"/>
  <c r="AK191" i="1"/>
  <c r="AK46" i="1"/>
  <c r="AL47" i="1" s="1"/>
  <c r="AM134" i="1"/>
  <c r="AK143" i="1"/>
  <c r="AL143" i="1" s="1"/>
  <c r="AM143" i="1" s="1"/>
  <c r="AN143" i="1" s="1"/>
  <c r="AK202" i="1"/>
  <c r="AK261" i="1"/>
  <c r="AL262" i="1" s="1"/>
  <c r="AK260" i="1"/>
  <c r="AK45" i="1"/>
  <c r="AK213" i="1"/>
  <c r="AK227" i="1"/>
  <c r="AM70" i="1"/>
  <c r="AK237" i="1"/>
  <c r="AK166" i="1"/>
  <c r="AK200" i="1"/>
  <c r="AK300" i="1"/>
  <c r="AK214" i="1"/>
  <c r="AK195" i="1"/>
  <c r="AL109" i="1"/>
  <c r="AK230" i="1"/>
  <c r="AK234" i="1"/>
  <c r="AK189" i="1"/>
  <c r="AK193" i="1"/>
  <c r="AK194" i="1"/>
  <c r="AK209" i="1"/>
  <c r="AK210" i="1"/>
  <c r="AK307" i="1"/>
  <c r="AK321" i="1"/>
  <c r="AK319" i="1"/>
  <c r="AK48" i="1"/>
  <c r="AL48" i="1" s="1"/>
  <c r="AL28" i="1"/>
  <c r="AM28" i="1" s="1"/>
  <c r="AN28" i="1" s="1"/>
  <c r="AO28" i="1" s="1"/>
  <c r="AP28" i="1" s="1"/>
  <c r="AQ28" i="1" s="1"/>
  <c r="AR28" i="1" s="1"/>
  <c r="AS28" i="1" s="1"/>
  <c r="AT28" i="1" s="1"/>
  <c r="AU28" i="1" s="1"/>
  <c r="AV28" i="1" s="1"/>
  <c r="AW28" i="1" s="1"/>
  <c r="AX28" i="1" s="1"/>
  <c r="AY28" i="1" s="1"/>
  <c r="AZ28" i="1" s="1"/>
  <c r="BA28" i="1" s="1"/>
  <c r="BB28" i="1" s="1"/>
  <c r="BC28" i="1" s="1"/>
  <c r="BD28" i="1" s="1"/>
  <c r="BE28" i="1" s="1"/>
  <c r="BF28" i="1" s="1"/>
  <c r="BG28" i="1" s="1"/>
  <c r="BH28" i="1" s="1"/>
  <c r="BI28" i="1" s="1"/>
  <c r="BJ28" i="1" s="1"/>
  <c r="BK28" i="1" s="1"/>
  <c r="BL28" i="1" s="1"/>
  <c r="BM28" i="1" s="1"/>
  <c r="BN28" i="1" s="1"/>
  <c r="BO28" i="1" s="1"/>
  <c r="BP28" i="1" s="1"/>
  <c r="BQ28" i="1" s="1"/>
  <c r="BR28" i="1" s="1"/>
  <c r="BS28" i="1" s="1"/>
  <c r="BT28" i="1" s="1"/>
  <c r="BU28" i="1" s="1"/>
  <c r="BV28" i="1" s="1"/>
  <c r="BW28" i="1" s="1"/>
  <c r="BX28" i="1" s="1"/>
  <c r="BY28" i="1" s="1"/>
  <c r="BZ28" i="1" s="1"/>
  <c r="CA28" i="1" s="1"/>
  <c r="CB28" i="1" s="1"/>
  <c r="CC28" i="1" s="1"/>
  <c r="CD28" i="1" s="1"/>
  <c r="CE28" i="1" s="1"/>
  <c r="CF28" i="1" s="1"/>
  <c r="CG28" i="1" s="1"/>
  <c r="CH28" i="1" s="1"/>
  <c r="CI28" i="1" s="1"/>
  <c r="CJ28" i="1" s="1"/>
  <c r="CK28" i="1" s="1"/>
  <c r="CL28" i="1" s="1"/>
  <c r="CM28" i="1" s="1"/>
  <c r="CN28" i="1" s="1"/>
  <c r="CO28" i="1" s="1"/>
  <c r="CP28" i="1" s="1"/>
  <c r="CQ28" i="1" s="1"/>
  <c r="CR28" i="1" s="1"/>
  <c r="CS28" i="1" s="1"/>
  <c r="CT28" i="1" s="1"/>
  <c r="CU28" i="1" s="1"/>
  <c r="CV28" i="1" s="1"/>
  <c r="CW28" i="1" s="1"/>
  <c r="CX28" i="1" s="1"/>
  <c r="CY28" i="1" s="1"/>
  <c r="CZ28" i="1" s="1"/>
  <c r="DA28" i="1" s="1"/>
  <c r="DB28" i="1" s="1"/>
  <c r="DC28" i="1" s="1"/>
  <c r="DD28" i="1" s="1"/>
  <c r="DE28" i="1" s="1"/>
  <c r="DF28" i="1" s="1"/>
  <c r="DG28" i="1" s="1"/>
  <c r="DH28" i="1" s="1"/>
  <c r="DI28" i="1" s="1"/>
  <c r="DJ28" i="1" s="1"/>
  <c r="DK28" i="1" s="1"/>
  <c r="DL28" i="1" s="1"/>
  <c r="DM28" i="1" s="1"/>
  <c r="DN28" i="1" s="1"/>
  <c r="DO28" i="1" s="1"/>
  <c r="DP28" i="1" s="1"/>
  <c r="DQ28" i="1" s="1"/>
  <c r="DR28" i="1" s="1"/>
  <c r="DS28" i="1" s="1"/>
  <c r="DT28" i="1" s="1"/>
  <c r="DU28" i="1" s="1"/>
  <c r="DV28" i="1" s="1"/>
  <c r="DW28" i="1" s="1"/>
  <c r="DX28" i="1" s="1"/>
  <c r="DY28" i="1" s="1"/>
  <c r="DZ28" i="1" s="1"/>
  <c r="EA28" i="1" s="1"/>
  <c r="EB28" i="1" s="1"/>
  <c r="EC28" i="1" s="1"/>
  <c r="ED28" i="1" s="1"/>
  <c r="EE28" i="1" s="1"/>
  <c r="EF28" i="1" s="1"/>
  <c r="EG28" i="1" s="1"/>
  <c r="EH28" i="1" s="1"/>
  <c r="EI28" i="1" s="1"/>
  <c r="EJ28" i="1" s="1"/>
  <c r="EK28" i="1" s="1"/>
  <c r="EL28" i="1" s="1"/>
  <c r="EM28" i="1" s="1"/>
  <c r="EN28" i="1" s="1"/>
  <c r="EO28" i="1" s="1"/>
  <c r="EP28" i="1" s="1"/>
  <c r="EQ28" i="1" s="1"/>
  <c r="ER28" i="1" s="1"/>
  <c r="ES28" i="1" s="1"/>
  <c r="ET28" i="1" s="1"/>
  <c r="EU28" i="1" s="1"/>
  <c r="EV28" i="1" s="1"/>
  <c r="EW28" i="1" s="1"/>
  <c r="EX28" i="1" s="1"/>
  <c r="EY28" i="1" s="1"/>
  <c r="EZ28" i="1" s="1"/>
  <c r="FA28" i="1" s="1"/>
  <c r="FB28" i="1" s="1"/>
  <c r="FC28" i="1" s="1"/>
  <c r="FD28" i="1" s="1"/>
  <c r="FE28" i="1" s="1"/>
  <c r="FF28" i="1" s="1"/>
  <c r="FG28" i="1" s="1"/>
  <c r="FH28" i="1" s="1"/>
  <c r="FI28" i="1" s="1"/>
  <c r="FJ28" i="1" s="1"/>
  <c r="FK28" i="1" s="1"/>
  <c r="FL28" i="1" s="1"/>
  <c r="FM28" i="1" s="1"/>
  <c r="FN28" i="1" s="1"/>
  <c r="FO28" i="1" s="1"/>
  <c r="FP28" i="1" s="1"/>
  <c r="FQ28" i="1" s="1"/>
  <c r="FR28" i="1" s="1"/>
  <c r="FS28" i="1" s="1"/>
  <c r="FT28" i="1" s="1"/>
  <c r="FU28" i="1" s="1"/>
  <c r="FV28" i="1" s="1"/>
  <c r="FW28" i="1" s="1"/>
  <c r="FX28" i="1" s="1"/>
  <c r="FY28" i="1" s="1"/>
  <c r="FZ28" i="1" s="1"/>
  <c r="GA28" i="1" s="1"/>
  <c r="GB28" i="1" s="1"/>
  <c r="GC28" i="1" s="1"/>
  <c r="GD28" i="1" s="1"/>
  <c r="GE28" i="1" s="1"/>
  <c r="GF28" i="1" s="1"/>
  <c r="GG28" i="1" s="1"/>
  <c r="GH28" i="1" s="1"/>
  <c r="GI28" i="1" s="1"/>
  <c r="GJ28" i="1" s="1"/>
  <c r="GK28" i="1" s="1"/>
  <c r="GL28" i="1" s="1"/>
  <c r="GM28" i="1" s="1"/>
  <c r="GN28" i="1" s="1"/>
  <c r="GO28" i="1" s="1"/>
  <c r="GP28" i="1" s="1"/>
  <c r="GQ28" i="1" s="1"/>
  <c r="GR28" i="1" s="1"/>
  <c r="GS28" i="1" s="1"/>
  <c r="GT28" i="1" s="1"/>
  <c r="GU28" i="1" s="1"/>
  <c r="GV28" i="1" s="1"/>
  <c r="GW28" i="1" s="1"/>
  <c r="GX28" i="1" s="1"/>
  <c r="GY28" i="1" s="1"/>
  <c r="GZ28" i="1" s="1"/>
  <c r="HA28" i="1" s="1"/>
  <c r="HB28" i="1" s="1"/>
  <c r="HC28" i="1" s="1"/>
  <c r="HD28" i="1" s="1"/>
  <c r="HE28" i="1" s="1"/>
  <c r="HF28" i="1" s="1"/>
  <c r="HG28" i="1" s="1"/>
  <c r="HH28" i="1" s="1"/>
  <c r="HI28" i="1" s="1"/>
  <c r="HJ28" i="1" s="1"/>
  <c r="A30" i="25" s="1"/>
  <c r="AK173" i="1"/>
  <c r="AK101" i="1"/>
  <c r="AL101" i="1" s="1"/>
  <c r="AM101" i="1" s="1"/>
  <c r="AK102" i="1"/>
  <c r="AK190" i="1"/>
  <c r="AK192" i="1"/>
  <c r="AK302" i="1"/>
  <c r="AL49" i="1"/>
  <c r="AK292" i="1"/>
  <c r="AK235" i="1"/>
  <c r="AK268" i="1"/>
  <c r="AK231" i="1"/>
  <c r="AL50" i="1"/>
  <c r="AL51" i="1"/>
  <c r="AK130" i="1"/>
  <c r="AL130" i="1" s="1"/>
  <c r="AM130" i="1" s="1"/>
  <c r="AN130" i="1" s="1"/>
  <c r="AK131" i="1"/>
  <c r="AK81" i="1"/>
  <c r="AL81" i="1" s="1"/>
  <c r="AM81" i="1" s="1"/>
  <c r="AK251" i="1"/>
  <c r="AK295" i="1"/>
  <c r="AK171" i="1"/>
  <c r="AK322" i="1"/>
  <c r="AK224" i="1"/>
  <c r="AK320" i="1"/>
  <c r="AK305" i="1"/>
  <c r="AL110" i="1"/>
  <c r="AK164" i="1"/>
  <c r="AK276" i="1"/>
  <c r="AK162" i="1"/>
  <c r="AK232" i="1"/>
  <c r="AL90" i="1"/>
  <c r="AM90" i="1" s="1"/>
  <c r="AL91" i="1"/>
  <c r="AM72" i="1"/>
  <c r="AK317" i="1"/>
  <c r="AK293" i="1"/>
  <c r="AL206" i="1"/>
  <c r="AK291" i="1"/>
  <c r="AK188" i="1"/>
  <c r="AK177" i="1"/>
  <c r="AK233" i="1"/>
  <c r="AK199" i="1"/>
  <c r="AK169" i="1"/>
  <c r="AL30" i="1"/>
  <c r="AK278" i="1"/>
  <c r="AK176" i="1"/>
  <c r="AK197" i="1"/>
  <c r="AN95" i="1"/>
  <c r="AO95" i="1" s="1"/>
  <c r="AL265" i="1"/>
  <c r="AK245" i="1"/>
  <c r="AK315" i="1"/>
  <c r="AK274" i="1"/>
  <c r="AK165" i="1"/>
  <c r="AK303" i="1"/>
  <c r="AK145" i="1"/>
  <c r="AL145" i="1" s="1"/>
  <c r="AK313" i="1"/>
  <c r="AK223" i="1"/>
  <c r="AK226" i="1"/>
  <c r="AL111" i="1"/>
  <c r="AL112" i="1"/>
  <c r="AK280" i="1"/>
  <c r="AK228" i="1"/>
  <c r="AK174" i="1"/>
  <c r="AK286" i="1"/>
  <c r="AL31" i="1"/>
  <c r="AK229" i="1"/>
  <c r="AK297" i="1"/>
  <c r="AK252" i="1"/>
  <c r="AK255" i="1"/>
  <c r="AK240" i="1"/>
  <c r="AK270" i="1"/>
  <c r="A29" i="25"/>
  <c r="D29" i="25"/>
  <c r="B29" i="25"/>
  <c r="C29" i="25"/>
  <c r="HK27" i="1"/>
  <c r="K29" i="25" s="1"/>
  <c r="E29" i="25"/>
  <c r="F29" i="25"/>
  <c r="G29" i="25" s="1"/>
  <c r="AL35" i="1"/>
  <c r="AM35" i="1" s="1"/>
  <c r="AK179" i="1"/>
  <c r="AK183" i="1"/>
  <c r="AK136" i="1"/>
  <c r="AL136" i="1" s="1"/>
  <c r="AM136" i="1" s="1"/>
  <c r="AN136" i="1" s="1"/>
  <c r="AL33" i="1"/>
  <c r="AK181" i="1"/>
  <c r="AK311" i="1"/>
  <c r="AK38" i="1"/>
  <c r="AK250" i="1"/>
  <c r="AK277" i="1"/>
  <c r="AK298" i="1"/>
  <c r="AK62" i="1"/>
  <c r="AL62" i="1" s="1"/>
  <c r="AM62" i="1" s="1"/>
  <c r="AN62" i="1" s="1"/>
  <c r="AO62" i="1" s="1"/>
  <c r="AK63" i="1"/>
  <c r="AK283" i="1"/>
  <c r="AK284" i="1"/>
  <c r="AK254" i="1"/>
  <c r="AK246" i="1"/>
  <c r="AK168" i="1"/>
  <c r="AK180" i="1"/>
  <c r="AK170" i="1"/>
  <c r="AK316" i="1"/>
  <c r="AK244" i="1"/>
  <c r="AK299" i="1"/>
  <c r="AK289" i="1"/>
  <c r="AK290" i="1"/>
  <c r="AK294" i="1"/>
  <c r="AK312" i="1"/>
  <c r="AK275" i="1"/>
  <c r="AK156" i="1"/>
  <c r="AL156" i="1" s="1"/>
  <c r="AM156" i="1" s="1"/>
  <c r="AN156" i="1" s="1"/>
  <c r="AK157" i="1"/>
  <c r="AK125" i="1"/>
  <c r="AL125" i="1" s="1"/>
  <c r="AM125" i="1" s="1"/>
  <c r="AK126" i="1"/>
  <c r="AK73" i="1"/>
  <c r="AL73" i="1" s="1"/>
  <c r="AM73" i="1" s="1"/>
  <c r="AK308" i="1"/>
  <c r="AL308" i="1" s="1"/>
  <c r="AK146" i="1"/>
  <c r="AK147" i="1"/>
  <c r="AM71" i="1"/>
  <c r="AM69" i="1"/>
  <c r="AN69" i="1" s="1"/>
  <c r="AK56" i="1"/>
  <c r="AL56" i="1" s="1"/>
  <c r="AM56" i="1" s="1"/>
  <c r="AN56" i="1" s="1"/>
  <c r="AO56" i="1" s="1"/>
  <c r="AP56" i="1" s="1"/>
  <c r="AK57" i="1"/>
  <c r="AL29" i="1"/>
  <c r="AK175" i="1"/>
  <c r="AK83" i="1"/>
  <c r="AL83" i="1" s="1"/>
  <c r="AK84" i="1"/>
  <c r="AK121" i="1"/>
  <c r="AL121" i="1" s="1"/>
  <c r="AM121" i="1" s="1"/>
  <c r="AN121" i="1" s="1"/>
  <c r="AO121" i="1" s="1"/>
  <c r="AP121" i="1" s="1"/>
  <c r="AK122" i="1"/>
  <c r="AK138" i="1"/>
  <c r="AL138" i="1" s="1"/>
  <c r="AK139" i="1"/>
  <c r="AK288" i="1"/>
  <c r="AK296" i="1"/>
  <c r="AK273" i="1"/>
  <c r="AK39" i="1"/>
  <c r="AK257" i="1"/>
  <c r="AK258" i="1"/>
  <c r="AK242" i="1"/>
  <c r="AK236" i="1"/>
  <c r="AK184" i="1"/>
  <c r="AK269" i="1"/>
  <c r="AK238" i="1"/>
  <c r="AL238" i="1" s="1"/>
  <c r="AN101" i="1"/>
  <c r="AK318" i="1"/>
  <c r="AK285" i="1"/>
  <c r="AK74" i="1"/>
  <c r="AK75" i="1"/>
  <c r="AK41" i="1"/>
  <c r="AL41" i="1" s="1"/>
  <c r="AK271" i="1"/>
  <c r="AK281" i="1"/>
  <c r="AM89" i="1"/>
  <c r="AK256" i="1"/>
  <c r="AK304" i="1"/>
  <c r="AL304" i="1" s="1"/>
  <c r="AK314" i="1"/>
  <c r="AL32" i="1"/>
  <c r="AK272" i="1"/>
  <c r="AK218" i="1"/>
  <c r="AK217" i="1"/>
  <c r="AL216" i="1" s="1"/>
  <c r="AK161" i="1"/>
  <c r="AK172" i="1"/>
  <c r="AL264" i="1"/>
  <c r="AK247" i="1"/>
  <c r="AK248" i="1"/>
  <c r="AK249" i="1"/>
  <c r="AL97" i="1"/>
  <c r="AM97" i="1" s="1"/>
  <c r="AN97" i="1" s="1"/>
  <c r="AO97" i="1" s="1"/>
  <c r="AL98" i="1"/>
  <c r="AK106" i="1"/>
  <c r="AL106" i="1" s="1"/>
  <c r="AM106" i="1" s="1"/>
  <c r="AN106" i="1" s="1"/>
  <c r="AK107" i="1"/>
  <c r="AK219" i="1"/>
  <c r="AK178" i="1"/>
  <c r="AK182" i="1"/>
  <c r="AK37" i="1"/>
  <c r="AL37" i="1" s="1"/>
  <c r="AM37" i="1" s="1"/>
  <c r="AK306" i="1"/>
  <c r="AK220" i="1"/>
  <c r="AK221" i="1"/>
  <c r="AK282" i="1"/>
  <c r="AK151" i="1"/>
  <c r="AK152" i="1"/>
  <c r="AK163" i="1"/>
  <c r="AL215" i="1"/>
  <c r="AK310" i="1"/>
  <c r="AK186" i="1"/>
  <c r="AK279" i="1"/>
  <c r="AK150" i="1"/>
  <c r="AL150" i="1" s="1"/>
  <c r="AM150" i="1" s="1"/>
  <c r="AK43" i="1"/>
  <c r="AL43" i="1" s="1"/>
  <c r="AK44" i="1"/>
  <c r="AL115" i="1"/>
  <c r="AM115" i="1" s="1"/>
  <c r="AN115" i="1" s="1"/>
  <c r="AL116" i="1"/>
  <c r="AK222" i="1"/>
  <c r="AK301" i="1"/>
  <c r="AK167" i="1"/>
  <c r="AL267" i="1"/>
  <c r="AL78" i="1"/>
  <c r="AM78" i="1" s="1"/>
  <c r="AL79" i="1"/>
  <c r="AK225" i="1"/>
  <c r="AM66" i="1"/>
  <c r="AM67" i="1"/>
  <c r="AL159" i="1"/>
  <c r="AK287" i="1"/>
  <c r="AL209" i="1" l="1"/>
  <c r="AL205" i="1"/>
  <c r="AL213" i="1"/>
  <c r="AL240" i="1"/>
  <c r="AL266" i="1"/>
  <c r="AM266" i="1" s="1"/>
  <c r="AL207" i="1"/>
  <c r="AL204" i="1"/>
  <c r="AL234" i="1"/>
  <c r="AL236" i="1"/>
  <c r="AL212" i="1"/>
  <c r="AM212" i="1" s="1"/>
  <c r="AL210" i="1"/>
  <c r="AL211" i="1"/>
  <c r="AL196" i="1"/>
  <c r="AL86" i="1"/>
  <c r="AL87" i="1"/>
  <c r="AL294" i="1"/>
  <c r="AL208" i="1"/>
  <c r="AL161" i="1"/>
  <c r="AL261" i="1"/>
  <c r="AM262" i="1" s="1"/>
  <c r="AL214" i="1"/>
  <c r="AL195" i="1"/>
  <c r="AL242" i="1"/>
  <c r="AL320" i="1"/>
  <c r="AL202" i="1"/>
  <c r="AN71" i="1"/>
  <c r="AL203" i="1"/>
  <c r="AL46" i="1"/>
  <c r="AM47" i="1" s="1"/>
  <c r="AM110" i="1"/>
  <c r="AL144" i="1"/>
  <c r="AM144" i="1" s="1"/>
  <c r="AN144" i="1" s="1"/>
  <c r="AO144" i="1" s="1"/>
  <c r="AL194" i="1"/>
  <c r="AL201" i="1"/>
  <c r="AL260" i="1"/>
  <c r="AL188" i="1"/>
  <c r="AM29" i="1"/>
  <c r="AN29" i="1" s="1"/>
  <c r="AO29" i="1" s="1"/>
  <c r="AP29" i="1" s="1"/>
  <c r="AQ29" i="1" s="1"/>
  <c r="AR29" i="1" s="1"/>
  <c r="AS29" i="1" s="1"/>
  <c r="AT29" i="1" s="1"/>
  <c r="AU29" i="1" s="1"/>
  <c r="AV29" i="1" s="1"/>
  <c r="AW29" i="1" s="1"/>
  <c r="AX29" i="1" s="1"/>
  <c r="AY29" i="1" s="1"/>
  <c r="AZ29" i="1" s="1"/>
  <c r="BA29" i="1" s="1"/>
  <c r="BB29" i="1" s="1"/>
  <c r="BC29" i="1" s="1"/>
  <c r="BD29" i="1" s="1"/>
  <c r="BE29" i="1" s="1"/>
  <c r="BF29" i="1" s="1"/>
  <c r="BG29" i="1" s="1"/>
  <c r="BH29" i="1" s="1"/>
  <c r="BI29" i="1" s="1"/>
  <c r="BJ29" i="1" s="1"/>
  <c r="BK29" i="1" s="1"/>
  <c r="BL29" i="1" s="1"/>
  <c r="BM29" i="1" s="1"/>
  <c r="BN29" i="1" s="1"/>
  <c r="BO29" i="1" s="1"/>
  <c r="BP29" i="1" s="1"/>
  <c r="BQ29" i="1" s="1"/>
  <c r="BR29" i="1" s="1"/>
  <c r="BS29" i="1" s="1"/>
  <c r="BT29" i="1" s="1"/>
  <c r="BU29" i="1" s="1"/>
  <c r="BV29" i="1" s="1"/>
  <c r="BW29" i="1" s="1"/>
  <c r="BX29" i="1" s="1"/>
  <c r="BY29" i="1" s="1"/>
  <c r="BZ29" i="1" s="1"/>
  <c r="CA29" i="1" s="1"/>
  <c r="CB29" i="1" s="1"/>
  <c r="CC29" i="1" s="1"/>
  <c r="CD29" i="1" s="1"/>
  <c r="CE29" i="1" s="1"/>
  <c r="CF29" i="1" s="1"/>
  <c r="CG29" i="1" s="1"/>
  <c r="CH29" i="1" s="1"/>
  <c r="CI29" i="1" s="1"/>
  <c r="CJ29" i="1" s="1"/>
  <c r="CK29" i="1" s="1"/>
  <c r="CL29" i="1" s="1"/>
  <c r="CM29" i="1" s="1"/>
  <c r="CN29" i="1" s="1"/>
  <c r="CO29" i="1" s="1"/>
  <c r="CP29" i="1" s="1"/>
  <c r="CQ29" i="1" s="1"/>
  <c r="CR29" i="1" s="1"/>
  <c r="CS29" i="1" s="1"/>
  <c r="CT29" i="1" s="1"/>
  <c r="CU29" i="1" s="1"/>
  <c r="CV29" i="1" s="1"/>
  <c r="CW29" i="1" s="1"/>
  <c r="CX29" i="1" s="1"/>
  <c r="CY29" i="1" s="1"/>
  <c r="CZ29" i="1" s="1"/>
  <c r="DA29" i="1" s="1"/>
  <c r="DB29" i="1" s="1"/>
  <c r="DC29" i="1" s="1"/>
  <c r="DD29" i="1" s="1"/>
  <c r="DE29" i="1" s="1"/>
  <c r="DF29" i="1" s="1"/>
  <c r="DG29" i="1" s="1"/>
  <c r="DH29" i="1" s="1"/>
  <c r="DI29" i="1" s="1"/>
  <c r="DJ29" i="1" s="1"/>
  <c r="DK29" i="1" s="1"/>
  <c r="DL29" i="1" s="1"/>
  <c r="DM29" i="1" s="1"/>
  <c r="DN29" i="1" s="1"/>
  <c r="DO29" i="1" s="1"/>
  <c r="DP29" i="1" s="1"/>
  <c r="DQ29" i="1" s="1"/>
  <c r="DR29" i="1" s="1"/>
  <c r="DS29" i="1" s="1"/>
  <c r="DT29" i="1" s="1"/>
  <c r="DU29" i="1" s="1"/>
  <c r="DV29" i="1" s="1"/>
  <c r="DW29" i="1" s="1"/>
  <c r="DX29" i="1" s="1"/>
  <c r="DY29" i="1" s="1"/>
  <c r="DZ29" i="1" s="1"/>
  <c r="EA29" i="1" s="1"/>
  <c r="EB29" i="1" s="1"/>
  <c r="EC29" i="1" s="1"/>
  <c r="ED29" i="1" s="1"/>
  <c r="EE29" i="1" s="1"/>
  <c r="EF29" i="1" s="1"/>
  <c r="EG29" i="1" s="1"/>
  <c r="EH29" i="1" s="1"/>
  <c r="EI29" i="1" s="1"/>
  <c r="EJ29" i="1" s="1"/>
  <c r="EK29" i="1" s="1"/>
  <c r="EL29" i="1" s="1"/>
  <c r="EM29" i="1" s="1"/>
  <c r="EN29" i="1" s="1"/>
  <c r="EO29" i="1" s="1"/>
  <c r="EP29" i="1" s="1"/>
  <c r="EQ29" i="1" s="1"/>
  <c r="ER29" i="1" s="1"/>
  <c r="ES29" i="1" s="1"/>
  <c r="ET29" i="1" s="1"/>
  <c r="EU29" i="1" s="1"/>
  <c r="EV29" i="1" s="1"/>
  <c r="EW29" i="1" s="1"/>
  <c r="EX29" i="1" s="1"/>
  <c r="EY29" i="1" s="1"/>
  <c r="EZ29" i="1" s="1"/>
  <c r="FA29" i="1" s="1"/>
  <c r="FB29" i="1" s="1"/>
  <c r="FC29" i="1" s="1"/>
  <c r="FD29" i="1" s="1"/>
  <c r="FE29" i="1" s="1"/>
  <c r="FF29" i="1" s="1"/>
  <c r="FG29" i="1" s="1"/>
  <c r="FH29" i="1" s="1"/>
  <c r="FI29" i="1" s="1"/>
  <c r="FJ29" i="1" s="1"/>
  <c r="FK29" i="1" s="1"/>
  <c r="FL29" i="1" s="1"/>
  <c r="FM29" i="1" s="1"/>
  <c r="FN29" i="1" s="1"/>
  <c r="FO29" i="1" s="1"/>
  <c r="FP29" i="1" s="1"/>
  <c r="FQ29" i="1" s="1"/>
  <c r="FR29" i="1" s="1"/>
  <c r="FS29" i="1" s="1"/>
  <c r="FT29" i="1" s="1"/>
  <c r="FU29" i="1" s="1"/>
  <c r="FV29" i="1" s="1"/>
  <c r="FW29" i="1" s="1"/>
  <c r="FX29" i="1" s="1"/>
  <c r="FY29" i="1" s="1"/>
  <c r="FZ29" i="1" s="1"/>
  <c r="GA29" i="1" s="1"/>
  <c r="GB29" i="1" s="1"/>
  <c r="GC29" i="1" s="1"/>
  <c r="GD29" i="1" s="1"/>
  <c r="GE29" i="1" s="1"/>
  <c r="GF29" i="1" s="1"/>
  <c r="GG29" i="1" s="1"/>
  <c r="GH29" i="1" s="1"/>
  <c r="GI29" i="1" s="1"/>
  <c r="GJ29" i="1" s="1"/>
  <c r="GK29" i="1" s="1"/>
  <c r="GL29" i="1" s="1"/>
  <c r="GM29" i="1" s="1"/>
  <c r="GN29" i="1" s="1"/>
  <c r="GO29" i="1" s="1"/>
  <c r="GP29" i="1" s="1"/>
  <c r="GQ29" i="1" s="1"/>
  <c r="GR29" i="1" s="1"/>
  <c r="GS29" i="1" s="1"/>
  <c r="GT29" i="1" s="1"/>
  <c r="GU29" i="1" s="1"/>
  <c r="GV29" i="1" s="1"/>
  <c r="GW29" i="1" s="1"/>
  <c r="GX29" i="1" s="1"/>
  <c r="GY29" i="1" s="1"/>
  <c r="GZ29" i="1" s="1"/>
  <c r="HA29" i="1" s="1"/>
  <c r="HB29" i="1" s="1"/>
  <c r="HC29" i="1" s="1"/>
  <c r="HD29" i="1" s="1"/>
  <c r="HE29" i="1" s="1"/>
  <c r="HF29" i="1" s="1"/>
  <c r="HG29" i="1" s="1"/>
  <c r="HH29" i="1" s="1"/>
  <c r="HI29" i="1" s="1"/>
  <c r="HJ29" i="1" s="1"/>
  <c r="A31" i="25" s="1"/>
  <c r="AL199" i="1"/>
  <c r="AL192" i="1"/>
  <c r="AL190" i="1"/>
  <c r="AN73" i="1"/>
  <c r="AL306" i="1"/>
  <c r="AL191" i="1"/>
  <c r="AL193" i="1"/>
  <c r="AL231" i="1"/>
  <c r="AL322" i="1"/>
  <c r="AL301" i="1"/>
  <c r="AL172" i="1"/>
  <c r="AL170" i="1"/>
  <c r="AL252" i="1"/>
  <c r="AL102" i="1"/>
  <c r="AM102" i="1" s="1"/>
  <c r="AN102" i="1" s="1"/>
  <c r="AO102" i="1" s="1"/>
  <c r="AL103" i="1"/>
  <c r="AM111" i="1"/>
  <c r="AM50" i="1"/>
  <c r="AL292" i="1"/>
  <c r="AL269" i="1"/>
  <c r="AL316" i="1"/>
  <c r="AL225" i="1"/>
  <c r="AL232" i="1"/>
  <c r="AM49" i="1"/>
  <c r="AL229" i="1"/>
  <c r="AL165" i="1"/>
  <c r="AL321" i="1"/>
  <c r="AL233" i="1"/>
  <c r="AL82" i="1"/>
  <c r="AM82" i="1" s="1"/>
  <c r="AN82" i="1" s="1"/>
  <c r="AL223" i="1"/>
  <c r="AL39" i="1"/>
  <c r="AL244" i="1"/>
  <c r="AL296" i="1"/>
  <c r="AM51" i="1"/>
  <c r="AM52" i="1"/>
  <c r="AM48" i="1"/>
  <c r="AL197" i="1"/>
  <c r="AL131" i="1"/>
  <c r="AM131" i="1" s="1"/>
  <c r="AN131" i="1" s="1"/>
  <c r="AO131" i="1" s="1"/>
  <c r="AL132" i="1"/>
  <c r="AL198" i="1"/>
  <c r="AL312" i="1"/>
  <c r="AM91" i="1"/>
  <c r="AN91" i="1" s="1"/>
  <c r="AM92" i="1"/>
  <c r="AL310" i="1"/>
  <c r="AL277" i="1"/>
  <c r="AM32" i="1"/>
  <c r="AL254" i="1"/>
  <c r="AM264" i="1"/>
  <c r="AL189" i="1"/>
  <c r="AL279" i="1"/>
  <c r="AL314" i="1"/>
  <c r="AL230" i="1"/>
  <c r="AM31" i="1"/>
  <c r="AL295" i="1"/>
  <c r="AL200" i="1"/>
  <c r="AL250" i="1"/>
  <c r="AL184" i="1"/>
  <c r="AL227" i="1"/>
  <c r="AL287" i="1"/>
  <c r="AO96" i="1"/>
  <c r="AP96" i="1" s="1"/>
  <c r="AL251" i="1"/>
  <c r="AL239" i="1"/>
  <c r="AM239" i="1" s="1"/>
  <c r="AL175" i="1"/>
  <c r="AL173" i="1"/>
  <c r="AM30" i="1"/>
  <c r="AL268" i="1"/>
  <c r="AL253" i="1"/>
  <c r="AL169" i="1"/>
  <c r="AL274" i="1"/>
  <c r="F30" i="25"/>
  <c r="AL171" i="1"/>
  <c r="AL226" i="1"/>
  <c r="AL247" i="1"/>
  <c r="AL307" i="1"/>
  <c r="AL309" i="1"/>
  <c r="AN135" i="1"/>
  <c r="AL271" i="1"/>
  <c r="B30" i="25"/>
  <c r="AM34" i="1"/>
  <c r="AL224" i="1"/>
  <c r="AL305" i="1"/>
  <c r="AL228" i="1"/>
  <c r="AM112" i="1"/>
  <c r="AM113" i="1"/>
  <c r="AL160" i="1"/>
  <c r="AL219" i="1"/>
  <c r="AL257" i="1"/>
  <c r="AL217" i="1"/>
  <c r="AM216" i="1" s="1"/>
  <c r="AL255" i="1"/>
  <c r="HK28" i="1"/>
  <c r="K30" i="25" s="1"/>
  <c r="AL180" i="1"/>
  <c r="C30" i="25"/>
  <c r="AL167" i="1"/>
  <c r="AL185" i="1"/>
  <c r="E30" i="25"/>
  <c r="AM208" i="1"/>
  <c r="AL281" i="1"/>
  <c r="G30" i="25"/>
  <c r="AL74" i="1"/>
  <c r="AM74" i="1" s="1"/>
  <c r="AN74" i="1" s="1"/>
  <c r="AL40" i="1"/>
  <c r="AN70" i="1"/>
  <c r="AO70" i="1" s="1"/>
  <c r="AL176" i="1"/>
  <c r="D30" i="25"/>
  <c r="AL313" i="1"/>
  <c r="AL297" i="1"/>
  <c r="AM215" i="1"/>
  <c r="AL178" i="1"/>
  <c r="AL249" i="1"/>
  <c r="AL285" i="1"/>
  <c r="AL315" i="1"/>
  <c r="AL298" i="1"/>
  <c r="AL147" i="1"/>
  <c r="AL148" i="1"/>
  <c r="AL163" i="1"/>
  <c r="AL164" i="1"/>
  <c r="AL152" i="1"/>
  <c r="AL153" i="1"/>
  <c r="AL151" i="1"/>
  <c r="AM151" i="1" s="1"/>
  <c r="AN151" i="1" s="1"/>
  <c r="AL282" i="1"/>
  <c r="AL181" i="1"/>
  <c r="AL182" i="1"/>
  <c r="AL241" i="1"/>
  <c r="AL272" i="1"/>
  <c r="AL174" i="1"/>
  <c r="AL122" i="1"/>
  <c r="AM122" i="1" s="1"/>
  <c r="AN122" i="1" s="1"/>
  <c r="AO122" i="1" s="1"/>
  <c r="AP122" i="1" s="1"/>
  <c r="AQ122" i="1" s="1"/>
  <c r="AL123" i="1"/>
  <c r="AL57" i="1"/>
  <c r="AM57" i="1" s="1"/>
  <c r="AN57" i="1" s="1"/>
  <c r="AO57" i="1" s="1"/>
  <c r="AP57" i="1" s="1"/>
  <c r="AQ57" i="1" s="1"/>
  <c r="AL58" i="1"/>
  <c r="AL146" i="1"/>
  <c r="AM146" i="1" s="1"/>
  <c r="AL126" i="1"/>
  <c r="AM126" i="1" s="1"/>
  <c r="AN126" i="1" s="1"/>
  <c r="AL127" i="1"/>
  <c r="AL168" i="1"/>
  <c r="AL290" i="1"/>
  <c r="AL291" i="1"/>
  <c r="AL162" i="1"/>
  <c r="AM211" i="1"/>
  <c r="AN72" i="1"/>
  <c r="AL278" i="1"/>
  <c r="AL84" i="1"/>
  <c r="AM84" i="1" s="1"/>
  <c r="AL85" i="1"/>
  <c r="AL157" i="1"/>
  <c r="AM157" i="1" s="1"/>
  <c r="AN157" i="1" s="1"/>
  <c r="AO157" i="1" s="1"/>
  <c r="AL158" i="1"/>
  <c r="AL289" i="1"/>
  <c r="AN67" i="1"/>
  <c r="AN68" i="1"/>
  <c r="AL186" i="1"/>
  <c r="AL187" i="1"/>
  <c r="AL222" i="1"/>
  <c r="AL221" i="1"/>
  <c r="AL235" i="1"/>
  <c r="AL177" i="1"/>
  <c r="AL183" i="1"/>
  <c r="AL220" i="1"/>
  <c r="AM263" i="1"/>
  <c r="AM98" i="1"/>
  <c r="AN98" i="1" s="1"/>
  <c r="AO98" i="1" s="1"/>
  <c r="AP98" i="1" s="1"/>
  <c r="AM99" i="1"/>
  <c r="AM206" i="1"/>
  <c r="AL256" i="1"/>
  <c r="AL318" i="1"/>
  <c r="AL319" i="1"/>
  <c r="AL293" i="1"/>
  <c r="AL273" i="1"/>
  <c r="AL299" i="1"/>
  <c r="AL42" i="1"/>
  <c r="AM42" i="1" s="1"/>
  <c r="AL283" i="1"/>
  <c r="AL284" i="1"/>
  <c r="AL245" i="1"/>
  <c r="AL107" i="1"/>
  <c r="AM107" i="1" s="1"/>
  <c r="AN107" i="1" s="1"/>
  <c r="AO107" i="1" s="1"/>
  <c r="AL108" i="1"/>
  <c r="AL179" i="1"/>
  <c r="AL270" i="1"/>
  <c r="AL286" i="1"/>
  <c r="AL246" i="1"/>
  <c r="AL300" i="1"/>
  <c r="AN90" i="1"/>
  <c r="AM79" i="1"/>
  <c r="AN79" i="1" s="1"/>
  <c r="AM80" i="1"/>
  <c r="AM116" i="1"/>
  <c r="AN116" i="1" s="1"/>
  <c r="AO116" i="1" s="1"/>
  <c r="AM117" i="1"/>
  <c r="AL243" i="1"/>
  <c r="AL302" i="1"/>
  <c r="AL137" i="1"/>
  <c r="AM137" i="1" s="1"/>
  <c r="AN137" i="1" s="1"/>
  <c r="AL288" i="1"/>
  <c r="AL276" i="1"/>
  <c r="AL275" i="1"/>
  <c r="AL63" i="1"/>
  <c r="AM63" i="1" s="1"/>
  <c r="AN63" i="1" s="1"/>
  <c r="AO63" i="1" s="1"/>
  <c r="AP63" i="1" s="1"/>
  <c r="AL64" i="1"/>
  <c r="AL311" i="1"/>
  <c r="AL44" i="1"/>
  <c r="AM44" i="1" s="1"/>
  <c r="AL45" i="1"/>
  <c r="AL38" i="1"/>
  <c r="AM38" i="1" s="1"/>
  <c r="AN38" i="1" s="1"/>
  <c r="AL166" i="1"/>
  <c r="AL280" i="1"/>
  <c r="AM36" i="1"/>
  <c r="AM33" i="1"/>
  <c r="AL248" i="1"/>
  <c r="AL303" i="1"/>
  <c r="AL218" i="1"/>
  <c r="AL75" i="1"/>
  <c r="AL76" i="1"/>
  <c r="AL258" i="1"/>
  <c r="AL259" i="1"/>
  <c r="AL140" i="1"/>
  <c r="AL139" i="1"/>
  <c r="AM139" i="1" s="1"/>
  <c r="AL237" i="1"/>
  <c r="AL317" i="1"/>
  <c r="AM237" i="1" l="1"/>
  <c r="AM265" i="1"/>
  <c r="AM235" i="1"/>
  <c r="AM267" i="1"/>
  <c r="AM205" i="1"/>
  <c r="AM214" i="1"/>
  <c r="AM194" i="1"/>
  <c r="AM213" i="1"/>
  <c r="AN213" i="1" s="1"/>
  <c r="AM207" i="1"/>
  <c r="AM209" i="1"/>
  <c r="AM210" i="1"/>
  <c r="AM195" i="1"/>
  <c r="AM261" i="1"/>
  <c r="AM160" i="1"/>
  <c r="AM87" i="1"/>
  <c r="AM88" i="1"/>
  <c r="AM171" i="1"/>
  <c r="AM241" i="1"/>
  <c r="AM202" i="1"/>
  <c r="AM204" i="1"/>
  <c r="AN205" i="1" s="1"/>
  <c r="AM203" i="1"/>
  <c r="AN30" i="1"/>
  <c r="AO30" i="1" s="1"/>
  <c r="AP30" i="1" s="1"/>
  <c r="AQ30" i="1" s="1"/>
  <c r="AR30" i="1" s="1"/>
  <c r="AS30" i="1" s="1"/>
  <c r="AT30" i="1" s="1"/>
  <c r="AU30" i="1" s="1"/>
  <c r="AV30" i="1" s="1"/>
  <c r="AW30" i="1" s="1"/>
  <c r="AX30" i="1" s="1"/>
  <c r="AY30" i="1" s="1"/>
  <c r="AZ30" i="1" s="1"/>
  <c r="BA30" i="1" s="1"/>
  <c r="BB30" i="1" s="1"/>
  <c r="BC30" i="1" s="1"/>
  <c r="BD30" i="1" s="1"/>
  <c r="BE30" i="1" s="1"/>
  <c r="BF30" i="1" s="1"/>
  <c r="BG30" i="1" s="1"/>
  <c r="BH30" i="1" s="1"/>
  <c r="BI30" i="1" s="1"/>
  <c r="BJ30" i="1" s="1"/>
  <c r="BK30" i="1" s="1"/>
  <c r="BL30" i="1" s="1"/>
  <c r="BM30" i="1" s="1"/>
  <c r="BN30" i="1" s="1"/>
  <c r="BO30" i="1" s="1"/>
  <c r="BP30" i="1" s="1"/>
  <c r="BQ30" i="1" s="1"/>
  <c r="BR30" i="1" s="1"/>
  <c r="BS30" i="1" s="1"/>
  <c r="BT30" i="1" s="1"/>
  <c r="BU30" i="1" s="1"/>
  <c r="BV30" i="1" s="1"/>
  <c r="BW30" i="1" s="1"/>
  <c r="BX30" i="1" s="1"/>
  <c r="BY30" i="1" s="1"/>
  <c r="BZ30" i="1" s="1"/>
  <c r="CA30" i="1" s="1"/>
  <c r="CB30" i="1" s="1"/>
  <c r="CC30" i="1" s="1"/>
  <c r="CD30" i="1" s="1"/>
  <c r="CE30" i="1" s="1"/>
  <c r="CF30" i="1" s="1"/>
  <c r="CG30" i="1" s="1"/>
  <c r="CH30" i="1" s="1"/>
  <c r="CI30" i="1" s="1"/>
  <c r="CJ30" i="1" s="1"/>
  <c r="CK30" i="1" s="1"/>
  <c r="CL30" i="1" s="1"/>
  <c r="CM30" i="1" s="1"/>
  <c r="CN30" i="1" s="1"/>
  <c r="CO30" i="1" s="1"/>
  <c r="CP30" i="1" s="1"/>
  <c r="CQ30" i="1" s="1"/>
  <c r="CR30" i="1" s="1"/>
  <c r="CS30" i="1" s="1"/>
  <c r="CT30" i="1" s="1"/>
  <c r="CU30" i="1" s="1"/>
  <c r="CV30" i="1" s="1"/>
  <c r="CW30" i="1" s="1"/>
  <c r="CX30" i="1" s="1"/>
  <c r="CY30" i="1" s="1"/>
  <c r="CZ30" i="1" s="1"/>
  <c r="DA30" i="1" s="1"/>
  <c r="DB30" i="1" s="1"/>
  <c r="DC30" i="1" s="1"/>
  <c r="DD30" i="1" s="1"/>
  <c r="DE30" i="1" s="1"/>
  <c r="DF30" i="1" s="1"/>
  <c r="DG30" i="1" s="1"/>
  <c r="DH30" i="1" s="1"/>
  <c r="DI30" i="1" s="1"/>
  <c r="DJ30" i="1" s="1"/>
  <c r="DK30" i="1" s="1"/>
  <c r="DL30" i="1" s="1"/>
  <c r="DM30" i="1" s="1"/>
  <c r="DN30" i="1" s="1"/>
  <c r="DO30" i="1" s="1"/>
  <c r="DP30" i="1" s="1"/>
  <c r="DQ30" i="1" s="1"/>
  <c r="DR30" i="1" s="1"/>
  <c r="DS30" i="1" s="1"/>
  <c r="DT30" i="1" s="1"/>
  <c r="DU30" i="1" s="1"/>
  <c r="DV30" i="1" s="1"/>
  <c r="DW30" i="1" s="1"/>
  <c r="DX30" i="1" s="1"/>
  <c r="DY30" i="1" s="1"/>
  <c r="DZ30" i="1" s="1"/>
  <c r="EA30" i="1" s="1"/>
  <c r="EB30" i="1" s="1"/>
  <c r="EC30" i="1" s="1"/>
  <c r="ED30" i="1" s="1"/>
  <c r="EE30" i="1" s="1"/>
  <c r="EF30" i="1" s="1"/>
  <c r="EG30" i="1" s="1"/>
  <c r="EH30" i="1" s="1"/>
  <c r="EI30" i="1" s="1"/>
  <c r="EJ30" i="1" s="1"/>
  <c r="EK30" i="1" s="1"/>
  <c r="EL30" i="1" s="1"/>
  <c r="EM30" i="1" s="1"/>
  <c r="EN30" i="1" s="1"/>
  <c r="EO30" i="1" s="1"/>
  <c r="EP30" i="1" s="1"/>
  <c r="EQ30" i="1" s="1"/>
  <c r="ER30" i="1" s="1"/>
  <c r="ES30" i="1" s="1"/>
  <c r="ET30" i="1" s="1"/>
  <c r="EU30" i="1" s="1"/>
  <c r="EV30" i="1" s="1"/>
  <c r="EW30" i="1" s="1"/>
  <c r="EX30" i="1" s="1"/>
  <c r="EY30" i="1" s="1"/>
  <c r="EZ30" i="1" s="1"/>
  <c r="FA30" i="1" s="1"/>
  <c r="FB30" i="1" s="1"/>
  <c r="FC30" i="1" s="1"/>
  <c r="FD30" i="1" s="1"/>
  <c r="FE30" i="1" s="1"/>
  <c r="FF30" i="1" s="1"/>
  <c r="FG30" i="1" s="1"/>
  <c r="FH30" i="1" s="1"/>
  <c r="FI30" i="1" s="1"/>
  <c r="FJ30" i="1" s="1"/>
  <c r="FK30" i="1" s="1"/>
  <c r="FL30" i="1" s="1"/>
  <c r="FM30" i="1" s="1"/>
  <c r="FN30" i="1" s="1"/>
  <c r="FO30" i="1" s="1"/>
  <c r="FP30" i="1" s="1"/>
  <c r="FQ30" i="1" s="1"/>
  <c r="FR30" i="1" s="1"/>
  <c r="FS30" i="1" s="1"/>
  <c r="FT30" i="1" s="1"/>
  <c r="FU30" i="1" s="1"/>
  <c r="FV30" i="1" s="1"/>
  <c r="FW30" i="1" s="1"/>
  <c r="FX30" i="1" s="1"/>
  <c r="FY30" i="1" s="1"/>
  <c r="FZ30" i="1" s="1"/>
  <c r="GA30" i="1" s="1"/>
  <c r="GB30" i="1" s="1"/>
  <c r="GC30" i="1" s="1"/>
  <c r="GD30" i="1" s="1"/>
  <c r="GE30" i="1" s="1"/>
  <c r="GF30" i="1" s="1"/>
  <c r="GG30" i="1" s="1"/>
  <c r="GH30" i="1" s="1"/>
  <c r="GI30" i="1" s="1"/>
  <c r="GJ30" i="1" s="1"/>
  <c r="GK30" i="1" s="1"/>
  <c r="GL30" i="1" s="1"/>
  <c r="GM30" i="1" s="1"/>
  <c r="GN30" i="1" s="1"/>
  <c r="GO30" i="1" s="1"/>
  <c r="GP30" i="1" s="1"/>
  <c r="GQ30" i="1" s="1"/>
  <c r="GR30" i="1" s="1"/>
  <c r="GS30" i="1" s="1"/>
  <c r="GT30" i="1" s="1"/>
  <c r="GU30" i="1" s="1"/>
  <c r="GV30" i="1" s="1"/>
  <c r="GW30" i="1" s="1"/>
  <c r="GX30" i="1" s="1"/>
  <c r="GY30" i="1" s="1"/>
  <c r="GZ30" i="1" s="1"/>
  <c r="HA30" i="1" s="1"/>
  <c r="HB30" i="1" s="1"/>
  <c r="HC30" i="1" s="1"/>
  <c r="HD30" i="1" s="1"/>
  <c r="HE30" i="1" s="1"/>
  <c r="HF30" i="1" s="1"/>
  <c r="HG30" i="1" s="1"/>
  <c r="HH30" i="1" s="1"/>
  <c r="HI30" i="1" s="1"/>
  <c r="HJ30" i="1" s="1"/>
  <c r="C32" i="25" s="1"/>
  <c r="AO72" i="1"/>
  <c r="AN111" i="1"/>
  <c r="AO74" i="1"/>
  <c r="AM293" i="1"/>
  <c r="AM295" i="1"/>
  <c r="AM201" i="1"/>
  <c r="AM189" i="1"/>
  <c r="AM191" i="1"/>
  <c r="AM145" i="1"/>
  <c r="AN145" i="1" s="1"/>
  <c r="AO145" i="1" s="1"/>
  <c r="AP145" i="1" s="1"/>
  <c r="AM166" i="1"/>
  <c r="AM305" i="1"/>
  <c r="AM307" i="1"/>
  <c r="AM228" i="1"/>
  <c r="AM232" i="1"/>
  <c r="AM198" i="1"/>
  <c r="AM268" i="1"/>
  <c r="AM218" i="1"/>
  <c r="AM322" i="1"/>
  <c r="AM277" i="1"/>
  <c r="AM196" i="1"/>
  <c r="AM248" i="1"/>
  <c r="AM308" i="1"/>
  <c r="AM192" i="1"/>
  <c r="AM230" i="1"/>
  <c r="AM231" i="1"/>
  <c r="AM321" i="1"/>
  <c r="AM197" i="1"/>
  <c r="AM306" i="1"/>
  <c r="AM193" i="1"/>
  <c r="AN51" i="1"/>
  <c r="AM278" i="1"/>
  <c r="AM224" i="1"/>
  <c r="AM103" i="1"/>
  <c r="AN103" i="1" s="1"/>
  <c r="AO103" i="1" s="1"/>
  <c r="AP103" i="1" s="1"/>
  <c r="AM104" i="1"/>
  <c r="AM250" i="1"/>
  <c r="AM233" i="1"/>
  <c r="AM40" i="1"/>
  <c r="AM170" i="1"/>
  <c r="AM315" i="1"/>
  <c r="AM313" i="1"/>
  <c r="AN49" i="1"/>
  <c r="AM309" i="1"/>
  <c r="AM243" i="1"/>
  <c r="AM83" i="1"/>
  <c r="AN83" i="1" s="1"/>
  <c r="AO83" i="1" s="1"/>
  <c r="AO69" i="1"/>
  <c r="AM190" i="1"/>
  <c r="AM252" i="1"/>
  <c r="AM286" i="1"/>
  <c r="AM168" i="1"/>
  <c r="AM177" i="1"/>
  <c r="AM226" i="1"/>
  <c r="AN209" i="1"/>
  <c r="AN32" i="1"/>
  <c r="AM175" i="1"/>
  <c r="AM223" i="1"/>
  <c r="AM229" i="1"/>
  <c r="AN48" i="1"/>
  <c r="AM132" i="1"/>
  <c r="AN132" i="1" s="1"/>
  <c r="AO132" i="1" s="1"/>
  <c r="AP132" i="1" s="1"/>
  <c r="AM133" i="1"/>
  <c r="AN50" i="1"/>
  <c r="AN53" i="1"/>
  <c r="AN52" i="1"/>
  <c r="AM199" i="1"/>
  <c r="AM311" i="1"/>
  <c r="AM200" i="1"/>
  <c r="AM297" i="1"/>
  <c r="AN112" i="1"/>
  <c r="AM179" i="1"/>
  <c r="AO71" i="1"/>
  <c r="AP71" i="1" s="1"/>
  <c r="AN214" i="1"/>
  <c r="AN31" i="1"/>
  <c r="AO31" i="1" s="1"/>
  <c r="AP31" i="1" s="1"/>
  <c r="AQ31" i="1" s="1"/>
  <c r="AR31" i="1" s="1"/>
  <c r="AS31" i="1" s="1"/>
  <c r="AT31" i="1" s="1"/>
  <c r="AU31" i="1" s="1"/>
  <c r="AV31" i="1" s="1"/>
  <c r="AN265" i="1"/>
  <c r="AN92" i="1"/>
  <c r="AO92" i="1" s="1"/>
  <c r="AN93" i="1"/>
  <c r="AM254" i="1"/>
  <c r="AM253" i="1"/>
  <c r="AM270" i="1"/>
  <c r="AN211" i="1"/>
  <c r="F31" i="25"/>
  <c r="G31" i="25" s="1"/>
  <c r="AM225" i="1"/>
  <c r="AM256" i="1"/>
  <c r="C31" i="25"/>
  <c r="AM227" i="1"/>
  <c r="D31" i="25"/>
  <c r="E31" i="25"/>
  <c r="HK29" i="1"/>
  <c r="K31" i="25" s="1"/>
  <c r="B31" i="25"/>
  <c r="AM251" i="1"/>
  <c r="AP97" i="1"/>
  <c r="AQ97" i="1" s="1"/>
  <c r="AM280" i="1"/>
  <c r="AM183" i="1"/>
  <c r="AM303" i="1"/>
  <c r="AM287" i="1"/>
  <c r="AM172" i="1"/>
  <c r="AM41" i="1"/>
  <c r="AM284" i="1"/>
  <c r="AN113" i="1"/>
  <c r="AN114" i="1"/>
  <c r="AM317" i="1"/>
  <c r="AM234" i="1"/>
  <c r="AM296" i="1"/>
  <c r="AM275" i="1"/>
  <c r="AM279" i="1"/>
  <c r="AN262" i="1"/>
  <c r="AM158" i="1"/>
  <c r="AM271" i="1"/>
  <c r="AM162" i="1"/>
  <c r="AM281" i="1"/>
  <c r="AM298" i="1"/>
  <c r="AM273" i="1"/>
  <c r="AM161" i="1"/>
  <c r="AM300" i="1"/>
  <c r="AM269" i="1"/>
  <c r="AM314" i="1"/>
  <c r="AM169" i="1"/>
  <c r="AM219" i="1"/>
  <c r="AM283" i="1"/>
  <c r="AM75" i="1"/>
  <c r="AN75" i="1" s="1"/>
  <c r="AO75" i="1" s="1"/>
  <c r="AP75" i="1" s="1"/>
  <c r="AM246" i="1"/>
  <c r="AN264" i="1"/>
  <c r="AO73" i="1"/>
  <c r="AM217" i="1"/>
  <c r="AM289" i="1"/>
  <c r="AM302" i="1"/>
  <c r="AM45" i="1"/>
  <c r="AN45" i="1" s="1"/>
  <c r="AM46" i="1"/>
  <c r="AM318" i="1"/>
  <c r="AN99" i="1"/>
  <c r="AO99" i="1" s="1"/>
  <c r="AP99" i="1" s="1"/>
  <c r="AQ99" i="1" s="1"/>
  <c r="AN100" i="1"/>
  <c r="AM272" i="1"/>
  <c r="AM274" i="1"/>
  <c r="AM187" i="1"/>
  <c r="AM188" i="1"/>
  <c r="AM123" i="1"/>
  <c r="AN123" i="1" s="1"/>
  <c r="AO123" i="1" s="1"/>
  <c r="AP123" i="1" s="1"/>
  <c r="AQ123" i="1" s="1"/>
  <c r="AR123" i="1" s="1"/>
  <c r="AM124" i="1"/>
  <c r="AM43" i="1"/>
  <c r="AN43" i="1" s="1"/>
  <c r="AM153" i="1"/>
  <c r="AM154" i="1"/>
  <c r="AM259" i="1"/>
  <c r="AM260" i="1"/>
  <c r="AM257" i="1"/>
  <c r="AM258" i="1"/>
  <c r="AN33" i="1"/>
  <c r="AN34" i="1"/>
  <c r="AM39" i="1"/>
  <c r="AN267" i="1"/>
  <c r="AN263" i="1"/>
  <c r="AM186" i="1"/>
  <c r="AM242" i="1"/>
  <c r="AM185" i="1"/>
  <c r="AM182" i="1"/>
  <c r="AM159" i="1"/>
  <c r="AM152" i="1"/>
  <c r="AN152" i="1" s="1"/>
  <c r="AO152" i="1" s="1"/>
  <c r="AM312" i="1"/>
  <c r="AM76" i="1"/>
  <c r="AM77" i="1"/>
  <c r="AN36" i="1"/>
  <c r="AN35" i="1"/>
  <c r="AM64" i="1"/>
  <c r="AN64" i="1" s="1"/>
  <c r="AO64" i="1" s="1"/>
  <c r="AP64" i="1" s="1"/>
  <c r="AQ64" i="1" s="1"/>
  <c r="AM65" i="1"/>
  <c r="AN117" i="1"/>
  <c r="AO117" i="1" s="1"/>
  <c r="AP117" i="1" s="1"/>
  <c r="AN118" i="1"/>
  <c r="AM238" i="1"/>
  <c r="AM245" i="1"/>
  <c r="AM220" i="1"/>
  <c r="AO68" i="1"/>
  <c r="AM180" i="1"/>
  <c r="AM236" i="1"/>
  <c r="AN236" i="1" s="1"/>
  <c r="AM181" i="1"/>
  <c r="AM164" i="1"/>
  <c r="AM165" i="1"/>
  <c r="AM148" i="1"/>
  <c r="AM149" i="1"/>
  <c r="AM288" i="1"/>
  <c r="AM301" i="1"/>
  <c r="AM285" i="1"/>
  <c r="AN266" i="1"/>
  <c r="AM291" i="1"/>
  <c r="AM292" i="1"/>
  <c r="AM127" i="1"/>
  <c r="AN127" i="1" s="1"/>
  <c r="AO127" i="1" s="1"/>
  <c r="AM128" i="1"/>
  <c r="AM282" i="1"/>
  <c r="AN212" i="1"/>
  <c r="AM247" i="1"/>
  <c r="AM163" i="1"/>
  <c r="AM147" i="1"/>
  <c r="AN147" i="1" s="1"/>
  <c r="AN80" i="1"/>
  <c r="AO80" i="1" s="1"/>
  <c r="AN81" i="1"/>
  <c r="AM244" i="1"/>
  <c r="AM176" i="1"/>
  <c r="AM178" i="1"/>
  <c r="AM290" i="1"/>
  <c r="AM173" i="1"/>
  <c r="AM174" i="1"/>
  <c r="AM138" i="1"/>
  <c r="AN138" i="1" s="1"/>
  <c r="AO138" i="1" s="1"/>
  <c r="AM316" i="1"/>
  <c r="AM222" i="1"/>
  <c r="AM221" i="1"/>
  <c r="AN210" i="1"/>
  <c r="AM85" i="1"/>
  <c r="AN85" i="1" s="1"/>
  <c r="AM86" i="1"/>
  <c r="AM167" i="1"/>
  <c r="AM255" i="1"/>
  <c r="AM140" i="1"/>
  <c r="AN140" i="1" s="1"/>
  <c r="AM141" i="1"/>
  <c r="AN215" i="1"/>
  <c r="AM276" i="1"/>
  <c r="AO137" i="1"/>
  <c r="AO136" i="1"/>
  <c r="AM249" i="1"/>
  <c r="AO91" i="1"/>
  <c r="AM108" i="1"/>
  <c r="AN108" i="1" s="1"/>
  <c r="AO108" i="1" s="1"/>
  <c r="AP108" i="1" s="1"/>
  <c r="AM109" i="1"/>
  <c r="AM299" i="1"/>
  <c r="AM319" i="1"/>
  <c r="AM320" i="1"/>
  <c r="AN206" i="1"/>
  <c r="AN207" i="1"/>
  <c r="AM240" i="1"/>
  <c r="AN240" i="1" s="1"/>
  <c r="AN195" i="1"/>
  <c r="AM58" i="1"/>
  <c r="AN58" i="1" s="1"/>
  <c r="AO58" i="1" s="1"/>
  <c r="AP58" i="1" s="1"/>
  <c r="AQ58" i="1" s="1"/>
  <c r="AR58" i="1" s="1"/>
  <c r="AM59" i="1"/>
  <c r="AM304" i="1"/>
  <c r="AM310" i="1"/>
  <c r="AM184" i="1"/>
  <c r="AN37" i="1"/>
  <c r="AM294" i="1"/>
  <c r="AN194" i="1" l="1"/>
  <c r="AO33" i="1"/>
  <c r="AN208" i="1"/>
  <c r="AN202" i="1"/>
  <c r="AN204" i="1"/>
  <c r="AN88" i="1"/>
  <c r="AN89" i="1"/>
  <c r="AN203" i="1"/>
  <c r="AP73" i="1"/>
  <c r="AO112" i="1"/>
  <c r="AN322" i="1"/>
  <c r="AN306" i="1"/>
  <c r="AN196" i="1"/>
  <c r="AN197" i="1"/>
  <c r="AN249" i="1"/>
  <c r="AN198" i="1"/>
  <c r="AN229" i="1"/>
  <c r="AN190" i="1"/>
  <c r="AN146" i="1"/>
  <c r="AO146" i="1" s="1"/>
  <c r="AP146" i="1" s="1"/>
  <c r="AQ146" i="1" s="1"/>
  <c r="AN278" i="1"/>
  <c r="AN307" i="1"/>
  <c r="AN231" i="1"/>
  <c r="AN191" i="1"/>
  <c r="AN242" i="1"/>
  <c r="AN193" i="1"/>
  <c r="AO194" i="1" s="1"/>
  <c r="AN308" i="1"/>
  <c r="AN296" i="1"/>
  <c r="AN217" i="1"/>
  <c r="AN169" i="1"/>
  <c r="AN232" i="1"/>
  <c r="AN167" i="1"/>
  <c r="AN192" i="1"/>
  <c r="AO50" i="1"/>
  <c r="AN251" i="1"/>
  <c r="AW31" i="1"/>
  <c r="AX31" i="1" s="1"/>
  <c r="AY31" i="1" s="1"/>
  <c r="AZ31" i="1" s="1"/>
  <c r="BA31" i="1" s="1"/>
  <c r="BB31" i="1" s="1"/>
  <c r="BC31" i="1" s="1"/>
  <c r="BD31" i="1" s="1"/>
  <c r="BE31" i="1" s="1"/>
  <c r="BF31" i="1" s="1"/>
  <c r="BG31" i="1" s="1"/>
  <c r="BH31" i="1" s="1"/>
  <c r="BI31" i="1" s="1"/>
  <c r="BJ31" i="1" s="1"/>
  <c r="BK31" i="1" s="1"/>
  <c r="BL31" i="1" s="1"/>
  <c r="BM31" i="1" s="1"/>
  <c r="BN31" i="1" s="1"/>
  <c r="BO31" i="1" s="1"/>
  <c r="BP31" i="1" s="1"/>
  <c r="BQ31" i="1" s="1"/>
  <c r="BR31" i="1" s="1"/>
  <c r="BS31" i="1" s="1"/>
  <c r="BT31" i="1" s="1"/>
  <c r="BU31" i="1" s="1"/>
  <c r="BV31" i="1" s="1"/>
  <c r="BW31" i="1" s="1"/>
  <c r="BX31" i="1" s="1"/>
  <c r="BY31" i="1" s="1"/>
  <c r="BZ31" i="1" s="1"/>
  <c r="CA31" i="1" s="1"/>
  <c r="CB31" i="1" s="1"/>
  <c r="CC31" i="1" s="1"/>
  <c r="CD31" i="1" s="1"/>
  <c r="CE31" i="1" s="1"/>
  <c r="CF31" i="1" s="1"/>
  <c r="CG31" i="1" s="1"/>
  <c r="CH31" i="1" s="1"/>
  <c r="CI31" i="1" s="1"/>
  <c r="CJ31" i="1" s="1"/>
  <c r="CK31" i="1" s="1"/>
  <c r="CL31" i="1" s="1"/>
  <c r="CM31" i="1" s="1"/>
  <c r="CN31" i="1" s="1"/>
  <c r="CO31" i="1" s="1"/>
  <c r="CP31" i="1" s="1"/>
  <c r="CQ31" i="1" s="1"/>
  <c r="CR31" i="1" s="1"/>
  <c r="CS31" i="1" s="1"/>
  <c r="CT31" i="1" s="1"/>
  <c r="CU31" i="1" s="1"/>
  <c r="CV31" i="1" s="1"/>
  <c r="CW31" i="1" s="1"/>
  <c r="CX31" i="1" s="1"/>
  <c r="CY31" i="1" s="1"/>
  <c r="CZ31" i="1" s="1"/>
  <c r="DA31" i="1" s="1"/>
  <c r="DB31" i="1" s="1"/>
  <c r="DC31" i="1" s="1"/>
  <c r="DD31" i="1" s="1"/>
  <c r="DE31" i="1" s="1"/>
  <c r="DF31" i="1" s="1"/>
  <c r="DG31" i="1" s="1"/>
  <c r="DH31" i="1" s="1"/>
  <c r="DI31" i="1" s="1"/>
  <c r="DJ31" i="1" s="1"/>
  <c r="DK31" i="1" s="1"/>
  <c r="DL31" i="1" s="1"/>
  <c r="DM31" i="1" s="1"/>
  <c r="DN31" i="1" s="1"/>
  <c r="DO31" i="1" s="1"/>
  <c r="DP31" i="1" s="1"/>
  <c r="DQ31" i="1" s="1"/>
  <c r="DR31" i="1" s="1"/>
  <c r="DS31" i="1" s="1"/>
  <c r="DT31" i="1" s="1"/>
  <c r="DU31" i="1" s="1"/>
  <c r="DV31" i="1" s="1"/>
  <c r="DW31" i="1" s="1"/>
  <c r="DX31" i="1" s="1"/>
  <c r="DY31" i="1" s="1"/>
  <c r="DZ31" i="1" s="1"/>
  <c r="EA31" i="1" s="1"/>
  <c r="EB31" i="1" s="1"/>
  <c r="EC31" i="1" s="1"/>
  <c r="ED31" i="1" s="1"/>
  <c r="EE31" i="1" s="1"/>
  <c r="EF31" i="1" s="1"/>
  <c r="EG31" i="1" s="1"/>
  <c r="EH31" i="1" s="1"/>
  <c r="EI31" i="1" s="1"/>
  <c r="EJ31" i="1" s="1"/>
  <c r="EK31" i="1" s="1"/>
  <c r="EL31" i="1" s="1"/>
  <c r="EM31" i="1" s="1"/>
  <c r="EN31" i="1" s="1"/>
  <c r="EO31" i="1" s="1"/>
  <c r="EP31" i="1" s="1"/>
  <c r="EQ31" i="1" s="1"/>
  <c r="ER31" i="1" s="1"/>
  <c r="ES31" i="1" s="1"/>
  <c r="ET31" i="1" s="1"/>
  <c r="EU31" i="1" s="1"/>
  <c r="EV31" i="1" s="1"/>
  <c r="EW31" i="1" s="1"/>
  <c r="EX31" i="1" s="1"/>
  <c r="EY31" i="1" s="1"/>
  <c r="EZ31" i="1" s="1"/>
  <c r="FA31" i="1" s="1"/>
  <c r="FB31" i="1" s="1"/>
  <c r="FC31" i="1" s="1"/>
  <c r="FD31" i="1" s="1"/>
  <c r="FE31" i="1" s="1"/>
  <c r="FF31" i="1" s="1"/>
  <c r="FG31" i="1" s="1"/>
  <c r="FH31" i="1" s="1"/>
  <c r="FI31" i="1" s="1"/>
  <c r="FJ31" i="1" s="1"/>
  <c r="FK31" i="1" s="1"/>
  <c r="FL31" i="1" s="1"/>
  <c r="FM31" i="1" s="1"/>
  <c r="FN31" i="1" s="1"/>
  <c r="FO31" i="1" s="1"/>
  <c r="FP31" i="1" s="1"/>
  <c r="FQ31" i="1" s="1"/>
  <c r="FR31" i="1" s="1"/>
  <c r="FS31" i="1" s="1"/>
  <c r="FT31" i="1" s="1"/>
  <c r="FU31" i="1" s="1"/>
  <c r="FV31" i="1" s="1"/>
  <c r="FW31" i="1" s="1"/>
  <c r="FX31" i="1" s="1"/>
  <c r="FY31" i="1" s="1"/>
  <c r="FZ31" i="1" s="1"/>
  <c r="GA31" i="1" s="1"/>
  <c r="GB31" i="1" s="1"/>
  <c r="GC31" i="1" s="1"/>
  <c r="GD31" i="1" s="1"/>
  <c r="GE31" i="1" s="1"/>
  <c r="GF31" i="1" s="1"/>
  <c r="GG31" i="1" s="1"/>
  <c r="GH31" i="1" s="1"/>
  <c r="GI31" i="1" s="1"/>
  <c r="GJ31" i="1" s="1"/>
  <c r="GK31" i="1" s="1"/>
  <c r="GL31" i="1" s="1"/>
  <c r="GM31" i="1" s="1"/>
  <c r="GN31" i="1" s="1"/>
  <c r="GO31" i="1" s="1"/>
  <c r="GP31" i="1" s="1"/>
  <c r="GQ31" i="1" s="1"/>
  <c r="GR31" i="1" s="1"/>
  <c r="GS31" i="1" s="1"/>
  <c r="GT31" i="1" s="1"/>
  <c r="GU31" i="1" s="1"/>
  <c r="GV31" i="1" s="1"/>
  <c r="GW31" i="1" s="1"/>
  <c r="GX31" i="1" s="1"/>
  <c r="GY31" i="1" s="1"/>
  <c r="GZ31" i="1" s="1"/>
  <c r="HA31" i="1" s="1"/>
  <c r="HB31" i="1" s="1"/>
  <c r="HC31" i="1" s="1"/>
  <c r="HD31" i="1" s="1"/>
  <c r="HE31" i="1" s="1"/>
  <c r="HF31" i="1" s="1"/>
  <c r="HG31" i="1" s="1"/>
  <c r="HH31" i="1" s="1"/>
  <c r="HI31" i="1" s="1"/>
  <c r="HJ31" i="1" s="1"/>
  <c r="F33" i="25" s="1"/>
  <c r="AO52" i="1"/>
  <c r="AN233" i="1"/>
  <c r="AN41" i="1"/>
  <c r="AN227" i="1"/>
  <c r="AN225" i="1"/>
  <c r="AN223" i="1"/>
  <c r="AN226" i="1"/>
  <c r="AN171" i="1"/>
  <c r="AN224" i="1"/>
  <c r="AN314" i="1"/>
  <c r="AN104" i="1"/>
  <c r="AO104" i="1" s="1"/>
  <c r="AP104" i="1" s="1"/>
  <c r="AQ104" i="1" s="1"/>
  <c r="AN105" i="1"/>
  <c r="AN230" i="1"/>
  <c r="AO231" i="1" s="1"/>
  <c r="AN228" i="1"/>
  <c r="AN184" i="1"/>
  <c r="AN310" i="1"/>
  <c r="AN288" i="1"/>
  <c r="AN200" i="1"/>
  <c r="AN199" i="1"/>
  <c r="AN201" i="1"/>
  <c r="AO202" i="1" s="1"/>
  <c r="F32" i="25"/>
  <c r="G32" i="25" s="1"/>
  <c r="B32" i="25"/>
  <c r="AP70" i="1"/>
  <c r="D32" i="25"/>
  <c r="AN84" i="1"/>
  <c r="AO84" i="1" s="1"/>
  <c r="AP84" i="1" s="1"/>
  <c r="AO264" i="1"/>
  <c r="E32" i="25"/>
  <c r="AN253" i="1"/>
  <c r="AN270" i="1"/>
  <c r="AN176" i="1"/>
  <c r="HK30" i="1"/>
  <c r="K32" i="25" s="1"/>
  <c r="A32" i="25"/>
  <c r="AO49" i="1"/>
  <c r="AN178" i="1"/>
  <c r="AN303" i="1"/>
  <c r="AO51" i="1"/>
  <c r="AO54" i="1"/>
  <c r="AO53" i="1"/>
  <c r="AN133" i="1"/>
  <c r="AO133" i="1" s="1"/>
  <c r="AP133" i="1" s="1"/>
  <c r="AQ133" i="1" s="1"/>
  <c r="AN134" i="1"/>
  <c r="AN255" i="1"/>
  <c r="AN285" i="1"/>
  <c r="AN316" i="1"/>
  <c r="AO93" i="1"/>
  <c r="AP93" i="1" s="1"/>
  <c r="AO94" i="1"/>
  <c r="AO210" i="1"/>
  <c r="AO265" i="1"/>
  <c r="AN280" i="1"/>
  <c r="AP74" i="1"/>
  <c r="AN282" i="1"/>
  <c r="AN268" i="1"/>
  <c r="AO267" i="1" s="1"/>
  <c r="AO212" i="1"/>
  <c r="AN269" i="1"/>
  <c r="AN234" i="1"/>
  <c r="AO113" i="1"/>
  <c r="AP113" i="1" s="1"/>
  <c r="AN252" i="1"/>
  <c r="AN301" i="1"/>
  <c r="AN247" i="1"/>
  <c r="AN290" i="1"/>
  <c r="AO263" i="1"/>
  <c r="AN279" i="1"/>
  <c r="AO35" i="1"/>
  <c r="AQ98" i="1"/>
  <c r="AR98" i="1" s="1"/>
  <c r="AO37" i="1"/>
  <c r="AN216" i="1"/>
  <c r="AO215" i="1" s="1"/>
  <c r="AN218" i="1"/>
  <c r="AN297" i="1"/>
  <c r="AN295" i="1"/>
  <c r="AN237" i="1"/>
  <c r="AN283" i="1"/>
  <c r="AN244" i="1"/>
  <c r="AN274" i="1"/>
  <c r="AN42" i="1"/>
  <c r="AN299" i="1"/>
  <c r="AO266" i="1"/>
  <c r="AN276" i="1"/>
  <c r="AN186" i="1"/>
  <c r="AP72" i="1"/>
  <c r="AQ72" i="1" s="1"/>
  <c r="AN161" i="1"/>
  <c r="AO206" i="1"/>
  <c r="AN175" i="1"/>
  <c r="AN258" i="1"/>
  <c r="AO114" i="1"/>
  <c r="AO115" i="1"/>
  <c r="AN181" i="1"/>
  <c r="AN246" i="1"/>
  <c r="AP137" i="1"/>
  <c r="AN298" i="1"/>
  <c r="AN309" i="1"/>
  <c r="AO32" i="1"/>
  <c r="AP32" i="1" s="1"/>
  <c r="AQ32" i="1" s="1"/>
  <c r="AR32" i="1" s="1"/>
  <c r="AS32" i="1" s="1"/>
  <c r="AT32" i="1" s="1"/>
  <c r="AU32" i="1" s="1"/>
  <c r="AV32" i="1" s="1"/>
  <c r="AW32" i="1" s="1"/>
  <c r="AN165" i="1"/>
  <c r="AN221" i="1"/>
  <c r="AN292" i="1"/>
  <c r="AN163" i="1"/>
  <c r="AN170" i="1"/>
  <c r="AN139" i="1"/>
  <c r="AO139" i="1" s="1"/>
  <c r="AP139" i="1" s="1"/>
  <c r="AN44" i="1"/>
  <c r="AO44" i="1" s="1"/>
  <c r="AN148" i="1"/>
  <c r="AO148" i="1" s="1"/>
  <c r="AN76" i="1"/>
  <c r="AO76" i="1" s="1"/>
  <c r="AP76" i="1" s="1"/>
  <c r="AN277" i="1"/>
  <c r="AN275" i="1"/>
  <c r="AN173" i="1"/>
  <c r="AN172" i="1"/>
  <c r="AN271" i="1"/>
  <c r="AN272" i="1"/>
  <c r="AO100" i="1"/>
  <c r="AP100" i="1" s="1"/>
  <c r="AQ100" i="1" s="1"/>
  <c r="AR100" i="1" s="1"/>
  <c r="AO101" i="1"/>
  <c r="AN320" i="1"/>
  <c r="AN321" i="1"/>
  <c r="AN59" i="1"/>
  <c r="AO59" i="1" s="1"/>
  <c r="AP59" i="1" s="1"/>
  <c r="AQ59" i="1" s="1"/>
  <c r="AR59" i="1" s="1"/>
  <c r="AS59" i="1" s="1"/>
  <c r="AN60" i="1"/>
  <c r="AN86" i="1"/>
  <c r="AO86" i="1" s="1"/>
  <c r="AN87" i="1"/>
  <c r="AO209" i="1"/>
  <c r="AO118" i="1"/>
  <c r="AP118" i="1" s="1"/>
  <c r="AQ118" i="1" s="1"/>
  <c r="AO119" i="1"/>
  <c r="AO36" i="1"/>
  <c r="AN257" i="1"/>
  <c r="AN154" i="1"/>
  <c r="AN155" i="1"/>
  <c r="AN287" i="1"/>
  <c r="AN293" i="1"/>
  <c r="AN294" i="1"/>
  <c r="AN254" i="1"/>
  <c r="AO207" i="1"/>
  <c r="AO208" i="1"/>
  <c r="AN164" i="1"/>
  <c r="AN77" i="1"/>
  <c r="AN78" i="1"/>
  <c r="AN159" i="1"/>
  <c r="AN160" i="1"/>
  <c r="AN153" i="1"/>
  <c r="AO153" i="1" s="1"/>
  <c r="AP153" i="1" s="1"/>
  <c r="AO211" i="1"/>
  <c r="AN243" i="1"/>
  <c r="AN168" i="1"/>
  <c r="AN318" i="1"/>
  <c r="AP92" i="1"/>
  <c r="AN286" i="1"/>
  <c r="AN128" i="1"/>
  <c r="AO128" i="1" s="1"/>
  <c r="AP128" i="1" s="1"/>
  <c r="AN129" i="1"/>
  <c r="AN220" i="1"/>
  <c r="AN182" i="1"/>
  <c r="AN219" i="1"/>
  <c r="AN281" i="1"/>
  <c r="AN317" i="1"/>
  <c r="AN158" i="1"/>
  <c r="AN248" i="1"/>
  <c r="AN256" i="1"/>
  <c r="AN65" i="1"/>
  <c r="AO65" i="1" s="1"/>
  <c r="AP65" i="1" s="1"/>
  <c r="AQ65" i="1" s="1"/>
  <c r="AR65" i="1" s="1"/>
  <c r="AN66" i="1"/>
  <c r="AN312" i="1"/>
  <c r="AN313" i="1"/>
  <c r="AN315" i="1"/>
  <c r="AN311" i="1"/>
  <c r="AP69" i="1"/>
  <c r="AN179" i="1"/>
  <c r="AN319" i="1"/>
  <c r="AN141" i="1"/>
  <c r="AO141" i="1" s="1"/>
  <c r="AN142" i="1"/>
  <c r="AP138" i="1"/>
  <c r="AN273" i="1"/>
  <c r="AN245" i="1"/>
  <c r="AN289" i="1"/>
  <c r="AO213" i="1"/>
  <c r="AN188" i="1"/>
  <c r="AN189" i="1"/>
  <c r="AO81" i="1"/>
  <c r="AP81" i="1" s="1"/>
  <c r="AO82" i="1"/>
  <c r="AN222" i="1"/>
  <c r="AN250" i="1"/>
  <c r="AO214" i="1"/>
  <c r="AO205" i="1"/>
  <c r="AN291" i="1"/>
  <c r="AN284" i="1"/>
  <c r="AN166" i="1"/>
  <c r="AN185" i="1"/>
  <c r="AN39" i="1"/>
  <c r="AO39" i="1" s="1"/>
  <c r="AN40" i="1"/>
  <c r="AO34" i="1"/>
  <c r="AP34" i="1" s="1"/>
  <c r="AN260" i="1"/>
  <c r="AN261" i="1"/>
  <c r="AN241" i="1"/>
  <c r="AO241" i="1" s="1"/>
  <c r="AN187" i="1"/>
  <c r="AN46" i="1"/>
  <c r="AO46" i="1" s="1"/>
  <c r="AN47" i="1"/>
  <c r="AN302" i="1"/>
  <c r="AN304" i="1"/>
  <c r="AN305" i="1"/>
  <c r="AN109" i="1"/>
  <c r="AO109" i="1" s="1"/>
  <c r="AP109" i="1" s="1"/>
  <c r="AQ109" i="1" s="1"/>
  <c r="AN110" i="1"/>
  <c r="AN174" i="1"/>
  <c r="AN183" i="1"/>
  <c r="AN149" i="1"/>
  <c r="AN150" i="1"/>
  <c r="AN180" i="1"/>
  <c r="AN238" i="1"/>
  <c r="AN239" i="1"/>
  <c r="AN162" i="1"/>
  <c r="AN300" i="1"/>
  <c r="AN259" i="1"/>
  <c r="AN124" i="1"/>
  <c r="AO124" i="1" s="1"/>
  <c r="AP124" i="1" s="1"/>
  <c r="AQ124" i="1" s="1"/>
  <c r="AR124" i="1" s="1"/>
  <c r="AS124" i="1" s="1"/>
  <c r="AN125" i="1"/>
  <c r="AN177" i="1"/>
  <c r="AN235" i="1"/>
  <c r="AO196" i="1" l="1"/>
  <c r="AO203" i="1"/>
  <c r="AO204" i="1"/>
  <c r="AQ74" i="1"/>
  <c r="AO195" i="1"/>
  <c r="AO192" i="1"/>
  <c r="AO197" i="1"/>
  <c r="AO89" i="1"/>
  <c r="AO90" i="1"/>
  <c r="AO198" i="1"/>
  <c r="AO307" i="1"/>
  <c r="AO191" i="1"/>
  <c r="AO225" i="1"/>
  <c r="AO229" i="1"/>
  <c r="AO193" i="1"/>
  <c r="AO227" i="1"/>
  <c r="AO230" i="1"/>
  <c r="AO233" i="1"/>
  <c r="AO224" i="1"/>
  <c r="AO42" i="1"/>
  <c r="AP36" i="1"/>
  <c r="AO147" i="1"/>
  <c r="AP147" i="1" s="1"/>
  <c r="AQ147" i="1" s="1"/>
  <c r="AR147" i="1" s="1"/>
  <c r="AP53" i="1"/>
  <c r="AO232" i="1"/>
  <c r="AP231" i="1" s="1"/>
  <c r="AO226" i="1"/>
  <c r="AX32" i="1"/>
  <c r="AY32" i="1" s="1"/>
  <c r="AZ32" i="1" s="1"/>
  <c r="BA32" i="1" s="1"/>
  <c r="BB32" i="1" s="1"/>
  <c r="BC32" i="1" s="1"/>
  <c r="BD32" i="1" s="1"/>
  <c r="BE32" i="1" s="1"/>
  <c r="BF32" i="1" s="1"/>
  <c r="BG32" i="1" s="1"/>
  <c r="BH32" i="1" s="1"/>
  <c r="BI32" i="1" s="1"/>
  <c r="BJ32" i="1" s="1"/>
  <c r="BK32" i="1" s="1"/>
  <c r="BL32" i="1" s="1"/>
  <c r="BM32" i="1" s="1"/>
  <c r="BN32" i="1" s="1"/>
  <c r="BO32" i="1" s="1"/>
  <c r="BP32" i="1" s="1"/>
  <c r="BQ32" i="1" s="1"/>
  <c r="BR32" i="1" s="1"/>
  <c r="BS32" i="1" s="1"/>
  <c r="BT32" i="1" s="1"/>
  <c r="BU32" i="1" s="1"/>
  <c r="BV32" i="1" s="1"/>
  <c r="BW32" i="1" s="1"/>
  <c r="BX32" i="1" s="1"/>
  <c r="BY32" i="1" s="1"/>
  <c r="BZ32" i="1" s="1"/>
  <c r="CA32" i="1" s="1"/>
  <c r="CB32" i="1" s="1"/>
  <c r="CC32" i="1" s="1"/>
  <c r="CD32" i="1" s="1"/>
  <c r="CE32" i="1" s="1"/>
  <c r="CF32" i="1" s="1"/>
  <c r="CG32" i="1" s="1"/>
  <c r="CH32" i="1" s="1"/>
  <c r="CI32" i="1" s="1"/>
  <c r="CJ32" i="1" s="1"/>
  <c r="CK32" i="1" s="1"/>
  <c r="CL32" i="1" s="1"/>
  <c r="CM32" i="1" s="1"/>
  <c r="CN32" i="1" s="1"/>
  <c r="CO32" i="1" s="1"/>
  <c r="CP32" i="1" s="1"/>
  <c r="CQ32" i="1" s="1"/>
  <c r="CR32" i="1" s="1"/>
  <c r="CS32" i="1" s="1"/>
  <c r="CT32" i="1" s="1"/>
  <c r="CU32" i="1" s="1"/>
  <c r="CV32" i="1" s="1"/>
  <c r="CW32" i="1" s="1"/>
  <c r="CX32" i="1" s="1"/>
  <c r="CY32" i="1" s="1"/>
  <c r="CZ32" i="1" s="1"/>
  <c r="DA32" i="1" s="1"/>
  <c r="DB32" i="1" s="1"/>
  <c r="DC32" i="1" s="1"/>
  <c r="DD32" i="1" s="1"/>
  <c r="DE32" i="1" s="1"/>
  <c r="DF32" i="1" s="1"/>
  <c r="DG32" i="1" s="1"/>
  <c r="DH32" i="1" s="1"/>
  <c r="DI32" i="1" s="1"/>
  <c r="DJ32" i="1" s="1"/>
  <c r="DK32" i="1" s="1"/>
  <c r="DL32" i="1" s="1"/>
  <c r="DM32" i="1" s="1"/>
  <c r="DN32" i="1" s="1"/>
  <c r="DO32" i="1" s="1"/>
  <c r="DP32" i="1" s="1"/>
  <c r="DQ32" i="1" s="1"/>
  <c r="DR32" i="1" s="1"/>
  <c r="DS32" i="1" s="1"/>
  <c r="DT32" i="1" s="1"/>
  <c r="DU32" i="1" s="1"/>
  <c r="DV32" i="1" s="1"/>
  <c r="DW32" i="1" s="1"/>
  <c r="DX32" i="1" s="1"/>
  <c r="DY32" i="1" s="1"/>
  <c r="DZ32" i="1" s="1"/>
  <c r="EA32" i="1" s="1"/>
  <c r="EB32" i="1" s="1"/>
  <c r="EC32" i="1" s="1"/>
  <c r="ED32" i="1" s="1"/>
  <c r="EE32" i="1" s="1"/>
  <c r="EF32" i="1" s="1"/>
  <c r="EG32" i="1" s="1"/>
  <c r="EH32" i="1" s="1"/>
  <c r="EI32" i="1" s="1"/>
  <c r="EJ32" i="1" s="1"/>
  <c r="EK32" i="1" s="1"/>
  <c r="EL32" i="1" s="1"/>
  <c r="EM32" i="1" s="1"/>
  <c r="EN32" i="1" s="1"/>
  <c r="EO32" i="1" s="1"/>
  <c r="EP32" i="1" s="1"/>
  <c r="EQ32" i="1" s="1"/>
  <c r="ER32" i="1" s="1"/>
  <c r="ES32" i="1" s="1"/>
  <c r="ET32" i="1" s="1"/>
  <c r="EU32" i="1" s="1"/>
  <c r="EV32" i="1" s="1"/>
  <c r="EW32" i="1" s="1"/>
  <c r="EX32" i="1" s="1"/>
  <c r="EY32" i="1" s="1"/>
  <c r="EZ32" i="1" s="1"/>
  <c r="FA32" i="1" s="1"/>
  <c r="FB32" i="1" s="1"/>
  <c r="FC32" i="1" s="1"/>
  <c r="FD32" i="1" s="1"/>
  <c r="FE32" i="1" s="1"/>
  <c r="FF32" i="1" s="1"/>
  <c r="FG32" i="1" s="1"/>
  <c r="FH32" i="1" s="1"/>
  <c r="FI32" i="1" s="1"/>
  <c r="FJ32" i="1" s="1"/>
  <c r="FK32" i="1" s="1"/>
  <c r="FL32" i="1" s="1"/>
  <c r="FM32" i="1" s="1"/>
  <c r="FN32" i="1" s="1"/>
  <c r="FO32" i="1" s="1"/>
  <c r="FP32" i="1" s="1"/>
  <c r="FQ32" i="1" s="1"/>
  <c r="FR32" i="1" s="1"/>
  <c r="FS32" i="1" s="1"/>
  <c r="FT32" i="1" s="1"/>
  <c r="FU32" i="1" s="1"/>
  <c r="FV32" i="1" s="1"/>
  <c r="FW32" i="1" s="1"/>
  <c r="FX32" i="1" s="1"/>
  <c r="FY32" i="1" s="1"/>
  <c r="FZ32" i="1" s="1"/>
  <c r="GA32" i="1" s="1"/>
  <c r="GB32" i="1" s="1"/>
  <c r="GC32" i="1" s="1"/>
  <c r="GD32" i="1" s="1"/>
  <c r="GE32" i="1" s="1"/>
  <c r="GF32" i="1" s="1"/>
  <c r="GG32" i="1" s="1"/>
  <c r="GH32" i="1" s="1"/>
  <c r="GI32" i="1" s="1"/>
  <c r="GJ32" i="1" s="1"/>
  <c r="GK32" i="1" s="1"/>
  <c r="GL32" i="1" s="1"/>
  <c r="GM32" i="1" s="1"/>
  <c r="GN32" i="1" s="1"/>
  <c r="GO32" i="1" s="1"/>
  <c r="GP32" i="1" s="1"/>
  <c r="GQ32" i="1" s="1"/>
  <c r="GR32" i="1" s="1"/>
  <c r="GS32" i="1" s="1"/>
  <c r="GT32" i="1" s="1"/>
  <c r="GU32" i="1" s="1"/>
  <c r="GV32" i="1" s="1"/>
  <c r="GW32" i="1" s="1"/>
  <c r="GX32" i="1" s="1"/>
  <c r="GY32" i="1" s="1"/>
  <c r="GZ32" i="1" s="1"/>
  <c r="HA32" i="1" s="1"/>
  <c r="HB32" i="1" s="1"/>
  <c r="HC32" i="1" s="1"/>
  <c r="HD32" i="1" s="1"/>
  <c r="HE32" i="1" s="1"/>
  <c r="HF32" i="1" s="1"/>
  <c r="HG32" i="1" s="1"/>
  <c r="HH32" i="1" s="1"/>
  <c r="HI32" i="1" s="1"/>
  <c r="HJ32" i="1" s="1"/>
  <c r="AO309" i="1"/>
  <c r="AO228" i="1"/>
  <c r="AO248" i="1"/>
  <c r="AO235" i="1"/>
  <c r="AO177" i="1"/>
  <c r="AO170" i="1"/>
  <c r="AO162" i="1"/>
  <c r="AO200" i="1"/>
  <c r="AO243" i="1"/>
  <c r="AO311" i="1"/>
  <c r="AO105" i="1"/>
  <c r="AP105" i="1" s="1"/>
  <c r="AQ105" i="1" s="1"/>
  <c r="AR105" i="1" s="1"/>
  <c r="AO106" i="1"/>
  <c r="AO199" i="1"/>
  <c r="AO201" i="1"/>
  <c r="AP202" i="1" s="1"/>
  <c r="AO284" i="1"/>
  <c r="AO185" i="1"/>
  <c r="E33" i="25"/>
  <c r="AO254" i="1"/>
  <c r="AP114" i="1"/>
  <c r="AO252" i="1"/>
  <c r="AO158" i="1"/>
  <c r="G33" i="25"/>
  <c r="C33" i="25"/>
  <c r="B33" i="25"/>
  <c r="D33" i="25"/>
  <c r="A33" i="25"/>
  <c r="AP203" i="1"/>
  <c r="HK31" i="1"/>
  <c r="K33" i="25" s="1"/>
  <c r="AO85" i="1"/>
  <c r="AP85" i="1" s="1"/>
  <c r="AQ85" i="1" s="1"/>
  <c r="AO268" i="1"/>
  <c r="AP267" i="1" s="1"/>
  <c r="AO216" i="1"/>
  <c r="AP215" i="1" s="1"/>
  <c r="AO270" i="1"/>
  <c r="AO289" i="1"/>
  <c r="AQ73" i="1"/>
  <c r="AR73" i="1" s="1"/>
  <c r="AO279" i="1"/>
  <c r="AP211" i="1"/>
  <c r="AO281" i="1"/>
  <c r="AP54" i="1"/>
  <c r="AP55" i="1"/>
  <c r="AO166" i="1"/>
  <c r="AP265" i="1"/>
  <c r="AP52" i="1"/>
  <c r="AO302" i="1"/>
  <c r="AO171" i="1"/>
  <c r="AO315" i="1"/>
  <c r="AP264" i="1"/>
  <c r="AP51" i="1"/>
  <c r="AP50" i="1"/>
  <c r="AO300" i="1"/>
  <c r="AO134" i="1"/>
  <c r="AP134" i="1" s="1"/>
  <c r="AQ134" i="1" s="1"/>
  <c r="AR134" i="1" s="1"/>
  <c r="AO135" i="1"/>
  <c r="AP194" i="1"/>
  <c r="AO245" i="1"/>
  <c r="AO291" i="1"/>
  <c r="AO273" i="1"/>
  <c r="AO43" i="1"/>
  <c r="AO298" i="1"/>
  <c r="AO316" i="1"/>
  <c r="AO269" i="1"/>
  <c r="AP205" i="1"/>
  <c r="AO217" i="1"/>
  <c r="AO296" i="1"/>
  <c r="AP94" i="1"/>
  <c r="AQ94" i="1" s="1"/>
  <c r="AP95" i="1"/>
  <c r="AO164" i="1"/>
  <c r="AO275" i="1"/>
  <c r="AO277" i="1"/>
  <c r="AO297" i="1"/>
  <c r="AR99" i="1"/>
  <c r="AS99" i="1" s="1"/>
  <c r="AO255" i="1"/>
  <c r="AP196" i="1"/>
  <c r="AO274" i="1"/>
  <c r="AO259" i="1"/>
  <c r="AO222" i="1"/>
  <c r="AO183" i="1"/>
  <c r="AO221" i="1"/>
  <c r="AO308" i="1"/>
  <c r="AQ71" i="1"/>
  <c r="AP33" i="1"/>
  <c r="AQ33" i="1" s="1"/>
  <c r="AR33" i="1" s="1"/>
  <c r="AS33" i="1" s="1"/>
  <c r="AT33" i="1" s="1"/>
  <c r="AU33" i="1" s="1"/>
  <c r="AV33" i="1" s="1"/>
  <c r="AW33" i="1" s="1"/>
  <c r="AX33" i="1" s="1"/>
  <c r="AO188" i="1"/>
  <c r="AO247" i="1"/>
  <c r="AQ138" i="1"/>
  <c r="AP115" i="1"/>
  <c r="AP116" i="1"/>
  <c r="AO174" i="1"/>
  <c r="AP209" i="1"/>
  <c r="AO310" i="1"/>
  <c r="AP213" i="1"/>
  <c r="AO286" i="1"/>
  <c r="AO257" i="1"/>
  <c r="AO179" i="1"/>
  <c r="AO318" i="1"/>
  <c r="AO172" i="1"/>
  <c r="AO238" i="1"/>
  <c r="AQ139" i="1"/>
  <c r="AO77" i="1"/>
  <c r="AP77" i="1" s="1"/>
  <c r="AQ77" i="1" s="1"/>
  <c r="AO186" i="1"/>
  <c r="AO163" i="1"/>
  <c r="AO288" i="1"/>
  <c r="AP195" i="1"/>
  <c r="AO249" i="1"/>
  <c r="AO293" i="1"/>
  <c r="AO175" i="1"/>
  <c r="AO219" i="1"/>
  <c r="AO258" i="1"/>
  <c r="AQ76" i="1"/>
  <c r="AQ75" i="1"/>
  <c r="AO125" i="1"/>
  <c r="AP125" i="1" s="1"/>
  <c r="AQ125" i="1" s="1"/>
  <c r="AR125" i="1" s="1"/>
  <c r="AS125" i="1" s="1"/>
  <c r="AT125" i="1" s="1"/>
  <c r="AO126" i="1"/>
  <c r="AO239" i="1"/>
  <c r="AO110" i="1"/>
  <c r="AP110" i="1" s="1"/>
  <c r="AQ110" i="1" s="1"/>
  <c r="AR110" i="1" s="1"/>
  <c r="AO111" i="1"/>
  <c r="AO189" i="1"/>
  <c r="AO190" i="1"/>
  <c r="AO66" i="1"/>
  <c r="AP66" i="1" s="1"/>
  <c r="AQ66" i="1" s="1"/>
  <c r="AR66" i="1" s="1"/>
  <c r="AS66" i="1" s="1"/>
  <c r="AO67" i="1"/>
  <c r="AO294" i="1"/>
  <c r="AO237" i="1"/>
  <c r="AO321" i="1"/>
  <c r="AO322" i="1"/>
  <c r="AO319" i="1"/>
  <c r="AO320" i="1"/>
  <c r="AO180" i="1"/>
  <c r="AO240" i="1"/>
  <c r="AO260" i="1"/>
  <c r="AO236" i="1"/>
  <c r="AO250" i="1"/>
  <c r="AO251" i="1"/>
  <c r="AP82" i="1"/>
  <c r="AQ82" i="1" s="1"/>
  <c r="AP83" i="1"/>
  <c r="AO142" i="1"/>
  <c r="AP142" i="1" s="1"/>
  <c r="AO143" i="1"/>
  <c r="AO256" i="1"/>
  <c r="AO129" i="1"/>
  <c r="AP129" i="1" s="1"/>
  <c r="AQ129" i="1" s="1"/>
  <c r="AO130" i="1"/>
  <c r="AP210" i="1"/>
  <c r="AO287" i="1"/>
  <c r="AO283" i="1"/>
  <c r="AO253" i="1"/>
  <c r="AO285" i="1"/>
  <c r="AP226" i="1"/>
  <c r="AO150" i="1"/>
  <c r="AO151" i="1"/>
  <c r="AO305" i="1"/>
  <c r="AO306" i="1"/>
  <c r="AO47" i="1"/>
  <c r="AP47" i="1" s="1"/>
  <c r="AO48" i="1"/>
  <c r="AO292" i="1"/>
  <c r="AO182" i="1"/>
  <c r="AO280" i="1"/>
  <c r="AQ70" i="1"/>
  <c r="AP101" i="1"/>
  <c r="AQ101" i="1" s="1"/>
  <c r="AR101" i="1" s="1"/>
  <c r="AS101" i="1" s="1"/>
  <c r="AP102" i="1"/>
  <c r="AP212" i="1"/>
  <c r="AO276" i="1"/>
  <c r="AO167" i="1"/>
  <c r="AO244" i="1"/>
  <c r="AQ93" i="1"/>
  <c r="AO160" i="1"/>
  <c r="AO161" i="1"/>
  <c r="AP119" i="1"/>
  <c r="AQ119" i="1" s="1"/>
  <c r="AR119" i="1" s="1"/>
  <c r="AP120" i="1"/>
  <c r="AO242" i="1"/>
  <c r="AO303" i="1"/>
  <c r="AO304" i="1"/>
  <c r="AO40" i="1"/>
  <c r="AP40" i="1" s="1"/>
  <c r="AO41" i="1"/>
  <c r="AO45" i="1"/>
  <c r="AO301" i="1"/>
  <c r="AO178" i="1"/>
  <c r="AO140" i="1"/>
  <c r="AP140" i="1" s="1"/>
  <c r="AQ140" i="1" s="1"/>
  <c r="AP214" i="1"/>
  <c r="AO234" i="1"/>
  <c r="AO290" i="1"/>
  <c r="AO168" i="1"/>
  <c r="AO169" i="1"/>
  <c r="AO159" i="1"/>
  <c r="AP208" i="1"/>
  <c r="AP193" i="1"/>
  <c r="AO87" i="1"/>
  <c r="AP87" i="1" s="1"/>
  <c r="AO88" i="1"/>
  <c r="AO272" i="1"/>
  <c r="AO149" i="1"/>
  <c r="AP149" i="1" s="1"/>
  <c r="AP266" i="1"/>
  <c r="AO278" i="1"/>
  <c r="AO176" i="1"/>
  <c r="AO295" i="1"/>
  <c r="AO313" i="1"/>
  <c r="AO314" i="1"/>
  <c r="AO317" i="1"/>
  <c r="AO220" i="1"/>
  <c r="AP206" i="1"/>
  <c r="AO78" i="1"/>
  <c r="AO79" i="1"/>
  <c r="AP207" i="1"/>
  <c r="AO155" i="1"/>
  <c r="AO156" i="1"/>
  <c r="AO60" i="1"/>
  <c r="AP60" i="1" s="1"/>
  <c r="AQ60" i="1" s="1"/>
  <c r="AR60" i="1" s="1"/>
  <c r="AS60" i="1" s="1"/>
  <c r="AT60" i="1" s="1"/>
  <c r="AO61" i="1"/>
  <c r="AO271" i="1"/>
  <c r="AP35" i="1"/>
  <c r="AQ35" i="1" s="1"/>
  <c r="AO173" i="1"/>
  <c r="AO218" i="1"/>
  <c r="AO261" i="1"/>
  <c r="AO262" i="1"/>
  <c r="AO187" i="1"/>
  <c r="AO299" i="1"/>
  <c r="AP299" i="1" s="1"/>
  <c r="AO184" i="1"/>
  <c r="AO312" i="1"/>
  <c r="AO181" i="1"/>
  <c r="AQ114" i="1"/>
  <c r="AO154" i="1"/>
  <c r="AP154" i="1" s="1"/>
  <c r="AQ154" i="1" s="1"/>
  <c r="AO165" i="1"/>
  <c r="AP204" i="1"/>
  <c r="AO246" i="1"/>
  <c r="AO38" i="1"/>
  <c r="AO223" i="1"/>
  <c r="AO282" i="1"/>
  <c r="AP197" i="1" l="1"/>
  <c r="AP230" i="1"/>
  <c r="AP192" i="1"/>
  <c r="AP43" i="1"/>
  <c r="AP90" i="1"/>
  <c r="AP91" i="1"/>
  <c r="AP228" i="1"/>
  <c r="AP191" i="1"/>
  <c r="AP198" i="1"/>
  <c r="AQ197" i="1" s="1"/>
  <c r="AP227" i="1"/>
  <c r="AP225" i="1"/>
  <c r="AQ54" i="1"/>
  <c r="AP229" i="1"/>
  <c r="AP242" i="1"/>
  <c r="AP310" i="1"/>
  <c r="AP232" i="1"/>
  <c r="AQ231" i="1" s="1"/>
  <c r="AP234" i="1"/>
  <c r="AY33" i="1"/>
  <c r="AZ33" i="1" s="1"/>
  <c r="BA33" i="1" s="1"/>
  <c r="BB33" i="1" s="1"/>
  <c r="BC33" i="1" s="1"/>
  <c r="BD33" i="1" s="1"/>
  <c r="BE33" i="1" s="1"/>
  <c r="BF33" i="1" s="1"/>
  <c r="BG33" i="1" s="1"/>
  <c r="BH33" i="1" s="1"/>
  <c r="BI33" i="1" s="1"/>
  <c r="BJ33" i="1" s="1"/>
  <c r="BK33" i="1" s="1"/>
  <c r="BL33" i="1" s="1"/>
  <c r="BM33" i="1" s="1"/>
  <c r="BN33" i="1" s="1"/>
  <c r="BO33" i="1" s="1"/>
  <c r="BP33" i="1" s="1"/>
  <c r="BQ33" i="1" s="1"/>
  <c r="BR33" i="1" s="1"/>
  <c r="BS33" i="1" s="1"/>
  <c r="BT33" i="1" s="1"/>
  <c r="BU33" i="1" s="1"/>
  <c r="BV33" i="1" s="1"/>
  <c r="BW33" i="1" s="1"/>
  <c r="BX33" i="1" s="1"/>
  <c r="BY33" i="1" s="1"/>
  <c r="BZ33" i="1" s="1"/>
  <c r="CA33" i="1" s="1"/>
  <c r="CB33" i="1" s="1"/>
  <c r="CC33" i="1" s="1"/>
  <c r="CD33" i="1" s="1"/>
  <c r="CE33" i="1" s="1"/>
  <c r="CF33" i="1" s="1"/>
  <c r="CG33" i="1" s="1"/>
  <c r="CH33" i="1" s="1"/>
  <c r="CI33" i="1" s="1"/>
  <c r="CJ33" i="1" s="1"/>
  <c r="CK33" i="1" s="1"/>
  <c r="CL33" i="1" s="1"/>
  <c r="CM33" i="1" s="1"/>
  <c r="CN33" i="1" s="1"/>
  <c r="CO33" i="1" s="1"/>
  <c r="CP33" i="1" s="1"/>
  <c r="CQ33" i="1" s="1"/>
  <c r="CR33" i="1" s="1"/>
  <c r="CS33" i="1" s="1"/>
  <c r="CT33" i="1" s="1"/>
  <c r="CU33" i="1" s="1"/>
  <c r="CV33" i="1" s="1"/>
  <c r="CW33" i="1" s="1"/>
  <c r="CX33" i="1" s="1"/>
  <c r="CY33" i="1" s="1"/>
  <c r="CZ33" i="1" s="1"/>
  <c r="DA33" i="1" s="1"/>
  <c r="DB33" i="1" s="1"/>
  <c r="DC33" i="1" s="1"/>
  <c r="DD33" i="1" s="1"/>
  <c r="DE33" i="1" s="1"/>
  <c r="DF33" i="1" s="1"/>
  <c r="DG33" i="1" s="1"/>
  <c r="DH33" i="1" s="1"/>
  <c r="DI33" i="1" s="1"/>
  <c r="DJ33" i="1" s="1"/>
  <c r="DK33" i="1" s="1"/>
  <c r="DL33" i="1" s="1"/>
  <c r="DM33" i="1" s="1"/>
  <c r="DN33" i="1" s="1"/>
  <c r="DO33" i="1" s="1"/>
  <c r="DP33" i="1" s="1"/>
  <c r="DQ33" i="1" s="1"/>
  <c r="DR33" i="1" s="1"/>
  <c r="DS33" i="1" s="1"/>
  <c r="DT33" i="1" s="1"/>
  <c r="DU33" i="1" s="1"/>
  <c r="DV33" i="1" s="1"/>
  <c r="DW33" i="1" s="1"/>
  <c r="DX33" i="1" s="1"/>
  <c r="DY33" i="1" s="1"/>
  <c r="DZ33" i="1" s="1"/>
  <c r="EA33" i="1" s="1"/>
  <c r="EB33" i="1" s="1"/>
  <c r="EC33" i="1" s="1"/>
  <c r="ED33" i="1" s="1"/>
  <c r="EE33" i="1" s="1"/>
  <c r="EF33" i="1" s="1"/>
  <c r="EG33" i="1" s="1"/>
  <c r="EH33" i="1" s="1"/>
  <c r="EI33" i="1" s="1"/>
  <c r="EJ33" i="1" s="1"/>
  <c r="EK33" i="1" s="1"/>
  <c r="EL33" i="1" s="1"/>
  <c r="EM33" i="1" s="1"/>
  <c r="EN33" i="1" s="1"/>
  <c r="EO33" i="1" s="1"/>
  <c r="EP33" i="1" s="1"/>
  <c r="EQ33" i="1" s="1"/>
  <c r="ER33" i="1" s="1"/>
  <c r="ES33" i="1" s="1"/>
  <c r="ET33" i="1" s="1"/>
  <c r="EU33" i="1" s="1"/>
  <c r="EV33" i="1" s="1"/>
  <c r="EW33" i="1" s="1"/>
  <c r="EX33" i="1" s="1"/>
  <c r="EY33" i="1" s="1"/>
  <c r="EZ33" i="1" s="1"/>
  <c r="FA33" i="1" s="1"/>
  <c r="FB33" i="1" s="1"/>
  <c r="FC33" i="1" s="1"/>
  <c r="FD33" i="1" s="1"/>
  <c r="FE33" i="1" s="1"/>
  <c r="FF33" i="1" s="1"/>
  <c r="FG33" i="1" s="1"/>
  <c r="FH33" i="1" s="1"/>
  <c r="FI33" i="1" s="1"/>
  <c r="FJ33" i="1" s="1"/>
  <c r="FK33" i="1" s="1"/>
  <c r="FL33" i="1" s="1"/>
  <c r="FM33" i="1" s="1"/>
  <c r="FN33" i="1" s="1"/>
  <c r="FO33" i="1" s="1"/>
  <c r="FP33" i="1" s="1"/>
  <c r="FQ33" i="1" s="1"/>
  <c r="FR33" i="1" s="1"/>
  <c r="FS33" i="1" s="1"/>
  <c r="FT33" i="1" s="1"/>
  <c r="FU33" i="1" s="1"/>
  <c r="FV33" i="1" s="1"/>
  <c r="FW33" i="1" s="1"/>
  <c r="FX33" i="1" s="1"/>
  <c r="FY33" i="1" s="1"/>
  <c r="FZ33" i="1" s="1"/>
  <c r="GA33" i="1" s="1"/>
  <c r="GB33" i="1" s="1"/>
  <c r="GC33" i="1" s="1"/>
  <c r="GD33" i="1" s="1"/>
  <c r="GE33" i="1" s="1"/>
  <c r="GF33" i="1" s="1"/>
  <c r="GG33" i="1" s="1"/>
  <c r="GH33" i="1" s="1"/>
  <c r="GI33" i="1" s="1"/>
  <c r="GJ33" i="1" s="1"/>
  <c r="GK33" i="1" s="1"/>
  <c r="GL33" i="1" s="1"/>
  <c r="GM33" i="1" s="1"/>
  <c r="GN33" i="1" s="1"/>
  <c r="GO33" i="1" s="1"/>
  <c r="GP33" i="1" s="1"/>
  <c r="GQ33" i="1" s="1"/>
  <c r="GR33" i="1" s="1"/>
  <c r="GS33" i="1" s="1"/>
  <c r="GT33" i="1" s="1"/>
  <c r="GU33" i="1" s="1"/>
  <c r="GV33" i="1" s="1"/>
  <c r="GW33" i="1" s="1"/>
  <c r="GX33" i="1" s="1"/>
  <c r="GY33" i="1" s="1"/>
  <c r="GZ33" i="1" s="1"/>
  <c r="HA33" i="1" s="1"/>
  <c r="HB33" i="1" s="1"/>
  <c r="HC33" i="1" s="1"/>
  <c r="HD33" i="1" s="1"/>
  <c r="HE33" i="1" s="1"/>
  <c r="HF33" i="1" s="1"/>
  <c r="HG33" i="1" s="1"/>
  <c r="HH33" i="1" s="1"/>
  <c r="HI33" i="1" s="1"/>
  <c r="HJ33" i="1" s="1"/>
  <c r="E35" i="25" s="1"/>
  <c r="AP148" i="1"/>
  <c r="AQ148" i="1" s="1"/>
  <c r="AR148" i="1" s="1"/>
  <c r="AS148" i="1" s="1"/>
  <c r="AP308" i="1"/>
  <c r="AP201" i="1"/>
  <c r="AQ202" i="1" s="1"/>
  <c r="AR140" i="1"/>
  <c r="B34" i="25"/>
  <c r="A34" i="25"/>
  <c r="D34" i="25"/>
  <c r="HK32" i="1"/>
  <c r="K34" i="25" s="1"/>
  <c r="C34" i="25"/>
  <c r="F34" i="25"/>
  <c r="G34" i="25" s="1"/>
  <c r="AP184" i="1"/>
  <c r="AP199" i="1"/>
  <c r="AP220" i="1"/>
  <c r="AP253" i="1"/>
  <c r="E34" i="25"/>
  <c r="AP216" i="1"/>
  <c r="AQ215" i="1" s="1"/>
  <c r="AP200" i="1"/>
  <c r="AP246" i="1"/>
  <c r="AR72" i="1"/>
  <c r="AP223" i="1"/>
  <c r="AP106" i="1"/>
  <c r="AQ106" i="1" s="1"/>
  <c r="AR106" i="1" s="1"/>
  <c r="AS106" i="1" s="1"/>
  <c r="AP107" i="1"/>
  <c r="AP178" i="1"/>
  <c r="AP238" i="1"/>
  <c r="AP297" i="1"/>
  <c r="AP315" i="1"/>
  <c r="AP268" i="1"/>
  <c r="AP86" i="1"/>
  <c r="AQ86" i="1" s="1"/>
  <c r="AR86" i="1" s="1"/>
  <c r="AQ214" i="1"/>
  <c r="AP244" i="1"/>
  <c r="AP176" i="1"/>
  <c r="AQ193" i="1"/>
  <c r="AQ52" i="1"/>
  <c r="AP269" i="1"/>
  <c r="AP280" i="1"/>
  <c r="AP171" i="1"/>
  <c r="AP258" i="1"/>
  <c r="AQ51" i="1"/>
  <c r="AP218" i="1"/>
  <c r="AQ228" i="1"/>
  <c r="AQ230" i="1"/>
  <c r="AP274" i="1"/>
  <c r="AP163" i="1"/>
  <c r="AP301" i="1"/>
  <c r="AQ196" i="1"/>
  <c r="AP135" i="1"/>
  <c r="AQ135" i="1" s="1"/>
  <c r="AR135" i="1" s="1"/>
  <c r="AS135" i="1" s="1"/>
  <c r="AP136" i="1"/>
  <c r="AQ56" i="1"/>
  <c r="AQ55" i="1"/>
  <c r="AP282" i="1"/>
  <c r="AP46" i="1"/>
  <c r="AP162" i="1"/>
  <c r="AP276" i="1"/>
  <c r="AP311" i="1"/>
  <c r="AQ212" i="1"/>
  <c r="AQ53" i="1"/>
  <c r="AQ204" i="1"/>
  <c r="AP165" i="1"/>
  <c r="AQ115" i="1"/>
  <c r="AR115" i="1" s="1"/>
  <c r="AP173" i="1"/>
  <c r="AQ195" i="1"/>
  <c r="AP273" i="1"/>
  <c r="AP309" i="1"/>
  <c r="AP284" i="1"/>
  <c r="AQ266" i="1"/>
  <c r="AQ95" i="1"/>
  <c r="AR95" i="1" s="1"/>
  <c r="AQ96" i="1"/>
  <c r="AP249" i="1"/>
  <c r="AP255" i="1"/>
  <c r="AP190" i="1"/>
  <c r="AQ191" i="1" s="1"/>
  <c r="AP248" i="1"/>
  <c r="AP256" i="1"/>
  <c r="AP259" i="1"/>
  <c r="AP181" i="1"/>
  <c r="AP252" i="1"/>
  <c r="AP254" i="1"/>
  <c r="AQ210" i="1"/>
  <c r="AP317" i="1"/>
  <c r="AS100" i="1"/>
  <c r="AT100" i="1" s="1"/>
  <c r="AP164" i="1"/>
  <c r="AP285" i="1"/>
  <c r="AP243" i="1"/>
  <c r="AQ211" i="1"/>
  <c r="AP177" i="1"/>
  <c r="AP221" i="1"/>
  <c r="AP287" i="1"/>
  <c r="AR76" i="1"/>
  <c r="AQ194" i="1"/>
  <c r="AP303" i="1"/>
  <c r="AP320" i="1"/>
  <c r="AP172" i="1"/>
  <c r="AQ116" i="1"/>
  <c r="AQ117" i="1"/>
  <c r="AQ206" i="1"/>
  <c r="AP239" i="1"/>
  <c r="AP261" i="1"/>
  <c r="AP313" i="1"/>
  <c r="AP241" i="1"/>
  <c r="AP78" i="1"/>
  <c r="AQ78" i="1" s="1"/>
  <c r="AR78" i="1" s="1"/>
  <c r="AP168" i="1"/>
  <c r="AP160" i="1"/>
  <c r="AP305" i="1"/>
  <c r="AP251" i="1"/>
  <c r="AR75" i="1"/>
  <c r="AR74" i="1"/>
  <c r="AQ208" i="1"/>
  <c r="AP236" i="1"/>
  <c r="AR77" i="1"/>
  <c r="AP300" i="1"/>
  <c r="AP293" i="1"/>
  <c r="AP292" i="1"/>
  <c r="AP272" i="1"/>
  <c r="AP271" i="1"/>
  <c r="AP79" i="1"/>
  <c r="AP80" i="1"/>
  <c r="AP295" i="1"/>
  <c r="AP296" i="1"/>
  <c r="AQ265" i="1"/>
  <c r="AP318" i="1"/>
  <c r="AR71" i="1"/>
  <c r="AP316" i="1"/>
  <c r="AP175" i="1"/>
  <c r="AP298" i="1"/>
  <c r="AP159" i="1"/>
  <c r="AR94" i="1"/>
  <c r="AQ229" i="1"/>
  <c r="AP222" i="1"/>
  <c r="AP151" i="1"/>
  <c r="AP152" i="1"/>
  <c r="AP250" i="1"/>
  <c r="AP277" i="1"/>
  <c r="AR139" i="1"/>
  <c r="AP111" i="1"/>
  <c r="AQ111" i="1" s="1"/>
  <c r="AR111" i="1" s="1"/>
  <c r="AS111" i="1" s="1"/>
  <c r="AP112" i="1"/>
  <c r="AP61" i="1"/>
  <c r="AQ61" i="1" s="1"/>
  <c r="AR61" i="1" s="1"/>
  <c r="AS61" i="1" s="1"/>
  <c r="AT61" i="1" s="1"/>
  <c r="AU61" i="1" s="1"/>
  <c r="AP62" i="1"/>
  <c r="AP262" i="1"/>
  <c r="AP263" i="1"/>
  <c r="AP169" i="1"/>
  <c r="AP183" i="1"/>
  <c r="AQ120" i="1"/>
  <c r="AR120" i="1" s="1"/>
  <c r="AS120" i="1" s="1"/>
  <c r="AQ121" i="1"/>
  <c r="AP150" i="1"/>
  <c r="AQ150" i="1" s="1"/>
  <c r="AP217" i="1"/>
  <c r="AP143" i="1"/>
  <c r="AQ143" i="1" s="1"/>
  <c r="AP144" i="1"/>
  <c r="AP275" i="1"/>
  <c r="AP245" i="1"/>
  <c r="AP281" i="1"/>
  <c r="AP291" i="1"/>
  <c r="AP88" i="1"/>
  <c r="AQ88" i="1" s="1"/>
  <c r="AP89" i="1"/>
  <c r="AP45" i="1"/>
  <c r="AP44" i="1"/>
  <c r="AQ44" i="1" s="1"/>
  <c r="AP167" i="1"/>
  <c r="AQ34" i="1"/>
  <c r="AR34" i="1" s="1"/>
  <c r="AS34" i="1" s="1"/>
  <c r="AT34" i="1" s="1"/>
  <c r="AU34" i="1" s="1"/>
  <c r="AV34" i="1" s="1"/>
  <c r="AW34" i="1" s="1"/>
  <c r="AX34" i="1" s="1"/>
  <c r="AY34" i="1" s="1"/>
  <c r="AZ34" i="1" s="1"/>
  <c r="BA34" i="1" s="1"/>
  <c r="BB34" i="1" s="1"/>
  <c r="BC34" i="1" s="1"/>
  <c r="BD34" i="1" s="1"/>
  <c r="BE34" i="1" s="1"/>
  <c r="BF34" i="1" s="1"/>
  <c r="BG34" i="1" s="1"/>
  <c r="BH34" i="1" s="1"/>
  <c r="BI34" i="1" s="1"/>
  <c r="BJ34" i="1" s="1"/>
  <c r="BK34" i="1" s="1"/>
  <c r="BL34" i="1" s="1"/>
  <c r="BM34" i="1" s="1"/>
  <c r="BN34" i="1" s="1"/>
  <c r="BO34" i="1" s="1"/>
  <c r="BP34" i="1" s="1"/>
  <c r="BQ34" i="1" s="1"/>
  <c r="BR34" i="1" s="1"/>
  <c r="BS34" i="1" s="1"/>
  <c r="BT34" i="1" s="1"/>
  <c r="BU34" i="1" s="1"/>
  <c r="BV34" i="1" s="1"/>
  <c r="BW34" i="1" s="1"/>
  <c r="BX34" i="1" s="1"/>
  <c r="BY34" i="1" s="1"/>
  <c r="BZ34" i="1" s="1"/>
  <c r="CA34" i="1" s="1"/>
  <c r="CB34" i="1" s="1"/>
  <c r="CC34" i="1" s="1"/>
  <c r="CD34" i="1" s="1"/>
  <c r="CE34" i="1" s="1"/>
  <c r="CF34" i="1" s="1"/>
  <c r="CG34" i="1" s="1"/>
  <c r="CH34" i="1" s="1"/>
  <c r="CI34" i="1" s="1"/>
  <c r="CJ34" i="1" s="1"/>
  <c r="CK34" i="1" s="1"/>
  <c r="CL34" i="1" s="1"/>
  <c r="CM34" i="1" s="1"/>
  <c r="AP260" i="1"/>
  <c r="AP257" i="1"/>
  <c r="AP286" i="1"/>
  <c r="AP247" i="1"/>
  <c r="AP233" i="1"/>
  <c r="AP312" i="1"/>
  <c r="AP188" i="1"/>
  <c r="AP187" i="1"/>
  <c r="AP156" i="1"/>
  <c r="AP157" i="1"/>
  <c r="AP185" i="1"/>
  <c r="AP235" i="1"/>
  <c r="AP41" i="1"/>
  <c r="AQ41" i="1" s="1"/>
  <c r="AP42" i="1"/>
  <c r="AP166" i="1"/>
  <c r="AQ102" i="1"/>
  <c r="AR102" i="1" s="1"/>
  <c r="AS102" i="1" s="1"/>
  <c r="AT102" i="1" s="1"/>
  <c r="AQ103" i="1"/>
  <c r="AP182" i="1"/>
  <c r="AP48" i="1"/>
  <c r="AQ48" i="1" s="1"/>
  <c r="AP49" i="1"/>
  <c r="AQ203" i="1"/>
  <c r="AP302" i="1"/>
  <c r="AP288" i="1"/>
  <c r="AP189" i="1"/>
  <c r="AQ209" i="1"/>
  <c r="AP38" i="1"/>
  <c r="AP37" i="1"/>
  <c r="AQ37" i="1" s="1"/>
  <c r="AP155" i="1"/>
  <c r="AQ155" i="1" s="1"/>
  <c r="AR155" i="1" s="1"/>
  <c r="AP289" i="1"/>
  <c r="AP290" i="1"/>
  <c r="AP39" i="1"/>
  <c r="AP158" i="1"/>
  <c r="AP130" i="1"/>
  <c r="AQ130" i="1" s="1"/>
  <c r="AR130" i="1" s="1"/>
  <c r="AP131" i="1"/>
  <c r="AP240" i="1"/>
  <c r="AP319" i="1"/>
  <c r="AP322" i="1"/>
  <c r="AP321" i="1"/>
  <c r="AP219" i="1"/>
  <c r="AP126" i="1"/>
  <c r="AQ126" i="1" s="1"/>
  <c r="AR126" i="1" s="1"/>
  <c r="AS126" i="1" s="1"/>
  <c r="AT126" i="1" s="1"/>
  <c r="AU126" i="1" s="1"/>
  <c r="AP127" i="1"/>
  <c r="AP179" i="1"/>
  <c r="AQ207" i="1"/>
  <c r="AP314" i="1"/>
  <c r="AP278" i="1"/>
  <c r="AP279" i="1"/>
  <c r="AP304" i="1"/>
  <c r="AP161" i="1"/>
  <c r="AP170" i="1"/>
  <c r="AP141" i="1"/>
  <c r="AQ141" i="1" s="1"/>
  <c r="AR141" i="1" s="1"/>
  <c r="AP306" i="1"/>
  <c r="AP307" i="1"/>
  <c r="AP283" i="1"/>
  <c r="AQ83" i="1"/>
  <c r="AR83" i="1" s="1"/>
  <c r="AQ84" i="1"/>
  <c r="AP174" i="1"/>
  <c r="AP270" i="1"/>
  <c r="AP237" i="1"/>
  <c r="AQ205" i="1"/>
  <c r="AP224" i="1"/>
  <c r="AP180" i="1"/>
  <c r="AP186" i="1"/>
  <c r="AP294" i="1"/>
  <c r="AP67" i="1"/>
  <c r="AQ67" i="1" s="1"/>
  <c r="AR67" i="1" s="1"/>
  <c r="AS67" i="1" s="1"/>
  <c r="AT67" i="1" s="1"/>
  <c r="AP68" i="1"/>
  <c r="AQ213" i="1"/>
  <c r="AQ267" i="1"/>
  <c r="AR55" i="1" l="1"/>
  <c r="AQ309" i="1"/>
  <c r="AQ227" i="1"/>
  <c r="AQ192" i="1"/>
  <c r="AQ198" i="1"/>
  <c r="AQ226" i="1"/>
  <c r="AQ91" i="1"/>
  <c r="AQ92" i="1"/>
  <c r="AQ233" i="1"/>
  <c r="AQ199" i="1"/>
  <c r="AS141" i="1"/>
  <c r="AQ149" i="1"/>
  <c r="AR149" i="1" s="1"/>
  <c r="AS149" i="1" s="1"/>
  <c r="AT149" i="1" s="1"/>
  <c r="CN34" i="1"/>
  <c r="CO34" i="1" s="1"/>
  <c r="CP34" i="1" s="1"/>
  <c r="CQ34" i="1" s="1"/>
  <c r="CR34" i="1" s="1"/>
  <c r="CS34" i="1" s="1"/>
  <c r="CT34" i="1" s="1"/>
  <c r="CU34" i="1" s="1"/>
  <c r="CV34" i="1" s="1"/>
  <c r="CW34" i="1" s="1"/>
  <c r="CX34" i="1" s="1"/>
  <c r="CY34" i="1" s="1"/>
  <c r="CZ34" i="1" s="1"/>
  <c r="DA34" i="1" s="1"/>
  <c r="DB34" i="1" s="1"/>
  <c r="DC34" i="1" s="1"/>
  <c r="DD34" i="1" s="1"/>
  <c r="DE34" i="1" s="1"/>
  <c r="DF34" i="1" s="1"/>
  <c r="DG34" i="1" s="1"/>
  <c r="DH34" i="1" s="1"/>
  <c r="DI34" i="1" s="1"/>
  <c r="DJ34" i="1" s="1"/>
  <c r="DK34" i="1" s="1"/>
  <c r="DL34" i="1" s="1"/>
  <c r="DM34" i="1" s="1"/>
  <c r="DN34" i="1" s="1"/>
  <c r="DO34" i="1" s="1"/>
  <c r="DP34" i="1" s="1"/>
  <c r="DQ34" i="1" s="1"/>
  <c r="DR34" i="1" s="1"/>
  <c r="DS34" i="1" s="1"/>
  <c r="DT34" i="1" s="1"/>
  <c r="DU34" i="1" s="1"/>
  <c r="DV34" i="1" s="1"/>
  <c r="DW34" i="1" s="1"/>
  <c r="DX34" i="1" s="1"/>
  <c r="DY34" i="1" s="1"/>
  <c r="DZ34" i="1" s="1"/>
  <c r="EA34" i="1" s="1"/>
  <c r="EB34" i="1" s="1"/>
  <c r="EC34" i="1" s="1"/>
  <c r="ED34" i="1" s="1"/>
  <c r="EE34" i="1" s="1"/>
  <c r="EF34" i="1" s="1"/>
  <c r="EG34" i="1" s="1"/>
  <c r="EH34" i="1" s="1"/>
  <c r="EI34" i="1" s="1"/>
  <c r="EJ34" i="1" s="1"/>
  <c r="EK34" i="1" s="1"/>
  <c r="EL34" i="1" s="1"/>
  <c r="EM34" i="1" s="1"/>
  <c r="EN34" i="1" s="1"/>
  <c r="EO34" i="1" s="1"/>
  <c r="EP34" i="1" s="1"/>
  <c r="EQ34" i="1" s="1"/>
  <c r="ER34" i="1" s="1"/>
  <c r="ES34" i="1" s="1"/>
  <c r="ET34" i="1" s="1"/>
  <c r="EU34" i="1" s="1"/>
  <c r="EV34" i="1" s="1"/>
  <c r="EW34" i="1" s="1"/>
  <c r="EX34" i="1" s="1"/>
  <c r="EY34" i="1" s="1"/>
  <c r="EZ34" i="1" s="1"/>
  <c r="FA34" i="1" s="1"/>
  <c r="FB34" i="1" s="1"/>
  <c r="FC34" i="1" s="1"/>
  <c r="FD34" i="1" s="1"/>
  <c r="FE34" i="1" s="1"/>
  <c r="FF34" i="1" s="1"/>
  <c r="FG34" i="1" s="1"/>
  <c r="FH34" i="1" s="1"/>
  <c r="FI34" i="1" s="1"/>
  <c r="FJ34" i="1" s="1"/>
  <c r="FK34" i="1" s="1"/>
  <c r="FL34" i="1" s="1"/>
  <c r="FM34" i="1" s="1"/>
  <c r="FN34" i="1" s="1"/>
  <c r="FO34" i="1" s="1"/>
  <c r="FP34" i="1" s="1"/>
  <c r="FQ34" i="1" s="1"/>
  <c r="FR34" i="1" s="1"/>
  <c r="FS34" i="1" s="1"/>
  <c r="FT34" i="1" s="1"/>
  <c r="FU34" i="1" s="1"/>
  <c r="FV34" i="1" s="1"/>
  <c r="FW34" i="1" s="1"/>
  <c r="FX34" i="1" s="1"/>
  <c r="FY34" i="1" s="1"/>
  <c r="FZ34" i="1" s="1"/>
  <c r="GA34" i="1" s="1"/>
  <c r="GB34" i="1" s="1"/>
  <c r="GC34" i="1" s="1"/>
  <c r="GD34" i="1" s="1"/>
  <c r="GE34" i="1" s="1"/>
  <c r="GF34" i="1" s="1"/>
  <c r="GG34" i="1" s="1"/>
  <c r="GH34" i="1" s="1"/>
  <c r="GI34" i="1" s="1"/>
  <c r="GJ34" i="1" s="1"/>
  <c r="GK34" i="1" s="1"/>
  <c r="GL34" i="1" s="1"/>
  <c r="GM34" i="1" s="1"/>
  <c r="GN34" i="1" s="1"/>
  <c r="GO34" i="1" s="1"/>
  <c r="GP34" i="1" s="1"/>
  <c r="GQ34" i="1" s="1"/>
  <c r="GR34" i="1" s="1"/>
  <c r="GS34" i="1" s="1"/>
  <c r="GT34" i="1" s="1"/>
  <c r="GU34" i="1" s="1"/>
  <c r="GV34" i="1" s="1"/>
  <c r="GW34" i="1" s="1"/>
  <c r="GX34" i="1" s="1"/>
  <c r="GY34" i="1" s="1"/>
  <c r="GZ34" i="1" s="1"/>
  <c r="HA34" i="1" s="1"/>
  <c r="HB34" i="1" s="1"/>
  <c r="HC34" i="1" s="1"/>
  <c r="HD34" i="1" s="1"/>
  <c r="HE34" i="1" s="1"/>
  <c r="HF34" i="1" s="1"/>
  <c r="HG34" i="1" s="1"/>
  <c r="HH34" i="1" s="1"/>
  <c r="HI34" i="1" s="1"/>
  <c r="HJ34" i="1" s="1"/>
  <c r="AQ201" i="1"/>
  <c r="AR202" i="1" s="1"/>
  <c r="C35" i="25"/>
  <c r="AQ200" i="1"/>
  <c r="A35" i="25"/>
  <c r="HK33" i="1"/>
  <c r="K35" i="25" s="1"/>
  <c r="D35" i="25"/>
  <c r="AQ298" i="1"/>
  <c r="B35" i="25"/>
  <c r="F35" i="25"/>
  <c r="G35" i="25" s="1"/>
  <c r="AR53" i="1"/>
  <c r="AQ268" i="1"/>
  <c r="AR267" i="1" s="1"/>
  <c r="AR227" i="1"/>
  <c r="AR198" i="1"/>
  <c r="AQ235" i="1"/>
  <c r="AQ237" i="1"/>
  <c r="AQ107" i="1"/>
  <c r="AR107" i="1" s="1"/>
  <c r="AS107" i="1" s="1"/>
  <c r="AT107" i="1" s="1"/>
  <c r="AQ108" i="1"/>
  <c r="AQ245" i="1"/>
  <c r="AQ172" i="1"/>
  <c r="AQ243" i="1"/>
  <c r="AQ281" i="1"/>
  <c r="AQ165" i="1"/>
  <c r="AQ275" i="1"/>
  <c r="AR229" i="1"/>
  <c r="AQ304" i="1"/>
  <c r="AQ247" i="1"/>
  <c r="AQ87" i="1"/>
  <c r="AR87" i="1" s="1"/>
  <c r="AS87" i="1" s="1"/>
  <c r="AQ253" i="1"/>
  <c r="AR197" i="1"/>
  <c r="AQ173" i="1"/>
  <c r="AQ300" i="1"/>
  <c r="AR194" i="1"/>
  <c r="AQ257" i="1"/>
  <c r="AQ177" i="1"/>
  <c r="AQ254" i="1"/>
  <c r="AQ242" i="1"/>
  <c r="AR196" i="1"/>
  <c r="AR52" i="1"/>
  <c r="AR213" i="1"/>
  <c r="AQ273" i="1"/>
  <c r="AQ219" i="1"/>
  <c r="AQ283" i="1"/>
  <c r="AQ39" i="1"/>
  <c r="AQ223" i="1"/>
  <c r="AR57" i="1"/>
  <c r="AR56" i="1"/>
  <c r="AS56" i="1" s="1"/>
  <c r="AR195" i="1"/>
  <c r="AQ136" i="1"/>
  <c r="AR136" i="1" s="1"/>
  <c r="AS136" i="1" s="1"/>
  <c r="AT136" i="1" s="1"/>
  <c r="AQ137" i="1"/>
  <c r="AR209" i="1"/>
  <c r="AR205" i="1"/>
  <c r="AR54" i="1"/>
  <c r="AQ270" i="1"/>
  <c r="AQ248" i="1"/>
  <c r="AQ240" i="1"/>
  <c r="AQ310" i="1"/>
  <c r="AR116" i="1"/>
  <c r="AS116" i="1" s="1"/>
  <c r="AQ164" i="1"/>
  <c r="AQ316" i="1"/>
  <c r="AQ319" i="1"/>
  <c r="AQ261" i="1"/>
  <c r="AQ255" i="1"/>
  <c r="AR96" i="1"/>
  <c r="AS96" i="1" s="1"/>
  <c r="AR97" i="1"/>
  <c r="AQ163" i="1"/>
  <c r="AQ170" i="1"/>
  <c r="AR207" i="1"/>
  <c r="AR192" i="1"/>
  <c r="AQ161" i="1"/>
  <c r="AQ302" i="1"/>
  <c r="AQ250" i="1"/>
  <c r="AQ252" i="1"/>
  <c r="AS76" i="1"/>
  <c r="AQ158" i="1"/>
  <c r="AR211" i="1"/>
  <c r="AT101" i="1"/>
  <c r="AU101" i="1" s="1"/>
  <c r="AQ178" i="1"/>
  <c r="AQ180" i="1"/>
  <c r="AQ314" i="1"/>
  <c r="AQ222" i="1"/>
  <c r="AQ294" i="1"/>
  <c r="AQ260" i="1"/>
  <c r="AQ262" i="1"/>
  <c r="AQ312" i="1"/>
  <c r="AQ299" i="1"/>
  <c r="AQ284" i="1"/>
  <c r="AR117" i="1"/>
  <c r="AR118" i="1"/>
  <c r="AQ189" i="1"/>
  <c r="AS77" i="1"/>
  <c r="AQ279" i="1"/>
  <c r="AQ321" i="1"/>
  <c r="AQ157" i="1"/>
  <c r="AQ251" i="1"/>
  <c r="AQ296" i="1"/>
  <c r="AQ187" i="1"/>
  <c r="AS140" i="1"/>
  <c r="AQ289" i="1"/>
  <c r="AR266" i="1"/>
  <c r="AQ142" i="1"/>
  <c r="AR142" i="1" s="1"/>
  <c r="AS142" i="1" s="1"/>
  <c r="AQ249" i="1"/>
  <c r="AQ311" i="1"/>
  <c r="AS78" i="1"/>
  <c r="AR210" i="1"/>
  <c r="AQ160" i="1"/>
  <c r="AQ317" i="1"/>
  <c r="AQ291" i="1"/>
  <c r="AQ274" i="1"/>
  <c r="AS74" i="1"/>
  <c r="AS73" i="1"/>
  <c r="AQ167" i="1"/>
  <c r="AQ258" i="1"/>
  <c r="AQ183" i="1"/>
  <c r="AS75" i="1"/>
  <c r="AQ306" i="1"/>
  <c r="AQ47" i="1"/>
  <c r="AQ303" i="1"/>
  <c r="AQ282" i="1"/>
  <c r="AQ175" i="1"/>
  <c r="AR230" i="1"/>
  <c r="AS95" i="1"/>
  <c r="AQ188" i="1"/>
  <c r="AR206" i="1"/>
  <c r="AQ162" i="1"/>
  <c r="AQ313" i="1"/>
  <c r="AQ234" i="1"/>
  <c r="AQ288" i="1"/>
  <c r="AQ174" i="1"/>
  <c r="AR193" i="1"/>
  <c r="AQ322" i="1"/>
  <c r="AQ269" i="1"/>
  <c r="AQ38" i="1"/>
  <c r="AR38" i="1" s="1"/>
  <c r="AQ320" i="1"/>
  <c r="AQ166" i="1"/>
  <c r="AQ45" i="1"/>
  <c r="AR45" i="1" s="1"/>
  <c r="AQ280" i="1"/>
  <c r="AQ181" i="1"/>
  <c r="AQ112" i="1"/>
  <c r="AR112" i="1" s="1"/>
  <c r="AS112" i="1" s="1"/>
  <c r="AT112" i="1" s="1"/>
  <c r="AQ113" i="1"/>
  <c r="AQ152" i="1"/>
  <c r="AQ153" i="1"/>
  <c r="AQ301" i="1"/>
  <c r="AQ295" i="1"/>
  <c r="AQ46" i="1"/>
  <c r="AR84" i="1"/>
  <c r="AS84" i="1" s="1"/>
  <c r="AR85" i="1"/>
  <c r="AR212" i="1"/>
  <c r="AQ169" i="1"/>
  <c r="AQ151" i="1"/>
  <c r="AR151" i="1" s="1"/>
  <c r="AQ159" i="1"/>
  <c r="AQ318" i="1"/>
  <c r="AQ80" i="1"/>
  <c r="AQ81" i="1"/>
  <c r="AQ315" i="1"/>
  <c r="AQ68" i="1"/>
  <c r="AR68" i="1" s="1"/>
  <c r="AS68" i="1" s="1"/>
  <c r="AT68" i="1" s="1"/>
  <c r="AU68" i="1" s="1"/>
  <c r="AQ69" i="1"/>
  <c r="AQ278" i="1"/>
  <c r="AQ179" i="1"/>
  <c r="AQ218" i="1"/>
  <c r="AR203" i="1"/>
  <c r="AQ185" i="1"/>
  <c r="AQ285" i="1"/>
  <c r="AQ286" i="1"/>
  <c r="AR228" i="1"/>
  <c r="AQ168" i="1"/>
  <c r="AQ236" i="1"/>
  <c r="AQ297" i="1"/>
  <c r="AR214" i="1"/>
  <c r="AQ79" i="1"/>
  <c r="AR79" i="1" s="1"/>
  <c r="AS79" i="1" s="1"/>
  <c r="AQ305" i="1"/>
  <c r="AR208" i="1"/>
  <c r="AQ241" i="1"/>
  <c r="AQ246" i="1"/>
  <c r="AQ190" i="1"/>
  <c r="AQ127" i="1"/>
  <c r="AR127" i="1" s="1"/>
  <c r="AS127" i="1" s="1"/>
  <c r="AT127" i="1" s="1"/>
  <c r="AU127" i="1" s="1"/>
  <c r="AV127" i="1" s="1"/>
  <c r="AQ128" i="1"/>
  <c r="AQ131" i="1"/>
  <c r="AR131" i="1" s="1"/>
  <c r="AS131" i="1" s="1"/>
  <c r="AQ132" i="1"/>
  <c r="AQ40" i="1"/>
  <c r="AQ49" i="1"/>
  <c r="AR49" i="1" s="1"/>
  <c r="AQ50" i="1"/>
  <c r="AQ89" i="1"/>
  <c r="AR89" i="1" s="1"/>
  <c r="AQ90" i="1"/>
  <c r="AQ145" i="1"/>
  <c r="AQ144" i="1"/>
  <c r="AR144" i="1" s="1"/>
  <c r="AQ277" i="1"/>
  <c r="AQ232" i="1"/>
  <c r="AQ256" i="1"/>
  <c r="AQ271" i="1"/>
  <c r="AQ292" i="1"/>
  <c r="AQ259" i="1"/>
  <c r="AR103" i="1"/>
  <c r="AS103" i="1" s="1"/>
  <c r="AT103" i="1" s="1"/>
  <c r="AU103" i="1" s="1"/>
  <c r="AR104" i="1"/>
  <c r="AS72" i="1"/>
  <c r="AQ224" i="1"/>
  <c r="AQ225" i="1"/>
  <c r="AQ184" i="1"/>
  <c r="AQ156" i="1"/>
  <c r="AR156" i="1" s="1"/>
  <c r="AS156" i="1" s="1"/>
  <c r="AQ244" i="1"/>
  <c r="AR121" i="1"/>
  <c r="AS121" i="1" s="1"/>
  <c r="AT121" i="1" s="1"/>
  <c r="AR122" i="1"/>
  <c r="AQ263" i="1"/>
  <c r="AQ264" i="1"/>
  <c r="AQ62" i="1"/>
  <c r="AR62" i="1" s="1"/>
  <c r="AS62" i="1" s="1"/>
  <c r="AT62" i="1" s="1"/>
  <c r="AU62" i="1" s="1"/>
  <c r="AV62" i="1" s="1"/>
  <c r="AQ63" i="1"/>
  <c r="AQ276" i="1"/>
  <c r="AQ221" i="1"/>
  <c r="AQ287" i="1"/>
  <c r="AQ171" i="1"/>
  <c r="AQ272" i="1"/>
  <c r="AQ293" i="1"/>
  <c r="AQ186" i="1"/>
  <c r="AQ307" i="1"/>
  <c r="AQ308" i="1"/>
  <c r="AQ290" i="1"/>
  <c r="AQ239" i="1"/>
  <c r="AQ182" i="1"/>
  <c r="AQ42" i="1"/>
  <c r="AR42" i="1" s="1"/>
  <c r="AQ43" i="1"/>
  <c r="AQ238" i="1"/>
  <c r="AQ176" i="1"/>
  <c r="AQ217" i="1"/>
  <c r="AQ216" i="1"/>
  <c r="AR215" i="1" s="1"/>
  <c r="AR204" i="1"/>
  <c r="AQ36" i="1"/>
  <c r="AR36" i="1" s="1"/>
  <c r="AQ220" i="1"/>
  <c r="AR232" i="1" l="1"/>
  <c r="AT142" i="1"/>
  <c r="AR92" i="1"/>
  <c r="AR93" i="1"/>
  <c r="AR201" i="1"/>
  <c r="AR234" i="1"/>
  <c r="AR260" i="1"/>
  <c r="AR164" i="1"/>
  <c r="AR150" i="1"/>
  <c r="AS150" i="1" s="1"/>
  <c r="AT150" i="1" s="1"/>
  <c r="AU150" i="1" s="1"/>
  <c r="AS196" i="1"/>
  <c r="A36" i="25"/>
  <c r="E36" i="25"/>
  <c r="D36" i="25"/>
  <c r="HK34" i="1"/>
  <c r="K36" i="25" s="1"/>
  <c r="B36" i="25"/>
  <c r="C36" i="25"/>
  <c r="F36" i="25"/>
  <c r="G36" i="25" s="1"/>
  <c r="AR200" i="1"/>
  <c r="AR236" i="1"/>
  <c r="AR299" i="1"/>
  <c r="AR199" i="1"/>
  <c r="AR262" i="1"/>
  <c r="AS212" i="1"/>
  <c r="AR310" i="1"/>
  <c r="AS228" i="1"/>
  <c r="AR269" i="1"/>
  <c r="AS54" i="1"/>
  <c r="AR165" i="1"/>
  <c r="AS197" i="1"/>
  <c r="AR40" i="1"/>
  <c r="AS204" i="1"/>
  <c r="AR252" i="1"/>
  <c r="AS117" i="1"/>
  <c r="AT117" i="1" s="1"/>
  <c r="AR274" i="1"/>
  <c r="AR244" i="1"/>
  <c r="AR246" i="1"/>
  <c r="AS195" i="1"/>
  <c r="AR175" i="1"/>
  <c r="AR108" i="1"/>
  <c r="AS108" i="1" s="1"/>
  <c r="AT108" i="1" s="1"/>
  <c r="AU108" i="1" s="1"/>
  <c r="AR109" i="1"/>
  <c r="AR270" i="1"/>
  <c r="AR253" i="1"/>
  <c r="AR88" i="1"/>
  <c r="AS88" i="1" s="1"/>
  <c r="AT88" i="1" s="1"/>
  <c r="AR283" i="1"/>
  <c r="AR254" i="1"/>
  <c r="AR303" i="1"/>
  <c r="AR241" i="1"/>
  <c r="AR301" i="1"/>
  <c r="AS210" i="1"/>
  <c r="AR182" i="1"/>
  <c r="AR282" i="1"/>
  <c r="AR305" i="1"/>
  <c r="AS198" i="1"/>
  <c r="AR320" i="1"/>
  <c r="AS57" i="1"/>
  <c r="AT57" i="1" s="1"/>
  <c r="AS58" i="1"/>
  <c r="AR158" i="1"/>
  <c r="AS55" i="1"/>
  <c r="AR222" i="1"/>
  <c r="AS229" i="1"/>
  <c r="AR137" i="1"/>
  <c r="AS137" i="1" s="1"/>
  <c r="AT137" i="1" s="1"/>
  <c r="AU137" i="1" s="1"/>
  <c r="AR138" i="1"/>
  <c r="AS53" i="1"/>
  <c r="AR186" i="1"/>
  <c r="AR293" i="1"/>
  <c r="AR297" i="1"/>
  <c r="AR248" i="1"/>
  <c r="AR179" i="1"/>
  <c r="AR295" i="1"/>
  <c r="AS208" i="1"/>
  <c r="AT77" i="1"/>
  <c r="AS98" i="1"/>
  <c r="AS97" i="1"/>
  <c r="AT97" i="1" s="1"/>
  <c r="AR276" i="1"/>
  <c r="AR250" i="1"/>
  <c r="AR322" i="1"/>
  <c r="AR161" i="1"/>
  <c r="AR240" i="1"/>
  <c r="AR184" i="1"/>
  <c r="AR259" i="1"/>
  <c r="AR249" i="1"/>
  <c r="AR315" i="1"/>
  <c r="AR313" i="1"/>
  <c r="AR290" i="1"/>
  <c r="AR316" i="1"/>
  <c r="AR257" i="1"/>
  <c r="AR162" i="1"/>
  <c r="AS206" i="1"/>
  <c r="AR318" i="1"/>
  <c r="AR251" i="1"/>
  <c r="AR304" i="1"/>
  <c r="AR167" i="1"/>
  <c r="AR242" i="1"/>
  <c r="AR312" i="1"/>
  <c r="AU102" i="1"/>
  <c r="AV102" i="1" s="1"/>
  <c r="AR302" i="1"/>
  <c r="AR224" i="1"/>
  <c r="AR261" i="1"/>
  <c r="AR170" i="1"/>
  <c r="AR159" i="1"/>
  <c r="AR280" i="1"/>
  <c r="AR311" i="1"/>
  <c r="AS311" i="1" s="1"/>
  <c r="AT74" i="1"/>
  <c r="AR278" i="1"/>
  <c r="AR319" i="1"/>
  <c r="AR169" i="1"/>
  <c r="AS118" i="1"/>
  <c r="AS119" i="1"/>
  <c r="AR174" i="1"/>
  <c r="AR279" i="1"/>
  <c r="AR166" i="1"/>
  <c r="AR35" i="1"/>
  <c r="AS35" i="1" s="1"/>
  <c r="AT35" i="1" s="1"/>
  <c r="AU35" i="1" s="1"/>
  <c r="AV35" i="1" s="1"/>
  <c r="AW35" i="1" s="1"/>
  <c r="AX35" i="1" s="1"/>
  <c r="AY35" i="1" s="1"/>
  <c r="AZ35" i="1" s="1"/>
  <c r="BA35" i="1" s="1"/>
  <c r="BB35" i="1" s="1"/>
  <c r="BC35" i="1" s="1"/>
  <c r="BD35" i="1" s="1"/>
  <c r="BE35" i="1" s="1"/>
  <c r="BF35" i="1" s="1"/>
  <c r="BG35" i="1" s="1"/>
  <c r="BH35" i="1" s="1"/>
  <c r="BI35" i="1" s="1"/>
  <c r="BJ35" i="1" s="1"/>
  <c r="BK35" i="1" s="1"/>
  <c r="BL35" i="1" s="1"/>
  <c r="BM35" i="1" s="1"/>
  <c r="BN35" i="1" s="1"/>
  <c r="BO35" i="1" s="1"/>
  <c r="BP35" i="1" s="1"/>
  <c r="BQ35" i="1" s="1"/>
  <c r="BR35" i="1" s="1"/>
  <c r="BS35" i="1" s="1"/>
  <c r="BT35" i="1" s="1"/>
  <c r="BU35" i="1" s="1"/>
  <c r="BV35" i="1" s="1"/>
  <c r="BW35" i="1" s="1"/>
  <c r="BX35" i="1" s="1"/>
  <c r="BY35" i="1" s="1"/>
  <c r="BZ35" i="1" s="1"/>
  <c r="CA35" i="1" s="1"/>
  <c r="CB35" i="1" s="1"/>
  <c r="CC35" i="1" s="1"/>
  <c r="CD35" i="1" s="1"/>
  <c r="CE35" i="1" s="1"/>
  <c r="CF35" i="1" s="1"/>
  <c r="CG35" i="1" s="1"/>
  <c r="CH35" i="1" s="1"/>
  <c r="CI35" i="1" s="1"/>
  <c r="CJ35" i="1" s="1"/>
  <c r="CK35" i="1" s="1"/>
  <c r="CL35" i="1" s="1"/>
  <c r="CM35" i="1" s="1"/>
  <c r="CN35" i="1" s="1"/>
  <c r="CO35" i="1" s="1"/>
  <c r="CP35" i="1" s="1"/>
  <c r="CQ35" i="1" s="1"/>
  <c r="CR35" i="1" s="1"/>
  <c r="CS35" i="1" s="1"/>
  <c r="CT35" i="1" s="1"/>
  <c r="CU35" i="1" s="1"/>
  <c r="CV35" i="1" s="1"/>
  <c r="CW35" i="1" s="1"/>
  <c r="CX35" i="1" s="1"/>
  <c r="CY35" i="1" s="1"/>
  <c r="CZ35" i="1" s="1"/>
  <c r="DA35" i="1" s="1"/>
  <c r="DB35" i="1" s="1"/>
  <c r="DC35" i="1" s="1"/>
  <c r="DD35" i="1" s="1"/>
  <c r="DE35" i="1" s="1"/>
  <c r="DF35" i="1" s="1"/>
  <c r="DG35" i="1" s="1"/>
  <c r="DH35" i="1" s="1"/>
  <c r="DI35" i="1" s="1"/>
  <c r="DJ35" i="1" s="1"/>
  <c r="DK35" i="1" s="1"/>
  <c r="DL35" i="1" s="1"/>
  <c r="DM35" i="1" s="1"/>
  <c r="DN35" i="1" s="1"/>
  <c r="DO35" i="1" s="1"/>
  <c r="DP35" i="1" s="1"/>
  <c r="DQ35" i="1" s="1"/>
  <c r="DR35" i="1" s="1"/>
  <c r="DS35" i="1" s="1"/>
  <c r="DT35" i="1" s="1"/>
  <c r="DU35" i="1" s="1"/>
  <c r="DV35" i="1" s="1"/>
  <c r="DW35" i="1" s="1"/>
  <c r="DX35" i="1" s="1"/>
  <c r="DY35" i="1" s="1"/>
  <c r="DZ35" i="1" s="1"/>
  <c r="EA35" i="1" s="1"/>
  <c r="EB35" i="1" s="1"/>
  <c r="EC35" i="1" s="1"/>
  <c r="ED35" i="1" s="1"/>
  <c r="EE35" i="1" s="1"/>
  <c r="EF35" i="1" s="1"/>
  <c r="EG35" i="1" s="1"/>
  <c r="EH35" i="1" s="1"/>
  <c r="EI35" i="1" s="1"/>
  <c r="EJ35" i="1" s="1"/>
  <c r="EK35" i="1" s="1"/>
  <c r="EL35" i="1" s="1"/>
  <c r="EM35" i="1" s="1"/>
  <c r="EN35" i="1" s="1"/>
  <c r="EO35" i="1" s="1"/>
  <c r="EP35" i="1" s="1"/>
  <c r="EQ35" i="1" s="1"/>
  <c r="ER35" i="1" s="1"/>
  <c r="ES35" i="1" s="1"/>
  <c r="ET35" i="1" s="1"/>
  <c r="EU35" i="1" s="1"/>
  <c r="EV35" i="1" s="1"/>
  <c r="EW35" i="1" s="1"/>
  <c r="EX35" i="1" s="1"/>
  <c r="EY35" i="1" s="1"/>
  <c r="EZ35" i="1" s="1"/>
  <c r="FA35" i="1" s="1"/>
  <c r="FB35" i="1" s="1"/>
  <c r="FC35" i="1" s="1"/>
  <c r="FD35" i="1" s="1"/>
  <c r="FE35" i="1" s="1"/>
  <c r="FF35" i="1" s="1"/>
  <c r="FG35" i="1" s="1"/>
  <c r="FH35" i="1" s="1"/>
  <c r="FI35" i="1" s="1"/>
  <c r="FJ35" i="1" s="1"/>
  <c r="FK35" i="1" s="1"/>
  <c r="FL35" i="1" s="1"/>
  <c r="FM35" i="1" s="1"/>
  <c r="FN35" i="1" s="1"/>
  <c r="FO35" i="1" s="1"/>
  <c r="FP35" i="1" s="1"/>
  <c r="FQ35" i="1" s="1"/>
  <c r="FR35" i="1" s="1"/>
  <c r="FS35" i="1" s="1"/>
  <c r="FT35" i="1" s="1"/>
  <c r="FU35" i="1" s="1"/>
  <c r="FV35" i="1" s="1"/>
  <c r="FW35" i="1" s="1"/>
  <c r="FX35" i="1" s="1"/>
  <c r="FY35" i="1" s="1"/>
  <c r="FZ35" i="1" s="1"/>
  <c r="GA35" i="1" s="1"/>
  <c r="GB35" i="1" s="1"/>
  <c r="GC35" i="1" s="1"/>
  <c r="GD35" i="1" s="1"/>
  <c r="GE35" i="1" s="1"/>
  <c r="GF35" i="1" s="1"/>
  <c r="GG35" i="1" s="1"/>
  <c r="GH35" i="1" s="1"/>
  <c r="GI35" i="1" s="1"/>
  <c r="GJ35" i="1" s="1"/>
  <c r="GK35" i="1" s="1"/>
  <c r="GL35" i="1" s="1"/>
  <c r="GM35" i="1" s="1"/>
  <c r="GN35" i="1" s="1"/>
  <c r="GO35" i="1" s="1"/>
  <c r="GP35" i="1" s="1"/>
  <c r="GQ35" i="1" s="1"/>
  <c r="GR35" i="1" s="1"/>
  <c r="GS35" i="1" s="1"/>
  <c r="GT35" i="1" s="1"/>
  <c r="GU35" i="1" s="1"/>
  <c r="GV35" i="1" s="1"/>
  <c r="GW35" i="1" s="1"/>
  <c r="GX35" i="1" s="1"/>
  <c r="GY35" i="1" s="1"/>
  <c r="GZ35" i="1" s="1"/>
  <c r="HA35" i="1" s="1"/>
  <c r="HB35" i="1" s="1"/>
  <c r="HC35" i="1" s="1"/>
  <c r="HD35" i="1" s="1"/>
  <c r="HE35" i="1" s="1"/>
  <c r="HF35" i="1" s="1"/>
  <c r="HG35" i="1" s="1"/>
  <c r="HH35" i="1" s="1"/>
  <c r="HI35" i="1" s="1"/>
  <c r="HJ35" i="1" s="1"/>
  <c r="HK35" i="1" s="1"/>
  <c r="K37" i="25" s="1"/>
  <c r="AR286" i="1"/>
  <c r="AR233" i="1"/>
  <c r="AR238" i="1"/>
  <c r="AR272" i="1"/>
  <c r="AR264" i="1"/>
  <c r="AR152" i="1"/>
  <c r="AS152" i="1" s="1"/>
  <c r="AR188" i="1"/>
  <c r="AR39" i="1"/>
  <c r="AS39" i="1" s="1"/>
  <c r="AR46" i="1"/>
  <c r="AS46" i="1" s="1"/>
  <c r="AR268" i="1"/>
  <c r="AR321" i="1"/>
  <c r="AR235" i="1"/>
  <c r="AR300" i="1"/>
  <c r="AT141" i="1"/>
  <c r="AR220" i="1"/>
  <c r="AR217" i="1"/>
  <c r="AS205" i="1"/>
  <c r="AR298" i="1"/>
  <c r="AR281" i="1"/>
  <c r="AT75" i="1"/>
  <c r="AT76" i="1"/>
  <c r="AR225" i="1"/>
  <c r="AR226" i="1"/>
  <c r="AR128" i="1"/>
  <c r="AS128" i="1" s="1"/>
  <c r="AT128" i="1" s="1"/>
  <c r="AU128" i="1" s="1"/>
  <c r="AV128" i="1" s="1"/>
  <c r="AW128" i="1" s="1"/>
  <c r="AR129" i="1"/>
  <c r="AR237" i="1"/>
  <c r="AR247" i="1"/>
  <c r="AS193" i="1"/>
  <c r="AS194" i="1"/>
  <c r="AR219" i="1"/>
  <c r="AT73" i="1"/>
  <c r="AR292" i="1"/>
  <c r="AR50" i="1"/>
  <c r="AS50" i="1" s="1"/>
  <c r="AR51" i="1"/>
  <c r="AR314" i="1"/>
  <c r="AS213" i="1"/>
  <c r="AS214" i="1"/>
  <c r="AR285" i="1"/>
  <c r="AR81" i="1"/>
  <c r="AR82" i="1"/>
  <c r="AR284" i="1"/>
  <c r="AR178" i="1"/>
  <c r="AR145" i="1"/>
  <c r="AS145" i="1" s="1"/>
  <c r="AR146" i="1"/>
  <c r="AT96" i="1"/>
  <c r="AR271" i="1"/>
  <c r="AR90" i="1"/>
  <c r="AS90" i="1" s="1"/>
  <c r="AR91" i="1"/>
  <c r="AR185" i="1"/>
  <c r="AR80" i="1"/>
  <c r="AS80" i="1" s="1"/>
  <c r="AT80" i="1" s="1"/>
  <c r="AR291" i="1"/>
  <c r="AR181" i="1"/>
  <c r="AR180" i="1"/>
  <c r="AR231" i="1"/>
  <c r="AR317" i="1"/>
  <c r="AR63" i="1"/>
  <c r="AS63" i="1" s="1"/>
  <c r="AT63" i="1" s="1"/>
  <c r="AU63" i="1" s="1"/>
  <c r="AV63" i="1" s="1"/>
  <c r="AW63" i="1" s="1"/>
  <c r="AR64" i="1"/>
  <c r="AR43" i="1"/>
  <c r="AS43" i="1" s="1"/>
  <c r="AR171" i="1"/>
  <c r="AR172" i="1"/>
  <c r="AR263" i="1"/>
  <c r="AR183" i="1"/>
  <c r="AR41" i="1"/>
  <c r="AR273" i="1"/>
  <c r="AR37" i="1"/>
  <c r="AR160" i="1"/>
  <c r="AR287" i="1"/>
  <c r="AS122" i="1"/>
  <c r="AT122" i="1" s="1"/>
  <c r="AU122" i="1" s="1"/>
  <c r="AS123" i="1"/>
  <c r="AS104" i="1"/>
  <c r="AT104" i="1" s="1"/>
  <c r="AU104" i="1" s="1"/>
  <c r="AV104" i="1" s="1"/>
  <c r="AS105" i="1"/>
  <c r="AR256" i="1"/>
  <c r="AR255" i="1"/>
  <c r="AR190" i="1"/>
  <c r="AR191" i="1"/>
  <c r="AT79" i="1"/>
  <c r="AT78" i="1"/>
  <c r="AS202" i="1"/>
  <c r="AR69" i="1"/>
  <c r="AS69" i="1" s="1"/>
  <c r="AT69" i="1" s="1"/>
  <c r="AU69" i="1" s="1"/>
  <c r="AV69" i="1" s="1"/>
  <c r="AR70" i="1"/>
  <c r="AR275" i="1"/>
  <c r="AR288" i="1"/>
  <c r="AS211" i="1"/>
  <c r="AR173" i="1"/>
  <c r="AR113" i="1"/>
  <c r="AS113" i="1" s="1"/>
  <c r="AT113" i="1" s="1"/>
  <c r="AU113" i="1" s="1"/>
  <c r="AR114" i="1"/>
  <c r="AR223" i="1"/>
  <c r="AR176" i="1"/>
  <c r="AR177" i="1"/>
  <c r="AR308" i="1"/>
  <c r="AR309" i="1"/>
  <c r="AR221" i="1"/>
  <c r="AR48" i="1"/>
  <c r="AR294" i="1"/>
  <c r="AR132" i="1"/>
  <c r="AS132" i="1" s="1"/>
  <c r="AT132" i="1" s="1"/>
  <c r="AR133" i="1"/>
  <c r="AR265" i="1"/>
  <c r="AS203" i="1"/>
  <c r="AR47" i="1"/>
  <c r="AR296" i="1"/>
  <c r="AR44" i="1"/>
  <c r="AR245" i="1"/>
  <c r="AS207" i="1"/>
  <c r="AR216" i="1"/>
  <c r="AR239" i="1"/>
  <c r="AR307" i="1"/>
  <c r="AR143" i="1"/>
  <c r="AS143" i="1" s="1"/>
  <c r="AT143" i="1" s="1"/>
  <c r="AS209" i="1"/>
  <c r="AR189" i="1"/>
  <c r="AR277" i="1"/>
  <c r="AR157" i="1"/>
  <c r="AR168" i="1"/>
  <c r="AR218" i="1"/>
  <c r="AR258" i="1"/>
  <c r="AR289" i="1"/>
  <c r="AS85" i="1"/>
  <c r="AT85" i="1" s="1"/>
  <c r="AS86" i="1"/>
  <c r="AR306" i="1"/>
  <c r="AR153" i="1"/>
  <c r="AR154" i="1"/>
  <c r="AR163" i="1"/>
  <c r="AR187" i="1"/>
  <c r="AR243" i="1"/>
  <c r="AS233" i="1" l="1"/>
  <c r="AS200" i="1"/>
  <c r="AS201" i="1"/>
  <c r="AS93" i="1"/>
  <c r="AS94" i="1"/>
  <c r="AT197" i="1"/>
  <c r="AS268" i="1"/>
  <c r="AS235" i="1"/>
  <c r="AS199" i="1"/>
  <c r="AT198" i="1" s="1"/>
  <c r="AS254" i="1"/>
  <c r="AS245" i="1"/>
  <c r="AS151" i="1"/>
  <c r="AT151" i="1" s="1"/>
  <c r="AU151" i="1" s="1"/>
  <c r="AV151" i="1" s="1"/>
  <c r="AS300" i="1"/>
  <c r="AS253" i="1"/>
  <c r="AS261" i="1"/>
  <c r="AS283" i="1"/>
  <c r="AS165" i="1"/>
  <c r="AS322" i="1"/>
  <c r="AT196" i="1"/>
  <c r="AS294" i="1"/>
  <c r="AS41" i="1"/>
  <c r="AS237" i="1"/>
  <c r="AS252" i="1"/>
  <c r="AT55" i="1"/>
  <c r="AS239" i="1"/>
  <c r="AS243" i="1"/>
  <c r="AS302" i="1"/>
  <c r="AS281" i="1"/>
  <c r="AS89" i="1"/>
  <c r="AT89" i="1" s="1"/>
  <c r="AU89" i="1" s="1"/>
  <c r="AS168" i="1"/>
  <c r="AS109" i="1"/>
  <c r="AT109" i="1" s="1"/>
  <c r="AU109" i="1" s="1"/>
  <c r="AV109" i="1" s="1"/>
  <c r="AS110" i="1"/>
  <c r="AS296" i="1"/>
  <c r="AT211" i="1"/>
  <c r="AS187" i="1"/>
  <c r="AS301" i="1"/>
  <c r="AS157" i="1"/>
  <c r="AT207" i="1"/>
  <c r="AS303" i="1"/>
  <c r="AS166" i="1"/>
  <c r="AT205" i="1"/>
  <c r="AS320" i="1"/>
  <c r="AS304" i="1"/>
  <c r="AS221" i="1"/>
  <c r="AS251" i="1"/>
  <c r="AS47" i="1"/>
  <c r="AT47" i="1" s="1"/>
  <c r="AS36" i="1"/>
  <c r="AT36" i="1" s="1"/>
  <c r="AU36" i="1" s="1"/>
  <c r="AV36" i="1" s="1"/>
  <c r="AW36" i="1" s="1"/>
  <c r="AX36" i="1" s="1"/>
  <c r="AY36" i="1" s="1"/>
  <c r="AZ36" i="1" s="1"/>
  <c r="BA36" i="1" s="1"/>
  <c r="BB36" i="1" s="1"/>
  <c r="BC36" i="1" s="1"/>
  <c r="BD36" i="1" s="1"/>
  <c r="BE36" i="1" s="1"/>
  <c r="BF36" i="1" s="1"/>
  <c r="BG36" i="1" s="1"/>
  <c r="BH36" i="1" s="1"/>
  <c r="BI36" i="1" s="1"/>
  <c r="BJ36" i="1" s="1"/>
  <c r="BK36" i="1" s="1"/>
  <c r="BL36" i="1" s="1"/>
  <c r="BM36" i="1" s="1"/>
  <c r="BN36" i="1" s="1"/>
  <c r="BO36" i="1" s="1"/>
  <c r="BP36" i="1" s="1"/>
  <c r="BQ36" i="1" s="1"/>
  <c r="BR36" i="1" s="1"/>
  <c r="BS36" i="1" s="1"/>
  <c r="BT36" i="1" s="1"/>
  <c r="BU36" i="1" s="1"/>
  <c r="BV36" i="1" s="1"/>
  <c r="BW36" i="1" s="1"/>
  <c r="BX36" i="1" s="1"/>
  <c r="BY36" i="1" s="1"/>
  <c r="BZ36" i="1" s="1"/>
  <c r="CA36" i="1" s="1"/>
  <c r="CB36" i="1" s="1"/>
  <c r="CC36" i="1" s="1"/>
  <c r="CD36" i="1" s="1"/>
  <c r="CE36" i="1" s="1"/>
  <c r="CF36" i="1" s="1"/>
  <c r="CG36" i="1" s="1"/>
  <c r="CH36" i="1" s="1"/>
  <c r="CI36" i="1" s="1"/>
  <c r="CJ36" i="1" s="1"/>
  <c r="CK36" i="1" s="1"/>
  <c r="CL36" i="1" s="1"/>
  <c r="CM36" i="1" s="1"/>
  <c r="CN36" i="1" s="1"/>
  <c r="CO36" i="1" s="1"/>
  <c r="CP36" i="1" s="1"/>
  <c r="CQ36" i="1" s="1"/>
  <c r="CR36" i="1" s="1"/>
  <c r="CS36" i="1" s="1"/>
  <c r="CT36" i="1" s="1"/>
  <c r="CU36" i="1" s="1"/>
  <c r="CV36" i="1" s="1"/>
  <c r="CW36" i="1" s="1"/>
  <c r="CX36" i="1" s="1"/>
  <c r="CY36" i="1" s="1"/>
  <c r="CZ36" i="1" s="1"/>
  <c r="DA36" i="1" s="1"/>
  <c r="DB36" i="1" s="1"/>
  <c r="DC36" i="1" s="1"/>
  <c r="DD36" i="1" s="1"/>
  <c r="DE36" i="1" s="1"/>
  <c r="DF36" i="1" s="1"/>
  <c r="DG36" i="1" s="1"/>
  <c r="DH36" i="1" s="1"/>
  <c r="DI36" i="1" s="1"/>
  <c r="DJ36" i="1" s="1"/>
  <c r="DK36" i="1" s="1"/>
  <c r="DL36" i="1" s="1"/>
  <c r="DM36" i="1" s="1"/>
  <c r="DN36" i="1" s="1"/>
  <c r="DO36" i="1" s="1"/>
  <c r="DP36" i="1" s="1"/>
  <c r="DQ36" i="1" s="1"/>
  <c r="DR36" i="1" s="1"/>
  <c r="DS36" i="1" s="1"/>
  <c r="DT36" i="1" s="1"/>
  <c r="DU36" i="1" s="1"/>
  <c r="DV36" i="1" s="1"/>
  <c r="DW36" i="1" s="1"/>
  <c r="DX36" i="1" s="1"/>
  <c r="DY36" i="1" s="1"/>
  <c r="DZ36" i="1" s="1"/>
  <c r="EA36" i="1" s="1"/>
  <c r="EB36" i="1" s="1"/>
  <c r="EC36" i="1" s="1"/>
  <c r="ED36" i="1" s="1"/>
  <c r="EE36" i="1" s="1"/>
  <c r="EF36" i="1" s="1"/>
  <c r="EG36" i="1" s="1"/>
  <c r="EH36" i="1" s="1"/>
  <c r="EI36" i="1" s="1"/>
  <c r="EJ36" i="1" s="1"/>
  <c r="EK36" i="1" s="1"/>
  <c r="EL36" i="1" s="1"/>
  <c r="EM36" i="1" s="1"/>
  <c r="EN36" i="1" s="1"/>
  <c r="EO36" i="1" s="1"/>
  <c r="EP36" i="1" s="1"/>
  <c r="EQ36" i="1" s="1"/>
  <c r="ER36" i="1" s="1"/>
  <c r="ES36" i="1" s="1"/>
  <c r="ET36" i="1" s="1"/>
  <c r="EU36" i="1" s="1"/>
  <c r="EV36" i="1" s="1"/>
  <c r="EW36" i="1" s="1"/>
  <c r="EX36" i="1" s="1"/>
  <c r="EY36" i="1" s="1"/>
  <c r="EZ36" i="1" s="1"/>
  <c r="FA36" i="1" s="1"/>
  <c r="FB36" i="1" s="1"/>
  <c r="FC36" i="1" s="1"/>
  <c r="FD36" i="1" s="1"/>
  <c r="FE36" i="1" s="1"/>
  <c r="FF36" i="1" s="1"/>
  <c r="FG36" i="1" s="1"/>
  <c r="FH36" i="1" s="1"/>
  <c r="FI36" i="1" s="1"/>
  <c r="FJ36" i="1" s="1"/>
  <c r="FK36" i="1" s="1"/>
  <c r="FL36" i="1" s="1"/>
  <c r="FM36" i="1" s="1"/>
  <c r="FN36" i="1" s="1"/>
  <c r="FO36" i="1" s="1"/>
  <c r="FP36" i="1" s="1"/>
  <c r="FQ36" i="1" s="1"/>
  <c r="FR36" i="1" s="1"/>
  <c r="FS36" i="1" s="1"/>
  <c r="FT36" i="1" s="1"/>
  <c r="FU36" i="1" s="1"/>
  <c r="FV36" i="1" s="1"/>
  <c r="FW36" i="1" s="1"/>
  <c r="FX36" i="1" s="1"/>
  <c r="FY36" i="1" s="1"/>
  <c r="FZ36" i="1" s="1"/>
  <c r="GA36" i="1" s="1"/>
  <c r="GB36" i="1" s="1"/>
  <c r="GC36" i="1" s="1"/>
  <c r="GD36" i="1" s="1"/>
  <c r="GE36" i="1" s="1"/>
  <c r="GF36" i="1" s="1"/>
  <c r="GG36" i="1" s="1"/>
  <c r="GH36" i="1" s="1"/>
  <c r="GI36" i="1" s="1"/>
  <c r="GJ36" i="1" s="1"/>
  <c r="GK36" i="1" s="1"/>
  <c r="GL36" i="1" s="1"/>
  <c r="GM36" i="1" s="1"/>
  <c r="GN36" i="1" s="1"/>
  <c r="GO36" i="1" s="1"/>
  <c r="GP36" i="1" s="1"/>
  <c r="GQ36" i="1" s="1"/>
  <c r="GR36" i="1" s="1"/>
  <c r="GS36" i="1" s="1"/>
  <c r="GT36" i="1" s="1"/>
  <c r="GU36" i="1" s="1"/>
  <c r="GV36" i="1" s="1"/>
  <c r="GW36" i="1" s="1"/>
  <c r="GX36" i="1" s="1"/>
  <c r="GY36" i="1" s="1"/>
  <c r="GZ36" i="1" s="1"/>
  <c r="HA36" i="1" s="1"/>
  <c r="HB36" i="1" s="1"/>
  <c r="HC36" i="1" s="1"/>
  <c r="HD36" i="1" s="1"/>
  <c r="HE36" i="1" s="1"/>
  <c r="HF36" i="1" s="1"/>
  <c r="HG36" i="1" s="1"/>
  <c r="HH36" i="1" s="1"/>
  <c r="HI36" i="1" s="1"/>
  <c r="HJ36" i="1" s="1"/>
  <c r="AS275" i="1"/>
  <c r="AS306" i="1"/>
  <c r="AS277" i="1"/>
  <c r="AS249" i="1"/>
  <c r="AS223" i="1"/>
  <c r="AS269" i="1"/>
  <c r="AS232" i="1"/>
  <c r="AS314" i="1"/>
  <c r="AS312" i="1"/>
  <c r="AT54" i="1"/>
  <c r="AT59" i="1"/>
  <c r="AT58" i="1"/>
  <c r="AU58" i="1" s="1"/>
  <c r="AS241" i="1"/>
  <c r="AS138" i="1"/>
  <c r="AT138" i="1" s="1"/>
  <c r="AU138" i="1" s="1"/>
  <c r="AV138" i="1" s="1"/>
  <c r="AS139" i="1"/>
  <c r="AS171" i="1"/>
  <c r="AS298" i="1"/>
  <c r="AS321" i="1"/>
  <c r="AT56" i="1"/>
  <c r="AS258" i="1"/>
  <c r="AS280" i="1"/>
  <c r="AS218" i="1"/>
  <c r="AS317" i="1"/>
  <c r="AS260" i="1"/>
  <c r="AS173" i="1"/>
  <c r="AS263" i="1"/>
  <c r="AS282" i="1"/>
  <c r="AS182" i="1"/>
  <c r="AS271" i="1"/>
  <c r="AS318" i="1"/>
  <c r="AS316" i="1"/>
  <c r="AS183" i="1"/>
  <c r="AS185" i="1"/>
  <c r="AT99" i="1"/>
  <c r="AT98" i="1"/>
  <c r="AU98" i="1" s="1"/>
  <c r="AS250" i="1"/>
  <c r="AS319" i="1"/>
  <c r="AS179" i="1"/>
  <c r="AV103" i="1"/>
  <c r="AW103" i="1" s="1"/>
  <c r="AS234" i="1"/>
  <c r="AS267" i="1"/>
  <c r="AS216" i="1"/>
  <c r="AS289" i="1"/>
  <c r="AS309" i="1"/>
  <c r="AS299" i="1"/>
  <c r="AS279" i="1"/>
  <c r="AS44" i="1"/>
  <c r="AT44" i="1" s="1"/>
  <c r="AS177" i="1"/>
  <c r="AT118" i="1"/>
  <c r="AU118" i="1" s="1"/>
  <c r="AS276" i="1"/>
  <c r="AT119" i="1"/>
  <c r="AT120" i="1"/>
  <c r="AS42" i="1"/>
  <c r="AS158" i="1"/>
  <c r="AS45" i="1"/>
  <c r="AT45" i="1" s="1"/>
  <c r="AU45" i="1" s="1"/>
  <c r="AS225" i="1"/>
  <c r="AT203" i="1"/>
  <c r="AS315" i="1"/>
  <c r="AU79" i="1"/>
  <c r="AS285" i="1"/>
  <c r="AU75" i="1"/>
  <c r="E37" i="25"/>
  <c r="AU76" i="1"/>
  <c r="AS293" i="1"/>
  <c r="AS40" i="1"/>
  <c r="AT40" i="1" s="1"/>
  <c r="B37" i="25"/>
  <c r="F37" i="25"/>
  <c r="G37" i="25" s="1"/>
  <c r="AS167" i="1"/>
  <c r="AS287" i="1"/>
  <c r="D37" i="25"/>
  <c r="AS180" i="1"/>
  <c r="AT213" i="1"/>
  <c r="AS255" i="1"/>
  <c r="C37" i="25"/>
  <c r="AS236" i="1"/>
  <c r="A37" i="25"/>
  <c r="AS259" i="1"/>
  <c r="AS291" i="1"/>
  <c r="AS133" i="1"/>
  <c r="AT133" i="1" s="1"/>
  <c r="AU133" i="1" s="1"/>
  <c r="AS134" i="1"/>
  <c r="AS153" i="1"/>
  <c r="AT153" i="1" s="1"/>
  <c r="AU143" i="1"/>
  <c r="AU142" i="1"/>
  <c r="AS308" i="1"/>
  <c r="AT206" i="1"/>
  <c r="AS310" i="1"/>
  <c r="AT212" i="1"/>
  <c r="AS91" i="1"/>
  <c r="AT91" i="1" s="1"/>
  <c r="AS92" i="1"/>
  <c r="AU97" i="1"/>
  <c r="AS224" i="1"/>
  <c r="AU74" i="1"/>
  <c r="AT194" i="1"/>
  <c r="AT195" i="1"/>
  <c r="AS144" i="1"/>
  <c r="AT144" i="1" s="1"/>
  <c r="AU144" i="1" s="1"/>
  <c r="AT200" i="1"/>
  <c r="AS231" i="1"/>
  <c r="AS230" i="1"/>
  <c r="AU80" i="1"/>
  <c r="AS226" i="1"/>
  <c r="AS227" i="1"/>
  <c r="AS217" i="1"/>
  <c r="AS220" i="1"/>
  <c r="AS288" i="1"/>
  <c r="AT202" i="1"/>
  <c r="AS186" i="1"/>
  <c r="AS238" i="1"/>
  <c r="AS178" i="1"/>
  <c r="AS169" i="1"/>
  <c r="AS244" i="1"/>
  <c r="AS247" i="1"/>
  <c r="AS248" i="1"/>
  <c r="AS222" i="1"/>
  <c r="AS163" i="1"/>
  <c r="AS164" i="1"/>
  <c r="AS307" i="1"/>
  <c r="AS265" i="1"/>
  <c r="AS266" i="1"/>
  <c r="AS48" i="1"/>
  <c r="AS256" i="1"/>
  <c r="AS159" i="1"/>
  <c r="AS160" i="1"/>
  <c r="AS242" i="1"/>
  <c r="AS290" i="1"/>
  <c r="AS257" i="1"/>
  <c r="AS82" i="1"/>
  <c r="AS83" i="1"/>
  <c r="AS246" i="1"/>
  <c r="AS184" i="1"/>
  <c r="AS270" i="1"/>
  <c r="AT86" i="1"/>
  <c r="AU86" i="1" s="1"/>
  <c r="AT87" i="1"/>
  <c r="AS176" i="1"/>
  <c r="AU78" i="1"/>
  <c r="AU77" i="1"/>
  <c r="AT105" i="1"/>
  <c r="AU105" i="1" s="1"/>
  <c r="AV105" i="1" s="1"/>
  <c r="AW105" i="1" s="1"/>
  <c r="AT106" i="1"/>
  <c r="AS262" i="1"/>
  <c r="AS188" i="1"/>
  <c r="AS264" i="1"/>
  <c r="AS284" i="1"/>
  <c r="AS81" i="1"/>
  <c r="AT81" i="1" s="1"/>
  <c r="AU81" i="1" s="1"/>
  <c r="AS51" i="1"/>
  <c r="AT51" i="1" s="1"/>
  <c r="AS52" i="1"/>
  <c r="AS129" i="1"/>
  <c r="AT129" i="1" s="1"/>
  <c r="AU129" i="1" s="1"/>
  <c r="AV129" i="1" s="1"/>
  <c r="AW129" i="1" s="1"/>
  <c r="AX129" i="1" s="1"/>
  <c r="AS130" i="1"/>
  <c r="AS215" i="1"/>
  <c r="AS181" i="1"/>
  <c r="AT208" i="1"/>
  <c r="AS272" i="1"/>
  <c r="AS286" i="1"/>
  <c r="AS162" i="1"/>
  <c r="AS219" i="1"/>
  <c r="AS114" i="1"/>
  <c r="AT114" i="1" s="1"/>
  <c r="AU114" i="1" s="1"/>
  <c r="AV114" i="1" s="1"/>
  <c r="AS115" i="1"/>
  <c r="AS191" i="1"/>
  <c r="AS192" i="1"/>
  <c r="AS38" i="1"/>
  <c r="AS37" i="1"/>
  <c r="AS297" i="1"/>
  <c r="AS172" i="1"/>
  <c r="AS295" i="1"/>
  <c r="AT295" i="1" s="1"/>
  <c r="AS161" i="1"/>
  <c r="AS146" i="1"/>
  <c r="AT146" i="1" s="1"/>
  <c r="AS147" i="1"/>
  <c r="AS174" i="1"/>
  <c r="AS278" i="1"/>
  <c r="AS170" i="1"/>
  <c r="AS190" i="1"/>
  <c r="AS189" i="1"/>
  <c r="AS154" i="1"/>
  <c r="AS155" i="1"/>
  <c r="AT209" i="1"/>
  <c r="AT210" i="1"/>
  <c r="AS70" i="1"/>
  <c r="AT70" i="1" s="1"/>
  <c r="AU70" i="1" s="1"/>
  <c r="AV70" i="1" s="1"/>
  <c r="AW70" i="1" s="1"/>
  <c r="AS71" i="1"/>
  <c r="AT123" i="1"/>
  <c r="AU123" i="1" s="1"/>
  <c r="AV123" i="1" s="1"/>
  <c r="AT124" i="1"/>
  <c r="AS273" i="1"/>
  <c r="AS274" i="1"/>
  <c r="AS305" i="1"/>
  <c r="AS64" i="1"/>
  <c r="AT64" i="1" s="1"/>
  <c r="AU64" i="1" s="1"/>
  <c r="AV64" i="1" s="1"/>
  <c r="AW64" i="1" s="1"/>
  <c r="AX64" i="1" s="1"/>
  <c r="AS65" i="1"/>
  <c r="AS49" i="1"/>
  <c r="AT204" i="1"/>
  <c r="AS292" i="1"/>
  <c r="AS313" i="1"/>
  <c r="AS240" i="1"/>
  <c r="AS175" i="1"/>
  <c r="AT42" i="1" l="1"/>
  <c r="AT201" i="1"/>
  <c r="AT234" i="1"/>
  <c r="AT311" i="1"/>
  <c r="AT322" i="1"/>
  <c r="AT94" i="1"/>
  <c r="AT95" i="1"/>
  <c r="AU197" i="1"/>
  <c r="AT199" i="1"/>
  <c r="AU198" i="1" s="1"/>
  <c r="AT302" i="1"/>
  <c r="AV144" i="1"/>
  <c r="AT152" i="1"/>
  <c r="AU152" i="1" s="1"/>
  <c r="AV152" i="1" s="1"/>
  <c r="AW152" i="1" s="1"/>
  <c r="AT238" i="1"/>
  <c r="AT280" i="1"/>
  <c r="AT252" i="1"/>
  <c r="AT253" i="1"/>
  <c r="AT236" i="1"/>
  <c r="AT254" i="1"/>
  <c r="AT240" i="1"/>
  <c r="AT46" i="1"/>
  <c r="AU46" i="1" s="1"/>
  <c r="AV46" i="1" s="1"/>
  <c r="AT283" i="1"/>
  <c r="AU56" i="1"/>
  <c r="AT244" i="1"/>
  <c r="AU196" i="1"/>
  <c r="AT321" i="1"/>
  <c r="AU322" i="1" s="1"/>
  <c r="AT215" i="1"/>
  <c r="AT242" i="1"/>
  <c r="AT301" i="1"/>
  <c r="AT222" i="1"/>
  <c r="AT157" i="1"/>
  <c r="AT158" i="1"/>
  <c r="AT270" i="1"/>
  <c r="AT278" i="1"/>
  <c r="AT268" i="1"/>
  <c r="AT303" i="1"/>
  <c r="AU206" i="1"/>
  <c r="AT186" i="1"/>
  <c r="AT110" i="1"/>
  <c r="AU110" i="1" s="1"/>
  <c r="AV110" i="1" s="1"/>
  <c r="AW110" i="1" s="1"/>
  <c r="AT111" i="1"/>
  <c r="AT299" i="1"/>
  <c r="AT251" i="1"/>
  <c r="AU212" i="1"/>
  <c r="AT276" i="1"/>
  <c r="AT90" i="1"/>
  <c r="AU90" i="1" s="1"/>
  <c r="AV90" i="1" s="1"/>
  <c r="AT167" i="1"/>
  <c r="AT313" i="1"/>
  <c r="AT180" i="1"/>
  <c r="AT317" i="1"/>
  <c r="AT172" i="1"/>
  <c r="AT235" i="1"/>
  <c r="AT233" i="1"/>
  <c r="AT184" i="1"/>
  <c r="AT250" i="1"/>
  <c r="AT319" i="1"/>
  <c r="AT292" i="1"/>
  <c r="AT43" i="1"/>
  <c r="AU43" i="1" s="1"/>
  <c r="AT168" i="1"/>
  <c r="AT217" i="1"/>
  <c r="AT166" i="1"/>
  <c r="AT177" i="1"/>
  <c r="AU55" i="1"/>
  <c r="AT259" i="1"/>
  <c r="AU57" i="1"/>
  <c r="AV57" i="1" s="1"/>
  <c r="AT290" i="1"/>
  <c r="AT139" i="1"/>
  <c r="AU139" i="1" s="1"/>
  <c r="AV139" i="1" s="1"/>
  <c r="AW139" i="1" s="1"/>
  <c r="AT140" i="1"/>
  <c r="AT219" i="1"/>
  <c r="AT318" i="1"/>
  <c r="AT315" i="1"/>
  <c r="AT281" i="1"/>
  <c r="AU60" i="1"/>
  <c r="AU59" i="1"/>
  <c r="AV59" i="1" s="1"/>
  <c r="AT282" i="1"/>
  <c r="AT178" i="1"/>
  <c r="AT262" i="1"/>
  <c r="AU100" i="1"/>
  <c r="AU99" i="1"/>
  <c r="AV99" i="1" s="1"/>
  <c r="AT237" i="1"/>
  <c r="AT300" i="1"/>
  <c r="HK36" i="1"/>
  <c r="K38" i="25" s="1"/>
  <c r="C38" i="25"/>
  <c r="A38" i="25"/>
  <c r="E38" i="25"/>
  <c r="B38" i="25"/>
  <c r="D38" i="25"/>
  <c r="F38" i="25"/>
  <c r="G38" i="25" s="1"/>
  <c r="AT170" i="1"/>
  <c r="AT161" i="1"/>
  <c r="AT320" i="1"/>
  <c r="AU321" i="1" s="1"/>
  <c r="AT307" i="1"/>
  <c r="AT288" i="1"/>
  <c r="AT224" i="1"/>
  <c r="AT285" i="1"/>
  <c r="AU119" i="1"/>
  <c r="AV119" i="1" s="1"/>
  <c r="AT309" i="1"/>
  <c r="AW104" i="1"/>
  <c r="AX104" i="1" s="1"/>
  <c r="AT221" i="1"/>
  <c r="AT286" i="1"/>
  <c r="AT284" i="1"/>
  <c r="AT246" i="1"/>
  <c r="AU202" i="1"/>
  <c r="AT310" i="1"/>
  <c r="AT187" i="1"/>
  <c r="AT192" i="1"/>
  <c r="AT218" i="1"/>
  <c r="AT41" i="1"/>
  <c r="AU41" i="1" s="1"/>
  <c r="AT274" i="1"/>
  <c r="AT316" i="1"/>
  <c r="AV81" i="1"/>
  <c r="AT49" i="1"/>
  <c r="AT243" i="1"/>
  <c r="AT245" i="1"/>
  <c r="AT179" i="1"/>
  <c r="AV78" i="1"/>
  <c r="AT266" i="1"/>
  <c r="AT269" i="1"/>
  <c r="AT189" i="1"/>
  <c r="AU120" i="1"/>
  <c r="AU121" i="1"/>
  <c r="AU201" i="1"/>
  <c r="AT145" i="1"/>
  <c r="AU145" i="1" s="1"/>
  <c r="AV145" i="1" s="1"/>
  <c r="AW145" i="1" s="1"/>
  <c r="AU208" i="1"/>
  <c r="AT225" i="1"/>
  <c r="AT174" i="1"/>
  <c r="AT291" i="1"/>
  <c r="AT248" i="1"/>
  <c r="AT193" i="1"/>
  <c r="AU194" i="1" s="1"/>
  <c r="AU207" i="1"/>
  <c r="AT256" i="1"/>
  <c r="AT171" i="1"/>
  <c r="AT154" i="1"/>
  <c r="AU154" i="1" s="1"/>
  <c r="AT260" i="1"/>
  <c r="AT83" i="1"/>
  <c r="AT84" i="1"/>
  <c r="AT249" i="1"/>
  <c r="AT230" i="1"/>
  <c r="AT229" i="1"/>
  <c r="AU203" i="1"/>
  <c r="AU204" i="1"/>
  <c r="AU205" i="1"/>
  <c r="AT273" i="1"/>
  <c r="AT147" i="1"/>
  <c r="AU147" i="1" s="1"/>
  <c r="AT148" i="1"/>
  <c r="AT162" i="1"/>
  <c r="AT239" i="1"/>
  <c r="AU239" i="1" s="1"/>
  <c r="AT82" i="1"/>
  <c r="AU82" i="1" s="1"/>
  <c r="AV82" i="1" s="1"/>
  <c r="AT160" i="1"/>
  <c r="AT265" i="1"/>
  <c r="AT247" i="1"/>
  <c r="AT220" i="1"/>
  <c r="AT231" i="1"/>
  <c r="AT223" i="1"/>
  <c r="AT38" i="1"/>
  <c r="AT39" i="1"/>
  <c r="AV98" i="1"/>
  <c r="AU124" i="1"/>
  <c r="AV124" i="1" s="1"/>
  <c r="AW124" i="1" s="1"/>
  <c r="AU125" i="1"/>
  <c r="AT289" i="1"/>
  <c r="AT277" i="1"/>
  <c r="AT257" i="1"/>
  <c r="AT159" i="1"/>
  <c r="AT296" i="1"/>
  <c r="AT287" i="1"/>
  <c r="AT183" i="1"/>
  <c r="AT294" i="1"/>
  <c r="AU195" i="1"/>
  <c r="AT92" i="1"/>
  <c r="AU92" i="1" s="1"/>
  <c r="AT93" i="1"/>
  <c r="AV143" i="1"/>
  <c r="AT134" i="1"/>
  <c r="AU134" i="1" s="1"/>
  <c r="AV134" i="1" s="1"/>
  <c r="AT135" i="1"/>
  <c r="AT272" i="1"/>
  <c r="AT263" i="1"/>
  <c r="AT264" i="1"/>
  <c r="AU106" i="1"/>
  <c r="AV106" i="1" s="1"/>
  <c r="AW106" i="1" s="1"/>
  <c r="AX106" i="1" s="1"/>
  <c r="AU107" i="1"/>
  <c r="AT241" i="1"/>
  <c r="AT71" i="1"/>
  <c r="AU71" i="1" s="1"/>
  <c r="AV71" i="1" s="1"/>
  <c r="AW71" i="1" s="1"/>
  <c r="AX71" i="1" s="1"/>
  <c r="AT72" i="1"/>
  <c r="AU209" i="1"/>
  <c r="AU210" i="1"/>
  <c r="AT275" i="1"/>
  <c r="AT169" i="1"/>
  <c r="AT279" i="1"/>
  <c r="AV75" i="1"/>
  <c r="AT216" i="1"/>
  <c r="AT173" i="1"/>
  <c r="AT65" i="1"/>
  <c r="AU65" i="1" s="1"/>
  <c r="AV65" i="1" s="1"/>
  <c r="AW65" i="1" s="1"/>
  <c r="AX65" i="1" s="1"/>
  <c r="AY65" i="1" s="1"/>
  <c r="AT66" i="1"/>
  <c r="AT191" i="1"/>
  <c r="AT182" i="1"/>
  <c r="AT181" i="1"/>
  <c r="AT130" i="1"/>
  <c r="AU130" i="1" s="1"/>
  <c r="AV130" i="1" s="1"/>
  <c r="AW130" i="1" s="1"/>
  <c r="AX130" i="1" s="1"/>
  <c r="AY130" i="1" s="1"/>
  <c r="AT131" i="1"/>
  <c r="AV77" i="1"/>
  <c r="AV76" i="1"/>
  <c r="AU87" i="1"/>
  <c r="AV87" i="1" s="1"/>
  <c r="AU88" i="1"/>
  <c r="AT308" i="1"/>
  <c r="AT258" i="1"/>
  <c r="AT312" i="1"/>
  <c r="AT188" i="1"/>
  <c r="AT164" i="1"/>
  <c r="AT165" i="1"/>
  <c r="AT271" i="1"/>
  <c r="AT255" i="1"/>
  <c r="AT227" i="1"/>
  <c r="AT228" i="1"/>
  <c r="AU211" i="1"/>
  <c r="AT214" i="1"/>
  <c r="AT267" i="1"/>
  <c r="AT232" i="1"/>
  <c r="AT297" i="1"/>
  <c r="AT298" i="1"/>
  <c r="AT175" i="1"/>
  <c r="AT305" i="1"/>
  <c r="AT304" i="1"/>
  <c r="AT155" i="1"/>
  <c r="AT156" i="1"/>
  <c r="AT190" i="1"/>
  <c r="AT37" i="1"/>
  <c r="AU37" i="1" s="1"/>
  <c r="AV37" i="1" s="1"/>
  <c r="AW37" i="1" s="1"/>
  <c r="AX37" i="1" s="1"/>
  <c r="AY37" i="1" s="1"/>
  <c r="AZ37" i="1" s="1"/>
  <c r="BA37" i="1" s="1"/>
  <c r="BB37" i="1" s="1"/>
  <c r="BC37" i="1" s="1"/>
  <c r="BD37" i="1" s="1"/>
  <c r="BE37" i="1" s="1"/>
  <c r="BF37" i="1" s="1"/>
  <c r="BG37" i="1" s="1"/>
  <c r="BH37" i="1" s="1"/>
  <c r="BI37" i="1" s="1"/>
  <c r="BJ37" i="1" s="1"/>
  <c r="BK37" i="1" s="1"/>
  <c r="BL37" i="1" s="1"/>
  <c r="BM37" i="1" s="1"/>
  <c r="BN37" i="1" s="1"/>
  <c r="BO37" i="1" s="1"/>
  <c r="BP37" i="1" s="1"/>
  <c r="BQ37" i="1" s="1"/>
  <c r="BR37" i="1" s="1"/>
  <c r="BS37" i="1" s="1"/>
  <c r="BT37" i="1" s="1"/>
  <c r="BU37" i="1" s="1"/>
  <c r="BV37" i="1" s="1"/>
  <c r="BW37" i="1" s="1"/>
  <c r="BX37" i="1" s="1"/>
  <c r="BY37" i="1" s="1"/>
  <c r="BZ37" i="1" s="1"/>
  <c r="CA37" i="1" s="1"/>
  <c r="CB37" i="1" s="1"/>
  <c r="CC37" i="1" s="1"/>
  <c r="CD37" i="1" s="1"/>
  <c r="CE37" i="1" s="1"/>
  <c r="CF37" i="1" s="1"/>
  <c r="CG37" i="1" s="1"/>
  <c r="CH37" i="1" s="1"/>
  <c r="CI37" i="1" s="1"/>
  <c r="CJ37" i="1" s="1"/>
  <c r="CK37" i="1" s="1"/>
  <c r="CL37" i="1" s="1"/>
  <c r="CM37" i="1" s="1"/>
  <c r="CN37" i="1" s="1"/>
  <c r="CO37" i="1" s="1"/>
  <c r="CP37" i="1" s="1"/>
  <c r="CQ37" i="1" s="1"/>
  <c r="CR37" i="1" s="1"/>
  <c r="CS37" i="1" s="1"/>
  <c r="CT37" i="1" s="1"/>
  <c r="CU37" i="1" s="1"/>
  <c r="CV37" i="1" s="1"/>
  <c r="CW37" i="1" s="1"/>
  <c r="CX37" i="1" s="1"/>
  <c r="CY37" i="1" s="1"/>
  <c r="CZ37" i="1" s="1"/>
  <c r="DA37" i="1" s="1"/>
  <c r="DB37" i="1" s="1"/>
  <c r="DC37" i="1" s="1"/>
  <c r="DD37" i="1" s="1"/>
  <c r="DE37" i="1" s="1"/>
  <c r="DF37" i="1" s="1"/>
  <c r="DG37" i="1" s="1"/>
  <c r="DH37" i="1" s="1"/>
  <c r="DI37" i="1" s="1"/>
  <c r="DJ37" i="1" s="1"/>
  <c r="DK37" i="1" s="1"/>
  <c r="DL37" i="1" s="1"/>
  <c r="DM37" i="1" s="1"/>
  <c r="DN37" i="1" s="1"/>
  <c r="DO37" i="1" s="1"/>
  <c r="DP37" i="1" s="1"/>
  <c r="DQ37" i="1" s="1"/>
  <c r="DR37" i="1" s="1"/>
  <c r="DS37" i="1" s="1"/>
  <c r="DT37" i="1" s="1"/>
  <c r="DU37" i="1" s="1"/>
  <c r="DV37" i="1" s="1"/>
  <c r="DW37" i="1" s="1"/>
  <c r="DX37" i="1" s="1"/>
  <c r="DY37" i="1" s="1"/>
  <c r="DZ37" i="1" s="1"/>
  <c r="EA37" i="1" s="1"/>
  <c r="EB37" i="1" s="1"/>
  <c r="EC37" i="1" s="1"/>
  <c r="ED37" i="1" s="1"/>
  <c r="EE37" i="1" s="1"/>
  <c r="EF37" i="1" s="1"/>
  <c r="EG37" i="1" s="1"/>
  <c r="EH37" i="1" s="1"/>
  <c r="EI37" i="1" s="1"/>
  <c r="EJ37" i="1" s="1"/>
  <c r="EK37" i="1" s="1"/>
  <c r="EL37" i="1" s="1"/>
  <c r="EM37" i="1" s="1"/>
  <c r="EN37" i="1" s="1"/>
  <c r="EO37" i="1" s="1"/>
  <c r="EP37" i="1" s="1"/>
  <c r="EQ37" i="1" s="1"/>
  <c r="ER37" i="1" s="1"/>
  <c r="ES37" i="1" s="1"/>
  <c r="ET37" i="1" s="1"/>
  <c r="EU37" i="1" s="1"/>
  <c r="EV37" i="1" s="1"/>
  <c r="EW37" i="1" s="1"/>
  <c r="EX37" i="1" s="1"/>
  <c r="EY37" i="1" s="1"/>
  <c r="EZ37" i="1" s="1"/>
  <c r="FA37" i="1" s="1"/>
  <c r="FB37" i="1" s="1"/>
  <c r="FC37" i="1" s="1"/>
  <c r="FD37" i="1" s="1"/>
  <c r="FE37" i="1" s="1"/>
  <c r="FF37" i="1" s="1"/>
  <c r="FG37" i="1" s="1"/>
  <c r="FH37" i="1" s="1"/>
  <c r="FI37" i="1" s="1"/>
  <c r="FJ37" i="1" s="1"/>
  <c r="FK37" i="1" s="1"/>
  <c r="FL37" i="1" s="1"/>
  <c r="FM37" i="1" s="1"/>
  <c r="FN37" i="1" s="1"/>
  <c r="FO37" i="1" s="1"/>
  <c r="FP37" i="1" s="1"/>
  <c r="FQ37" i="1" s="1"/>
  <c r="FR37" i="1" s="1"/>
  <c r="FS37" i="1" s="1"/>
  <c r="FT37" i="1" s="1"/>
  <c r="FU37" i="1" s="1"/>
  <c r="FV37" i="1" s="1"/>
  <c r="FW37" i="1" s="1"/>
  <c r="FX37" i="1" s="1"/>
  <c r="FY37" i="1" s="1"/>
  <c r="FZ37" i="1" s="1"/>
  <c r="GA37" i="1" s="1"/>
  <c r="GB37" i="1" s="1"/>
  <c r="GC37" i="1" s="1"/>
  <c r="GD37" i="1" s="1"/>
  <c r="GE37" i="1" s="1"/>
  <c r="GF37" i="1" s="1"/>
  <c r="GG37" i="1" s="1"/>
  <c r="GH37" i="1" s="1"/>
  <c r="GI37" i="1" s="1"/>
  <c r="GJ37" i="1" s="1"/>
  <c r="GK37" i="1" s="1"/>
  <c r="GL37" i="1" s="1"/>
  <c r="GM37" i="1" s="1"/>
  <c r="GN37" i="1" s="1"/>
  <c r="GO37" i="1" s="1"/>
  <c r="GP37" i="1" s="1"/>
  <c r="GQ37" i="1" s="1"/>
  <c r="GR37" i="1" s="1"/>
  <c r="GS37" i="1" s="1"/>
  <c r="GT37" i="1" s="1"/>
  <c r="GU37" i="1" s="1"/>
  <c r="GV37" i="1" s="1"/>
  <c r="GW37" i="1" s="1"/>
  <c r="GX37" i="1" s="1"/>
  <c r="GY37" i="1" s="1"/>
  <c r="GZ37" i="1" s="1"/>
  <c r="HA37" i="1" s="1"/>
  <c r="HB37" i="1" s="1"/>
  <c r="HC37" i="1" s="1"/>
  <c r="HD37" i="1" s="1"/>
  <c r="HE37" i="1" s="1"/>
  <c r="HF37" i="1" s="1"/>
  <c r="HG37" i="1" s="1"/>
  <c r="HH37" i="1" s="1"/>
  <c r="HI37" i="1" s="1"/>
  <c r="HJ37" i="1" s="1"/>
  <c r="AT115" i="1"/>
  <c r="AU115" i="1" s="1"/>
  <c r="AV115" i="1" s="1"/>
  <c r="AW115" i="1" s="1"/>
  <c r="AT116" i="1"/>
  <c r="AT50" i="1"/>
  <c r="AV79" i="1"/>
  <c r="AT52" i="1"/>
  <c r="AU52" i="1" s="1"/>
  <c r="AT53" i="1"/>
  <c r="AT176" i="1"/>
  <c r="AT314" i="1"/>
  <c r="AT48" i="1"/>
  <c r="AT163" i="1"/>
  <c r="AT185" i="1"/>
  <c r="AT226" i="1"/>
  <c r="AV80" i="1"/>
  <c r="AT306" i="1"/>
  <c r="AT261" i="1"/>
  <c r="AT293" i="1"/>
  <c r="AU200" i="1" l="1"/>
  <c r="AU199" i="1"/>
  <c r="AV198" i="1" s="1"/>
  <c r="AU233" i="1"/>
  <c r="AU235" i="1"/>
  <c r="AU95" i="1"/>
  <c r="AU96" i="1"/>
  <c r="AU157" i="1"/>
  <c r="AU253" i="1"/>
  <c r="AV197" i="1"/>
  <c r="AV196" i="1"/>
  <c r="AU153" i="1"/>
  <c r="AV153" i="1" s="1"/>
  <c r="AW153" i="1" s="1"/>
  <c r="AX153" i="1" s="1"/>
  <c r="AU237" i="1"/>
  <c r="AU214" i="1"/>
  <c r="AU243" i="1"/>
  <c r="AU279" i="1"/>
  <c r="AU216" i="1"/>
  <c r="AU255" i="1"/>
  <c r="AU241" i="1"/>
  <c r="AU302" i="1"/>
  <c r="AU300" i="1"/>
  <c r="AU277" i="1"/>
  <c r="AU236" i="1"/>
  <c r="AU269" i="1"/>
  <c r="AU166" i="1"/>
  <c r="AU312" i="1"/>
  <c r="AU167" i="1"/>
  <c r="AU251" i="1"/>
  <c r="AU252" i="1"/>
  <c r="AU282" i="1"/>
  <c r="AU91" i="1"/>
  <c r="AV91" i="1" s="1"/>
  <c r="AW91" i="1" s="1"/>
  <c r="AU291" i="1"/>
  <c r="AU223" i="1"/>
  <c r="AU234" i="1"/>
  <c r="AU179" i="1"/>
  <c r="AU320" i="1"/>
  <c r="AV321" i="1" s="1"/>
  <c r="AU44" i="1"/>
  <c r="AV44" i="1" s="1"/>
  <c r="AU111" i="1"/>
  <c r="AV111" i="1" s="1"/>
  <c r="AW111" i="1" s="1"/>
  <c r="AU112" i="1"/>
  <c r="AU318" i="1"/>
  <c r="AU271" i="1"/>
  <c r="AU250" i="1"/>
  <c r="AU185" i="1"/>
  <c r="AU289" i="1"/>
  <c r="AU42" i="1"/>
  <c r="AV42" i="1" s="1"/>
  <c r="AU281" i="1"/>
  <c r="AV56" i="1"/>
  <c r="AU178" i="1"/>
  <c r="AU244" i="1"/>
  <c r="AU218" i="1"/>
  <c r="AU287" i="1"/>
  <c r="AU140" i="1"/>
  <c r="AV140" i="1" s="1"/>
  <c r="AW140" i="1" s="1"/>
  <c r="AX140" i="1" s="1"/>
  <c r="AU141" i="1"/>
  <c r="AU310" i="1"/>
  <c r="AU261" i="1"/>
  <c r="AU316" i="1"/>
  <c r="AV61" i="1"/>
  <c r="AV60" i="1"/>
  <c r="AW60" i="1" s="1"/>
  <c r="AV58" i="1"/>
  <c r="AU220" i="1"/>
  <c r="AU301" i="1"/>
  <c r="AU173" i="1"/>
  <c r="AW82" i="1"/>
  <c r="AV207" i="1"/>
  <c r="AU50" i="1"/>
  <c r="AU190" i="1"/>
  <c r="AU308" i="1"/>
  <c r="AW81" i="1"/>
  <c r="AU161" i="1"/>
  <c r="AV100" i="1"/>
  <c r="AW100" i="1" s="1"/>
  <c r="AV101" i="1"/>
  <c r="AU317" i="1"/>
  <c r="AV120" i="1"/>
  <c r="AW120" i="1" s="1"/>
  <c r="AU159" i="1"/>
  <c r="AU319" i="1"/>
  <c r="AU267" i="1"/>
  <c r="AU284" i="1"/>
  <c r="AU221" i="1"/>
  <c r="AU169" i="1"/>
  <c r="AU171" i="1"/>
  <c r="AV322" i="1"/>
  <c r="AU245" i="1"/>
  <c r="AU311" i="1"/>
  <c r="AV206" i="1"/>
  <c r="AU219" i="1"/>
  <c r="AU192" i="1"/>
  <c r="AV202" i="1"/>
  <c r="AU285" i="1"/>
  <c r="AX105" i="1"/>
  <c r="AY105" i="1" s="1"/>
  <c r="AU274" i="1"/>
  <c r="AU293" i="1"/>
  <c r="AU283" i="1"/>
  <c r="AU306" i="1"/>
  <c r="AU247" i="1"/>
  <c r="AU193" i="1"/>
  <c r="AU263" i="1"/>
  <c r="AU146" i="1"/>
  <c r="AV146" i="1" s="1"/>
  <c r="AW146" i="1" s="1"/>
  <c r="AX146" i="1" s="1"/>
  <c r="AU290" i="1"/>
  <c r="AV203" i="1"/>
  <c r="AV205" i="1"/>
  <c r="AW79" i="1"/>
  <c r="AV209" i="1"/>
  <c r="AU226" i="1"/>
  <c r="AU155" i="1"/>
  <c r="AV155" i="1" s="1"/>
  <c r="AV121" i="1"/>
  <c r="AV122" i="1"/>
  <c r="AU286" i="1"/>
  <c r="AU297" i="1"/>
  <c r="AU189" i="1"/>
  <c r="AU176" i="1"/>
  <c r="AU182" i="1"/>
  <c r="AV201" i="1"/>
  <c r="AU240" i="1"/>
  <c r="AV240" i="1" s="1"/>
  <c r="AU170" i="1"/>
  <c r="AU249" i="1"/>
  <c r="AU262" i="1"/>
  <c r="AU231" i="1"/>
  <c r="AU273" i="1"/>
  <c r="AW77" i="1"/>
  <c r="AU164" i="1"/>
  <c r="AU292" i="1"/>
  <c r="AU238" i="1"/>
  <c r="AU314" i="1"/>
  <c r="AU315" i="1"/>
  <c r="AV88" i="1"/>
  <c r="AW88" i="1" s="1"/>
  <c r="AV89" i="1"/>
  <c r="AV107" i="1"/>
  <c r="AW107" i="1" s="1"/>
  <c r="AX107" i="1" s="1"/>
  <c r="AY107" i="1" s="1"/>
  <c r="AV108" i="1"/>
  <c r="AW80" i="1"/>
  <c r="AW78" i="1"/>
  <c r="AU217" i="1"/>
  <c r="AU66" i="1"/>
  <c r="AV66" i="1" s="1"/>
  <c r="AW66" i="1" s="1"/>
  <c r="AX66" i="1" s="1"/>
  <c r="AY66" i="1" s="1"/>
  <c r="AZ66" i="1" s="1"/>
  <c r="AU67" i="1"/>
  <c r="AU72" i="1"/>
  <c r="AV72" i="1" s="1"/>
  <c r="AW72" i="1" s="1"/>
  <c r="AX72" i="1" s="1"/>
  <c r="AY72" i="1" s="1"/>
  <c r="AU73" i="1"/>
  <c r="AU280" i="1"/>
  <c r="AU257" i="1"/>
  <c r="AW99" i="1"/>
  <c r="AU265" i="1"/>
  <c r="AU229" i="1"/>
  <c r="B39" i="25"/>
  <c r="D39" i="25"/>
  <c r="HK37" i="1"/>
  <c r="K39" i="25" s="1"/>
  <c r="A39" i="25"/>
  <c r="C39" i="25"/>
  <c r="E39" i="25"/>
  <c r="F39" i="25"/>
  <c r="G39" i="25" s="1"/>
  <c r="AU175" i="1"/>
  <c r="AU232" i="1"/>
  <c r="AU225" i="1"/>
  <c r="AU186" i="1"/>
  <c r="AW76" i="1"/>
  <c r="AU191" i="1"/>
  <c r="AU215" i="1"/>
  <c r="AU264" i="1"/>
  <c r="AU135" i="1"/>
  <c r="AV135" i="1" s="1"/>
  <c r="AW135" i="1" s="1"/>
  <c r="AU136" i="1"/>
  <c r="AU270" i="1"/>
  <c r="AU160" i="1"/>
  <c r="AU162" i="1"/>
  <c r="AU158" i="1"/>
  <c r="AU230" i="1"/>
  <c r="AU278" i="1"/>
  <c r="AV278" i="1" s="1"/>
  <c r="AU298" i="1"/>
  <c r="AU299" i="1"/>
  <c r="AU165" i="1"/>
  <c r="AU172" i="1"/>
  <c r="AU248" i="1"/>
  <c r="AV208" i="1"/>
  <c r="AU313" i="1"/>
  <c r="AU294" i="1"/>
  <c r="AW144" i="1"/>
  <c r="AU288" i="1"/>
  <c r="AU187" i="1"/>
  <c r="AU116" i="1"/>
  <c r="AV116" i="1" s="1"/>
  <c r="AW116" i="1" s="1"/>
  <c r="AX116" i="1" s="1"/>
  <c r="AU117" i="1"/>
  <c r="AU188" i="1"/>
  <c r="AU254" i="1"/>
  <c r="AU53" i="1"/>
  <c r="AV53" i="1" s="1"/>
  <c r="AU54" i="1"/>
  <c r="AU183" i="1"/>
  <c r="AU266" i="1"/>
  <c r="AU222" i="1"/>
  <c r="AU156" i="1"/>
  <c r="AV211" i="1"/>
  <c r="AU177" i="1"/>
  <c r="AU131" i="1"/>
  <c r="AV131" i="1" s="1"/>
  <c r="AW131" i="1" s="1"/>
  <c r="AX131" i="1" s="1"/>
  <c r="AY131" i="1" s="1"/>
  <c r="AZ131" i="1" s="1"/>
  <c r="AU132" i="1"/>
  <c r="AU174" i="1"/>
  <c r="AU295" i="1"/>
  <c r="AX111" i="1"/>
  <c r="AV199" i="1"/>
  <c r="AU272" i="1"/>
  <c r="AU93" i="1"/>
  <c r="AV93" i="1" s="1"/>
  <c r="AU94" i="1"/>
  <c r="AV125" i="1"/>
  <c r="AW125" i="1" s="1"/>
  <c r="AX125" i="1" s="1"/>
  <c r="AV126" i="1"/>
  <c r="AU51" i="1"/>
  <c r="AU213" i="1"/>
  <c r="AU242" i="1"/>
  <c r="AV242" i="1" s="1"/>
  <c r="AV204" i="1"/>
  <c r="AU84" i="1"/>
  <c r="AU85" i="1"/>
  <c r="AU305" i="1"/>
  <c r="AU256" i="1"/>
  <c r="AU163" i="1"/>
  <c r="AU228" i="1"/>
  <c r="AU258" i="1"/>
  <c r="AU259" i="1"/>
  <c r="AU268" i="1"/>
  <c r="AU246" i="1"/>
  <c r="AU39" i="1"/>
  <c r="AU40" i="1"/>
  <c r="AU148" i="1"/>
  <c r="AV148" i="1" s="1"/>
  <c r="AU149" i="1"/>
  <c r="AU83" i="1"/>
  <c r="AV83" i="1" s="1"/>
  <c r="AW83" i="1" s="1"/>
  <c r="AU168" i="1"/>
  <c r="AU307" i="1"/>
  <c r="AU224" i="1"/>
  <c r="AU48" i="1"/>
  <c r="AU47" i="1"/>
  <c r="AV47" i="1" s="1"/>
  <c r="AU304" i="1"/>
  <c r="AU303" i="1"/>
  <c r="AU227" i="1"/>
  <c r="AU180" i="1"/>
  <c r="AU181" i="1"/>
  <c r="AU260" i="1"/>
  <c r="AU275" i="1"/>
  <c r="AU276" i="1"/>
  <c r="AV210" i="1"/>
  <c r="AU309" i="1"/>
  <c r="AU184" i="1"/>
  <c r="AV195" i="1"/>
  <c r="AU296" i="1"/>
  <c r="AU49" i="1"/>
  <c r="AU38" i="1"/>
  <c r="AV38" i="1" s="1"/>
  <c r="AW38" i="1" s="1"/>
  <c r="AX38" i="1" s="1"/>
  <c r="AY38" i="1" s="1"/>
  <c r="AZ38" i="1" s="1"/>
  <c r="BA38" i="1" s="1"/>
  <c r="BB38" i="1" s="1"/>
  <c r="BC38" i="1" s="1"/>
  <c r="BD38" i="1" s="1"/>
  <c r="BE38" i="1" s="1"/>
  <c r="BF38" i="1" s="1"/>
  <c r="BG38" i="1" s="1"/>
  <c r="BH38" i="1" s="1"/>
  <c r="BI38" i="1" s="1"/>
  <c r="BJ38" i="1" s="1"/>
  <c r="BK38" i="1" s="1"/>
  <c r="BL38" i="1" s="1"/>
  <c r="BM38" i="1" s="1"/>
  <c r="BN38" i="1" s="1"/>
  <c r="BO38" i="1" s="1"/>
  <c r="BP38" i="1" s="1"/>
  <c r="BQ38" i="1" s="1"/>
  <c r="BR38" i="1" s="1"/>
  <c r="BS38" i="1" s="1"/>
  <c r="BT38" i="1" s="1"/>
  <c r="BU38" i="1" s="1"/>
  <c r="BV38" i="1" s="1"/>
  <c r="BW38" i="1" s="1"/>
  <c r="BX38" i="1" s="1"/>
  <c r="BY38" i="1" s="1"/>
  <c r="BZ38" i="1" s="1"/>
  <c r="CA38" i="1" s="1"/>
  <c r="CB38" i="1" s="1"/>
  <c r="CC38" i="1" s="1"/>
  <c r="CD38" i="1" s="1"/>
  <c r="CE38" i="1" s="1"/>
  <c r="CF38" i="1" s="1"/>
  <c r="CG38" i="1" s="1"/>
  <c r="CH38" i="1" s="1"/>
  <c r="CI38" i="1" s="1"/>
  <c r="CJ38" i="1" s="1"/>
  <c r="CK38" i="1" s="1"/>
  <c r="CL38" i="1" s="1"/>
  <c r="CM38" i="1" s="1"/>
  <c r="CN38" i="1" s="1"/>
  <c r="CO38" i="1" s="1"/>
  <c r="CP38" i="1" s="1"/>
  <c r="CQ38" i="1" s="1"/>
  <c r="CR38" i="1" s="1"/>
  <c r="CS38" i="1" s="1"/>
  <c r="CT38" i="1" s="1"/>
  <c r="CU38" i="1" s="1"/>
  <c r="CV38" i="1" s="1"/>
  <c r="CW38" i="1" s="1"/>
  <c r="CX38" i="1" s="1"/>
  <c r="CY38" i="1" s="1"/>
  <c r="CZ38" i="1" s="1"/>
  <c r="DA38" i="1" s="1"/>
  <c r="DB38" i="1" s="1"/>
  <c r="DC38" i="1" s="1"/>
  <c r="DD38" i="1" s="1"/>
  <c r="DE38" i="1" s="1"/>
  <c r="DF38" i="1" s="1"/>
  <c r="DG38" i="1" s="1"/>
  <c r="DH38" i="1" s="1"/>
  <c r="DI38" i="1" s="1"/>
  <c r="DJ38" i="1" s="1"/>
  <c r="DK38" i="1" s="1"/>
  <c r="DL38" i="1" s="1"/>
  <c r="DM38" i="1" s="1"/>
  <c r="DN38" i="1" s="1"/>
  <c r="DO38" i="1" s="1"/>
  <c r="DP38" i="1" s="1"/>
  <c r="DQ38" i="1" s="1"/>
  <c r="DR38" i="1" s="1"/>
  <c r="DS38" i="1" s="1"/>
  <c r="DT38" i="1" s="1"/>
  <c r="DU38" i="1" s="1"/>
  <c r="DV38" i="1" s="1"/>
  <c r="DW38" i="1" s="1"/>
  <c r="DX38" i="1" s="1"/>
  <c r="DY38" i="1" s="1"/>
  <c r="DZ38" i="1" s="1"/>
  <c r="EA38" i="1" s="1"/>
  <c r="EB38" i="1" s="1"/>
  <c r="EC38" i="1" s="1"/>
  <c r="ED38" i="1" s="1"/>
  <c r="EE38" i="1" s="1"/>
  <c r="EF38" i="1" s="1"/>
  <c r="EG38" i="1" s="1"/>
  <c r="EH38" i="1" s="1"/>
  <c r="EI38" i="1" s="1"/>
  <c r="EJ38" i="1" s="1"/>
  <c r="EK38" i="1" s="1"/>
  <c r="EL38" i="1" s="1"/>
  <c r="EM38" i="1" s="1"/>
  <c r="EN38" i="1" s="1"/>
  <c r="EO38" i="1" s="1"/>
  <c r="EP38" i="1" s="1"/>
  <c r="EQ38" i="1" s="1"/>
  <c r="ER38" i="1" s="1"/>
  <c r="ES38" i="1" s="1"/>
  <c r="ET38" i="1" s="1"/>
  <c r="EU38" i="1" s="1"/>
  <c r="EV38" i="1" s="1"/>
  <c r="EW38" i="1" s="1"/>
  <c r="EX38" i="1" s="1"/>
  <c r="EY38" i="1" s="1"/>
  <c r="EZ38" i="1" s="1"/>
  <c r="FA38" i="1" s="1"/>
  <c r="FB38" i="1" s="1"/>
  <c r="FC38" i="1" s="1"/>
  <c r="FD38" i="1" s="1"/>
  <c r="FE38" i="1" s="1"/>
  <c r="FF38" i="1" s="1"/>
  <c r="FG38" i="1" s="1"/>
  <c r="FH38" i="1" s="1"/>
  <c r="FI38" i="1" s="1"/>
  <c r="FJ38" i="1" s="1"/>
  <c r="FK38" i="1" s="1"/>
  <c r="FL38" i="1" s="1"/>
  <c r="FM38" i="1" s="1"/>
  <c r="FN38" i="1" s="1"/>
  <c r="FO38" i="1" s="1"/>
  <c r="FP38" i="1" s="1"/>
  <c r="FQ38" i="1" s="1"/>
  <c r="FR38" i="1" s="1"/>
  <c r="FS38" i="1" s="1"/>
  <c r="FT38" i="1" s="1"/>
  <c r="FU38" i="1" s="1"/>
  <c r="FV38" i="1" s="1"/>
  <c r="FW38" i="1" s="1"/>
  <c r="FX38" i="1" s="1"/>
  <c r="FY38" i="1" s="1"/>
  <c r="FZ38" i="1" s="1"/>
  <c r="GA38" i="1" s="1"/>
  <c r="GB38" i="1" s="1"/>
  <c r="GC38" i="1" s="1"/>
  <c r="GD38" i="1" s="1"/>
  <c r="GE38" i="1" s="1"/>
  <c r="GF38" i="1" s="1"/>
  <c r="GG38" i="1" s="1"/>
  <c r="GH38" i="1" s="1"/>
  <c r="GI38" i="1" s="1"/>
  <c r="GJ38" i="1" s="1"/>
  <c r="GK38" i="1" s="1"/>
  <c r="GL38" i="1" s="1"/>
  <c r="GM38" i="1" s="1"/>
  <c r="GN38" i="1" s="1"/>
  <c r="GO38" i="1" s="1"/>
  <c r="GP38" i="1" s="1"/>
  <c r="GQ38" i="1" s="1"/>
  <c r="GR38" i="1" s="1"/>
  <c r="GS38" i="1" s="1"/>
  <c r="GT38" i="1" s="1"/>
  <c r="GU38" i="1" s="1"/>
  <c r="GV38" i="1" s="1"/>
  <c r="GW38" i="1" s="1"/>
  <c r="GX38" i="1" s="1"/>
  <c r="GY38" i="1" s="1"/>
  <c r="GZ38" i="1" s="1"/>
  <c r="HA38" i="1" s="1"/>
  <c r="HB38" i="1" s="1"/>
  <c r="HC38" i="1" s="1"/>
  <c r="HD38" i="1" s="1"/>
  <c r="HE38" i="1" s="1"/>
  <c r="HF38" i="1" s="1"/>
  <c r="HG38" i="1" s="1"/>
  <c r="HH38" i="1" s="1"/>
  <c r="HI38" i="1" s="1"/>
  <c r="HJ38" i="1" s="1"/>
  <c r="AV215" i="1" l="1"/>
  <c r="AV234" i="1"/>
  <c r="AV200" i="1"/>
  <c r="AW197" i="1"/>
  <c r="AV96" i="1"/>
  <c r="AV97" i="1"/>
  <c r="AV238" i="1"/>
  <c r="AV236" i="1"/>
  <c r="AX83" i="1"/>
  <c r="AV254" i="1"/>
  <c r="AV154" i="1"/>
  <c r="AW154" i="1" s="1"/>
  <c r="AX154" i="1" s="1"/>
  <c r="AY154" i="1" s="1"/>
  <c r="AV283" i="1"/>
  <c r="AV252" i="1"/>
  <c r="AV43" i="1"/>
  <c r="AW43" i="1" s="1"/>
  <c r="AV301" i="1"/>
  <c r="AV291" i="1"/>
  <c r="AV313" i="1"/>
  <c r="AV235" i="1"/>
  <c r="AV290" i="1"/>
  <c r="AV288" i="1"/>
  <c r="AV45" i="1"/>
  <c r="AV92" i="1"/>
  <c r="AW92" i="1" s="1"/>
  <c r="AX92" i="1" s="1"/>
  <c r="AV251" i="1"/>
  <c r="AV319" i="1"/>
  <c r="AV168" i="1"/>
  <c r="AV250" i="1"/>
  <c r="AV270" i="1"/>
  <c r="AW202" i="1"/>
  <c r="AV244" i="1"/>
  <c r="AV158" i="1"/>
  <c r="AV220" i="1"/>
  <c r="AV232" i="1"/>
  <c r="AV112" i="1"/>
  <c r="AW112" i="1" s="1"/>
  <c r="AX112" i="1" s="1"/>
  <c r="AY112" i="1" s="1"/>
  <c r="AV113" i="1"/>
  <c r="AV316" i="1"/>
  <c r="AX79" i="1"/>
  <c r="AV256" i="1"/>
  <c r="AV264" i="1"/>
  <c r="AV309" i="1"/>
  <c r="AV233" i="1"/>
  <c r="AV239" i="1"/>
  <c r="AV222" i="1"/>
  <c r="AV160" i="1"/>
  <c r="AV174" i="1"/>
  <c r="AV311" i="1"/>
  <c r="AV172" i="1"/>
  <c r="AW204" i="1"/>
  <c r="AW59" i="1"/>
  <c r="AV51" i="1"/>
  <c r="AV156" i="1"/>
  <c r="AV262" i="1"/>
  <c r="AV141" i="1"/>
  <c r="AW141" i="1" s="1"/>
  <c r="AX141" i="1" s="1"/>
  <c r="AY141" i="1" s="1"/>
  <c r="AV142" i="1"/>
  <c r="AV266" i="1"/>
  <c r="AW58" i="1"/>
  <c r="AW57" i="1"/>
  <c r="AX80" i="1"/>
  <c r="AV320" i="1"/>
  <c r="AV318" i="1"/>
  <c r="AW62" i="1"/>
  <c r="AW61" i="1"/>
  <c r="AX61" i="1" s="1"/>
  <c r="AV272" i="1"/>
  <c r="AW199" i="1"/>
  <c r="AV177" i="1"/>
  <c r="AV219" i="1"/>
  <c r="AV49" i="1"/>
  <c r="AV214" i="1"/>
  <c r="AV294" i="1"/>
  <c r="AV292" i="1"/>
  <c r="AV170" i="1"/>
  <c r="AW206" i="1"/>
  <c r="AV163" i="1"/>
  <c r="AW101" i="1"/>
  <c r="AX101" i="1" s="1"/>
  <c r="AW102" i="1"/>
  <c r="AV317" i="1"/>
  <c r="AW317" i="1" s="1"/>
  <c r="AV284" i="1"/>
  <c r="AV191" i="1"/>
  <c r="AV186" i="1"/>
  <c r="AV165" i="1"/>
  <c r="AV307" i="1"/>
  <c r="AW322" i="1"/>
  <c r="AV193" i="1"/>
  <c r="AW121" i="1"/>
  <c r="AX121" i="1" s="1"/>
  <c r="AX77" i="1"/>
  <c r="AV289" i="1"/>
  <c r="AY106" i="1"/>
  <c r="AZ106" i="1" s="1"/>
  <c r="AV282" i="1"/>
  <c r="AV246" i="1"/>
  <c r="AV248" i="1"/>
  <c r="AV194" i="1"/>
  <c r="AW195" i="1" s="1"/>
  <c r="AV226" i="1"/>
  <c r="AW203" i="1"/>
  <c r="AV304" i="1"/>
  <c r="AV260" i="1"/>
  <c r="AW200" i="1"/>
  <c r="AV296" i="1"/>
  <c r="AV166" i="1"/>
  <c r="AV249" i="1"/>
  <c r="AX78" i="1"/>
  <c r="AV221" i="1"/>
  <c r="AV312" i="1"/>
  <c r="AV188" i="1"/>
  <c r="AV237" i="1"/>
  <c r="AW201" i="1"/>
  <c r="AW122" i="1"/>
  <c r="AW123" i="1"/>
  <c r="AV276" i="1"/>
  <c r="AV39" i="1"/>
  <c r="AW39" i="1" s="1"/>
  <c r="AX39" i="1" s="1"/>
  <c r="AY39" i="1" s="1"/>
  <c r="AZ39" i="1" s="1"/>
  <c r="BA39" i="1" s="1"/>
  <c r="BB39" i="1" s="1"/>
  <c r="BC39" i="1" s="1"/>
  <c r="BD39" i="1" s="1"/>
  <c r="BE39" i="1" s="1"/>
  <c r="BF39" i="1" s="1"/>
  <c r="BG39" i="1" s="1"/>
  <c r="BH39" i="1" s="1"/>
  <c r="BI39" i="1" s="1"/>
  <c r="BJ39" i="1" s="1"/>
  <c r="BK39" i="1" s="1"/>
  <c r="BL39" i="1" s="1"/>
  <c r="BM39" i="1" s="1"/>
  <c r="BN39" i="1" s="1"/>
  <c r="BO39" i="1" s="1"/>
  <c r="BP39" i="1" s="1"/>
  <c r="BQ39" i="1" s="1"/>
  <c r="BR39" i="1" s="1"/>
  <c r="BS39" i="1" s="1"/>
  <c r="BT39" i="1" s="1"/>
  <c r="BU39" i="1" s="1"/>
  <c r="BV39" i="1" s="1"/>
  <c r="BW39" i="1" s="1"/>
  <c r="BX39" i="1" s="1"/>
  <c r="BY39" i="1" s="1"/>
  <c r="BZ39" i="1" s="1"/>
  <c r="CA39" i="1" s="1"/>
  <c r="CB39" i="1" s="1"/>
  <c r="CC39" i="1" s="1"/>
  <c r="CD39" i="1" s="1"/>
  <c r="CE39" i="1" s="1"/>
  <c r="CF39" i="1" s="1"/>
  <c r="CG39" i="1" s="1"/>
  <c r="CH39" i="1" s="1"/>
  <c r="CI39" i="1" s="1"/>
  <c r="CJ39" i="1" s="1"/>
  <c r="CK39" i="1" s="1"/>
  <c r="CL39" i="1" s="1"/>
  <c r="CM39" i="1" s="1"/>
  <c r="CN39" i="1" s="1"/>
  <c r="CO39" i="1" s="1"/>
  <c r="CP39" i="1" s="1"/>
  <c r="CQ39" i="1" s="1"/>
  <c r="CR39" i="1" s="1"/>
  <c r="CS39" i="1" s="1"/>
  <c r="CT39" i="1" s="1"/>
  <c r="CU39" i="1" s="1"/>
  <c r="CV39" i="1" s="1"/>
  <c r="CW39" i="1" s="1"/>
  <c r="CX39" i="1" s="1"/>
  <c r="CY39" i="1" s="1"/>
  <c r="CZ39" i="1" s="1"/>
  <c r="DA39" i="1" s="1"/>
  <c r="DB39" i="1" s="1"/>
  <c r="DC39" i="1" s="1"/>
  <c r="DD39" i="1" s="1"/>
  <c r="DE39" i="1" s="1"/>
  <c r="DF39" i="1" s="1"/>
  <c r="DG39" i="1" s="1"/>
  <c r="DH39" i="1" s="1"/>
  <c r="DI39" i="1" s="1"/>
  <c r="DJ39" i="1" s="1"/>
  <c r="DK39" i="1" s="1"/>
  <c r="DL39" i="1" s="1"/>
  <c r="DM39" i="1" s="1"/>
  <c r="DN39" i="1" s="1"/>
  <c r="DO39" i="1" s="1"/>
  <c r="DP39" i="1" s="1"/>
  <c r="DQ39" i="1" s="1"/>
  <c r="DR39" i="1" s="1"/>
  <c r="DS39" i="1" s="1"/>
  <c r="DT39" i="1" s="1"/>
  <c r="DU39" i="1" s="1"/>
  <c r="DV39" i="1" s="1"/>
  <c r="DW39" i="1" s="1"/>
  <c r="DX39" i="1" s="1"/>
  <c r="DY39" i="1" s="1"/>
  <c r="DZ39" i="1" s="1"/>
  <c r="EA39" i="1" s="1"/>
  <c r="EB39" i="1" s="1"/>
  <c r="EC39" i="1" s="1"/>
  <c r="ED39" i="1" s="1"/>
  <c r="EE39" i="1" s="1"/>
  <c r="EF39" i="1" s="1"/>
  <c r="EG39" i="1" s="1"/>
  <c r="EH39" i="1" s="1"/>
  <c r="EI39" i="1" s="1"/>
  <c r="EJ39" i="1" s="1"/>
  <c r="EK39" i="1" s="1"/>
  <c r="EL39" i="1" s="1"/>
  <c r="EM39" i="1" s="1"/>
  <c r="EN39" i="1" s="1"/>
  <c r="EO39" i="1" s="1"/>
  <c r="EP39" i="1" s="1"/>
  <c r="EQ39" i="1" s="1"/>
  <c r="ER39" i="1" s="1"/>
  <c r="ES39" i="1" s="1"/>
  <c r="ET39" i="1" s="1"/>
  <c r="EU39" i="1" s="1"/>
  <c r="EV39" i="1" s="1"/>
  <c r="EW39" i="1" s="1"/>
  <c r="EX39" i="1" s="1"/>
  <c r="EY39" i="1" s="1"/>
  <c r="EZ39" i="1" s="1"/>
  <c r="FA39" i="1" s="1"/>
  <c r="FB39" i="1" s="1"/>
  <c r="FC39" i="1" s="1"/>
  <c r="FD39" i="1" s="1"/>
  <c r="FE39" i="1" s="1"/>
  <c r="FF39" i="1" s="1"/>
  <c r="FG39" i="1" s="1"/>
  <c r="FH39" i="1" s="1"/>
  <c r="FI39" i="1" s="1"/>
  <c r="FJ39" i="1" s="1"/>
  <c r="FK39" i="1" s="1"/>
  <c r="FL39" i="1" s="1"/>
  <c r="FM39" i="1" s="1"/>
  <c r="FN39" i="1" s="1"/>
  <c r="FO39" i="1" s="1"/>
  <c r="FP39" i="1" s="1"/>
  <c r="FQ39" i="1" s="1"/>
  <c r="FR39" i="1" s="1"/>
  <c r="FS39" i="1" s="1"/>
  <c r="FT39" i="1" s="1"/>
  <c r="FU39" i="1" s="1"/>
  <c r="FV39" i="1" s="1"/>
  <c r="FW39" i="1" s="1"/>
  <c r="FX39" i="1" s="1"/>
  <c r="FY39" i="1" s="1"/>
  <c r="FZ39" i="1" s="1"/>
  <c r="GA39" i="1" s="1"/>
  <c r="GB39" i="1" s="1"/>
  <c r="GC39" i="1" s="1"/>
  <c r="GD39" i="1" s="1"/>
  <c r="GE39" i="1" s="1"/>
  <c r="GF39" i="1" s="1"/>
  <c r="GG39" i="1" s="1"/>
  <c r="GH39" i="1" s="1"/>
  <c r="GI39" i="1" s="1"/>
  <c r="GJ39" i="1" s="1"/>
  <c r="GK39" i="1" s="1"/>
  <c r="GL39" i="1" s="1"/>
  <c r="GM39" i="1" s="1"/>
  <c r="GN39" i="1" s="1"/>
  <c r="GO39" i="1" s="1"/>
  <c r="GP39" i="1" s="1"/>
  <c r="GQ39" i="1" s="1"/>
  <c r="GR39" i="1" s="1"/>
  <c r="GS39" i="1" s="1"/>
  <c r="GT39" i="1" s="1"/>
  <c r="GU39" i="1" s="1"/>
  <c r="GV39" i="1" s="1"/>
  <c r="GW39" i="1" s="1"/>
  <c r="GX39" i="1" s="1"/>
  <c r="GY39" i="1" s="1"/>
  <c r="GZ39" i="1" s="1"/>
  <c r="HA39" i="1" s="1"/>
  <c r="HB39" i="1" s="1"/>
  <c r="HC39" i="1" s="1"/>
  <c r="HD39" i="1" s="1"/>
  <c r="HE39" i="1" s="1"/>
  <c r="HF39" i="1" s="1"/>
  <c r="HG39" i="1" s="1"/>
  <c r="HH39" i="1" s="1"/>
  <c r="HI39" i="1" s="1"/>
  <c r="HJ39" i="1" s="1"/>
  <c r="AV173" i="1"/>
  <c r="AW209" i="1"/>
  <c r="AV52" i="1"/>
  <c r="AV293" i="1"/>
  <c r="AV182" i="1"/>
  <c r="AV258" i="1"/>
  <c r="AX82" i="1"/>
  <c r="AV184" i="1"/>
  <c r="AV180" i="1"/>
  <c r="AV162" i="1"/>
  <c r="AV279" i="1"/>
  <c r="AV228" i="1"/>
  <c r="AV245" i="1"/>
  <c r="AV185" i="1"/>
  <c r="AV306" i="1"/>
  <c r="AV176" i="1"/>
  <c r="AV286" i="1"/>
  <c r="AV285" i="1"/>
  <c r="AV85" i="1"/>
  <c r="AV86" i="1"/>
  <c r="AV229" i="1"/>
  <c r="AV67" i="1"/>
  <c r="AW67" i="1" s="1"/>
  <c r="AX67" i="1" s="1"/>
  <c r="AY67" i="1" s="1"/>
  <c r="AZ67" i="1" s="1"/>
  <c r="BA67" i="1" s="1"/>
  <c r="AV68" i="1"/>
  <c r="AV223" i="1"/>
  <c r="AV224" i="1"/>
  <c r="AV275" i="1"/>
  <c r="AV227" i="1"/>
  <c r="AV149" i="1"/>
  <c r="AW149" i="1" s="1"/>
  <c r="AV150" i="1"/>
  <c r="AV287" i="1"/>
  <c r="AV84" i="1"/>
  <c r="AW84" i="1" s="1"/>
  <c r="AX84" i="1" s="1"/>
  <c r="AV295" i="1"/>
  <c r="AV164" i="1"/>
  <c r="AV273" i="1"/>
  <c r="AV263" i="1"/>
  <c r="AV178" i="1"/>
  <c r="AV255" i="1"/>
  <c r="AV171" i="1"/>
  <c r="AV161" i="1"/>
  <c r="AV159" i="1"/>
  <c r="AV216" i="1"/>
  <c r="AV94" i="1"/>
  <c r="AW94" i="1" s="1"/>
  <c r="AV95" i="1"/>
  <c r="AV54" i="1"/>
  <c r="AW54" i="1" s="1"/>
  <c r="AV55" i="1"/>
  <c r="AV179" i="1"/>
  <c r="AV231" i="1"/>
  <c r="AV230" i="1"/>
  <c r="AV136" i="1"/>
  <c r="AW136" i="1" s="1"/>
  <c r="AX136" i="1" s="1"/>
  <c r="AV137" i="1"/>
  <c r="AV265" i="1"/>
  <c r="AV167" i="1"/>
  <c r="AW47" i="1"/>
  <c r="AV303" i="1"/>
  <c r="AV302" i="1"/>
  <c r="AV183" i="1"/>
  <c r="AV297" i="1"/>
  <c r="AX145" i="1"/>
  <c r="AV267" i="1"/>
  <c r="AX100" i="1"/>
  <c r="AW89" i="1"/>
  <c r="AX89" i="1" s="1"/>
  <c r="AW90" i="1"/>
  <c r="AV213" i="1"/>
  <c r="AV212" i="1"/>
  <c r="AW211" i="1" s="1"/>
  <c r="AW208" i="1"/>
  <c r="AW207" i="1"/>
  <c r="AV299" i="1"/>
  <c r="AV300" i="1"/>
  <c r="AV280" i="1"/>
  <c r="AV281" i="1"/>
  <c r="AV217" i="1"/>
  <c r="AV218" i="1"/>
  <c r="AW108" i="1"/>
  <c r="AX108" i="1" s="1"/>
  <c r="AY108" i="1" s="1"/>
  <c r="AZ108" i="1" s="1"/>
  <c r="AW109" i="1"/>
  <c r="AV189" i="1"/>
  <c r="AV147" i="1"/>
  <c r="AW147" i="1" s="1"/>
  <c r="AX147" i="1" s="1"/>
  <c r="AY147" i="1" s="1"/>
  <c r="AV181" i="1"/>
  <c r="AV50" i="1"/>
  <c r="AV40" i="1"/>
  <c r="AV41" i="1"/>
  <c r="AW198" i="1"/>
  <c r="AV190" i="1"/>
  <c r="AV132" i="1"/>
  <c r="AW132" i="1" s="1"/>
  <c r="AX132" i="1" s="1"/>
  <c r="AY132" i="1" s="1"/>
  <c r="AZ132" i="1" s="1"/>
  <c r="BA132" i="1" s="1"/>
  <c r="AV133" i="1"/>
  <c r="AV117" i="1"/>
  <c r="AW117" i="1" s="1"/>
  <c r="AX117" i="1" s="1"/>
  <c r="AY117" i="1" s="1"/>
  <c r="AV118" i="1"/>
  <c r="AV277" i="1"/>
  <c r="AV157" i="1"/>
  <c r="AV298" i="1"/>
  <c r="AV241" i="1"/>
  <c r="AV225" i="1"/>
  <c r="AV73" i="1"/>
  <c r="AW73" i="1" s="1"/>
  <c r="AX73" i="1" s="1"/>
  <c r="AY73" i="1" s="1"/>
  <c r="AZ73" i="1" s="1"/>
  <c r="AV74" i="1"/>
  <c r="AV310" i="1"/>
  <c r="AV253" i="1"/>
  <c r="AV268" i="1"/>
  <c r="AV269" i="1"/>
  <c r="AW126" i="1"/>
  <c r="AX126" i="1" s="1"/>
  <c r="AY126" i="1" s="1"/>
  <c r="AW127" i="1"/>
  <c r="AV261" i="1"/>
  <c r="AV271" i="1"/>
  <c r="AX81" i="1"/>
  <c r="AV315" i="1"/>
  <c r="AW196" i="1"/>
  <c r="B40" i="25"/>
  <c r="A40" i="25"/>
  <c r="HK38" i="1"/>
  <c r="K40" i="25" s="1"/>
  <c r="F40" i="25"/>
  <c r="G40" i="25" s="1"/>
  <c r="E40" i="25"/>
  <c r="D40" i="25"/>
  <c r="C40" i="25"/>
  <c r="AW210" i="1"/>
  <c r="AV308" i="1"/>
  <c r="AV48" i="1"/>
  <c r="AW48" i="1" s="1"/>
  <c r="AV259" i="1"/>
  <c r="AV305" i="1"/>
  <c r="AV243" i="1"/>
  <c r="AW243" i="1" s="1"/>
  <c r="AV192" i="1"/>
  <c r="AW205" i="1"/>
  <c r="AV187" i="1"/>
  <c r="AV175" i="1"/>
  <c r="AV257" i="1"/>
  <c r="AV169" i="1"/>
  <c r="AV247" i="1"/>
  <c r="AV274" i="1"/>
  <c r="AV314" i="1"/>
  <c r="AY84" i="1" l="1"/>
  <c r="AW235" i="1"/>
  <c r="AW239" i="1"/>
  <c r="AW97" i="1"/>
  <c r="AW98" i="1"/>
  <c r="AW253" i="1"/>
  <c r="AW236" i="1"/>
  <c r="AW44" i="1"/>
  <c r="AX44" i="1" s="1"/>
  <c r="AW50" i="1"/>
  <c r="AX198" i="1"/>
  <c r="AW310" i="1"/>
  <c r="AW294" i="1"/>
  <c r="AW232" i="1"/>
  <c r="AW155" i="1"/>
  <c r="AX155" i="1" s="1"/>
  <c r="AY155" i="1" s="1"/>
  <c r="AZ155" i="1" s="1"/>
  <c r="AW312" i="1"/>
  <c r="AW290" i="1"/>
  <c r="AW291" i="1"/>
  <c r="AW46" i="1"/>
  <c r="AX47" i="1" s="1"/>
  <c r="AW320" i="1"/>
  <c r="AW255" i="1"/>
  <c r="AW159" i="1"/>
  <c r="AW233" i="1"/>
  <c r="AW171" i="1"/>
  <c r="AW251" i="1"/>
  <c r="AW187" i="1"/>
  <c r="AW259" i="1"/>
  <c r="AW265" i="1"/>
  <c r="AW234" i="1"/>
  <c r="AW289" i="1"/>
  <c r="AX203" i="1"/>
  <c r="AW250" i="1"/>
  <c r="AW93" i="1"/>
  <c r="AX93" i="1" s="1"/>
  <c r="AY93" i="1" s="1"/>
  <c r="AW194" i="1"/>
  <c r="AX195" i="1" s="1"/>
  <c r="AW45" i="1"/>
  <c r="AX46" i="1" s="1"/>
  <c r="AW271" i="1"/>
  <c r="AW52" i="1"/>
  <c r="AW181" i="1"/>
  <c r="AY80" i="1"/>
  <c r="AW173" i="1"/>
  <c r="AX60" i="1"/>
  <c r="AW316" i="1"/>
  <c r="AY81" i="1"/>
  <c r="AW215" i="1"/>
  <c r="AW113" i="1"/>
  <c r="AX113" i="1" s="1"/>
  <c r="AY113" i="1" s="1"/>
  <c r="AZ113" i="1" s="1"/>
  <c r="AW114" i="1"/>
  <c r="AW172" i="1"/>
  <c r="AY79" i="1"/>
  <c r="AW274" i="1"/>
  <c r="AW319" i="1"/>
  <c r="AW249" i="1"/>
  <c r="AX201" i="1"/>
  <c r="AX58" i="1"/>
  <c r="AW263" i="1"/>
  <c r="AW308" i="1"/>
  <c r="AW220" i="1"/>
  <c r="AW321" i="1"/>
  <c r="AW177" i="1"/>
  <c r="AW184" i="1"/>
  <c r="AW157" i="1"/>
  <c r="AW245" i="1"/>
  <c r="AW247" i="1"/>
  <c r="AW228" i="1"/>
  <c r="AW318" i="1"/>
  <c r="AW293" i="1"/>
  <c r="AX63" i="1"/>
  <c r="AX62" i="1"/>
  <c r="AY62" i="1" s="1"/>
  <c r="AW142" i="1"/>
  <c r="AX142" i="1" s="1"/>
  <c r="AY142" i="1" s="1"/>
  <c r="AZ142" i="1" s="1"/>
  <c r="AW143" i="1"/>
  <c r="AW295" i="1"/>
  <c r="AX59" i="1"/>
  <c r="AW190" i="1"/>
  <c r="AW305" i="1"/>
  <c r="AW221" i="1"/>
  <c r="AW163" i="1"/>
  <c r="AX199" i="1"/>
  <c r="AW225" i="1"/>
  <c r="AW160" i="1"/>
  <c r="AW292" i="1"/>
  <c r="AX48" i="1"/>
  <c r="AW167" i="1"/>
  <c r="AW283" i="1"/>
  <c r="AX102" i="1"/>
  <c r="AY102" i="1" s="1"/>
  <c r="AX103" i="1"/>
  <c r="AW164" i="1"/>
  <c r="AX122" i="1"/>
  <c r="AY122" i="1" s="1"/>
  <c r="AY83" i="1"/>
  <c r="AZ107" i="1"/>
  <c r="BA107" i="1" s="1"/>
  <c r="AY78" i="1"/>
  <c r="AW257" i="1"/>
  <c r="AX196" i="1"/>
  <c r="AW161" i="1"/>
  <c r="AW222" i="1"/>
  <c r="AW277" i="1"/>
  <c r="AX202" i="1"/>
  <c r="AX200" i="1"/>
  <c r="AW40" i="1"/>
  <c r="AX40" i="1" s="1"/>
  <c r="AY40" i="1" s="1"/>
  <c r="AZ40" i="1" s="1"/>
  <c r="BA40" i="1" s="1"/>
  <c r="BB40" i="1" s="1"/>
  <c r="BC40" i="1" s="1"/>
  <c r="BD40" i="1" s="1"/>
  <c r="BE40" i="1" s="1"/>
  <c r="BF40" i="1" s="1"/>
  <c r="BG40" i="1" s="1"/>
  <c r="BH40" i="1" s="1"/>
  <c r="BI40" i="1" s="1"/>
  <c r="BJ40" i="1" s="1"/>
  <c r="BK40" i="1" s="1"/>
  <c r="BL40" i="1" s="1"/>
  <c r="BM40" i="1" s="1"/>
  <c r="BN40" i="1" s="1"/>
  <c r="BO40" i="1" s="1"/>
  <c r="BP40" i="1" s="1"/>
  <c r="BQ40" i="1" s="1"/>
  <c r="BR40" i="1" s="1"/>
  <c r="BS40" i="1" s="1"/>
  <c r="BT40" i="1" s="1"/>
  <c r="BU40" i="1" s="1"/>
  <c r="BV40" i="1" s="1"/>
  <c r="BW40" i="1" s="1"/>
  <c r="BX40" i="1" s="1"/>
  <c r="BY40" i="1" s="1"/>
  <c r="BZ40" i="1" s="1"/>
  <c r="CA40" i="1" s="1"/>
  <c r="CB40" i="1" s="1"/>
  <c r="CC40" i="1" s="1"/>
  <c r="CD40" i="1" s="1"/>
  <c r="CE40" i="1" s="1"/>
  <c r="CF40" i="1" s="1"/>
  <c r="CG40" i="1" s="1"/>
  <c r="CH40" i="1" s="1"/>
  <c r="CI40" i="1" s="1"/>
  <c r="CJ40" i="1" s="1"/>
  <c r="CK40" i="1" s="1"/>
  <c r="CL40" i="1" s="1"/>
  <c r="CM40" i="1" s="1"/>
  <c r="CN40" i="1" s="1"/>
  <c r="CO40" i="1" s="1"/>
  <c r="CP40" i="1" s="1"/>
  <c r="CQ40" i="1" s="1"/>
  <c r="CR40" i="1" s="1"/>
  <c r="CS40" i="1" s="1"/>
  <c r="CT40" i="1" s="1"/>
  <c r="CU40" i="1" s="1"/>
  <c r="CV40" i="1" s="1"/>
  <c r="CW40" i="1" s="1"/>
  <c r="CX40" i="1" s="1"/>
  <c r="CY40" i="1" s="1"/>
  <c r="CZ40" i="1" s="1"/>
  <c r="DA40" i="1" s="1"/>
  <c r="DB40" i="1" s="1"/>
  <c r="DC40" i="1" s="1"/>
  <c r="DD40" i="1" s="1"/>
  <c r="DE40" i="1" s="1"/>
  <c r="DF40" i="1" s="1"/>
  <c r="DG40" i="1" s="1"/>
  <c r="DH40" i="1" s="1"/>
  <c r="DI40" i="1" s="1"/>
  <c r="DJ40" i="1" s="1"/>
  <c r="DK40" i="1" s="1"/>
  <c r="DL40" i="1" s="1"/>
  <c r="DM40" i="1" s="1"/>
  <c r="DN40" i="1" s="1"/>
  <c r="DO40" i="1" s="1"/>
  <c r="DP40" i="1" s="1"/>
  <c r="DQ40" i="1" s="1"/>
  <c r="DR40" i="1" s="1"/>
  <c r="DS40" i="1" s="1"/>
  <c r="DT40" i="1" s="1"/>
  <c r="DU40" i="1" s="1"/>
  <c r="DV40" i="1" s="1"/>
  <c r="DW40" i="1" s="1"/>
  <c r="DX40" i="1" s="1"/>
  <c r="DY40" i="1" s="1"/>
  <c r="DZ40" i="1" s="1"/>
  <c r="EA40" i="1" s="1"/>
  <c r="EB40" i="1" s="1"/>
  <c r="EC40" i="1" s="1"/>
  <c r="ED40" i="1" s="1"/>
  <c r="EE40" i="1" s="1"/>
  <c r="EF40" i="1" s="1"/>
  <c r="EG40" i="1" s="1"/>
  <c r="EH40" i="1" s="1"/>
  <c r="EI40" i="1" s="1"/>
  <c r="EJ40" i="1" s="1"/>
  <c r="EK40" i="1" s="1"/>
  <c r="EL40" i="1" s="1"/>
  <c r="EM40" i="1" s="1"/>
  <c r="EN40" i="1" s="1"/>
  <c r="EO40" i="1" s="1"/>
  <c r="EP40" i="1" s="1"/>
  <c r="EQ40" i="1" s="1"/>
  <c r="ER40" i="1" s="1"/>
  <c r="ES40" i="1" s="1"/>
  <c r="ET40" i="1" s="1"/>
  <c r="EU40" i="1" s="1"/>
  <c r="EV40" i="1" s="1"/>
  <c r="EW40" i="1" s="1"/>
  <c r="EX40" i="1" s="1"/>
  <c r="EY40" i="1" s="1"/>
  <c r="EZ40" i="1" s="1"/>
  <c r="FA40" i="1" s="1"/>
  <c r="FB40" i="1" s="1"/>
  <c r="FC40" i="1" s="1"/>
  <c r="FD40" i="1" s="1"/>
  <c r="FE40" i="1" s="1"/>
  <c r="FF40" i="1" s="1"/>
  <c r="FG40" i="1" s="1"/>
  <c r="FH40" i="1" s="1"/>
  <c r="FI40" i="1" s="1"/>
  <c r="FJ40" i="1" s="1"/>
  <c r="FK40" i="1" s="1"/>
  <c r="FL40" i="1" s="1"/>
  <c r="FM40" i="1" s="1"/>
  <c r="FN40" i="1" s="1"/>
  <c r="FO40" i="1" s="1"/>
  <c r="FP40" i="1" s="1"/>
  <c r="FQ40" i="1" s="1"/>
  <c r="FR40" i="1" s="1"/>
  <c r="FS40" i="1" s="1"/>
  <c r="FT40" i="1" s="1"/>
  <c r="FU40" i="1" s="1"/>
  <c r="FV40" i="1" s="1"/>
  <c r="FW40" i="1" s="1"/>
  <c r="FX40" i="1" s="1"/>
  <c r="FY40" i="1" s="1"/>
  <c r="FZ40" i="1" s="1"/>
  <c r="GA40" i="1" s="1"/>
  <c r="GB40" i="1" s="1"/>
  <c r="GC40" i="1" s="1"/>
  <c r="GD40" i="1" s="1"/>
  <c r="GE40" i="1" s="1"/>
  <c r="GF40" i="1" s="1"/>
  <c r="GG40" i="1" s="1"/>
  <c r="GH40" i="1" s="1"/>
  <c r="GI40" i="1" s="1"/>
  <c r="GJ40" i="1" s="1"/>
  <c r="GK40" i="1" s="1"/>
  <c r="GL40" i="1" s="1"/>
  <c r="GM40" i="1" s="1"/>
  <c r="GN40" i="1" s="1"/>
  <c r="GO40" i="1" s="1"/>
  <c r="GP40" i="1" s="1"/>
  <c r="GQ40" i="1" s="1"/>
  <c r="GR40" i="1" s="1"/>
  <c r="GS40" i="1" s="1"/>
  <c r="GT40" i="1" s="1"/>
  <c r="GU40" i="1" s="1"/>
  <c r="GV40" i="1" s="1"/>
  <c r="GW40" i="1" s="1"/>
  <c r="GX40" i="1" s="1"/>
  <c r="GY40" i="1" s="1"/>
  <c r="GZ40" i="1" s="1"/>
  <c r="HA40" i="1" s="1"/>
  <c r="HB40" i="1" s="1"/>
  <c r="HC40" i="1" s="1"/>
  <c r="HD40" i="1" s="1"/>
  <c r="HE40" i="1" s="1"/>
  <c r="HF40" i="1" s="1"/>
  <c r="HG40" i="1" s="1"/>
  <c r="HH40" i="1" s="1"/>
  <c r="HI40" i="1" s="1"/>
  <c r="HJ40" i="1" s="1"/>
  <c r="F42" i="25" s="1"/>
  <c r="AW217" i="1"/>
  <c r="AW179" i="1"/>
  <c r="AW183" i="1"/>
  <c r="AW268" i="1"/>
  <c r="AX208" i="1"/>
  <c r="AW237" i="1"/>
  <c r="AW238" i="1"/>
  <c r="AW175" i="1"/>
  <c r="AW264" i="1"/>
  <c r="AW165" i="1"/>
  <c r="AW227" i="1"/>
  <c r="AX123" i="1"/>
  <c r="AX124" i="1"/>
  <c r="AW314" i="1"/>
  <c r="AW298" i="1"/>
  <c r="AW51" i="1"/>
  <c r="AW185" i="1"/>
  <c r="AW272" i="1"/>
  <c r="AW276" i="1"/>
  <c r="AW226" i="1"/>
  <c r="AW302" i="1"/>
  <c r="AW278" i="1"/>
  <c r="AW280" i="1"/>
  <c r="AW213" i="1"/>
  <c r="AW230" i="1"/>
  <c r="AW285" i="1"/>
  <c r="AW284" i="1"/>
  <c r="AW241" i="1"/>
  <c r="AW240" i="1"/>
  <c r="AW133" i="1"/>
  <c r="AX133" i="1" s="1"/>
  <c r="AY133" i="1" s="1"/>
  <c r="AZ133" i="1" s="1"/>
  <c r="BA133" i="1" s="1"/>
  <c r="BB133" i="1" s="1"/>
  <c r="AW134" i="1"/>
  <c r="AW300" i="1"/>
  <c r="AW301" i="1"/>
  <c r="AY101" i="1"/>
  <c r="AW273" i="1"/>
  <c r="AW68" i="1"/>
  <c r="AX68" i="1" s="1"/>
  <c r="AY68" i="1" s="1"/>
  <c r="AZ68" i="1" s="1"/>
  <c r="BA68" i="1" s="1"/>
  <c r="BB68" i="1" s="1"/>
  <c r="AW69" i="1"/>
  <c r="AW49" i="1"/>
  <c r="AX49" i="1" s="1"/>
  <c r="AX205" i="1"/>
  <c r="AX206" i="1"/>
  <c r="AW256" i="1"/>
  <c r="AW299" i="1"/>
  <c r="AW297" i="1"/>
  <c r="AW148" i="1"/>
  <c r="AX148" i="1" s="1"/>
  <c r="AY148" i="1" s="1"/>
  <c r="AZ148" i="1" s="1"/>
  <c r="AW246" i="1"/>
  <c r="AW180" i="1"/>
  <c r="AW269" i="1"/>
  <c r="AW74" i="1"/>
  <c r="AX74" i="1" s="1"/>
  <c r="AY74" i="1" s="1"/>
  <c r="AZ74" i="1" s="1"/>
  <c r="BA74" i="1" s="1"/>
  <c r="AW75" i="1"/>
  <c r="AW304" i="1"/>
  <c r="AW218" i="1"/>
  <c r="AW219" i="1"/>
  <c r="AX207" i="1"/>
  <c r="AW53" i="1"/>
  <c r="AW231" i="1"/>
  <c r="AX197" i="1"/>
  <c r="AW166" i="1"/>
  <c r="AW287" i="1"/>
  <c r="AW286" i="1"/>
  <c r="AW223" i="1"/>
  <c r="AW224" i="1"/>
  <c r="AW288" i="1"/>
  <c r="AW86" i="1"/>
  <c r="AW87" i="1"/>
  <c r="AX209" i="1"/>
  <c r="AW169" i="1"/>
  <c r="AW170" i="1"/>
  <c r="AW192" i="1"/>
  <c r="AW193" i="1"/>
  <c r="AW261" i="1"/>
  <c r="AW262" i="1"/>
  <c r="AW95" i="1"/>
  <c r="AX95" i="1" s="1"/>
  <c r="AW96" i="1"/>
  <c r="AW150" i="1"/>
  <c r="AX150" i="1" s="1"/>
  <c r="AW151" i="1"/>
  <c r="AW229" i="1"/>
  <c r="AW85" i="1"/>
  <c r="AX85" i="1" s="1"/>
  <c r="AY85" i="1" s="1"/>
  <c r="AZ85" i="1" s="1"/>
  <c r="AW306" i="1"/>
  <c r="AW118" i="1"/>
  <c r="AX118" i="1" s="1"/>
  <c r="AY118" i="1" s="1"/>
  <c r="AZ118" i="1" s="1"/>
  <c r="AW119" i="1"/>
  <c r="AW281" i="1"/>
  <c r="AW282" i="1"/>
  <c r="AW254" i="1"/>
  <c r="AW158" i="1"/>
  <c r="AW156" i="1"/>
  <c r="AW260" i="1"/>
  <c r="AW258" i="1"/>
  <c r="AW214" i="1"/>
  <c r="F41" i="25"/>
  <c r="G41" i="25" s="1"/>
  <c r="HK39" i="1"/>
  <c r="K41" i="25" s="1"/>
  <c r="A41" i="25"/>
  <c r="D41" i="25"/>
  <c r="E41" i="25"/>
  <c r="B41" i="25"/>
  <c r="C41" i="25"/>
  <c r="AW186" i="1"/>
  <c r="AW189" i="1"/>
  <c r="AX90" i="1"/>
  <c r="AY90" i="1" s="1"/>
  <c r="AX91" i="1"/>
  <c r="AW267" i="1"/>
  <c r="AW174" i="1"/>
  <c r="AY82" i="1"/>
  <c r="AX204" i="1"/>
  <c r="AW296" i="1"/>
  <c r="AW244" i="1"/>
  <c r="AW307" i="1"/>
  <c r="AW168" i="1"/>
  <c r="AX210" i="1"/>
  <c r="AW315" i="1"/>
  <c r="AW248" i="1"/>
  <c r="AX127" i="1"/>
  <c r="AY127" i="1" s="1"/>
  <c r="AZ127" i="1" s="1"/>
  <c r="AX128" i="1"/>
  <c r="AW188" i="1"/>
  <c r="AW41" i="1"/>
  <c r="AW42" i="1"/>
  <c r="AW176" i="1"/>
  <c r="AW212" i="1"/>
  <c r="AW313" i="1"/>
  <c r="AW303" i="1"/>
  <c r="AW191" i="1"/>
  <c r="AW309" i="1"/>
  <c r="AW178" i="1"/>
  <c r="AW279" i="1"/>
  <c r="AW270" i="1"/>
  <c r="AW266" i="1"/>
  <c r="AW162" i="1"/>
  <c r="AX109" i="1"/>
  <c r="AY109" i="1" s="1"/>
  <c r="AZ109" i="1" s="1"/>
  <c r="BA109" i="1" s="1"/>
  <c r="AX110" i="1"/>
  <c r="AY146" i="1"/>
  <c r="AW242" i="1"/>
  <c r="AW137" i="1"/>
  <c r="AX137" i="1" s="1"/>
  <c r="AY137" i="1" s="1"/>
  <c r="AW138" i="1"/>
  <c r="AW55" i="1"/>
  <c r="AX55" i="1" s="1"/>
  <c r="AW56" i="1"/>
  <c r="AW216" i="1"/>
  <c r="AW252" i="1"/>
  <c r="AW275" i="1"/>
  <c r="AW311" i="1"/>
  <c r="AW182" i="1"/>
  <c r="AX51" i="1" l="1"/>
  <c r="AX194" i="1"/>
  <c r="AX292" i="1"/>
  <c r="AX236" i="1"/>
  <c r="AX235" i="1"/>
  <c r="AX98" i="1"/>
  <c r="AX99" i="1"/>
  <c r="AX254" i="1"/>
  <c r="AX233" i="1"/>
  <c r="AX232" i="1"/>
  <c r="AX216" i="1"/>
  <c r="AX290" i="1"/>
  <c r="AX182" i="1"/>
  <c r="AX252" i="1"/>
  <c r="AX250" i="1"/>
  <c r="AX234" i="1"/>
  <c r="AY200" i="1"/>
  <c r="AZ81" i="1"/>
  <c r="AX309" i="1"/>
  <c r="AX45" i="1"/>
  <c r="AY45" i="1" s="1"/>
  <c r="AZ80" i="1"/>
  <c r="AX214" i="1"/>
  <c r="AX258" i="1"/>
  <c r="AY202" i="1"/>
  <c r="AX256" i="1"/>
  <c r="AX94" i="1"/>
  <c r="AY94" i="1" s="1"/>
  <c r="AZ94" i="1" s="1"/>
  <c r="AX174" i="1"/>
  <c r="AX275" i="1"/>
  <c r="AX172" i="1"/>
  <c r="AZ79" i="1"/>
  <c r="AX320" i="1"/>
  <c r="AX319" i="1"/>
  <c r="AX114" i="1"/>
  <c r="AY114" i="1" s="1"/>
  <c r="AZ114" i="1" s="1"/>
  <c r="BA114" i="1" s="1"/>
  <c r="AX115" i="1"/>
  <c r="AX248" i="1"/>
  <c r="AX270" i="1"/>
  <c r="AX176" i="1"/>
  <c r="AY59" i="1"/>
  <c r="AX264" i="1"/>
  <c r="AX186" i="1"/>
  <c r="AX166" i="1"/>
  <c r="AX263" i="1"/>
  <c r="AX294" i="1"/>
  <c r="AY49" i="1"/>
  <c r="AX296" i="1"/>
  <c r="AY201" i="1"/>
  <c r="AX178" i="1"/>
  <c r="AY197" i="1"/>
  <c r="AX321" i="1"/>
  <c r="AX180" i="1"/>
  <c r="AX322" i="1"/>
  <c r="AX317" i="1"/>
  <c r="AX229" i="1"/>
  <c r="AY61" i="1"/>
  <c r="AX293" i="1"/>
  <c r="AX162" i="1"/>
  <c r="AX212" i="1"/>
  <c r="AX221" i="1"/>
  <c r="AZ82" i="1"/>
  <c r="AX260" i="1"/>
  <c r="AX165" i="1"/>
  <c r="AX156" i="1"/>
  <c r="AX291" i="1"/>
  <c r="AX268" i="1"/>
  <c r="AX158" i="1"/>
  <c r="AX231" i="1"/>
  <c r="AY232" i="1" s="1"/>
  <c r="AX246" i="1"/>
  <c r="AX164" i="1"/>
  <c r="AY199" i="1"/>
  <c r="AX226" i="1"/>
  <c r="AY123" i="1"/>
  <c r="AZ123" i="1" s="1"/>
  <c r="AX143" i="1"/>
  <c r="AY143" i="1" s="1"/>
  <c r="AZ143" i="1" s="1"/>
  <c r="BA143" i="1" s="1"/>
  <c r="AX144" i="1"/>
  <c r="AX160" i="1"/>
  <c r="AX318" i="1"/>
  <c r="AY64" i="1"/>
  <c r="AY63" i="1"/>
  <c r="AZ63" i="1" s="1"/>
  <c r="AY60" i="1"/>
  <c r="AZ60" i="1" s="1"/>
  <c r="AX313" i="1"/>
  <c r="AY103" i="1"/>
  <c r="AZ103" i="1" s="1"/>
  <c r="AY104" i="1"/>
  <c r="AX315" i="1"/>
  <c r="AX242" i="1"/>
  <c r="AX184" i="1"/>
  <c r="AX273" i="1"/>
  <c r="BA108" i="1"/>
  <c r="BB108" i="1" s="1"/>
  <c r="AX168" i="1"/>
  <c r="AX278" i="1"/>
  <c r="AZ84" i="1"/>
  <c r="AY204" i="1"/>
  <c r="AX227" i="1"/>
  <c r="AY198" i="1"/>
  <c r="AX238" i="1"/>
  <c r="AX262" i="1"/>
  <c r="AX284" i="1"/>
  <c r="AX277" i="1"/>
  <c r="AX279" i="1"/>
  <c r="AX307" i="1"/>
  <c r="AX230" i="1"/>
  <c r="AX305" i="1"/>
  <c r="AX228" i="1"/>
  <c r="AY47" i="1"/>
  <c r="AY124" i="1"/>
  <c r="AY125" i="1"/>
  <c r="AX255" i="1"/>
  <c r="AX300" i="1"/>
  <c r="AX237" i="1"/>
  <c r="AX225" i="1"/>
  <c r="AX303" i="1"/>
  <c r="AZ83" i="1"/>
  <c r="AX170" i="1"/>
  <c r="AX213" i="1"/>
  <c r="B42" i="25"/>
  <c r="AX306" i="1"/>
  <c r="AX192" i="1"/>
  <c r="AX223" i="1"/>
  <c r="C42" i="25"/>
  <c r="AY195" i="1"/>
  <c r="E42" i="25"/>
  <c r="AY203" i="1"/>
  <c r="AX188" i="1"/>
  <c r="A42" i="25"/>
  <c r="AX266" i="1"/>
  <c r="HK40" i="1"/>
  <c r="K42" i="25" s="1"/>
  <c r="AX281" i="1"/>
  <c r="AX86" i="1"/>
  <c r="AY86" i="1" s="1"/>
  <c r="AZ86" i="1" s="1"/>
  <c r="BA86" i="1" s="1"/>
  <c r="D42" i="25"/>
  <c r="AY235" i="1"/>
  <c r="AX149" i="1"/>
  <c r="AY149" i="1" s="1"/>
  <c r="AZ149" i="1" s="1"/>
  <c r="BA149" i="1" s="1"/>
  <c r="AX286" i="1"/>
  <c r="AX285" i="1"/>
  <c r="AX75" i="1"/>
  <c r="AY75" i="1" s="1"/>
  <c r="AZ75" i="1" s="1"/>
  <c r="BA75" i="1" s="1"/>
  <c r="BB75" i="1" s="1"/>
  <c r="AX76" i="1"/>
  <c r="AX259" i="1"/>
  <c r="AX251" i="1"/>
  <c r="AY251" i="1" s="1"/>
  <c r="AX42" i="1"/>
  <c r="AX43" i="1"/>
  <c r="AY208" i="1"/>
  <c r="AY207" i="1"/>
  <c r="AX41" i="1"/>
  <c r="AY41" i="1" s="1"/>
  <c r="AZ41" i="1" s="1"/>
  <c r="BA41" i="1" s="1"/>
  <c r="BB41" i="1" s="1"/>
  <c r="BC41" i="1" s="1"/>
  <c r="BD41" i="1" s="1"/>
  <c r="BE41" i="1" s="1"/>
  <c r="BF41" i="1" s="1"/>
  <c r="BG41" i="1" s="1"/>
  <c r="BH41" i="1" s="1"/>
  <c r="BI41" i="1" s="1"/>
  <c r="BJ41" i="1" s="1"/>
  <c r="BK41" i="1" s="1"/>
  <c r="BL41" i="1" s="1"/>
  <c r="BM41" i="1" s="1"/>
  <c r="BN41" i="1" s="1"/>
  <c r="BO41" i="1" s="1"/>
  <c r="BP41" i="1" s="1"/>
  <c r="BQ41" i="1" s="1"/>
  <c r="BR41" i="1" s="1"/>
  <c r="BS41" i="1" s="1"/>
  <c r="BT41" i="1" s="1"/>
  <c r="BU41" i="1" s="1"/>
  <c r="BV41" i="1" s="1"/>
  <c r="BW41" i="1" s="1"/>
  <c r="BX41" i="1" s="1"/>
  <c r="BY41" i="1" s="1"/>
  <c r="BZ41" i="1" s="1"/>
  <c r="CA41" i="1" s="1"/>
  <c r="CB41" i="1" s="1"/>
  <c r="CC41" i="1" s="1"/>
  <c r="CD41" i="1" s="1"/>
  <c r="CE41" i="1" s="1"/>
  <c r="CF41" i="1" s="1"/>
  <c r="CG41" i="1" s="1"/>
  <c r="CH41" i="1" s="1"/>
  <c r="CI41" i="1" s="1"/>
  <c r="CJ41" i="1" s="1"/>
  <c r="CK41" i="1" s="1"/>
  <c r="CL41" i="1" s="1"/>
  <c r="CM41" i="1" s="1"/>
  <c r="CN41" i="1" s="1"/>
  <c r="CO41" i="1" s="1"/>
  <c r="CP41" i="1" s="1"/>
  <c r="CQ41" i="1" s="1"/>
  <c r="CR41" i="1" s="1"/>
  <c r="CS41" i="1" s="1"/>
  <c r="CT41" i="1" s="1"/>
  <c r="CU41" i="1" s="1"/>
  <c r="CV41" i="1" s="1"/>
  <c r="CW41" i="1" s="1"/>
  <c r="CX41" i="1" s="1"/>
  <c r="CY41" i="1" s="1"/>
  <c r="CZ41" i="1" s="1"/>
  <c r="DA41" i="1" s="1"/>
  <c r="DB41" i="1" s="1"/>
  <c r="DC41" i="1" s="1"/>
  <c r="DD41" i="1" s="1"/>
  <c r="DE41" i="1" s="1"/>
  <c r="DF41" i="1" s="1"/>
  <c r="DG41" i="1" s="1"/>
  <c r="DH41" i="1" s="1"/>
  <c r="DI41" i="1" s="1"/>
  <c r="DJ41" i="1" s="1"/>
  <c r="DK41" i="1" s="1"/>
  <c r="DL41" i="1" s="1"/>
  <c r="DM41" i="1" s="1"/>
  <c r="DN41" i="1" s="1"/>
  <c r="DO41" i="1" s="1"/>
  <c r="DP41" i="1" s="1"/>
  <c r="DQ41" i="1" s="1"/>
  <c r="DR41" i="1" s="1"/>
  <c r="DS41" i="1" s="1"/>
  <c r="DT41" i="1" s="1"/>
  <c r="DU41" i="1" s="1"/>
  <c r="DV41" i="1" s="1"/>
  <c r="DW41" i="1" s="1"/>
  <c r="DX41" i="1" s="1"/>
  <c r="DY41" i="1" s="1"/>
  <c r="DZ41" i="1" s="1"/>
  <c r="EA41" i="1" s="1"/>
  <c r="EB41" i="1" s="1"/>
  <c r="EC41" i="1" s="1"/>
  <c r="ED41" i="1" s="1"/>
  <c r="EE41" i="1" s="1"/>
  <c r="EF41" i="1" s="1"/>
  <c r="EG41" i="1" s="1"/>
  <c r="EH41" i="1" s="1"/>
  <c r="EI41" i="1" s="1"/>
  <c r="EJ41" i="1" s="1"/>
  <c r="EK41" i="1" s="1"/>
  <c r="EL41" i="1" s="1"/>
  <c r="EM41" i="1" s="1"/>
  <c r="EN41" i="1" s="1"/>
  <c r="EO41" i="1" s="1"/>
  <c r="EP41" i="1" s="1"/>
  <c r="EQ41" i="1" s="1"/>
  <c r="ER41" i="1" s="1"/>
  <c r="ES41" i="1" s="1"/>
  <c r="ET41" i="1" s="1"/>
  <c r="EU41" i="1" s="1"/>
  <c r="EV41" i="1" s="1"/>
  <c r="EW41" i="1" s="1"/>
  <c r="EX41" i="1" s="1"/>
  <c r="EY41" i="1" s="1"/>
  <c r="EZ41" i="1" s="1"/>
  <c r="FA41" i="1" s="1"/>
  <c r="FB41" i="1" s="1"/>
  <c r="FC41" i="1" s="1"/>
  <c r="FD41" i="1" s="1"/>
  <c r="FE41" i="1" s="1"/>
  <c r="FF41" i="1" s="1"/>
  <c r="FG41" i="1" s="1"/>
  <c r="FH41" i="1" s="1"/>
  <c r="FI41" i="1" s="1"/>
  <c r="FJ41" i="1" s="1"/>
  <c r="FK41" i="1" s="1"/>
  <c r="FL41" i="1" s="1"/>
  <c r="FM41" i="1" s="1"/>
  <c r="FN41" i="1" s="1"/>
  <c r="FO41" i="1" s="1"/>
  <c r="FP41" i="1" s="1"/>
  <c r="FQ41" i="1" s="1"/>
  <c r="FR41" i="1" s="1"/>
  <c r="FS41" i="1" s="1"/>
  <c r="FT41" i="1" s="1"/>
  <c r="FU41" i="1" s="1"/>
  <c r="FV41" i="1" s="1"/>
  <c r="FW41" i="1" s="1"/>
  <c r="FX41" i="1" s="1"/>
  <c r="FY41" i="1" s="1"/>
  <c r="FZ41" i="1" s="1"/>
  <c r="GA41" i="1" s="1"/>
  <c r="GB41" i="1" s="1"/>
  <c r="GC41" i="1" s="1"/>
  <c r="GD41" i="1" s="1"/>
  <c r="GE41" i="1" s="1"/>
  <c r="GF41" i="1" s="1"/>
  <c r="GG41" i="1" s="1"/>
  <c r="GH41" i="1" s="1"/>
  <c r="GI41" i="1" s="1"/>
  <c r="GJ41" i="1" s="1"/>
  <c r="GK41" i="1" s="1"/>
  <c r="GL41" i="1" s="1"/>
  <c r="GM41" i="1" s="1"/>
  <c r="GN41" i="1" s="1"/>
  <c r="GO41" i="1" s="1"/>
  <c r="GP41" i="1" s="1"/>
  <c r="GQ41" i="1" s="1"/>
  <c r="GR41" i="1" s="1"/>
  <c r="GS41" i="1" s="1"/>
  <c r="GT41" i="1" s="1"/>
  <c r="GU41" i="1" s="1"/>
  <c r="GV41" i="1" s="1"/>
  <c r="GW41" i="1" s="1"/>
  <c r="GX41" i="1" s="1"/>
  <c r="GY41" i="1" s="1"/>
  <c r="GZ41" i="1" s="1"/>
  <c r="HA41" i="1" s="1"/>
  <c r="HB41" i="1" s="1"/>
  <c r="HC41" i="1" s="1"/>
  <c r="HD41" i="1" s="1"/>
  <c r="HE41" i="1" s="1"/>
  <c r="HF41" i="1" s="1"/>
  <c r="HG41" i="1" s="1"/>
  <c r="HH41" i="1" s="1"/>
  <c r="HI41" i="1" s="1"/>
  <c r="HJ41" i="1" s="1"/>
  <c r="AX175" i="1"/>
  <c r="AX280" i="1"/>
  <c r="AX295" i="1"/>
  <c r="AY234" i="1"/>
  <c r="AX177" i="1"/>
  <c r="AX183" i="1"/>
  <c r="AX169" i="1"/>
  <c r="AX287" i="1"/>
  <c r="AX219" i="1"/>
  <c r="AX220" i="1"/>
  <c r="AX163" i="1"/>
  <c r="AY206" i="1"/>
  <c r="AX69" i="1"/>
  <c r="AY69" i="1" s="1"/>
  <c r="AZ69" i="1" s="1"/>
  <c r="BA69" i="1" s="1"/>
  <c r="BB69" i="1" s="1"/>
  <c r="BC69" i="1" s="1"/>
  <c r="AX70" i="1"/>
  <c r="AX211" i="1"/>
  <c r="AX191" i="1"/>
  <c r="AX189" i="1"/>
  <c r="AX171" i="1"/>
  <c r="AX185" i="1"/>
  <c r="AX261" i="1"/>
  <c r="AY209" i="1"/>
  <c r="AX161" i="1"/>
  <c r="AX218" i="1"/>
  <c r="AX269" i="1"/>
  <c r="AX50" i="1"/>
  <c r="AY205" i="1"/>
  <c r="AX272" i="1"/>
  <c r="AX187" i="1"/>
  <c r="AX56" i="1"/>
  <c r="AY56" i="1" s="1"/>
  <c r="AX57" i="1"/>
  <c r="AX173" i="1"/>
  <c r="AX265" i="1"/>
  <c r="AX282" i="1"/>
  <c r="AX283" i="1"/>
  <c r="AX217" i="1"/>
  <c r="AY48" i="1"/>
  <c r="AX87" i="1"/>
  <c r="AX88" i="1"/>
  <c r="AX304" i="1"/>
  <c r="AX247" i="1"/>
  <c r="AX134" i="1"/>
  <c r="AY134" i="1" s="1"/>
  <c r="AZ134" i="1" s="1"/>
  <c r="BA134" i="1" s="1"/>
  <c r="BB134" i="1" s="1"/>
  <c r="BC134" i="1" s="1"/>
  <c r="AX135" i="1"/>
  <c r="AX240" i="1"/>
  <c r="AX239" i="1"/>
  <c r="AX276" i="1"/>
  <c r="AX308" i="1"/>
  <c r="AX96" i="1"/>
  <c r="AY96" i="1" s="1"/>
  <c r="AX97" i="1"/>
  <c r="AX243" i="1"/>
  <c r="AX181" i="1"/>
  <c r="AX297" i="1"/>
  <c r="AX298" i="1"/>
  <c r="AX274" i="1"/>
  <c r="AX159" i="1"/>
  <c r="AX241" i="1"/>
  <c r="AX215" i="1"/>
  <c r="AX311" i="1"/>
  <c r="AX312" i="1"/>
  <c r="AX138" i="1"/>
  <c r="AY138" i="1" s="1"/>
  <c r="AZ138" i="1" s="1"/>
  <c r="AX139" i="1"/>
  <c r="AY128" i="1"/>
  <c r="AZ128" i="1" s="1"/>
  <c r="BA128" i="1" s="1"/>
  <c r="AY129" i="1"/>
  <c r="AY196" i="1"/>
  <c r="AX267" i="1"/>
  <c r="G42" i="25"/>
  <c r="AX179" i="1"/>
  <c r="AZ147" i="1"/>
  <c r="AX190" i="1"/>
  <c r="AX257" i="1"/>
  <c r="AX288" i="1"/>
  <c r="AX289" i="1"/>
  <c r="AZ102" i="1"/>
  <c r="AX310" i="1"/>
  <c r="AX253" i="1"/>
  <c r="AY110" i="1"/>
  <c r="AZ110" i="1" s="1"/>
  <c r="BA110" i="1" s="1"/>
  <c r="BB110" i="1" s="1"/>
  <c r="AY111" i="1"/>
  <c r="AX244" i="1"/>
  <c r="AX245" i="1"/>
  <c r="AY91" i="1"/>
  <c r="AZ91" i="1" s="1"/>
  <c r="AY92" i="1"/>
  <c r="AX167" i="1"/>
  <c r="AX119" i="1"/>
  <c r="AY119" i="1" s="1"/>
  <c r="AZ119" i="1" s="1"/>
  <c r="BA119" i="1" s="1"/>
  <c r="AX120" i="1"/>
  <c r="AX222" i="1"/>
  <c r="AX193" i="1"/>
  <c r="AX224" i="1"/>
  <c r="AX316" i="1"/>
  <c r="AX152" i="1"/>
  <c r="AX151" i="1"/>
  <c r="AY151" i="1" s="1"/>
  <c r="AX53" i="1"/>
  <c r="AX52" i="1"/>
  <c r="AY52" i="1" s="1"/>
  <c r="AX157" i="1"/>
  <c r="AX299" i="1"/>
  <c r="AX271" i="1"/>
  <c r="AX314" i="1"/>
  <c r="AX54" i="1"/>
  <c r="AX302" i="1"/>
  <c r="AX301" i="1"/>
  <c r="AX249" i="1"/>
  <c r="AY236" i="1" l="1"/>
  <c r="BA82" i="1"/>
  <c r="AY255" i="1"/>
  <c r="AY291" i="1"/>
  <c r="AY99" i="1"/>
  <c r="AY100" i="1"/>
  <c r="AY179" i="1"/>
  <c r="AY233" i="1"/>
  <c r="AY269" i="1"/>
  <c r="AY187" i="1"/>
  <c r="AY257" i="1"/>
  <c r="AY211" i="1"/>
  <c r="AY46" i="1"/>
  <c r="AZ46" i="1" s="1"/>
  <c r="AZ201" i="1"/>
  <c r="AY319" i="1"/>
  <c r="BA80" i="1"/>
  <c r="AY181" i="1"/>
  <c r="AY263" i="1"/>
  <c r="AY213" i="1"/>
  <c r="AY215" i="1"/>
  <c r="AY95" i="1"/>
  <c r="AZ95" i="1" s="1"/>
  <c r="BA95" i="1" s="1"/>
  <c r="AY173" i="1"/>
  <c r="AZ200" i="1"/>
  <c r="BA81" i="1"/>
  <c r="BB81" i="1" s="1"/>
  <c r="AY320" i="1"/>
  <c r="AY249" i="1"/>
  <c r="AY163" i="1"/>
  <c r="AY259" i="1"/>
  <c r="AY165" i="1"/>
  <c r="AY321" i="1"/>
  <c r="AY167" i="1"/>
  <c r="AY177" i="1"/>
  <c r="AY115" i="1"/>
  <c r="AZ115" i="1" s="1"/>
  <c r="BA115" i="1" s="1"/>
  <c r="BB115" i="1" s="1"/>
  <c r="AY116" i="1"/>
  <c r="AY295" i="1"/>
  <c r="AY247" i="1"/>
  <c r="AY293" i="1"/>
  <c r="AY175" i="1"/>
  <c r="AY292" i="1"/>
  <c r="AY222" i="1"/>
  <c r="AY274" i="1"/>
  <c r="AZ198" i="1"/>
  <c r="BA83" i="1"/>
  <c r="BB83" i="1" s="1"/>
  <c r="AY169" i="1"/>
  <c r="AY161" i="1"/>
  <c r="AY318" i="1"/>
  <c r="AY322" i="1"/>
  <c r="AY157" i="1"/>
  <c r="AY230" i="1"/>
  <c r="AY265" i="1"/>
  <c r="AY231" i="1"/>
  <c r="AY267" i="1"/>
  <c r="AY237" i="1"/>
  <c r="AZ236" i="1" s="1"/>
  <c r="AY144" i="1"/>
  <c r="AZ144" i="1" s="1"/>
  <c r="BA144" i="1" s="1"/>
  <c r="BB144" i="1" s="1"/>
  <c r="AY145" i="1"/>
  <c r="AZ64" i="1"/>
  <c r="BA64" i="1" s="1"/>
  <c r="AZ65" i="1"/>
  <c r="AZ62" i="1"/>
  <c r="AZ196" i="1"/>
  <c r="AZ61" i="1"/>
  <c r="AY314" i="1"/>
  <c r="AY261" i="1"/>
  <c r="AZ199" i="1"/>
  <c r="AY316" i="1"/>
  <c r="AY238" i="1"/>
  <c r="BA84" i="1"/>
  <c r="AY276" i="1"/>
  <c r="AZ105" i="1"/>
  <c r="AZ104" i="1"/>
  <c r="BA104" i="1" s="1"/>
  <c r="AY185" i="1"/>
  <c r="AY278" i="1"/>
  <c r="AZ124" i="1"/>
  <c r="BA124" i="1" s="1"/>
  <c r="AY279" i="1"/>
  <c r="BA85" i="1"/>
  <c r="AY212" i="1"/>
  <c r="AY282" i="1"/>
  <c r="AY210" i="1"/>
  <c r="AZ203" i="1"/>
  <c r="AY228" i="1"/>
  <c r="BB109" i="1"/>
  <c r="BC109" i="1" s="1"/>
  <c r="AY308" i="1"/>
  <c r="AY226" i="1"/>
  <c r="AY256" i="1"/>
  <c r="AZ256" i="1" s="1"/>
  <c r="AY280" i="1"/>
  <c r="AY306" i="1"/>
  <c r="AY229" i="1"/>
  <c r="AY297" i="1"/>
  <c r="AY294" i="1"/>
  <c r="AY264" i="1"/>
  <c r="AY87" i="1"/>
  <c r="AZ87" i="1" s="1"/>
  <c r="BA87" i="1" s="1"/>
  <c r="BB87" i="1" s="1"/>
  <c r="AZ48" i="1"/>
  <c r="AZ202" i="1"/>
  <c r="AY227" i="1"/>
  <c r="AY192" i="1"/>
  <c r="AY299" i="1"/>
  <c r="AY214" i="1"/>
  <c r="AY193" i="1"/>
  <c r="AY252" i="1"/>
  <c r="AZ125" i="1"/>
  <c r="AZ126" i="1"/>
  <c r="AY164" i="1"/>
  <c r="AY301" i="1"/>
  <c r="AY176" i="1"/>
  <c r="AY246" i="1"/>
  <c r="AY241" i="1"/>
  <c r="AY260" i="1"/>
  <c r="AY271" i="1"/>
  <c r="AZ233" i="1"/>
  <c r="AY254" i="1"/>
  <c r="AY216" i="1"/>
  <c r="AY317" i="1"/>
  <c r="AY307" i="1"/>
  <c r="AY218" i="1"/>
  <c r="AZ207" i="1"/>
  <c r="AY156" i="1"/>
  <c r="AY174" i="1"/>
  <c r="AY243" i="1"/>
  <c r="AY189" i="1"/>
  <c r="AY311" i="1"/>
  <c r="AZ235" i="1"/>
  <c r="AZ205" i="1"/>
  <c r="AY188" i="1"/>
  <c r="AY248" i="1"/>
  <c r="AY281" i="1"/>
  <c r="AZ92" i="1"/>
  <c r="BA92" i="1" s="1"/>
  <c r="AZ93" i="1"/>
  <c r="AY289" i="1"/>
  <c r="AY290" i="1"/>
  <c r="AY242" i="1"/>
  <c r="AY50" i="1"/>
  <c r="AZ50" i="1" s="1"/>
  <c r="AY51" i="1"/>
  <c r="AY219" i="1"/>
  <c r="AY53" i="1"/>
  <c r="AZ53" i="1" s="1"/>
  <c r="AY139" i="1"/>
  <c r="AZ139" i="1" s="1"/>
  <c r="BA139" i="1" s="1"/>
  <c r="AY140" i="1"/>
  <c r="AY171" i="1"/>
  <c r="AY172" i="1"/>
  <c r="AY70" i="1"/>
  <c r="AZ70" i="1" s="1"/>
  <c r="BA70" i="1" s="1"/>
  <c r="BB70" i="1" s="1"/>
  <c r="BC70" i="1" s="1"/>
  <c r="BD70" i="1" s="1"/>
  <c r="AY71" i="1"/>
  <c r="AY287" i="1"/>
  <c r="AY43" i="1"/>
  <c r="AY44" i="1"/>
  <c r="AZ111" i="1"/>
  <c r="BA111" i="1" s="1"/>
  <c r="BB111" i="1" s="1"/>
  <c r="BC111" i="1" s="1"/>
  <c r="AZ112" i="1"/>
  <c r="AY288" i="1"/>
  <c r="AY303" i="1"/>
  <c r="AY304" i="1"/>
  <c r="AY54" i="1"/>
  <c r="AY223" i="1"/>
  <c r="AY258" i="1"/>
  <c r="AY309" i="1"/>
  <c r="AY310" i="1"/>
  <c r="AZ197" i="1"/>
  <c r="AY239" i="1"/>
  <c r="AY166" i="1"/>
  <c r="AY283" i="1"/>
  <c r="AY284" i="1"/>
  <c r="AZ204" i="1"/>
  <c r="AZ208" i="1"/>
  <c r="AY42" i="1"/>
  <c r="AZ42" i="1" s="1"/>
  <c r="BA42" i="1" s="1"/>
  <c r="BB42" i="1" s="1"/>
  <c r="BC42" i="1" s="1"/>
  <c r="BD42" i="1" s="1"/>
  <c r="BE42" i="1" s="1"/>
  <c r="BF42" i="1" s="1"/>
  <c r="BG42" i="1" s="1"/>
  <c r="BH42" i="1" s="1"/>
  <c r="BI42" i="1" s="1"/>
  <c r="BJ42" i="1" s="1"/>
  <c r="BK42" i="1" s="1"/>
  <c r="BL42" i="1" s="1"/>
  <c r="BM42" i="1" s="1"/>
  <c r="BN42" i="1" s="1"/>
  <c r="BO42" i="1" s="1"/>
  <c r="BP42" i="1" s="1"/>
  <c r="BQ42" i="1" s="1"/>
  <c r="BR42" i="1" s="1"/>
  <c r="BS42" i="1" s="1"/>
  <c r="BT42" i="1" s="1"/>
  <c r="BU42" i="1" s="1"/>
  <c r="BV42" i="1" s="1"/>
  <c r="BW42" i="1" s="1"/>
  <c r="BX42" i="1" s="1"/>
  <c r="BY42" i="1" s="1"/>
  <c r="BZ42" i="1" s="1"/>
  <c r="CA42" i="1" s="1"/>
  <c r="CB42" i="1" s="1"/>
  <c r="CC42" i="1" s="1"/>
  <c r="CD42" i="1" s="1"/>
  <c r="CE42" i="1" s="1"/>
  <c r="CF42" i="1" s="1"/>
  <c r="CG42" i="1" s="1"/>
  <c r="CH42" i="1" s="1"/>
  <c r="CI42" i="1" s="1"/>
  <c r="CJ42" i="1" s="1"/>
  <c r="CK42" i="1" s="1"/>
  <c r="CL42" i="1" s="1"/>
  <c r="CM42" i="1" s="1"/>
  <c r="CN42" i="1" s="1"/>
  <c r="CO42" i="1" s="1"/>
  <c r="CP42" i="1" s="1"/>
  <c r="CQ42" i="1" s="1"/>
  <c r="CR42" i="1" s="1"/>
  <c r="CS42" i="1" s="1"/>
  <c r="CT42" i="1" s="1"/>
  <c r="CU42" i="1" s="1"/>
  <c r="CV42" i="1" s="1"/>
  <c r="CW42" i="1" s="1"/>
  <c r="CX42" i="1" s="1"/>
  <c r="CY42" i="1" s="1"/>
  <c r="CZ42" i="1" s="1"/>
  <c r="DA42" i="1" s="1"/>
  <c r="DB42" i="1" s="1"/>
  <c r="DC42" i="1" s="1"/>
  <c r="DD42" i="1" s="1"/>
  <c r="DE42" i="1" s="1"/>
  <c r="DF42" i="1" s="1"/>
  <c r="DG42" i="1" s="1"/>
  <c r="DH42" i="1" s="1"/>
  <c r="DI42" i="1" s="1"/>
  <c r="DJ42" i="1" s="1"/>
  <c r="DK42" i="1" s="1"/>
  <c r="DL42" i="1" s="1"/>
  <c r="DM42" i="1" s="1"/>
  <c r="DN42" i="1" s="1"/>
  <c r="DO42" i="1" s="1"/>
  <c r="DP42" i="1" s="1"/>
  <c r="DQ42" i="1" s="1"/>
  <c r="DR42" i="1" s="1"/>
  <c r="DS42" i="1" s="1"/>
  <c r="DT42" i="1" s="1"/>
  <c r="DU42" i="1" s="1"/>
  <c r="DV42" i="1" s="1"/>
  <c r="DW42" i="1" s="1"/>
  <c r="DX42" i="1" s="1"/>
  <c r="DY42" i="1" s="1"/>
  <c r="DZ42" i="1" s="1"/>
  <c r="EA42" i="1" s="1"/>
  <c r="EB42" i="1" s="1"/>
  <c r="EC42" i="1" s="1"/>
  <c r="ED42" i="1" s="1"/>
  <c r="EE42" i="1" s="1"/>
  <c r="EF42" i="1" s="1"/>
  <c r="EG42" i="1" s="1"/>
  <c r="EH42" i="1" s="1"/>
  <c r="EI42" i="1" s="1"/>
  <c r="EJ42" i="1" s="1"/>
  <c r="EK42" i="1" s="1"/>
  <c r="EL42" i="1" s="1"/>
  <c r="EM42" i="1" s="1"/>
  <c r="EN42" i="1" s="1"/>
  <c r="EO42" i="1" s="1"/>
  <c r="EP42" i="1" s="1"/>
  <c r="EQ42" i="1" s="1"/>
  <c r="ER42" i="1" s="1"/>
  <c r="ES42" i="1" s="1"/>
  <c r="ET42" i="1" s="1"/>
  <c r="EU42" i="1" s="1"/>
  <c r="EV42" i="1" s="1"/>
  <c r="EW42" i="1" s="1"/>
  <c r="EX42" i="1" s="1"/>
  <c r="EY42" i="1" s="1"/>
  <c r="EZ42" i="1" s="1"/>
  <c r="FA42" i="1" s="1"/>
  <c r="FB42" i="1" s="1"/>
  <c r="FC42" i="1" s="1"/>
  <c r="FD42" i="1" s="1"/>
  <c r="FE42" i="1" s="1"/>
  <c r="FF42" i="1" s="1"/>
  <c r="FG42" i="1" s="1"/>
  <c r="FH42" i="1" s="1"/>
  <c r="FI42" i="1" s="1"/>
  <c r="FJ42" i="1" s="1"/>
  <c r="FK42" i="1" s="1"/>
  <c r="FL42" i="1" s="1"/>
  <c r="FM42" i="1" s="1"/>
  <c r="FN42" i="1" s="1"/>
  <c r="FO42" i="1" s="1"/>
  <c r="FP42" i="1" s="1"/>
  <c r="FQ42" i="1" s="1"/>
  <c r="FR42" i="1" s="1"/>
  <c r="FS42" i="1" s="1"/>
  <c r="FT42" i="1" s="1"/>
  <c r="FU42" i="1" s="1"/>
  <c r="FV42" i="1" s="1"/>
  <c r="FW42" i="1" s="1"/>
  <c r="FX42" i="1" s="1"/>
  <c r="FY42" i="1" s="1"/>
  <c r="FZ42" i="1" s="1"/>
  <c r="GA42" i="1" s="1"/>
  <c r="GB42" i="1" s="1"/>
  <c r="GC42" i="1" s="1"/>
  <c r="GD42" i="1" s="1"/>
  <c r="GE42" i="1" s="1"/>
  <c r="GF42" i="1" s="1"/>
  <c r="GG42" i="1" s="1"/>
  <c r="GH42" i="1" s="1"/>
  <c r="GI42" i="1" s="1"/>
  <c r="GJ42" i="1" s="1"/>
  <c r="GK42" i="1" s="1"/>
  <c r="GL42" i="1" s="1"/>
  <c r="GM42" i="1" s="1"/>
  <c r="GN42" i="1" s="1"/>
  <c r="GO42" i="1" s="1"/>
  <c r="GP42" i="1" s="1"/>
  <c r="GQ42" i="1" s="1"/>
  <c r="GR42" i="1" s="1"/>
  <c r="GS42" i="1" s="1"/>
  <c r="GT42" i="1" s="1"/>
  <c r="GU42" i="1" s="1"/>
  <c r="GV42" i="1" s="1"/>
  <c r="GW42" i="1" s="1"/>
  <c r="GX42" i="1" s="1"/>
  <c r="GY42" i="1" s="1"/>
  <c r="GZ42" i="1" s="1"/>
  <c r="HA42" i="1" s="1"/>
  <c r="HB42" i="1" s="1"/>
  <c r="HC42" i="1" s="1"/>
  <c r="HD42" i="1" s="1"/>
  <c r="HE42" i="1" s="1"/>
  <c r="HF42" i="1" s="1"/>
  <c r="HG42" i="1" s="1"/>
  <c r="HH42" i="1" s="1"/>
  <c r="HI42" i="1" s="1"/>
  <c r="HJ42" i="1" s="1"/>
  <c r="AY76" i="1"/>
  <c r="AZ76" i="1" s="1"/>
  <c r="BA76" i="1" s="1"/>
  <c r="BB76" i="1" s="1"/>
  <c r="BC76" i="1" s="1"/>
  <c r="AY77" i="1"/>
  <c r="AY296" i="1"/>
  <c r="AY55" i="1"/>
  <c r="AY302" i="1"/>
  <c r="AY162" i="1"/>
  <c r="AY250" i="1"/>
  <c r="AY245" i="1"/>
  <c r="AY244" i="1"/>
  <c r="AY275" i="1"/>
  <c r="BA103" i="1"/>
  <c r="AY190" i="1"/>
  <c r="AY312" i="1"/>
  <c r="AY240" i="1"/>
  <c r="AY88" i="1"/>
  <c r="AY89" i="1"/>
  <c r="AY57" i="1"/>
  <c r="AZ57" i="1" s="1"/>
  <c r="AY58" i="1"/>
  <c r="AZ206" i="1"/>
  <c r="AY262" i="1"/>
  <c r="AY268" i="1"/>
  <c r="AY315" i="1"/>
  <c r="A43" i="25"/>
  <c r="E43" i="25"/>
  <c r="C43" i="25"/>
  <c r="D43" i="25"/>
  <c r="B43" i="25"/>
  <c r="HK41" i="1"/>
  <c r="K43" i="25" s="1"/>
  <c r="F43" i="25"/>
  <c r="G43" i="25" s="1"/>
  <c r="AY150" i="1"/>
  <c r="AZ150" i="1" s="1"/>
  <c r="BA150" i="1" s="1"/>
  <c r="BB150" i="1" s="1"/>
  <c r="AY285" i="1"/>
  <c r="AZ129" i="1"/>
  <c r="BA129" i="1" s="1"/>
  <c r="BB129" i="1" s="1"/>
  <c r="AZ130" i="1"/>
  <c r="AY159" i="1"/>
  <c r="AY160" i="1"/>
  <c r="AY97" i="1"/>
  <c r="AZ97" i="1" s="1"/>
  <c r="AY98" i="1"/>
  <c r="AY186" i="1"/>
  <c r="AY253" i="1"/>
  <c r="AY191" i="1"/>
  <c r="AY194" i="1"/>
  <c r="AY305" i="1"/>
  <c r="AY286" i="1"/>
  <c r="AY135" i="1"/>
  <c r="AZ135" i="1" s="1"/>
  <c r="BA135" i="1" s="1"/>
  <c r="BB135" i="1" s="1"/>
  <c r="BC135" i="1" s="1"/>
  <c r="BD135" i="1" s="1"/>
  <c r="AY136" i="1"/>
  <c r="AY272" i="1"/>
  <c r="AY183" i="1"/>
  <c r="AY184" i="1"/>
  <c r="AY225" i="1"/>
  <c r="AY224" i="1"/>
  <c r="BA148" i="1"/>
  <c r="AY152" i="1"/>
  <c r="AZ152" i="1" s="1"/>
  <c r="AY153" i="1"/>
  <c r="AY180" i="1"/>
  <c r="AY168" i="1"/>
  <c r="AY273" i="1"/>
  <c r="AY217" i="1"/>
  <c r="AY270" i="1"/>
  <c r="AY266" i="1"/>
  <c r="AY300" i="1"/>
  <c r="AY170" i="1"/>
  <c r="AY120" i="1"/>
  <c r="AZ120" i="1" s="1"/>
  <c r="BA120" i="1" s="1"/>
  <c r="BB120" i="1" s="1"/>
  <c r="AY121" i="1"/>
  <c r="AY277" i="1"/>
  <c r="AY178" i="1"/>
  <c r="AY313" i="1"/>
  <c r="AY298" i="1"/>
  <c r="AY182" i="1"/>
  <c r="AY220" i="1"/>
  <c r="AY221" i="1"/>
  <c r="AZ234" i="1"/>
  <c r="AY158" i="1"/>
  <c r="AZ232" i="1" l="1"/>
  <c r="AZ250" i="1"/>
  <c r="AZ164" i="1"/>
  <c r="AZ100" i="1"/>
  <c r="AZ101" i="1"/>
  <c r="AZ210" i="1"/>
  <c r="AZ178" i="1"/>
  <c r="AZ212" i="1"/>
  <c r="BA211" i="1" s="1"/>
  <c r="AZ47" i="1"/>
  <c r="BA47" i="1" s="1"/>
  <c r="AZ168" i="1"/>
  <c r="BA200" i="1"/>
  <c r="AZ298" i="1"/>
  <c r="AZ266" i="1"/>
  <c r="AZ296" i="1"/>
  <c r="AZ293" i="1"/>
  <c r="AZ214" i="1"/>
  <c r="AZ166" i="1"/>
  <c r="AZ186" i="1"/>
  <c r="AZ211" i="1"/>
  <c r="AZ264" i="1"/>
  <c r="AZ313" i="1"/>
  <c r="AZ319" i="1"/>
  <c r="AZ180" i="1"/>
  <c r="AZ321" i="1"/>
  <c r="AZ96" i="1"/>
  <c r="BA96" i="1" s="1"/>
  <c r="BB96" i="1" s="1"/>
  <c r="AZ320" i="1"/>
  <c r="AZ322" i="1"/>
  <c r="AZ270" i="1"/>
  <c r="AZ275" i="1"/>
  <c r="AZ300" i="1"/>
  <c r="AZ156" i="1"/>
  <c r="AZ230" i="1"/>
  <c r="BB82" i="1"/>
  <c r="BC82" i="1" s="1"/>
  <c r="AZ246" i="1"/>
  <c r="AZ213" i="1"/>
  <c r="AZ248" i="1"/>
  <c r="AZ237" i="1"/>
  <c r="BA236" i="1" s="1"/>
  <c r="BB85" i="1"/>
  <c r="AZ238" i="1"/>
  <c r="AZ294" i="1"/>
  <c r="AZ317" i="1"/>
  <c r="AZ176" i="1"/>
  <c r="AZ116" i="1"/>
  <c r="BA116" i="1" s="1"/>
  <c r="BB116" i="1" s="1"/>
  <c r="BC116" i="1" s="1"/>
  <c r="AZ117" i="1"/>
  <c r="AZ240" i="1"/>
  <c r="AZ161" i="1"/>
  <c r="AZ162" i="1"/>
  <c r="BA199" i="1"/>
  <c r="AZ231" i="1"/>
  <c r="BA232" i="1" s="1"/>
  <c r="BB86" i="1"/>
  <c r="AZ193" i="1"/>
  <c r="AZ174" i="1"/>
  <c r="AZ217" i="1"/>
  <c r="AZ292" i="1"/>
  <c r="AZ158" i="1"/>
  <c r="BA62" i="1"/>
  <c r="AZ255" i="1"/>
  <c r="BA125" i="1"/>
  <c r="AZ254" i="1"/>
  <c r="AZ260" i="1"/>
  <c r="BA205" i="1"/>
  <c r="BB84" i="1"/>
  <c r="BC84" i="1" s="1"/>
  <c r="AZ215" i="1"/>
  <c r="AZ281" i="1"/>
  <c r="AZ55" i="1"/>
  <c r="AZ282" i="1"/>
  <c r="BA66" i="1"/>
  <c r="BA65" i="1"/>
  <c r="BB65" i="1" s="1"/>
  <c r="BA63" i="1"/>
  <c r="AZ145" i="1"/>
  <c r="BA145" i="1" s="1"/>
  <c r="BB145" i="1" s="1"/>
  <c r="BC145" i="1" s="1"/>
  <c r="AZ146" i="1"/>
  <c r="BA61" i="1"/>
  <c r="AZ228" i="1"/>
  <c r="BA234" i="1"/>
  <c r="AZ247" i="1"/>
  <c r="AZ175" i="1"/>
  <c r="AZ209" i="1"/>
  <c r="BA105" i="1"/>
  <c r="BB105" i="1" s="1"/>
  <c r="BA106" i="1"/>
  <c r="AZ278" i="1"/>
  <c r="AZ49" i="1"/>
  <c r="BA49" i="1" s="1"/>
  <c r="AZ173" i="1"/>
  <c r="AZ191" i="1"/>
  <c r="AZ307" i="1"/>
  <c r="AZ163" i="1"/>
  <c r="AZ229" i="1"/>
  <c r="AZ279" i="1"/>
  <c r="AZ280" i="1"/>
  <c r="AZ242" i="1"/>
  <c r="AZ227" i="1"/>
  <c r="BC110" i="1"/>
  <c r="BD110" i="1" s="1"/>
  <c r="BA206" i="1"/>
  <c r="AZ309" i="1"/>
  <c r="AZ261" i="1"/>
  <c r="AZ88" i="1"/>
  <c r="BA88" i="1" s="1"/>
  <c r="BB88" i="1" s="1"/>
  <c r="BC88" i="1" s="1"/>
  <c r="AZ311" i="1"/>
  <c r="AZ182" i="1"/>
  <c r="AZ184" i="1"/>
  <c r="AZ244" i="1"/>
  <c r="BA203" i="1"/>
  <c r="AZ273" i="1"/>
  <c r="AZ172" i="1"/>
  <c r="AZ318" i="1"/>
  <c r="AZ308" i="1"/>
  <c r="AZ286" i="1"/>
  <c r="BA201" i="1"/>
  <c r="AZ222" i="1"/>
  <c r="AZ253" i="1"/>
  <c r="BA202" i="1"/>
  <c r="BA204" i="1"/>
  <c r="AZ188" i="1"/>
  <c r="AZ243" i="1"/>
  <c r="AZ265" i="1"/>
  <c r="AZ170" i="1"/>
  <c r="AZ56" i="1"/>
  <c r="BA126" i="1"/>
  <c r="BA127" i="1"/>
  <c r="AZ249" i="1"/>
  <c r="AZ51" i="1"/>
  <c r="BA51" i="1" s="1"/>
  <c r="AZ160" i="1"/>
  <c r="AZ251" i="1"/>
  <c r="AZ302" i="1"/>
  <c r="AZ288" i="1"/>
  <c r="AZ219" i="1"/>
  <c r="AZ220" i="1"/>
  <c r="AZ312" i="1"/>
  <c r="AZ316" i="1"/>
  <c r="AZ315" i="1"/>
  <c r="AZ245" i="1"/>
  <c r="AZ283" i="1"/>
  <c r="AZ276" i="1"/>
  <c r="AZ185" i="1"/>
  <c r="AZ167" i="1"/>
  <c r="AZ224" i="1"/>
  <c r="AZ272" i="1"/>
  <c r="AZ305" i="1"/>
  <c r="AZ306" i="1"/>
  <c r="AZ299" i="1"/>
  <c r="AZ187" i="1"/>
  <c r="AZ179" i="1"/>
  <c r="AZ44" i="1"/>
  <c r="AZ45" i="1"/>
  <c r="AZ277" i="1"/>
  <c r="AZ58" i="1"/>
  <c r="BA58" i="1" s="1"/>
  <c r="AZ59" i="1"/>
  <c r="AZ301" i="1"/>
  <c r="AZ169" i="1"/>
  <c r="AZ239" i="1"/>
  <c r="AZ257" i="1"/>
  <c r="AZ258" i="1"/>
  <c r="AZ43" i="1"/>
  <c r="BA43" i="1" s="1"/>
  <c r="BB43" i="1" s="1"/>
  <c r="BC43" i="1" s="1"/>
  <c r="BD43" i="1" s="1"/>
  <c r="BE43" i="1" s="1"/>
  <c r="BF43" i="1" s="1"/>
  <c r="BG43" i="1" s="1"/>
  <c r="BH43" i="1" s="1"/>
  <c r="BI43" i="1" s="1"/>
  <c r="BJ43" i="1" s="1"/>
  <c r="BK43" i="1" s="1"/>
  <c r="BL43" i="1" s="1"/>
  <c r="BM43" i="1" s="1"/>
  <c r="BN43" i="1" s="1"/>
  <c r="BO43" i="1" s="1"/>
  <c r="BP43" i="1" s="1"/>
  <c r="BQ43" i="1" s="1"/>
  <c r="BR43" i="1" s="1"/>
  <c r="BS43" i="1" s="1"/>
  <c r="BT43" i="1" s="1"/>
  <c r="BU43" i="1" s="1"/>
  <c r="BV43" i="1" s="1"/>
  <c r="BW43" i="1" s="1"/>
  <c r="BX43" i="1" s="1"/>
  <c r="BY43" i="1" s="1"/>
  <c r="BZ43" i="1" s="1"/>
  <c r="CA43" i="1" s="1"/>
  <c r="CB43" i="1" s="1"/>
  <c r="CC43" i="1" s="1"/>
  <c r="CD43" i="1" s="1"/>
  <c r="CE43" i="1" s="1"/>
  <c r="CF43" i="1" s="1"/>
  <c r="CG43" i="1" s="1"/>
  <c r="CH43" i="1" s="1"/>
  <c r="CI43" i="1" s="1"/>
  <c r="CJ43" i="1" s="1"/>
  <c r="CK43" i="1" s="1"/>
  <c r="CL43" i="1" s="1"/>
  <c r="CM43" i="1" s="1"/>
  <c r="CN43" i="1" s="1"/>
  <c r="CO43" i="1" s="1"/>
  <c r="CP43" i="1" s="1"/>
  <c r="CQ43" i="1" s="1"/>
  <c r="CR43" i="1" s="1"/>
  <c r="CS43" i="1" s="1"/>
  <c r="CT43" i="1" s="1"/>
  <c r="CU43" i="1" s="1"/>
  <c r="CV43" i="1" s="1"/>
  <c r="CW43" i="1" s="1"/>
  <c r="CX43" i="1" s="1"/>
  <c r="CY43" i="1" s="1"/>
  <c r="CZ43" i="1" s="1"/>
  <c r="DA43" i="1" s="1"/>
  <c r="DB43" i="1" s="1"/>
  <c r="DC43" i="1" s="1"/>
  <c r="DD43" i="1" s="1"/>
  <c r="DE43" i="1" s="1"/>
  <c r="DF43" i="1" s="1"/>
  <c r="DG43" i="1" s="1"/>
  <c r="DH43" i="1" s="1"/>
  <c r="DI43" i="1" s="1"/>
  <c r="DJ43" i="1" s="1"/>
  <c r="DK43" i="1" s="1"/>
  <c r="DL43" i="1" s="1"/>
  <c r="DM43" i="1" s="1"/>
  <c r="DN43" i="1" s="1"/>
  <c r="DO43" i="1" s="1"/>
  <c r="DP43" i="1" s="1"/>
  <c r="DQ43" i="1" s="1"/>
  <c r="DR43" i="1" s="1"/>
  <c r="DS43" i="1" s="1"/>
  <c r="DT43" i="1" s="1"/>
  <c r="DU43" i="1" s="1"/>
  <c r="DV43" i="1" s="1"/>
  <c r="DW43" i="1" s="1"/>
  <c r="DX43" i="1" s="1"/>
  <c r="DY43" i="1" s="1"/>
  <c r="DZ43" i="1" s="1"/>
  <c r="EA43" i="1" s="1"/>
  <c r="EB43" i="1" s="1"/>
  <c r="EC43" i="1" s="1"/>
  <c r="ED43" i="1" s="1"/>
  <c r="EE43" i="1" s="1"/>
  <c r="EF43" i="1" s="1"/>
  <c r="EG43" i="1" s="1"/>
  <c r="EH43" i="1" s="1"/>
  <c r="EI43" i="1" s="1"/>
  <c r="EJ43" i="1" s="1"/>
  <c r="EK43" i="1" s="1"/>
  <c r="EL43" i="1" s="1"/>
  <c r="EM43" i="1" s="1"/>
  <c r="EN43" i="1" s="1"/>
  <c r="EO43" i="1" s="1"/>
  <c r="EP43" i="1" s="1"/>
  <c r="EQ43" i="1" s="1"/>
  <c r="ER43" i="1" s="1"/>
  <c r="ES43" i="1" s="1"/>
  <c r="ET43" i="1" s="1"/>
  <c r="EU43" i="1" s="1"/>
  <c r="EV43" i="1" s="1"/>
  <c r="EW43" i="1" s="1"/>
  <c r="EX43" i="1" s="1"/>
  <c r="EY43" i="1" s="1"/>
  <c r="EZ43" i="1" s="1"/>
  <c r="FA43" i="1" s="1"/>
  <c r="FB43" i="1" s="1"/>
  <c r="FC43" i="1" s="1"/>
  <c r="FD43" i="1" s="1"/>
  <c r="FE43" i="1" s="1"/>
  <c r="FF43" i="1" s="1"/>
  <c r="FG43" i="1" s="1"/>
  <c r="FH43" i="1" s="1"/>
  <c r="FI43" i="1" s="1"/>
  <c r="FJ43" i="1" s="1"/>
  <c r="FK43" i="1" s="1"/>
  <c r="FL43" i="1" s="1"/>
  <c r="FM43" i="1" s="1"/>
  <c r="FN43" i="1" s="1"/>
  <c r="FO43" i="1" s="1"/>
  <c r="FP43" i="1" s="1"/>
  <c r="FQ43" i="1" s="1"/>
  <c r="FR43" i="1" s="1"/>
  <c r="FS43" i="1" s="1"/>
  <c r="FT43" i="1" s="1"/>
  <c r="FU43" i="1" s="1"/>
  <c r="FV43" i="1" s="1"/>
  <c r="FW43" i="1" s="1"/>
  <c r="FX43" i="1" s="1"/>
  <c r="FY43" i="1" s="1"/>
  <c r="FZ43" i="1" s="1"/>
  <c r="GA43" i="1" s="1"/>
  <c r="GB43" i="1" s="1"/>
  <c r="GC43" i="1" s="1"/>
  <c r="GD43" i="1" s="1"/>
  <c r="GE43" i="1" s="1"/>
  <c r="GF43" i="1" s="1"/>
  <c r="GG43" i="1" s="1"/>
  <c r="GH43" i="1" s="1"/>
  <c r="GI43" i="1" s="1"/>
  <c r="GJ43" i="1" s="1"/>
  <c r="GK43" i="1" s="1"/>
  <c r="GL43" i="1" s="1"/>
  <c r="GM43" i="1" s="1"/>
  <c r="GN43" i="1" s="1"/>
  <c r="GO43" i="1" s="1"/>
  <c r="GP43" i="1" s="1"/>
  <c r="GQ43" i="1" s="1"/>
  <c r="GR43" i="1" s="1"/>
  <c r="GS43" i="1" s="1"/>
  <c r="GT43" i="1" s="1"/>
  <c r="GU43" i="1" s="1"/>
  <c r="GV43" i="1" s="1"/>
  <c r="GW43" i="1" s="1"/>
  <c r="GX43" i="1" s="1"/>
  <c r="GY43" i="1" s="1"/>
  <c r="GZ43" i="1" s="1"/>
  <c r="HA43" i="1" s="1"/>
  <c r="HB43" i="1" s="1"/>
  <c r="HC43" i="1" s="1"/>
  <c r="HD43" i="1" s="1"/>
  <c r="HE43" i="1" s="1"/>
  <c r="HF43" i="1" s="1"/>
  <c r="HG43" i="1" s="1"/>
  <c r="HH43" i="1" s="1"/>
  <c r="HI43" i="1" s="1"/>
  <c r="HJ43" i="1" s="1"/>
  <c r="AZ171" i="1"/>
  <c r="BA93" i="1"/>
  <c r="BB93" i="1" s="1"/>
  <c r="BA94" i="1"/>
  <c r="AZ157" i="1"/>
  <c r="AZ274" i="1"/>
  <c r="AZ136" i="1"/>
  <c r="BA136" i="1" s="1"/>
  <c r="BB136" i="1" s="1"/>
  <c r="BC136" i="1" s="1"/>
  <c r="BD136" i="1" s="1"/>
  <c r="BE136" i="1" s="1"/>
  <c r="AZ137" i="1"/>
  <c r="AZ218" i="1"/>
  <c r="AZ269" i="1"/>
  <c r="AZ268" i="1"/>
  <c r="AZ190" i="1"/>
  <c r="BA198" i="1"/>
  <c r="BA197" i="1"/>
  <c r="AZ223" i="1"/>
  <c r="BA207" i="1"/>
  <c r="BB125" i="1"/>
  <c r="AZ140" i="1"/>
  <c r="BA140" i="1" s="1"/>
  <c r="BB140" i="1" s="1"/>
  <c r="AZ141" i="1"/>
  <c r="AZ259" i="1"/>
  <c r="AZ225" i="1"/>
  <c r="AZ226" i="1"/>
  <c r="AZ151" i="1"/>
  <c r="BA151" i="1" s="1"/>
  <c r="BB151" i="1" s="1"/>
  <c r="BC151" i="1" s="1"/>
  <c r="AZ194" i="1"/>
  <c r="AZ195" i="1"/>
  <c r="BA130" i="1"/>
  <c r="BB130" i="1" s="1"/>
  <c r="BC130" i="1" s="1"/>
  <c r="BA131" i="1"/>
  <c r="BB104" i="1"/>
  <c r="AZ192" i="1"/>
  <c r="AZ77" i="1"/>
  <c r="BA77" i="1" s="1"/>
  <c r="BB77" i="1" s="1"/>
  <c r="BC77" i="1" s="1"/>
  <c r="BD77" i="1" s="1"/>
  <c r="AZ78" i="1"/>
  <c r="AZ54" i="1"/>
  <c r="BA54" i="1" s="1"/>
  <c r="BA112" i="1"/>
  <c r="BB112" i="1" s="1"/>
  <c r="BC112" i="1" s="1"/>
  <c r="BD112" i="1" s="1"/>
  <c r="BA113" i="1"/>
  <c r="AZ216" i="1"/>
  <c r="AZ121" i="1"/>
  <c r="BA121" i="1" s="1"/>
  <c r="BB121" i="1" s="1"/>
  <c r="BC121" i="1" s="1"/>
  <c r="AZ122" i="1"/>
  <c r="AZ159" i="1"/>
  <c r="AZ221" i="1"/>
  <c r="AZ271" i="1"/>
  <c r="AZ153" i="1"/>
  <c r="BA153" i="1" s="1"/>
  <c r="AZ154" i="1"/>
  <c r="AZ177" i="1"/>
  <c r="BA177" i="1" s="1"/>
  <c r="AZ262" i="1"/>
  <c r="AZ263" i="1"/>
  <c r="AZ89" i="1"/>
  <c r="AZ90" i="1"/>
  <c r="AZ314" i="1"/>
  <c r="AZ304" i="1"/>
  <c r="AZ287" i="1"/>
  <c r="AZ241" i="1"/>
  <c r="AZ295" i="1"/>
  <c r="AZ297" i="1"/>
  <c r="BA297" i="1" s="1"/>
  <c r="AZ52" i="1"/>
  <c r="F44" i="25"/>
  <c r="G44" i="25" s="1"/>
  <c r="HK42" i="1"/>
  <c r="K44" i="25" s="1"/>
  <c r="B44" i="25"/>
  <c r="D44" i="25"/>
  <c r="C44" i="25"/>
  <c r="E44" i="25"/>
  <c r="A44" i="25"/>
  <c r="BA233" i="1"/>
  <c r="AZ267" i="1"/>
  <c r="AZ303" i="1"/>
  <c r="AZ165" i="1"/>
  <c r="AZ71" i="1"/>
  <c r="BA71" i="1" s="1"/>
  <c r="BB71" i="1" s="1"/>
  <c r="BC71" i="1" s="1"/>
  <c r="BD71" i="1" s="1"/>
  <c r="BE71" i="1" s="1"/>
  <c r="AZ72" i="1"/>
  <c r="AZ290" i="1"/>
  <c r="AZ291" i="1"/>
  <c r="BA235" i="1"/>
  <c r="BB149" i="1"/>
  <c r="AZ183" i="1"/>
  <c r="AZ98" i="1"/>
  <c r="BA98" i="1" s="1"/>
  <c r="AZ99" i="1"/>
  <c r="AZ285" i="1"/>
  <c r="AZ284" i="1"/>
  <c r="AZ310" i="1"/>
  <c r="AZ181" i="1"/>
  <c r="AZ189" i="1"/>
  <c r="AZ289" i="1"/>
  <c r="AZ252" i="1"/>
  <c r="BA299" i="1" l="1"/>
  <c r="BA271" i="1"/>
  <c r="BA210" i="1"/>
  <c r="BA101" i="1"/>
  <c r="BA102" i="1"/>
  <c r="BA265" i="1"/>
  <c r="BA165" i="1"/>
  <c r="BA314" i="1"/>
  <c r="BA167" i="1"/>
  <c r="BA321" i="1"/>
  <c r="BA213" i="1"/>
  <c r="BA320" i="1"/>
  <c r="BA179" i="1"/>
  <c r="BA209" i="1"/>
  <c r="BB210" i="1" s="1"/>
  <c r="BA322" i="1"/>
  <c r="BA249" i="1"/>
  <c r="BC86" i="1"/>
  <c r="BB235" i="1"/>
  <c r="BA237" i="1"/>
  <c r="BB236" i="1" s="1"/>
  <c r="BA97" i="1"/>
  <c r="BB97" i="1" s="1"/>
  <c r="BC97" i="1" s="1"/>
  <c r="BB206" i="1"/>
  <c r="BA230" i="1"/>
  <c r="BA245" i="1"/>
  <c r="BA293" i="1"/>
  <c r="BA231" i="1"/>
  <c r="BA208" i="1"/>
  <c r="BB207" i="1" s="1"/>
  <c r="BA318" i="1"/>
  <c r="BA216" i="1"/>
  <c r="BA281" i="1"/>
  <c r="BA247" i="1"/>
  <c r="BA255" i="1"/>
  <c r="BA279" i="1"/>
  <c r="BA282" i="1"/>
  <c r="BA56" i="1"/>
  <c r="BA284" i="1"/>
  <c r="BA175" i="1"/>
  <c r="BA254" i="1"/>
  <c r="BB63" i="1"/>
  <c r="BA212" i="1"/>
  <c r="BB211" i="1" s="1"/>
  <c r="BA214" i="1"/>
  <c r="BC83" i="1"/>
  <c r="BD83" i="1" s="1"/>
  <c r="BA162" i="1"/>
  <c r="BB205" i="1"/>
  <c r="BA295" i="1"/>
  <c r="BC85" i="1"/>
  <c r="BD85" i="1" s="1"/>
  <c r="BA181" i="1"/>
  <c r="BA287" i="1"/>
  <c r="BA239" i="1"/>
  <c r="BB200" i="1"/>
  <c r="BA163" i="1"/>
  <c r="BA52" i="1"/>
  <c r="BB52" i="1" s="1"/>
  <c r="BA117" i="1"/>
  <c r="BB117" i="1" s="1"/>
  <c r="BC117" i="1" s="1"/>
  <c r="BD117" i="1" s="1"/>
  <c r="BA118" i="1"/>
  <c r="BA289" i="1"/>
  <c r="BA161" i="1"/>
  <c r="BA241" i="1"/>
  <c r="BA48" i="1"/>
  <c r="BB48" i="1" s="1"/>
  <c r="BA50" i="1"/>
  <c r="BB50" i="1" s="1"/>
  <c r="BA174" i="1"/>
  <c r="BA221" i="1"/>
  <c r="BA274" i="1"/>
  <c r="BA248" i="1"/>
  <c r="BB204" i="1"/>
  <c r="BA192" i="1"/>
  <c r="BA301" i="1"/>
  <c r="BA229" i="1"/>
  <c r="BA173" i="1"/>
  <c r="BB64" i="1"/>
  <c r="BA183" i="1"/>
  <c r="BA312" i="1"/>
  <c r="BA310" i="1"/>
  <c r="BA300" i="1"/>
  <c r="BA191" i="1"/>
  <c r="BC87" i="1"/>
  <c r="BB67" i="1"/>
  <c r="BB66" i="1"/>
  <c r="BC66" i="1" s="1"/>
  <c r="BB62" i="1"/>
  <c r="BA146" i="1"/>
  <c r="BB146" i="1" s="1"/>
  <c r="BC146" i="1" s="1"/>
  <c r="BD146" i="1" s="1"/>
  <c r="BA147" i="1"/>
  <c r="BA223" i="1"/>
  <c r="BA218" i="1"/>
  <c r="BA189" i="1"/>
  <c r="BA228" i="1"/>
  <c r="BA250" i="1"/>
  <c r="BB107" i="1"/>
  <c r="BB106" i="1"/>
  <c r="BC106" i="1" s="1"/>
  <c r="BA280" i="1"/>
  <c r="BA243" i="1"/>
  <c r="BB202" i="1"/>
  <c r="BA308" i="1"/>
  <c r="BA186" i="1"/>
  <c r="BD111" i="1"/>
  <c r="BE111" i="1" s="1"/>
  <c r="BA267" i="1"/>
  <c r="BB233" i="1"/>
  <c r="BA193" i="1"/>
  <c r="BB232" i="1"/>
  <c r="BB126" i="1"/>
  <c r="BA242" i="1"/>
  <c r="BA277" i="1"/>
  <c r="BA262" i="1"/>
  <c r="BA168" i="1"/>
  <c r="BA185" i="1"/>
  <c r="BB201" i="1"/>
  <c r="BA169" i="1"/>
  <c r="BA252" i="1"/>
  <c r="BA286" i="1"/>
  <c r="BA178" i="1"/>
  <c r="BA317" i="1"/>
  <c r="BB127" i="1"/>
  <c r="BB128" i="1"/>
  <c r="BA160" i="1"/>
  <c r="BA171" i="1"/>
  <c r="BA319" i="1"/>
  <c r="BB203" i="1"/>
  <c r="BA309" i="1"/>
  <c r="BA270" i="1"/>
  <c r="BA298" i="1"/>
  <c r="BB298" i="1" s="1"/>
  <c r="BA261" i="1"/>
  <c r="BA303" i="1"/>
  <c r="BA311" i="1"/>
  <c r="BA313" i="1"/>
  <c r="BA44" i="1"/>
  <c r="BB44" i="1" s="1"/>
  <c r="BC44" i="1" s="1"/>
  <c r="BD44" i="1" s="1"/>
  <c r="BE44" i="1" s="1"/>
  <c r="BF44" i="1" s="1"/>
  <c r="BG44" i="1" s="1"/>
  <c r="BH44" i="1" s="1"/>
  <c r="BI44" i="1" s="1"/>
  <c r="BJ44" i="1" s="1"/>
  <c r="BK44" i="1" s="1"/>
  <c r="BL44" i="1" s="1"/>
  <c r="BM44" i="1" s="1"/>
  <c r="BN44" i="1" s="1"/>
  <c r="BO44" i="1" s="1"/>
  <c r="BP44" i="1" s="1"/>
  <c r="BQ44" i="1" s="1"/>
  <c r="BR44" i="1" s="1"/>
  <c r="BS44" i="1" s="1"/>
  <c r="BT44" i="1" s="1"/>
  <c r="BU44" i="1" s="1"/>
  <c r="BV44" i="1" s="1"/>
  <c r="BW44" i="1" s="1"/>
  <c r="BX44" i="1" s="1"/>
  <c r="BY44" i="1" s="1"/>
  <c r="BZ44" i="1" s="1"/>
  <c r="CA44" i="1" s="1"/>
  <c r="CB44" i="1" s="1"/>
  <c r="CC44" i="1" s="1"/>
  <c r="CD44" i="1" s="1"/>
  <c r="CE44" i="1" s="1"/>
  <c r="CF44" i="1" s="1"/>
  <c r="CG44" i="1" s="1"/>
  <c r="CH44" i="1" s="1"/>
  <c r="CI44" i="1" s="1"/>
  <c r="CJ44" i="1" s="1"/>
  <c r="CK44" i="1" s="1"/>
  <c r="CL44" i="1" s="1"/>
  <c r="CM44" i="1" s="1"/>
  <c r="CN44" i="1" s="1"/>
  <c r="CO44" i="1" s="1"/>
  <c r="CP44" i="1" s="1"/>
  <c r="CQ44" i="1" s="1"/>
  <c r="CR44" i="1" s="1"/>
  <c r="CS44" i="1" s="1"/>
  <c r="CT44" i="1" s="1"/>
  <c r="CU44" i="1" s="1"/>
  <c r="CV44" i="1" s="1"/>
  <c r="CW44" i="1" s="1"/>
  <c r="CX44" i="1" s="1"/>
  <c r="CY44" i="1" s="1"/>
  <c r="CZ44" i="1" s="1"/>
  <c r="DA44" i="1" s="1"/>
  <c r="DB44" i="1" s="1"/>
  <c r="DC44" i="1" s="1"/>
  <c r="DD44" i="1" s="1"/>
  <c r="DE44" i="1" s="1"/>
  <c r="DF44" i="1" s="1"/>
  <c r="DG44" i="1" s="1"/>
  <c r="DH44" i="1" s="1"/>
  <c r="DI44" i="1" s="1"/>
  <c r="DJ44" i="1" s="1"/>
  <c r="DK44" i="1" s="1"/>
  <c r="DL44" i="1" s="1"/>
  <c r="DM44" i="1" s="1"/>
  <c r="DN44" i="1" s="1"/>
  <c r="DO44" i="1" s="1"/>
  <c r="DP44" i="1" s="1"/>
  <c r="DQ44" i="1" s="1"/>
  <c r="DR44" i="1" s="1"/>
  <c r="DS44" i="1" s="1"/>
  <c r="DT44" i="1" s="1"/>
  <c r="DU44" i="1" s="1"/>
  <c r="DV44" i="1" s="1"/>
  <c r="DW44" i="1" s="1"/>
  <c r="DX44" i="1" s="1"/>
  <c r="DY44" i="1" s="1"/>
  <c r="DZ44" i="1" s="1"/>
  <c r="EA44" i="1" s="1"/>
  <c r="EB44" i="1" s="1"/>
  <c r="EC44" i="1" s="1"/>
  <c r="ED44" i="1" s="1"/>
  <c r="EE44" i="1" s="1"/>
  <c r="EF44" i="1" s="1"/>
  <c r="EG44" i="1" s="1"/>
  <c r="EH44" i="1" s="1"/>
  <c r="EI44" i="1" s="1"/>
  <c r="EJ44" i="1" s="1"/>
  <c r="EK44" i="1" s="1"/>
  <c r="EL44" i="1" s="1"/>
  <c r="EM44" i="1" s="1"/>
  <c r="EN44" i="1" s="1"/>
  <c r="EO44" i="1" s="1"/>
  <c r="EP44" i="1" s="1"/>
  <c r="EQ44" i="1" s="1"/>
  <c r="ER44" i="1" s="1"/>
  <c r="ES44" i="1" s="1"/>
  <c r="ET44" i="1" s="1"/>
  <c r="EU44" i="1" s="1"/>
  <c r="EV44" i="1" s="1"/>
  <c r="EW44" i="1" s="1"/>
  <c r="EX44" i="1" s="1"/>
  <c r="EY44" i="1" s="1"/>
  <c r="EZ44" i="1" s="1"/>
  <c r="FA44" i="1" s="1"/>
  <c r="FB44" i="1" s="1"/>
  <c r="FC44" i="1" s="1"/>
  <c r="FD44" i="1" s="1"/>
  <c r="FE44" i="1" s="1"/>
  <c r="FF44" i="1" s="1"/>
  <c r="FG44" i="1" s="1"/>
  <c r="FH44" i="1" s="1"/>
  <c r="FI44" i="1" s="1"/>
  <c r="FJ44" i="1" s="1"/>
  <c r="FK44" i="1" s="1"/>
  <c r="FL44" i="1" s="1"/>
  <c r="FM44" i="1" s="1"/>
  <c r="FN44" i="1" s="1"/>
  <c r="FO44" i="1" s="1"/>
  <c r="FP44" i="1" s="1"/>
  <c r="FQ44" i="1" s="1"/>
  <c r="FR44" i="1" s="1"/>
  <c r="FS44" i="1" s="1"/>
  <c r="FT44" i="1" s="1"/>
  <c r="FU44" i="1" s="1"/>
  <c r="FV44" i="1" s="1"/>
  <c r="FW44" i="1" s="1"/>
  <c r="FX44" i="1" s="1"/>
  <c r="FY44" i="1" s="1"/>
  <c r="FZ44" i="1" s="1"/>
  <c r="GA44" i="1" s="1"/>
  <c r="GB44" i="1" s="1"/>
  <c r="GC44" i="1" s="1"/>
  <c r="GD44" i="1" s="1"/>
  <c r="GE44" i="1" s="1"/>
  <c r="GF44" i="1" s="1"/>
  <c r="GG44" i="1" s="1"/>
  <c r="GH44" i="1" s="1"/>
  <c r="GI44" i="1" s="1"/>
  <c r="GJ44" i="1" s="1"/>
  <c r="GK44" i="1" s="1"/>
  <c r="GL44" i="1" s="1"/>
  <c r="GM44" i="1" s="1"/>
  <c r="GN44" i="1" s="1"/>
  <c r="GO44" i="1" s="1"/>
  <c r="GP44" i="1" s="1"/>
  <c r="GQ44" i="1" s="1"/>
  <c r="GR44" i="1" s="1"/>
  <c r="GS44" i="1" s="1"/>
  <c r="GT44" i="1" s="1"/>
  <c r="GU44" i="1" s="1"/>
  <c r="GV44" i="1" s="1"/>
  <c r="GW44" i="1" s="1"/>
  <c r="GX44" i="1" s="1"/>
  <c r="GY44" i="1" s="1"/>
  <c r="GZ44" i="1" s="1"/>
  <c r="HA44" i="1" s="1"/>
  <c r="HB44" i="1" s="1"/>
  <c r="HC44" i="1" s="1"/>
  <c r="HD44" i="1" s="1"/>
  <c r="HE44" i="1" s="1"/>
  <c r="HF44" i="1" s="1"/>
  <c r="HG44" i="1" s="1"/>
  <c r="HH44" i="1" s="1"/>
  <c r="HI44" i="1" s="1"/>
  <c r="HJ44" i="1" s="1"/>
  <c r="BA306" i="1"/>
  <c r="BA307" i="1"/>
  <c r="F45" i="25"/>
  <c r="G45" i="25" s="1"/>
  <c r="HK43" i="1"/>
  <c r="K45" i="25" s="1"/>
  <c r="B45" i="25"/>
  <c r="A45" i="25"/>
  <c r="C45" i="25"/>
  <c r="E45" i="25"/>
  <c r="D45" i="25"/>
  <c r="BA226" i="1"/>
  <c r="BA227" i="1"/>
  <c r="BA305" i="1"/>
  <c r="BA302" i="1"/>
  <c r="BA152" i="1"/>
  <c r="BB152" i="1" s="1"/>
  <c r="BC152" i="1" s="1"/>
  <c r="BD152" i="1" s="1"/>
  <c r="BA263" i="1"/>
  <c r="BA264" i="1"/>
  <c r="BA155" i="1"/>
  <c r="BA154" i="1"/>
  <c r="BB154" i="1" s="1"/>
  <c r="BA294" i="1"/>
  <c r="BA215" i="1"/>
  <c r="BA141" i="1"/>
  <c r="BB141" i="1" s="1"/>
  <c r="BC141" i="1" s="1"/>
  <c r="BA142" i="1"/>
  <c r="BB94" i="1"/>
  <c r="BC94" i="1" s="1"/>
  <c r="BB95" i="1"/>
  <c r="BA257" i="1"/>
  <c r="BA256" i="1"/>
  <c r="BA170" i="1"/>
  <c r="BA166" i="1"/>
  <c r="BB166" i="1" s="1"/>
  <c r="BA272" i="1"/>
  <c r="BA217" i="1"/>
  <c r="BA99" i="1"/>
  <c r="BB99" i="1" s="1"/>
  <c r="BA100" i="1"/>
  <c r="BB198" i="1"/>
  <c r="BB199" i="1"/>
  <c r="BA244" i="1"/>
  <c r="BB131" i="1"/>
  <c r="BC131" i="1" s="1"/>
  <c r="BD131" i="1" s="1"/>
  <c r="BB132" i="1"/>
  <c r="BA296" i="1"/>
  <c r="BA157" i="1"/>
  <c r="BA156" i="1"/>
  <c r="BA225" i="1"/>
  <c r="BA224" i="1"/>
  <c r="BA288" i="1"/>
  <c r="BA315" i="1"/>
  <c r="BA184" i="1"/>
  <c r="BA304" i="1"/>
  <c r="BA164" i="1"/>
  <c r="BA78" i="1"/>
  <c r="BB78" i="1" s="1"/>
  <c r="BC78" i="1" s="1"/>
  <c r="BD78" i="1" s="1"/>
  <c r="BE78" i="1" s="1"/>
  <c r="BA79" i="1"/>
  <c r="BA158" i="1"/>
  <c r="BA137" i="1"/>
  <c r="BB137" i="1" s="1"/>
  <c r="BC137" i="1" s="1"/>
  <c r="BD137" i="1" s="1"/>
  <c r="BE137" i="1" s="1"/>
  <c r="BF137" i="1" s="1"/>
  <c r="BA138" i="1"/>
  <c r="BA182" i="1"/>
  <c r="BA53" i="1"/>
  <c r="BA238" i="1"/>
  <c r="BA316" i="1"/>
  <c r="BA220" i="1"/>
  <c r="BA72" i="1"/>
  <c r="BB72" i="1" s="1"/>
  <c r="BC72" i="1" s="1"/>
  <c r="BD72" i="1" s="1"/>
  <c r="BE72" i="1" s="1"/>
  <c r="BF72" i="1" s="1"/>
  <c r="BA73" i="1"/>
  <c r="BA258" i="1"/>
  <c r="BA240" i="1"/>
  <c r="BA291" i="1"/>
  <c r="BA292" i="1"/>
  <c r="BA122" i="1"/>
  <c r="BB122" i="1" s="1"/>
  <c r="BC122" i="1" s="1"/>
  <c r="BD122" i="1" s="1"/>
  <c r="BA123" i="1"/>
  <c r="BA159" i="1"/>
  <c r="BA190" i="1"/>
  <c r="BA187" i="1"/>
  <c r="BA188" i="1"/>
  <c r="BA273" i="1"/>
  <c r="BA283" i="1"/>
  <c r="BC150" i="1"/>
  <c r="BA219" i="1"/>
  <c r="BA89" i="1"/>
  <c r="BB89" i="1" s="1"/>
  <c r="BC89" i="1" s="1"/>
  <c r="BA285" i="1"/>
  <c r="BA180" i="1"/>
  <c r="BA275" i="1"/>
  <c r="BA290" i="1"/>
  <c r="BA195" i="1"/>
  <c r="BA196" i="1"/>
  <c r="BA57" i="1"/>
  <c r="BA172" i="1"/>
  <c r="BA266" i="1"/>
  <c r="BA176" i="1"/>
  <c r="BA90" i="1"/>
  <c r="BA91" i="1"/>
  <c r="BA260" i="1"/>
  <c r="BA259" i="1"/>
  <c r="BA251" i="1"/>
  <c r="BA246" i="1"/>
  <c r="BB113" i="1"/>
  <c r="BC113" i="1" s="1"/>
  <c r="BD113" i="1" s="1"/>
  <c r="BE113" i="1" s="1"/>
  <c r="BB114" i="1"/>
  <c r="BC105" i="1"/>
  <c r="BA194" i="1"/>
  <c r="BB234" i="1"/>
  <c r="BA269" i="1"/>
  <c r="BA268" i="1"/>
  <c r="BA59" i="1"/>
  <c r="BB59" i="1" s="1"/>
  <c r="BA60" i="1"/>
  <c r="BA45" i="1"/>
  <c r="BA46" i="1"/>
  <c r="BA278" i="1"/>
  <c r="BA276" i="1"/>
  <c r="BA55" i="1"/>
  <c r="BA253" i="1"/>
  <c r="BA222" i="1"/>
  <c r="BB321" i="1" l="1"/>
  <c r="BB57" i="1"/>
  <c r="BB102" i="1"/>
  <c r="BB103" i="1"/>
  <c r="BB322" i="1"/>
  <c r="BB178" i="1"/>
  <c r="BB280" i="1"/>
  <c r="BB212" i="1"/>
  <c r="BB240" i="1"/>
  <c r="BD84" i="1"/>
  <c r="BD87" i="1"/>
  <c r="BC234" i="1"/>
  <c r="BB283" i="1"/>
  <c r="BB238" i="1"/>
  <c r="BB249" i="1"/>
  <c r="BB162" i="1"/>
  <c r="BB248" i="1"/>
  <c r="BB230" i="1"/>
  <c r="BB208" i="1"/>
  <c r="BB209" i="1"/>
  <c r="BC210" i="1" s="1"/>
  <c r="BB231" i="1"/>
  <c r="BB161" i="1"/>
  <c r="BB288" i="1"/>
  <c r="BB213" i="1"/>
  <c r="BC212" i="1" s="1"/>
  <c r="BB98" i="1"/>
  <c r="BC98" i="1" s="1"/>
  <c r="BD98" i="1" s="1"/>
  <c r="BB174" i="1"/>
  <c r="BB215" i="1"/>
  <c r="BB229" i="1"/>
  <c r="BC64" i="1"/>
  <c r="BC205" i="1"/>
  <c r="BB180" i="1"/>
  <c r="BB182" i="1"/>
  <c r="BB271" i="1"/>
  <c r="BD86" i="1"/>
  <c r="BE86" i="1" s="1"/>
  <c r="BB51" i="1"/>
  <c r="BC51" i="1" s="1"/>
  <c r="BB294" i="1"/>
  <c r="BC206" i="1"/>
  <c r="BB266" i="1"/>
  <c r="BB53" i="1"/>
  <c r="BC53" i="1" s="1"/>
  <c r="BC211" i="1"/>
  <c r="BB296" i="1"/>
  <c r="BB314" i="1"/>
  <c r="BB49" i="1"/>
  <c r="BC49" i="1" s="1"/>
  <c r="BB118" i="1"/>
  <c r="BC118" i="1" s="1"/>
  <c r="BD118" i="1" s="1"/>
  <c r="BE118" i="1" s="1"/>
  <c r="BB119" i="1"/>
  <c r="BB262" i="1"/>
  <c r="BB300" i="1"/>
  <c r="BB242" i="1"/>
  <c r="BB217" i="1"/>
  <c r="BB312" i="1"/>
  <c r="BB310" i="1"/>
  <c r="BB311" i="1"/>
  <c r="BB302" i="1"/>
  <c r="BB313" i="1"/>
  <c r="BB184" i="1"/>
  <c r="BB192" i="1"/>
  <c r="BC65" i="1"/>
  <c r="BC63" i="1"/>
  <c r="BB222" i="1"/>
  <c r="BB251" i="1"/>
  <c r="BB171" i="1"/>
  <c r="BB147" i="1"/>
  <c r="BC147" i="1" s="1"/>
  <c r="BD147" i="1" s="1"/>
  <c r="BE147" i="1" s="1"/>
  <c r="BB148" i="1"/>
  <c r="BB285" i="1"/>
  <c r="BB281" i="1"/>
  <c r="BC201" i="1"/>
  <c r="BB190" i="1"/>
  <c r="BB278" i="1"/>
  <c r="BC68" i="1"/>
  <c r="BC67" i="1"/>
  <c r="BD67" i="1" s="1"/>
  <c r="BB309" i="1"/>
  <c r="BC107" i="1"/>
  <c r="BD107" i="1" s="1"/>
  <c r="BC108" i="1"/>
  <c r="BC127" i="1"/>
  <c r="BE112" i="1"/>
  <c r="BF112" i="1" s="1"/>
  <c r="BC126" i="1"/>
  <c r="BB170" i="1"/>
  <c r="BB276" i="1"/>
  <c r="BB219" i="1"/>
  <c r="BB318" i="1"/>
  <c r="BB169" i="1"/>
  <c r="BB168" i="1"/>
  <c r="BC202" i="1"/>
  <c r="BB304" i="1"/>
  <c r="BC203" i="1"/>
  <c r="BB273" i="1"/>
  <c r="BB319" i="1"/>
  <c r="BB189" i="1"/>
  <c r="BE84" i="1"/>
  <c r="BB320" i="1"/>
  <c r="BC321" i="1" s="1"/>
  <c r="BC128" i="1"/>
  <c r="BC129" i="1"/>
  <c r="BB303" i="1"/>
  <c r="BB301" i="1"/>
  <c r="BC204" i="1"/>
  <c r="BB299" i="1"/>
  <c r="BB221" i="1"/>
  <c r="BB263" i="1"/>
  <c r="BB194" i="1"/>
  <c r="BB279" i="1"/>
  <c r="BB165" i="1"/>
  <c r="BB225" i="1"/>
  <c r="BB252" i="1"/>
  <c r="BB155" i="1"/>
  <c r="BC155" i="1" s="1"/>
  <c r="BB284" i="1"/>
  <c r="BB316" i="1"/>
  <c r="BB241" i="1"/>
  <c r="BB239" i="1"/>
  <c r="BB258" i="1"/>
  <c r="BB245" i="1"/>
  <c r="BB269" i="1"/>
  <c r="BB297" i="1"/>
  <c r="BB260" i="1"/>
  <c r="BB196" i="1"/>
  <c r="BB181" i="1"/>
  <c r="BB187" i="1"/>
  <c r="BB282" i="1"/>
  <c r="BB167" i="1"/>
  <c r="BB158" i="1"/>
  <c r="BB159" i="1"/>
  <c r="BB268" i="1"/>
  <c r="BB214" i="1"/>
  <c r="BB186" i="1"/>
  <c r="BB73" i="1"/>
  <c r="BC73" i="1" s="1"/>
  <c r="BD73" i="1" s="1"/>
  <c r="BE73" i="1" s="1"/>
  <c r="BF73" i="1" s="1"/>
  <c r="BG73" i="1" s="1"/>
  <c r="BB74" i="1"/>
  <c r="BB138" i="1"/>
  <c r="BC138" i="1" s="1"/>
  <c r="BD138" i="1" s="1"/>
  <c r="BE138" i="1" s="1"/>
  <c r="BF138" i="1" s="1"/>
  <c r="BG138" i="1" s="1"/>
  <c r="BB139" i="1"/>
  <c r="BB79" i="1"/>
  <c r="BC79" i="1" s="1"/>
  <c r="BD79" i="1" s="1"/>
  <c r="BE79" i="1" s="1"/>
  <c r="BF79" i="1" s="1"/>
  <c r="BB80" i="1"/>
  <c r="BC199" i="1"/>
  <c r="BC200" i="1"/>
  <c r="BC95" i="1"/>
  <c r="BD95" i="1" s="1"/>
  <c r="BC96" i="1"/>
  <c r="BB261" i="1"/>
  <c r="BB289" i="1"/>
  <c r="BB286" i="1"/>
  <c r="BB197" i="1"/>
  <c r="BB176" i="1"/>
  <c r="BB175" i="1"/>
  <c r="BB315" i="1"/>
  <c r="BB257" i="1"/>
  <c r="BC233" i="1"/>
  <c r="BC322" i="1"/>
  <c r="BB156" i="1"/>
  <c r="BB153" i="1"/>
  <c r="BC153" i="1" s="1"/>
  <c r="BD153" i="1" s="1"/>
  <c r="BE153" i="1" s="1"/>
  <c r="BB191" i="1"/>
  <c r="BB305" i="1"/>
  <c r="BC114" i="1"/>
  <c r="BD114" i="1" s="1"/>
  <c r="BE114" i="1" s="1"/>
  <c r="BF114" i="1" s="1"/>
  <c r="BC115" i="1"/>
  <c r="BB291" i="1"/>
  <c r="BB46" i="1"/>
  <c r="BB47" i="1"/>
  <c r="BB223" i="1"/>
  <c r="BB177" i="1"/>
  <c r="BB91" i="1"/>
  <c r="BB92" i="1"/>
  <c r="BB172" i="1"/>
  <c r="BB173" i="1"/>
  <c r="BB290" i="1"/>
  <c r="BD151" i="1"/>
  <c r="BB123" i="1"/>
  <c r="BC123" i="1" s="1"/>
  <c r="BD123" i="1" s="1"/>
  <c r="BE123" i="1" s="1"/>
  <c r="BB124" i="1"/>
  <c r="BB274" i="1"/>
  <c r="BB193" i="1"/>
  <c r="BB157" i="1"/>
  <c r="BB292" i="1"/>
  <c r="BB293" i="1"/>
  <c r="BC50" i="1"/>
  <c r="BD50" i="1" s="1"/>
  <c r="BB45" i="1"/>
  <c r="BC45" i="1" s="1"/>
  <c r="BD45" i="1" s="1"/>
  <c r="BE45" i="1" s="1"/>
  <c r="BF45" i="1" s="1"/>
  <c r="BG45" i="1" s="1"/>
  <c r="BH45" i="1" s="1"/>
  <c r="BI45" i="1" s="1"/>
  <c r="BJ45" i="1" s="1"/>
  <c r="BK45" i="1" s="1"/>
  <c r="BL45" i="1" s="1"/>
  <c r="BM45" i="1" s="1"/>
  <c r="BN45" i="1" s="1"/>
  <c r="BO45" i="1" s="1"/>
  <c r="BP45" i="1" s="1"/>
  <c r="BQ45" i="1" s="1"/>
  <c r="BR45" i="1" s="1"/>
  <c r="BS45" i="1" s="1"/>
  <c r="BT45" i="1" s="1"/>
  <c r="BU45" i="1" s="1"/>
  <c r="BV45" i="1" s="1"/>
  <c r="BW45" i="1" s="1"/>
  <c r="BX45" i="1" s="1"/>
  <c r="BY45" i="1" s="1"/>
  <c r="BZ45" i="1" s="1"/>
  <c r="CA45" i="1" s="1"/>
  <c r="CB45" i="1" s="1"/>
  <c r="CC45" i="1" s="1"/>
  <c r="CD45" i="1" s="1"/>
  <c r="CE45" i="1" s="1"/>
  <c r="CF45" i="1" s="1"/>
  <c r="CG45" i="1" s="1"/>
  <c r="CH45" i="1" s="1"/>
  <c r="CI45" i="1" s="1"/>
  <c r="CJ45" i="1" s="1"/>
  <c r="CK45" i="1" s="1"/>
  <c r="CL45" i="1" s="1"/>
  <c r="CM45" i="1" s="1"/>
  <c r="CN45" i="1" s="1"/>
  <c r="CO45" i="1" s="1"/>
  <c r="CP45" i="1" s="1"/>
  <c r="CQ45" i="1" s="1"/>
  <c r="CR45" i="1" s="1"/>
  <c r="CS45" i="1" s="1"/>
  <c r="CT45" i="1" s="1"/>
  <c r="CU45" i="1" s="1"/>
  <c r="CV45" i="1" s="1"/>
  <c r="CW45" i="1" s="1"/>
  <c r="CX45" i="1" s="1"/>
  <c r="CY45" i="1" s="1"/>
  <c r="CZ45" i="1" s="1"/>
  <c r="DA45" i="1" s="1"/>
  <c r="DB45" i="1" s="1"/>
  <c r="DC45" i="1" s="1"/>
  <c r="DD45" i="1" s="1"/>
  <c r="DE45" i="1" s="1"/>
  <c r="DF45" i="1" s="1"/>
  <c r="DG45" i="1" s="1"/>
  <c r="DH45" i="1" s="1"/>
  <c r="DI45" i="1" s="1"/>
  <c r="DJ45" i="1" s="1"/>
  <c r="DK45" i="1" s="1"/>
  <c r="DL45" i="1" s="1"/>
  <c r="DM45" i="1" s="1"/>
  <c r="DN45" i="1" s="1"/>
  <c r="DO45" i="1" s="1"/>
  <c r="DP45" i="1" s="1"/>
  <c r="DQ45" i="1" s="1"/>
  <c r="DR45" i="1" s="1"/>
  <c r="DS45" i="1" s="1"/>
  <c r="DT45" i="1" s="1"/>
  <c r="DU45" i="1" s="1"/>
  <c r="DV45" i="1" s="1"/>
  <c r="DW45" i="1" s="1"/>
  <c r="DX45" i="1" s="1"/>
  <c r="DY45" i="1" s="1"/>
  <c r="DZ45" i="1" s="1"/>
  <c r="EA45" i="1" s="1"/>
  <c r="EB45" i="1" s="1"/>
  <c r="EC45" i="1" s="1"/>
  <c r="ED45" i="1" s="1"/>
  <c r="EE45" i="1" s="1"/>
  <c r="EF45" i="1" s="1"/>
  <c r="EG45" i="1" s="1"/>
  <c r="EH45" i="1" s="1"/>
  <c r="EI45" i="1" s="1"/>
  <c r="EJ45" i="1" s="1"/>
  <c r="EK45" i="1" s="1"/>
  <c r="EL45" i="1" s="1"/>
  <c r="EM45" i="1" s="1"/>
  <c r="EN45" i="1" s="1"/>
  <c r="EO45" i="1" s="1"/>
  <c r="EP45" i="1" s="1"/>
  <c r="EQ45" i="1" s="1"/>
  <c r="ER45" i="1" s="1"/>
  <c r="ES45" i="1" s="1"/>
  <c r="ET45" i="1" s="1"/>
  <c r="EU45" i="1" s="1"/>
  <c r="EV45" i="1" s="1"/>
  <c r="EW45" i="1" s="1"/>
  <c r="EX45" i="1" s="1"/>
  <c r="EY45" i="1" s="1"/>
  <c r="EZ45" i="1" s="1"/>
  <c r="FA45" i="1" s="1"/>
  <c r="FB45" i="1" s="1"/>
  <c r="FC45" i="1" s="1"/>
  <c r="FD45" i="1" s="1"/>
  <c r="FE45" i="1" s="1"/>
  <c r="FF45" i="1" s="1"/>
  <c r="FG45" i="1" s="1"/>
  <c r="FH45" i="1" s="1"/>
  <c r="FI45" i="1" s="1"/>
  <c r="FJ45" i="1" s="1"/>
  <c r="FK45" i="1" s="1"/>
  <c r="FL45" i="1" s="1"/>
  <c r="FM45" i="1" s="1"/>
  <c r="FN45" i="1" s="1"/>
  <c r="FO45" i="1" s="1"/>
  <c r="FP45" i="1" s="1"/>
  <c r="FQ45" i="1" s="1"/>
  <c r="FR45" i="1" s="1"/>
  <c r="FS45" i="1" s="1"/>
  <c r="FT45" i="1" s="1"/>
  <c r="FU45" i="1" s="1"/>
  <c r="FV45" i="1" s="1"/>
  <c r="FW45" i="1" s="1"/>
  <c r="FX45" i="1" s="1"/>
  <c r="FY45" i="1" s="1"/>
  <c r="FZ45" i="1" s="1"/>
  <c r="GA45" i="1" s="1"/>
  <c r="GB45" i="1" s="1"/>
  <c r="GC45" i="1" s="1"/>
  <c r="GD45" i="1" s="1"/>
  <c r="GE45" i="1" s="1"/>
  <c r="GF45" i="1" s="1"/>
  <c r="GG45" i="1" s="1"/>
  <c r="GH45" i="1" s="1"/>
  <c r="GI45" i="1" s="1"/>
  <c r="GJ45" i="1" s="1"/>
  <c r="GK45" i="1" s="1"/>
  <c r="GL45" i="1" s="1"/>
  <c r="GM45" i="1" s="1"/>
  <c r="GN45" i="1" s="1"/>
  <c r="GO45" i="1" s="1"/>
  <c r="GP45" i="1" s="1"/>
  <c r="GQ45" i="1" s="1"/>
  <c r="GR45" i="1" s="1"/>
  <c r="GS45" i="1" s="1"/>
  <c r="GT45" i="1" s="1"/>
  <c r="GU45" i="1" s="1"/>
  <c r="GV45" i="1" s="1"/>
  <c r="GW45" i="1" s="1"/>
  <c r="GX45" i="1" s="1"/>
  <c r="GY45" i="1" s="1"/>
  <c r="GZ45" i="1" s="1"/>
  <c r="HA45" i="1" s="1"/>
  <c r="HB45" i="1" s="1"/>
  <c r="HC45" i="1" s="1"/>
  <c r="HD45" i="1" s="1"/>
  <c r="HE45" i="1" s="1"/>
  <c r="HF45" i="1" s="1"/>
  <c r="HG45" i="1" s="1"/>
  <c r="HH45" i="1" s="1"/>
  <c r="HI45" i="1" s="1"/>
  <c r="HJ45" i="1" s="1"/>
  <c r="BB259" i="1"/>
  <c r="BB90" i="1"/>
  <c r="BC90" i="1" s="1"/>
  <c r="BD90" i="1" s="1"/>
  <c r="BB250" i="1"/>
  <c r="BB195" i="1"/>
  <c r="BB275" i="1"/>
  <c r="BD89" i="1"/>
  <c r="BD88" i="1"/>
  <c r="BB185" i="1"/>
  <c r="BB237" i="1"/>
  <c r="BB224" i="1"/>
  <c r="BB272" i="1"/>
  <c r="BB264" i="1"/>
  <c r="BB265" i="1"/>
  <c r="BB218" i="1"/>
  <c r="BB55" i="1"/>
  <c r="BB56" i="1"/>
  <c r="BB60" i="1"/>
  <c r="BC60" i="1" s="1"/>
  <c r="BB61" i="1"/>
  <c r="BB317" i="1"/>
  <c r="BC235" i="1"/>
  <c r="BB164" i="1"/>
  <c r="BB163" i="1"/>
  <c r="BB295" i="1"/>
  <c r="BB142" i="1"/>
  <c r="BC142" i="1" s="1"/>
  <c r="BD142" i="1" s="1"/>
  <c r="BB143" i="1"/>
  <c r="BB227" i="1"/>
  <c r="BB228" i="1"/>
  <c r="BB160" i="1"/>
  <c r="BC132" i="1"/>
  <c r="BD132" i="1" s="1"/>
  <c r="BE132" i="1" s="1"/>
  <c r="BC133" i="1"/>
  <c r="BB246" i="1"/>
  <c r="BB247" i="1"/>
  <c r="BB277" i="1"/>
  <c r="BB253" i="1"/>
  <c r="BB254" i="1"/>
  <c r="BD106" i="1"/>
  <c r="BB58" i="1"/>
  <c r="BC58" i="1" s="1"/>
  <c r="BB188" i="1"/>
  <c r="BB267" i="1"/>
  <c r="BB220" i="1"/>
  <c r="BB179" i="1"/>
  <c r="BB183" i="1"/>
  <c r="BB100" i="1"/>
  <c r="BC100" i="1" s="1"/>
  <c r="BB101" i="1"/>
  <c r="BB287" i="1"/>
  <c r="BB226" i="1"/>
  <c r="BB307" i="1"/>
  <c r="BB308" i="1"/>
  <c r="BB244" i="1"/>
  <c r="BB243" i="1"/>
  <c r="BB256" i="1"/>
  <c r="BB255" i="1"/>
  <c r="BB54" i="1"/>
  <c r="BB306" i="1"/>
  <c r="BB216" i="1"/>
  <c r="A46" i="25"/>
  <c r="HK44" i="1"/>
  <c r="K46" i="25" s="1"/>
  <c r="F46" i="25"/>
  <c r="G46" i="25" s="1"/>
  <c r="D46" i="25"/>
  <c r="E46" i="25"/>
  <c r="C46" i="25"/>
  <c r="B46" i="25"/>
  <c r="BB270" i="1"/>
  <c r="BC103" i="1" l="1"/>
  <c r="BC104" i="1"/>
  <c r="BC237" i="1"/>
  <c r="BC282" i="1"/>
  <c r="BC239" i="1"/>
  <c r="BC209" i="1"/>
  <c r="BD210" i="1" s="1"/>
  <c r="BC179" i="1"/>
  <c r="BC181" i="1"/>
  <c r="BC241" i="1"/>
  <c r="BC54" i="1"/>
  <c r="BD54" i="1" s="1"/>
  <c r="BE85" i="1"/>
  <c r="BF85" i="1" s="1"/>
  <c r="BC231" i="1"/>
  <c r="BC208" i="1"/>
  <c r="BC207" i="1"/>
  <c r="BD206" i="1" s="1"/>
  <c r="BC232" i="1"/>
  <c r="BD233" i="1" s="1"/>
  <c r="BC230" i="1"/>
  <c r="BD65" i="1"/>
  <c r="BC313" i="1"/>
  <c r="BC214" i="1"/>
  <c r="BC52" i="1"/>
  <c r="BD52" i="1" s="1"/>
  <c r="BC272" i="1"/>
  <c r="BC99" i="1"/>
  <c r="BD99" i="1" s="1"/>
  <c r="BE99" i="1" s="1"/>
  <c r="BC311" i="1"/>
  <c r="BC297" i="1"/>
  <c r="BC270" i="1"/>
  <c r="BD127" i="1"/>
  <c r="BC216" i="1"/>
  <c r="BC299" i="1"/>
  <c r="BC183" i="1"/>
  <c r="BC301" i="1"/>
  <c r="BD211" i="1"/>
  <c r="BC193" i="1"/>
  <c r="BC119" i="1"/>
  <c r="BD119" i="1" s="1"/>
  <c r="BE119" i="1" s="1"/>
  <c r="BF119" i="1" s="1"/>
  <c r="BC120" i="1"/>
  <c r="BC191" i="1"/>
  <c r="BC167" i="1"/>
  <c r="BC263" i="1"/>
  <c r="BC312" i="1"/>
  <c r="BD64" i="1"/>
  <c r="BC310" i="1"/>
  <c r="BC284" i="1"/>
  <c r="BC190" i="1"/>
  <c r="BC170" i="1"/>
  <c r="BC160" i="1"/>
  <c r="BC261" i="1"/>
  <c r="BC220" i="1"/>
  <c r="BC222" i="1"/>
  <c r="BC279" i="1"/>
  <c r="BC171" i="1"/>
  <c r="BD204" i="1"/>
  <c r="BD68" i="1"/>
  <c r="BE68" i="1" s="1"/>
  <c r="BD69" i="1"/>
  <c r="BC148" i="1"/>
  <c r="BD148" i="1" s="1"/>
  <c r="BE148" i="1" s="1"/>
  <c r="BF148" i="1" s="1"/>
  <c r="BC149" i="1"/>
  <c r="BC224" i="1"/>
  <c r="BD66" i="1"/>
  <c r="BC185" i="1"/>
  <c r="BD108" i="1"/>
  <c r="BE108" i="1" s="1"/>
  <c r="BD109" i="1"/>
  <c r="BD128" i="1"/>
  <c r="BC304" i="1"/>
  <c r="BC218" i="1"/>
  <c r="BC197" i="1"/>
  <c r="BC169" i="1"/>
  <c r="BC320" i="1"/>
  <c r="BC303" i="1"/>
  <c r="BF113" i="1"/>
  <c r="BG113" i="1" s="1"/>
  <c r="BC287" i="1"/>
  <c r="BC240" i="1"/>
  <c r="BC302" i="1"/>
  <c r="BC319" i="1"/>
  <c r="BC259" i="1"/>
  <c r="BC188" i="1"/>
  <c r="BC278" i="1"/>
  <c r="BC280" i="1"/>
  <c r="BC317" i="1"/>
  <c r="BC192" i="1"/>
  <c r="BC318" i="1"/>
  <c r="BD203" i="1"/>
  <c r="BC262" i="1"/>
  <c r="BC283" i="1"/>
  <c r="BC281" i="1"/>
  <c r="BC195" i="1"/>
  <c r="BC198" i="1"/>
  <c r="BD199" i="1" s="1"/>
  <c r="BC315" i="1"/>
  <c r="BD202" i="1"/>
  <c r="BD205" i="1"/>
  <c r="BC298" i="1"/>
  <c r="BC260" i="1"/>
  <c r="BC244" i="1"/>
  <c r="BC252" i="1"/>
  <c r="BE89" i="1"/>
  <c r="BC157" i="1"/>
  <c r="BC227" i="1"/>
  <c r="BC275" i="1"/>
  <c r="BC55" i="1"/>
  <c r="BC168" i="1"/>
  <c r="BC290" i="1"/>
  <c r="BD129" i="1"/>
  <c r="BD130" i="1"/>
  <c r="BC251" i="1"/>
  <c r="BC166" i="1"/>
  <c r="BC300" i="1"/>
  <c r="BC215" i="1"/>
  <c r="BD215" i="1" s="1"/>
  <c r="BC265" i="1"/>
  <c r="BD322" i="1"/>
  <c r="BC154" i="1"/>
  <c r="BD154" i="1" s="1"/>
  <c r="BE154" i="1" s="1"/>
  <c r="BF154" i="1" s="1"/>
  <c r="BC256" i="1"/>
  <c r="BC236" i="1"/>
  <c r="BD235" i="1" s="1"/>
  <c r="BC276" i="1"/>
  <c r="BC314" i="1"/>
  <c r="BC163" i="1"/>
  <c r="BC307" i="1"/>
  <c r="BC268" i="1"/>
  <c r="BD133" i="1"/>
  <c r="BE133" i="1" s="1"/>
  <c r="BF133" i="1" s="1"/>
  <c r="BD134" i="1"/>
  <c r="BC143" i="1"/>
  <c r="BD143" i="1" s="1"/>
  <c r="BE143" i="1" s="1"/>
  <c r="BC144" i="1"/>
  <c r="BC243" i="1"/>
  <c r="BC242" i="1"/>
  <c r="BC253" i="1"/>
  <c r="BC254" i="1"/>
  <c r="BE90" i="1"/>
  <c r="BC219" i="1"/>
  <c r="BC162" i="1"/>
  <c r="BC213" i="1"/>
  <c r="BD213" i="1" s="1"/>
  <c r="BC175" i="1"/>
  <c r="BD96" i="1"/>
  <c r="BE96" i="1" s="1"/>
  <c r="BD97" i="1"/>
  <c r="BC187" i="1"/>
  <c r="BC296" i="1"/>
  <c r="BC295" i="1"/>
  <c r="BC177" i="1"/>
  <c r="BC178" i="1"/>
  <c r="BC176" i="1"/>
  <c r="BC139" i="1"/>
  <c r="BD139" i="1" s="1"/>
  <c r="BE139" i="1" s="1"/>
  <c r="BF139" i="1" s="1"/>
  <c r="BG139" i="1" s="1"/>
  <c r="BH139" i="1" s="1"/>
  <c r="BC140" i="1"/>
  <c r="BC306" i="1"/>
  <c r="BC258" i="1"/>
  <c r="BC271" i="1"/>
  <c r="BC277" i="1"/>
  <c r="BC264" i="1"/>
  <c r="BC292" i="1"/>
  <c r="BC293" i="1"/>
  <c r="BC274" i="1"/>
  <c r="BC223" i="1"/>
  <c r="BC184" i="1"/>
  <c r="BC217" i="1"/>
  <c r="BD115" i="1"/>
  <c r="BE115" i="1" s="1"/>
  <c r="BF115" i="1" s="1"/>
  <c r="BG115" i="1" s="1"/>
  <c r="BD116" i="1"/>
  <c r="BC161" i="1"/>
  <c r="BC101" i="1"/>
  <c r="BD101" i="1" s="1"/>
  <c r="BC102" i="1"/>
  <c r="BC228" i="1"/>
  <c r="BC229" i="1"/>
  <c r="BC225" i="1"/>
  <c r="BC273" i="1"/>
  <c r="BC194" i="1"/>
  <c r="BE88" i="1"/>
  <c r="BE87" i="1"/>
  <c r="BD234" i="1"/>
  <c r="BC196" i="1"/>
  <c r="BC47" i="1"/>
  <c r="BC48" i="1"/>
  <c r="BC158" i="1"/>
  <c r="BD200" i="1"/>
  <c r="BD201" i="1"/>
  <c r="BC238" i="1"/>
  <c r="BE152" i="1"/>
  <c r="BC245" i="1"/>
  <c r="D47" i="25"/>
  <c r="C47" i="25"/>
  <c r="A47" i="25"/>
  <c r="F47" i="25"/>
  <c r="G47" i="25" s="1"/>
  <c r="B47" i="25"/>
  <c r="E47" i="25"/>
  <c r="HK45" i="1"/>
  <c r="K47" i="25" s="1"/>
  <c r="BC124" i="1"/>
  <c r="BD124" i="1" s="1"/>
  <c r="BE124" i="1" s="1"/>
  <c r="BF124" i="1" s="1"/>
  <c r="BC125" i="1"/>
  <c r="BC173" i="1"/>
  <c r="BC174" i="1"/>
  <c r="BC46" i="1"/>
  <c r="BD46" i="1" s="1"/>
  <c r="BE46" i="1" s="1"/>
  <c r="BF46" i="1" s="1"/>
  <c r="BG46" i="1" s="1"/>
  <c r="BH46" i="1" s="1"/>
  <c r="BI46" i="1" s="1"/>
  <c r="BJ46" i="1" s="1"/>
  <c r="BK46" i="1" s="1"/>
  <c r="BL46" i="1" s="1"/>
  <c r="BM46" i="1" s="1"/>
  <c r="BN46" i="1" s="1"/>
  <c r="BO46" i="1" s="1"/>
  <c r="BP46" i="1" s="1"/>
  <c r="BQ46" i="1" s="1"/>
  <c r="BR46" i="1" s="1"/>
  <c r="BS46" i="1" s="1"/>
  <c r="BT46" i="1" s="1"/>
  <c r="BU46" i="1" s="1"/>
  <c r="BV46" i="1" s="1"/>
  <c r="BW46" i="1" s="1"/>
  <c r="BX46" i="1" s="1"/>
  <c r="BY46" i="1" s="1"/>
  <c r="BZ46" i="1" s="1"/>
  <c r="CA46" i="1" s="1"/>
  <c r="CB46" i="1" s="1"/>
  <c r="CC46" i="1" s="1"/>
  <c r="CD46" i="1" s="1"/>
  <c r="CE46" i="1" s="1"/>
  <c r="CF46" i="1" s="1"/>
  <c r="CG46" i="1" s="1"/>
  <c r="CH46" i="1" s="1"/>
  <c r="CI46" i="1" s="1"/>
  <c r="CJ46" i="1" s="1"/>
  <c r="CK46" i="1" s="1"/>
  <c r="CL46" i="1" s="1"/>
  <c r="CM46" i="1" s="1"/>
  <c r="CN46" i="1" s="1"/>
  <c r="CO46" i="1" s="1"/>
  <c r="CP46" i="1" s="1"/>
  <c r="CQ46" i="1" s="1"/>
  <c r="CR46" i="1" s="1"/>
  <c r="CS46" i="1" s="1"/>
  <c r="CT46" i="1" s="1"/>
  <c r="CU46" i="1" s="1"/>
  <c r="CV46" i="1" s="1"/>
  <c r="CW46" i="1" s="1"/>
  <c r="CX46" i="1" s="1"/>
  <c r="CY46" i="1" s="1"/>
  <c r="CZ46" i="1" s="1"/>
  <c r="DA46" i="1" s="1"/>
  <c r="DB46" i="1" s="1"/>
  <c r="DC46" i="1" s="1"/>
  <c r="DD46" i="1" s="1"/>
  <c r="DE46" i="1" s="1"/>
  <c r="DF46" i="1" s="1"/>
  <c r="DG46" i="1" s="1"/>
  <c r="DH46" i="1" s="1"/>
  <c r="DI46" i="1" s="1"/>
  <c r="DJ46" i="1" s="1"/>
  <c r="DK46" i="1" s="1"/>
  <c r="DL46" i="1" s="1"/>
  <c r="DM46" i="1" s="1"/>
  <c r="DN46" i="1" s="1"/>
  <c r="DO46" i="1" s="1"/>
  <c r="DP46" i="1" s="1"/>
  <c r="DQ46" i="1" s="1"/>
  <c r="DR46" i="1" s="1"/>
  <c r="DS46" i="1" s="1"/>
  <c r="DT46" i="1" s="1"/>
  <c r="DU46" i="1" s="1"/>
  <c r="DV46" i="1" s="1"/>
  <c r="DW46" i="1" s="1"/>
  <c r="DX46" i="1" s="1"/>
  <c r="DY46" i="1" s="1"/>
  <c r="DZ46" i="1" s="1"/>
  <c r="EA46" i="1" s="1"/>
  <c r="EB46" i="1" s="1"/>
  <c r="EC46" i="1" s="1"/>
  <c r="ED46" i="1" s="1"/>
  <c r="EE46" i="1" s="1"/>
  <c r="EF46" i="1" s="1"/>
  <c r="EG46" i="1" s="1"/>
  <c r="EH46" i="1" s="1"/>
  <c r="EI46" i="1" s="1"/>
  <c r="EJ46" i="1" s="1"/>
  <c r="EK46" i="1" s="1"/>
  <c r="EL46" i="1" s="1"/>
  <c r="EM46" i="1" s="1"/>
  <c r="EN46" i="1" s="1"/>
  <c r="EO46" i="1" s="1"/>
  <c r="EP46" i="1" s="1"/>
  <c r="EQ46" i="1" s="1"/>
  <c r="ER46" i="1" s="1"/>
  <c r="ES46" i="1" s="1"/>
  <c r="ET46" i="1" s="1"/>
  <c r="EU46" i="1" s="1"/>
  <c r="EV46" i="1" s="1"/>
  <c r="EW46" i="1" s="1"/>
  <c r="EX46" i="1" s="1"/>
  <c r="EY46" i="1" s="1"/>
  <c r="EZ46" i="1" s="1"/>
  <c r="FA46" i="1" s="1"/>
  <c r="FB46" i="1" s="1"/>
  <c r="FC46" i="1" s="1"/>
  <c r="FD46" i="1" s="1"/>
  <c r="FE46" i="1" s="1"/>
  <c r="FF46" i="1" s="1"/>
  <c r="FG46" i="1" s="1"/>
  <c r="FH46" i="1" s="1"/>
  <c r="FI46" i="1" s="1"/>
  <c r="FJ46" i="1" s="1"/>
  <c r="FK46" i="1" s="1"/>
  <c r="FL46" i="1" s="1"/>
  <c r="FM46" i="1" s="1"/>
  <c r="FN46" i="1" s="1"/>
  <c r="FO46" i="1" s="1"/>
  <c r="FP46" i="1" s="1"/>
  <c r="FQ46" i="1" s="1"/>
  <c r="FR46" i="1" s="1"/>
  <c r="FS46" i="1" s="1"/>
  <c r="FT46" i="1" s="1"/>
  <c r="FU46" i="1" s="1"/>
  <c r="FV46" i="1" s="1"/>
  <c r="FW46" i="1" s="1"/>
  <c r="FX46" i="1" s="1"/>
  <c r="FY46" i="1" s="1"/>
  <c r="FZ46" i="1" s="1"/>
  <c r="GA46" i="1" s="1"/>
  <c r="GB46" i="1" s="1"/>
  <c r="GC46" i="1" s="1"/>
  <c r="GD46" i="1" s="1"/>
  <c r="GE46" i="1" s="1"/>
  <c r="GF46" i="1" s="1"/>
  <c r="GG46" i="1" s="1"/>
  <c r="GH46" i="1" s="1"/>
  <c r="GI46" i="1" s="1"/>
  <c r="GJ46" i="1" s="1"/>
  <c r="GK46" i="1" s="1"/>
  <c r="GL46" i="1" s="1"/>
  <c r="GM46" i="1" s="1"/>
  <c r="GN46" i="1" s="1"/>
  <c r="GO46" i="1" s="1"/>
  <c r="GP46" i="1" s="1"/>
  <c r="GQ46" i="1" s="1"/>
  <c r="GR46" i="1" s="1"/>
  <c r="GS46" i="1" s="1"/>
  <c r="GT46" i="1" s="1"/>
  <c r="GU46" i="1" s="1"/>
  <c r="GV46" i="1" s="1"/>
  <c r="GW46" i="1" s="1"/>
  <c r="GX46" i="1" s="1"/>
  <c r="GY46" i="1" s="1"/>
  <c r="GZ46" i="1" s="1"/>
  <c r="HA46" i="1" s="1"/>
  <c r="HB46" i="1" s="1"/>
  <c r="HC46" i="1" s="1"/>
  <c r="HD46" i="1" s="1"/>
  <c r="HE46" i="1" s="1"/>
  <c r="HF46" i="1" s="1"/>
  <c r="HG46" i="1" s="1"/>
  <c r="HH46" i="1" s="1"/>
  <c r="HI46" i="1" s="1"/>
  <c r="HJ46" i="1" s="1"/>
  <c r="BC269" i="1"/>
  <c r="BC74" i="1"/>
  <c r="BD74" i="1" s="1"/>
  <c r="BE74" i="1" s="1"/>
  <c r="BF74" i="1" s="1"/>
  <c r="BG74" i="1" s="1"/>
  <c r="BH74" i="1" s="1"/>
  <c r="BC75" i="1"/>
  <c r="BC266" i="1"/>
  <c r="BC189" i="1"/>
  <c r="BC247" i="1"/>
  <c r="BC248" i="1"/>
  <c r="BC61" i="1"/>
  <c r="BD61" i="1" s="1"/>
  <c r="BC62" i="1"/>
  <c r="BC255" i="1"/>
  <c r="BC308" i="1"/>
  <c r="BC309" i="1"/>
  <c r="BC267" i="1"/>
  <c r="BE107" i="1"/>
  <c r="BC246" i="1"/>
  <c r="BC164" i="1"/>
  <c r="BC180" i="1"/>
  <c r="BC56" i="1"/>
  <c r="BC294" i="1"/>
  <c r="BC172" i="1"/>
  <c r="BC257" i="1"/>
  <c r="BC285" i="1"/>
  <c r="BC286" i="1"/>
  <c r="BC159" i="1"/>
  <c r="BC221" i="1"/>
  <c r="BC92" i="1"/>
  <c r="BC93" i="1"/>
  <c r="BC305" i="1"/>
  <c r="BC156" i="1"/>
  <c r="BC289" i="1"/>
  <c r="BC288" i="1"/>
  <c r="BC57" i="1"/>
  <c r="BC226" i="1"/>
  <c r="BC59" i="1"/>
  <c r="BD59" i="1" s="1"/>
  <c r="BC316" i="1"/>
  <c r="BC250" i="1"/>
  <c r="BC249" i="1"/>
  <c r="BC182" i="1"/>
  <c r="BC91" i="1"/>
  <c r="BD91" i="1" s="1"/>
  <c r="BE91" i="1" s="1"/>
  <c r="BC291" i="1"/>
  <c r="BC80" i="1"/>
  <c r="BD80" i="1" s="1"/>
  <c r="BE80" i="1" s="1"/>
  <c r="BF80" i="1" s="1"/>
  <c r="BG80" i="1" s="1"/>
  <c r="BC81" i="1"/>
  <c r="BC186" i="1"/>
  <c r="BC165" i="1"/>
  <c r="BD232" i="1" l="1"/>
  <c r="BE232" i="1" s="1"/>
  <c r="BD231" i="1"/>
  <c r="BD230" i="1"/>
  <c r="BD104" i="1"/>
  <c r="BD105" i="1"/>
  <c r="BD240" i="1"/>
  <c r="BD55" i="1"/>
  <c r="BE55" i="1" s="1"/>
  <c r="BD207" i="1"/>
  <c r="BE206" i="1" s="1"/>
  <c r="BD209" i="1"/>
  <c r="BE210" i="1" s="1"/>
  <c r="BD208" i="1"/>
  <c r="BE205" i="1"/>
  <c r="BD53" i="1"/>
  <c r="BE53" i="1" s="1"/>
  <c r="BD51" i="1"/>
  <c r="BE51" i="1" s="1"/>
  <c r="BE128" i="1"/>
  <c r="BD298" i="1"/>
  <c r="BD100" i="1"/>
  <c r="BE100" i="1" s="1"/>
  <c r="BF100" i="1" s="1"/>
  <c r="BD194" i="1"/>
  <c r="BD312" i="1"/>
  <c r="BD221" i="1"/>
  <c r="BD271" i="1"/>
  <c r="BD182" i="1"/>
  <c r="BD300" i="1"/>
  <c r="BD281" i="1"/>
  <c r="BD283" i="1"/>
  <c r="BD244" i="1"/>
  <c r="BD313" i="1"/>
  <c r="BD191" i="1"/>
  <c r="BD192" i="1"/>
  <c r="BD311" i="1"/>
  <c r="BD316" i="1"/>
  <c r="BD120" i="1"/>
  <c r="BE120" i="1" s="1"/>
  <c r="BF120" i="1" s="1"/>
  <c r="BG120" i="1" s="1"/>
  <c r="BD121" i="1"/>
  <c r="BD217" i="1"/>
  <c r="BD170" i="1"/>
  <c r="BD219" i="1"/>
  <c r="BD172" i="1"/>
  <c r="BD169" i="1"/>
  <c r="BD318" i="1"/>
  <c r="BD184" i="1"/>
  <c r="BE67" i="1"/>
  <c r="BD237" i="1"/>
  <c r="BD224" i="1"/>
  <c r="BD303" i="1"/>
  <c r="BD168" i="1"/>
  <c r="BD260" i="1"/>
  <c r="BF91" i="1"/>
  <c r="BD275" i="1"/>
  <c r="BD291" i="1"/>
  <c r="BD223" i="1"/>
  <c r="BD279" i="1"/>
  <c r="BD149" i="1"/>
  <c r="BE149" i="1" s="1"/>
  <c r="BF149" i="1" s="1"/>
  <c r="BG149" i="1" s="1"/>
  <c r="BD150" i="1"/>
  <c r="BD261" i="1"/>
  <c r="BE69" i="1"/>
  <c r="BF69" i="1" s="1"/>
  <c r="BE70" i="1"/>
  <c r="BD212" i="1"/>
  <c r="BE212" i="1" s="1"/>
  <c r="BE203" i="1"/>
  <c r="BD319" i="1"/>
  <c r="BD302" i="1"/>
  <c r="BE66" i="1"/>
  <c r="BE65" i="1"/>
  <c r="BD305" i="1"/>
  <c r="BD159" i="1"/>
  <c r="BD196" i="1"/>
  <c r="BD269" i="1"/>
  <c r="BD320" i="1"/>
  <c r="BD193" i="1"/>
  <c r="BD257" i="1"/>
  <c r="BD226" i="1"/>
  <c r="BD186" i="1"/>
  <c r="BD198" i="1"/>
  <c r="BE199" i="1" s="1"/>
  <c r="BD321" i="1"/>
  <c r="BE322" i="1" s="1"/>
  <c r="BD161" i="1"/>
  <c r="BD280" i="1"/>
  <c r="BE109" i="1"/>
  <c r="BF109" i="1" s="1"/>
  <c r="BE110" i="1"/>
  <c r="BD241" i="1"/>
  <c r="BD236" i="1"/>
  <c r="BE235" i="1" s="1"/>
  <c r="BD290" i="1"/>
  <c r="BD167" i="1"/>
  <c r="BD188" i="1"/>
  <c r="BD263" i="1"/>
  <c r="BG114" i="1"/>
  <c r="BH114" i="1" s="1"/>
  <c r="BD262" i="1"/>
  <c r="BD301" i="1"/>
  <c r="BD299" i="1"/>
  <c r="BD282" i="1"/>
  <c r="BD195" i="1"/>
  <c r="BE204" i="1"/>
  <c r="BD189" i="1"/>
  <c r="BD268" i="1"/>
  <c r="BE129" i="1"/>
  <c r="BF89" i="1"/>
  <c r="BD58" i="1"/>
  <c r="BD286" i="1"/>
  <c r="BD277" i="1"/>
  <c r="BD179" i="1"/>
  <c r="BD242" i="1"/>
  <c r="BD255" i="1"/>
  <c r="BD314" i="1"/>
  <c r="BD246" i="1"/>
  <c r="BE130" i="1"/>
  <c r="BE131" i="1"/>
  <c r="BD264" i="1"/>
  <c r="BD288" i="1"/>
  <c r="BD227" i="1"/>
  <c r="BD229" i="1"/>
  <c r="BE230" i="1" s="1"/>
  <c r="BD178" i="1"/>
  <c r="BD56" i="1"/>
  <c r="BD274" i="1"/>
  <c r="BD276" i="1"/>
  <c r="BD47" i="1"/>
  <c r="BE47" i="1" s="1"/>
  <c r="BF47" i="1" s="1"/>
  <c r="BG47" i="1" s="1"/>
  <c r="BH47" i="1" s="1"/>
  <c r="BI47" i="1" s="1"/>
  <c r="BJ47" i="1" s="1"/>
  <c r="BK47" i="1" s="1"/>
  <c r="BL47" i="1" s="1"/>
  <c r="BM47" i="1" s="1"/>
  <c r="BN47" i="1" s="1"/>
  <c r="BO47" i="1" s="1"/>
  <c r="BP47" i="1" s="1"/>
  <c r="BQ47" i="1" s="1"/>
  <c r="BR47" i="1" s="1"/>
  <c r="BS47" i="1" s="1"/>
  <c r="BT47" i="1" s="1"/>
  <c r="BU47" i="1" s="1"/>
  <c r="BV47" i="1" s="1"/>
  <c r="BW47" i="1" s="1"/>
  <c r="BX47" i="1" s="1"/>
  <c r="BY47" i="1" s="1"/>
  <c r="BZ47" i="1" s="1"/>
  <c r="CA47" i="1" s="1"/>
  <c r="CB47" i="1" s="1"/>
  <c r="CC47" i="1" s="1"/>
  <c r="CD47" i="1" s="1"/>
  <c r="CE47" i="1" s="1"/>
  <c r="CF47" i="1" s="1"/>
  <c r="CG47" i="1" s="1"/>
  <c r="CH47" i="1" s="1"/>
  <c r="CI47" i="1" s="1"/>
  <c r="CJ47" i="1" s="1"/>
  <c r="CK47" i="1" s="1"/>
  <c r="CL47" i="1" s="1"/>
  <c r="CM47" i="1" s="1"/>
  <c r="CN47" i="1" s="1"/>
  <c r="CO47" i="1" s="1"/>
  <c r="CP47" i="1" s="1"/>
  <c r="CQ47" i="1" s="1"/>
  <c r="CR47" i="1" s="1"/>
  <c r="CS47" i="1" s="1"/>
  <c r="CT47" i="1" s="1"/>
  <c r="CU47" i="1" s="1"/>
  <c r="CV47" i="1" s="1"/>
  <c r="CW47" i="1" s="1"/>
  <c r="CX47" i="1" s="1"/>
  <c r="CY47" i="1" s="1"/>
  <c r="CZ47" i="1" s="1"/>
  <c r="DA47" i="1" s="1"/>
  <c r="DB47" i="1" s="1"/>
  <c r="DC47" i="1" s="1"/>
  <c r="DD47" i="1" s="1"/>
  <c r="DE47" i="1" s="1"/>
  <c r="DF47" i="1" s="1"/>
  <c r="DG47" i="1" s="1"/>
  <c r="DH47" i="1" s="1"/>
  <c r="DI47" i="1" s="1"/>
  <c r="DJ47" i="1" s="1"/>
  <c r="DK47" i="1" s="1"/>
  <c r="DL47" i="1" s="1"/>
  <c r="DM47" i="1" s="1"/>
  <c r="DN47" i="1" s="1"/>
  <c r="DO47" i="1" s="1"/>
  <c r="DP47" i="1" s="1"/>
  <c r="DQ47" i="1" s="1"/>
  <c r="DR47" i="1" s="1"/>
  <c r="DS47" i="1" s="1"/>
  <c r="DT47" i="1" s="1"/>
  <c r="DU47" i="1" s="1"/>
  <c r="DV47" i="1" s="1"/>
  <c r="DW47" i="1" s="1"/>
  <c r="DX47" i="1" s="1"/>
  <c r="DY47" i="1" s="1"/>
  <c r="DZ47" i="1" s="1"/>
  <c r="EA47" i="1" s="1"/>
  <c r="EB47" i="1" s="1"/>
  <c r="EC47" i="1" s="1"/>
  <c r="ED47" i="1" s="1"/>
  <c r="EE47" i="1" s="1"/>
  <c r="EF47" i="1" s="1"/>
  <c r="EG47" i="1" s="1"/>
  <c r="EH47" i="1" s="1"/>
  <c r="EI47" i="1" s="1"/>
  <c r="EJ47" i="1" s="1"/>
  <c r="EK47" i="1" s="1"/>
  <c r="EL47" i="1" s="1"/>
  <c r="EM47" i="1" s="1"/>
  <c r="EN47" i="1" s="1"/>
  <c r="EO47" i="1" s="1"/>
  <c r="EP47" i="1" s="1"/>
  <c r="EQ47" i="1" s="1"/>
  <c r="ER47" i="1" s="1"/>
  <c r="ES47" i="1" s="1"/>
  <c r="ET47" i="1" s="1"/>
  <c r="EU47" i="1" s="1"/>
  <c r="EV47" i="1" s="1"/>
  <c r="EW47" i="1" s="1"/>
  <c r="EX47" i="1" s="1"/>
  <c r="EY47" i="1" s="1"/>
  <c r="EZ47" i="1" s="1"/>
  <c r="FA47" i="1" s="1"/>
  <c r="FB47" i="1" s="1"/>
  <c r="FC47" i="1" s="1"/>
  <c r="FD47" i="1" s="1"/>
  <c r="FE47" i="1" s="1"/>
  <c r="FF47" i="1" s="1"/>
  <c r="FG47" i="1" s="1"/>
  <c r="FH47" i="1" s="1"/>
  <c r="FI47" i="1" s="1"/>
  <c r="FJ47" i="1" s="1"/>
  <c r="FK47" i="1" s="1"/>
  <c r="FL47" i="1" s="1"/>
  <c r="FM47" i="1" s="1"/>
  <c r="FN47" i="1" s="1"/>
  <c r="FO47" i="1" s="1"/>
  <c r="FP47" i="1" s="1"/>
  <c r="FQ47" i="1" s="1"/>
  <c r="FR47" i="1" s="1"/>
  <c r="FS47" i="1" s="1"/>
  <c r="FT47" i="1" s="1"/>
  <c r="FU47" i="1" s="1"/>
  <c r="FV47" i="1" s="1"/>
  <c r="FW47" i="1" s="1"/>
  <c r="FX47" i="1" s="1"/>
  <c r="FY47" i="1" s="1"/>
  <c r="FZ47" i="1" s="1"/>
  <c r="GA47" i="1" s="1"/>
  <c r="GB47" i="1" s="1"/>
  <c r="GC47" i="1" s="1"/>
  <c r="GD47" i="1" s="1"/>
  <c r="GE47" i="1" s="1"/>
  <c r="GF47" i="1" s="1"/>
  <c r="GG47" i="1" s="1"/>
  <c r="GH47" i="1" s="1"/>
  <c r="GI47" i="1" s="1"/>
  <c r="GJ47" i="1" s="1"/>
  <c r="GK47" i="1" s="1"/>
  <c r="GL47" i="1" s="1"/>
  <c r="GM47" i="1" s="1"/>
  <c r="GN47" i="1" s="1"/>
  <c r="GO47" i="1" s="1"/>
  <c r="GP47" i="1" s="1"/>
  <c r="GQ47" i="1" s="1"/>
  <c r="GR47" i="1" s="1"/>
  <c r="GS47" i="1" s="1"/>
  <c r="GT47" i="1" s="1"/>
  <c r="GU47" i="1" s="1"/>
  <c r="GV47" i="1" s="1"/>
  <c r="GW47" i="1" s="1"/>
  <c r="GX47" i="1" s="1"/>
  <c r="GY47" i="1" s="1"/>
  <c r="GZ47" i="1" s="1"/>
  <c r="HA47" i="1" s="1"/>
  <c r="HB47" i="1" s="1"/>
  <c r="HC47" i="1" s="1"/>
  <c r="HD47" i="1" s="1"/>
  <c r="HE47" i="1" s="1"/>
  <c r="HF47" i="1" s="1"/>
  <c r="HG47" i="1" s="1"/>
  <c r="HH47" i="1" s="1"/>
  <c r="HI47" i="1" s="1"/>
  <c r="HJ47" i="1" s="1"/>
  <c r="E49" i="25" s="1"/>
  <c r="BD295" i="1"/>
  <c r="BD253" i="1"/>
  <c r="BD308" i="1"/>
  <c r="BD164" i="1"/>
  <c r="BD171" i="1"/>
  <c r="BD243" i="1"/>
  <c r="BD250" i="1"/>
  <c r="BE233" i="1"/>
  <c r="BD266" i="1"/>
  <c r="BE234" i="1"/>
  <c r="BD214" i="1"/>
  <c r="BD216" i="1"/>
  <c r="BD220" i="1"/>
  <c r="BE116" i="1"/>
  <c r="BF116" i="1" s="1"/>
  <c r="BG116" i="1" s="1"/>
  <c r="BH116" i="1" s="1"/>
  <c r="BE117" i="1"/>
  <c r="BD256" i="1"/>
  <c r="BD317" i="1"/>
  <c r="BD306" i="1"/>
  <c r="BD165" i="1"/>
  <c r="F48" i="25"/>
  <c r="G48" i="25" s="1"/>
  <c r="E48" i="25"/>
  <c r="C48" i="25"/>
  <c r="D48" i="25"/>
  <c r="B48" i="25"/>
  <c r="A48" i="25"/>
  <c r="HK46" i="1"/>
  <c r="K48" i="25" s="1"/>
  <c r="BD238" i="1"/>
  <c r="BD239" i="1"/>
  <c r="BD140" i="1"/>
  <c r="BE140" i="1" s="1"/>
  <c r="BF140" i="1" s="1"/>
  <c r="BG140" i="1" s="1"/>
  <c r="BH140" i="1" s="1"/>
  <c r="BI140" i="1" s="1"/>
  <c r="BD141" i="1"/>
  <c r="BD296" i="1"/>
  <c r="BD297" i="1"/>
  <c r="BF90" i="1"/>
  <c r="BD304" i="1"/>
  <c r="BD156" i="1"/>
  <c r="BD155" i="1"/>
  <c r="BD157" i="1"/>
  <c r="BD102" i="1"/>
  <c r="BE102" i="1" s="1"/>
  <c r="BD103" i="1"/>
  <c r="BD57" i="1"/>
  <c r="BD92" i="1"/>
  <c r="BE92" i="1" s="1"/>
  <c r="BF92" i="1" s="1"/>
  <c r="BF108" i="1"/>
  <c r="BD272" i="1"/>
  <c r="BD75" i="1"/>
  <c r="BE75" i="1" s="1"/>
  <c r="BF75" i="1" s="1"/>
  <c r="BG75" i="1" s="1"/>
  <c r="BH75" i="1" s="1"/>
  <c r="BI75" i="1" s="1"/>
  <c r="BD76" i="1"/>
  <c r="BD175" i="1"/>
  <c r="BD174" i="1"/>
  <c r="BE201" i="1"/>
  <c r="BE202" i="1"/>
  <c r="BD273" i="1"/>
  <c r="BD293" i="1"/>
  <c r="BD160" i="1"/>
  <c r="BD218" i="1"/>
  <c r="BD287" i="1"/>
  <c r="BD144" i="1"/>
  <c r="BE144" i="1" s="1"/>
  <c r="BF144" i="1" s="1"/>
  <c r="BD145" i="1"/>
  <c r="BD278" i="1"/>
  <c r="BD93" i="1"/>
  <c r="BD94" i="1"/>
  <c r="BD294" i="1"/>
  <c r="BD247" i="1"/>
  <c r="BD81" i="1"/>
  <c r="BE81" i="1" s="1"/>
  <c r="BF81" i="1" s="1"/>
  <c r="BG81" i="1" s="1"/>
  <c r="BH81" i="1" s="1"/>
  <c r="BD82" i="1"/>
  <c r="BD62" i="1"/>
  <c r="BE62" i="1" s="1"/>
  <c r="BD63" i="1"/>
  <c r="BD173" i="1"/>
  <c r="BE200" i="1"/>
  <c r="BD225" i="1"/>
  <c r="BD265" i="1"/>
  <c r="BD292" i="1"/>
  <c r="BD176" i="1"/>
  <c r="BD187" i="1"/>
  <c r="BD252" i="1"/>
  <c r="BD267" i="1"/>
  <c r="BD125" i="1"/>
  <c r="BE125" i="1" s="1"/>
  <c r="BF125" i="1" s="1"/>
  <c r="BG125" i="1" s="1"/>
  <c r="BD126" i="1"/>
  <c r="BF87" i="1"/>
  <c r="BF86" i="1"/>
  <c r="BG86" i="1" s="1"/>
  <c r="BD185" i="1"/>
  <c r="BD307" i="1"/>
  <c r="BE134" i="1"/>
  <c r="BF134" i="1" s="1"/>
  <c r="BG134" i="1" s="1"/>
  <c r="BE135" i="1"/>
  <c r="BD251" i="1"/>
  <c r="BD289" i="1"/>
  <c r="BD60" i="1"/>
  <c r="BE60" i="1" s="1"/>
  <c r="BD183" i="1"/>
  <c r="BD197" i="1"/>
  <c r="BD158" i="1"/>
  <c r="BF88" i="1"/>
  <c r="BD228" i="1"/>
  <c r="BD270" i="1"/>
  <c r="BE231" i="1"/>
  <c r="BD177" i="1"/>
  <c r="BD166" i="1"/>
  <c r="BF153" i="1"/>
  <c r="BD248" i="1"/>
  <c r="BD249" i="1"/>
  <c r="BD315" i="1"/>
  <c r="BD285" i="1"/>
  <c r="BD284" i="1"/>
  <c r="BD180" i="1"/>
  <c r="BD181" i="1"/>
  <c r="BD309" i="1"/>
  <c r="BD310" i="1"/>
  <c r="BD163" i="1"/>
  <c r="BD245" i="1"/>
  <c r="BD48" i="1"/>
  <c r="BD49" i="1"/>
  <c r="BD190" i="1"/>
  <c r="BD258" i="1"/>
  <c r="BD259" i="1"/>
  <c r="BE97" i="1"/>
  <c r="BF97" i="1" s="1"/>
  <c r="BE98" i="1"/>
  <c r="BD162" i="1"/>
  <c r="BD254" i="1"/>
  <c r="BD222" i="1"/>
  <c r="BE56" i="1" l="1"/>
  <c r="BF56" i="1" s="1"/>
  <c r="BE54" i="1"/>
  <c r="BF54" i="1" s="1"/>
  <c r="BF129" i="1"/>
  <c r="BE105" i="1"/>
  <c r="BE106" i="1"/>
  <c r="BE207" i="1"/>
  <c r="BF206" i="1" s="1"/>
  <c r="BE208" i="1"/>
  <c r="BE209" i="1"/>
  <c r="BE52" i="1"/>
  <c r="BF52" i="1" s="1"/>
  <c r="BE282" i="1"/>
  <c r="BE312" i="1"/>
  <c r="BE245" i="1"/>
  <c r="BE225" i="1"/>
  <c r="BE220" i="1"/>
  <c r="BE280" i="1"/>
  <c r="BE101" i="1"/>
  <c r="BF101" i="1" s="1"/>
  <c r="BG101" i="1" s="1"/>
  <c r="BE287" i="1"/>
  <c r="BE299" i="1"/>
  <c r="BE278" i="1"/>
  <c r="BE216" i="1"/>
  <c r="BE222" i="1"/>
  <c r="BE236" i="1"/>
  <c r="BE270" i="1"/>
  <c r="BE241" i="1"/>
  <c r="BE320" i="1"/>
  <c r="BE169" i="1"/>
  <c r="BE213" i="1"/>
  <c r="BE171" i="1"/>
  <c r="BE289" i="1"/>
  <c r="BE265" i="1"/>
  <c r="BE218" i="1"/>
  <c r="BE57" i="1"/>
  <c r="BF57" i="1" s="1"/>
  <c r="BG57" i="1" s="1"/>
  <c r="BE313" i="1"/>
  <c r="BE267" i="1"/>
  <c r="BE319" i="1"/>
  <c r="BE190" i="1"/>
  <c r="BE211" i="1"/>
  <c r="BF211" i="1" s="1"/>
  <c r="BG92" i="1"/>
  <c r="BE318" i="1"/>
  <c r="BE317" i="1"/>
  <c r="BE187" i="1"/>
  <c r="BE183" i="1"/>
  <c r="BE185" i="1"/>
  <c r="BE121" i="1"/>
  <c r="BF121" i="1" s="1"/>
  <c r="BG121" i="1" s="1"/>
  <c r="BH121" i="1" s="1"/>
  <c r="BE122" i="1"/>
  <c r="BE160" i="1"/>
  <c r="BE195" i="1"/>
  <c r="BE168" i="1"/>
  <c r="BE302" i="1"/>
  <c r="BE304" i="1"/>
  <c r="BE321" i="1"/>
  <c r="BF66" i="1"/>
  <c r="BE301" i="1"/>
  <c r="BE194" i="1"/>
  <c r="BF68" i="1"/>
  <c r="BE192" i="1"/>
  <c r="BE315" i="1"/>
  <c r="BG90" i="1"/>
  <c r="BE193" i="1"/>
  <c r="BE243" i="1"/>
  <c r="BE281" i="1"/>
  <c r="BE150" i="1"/>
  <c r="BF150" i="1" s="1"/>
  <c r="BG150" i="1" s="1"/>
  <c r="BH150" i="1" s="1"/>
  <c r="BE151" i="1"/>
  <c r="BE261" i="1"/>
  <c r="BF71" i="1"/>
  <c r="BF70" i="1"/>
  <c r="BG70" i="1" s="1"/>
  <c r="BF67" i="1"/>
  <c r="BE308" i="1"/>
  <c r="BF130" i="1"/>
  <c r="BG130" i="1" s="1"/>
  <c r="BE242" i="1"/>
  <c r="BE254" i="1"/>
  <c r="BE256" i="1"/>
  <c r="BF110" i="1"/>
  <c r="BG110" i="1" s="1"/>
  <c r="BF111" i="1"/>
  <c r="BF205" i="1"/>
  <c r="BE158" i="1"/>
  <c r="BE276" i="1"/>
  <c r="BE263" i="1"/>
  <c r="BF204" i="1"/>
  <c r="BF55" i="1"/>
  <c r="BG55" i="1" s="1"/>
  <c r="BE262" i="1"/>
  <c r="BH115" i="1"/>
  <c r="BI115" i="1" s="1"/>
  <c r="BE300" i="1"/>
  <c r="BE314" i="1"/>
  <c r="BE166" i="1"/>
  <c r="BE296" i="1"/>
  <c r="BE273" i="1"/>
  <c r="BE248" i="1"/>
  <c r="BE170" i="1"/>
  <c r="BE155" i="1"/>
  <c r="BE58" i="1"/>
  <c r="BF200" i="1"/>
  <c r="BE48" i="1"/>
  <c r="BF48" i="1" s="1"/>
  <c r="BG48" i="1" s="1"/>
  <c r="BH48" i="1" s="1"/>
  <c r="BI48" i="1" s="1"/>
  <c r="BJ48" i="1" s="1"/>
  <c r="BK48" i="1" s="1"/>
  <c r="BL48" i="1" s="1"/>
  <c r="BM48" i="1" s="1"/>
  <c r="BN48" i="1" s="1"/>
  <c r="BO48" i="1" s="1"/>
  <c r="BP48" i="1" s="1"/>
  <c r="BQ48" i="1" s="1"/>
  <c r="BR48" i="1" s="1"/>
  <c r="BS48" i="1" s="1"/>
  <c r="BT48" i="1" s="1"/>
  <c r="BU48" i="1" s="1"/>
  <c r="BV48" i="1" s="1"/>
  <c r="BW48" i="1" s="1"/>
  <c r="BX48" i="1" s="1"/>
  <c r="BY48" i="1" s="1"/>
  <c r="BZ48" i="1" s="1"/>
  <c r="CA48" i="1" s="1"/>
  <c r="CB48" i="1" s="1"/>
  <c r="CC48" i="1" s="1"/>
  <c r="CD48" i="1" s="1"/>
  <c r="CE48" i="1" s="1"/>
  <c r="CF48" i="1" s="1"/>
  <c r="CG48" i="1" s="1"/>
  <c r="CH48" i="1" s="1"/>
  <c r="CI48" i="1" s="1"/>
  <c r="CJ48" i="1" s="1"/>
  <c r="CK48" i="1" s="1"/>
  <c r="CL48" i="1" s="1"/>
  <c r="CM48" i="1" s="1"/>
  <c r="CN48" i="1" s="1"/>
  <c r="CO48" i="1" s="1"/>
  <c r="CP48" i="1" s="1"/>
  <c r="CQ48" i="1" s="1"/>
  <c r="CR48" i="1" s="1"/>
  <c r="CS48" i="1" s="1"/>
  <c r="CT48" i="1" s="1"/>
  <c r="CU48" i="1" s="1"/>
  <c r="CV48" i="1" s="1"/>
  <c r="CW48" i="1" s="1"/>
  <c r="CX48" i="1" s="1"/>
  <c r="CY48" i="1" s="1"/>
  <c r="CZ48" i="1" s="1"/>
  <c r="DA48" i="1" s="1"/>
  <c r="DB48" i="1" s="1"/>
  <c r="DC48" i="1" s="1"/>
  <c r="DD48" i="1" s="1"/>
  <c r="DE48" i="1" s="1"/>
  <c r="DF48" i="1" s="1"/>
  <c r="DG48" i="1" s="1"/>
  <c r="DH48" i="1" s="1"/>
  <c r="DI48" i="1" s="1"/>
  <c r="DJ48" i="1" s="1"/>
  <c r="DK48" i="1" s="1"/>
  <c r="DL48" i="1" s="1"/>
  <c r="DM48" i="1" s="1"/>
  <c r="DN48" i="1" s="1"/>
  <c r="DO48" i="1" s="1"/>
  <c r="DP48" i="1" s="1"/>
  <c r="DQ48" i="1" s="1"/>
  <c r="DR48" i="1" s="1"/>
  <c r="DS48" i="1" s="1"/>
  <c r="DT48" i="1" s="1"/>
  <c r="DU48" i="1" s="1"/>
  <c r="DV48" i="1" s="1"/>
  <c r="DW48" i="1" s="1"/>
  <c r="DX48" i="1" s="1"/>
  <c r="DY48" i="1" s="1"/>
  <c r="DZ48" i="1" s="1"/>
  <c r="EA48" i="1" s="1"/>
  <c r="EB48" i="1" s="1"/>
  <c r="EC48" i="1" s="1"/>
  <c r="ED48" i="1" s="1"/>
  <c r="EE48" i="1" s="1"/>
  <c r="EF48" i="1" s="1"/>
  <c r="EG48" i="1" s="1"/>
  <c r="EH48" i="1" s="1"/>
  <c r="EI48" i="1" s="1"/>
  <c r="EJ48" i="1" s="1"/>
  <c r="EK48" i="1" s="1"/>
  <c r="EL48" i="1" s="1"/>
  <c r="EM48" i="1" s="1"/>
  <c r="EN48" i="1" s="1"/>
  <c r="EO48" i="1" s="1"/>
  <c r="EP48" i="1" s="1"/>
  <c r="EQ48" i="1" s="1"/>
  <c r="ER48" i="1" s="1"/>
  <c r="ES48" i="1" s="1"/>
  <c r="ET48" i="1" s="1"/>
  <c r="EU48" i="1" s="1"/>
  <c r="EV48" i="1" s="1"/>
  <c r="EW48" i="1" s="1"/>
  <c r="EX48" i="1" s="1"/>
  <c r="EY48" i="1" s="1"/>
  <c r="EZ48" i="1" s="1"/>
  <c r="FA48" i="1" s="1"/>
  <c r="FB48" i="1" s="1"/>
  <c r="FC48" i="1" s="1"/>
  <c r="FD48" i="1" s="1"/>
  <c r="FE48" i="1" s="1"/>
  <c r="FF48" i="1" s="1"/>
  <c r="FG48" i="1" s="1"/>
  <c r="FH48" i="1" s="1"/>
  <c r="FI48" i="1" s="1"/>
  <c r="FJ48" i="1" s="1"/>
  <c r="FK48" i="1" s="1"/>
  <c r="FL48" i="1" s="1"/>
  <c r="FM48" i="1" s="1"/>
  <c r="FN48" i="1" s="1"/>
  <c r="FO48" i="1" s="1"/>
  <c r="FP48" i="1" s="1"/>
  <c r="FQ48" i="1" s="1"/>
  <c r="FR48" i="1" s="1"/>
  <c r="FS48" i="1" s="1"/>
  <c r="FT48" i="1" s="1"/>
  <c r="FU48" i="1" s="1"/>
  <c r="FV48" i="1" s="1"/>
  <c r="FW48" i="1" s="1"/>
  <c r="FX48" i="1" s="1"/>
  <c r="FY48" i="1" s="1"/>
  <c r="FZ48" i="1" s="1"/>
  <c r="GA48" i="1" s="1"/>
  <c r="GB48" i="1" s="1"/>
  <c r="GC48" i="1" s="1"/>
  <c r="GD48" i="1" s="1"/>
  <c r="GE48" i="1" s="1"/>
  <c r="GF48" i="1" s="1"/>
  <c r="GG48" i="1" s="1"/>
  <c r="GH48" i="1" s="1"/>
  <c r="GI48" i="1" s="1"/>
  <c r="GJ48" i="1" s="1"/>
  <c r="GK48" i="1" s="1"/>
  <c r="GL48" i="1" s="1"/>
  <c r="GM48" i="1" s="1"/>
  <c r="GN48" i="1" s="1"/>
  <c r="GO48" i="1" s="1"/>
  <c r="GP48" i="1" s="1"/>
  <c r="GQ48" i="1" s="1"/>
  <c r="GR48" i="1" s="1"/>
  <c r="GS48" i="1" s="1"/>
  <c r="GT48" i="1" s="1"/>
  <c r="GU48" i="1" s="1"/>
  <c r="GV48" i="1" s="1"/>
  <c r="GW48" i="1" s="1"/>
  <c r="GX48" i="1" s="1"/>
  <c r="GY48" i="1" s="1"/>
  <c r="GZ48" i="1" s="1"/>
  <c r="HA48" i="1" s="1"/>
  <c r="HB48" i="1" s="1"/>
  <c r="HC48" i="1" s="1"/>
  <c r="HD48" i="1" s="1"/>
  <c r="HE48" i="1" s="1"/>
  <c r="HF48" i="1" s="1"/>
  <c r="HG48" i="1" s="1"/>
  <c r="HH48" i="1" s="1"/>
  <c r="HI48" i="1" s="1"/>
  <c r="HJ48" i="1" s="1"/>
  <c r="F50" i="25" s="1"/>
  <c r="BE252" i="1"/>
  <c r="BE228" i="1"/>
  <c r="BE290" i="1"/>
  <c r="BE173" i="1"/>
  <c r="BE275" i="1"/>
  <c r="BF131" i="1"/>
  <c r="BF132" i="1"/>
  <c r="BE294" i="1"/>
  <c r="BE303" i="1"/>
  <c r="BE59" i="1"/>
  <c r="BE292" i="1"/>
  <c r="BE219" i="1"/>
  <c r="BE181" i="1"/>
  <c r="D49" i="25"/>
  <c r="BF231" i="1"/>
  <c r="BE172" i="1"/>
  <c r="BE291" i="1"/>
  <c r="BE284" i="1"/>
  <c r="C49" i="25"/>
  <c r="BE162" i="1"/>
  <c r="B49" i="25"/>
  <c r="BE268" i="1"/>
  <c r="F49" i="25"/>
  <c r="G49" i="25" s="1"/>
  <c r="BG88" i="1"/>
  <c r="BE307" i="1"/>
  <c r="HK47" i="1"/>
  <c r="K49" i="25" s="1"/>
  <c r="BE61" i="1"/>
  <c r="BF61" i="1" s="1"/>
  <c r="BE214" i="1"/>
  <c r="BE215" i="1"/>
  <c r="A49" i="25"/>
  <c r="BE177" i="1"/>
  <c r="BF234" i="1"/>
  <c r="BE288" i="1"/>
  <c r="BG91" i="1"/>
  <c r="BE238" i="1"/>
  <c r="BF233" i="1"/>
  <c r="BE258" i="1"/>
  <c r="BE180" i="1"/>
  <c r="BE269" i="1"/>
  <c r="BE285" i="1"/>
  <c r="BE191" i="1"/>
  <c r="BE251" i="1"/>
  <c r="BE178" i="1"/>
  <c r="BG87" i="1"/>
  <c r="BH87" i="1" s="1"/>
  <c r="BE224" i="1"/>
  <c r="BG89" i="1"/>
  <c r="BF202" i="1"/>
  <c r="BE272" i="1"/>
  <c r="BE237" i="1"/>
  <c r="BE279" i="1"/>
  <c r="BE141" i="1"/>
  <c r="BF141" i="1" s="1"/>
  <c r="BG141" i="1" s="1"/>
  <c r="BH141" i="1" s="1"/>
  <c r="BI141" i="1" s="1"/>
  <c r="BJ141" i="1" s="1"/>
  <c r="BE142" i="1"/>
  <c r="BE239" i="1"/>
  <c r="BE240" i="1"/>
  <c r="BE165" i="1"/>
  <c r="BF117" i="1"/>
  <c r="BG117" i="1" s="1"/>
  <c r="BH117" i="1" s="1"/>
  <c r="BI117" i="1" s="1"/>
  <c r="BF118" i="1"/>
  <c r="BE188" i="1"/>
  <c r="BF201" i="1"/>
  <c r="BG109" i="1"/>
  <c r="BE182" i="1"/>
  <c r="BE163" i="1"/>
  <c r="BE271" i="1"/>
  <c r="BE197" i="1"/>
  <c r="BE198" i="1"/>
  <c r="BE126" i="1"/>
  <c r="BF126" i="1" s="1"/>
  <c r="BG126" i="1" s="1"/>
  <c r="BH126" i="1" s="1"/>
  <c r="BE127" i="1"/>
  <c r="BE176" i="1"/>
  <c r="BE94" i="1"/>
  <c r="BE95" i="1"/>
  <c r="BE164" i="1"/>
  <c r="BF98" i="1"/>
  <c r="BG98" i="1" s="1"/>
  <c r="BF99" i="1"/>
  <c r="BE310" i="1"/>
  <c r="BE311" i="1"/>
  <c r="BE255" i="1"/>
  <c r="BE264" i="1"/>
  <c r="BE159" i="1"/>
  <c r="BF232" i="1"/>
  <c r="BE93" i="1"/>
  <c r="BF93" i="1" s="1"/>
  <c r="BG93" i="1" s="1"/>
  <c r="BE145" i="1"/>
  <c r="BF145" i="1" s="1"/>
  <c r="BG145" i="1" s="1"/>
  <c r="BE146" i="1"/>
  <c r="BE293" i="1"/>
  <c r="BE174" i="1"/>
  <c r="BE103" i="1"/>
  <c r="BF103" i="1" s="1"/>
  <c r="BE104" i="1"/>
  <c r="BE157" i="1"/>
  <c r="BE274" i="1"/>
  <c r="BE295" i="1"/>
  <c r="BF135" i="1"/>
  <c r="BG135" i="1" s="1"/>
  <c r="BH135" i="1" s="1"/>
  <c r="BF136" i="1"/>
  <c r="BE49" i="1"/>
  <c r="BE50" i="1"/>
  <c r="BE309" i="1"/>
  <c r="BE249" i="1"/>
  <c r="BF235" i="1"/>
  <c r="BE227" i="1"/>
  <c r="BE184" i="1"/>
  <c r="BE316" i="1"/>
  <c r="BE217" i="1"/>
  <c r="BE175" i="1"/>
  <c r="BF203" i="1"/>
  <c r="BE186" i="1"/>
  <c r="BE257" i="1"/>
  <c r="BE167" i="1"/>
  <c r="BE306" i="1"/>
  <c r="BE283" i="1"/>
  <c r="BE63" i="1"/>
  <c r="BF63" i="1" s="1"/>
  <c r="BE64" i="1"/>
  <c r="BE82" i="1"/>
  <c r="BF82" i="1" s="1"/>
  <c r="BG82" i="1" s="1"/>
  <c r="BH82" i="1" s="1"/>
  <c r="BI82" i="1" s="1"/>
  <c r="BE83" i="1"/>
  <c r="BE76" i="1"/>
  <c r="BF76" i="1" s="1"/>
  <c r="BG76" i="1" s="1"/>
  <c r="BH76" i="1" s="1"/>
  <c r="BI76" i="1" s="1"/>
  <c r="BJ76" i="1" s="1"/>
  <c r="BE77" i="1"/>
  <c r="BE266" i="1"/>
  <c r="BE196" i="1"/>
  <c r="BE286" i="1"/>
  <c r="BE189" i="1"/>
  <c r="BE229" i="1"/>
  <c r="BE161" i="1"/>
  <c r="BE246" i="1"/>
  <c r="BE156" i="1"/>
  <c r="BE297" i="1"/>
  <c r="BE298" i="1"/>
  <c r="BE253" i="1"/>
  <c r="BE223" i="1"/>
  <c r="BE244" i="1"/>
  <c r="BE259" i="1"/>
  <c r="BE260" i="1"/>
  <c r="BE277" i="1"/>
  <c r="BE221" i="1"/>
  <c r="BE247" i="1"/>
  <c r="BE226" i="1"/>
  <c r="BE305" i="1"/>
  <c r="BE250" i="1"/>
  <c r="BE179" i="1"/>
  <c r="BF244" i="1" l="1"/>
  <c r="BF209" i="1"/>
  <c r="BF210" i="1"/>
  <c r="BF53" i="1"/>
  <c r="BG53" i="1" s="1"/>
  <c r="BF207" i="1"/>
  <c r="BF106" i="1"/>
  <c r="BF107" i="1"/>
  <c r="BF208" i="1"/>
  <c r="BG209" i="1" s="1"/>
  <c r="BG206" i="1"/>
  <c r="BF319" i="1"/>
  <c r="BF212" i="1"/>
  <c r="BF221" i="1"/>
  <c r="BF281" i="1"/>
  <c r="BH93" i="1"/>
  <c r="BF288" i="1"/>
  <c r="BF284" i="1"/>
  <c r="BF300" i="1"/>
  <c r="BF266" i="1"/>
  <c r="BF279" i="1"/>
  <c r="BH91" i="1"/>
  <c r="BF102" i="1"/>
  <c r="BG102" i="1" s="1"/>
  <c r="BH102" i="1" s="1"/>
  <c r="BF320" i="1"/>
  <c r="BF170" i="1"/>
  <c r="BF219" i="1"/>
  <c r="BF302" i="1"/>
  <c r="BF318" i="1"/>
  <c r="BF316" i="1"/>
  <c r="BF303" i="1"/>
  <c r="BF322" i="1"/>
  <c r="BF314" i="1"/>
  <c r="BF242" i="1"/>
  <c r="BF184" i="1"/>
  <c r="BF321" i="1"/>
  <c r="BF122" i="1"/>
  <c r="BG122" i="1" s="1"/>
  <c r="BH122" i="1" s="1"/>
  <c r="BI122" i="1" s="1"/>
  <c r="BF123" i="1"/>
  <c r="BF159" i="1"/>
  <c r="BF167" i="1"/>
  <c r="BF290" i="1"/>
  <c r="BG67" i="1"/>
  <c r="BF193" i="1"/>
  <c r="BF264" i="1"/>
  <c r="BF58" i="1"/>
  <c r="BG58" i="1" s="1"/>
  <c r="BH58" i="1" s="1"/>
  <c r="BF194" i="1"/>
  <c r="BF60" i="1"/>
  <c r="BF156" i="1"/>
  <c r="BF313" i="1"/>
  <c r="BG71" i="1"/>
  <c r="BH71" i="1" s="1"/>
  <c r="BG72" i="1"/>
  <c r="BG69" i="1"/>
  <c r="BG68" i="1"/>
  <c r="BF59" i="1"/>
  <c r="BF291" i="1"/>
  <c r="BF151" i="1"/>
  <c r="BG151" i="1" s="1"/>
  <c r="BH151" i="1" s="1"/>
  <c r="BI151" i="1" s="1"/>
  <c r="BF152" i="1"/>
  <c r="BF161" i="1"/>
  <c r="BG56" i="1"/>
  <c r="BH56" i="1" s="1"/>
  <c r="BG54" i="1"/>
  <c r="BH54" i="1" s="1"/>
  <c r="BF293" i="1"/>
  <c r="BF263" i="1"/>
  <c r="BG131" i="1"/>
  <c r="BH131" i="1" s="1"/>
  <c r="BF262" i="1"/>
  <c r="BF295" i="1"/>
  <c r="BG112" i="1"/>
  <c r="BG111" i="1"/>
  <c r="BH111" i="1" s="1"/>
  <c r="BF179" i="1"/>
  <c r="BF253" i="1"/>
  <c r="BF255" i="1"/>
  <c r="BF169" i="1"/>
  <c r="BF171" i="1"/>
  <c r="BG205" i="1"/>
  <c r="BF273" i="1"/>
  <c r="BF256" i="1"/>
  <c r="BF62" i="1"/>
  <c r="BG62" i="1" s="1"/>
  <c r="BF177" i="1"/>
  <c r="BF286" i="1"/>
  <c r="BH90" i="1"/>
  <c r="BF269" i="1"/>
  <c r="BF182" i="1"/>
  <c r="BF172" i="1"/>
  <c r="BF222" i="1"/>
  <c r="BI116" i="1"/>
  <c r="BJ116" i="1" s="1"/>
  <c r="BF237" i="1"/>
  <c r="BF301" i="1"/>
  <c r="BF308" i="1"/>
  <c r="BF214" i="1"/>
  <c r="BF296" i="1"/>
  <c r="BF225" i="1"/>
  <c r="BH88" i="1"/>
  <c r="BI88" i="1" s="1"/>
  <c r="BF306" i="1"/>
  <c r="BF282" i="1"/>
  <c r="BF189" i="1"/>
  <c r="BF268" i="1"/>
  <c r="BF187" i="1"/>
  <c r="C50" i="25"/>
  <c r="BF280" i="1"/>
  <c r="BF223" i="1"/>
  <c r="BF218" i="1"/>
  <c r="BF213" i="1"/>
  <c r="BG212" i="1" s="1"/>
  <c r="HK48" i="1"/>
  <c r="K50" i="25" s="1"/>
  <c r="BF283" i="1"/>
  <c r="BF310" i="1"/>
  <c r="BF236" i="1"/>
  <c r="BG235" i="1" s="1"/>
  <c r="BF239" i="1"/>
  <c r="BF289" i="1"/>
  <c r="B50" i="25"/>
  <c r="BH89" i="1"/>
  <c r="BF247" i="1"/>
  <c r="A50" i="25"/>
  <c r="BF257" i="1"/>
  <c r="BF174" i="1"/>
  <c r="D50" i="25"/>
  <c r="E50" i="25"/>
  <c r="BH92" i="1"/>
  <c r="BG132" i="1"/>
  <c r="BG133" i="1"/>
  <c r="BF158" i="1"/>
  <c r="BF228" i="1"/>
  <c r="BG202" i="1"/>
  <c r="BF251" i="1"/>
  <c r="BF305" i="1"/>
  <c r="BF168" i="1"/>
  <c r="BF215" i="1"/>
  <c r="BF307" i="1"/>
  <c r="G50" i="25"/>
  <c r="BF163" i="1"/>
  <c r="BG211" i="1"/>
  <c r="BF297" i="1"/>
  <c r="BF259" i="1"/>
  <c r="BF304" i="1"/>
  <c r="BF166" i="1"/>
  <c r="BF155" i="1"/>
  <c r="BF287" i="1"/>
  <c r="BF104" i="1"/>
  <c r="BG104" i="1" s="1"/>
  <c r="BF105" i="1"/>
  <c r="BF311" i="1"/>
  <c r="BF312" i="1"/>
  <c r="BF164" i="1"/>
  <c r="BF94" i="1"/>
  <c r="BG94" i="1" s="1"/>
  <c r="BH94" i="1" s="1"/>
  <c r="BF197" i="1"/>
  <c r="BH110" i="1"/>
  <c r="BF186" i="1"/>
  <c r="BF272" i="1"/>
  <c r="BF178" i="1"/>
  <c r="BF190" i="1"/>
  <c r="BG136" i="1"/>
  <c r="BH136" i="1" s="1"/>
  <c r="BI136" i="1" s="1"/>
  <c r="BG137" i="1"/>
  <c r="BF180" i="1"/>
  <c r="BF270" i="1"/>
  <c r="BF271" i="1"/>
  <c r="BF142" i="1"/>
  <c r="BG142" i="1" s="1"/>
  <c r="BH142" i="1" s="1"/>
  <c r="BI142" i="1" s="1"/>
  <c r="BJ142" i="1" s="1"/>
  <c r="BK142" i="1" s="1"/>
  <c r="BF143" i="1"/>
  <c r="BF243" i="1"/>
  <c r="BG243" i="1" s="1"/>
  <c r="BF276" i="1"/>
  <c r="BF277" i="1"/>
  <c r="BF181" i="1"/>
  <c r="BF298" i="1"/>
  <c r="BF299" i="1"/>
  <c r="BF64" i="1"/>
  <c r="BG64" i="1" s="1"/>
  <c r="BF65" i="1"/>
  <c r="BG99" i="1"/>
  <c r="BH99" i="1" s="1"/>
  <c r="BG100" i="1"/>
  <c r="BF315" i="1"/>
  <c r="BF176" i="1"/>
  <c r="BF162" i="1"/>
  <c r="BF238" i="1"/>
  <c r="BF160" i="1"/>
  <c r="BF258" i="1"/>
  <c r="BG201" i="1"/>
  <c r="BF260" i="1"/>
  <c r="BF261" i="1"/>
  <c r="BF249" i="1"/>
  <c r="BF146" i="1"/>
  <c r="BG146" i="1" s="1"/>
  <c r="BH146" i="1" s="1"/>
  <c r="BF147" i="1"/>
  <c r="BF183" i="1"/>
  <c r="BF127" i="1"/>
  <c r="BG127" i="1" s="1"/>
  <c r="BH127" i="1" s="1"/>
  <c r="BI127" i="1" s="1"/>
  <c r="BF128" i="1"/>
  <c r="BF188" i="1"/>
  <c r="BG118" i="1"/>
  <c r="BH118" i="1" s="1"/>
  <c r="BI118" i="1" s="1"/>
  <c r="BJ118" i="1" s="1"/>
  <c r="BG119" i="1"/>
  <c r="BF250" i="1"/>
  <c r="BF245" i="1"/>
  <c r="BF317" i="1"/>
  <c r="BF77" i="1"/>
  <c r="BG77" i="1" s="1"/>
  <c r="BH77" i="1" s="1"/>
  <c r="BI77" i="1" s="1"/>
  <c r="BJ77" i="1" s="1"/>
  <c r="BK77" i="1" s="1"/>
  <c r="BF78" i="1"/>
  <c r="BF265" i="1"/>
  <c r="BG203" i="1"/>
  <c r="BG204" i="1"/>
  <c r="BF226" i="1"/>
  <c r="BF227" i="1"/>
  <c r="BF309" i="1"/>
  <c r="BF274" i="1"/>
  <c r="BF275" i="1"/>
  <c r="BF294" i="1"/>
  <c r="BF224" i="1"/>
  <c r="BF191" i="1"/>
  <c r="BF192" i="1"/>
  <c r="BF248" i="1"/>
  <c r="BF175" i="1"/>
  <c r="BF50" i="1"/>
  <c r="BF51" i="1"/>
  <c r="BF278" i="1"/>
  <c r="BF220" i="1"/>
  <c r="BF185" i="1"/>
  <c r="BF254" i="1"/>
  <c r="BF165" i="1"/>
  <c r="BF285" i="1"/>
  <c r="BG234" i="1"/>
  <c r="BF229" i="1"/>
  <c r="BF230" i="1"/>
  <c r="BF83" i="1"/>
  <c r="BG83" i="1" s="1"/>
  <c r="BH83" i="1" s="1"/>
  <c r="BI83" i="1" s="1"/>
  <c r="BJ83" i="1" s="1"/>
  <c r="BF84" i="1"/>
  <c r="BG232" i="1"/>
  <c r="BG233" i="1"/>
  <c r="BF252" i="1"/>
  <c r="BF246" i="1"/>
  <c r="BF267" i="1"/>
  <c r="BF196" i="1"/>
  <c r="BF195" i="1"/>
  <c r="BF217" i="1"/>
  <c r="BF216" i="1"/>
  <c r="BF49" i="1"/>
  <c r="BG49" i="1" s="1"/>
  <c r="BH49" i="1" s="1"/>
  <c r="BI49" i="1" s="1"/>
  <c r="BJ49" i="1" s="1"/>
  <c r="BK49" i="1" s="1"/>
  <c r="BL49" i="1" s="1"/>
  <c r="BM49" i="1" s="1"/>
  <c r="BN49" i="1" s="1"/>
  <c r="BO49" i="1" s="1"/>
  <c r="BP49" i="1" s="1"/>
  <c r="BQ49" i="1" s="1"/>
  <c r="BR49" i="1" s="1"/>
  <c r="BS49" i="1" s="1"/>
  <c r="BT49" i="1" s="1"/>
  <c r="BU49" i="1" s="1"/>
  <c r="BV49" i="1" s="1"/>
  <c r="BW49" i="1" s="1"/>
  <c r="BX49" i="1" s="1"/>
  <c r="BY49" i="1" s="1"/>
  <c r="BZ49" i="1" s="1"/>
  <c r="CA49" i="1" s="1"/>
  <c r="CB49" i="1" s="1"/>
  <c r="CC49" i="1" s="1"/>
  <c r="CD49" i="1" s="1"/>
  <c r="CE49" i="1" s="1"/>
  <c r="CF49" i="1" s="1"/>
  <c r="CG49" i="1" s="1"/>
  <c r="CH49" i="1" s="1"/>
  <c r="CI49" i="1" s="1"/>
  <c r="CJ49" i="1" s="1"/>
  <c r="CK49" i="1" s="1"/>
  <c r="CL49" i="1" s="1"/>
  <c r="CM49" i="1" s="1"/>
  <c r="CN49" i="1" s="1"/>
  <c r="CO49" i="1" s="1"/>
  <c r="CP49" i="1" s="1"/>
  <c r="CQ49" i="1" s="1"/>
  <c r="CR49" i="1" s="1"/>
  <c r="CS49" i="1" s="1"/>
  <c r="CT49" i="1" s="1"/>
  <c r="CU49" i="1" s="1"/>
  <c r="CV49" i="1" s="1"/>
  <c r="CW49" i="1" s="1"/>
  <c r="CX49" i="1" s="1"/>
  <c r="CY49" i="1" s="1"/>
  <c r="CZ49" i="1" s="1"/>
  <c r="DA49" i="1" s="1"/>
  <c r="DB49" i="1" s="1"/>
  <c r="DC49" i="1" s="1"/>
  <c r="DD49" i="1" s="1"/>
  <c r="DE49" i="1" s="1"/>
  <c r="DF49" i="1" s="1"/>
  <c r="DG49" i="1" s="1"/>
  <c r="DH49" i="1" s="1"/>
  <c r="DI49" i="1" s="1"/>
  <c r="DJ49" i="1" s="1"/>
  <c r="DK49" i="1" s="1"/>
  <c r="DL49" i="1" s="1"/>
  <c r="DM49" i="1" s="1"/>
  <c r="DN49" i="1" s="1"/>
  <c r="DO49" i="1" s="1"/>
  <c r="DP49" i="1" s="1"/>
  <c r="DQ49" i="1" s="1"/>
  <c r="DR49" i="1" s="1"/>
  <c r="DS49" i="1" s="1"/>
  <c r="DT49" i="1" s="1"/>
  <c r="DU49" i="1" s="1"/>
  <c r="DV49" i="1" s="1"/>
  <c r="DW49" i="1" s="1"/>
  <c r="DX49" i="1" s="1"/>
  <c r="DY49" i="1" s="1"/>
  <c r="DZ49" i="1" s="1"/>
  <c r="EA49" i="1" s="1"/>
  <c r="EB49" i="1" s="1"/>
  <c r="EC49" i="1" s="1"/>
  <c r="ED49" i="1" s="1"/>
  <c r="EE49" i="1" s="1"/>
  <c r="EF49" i="1" s="1"/>
  <c r="EG49" i="1" s="1"/>
  <c r="EH49" i="1" s="1"/>
  <c r="EI49" i="1" s="1"/>
  <c r="EJ49" i="1" s="1"/>
  <c r="EK49" i="1" s="1"/>
  <c r="EL49" i="1" s="1"/>
  <c r="EM49" i="1" s="1"/>
  <c r="EN49" i="1" s="1"/>
  <c r="EO49" i="1" s="1"/>
  <c r="EP49" i="1" s="1"/>
  <c r="EQ49" i="1" s="1"/>
  <c r="ER49" i="1" s="1"/>
  <c r="ES49" i="1" s="1"/>
  <c r="ET49" i="1" s="1"/>
  <c r="EU49" i="1" s="1"/>
  <c r="EV49" i="1" s="1"/>
  <c r="EW49" i="1" s="1"/>
  <c r="EX49" i="1" s="1"/>
  <c r="EY49" i="1" s="1"/>
  <c r="EZ49" i="1" s="1"/>
  <c r="FA49" i="1" s="1"/>
  <c r="FB49" i="1" s="1"/>
  <c r="FC49" i="1" s="1"/>
  <c r="FD49" i="1" s="1"/>
  <c r="FE49" i="1" s="1"/>
  <c r="FF49" i="1" s="1"/>
  <c r="FG49" i="1" s="1"/>
  <c r="FH49" i="1" s="1"/>
  <c r="FI49" i="1" s="1"/>
  <c r="FJ49" i="1" s="1"/>
  <c r="FK49" i="1" s="1"/>
  <c r="FL49" i="1" s="1"/>
  <c r="FM49" i="1" s="1"/>
  <c r="FN49" i="1" s="1"/>
  <c r="FO49" i="1" s="1"/>
  <c r="FP49" i="1" s="1"/>
  <c r="FQ49" i="1" s="1"/>
  <c r="FR49" i="1" s="1"/>
  <c r="FS49" i="1" s="1"/>
  <c r="FT49" i="1" s="1"/>
  <c r="FU49" i="1" s="1"/>
  <c r="FV49" i="1" s="1"/>
  <c r="FW49" i="1" s="1"/>
  <c r="FX49" i="1" s="1"/>
  <c r="FY49" i="1" s="1"/>
  <c r="FZ49" i="1" s="1"/>
  <c r="GA49" i="1" s="1"/>
  <c r="GB49" i="1" s="1"/>
  <c r="GC49" i="1" s="1"/>
  <c r="GD49" i="1" s="1"/>
  <c r="GE49" i="1" s="1"/>
  <c r="GF49" i="1" s="1"/>
  <c r="GG49" i="1" s="1"/>
  <c r="GH49" i="1" s="1"/>
  <c r="GI49" i="1" s="1"/>
  <c r="GJ49" i="1" s="1"/>
  <c r="GK49" i="1" s="1"/>
  <c r="GL49" i="1" s="1"/>
  <c r="GM49" i="1" s="1"/>
  <c r="GN49" i="1" s="1"/>
  <c r="GO49" i="1" s="1"/>
  <c r="GP49" i="1" s="1"/>
  <c r="GQ49" i="1" s="1"/>
  <c r="GR49" i="1" s="1"/>
  <c r="GS49" i="1" s="1"/>
  <c r="GT49" i="1" s="1"/>
  <c r="GU49" i="1" s="1"/>
  <c r="GV49" i="1" s="1"/>
  <c r="GW49" i="1" s="1"/>
  <c r="GX49" i="1" s="1"/>
  <c r="GY49" i="1" s="1"/>
  <c r="GZ49" i="1" s="1"/>
  <c r="HA49" i="1" s="1"/>
  <c r="HB49" i="1" s="1"/>
  <c r="HC49" i="1" s="1"/>
  <c r="HD49" i="1" s="1"/>
  <c r="HE49" i="1" s="1"/>
  <c r="HF49" i="1" s="1"/>
  <c r="HG49" i="1" s="1"/>
  <c r="HH49" i="1" s="1"/>
  <c r="HI49" i="1" s="1"/>
  <c r="HJ49" i="1" s="1"/>
  <c r="BF157" i="1"/>
  <c r="BF173" i="1"/>
  <c r="BF95" i="1"/>
  <c r="BF96" i="1"/>
  <c r="BF198" i="1"/>
  <c r="BF199" i="1"/>
  <c r="BF240" i="1"/>
  <c r="BF241" i="1"/>
  <c r="BF292" i="1"/>
  <c r="BG210" i="1" l="1"/>
  <c r="BG265" i="1"/>
  <c r="BG208" i="1"/>
  <c r="BG207" i="1"/>
  <c r="BH207" i="1" s="1"/>
  <c r="BI92" i="1"/>
  <c r="BG107" i="1"/>
  <c r="BG108" i="1"/>
  <c r="BI94" i="1"/>
  <c r="BG280" i="1"/>
  <c r="BG319" i="1"/>
  <c r="BG320" i="1"/>
  <c r="BG103" i="1"/>
  <c r="BH103" i="1" s="1"/>
  <c r="BI103" i="1" s="1"/>
  <c r="BG220" i="1"/>
  <c r="BG303" i="1"/>
  <c r="BG302" i="1"/>
  <c r="BH57" i="1"/>
  <c r="BI57" i="1" s="1"/>
  <c r="BG242" i="1"/>
  <c r="BG285" i="1"/>
  <c r="BG301" i="1"/>
  <c r="BH210" i="1"/>
  <c r="BG267" i="1"/>
  <c r="BG292" i="1"/>
  <c r="BG307" i="1"/>
  <c r="BG269" i="1"/>
  <c r="BG315" i="1"/>
  <c r="BG321" i="1"/>
  <c r="BG244" i="1"/>
  <c r="BG160" i="1"/>
  <c r="BG183" i="1"/>
  <c r="BG290" i="1"/>
  <c r="BG322" i="1"/>
  <c r="BG59" i="1"/>
  <c r="BH59" i="1" s="1"/>
  <c r="BI59" i="1" s="1"/>
  <c r="BG170" i="1"/>
  <c r="BG313" i="1"/>
  <c r="BG123" i="1"/>
  <c r="BH123" i="1" s="1"/>
  <c r="BI123" i="1" s="1"/>
  <c r="BJ123" i="1" s="1"/>
  <c r="BG124" i="1"/>
  <c r="BG60" i="1"/>
  <c r="BG256" i="1"/>
  <c r="BG218" i="1"/>
  <c r="BG254" i="1"/>
  <c r="BG264" i="1"/>
  <c r="BG289" i="1"/>
  <c r="BG213" i="1"/>
  <c r="BG252" i="1"/>
  <c r="BG296" i="1"/>
  <c r="BG188" i="1"/>
  <c r="BG214" i="1"/>
  <c r="BH68" i="1"/>
  <c r="BH55" i="1"/>
  <c r="BI55" i="1" s="1"/>
  <c r="BG309" i="1"/>
  <c r="BG316" i="1"/>
  <c r="BH69" i="1"/>
  <c r="BH73" i="1"/>
  <c r="BH72" i="1"/>
  <c r="BI72" i="1" s="1"/>
  <c r="BG224" i="1"/>
  <c r="BG152" i="1"/>
  <c r="BH152" i="1" s="1"/>
  <c r="BI152" i="1" s="1"/>
  <c r="BJ152" i="1" s="1"/>
  <c r="BG153" i="1"/>
  <c r="BG61" i="1"/>
  <c r="BI91" i="1"/>
  <c r="BI89" i="1"/>
  <c r="BJ89" i="1" s="1"/>
  <c r="BG263" i="1"/>
  <c r="BG278" i="1"/>
  <c r="BG294" i="1"/>
  <c r="BG162" i="1"/>
  <c r="BG283" i="1"/>
  <c r="BH70" i="1"/>
  <c r="BG258" i="1"/>
  <c r="BG222" i="1"/>
  <c r="BG281" i="1"/>
  <c r="BG165" i="1"/>
  <c r="BG238" i="1"/>
  <c r="BG161" i="1"/>
  <c r="BG171" i="1"/>
  <c r="BG273" i="1"/>
  <c r="BG178" i="1"/>
  <c r="BG174" i="1"/>
  <c r="BI90" i="1"/>
  <c r="BH112" i="1"/>
  <c r="BI112" i="1" s="1"/>
  <c r="BH113" i="1"/>
  <c r="BG236" i="1"/>
  <c r="BH235" i="1" s="1"/>
  <c r="BG306" i="1"/>
  <c r="BJ117" i="1"/>
  <c r="BK117" i="1" s="1"/>
  <c r="BG179" i="1"/>
  <c r="BH203" i="1"/>
  <c r="BG177" i="1"/>
  <c r="BI93" i="1"/>
  <c r="BJ93" i="1" s="1"/>
  <c r="BG259" i="1"/>
  <c r="BG95" i="1"/>
  <c r="BH95" i="1" s="1"/>
  <c r="BI95" i="1" s="1"/>
  <c r="BG246" i="1"/>
  <c r="BG185" i="1"/>
  <c r="BG250" i="1"/>
  <c r="BH132" i="1"/>
  <c r="BI132" i="1" s="1"/>
  <c r="BG157" i="1"/>
  <c r="BG237" i="1"/>
  <c r="BG282" i="1"/>
  <c r="BG240" i="1"/>
  <c r="BG175" i="1"/>
  <c r="BG304" i="1"/>
  <c r="BG305" i="1"/>
  <c r="BH202" i="1"/>
  <c r="BH233" i="1"/>
  <c r="BH211" i="1"/>
  <c r="BH133" i="1"/>
  <c r="BH134" i="1"/>
  <c r="BG167" i="1"/>
  <c r="BG298" i="1"/>
  <c r="BG223" i="1"/>
  <c r="BG279" i="1"/>
  <c r="BG181" i="1"/>
  <c r="BG257" i="1"/>
  <c r="BG311" i="1"/>
  <c r="BG276" i="1"/>
  <c r="BG248" i="1"/>
  <c r="BG266" i="1"/>
  <c r="BG221" i="1"/>
  <c r="BG271" i="1"/>
  <c r="BG168" i="1"/>
  <c r="BG169" i="1"/>
  <c r="BG186" i="1"/>
  <c r="BG312" i="1"/>
  <c r="BG158" i="1"/>
  <c r="BG182" i="1"/>
  <c r="BG147" i="1"/>
  <c r="BH147" i="1" s="1"/>
  <c r="BI147" i="1" s="1"/>
  <c r="BG148" i="1"/>
  <c r="BI111" i="1"/>
  <c r="BG166" i="1"/>
  <c r="BG50" i="1"/>
  <c r="BH50" i="1" s="1"/>
  <c r="BI50" i="1" s="1"/>
  <c r="BJ50" i="1" s="1"/>
  <c r="BK50" i="1" s="1"/>
  <c r="BL50" i="1" s="1"/>
  <c r="BM50" i="1" s="1"/>
  <c r="BN50" i="1" s="1"/>
  <c r="BO50" i="1" s="1"/>
  <c r="BP50" i="1" s="1"/>
  <c r="BQ50" i="1" s="1"/>
  <c r="BR50" i="1" s="1"/>
  <c r="BS50" i="1" s="1"/>
  <c r="BT50" i="1" s="1"/>
  <c r="BU50" i="1" s="1"/>
  <c r="BV50" i="1" s="1"/>
  <c r="BW50" i="1" s="1"/>
  <c r="BX50" i="1" s="1"/>
  <c r="BY50" i="1" s="1"/>
  <c r="BZ50" i="1" s="1"/>
  <c r="CA50" i="1" s="1"/>
  <c r="CB50" i="1" s="1"/>
  <c r="CC50" i="1" s="1"/>
  <c r="CD50" i="1" s="1"/>
  <c r="CE50" i="1" s="1"/>
  <c r="CF50" i="1" s="1"/>
  <c r="CG50" i="1" s="1"/>
  <c r="CH50" i="1" s="1"/>
  <c r="CI50" i="1" s="1"/>
  <c r="CJ50" i="1" s="1"/>
  <c r="CK50" i="1" s="1"/>
  <c r="CL50" i="1" s="1"/>
  <c r="CM50" i="1" s="1"/>
  <c r="CN50" i="1" s="1"/>
  <c r="CO50" i="1" s="1"/>
  <c r="CP50" i="1" s="1"/>
  <c r="CQ50" i="1" s="1"/>
  <c r="CR50" i="1" s="1"/>
  <c r="CS50" i="1" s="1"/>
  <c r="CT50" i="1" s="1"/>
  <c r="CU50" i="1" s="1"/>
  <c r="CV50" i="1" s="1"/>
  <c r="CW50" i="1" s="1"/>
  <c r="CX50" i="1" s="1"/>
  <c r="CY50" i="1" s="1"/>
  <c r="CZ50" i="1" s="1"/>
  <c r="DA50" i="1" s="1"/>
  <c r="DB50" i="1" s="1"/>
  <c r="DC50" i="1" s="1"/>
  <c r="DD50" i="1" s="1"/>
  <c r="DE50" i="1" s="1"/>
  <c r="DF50" i="1" s="1"/>
  <c r="DG50" i="1" s="1"/>
  <c r="DH50" i="1" s="1"/>
  <c r="DI50" i="1" s="1"/>
  <c r="DJ50" i="1" s="1"/>
  <c r="DK50" i="1" s="1"/>
  <c r="DL50" i="1" s="1"/>
  <c r="DM50" i="1" s="1"/>
  <c r="DN50" i="1" s="1"/>
  <c r="DO50" i="1" s="1"/>
  <c r="DP50" i="1" s="1"/>
  <c r="DQ50" i="1" s="1"/>
  <c r="DR50" i="1" s="1"/>
  <c r="DS50" i="1" s="1"/>
  <c r="DT50" i="1" s="1"/>
  <c r="DU50" i="1" s="1"/>
  <c r="DV50" i="1" s="1"/>
  <c r="DW50" i="1" s="1"/>
  <c r="DX50" i="1" s="1"/>
  <c r="DY50" i="1" s="1"/>
  <c r="DZ50" i="1" s="1"/>
  <c r="EA50" i="1" s="1"/>
  <c r="EB50" i="1" s="1"/>
  <c r="EC50" i="1" s="1"/>
  <c r="ED50" i="1" s="1"/>
  <c r="EE50" i="1" s="1"/>
  <c r="EF50" i="1" s="1"/>
  <c r="EG50" i="1" s="1"/>
  <c r="EH50" i="1" s="1"/>
  <c r="EI50" i="1" s="1"/>
  <c r="EJ50" i="1" s="1"/>
  <c r="EK50" i="1" s="1"/>
  <c r="EL50" i="1" s="1"/>
  <c r="EM50" i="1" s="1"/>
  <c r="EN50" i="1" s="1"/>
  <c r="EO50" i="1" s="1"/>
  <c r="EP50" i="1" s="1"/>
  <c r="EQ50" i="1" s="1"/>
  <c r="ER50" i="1" s="1"/>
  <c r="ES50" i="1" s="1"/>
  <c r="ET50" i="1" s="1"/>
  <c r="EU50" i="1" s="1"/>
  <c r="EV50" i="1" s="1"/>
  <c r="EW50" i="1" s="1"/>
  <c r="EX50" i="1" s="1"/>
  <c r="EY50" i="1" s="1"/>
  <c r="EZ50" i="1" s="1"/>
  <c r="FA50" i="1" s="1"/>
  <c r="FB50" i="1" s="1"/>
  <c r="FC50" i="1" s="1"/>
  <c r="FD50" i="1" s="1"/>
  <c r="FE50" i="1" s="1"/>
  <c r="FF50" i="1" s="1"/>
  <c r="FG50" i="1" s="1"/>
  <c r="FH50" i="1" s="1"/>
  <c r="FI50" i="1" s="1"/>
  <c r="FJ50" i="1" s="1"/>
  <c r="FK50" i="1" s="1"/>
  <c r="FL50" i="1" s="1"/>
  <c r="FM50" i="1" s="1"/>
  <c r="FN50" i="1" s="1"/>
  <c r="FO50" i="1" s="1"/>
  <c r="FP50" i="1" s="1"/>
  <c r="FQ50" i="1" s="1"/>
  <c r="FR50" i="1" s="1"/>
  <c r="FS50" i="1" s="1"/>
  <c r="FT50" i="1" s="1"/>
  <c r="FU50" i="1" s="1"/>
  <c r="FV50" i="1" s="1"/>
  <c r="FW50" i="1" s="1"/>
  <c r="FX50" i="1" s="1"/>
  <c r="FY50" i="1" s="1"/>
  <c r="FZ50" i="1" s="1"/>
  <c r="GA50" i="1" s="1"/>
  <c r="GB50" i="1" s="1"/>
  <c r="GC50" i="1" s="1"/>
  <c r="GD50" i="1" s="1"/>
  <c r="GE50" i="1" s="1"/>
  <c r="GF50" i="1" s="1"/>
  <c r="GG50" i="1" s="1"/>
  <c r="GH50" i="1" s="1"/>
  <c r="GI50" i="1" s="1"/>
  <c r="GJ50" i="1" s="1"/>
  <c r="GK50" i="1" s="1"/>
  <c r="GL50" i="1" s="1"/>
  <c r="GM50" i="1" s="1"/>
  <c r="GN50" i="1" s="1"/>
  <c r="GO50" i="1" s="1"/>
  <c r="GP50" i="1" s="1"/>
  <c r="GQ50" i="1" s="1"/>
  <c r="GR50" i="1" s="1"/>
  <c r="GS50" i="1" s="1"/>
  <c r="GT50" i="1" s="1"/>
  <c r="GU50" i="1" s="1"/>
  <c r="GV50" i="1" s="1"/>
  <c r="GW50" i="1" s="1"/>
  <c r="GX50" i="1" s="1"/>
  <c r="GY50" i="1" s="1"/>
  <c r="GZ50" i="1" s="1"/>
  <c r="HA50" i="1" s="1"/>
  <c r="HB50" i="1" s="1"/>
  <c r="HC50" i="1" s="1"/>
  <c r="HD50" i="1" s="1"/>
  <c r="HE50" i="1" s="1"/>
  <c r="HF50" i="1" s="1"/>
  <c r="HG50" i="1" s="1"/>
  <c r="HH50" i="1" s="1"/>
  <c r="HI50" i="1" s="1"/>
  <c r="HJ50" i="1" s="1"/>
  <c r="BG191" i="1"/>
  <c r="BG268" i="1"/>
  <c r="BH204" i="1"/>
  <c r="BH205" i="1"/>
  <c r="BG156" i="1"/>
  <c r="BG128" i="1"/>
  <c r="BH128" i="1" s="1"/>
  <c r="BI128" i="1" s="1"/>
  <c r="BJ128" i="1" s="1"/>
  <c r="BG129" i="1"/>
  <c r="BG159" i="1"/>
  <c r="BG143" i="1"/>
  <c r="BH143" i="1" s="1"/>
  <c r="BI143" i="1" s="1"/>
  <c r="BJ143" i="1" s="1"/>
  <c r="BK143" i="1" s="1"/>
  <c r="BL143" i="1" s="1"/>
  <c r="BG144" i="1"/>
  <c r="BG284" i="1"/>
  <c r="BG105" i="1"/>
  <c r="BH105" i="1" s="1"/>
  <c r="BG106" i="1"/>
  <c r="BG308" i="1"/>
  <c r="BG196" i="1"/>
  <c r="BG192" i="1"/>
  <c r="BG193" i="1"/>
  <c r="BG241" i="1"/>
  <c r="BG230" i="1"/>
  <c r="BG231" i="1"/>
  <c r="BH232" i="1" s="1"/>
  <c r="BG295" i="1"/>
  <c r="BG293" i="1"/>
  <c r="BG286" i="1"/>
  <c r="BG180" i="1"/>
  <c r="BG189" i="1"/>
  <c r="BG253" i="1"/>
  <c r="BG314" i="1"/>
  <c r="C51" i="25"/>
  <c r="E51" i="25"/>
  <c r="A51" i="25"/>
  <c r="F51" i="25"/>
  <c r="G51" i="25" s="1"/>
  <c r="HK49" i="1"/>
  <c r="K51" i="25" s="1"/>
  <c r="D51" i="25"/>
  <c r="B51" i="25"/>
  <c r="BG229" i="1"/>
  <c r="BG245" i="1"/>
  <c r="BG291" i="1"/>
  <c r="BG249" i="1"/>
  <c r="BG247" i="1"/>
  <c r="BG299" i="1"/>
  <c r="BG300" i="1"/>
  <c r="BG251" i="1"/>
  <c r="BG190" i="1"/>
  <c r="BH234" i="1"/>
  <c r="BG275" i="1"/>
  <c r="BG78" i="1"/>
  <c r="BH78" i="1" s="1"/>
  <c r="BI78" i="1" s="1"/>
  <c r="BJ78" i="1" s="1"/>
  <c r="BK78" i="1" s="1"/>
  <c r="BL78" i="1" s="1"/>
  <c r="BG79" i="1"/>
  <c r="BG184" i="1"/>
  <c r="BG197" i="1"/>
  <c r="BG219" i="1"/>
  <c r="BG260" i="1"/>
  <c r="BG216" i="1"/>
  <c r="BG215" i="1"/>
  <c r="BG198" i="1"/>
  <c r="BG217" i="1"/>
  <c r="BG255" i="1"/>
  <c r="BG274" i="1"/>
  <c r="BG225" i="1"/>
  <c r="BH119" i="1"/>
  <c r="BI119" i="1" s="1"/>
  <c r="BJ119" i="1" s="1"/>
  <c r="BK119" i="1" s="1"/>
  <c r="BH120" i="1"/>
  <c r="BG63" i="1"/>
  <c r="BG176" i="1"/>
  <c r="BG270" i="1"/>
  <c r="BG272" i="1"/>
  <c r="BG287" i="1"/>
  <c r="BG288" i="1"/>
  <c r="BG187" i="1"/>
  <c r="BG195" i="1"/>
  <c r="BG194" i="1"/>
  <c r="BG226" i="1"/>
  <c r="BG227" i="1"/>
  <c r="BG261" i="1"/>
  <c r="BG262" i="1"/>
  <c r="BH100" i="1"/>
  <c r="BI100" i="1" s="1"/>
  <c r="BH101" i="1"/>
  <c r="BG173" i="1"/>
  <c r="BG172" i="1"/>
  <c r="BG51" i="1"/>
  <c r="BG52" i="1"/>
  <c r="BG199" i="1"/>
  <c r="BG200" i="1"/>
  <c r="BH201" i="1" s="1"/>
  <c r="BG96" i="1"/>
  <c r="BG97" i="1"/>
  <c r="BG84" i="1"/>
  <c r="BH84" i="1" s="1"/>
  <c r="BI84" i="1" s="1"/>
  <c r="BJ84" i="1" s="1"/>
  <c r="BK84" i="1" s="1"/>
  <c r="BG85" i="1"/>
  <c r="BG317" i="1"/>
  <c r="BG318" i="1"/>
  <c r="BG297" i="1"/>
  <c r="BG65" i="1"/>
  <c r="BH65" i="1" s="1"/>
  <c r="BG66" i="1"/>
  <c r="BG277" i="1"/>
  <c r="BG310" i="1"/>
  <c r="BG163" i="1"/>
  <c r="BH137" i="1"/>
  <c r="BI137" i="1" s="1"/>
  <c r="BJ137" i="1" s="1"/>
  <c r="BH138" i="1"/>
  <c r="BG239" i="1"/>
  <c r="BG164" i="1"/>
  <c r="BG155" i="1"/>
  <c r="BG154" i="1"/>
  <c r="BG228" i="1"/>
  <c r="BH209" i="1" l="1"/>
  <c r="BI210" i="1" s="1"/>
  <c r="BH208" i="1"/>
  <c r="BH206" i="1"/>
  <c r="BH320" i="1"/>
  <c r="BJ95" i="1"/>
  <c r="BH108" i="1"/>
  <c r="BH109" i="1"/>
  <c r="BH219" i="1"/>
  <c r="BH268" i="1"/>
  <c r="BI58" i="1"/>
  <c r="BJ58" i="1" s="1"/>
  <c r="BH303" i="1"/>
  <c r="BH161" i="1"/>
  <c r="BH265" i="1"/>
  <c r="BH302" i="1"/>
  <c r="BH104" i="1"/>
  <c r="BI104" i="1" s="1"/>
  <c r="BJ104" i="1" s="1"/>
  <c r="BH301" i="1"/>
  <c r="BH243" i="1"/>
  <c r="BH291" i="1"/>
  <c r="BI56" i="1"/>
  <c r="BJ56" i="1" s="1"/>
  <c r="BH322" i="1"/>
  <c r="BH314" i="1"/>
  <c r="BH284" i="1"/>
  <c r="BH321" i="1"/>
  <c r="BH264" i="1"/>
  <c r="BH61" i="1"/>
  <c r="BH280" i="1"/>
  <c r="BJ92" i="1"/>
  <c r="BH213" i="1"/>
  <c r="BH124" i="1"/>
  <c r="BI124" i="1" s="1"/>
  <c r="BJ124" i="1" s="1"/>
  <c r="BK124" i="1" s="1"/>
  <c r="BH125" i="1"/>
  <c r="BH257" i="1"/>
  <c r="BH282" i="1"/>
  <c r="BH253" i="1"/>
  <c r="BH212" i="1"/>
  <c r="BI211" i="1" s="1"/>
  <c r="BH180" i="1"/>
  <c r="BH251" i="1"/>
  <c r="BJ90" i="1"/>
  <c r="BK90" i="1" s="1"/>
  <c r="BH315" i="1"/>
  <c r="BH236" i="1"/>
  <c r="BI235" i="1" s="1"/>
  <c r="BH190" i="1"/>
  <c r="BH241" i="1"/>
  <c r="BH239" i="1"/>
  <c r="BH60" i="1"/>
  <c r="BI60" i="1" s="1"/>
  <c r="BJ60" i="1" s="1"/>
  <c r="BH249" i="1"/>
  <c r="BH308" i="1"/>
  <c r="BI133" i="1"/>
  <c r="BJ133" i="1" s="1"/>
  <c r="BH245" i="1"/>
  <c r="BH167" i="1"/>
  <c r="BH178" i="1"/>
  <c r="BI70" i="1"/>
  <c r="BH279" i="1"/>
  <c r="BH153" i="1"/>
  <c r="BI153" i="1" s="1"/>
  <c r="BJ153" i="1" s="1"/>
  <c r="BK153" i="1" s="1"/>
  <c r="BH310" i="1"/>
  <c r="BH176" i="1"/>
  <c r="BH184" i="1"/>
  <c r="BH283" i="1"/>
  <c r="BH221" i="1"/>
  <c r="BI74" i="1"/>
  <c r="BI73" i="1"/>
  <c r="BJ73" i="1" s="1"/>
  <c r="BH306" i="1"/>
  <c r="BI69" i="1"/>
  <c r="BH294" i="1"/>
  <c r="BH223" i="1"/>
  <c r="BH313" i="1"/>
  <c r="BI71" i="1"/>
  <c r="BH247" i="1"/>
  <c r="BJ91" i="1"/>
  <c r="BJ94" i="1"/>
  <c r="BK94" i="1" s="1"/>
  <c r="BH224" i="1"/>
  <c r="BH277" i="1"/>
  <c r="BH222" i="1"/>
  <c r="BH187" i="1"/>
  <c r="BH281" i="1"/>
  <c r="BI113" i="1"/>
  <c r="BJ113" i="1" s="1"/>
  <c r="BI114" i="1"/>
  <c r="BH237" i="1"/>
  <c r="BH304" i="1"/>
  <c r="BH272" i="1"/>
  <c r="BH258" i="1"/>
  <c r="BH166" i="1"/>
  <c r="BH159" i="1"/>
  <c r="BK118" i="1"/>
  <c r="BL118" i="1" s="1"/>
  <c r="BH297" i="1"/>
  <c r="BH266" i="1"/>
  <c r="BH269" i="1"/>
  <c r="BI234" i="1"/>
  <c r="BH163" i="1"/>
  <c r="BH192" i="1"/>
  <c r="BH168" i="1"/>
  <c r="BH194" i="1"/>
  <c r="BH183" i="1"/>
  <c r="BH271" i="1"/>
  <c r="BI203" i="1"/>
  <c r="BH305" i="1"/>
  <c r="BH220" i="1"/>
  <c r="BH270" i="1"/>
  <c r="BH274" i="1"/>
  <c r="BH160" i="1"/>
  <c r="BH312" i="1"/>
  <c r="BI134" i="1"/>
  <c r="BI135" i="1"/>
  <c r="BH181" i="1"/>
  <c r="BH154" i="1"/>
  <c r="BH182" i="1"/>
  <c r="BH199" i="1"/>
  <c r="BH217" i="1"/>
  <c r="BH290" i="1"/>
  <c r="BH156" i="1"/>
  <c r="BH226" i="1"/>
  <c r="BH51" i="1"/>
  <c r="BI51" i="1" s="1"/>
  <c r="BJ51" i="1" s="1"/>
  <c r="BK51" i="1" s="1"/>
  <c r="BL51" i="1" s="1"/>
  <c r="BM51" i="1" s="1"/>
  <c r="BN51" i="1" s="1"/>
  <c r="BO51" i="1" s="1"/>
  <c r="BP51" i="1" s="1"/>
  <c r="BQ51" i="1" s="1"/>
  <c r="BR51" i="1" s="1"/>
  <c r="BS51" i="1" s="1"/>
  <c r="BT51" i="1" s="1"/>
  <c r="BU51" i="1" s="1"/>
  <c r="BV51" i="1" s="1"/>
  <c r="BW51" i="1" s="1"/>
  <c r="BX51" i="1" s="1"/>
  <c r="BY51" i="1" s="1"/>
  <c r="BZ51" i="1" s="1"/>
  <c r="CA51" i="1" s="1"/>
  <c r="CB51" i="1" s="1"/>
  <c r="CC51" i="1" s="1"/>
  <c r="CD51" i="1" s="1"/>
  <c r="CE51" i="1" s="1"/>
  <c r="CF51" i="1" s="1"/>
  <c r="CG51" i="1" s="1"/>
  <c r="CH51" i="1" s="1"/>
  <c r="CI51" i="1" s="1"/>
  <c r="CJ51" i="1" s="1"/>
  <c r="CK51" i="1" s="1"/>
  <c r="CL51" i="1" s="1"/>
  <c r="CM51" i="1" s="1"/>
  <c r="CN51" i="1" s="1"/>
  <c r="CO51" i="1" s="1"/>
  <c r="CP51" i="1" s="1"/>
  <c r="CQ51" i="1" s="1"/>
  <c r="CR51" i="1" s="1"/>
  <c r="CS51" i="1" s="1"/>
  <c r="CT51" i="1" s="1"/>
  <c r="CU51" i="1" s="1"/>
  <c r="CV51" i="1" s="1"/>
  <c r="CW51" i="1" s="1"/>
  <c r="CX51" i="1" s="1"/>
  <c r="CY51" i="1" s="1"/>
  <c r="CZ51" i="1" s="1"/>
  <c r="DA51" i="1" s="1"/>
  <c r="DB51" i="1" s="1"/>
  <c r="DC51" i="1" s="1"/>
  <c r="DD51" i="1" s="1"/>
  <c r="DE51" i="1" s="1"/>
  <c r="DF51" i="1" s="1"/>
  <c r="DG51" i="1" s="1"/>
  <c r="DH51" i="1" s="1"/>
  <c r="DI51" i="1" s="1"/>
  <c r="DJ51" i="1" s="1"/>
  <c r="DK51" i="1" s="1"/>
  <c r="DL51" i="1" s="1"/>
  <c r="DM51" i="1" s="1"/>
  <c r="DN51" i="1" s="1"/>
  <c r="DO51" i="1" s="1"/>
  <c r="DP51" i="1" s="1"/>
  <c r="DQ51" i="1" s="1"/>
  <c r="DR51" i="1" s="1"/>
  <c r="DS51" i="1" s="1"/>
  <c r="DT51" i="1" s="1"/>
  <c r="DU51" i="1" s="1"/>
  <c r="DV51" i="1" s="1"/>
  <c r="DW51" i="1" s="1"/>
  <c r="DX51" i="1" s="1"/>
  <c r="DY51" i="1" s="1"/>
  <c r="DZ51" i="1" s="1"/>
  <c r="EA51" i="1" s="1"/>
  <c r="EB51" i="1" s="1"/>
  <c r="EC51" i="1" s="1"/>
  <c r="ED51" i="1" s="1"/>
  <c r="EE51" i="1" s="1"/>
  <c r="EF51" i="1" s="1"/>
  <c r="EG51" i="1" s="1"/>
  <c r="EH51" i="1" s="1"/>
  <c r="EI51" i="1" s="1"/>
  <c r="EJ51" i="1" s="1"/>
  <c r="EK51" i="1" s="1"/>
  <c r="EL51" i="1" s="1"/>
  <c r="EM51" i="1" s="1"/>
  <c r="EN51" i="1" s="1"/>
  <c r="EO51" i="1" s="1"/>
  <c r="EP51" i="1" s="1"/>
  <c r="EQ51" i="1" s="1"/>
  <c r="ER51" i="1" s="1"/>
  <c r="ES51" i="1" s="1"/>
  <c r="ET51" i="1" s="1"/>
  <c r="EU51" i="1" s="1"/>
  <c r="EV51" i="1" s="1"/>
  <c r="EW51" i="1" s="1"/>
  <c r="EX51" i="1" s="1"/>
  <c r="EY51" i="1" s="1"/>
  <c r="EZ51" i="1" s="1"/>
  <c r="FA51" i="1" s="1"/>
  <c r="FB51" i="1" s="1"/>
  <c r="FC51" i="1" s="1"/>
  <c r="FD51" i="1" s="1"/>
  <c r="FE51" i="1" s="1"/>
  <c r="FF51" i="1" s="1"/>
  <c r="FG51" i="1" s="1"/>
  <c r="FH51" i="1" s="1"/>
  <c r="FI51" i="1" s="1"/>
  <c r="FJ51" i="1" s="1"/>
  <c r="FK51" i="1" s="1"/>
  <c r="FL51" i="1" s="1"/>
  <c r="FM51" i="1" s="1"/>
  <c r="FN51" i="1" s="1"/>
  <c r="FO51" i="1" s="1"/>
  <c r="FP51" i="1" s="1"/>
  <c r="FQ51" i="1" s="1"/>
  <c r="FR51" i="1" s="1"/>
  <c r="FS51" i="1" s="1"/>
  <c r="FT51" i="1" s="1"/>
  <c r="FU51" i="1" s="1"/>
  <c r="FV51" i="1" s="1"/>
  <c r="FW51" i="1" s="1"/>
  <c r="FX51" i="1" s="1"/>
  <c r="FY51" i="1" s="1"/>
  <c r="FZ51" i="1" s="1"/>
  <c r="GA51" i="1" s="1"/>
  <c r="GB51" i="1" s="1"/>
  <c r="GC51" i="1" s="1"/>
  <c r="GD51" i="1" s="1"/>
  <c r="GE51" i="1" s="1"/>
  <c r="GF51" i="1" s="1"/>
  <c r="GG51" i="1" s="1"/>
  <c r="GH51" i="1" s="1"/>
  <c r="GI51" i="1" s="1"/>
  <c r="GJ51" i="1" s="1"/>
  <c r="GK51" i="1" s="1"/>
  <c r="GL51" i="1" s="1"/>
  <c r="GM51" i="1" s="1"/>
  <c r="GN51" i="1" s="1"/>
  <c r="GO51" i="1" s="1"/>
  <c r="GP51" i="1" s="1"/>
  <c r="GQ51" i="1" s="1"/>
  <c r="GR51" i="1" s="1"/>
  <c r="GS51" i="1" s="1"/>
  <c r="GT51" i="1" s="1"/>
  <c r="GU51" i="1" s="1"/>
  <c r="GV51" i="1" s="1"/>
  <c r="GW51" i="1" s="1"/>
  <c r="GX51" i="1" s="1"/>
  <c r="GY51" i="1" s="1"/>
  <c r="GZ51" i="1" s="1"/>
  <c r="HA51" i="1" s="1"/>
  <c r="HB51" i="1" s="1"/>
  <c r="HC51" i="1" s="1"/>
  <c r="HD51" i="1" s="1"/>
  <c r="HE51" i="1" s="1"/>
  <c r="HF51" i="1" s="1"/>
  <c r="HG51" i="1" s="1"/>
  <c r="HH51" i="1" s="1"/>
  <c r="HI51" i="1" s="1"/>
  <c r="HJ51" i="1" s="1"/>
  <c r="F53" i="25" s="1"/>
  <c r="BH173" i="1"/>
  <c r="BH260" i="1"/>
  <c r="BH276" i="1"/>
  <c r="BH299" i="1"/>
  <c r="BH231" i="1"/>
  <c r="BI232" i="1" s="1"/>
  <c r="BH228" i="1"/>
  <c r="BH317" i="1"/>
  <c r="BH96" i="1"/>
  <c r="BI96" i="1" s="1"/>
  <c r="BJ96" i="1" s="1"/>
  <c r="BK96" i="1" s="1"/>
  <c r="BH200" i="1"/>
  <c r="BI201" i="1" s="1"/>
  <c r="BH307" i="1"/>
  <c r="BH267" i="1"/>
  <c r="BH169" i="1"/>
  <c r="BH170" i="1"/>
  <c r="BI202" i="1"/>
  <c r="BH250" i="1"/>
  <c r="BH240" i="1"/>
  <c r="BH262" i="1"/>
  <c r="BH263" i="1"/>
  <c r="BH225" i="1"/>
  <c r="BH198" i="1"/>
  <c r="BH298" i="1"/>
  <c r="BH278" i="1"/>
  <c r="BH229" i="1"/>
  <c r="BH230" i="1"/>
  <c r="BH218" i="1"/>
  <c r="BI205" i="1"/>
  <c r="BI206" i="1"/>
  <c r="BH273" i="1"/>
  <c r="BH189" i="1"/>
  <c r="BH296" i="1"/>
  <c r="BH295" i="1"/>
  <c r="BH155" i="1"/>
  <c r="BH85" i="1"/>
  <c r="BI85" i="1" s="1"/>
  <c r="BJ85" i="1" s="1"/>
  <c r="BK85" i="1" s="1"/>
  <c r="BL85" i="1" s="1"/>
  <c r="BH86" i="1"/>
  <c r="BH261" i="1"/>
  <c r="BH288" i="1"/>
  <c r="BH289" i="1"/>
  <c r="BH215" i="1"/>
  <c r="BH214" i="1"/>
  <c r="BH300" i="1"/>
  <c r="BH193" i="1"/>
  <c r="BH106" i="1"/>
  <c r="BI106" i="1" s="1"/>
  <c r="BH107" i="1"/>
  <c r="BI204" i="1"/>
  <c r="BH248" i="1"/>
  <c r="BH164" i="1"/>
  <c r="BH66" i="1"/>
  <c r="BI66" i="1" s="1"/>
  <c r="BH67" i="1"/>
  <c r="BH318" i="1"/>
  <c r="BH319" i="1"/>
  <c r="BH52" i="1"/>
  <c r="BH53" i="1"/>
  <c r="BH227" i="1"/>
  <c r="BH216" i="1"/>
  <c r="BH197" i="1"/>
  <c r="BH162" i="1"/>
  <c r="BI161" i="1" s="1"/>
  <c r="BH79" i="1"/>
  <c r="BI79" i="1" s="1"/>
  <c r="BJ79" i="1" s="1"/>
  <c r="BK79" i="1" s="1"/>
  <c r="BL79" i="1" s="1"/>
  <c r="BM79" i="1" s="1"/>
  <c r="BH80" i="1"/>
  <c r="BI233" i="1"/>
  <c r="BH246" i="1"/>
  <c r="BH252" i="1"/>
  <c r="BH174" i="1"/>
  <c r="BH191" i="1"/>
  <c r="BH148" i="1"/>
  <c r="BI148" i="1" s="1"/>
  <c r="BJ148" i="1" s="1"/>
  <c r="BH149" i="1"/>
  <c r="BH158" i="1"/>
  <c r="BH177" i="1"/>
  <c r="BH255" i="1"/>
  <c r="BH256" i="1"/>
  <c r="BH287" i="1"/>
  <c r="BH286" i="1"/>
  <c r="BH157" i="1"/>
  <c r="BI138" i="1"/>
  <c r="BJ138" i="1" s="1"/>
  <c r="BK138" i="1" s="1"/>
  <c r="BI139" i="1"/>
  <c r="BH309" i="1"/>
  <c r="BH97" i="1"/>
  <c r="BH98" i="1"/>
  <c r="BH172" i="1"/>
  <c r="BH171" i="1"/>
  <c r="BH63" i="1"/>
  <c r="BH62" i="1"/>
  <c r="BH285" i="1"/>
  <c r="BH165" i="1"/>
  <c r="BH275" i="1"/>
  <c r="BH238" i="1"/>
  <c r="BH292" i="1"/>
  <c r="BH293" i="1"/>
  <c r="BH179" i="1"/>
  <c r="BH244" i="1"/>
  <c r="BH316" i="1"/>
  <c r="D52" i="25"/>
  <c r="F52" i="25"/>
  <c r="G52" i="25" s="1"/>
  <c r="A52" i="25"/>
  <c r="E52" i="25"/>
  <c r="B52" i="25"/>
  <c r="HK50" i="1"/>
  <c r="K52" i="25" s="1"/>
  <c r="C52" i="25"/>
  <c r="BH311" i="1"/>
  <c r="BH186" i="1"/>
  <c r="BH242" i="1"/>
  <c r="BH64" i="1"/>
  <c r="BH144" i="1"/>
  <c r="BI144" i="1" s="1"/>
  <c r="BJ144" i="1" s="1"/>
  <c r="BK144" i="1" s="1"/>
  <c r="BL144" i="1" s="1"/>
  <c r="BM144" i="1" s="1"/>
  <c r="BH145" i="1"/>
  <c r="BH129" i="1"/>
  <c r="BI129" i="1" s="1"/>
  <c r="BJ129" i="1" s="1"/>
  <c r="BK129" i="1" s="1"/>
  <c r="BH130" i="1"/>
  <c r="BI101" i="1"/>
  <c r="BJ101" i="1" s="1"/>
  <c r="BI102" i="1"/>
  <c r="BH196" i="1"/>
  <c r="BH195" i="1"/>
  <c r="BI120" i="1"/>
  <c r="BJ120" i="1" s="1"/>
  <c r="BK120" i="1" s="1"/>
  <c r="BL120" i="1" s="1"/>
  <c r="BI121" i="1"/>
  <c r="BH175" i="1"/>
  <c r="BH185" i="1"/>
  <c r="BH188" i="1"/>
  <c r="BH254" i="1"/>
  <c r="BJ112" i="1"/>
  <c r="BH259" i="1"/>
  <c r="BI303" i="1" l="1"/>
  <c r="BI209" i="1"/>
  <c r="BJ210" i="1" s="1"/>
  <c r="BI208" i="1"/>
  <c r="BJ209" i="1" s="1"/>
  <c r="BI207" i="1"/>
  <c r="BI109" i="1"/>
  <c r="BI110" i="1"/>
  <c r="BI240" i="1"/>
  <c r="BI242" i="1"/>
  <c r="BI250" i="1"/>
  <c r="BI252" i="1"/>
  <c r="BI313" i="1"/>
  <c r="BI265" i="1"/>
  <c r="BI302" i="1"/>
  <c r="BI314" i="1"/>
  <c r="BI105" i="1"/>
  <c r="BJ105" i="1" s="1"/>
  <c r="BK105" i="1" s="1"/>
  <c r="BI177" i="1"/>
  <c r="BI309" i="1"/>
  <c r="BI321" i="1"/>
  <c r="BI283" i="1"/>
  <c r="BJ71" i="1"/>
  <c r="BI179" i="1"/>
  <c r="BJ57" i="1"/>
  <c r="BK57" i="1" s="1"/>
  <c r="BI322" i="1"/>
  <c r="BI191" i="1"/>
  <c r="BI307" i="1"/>
  <c r="BK92" i="1"/>
  <c r="BI248" i="1"/>
  <c r="BJ59" i="1"/>
  <c r="BK59" i="1" s="1"/>
  <c r="BI212" i="1"/>
  <c r="BJ211" i="1" s="1"/>
  <c r="BI227" i="1"/>
  <c r="BI125" i="1"/>
  <c r="BJ125" i="1" s="1"/>
  <c r="BK125" i="1" s="1"/>
  <c r="BL125" i="1" s="1"/>
  <c r="BI126" i="1"/>
  <c r="BI236" i="1"/>
  <c r="BJ235" i="1" s="1"/>
  <c r="BI244" i="1"/>
  <c r="BJ72" i="1"/>
  <c r="BI220" i="1"/>
  <c r="BI182" i="1"/>
  <c r="BI304" i="1"/>
  <c r="BJ303" i="1" s="1"/>
  <c r="BI246" i="1"/>
  <c r="BI282" i="1"/>
  <c r="BI280" i="1"/>
  <c r="BJ70" i="1"/>
  <c r="BI184" i="1"/>
  <c r="BI238" i="1"/>
  <c r="BI266" i="1"/>
  <c r="BI222" i="1"/>
  <c r="BI64" i="1"/>
  <c r="BI281" i="1"/>
  <c r="BI270" i="1"/>
  <c r="BI193" i="1"/>
  <c r="BI261" i="1"/>
  <c r="BK91" i="1"/>
  <c r="BL91" i="1" s="1"/>
  <c r="BK93" i="1"/>
  <c r="BI188" i="1"/>
  <c r="BJ134" i="1"/>
  <c r="BK134" i="1" s="1"/>
  <c r="BJ75" i="1"/>
  <c r="BJ74" i="1"/>
  <c r="BK74" i="1" s="1"/>
  <c r="BI157" i="1"/>
  <c r="BI254" i="1"/>
  <c r="BI306" i="1"/>
  <c r="BI225" i="1"/>
  <c r="BI259" i="1"/>
  <c r="BI175" i="1"/>
  <c r="BI224" i="1"/>
  <c r="BI300" i="1"/>
  <c r="BI223" i="1"/>
  <c r="BI221" i="1"/>
  <c r="BI311" i="1"/>
  <c r="BJ203" i="1"/>
  <c r="BI290" i="1"/>
  <c r="BI269" i="1"/>
  <c r="BI273" i="1"/>
  <c r="BI301" i="1"/>
  <c r="BJ301" i="1" s="1"/>
  <c r="BI155" i="1"/>
  <c r="BI160" i="1"/>
  <c r="BI275" i="1"/>
  <c r="BI162" i="1"/>
  <c r="BJ114" i="1"/>
  <c r="BK114" i="1" s="1"/>
  <c r="BJ115" i="1"/>
  <c r="BI268" i="1"/>
  <c r="BI305" i="1"/>
  <c r="BI277" i="1"/>
  <c r="BI167" i="1"/>
  <c r="BI267" i="1"/>
  <c r="BI183" i="1"/>
  <c r="BI168" i="1"/>
  <c r="BI231" i="1"/>
  <c r="BJ232" i="1" s="1"/>
  <c r="BL119" i="1"/>
  <c r="BM119" i="1" s="1"/>
  <c r="BI285" i="1"/>
  <c r="BI298" i="1"/>
  <c r="BK95" i="1"/>
  <c r="BL95" i="1" s="1"/>
  <c r="BI181" i="1"/>
  <c r="BI271" i="1"/>
  <c r="BI312" i="1"/>
  <c r="BI172" i="1"/>
  <c r="BI318" i="1"/>
  <c r="BI287" i="1"/>
  <c r="BI164" i="1"/>
  <c r="BJ135" i="1"/>
  <c r="BJ136" i="1"/>
  <c r="BI186" i="1"/>
  <c r="G53" i="25"/>
  <c r="BI200" i="1"/>
  <c r="BJ201" i="1" s="1"/>
  <c r="BI293" i="1"/>
  <c r="E53" i="25"/>
  <c r="BI216" i="1"/>
  <c r="BI295" i="1"/>
  <c r="BJ202" i="1"/>
  <c r="A53" i="25"/>
  <c r="HK51" i="1"/>
  <c r="K53" i="25" s="1"/>
  <c r="C53" i="25"/>
  <c r="BJ233" i="1"/>
  <c r="BI169" i="1"/>
  <c r="BI316" i="1"/>
  <c r="BI272" i="1"/>
  <c r="BI237" i="1"/>
  <c r="BI229" i="1"/>
  <c r="BI195" i="1"/>
  <c r="B53" i="25"/>
  <c r="BJ204" i="1"/>
  <c r="D53" i="25"/>
  <c r="BI247" i="1"/>
  <c r="BI130" i="1"/>
  <c r="BJ130" i="1" s="1"/>
  <c r="BK130" i="1" s="1"/>
  <c r="BL130" i="1" s="1"/>
  <c r="BI131" i="1"/>
  <c r="BI241" i="1"/>
  <c r="BI171" i="1"/>
  <c r="BI170" i="1"/>
  <c r="BI239" i="1"/>
  <c r="BI260" i="1"/>
  <c r="BI174" i="1"/>
  <c r="BI197" i="1"/>
  <c r="BI319" i="1"/>
  <c r="BI320" i="1"/>
  <c r="BI215" i="1"/>
  <c r="BI190" i="1"/>
  <c r="BI308" i="1"/>
  <c r="BI262" i="1"/>
  <c r="BI258" i="1"/>
  <c r="BI178" i="1"/>
  <c r="BI219" i="1"/>
  <c r="BI218" i="1"/>
  <c r="BI98" i="1"/>
  <c r="BI99" i="1"/>
  <c r="BI256" i="1"/>
  <c r="BI257" i="1"/>
  <c r="BI158" i="1"/>
  <c r="BI245" i="1"/>
  <c r="BI274" i="1"/>
  <c r="BI67" i="1"/>
  <c r="BJ67" i="1" s="1"/>
  <c r="BI68" i="1"/>
  <c r="BI176" i="1"/>
  <c r="BI230" i="1"/>
  <c r="BI198" i="1"/>
  <c r="BI173" i="1"/>
  <c r="BI196" i="1"/>
  <c r="BI145" i="1"/>
  <c r="BJ145" i="1" s="1"/>
  <c r="BK145" i="1" s="1"/>
  <c r="BL145" i="1" s="1"/>
  <c r="BM145" i="1" s="1"/>
  <c r="BN145" i="1" s="1"/>
  <c r="BI146" i="1"/>
  <c r="BK113" i="1"/>
  <c r="BI185" i="1"/>
  <c r="BJ102" i="1"/>
  <c r="BK102" i="1" s="1"/>
  <c r="BJ103" i="1"/>
  <c r="BI292" i="1"/>
  <c r="BI165" i="1"/>
  <c r="BI97" i="1"/>
  <c r="BJ97" i="1" s="1"/>
  <c r="BK97" i="1" s="1"/>
  <c r="BI286" i="1"/>
  <c r="BI255" i="1"/>
  <c r="BI149" i="1"/>
  <c r="BJ149" i="1" s="1"/>
  <c r="BK149" i="1" s="1"/>
  <c r="BI150" i="1"/>
  <c r="BI299" i="1"/>
  <c r="BJ302" i="1"/>
  <c r="BJ234" i="1"/>
  <c r="BI289" i="1"/>
  <c r="BI217" i="1"/>
  <c r="BI180" i="1"/>
  <c r="BI276" i="1"/>
  <c r="BI288" i="1"/>
  <c r="BI156" i="1"/>
  <c r="BI243" i="1"/>
  <c r="BI253" i="1"/>
  <c r="BI166" i="1"/>
  <c r="BI62" i="1"/>
  <c r="BI61" i="1"/>
  <c r="BJ61" i="1" s="1"/>
  <c r="BI315" i="1"/>
  <c r="BI226" i="1"/>
  <c r="BI80" i="1"/>
  <c r="BJ80" i="1" s="1"/>
  <c r="BK80" i="1" s="1"/>
  <c r="BL80" i="1" s="1"/>
  <c r="BM80" i="1" s="1"/>
  <c r="BN80" i="1" s="1"/>
  <c r="BI81" i="1"/>
  <c r="BI53" i="1"/>
  <c r="BI54" i="1"/>
  <c r="BI107" i="1"/>
  <c r="BJ107" i="1" s="1"/>
  <c r="BI108" i="1"/>
  <c r="BJ206" i="1"/>
  <c r="BJ207" i="1"/>
  <c r="BI291" i="1"/>
  <c r="BI187" i="1"/>
  <c r="BI154" i="1"/>
  <c r="BJ154" i="1" s="1"/>
  <c r="BI249" i="1"/>
  <c r="BI192" i="1"/>
  <c r="BI52" i="1"/>
  <c r="BJ52" i="1" s="1"/>
  <c r="BK52" i="1" s="1"/>
  <c r="BL52" i="1" s="1"/>
  <c r="BM52" i="1" s="1"/>
  <c r="BN52" i="1" s="1"/>
  <c r="BO52" i="1" s="1"/>
  <c r="BP52" i="1" s="1"/>
  <c r="BQ52" i="1" s="1"/>
  <c r="BR52" i="1" s="1"/>
  <c r="BS52" i="1" s="1"/>
  <c r="BT52" i="1" s="1"/>
  <c r="BU52" i="1" s="1"/>
  <c r="BV52" i="1" s="1"/>
  <c r="BW52" i="1" s="1"/>
  <c r="BX52" i="1" s="1"/>
  <c r="BY52" i="1" s="1"/>
  <c r="BZ52" i="1" s="1"/>
  <c r="CA52" i="1" s="1"/>
  <c r="CB52" i="1" s="1"/>
  <c r="CC52" i="1" s="1"/>
  <c r="CD52" i="1" s="1"/>
  <c r="CE52" i="1" s="1"/>
  <c r="CF52" i="1" s="1"/>
  <c r="CG52" i="1" s="1"/>
  <c r="CH52" i="1" s="1"/>
  <c r="CI52" i="1" s="1"/>
  <c r="CJ52" i="1" s="1"/>
  <c r="CK52" i="1" s="1"/>
  <c r="CL52" i="1" s="1"/>
  <c r="CM52" i="1" s="1"/>
  <c r="CN52" i="1" s="1"/>
  <c r="CO52" i="1" s="1"/>
  <c r="CP52" i="1" s="1"/>
  <c r="CQ52" i="1" s="1"/>
  <c r="CR52" i="1" s="1"/>
  <c r="CS52" i="1" s="1"/>
  <c r="CT52" i="1" s="1"/>
  <c r="CU52" i="1" s="1"/>
  <c r="CV52" i="1" s="1"/>
  <c r="CW52" i="1" s="1"/>
  <c r="CX52" i="1" s="1"/>
  <c r="CY52" i="1" s="1"/>
  <c r="CZ52" i="1" s="1"/>
  <c r="DA52" i="1" s="1"/>
  <c r="DB52" i="1" s="1"/>
  <c r="DC52" i="1" s="1"/>
  <c r="DD52" i="1" s="1"/>
  <c r="DE52" i="1" s="1"/>
  <c r="DF52" i="1" s="1"/>
  <c r="DG52" i="1" s="1"/>
  <c r="DH52" i="1" s="1"/>
  <c r="DI52" i="1" s="1"/>
  <c r="DJ52" i="1" s="1"/>
  <c r="DK52" i="1" s="1"/>
  <c r="DL52" i="1" s="1"/>
  <c r="DM52" i="1" s="1"/>
  <c r="DN52" i="1" s="1"/>
  <c r="DO52" i="1" s="1"/>
  <c r="DP52" i="1" s="1"/>
  <c r="DQ52" i="1" s="1"/>
  <c r="DR52" i="1" s="1"/>
  <c r="DS52" i="1" s="1"/>
  <c r="DT52" i="1" s="1"/>
  <c r="DU52" i="1" s="1"/>
  <c r="DV52" i="1" s="1"/>
  <c r="DW52" i="1" s="1"/>
  <c r="DX52" i="1" s="1"/>
  <c r="DY52" i="1" s="1"/>
  <c r="DZ52" i="1" s="1"/>
  <c r="EA52" i="1" s="1"/>
  <c r="EB52" i="1" s="1"/>
  <c r="EC52" i="1" s="1"/>
  <c r="ED52" i="1" s="1"/>
  <c r="EE52" i="1" s="1"/>
  <c r="EF52" i="1" s="1"/>
  <c r="EG52" i="1" s="1"/>
  <c r="EH52" i="1" s="1"/>
  <c r="EI52" i="1" s="1"/>
  <c r="EJ52" i="1" s="1"/>
  <c r="EK52" i="1" s="1"/>
  <c r="EL52" i="1" s="1"/>
  <c r="EM52" i="1" s="1"/>
  <c r="EN52" i="1" s="1"/>
  <c r="EO52" i="1" s="1"/>
  <c r="EP52" i="1" s="1"/>
  <c r="EQ52" i="1" s="1"/>
  <c r="ER52" i="1" s="1"/>
  <c r="ES52" i="1" s="1"/>
  <c r="ET52" i="1" s="1"/>
  <c r="EU52" i="1" s="1"/>
  <c r="EV52" i="1" s="1"/>
  <c r="EW52" i="1" s="1"/>
  <c r="EX52" i="1" s="1"/>
  <c r="EY52" i="1" s="1"/>
  <c r="EZ52" i="1" s="1"/>
  <c r="FA52" i="1" s="1"/>
  <c r="FB52" i="1" s="1"/>
  <c r="FC52" i="1" s="1"/>
  <c r="FD52" i="1" s="1"/>
  <c r="FE52" i="1" s="1"/>
  <c r="FF52" i="1" s="1"/>
  <c r="FG52" i="1" s="1"/>
  <c r="FH52" i="1" s="1"/>
  <c r="FI52" i="1" s="1"/>
  <c r="FJ52" i="1" s="1"/>
  <c r="FK52" i="1" s="1"/>
  <c r="FL52" i="1" s="1"/>
  <c r="FM52" i="1" s="1"/>
  <c r="FN52" i="1" s="1"/>
  <c r="FO52" i="1" s="1"/>
  <c r="FP52" i="1" s="1"/>
  <c r="FQ52" i="1" s="1"/>
  <c r="FR52" i="1" s="1"/>
  <c r="FS52" i="1" s="1"/>
  <c r="FT52" i="1" s="1"/>
  <c r="FU52" i="1" s="1"/>
  <c r="FV52" i="1" s="1"/>
  <c r="FW52" i="1" s="1"/>
  <c r="FX52" i="1" s="1"/>
  <c r="FY52" i="1" s="1"/>
  <c r="FZ52" i="1" s="1"/>
  <c r="GA52" i="1" s="1"/>
  <c r="GB52" i="1" s="1"/>
  <c r="GC52" i="1" s="1"/>
  <c r="GD52" i="1" s="1"/>
  <c r="GE52" i="1" s="1"/>
  <c r="GF52" i="1" s="1"/>
  <c r="GG52" i="1" s="1"/>
  <c r="GH52" i="1" s="1"/>
  <c r="GI52" i="1" s="1"/>
  <c r="GJ52" i="1" s="1"/>
  <c r="GK52" i="1" s="1"/>
  <c r="GL52" i="1" s="1"/>
  <c r="GM52" i="1" s="1"/>
  <c r="GN52" i="1" s="1"/>
  <c r="GO52" i="1" s="1"/>
  <c r="GP52" i="1" s="1"/>
  <c r="GQ52" i="1" s="1"/>
  <c r="GR52" i="1" s="1"/>
  <c r="GS52" i="1" s="1"/>
  <c r="GT52" i="1" s="1"/>
  <c r="GU52" i="1" s="1"/>
  <c r="GV52" i="1" s="1"/>
  <c r="GW52" i="1" s="1"/>
  <c r="GX52" i="1" s="1"/>
  <c r="GY52" i="1" s="1"/>
  <c r="GZ52" i="1" s="1"/>
  <c r="HA52" i="1" s="1"/>
  <c r="HB52" i="1" s="1"/>
  <c r="HC52" i="1" s="1"/>
  <c r="HD52" i="1" s="1"/>
  <c r="HE52" i="1" s="1"/>
  <c r="HF52" i="1" s="1"/>
  <c r="HG52" i="1" s="1"/>
  <c r="HH52" i="1" s="1"/>
  <c r="HI52" i="1" s="1"/>
  <c r="HJ52" i="1" s="1"/>
  <c r="BI86" i="1"/>
  <c r="BJ86" i="1" s="1"/>
  <c r="BK86" i="1" s="1"/>
  <c r="BL86" i="1" s="1"/>
  <c r="BM86" i="1" s="1"/>
  <c r="BI87" i="1"/>
  <c r="BI296" i="1"/>
  <c r="BI199" i="1"/>
  <c r="BJ205" i="1"/>
  <c r="BI251" i="1"/>
  <c r="BJ251" i="1" s="1"/>
  <c r="BI194" i="1"/>
  <c r="BJ121" i="1"/>
  <c r="BK121" i="1" s="1"/>
  <c r="BL121" i="1" s="1"/>
  <c r="BM121" i="1" s="1"/>
  <c r="BJ122" i="1"/>
  <c r="BI297" i="1"/>
  <c r="BI63" i="1"/>
  <c r="BJ139" i="1"/>
  <c r="BK139" i="1" s="1"/>
  <c r="BL139" i="1" s="1"/>
  <c r="BJ140" i="1"/>
  <c r="BI317" i="1"/>
  <c r="BI163" i="1"/>
  <c r="BI284" i="1"/>
  <c r="BI65" i="1"/>
  <c r="BI294" i="1"/>
  <c r="BI214" i="1"/>
  <c r="BI213" i="1"/>
  <c r="BI189" i="1"/>
  <c r="BI310" i="1"/>
  <c r="BI159" i="1"/>
  <c r="BI278" i="1"/>
  <c r="BI279" i="1"/>
  <c r="BI263" i="1"/>
  <c r="BI264" i="1"/>
  <c r="BI228" i="1"/>
  <c r="BJ241" i="1" l="1"/>
  <c r="BJ208" i="1"/>
  <c r="BK209" i="1" s="1"/>
  <c r="BK210" i="1"/>
  <c r="BJ110" i="1"/>
  <c r="BJ111" i="1"/>
  <c r="BJ322" i="1"/>
  <c r="BJ187" i="1"/>
  <c r="BJ249" i="1"/>
  <c r="BJ253" i="1"/>
  <c r="BJ313" i="1"/>
  <c r="BJ106" i="1"/>
  <c r="BK106" i="1" s="1"/>
  <c r="BL106" i="1" s="1"/>
  <c r="BJ65" i="1"/>
  <c r="BJ178" i="1"/>
  <c r="BJ185" i="1"/>
  <c r="BJ192" i="1"/>
  <c r="BJ247" i="1"/>
  <c r="BJ286" i="1"/>
  <c r="BJ308" i="1"/>
  <c r="BK58" i="1"/>
  <c r="BL58" i="1" s="1"/>
  <c r="BK72" i="1"/>
  <c r="BJ310" i="1"/>
  <c r="BJ243" i="1"/>
  <c r="BJ156" i="1"/>
  <c r="BL93" i="1"/>
  <c r="BJ267" i="1"/>
  <c r="BK71" i="1"/>
  <c r="BJ266" i="1"/>
  <c r="BJ299" i="1"/>
  <c r="BJ226" i="1"/>
  <c r="BJ189" i="1"/>
  <c r="BJ276" i="1"/>
  <c r="BJ237" i="1"/>
  <c r="BL92" i="1"/>
  <c r="BM92" i="1" s="1"/>
  <c r="BJ182" i="1"/>
  <c r="BJ183" i="1"/>
  <c r="BJ126" i="1"/>
  <c r="BK126" i="1" s="1"/>
  <c r="BL126" i="1" s="1"/>
  <c r="BM126" i="1" s="1"/>
  <c r="BJ127" i="1"/>
  <c r="BJ239" i="1"/>
  <c r="BJ163" i="1"/>
  <c r="BJ315" i="1"/>
  <c r="BJ191" i="1"/>
  <c r="BJ221" i="1"/>
  <c r="BJ306" i="1"/>
  <c r="BJ245" i="1"/>
  <c r="BJ270" i="1"/>
  <c r="BJ268" i="1"/>
  <c r="BJ224" i="1"/>
  <c r="BJ223" i="1"/>
  <c r="BJ272" i="1"/>
  <c r="BJ269" i="1"/>
  <c r="BJ281" i="1"/>
  <c r="BK73" i="1"/>
  <c r="BK202" i="1"/>
  <c r="BJ161" i="1"/>
  <c r="BJ282" i="1"/>
  <c r="BK234" i="1"/>
  <c r="BJ175" i="1"/>
  <c r="BJ317" i="1"/>
  <c r="BK204" i="1"/>
  <c r="BK76" i="1"/>
  <c r="BK75" i="1"/>
  <c r="BL75" i="1" s="1"/>
  <c r="BJ260" i="1"/>
  <c r="BJ312" i="1"/>
  <c r="BJ176" i="1"/>
  <c r="BJ194" i="1"/>
  <c r="BJ274" i="1"/>
  <c r="BJ222" i="1"/>
  <c r="BK135" i="1"/>
  <c r="BL135" i="1" s="1"/>
  <c r="BJ304" i="1"/>
  <c r="BJ199" i="1"/>
  <c r="BJ271" i="1"/>
  <c r="BK302" i="1"/>
  <c r="BJ305" i="1"/>
  <c r="BJ168" i="1"/>
  <c r="BK115" i="1"/>
  <c r="BL115" i="1" s="1"/>
  <c r="BK116" i="1"/>
  <c r="BJ228" i="1"/>
  <c r="BJ179" i="1"/>
  <c r="BL94" i="1"/>
  <c r="BJ254" i="1"/>
  <c r="BM120" i="1"/>
  <c r="BN120" i="1" s="1"/>
  <c r="BJ294" i="1"/>
  <c r="BJ273" i="1"/>
  <c r="BJ240" i="1"/>
  <c r="BJ217" i="1"/>
  <c r="BJ261" i="1"/>
  <c r="BJ278" i="1"/>
  <c r="BJ319" i="1"/>
  <c r="BJ307" i="1"/>
  <c r="BJ216" i="1"/>
  <c r="BJ230" i="1"/>
  <c r="BK136" i="1"/>
  <c r="BK137" i="1"/>
  <c r="BJ297" i="1"/>
  <c r="BJ256" i="1"/>
  <c r="BJ252" i="1"/>
  <c r="BJ295" i="1"/>
  <c r="BJ288" i="1"/>
  <c r="BJ157" i="1"/>
  <c r="BJ214" i="1"/>
  <c r="BK203" i="1"/>
  <c r="BJ162" i="1"/>
  <c r="BJ314" i="1"/>
  <c r="BJ197" i="1"/>
  <c r="BJ200" i="1"/>
  <c r="BK201" i="1" s="1"/>
  <c r="BJ290" i="1"/>
  <c r="BJ292" i="1"/>
  <c r="BJ236" i="1"/>
  <c r="BJ53" i="1"/>
  <c r="BK53" i="1" s="1"/>
  <c r="BL53" i="1" s="1"/>
  <c r="BM53" i="1" s="1"/>
  <c r="BN53" i="1" s="1"/>
  <c r="BO53" i="1" s="1"/>
  <c r="BP53" i="1" s="1"/>
  <c r="BQ53" i="1" s="1"/>
  <c r="BR53" i="1" s="1"/>
  <c r="BS53" i="1" s="1"/>
  <c r="BT53" i="1" s="1"/>
  <c r="BU53" i="1" s="1"/>
  <c r="BV53" i="1" s="1"/>
  <c r="BW53" i="1" s="1"/>
  <c r="BX53" i="1" s="1"/>
  <c r="BY53" i="1" s="1"/>
  <c r="BZ53" i="1" s="1"/>
  <c r="CA53" i="1" s="1"/>
  <c r="CB53" i="1" s="1"/>
  <c r="CC53" i="1" s="1"/>
  <c r="CD53" i="1" s="1"/>
  <c r="CE53" i="1" s="1"/>
  <c r="CF53" i="1" s="1"/>
  <c r="CG53" i="1" s="1"/>
  <c r="CH53" i="1" s="1"/>
  <c r="CI53" i="1" s="1"/>
  <c r="CJ53" i="1" s="1"/>
  <c r="CK53" i="1" s="1"/>
  <c r="CL53" i="1" s="1"/>
  <c r="CM53" i="1" s="1"/>
  <c r="CN53" i="1" s="1"/>
  <c r="CO53" i="1" s="1"/>
  <c r="CP53" i="1" s="1"/>
  <c r="CQ53" i="1" s="1"/>
  <c r="CR53" i="1" s="1"/>
  <c r="CS53" i="1" s="1"/>
  <c r="CT53" i="1" s="1"/>
  <c r="CU53" i="1" s="1"/>
  <c r="CV53" i="1" s="1"/>
  <c r="CW53" i="1" s="1"/>
  <c r="CX53" i="1" s="1"/>
  <c r="CY53" i="1" s="1"/>
  <c r="CZ53" i="1" s="1"/>
  <c r="DA53" i="1" s="1"/>
  <c r="DB53" i="1" s="1"/>
  <c r="DC53" i="1" s="1"/>
  <c r="DD53" i="1" s="1"/>
  <c r="DE53" i="1" s="1"/>
  <c r="DF53" i="1" s="1"/>
  <c r="DG53" i="1" s="1"/>
  <c r="DH53" i="1" s="1"/>
  <c r="DI53" i="1" s="1"/>
  <c r="DJ53" i="1" s="1"/>
  <c r="DK53" i="1" s="1"/>
  <c r="DL53" i="1" s="1"/>
  <c r="DM53" i="1" s="1"/>
  <c r="DN53" i="1" s="1"/>
  <c r="DO53" i="1" s="1"/>
  <c r="DP53" i="1" s="1"/>
  <c r="DQ53" i="1" s="1"/>
  <c r="DR53" i="1" s="1"/>
  <c r="DS53" i="1" s="1"/>
  <c r="DT53" i="1" s="1"/>
  <c r="DU53" i="1" s="1"/>
  <c r="DV53" i="1" s="1"/>
  <c r="DW53" i="1" s="1"/>
  <c r="DX53" i="1" s="1"/>
  <c r="DY53" i="1" s="1"/>
  <c r="DZ53" i="1" s="1"/>
  <c r="EA53" i="1" s="1"/>
  <c r="EB53" i="1" s="1"/>
  <c r="EC53" i="1" s="1"/>
  <c r="ED53" i="1" s="1"/>
  <c r="EE53" i="1" s="1"/>
  <c r="EF53" i="1" s="1"/>
  <c r="EG53" i="1" s="1"/>
  <c r="EH53" i="1" s="1"/>
  <c r="EI53" i="1" s="1"/>
  <c r="EJ53" i="1" s="1"/>
  <c r="EK53" i="1" s="1"/>
  <c r="EL53" i="1" s="1"/>
  <c r="EM53" i="1" s="1"/>
  <c r="EN53" i="1" s="1"/>
  <c r="EO53" i="1" s="1"/>
  <c r="EP53" i="1" s="1"/>
  <c r="EQ53" i="1" s="1"/>
  <c r="ER53" i="1" s="1"/>
  <c r="ES53" i="1" s="1"/>
  <c r="ET53" i="1" s="1"/>
  <c r="EU53" i="1" s="1"/>
  <c r="EV53" i="1" s="1"/>
  <c r="EW53" i="1" s="1"/>
  <c r="EX53" i="1" s="1"/>
  <c r="EY53" i="1" s="1"/>
  <c r="EZ53" i="1" s="1"/>
  <c r="FA53" i="1" s="1"/>
  <c r="FB53" i="1" s="1"/>
  <c r="FC53" i="1" s="1"/>
  <c r="FD53" i="1" s="1"/>
  <c r="FE53" i="1" s="1"/>
  <c r="FF53" i="1" s="1"/>
  <c r="FG53" i="1" s="1"/>
  <c r="FH53" i="1" s="1"/>
  <c r="FI53" i="1" s="1"/>
  <c r="FJ53" i="1" s="1"/>
  <c r="FK53" i="1" s="1"/>
  <c r="FL53" i="1" s="1"/>
  <c r="FM53" i="1" s="1"/>
  <c r="FN53" i="1" s="1"/>
  <c r="FO53" i="1" s="1"/>
  <c r="FP53" i="1" s="1"/>
  <c r="FQ53" i="1" s="1"/>
  <c r="FR53" i="1" s="1"/>
  <c r="FS53" i="1" s="1"/>
  <c r="FT53" i="1" s="1"/>
  <c r="FU53" i="1" s="1"/>
  <c r="FV53" i="1" s="1"/>
  <c r="FW53" i="1" s="1"/>
  <c r="FX53" i="1" s="1"/>
  <c r="FY53" i="1" s="1"/>
  <c r="FZ53" i="1" s="1"/>
  <c r="GA53" i="1" s="1"/>
  <c r="GB53" i="1" s="1"/>
  <c r="GC53" i="1" s="1"/>
  <c r="GD53" i="1" s="1"/>
  <c r="GE53" i="1" s="1"/>
  <c r="GF53" i="1" s="1"/>
  <c r="GG53" i="1" s="1"/>
  <c r="GH53" i="1" s="1"/>
  <c r="GI53" i="1" s="1"/>
  <c r="GJ53" i="1" s="1"/>
  <c r="GK53" i="1" s="1"/>
  <c r="GL53" i="1" s="1"/>
  <c r="GM53" i="1" s="1"/>
  <c r="GN53" i="1" s="1"/>
  <c r="GO53" i="1" s="1"/>
  <c r="GP53" i="1" s="1"/>
  <c r="GQ53" i="1" s="1"/>
  <c r="GR53" i="1" s="1"/>
  <c r="GS53" i="1" s="1"/>
  <c r="GT53" i="1" s="1"/>
  <c r="GU53" i="1" s="1"/>
  <c r="GV53" i="1" s="1"/>
  <c r="GW53" i="1" s="1"/>
  <c r="GX53" i="1" s="1"/>
  <c r="GY53" i="1" s="1"/>
  <c r="GZ53" i="1" s="1"/>
  <c r="HA53" i="1" s="1"/>
  <c r="HB53" i="1" s="1"/>
  <c r="HC53" i="1" s="1"/>
  <c r="HD53" i="1" s="1"/>
  <c r="HE53" i="1" s="1"/>
  <c r="HF53" i="1" s="1"/>
  <c r="HG53" i="1" s="1"/>
  <c r="HH53" i="1" s="1"/>
  <c r="HI53" i="1" s="1"/>
  <c r="HJ53" i="1" s="1"/>
  <c r="D55" i="25" s="1"/>
  <c r="BJ246" i="1"/>
  <c r="BJ238" i="1"/>
  <c r="BK206" i="1"/>
  <c r="BJ177" i="1"/>
  <c r="BJ263" i="1"/>
  <c r="BJ171" i="1"/>
  <c r="BK61" i="1"/>
  <c r="BK60" i="1"/>
  <c r="BL60" i="1" s="1"/>
  <c r="BJ262" i="1"/>
  <c r="BJ188" i="1"/>
  <c r="BK122" i="1"/>
  <c r="BL122" i="1" s="1"/>
  <c r="BM122" i="1" s="1"/>
  <c r="BN122" i="1" s="1"/>
  <c r="BK123" i="1"/>
  <c r="BJ81" i="1"/>
  <c r="BK81" i="1" s="1"/>
  <c r="BL81" i="1" s="1"/>
  <c r="BM81" i="1" s="1"/>
  <c r="BN81" i="1" s="1"/>
  <c r="BO81" i="1" s="1"/>
  <c r="BJ82" i="1"/>
  <c r="BJ62" i="1"/>
  <c r="BK62" i="1" s="1"/>
  <c r="BL62" i="1" s="1"/>
  <c r="BJ298" i="1"/>
  <c r="BJ158" i="1"/>
  <c r="BJ293" i="1"/>
  <c r="BJ275" i="1"/>
  <c r="BJ264" i="1"/>
  <c r="BJ213" i="1"/>
  <c r="BJ212" i="1"/>
  <c r="BJ164" i="1"/>
  <c r="BJ195" i="1"/>
  <c r="BJ289" i="1"/>
  <c r="BJ150" i="1"/>
  <c r="BK150" i="1" s="1"/>
  <c r="BL150" i="1" s="1"/>
  <c r="BJ151" i="1"/>
  <c r="BJ146" i="1"/>
  <c r="BK146" i="1" s="1"/>
  <c r="BL146" i="1" s="1"/>
  <c r="BM146" i="1" s="1"/>
  <c r="BN146" i="1" s="1"/>
  <c r="BO146" i="1" s="1"/>
  <c r="BJ147" i="1"/>
  <c r="BJ174" i="1"/>
  <c r="BJ173" i="1"/>
  <c r="BJ300" i="1"/>
  <c r="BJ258" i="1"/>
  <c r="BJ257" i="1"/>
  <c r="BJ316" i="1"/>
  <c r="A54" i="25"/>
  <c r="B54" i="25"/>
  <c r="F54" i="25"/>
  <c r="G54" i="25" s="1"/>
  <c r="HK52" i="1"/>
  <c r="K54" i="25" s="1"/>
  <c r="D54" i="25"/>
  <c r="E54" i="25"/>
  <c r="C54" i="25"/>
  <c r="BJ166" i="1"/>
  <c r="BJ167" i="1"/>
  <c r="BJ227" i="1"/>
  <c r="BK103" i="1"/>
  <c r="BL103" i="1" s="1"/>
  <c r="BK104" i="1"/>
  <c r="BJ218" i="1"/>
  <c r="BJ190" i="1"/>
  <c r="BJ311" i="1"/>
  <c r="BJ64" i="1"/>
  <c r="BJ279" i="1"/>
  <c r="BJ280" i="1"/>
  <c r="BJ193" i="1"/>
  <c r="BJ284" i="1"/>
  <c r="BJ283" i="1"/>
  <c r="BK140" i="1"/>
  <c r="BL140" i="1" s="1"/>
  <c r="BM140" i="1" s="1"/>
  <c r="BK141" i="1"/>
  <c r="BJ318" i="1"/>
  <c r="BK205" i="1"/>
  <c r="BJ108" i="1"/>
  <c r="BK108" i="1" s="1"/>
  <c r="BJ109" i="1"/>
  <c r="BJ242" i="1"/>
  <c r="BK233" i="1"/>
  <c r="BJ287" i="1"/>
  <c r="BJ255" i="1"/>
  <c r="BJ196" i="1"/>
  <c r="BJ198" i="1"/>
  <c r="BJ68" i="1"/>
  <c r="BK68" i="1" s="1"/>
  <c r="BJ69" i="1"/>
  <c r="BJ219" i="1"/>
  <c r="BJ220" i="1"/>
  <c r="BJ277" i="1"/>
  <c r="BJ131" i="1"/>
  <c r="BK131" i="1" s="1"/>
  <c r="BL131" i="1" s="1"/>
  <c r="BM131" i="1" s="1"/>
  <c r="BJ132" i="1"/>
  <c r="BJ291" i="1"/>
  <c r="BJ285" i="1"/>
  <c r="BJ250" i="1"/>
  <c r="BJ66" i="1"/>
  <c r="BK66" i="1" s="1"/>
  <c r="BJ184" i="1"/>
  <c r="BJ155" i="1"/>
  <c r="BJ215" i="1"/>
  <c r="BJ159" i="1"/>
  <c r="BJ160" i="1"/>
  <c r="BJ63" i="1"/>
  <c r="BJ296" i="1"/>
  <c r="BK207" i="1"/>
  <c r="BK208" i="1"/>
  <c r="BJ229" i="1"/>
  <c r="BJ225" i="1"/>
  <c r="BL97" i="1"/>
  <c r="BL96" i="1"/>
  <c r="BL114" i="1"/>
  <c r="BJ265" i="1"/>
  <c r="BJ99" i="1"/>
  <c r="BJ100" i="1"/>
  <c r="BJ172" i="1"/>
  <c r="BJ231" i="1"/>
  <c r="BJ244" i="1"/>
  <c r="BJ87" i="1"/>
  <c r="BK87" i="1" s="1"/>
  <c r="BL87" i="1" s="1"/>
  <c r="BM87" i="1" s="1"/>
  <c r="BN87" i="1" s="1"/>
  <c r="BJ88" i="1"/>
  <c r="BJ54" i="1"/>
  <c r="BJ55" i="1"/>
  <c r="BJ309" i="1"/>
  <c r="BJ180" i="1"/>
  <c r="BJ181" i="1"/>
  <c r="BJ165" i="1"/>
  <c r="BJ248" i="1"/>
  <c r="BJ98" i="1"/>
  <c r="BK98" i="1" s="1"/>
  <c r="BL98" i="1" s="1"/>
  <c r="BJ259" i="1"/>
  <c r="BJ320" i="1"/>
  <c r="BJ321" i="1"/>
  <c r="BJ170" i="1"/>
  <c r="BJ169" i="1"/>
  <c r="BJ186" i="1"/>
  <c r="BK155" i="1" l="1"/>
  <c r="BK188" i="1"/>
  <c r="BK250" i="1"/>
  <c r="BK111" i="1"/>
  <c r="BK112" i="1"/>
  <c r="BK252" i="1"/>
  <c r="BK163" i="1"/>
  <c r="BK240" i="1"/>
  <c r="BK242" i="1"/>
  <c r="BK186" i="1"/>
  <c r="BK244" i="1"/>
  <c r="BK311" i="1"/>
  <c r="BK268" i="1"/>
  <c r="BK309" i="1"/>
  <c r="BK238" i="1"/>
  <c r="BK248" i="1"/>
  <c r="BK191" i="1"/>
  <c r="BK246" i="1"/>
  <c r="BM94" i="1"/>
  <c r="BK267" i="1"/>
  <c r="BK107" i="1"/>
  <c r="BL107" i="1" s="1"/>
  <c r="BM107" i="1" s="1"/>
  <c r="BK275" i="1"/>
  <c r="BK314" i="1"/>
  <c r="BK236" i="1"/>
  <c r="BK253" i="1"/>
  <c r="BK316" i="1"/>
  <c r="BK177" i="1"/>
  <c r="BL136" i="1"/>
  <c r="BK269" i="1"/>
  <c r="BK222" i="1"/>
  <c r="BK306" i="1"/>
  <c r="BK235" i="1"/>
  <c r="BL235" i="1" s="1"/>
  <c r="BK294" i="1"/>
  <c r="BK305" i="1"/>
  <c r="BK223" i="1"/>
  <c r="BL205" i="1"/>
  <c r="BK184" i="1"/>
  <c r="BK304" i="1"/>
  <c r="BK127" i="1"/>
  <c r="BL127" i="1" s="1"/>
  <c r="BM127" i="1" s="1"/>
  <c r="BK128" i="1"/>
  <c r="BL203" i="1"/>
  <c r="BK307" i="1"/>
  <c r="BK265" i="1"/>
  <c r="BK162" i="1"/>
  <c r="BK227" i="1"/>
  <c r="BK200" i="1"/>
  <c r="BL201" i="1" s="1"/>
  <c r="BK303" i="1"/>
  <c r="BK296" i="1"/>
  <c r="BK313" i="1"/>
  <c r="BK175" i="1"/>
  <c r="BL74" i="1"/>
  <c r="BL73" i="1"/>
  <c r="BL72" i="1"/>
  <c r="BK255" i="1"/>
  <c r="BK193" i="1"/>
  <c r="BK318" i="1"/>
  <c r="BM93" i="1"/>
  <c r="BN93" i="1" s="1"/>
  <c r="BK273" i="1"/>
  <c r="BL76" i="1"/>
  <c r="BM76" i="1" s="1"/>
  <c r="BL77" i="1"/>
  <c r="BK263" i="1"/>
  <c r="BK198" i="1"/>
  <c r="BK299" i="1"/>
  <c r="BK289" i="1"/>
  <c r="BK272" i="1"/>
  <c r="BK259" i="1"/>
  <c r="BK287" i="1"/>
  <c r="BK231" i="1"/>
  <c r="BK178" i="1"/>
  <c r="BK291" i="1"/>
  <c r="BK239" i="1"/>
  <c r="BK279" i="1"/>
  <c r="BK194" i="1"/>
  <c r="BK315" i="1"/>
  <c r="BK270" i="1"/>
  <c r="BK192" i="1"/>
  <c r="BK277" i="1"/>
  <c r="BK271" i="1"/>
  <c r="BL116" i="1"/>
  <c r="BM116" i="1" s="1"/>
  <c r="BL117" i="1"/>
  <c r="BK176" i="1"/>
  <c r="BK229" i="1"/>
  <c r="BK298" i="1"/>
  <c r="BK214" i="1"/>
  <c r="BK261" i="1"/>
  <c r="BK215" i="1"/>
  <c r="BK190" i="1"/>
  <c r="BK199" i="1"/>
  <c r="BK285" i="1"/>
  <c r="BK189" i="1"/>
  <c r="BN121" i="1"/>
  <c r="BO121" i="1" s="1"/>
  <c r="BK169" i="1"/>
  <c r="BL206" i="1"/>
  <c r="BK196" i="1"/>
  <c r="BL208" i="1"/>
  <c r="BK245" i="1"/>
  <c r="BK251" i="1"/>
  <c r="BL251" i="1" s="1"/>
  <c r="BK165" i="1"/>
  <c r="BK237" i="1"/>
  <c r="BK172" i="1"/>
  <c r="BK67" i="1"/>
  <c r="BL67" i="1" s="1"/>
  <c r="BK257" i="1"/>
  <c r="BL137" i="1"/>
  <c r="BL138" i="1"/>
  <c r="BK54" i="1"/>
  <c r="BL54" i="1" s="1"/>
  <c r="BM54" i="1" s="1"/>
  <c r="BN54" i="1" s="1"/>
  <c r="BO54" i="1" s="1"/>
  <c r="BP54" i="1" s="1"/>
  <c r="BQ54" i="1" s="1"/>
  <c r="BR54" i="1" s="1"/>
  <c r="BS54" i="1" s="1"/>
  <c r="BT54" i="1" s="1"/>
  <c r="BU54" i="1" s="1"/>
  <c r="BV54" i="1" s="1"/>
  <c r="BW54" i="1" s="1"/>
  <c r="BX54" i="1" s="1"/>
  <c r="BY54" i="1" s="1"/>
  <c r="BZ54" i="1" s="1"/>
  <c r="CA54" i="1" s="1"/>
  <c r="CB54" i="1" s="1"/>
  <c r="CC54" i="1" s="1"/>
  <c r="CD54" i="1" s="1"/>
  <c r="CE54" i="1" s="1"/>
  <c r="CF54" i="1" s="1"/>
  <c r="CG54" i="1" s="1"/>
  <c r="CH54" i="1" s="1"/>
  <c r="CI54" i="1" s="1"/>
  <c r="CJ54" i="1" s="1"/>
  <c r="CK54" i="1" s="1"/>
  <c r="CL54" i="1" s="1"/>
  <c r="CM54" i="1" s="1"/>
  <c r="CN54" i="1" s="1"/>
  <c r="CO54" i="1" s="1"/>
  <c r="CP54" i="1" s="1"/>
  <c r="CQ54" i="1" s="1"/>
  <c r="CR54" i="1" s="1"/>
  <c r="CS54" i="1" s="1"/>
  <c r="CT54" i="1" s="1"/>
  <c r="CU54" i="1" s="1"/>
  <c r="CV54" i="1" s="1"/>
  <c r="CW54" i="1" s="1"/>
  <c r="CX54" i="1" s="1"/>
  <c r="CY54" i="1" s="1"/>
  <c r="CZ54" i="1" s="1"/>
  <c r="DA54" i="1" s="1"/>
  <c r="DB54" i="1" s="1"/>
  <c r="DC54" i="1" s="1"/>
  <c r="DD54" i="1" s="1"/>
  <c r="DE54" i="1" s="1"/>
  <c r="DF54" i="1" s="1"/>
  <c r="DG54" i="1" s="1"/>
  <c r="DH54" i="1" s="1"/>
  <c r="DI54" i="1" s="1"/>
  <c r="DJ54" i="1" s="1"/>
  <c r="DK54" i="1" s="1"/>
  <c r="DL54" i="1" s="1"/>
  <c r="DM54" i="1" s="1"/>
  <c r="DN54" i="1" s="1"/>
  <c r="DO54" i="1" s="1"/>
  <c r="DP54" i="1" s="1"/>
  <c r="DQ54" i="1" s="1"/>
  <c r="DR54" i="1" s="1"/>
  <c r="DS54" i="1" s="1"/>
  <c r="DT54" i="1" s="1"/>
  <c r="DU54" i="1" s="1"/>
  <c r="DV54" i="1" s="1"/>
  <c r="DW54" i="1" s="1"/>
  <c r="DX54" i="1" s="1"/>
  <c r="DY54" i="1" s="1"/>
  <c r="DZ54" i="1" s="1"/>
  <c r="EA54" i="1" s="1"/>
  <c r="EB54" i="1" s="1"/>
  <c r="EC54" i="1" s="1"/>
  <c r="ED54" i="1" s="1"/>
  <c r="EE54" i="1" s="1"/>
  <c r="EF54" i="1" s="1"/>
  <c r="EG54" i="1" s="1"/>
  <c r="EH54" i="1" s="1"/>
  <c r="EI54" i="1" s="1"/>
  <c r="EJ54" i="1" s="1"/>
  <c r="EK54" i="1" s="1"/>
  <c r="EL54" i="1" s="1"/>
  <c r="EM54" i="1" s="1"/>
  <c r="EN54" i="1" s="1"/>
  <c r="EO54" i="1" s="1"/>
  <c r="EP54" i="1" s="1"/>
  <c r="EQ54" i="1" s="1"/>
  <c r="ER54" i="1" s="1"/>
  <c r="ES54" i="1" s="1"/>
  <c r="ET54" i="1" s="1"/>
  <c r="EU54" i="1" s="1"/>
  <c r="EV54" i="1" s="1"/>
  <c r="EW54" i="1" s="1"/>
  <c r="EX54" i="1" s="1"/>
  <c r="EY54" i="1" s="1"/>
  <c r="EZ54" i="1" s="1"/>
  <c r="FA54" i="1" s="1"/>
  <c r="FB54" i="1" s="1"/>
  <c r="FC54" i="1" s="1"/>
  <c r="FD54" i="1" s="1"/>
  <c r="FE54" i="1" s="1"/>
  <c r="FF54" i="1" s="1"/>
  <c r="FG54" i="1" s="1"/>
  <c r="FH54" i="1" s="1"/>
  <c r="FI54" i="1" s="1"/>
  <c r="FJ54" i="1" s="1"/>
  <c r="FK54" i="1" s="1"/>
  <c r="FL54" i="1" s="1"/>
  <c r="FM54" i="1" s="1"/>
  <c r="FN54" i="1" s="1"/>
  <c r="FO54" i="1" s="1"/>
  <c r="FP54" i="1" s="1"/>
  <c r="FQ54" i="1" s="1"/>
  <c r="FR54" i="1" s="1"/>
  <c r="FS54" i="1" s="1"/>
  <c r="FT54" i="1" s="1"/>
  <c r="FU54" i="1" s="1"/>
  <c r="FV54" i="1" s="1"/>
  <c r="FW54" i="1" s="1"/>
  <c r="FX54" i="1" s="1"/>
  <c r="FY54" i="1" s="1"/>
  <c r="FZ54" i="1" s="1"/>
  <c r="GA54" i="1" s="1"/>
  <c r="GB54" i="1" s="1"/>
  <c r="GC54" i="1" s="1"/>
  <c r="GD54" i="1" s="1"/>
  <c r="GE54" i="1" s="1"/>
  <c r="GF54" i="1" s="1"/>
  <c r="GG54" i="1" s="1"/>
  <c r="GH54" i="1" s="1"/>
  <c r="GI54" i="1" s="1"/>
  <c r="GJ54" i="1" s="1"/>
  <c r="GK54" i="1" s="1"/>
  <c r="GL54" i="1" s="1"/>
  <c r="GM54" i="1" s="1"/>
  <c r="GN54" i="1" s="1"/>
  <c r="GO54" i="1" s="1"/>
  <c r="GP54" i="1" s="1"/>
  <c r="GQ54" i="1" s="1"/>
  <c r="GR54" i="1" s="1"/>
  <c r="GS54" i="1" s="1"/>
  <c r="GT54" i="1" s="1"/>
  <c r="GU54" i="1" s="1"/>
  <c r="GV54" i="1" s="1"/>
  <c r="GW54" i="1" s="1"/>
  <c r="GX54" i="1" s="1"/>
  <c r="GY54" i="1" s="1"/>
  <c r="GZ54" i="1" s="1"/>
  <c r="HA54" i="1" s="1"/>
  <c r="HB54" i="1" s="1"/>
  <c r="HC54" i="1" s="1"/>
  <c r="HD54" i="1" s="1"/>
  <c r="HE54" i="1" s="1"/>
  <c r="HF54" i="1" s="1"/>
  <c r="HG54" i="1" s="1"/>
  <c r="HH54" i="1" s="1"/>
  <c r="HI54" i="1" s="1"/>
  <c r="HJ54" i="1" s="1"/>
  <c r="C56" i="25" s="1"/>
  <c r="E55" i="25"/>
  <c r="BL209" i="1"/>
  <c r="BL59" i="1"/>
  <c r="BM59" i="1" s="1"/>
  <c r="HK53" i="1"/>
  <c r="K55" i="25" s="1"/>
  <c r="B55" i="25"/>
  <c r="BK219" i="1"/>
  <c r="BK64" i="1"/>
  <c r="BK216" i="1"/>
  <c r="BK262" i="1"/>
  <c r="BM98" i="1"/>
  <c r="A55" i="25"/>
  <c r="BL204" i="1"/>
  <c r="BK288" i="1"/>
  <c r="BK310" i="1"/>
  <c r="BK274" i="1"/>
  <c r="C55" i="25"/>
  <c r="BK293" i="1"/>
  <c r="F55" i="25"/>
  <c r="G55" i="25" s="1"/>
  <c r="BK158" i="1"/>
  <c r="BK225" i="1"/>
  <c r="BK224" i="1"/>
  <c r="BK180" i="1"/>
  <c r="BK300" i="1"/>
  <c r="BK301" i="1"/>
  <c r="BK247" i="1"/>
  <c r="BK156" i="1"/>
  <c r="BM115" i="1"/>
  <c r="BK63" i="1"/>
  <c r="BL63" i="1" s="1"/>
  <c r="BM63" i="1" s="1"/>
  <c r="BK295" i="1"/>
  <c r="BK220" i="1"/>
  <c r="BK221" i="1"/>
  <c r="BK187" i="1"/>
  <c r="BK283" i="1"/>
  <c r="BK282" i="1"/>
  <c r="BL104" i="1"/>
  <c r="BM104" i="1" s="1"/>
  <c r="BL105" i="1"/>
  <c r="BK167" i="1"/>
  <c r="BK168" i="1"/>
  <c r="BK317" i="1"/>
  <c r="BN127" i="1"/>
  <c r="BK181" i="1"/>
  <c r="BK182" i="1"/>
  <c r="BK88" i="1"/>
  <c r="BL88" i="1" s="1"/>
  <c r="BM88" i="1" s="1"/>
  <c r="BN88" i="1" s="1"/>
  <c r="BO88" i="1" s="1"/>
  <c r="BK89" i="1"/>
  <c r="BK232" i="1"/>
  <c r="BK185" i="1"/>
  <c r="BK284" i="1"/>
  <c r="BK260" i="1"/>
  <c r="BK166" i="1"/>
  <c r="BK195" i="1"/>
  <c r="BK243" i="1"/>
  <c r="BK254" i="1"/>
  <c r="BL61" i="1"/>
  <c r="BM61" i="1" s="1"/>
  <c r="BK170" i="1"/>
  <c r="BK100" i="1"/>
  <c r="BK101" i="1"/>
  <c r="BM96" i="1"/>
  <c r="BM95" i="1"/>
  <c r="BK160" i="1"/>
  <c r="BK161" i="1"/>
  <c r="BK286" i="1"/>
  <c r="BK69" i="1"/>
  <c r="BL69" i="1" s="1"/>
  <c r="BK70" i="1"/>
  <c r="BK154" i="1"/>
  <c r="BL154" i="1" s="1"/>
  <c r="BK241" i="1"/>
  <c r="BK173" i="1"/>
  <c r="BK164" i="1"/>
  <c r="BK212" i="1"/>
  <c r="BK211" i="1"/>
  <c r="BK65" i="1"/>
  <c r="BK297" i="1"/>
  <c r="BK280" i="1"/>
  <c r="BK281" i="1"/>
  <c r="BK174" i="1"/>
  <c r="BK213" i="1"/>
  <c r="BK312" i="1"/>
  <c r="BK82" i="1"/>
  <c r="BL82" i="1" s="1"/>
  <c r="BM82" i="1" s="1"/>
  <c r="BN82" i="1" s="1"/>
  <c r="BO82" i="1" s="1"/>
  <c r="BP82" i="1" s="1"/>
  <c r="BK83" i="1"/>
  <c r="BK292" i="1"/>
  <c r="BK228" i="1"/>
  <c r="BK226" i="1"/>
  <c r="BK321" i="1"/>
  <c r="BK322" i="1"/>
  <c r="BK99" i="1"/>
  <c r="BL99" i="1" s="1"/>
  <c r="BM99" i="1" s="1"/>
  <c r="BM97" i="1"/>
  <c r="BK159" i="1"/>
  <c r="BK320" i="1"/>
  <c r="BK55" i="1"/>
  <c r="BK56" i="1"/>
  <c r="BL207" i="1"/>
  <c r="BK278" i="1"/>
  <c r="BK132" i="1"/>
  <c r="BL132" i="1" s="1"/>
  <c r="BM132" i="1" s="1"/>
  <c r="BN132" i="1" s="1"/>
  <c r="BK133" i="1"/>
  <c r="BK218" i="1"/>
  <c r="BK276" i="1"/>
  <c r="BK147" i="1"/>
  <c r="BL147" i="1" s="1"/>
  <c r="BM147" i="1" s="1"/>
  <c r="BN147" i="1" s="1"/>
  <c r="BO147" i="1" s="1"/>
  <c r="BP147" i="1" s="1"/>
  <c r="BK148" i="1"/>
  <c r="BK264" i="1"/>
  <c r="BK197" i="1"/>
  <c r="BK171" i="1"/>
  <c r="BK179" i="1"/>
  <c r="BK256" i="1"/>
  <c r="BK183" i="1"/>
  <c r="BL202" i="1"/>
  <c r="BK308" i="1"/>
  <c r="BK217" i="1"/>
  <c r="BK249" i="1"/>
  <c r="BL249" i="1" s="1"/>
  <c r="BK319" i="1"/>
  <c r="BK230" i="1"/>
  <c r="BM136" i="1"/>
  <c r="BK109" i="1"/>
  <c r="BL109" i="1" s="1"/>
  <c r="BK110" i="1"/>
  <c r="BL141" i="1"/>
  <c r="BM141" i="1" s="1"/>
  <c r="BN141" i="1" s="1"/>
  <c r="BL142" i="1"/>
  <c r="BK258" i="1"/>
  <c r="BK151" i="1"/>
  <c r="BL151" i="1" s="1"/>
  <c r="BM151" i="1" s="1"/>
  <c r="BK152" i="1"/>
  <c r="BK266" i="1"/>
  <c r="BK157" i="1"/>
  <c r="BL123" i="1"/>
  <c r="BM123" i="1" s="1"/>
  <c r="BN123" i="1" s="1"/>
  <c r="BO123" i="1" s="1"/>
  <c r="BL124" i="1"/>
  <c r="BK290" i="1"/>
  <c r="BL241" i="1" l="1"/>
  <c r="BL252" i="1"/>
  <c r="BL247" i="1"/>
  <c r="BL239" i="1"/>
  <c r="BL112" i="1"/>
  <c r="BL113" i="1"/>
  <c r="BL234" i="1"/>
  <c r="BN95" i="1"/>
  <c r="BL177" i="1"/>
  <c r="BL266" i="1"/>
  <c r="BL185" i="1"/>
  <c r="BL262" i="1"/>
  <c r="BL245" i="1"/>
  <c r="BL243" i="1"/>
  <c r="BL310" i="1"/>
  <c r="BL268" i="1"/>
  <c r="BL108" i="1"/>
  <c r="BM108" i="1" s="1"/>
  <c r="BN108" i="1" s="1"/>
  <c r="BN99" i="1"/>
  <c r="BL315" i="1"/>
  <c r="BL232" i="1"/>
  <c r="BL237" i="1"/>
  <c r="BL295" i="1"/>
  <c r="BL176" i="1"/>
  <c r="BL197" i="1"/>
  <c r="BL306" i="1"/>
  <c r="BL195" i="1"/>
  <c r="BL303" i="1"/>
  <c r="BL274" i="1"/>
  <c r="BM137" i="1"/>
  <c r="BL228" i="1"/>
  <c r="BL305" i="1"/>
  <c r="BL319" i="1"/>
  <c r="BL304" i="1"/>
  <c r="BL254" i="1"/>
  <c r="BL200" i="1"/>
  <c r="BM201" i="1" s="1"/>
  <c r="BL278" i="1"/>
  <c r="BL264" i="1"/>
  <c r="BL276" i="1"/>
  <c r="BL260" i="1"/>
  <c r="BL128" i="1"/>
  <c r="BM128" i="1" s="1"/>
  <c r="BN128" i="1" s="1"/>
  <c r="BO128" i="1" s="1"/>
  <c r="BL129" i="1"/>
  <c r="BM204" i="1"/>
  <c r="BL164" i="1"/>
  <c r="BL292" i="1"/>
  <c r="BL314" i="1"/>
  <c r="BL189" i="1"/>
  <c r="BL312" i="1"/>
  <c r="BM207" i="1"/>
  <c r="BM202" i="1"/>
  <c r="BL290" i="1"/>
  <c r="BL317" i="1"/>
  <c r="BL258" i="1"/>
  <c r="BL256" i="1"/>
  <c r="BM74" i="1"/>
  <c r="BL191" i="1"/>
  <c r="BL270" i="1"/>
  <c r="BM73" i="1"/>
  <c r="BL293" i="1"/>
  <c r="BL190" i="1"/>
  <c r="BL199" i="1"/>
  <c r="BL215" i="1"/>
  <c r="BL269" i="1"/>
  <c r="BL226" i="1"/>
  <c r="BL236" i="1"/>
  <c r="BL286" i="1"/>
  <c r="BL271" i="1"/>
  <c r="BL297" i="1"/>
  <c r="BM78" i="1"/>
  <c r="BM77" i="1"/>
  <c r="BN77" i="1" s="1"/>
  <c r="BL183" i="1"/>
  <c r="BL214" i="1"/>
  <c r="BL193" i="1"/>
  <c r="BM75" i="1"/>
  <c r="BL174" i="1"/>
  <c r="BL238" i="1"/>
  <c r="BL288" i="1"/>
  <c r="BL192" i="1"/>
  <c r="BL216" i="1"/>
  <c r="BL272" i="1"/>
  <c r="BM117" i="1"/>
  <c r="BN117" i="1" s="1"/>
  <c r="BM118" i="1"/>
  <c r="BL242" i="1"/>
  <c r="BO122" i="1"/>
  <c r="BP122" i="1" s="1"/>
  <c r="BL250" i="1"/>
  <c r="BM250" i="1" s="1"/>
  <c r="BL158" i="1"/>
  <c r="BL233" i="1"/>
  <c r="BL279" i="1"/>
  <c r="BL273" i="1"/>
  <c r="BL284" i="1"/>
  <c r="BL244" i="1"/>
  <c r="BL261" i="1"/>
  <c r="BM62" i="1"/>
  <c r="BN62" i="1" s="1"/>
  <c r="BL240" i="1"/>
  <c r="BM203" i="1"/>
  <c r="BL179" i="1"/>
  <c r="BN97" i="1"/>
  <c r="BL213" i="1"/>
  <c r="BL68" i="1"/>
  <c r="BM68" i="1" s="1"/>
  <c r="BM138" i="1"/>
  <c r="BM139" i="1"/>
  <c r="BL296" i="1"/>
  <c r="BM205" i="1"/>
  <c r="BL157" i="1"/>
  <c r="D56" i="25"/>
  <c r="BL280" i="1"/>
  <c r="BL65" i="1"/>
  <c r="BL160" i="1"/>
  <c r="BL255" i="1"/>
  <c r="BL246" i="1"/>
  <c r="BL168" i="1"/>
  <c r="A56" i="25"/>
  <c r="BN98" i="1"/>
  <c r="BL217" i="1"/>
  <c r="BL265" i="1"/>
  <c r="E56" i="25"/>
  <c r="HK54" i="1"/>
  <c r="K56" i="25" s="1"/>
  <c r="BL316" i="1"/>
  <c r="BL178" i="1"/>
  <c r="BL100" i="1"/>
  <c r="BM100" i="1" s="1"/>
  <c r="BN100" i="1" s="1"/>
  <c r="BL166" i="1"/>
  <c r="B56" i="25"/>
  <c r="F56" i="25"/>
  <c r="G56" i="25" s="1"/>
  <c r="BM206" i="1"/>
  <c r="BM124" i="1"/>
  <c r="BN124" i="1" s="1"/>
  <c r="BO124" i="1" s="1"/>
  <c r="BP124" i="1" s="1"/>
  <c r="BM125" i="1"/>
  <c r="BL257" i="1"/>
  <c r="BL55" i="1"/>
  <c r="BM55" i="1" s="1"/>
  <c r="BN55" i="1" s="1"/>
  <c r="BO55" i="1" s="1"/>
  <c r="BP55" i="1" s="1"/>
  <c r="BQ55" i="1" s="1"/>
  <c r="BR55" i="1" s="1"/>
  <c r="BS55" i="1" s="1"/>
  <c r="BT55" i="1" s="1"/>
  <c r="BU55" i="1" s="1"/>
  <c r="BV55" i="1" s="1"/>
  <c r="BW55" i="1" s="1"/>
  <c r="BX55" i="1" s="1"/>
  <c r="BY55" i="1" s="1"/>
  <c r="BZ55" i="1" s="1"/>
  <c r="CA55" i="1" s="1"/>
  <c r="CB55" i="1" s="1"/>
  <c r="CC55" i="1" s="1"/>
  <c r="CD55" i="1" s="1"/>
  <c r="CE55" i="1" s="1"/>
  <c r="CF55" i="1" s="1"/>
  <c r="CG55" i="1" s="1"/>
  <c r="CH55" i="1" s="1"/>
  <c r="CI55" i="1" s="1"/>
  <c r="CJ55" i="1" s="1"/>
  <c r="CK55" i="1" s="1"/>
  <c r="CL55" i="1" s="1"/>
  <c r="CM55" i="1" s="1"/>
  <c r="CN55" i="1" s="1"/>
  <c r="CO55" i="1" s="1"/>
  <c r="CP55" i="1" s="1"/>
  <c r="CQ55" i="1" s="1"/>
  <c r="CR55" i="1" s="1"/>
  <c r="CS55" i="1" s="1"/>
  <c r="CT55" i="1" s="1"/>
  <c r="CU55" i="1" s="1"/>
  <c r="CV55" i="1" s="1"/>
  <c r="CW55" i="1" s="1"/>
  <c r="CX55" i="1" s="1"/>
  <c r="CY55" i="1" s="1"/>
  <c r="CZ55" i="1" s="1"/>
  <c r="DA55" i="1" s="1"/>
  <c r="DB55" i="1" s="1"/>
  <c r="DC55" i="1" s="1"/>
  <c r="DD55" i="1" s="1"/>
  <c r="DE55" i="1" s="1"/>
  <c r="DF55" i="1" s="1"/>
  <c r="DG55" i="1" s="1"/>
  <c r="DH55" i="1" s="1"/>
  <c r="DI55" i="1" s="1"/>
  <c r="DJ55" i="1" s="1"/>
  <c r="DK55" i="1" s="1"/>
  <c r="DL55" i="1" s="1"/>
  <c r="DM55" i="1" s="1"/>
  <c r="DN55" i="1" s="1"/>
  <c r="DO55" i="1" s="1"/>
  <c r="DP55" i="1" s="1"/>
  <c r="DQ55" i="1" s="1"/>
  <c r="DR55" i="1" s="1"/>
  <c r="DS55" i="1" s="1"/>
  <c r="DT55" i="1" s="1"/>
  <c r="DU55" i="1" s="1"/>
  <c r="DV55" i="1" s="1"/>
  <c r="DW55" i="1" s="1"/>
  <c r="DX55" i="1" s="1"/>
  <c r="DY55" i="1" s="1"/>
  <c r="DZ55" i="1" s="1"/>
  <c r="EA55" i="1" s="1"/>
  <c r="EB55" i="1" s="1"/>
  <c r="EC55" i="1" s="1"/>
  <c r="ED55" i="1" s="1"/>
  <c r="EE55" i="1" s="1"/>
  <c r="EF55" i="1" s="1"/>
  <c r="EG55" i="1" s="1"/>
  <c r="EH55" i="1" s="1"/>
  <c r="EI55" i="1" s="1"/>
  <c r="EJ55" i="1" s="1"/>
  <c r="EK55" i="1" s="1"/>
  <c r="EL55" i="1" s="1"/>
  <c r="EM55" i="1" s="1"/>
  <c r="EN55" i="1" s="1"/>
  <c r="EO55" i="1" s="1"/>
  <c r="EP55" i="1" s="1"/>
  <c r="EQ55" i="1" s="1"/>
  <c r="ER55" i="1" s="1"/>
  <c r="ES55" i="1" s="1"/>
  <c r="ET55" i="1" s="1"/>
  <c r="EU55" i="1" s="1"/>
  <c r="EV55" i="1" s="1"/>
  <c r="EW55" i="1" s="1"/>
  <c r="EX55" i="1" s="1"/>
  <c r="EY55" i="1" s="1"/>
  <c r="EZ55" i="1" s="1"/>
  <c r="FA55" i="1" s="1"/>
  <c r="FB55" i="1" s="1"/>
  <c r="FC55" i="1" s="1"/>
  <c r="FD55" i="1" s="1"/>
  <c r="FE55" i="1" s="1"/>
  <c r="FF55" i="1" s="1"/>
  <c r="FG55" i="1" s="1"/>
  <c r="FH55" i="1" s="1"/>
  <c r="FI55" i="1" s="1"/>
  <c r="FJ55" i="1" s="1"/>
  <c r="FK55" i="1" s="1"/>
  <c r="FL55" i="1" s="1"/>
  <c r="FM55" i="1" s="1"/>
  <c r="FN55" i="1" s="1"/>
  <c r="FO55" i="1" s="1"/>
  <c r="FP55" i="1" s="1"/>
  <c r="FQ55" i="1" s="1"/>
  <c r="FR55" i="1" s="1"/>
  <c r="FS55" i="1" s="1"/>
  <c r="FT55" i="1" s="1"/>
  <c r="FU55" i="1" s="1"/>
  <c r="FV55" i="1" s="1"/>
  <c r="FW55" i="1" s="1"/>
  <c r="FX55" i="1" s="1"/>
  <c r="FY55" i="1" s="1"/>
  <c r="FZ55" i="1" s="1"/>
  <c r="GA55" i="1" s="1"/>
  <c r="GB55" i="1" s="1"/>
  <c r="GC55" i="1" s="1"/>
  <c r="GD55" i="1" s="1"/>
  <c r="GE55" i="1" s="1"/>
  <c r="GF55" i="1" s="1"/>
  <c r="GG55" i="1" s="1"/>
  <c r="GH55" i="1" s="1"/>
  <c r="GI55" i="1" s="1"/>
  <c r="GJ55" i="1" s="1"/>
  <c r="GK55" i="1" s="1"/>
  <c r="GL55" i="1" s="1"/>
  <c r="GM55" i="1" s="1"/>
  <c r="GN55" i="1" s="1"/>
  <c r="GO55" i="1" s="1"/>
  <c r="GP55" i="1" s="1"/>
  <c r="GQ55" i="1" s="1"/>
  <c r="GR55" i="1" s="1"/>
  <c r="GS55" i="1" s="1"/>
  <c r="GT55" i="1" s="1"/>
  <c r="GU55" i="1" s="1"/>
  <c r="GV55" i="1" s="1"/>
  <c r="GW55" i="1" s="1"/>
  <c r="GX55" i="1" s="1"/>
  <c r="GY55" i="1" s="1"/>
  <c r="GZ55" i="1" s="1"/>
  <c r="HA55" i="1" s="1"/>
  <c r="HB55" i="1" s="1"/>
  <c r="HC55" i="1" s="1"/>
  <c r="HD55" i="1" s="1"/>
  <c r="HE55" i="1" s="1"/>
  <c r="HF55" i="1" s="1"/>
  <c r="HG55" i="1" s="1"/>
  <c r="HH55" i="1" s="1"/>
  <c r="HI55" i="1" s="1"/>
  <c r="HJ55" i="1" s="1"/>
  <c r="BL89" i="1"/>
  <c r="BM89" i="1" s="1"/>
  <c r="BN89" i="1" s="1"/>
  <c r="BO89" i="1" s="1"/>
  <c r="BP89" i="1" s="1"/>
  <c r="BL90" i="1"/>
  <c r="BL167" i="1"/>
  <c r="BL221" i="1"/>
  <c r="BL222" i="1"/>
  <c r="BL301" i="1"/>
  <c r="BL302" i="1"/>
  <c r="BL285" i="1"/>
  <c r="BN137" i="1"/>
  <c r="BL64" i="1"/>
  <c r="BM64" i="1" s="1"/>
  <c r="BN64" i="1" s="1"/>
  <c r="BL267" i="1"/>
  <c r="BL219" i="1"/>
  <c r="BL218" i="1"/>
  <c r="BL165" i="1"/>
  <c r="BL322" i="1"/>
  <c r="BL313" i="1"/>
  <c r="BL161" i="1"/>
  <c r="BL162" i="1"/>
  <c r="BL253" i="1"/>
  <c r="BL163" i="1"/>
  <c r="BL227" i="1"/>
  <c r="BM105" i="1"/>
  <c r="BN105" i="1" s="1"/>
  <c r="BM106" i="1"/>
  <c r="BL220" i="1"/>
  <c r="BL300" i="1"/>
  <c r="BL224" i="1"/>
  <c r="BL223" i="1"/>
  <c r="BL172" i="1"/>
  <c r="BL171" i="1"/>
  <c r="BL56" i="1"/>
  <c r="BL57" i="1"/>
  <c r="BM142" i="1"/>
  <c r="BN142" i="1" s="1"/>
  <c r="BO142" i="1" s="1"/>
  <c r="BM143" i="1"/>
  <c r="BL229" i="1"/>
  <c r="BL230" i="1"/>
  <c r="BL320" i="1"/>
  <c r="BL321" i="1"/>
  <c r="BL83" i="1"/>
  <c r="BM83" i="1" s="1"/>
  <c r="BN83" i="1" s="1"/>
  <c r="BO83" i="1" s="1"/>
  <c r="BP83" i="1" s="1"/>
  <c r="BQ83" i="1" s="1"/>
  <c r="BL84" i="1"/>
  <c r="BL211" i="1"/>
  <c r="BL210" i="1"/>
  <c r="BL170" i="1"/>
  <c r="BL156" i="1"/>
  <c r="BL225" i="1"/>
  <c r="BL308" i="1"/>
  <c r="BL307" i="1"/>
  <c r="BL159" i="1"/>
  <c r="BL281" i="1"/>
  <c r="BL66" i="1"/>
  <c r="BL212" i="1"/>
  <c r="BL287" i="1"/>
  <c r="BL194" i="1"/>
  <c r="BL182" i="1"/>
  <c r="BL311" i="1"/>
  <c r="BL184" i="1"/>
  <c r="BL299" i="1"/>
  <c r="BM208" i="1"/>
  <c r="BL70" i="1"/>
  <c r="BM70" i="1" s="1"/>
  <c r="BL71" i="1"/>
  <c r="BL298" i="1"/>
  <c r="BL309" i="1"/>
  <c r="BL181" i="1"/>
  <c r="BL289" i="1"/>
  <c r="BL282" i="1"/>
  <c r="BL277" i="1"/>
  <c r="BL259" i="1"/>
  <c r="BL110" i="1"/>
  <c r="BM110" i="1" s="1"/>
  <c r="BL111" i="1"/>
  <c r="BL152" i="1"/>
  <c r="BM152" i="1" s="1"/>
  <c r="BN152" i="1" s="1"/>
  <c r="BL153" i="1"/>
  <c r="BL148" i="1"/>
  <c r="BM148" i="1" s="1"/>
  <c r="BN148" i="1" s="1"/>
  <c r="BO148" i="1" s="1"/>
  <c r="BP148" i="1" s="1"/>
  <c r="BQ148" i="1" s="1"/>
  <c r="BL149" i="1"/>
  <c r="BL198" i="1"/>
  <c r="BL275" i="1"/>
  <c r="BM275" i="1" s="1"/>
  <c r="BL173" i="1"/>
  <c r="BN96" i="1"/>
  <c r="BL294" i="1"/>
  <c r="BL248" i="1"/>
  <c r="BM248" i="1" s="1"/>
  <c r="BL318" i="1"/>
  <c r="BL283" i="1"/>
  <c r="BL155" i="1"/>
  <c r="BL175" i="1"/>
  <c r="BL196" i="1"/>
  <c r="BL231" i="1"/>
  <c r="BL133" i="1"/>
  <c r="BM133" i="1" s="1"/>
  <c r="BN133" i="1" s="1"/>
  <c r="BO133" i="1" s="1"/>
  <c r="BL134" i="1"/>
  <c r="BL263" i="1"/>
  <c r="BM263" i="1" s="1"/>
  <c r="BL101" i="1"/>
  <c r="BL102" i="1"/>
  <c r="BL291" i="1"/>
  <c r="BL169" i="1"/>
  <c r="BN94" i="1"/>
  <c r="BO94" i="1" s="1"/>
  <c r="BM60" i="1"/>
  <c r="BN60" i="1" s="1"/>
  <c r="BL188" i="1"/>
  <c r="BL187" i="1"/>
  <c r="BN116" i="1"/>
  <c r="BL180" i="1"/>
  <c r="BL186" i="1"/>
  <c r="BM234" i="1" l="1"/>
  <c r="BM259" i="1"/>
  <c r="BO100" i="1"/>
  <c r="BO96" i="1"/>
  <c r="BM277" i="1"/>
  <c r="BM235" i="1"/>
  <c r="BM189" i="1"/>
  <c r="BM246" i="1"/>
  <c r="BM294" i="1"/>
  <c r="BM244" i="1"/>
  <c r="BM242" i="1"/>
  <c r="BM291" i="1"/>
  <c r="BM253" i="1"/>
  <c r="BM289" i="1"/>
  <c r="BM113" i="1"/>
  <c r="BM114" i="1"/>
  <c r="BM267" i="1"/>
  <c r="BM175" i="1"/>
  <c r="BM241" i="1"/>
  <c r="BM109" i="1"/>
  <c r="BN109" i="1" s="1"/>
  <c r="BO109" i="1" s="1"/>
  <c r="BM196" i="1"/>
  <c r="BM238" i="1"/>
  <c r="BM265" i="1"/>
  <c r="BM318" i="1"/>
  <c r="BM177" i="1"/>
  <c r="BM227" i="1"/>
  <c r="BM304" i="1"/>
  <c r="BM305" i="1"/>
  <c r="BM285" i="1"/>
  <c r="BN203" i="1"/>
  <c r="BM316" i="1"/>
  <c r="BM255" i="1"/>
  <c r="BM213" i="1"/>
  <c r="BM200" i="1"/>
  <c r="BN201" i="1" s="1"/>
  <c r="BM190" i="1"/>
  <c r="BM261" i="1"/>
  <c r="BM233" i="1"/>
  <c r="BM311" i="1"/>
  <c r="BM313" i="1"/>
  <c r="BN204" i="1"/>
  <c r="BM194" i="1"/>
  <c r="BM236" i="1"/>
  <c r="BN235" i="1" s="1"/>
  <c r="BN205" i="1"/>
  <c r="BM232" i="1"/>
  <c r="BM165" i="1"/>
  <c r="BM129" i="1"/>
  <c r="BN129" i="1" s="1"/>
  <c r="BO129" i="1" s="1"/>
  <c r="BP129" i="1" s="1"/>
  <c r="BM130" i="1"/>
  <c r="BN138" i="1"/>
  <c r="BO138" i="1" s="1"/>
  <c r="BM192" i="1"/>
  <c r="BM269" i="1"/>
  <c r="BM167" i="1"/>
  <c r="BM225" i="1"/>
  <c r="BM191" i="1"/>
  <c r="BN207" i="1"/>
  <c r="BM257" i="1"/>
  <c r="BM178" i="1"/>
  <c r="BM214" i="1"/>
  <c r="BM184" i="1"/>
  <c r="BM270" i="1"/>
  <c r="BM215" i="1"/>
  <c r="BM280" i="1"/>
  <c r="BM272" i="1"/>
  <c r="BM297" i="1"/>
  <c r="BM296" i="1"/>
  <c r="BM271" i="1"/>
  <c r="BM237" i="1"/>
  <c r="BM279" i="1"/>
  <c r="BN75" i="1"/>
  <c r="BN74" i="1"/>
  <c r="BM216" i="1"/>
  <c r="BM273" i="1"/>
  <c r="BN76" i="1"/>
  <c r="BN79" i="1"/>
  <c r="BN78" i="1"/>
  <c r="BO78" i="1" s="1"/>
  <c r="BO99" i="1"/>
  <c r="BM256" i="1"/>
  <c r="BM65" i="1"/>
  <c r="BN65" i="1" s="1"/>
  <c r="BO65" i="1" s="1"/>
  <c r="BM245" i="1"/>
  <c r="BM159" i="1"/>
  <c r="BM251" i="1"/>
  <c r="BM243" i="1"/>
  <c r="BN119" i="1"/>
  <c r="BN118" i="1"/>
  <c r="BO118" i="1" s="1"/>
  <c r="BM223" i="1"/>
  <c r="BM274" i="1"/>
  <c r="BP123" i="1"/>
  <c r="BQ123" i="1" s="1"/>
  <c r="BM155" i="1"/>
  <c r="BM164" i="1"/>
  <c r="BM252" i="1"/>
  <c r="BM254" i="1"/>
  <c r="BM283" i="1"/>
  <c r="BM307" i="1"/>
  <c r="BM187" i="1"/>
  <c r="BM101" i="1"/>
  <c r="BN101" i="1" s="1"/>
  <c r="BO101" i="1" s="1"/>
  <c r="BP101" i="1" s="1"/>
  <c r="BM268" i="1"/>
  <c r="BM173" i="1"/>
  <c r="BM171" i="1"/>
  <c r="BM240" i="1"/>
  <c r="BM239" i="1"/>
  <c r="BN202" i="1"/>
  <c r="BM230" i="1"/>
  <c r="BN139" i="1"/>
  <c r="BN140" i="1"/>
  <c r="BM266" i="1"/>
  <c r="BM169" i="1"/>
  <c r="BM212" i="1"/>
  <c r="BM315" i="1"/>
  <c r="BO98" i="1"/>
  <c r="BN63" i="1"/>
  <c r="BO63" i="1" s="1"/>
  <c r="BM162" i="1"/>
  <c r="BM218" i="1"/>
  <c r="BN206" i="1"/>
  <c r="BM299" i="1"/>
  <c r="BN61" i="1"/>
  <c r="BO61" i="1" s="1"/>
  <c r="BM314" i="1"/>
  <c r="BM322" i="1"/>
  <c r="BO97" i="1"/>
  <c r="BM312" i="1"/>
  <c r="BM181" i="1"/>
  <c r="BM186" i="1"/>
  <c r="BM284" i="1"/>
  <c r="BM222" i="1"/>
  <c r="BM180" i="1"/>
  <c r="BM231" i="1"/>
  <c r="BM179" i="1"/>
  <c r="BM247" i="1"/>
  <c r="BM71" i="1"/>
  <c r="BN71" i="1" s="1"/>
  <c r="BM72" i="1"/>
  <c r="BM287" i="1"/>
  <c r="BM288" i="1"/>
  <c r="BM264" i="1"/>
  <c r="BM210" i="1"/>
  <c r="BM209" i="1"/>
  <c r="BN208" i="1" s="1"/>
  <c r="BM293" i="1"/>
  <c r="BM224" i="1"/>
  <c r="BM219" i="1"/>
  <c r="BM69" i="1"/>
  <c r="BN69" i="1" s="1"/>
  <c r="BM286" i="1"/>
  <c r="BM183" i="1"/>
  <c r="BM317" i="1"/>
  <c r="BM211" i="1"/>
  <c r="BM195" i="1"/>
  <c r="BM300" i="1"/>
  <c r="BM163" i="1"/>
  <c r="BM174" i="1"/>
  <c r="BM168" i="1"/>
  <c r="BO117" i="1"/>
  <c r="BM226" i="1"/>
  <c r="BM282" i="1"/>
  <c r="BM182" i="1"/>
  <c r="BM66" i="1"/>
  <c r="BM67" i="1"/>
  <c r="BM197" i="1"/>
  <c r="BM57" i="1"/>
  <c r="BM58" i="1"/>
  <c r="BM221" i="1"/>
  <c r="BM220" i="1"/>
  <c r="BM185" i="1"/>
  <c r="BM176" i="1"/>
  <c r="BM111" i="1"/>
  <c r="BN111" i="1" s="1"/>
  <c r="BM112" i="1"/>
  <c r="BO95" i="1"/>
  <c r="BP95" i="1" s="1"/>
  <c r="BM102" i="1"/>
  <c r="BM103" i="1"/>
  <c r="BM262" i="1"/>
  <c r="BM153" i="1"/>
  <c r="BN153" i="1" s="1"/>
  <c r="BO153" i="1" s="1"/>
  <c r="BM281" i="1"/>
  <c r="BM308" i="1"/>
  <c r="BM260" i="1"/>
  <c r="BM84" i="1"/>
  <c r="BN84" i="1" s="1"/>
  <c r="BO84" i="1" s="1"/>
  <c r="BP84" i="1" s="1"/>
  <c r="BQ84" i="1" s="1"/>
  <c r="BR84" i="1" s="1"/>
  <c r="BM85" i="1"/>
  <c r="BM217" i="1"/>
  <c r="BM56" i="1"/>
  <c r="BN56" i="1" s="1"/>
  <c r="BO56" i="1" s="1"/>
  <c r="BP56" i="1" s="1"/>
  <c r="BQ56" i="1" s="1"/>
  <c r="BR56" i="1" s="1"/>
  <c r="BS56" i="1" s="1"/>
  <c r="BT56" i="1" s="1"/>
  <c r="BU56" i="1" s="1"/>
  <c r="BV56" i="1" s="1"/>
  <c r="BW56" i="1" s="1"/>
  <c r="BX56" i="1" s="1"/>
  <c r="BY56" i="1" s="1"/>
  <c r="BZ56" i="1" s="1"/>
  <c r="CA56" i="1" s="1"/>
  <c r="CB56" i="1" s="1"/>
  <c r="CC56" i="1" s="1"/>
  <c r="CD56" i="1" s="1"/>
  <c r="CE56" i="1" s="1"/>
  <c r="CF56" i="1" s="1"/>
  <c r="CG56" i="1" s="1"/>
  <c r="CH56" i="1" s="1"/>
  <c r="CI56" i="1" s="1"/>
  <c r="CJ56" i="1" s="1"/>
  <c r="CK56" i="1" s="1"/>
  <c r="CL56" i="1" s="1"/>
  <c r="CM56" i="1" s="1"/>
  <c r="CN56" i="1" s="1"/>
  <c r="CO56" i="1" s="1"/>
  <c r="CP56" i="1" s="1"/>
  <c r="CQ56" i="1" s="1"/>
  <c r="CR56" i="1" s="1"/>
  <c r="CS56" i="1" s="1"/>
  <c r="CT56" i="1" s="1"/>
  <c r="CU56" i="1" s="1"/>
  <c r="CV56" i="1" s="1"/>
  <c r="CW56" i="1" s="1"/>
  <c r="CX56" i="1" s="1"/>
  <c r="CY56" i="1" s="1"/>
  <c r="CZ56" i="1" s="1"/>
  <c r="DA56" i="1" s="1"/>
  <c r="DB56" i="1" s="1"/>
  <c r="DC56" i="1" s="1"/>
  <c r="DD56" i="1" s="1"/>
  <c r="DE56" i="1" s="1"/>
  <c r="DF56" i="1" s="1"/>
  <c r="DG56" i="1" s="1"/>
  <c r="DH56" i="1" s="1"/>
  <c r="DI56" i="1" s="1"/>
  <c r="DJ56" i="1" s="1"/>
  <c r="DK56" i="1" s="1"/>
  <c r="DL56" i="1" s="1"/>
  <c r="DM56" i="1" s="1"/>
  <c r="DN56" i="1" s="1"/>
  <c r="DO56" i="1" s="1"/>
  <c r="DP56" i="1" s="1"/>
  <c r="DQ56" i="1" s="1"/>
  <c r="DR56" i="1" s="1"/>
  <c r="DS56" i="1" s="1"/>
  <c r="DT56" i="1" s="1"/>
  <c r="DU56" i="1" s="1"/>
  <c r="DV56" i="1" s="1"/>
  <c r="DW56" i="1" s="1"/>
  <c r="DX56" i="1" s="1"/>
  <c r="DY56" i="1" s="1"/>
  <c r="DZ56" i="1" s="1"/>
  <c r="EA56" i="1" s="1"/>
  <c r="EB56" i="1" s="1"/>
  <c r="EC56" i="1" s="1"/>
  <c r="ED56" i="1" s="1"/>
  <c r="EE56" i="1" s="1"/>
  <c r="EF56" i="1" s="1"/>
  <c r="EG56" i="1" s="1"/>
  <c r="EH56" i="1" s="1"/>
  <c r="EI56" i="1" s="1"/>
  <c r="EJ56" i="1" s="1"/>
  <c r="EK56" i="1" s="1"/>
  <c r="EL56" i="1" s="1"/>
  <c r="EM56" i="1" s="1"/>
  <c r="EN56" i="1" s="1"/>
  <c r="EO56" i="1" s="1"/>
  <c r="EP56" i="1" s="1"/>
  <c r="EQ56" i="1" s="1"/>
  <c r="ER56" i="1" s="1"/>
  <c r="ES56" i="1" s="1"/>
  <c r="ET56" i="1" s="1"/>
  <c r="EU56" i="1" s="1"/>
  <c r="EV56" i="1" s="1"/>
  <c r="EW56" i="1" s="1"/>
  <c r="EX56" i="1" s="1"/>
  <c r="EY56" i="1" s="1"/>
  <c r="EZ56" i="1" s="1"/>
  <c r="FA56" i="1" s="1"/>
  <c r="FB56" i="1" s="1"/>
  <c r="FC56" i="1" s="1"/>
  <c r="FD56" i="1" s="1"/>
  <c r="FE56" i="1" s="1"/>
  <c r="FF56" i="1" s="1"/>
  <c r="FG56" i="1" s="1"/>
  <c r="FH56" i="1" s="1"/>
  <c r="FI56" i="1" s="1"/>
  <c r="FJ56" i="1" s="1"/>
  <c r="FK56" i="1" s="1"/>
  <c r="FL56" i="1" s="1"/>
  <c r="FM56" i="1" s="1"/>
  <c r="FN56" i="1" s="1"/>
  <c r="FO56" i="1" s="1"/>
  <c r="FP56" i="1" s="1"/>
  <c r="FQ56" i="1" s="1"/>
  <c r="FR56" i="1" s="1"/>
  <c r="FS56" i="1" s="1"/>
  <c r="FT56" i="1" s="1"/>
  <c r="FU56" i="1" s="1"/>
  <c r="FV56" i="1" s="1"/>
  <c r="FW56" i="1" s="1"/>
  <c r="FX56" i="1" s="1"/>
  <c r="FY56" i="1" s="1"/>
  <c r="FZ56" i="1" s="1"/>
  <c r="GA56" i="1" s="1"/>
  <c r="GB56" i="1" s="1"/>
  <c r="GC56" i="1" s="1"/>
  <c r="GD56" i="1" s="1"/>
  <c r="GE56" i="1" s="1"/>
  <c r="GF56" i="1" s="1"/>
  <c r="GG56" i="1" s="1"/>
  <c r="GH56" i="1" s="1"/>
  <c r="GI56" i="1" s="1"/>
  <c r="GJ56" i="1" s="1"/>
  <c r="GK56" i="1" s="1"/>
  <c r="GL56" i="1" s="1"/>
  <c r="GM56" i="1" s="1"/>
  <c r="GN56" i="1" s="1"/>
  <c r="GO56" i="1" s="1"/>
  <c r="GP56" i="1" s="1"/>
  <c r="GQ56" i="1" s="1"/>
  <c r="GR56" i="1" s="1"/>
  <c r="GS56" i="1" s="1"/>
  <c r="GT56" i="1" s="1"/>
  <c r="GU56" i="1" s="1"/>
  <c r="GV56" i="1" s="1"/>
  <c r="GW56" i="1" s="1"/>
  <c r="GX56" i="1" s="1"/>
  <c r="GY56" i="1" s="1"/>
  <c r="GZ56" i="1" s="1"/>
  <c r="HA56" i="1" s="1"/>
  <c r="HB56" i="1" s="1"/>
  <c r="HC56" i="1" s="1"/>
  <c r="HD56" i="1" s="1"/>
  <c r="HE56" i="1" s="1"/>
  <c r="HF56" i="1" s="1"/>
  <c r="HG56" i="1" s="1"/>
  <c r="HH56" i="1" s="1"/>
  <c r="HI56" i="1" s="1"/>
  <c r="HJ56" i="1" s="1"/>
  <c r="BN106" i="1"/>
  <c r="BO106" i="1" s="1"/>
  <c r="BN107" i="1"/>
  <c r="BM292" i="1"/>
  <c r="BM249" i="1"/>
  <c r="BM90" i="1"/>
  <c r="BN90" i="1" s="1"/>
  <c r="BO90" i="1" s="1"/>
  <c r="BP90" i="1" s="1"/>
  <c r="BQ90" i="1" s="1"/>
  <c r="BM91" i="1"/>
  <c r="BM228" i="1"/>
  <c r="BN125" i="1"/>
  <c r="BO125" i="1" s="1"/>
  <c r="BP125" i="1" s="1"/>
  <c r="BQ125" i="1" s="1"/>
  <c r="BN126" i="1"/>
  <c r="D57" i="25"/>
  <c r="B57" i="25"/>
  <c r="HK55" i="1"/>
  <c r="K57" i="25" s="1"/>
  <c r="E57" i="25"/>
  <c r="A57" i="25"/>
  <c r="F57" i="25"/>
  <c r="G57" i="25" s="1"/>
  <c r="C57" i="25"/>
  <c r="BM154" i="1"/>
  <c r="BM302" i="1"/>
  <c r="BM303" i="1"/>
  <c r="BM188" i="1"/>
  <c r="BM198" i="1"/>
  <c r="BM199" i="1"/>
  <c r="BM309" i="1"/>
  <c r="BM310" i="1"/>
  <c r="BM156" i="1"/>
  <c r="BM170" i="1"/>
  <c r="BM321" i="1"/>
  <c r="BM229" i="1"/>
  <c r="BM172" i="1"/>
  <c r="BM161" i="1"/>
  <c r="BM276" i="1"/>
  <c r="BN276" i="1" s="1"/>
  <c r="BM301" i="1"/>
  <c r="BM306" i="1"/>
  <c r="BM134" i="1"/>
  <c r="BN134" i="1" s="1"/>
  <c r="BO134" i="1" s="1"/>
  <c r="BP134" i="1" s="1"/>
  <c r="BM135" i="1"/>
  <c r="BM290" i="1"/>
  <c r="BN290" i="1" s="1"/>
  <c r="BM149" i="1"/>
  <c r="BN149" i="1" s="1"/>
  <c r="BO149" i="1" s="1"/>
  <c r="BP149" i="1" s="1"/>
  <c r="BQ149" i="1" s="1"/>
  <c r="BR149" i="1" s="1"/>
  <c r="BM150" i="1"/>
  <c r="BM298" i="1"/>
  <c r="BM278" i="1"/>
  <c r="BM295" i="1"/>
  <c r="BM160" i="1"/>
  <c r="BM320" i="1"/>
  <c r="BN143" i="1"/>
  <c r="BO143" i="1" s="1"/>
  <c r="BP143" i="1" s="1"/>
  <c r="BN144" i="1"/>
  <c r="BM258" i="1"/>
  <c r="BM193" i="1"/>
  <c r="BM157" i="1"/>
  <c r="BM319" i="1"/>
  <c r="BM166" i="1"/>
  <c r="BM158" i="1"/>
  <c r="BP97" i="1" l="1"/>
  <c r="BN247" i="1"/>
  <c r="BN245" i="1"/>
  <c r="BN234" i="1"/>
  <c r="BN243" i="1"/>
  <c r="BN241" i="1"/>
  <c r="BN114" i="1"/>
  <c r="BN115" i="1"/>
  <c r="BN266" i="1"/>
  <c r="BN258" i="1"/>
  <c r="BN190" i="1"/>
  <c r="BN110" i="1"/>
  <c r="BO110" i="1" s="1"/>
  <c r="BP110" i="1" s="1"/>
  <c r="BN254" i="1"/>
  <c r="BN269" i="1"/>
  <c r="BN178" i="1"/>
  <c r="BN312" i="1"/>
  <c r="BN294" i="1"/>
  <c r="BN154" i="1"/>
  <c r="BN256" i="1"/>
  <c r="BO204" i="1"/>
  <c r="BO205" i="1"/>
  <c r="BN181" i="1"/>
  <c r="BN166" i="1"/>
  <c r="BN242" i="1"/>
  <c r="BN168" i="1"/>
  <c r="BN233" i="1"/>
  <c r="BN262" i="1"/>
  <c r="BN224" i="1"/>
  <c r="BN270" i="1"/>
  <c r="BN226" i="1"/>
  <c r="BN232" i="1"/>
  <c r="BN274" i="1"/>
  <c r="BN278" i="1"/>
  <c r="BN268" i="1"/>
  <c r="BN193" i="1"/>
  <c r="BN174" i="1"/>
  <c r="BO206" i="1"/>
  <c r="BN214" i="1"/>
  <c r="BN191" i="1"/>
  <c r="BN213" i="1"/>
  <c r="BN195" i="1"/>
  <c r="BN237" i="1"/>
  <c r="BN322" i="1"/>
  <c r="BP99" i="1"/>
  <c r="BN130" i="1"/>
  <c r="BO130" i="1" s="1"/>
  <c r="BP130" i="1" s="1"/>
  <c r="BQ130" i="1" s="1"/>
  <c r="BN131" i="1"/>
  <c r="BN188" i="1"/>
  <c r="BN306" i="1"/>
  <c r="BN163" i="1"/>
  <c r="BN185" i="1"/>
  <c r="BN236" i="1"/>
  <c r="BN215" i="1"/>
  <c r="BN273" i="1"/>
  <c r="BO202" i="1"/>
  <c r="BN271" i="1"/>
  <c r="BN298" i="1"/>
  <c r="BO64" i="1"/>
  <c r="BP64" i="1" s="1"/>
  <c r="BO77" i="1"/>
  <c r="BP98" i="1"/>
  <c r="BQ98" i="1" s="1"/>
  <c r="BN272" i="1"/>
  <c r="BN244" i="1"/>
  <c r="BO244" i="1" s="1"/>
  <c r="BN251" i="1"/>
  <c r="BN315" i="1"/>
  <c r="BO75" i="1"/>
  <c r="BO79" i="1"/>
  <c r="BP79" i="1" s="1"/>
  <c r="BO80" i="1"/>
  <c r="BN267" i="1"/>
  <c r="BO76" i="1"/>
  <c r="BN246" i="1"/>
  <c r="BO246" i="1" s="1"/>
  <c r="BP100" i="1"/>
  <c r="BN225" i="1"/>
  <c r="BN229" i="1"/>
  <c r="BN252" i="1"/>
  <c r="BN292" i="1"/>
  <c r="BN175" i="1"/>
  <c r="BN285" i="1"/>
  <c r="BN255" i="1"/>
  <c r="BN172" i="1"/>
  <c r="BN253" i="1"/>
  <c r="BN283" i="1"/>
  <c r="BO119" i="1"/>
  <c r="BP119" i="1" s="1"/>
  <c r="BO120" i="1"/>
  <c r="BN170" i="1"/>
  <c r="BO203" i="1"/>
  <c r="BO139" i="1"/>
  <c r="BP139" i="1" s="1"/>
  <c r="BN179" i="1"/>
  <c r="BN284" i="1"/>
  <c r="BQ124" i="1"/>
  <c r="BR124" i="1" s="1"/>
  <c r="BN305" i="1"/>
  <c r="BP96" i="1"/>
  <c r="BQ96" i="1" s="1"/>
  <c r="BN240" i="1"/>
  <c r="BN314" i="1"/>
  <c r="BO62" i="1"/>
  <c r="BP62" i="1" s="1"/>
  <c r="BN286" i="1"/>
  <c r="BN187" i="1"/>
  <c r="BN310" i="1"/>
  <c r="BN231" i="1"/>
  <c r="BN211" i="1"/>
  <c r="BN182" i="1"/>
  <c r="BN281" i="1"/>
  <c r="BN164" i="1"/>
  <c r="BN239" i="1"/>
  <c r="BN238" i="1"/>
  <c r="BN301" i="1"/>
  <c r="BN263" i="1"/>
  <c r="BN70" i="1"/>
  <c r="BO70" i="1" s="1"/>
  <c r="BO140" i="1"/>
  <c r="BO141" i="1"/>
  <c r="BN209" i="1"/>
  <c r="BO208" i="1" s="1"/>
  <c r="BN171" i="1"/>
  <c r="BN212" i="1"/>
  <c r="BN184" i="1"/>
  <c r="BN320" i="1"/>
  <c r="BN220" i="1"/>
  <c r="BN280" i="1"/>
  <c r="BN198" i="1"/>
  <c r="BN161" i="1"/>
  <c r="BN192" i="1"/>
  <c r="BN158" i="1"/>
  <c r="BN313" i="1"/>
  <c r="BN311" i="1"/>
  <c r="BN275" i="1"/>
  <c r="BN227" i="1"/>
  <c r="BN287" i="1"/>
  <c r="BN299" i="1"/>
  <c r="BN160" i="1"/>
  <c r="BN157" i="1"/>
  <c r="BN295" i="1"/>
  <c r="BN296" i="1"/>
  <c r="BN150" i="1"/>
  <c r="BO150" i="1" s="1"/>
  <c r="BP150" i="1" s="1"/>
  <c r="BQ150" i="1" s="1"/>
  <c r="BR150" i="1" s="1"/>
  <c r="BS150" i="1" s="1"/>
  <c r="BN151" i="1"/>
  <c r="BO126" i="1"/>
  <c r="BP126" i="1" s="1"/>
  <c r="BQ126" i="1" s="1"/>
  <c r="BR126" i="1" s="1"/>
  <c r="BO127" i="1"/>
  <c r="BN249" i="1"/>
  <c r="BN250" i="1"/>
  <c r="BN289" i="1"/>
  <c r="BN102" i="1"/>
  <c r="BO102" i="1" s="1"/>
  <c r="BP102" i="1" s="1"/>
  <c r="BN66" i="1"/>
  <c r="BO66" i="1" s="1"/>
  <c r="BP66" i="1" s="1"/>
  <c r="BP118" i="1"/>
  <c r="BN317" i="1"/>
  <c r="BN316" i="1"/>
  <c r="BN293" i="1"/>
  <c r="BN218" i="1"/>
  <c r="BN217" i="1"/>
  <c r="BN216" i="1"/>
  <c r="BN319" i="1"/>
  <c r="BN85" i="1"/>
  <c r="BO85" i="1" s="1"/>
  <c r="BP85" i="1" s="1"/>
  <c r="BQ85" i="1" s="1"/>
  <c r="BR85" i="1" s="1"/>
  <c r="BS85" i="1" s="1"/>
  <c r="BN86" i="1"/>
  <c r="BN297" i="1"/>
  <c r="BN155" i="1"/>
  <c r="BO154" i="1" s="1"/>
  <c r="BN321" i="1"/>
  <c r="BN309" i="1"/>
  <c r="BN303" i="1"/>
  <c r="BN304" i="1"/>
  <c r="BN260" i="1"/>
  <c r="BN261" i="1"/>
  <c r="BN259" i="1"/>
  <c r="BN291" i="1"/>
  <c r="BN257" i="1"/>
  <c r="BN221" i="1"/>
  <c r="BO207" i="1"/>
  <c r="BN279" i="1"/>
  <c r="BN72" i="1"/>
  <c r="BO72" i="1" s="1"/>
  <c r="BN73" i="1"/>
  <c r="BN223" i="1"/>
  <c r="BN103" i="1"/>
  <c r="BN104" i="1"/>
  <c r="BN67" i="1"/>
  <c r="BN68" i="1"/>
  <c r="BN173" i="1"/>
  <c r="BN162" i="1"/>
  <c r="BN135" i="1"/>
  <c r="BO135" i="1" s="1"/>
  <c r="BP135" i="1" s="1"/>
  <c r="BQ135" i="1" s="1"/>
  <c r="BN136" i="1"/>
  <c r="BN302" i="1"/>
  <c r="BN228" i="1"/>
  <c r="BN308" i="1"/>
  <c r="BN58" i="1"/>
  <c r="BN59" i="1"/>
  <c r="BN300" i="1"/>
  <c r="BN169" i="1"/>
  <c r="BN318" i="1"/>
  <c r="BN230" i="1"/>
  <c r="BN165" i="1"/>
  <c r="BN156" i="1"/>
  <c r="BN199" i="1"/>
  <c r="BN200" i="1"/>
  <c r="BN91" i="1"/>
  <c r="BO91" i="1" s="1"/>
  <c r="BP91" i="1" s="1"/>
  <c r="BQ91" i="1" s="1"/>
  <c r="BR91" i="1" s="1"/>
  <c r="BN92" i="1"/>
  <c r="BO107" i="1"/>
  <c r="BP107" i="1" s="1"/>
  <c r="BO108" i="1"/>
  <c r="BN176" i="1"/>
  <c r="BN177" i="1"/>
  <c r="BN57" i="1"/>
  <c r="BO57" i="1" s="1"/>
  <c r="BP57" i="1" s="1"/>
  <c r="BQ57" i="1" s="1"/>
  <c r="BR57" i="1" s="1"/>
  <c r="BS57" i="1" s="1"/>
  <c r="BT57" i="1" s="1"/>
  <c r="BU57" i="1" s="1"/>
  <c r="BV57" i="1" s="1"/>
  <c r="BW57" i="1" s="1"/>
  <c r="BX57" i="1" s="1"/>
  <c r="BY57" i="1" s="1"/>
  <c r="BZ57" i="1" s="1"/>
  <c r="CA57" i="1" s="1"/>
  <c r="CB57" i="1" s="1"/>
  <c r="CC57" i="1" s="1"/>
  <c r="CD57" i="1" s="1"/>
  <c r="CE57" i="1" s="1"/>
  <c r="CF57" i="1" s="1"/>
  <c r="CG57" i="1" s="1"/>
  <c r="CH57" i="1" s="1"/>
  <c r="CI57" i="1" s="1"/>
  <c r="CJ57" i="1" s="1"/>
  <c r="CK57" i="1" s="1"/>
  <c r="CL57" i="1" s="1"/>
  <c r="CM57" i="1" s="1"/>
  <c r="CN57" i="1" s="1"/>
  <c r="CO57" i="1" s="1"/>
  <c r="CP57" i="1" s="1"/>
  <c r="CQ57" i="1" s="1"/>
  <c r="CR57" i="1" s="1"/>
  <c r="CS57" i="1" s="1"/>
  <c r="CT57" i="1" s="1"/>
  <c r="CU57" i="1" s="1"/>
  <c r="CV57" i="1" s="1"/>
  <c r="CW57" i="1" s="1"/>
  <c r="CX57" i="1" s="1"/>
  <c r="CY57" i="1" s="1"/>
  <c r="CZ57" i="1" s="1"/>
  <c r="DA57" i="1" s="1"/>
  <c r="DB57" i="1" s="1"/>
  <c r="DC57" i="1" s="1"/>
  <c r="DD57" i="1" s="1"/>
  <c r="DE57" i="1" s="1"/>
  <c r="DF57" i="1" s="1"/>
  <c r="DG57" i="1" s="1"/>
  <c r="DH57" i="1" s="1"/>
  <c r="DI57" i="1" s="1"/>
  <c r="DJ57" i="1" s="1"/>
  <c r="DK57" i="1" s="1"/>
  <c r="DL57" i="1" s="1"/>
  <c r="DM57" i="1" s="1"/>
  <c r="DN57" i="1" s="1"/>
  <c r="DO57" i="1" s="1"/>
  <c r="DP57" i="1" s="1"/>
  <c r="DQ57" i="1" s="1"/>
  <c r="DR57" i="1" s="1"/>
  <c r="DS57" i="1" s="1"/>
  <c r="DT57" i="1" s="1"/>
  <c r="DU57" i="1" s="1"/>
  <c r="DV57" i="1" s="1"/>
  <c r="DW57" i="1" s="1"/>
  <c r="DX57" i="1" s="1"/>
  <c r="DY57" i="1" s="1"/>
  <c r="DZ57" i="1" s="1"/>
  <c r="EA57" i="1" s="1"/>
  <c r="EB57" i="1" s="1"/>
  <c r="EC57" i="1" s="1"/>
  <c r="ED57" i="1" s="1"/>
  <c r="EE57" i="1" s="1"/>
  <c r="EF57" i="1" s="1"/>
  <c r="EG57" i="1" s="1"/>
  <c r="EH57" i="1" s="1"/>
  <c r="EI57" i="1" s="1"/>
  <c r="EJ57" i="1" s="1"/>
  <c r="EK57" i="1" s="1"/>
  <c r="EL57" i="1" s="1"/>
  <c r="EM57" i="1" s="1"/>
  <c r="EN57" i="1" s="1"/>
  <c r="EO57" i="1" s="1"/>
  <c r="EP57" i="1" s="1"/>
  <c r="EQ57" i="1" s="1"/>
  <c r="ER57" i="1" s="1"/>
  <c r="ES57" i="1" s="1"/>
  <c r="ET57" i="1" s="1"/>
  <c r="EU57" i="1" s="1"/>
  <c r="EV57" i="1" s="1"/>
  <c r="EW57" i="1" s="1"/>
  <c r="EX57" i="1" s="1"/>
  <c r="EY57" i="1" s="1"/>
  <c r="EZ57" i="1" s="1"/>
  <c r="FA57" i="1" s="1"/>
  <c r="FB57" i="1" s="1"/>
  <c r="FC57" i="1" s="1"/>
  <c r="FD57" i="1" s="1"/>
  <c r="FE57" i="1" s="1"/>
  <c r="FF57" i="1" s="1"/>
  <c r="FG57" i="1" s="1"/>
  <c r="FH57" i="1" s="1"/>
  <c r="FI57" i="1" s="1"/>
  <c r="FJ57" i="1" s="1"/>
  <c r="FK57" i="1" s="1"/>
  <c r="FL57" i="1" s="1"/>
  <c r="FM57" i="1" s="1"/>
  <c r="FN57" i="1" s="1"/>
  <c r="FO57" i="1" s="1"/>
  <c r="FP57" i="1" s="1"/>
  <c r="FQ57" i="1" s="1"/>
  <c r="FR57" i="1" s="1"/>
  <c r="FS57" i="1" s="1"/>
  <c r="FT57" i="1" s="1"/>
  <c r="FU57" i="1" s="1"/>
  <c r="FV57" i="1" s="1"/>
  <c r="FW57" i="1" s="1"/>
  <c r="FX57" i="1" s="1"/>
  <c r="FY57" i="1" s="1"/>
  <c r="FZ57" i="1" s="1"/>
  <c r="GA57" i="1" s="1"/>
  <c r="GB57" i="1" s="1"/>
  <c r="GC57" i="1" s="1"/>
  <c r="GD57" i="1" s="1"/>
  <c r="GE57" i="1" s="1"/>
  <c r="GF57" i="1" s="1"/>
  <c r="GG57" i="1" s="1"/>
  <c r="GH57" i="1" s="1"/>
  <c r="GI57" i="1" s="1"/>
  <c r="GJ57" i="1" s="1"/>
  <c r="GK57" i="1" s="1"/>
  <c r="GL57" i="1" s="1"/>
  <c r="GM57" i="1" s="1"/>
  <c r="GN57" i="1" s="1"/>
  <c r="GO57" i="1" s="1"/>
  <c r="GP57" i="1" s="1"/>
  <c r="GQ57" i="1" s="1"/>
  <c r="GR57" i="1" s="1"/>
  <c r="GS57" i="1" s="1"/>
  <c r="GT57" i="1" s="1"/>
  <c r="GU57" i="1" s="1"/>
  <c r="GV57" i="1" s="1"/>
  <c r="GW57" i="1" s="1"/>
  <c r="GX57" i="1" s="1"/>
  <c r="GY57" i="1" s="1"/>
  <c r="GZ57" i="1" s="1"/>
  <c r="HA57" i="1" s="1"/>
  <c r="HB57" i="1" s="1"/>
  <c r="HC57" i="1" s="1"/>
  <c r="HD57" i="1" s="1"/>
  <c r="HE57" i="1" s="1"/>
  <c r="HF57" i="1" s="1"/>
  <c r="HG57" i="1" s="1"/>
  <c r="HH57" i="1" s="1"/>
  <c r="HI57" i="1" s="1"/>
  <c r="HJ57" i="1" s="1"/>
  <c r="BN282" i="1"/>
  <c r="BN186" i="1"/>
  <c r="BN210" i="1"/>
  <c r="BN180" i="1"/>
  <c r="BN189" i="1"/>
  <c r="BO144" i="1"/>
  <c r="BP144" i="1" s="1"/>
  <c r="BQ144" i="1" s="1"/>
  <c r="BO145" i="1"/>
  <c r="BN159" i="1"/>
  <c r="BN194" i="1"/>
  <c r="BN197" i="1"/>
  <c r="BN196" i="1"/>
  <c r="BN219" i="1"/>
  <c r="BN265" i="1"/>
  <c r="BN264" i="1"/>
  <c r="BN277" i="1"/>
  <c r="BN307" i="1"/>
  <c r="E58" i="25"/>
  <c r="C58" i="25"/>
  <c r="A58" i="25"/>
  <c r="HK56" i="1"/>
  <c r="K58" i="25" s="1"/>
  <c r="F58" i="25"/>
  <c r="G58" i="25" s="1"/>
  <c r="D58" i="25"/>
  <c r="B58" i="25"/>
  <c r="BN112" i="1"/>
  <c r="BO112" i="1" s="1"/>
  <c r="BN113" i="1"/>
  <c r="BN248" i="1"/>
  <c r="BN167" i="1"/>
  <c r="BO245" i="1"/>
  <c r="BP245" i="1" s="1"/>
  <c r="BN183" i="1"/>
  <c r="BN288" i="1"/>
  <c r="BN222" i="1"/>
  <c r="BO235" i="1" l="1"/>
  <c r="BO234" i="1"/>
  <c r="BO243" i="1"/>
  <c r="BO115" i="1"/>
  <c r="BO116" i="1"/>
  <c r="BO242" i="1"/>
  <c r="BO275" i="1"/>
  <c r="BO111" i="1"/>
  <c r="BP111" i="1" s="1"/>
  <c r="BQ111" i="1" s="1"/>
  <c r="BO277" i="1"/>
  <c r="BP205" i="1"/>
  <c r="BO257" i="1"/>
  <c r="BO255" i="1"/>
  <c r="BO167" i="1"/>
  <c r="BO225" i="1"/>
  <c r="BO273" i="1"/>
  <c r="BO241" i="1"/>
  <c r="BO269" i="1"/>
  <c r="BO233" i="1"/>
  <c r="BP234" i="1" s="1"/>
  <c r="BP204" i="1"/>
  <c r="BO232" i="1"/>
  <c r="BQ100" i="1"/>
  <c r="BO236" i="1"/>
  <c r="BP235" i="1" s="1"/>
  <c r="BO322" i="1"/>
  <c r="BO291" i="1"/>
  <c r="BO293" i="1"/>
  <c r="BO214" i="1"/>
  <c r="BO272" i="1"/>
  <c r="BO194" i="1"/>
  <c r="BO237" i="1"/>
  <c r="BO69" i="1"/>
  <c r="BO213" i="1"/>
  <c r="BO267" i="1"/>
  <c r="BO190" i="1"/>
  <c r="BO162" i="1"/>
  <c r="BO131" i="1"/>
  <c r="BP131" i="1" s="1"/>
  <c r="BQ131" i="1" s="1"/>
  <c r="BR131" i="1" s="1"/>
  <c r="BO132" i="1"/>
  <c r="BO253" i="1"/>
  <c r="BO173" i="1"/>
  <c r="BO270" i="1"/>
  <c r="BO226" i="1"/>
  <c r="BO271" i="1"/>
  <c r="BO252" i="1"/>
  <c r="BP76" i="1"/>
  <c r="BP63" i="1"/>
  <c r="BQ63" i="1" s="1"/>
  <c r="BO224" i="1"/>
  <c r="BP65" i="1"/>
  <c r="BQ65" i="1" s="1"/>
  <c r="BO262" i="1"/>
  <c r="BQ99" i="1"/>
  <c r="BR99" i="1" s="1"/>
  <c r="BO315" i="1"/>
  <c r="BP203" i="1"/>
  <c r="BO185" i="1"/>
  <c r="BO312" i="1"/>
  <c r="BP78" i="1"/>
  <c r="BO169" i="1"/>
  <c r="BO268" i="1"/>
  <c r="BO300" i="1"/>
  <c r="BO284" i="1"/>
  <c r="BO180" i="1"/>
  <c r="BO175" i="1"/>
  <c r="BO279" i="1"/>
  <c r="BO251" i="1"/>
  <c r="BP77" i="1"/>
  <c r="BP80" i="1"/>
  <c r="BQ80" i="1" s="1"/>
  <c r="BP81" i="1"/>
  <c r="BO183" i="1"/>
  <c r="BO307" i="1"/>
  <c r="BO230" i="1"/>
  <c r="BO228" i="1"/>
  <c r="BP140" i="1"/>
  <c r="BO210" i="1"/>
  <c r="BO302" i="1"/>
  <c r="BP120" i="1"/>
  <c r="BQ120" i="1" s="1"/>
  <c r="BP121" i="1"/>
  <c r="BO222" i="1"/>
  <c r="BO282" i="1"/>
  <c r="BO285" i="1"/>
  <c r="BO321" i="1"/>
  <c r="BO274" i="1"/>
  <c r="BO171" i="1"/>
  <c r="BQ97" i="1"/>
  <c r="BR97" i="1" s="1"/>
  <c r="BO165" i="1"/>
  <c r="BO254" i="1"/>
  <c r="BO240" i="1"/>
  <c r="BO212" i="1"/>
  <c r="BO294" i="1"/>
  <c r="BO219" i="1"/>
  <c r="BO311" i="1"/>
  <c r="BO304" i="1"/>
  <c r="BO187" i="1"/>
  <c r="BR125" i="1"/>
  <c r="BS125" i="1" s="1"/>
  <c r="BO248" i="1"/>
  <c r="BO156" i="1"/>
  <c r="BO159" i="1"/>
  <c r="BO186" i="1"/>
  <c r="BO288" i="1"/>
  <c r="BO295" i="1"/>
  <c r="BO239" i="1"/>
  <c r="BO67" i="1"/>
  <c r="BP67" i="1" s="1"/>
  <c r="BQ67" i="1" s="1"/>
  <c r="BO258" i="1"/>
  <c r="BO298" i="1"/>
  <c r="BO264" i="1"/>
  <c r="BO320" i="1"/>
  <c r="BO211" i="1"/>
  <c r="BO177" i="1"/>
  <c r="BO168" i="1"/>
  <c r="BO161" i="1"/>
  <c r="BO71" i="1"/>
  <c r="BP71" i="1" s="1"/>
  <c r="BO238" i="1"/>
  <c r="BP207" i="1"/>
  <c r="BO216" i="1"/>
  <c r="BP141" i="1"/>
  <c r="BP142" i="1"/>
  <c r="BO197" i="1"/>
  <c r="BO317" i="1"/>
  <c r="BO263" i="1"/>
  <c r="BO170" i="1"/>
  <c r="BO259" i="1"/>
  <c r="BO158" i="1"/>
  <c r="BO261" i="1"/>
  <c r="BO313" i="1"/>
  <c r="BO314" i="1"/>
  <c r="BP244" i="1"/>
  <c r="BO247" i="1"/>
  <c r="BP206" i="1"/>
  <c r="BO192" i="1"/>
  <c r="BO191" i="1"/>
  <c r="BO199" i="1"/>
  <c r="BO172" i="1"/>
  <c r="BO256" i="1"/>
  <c r="BP145" i="1"/>
  <c r="BQ145" i="1" s="1"/>
  <c r="BR145" i="1" s="1"/>
  <c r="BP146" i="1"/>
  <c r="BO308" i="1"/>
  <c r="BO136" i="1"/>
  <c r="BP136" i="1" s="1"/>
  <c r="BQ136" i="1" s="1"/>
  <c r="BR136" i="1" s="1"/>
  <c r="BO137" i="1"/>
  <c r="BO305" i="1"/>
  <c r="BO195" i="1"/>
  <c r="BO318" i="1"/>
  <c r="BO104" i="1"/>
  <c r="BO105" i="1"/>
  <c r="BO163" i="1"/>
  <c r="BO260" i="1"/>
  <c r="BO218" i="1"/>
  <c r="BO217" i="1"/>
  <c r="BO231" i="1"/>
  <c r="BQ119" i="1"/>
  <c r="BO250" i="1"/>
  <c r="BO151" i="1"/>
  <c r="BP151" i="1" s="1"/>
  <c r="BQ151" i="1" s="1"/>
  <c r="BR151" i="1" s="1"/>
  <c r="BS151" i="1" s="1"/>
  <c r="BT151" i="1" s="1"/>
  <c r="BO152" i="1"/>
  <c r="BO178" i="1"/>
  <c r="BO309" i="1"/>
  <c r="BO198" i="1"/>
  <c r="BO281" i="1"/>
  <c r="BO103" i="1"/>
  <c r="BP103" i="1" s="1"/>
  <c r="BQ103" i="1" s="1"/>
  <c r="BO283" i="1"/>
  <c r="BO223" i="1"/>
  <c r="BO292" i="1"/>
  <c r="BO276" i="1"/>
  <c r="BO215" i="1"/>
  <c r="BO249" i="1"/>
  <c r="BQ140" i="1"/>
  <c r="BO174" i="1"/>
  <c r="BO265" i="1"/>
  <c r="BO266" i="1"/>
  <c r="BO188" i="1"/>
  <c r="BO189" i="1"/>
  <c r="BP108" i="1"/>
  <c r="BQ108" i="1" s="1"/>
  <c r="BP109" i="1"/>
  <c r="BO164" i="1"/>
  <c r="BO179" i="1"/>
  <c r="BO155" i="1"/>
  <c r="BO86" i="1"/>
  <c r="BP86" i="1" s="1"/>
  <c r="BQ86" i="1" s="1"/>
  <c r="BR86" i="1" s="1"/>
  <c r="BS86" i="1" s="1"/>
  <c r="BT86" i="1" s="1"/>
  <c r="BO87" i="1"/>
  <c r="BP127" i="1"/>
  <c r="BQ127" i="1" s="1"/>
  <c r="BR127" i="1" s="1"/>
  <c r="BS127" i="1" s="1"/>
  <c r="BP128" i="1"/>
  <c r="BO297" i="1"/>
  <c r="BO296" i="1"/>
  <c r="BO306" i="1"/>
  <c r="BO113" i="1"/>
  <c r="BP113" i="1" s="1"/>
  <c r="BO114" i="1"/>
  <c r="BO59" i="1"/>
  <c r="BO60" i="1"/>
  <c r="BO73" i="1"/>
  <c r="BP73" i="1" s="1"/>
  <c r="BO74" i="1"/>
  <c r="BO221" i="1"/>
  <c r="BO220" i="1"/>
  <c r="BO160" i="1"/>
  <c r="BO166" i="1"/>
  <c r="E59" i="25"/>
  <c r="B59" i="25"/>
  <c r="F59" i="25"/>
  <c r="G59" i="25" s="1"/>
  <c r="C59" i="25"/>
  <c r="HK57" i="1"/>
  <c r="K59" i="25" s="1"/>
  <c r="A59" i="25"/>
  <c r="D59" i="25"/>
  <c r="BO92" i="1"/>
  <c r="BP92" i="1" s="1"/>
  <c r="BQ92" i="1" s="1"/>
  <c r="BR92" i="1" s="1"/>
  <c r="BS92" i="1" s="1"/>
  <c r="BO93" i="1"/>
  <c r="BO58" i="1"/>
  <c r="BP58" i="1" s="1"/>
  <c r="BQ58" i="1" s="1"/>
  <c r="BR58" i="1" s="1"/>
  <c r="BS58" i="1" s="1"/>
  <c r="BT58" i="1" s="1"/>
  <c r="BU58" i="1" s="1"/>
  <c r="BV58" i="1" s="1"/>
  <c r="BW58" i="1" s="1"/>
  <c r="BX58" i="1" s="1"/>
  <c r="BY58" i="1" s="1"/>
  <c r="BZ58" i="1" s="1"/>
  <c r="CA58" i="1" s="1"/>
  <c r="CB58" i="1" s="1"/>
  <c r="CC58" i="1" s="1"/>
  <c r="CD58" i="1" s="1"/>
  <c r="CE58" i="1" s="1"/>
  <c r="CF58" i="1" s="1"/>
  <c r="CG58" i="1" s="1"/>
  <c r="CH58" i="1" s="1"/>
  <c r="CI58" i="1" s="1"/>
  <c r="CJ58" i="1" s="1"/>
  <c r="CK58" i="1" s="1"/>
  <c r="CL58" i="1" s="1"/>
  <c r="CM58" i="1" s="1"/>
  <c r="CN58" i="1" s="1"/>
  <c r="CO58" i="1" s="1"/>
  <c r="CP58" i="1" s="1"/>
  <c r="CQ58" i="1" s="1"/>
  <c r="CR58" i="1" s="1"/>
  <c r="CS58" i="1" s="1"/>
  <c r="CT58" i="1" s="1"/>
  <c r="CU58" i="1" s="1"/>
  <c r="CV58" i="1" s="1"/>
  <c r="CW58" i="1" s="1"/>
  <c r="CX58" i="1" s="1"/>
  <c r="CY58" i="1" s="1"/>
  <c r="CZ58" i="1" s="1"/>
  <c r="DA58" i="1" s="1"/>
  <c r="DB58" i="1" s="1"/>
  <c r="DC58" i="1" s="1"/>
  <c r="DD58" i="1" s="1"/>
  <c r="DE58" i="1" s="1"/>
  <c r="DF58" i="1" s="1"/>
  <c r="DG58" i="1" s="1"/>
  <c r="DH58" i="1" s="1"/>
  <c r="DI58" i="1" s="1"/>
  <c r="DJ58" i="1" s="1"/>
  <c r="DK58" i="1" s="1"/>
  <c r="DL58" i="1" s="1"/>
  <c r="DM58" i="1" s="1"/>
  <c r="DN58" i="1" s="1"/>
  <c r="DO58" i="1" s="1"/>
  <c r="DP58" i="1" s="1"/>
  <c r="DQ58" i="1" s="1"/>
  <c r="DR58" i="1" s="1"/>
  <c r="DS58" i="1" s="1"/>
  <c r="DT58" i="1" s="1"/>
  <c r="DU58" i="1" s="1"/>
  <c r="DV58" i="1" s="1"/>
  <c r="DW58" i="1" s="1"/>
  <c r="DX58" i="1" s="1"/>
  <c r="DY58" i="1" s="1"/>
  <c r="DZ58" i="1" s="1"/>
  <c r="EA58" i="1" s="1"/>
  <c r="EB58" i="1" s="1"/>
  <c r="EC58" i="1" s="1"/>
  <c r="ED58" i="1" s="1"/>
  <c r="EE58" i="1" s="1"/>
  <c r="EF58" i="1" s="1"/>
  <c r="EG58" i="1" s="1"/>
  <c r="EH58" i="1" s="1"/>
  <c r="EI58" i="1" s="1"/>
  <c r="EJ58" i="1" s="1"/>
  <c r="EK58" i="1" s="1"/>
  <c r="EL58" i="1" s="1"/>
  <c r="EM58" i="1" s="1"/>
  <c r="EN58" i="1" s="1"/>
  <c r="EO58" i="1" s="1"/>
  <c r="EP58" i="1" s="1"/>
  <c r="EQ58" i="1" s="1"/>
  <c r="ER58" i="1" s="1"/>
  <c r="ES58" i="1" s="1"/>
  <c r="ET58" i="1" s="1"/>
  <c r="EU58" i="1" s="1"/>
  <c r="EV58" i="1" s="1"/>
  <c r="EW58" i="1" s="1"/>
  <c r="EX58" i="1" s="1"/>
  <c r="EY58" i="1" s="1"/>
  <c r="EZ58" i="1" s="1"/>
  <c r="FA58" i="1" s="1"/>
  <c r="FB58" i="1" s="1"/>
  <c r="FC58" i="1" s="1"/>
  <c r="FD58" i="1" s="1"/>
  <c r="FE58" i="1" s="1"/>
  <c r="FF58" i="1" s="1"/>
  <c r="FG58" i="1" s="1"/>
  <c r="FH58" i="1" s="1"/>
  <c r="FI58" i="1" s="1"/>
  <c r="FJ58" i="1" s="1"/>
  <c r="FK58" i="1" s="1"/>
  <c r="FL58" i="1" s="1"/>
  <c r="FM58" i="1" s="1"/>
  <c r="FN58" i="1" s="1"/>
  <c r="FO58" i="1" s="1"/>
  <c r="FP58" i="1" s="1"/>
  <c r="FQ58" i="1" s="1"/>
  <c r="FR58" i="1" s="1"/>
  <c r="FS58" i="1" s="1"/>
  <c r="FT58" i="1" s="1"/>
  <c r="FU58" i="1" s="1"/>
  <c r="FV58" i="1" s="1"/>
  <c r="FW58" i="1" s="1"/>
  <c r="FX58" i="1" s="1"/>
  <c r="FY58" i="1" s="1"/>
  <c r="FZ58" i="1" s="1"/>
  <c r="GA58" i="1" s="1"/>
  <c r="GB58" i="1" s="1"/>
  <c r="GC58" i="1" s="1"/>
  <c r="GD58" i="1" s="1"/>
  <c r="GE58" i="1" s="1"/>
  <c r="GF58" i="1" s="1"/>
  <c r="GG58" i="1" s="1"/>
  <c r="GH58" i="1" s="1"/>
  <c r="GI58" i="1" s="1"/>
  <c r="GJ58" i="1" s="1"/>
  <c r="GK58" i="1" s="1"/>
  <c r="GL58" i="1" s="1"/>
  <c r="GM58" i="1" s="1"/>
  <c r="GN58" i="1" s="1"/>
  <c r="GO58" i="1" s="1"/>
  <c r="GP58" i="1" s="1"/>
  <c r="GQ58" i="1" s="1"/>
  <c r="GR58" i="1" s="1"/>
  <c r="GS58" i="1" s="1"/>
  <c r="GT58" i="1" s="1"/>
  <c r="GU58" i="1" s="1"/>
  <c r="GV58" i="1" s="1"/>
  <c r="GW58" i="1" s="1"/>
  <c r="GX58" i="1" s="1"/>
  <c r="GY58" i="1" s="1"/>
  <c r="GZ58" i="1" s="1"/>
  <c r="HA58" i="1" s="1"/>
  <c r="HB58" i="1" s="1"/>
  <c r="HC58" i="1" s="1"/>
  <c r="HD58" i="1" s="1"/>
  <c r="HE58" i="1" s="1"/>
  <c r="HF58" i="1" s="1"/>
  <c r="HG58" i="1" s="1"/>
  <c r="HH58" i="1" s="1"/>
  <c r="HI58" i="1" s="1"/>
  <c r="HJ58" i="1" s="1"/>
  <c r="BO181" i="1"/>
  <c r="BO278" i="1"/>
  <c r="BO316" i="1"/>
  <c r="BO310" i="1"/>
  <c r="BO157" i="1"/>
  <c r="BO299" i="1"/>
  <c r="BO184" i="1"/>
  <c r="BO182" i="1"/>
  <c r="BO193" i="1"/>
  <c r="BQ102" i="1"/>
  <c r="BQ101" i="1"/>
  <c r="BO229" i="1"/>
  <c r="BO287" i="1"/>
  <c r="BO290" i="1"/>
  <c r="BO196" i="1"/>
  <c r="BO176" i="1"/>
  <c r="BO200" i="1"/>
  <c r="BO201" i="1"/>
  <c r="BP246" i="1"/>
  <c r="BO209" i="1"/>
  <c r="BO68" i="1"/>
  <c r="BO286" i="1"/>
  <c r="BO303" i="1"/>
  <c r="BO280" i="1"/>
  <c r="BO319" i="1"/>
  <c r="BO289" i="1"/>
  <c r="BO301" i="1"/>
  <c r="BO227" i="1"/>
  <c r="BP243" i="1" l="1"/>
  <c r="BQ204" i="1"/>
  <c r="BP242" i="1"/>
  <c r="BP276" i="1"/>
  <c r="BP233" i="1"/>
  <c r="BP251" i="1"/>
  <c r="BP116" i="1"/>
  <c r="BP117" i="1"/>
  <c r="BQ205" i="1"/>
  <c r="BP225" i="1"/>
  <c r="BP236" i="1"/>
  <c r="BP256" i="1"/>
  <c r="BP241" i="1"/>
  <c r="BP112" i="1"/>
  <c r="BQ112" i="1" s="1"/>
  <c r="BR112" i="1" s="1"/>
  <c r="BQ244" i="1"/>
  <c r="BP252" i="1"/>
  <c r="BP273" i="1"/>
  <c r="BP254" i="1"/>
  <c r="BP292" i="1"/>
  <c r="BP268" i="1"/>
  <c r="BP213" i="1"/>
  <c r="BP172" i="1"/>
  <c r="BP272" i="1"/>
  <c r="BP322" i="1"/>
  <c r="BP312" i="1"/>
  <c r="BP255" i="1"/>
  <c r="BP237" i="1"/>
  <c r="BP263" i="1"/>
  <c r="BP191" i="1"/>
  <c r="BP271" i="1"/>
  <c r="BP168" i="1"/>
  <c r="BP70" i="1"/>
  <c r="BP270" i="1"/>
  <c r="BP264" i="1"/>
  <c r="BP132" i="1"/>
  <c r="BQ132" i="1" s="1"/>
  <c r="BR132" i="1" s="1"/>
  <c r="BS132" i="1" s="1"/>
  <c r="BP133" i="1"/>
  <c r="BP170" i="1"/>
  <c r="BP215" i="1"/>
  <c r="BQ141" i="1"/>
  <c r="BR141" i="1" s="1"/>
  <c r="BQ64" i="1"/>
  <c r="BR64" i="1" s="1"/>
  <c r="BQ77" i="1"/>
  <c r="BP186" i="1"/>
  <c r="BP229" i="1"/>
  <c r="BP166" i="1"/>
  <c r="BP171" i="1"/>
  <c r="BP174" i="1"/>
  <c r="BP219" i="1"/>
  <c r="BP227" i="1"/>
  <c r="BP176" i="1"/>
  <c r="BP253" i="1"/>
  <c r="BQ254" i="1" s="1"/>
  <c r="BP280" i="1"/>
  <c r="BP278" i="1"/>
  <c r="BP314" i="1"/>
  <c r="BQ79" i="1"/>
  <c r="BQ243" i="1"/>
  <c r="BP257" i="1"/>
  <c r="BP269" i="1"/>
  <c r="BP301" i="1"/>
  <c r="BQ81" i="1"/>
  <c r="BR81" i="1" s="1"/>
  <c r="BQ82" i="1"/>
  <c r="BP184" i="1"/>
  <c r="BP238" i="1"/>
  <c r="BP239" i="1"/>
  <c r="BP212" i="1"/>
  <c r="BP294" i="1"/>
  <c r="BQ78" i="1"/>
  <c r="BP306" i="1"/>
  <c r="BP291" i="1"/>
  <c r="BP223" i="1"/>
  <c r="BP293" i="1"/>
  <c r="BP211" i="1"/>
  <c r="BP210" i="1"/>
  <c r="BQ242" i="1"/>
  <c r="BP303" i="1"/>
  <c r="BP295" i="1"/>
  <c r="BR98" i="1"/>
  <c r="BS98" i="1" s="1"/>
  <c r="BP274" i="1"/>
  <c r="BP247" i="1"/>
  <c r="BQ246" i="1" s="1"/>
  <c r="BP240" i="1"/>
  <c r="BQ241" i="1" s="1"/>
  <c r="BP68" i="1"/>
  <c r="BQ68" i="1" s="1"/>
  <c r="BR68" i="1" s="1"/>
  <c r="BP321" i="1"/>
  <c r="BQ121" i="1"/>
  <c r="BR121" i="1" s="1"/>
  <c r="BQ122" i="1"/>
  <c r="BQ66" i="1"/>
  <c r="BR66" i="1" s="1"/>
  <c r="BP179" i="1"/>
  <c r="BP157" i="1"/>
  <c r="BP169" i="1"/>
  <c r="BP217" i="1"/>
  <c r="BP72" i="1"/>
  <c r="BQ72" i="1" s="1"/>
  <c r="BQ206" i="1"/>
  <c r="BR205" i="1" s="1"/>
  <c r="BP190" i="1"/>
  <c r="BP259" i="1"/>
  <c r="BP299" i="1"/>
  <c r="BP160" i="1"/>
  <c r="BP155" i="1"/>
  <c r="BP258" i="1"/>
  <c r="BP198" i="1"/>
  <c r="BP260" i="1"/>
  <c r="BP316" i="1"/>
  <c r="BP162" i="1"/>
  <c r="BP196" i="1"/>
  <c r="BS126" i="1"/>
  <c r="BT126" i="1" s="1"/>
  <c r="BP262" i="1"/>
  <c r="BP282" i="1"/>
  <c r="BP297" i="1"/>
  <c r="BP249" i="1"/>
  <c r="BQ142" i="1"/>
  <c r="BQ143" i="1"/>
  <c r="BP164" i="1"/>
  <c r="BP200" i="1"/>
  <c r="BR103" i="1"/>
  <c r="BP289" i="1"/>
  <c r="BP69" i="1"/>
  <c r="BP221" i="1"/>
  <c r="BP188" i="1"/>
  <c r="BP318" i="1"/>
  <c r="BP313" i="1"/>
  <c r="BP181" i="1"/>
  <c r="BP288" i="1"/>
  <c r="BP304" i="1"/>
  <c r="BP173" i="1"/>
  <c r="BP74" i="1"/>
  <c r="BQ74" i="1" s="1"/>
  <c r="BP75" i="1"/>
  <c r="BP115" i="1"/>
  <c r="BP114" i="1"/>
  <c r="BQ114" i="1" s="1"/>
  <c r="BP230" i="1"/>
  <c r="BP296" i="1"/>
  <c r="BP265" i="1"/>
  <c r="BP185" i="1"/>
  <c r="BP224" i="1"/>
  <c r="BR120" i="1"/>
  <c r="BP156" i="1"/>
  <c r="BP307" i="1"/>
  <c r="BP193" i="1"/>
  <c r="BP192" i="1"/>
  <c r="BP266" i="1"/>
  <c r="BP267" i="1"/>
  <c r="BP163" i="1"/>
  <c r="BR101" i="1"/>
  <c r="BR100" i="1"/>
  <c r="BQ109" i="1"/>
  <c r="BR109" i="1" s="1"/>
  <c r="BQ110" i="1"/>
  <c r="BP228" i="1"/>
  <c r="BP309" i="1"/>
  <c r="BP305" i="1"/>
  <c r="BP137" i="1"/>
  <c r="BQ137" i="1" s="1"/>
  <c r="BR137" i="1" s="1"/>
  <c r="BS137" i="1" s="1"/>
  <c r="BP138" i="1"/>
  <c r="BP167" i="1"/>
  <c r="HK58" i="1"/>
  <c r="K60" i="25" s="1"/>
  <c r="D60" i="25"/>
  <c r="F60" i="25"/>
  <c r="G60" i="25" s="1"/>
  <c r="E60" i="25"/>
  <c r="A60" i="25"/>
  <c r="C60" i="25"/>
  <c r="B60" i="25"/>
  <c r="BR102" i="1"/>
  <c r="BP279" i="1"/>
  <c r="BP315" i="1"/>
  <c r="BQ128" i="1"/>
  <c r="BR128" i="1" s="1"/>
  <c r="BS128" i="1" s="1"/>
  <c r="BT128" i="1" s="1"/>
  <c r="BQ129" i="1"/>
  <c r="BP248" i="1"/>
  <c r="BP231" i="1"/>
  <c r="BP232" i="1"/>
  <c r="BP105" i="1"/>
  <c r="BP106" i="1"/>
  <c r="BP195" i="1"/>
  <c r="BP87" i="1"/>
  <c r="BQ87" i="1" s="1"/>
  <c r="BR87" i="1" s="1"/>
  <c r="BS87" i="1" s="1"/>
  <c r="BT87" i="1" s="1"/>
  <c r="BU87" i="1" s="1"/>
  <c r="BP88" i="1"/>
  <c r="BP290" i="1"/>
  <c r="BP317" i="1"/>
  <c r="BP183" i="1"/>
  <c r="BP180" i="1"/>
  <c r="BP222" i="1"/>
  <c r="BQ234" i="1"/>
  <c r="BQ235" i="1"/>
  <c r="BP165" i="1"/>
  <c r="BP178" i="1"/>
  <c r="BP104" i="1"/>
  <c r="BQ104" i="1" s="1"/>
  <c r="BR104" i="1" s="1"/>
  <c r="BP308" i="1"/>
  <c r="BP187" i="1"/>
  <c r="BP226" i="1"/>
  <c r="BP250" i="1"/>
  <c r="BP286" i="1"/>
  <c r="BP285" i="1"/>
  <c r="BP177" i="1"/>
  <c r="BP319" i="1"/>
  <c r="BP209" i="1"/>
  <c r="BP208" i="1"/>
  <c r="BP182" i="1"/>
  <c r="BP194" i="1"/>
  <c r="BP320" i="1"/>
  <c r="BP93" i="1"/>
  <c r="BQ93" i="1" s="1"/>
  <c r="BR93" i="1" s="1"/>
  <c r="BS93" i="1" s="1"/>
  <c r="BT93" i="1" s="1"/>
  <c r="BP94" i="1"/>
  <c r="BP220" i="1"/>
  <c r="BP302" i="1"/>
  <c r="BP161" i="1"/>
  <c r="BP189" i="1"/>
  <c r="BP281" i="1"/>
  <c r="BP275" i="1"/>
  <c r="BP214" i="1"/>
  <c r="BP218" i="1"/>
  <c r="BP199" i="1"/>
  <c r="BP152" i="1"/>
  <c r="BQ152" i="1" s="1"/>
  <c r="BR152" i="1" s="1"/>
  <c r="BS152" i="1" s="1"/>
  <c r="BT152" i="1" s="1"/>
  <c r="BU152" i="1" s="1"/>
  <c r="BP153" i="1"/>
  <c r="BP197" i="1"/>
  <c r="BP216" i="1"/>
  <c r="BQ146" i="1"/>
  <c r="BR146" i="1" s="1"/>
  <c r="BS146" i="1" s="1"/>
  <c r="BQ147" i="1"/>
  <c r="BQ245" i="1"/>
  <c r="BP310" i="1"/>
  <c r="BP311" i="1"/>
  <c r="BP60" i="1"/>
  <c r="BP61" i="1"/>
  <c r="BP175" i="1"/>
  <c r="BP201" i="1"/>
  <c r="BP202" i="1"/>
  <c r="BP287" i="1"/>
  <c r="BP59" i="1"/>
  <c r="BQ59" i="1" s="1"/>
  <c r="BR59" i="1" s="1"/>
  <c r="BS59" i="1" s="1"/>
  <c r="BT59" i="1" s="1"/>
  <c r="BU59" i="1" s="1"/>
  <c r="BV59" i="1" s="1"/>
  <c r="BW59" i="1" s="1"/>
  <c r="BX59" i="1" s="1"/>
  <c r="BY59" i="1" s="1"/>
  <c r="BZ59" i="1" s="1"/>
  <c r="CA59" i="1" s="1"/>
  <c r="CB59" i="1" s="1"/>
  <c r="CC59" i="1" s="1"/>
  <c r="CD59" i="1" s="1"/>
  <c r="CE59" i="1" s="1"/>
  <c r="CF59" i="1" s="1"/>
  <c r="CG59" i="1" s="1"/>
  <c r="CH59" i="1" s="1"/>
  <c r="CI59" i="1" s="1"/>
  <c r="CJ59" i="1" s="1"/>
  <c r="CK59" i="1" s="1"/>
  <c r="CL59" i="1" s="1"/>
  <c r="CM59" i="1" s="1"/>
  <c r="CN59" i="1" s="1"/>
  <c r="CO59" i="1" s="1"/>
  <c r="CP59" i="1" s="1"/>
  <c r="CQ59" i="1" s="1"/>
  <c r="CR59" i="1" s="1"/>
  <c r="CS59" i="1" s="1"/>
  <c r="CT59" i="1" s="1"/>
  <c r="CU59" i="1" s="1"/>
  <c r="CV59" i="1" s="1"/>
  <c r="CW59" i="1" s="1"/>
  <c r="CX59" i="1" s="1"/>
  <c r="CY59" i="1" s="1"/>
  <c r="CZ59" i="1" s="1"/>
  <c r="DA59" i="1" s="1"/>
  <c r="DB59" i="1" s="1"/>
  <c r="DC59" i="1" s="1"/>
  <c r="DD59" i="1" s="1"/>
  <c r="DE59" i="1" s="1"/>
  <c r="DF59" i="1" s="1"/>
  <c r="DG59" i="1" s="1"/>
  <c r="DH59" i="1" s="1"/>
  <c r="DI59" i="1" s="1"/>
  <c r="DJ59" i="1" s="1"/>
  <c r="DK59" i="1" s="1"/>
  <c r="DL59" i="1" s="1"/>
  <c r="DM59" i="1" s="1"/>
  <c r="DN59" i="1" s="1"/>
  <c r="DO59" i="1" s="1"/>
  <c r="DP59" i="1" s="1"/>
  <c r="DQ59" i="1" s="1"/>
  <c r="DR59" i="1" s="1"/>
  <c r="DS59" i="1" s="1"/>
  <c r="DT59" i="1" s="1"/>
  <c r="DU59" i="1" s="1"/>
  <c r="DV59" i="1" s="1"/>
  <c r="DW59" i="1" s="1"/>
  <c r="DX59" i="1" s="1"/>
  <c r="DY59" i="1" s="1"/>
  <c r="DZ59" i="1" s="1"/>
  <c r="EA59" i="1" s="1"/>
  <c r="EB59" i="1" s="1"/>
  <c r="EC59" i="1" s="1"/>
  <c r="ED59" i="1" s="1"/>
  <c r="EE59" i="1" s="1"/>
  <c r="EF59" i="1" s="1"/>
  <c r="EG59" i="1" s="1"/>
  <c r="EH59" i="1" s="1"/>
  <c r="EI59" i="1" s="1"/>
  <c r="EJ59" i="1" s="1"/>
  <c r="EK59" i="1" s="1"/>
  <c r="EL59" i="1" s="1"/>
  <c r="EM59" i="1" s="1"/>
  <c r="EN59" i="1" s="1"/>
  <c r="EO59" i="1" s="1"/>
  <c r="EP59" i="1" s="1"/>
  <c r="EQ59" i="1" s="1"/>
  <c r="ER59" i="1" s="1"/>
  <c r="ES59" i="1" s="1"/>
  <c r="ET59" i="1" s="1"/>
  <c r="EU59" i="1" s="1"/>
  <c r="EV59" i="1" s="1"/>
  <c r="EW59" i="1" s="1"/>
  <c r="EX59" i="1" s="1"/>
  <c r="EY59" i="1" s="1"/>
  <c r="EZ59" i="1" s="1"/>
  <c r="FA59" i="1" s="1"/>
  <c r="FB59" i="1" s="1"/>
  <c r="FC59" i="1" s="1"/>
  <c r="FD59" i="1" s="1"/>
  <c r="FE59" i="1" s="1"/>
  <c r="FF59" i="1" s="1"/>
  <c r="FG59" i="1" s="1"/>
  <c r="FH59" i="1" s="1"/>
  <c r="FI59" i="1" s="1"/>
  <c r="FJ59" i="1" s="1"/>
  <c r="FK59" i="1" s="1"/>
  <c r="FL59" i="1" s="1"/>
  <c r="FM59" i="1" s="1"/>
  <c r="FN59" i="1" s="1"/>
  <c r="FO59" i="1" s="1"/>
  <c r="FP59" i="1" s="1"/>
  <c r="FQ59" i="1" s="1"/>
  <c r="FR59" i="1" s="1"/>
  <c r="FS59" i="1" s="1"/>
  <c r="FT59" i="1" s="1"/>
  <c r="FU59" i="1" s="1"/>
  <c r="FV59" i="1" s="1"/>
  <c r="FW59" i="1" s="1"/>
  <c r="FX59" i="1" s="1"/>
  <c r="FY59" i="1" s="1"/>
  <c r="FZ59" i="1" s="1"/>
  <c r="GA59" i="1" s="1"/>
  <c r="GB59" i="1" s="1"/>
  <c r="GC59" i="1" s="1"/>
  <c r="GD59" i="1" s="1"/>
  <c r="GE59" i="1" s="1"/>
  <c r="GF59" i="1" s="1"/>
  <c r="GG59" i="1" s="1"/>
  <c r="GH59" i="1" s="1"/>
  <c r="GI59" i="1" s="1"/>
  <c r="GJ59" i="1" s="1"/>
  <c r="GK59" i="1" s="1"/>
  <c r="GL59" i="1" s="1"/>
  <c r="GM59" i="1" s="1"/>
  <c r="GN59" i="1" s="1"/>
  <c r="GO59" i="1" s="1"/>
  <c r="GP59" i="1" s="1"/>
  <c r="GQ59" i="1" s="1"/>
  <c r="GR59" i="1" s="1"/>
  <c r="GS59" i="1" s="1"/>
  <c r="GT59" i="1" s="1"/>
  <c r="GU59" i="1" s="1"/>
  <c r="GV59" i="1" s="1"/>
  <c r="GW59" i="1" s="1"/>
  <c r="GX59" i="1" s="1"/>
  <c r="GY59" i="1" s="1"/>
  <c r="GZ59" i="1" s="1"/>
  <c r="HA59" i="1" s="1"/>
  <c r="HB59" i="1" s="1"/>
  <c r="HC59" i="1" s="1"/>
  <c r="HD59" i="1" s="1"/>
  <c r="HE59" i="1" s="1"/>
  <c r="HF59" i="1" s="1"/>
  <c r="HG59" i="1" s="1"/>
  <c r="HH59" i="1" s="1"/>
  <c r="HI59" i="1" s="1"/>
  <c r="HJ59" i="1" s="1"/>
  <c r="BP154" i="1"/>
  <c r="BP159" i="1"/>
  <c r="BP283" i="1"/>
  <c r="BP284" i="1"/>
  <c r="BP158" i="1"/>
  <c r="BP300" i="1"/>
  <c r="BP277" i="1"/>
  <c r="BP261" i="1"/>
  <c r="BP298" i="1"/>
  <c r="BQ252" i="1" l="1"/>
  <c r="BQ253" i="1"/>
  <c r="BQ256" i="1"/>
  <c r="BQ236" i="1"/>
  <c r="BQ264" i="1"/>
  <c r="BQ263" i="1"/>
  <c r="BQ273" i="1"/>
  <c r="BQ117" i="1"/>
  <c r="BQ118" i="1"/>
  <c r="BQ218" i="1"/>
  <c r="BQ302" i="1"/>
  <c r="BQ279" i="1"/>
  <c r="BQ255" i="1"/>
  <c r="BR255" i="1" s="1"/>
  <c r="BQ113" i="1"/>
  <c r="BR113" i="1" s="1"/>
  <c r="BS113" i="1" s="1"/>
  <c r="BQ271" i="1"/>
  <c r="BQ258" i="1"/>
  <c r="BQ272" i="1"/>
  <c r="BQ69" i="1"/>
  <c r="BR69" i="1" s="1"/>
  <c r="BS69" i="1" s="1"/>
  <c r="BQ237" i="1"/>
  <c r="BQ171" i="1"/>
  <c r="BQ270" i="1"/>
  <c r="BQ275" i="1"/>
  <c r="BQ322" i="1"/>
  <c r="BQ211" i="1"/>
  <c r="BQ228" i="1"/>
  <c r="BQ199" i="1"/>
  <c r="BQ313" i="1"/>
  <c r="BQ212" i="1"/>
  <c r="BR67" i="1"/>
  <c r="BS67" i="1" s="1"/>
  <c r="BQ133" i="1"/>
  <c r="BR133" i="1" s="1"/>
  <c r="BS133" i="1" s="1"/>
  <c r="BT133" i="1" s="1"/>
  <c r="BQ134" i="1"/>
  <c r="BQ277" i="1"/>
  <c r="BQ317" i="1"/>
  <c r="BQ295" i="1"/>
  <c r="BQ250" i="1"/>
  <c r="BQ248" i="1"/>
  <c r="BQ169" i="1"/>
  <c r="BR142" i="1"/>
  <c r="BQ293" i="1"/>
  <c r="BR79" i="1"/>
  <c r="BQ165" i="1"/>
  <c r="BQ257" i="1"/>
  <c r="BR78" i="1"/>
  <c r="BQ229" i="1"/>
  <c r="BQ226" i="1"/>
  <c r="BQ179" i="1"/>
  <c r="BQ184" i="1"/>
  <c r="BQ296" i="1"/>
  <c r="BS104" i="1"/>
  <c r="BQ180" i="1"/>
  <c r="BQ185" i="1"/>
  <c r="BQ294" i="1"/>
  <c r="BQ175" i="1"/>
  <c r="BQ269" i="1"/>
  <c r="BQ161" i="1"/>
  <c r="BQ298" i="1"/>
  <c r="BQ239" i="1"/>
  <c r="BQ70" i="1"/>
  <c r="BQ308" i="1"/>
  <c r="BQ259" i="1"/>
  <c r="BQ300" i="1"/>
  <c r="BS102" i="1"/>
  <c r="BR243" i="1"/>
  <c r="BQ292" i="1"/>
  <c r="BR80" i="1"/>
  <c r="BQ240" i="1"/>
  <c r="BR241" i="1" s="1"/>
  <c r="BQ197" i="1"/>
  <c r="BR65" i="1"/>
  <c r="BS65" i="1" s="1"/>
  <c r="BQ238" i="1"/>
  <c r="BR237" i="1" s="1"/>
  <c r="BR83" i="1"/>
  <c r="BR82" i="1"/>
  <c r="BS82" i="1" s="1"/>
  <c r="BQ220" i="1"/>
  <c r="BQ187" i="1"/>
  <c r="BQ157" i="1"/>
  <c r="BQ224" i="1"/>
  <c r="BR242" i="1"/>
  <c r="BQ222" i="1"/>
  <c r="BQ160" i="1"/>
  <c r="BQ191" i="1"/>
  <c r="BQ170" i="1"/>
  <c r="BQ290" i="1"/>
  <c r="BR122" i="1"/>
  <c r="BS122" i="1" s="1"/>
  <c r="BR123" i="1"/>
  <c r="BQ281" i="1"/>
  <c r="BQ260" i="1"/>
  <c r="BQ216" i="1"/>
  <c r="BQ189" i="1"/>
  <c r="BQ163" i="1"/>
  <c r="BQ156" i="1"/>
  <c r="BQ182" i="1"/>
  <c r="BQ71" i="1"/>
  <c r="BQ166" i="1"/>
  <c r="BQ303" i="1"/>
  <c r="BQ304" i="1"/>
  <c r="BQ305" i="1"/>
  <c r="BQ315" i="1"/>
  <c r="BT127" i="1"/>
  <c r="BU127" i="1" s="1"/>
  <c r="BQ215" i="1"/>
  <c r="BQ154" i="1"/>
  <c r="BQ225" i="1"/>
  <c r="BQ227" i="1"/>
  <c r="BQ318" i="1"/>
  <c r="BQ287" i="1"/>
  <c r="BQ316" i="1"/>
  <c r="BQ192" i="1"/>
  <c r="BQ320" i="1"/>
  <c r="BR236" i="1"/>
  <c r="BQ276" i="1"/>
  <c r="BQ153" i="1"/>
  <c r="BR153" i="1" s="1"/>
  <c r="BS153" i="1" s="1"/>
  <c r="BT153" i="1" s="1"/>
  <c r="BU153" i="1" s="1"/>
  <c r="BV153" i="1" s="1"/>
  <c r="BQ209" i="1"/>
  <c r="BR143" i="1"/>
  <c r="BR144" i="1"/>
  <c r="BQ177" i="1"/>
  <c r="BQ201" i="1"/>
  <c r="BQ158" i="1"/>
  <c r="BQ232" i="1"/>
  <c r="BQ173" i="1"/>
  <c r="BQ172" i="1"/>
  <c r="BQ314" i="1"/>
  <c r="BQ283" i="1"/>
  <c r="BQ247" i="1"/>
  <c r="BQ289" i="1"/>
  <c r="BQ249" i="1"/>
  <c r="BQ195" i="1"/>
  <c r="BR253" i="1"/>
  <c r="BQ285" i="1"/>
  <c r="BQ164" i="1"/>
  <c r="BQ202" i="1"/>
  <c r="BQ203" i="1"/>
  <c r="BQ60" i="1"/>
  <c r="BR60" i="1" s="1"/>
  <c r="BS60" i="1" s="1"/>
  <c r="BT60" i="1" s="1"/>
  <c r="BU60" i="1" s="1"/>
  <c r="BV60" i="1" s="1"/>
  <c r="BW60" i="1" s="1"/>
  <c r="BX60" i="1" s="1"/>
  <c r="BY60" i="1" s="1"/>
  <c r="BZ60" i="1" s="1"/>
  <c r="CA60" i="1" s="1"/>
  <c r="CB60" i="1" s="1"/>
  <c r="CC60" i="1" s="1"/>
  <c r="CD60" i="1" s="1"/>
  <c r="CE60" i="1" s="1"/>
  <c r="CF60" i="1" s="1"/>
  <c r="CG60" i="1" s="1"/>
  <c r="CH60" i="1" s="1"/>
  <c r="CI60" i="1" s="1"/>
  <c r="CJ60" i="1" s="1"/>
  <c r="CK60" i="1" s="1"/>
  <c r="CL60" i="1" s="1"/>
  <c r="CM60" i="1" s="1"/>
  <c r="CN60" i="1" s="1"/>
  <c r="CO60" i="1" s="1"/>
  <c r="CP60" i="1" s="1"/>
  <c r="CQ60" i="1" s="1"/>
  <c r="CR60" i="1" s="1"/>
  <c r="CS60" i="1" s="1"/>
  <c r="CT60" i="1" s="1"/>
  <c r="CU60" i="1" s="1"/>
  <c r="CV60" i="1" s="1"/>
  <c r="CW60" i="1" s="1"/>
  <c r="CX60" i="1" s="1"/>
  <c r="CY60" i="1" s="1"/>
  <c r="CZ60" i="1" s="1"/>
  <c r="DA60" i="1" s="1"/>
  <c r="DB60" i="1" s="1"/>
  <c r="DC60" i="1" s="1"/>
  <c r="DD60" i="1" s="1"/>
  <c r="DE60" i="1" s="1"/>
  <c r="DF60" i="1" s="1"/>
  <c r="DG60" i="1" s="1"/>
  <c r="DH60" i="1" s="1"/>
  <c r="DI60" i="1" s="1"/>
  <c r="DJ60" i="1" s="1"/>
  <c r="DK60" i="1" s="1"/>
  <c r="DL60" i="1" s="1"/>
  <c r="DM60" i="1" s="1"/>
  <c r="DN60" i="1" s="1"/>
  <c r="DO60" i="1" s="1"/>
  <c r="DP60" i="1" s="1"/>
  <c r="DQ60" i="1" s="1"/>
  <c r="DR60" i="1" s="1"/>
  <c r="DS60" i="1" s="1"/>
  <c r="DT60" i="1" s="1"/>
  <c r="DU60" i="1" s="1"/>
  <c r="DV60" i="1" s="1"/>
  <c r="DW60" i="1" s="1"/>
  <c r="DX60" i="1" s="1"/>
  <c r="DY60" i="1" s="1"/>
  <c r="DZ60" i="1" s="1"/>
  <c r="EA60" i="1" s="1"/>
  <c r="EB60" i="1" s="1"/>
  <c r="EC60" i="1" s="1"/>
  <c r="ED60" i="1" s="1"/>
  <c r="EE60" i="1" s="1"/>
  <c r="EF60" i="1" s="1"/>
  <c r="EG60" i="1" s="1"/>
  <c r="EH60" i="1" s="1"/>
  <c r="EI60" i="1" s="1"/>
  <c r="EJ60" i="1" s="1"/>
  <c r="EK60" i="1" s="1"/>
  <c r="EL60" i="1" s="1"/>
  <c r="EM60" i="1" s="1"/>
  <c r="EN60" i="1" s="1"/>
  <c r="EO60" i="1" s="1"/>
  <c r="EP60" i="1" s="1"/>
  <c r="EQ60" i="1" s="1"/>
  <c r="ER60" i="1" s="1"/>
  <c r="ES60" i="1" s="1"/>
  <c r="ET60" i="1" s="1"/>
  <c r="EU60" i="1" s="1"/>
  <c r="EV60" i="1" s="1"/>
  <c r="EW60" i="1" s="1"/>
  <c r="EX60" i="1" s="1"/>
  <c r="EY60" i="1" s="1"/>
  <c r="EZ60" i="1" s="1"/>
  <c r="FA60" i="1" s="1"/>
  <c r="FB60" i="1" s="1"/>
  <c r="FC60" i="1" s="1"/>
  <c r="FD60" i="1" s="1"/>
  <c r="FE60" i="1" s="1"/>
  <c r="FF60" i="1" s="1"/>
  <c r="FG60" i="1" s="1"/>
  <c r="FH60" i="1" s="1"/>
  <c r="FI60" i="1" s="1"/>
  <c r="FJ60" i="1" s="1"/>
  <c r="FK60" i="1" s="1"/>
  <c r="FL60" i="1" s="1"/>
  <c r="FM60" i="1" s="1"/>
  <c r="FN60" i="1" s="1"/>
  <c r="FO60" i="1" s="1"/>
  <c r="FP60" i="1" s="1"/>
  <c r="FQ60" i="1" s="1"/>
  <c r="FR60" i="1" s="1"/>
  <c r="FS60" i="1" s="1"/>
  <c r="FT60" i="1" s="1"/>
  <c r="FU60" i="1" s="1"/>
  <c r="FV60" i="1" s="1"/>
  <c r="FW60" i="1" s="1"/>
  <c r="FX60" i="1" s="1"/>
  <c r="FY60" i="1" s="1"/>
  <c r="FZ60" i="1" s="1"/>
  <c r="GA60" i="1" s="1"/>
  <c r="GB60" i="1" s="1"/>
  <c r="GC60" i="1" s="1"/>
  <c r="GD60" i="1" s="1"/>
  <c r="GE60" i="1" s="1"/>
  <c r="GF60" i="1" s="1"/>
  <c r="GG60" i="1" s="1"/>
  <c r="GH60" i="1" s="1"/>
  <c r="GI60" i="1" s="1"/>
  <c r="GJ60" i="1" s="1"/>
  <c r="GK60" i="1" s="1"/>
  <c r="GL60" i="1" s="1"/>
  <c r="GM60" i="1" s="1"/>
  <c r="GN60" i="1" s="1"/>
  <c r="GO60" i="1" s="1"/>
  <c r="GP60" i="1" s="1"/>
  <c r="GQ60" i="1" s="1"/>
  <c r="GR60" i="1" s="1"/>
  <c r="GS60" i="1" s="1"/>
  <c r="GT60" i="1" s="1"/>
  <c r="GU60" i="1" s="1"/>
  <c r="GV60" i="1" s="1"/>
  <c r="GW60" i="1" s="1"/>
  <c r="GX60" i="1" s="1"/>
  <c r="GY60" i="1" s="1"/>
  <c r="GZ60" i="1" s="1"/>
  <c r="HA60" i="1" s="1"/>
  <c r="HB60" i="1" s="1"/>
  <c r="HC60" i="1" s="1"/>
  <c r="HD60" i="1" s="1"/>
  <c r="HE60" i="1" s="1"/>
  <c r="HF60" i="1" s="1"/>
  <c r="HG60" i="1" s="1"/>
  <c r="HH60" i="1" s="1"/>
  <c r="HI60" i="1" s="1"/>
  <c r="HJ60" i="1" s="1"/>
  <c r="BQ214" i="1"/>
  <c r="BQ213" i="1"/>
  <c r="BQ194" i="1"/>
  <c r="BQ174" i="1"/>
  <c r="BQ176" i="1"/>
  <c r="BQ106" i="1"/>
  <c r="BQ107" i="1"/>
  <c r="BQ233" i="1"/>
  <c r="BQ75" i="1"/>
  <c r="BR75" i="1" s="1"/>
  <c r="BQ76" i="1"/>
  <c r="BQ61" i="1"/>
  <c r="BQ62" i="1"/>
  <c r="BQ138" i="1"/>
  <c r="BR138" i="1" s="1"/>
  <c r="BS138" i="1" s="1"/>
  <c r="BT138" i="1" s="1"/>
  <c r="BQ139" i="1"/>
  <c r="BQ115" i="1"/>
  <c r="BR115" i="1" s="1"/>
  <c r="BQ116" i="1"/>
  <c r="BQ219" i="1"/>
  <c r="BQ186" i="1"/>
  <c r="BQ274" i="1"/>
  <c r="BQ299" i="1"/>
  <c r="BQ105" i="1"/>
  <c r="BR105" i="1" s="1"/>
  <c r="BS105" i="1" s="1"/>
  <c r="BR129" i="1"/>
  <c r="BS129" i="1" s="1"/>
  <c r="BT129" i="1" s="1"/>
  <c r="BU129" i="1" s="1"/>
  <c r="BR130" i="1"/>
  <c r="BS103" i="1"/>
  <c r="BQ193" i="1"/>
  <c r="BS121" i="1"/>
  <c r="BQ251" i="1"/>
  <c r="E61" i="25"/>
  <c r="D61" i="25"/>
  <c r="F61" i="25"/>
  <c r="G61" i="25" s="1"/>
  <c r="C61" i="25"/>
  <c r="HK59" i="1"/>
  <c r="K61" i="25" s="1"/>
  <c r="A61" i="25"/>
  <c r="B61" i="25"/>
  <c r="BR245" i="1"/>
  <c r="BR244" i="1"/>
  <c r="BQ223" i="1"/>
  <c r="BR235" i="1"/>
  <c r="BQ183" i="1"/>
  <c r="BQ88" i="1"/>
  <c r="BR88" i="1" s="1"/>
  <c r="BS88" i="1" s="1"/>
  <c r="BT88" i="1" s="1"/>
  <c r="BU88" i="1" s="1"/>
  <c r="BV88" i="1" s="1"/>
  <c r="BQ89" i="1"/>
  <c r="BR110" i="1"/>
  <c r="BS110" i="1" s="1"/>
  <c r="BR111" i="1"/>
  <c r="BQ291" i="1"/>
  <c r="BQ267" i="1"/>
  <c r="BQ268" i="1"/>
  <c r="BQ230" i="1"/>
  <c r="BQ210" i="1"/>
  <c r="BQ221" i="1"/>
  <c r="BQ286" i="1"/>
  <c r="BQ217" i="1"/>
  <c r="BQ231" i="1"/>
  <c r="BQ196" i="1"/>
  <c r="BS100" i="1"/>
  <c r="BS99" i="1"/>
  <c r="BT99" i="1" s="1"/>
  <c r="BQ266" i="1"/>
  <c r="BQ73" i="1"/>
  <c r="BQ200" i="1"/>
  <c r="BQ288" i="1"/>
  <c r="BQ284" i="1"/>
  <c r="BQ181" i="1"/>
  <c r="BQ280" i="1"/>
  <c r="BQ321" i="1"/>
  <c r="BQ188" i="1"/>
  <c r="BS142" i="1"/>
  <c r="BQ94" i="1"/>
  <c r="BR94" i="1" s="1"/>
  <c r="BS94" i="1" s="1"/>
  <c r="BT94" i="1" s="1"/>
  <c r="BU94" i="1" s="1"/>
  <c r="BQ95" i="1"/>
  <c r="BQ208" i="1"/>
  <c r="BQ207" i="1"/>
  <c r="BQ301" i="1"/>
  <c r="BQ190" i="1"/>
  <c r="BQ178" i="1"/>
  <c r="BQ282" i="1"/>
  <c r="BQ309" i="1"/>
  <c r="BQ155" i="1"/>
  <c r="BS101" i="1"/>
  <c r="BQ306" i="1"/>
  <c r="BQ307" i="1"/>
  <c r="BQ162" i="1"/>
  <c r="BQ311" i="1"/>
  <c r="BQ312" i="1"/>
  <c r="BQ297" i="1"/>
  <c r="BQ198" i="1"/>
  <c r="BQ278" i="1"/>
  <c r="BQ261" i="1"/>
  <c r="BQ262" i="1"/>
  <c r="BR263" i="1" s="1"/>
  <c r="BQ159" i="1"/>
  <c r="BQ310" i="1"/>
  <c r="BR147" i="1"/>
  <c r="BS147" i="1" s="1"/>
  <c r="BT147" i="1" s="1"/>
  <c r="BR148" i="1"/>
  <c r="BQ319" i="1"/>
  <c r="BQ167" i="1"/>
  <c r="BQ168" i="1"/>
  <c r="BQ265" i="1"/>
  <c r="BR272" i="1"/>
  <c r="BR301" i="1" l="1"/>
  <c r="BR254" i="1"/>
  <c r="BR270" i="1"/>
  <c r="BR249" i="1"/>
  <c r="BR271" i="1"/>
  <c r="BS271" i="1" s="1"/>
  <c r="BR118" i="1"/>
  <c r="BR119" i="1"/>
  <c r="BS68" i="1"/>
  <c r="BT68" i="1" s="1"/>
  <c r="BR257" i="1"/>
  <c r="BR198" i="1"/>
  <c r="BR170" i="1"/>
  <c r="BR114" i="1"/>
  <c r="BS114" i="1" s="1"/>
  <c r="BT114" i="1" s="1"/>
  <c r="BR190" i="1"/>
  <c r="BR278" i="1"/>
  <c r="BR258" i="1"/>
  <c r="BR247" i="1"/>
  <c r="BR227" i="1"/>
  <c r="BR276" i="1"/>
  <c r="BR293" i="1"/>
  <c r="BR225" i="1"/>
  <c r="BS79" i="1"/>
  <c r="BR294" i="1"/>
  <c r="BR178" i="1"/>
  <c r="BR246" i="1"/>
  <c r="BS245" i="1" s="1"/>
  <c r="BR251" i="1"/>
  <c r="BR282" i="1"/>
  <c r="BR317" i="1"/>
  <c r="BR256" i="1"/>
  <c r="BR295" i="1"/>
  <c r="BR305" i="1"/>
  <c r="BR134" i="1"/>
  <c r="BS134" i="1" s="1"/>
  <c r="BT134" i="1" s="1"/>
  <c r="BU134" i="1" s="1"/>
  <c r="BR135" i="1"/>
  <c r="BR291" i="1"/>
  <c r="BR228" i="1"/>
  <c r="BR221" i="1"/>
  <c r="BT105" i="1"/>
  <c r="BR156" i="1"/>
  <c r="BR181" i="1"/>
  <c r="BR186" i="1"/>
  <c r="BR164" i="1"/>
  <c r="BR240" i="1"/>
  <c r="BS241" i="1" s="1"/>
  <c r="BR319" i="1"/>
  <c r="BR297" i="1"/>
  <c r="BR183" i="1"/>
  <c r="BT103" i="1"/>
  <c r="BR238" i="1"/>
  <c r="BS237" i="1" s="1"/>
  <c r="BR223" i="1"/>
  <c r="BR162" i="1"/>
  <c r="BR288" i="1"/>
  <c r="BR265" i="1"/>
  <c r="BS66" i="1"/>
  <c r="BT66" i="1" s="1"/>
  <c r="BR165" i="1"/>
  <c r="BR280" i="1"/>
  <c r="BR259" i="1"/>
  <c r="BR70" i="1"/>
  <c r="BS70" i="1" s="1"/>
  <c r="BT70" i="1" s="1"/>
  <c r="BS242" i="1"/>
  <c r="BS80" i="1"/>
  <c r="BR248" i="1"/>
  <c r="BR188" i="1"/>
  <c r="BR313" i="1"/>
  <c r="BR196" i="1"/>
  <c r="BR239" i="1"/>
  <c r="BS81" i="1"/>
  <c r="BS84" i="1"/>
  <c r="BS83" i="1"/>
  <c r="BT83" i="1" s="1"/>
  <c r="BR275" i="1"/>
  <c r="BS255" i="1"/>
  <c r="BR200" i="1"/>
  <c r="BR217" i="1"/>
  <c r="BR219" i="1"/>
  <c r="BR157" i="1"/>
  <c r="BR303" i="1"/>
  <c r="BR226" i="1"/>
  <c r="BR189" i="1"/>
  <c r="BR71" i="1"/>
  <c r="BR159" i="1"/>
  <c r="BR210" i="1"/>
  <c r="BR314" i="1"/>
  <c r="BS124" i="1"/>
  <c r="BS123" i="1"/>
  <c r="BT123" i="1" s="1"/>
  <c r="BS143" i="1"/>
  <c r="BT143" i="1" s="1"/>
  <c r="BR304" i="1"/>
  <c r="BR176" i="1"/>
  <c r="BR208" i="1"/>
  <c r="BR232" i="1"/>
  <c r="BR193" i="1"/>
  <c r="BS246" i="1"/>
  <c r="BR284" i="1"/>
  <c r="BR315" i="1"/>
  <c r="BR316" i="1"/>
  <c r="BR234" i="1"/>
  <c r="BS235" i="1" s="1"/>
  <c r="BR289" i="1"/>
  <c r="BR286" i="1"/>
  <c r="BU128" i="1"/>
  <c r="BV128" i="1" s="1"/>
  <c r="BR233" i="1"/>
  <c r="BR261" i="1"/>
  <c r="BR307" i="1"/>
  <c r="BR167" i="1"/>
  <c r="BR268" i="1"/>
  <c r="BS144" i="1"/>
  <c r="BS145" i="1"/>
  <c r="BR211" i="1"/>
  <c r="BR202" i="1"/>
  <c r="BS236" i="1"/>
  <c r="BT101" i="1"/>
  <c r="BR74" i="1"/>
  <c r="BR201" i="1"/>
  <c r="BR269" i="1"/>
  <c r="BS270" i="1" s="1"/>
  <c r="BR309" i="1"/>
  <c r="BR230" i="1"/>
  <c r="BR61" i="1"/>
  <c r="BS61" i="1" s="1"/>
  <c r="BT61" i="1" s="1"/>
  <c r="BU61" i="1" s="1"/>
  <c r="BV61" i="1" s="1"/>
  <c r="BW61" i="1" s="1"/>
  <c r="BX61" i="1" s="1"/>
  <c r="BY61" i="1" s="1"/>
  <c r="BZ61" i="1" s="1"/>
  <c r="CA61" i="1" s="1"/>
  <c r="CB61" i="1" s="1"/>
  <c r="CC61" i="1" s="1"/>
  <c r="CD61" i="1" s="1"/>
  <c r="CE61" i="1" s="1"/>
  <c r="CF61" i="1" s="1"/>
  <c r="CG61" i="1" s="1"/>
  <c r="CH61" i="1" s="1"/>
  <c r="CI61" i="1" s="1"/>
  <c r="CJ61" i="1" s="1"/>
  <c r="CK61" i="1" s="1"/>
  <c r="CL61" i="1" s="1"/>
  <c r="CM61" i="1" s="1"/>
  <c r="CN61" i="1" s="1"/>
  <c r="CO61" i="1" s="1"/>
  <c r="CP61" i="1" s="1"/>
  <c r="CQ61" i="1" s="1"/>
  <c r="CR61" i="1" s="1"/>
  <c r="CS61" i="1" s="1"/>
  <c r="CT61" i="1" s="1"/>
  <c r="CU61" i="1" s="1"/>
  <c r="CV61" i="1" s="1"/>
  <c r="CW61" i="1" s="1"/>
  <c r="CX61" i="1" s="1"/>
  <c r="CY61" i="1" s="1"/>
  <c r="CZ61" i="1" s="1"/>
  <c r="DA61" i="1" s="1"/>
  <c r="DB61" i="1" s="1"/>
  <c r="DC61" i="1" s="1"/>
  <c r="DD61" i="1" s="1"/>
  <c r="DE61" i="1" s="1"/>
  <c r="DF61" i="1" s="1"/>
  <c r="DG61" i="1" s="1"/>
  <c r="DH61" i="1" s="1"/>
  <c r="DI61" i="1" s="1"/>
  <c r="DJ61" i="1" s="1"/>
  <c r="DK61" i="1" s="1"/>
  <c r="DL61" i="1" s="1"/>
  <c r="DM61" i="1" s="1"/>
  <c r="DN61" i="1" s="1"/>
  <c r="DO61" i="1" s="1"/>
  <c r="DP61" i="1" s="1"/>
  <c r="DQ61" i="1" s="1"/>
  <c r="DR61" i="1" s="1"/>
  <c r="DS61" i="1" s="1"/>
  <c r="DT61" i="1" s="1"/>
  <c r="DU61" i="1" s="1"/>
  <c r="DV61" i="1" s="1"/>
  <c r="DW61" i="1" s="1"/>
  <c r="DX61" i="1" s="1"/>
  <c r="DY61" i="1" s="1"/>
  <c r="DZ61" i="1" s="1"/>
  <c r="EA61" i="1" s="1"/>
  <c r="EB61" i="1" s="1"/>
  <c r="EC61" i="1" s="1"/>
  <c r="ED61" i="1" s="1"/>
  <c r="EE61" i="1" s="1"/>
  <c r="EF61" i="1" s="1"/>
  <c r="EG61" i="1" s="1"/>
  <c r="EH61" i="1" s="1"/>
  <c r="EI61" i="1" s="1"/>
  <c r="EJ61" i="1" s="1"/>
  <c r="EK61" i="1" s="1"/>
  <c r="EL61" i="1" s="1"/>
  <c r="EM61" i="1" s="1"/>
  <c r="EN61" i="1" s="1"/>
  <c r="EO61" i="1" s="1"/>
  <c r="EP61" i="1" s="1"/>
  <c r="EQ61" i="1" s="1"/>
  <c r="ER61" i="1" s="1"/>
  <c r="ES61" i="1" s="1"/>
  <c r="ET61" i="1" s="1"/>
  <c r="EU61" i="1" s="1"/>
  <c r="EV61" i="1" s="1"/>
  <c r="EW61" i="1" s="1"/>
  <c r="EX61" i="1" s="1"/>
  <c r="EY61" i="1" s="1"/>
  <c r="EZ61" i="1" s="1"/>
  <c r="FA61" i="1" s="1"/>
  <c r="FB61" i="1" s="1"/>
  <c r="FC61" i="1" s="1"/>
  <c r="FD61" i="1" s="1"/>
  <c r="FE61" i="1" s="1"/>
  <c r="FF61" i="1" s="1"/>
  <c r="FG61" i="1" s="1"/>
  <c r="FH61" i="1" s="1"/>
  <c r="FI61" i="1" s="1"/>
  <c r="FJ61" i="1" s="1"/>
  <c r="FK61" i="1" s="1"/>
  <c r="FL61" i="1" s="1"/>
  <c r="FM61" i="1" s="1"/>
  <c r="FN61" i="1" s="1"/>
  <c r="FO61" i="1" s="1"/>
  <c r="FP61" i="1" s="1"/>
  <c r="FQ61" i="1" s="1"/>
  <c r="FR61" i="1" s="1"/>
  <c r="FS61" i="1" s="1"/>
  <c r="FT61" i="1" s="1"/>
  <c r="FU61" i="1" s="1"/>
  <c r="FV61" i="1" s="1"/>
  <c r="FW61" i="1" s="1"/>
  <c r="FX61" i="1" s="1"/>
  <c r="FY61" i="1" s="1"/>
  <c r="FZ61" i="1" s="1"/>
  <c r="GA61" i="1" s="1"/>
  <c r="GB61" i="1" s="1"/>
  <c r="GC61" i="1" s="1"/>
  <c r="GD61" i="1" s="1"/>
  <c r="GE61" i="1" s="1"/>
  <c r="GF61" i="1" s="1"/>
  <c r="GG61" i="1" s="1"/>
  <c r="GH61" i="1" s="1"/>
  <c r="GI61" i="1" s="1"/>
  <c r="GJ61" i="1" s="1"/>
  <c r="GK61" i="1" s="1"/>
  <c r="GL61" i="1" s="1"/>
  <c r="GM61" i="1" s="1"/>
  <c r="GN61" i="1" s="1"/>
  <c r="GO61" i="1" s="1"/>
  <c r="GP61" i="1" s="1"/>
  <c r="GQ61" i="1" s="1"/>
  <c r="GR61" i="1" s="1"/>
  <c r="GS61" i="1" s="1"/>
  <c r="GT61" i="1" s="1"/>
  <c r="GU61" i="1" s="1"/>
  <c r="GV61" i="1" s="1"/>
  <c r="GW61" i="1" s="1"/>
  <c r="GX61" i="1" s="1"/>
  <c r="GY61" i="1" s="1"/>
  <c r="GZ61" i="1" s="1"/>
  <c r="HA61" i="1" s="1"/>
  <c r="HB61" i="1" s="1"/>
  <c r="HC61" i="1" s="1"/>
  <c r="HD61" i="1" s="1"/>
  <c r="HE61" i="1" s="1"/>
  <c r="HF61" i="1" s="1"/>
  <c r="HG61" i="1" s="1"/>
  <c r="HH61" i="1" s="1"/>
  <c r="HI61" i="1" s="1"/>
  <c r="HJ61" i="1" s="1"/>
  <c r="HK61" i="1" s="1"/>
  <c r="K63" i="25" s="1"/>
  <c r="BR214" i="1"/>
  <c r="BR172" i="1"/>
  <c r="BR171" i="1"/>
  <c r="BR277" i="1"/>
  <c r="BR195" i="1"/>
  <c r="BT102" i="1"/>
  <c r="BR139" i="1"/>
  <c r="BS139" i="1" s="1"/>
  <c r="BT139" i="1" s="1"/>
  <c r="BU139" i="1" s="1"/>
  <c r="BR140" i="1"/>
  <c r="BR312" i="1"/>
  <c r="BR296" i="1"/>
  <c r="BR194" i="1"/>
  <c r="BR177" i="1"/>
  <c r="BR180" i="1"/>
  <c r="BS148" i="1"/>
  <c r="BT148" i="1" s="1"/>
  <c r="BU148" i="1" s="1"/>
  <c r="BS149" i="1"/>
  <c r="BR185" i="1"/>
  <c r="BR209" i="1"/>
  <c r="BR224" i="1"/>
  <c r="BR95" i="1"/>
  <c r="BS95" i="1" s="1"/>
  <c r="BT95" i="1" s="1"/>
  <c r="BU95" i="1" s="1"/>
  <c r="BV95" i="1" s="1"/>
  <c r="BR96" i="1"/>
  <c r="BT100" i="1"/>
  <c r="BU100" i="1" s="1"/>
  <c r="BR191" i="1"/>
  <c r="BR285" i="1"/>
  <c r="BR166" i="1"/>
  <c r="BR274" i="1"/>
  <c r="BR273" i="1"/>
  <c r="BR62" i="1"/>
  <c r="BR63" i="1"/>
  <c r="BR107" i="1"/>
  <c r="BR108" i="1"/>
  <c r="BR218" i="1"/>
  <c r="BR192" i="1"/>
  <c r="BR106" i="1"/>
  <c r="BS106" i="1" s="1"/>
  <c r="BT106" i="1" s="1"/>
  <c r="BR213" i="1"/>
  <c r="BR212" i="1"/>
  <c r="BR168" i="1"/>
  <c r="BR169" i="1"/>
  <c r="BR310" i="1"/>
  <c r="BR306" i="1"/>
  <c r="BR290" i="1"/>
  <c r="BR158" i="1"/>
  <c r="BR89" i="1"/>
  <c r="BS89" i="1" s="1"/>
  <c r="BT89" i="1" s="1"/>
  <c r="BU89" i="1" s="1"/>
  <c r="BV89" i="1" s="1"/>
  <c r="BW89" i="1" s="1"/>
  <c r="BR90" i="1"/>
  <c r="BR302" i="1"/>
  <c r="BR279" i="1"/>
  <c r="BR229" i="1"/>
  <c r="BR287" i="1"/>
  <c r="BR163" i="1"/>
  <c r="BR264" i="1"/>
  <c r="BR267" i="1"/>
  <c r="BT122" i="1"/>
  <c r="BS130" i="1"/>
  <c r="BT130" i="1" s="1"/>
  <c r="BU130" i="1" s="1"/>
  <c r="BV130" i="1" s="1"/>
  <c r="BS131" i="1"/>
  <c r="BR182" i="1"/>
  <c r="BR116" i="1"/>
  <c r="BS116" i="1" s="1"/>
  <c r="BR117" i="1"/>
  <c r="BR187" i="1"/>
  <c r="BR300" i="1"/>
  <c r="BR174" i="1"/>
  <c r="BR173" i="1"/>
  <c r="BR215" i="1"/>
  <c r="BR260" i="1"/>
  <c r="BR320" i="1"/>
  <c r="BR262" i="1"/>
  <c r="BR311" i="1"/>
  <c r="BR154" i="1"/>
  <c r="BR155" i="1"/>
  <c r="BR73" i="1"/>
  <c r="BR72" i="1"/>
  <c r="BR231" i="1"/>
  <c r="BR220" i="1"/>
  <c r="BR179" i="1"/>
  <c r="BR161" i="1"/>
  <c r="BR252" i="1"/>
  <c r="BR308" i="1"/>
  <c r="BR216" i="1"/>
  <c r="BR184" i="1"/>
  <c r="BR321" i="1"/>
  <c r="BR322" i="1"/>
  <c r="BR281" i="1"/>
  <c r="BR199" i="1"/>
  <c r="BR76" i="1"/>
  <c r="BS76" i="1" s="1"/>
  <c r="BR77" i="1"/>
  <c r="D62" i="25"/>
  <c r="HK60" i="1"/>
  <c r="K62" i="25" s="1"/>
  <c r="C62" i="25"/>
  <c r="F62" i="25"/>
  <c r="G62" i="25" s="1"/>
  <c r="A62" i="25"/>
  <c r="E62" i="25"/>
  <c r="B62" i="25"/>
  <c r="BR292" i="1"/>
  <c r="BS292" i="1" s="1"/>
  <c r="BS111" i="1"/>
  <c r="BT111" i="1" s="1"/>
  <c r="BS112" i="1"/>
  <c r="BS254" i="1"/>
  <c r="BR250" i="1"/>
  <c r="BR222" i="1"/>
  <c r="BR283" i="1"/>
  <c r="BR207" i="1"/>
  <c r="BR206" i="1"/>
  <c r="BR266" i="1"/>
  <c r="BT104" i="1"/>
  <c r="BS244" i="1"/>
  <c r="BS243" i="1"/>
  <c r="BR298" i="1"/>
  <c r="BR299" i="1"/>
  <c r="BR197" i="1"/>
  <c r="BR160" i="1"/>
  <c r="BR203" i="1"/>
  <c r="BR204" i="1"/>
  <c r="BR318" i="1"/>
  <c r="BR175" i="1"/>
  <c r="BS238" i="1" l="1"/>
  <c r="BT69" i="1"/>
  <c r="BS248" i="1"/>
  <c r="BS119" i="1"/>
  <c r="BS120" i="1"/>
  <c r="BS283" i="1"/>
  <c r="BS258" i="1"/>
  <c r="BU106" i="1"/>
  <c r="BS197" i="1"/>
  <c r="BS220" i="1"/>
  <c r="BS257" i="1"/>
  <c r="BU104" i="1"/>
  <c r="BS281" i="1"/>
  <c r="BS277" i="1"/>
  <c r="BS279" i="1"/>
  <c r="BS115" i="1"/>
  <c r="BT115" i="1" s="1"/>
  <c r="BU115" i="1" s="1"/>
  <c r="BS256" i="1"/>
  <c r="BS187" i="1"/>
  <c r="BS222" i="1"/>
  <c r="BS294" i="1"/>
  <c r="BS182" i="1"/>
  <c r="BS189" i="1"/>
  <c r="BS226" i="1"/>
  <c r="BS276" i="1"/>
  <c r="BS218" i="1"/>
  <c r="BS275" i="1"/>
  <c r="BS239" i="1"/>
  <c r="BT238" i="1" s="1"/>
  <c r="BT67" i="1"/>
  <c r="BU67" i="1" s="1"/>
  <c r="BS179" i="1"/>
  <c r="BS264" i="1"/>
  <c r="BS247" i="1"/>
  <c r="BT246" i="1" s="1"/>
  <c r="BS318" i="1"/>
  <c r="BS229" i="1"/>
  <c r="BS304" i="1"/>
  <c r="BS240" i="1"/>
  <c r="BS135" i="1"/>
  <c r="BT135" i="1" s="1"/>
  <c r="BU135" i="1" s="1"/>
  <c r="BV135" i="1" s="1"/>
  <c r="BS136" i="1"/>
  <c r="BS316" i="1"/>
  <c r="BS228" i="1"/>
  <c r="BS262" i="1"/>
  <c r="BS177" i="1"/>
  <c r="BS260" i="1"/>
  <c r="BS199" i="1"/>
  <c r="BS268" i="1"/>
  <c r="BS287" i="1"/>
  <c r="BS290" i="1"/>
  <c r="BS314" i="1"/>
  <c r="BS227" i="1"/>
  <c r="BS285" i="1"/>
  <c r="BS306" i="1"/>
  <c r="BS210" i="1"/>
  <c r="BS313" i="1"/>
  <c r="BS315" i="1"/>
  <c r="BT81" i="1"/>
  <c r="BT80" i="1"/>
  <c r="BS158" i="1"/>
  <c r="BT85" i="1"/>
  <c r="BT84" i="1"/>
  <c r="BU84" i="1" s="1"/>
  <c r="BS308" i="1"/>
  <c r="BT144" i="1"/>
  <c r="BU144" i="1" s="1"/>
  <c r="BT82" i="1"/>
  <c r="BS231" i="1"/>
  <c r="BT124" i="1"/>
  <c r="BU124" i="1" s="1"/>
  <c r="BT125" i="1"/>
  <c r="BS194" i="1"/>
  <c r="BS193" i="1"/>
  <c r="BU102" i="1"/>
  <c r="BT236" i="1"/>
  <c r="BS233" i="1"/>
  <c r="BS234" i="1"/>
  <c r="BT235" i="1" s="1"/>
  <c r="BS166" i="1"/>
  <c r="BT237" i="1"/>
  <c r="BS201" i="1"/>
  <c r="BS269" i="1"/>
  <c r="BT270" i="1" s="1"/>
  <c r="BV129" i="1"/>
  <c r="BW129" i="1" s="1"/>
  <c r="BS216" i="1"/>
  <c r="BS191" i="1"/>
  <c r="BS75" i="1"/>
  <c r="BS278" i="1"/>
  <c r="BS154" i="1"/>
  <c r="BS171" i="1"/>
  <c r="BS273" i="1"/>
  <c r="BS186" i="1"/>
  <c r="BS266" i="1"/>
  <c r="BS309" i="1"/>
  <c r="BS311" i="1"/>
  <c r="BT243" i="1"/>
  <c r="BS165" i="1"/>
  <c r="BS167" i="1"/>
  <c r="BS184" i="1"/>
  <c r="BT255" i="1"/>
  <c r="BS107" i="1"/>
  <c r="BT107" i="1" s="1"/>
  <c r="BU107" i="1" s="1"/>
  <c r="BS175" i="1"/>
  <c r="BS286" i="1"/>
  <c r="BS212" i="1"/>
  <c r="BT145" i="1"/>
  <c r="BT146" i="1"/>
  <c r="BU103" i="1"/>
  <c r="BS261" i="1"/>
  <c r="BS73" i="1"/>
  <c r="BU101" i="1"/>
  <c r="BV101" i="1" s="1"/>
  <c r="BS190" i="1"/>
  <c r="BS307" i="1"/>
  <c r="C63" i="25"/>
  <c r="BS321" i="1"/>
  <c r="BS284" i="1"/>
  <c r="E63" i="25"/>
  <c r="B63" i="25"/>
  <c r="BS161" i="1"/>
  <c r="A63" i="25"/>
  <c r="BS299" i="1"/>
  <c r="F63" i="25"/>
  <c r="G63" i="25" s="1"/>
  <c r="D63" i="25"/>
  <c r="BS203" i="1"/>
  <c r="BS280" i="1"/>
  <c r="BS159" i="1"/>
  <c r="BS206" i="1"/>
  <c r="BU105" i="1"/>
  <c r="BS163" i="1"/>
  <c r="BS164" i="1"/>
  <c r="BS140" i="1"/>
  <c r="BT140" i="1" s="1"/>
  <c r="BU140" i="1" s="1"/>
  <c r="BV140" i="1" s="1"/>
  <c r="BS141" i="1"/>
  <c r="BS204" i="1"/>
  <c r="BS205" i="1"/>
  <c r="BS298" i="1"/>
  <c r="BS317" i="1"/>
  <c r="BS215" i="1"/>
  <c r="BS117" i="1"/>
  <c r="BT117" i="1" s="1"/>
  <c r="BS118" i="1"/>
  <c r="BS305" i="1"/>
  <c r="BS274" i="1"/>
  <c r="BS180" i="1"/>
  <c r="BS181" i="1"/>
  <c r="BS263" i="1"/>
  <c r="BS96" i="1"/>
  <c r="BT96" i="1" s="1"/>
  <c r="BU96" i="1" s="1"/>
  <c r="BV96" i="1" s="1"/>
  <c r="BW96" i="1" s="1"/>
  <c r="BS97" i="1"/>
  <c r="BS72" i="1"/>
  <c r="BS71" i="1"/>
  <c r="BT71" i="1" s="1"/>
  <c r="BU71" i="1" s="1"/>
  <c r="BS267" i="1"/>
  <c r="BS319" i="1"/>
  <c r="BS232" i="1"/>
  <c r="BS108" i="1"/>
  <c r="BS109" i="1"/>
  <c r="BS282" i="1"/>
  <c r="BS322" i="1"/>
  <c r="BS320" i="1"/>
  <c r="BS173" i="1"/>
  <c r="BS172" i="1"/>
  <c r="BS219" i="1"/>
  <c r="BS297" i="1"/>
  <c r="BS259" i="1"/>
  <c r="BS224" i="1"/>
  <c r="BS225" i="1"/>
  <c r="BS202" i="1"/>
  <c r="BS162" i="1"/>
  <c r="BS196" i="1"/>
  <c r="BS310" i="1"/>
  <c r="BS213" i="1"/>
  <c r="BS221" i="1"/>
  <c r="BS208" i="1"/>
  <c r="BS209" i="1"/>
  <c r="BT245" i="1"/>
  <c r="BS198" i="1"/>
  <c r="BS74" i="1"/>
  <c r="BT244" i="1"/>
  <c r="BT242" i="1"/>
  <c r="BS77" i="1"/>
  <c r="BT77" i="1" s="1"/>
  <c r="BS78" i="1"/>
  <c r="BS183" i="1"/>
  <c r="BS272" i="1"/>
  <c r="BS200" i="1"/>
  <c r="BS288" i="1"/>
  <c r="BS169" i="1"/>
  <c r="BS170" i="1"/>
  <c r="BS63" i="1"/>
  <c r="BS64" i="1"/>
  <c r="BS217" i="1"/>
  <c r="BS185" i="1"/>
  <c r="BS157" i="1"/>
  <c r="BT112" i="1"/>
  <c r="BU112" i="1" s="1"/>
  <c r="BT113" i="1"/>
  <c r="BS223" i="1"/>
  <c r="BS188" i="1"/>
  <c r="BS289" i="1"/>
  <c r="BS174" i="1"/>
  <c r="BT131" i="1"/>
  <c r="BU131" i="1" s="1"/>
  <c r="BV131" i="1" s="1"/>
  <c r="BW131" i="1" s="1"/>
  <c r="BT132" i="1"/>
  <c r="BS160" i="1"/>
  <c r="BS207" i="1"/>
  <c r="BS265" i="1"/>
  <c r="BS211" i="1"/>
  <c r="BS291" i="1"/>
  <c r="BS155" i="1"/>
  <c r="BU123" i="1"/>
  <c r="BS214" i="1"/>
  <c r="BS302" i="1"/>
  <c r="BS303" i="1"/>
  <c r="BS168" i="1"/>
  <c r="BS192" i="1"/>
  <c r="BS195" i="1"/>
  <c r="BS62" i="1"/>
  <c r="BT62" i="1" s="1"/>
  <c r="BU62" i="1" s="1"/>
  <c r="BV62" i="1" s="1"/>
  <c r="BW62" i="1" s="1"/>
  <c r="BX62" i="1" s="1"/>
  <c r="BY62" i="1" s="1"/>
  <c r="BZ62" i="1" s="1"/>
  <c r="CA62" i="1" s="1"/>
  <c r="CB62" i="1" s="1"/>
  <c r="CC62" i="1" s="1"/>
  <c r="CD62" i="1" s="1"/>
  <c r="CE62" i="1" s="1"/>
  <c r="CF62" i="1" s="1"/>
  <c r="CG62" i="1" s="1"/>
  <c r="CH62" i="1" s="1"/>
  <c r="CI62" i="1" s="1"/>
  <c r="CJ62" i="1" s="1"/>
  <c r="CK62" i="1" s="1"/>
  <c r="CL62" i="1" s="1"/>
  <c r="CM62" i="1" s="1"/>
  <c r="CN62" i="1" s="1"/>
  <c r="CO62" i="1" s="1"/>
  <c r="CP62" i="1" s="1"/>
  <c r="CQ62" i="1" s="1"/>
  <c r="CR62" i="1" s="1"/>
  <c r="CS62" i="1" s="1"/>
  <c r="CT62" i="1" s="1"/>
  <c r="CU62" i="1" s="1"/>
  <c r="CV62" i="1" s="1"/>
  <c r="CW62" i="1" s="1"/>
  <c r="CX62" i="1" s="1"/>
  <c r="CY62" i="1" s="1"/>
  <c r="CZ62" i="1" s="1"/>
  <c r="DA62" i="1" s="1"/>
  <c r="DB62" i="1" s="1"/>
  <c r="DC62" i="1" s="1"/>
  <c r="DD62" i="1" s="1"/>
  <c r="DE62" i="1" s="1"/>
  <c r="DF62" i="1" s="1"/>
  <c r="DG62" i="1" s="1"/>
  <c r="DH62" i="1" s="1"/>
  <c r="DI62" i="1" s="1"/>
  <c r="DJ62" i="1" s="1"/>
  <c r="DK62" i="1" s="1"/>
  <c r="DL62" i="1" s="1"/>
  <c r="DM62" i="1" s="1"/>
  <c r="DN62" i="1" s="1"/>
  <c r="DO62" i="1" s="1"/>
  <c r="DP62" i="1" s="1"/>
  <c r="DQ62" i="1" s="1"/>
  <c r="DR62" i="1" s="1"/>
  <c r="DS62" i="1" s="1"/>
  <c r="DT62" i="1" s="1"/>
  <c r="DU62" i="1" s="1"/>
  <c r="DV62" i="1" s="1"/>
  <c r="DW62" i="1" s="1"/>
  <c r="DX62" i="1" s="1"/>
  <c r="DY62" i="1" s="1"/>
  <c r="DZ62" i="1" s="1"/>
  <c r="EA62" i="1" s="1"/>
  <c r="EB62" i="1" s="1"/>
  <c r="EC62" i="1" s="1"/>
  <c r="ED62" i="1" s="1"/>
  <c r="EE62" i="1" s="1"/>
  <c r="EF62" i="1" s="1"/>
  <c r="EG62" i="1" s="1"/>
  <c r="EH62" i="1" s="1"/>
  <c r="EI62" i="1" s="1"/>
  <c r="EJ62" i="1" s="1"/>
  <c r="EK62" i="1" s="1"/>
  <c r="EL62" i="1" s="1"/>
  <c r="EM62" i="1" s="1"/>
  <c r="EN62" i="1" s="1"/>
  <c r="EO62" i="1" s="1"/>
  <c r="EP62" i="1" s="1"/>
  <c r="EQ62" i="1" s="1"/>
  <c r="ER62" i="1" s="1"/>
  <c r="ES62" i="1" s="1"/>
  <c r="ET62" i="1" s="1"/>
  <c r="EU62" i="1" s="1"/>
  <c r="EV62" i="1" s="1"/>
  <c r="EW62" i="1" s="1"/>
  <c r="EX62" i="1" s="1"/>
  <c r="EY62" i="1" s="1"/>
  <c r="EZ62" i="1" s="1"/>
  <c r="FA62" i="1" s="1"/>
  <c r="FB62" i="1" s="1"/>
  <c r="FC62" i="1" s="1"/>
  <c r="FD62" i="1" s="1"/>
  <c r="FE62" i="1" s="1"/>
  <c r="FF62" i="1" s="1"/>
  <c r="FG62" i="1" s="1"/>
  <c r="FH62" i="1" s="1"/>
  <c r="FI62" i="1" s="1"/>
  <c r="FJ62" i="1" s="1"/>
  <c r="FK62" i="1" s="1"/>
  <c r="FL62" i="1" s="1"/>
  <c r="FM62" i="1" s="1"/>
  <c r="FN62" i="1" s="1"/>
  <c r="FO62" i="1" s="1"/>
  <c r="FP62" i="1" s="1"/>
  <c r="FQ62" i="1" s="1"/>
  <c r="FR62" i="1" s="1"/>
  <c r="FS62" i="1" s="1"/>
  <c r="FT62" i="1" s="1"/>
  <c r="FU62" i="1" s="1"/>
  <c r="FV62" i="1" s="1"/>
  <c r="FW62" i="1" s="1"/>
  <c r="FX62" i="1" s="1"/>
  <c r="FY62" i="1" s="1"/>
  <c r="FZ62" i="1" s="1"/>
  <c r="GA62" i="1" s="1"/>
  <c r="GB62" i="1" s="1"/>
  <c r="GC62" i="1" s="1"/>
  <c r="GD62" i="1" s="1"/>
  <c r="GE62" i="1" s="1"/>
  <c r="GF62" i="1" s="1"/>
  <c r="GG62" i="1" s="1"/>
  <c r="GH62" i="1" s="1"/>
  <c r="GI62" i="1" s="1"/>
  <c r="GJ62" i="1" s="1"/>
  <c r="GK62" i="1" s="1"/>
  <c r="GL62" i="1" s="1"/>
  <c r="GM62" i="1" s="1"/>
  <c r="GN62" i="1" s="1"/>
  <c r="GO62" i="1" s="1"/>
  <c r="GP62" i="1" s="1"/>
  <c r="GQ62" i="1" s="1"/>
  <c r="GR62" i="1" s="1"/>
  <c r="GS62" i="1" s="1"/>
  <c r="GT62" i="1" s="1"/>
  <c r="GU62" i="1" s="1"/>
  <c r="GV62" i="1" s="1"/>
  <c r="GW62" i="1" s="1"/>
  <c r="GX62" i="1" s="1"/>
  <c r="GY62" i="1" s="1"/>
  <c r="GZ62" i="1" s="1"/>
  <c r="HA62" i="1" s="1"/>
  <c r="HB62" i="1" s="1"/>
  <c r="HC62" i="1" s="1"/>
  <c r="HD62" i="1" s="1"/>
  <c r="HE62" i="1" s="1"/>
  <c r="HF62" i="1" s="1"/>
  <c r="HG62" i="1" s="1"/>
  <c r="HH62" i="1" s="1"/>
  <c r="HI62" i="1" s="1"/>
  <c r="HJ62" i="1" s="1"/>
  <c r="BS295" i="1"/>
  <c r="BS296" i="1"/>
  <c r="BS230" i="1"/>
  <c r="BS156" i="1"/>
  <c r="BU69" i="1"/>
  <c r="BS250" i="1"/>
  <c r="BS249" i="1"/>
  <c r="BS252" i="1"/>
  <c r="BS253" i="1"/>
  <c r="BT254" i="1" s="1"/>
  <c r="BS301" i="1"/>
  <c r="BS300" i="1"/>
  <c r="BS178" i="1"/>
  <c r="BS176" i="1"/>
  <c r="BS90" i="1"/>
  <c r="BT90" i="1" s="1"/>
  <c r="BU90" i="1" s="1"/>
  <c r="BV90" i="1" s="1"/>
  <c r="BW90" i="1" s="1"/>
  <c r="BX90" i="1" s="1"/>
  <c r="BS91" i="1"/>
  <c r="BS251" i="1"/>
  <c r="BS293" i="1"/>
  <c r="BT149" i="1"/>
  <c r="BU149" i="1" s="1"/>
  <c r="BV149" i="1" s="1"/>
  <c r="BT150" i="1"/>
  <c r="BS312" i="1"/>
  <c r="BT293" i="1" l="1"/>
  <c r="BV107" i="1"/>
  <c r="BT257" i="1"/>
  <c r="BT221" i="1"/>
  <c r="BT240" i="1"/>
  <c r="BT120" i="1"/>
  <c r="BT121" i="1"/>
  <c r="BT256" i="1"/>
  <c r="BT278" i="1"/>
  <c r="BV105" i="1"/>
  <c r="BT116" i="1"/>
  <c r="BU116" i="1" s="1"/>
  <c r="BV116" i="1" s="1"/>
  <c r="BT280" i="1"/>
  <c r="BT282" i="1"/>
  <c r="BT219" i="1"/>
  <c r="BT154" i="1"/>
  <c r="BT276" i="1"/>
  <c r="BT248" i="1"/>
  <c r="BT227" i="1"/>
  <c r="BT198" i="1"/>
  <c r="BT269" i="1"/>
  <c r="BT247" i="1"/>
  <c r="BU68" i="1"/>
  <c r="BV68" i="1" s="1"/>
  <c r="BV103" i="1"/>
  <c r="BT259" i="1"/>
  <c r="BT305" i="1"/>
  <c r="BT178" i="1"/>
  <c r="BT241" i="1"/>
  <c r="BU241" i="1" s="1"/>
  <c r="BT299" i="1"/>
  <c r="BT160" i="1"/>
  <c r="BT291" i="1"/>
  <c r="BT217" i="1"/>
  <c r="BT263" i="1"/>
  <c r="BT317" i="1"/>
  <c r="BU237" i="1"/>
  <c r="BT228" i="1"/>
  <c r="BT158" i="1"/>
  <c r="BT185" i="1"/>
  <c r="BT261" i="1"/>
  <c r="BT239" i="1"/>
  <c r="BU238" i="1" s="1"/>
  <c r="BT183" i="1"/>
  <c r="BT314" i="1"/>
  <c r="BU82" i="1"/>
  <c r="BT136" i="1"/>
  <c r="BU136" i="1" s="1"/>
  <c r="BV136" i="1" s="1"/>
  <c r="BW136" i="1" s="1"/>
  <c r="BT137" i="1"/>
  <c r="BT258" i="1"/>
  <c r="BT274" i="1"/>
  <c r="BT284" i="1"/>
  <c r="BU70" i="1"/>
  <c r="BV70" i="1" s="1"/>
  <c r="BT315" i="1"/>
  <c r="BT286" i="1"/>
  <c r="BT277" i="1"/>
  <c r="BT309" i="1"/>
  <c r="BT176" i="1"/>
  <c r="BU81" i="1"/>
  <c r="BT312" i="1"/>
  <c r="BT279" i="1"/>
  <c r="BT168" i="1"/>
  <c r="BT285" i="1"/>
  <c r="BT166" i="1"/>
  <c r="BT307" i="1"/>
  <c r="BT214" i="1"/>
  <c r="BT73" i="1"/>
  <c r="BV106" i="1"/>
  <c r="BT310" i="1"/>
  <c r="BT205" i="1"/>
  <c r="BT74" i="1"/>
  <c r="BT192" i="1"/>
  <c r="BT308" i="1"/>
  <c r="BT162" i="1"/>
  <c r="BU86" i="1"/>
  <c r="BU85" i="1"/>
  <c r="BV85" i="1" s="1"/>
  <c r="BU83" i="1"/>
  <c r="BT230" i="1"/>
  <c r="BT211" i="1"/>
  <c r="BT199" i="1"/>
  <c r="BT207" i="1"/>
  <c r="BT165" i="1"/>
  <c r="BT195" i="1"/>
  <c r="BT190" i="1"/>
  <c r="BU125" i="1"/>
  <c r="BV125" i="1" s="1"/>
  <c r="BU126" i="1"/>
  <c r="BU236" i="1"/>
  <c r="BT197" i="1"/>
  <c r="BT234" i="1"/>
  <c r="BU235" i="1" s="1"/>
  <c r="BU145" i="1"/>
  <c r="BV145" i="1" s="1"/>
  <c r="BT202" i="1"/>
  <c r="BT232" i="1"/>
  <c r="BT233" i="1"/>
  <c r="BT76" i="1"/>
  <c r="BT322" i="1"/>
  <c r="BT174" i="1"/>
  <c r="BT267" i="1"/>
  <c r="BT265" i="1"/>
  <c r="BT272" i="1"/>
  <c r="BV104" i="1"/>
  <c r="BT223" i="1"/>
  <c r="BV102" i="1"/>
  <c r="BW102" i="1" s="1"/>
  <c r="BW130" i="1"/>
  <c r="BX130" i="1" s="1"/>
  <c r="BT290" i="1"/>
  <c r="BT180" i="1"/>
  <c r="BT281" i="1"/>
  <c r="BT303" i="1"/>
  <c r="BU146" i="1"/>
  <c r="BU147" i="1"/>
  <c r="BT251" i="1"/>
  <c r="BT266" i="1"/>
  <c r="BT292" i="1"/>
  <c r="BT164" i="1"/>
  <c r="BT175" i="1"/>
  <c r="BT155" i="1"/>
  <c r="BT216" i="1"/>
  <c r="BT319" i="1"/>
  <c r="BT297" i="1"/>
  <c r="BT260" i="1"/>
  <c r="BT288" i="1"/>
  <c r="BT301" i="1"/>
  <c r="BT172" i="1"/>
  <c r="BT72" i="1"/>
  <c r="BU72" i="1" s="1"/>
  <c r="BV72" i="1" s="1"/>
  <c r="BT231" i="1"/>
  <c r="BU255" i="1"/>
  <c r="BT287" i="1"/>
  <c r="BT249" i="1"/>
  <c r="BT167" i="1"/>
  <c r="BT169" i="1"/>
  <c r="BT213" i="1"/>
  <c r="BT184" i="1"/>
  <c r="BT181" i="1"/>
  <c r="BT161" i="1"/>
  <c r="BT298" i="1"/>
  <c r="BT250" i="1"/>
  <c r="BU113" i="1"/>
  <c r="BV113" i="1" s="1"/>
  <c r="BU114" i="1"/>
  <c r="BT109" i="1"/>
  <c r="BT110" i="1"/>
  <c r="BT179" i="1"/>
  <c r="BT295" i="1"/>
  <c r="BT206" i="1"/>
  <c r="BT194" i="1"/>
  <c r="BT196" i="1"/>
  <c r="BT224" i="1"/>
  <c r="BT313" i="1"/>
  <c r="BT108" i="1"/>
  <c r="BU108" i="1" s="1"/>
  <c r="BV108" i="1" s="1"/>
  <c r="BT220" i="1"/>
  <c r="BT204" i="1"/>
  <c r="BT163" i="1"/>
  <c r="BT318" i="1"/>
  <c r="BT188" i="1"/>
  <c r="BT189" i="1"/>
  <c r="BT91" i="1"/>
  <c r="BU91" i="1" s="1"/>
  <c r="BV91" i="1" s="1"/>
  <c r="BW91" i="1" s="1"/>
  <c r="BX91" i="1" s="1"/>
  <c r="BY91" i="1" s="1"/>
  <c r="BT92" i="1"/>
  <c r="BT296" i="1"/>
  <c r="BU244" i="1"/>
  <c r="BU245" i="1"/>
  <c r="BT225" i="1"/>
  <c r="BT226" i="1"/>
  <c r="BU150" i="1"/>
  <c r="BV150" i="1" s="1"/>
  <c r="BW150" i="1" s="1"/>
  <c r="BU151" i="1"/>
  <c r="BT253" i="1"/>
  <c r="BT302" i="1"/>
  <c r="BU132" i="1"/>
  <c r="BV132" i="1" s="1"/>
  <c r="BW132" i="1" s="1"/>
  <c r="BX132" i="1" s="1"/>
  <c r="BU133" i="1"/>
  <c r="BT294" i="1"/>
  <c r="BT209" i="1"/>
  <c r="BT229" i="1"/>
  <c r="BT182" i="1"/>
  <c r="BT159" i="1"/>
  <c r="BT316" i="1"/>
  <c r="BT186" i="1"/>
  <c r="BT118" i="1"/>
  <c r="BU118" i="1" s="1"/>
  <c r="BT119" i="1"/>
  <c r="BT141" i="1"/>
  <c r="BU141" i="1" s="1"/>
  <c r="BV141" i="1" s="1"/>
  <c r="BW141" i="1" s="1"/>
  <c r="BT142" i="1"/>
  <c r="BT304" i="1"/>
  <c r="C64" i="25"/>
  <c r="F64" i="25"/>
  <c r="G64" i="25" s="1"/>
  <c r="D64" i="25"/>
  <c r="B64" i="25"/>
  <c r="A64" i="25"/>
  <c r="E64" i="25"/>
  <c r="HK62" i="1"/>
  <c r="K64" i="25" s="1"/>
  <c r="BT64" i="1"/>
  <c r="BT65" i="1"/>
  <c r="BT200" i="1"/>
  <c r="BT201" i="1"/>
  <c r="BT75" i="1"/>
  <c r="BT208" i="1"/>
  <c r="BT264" i="1"/>
  <c r="BT210" i="1"/>
  <c r="BT275" i="1"/>
  <c r="BT170" i="1"/>
  <c r="BT171" i="1"/>
  <c r="BT252" i="1"/>
  <c r="BV124" i="1"/>
  <c r="BT63" i="1"/>
  <c r="BU63" i="1" s="1"/>
  <c r="BV63" i="1" s="1"/>
  <c r="BW63" i="1" s="1"/>
  <c r="BX63" i="1" s="1"/>
  <c r="BY63" i="1" s="1"/>
  <c r="BZ63" i="1" s="1"/>
  <c r="CA63" i="1" s="1"/>
  <c r="CB63" i="1" s="1"/>
  <c r="CC63" i="1" s="1"/>
  <c r="CD63" i="1" s="1"/>
  <c r="CE63" i="1" s="1"/>
  <c r="CF63" i="1" s="1"/>
  <c r="CG63" i="1" s="1"/>
  <c r="CH63" i="1" s="1"/>
  <c r="CI63" i="1" s="1"/>
  <c r="CJ63" i="1" s="1"/>
  <c r="CK63" i="1" s="1"/>
  <c r="CL63" i="1" s="1"/>
  <c r="CM63" i="1" s="1"/>
  <c r="CN63" i="1" s="1"/>
  <c r="CO63" i="1" s="1"/>
  <c r="CP63" i="1" s="1"/>
  <c r="CQ63" i="1" s="1"/>
  <c r="CR63" i="1" s="1"/>
  <c r="CS63" i="1" s="1"/>
  <c r="CT63" i="1" s="1"/>
  <c r="CU63" i="1" s="1"/>
  <c r="CV63" i="1" s="1"/>
  <c r="CW63" i="1" s="1"/>
  <c r="CX63" i="1" s="1"/>
  <c r="CY63" i="1" s="1"/>
  <c r="CZ63" i="1" s="1"/>
  <c r="DA63" i="1" s="1"/>
  <c r="DB63" i="1" s="1"/>
  <c r="DC63" i="1" s="1"/>
  <c r="DD63" i="1" s="1"/>
  <c r="DE63" i="1" s="1"/>
  <c r="DF63" i="1" s="1"/>
  <c r="DG63" i="1" s="1"/>
  <c r="DH63" i="1" s="1"/>
  <c r="DI63" i="1" s="1"/>
  <c r="DJ63" i="1" s="1"/>
  <c r="DK63" i="1" s="1"/>
  <c r="DL63" i="1" s="1"/>
  <c r="DM63" i="1" s="1"/>
  <c r="DN63" i="1" s="1"/>
  <c r="DO63" i="1" s="1"/>
  <c r="DP63" i="1" s="1"/>
  <c r="DQ63" i="1" s="1"/>
  <c r="DR63" i="1" s="1"/>
  <c r="DS63" i="1" s="1"/>
  <c r="DT63" i="1" s="1"/>
  <c r="DU63" i="1" s="1"/>
  <c r="DV63" i="1" s="1"/>
  <c r="DW63" i="1" s="1"/>
  <c r="DX63" i="1" s="1"/>
  <c r="DY63" i="1" s="1"/>
  <c r="DZ63" i="1" s="1"/>
  <c r="EA63" i="1" s="1"/>
  <c r="EB63" i="1" s="1"/>
  <c r="EC63" i="1" s="1"/>
  <c r="ED63" i="1" s="1"/>
  <c r="EE63" i="1" s="1"/>
  <c r="EF63" i="1" s="1"/>
  <c r="EG63" i="1" s="1"/>
  <c r="EH63" i="1" s="1"/>
  <c r="EI63" i="1" s="1"/>
  <c r="EJ63" i="1" s="1"/>
  <c r="EK63" i="1" s="1"/>
  <c r="EL63" i="1" s="1"/>
  <c r="EM63" i="1" s="1"/>
  <c r="EN63" i="1" s="1"/>
  <c r="EO63" i="1" s="1"/>
  <c r="EP63" i="1" s="1"/>
  <c r="EQ63" i="1" s="1"/>
  <c r="ER63" i="1" s="1"/>
  <c r="ES63" i="1" s="1"/>
  <c r="ET63" i="1" s="1"/>
  <c r="EU63" i="1" s="1"/>
  <c r="EV63" i="1" s="1"/>
  <c r="EW63" i="1" s="1"/>
  <c r="EX63" i="1" s="1"/>
  <c r="EY63" i="1" s="1"/>
  <c r="EZ63" i="1" s="1"/>
  <c r="FA63" i="1" s="1"/>
  <c r="FB63" i="1" s="1"/>
  <c r="FC63" i="1" s="1"/>
  <c r="FD63" i="1" s="1"/>
  <c r="FE63" i="1" s="1"/>
  <c r="FF63" i="1" s="1"/>
  <c r="FG63" i="1" s="1"/>
  <c r="FH63" i="1" s="1"/>
  <c r="FI63" i="1" s="1"/>
  <c r="FJ63" i="1" s="1"/>
  <c r="FK63" i="1" s="1"/>
  <c r="FL63" i="1" s="1"/>
  <c r="FM63" i="1" s="1"/>
  <c r="FN63" i="1" s="1"/>
  <c r="FO63" i="1" s="1"/>
  <c r="FP63" i="1" s="1"/>
  <c r="FQ63" i="1" s="1"/>
  <c r="FR63" i="1" s="1"/>
  <c r="FS63" i="1" s="1"/>
  <c r="FT63" i="1" s="1"/>
  <c r="FU63" i="1" s="1"/>
  <c r="FV63" i="1" s="1"/>
  <c r="FW63" i="1" s="1"/>
  <c r="FX63" i="1" s="1"/>
  <c r="FY63" i="1" s="1"/>
  <c r="FZ63" i="1" s="1"/>
  <c r="GA63" i="1" s="1"/>
  <c r="GB63" i="1" s="1"/>
  <c r="GC63" i="1" s="1"/>
  <c r="GD63" i="1" s="1"/>
  <c r="GE63" i="1" s="1"/>
  <c r="GF63" i="1" s="1"/>
  <c r="GG63" i="1" s="1"/>
  <c r="GH63" i="1" s="1"/>
  <c r="GI63" i="1" s="1"/>
  <c r="GJ63" i="1" s="1"/>
  <c r="GK63" i="1" s="1"/>
  <c r="GL63" i="1" s="1"/>
  <c r="GM63" i="1" s="1"/>
  <c r="GN63" i="1" s="1"/>
  <c r="GO63" i="1" s="1"/>
  <c r="GP63" i="1" s="1"/>
  <c r="GQ63" i="1" s="1"/>
  <c r="GR63" i="1" s="1"/>
  <c r="GS63" i="1" s="1"/>
  <c r="GT63" i="1" s="1"/>
  <c r="GU63" i="1" s="1"/>
  <c r="GV63" i="1" s="1"/>
  <c r="GW63" i="1" s="1"/>
  <c r="GX63" i="1" s="1"/>
  <c r="GY63" i="1" s="1"/>
  <c r="GZ63" i="1" s="1"/>
  <c r="HA63" i="1" s="1"/>
  <c r="HB63" i="1" s="1"/>
  <c r="HC63" i="1" s="1"/>
  <c r="HD63" i="1" s="1"/>
  <c r="HE63" i="1" s="1"/>
  <c r="HF63" i="1" s="1"/>
  <c r="HG63" i="1" s="1"/>
  <c r="HH63" i="1" s="1"/>
  <c r="HI63" i="1" s="1"/>
  <c r="HJ63" i="1" s="1"/>
  <c r="BT78" i="1"/>
  <c r="BU78" i="1" s="1"/>
  <c r="BT79" i="1"/>
  <c r="BT321" i="1"/>
  <c r="BT191" i="1"/>
  <c r="BT173" i="1"/>
  <c r="BT177" i="1"/>
  <c r="BT203" i="1"/>
  <c r="BT215" i="1"/>
  <c r="BT193" i="1"/>
  <c r="BT187" i="1"/>
  <c r="BT268" i="1"/>
  <c r="BT218" i="1"/>
  <c r="BU218" i="1" s="1"/>
  <c r="BT300" i="1"/>
  <c r="BT157" i="1"/>
  <c r="BT156" i="1"/>
  <c r="BT289" i="1"/>
  <c r="BU243" i="1"/>
  <c r="BT222" i="1"/>
  <c r="BT212" i="1"/>
  <c r="BT320" i="1"/>
  <c r="BT271" i="1"/>
  <c r="BT97" i="1"/>
  <c r="BU97" i="1" s="1"/>
  <c r="BV97" i="1" s="1"/>
  <c r="BW97" i="1" s="1"/>
  <c r="BX97" i="1" s="1"/>
  <c r="BT98" i="1"/>
  <c r="BT306" i="1"/>
  <c r="BT262" i="1"/>
  <c r="BT283" i="1"/>
  <c r="BT273" i="1"/>
  <c r="BT311" i="1"/>
  <c r="BU220" i="1" l="1"/>
  <c r="BW106" i="1"/>
  <c r="BU242" i="1"/>
  <c r="BU279" i="1"/>
  <c r="BU256" i="1"/>
  <c r="BU277" i="1"/>
  <c r="BU316" i="1"/>
  <c r="BU121" i="1"/>
  <c r="BU122" i="1"/>
  <c r="BU117" i="1"/>
  <c r="BV117" i="1" s="1"/>
  <c r="BW117" i="1" s="1"/>
  <c r="BU154" i="1"/>
  <c r="BU281" i="1"/>
  <c r="BU247" i="1"/>
  <c r="BU177" i="1"/>
  <c r="BU246" i="1"/>
  <c r="BV69" i="1"/>
  <c r="BW69" i="1" s="1"/>
  <c r="BU292" i="1"/>
  <c r="BU282" i="1"/>
  <c r="BU262" i="1"/>
  <c r="BW104" i="1"/>
  <c r="BU167" i="1"/>
  <c r="BU227" i="1"/>
  <c r="BU259" i="1"/>
  <c r="BU257" i="1"/>
  <c r="BU184" i="1"/>
  <c r="BU206" i="1"/>
  <c r="BU260" i="1"/>
  <c r="BU258" i="1"/>
  <c r="BU275" i="1"/>
  <c r="BU208" i="1"/>
  <c r="BU273" i="1"/>
  <c r="BU239" i="1"/>
  <c r="BV238" i="1" s="1"/>
  <c r="BU197" i="1"/>
  <c r="BU240" i="1"/>
  <c r="BU268" i="1"/>
  <c r="BU165" i="1"/>
  <c r="BV84" i="1"/>
  <c r="BU159" i="1"/>
  <c r="BU182" i="1"/>
  <c r="BU162" i="1"/>
  <c r="BU137" i="1"/>
  <c r="BV137" i="1" s="1"/>
  <c r="BW137" i="1" s="1"/>
  <c r="BX137" i="1" s="1"/>
  <c r="BU138" i="1"/>
  <c r="BU311" i="1"/>
  <c r="BU300" i="1"/>
  <c r="BU196" i="1"/>
  <c r="BU195" i="1"/>
  <c r="BU233" i="1"/>
  <c r="BU285" i="1"/>
  <c r="BV243" i="1"/>
  <c r="BW105" i="1"/>
  <c r="BU302" i="1"/>
  <c r="BU286" i="1"/>
  <c r="BU304" i="1"/>
  <c r="BU173" i="1"/>
  <c r="BU198" i="1"/>
  <c r="BU231" i="1"/>
  <c r="BV146" i="1"/>
  <c r="BW146" i="1" s="1"/>
  <c r="BV237" i="1"/>
  <c r="BU309" i="1"/>
  <c r="BU305" i="1"/>
  <c r="BU308" i="1"/>
  <c r="BU161" i="1"/>
  <c r="BW103" i="1"/>
  <c r="BX103" i="1" s="1"/>
  <c r="BU193" i="1"/>
  <c r="BU222" i="1"/>
  <c r="BU163" i="1"/>
  <c r="BU280" i="1"/>
  <c r="BU75" i="1"/>
  <c r="BU212" i="1"/>
  <c r="BU215" i="1"/>
  <c r="BU278" i="1"/>
  <c r="BU74" i="1"/>
  <c r="BV83" i="1"/>
  <c r="BV82" i="1"/>
  <c r="BV71" i="1"/>
  <c r="BW71" i="1" s="1"/>
  <c r="BU175" i="1"/>
  <c r="BV86" i="1"/>
  <c r="BW86" i="1" s="1"/>
  <c r="BV87" i="1"/>
  <c r="BU294" i="1"/>
  <c r="BU210" i="1"/>
  <c r="BU179" i="1"/>
  <c r="BU191" i="1"/>
  <c r="BV126" i="1"/>
  <c r="BW126" i="1" s="1"/>
  <c r="BV127" i="1"/>
  <c r="BU291" i="1"/>
  <c r="BU201" i="1"/>
  <c r="BU298" i="1"/>
  <c r="BU272" i="1"/>
  <c r="BU234" i="1"/>
  <c r="BV235" i="1" s="1"/>
  <c r="BU265" i="1"/>
  <c r="BU318" i="1"/>
  <c r="BU232" i="1"/>
  <c r="BU187" i="1"/>
  <c r="BU251" i="1"/>
  <c r="BU264" i="1"/>
  <c r="BU289" i="1"/>
  <c r="BU230" i="1"/>
  <c r="BU266" i="1"/>
  <c r="BX131" i="1"/>
  <c r="BY131" i="1" s="1"/>
  <c r="BU172" i="1"/>
  <c r="BU296" i="1"/>
  <c r="BV245" i="1"/>
  <c r="BU287" i="1"/>
  <c r="BV147" i="1"/>
  <c r="BV148" i="1"/>
  <c r="BU180" i="1"/>
  <c r="BU320" i="1"/>
  <c r="BU73" i="1"/>
  <c r="BV73" i="1" s="1"/>
  <c r="BW73" i="1" s="1"/>
  <c r="BU170" i="1"/>
  <c r="BU288" i="1"/>
  <c r="BU174" i="1"/>
  <c r="BU253" i="1"/>
  <c r="BU204" i="1"/>
  <c r="BU319" i="1"/>
  <c r="BU211" i="1"/>
  <c r="BU312" i="1"/>
  <c r="BU217" i="1"/>
  <c r="BU77" i="1"/>
  <c r="BU157" i="1"/>
  <c r="BU64" i="1"/>
  <c r="BV64" i="1" s="1"/>
  <c r="BW64" i="1" s="1"/>
  <c r="BX64" i="1" s="1"/>
  <c r="BY64" i="1" s="1"/>
  <c r="BZ64" i="1" s="1"/>
  <c r="CA64" i="1" s="1"/>
  <c r="CB64" i="1" s="1"/>
  <c r="CC64" i="1" s="1"/>
  <c r="CD64" i="1" s="1"/>
  <c r="CE64" i="1" s="1"/>
  <c r="CF64" i="1" s="1"/>
  <c r="CG64" i="1" s="1"/>
  <c r="CH64" i="1" s="1"/>
  <c r="CI64" i="1" s="1"/>
  <c r="CJ64" i="1" s="1"/>
  <c r="CK64" i="1" s="1"/>
  <c r="CL64" i="1" s="1"/>
  <c r="CM64" i="1" s="1"/>
  <c r="CN64" i="1" s="1"/>
  <c r="CO64" i="1" s="1"/>
  <c r="CP64" i="1" s="1"/>
  <c r="CQ64" i="1" s="1"/>
  <c r="CR64" i="1" s="1"/>
  <c r="CS64" i="1" s="1"/>
  <c r="CT64" i="1" s="1"/>
  <c r="CU64" i="1" s="1"/>
  <c r="CV64" i="1" s="1"/>
  <c r="CW64" i="1" s="1"/>
  <c r="CX64" i="1" s="1"/>
  <c r="CY64" i="1" s="1"/>
  <c r="CZ64" i="1" s="1"/>
  <c r="DA64" i="1" s="1"/>
  <c r="DB64" i="1" s="1"/>
  <c r="DC64" i="1" s="1"/>
  <c r="DD64" i="1" s="1"/>
  <c r="DE64" i="1" s="1"/>
  <c r="DF64" i="1" s="1"/>
  <c r="DG64" i="1" s="1"/>
  <c r="DH64" i="1" s="1"/>
  <c r="DI64" i="1" s="1"/>
  <c r="DJ64" i="1" s="1"/>
  <c r="DK64" i="1" s="1"/>
  <c r="DL64" i="1" s="1"/>
  <c r="DM64" i="1" s="1"/>
  <c r="DN64" i="1" s="1"/>
  <c r="DO64" i="1" s="1"/>
  <c r="DP64" i="1" s="1"/>
  <c r="DQ64" i="1" s="1"/>
  <c r="DR64" i="1" s="1"/>
  <c r="DS64" i="1" s="1"/>
  <c r="DT64" i="1" s="1"/>
  <c r="DU64" i="1" s="1"/>
  <c r="DV64" i="1" s="1"/>
  <c r="DW64" i="1" s="1"/>
  <c r="DX64" i="1" s="1"/>
  <c r="DY64" i="1" s="1"/>
  <c r="DZ64" i="1" s="1"/>
  <c r="EA64" i="1" s="1"/>
  <c r="EB64" i="1" s="1"/>
  <c r="EC64" i="1" s="1"/>
  <c r="ED64" i="1" s="1"/>
  <c r="EE64" i="1" s="1"/>
  <c r="EF64" i="1" s="1"/>
  <c r="EG64" i="1" s="1"/>
  <c r="EH64" i="1" s="1"/>
  <c r="EI64" i="1" s="1"/>
  <c r="EJ64" i="1" s="1"/>
  <c r="EK64" i="1" s="1"/>
  <c r="EL64" i="1" s="1"/>
  <c r="EM64" i="1" s="1"/>
  <c r="EN64" i="1" s="1"/>
  <c r="EO64" i="1" s="1"/>
  <c r="EP64" i="1" s="1"/>
  <c r="EQ64" i="1" s="1"/>
  <c r="ER64" i="1" s="1"/>
  <c r="ES64" i="1" s="1"/>
  <c r="ET64" i="1" s="1"/>
  <c r="EU64" i="1" s="1"/>
  <c r="EV64" i="1" s="1"/>
  <c r="EW64" i="1" s="1"/>
  <c r="EX64" i="1" s="1"/>
  <c r="EY64" i="1" s="1"/>
  <c r="EZ64" i="1" s="1"/>
  <c r="FA64" i="1" s="1"/>
  <c r="FB64" i="1" s="1"/>
  <c r="FC64" i="1" s="1"/>
  <c r="FD64" i="1" s="1"/>
  <c r="FE64" i="1" s="1"/>
  <c r="FF64" i="1" s="1"/>
  <c r="FG64" i="1" s="1"/>
  <c r="FH64" i="1" s="1"/>
  <c r="FI64" i="1" s="1"/>
  <c r="FJ64" i="1" s="1"/>
  <c r="FK64" i="1" s="1"/>
  <c r="FL64" i="1" s="1"/>
  <c r="FM64" i="1" s="1"/>
  <c r="FN64" i="1" s="1"/>
  <c r="FO64" i="1" s="1"/>
  <c r="FP64" i="1" s="1"/>
  <c r="FQ64" i="1" s="1"/>
  <c r="FR64" i="1" s="1"/>
  <c r="FS64" i="1" s="1"/>
  <c r="FT64" i="1" s="1"/>
  <c r="FU64" i="1" s="1"/>
  <c r="FV64" i="1" s="1"/>
  <c r="FW64" i="1" s="1"/>
  <c r="FX64" i="1" s="1"/>
  <c r="FY64" i="1" s="1"/>
  <c r="FZ64" i="1" s="1"/>
  <c r="GA64" i="1" s="1"/>
  <c r="GB64" i="1" s="1"/>
  <c r="GC64" i="1" s="1"/>
  <c r="GD64" i="1" s="1"/>
  <c r="GE64" i="1" s="1"/>
  <c r="GF64" i="1" s="1"/>
  <c r="GG64" i="1" s="1"/>
  <c r="GH64" i="1" s="1"/>
  <c r="GI64" i="1" s="1"/>
  <c r="GJ64" i="1" s="1"/>
  <c r="GK64" i="1" s="1"/>
  <c r="GL64" i="1" s="1"/>
  <c r="GM64" i="1" s="1"/>
  <c r="GN64" i="1" s="1"/>
  <c r="GO64" i="1" s="1"/>
  <c r="GP64" i="1" s="1"/>
  <c r="GQ64" i="1" s="1"/>
  <c r="GR64" i="1" s="1"/>
  <c r="GS64" i="1" s="1"/>
  <c r="GT64" i="1" s="1"/>
  <c r="GU64" i="1" s="1"/>
  <c r="GV64" i="1" s="1"/>
  <c r="GW64" i="1" s="1"/>
  <c r="GX64" i="1" s="1"/>
  <c r="GY64" i="1" s="1"/>
  <c r="GZ64" i="1" s="1"/>
  <c r="HA64" i="1" s="1"/>
  <c r="HB64" i="1" s="1"/>
  <c r="HC64" i="1" s="1"/>
  <c r="HD64" i="1" s="1"/>
  <c r="HE64" i="1" s="1"/>
  <c r="HF64" i="1" s="1"/>
  <c r="HG64" i="1" s="1"/>
  <c r="HH64" i="1" s="1"/>
  <c r="HI64" i="1" s="1"/>
  <c r="HJ64" i="1" s="1"/>
  <c r="F66" i="25" s="1"/>
  <c r="BU225" i="1"/>
  <c r="BU315" i="1"/>
  <c r="BU109" i="1"/>
  <c r="BV109" i="1" s="1"/>
  <c r="BW109" i="1" s="1"/>
  <c r="BU166" i="1"/>
  <c r="BU249" i="1"/>
  <c r="BU98" i="1"/>
  <c r="BV98" i="1" s="1"/>
  <c r="BW98" i="1" s="1"/>
  <c r="BX98" i="1" s="1"/>
  <c r="BY98" i="1" s="1"/>
  <c r="BU99" i="1"/>
  <c r="BU293" i="1"/>
  <c r="BU171" i="1"/>
  <c r="BU214" i="1"/>
  <c r="BU226" i="1"/>
  <c r="BU313" i="1"/>
  <c r="BU314" i="1"/>
  <c r="BU164" i="1"/>
  <c r="BU267" i="1"/>
  <c r="BU207" i="1"/>
  <c r="BU142" i="1"/>
  <c r="BV142" i="1" s="1"/>
  <c r="BW142" i="1" s="1"/>
  <c r="BX142" i="1" s="1"/>
  <c r="BU143" i="1"/>
  <c r="BU92" i="1"/>
  <c r="BV92" i="1" s="1"/>
  <c r="BW92" i="1" s="1"/>
  <c r="BX92" i="1" s="1"/>
  <c r="BY92" i="1" s="1"/>
  <c r="BZ92" i="1" s="1"/>
  <c r="BU93" i="1"/>
  <c r="BU224" i="1"/>
  <c r="BV114" i="1"/>
  <c r="BW114" i="1" s="1"/>
  <c r="BV115" i="1"/>
  <c r="BU205" i="1"/>
  <c r="BU169" i="1"/>
  <c r="BU200" i="1"/>
  <c r="BU176" i="1"/>
  <c r="BU248" i="1"/>
  <c r="BV236" i="1"/>
  <c r="BU271" i="1"/>
  <c r="BU270" i="1"/>
  <c r="BU192" i="1"/>
  <c r="BW125" i="1"/>
  <c r="BU156" i="1"/>
  <c r="BU321" i="1"/>
  <c r="BU269" i="1"/>
  <c r="BU65" i="1"/>
  <c r="BU66" i="1"/>
  <c r="BV151" i="1"/>
  <c r="BW151" i="1" s="1"/>
  <c r="BX151" i="1" s="1"/>
  <c r="BV152" i="1"/>
  <c r="BV244" i="1"/>
  <c r="BU194" i="1"/>
  <c r="BU303" i="1"/>
  <c r="BU216" i="1"/>
  <c r="BU261" i="1"/>
  <c r="BU223" i="1"/>
  <c r="BU317" i="1"/>
  <c r="BU254" i="1"/>
  <c r="BU189" i="1"/>
  <c r="BU190" i="1"/>
  <c r="BU295" i="1"/>
  <c r="BU110" i="1"/>
  <c r="BU111" i="1"/>
  <c r="BU155" i="1"/>
  <c r="BU202" i="1"/>
  <c r="BU297" i="1"/>
  <c r="BU290" i="1"/>
  <c r="BU203" i="1"/>
  <c r="BU79" i="1"/>
  <c r="BV79" i="1" s="1"/>
  <c r="BU80" i="1"/>
  <c r="BU283" i="1"/>
  <c r="BU284" i="1"/>
  <c r="BU199" i="1"/>
  <c r="BU119" i="1"/>
  <c r="BV119" i="1" s="1"/>
  <c r="BU120" i="1"/>
  <c r="BV133" i="1"/>
  <c r="BW133" i="1" s="1"/>
  <c r="BX133" i="1" s="1"/>
  <c r="BY133" i="1" s="1"/>
  <c r="BV134" i="1"/>
  <c r="BU188" i="1"/>
  <c r="BU183" i="1"/>
  <c r="BU250" i="1"/>
  <c r="BU213" i="1"/>
  <c r="BU299" i="1"/>
  <c r="C65" i="25"/>
  <c r="HK63" i="1"/>
  <c r="K65" i="25" s="1"/>
  <c r="D65" i="25"/>
  <c r="F65" i="25"/>
  <c r="G65" i="25" s="1"/>
  <c r="B65" i="25"/>
  <c r="A65" i="25"/>
  <c r="E65" i="25"/>
  <c r="BU229" i="1"/>
  <c r="BU228" i="1"/>
  <c r="BU160" i="1"/>
  <c r="BU168" i="1"/>
  <c r="BV246" i="1"/>
  <c r="BU219" i="1"/>
  <c r="BU181" i="1"/>
  <c r="BU263" i="1"/>
  <c r="BU221" i="1"/>
  <c r="BU178" i="1"/>
  <c r="BU306" i="1"/>
  <c r="BU307" i="1"/>
  <c r="BU252" i="1"/>
  <c r="BU274" i="1"/>
  <c r="BV274" i="1" s="1"/>
  <c r="BU76" i="1"/>
  <c r="BU186" i="1"/>
  <c r="BU209" i="1"/>
  <c r="BU276" i="1"/>
  <c r="BU322" i="1"/>
  <c r="BW108" i="1"/>
  <c r="BW107" i="1"/>
  <c r="BX107" i="1" s="1"/>
  <c r="BU185" i="1"/>
  <c r="BU310" i="1"/>
  <c r="BU301" i="1"/>
  <c r="BV242" i="1"/>
  <c r="BU158" i="1"/>
  <c r="BV278" i="1" l="1"/>
  <c r="BV256" i="1"/>
  <c r="BV280" i="1"/>
  <c r="BV322" i="1"/>
  <c r="BV118" i="1"/>
  <c r="BW118" i="1" s="1"/>
  <c r="BX118" i="1" s="1"/>
  <c r="BV122" i="1"/>
  <c r="BV123" i="1"/>
  <c r="BV207" i="1"/>
  <c r="BV261" i="1"/>
  <c r="BV166" i="1"/>
  <c r="BX105" i="1"/>
  <c r="BW244" i="1"/>
  <c r="BV257" i="1"/>
  <c r="BV240" i="1"/>
  <c r="BV301" i="1"/>
  <c r="BV239" i="1"/>
  <c r="BW238" i="1" s="1"/>
  <c r="BV241" i="1"/>
  <c r="BW242" i="1" s="1"/>
  <c r="BV258" i="1"/>
  <c r="BV221" i="1"/>
  <c r="BV209" i="1"/>
  <c r="BV197" i="1"/>
  <c r="BX104" i="1"/>
  <c r="BY104" i="1" s="1"/>
  <c r="BV259" i="1"/>
  <c r="BV183" i="1"/>
  <c r="BV287" i="1"/>
  <c r="BV196" i="1"/>
  <c r="BV267" i="1"/>
  <c r="BV163" i="1"/>
  <c r="BV303" i="1"/>
  <c r="BV279" i="1"/>
  <c r="BV160" i="1"/>
  <c r="BV178" i="1"/>
  <c r="BV232" i="1"/>
  <c r="BV286" i="1"/>
  <c r="BV263" i="1"/>
  <c r="BV162" i="1"/>
  <c r="BV299" i="1"/>
  <c r="BV281" i="1"/>
  <c r="BV138" i="1"/>
  <c r="BW138" i="1" s="1"/>
  <c r="BX138" i="1" s="1"/>
  <c r="BY138" i="1" s="1"/>
  <c r="BV139" i="1"/>
  <c r="BV293" i="1"/>
  <c r="BW70" i="1"/>
  <c r="BX70" i="1" s="1"/>
  <c r="BV172" i="1"/>
  <c r="BV233" i="1"/>
  <c r="BV174" i="1"/>
  <c r="BV76" i="1"/>
  <c r="BV75" i="1"/>
  <c r="BV234" i="1"/>
  <c r="BV205" i="1"/>
  <c r="BW72" i="1"/>
  <c r="BX72" i="1" s="1"/>
  <c r="BV297" i="1"/>
  <c r="BV248" i="1"/>
  <c r="BV74" i="1"/>
  <c r="BW74" i="1" s="1"/>
  <c r="BX74" i="1" s="1"/>
  <c r="BV295" i="1"/>
  <c r="BV317" i="1"/>
  <c r="BW85" i="1"/>
  <c r="BV192" i="1"/>
  <c r="BV181" i="1"/>
  <c r="BV320" i="1"/>
  <c r="BW83" i="1"/>
  <c r="BV194" i="1"/>
  <c r="BV231" i="1"/>
  <c r="BV315" i="1"/>
  <c r="BW88" i="1"/>
  <c r="BW87" i="1"/>
  <c r="BX87" i="1" s="1"/>
  <c r="BV211" i="1"/>
  <c r="BW84" i="1"/>
  <c r="BW127" i="1"/>
  <c r="BX127" i="1" s="1"/>
  <c r="BW128" i="1"/>
  <c r="BV220" i="1"/>
  <c r="BV168" i="1"/>
  <c r="BV188" i="1"/>
  <c r="BV265" i="1"/>
  <c r="BV306" i="1"/>
  <c r="BV266" i="1"/>
  <c r="BW147" i="1"/>
  <c r="BV226" i="1"/>
  <c r="BV268" i="1"/>
  <c r="BV213" i="1"/>
  <c r="BV216" i="1"/>
  <c r="BV288" i="1"/>
  <c r="BV252" i="1"/>
  <c r="BV290" i="1"/>
  <c r="BV173" i="1"/>
  <c r="BV292" i="1"/>
  <c r="BV254" i="1"/>
  <c r="BV260" i="1"/>
  <c r="BY132" i="1"/>
  <c r="BZ132" i="1" s="1"/>
  <c r="BV319" i="1"/>
  <c r="BV204" i="1"/>
  <c r="BV171" i="1"/>
  <c r="BV206" i="1"/>
  <c r="BV199" i="1"/>
  <c r="BV190" i="1"/>
  <c r="BV202" i="1"/>
  <c r="BW148" i="1"/>
  <c r="BW149" i="1"/>
  <c r="BV179" i="1"/>
  <c r="C66" i="25"/>
  <c r="BV169" i="1"/>
  <c r="BV227" i="1"/>
  <c r="D66" i="25"/>
  <c r="BV191" i="1"/>
  <c r="BV212" i="1"/>
  <c r="BV229" i="1"/>
  <c r="BV313" i="1"/>
  <c r="BV185" i="1"/>
  <c r="BV283" i="1"/>
  <c r="A66" i="25"/>
  <c r="BV270" i="1"/>
  <c r="HK64" i="1"/>
  <c r="K66" i="25" s="1"/>
  <c r="BV156" i="1"/>
  <c r="BV251" i="1"/>
  <c r="E66" i="25"/>
  <c r="BX106" i="1"/>
  <c r="BY106" i="1" s="1"/>
  <c r="BX108" i="1"/>
  <c r="BY108" i="1" s="1"/>
  <c r="G66" i="25"/>
  <c r="B66" i="25"/>
  <c r="BV198" i="1"/>
  <c r="BV264" i="1"/>
  <c r="BV255" i="1"/>
  <c r="BV276" i="1"/>
  <c r="BV277" i="1"/>
  <c r="BV300" i="1"/>
  <c r="BV208" i="1"/>
  <c r="BV170" i="1"/>
  <c r="BV250" i="1"/>
  <c r="BV225" i="1"/>
  <c r="BV224" i="1"/>
  <c r="BV214" i="1"/>
  <c r="BV77" i="1"/>
  <c r="BV193" i="1"/>
  <c r="BV310" i="1"/>
  <c r="BV309" i="1"/>
  <c r="BV176" i="1"/>
  <c r="BV175" i="1"/>
  <c r="BV210" i="1"/>
  <c r="BV99" i="1"/>
  <c r="BW99" i="1" s="1"/>
  <c r="BX99" i="1" s="1"/>
  <c r="BY99" i="1" s="1"/>
  <c r="BZ99" i="1" s="1"/>
  <c r="BV100" i="1"/>
  <c r="BV186" i="1"/>
  <c r="BV289" i="1"/>
  <c r="BV262" i="1"/>
  <c r="BV167" i="1"/>
  <c r="BW167" i="1" s="1"/>
  <c r="BV78" i="1"/>
  <c r="BV275" i="1"/>
  <c r="BV180" i="1"/>
  <c r="BV223" i="1"/>
  <c r="BV65" i="1"/>
  <c r="BW65" i="1" s="1"/>
  <c r="BX65" i="1" s="1"/>
  <c r="BY65" i="1" s="1"/>
  <c r="BZ65" i="1" s="1"/>
  <c r="CA65" i="1" s="1"/>
  <c r="CB65" i="1" s="1"/>
  <c r="CC65" i="1" s="1"/>
  <c r="CD65" i="1" s="1"/>
  <c r="CE65" i="1" s="1"/>
  <c r="CF65" i="1" s="1"/>
  <c r="CG65" i="1" s="1"/>
  <c r="CH65" i="1" s="1"/>
  <c r="CI65" i="1" s="1"/>
  <c r="CJ65" i="1" s="1"/>
  <c r="CK65" i="1" s="1"/>
  <c r="CL65" i="1" s="1"/>
  <c r="CM65" i="1" s="1"/>
  <c r="CN65" i="1" s="1"/>
  <c r="CO65" i="1" s="1"/>
  <c r="CP65" i="1" s="1"/>
  <c r="CQ65" i="1" s="1"/>
  <c r="CR65" i="1" s="1"/>
  <c r="CS65" i="1" s="1"/>
  <c r="CT65" i="1" s="1"/>
  <c r="CU65" i="1" s="1"/>
  <c r="CV65" i="1" s="1"/>
  <c r="CW65" i="1" s="1"/>
  <c r="CX65" i="1" s="1"/>
  <c r="CY65" i="1" s="1"/>
  <c r="CZ65" i="1" s="1"/>
  <c r="DA65" i="1" s="1"/>
  <c r="DB65" i="1" s="1"/>
  <c r="DC65" i="1" s="1"/>
  <c r="DD65" i="1" s="1"/>
  <c r="DE65" i="1" s="1"/>
  <c r="DF65" i="1" s="1"/>
  <c r="DG65" i="1" s="1"/>
  <c r="DH65" i="1" s="1"/>
  <c r="DI65" i="1" s="1"/>
  <c r="DJ65" i="1" s="1"/>
  <c r="DK65" i="1" s="1"/>
  <c r="DL65" i="1" s="1"/>
  <c r="DM65" i="1" s="1"/>
  <c r="DN65" i="1" s="1"/>
  <c r="DO65" i="1" s="1"/>
  <c r="DP65" i="1" s="1"/>
  <c r="DQ65" i="1" s="1"/>
  <c r="DR65" i="1" s="1"/>
  <c r="DS65" i="1" s="1"/>
  <c r="DT65" i="1" s="1"/>
  <c r="DU65" i="1" s="1"/>
  <c r="DV65" i="1" s="1"/>
  <c r="DW65" i="1" s="1"/>
  <c r="DX65" i="1" s="1"/>
  <c r="DY65" i="1" s="1"/>
  <c r="DZ65" i="1" s="1"/>
  <c r="EA65" i="1" s="1"/>
  <c r="EB65" i="1" s="1"/>
  <c r="EC65" i="1" s="1"/>
  <c r="ED65" i="1" s="1"/>
  <c r="EE65" i="1" s="1"/>
  <c r="EF65" i="1" s="1"/>
  <c r="EG65" i="1" s="1"/>
  <c r="EH65" i="1" s="1"/>
  <c r="EI65" i="1" s="1"/>
  <c r="EJ65" i="1" s="1"/>
  <c r="EK65" i="1" s="1"/>
  <c r="EL65" i="1" s="1"/>
  <c r="EM65" i="1" s="1"/>
  <c r="EN65" i="1" s="1"/>
  <c r="EO65" i="1" s="1"/>
  <c r="EP65" i="1" s="1"/>
  <c r="EQ65" i="1" s="1"/>
  <c r="ER65" i="1" s="1"/>
  <c r="ES65" i="1" s="1"/>
  <c r="ET65" i="1" s="1"/>
  <c r="EU65" i="1" s="1"/>
  <c r="EV65" i="1" s="1"/>
  <c r="EW65" i="1" s="1"/>
  <c r="EX65" i="1" s="1"/>
  <c r="EY65" i="1" s="1"/>
  <c r="EZ65" i="1" s="1"/>
  <c r="FA65" i="1" s="1"/>
  <c r="FB65" i="1" s="1"/>
  <c r="FC65" i="1" s="1"/>
  <c r="FD65" i="1" s="1"/>
  <c r="FE65" i="1" s="1"/>
  <c r="FF65" i="1" s="1"/>
  <c r="FG65" i="1" s="1"/>
  <c r="FH65" i="1" s="1"/>
  <c r="FI65" i="1" s="1"/>
  <c r="FJ65" i="1" s="1"/>
  <c r="FK65" i="1" s="1"/>
  <c r="FL65" i="1" s="1"/>
  <c r="FM65" i="1" s="1"/>
  <c r="FN65" i="1" s="1"/>
  <c r="FO65" i="1" s="1"/>
  <c r="FP65" i="1" s="1"/>
  <c r="FQ65" i="1" s="1"/>
  <c r="FR65" i="1" s="1"/>
  <c r="FS65" i="1" s="1"/>
  <c r="FT65" i="1" s="1"/>
  <c r="FU65" i="1" s="1"/>
  <c r="FV65" i="1" s="1"/>
  <c r="FW65" i="1" s="1"/>
  <c r="FX65" i="1" s="1"/>
  <c r="FY65" i="1" s="1"/>
  <c r="FZ65" i="1" s="1"/>
  <c r="GA65" i="1" s="1"/>
  <c r="GB65" i="1" s="1"/>
  <c r="GC65" i="1" s="1"/>
  <c r="GD65" i="1" s="1"/>
  <c r="GE65" i="1" s="1"/>
  <c r="GF65" i="1" s="1"/>
  <c r="GG65" i="1" s="1"/>
  <c r="GH65" i="1" s="1"/>
  <c r="GI65" i="1" s="1"/>
  <c r="GJ65" i="1" s="1"/>
  <c r="GK65" i="1" s="1"/>
  <c r="GL65" i="1" s="1"/>
  <c r="GM65" i="1" s="1"/>
  <c r="GN65" i="1" s="1"/>
  <c r="GO65" i="1" s="1"/>
  <c r="GP65" i="1" s="1"/>
  <c r="GQ65" i="1" s="1"/>
  <c r="GR65" i="1" s="1"/>
  <c r="GS65" i="1" s="1"/>
  <c r="GT65" i="1" s="1"/>
  <c r="GU65" i="1" s="1"/>
  <c r="GV65" i="1" s="1"/>
  <c r="GW65" i="1" s="1"/>
  <c r="GX65" i="1" s="1"/>
  <c r="GY65" i="1" s="1"/>
  <c r="GZ65" i="1" s="1"/>
  <c r="HA65" i="1" s="1"/>
  <c r="HB65" i="1" s="1"/>
  <c r="HC65" i="1" s="1"/>
  <c r="HD65" i="1" s="1"/>
  <c r="HE65" i="1" s="1"/>
  <c r="HF65" i="1" s="1"/>
  <c r="HG65" i="1" s="1"/>
  <c r="HH65" i="1" s="1"/>
  <c r="HI65" i="1" s="1"/>
  <c r="HJ65" i="1" s="1"/>
  <c r="BV217" i="1"/>
  <c r="BV93" i="1"/>
  <c r="BW93" i="1" s="1"/>
  <c r="BX93" i="1" s="1"/>
  <c r="BY93" i="1" s="1"/>
  <c r="BZ93" i="1" s="1"/>
  <c r="CA93" i="1" s="1"/>
  <c r="BV94" i="1"/>
  <c r="BV296" i="1"/>
  <c r="BV222" i="1"/>
  <c r="BV195" i="1"/>
  <c r="BV311" i="1"/>
  <c r="BV184" i="1"/>
  <c r="BW243" i="1"/>
  <c r="BV305" i="1"/>
  <c r="BV66" i="1"/>
  <c r="BV67" i="1"/>
  <c r="BV159" i="1"/>
  <c r="BV158" i="1"/>
  <c r="BV307" i="1"/>
  <c r="BV218" i="1"/>
  <c r="BV219" i="1"/>
  <c r="BV228" i="1"/>
  <c r="BV161" i="1"/>
  <c r="BW134" i="1"/>
  <c r="BX134" i="1" s="1"/>
  <c r="BY134" i="1" s="1"/>
  <c r="BZ134" i="1" s="1"/>
  <c r="BW135" i="1"/>
  <c r="BV80" i="1"/>
  <c r="BW80" i="1" s="1"/>
  <c r="BV81" i="1"/>
  <c r="BV298" i="1"/>
  <c r="BV189" i="1"/>
  <c r="BW152" i="1"/>
  <c r="BX152" i="1" s="1"/>
  <c r="BY152" i="1" s="1"/>
  <c r="BV269" i="1"/>
  <c r="BW245" i="1"/>
  <c r="BV271" i="1"/>
  <c r="BV200" i="1"/>
  <c r="BW115" i="1"/>
  <c r="BX115" i="1" s="1"/>
  <c r="BW116" i="1"/>
  <c r="BV143" i="1"/>
  <c r="BW143" i="1" s="1"/>
  <c r="BX143" i="1" s="1"/>
  <c r="BY143" i="1" s="1"/>
  <c r="BV144" i="1"/>
  <c r="BV164" i="1"/>
  <c r="BW163" i="1" s="1"/>
  <c r="BV165" i="1"/>
  <c r="BV302" i="1"/>
  <c r="BV282" i="1"/>
  <c r="BV155" i="1"/>
  <c r="BV154" i="1"/>
  <c r="BW153" i="1" s="1"/>
  <c r="BV294" i="1"/>
  <c r="BV291" i="1"/>
  <c r="BV215" i="1"/>
  <c r="BV308" i="1"/>
  <c r="BV187" i="1"/>
  <c r="BX109" i="1"/>
  <c r="BV120" i="1"/>
  <c r="BW120" i="1" s="1"/>
  <c r="BV121" i="1"/>
  <c r="BV203" i="1"/>
  <c r="BV111" i="1"/>
  <c r="BV112" i="1"/>
  <c r="BV247" i="1"/>
  <c r="BW247" i="1" s="1"/>
  <c r="BV321" i="1"/>
  <c r="BW236" i="1"/>
  <c r="BW237" i="1"/>
  <c r="BV312" i="1"/>
  <c r="BV316" i="1"/>
  <c r="BV273" i="1"/>
  <c r="BV230" i="1"/>
  <c r="BV318" i="1"/>
  <c r="BV177" i="1"/>
  <c r="BX147" i="1"/>
  <c r="BV284" i="1"/>
  <c r="BV285" i="1"/>
  <c r="BV157" i="1"/>
  <c r="BV110" i="1"/>
  <c r="BW110" i="1" s="1"/>
  <c r="BX110" i="1" s="1"/>
  <c r="BV182" i="1"/>
  <c r="BX126" i="1"/>
  <c r="BV253" i="1"/>
  <c r="BV249" i="1"/>
  <c r="BV314" i="1"/>
  <c r="BV304" i="1"/>
  <c r="BV201" i="1"/>
  <c r="BV272" i="1"/>
  <c r="BW279" i="1" l="1"/>
  <c r="BW239" i="1"/>
  <c r="BW123" i="1"/>
  <c r="BW124" i="1"/>
  <c r="BW119" i="1"/>
  <c r="BX119" i="1" s="1"/>
  <c r="BY119" i="1" s="1"/>
  <c r="BW316" i="1"/>
  <c r="BW321" i="1"/>
  <c r="BW298" i="1"/>
  <c r="BW241" i="1"/>
  <c r="BW260" i="1"/>
  <c r="BW253" i="1"/>
  <c r="BW257" i="1"/>
  <c r="BW234" i="1"/>
  <c r="BW294" i="1"/>
  <c r="BW235" i="1"/>
  <c r="BX236" i="1" s="1"/>
  <c r="BW240" i="1"/>
  <c r="BX239" i="1" s="1"/>
  <c r="BW208" i="1"/>
  <c r="BW258" i="1"/>
  <c r="BW264" i="1"/>
  <c r="BX243" i="1"/>
  <c r="BW280" i="1"/>
  <c r="BW255" i="1"/>
  <c r="BW287" i="1"/>
  <c r="BW267" i="1"/>
  <c r="BW300" i="1"/>
  <c r="BW76" i="1"/>
  <c r="BW182" i="1"/>
  <c r="BW302" i="1"/>
  <c r="BY105" i="1"/>
  <c r="BZ105" i="1" s="1"/>
  <c r="BW262" i="1"/>
  <c r="BW173" i="1"/>
  <c r="BX71" i="1"/>
  <c r="BY71" i="1" s="1"/>
  <c r="BW233" i="1"/>
  <c r="BW232" i="1"/>
  <c r="BW75" i="1"/>
  <c r="BX75" i="1" s="1"/>
  <c r="BY75" i="1" s="1"/>
  <c r="BX73" i="1"/>
  <c r="BY73" i="1" s="1"/>
  <c r="BW296" i="1"/>
  <c r="BW139" i="1"/>
  <c r="BX139" i="1" s="1"/>
  <c r="BY139" i="1" s="1"/>
  <c r="BZ139" i="1" s="1"/>
  <c r="BW140" i="1"/>
  <c r="BW221" i="1"/>
  <c r="BW206" i="1"/>
  <c r="BW184" i="1"/>
  <c r="BW189" i="1"/>
  <c r="BW249" i="1"/>
  <c r="BW230" i="1"/>
  <c r="BW289" i="1"/>
  <c r="BX86" i="1"/>
  <c r="BW193" i="1"/>
  <c r="BW195" i="1"/>
  <c r="BW228" i="1"/>
  <c r="BW265" i="1"/>
  <c r="BW212" i="1"/>
  <c r="BW269" i="1"/>
  <c r="BW203" i="1"/>
  <c r="BW172" i="1"/>
  <c r="BX148" i="1"/>
  <c r="BY148" i="1" s="1"/>
  <c r="BX85" i="1"/>
  <c r="BX84" i="1"/>
  <c r="BW180" i="1"/>
  <c r="BW314" i="1"/>
  <c r="BX89" i="1"/>
  <c r="BX88" i="1"/>
  <c r="BY88" i="1" s="1"/>
  <c r="BW275" i="1"/>
  <c r="BW213" i="1"/>
  <c r="BW187" i="1"/>
  <c r="BY107" i="1"/>
  <c r="BZ107" i="1" s="1"/>
  <c r="BW259" i="1"/>
  <c r="BW215" i="1"/>
  <c r="BW198" i="1"/>
  <c r="BW266" i="1"/>
  <c r="BW160" i="1"/>
  <c r="BX128" i="1"/>
  <c r="BY128" i="1" s="1"/>
  <c r="BX129" i="1"/>
  <c r="BW312" i="1"/>
  <c r="BW263" i="1"/>
  <c r="BW282" i="1"/>
  <c r="BW170" i="1"/>
  <c r="BW177" i="1"/>
  <c r="BW196" i="1"/>
  <c r="BW291" i="1"/>
  <c r="BW205" i="1"/>
  <c r="BW251" i="1"/>
  <c r="BW256" i="1"/>
  <c r="BZ133" i="1"/>
  <c r="CA133" i="1" s="1"/>
  <c r="BW191" i="1"/>
  <c r="BW315" i="1"/>
  <c r="BW246" i="1"/>
  <c r="BX246" i="1" s="1"/>
  <c r="BX149" i="1"/>
  <c r="BX150" i="1"/>
  <c r="BW288" i="1"/>
  <c r="BW293" i="1"/>
  <c r="BW231" i="1"/>
  <c r="BW79" i="1"/>
  <c r="BX242" i="1"/>
  <c r="BW201" i="1"/>
  <c r="BW304" i="1"/>
  <c r="BW273" i="1"/>
  <c r="BY109" i="1"/>
  <c r="BZ109" i="1" s="1"/>
  <c r="BW219" i="1"/>
  <c r="BW155" i="1"/>
  <c r="BW202" i="1"/>
  <c r="BW308" i="1"/>
  <c r="BW181" i="1"/>
  <c r="BW175" i="1"/>
  <c r="BW197" i="1"/>
  <c r="BW77" i="1"/>
  <c r="BW157" i="1"/>
  <c r="BW229" i="1"/>
  <c r="BW217" i="1"/>
  <c r="BW301" i="1"/>
  <c r="BW284" i="1"/>
  <c r="BW268" i="1"/>
  <c r="BW223" i="1"/>
  <c r="BW270" i="1"/>
  <c r="BW283" i="1"/>
  <c r="BW100" i="1"/>
  <c r="BX100" i="1" s="1"/>
  <c r="BY100" i="1" s="1"/>
  <c r="BZ100" i="1" s="1"/>
  <c r="CA100" i="1" s="1"/>
  <c r="BW101" i="1"/>
  <c r="BW252" i="1"/>
  <c r="BX116" i="1"/>
  <c r="BY116" i="1" s="1"/>
  <c r="BX117" i="1"/>
  <c r="BW261" i="1"/>
  <c r="BW161" i="1"/>
  <c r="BW162" i="1"/>
  <c r="BW158" i="1"/>
  <c r="BW214" i="1"/>
  <c r="BW183" i="1"/>
  <c r="BW276" i="1"/>
  <c r="BW305" i="1"/>
  <c r="BW272" i="1"/>
  <c r="BW254" i="1"/>
  <c r="BW318" i="1"/>
  <c r="BW319" i="1"/>
  <c r="BW112" i="1"/>
  <c r="BW113" i="1"/>
  <c r="BW159" i="1"/>
  <c r="BW174" i="1"/>
  <c r="BW311" i="1"/>
  <c r="BW171" i="1"/>
  <c r="BW186" i="1"/>
  <c r="BW209" i="1"/>
  <c r="BW210" i="1"/>
  <c r="BW211" i="1"/>
  <c r="BW317" i="1"/>
  <c r="BW313" i="1"/>
  <c r="BW156" i="1"/>
  <c r="BW299" i="1"/>
  <c r="BW144" i="1"/>
  <c r="BX144" i="1" s="1"/>
  <c r="BY144" i="1" s="1"/>
  <c r="BZ144" i="1" s="1"/>
  <c r="BW145" i="1"/>
  <c r="BW277" i="1"/>
  <c r="BW278" i="1"/>
  <c r="BW303" i="1"/>
  <c r="BW111" i="1"/>
  <c r="BX111" i="1" s="1"/>
  <c r="BY111" i="1" s="1"/>
  <c r="BW200" i="1"/>
  <c r="BW67" i="1"/>
  <c r="BW68" i="1"/>
  <c r="BX244" i="1"/>
  <c r="BW192" i="1"/>
  <c r="BW78" i="1"/>
  <c r="BW179" i="1"/>
  <c r="BW194" i="1"/>
  <c r="BW176" i="1"/>
  <c r="BY127" i="1"/>
  <c r="BY110" i="1"/>
  <c r="BW274" i="1"/>
  <c r="BW216" i="1"/>
  <c r="BW271" i="1"/>
  <c r="BW81" i="1"/>
  <c r="BX81" i="1" s="1"/>
  <c r="BW82" i="1"/>
  <c r="BW218" i="1"/>
  <c r="BW66" i="1"/>
  <c r="BX66" i="1" s="1"/>
  <c r="BY66" i="1" s="1"/>
  <c r="BZ66" i="1" s="1"/>
  <c r="CA66" i="1" s="1"/>
  <c r="CB66" i="1" s="1"/>
  <c r="CC66" i="1" s="1"/>
  <c r="CD66" i="1" s="1"/>
  <c r="CE66" i="1" s="1"/>
  <c r="CF66" i="1" s="1"/>
  <c r="CG66" i="1" s="1"/>
  <c r="CH66" i="1" s="1"/>
  <c r="CI66" i="1" s="1"/>
  <c r="CJ66" i="1" s="1"/>
  <c r="CK66" i="1" s="1"/>
  <c r="CL66" i="1" s="1"/>
  <c r="CM66" i="1" s="1"/>
  <c r="CN66" i="1" s="1"/>
  <c r="CO66" i="1" s="1"/>
  <c r="CP66" i="1" s="1"/>
  <c r="CQ66" i="1" s="1"/>
  <c r="CR66" i="1" s="1"/>
  <c r="CS66" i="1" s="1"/>
  <c r="CT66" i="1" s="1"/>
  <c r="CU66" i="1" s="1"/>
  <c r="CV66" i="1" s="1"/>
  <c r="CW66" i="1" s="1"/>
  <c r="CX66" i="1" s="1"/>
  <c r="CY66" i="1" s="1"/>
  <c r="CZ66" i="1" s="1"/>
  <c r="DA66" i="1" s="1"/>
  <c r="DB66" i="1" s="1"/>
  <c r="DC66" i="1" s="1"/>
  <c r="DD66" i="1" s="1"/>
  <c r="DE66" i="1" s="1"/>
  <c r="DF66" i="1" s="1"/>
  <c r="DG66" i="1" s="1"/>
  <c r="DH66" i="1" s="1"/>
  <c r="DI66" i="1" s="1"/>
  <c r="DJ66" i="1" s="1"/>
  <c r="DK66" i="1" s="1"/>
  <c r="DL66" i="1" s="1"/>
  <c r="DM66" i="1" s="1"/>
  <c r="DN66" i="1" s="1"/>
  <c r="DO66" i="1" s="1"/>
  <c r="DP66" i="1" s="1"/>
  <c r="DQ66" i="1" s="1"/>
  <c r="DR66" i="1" s="1"/>
  <c r="DS66" i="1" s="1"/>
  <c r="DT66" i="1" s="1"/>
  <c r="DU66" i="1" s="1"/>
  <c r="DV66" i="1" s="1"/>
  <c r="DW66" i="1" s="1"/>
  <c r="DX66" i="1" s="1"/>
  <c r="DY66" i="1" s="1"/>
  <c r="DZ66" i="1" s="1"/>
  <c r="EA66" i="1" s="1"/>
  <c r="EB66" i="1" s="1"/>
  <c r="EC66" i="1" s="1"/>
  <c r="ED66" i="1" s="1"/>
  <c r="EE66" i="1" s="1"/>
  <c r="EF66" i="1" s="1"/>
  <c r="EG66" i="1" s="1"/>
  <c r="EH66" i="1" s="1"/>
  <c r="EI66" i="1" s="1"/>
  <c r="EJ66" i="1" s="1"/>
  <c r="EK66" i="1" s="1"/>
  <c r="EL66" i="1" s="1"/>
  <c r="EM66" i="1" s="1"/>
  <c r="EN66" i="1" s="1"/>
  <c r="EO66" i="1" s="1"/>
  <c r="EP66" i="1" s="1"/>
  <c r="EQ66" i="1" s="1"/>
  <c r="ER66" i="1" s="1"/>
  <c r="ES66" i="1" s="1"/>
  <c r="ET66" i="1" s="1"/>
  <c r="EU66" i="1" s="1"/>
  <c r="EV66" i="1" s="1"/>
  <c r="EW66" i="1" s="1"/>
  <c r="EX66" i="1" s="1"/>
  <c r="EY66" i="1" s="1"/>
  <c r="EZ66" i="1" s="1"/>
  <c r="FA66" i="1" s="1"/>
  <c r="FB66" i="1" s="1"/>
  <c r="FC66" i="1" s="1"/>
  <c r="FD66" i="1" s="1"/>
  <c r="FE66" i="1" s="1"/>
  <c r="FF66" i="1" s="1"/>
  <c r="FG66" i="1" s="1"/>
  <c r="FH66" i="1" s="1"/>
  <c r="FI66" i="1" s="1"/>
  <c r="FJ66" i="1" s="1"/>
  <c r="FK66" i="1" s="1"/>
  <c r="FL66" i="1" s="1"/>
  <c r="FM66" i="1" s="1"/>
  <c r="FN66" i="1" s="1"/>
  <c r="FO66" i="1" s="1"/>
  <c r="FP66" i="1" s="1"/>
  <c r="FQ66" i="1" s="1"/>
  <c r="FR66" i="1" s="1"/>
  <c r="FS66" i="1" s="1"/>
  <c r="FT66" i="1" s="1"/>
  <c r="FU66" i="1" s="1"/>
  <c r="FV66" i="1" s="1"/>
  <c r="FW66" i="1" s="1"/>
  <c r="FX66" i="1" s="1"/>
  <c r="FY66" i="1" s="1"/>
  <c r="FZ66" i="1" s="1"/>
  <c r="GA66" i="1" s="1"/>
  <c r="GB66" i="1" s="1"/>
  <c r="GC66" i="1" s="1"/>
  <c r="GD66" i="1" s="1"/>
  <c r="GE66" i="1" s="1"/>
  <c r="GF66" i="1" s="1"/>
  <c r="GG66" i="1" s="1"/>
  <c r="GH66" i="1" s="1"/>
  <c r="GI66" i="1" s="1"/>
  <c r="GJ66" i="1" s="1"/>
  <c r="GK66" i="1" s="1"/>
  <c r="GL66" i="1" s="1"/>
  <c r="GM66" i="1" s="1"/>
  <c r="GN66" i="1" s="1"/>
  <c r="GO66" i="1" s="1"/>
  <c r="GP66" i="1" s="1"/>
  <c r="GQ66" i="1" s="1"/>
  <c r="GR66" i="1" s="1"/>
  <c r="GS66" i="1" s="1"/>
  <c r="GT66" i="1" s="1"/>
  <c r="GU66" i="1" s="1"/>
  <c r="GV66" i="1" s="1"/>
  <c r="GW66" i="1" s="1"/>
  <c r="GX66" i="1" s="1"/>
  <c r="GY66" i="1" s="1"/>
  <c r="GZ66" i="1" s="1"/>
  <c r="HA66" i="1" s="1"/>
  <c r="HB66" i="1" s="1"/>
  <c r="HC66" i="1" s="1"/>
  <c r="HD66" i="1" s="1"/>
  <c r="HE66" i="1" s="1"/>
  <c r="HF66" i="1" s="1"/>
  <c r="HG66" i="1" s="1"/>
  <c r="HH66" i="1" s="1"/>
  <c r="HI66" i="1" s="1"/>
  <c r="HJ66" i="1" s="1"/>
  <c r="BW190" i="1"/>
  <c r="BW222" i="1"/>
  <c r="BW281" i="1"/>
  <c r="BW320" i="1"/>
  <c r="BW188" i="1"/>
  <c r="BW248" i="1"/>
  <c r="BW207" i="1"/>
  <c r="BW224" i="1"/>
  <c r="BW168" i="1"/>
  <c r="BW227" i="1"/>
  <c r="BX135" i="1"/>
  <c r="BY135" i="1" s="1"/>
  <c r="BZ135" i="1" s="1"/>
  <c r="CA135" i="1" s="1"/>
  <c r="BX136" i="1"/>
  <c r="B67" i="25"/>
  <c r="F67" i="25"/>
  <c r="G67" i="25" s="1"/>
  <c r="E67" i="25"/>
  <c r="A67" i="25"/>
  <c r="C67" i="25"/>
  <c r="HK65" i="1"/>
  <c r="K67" i="25" s="1"/>
  <c r="D67" i="25"/>
  <c r="BW297" i="1"/>
  <c r="BW309" i="1"/>
  <c r="BW225" i="1"/>
  <c r="BW295" i="1"/>
  <c r="BW226" i="1"/>
  <c r="BW322" i="1"/>
  <c r="BX237" i="1"/>
  <c r="BX238" i="1"/>
  <c r="BW121" i="1"/>
  <c r="BX121" i="1" s="1"/>
  <c r="BW122" i="1"/>
  <c r="BW306" i="1"/>
  <c r="BW165" i="1"/>
  <c r="BW166" i="1"/>
  <c r="BW178" i="1"/>
  <c r="BW94" i="1"/>
  <c r="BX94" i="1" s="1"/>
  <c r="BY94" i="1" s="1"/>
  <c r="BZ94" i="1" s="1"/>
  <c r="CA94" i="1" s="1"/>
  <c r="CB94" i="1" s="1"/>
  <c r="BW95" i="1"/>
  <c r="BW285" i="1"/>
  <c r="BW286" i="1"/>
  <c r="BW154" i="1"/>
  <c r="BW164" i="1"/>
  <c r="BW199" i="1"/>
  <c r="BW307" i="1"/>
  <c r="BW185" i="1"/>
  <c r="BW292" i="1"/>
  <c r="BW220" i="1"/>
  <c r="BW204" i="1"/>
  <c r="BW310" i="1"/>
  <c r="BW250" i="1"/>
  <c r="BW290" i="1"/>
  <c r="BW169" i="1"/>
  <c r="BX120" i="1" l="1"/>
  <c r="BY120" i="1" s="1"/>
  <c r="BZ120" i="1" s="1"/>
  <c r="BX241" i="1"/>
  <c r="BX322" i="1"/>
  <c r="BX240" i="1"/>
  <c r="BX124" i="1"/>
  <c r="BX125" i="1"/>
  <c r="BX248" i="1"/>
  <c r="BX295" i="1"/>
  <c r="BX297" i="1"/>
  <c r="BZ106" i="1"/>
  <c r="CA106" i="1" s="1"/>
  <c r="BX234" i="1"/>
  <c r="BY235" i="1" s="1"/>
  <c r="BX235" i="1"/>
  <c r="BX231" i="1"/>
  <c r="BX301" i="1"/>
  <c r="BX299" i="1"/>
  <c r="BX77" i="1"/>
  <c r="BX264" i="1"/>
  <c r="BX259" i="1"/>
  <c r="BX208" i="1"/>
  <c r="BX261" i="1"/>
  <c r="BX288" i="1"/>
  <c r="BX256" i="1"/>
  <c r="BX263" i="1"/>
  <c r="BX154" i="1"/>
  <c r="BX76" i="1"/>
  <c r="BY76" i="1" s="1"/>
  <c r="BZ76" i="1" s="1"/>
  <c r="BY72" i="1"/>
  <c r="BX268" i="1"/>
  <c r="BX233" i="1"/>
  <c r="BX266" i="1"/>
  <c r="BY74" i="1"/>
  <c r="BZ74" i="1" s="1"/>
  <c r="BX232" i="1"/>
  <c r="BX181" i="1"/>
  <c r="BX202" i="1"/>
  <c r="BX194" i="1"/>
  <c r="BX220" i="1"/>
  <c r="BX204" i="1"/>
  <c r="BX274" i="1"/>
  <c r="BX229" i="1"/>
  <c r="BX257" i="1"/>
  <c r="BX140" i="1"/>
  <c r="BY140" i="1" s="1"/>
  <c r="BZ140" i="1" s="1"/>
  <c r="CA140" i="1" s="1"/>
  <c r="BX141" i="1"/>
  <c r="BX183" i="1"/>
  <c r="BX315" i="1"/>
  <c r="BX171" i="1"/>
  <c r="BX271" i="1"/>
  <c r="BY86" i="1"/>
  <c r="BX188" i="1"/>
  <c r="BX192" i="1"/>
  <c r="BX290" i="1"/>
  <c r="BX222" i="1"/>
  <c r="BX265" i="1"/>
  <c r="BX245" i="1"/>
  <c r="BY244" i="1" s="1"/>
  <c r="BX80" i="1"/>
  <c r="BX160" i="1"/>
  <c r="BX214" i="1"/>
  <c r="BX197" i="1"/>
  <c r="BX230" i="1"/>
  <c r="BY87" i="1"/>
  <c r="BX228" i="1"/>
  <c r="BX176" i="1"/>
  <c r="BX156" i="1"/>
  <c r="BX258" i="1"/>
  <c r="BX313" i="1"/>
  <c r="BY85" i="1"/>
  <c r="BX78" i="1"/>
  <c r="BY90" i="1"/>
  <c r="BY89" i="1"/>
  <c r="BZ89" i="1" s="1"/>
  <c r="BX269" i="1"/>
  <c r="BZ108" i="1"/>
  <c r="CA108" i="1" s="1"/>
  <c r="BX292" i="1"/>
  <c r="BX267" i="1"/>
  <c r="BX281" i="1"/>
  <c r="BX216" i="1"/>
  <c r="BX314" i="1"/>
  <c r="BX178" i="1"/>
  <c r="BY129" i="1"/>
  <c r="BZ129" i="1" s="1"/>
  <c r="BY130" i="1"/>
  <c r="BY149" i="1"/>
  <c r="BX157" i="1"/>
  <c r="BX196" i="1"/>
  <c r="BX209" i="1"/>
  <c r="BX304" i="1"/>
  <c r="BX182" i="1"/>
  <c r="BX218" i="1"/>
  <c r="BX303" i="1"/>
  <c r="BX169" i="1"/>
  <c r="BX185" i="1"/>
  <c r="BX252" i="1"/>
  <c r="BX320" i="1"/>
  <c r="BX167" i="1"/>
  <c r="BX195" i="1"/>
  <c r="BX300" i="1"/>
  <c r="BX250" i="1"/>
  <c r="BX302" i="1"/>
  <c r="CA134" i="1"/>
  <c r="CB134" i="1" s="1"/>
  <c r="BX317" i="1"/>
  <c r="BX283" i="1"/>
  <c r="BX285" i="1"/>
  <c r="BZ111" i="1"/>
  <c r="BY150" i="1"/>
  <c r="BY151" i="1"/>
  <c r="BX162" i="1"/>
  <c r="BX225" i="1"/>
  <c r="BX289" i="1"/>
  <c r="BX165" i="1"/>
  <c r="BX284" i="1"/>
  <c r="BX112" i="1"/>
  <c r="BY112" i="1" s="1"/>
  <c r="BZ112" i="1" s="1"/>
  <c r="CA112" i="1" s="1"/>
  <c r="BX177" i="1"/>
  <c r="BY240" i="1"/>
  <c r="BX277" i="1"/>
  <c r="BX307" i="1"/>
  <c r="BX175" i="1"/>
  <c r="BX310" i="1"/>
  <c r="BX67" i="1"/>
  <c r="BY67" i="1" s="1"/>
  <c r="BZ67" i="1" s="1"/>
  <c r="CA67" i="1" s="1"/>
  <c r="CB67" i="1" s="1"/>
  <c r="CC67" i="1" s="1"/>
  <c r="CD67" i="1" s="1"/>
  <c r="CE67" i="1" s="1"/>
  <c r="CF67" i="1" s="1"/>
  <c r="CG67" i="1" s="1"/>
  <c r="CH67" i="1" s="1"/>
  <c r="CI67" i="1" s="1"/>
  <c r="CJ67" i="1" s="1"/>
  <c r="CK67" i="1" s="1"/>
  <c r="CL67" i="1" s="1"/>
  <c r="CM67" i="1" s="1"/>
  <c r="CN67" i="1" s="1"/>
  <c r="CO67" i="1" s="1"/>
  <c r="CP67" i="1" s="1"/>
  <c r="CQ67" i="1" s="1"/>
  <c r="CR67" i="1" s="1"/>
  <c r="CS67" i="1" s="1"/>
  <c r="CT67" i="1" s="1"/>
  <c r="CU67" i="1" s="1"/>
  <c r="CV67" i="1" s="1"/>
  <c r="CW67" i="1" s="1"/>
  <c r="CX67" i="1" s="1"/>
  <c r="CY67" i="1" s="1"/>
  <c r="CZ67" i="1" s="1"/>
  <c r="DA67" i="1" s="1"/>
  <c r="DB67" i="1" s="1"/>
  <c r="DC67" i="1" s="1"/>
  <c r="DD67" i="1" s="1"/>
  <c r="DE67" i="1" s="1"/>
  <c r="DF67" i="1" s="1"/>
  <c r="DG67" i="1" s="1"/>
  <c r="DH67" i="1" s="1"/>
  <c r="DI67" i="1" s="1"/>
  <c r="DJ67" i="1" s="1"/>
  <c r="DK67" i="1" s="1"/>
  <c r="DL67" i="1" s="1"/>
  <c r="DM67" i="1" s="1"/>
  <c r="DN67" i="1" s="1"/>
  <c r="DO67" i="1" s="1"/>
  <c r="DP67" i="1" s="1"/>
  <c r="DQ67" i="1" s="1"/>
  <c r="DR67" i="1" s="1"/>
  <c r="DS67" i="1" s="1"/>
  <c r="DT67" i="1" s="1"/>
  <c r="DU67" i="1" s="1"/>
  <c r="DV67" i="1" s="1"/>
  <c r="DW67" i="1" s="1"/>
  <c r="DX67" i="1" s="1"/>
  <c r="DY67" i="1" s="1"/>
  <c r="DZ67" i="1" s="1"/>
  <c r="EA67" i="1" s="1"/>
  <c r="EB67" i="1" s="1"/>
  <c r="EC67" i="1" s="1"/>
  <c r="ED67" i="1" s="1"/>
  <c r="EE67" i="1" s="1"/>
  <c r="EF67" i="1" s="1"/>
  <c r="EG67" i="1" s="1"/>
  <c r="EH67" i="1" s="1"/>
  <c r="EI67" i="1" s="1"/>
  <c r="EJ67" i="1" s="1"/>
  <c r="EK67" i="1" s="1"/>
  <c r="EL67" i="1" s="1"/>
  <c r="EM67" i="1" s="1"/>
  <c r="EN67" i="1" s="1"/>
  <c r="EO67" i="1" s="1"/>
  <c r="EP67" i="1" s="1"/>
  <c r="EQ67" i="1" s="1"/>
  <c r="ER67" i="1" s="1"/>
  <c r="ES67" i="1" s="1"/>
  <c r="ET67" i="1" s="1"/>
  <c r="EU67" i="1" s="1"/>
  <c r="EV67" i="1" s="1"/>
  <c r="EW67" i="1" s="1"/>
  <c r="EX67" i="1" s="1"/>
  <c r="EY67" i="1" s="1"/>
  <c r="EZ67" i="1" s="1"/>
  <c r="FA67" i="1" s="1"/>
  <c r="FB67" i="1" s="1"/>
  <c r="FC67" i="1" s="1"/>
  <c r="FD67" i="1" s="1"/>
  <c r="FE67" i="1" s="1"/>
  <c r="FF67" i="1" s="1"/>
  <c r="FG67" i="1" s="1"/>
  <c r="FH67" i="1" s="1"/>
  <c r="FI67" i="1" s="1"/>
  <c r="FJ67" i="1" s="1"/>
  <c r="FK67" i="1" s="1"/>
  <c r="FL67" i="1" s="1"/>
  <c r="FM67" i="1" s="1"/>
  <c r="FN67" i="1" s="1"/>
  <c r="FO67" i="1" s="1"/>
  <c r="FP67" i="1" s="1"/>
  <c r="FQ67" i="1" s="1"/>
  <c r="FR67" i="1" s="1"/>
  <c r="FS67" i="1" s="1"/>
  <c r="FT67" i="1" s="1"/>
  <c r="FU67" i="1" s="1"/>
  <c r="FV67" i="1" s="1"/>
  <c r="FW67" i="1" s="1"/>
  <c r="FX67" i="1" s="1"/>
  <c r="FY67" i="1" s="1"/>
  <c r="FZ67" i="1" s="1"/>
  <c r="GA67" i="1" s="1"/>
  <c r="GB67" i="1" s="1"/>
  <c r="GC67" i="1" s="1"/>
  <c r="GD67" i="1" s="1"/>
  <c r="GE67" i="1" s="1"/>
  <c r="GF67" i="1" s="1"/>
  <c r="GG67" i="1" s="1"/>
  <c r="GH67" i="1" s="1"/>
  <c r="GI67" i="1" s="1"/>
  <c r="GJ67" i="1" s="1"/>
  <c r="GK67" i="1" s="1"/>
  <c r="GL67" i="1" s="1"/>
  <c r="GM67" i="1" s="1"/>
  <c r="GN67" i="1" s="1"/>
  <c r="GO67" i="1" s="1"/>
  <c r="GP67" i="1" s="1"/>
  <c r="GQ67" i="1" s="1"/>
  <c r="GR67" i="1" s="1"/>
  <c r="GS67" i="1" s="1"/>
  <c r="GT67" i="1" s="1"/>
  <c r="GU67" i="1" s="1"/>
  <c r="GV67" i="1" s="1"/>
  <c r="GW67" i="1" s="1"/>
  <c r="GX67" i="1" s="1"/>
  <c r="GY67" i="1" s="1"/>
  <c r="GZ67" i="1" s="1"/>
  <c r="HA67" i="1" s="1"/>
  <c r="HB67" i="1" s="1"/>
  <c r="HC67" i="1" s="1"/>
  <c r="HD67" i="1" s="1"/>
  <c r="HE67" i="1" s="1"/>
  <c r="HF67" i="1" s="1"/>
  <c r="HG67" i="1" s="1"/>
  <c r="HH67" i="1" s="1"/>
  <c r="HI67" i="1" s="1"/>
  <c r="HJ67" i="1" s="1"/>
  <c r="F69" i="25" s="1"/>
  <c r="BX159" i="1"/>
  <c r="BY236" i="1"/>
  <c r="BX306" i="1"/>
  <c r="BX226" i="1"/>
  <c r="BY241" i="1"/>
  <c r="BX280" i="1"/>
  <c r="BX172" i="1"/>
  <c r="BX219" i="1"/>
  <c r="BX282" i="1"/>
  <c r="BX186" i="1"/>
  <c r="BX189" i="1"/>
  <c r="BX272" i="1"/>
  <c r="BX153" i="1"/>
  <c r="BX217" i="1"/>
  <c r="BY117" i="1"/>
  <c r="BZ117" i="1" s="1"/>
  <c r="BY118" i="1"/>
  <c r="BX170" i="1"/>
  <c r="BX227" i="1"/>
  <c r="BZ110" i="1"/>
  <c r="CA110" i="1" s="1"/>
  <c r="BX184" i="1"/>
  <c r="BX179" i="1"/>
  <c r="BX298" i="1"/>
  <c r="BX79" i="1"/>
  <c r="BX275" i="1"/>
  <c r="BX213" i="1"/>
  <c r="BX193" i="1"/>
  <c r="BX199" i="1"/>
  <c r="BX198" i="1"/>
  <c r="BX286" i="1"/>
  <c r="BX287" i="1"/>
  <c r="BX205" i="1"/>
  <c r="BX122" i="1"/>
  <c r="BY122" i="1" s="1"/>
  <c r="BX123" i="1"/>
  <c r="BX168" i="1"/>
  <c r="BX190" i="1"/>
  <c r="BX191" i="1"/>
  <c r="BX221" i="1"/>
  <c r="BZ128" i="1"/>
  <c r="BX200" i="1"/>
  <c r="BX201" i="1"/>
  <c r="BX262" i="1"/>
  <c r="BX270" i="1"/>
  <c r="BX101" i="1"/>
  <c r="BY101" i="1" s="1"/>
  <c r="BZ101" i="1" s="1"/>
  <c r="CA101" i="1" s="1"/>
  <c r="CB101" i="1" s="1"/>
  <c r="BX102" i="1"/>
  <c r="BX260" i="1"/>
  <c r="BZ72" i="1"/>
  <c r="BX309" i="1"/>
  <c r="BX224" i="1"/>
  <c r="BX293" i="1"/>
  <c r="BX249" i="1"/>
  <c r="BX319" i="1"/>
  <c r="BX318" i="1"/>
  <c r="BX305" i="1"/>
  <c r="BX276" i="1"/>
  <c r="BY243" i="1"/>
  <c r="BX163" i="1"/>
  <c r="B68" i="25"/>
  <c r="C68" i="25"/>
  <c r="D68" i="25"/>
  <c r="HK66" i="1"/>
  <c r="K68" i="25" s="1"/>
  <c r="F68" i="25"/>
  <c r="G68" i="25" s="1"/>
  <c r="E68" i="25"/>
  <c r="A68" i="25"/>
  <c r="BX296" i="1"/>
  <c r="BX308" i="1"/>
  <c r="BX278" i="1"/>
  <c r="BX279" i="1"/>
  <c r="BX145" i="1"/>
  <c r="BY145" i="1" s="1"/>
  <c r="BZ145" i="1" s="1"/>
  <c r="CA145" i="1" s="1"/>
  <c r="BX146" i="1"/>
  <c r="BX311" i="1"/>
  <c r="BX294" i="1"/>
  <c r="BX158" i="1"/>
  <c r="BX291" i="1"/>
  <c r="BY242" i="1"/>
  <c r="BX164" i="1"/>
  <c r="BY237" i="1"/>
  <c r="BY136" i="1"/>
  <c r="BZ136" i="1" s="1"/>
  <c r="CA136" i="1" s="1"/>
  <c r="CB136" i="1" s="1"/>
  <c r="BY137" i="1"/>
  <c r="BX203" i="1"/>
  <c r="BX253" i="1"/>
  <c r="BX211" i="1"/>
  <c r="BX212" i="1"/>
  <c r="BX174" i="1"/>
  <c r="BX173" i="1"/>
  <c r="BX187" i="1"/>
  <c r="BX321" i="1"/>
  <c r="BX247" i="1"/>
  <c r="BX215" i="1"/>
  <c r="BX223" i="1"/>
  <c r="BY238" i="1"/>
  <c r="BY239" i="1"/>
  <c r="BX207" i="1"/>
  <c r="BX206" i="1"/>
  <c r="BX95" i="1"/>
  <c r="BY95" i="1" s="1"/>
  <c r="BZ95" i="1" s="1"/>
  <c r="CA95" i="1" s="1"/>
  <c r="CB95" i="1" s="1"/>
  <c r="CC95" i="1" s="1"/>
  <c r="BX96" i="1"/>
  <c r="BX166" i="1"/>
  <c r="BX273" i="1"/>
  <c r="BX82" i="1"/>
  <c r="BY82" i="1" s="1"/>
  <c r="BX83" i="1"/>
  <c r="BX68" i="1"/>
  <c r="BX69" i="1"/>
  <c r="BX312" i="1"/>
  <c r="BX180" i="1"/>
  <c r="BX210" i="1"/>
  <c r="BX113" i="1"/>
  <c r="BX114" i="1"/>
  <c r="BX254" i="1"/>
  <c r="BX255" i="1"/>
  <c r="BX161" i="1"/>
  <c r="BX316" i="1"/>
  <c r="BX155" i="1"/>
  <c r="BX251" i="1"/>
  <c r="BY121" i="1" l="1"/>
  <c r="BZ121" i="1" s="1"/>
  <c r="CA121" i="1" s="1"/>
  <c r="BY78" i="1"/>
  <c r="BY153" i="1"/>
  <c r="BY296" i="1"/>
  <c r="BY298" i="1"/>
  <c r="BY125" i="1"/>
  <c r="BY126" i="1"/>
  <c r="BY234" i="1"/>
  <c r="BZ235" i="1" s="1"/>
  <c r="BY80" i="1"/>
  <c r="BY300" i="1"/>
  <c r="BY155" i="1"/>
  <c r="BY264" i="1"/>
  <c r="BY289" i="1"/>
  <c r="BZ73" i="1"/>
  <c r="CA73" i="1" s="1"/>
  <c r="BY265" i="1"/>
  <c r="BY260" i="1"/>
  <c r="BY233" i="1"/>
  <c r="BZ75" i="1"/>
  <c r="CA75" i="1" s="1"/>
  <c r="BY221" i="1"/>
  <c r="BY193" i="1"/>
  <c r="BY230" i="1"/>
  <c r="BY232" i="1"/>
  <c r="BY184" i="1"/>
  <c r="BY231" i="1"/>
  <c r="BY196" i="1"/>
  <c r="BY246" i="1"/>
  <c r="BY203" i="1"/>
  <c r="BY176" i="1"/>
  <c r="BY258" i="1"/>
  <c r="BY291" i="1"/>
  <c r="BZ87" i="1"/>
  <c r="CA107" i="1"/>
  <c r="CB107" i="1" s="1"/>
  <c r="BY141" i="1"/>
  <c r="BZ141" i="1" s="1"/>
  <c r="CA141" i="1" s="1"/>
  <c r="CB141" i="1" s="1"/>
  <c r="BY142" i="1"/>
  <c r="BY266" i="1"/>
  <c r="BZ86" i="1"/>
  <c r="BY182" i="1"/>
  <c r="BY305" i="1"/>
  <c r="BY195" i="1"/>
  <c r="BY270" i="1"/>
  <c r="BY197" i="1"/>
  <c r="BY229" i="1"/>
  <c r="BY321" i="1"/>
  <c r="BY245" i="1"/>
  <c r="BZ244" i="1" s="1"/>
  <c r="BY282" i="1"/>
  <c r="BY177" i="1"/>
  <c r="BY268" i="1"/>
  <c r="BY257" i="1"/>
  <c r="BY284" i="1"/>
  <c r="BY215" i="1"/>
  <c r="BY219" i="1"/>
  <c r="BY314" i="1"/>
  <c r="BY77" i="1"/>
  <c r="BZ77" i="1" s="1"/>
  <c r="CA77" i="1" s="1"/>
  <c r="BZ88" i="1"/>
  <c r="BY251" i="1"/>
  <c r="BY249" i="1"/>
  <c r="BY79" i="1"/>
  <c r="BZ79" i="1" s="1"/>
  <c r="BY267" i="1"/>
  <c r="BY303" i="1"/>
  <c r="BY169" i="1"/>
  <c r="BZ150" i="1"/>
  <c r="BZ91" i="1"/>
  <c r="BZ90" i="1"/>
  <c r="CA90" i="1" s="1"/>
  <c r="BZ149" i="1"/>
  <c r="BY158" i="1"/>
  <c r="BY161" i="1"/>
  <c r="BY170" i="1"/>
  <c r="BZ130" i="1"/>
  <c r="CA130" i="1" s="1"/>
  <c r="BZ131" i="1"/>
  <c r="BY302" i="1"/>
  <c r="BY301" i="1"/>
  <c r="BY297" i="1"/>
  <c r="BY188" i="1"/>
  <c r="BY308" i="1"/>
  <c r="BY166" i="1"/>
  <c r="BY295" i="1"/>
  <c r="BY168" i="1"/>
  <c r="BY178" i="1"/>
  <c r="CB135" i="1"/>
  <c r="CC135" i="1" s="1"/>
  <c r="BY192" i="1"/>
  <c r="BY223" i="1"/>
  <c r="BY318" i="1"/>
  <c r="BY277" i="1"/>
  <c r="BY273" i="1"/>
  <c r="BY206" i="1"/>
  <c r="CA111" i="1"/>
  <c r="CB111" i="1" s="1"/>
  <c r="CA109" i="1"/>
  <c r="BY317" i="1"/>
  <c r="G69" i="25"/>
  <c r="BZ151" i="1"/>
  <c r="BZ152" i="1"/>
  <c r="BY227" i="1"/>
  <c r="BY299" i="1"/>
  <c r="BY160" i="1"/>
  <c r="BY163" i="1"/>
  <c r="B69" i="25"/>
  <c r="BY172" i="1"/>
  <c r="BY174" i="1"/>
  <c r="BZ243" i="1"/>
  <c r="BY293" i="1"/>
  <c r="BY198" i="1"/>
  <c r="E69" i="25"/>
  <c r="HK67" i="1"/>
  <c r="K69" i="25" s="1"/>
  <c r="BY167" i="1"/>
  <c r="BY279" i="1"/>
  <c r="BY276" i="1"/>
  <c r="C69" i="25"/>
  <c r="BY304" i="1"/>
  <c r="BY220" i="1"/>
  <c r="D69" i="25"/>
  <c r="BZ237" i="1"/>
  <c r="BY186" i="1"/>
  <c r="A69" i="25"/>
  <c r="BY210" i="1"/>
  <c r="BY154" i="1"/>
  <c r="BZ154" i="1" s="1"/>
  <c r="BY322" i="1"/>
  <c r="BY272" i="1"/>
  <c r="BY156" i="1"/>
  <c r="BY252" i="1"/>
  <c r="BY316" i="1"/>
  <c r="BY315" i="1"/>
  <c r="BY180" i="1"/>
  <c r="BY181" i="1"/>
  <c r="BY185" i="1"/>
  <c r="BZ239" i="1"/>
  <c r="BY248" i="1"/>
  <c r="BY247" i="1"/>
  <c r="BY212" i="1"/>
  <c r="BZ137" i="1"/>
  <c r="CA137" i="1" s="1"/>
  <c r="CB137" i="1" s="1"/>
  <c r="CC137" i="1" s="1"/>
  <c r="BZ138" i="1"/>
  <c r="BY164" i="1"/>
  <c r="BY294" i="1"/>
  <c r="BY259" i="1"/>
  <c r="BY309" i="1"/>
  <c r="BY204" i="1"/>
  <c r="CA129" i="1"/>
  <c r="BY123" i="1"/>
  <c r="BZ123" i="1" s="1"/>
  <c r="BY124" i="1"/>
  <c r="BY307" i="1"/>
  <c r="BY194" i="1"/>
  <c r="BY306" i="1"/>
  <c r="BY313" i="1"/>
  <c r="BY312" i="1"/>
  <c r="BY290" i="1"/>
  <c r="BZ238" i="1"/>
  <c r="BY162" i="1"/>
  <c r="BY211" i="1"/>
  <c r="BY311" i="1"/>
  <c r="BY261" i="1"/>
  <c r="BY250" i="1"/>
  <c r="BY275" i="1"/>
  <c r="BY189" i="1"/>
  <c r="BY280" i="1"/>
  <c r="BY228" i="1"/>
  <c r="BY256" i="1"/>
  <c r="BY255" i="1"/>
  <c r="BZ242" i="1"/>
  <c r="BY209" i="1"/>
  <c r="BY262" i="1"/>
  <c r="BY263" i="1"/>
  <c r="BY205" i="1"/>
  <c r="BY222" i="1"/>
  <c r="BY271" i="1"/>
  <c r="BZ236" i="1"/>
  <c r="BY69" i="1"/>
  <c r="BY70" i="1"/>
  <c r="BY81" i="1"/>
  <c r="BZ81" i="1" s="1"/>
  <c r="BY146" i="1"/>
  <c r="BZ146" i="1" s="1"/>
  <c r="CA146" i="1" s="1"/>
  <c r="CB146" i="1" s="1"/>
  <c r="BY147" i="1"/>
  <c r="BY319" i="1"/>
  <c r="BY171" i="1"/>
  <c r="BY190" i="1"/>
  <c r="BY191" i="1"/>
  <c r="BY287" i="1"/>
  <c r="BY288" i="1"/>
  <c r="BZ118" i="1"/>
  <c r="CA118" i="1" s="1"/>
  <c r="BZ119" i="1"/>
  <c r="BY281" i="1"/>
  <c r="BY254" i="1"/>
  <c r="BY114" i="1"/>
  <c r="BY115" i="1"/>
  <c r="BY216" i="1"/>
  <c r="BY286" i="1"/>
  <c r="BZ241" i="1"/>
  <c r="BY310" i="1"/>
  <c r="BY175" i="1"/>
  <c r="BY113" i="1"/>
  <c r="BZ113" i="1" s="1"/>
  <c r="CA113" i="1" s="1"/>
  <c r="CB113" i="1" s="1"/>
  <c r="BY96" i="1"/>
  <c r="BZ96" i="1" s="1"/>
  <c r="CA96" i="1" s="1"/>
  <c r="CB96" i="1" s="1"/>
  <c r="CC96" i="1" s="1"/>
  <c r="CD96" i="1" s="1"/>
  <c r="BY97" i="1"/>
  <c r="BY207" i="1"/>
  <c r="BY292" i="1"/>
  <c r="BY187" i="1"/>
  <c r="BY183" i="1"/>
  <c r="BY285" i="1"/>
  <c r="BY102" i="1"/>
  <c r="BZ102" i="1" s="1"/>
  <c r="CA102" i="1" s="1"/>
  <c r="CB102" i="1" s="1"/>
  <c r="CC102" i="1" s="1"/>
  <c r="BY103" i="1"/>
  <c r="BY201" i="1"/>
  <c r="BY202" i="1"/>
  <c r="BY274" i="1"/>
  <c r="BY213" i="1"/>
  <c r="BY218" i="1"/>
  <c r="BY217" i="1"/>
  <c r="BY226" i="1"/>
  <c r="BY320" i="1"/>
  <c r="BY214" i="1"/>
  <c r="BY68" i="1"/>
  <c r="BZ68" i="1" s="1"/>
  <c r="CA68" i="1" s="1"/>
  <c r="CB68" i="1" s="1"/>
  <c r="CC68" i="1" s="1"/>
  <c r="CD68" i="1" s="1"/>
  <c r="CE68" i="1" s="1"/>
  <c r="CF68" i="1" s="1"/>
  <c r="CG68" i="1" s="1"/>
  <c r="CH68" i="1" s="1"/>
  <c r="CI68" i="1" s="1"/>
  <c r="CJ68" i="1" s="1"/>
  <c r="CK68" i="1" s="1"/>
  <c r="CL68" i="1" s="1"/>
  <c r="CM68" i="1" s="1"/>
  <c r="CN68" i="1" s="1"/>
  <c r="CO68" i="1" s="1"/>
  <c r="CP68" i="1" s="1"/>
  <c r="CQ68" i="1" s="1"/>
  <c r="CR68" i="1" s="1"/>
  <c r="CS68" i="1" s="1"/>
  <c r="CT68" i="1" s="1"/>
  <c r="CU68" i="1" s="1"/>
  <c r="CV68" i="1" s="1"/>
  <c r="CW68" i="1" s="1"/>
  <c r="CX68" i="1" s="1"/>
  <c r="CY68" i="1" s="1"/>
  <c r="CZ68" i="1" s="1"/>
  <c r="DA68" i="1" s="1"/>
  <c r="DB68" i="1" s="1"/>
  <c r="DC68" i="1" s="1"/>
  <c r="DD68" i="1" s="1"/>
  <c r="DE68" i="1" s="1"/>
  <c r="DF68" i="1" s="1"/>
  <c r="DG68" i="1" s="1"/>
  <c r="DH68" i="1" s="1"/>
  <c r="DI68" i="1" s="1"/>
  <c r="DJ68" i="1" s="1"/>
  <c r="DK68" i="1" s="1"/>
  <c r="DL68" i="1" s="1"/>
  <c r="DM68" i="1" s="1"/>
  <c r="DN68" i="1" s="1"/>
  <c r="DO68" i="1" s="1"/>
  <c r="DP68" i="1" s="1"/>
  <c r="DQ68" i="1" s="1"/>
  <c r="DR68" i="1" s="1"/>
  <c r="DS68" i="1" s="1"/>
  <c r="DT68" i="1" s="1"/>
  <c r="DU68" i="1" s="1"/>
  <c r="DV68" i="1" s="1"/>
  <c r="DW68" i="1" s="1"/>
  <c r="DX68" i="1" s="1"/>
  <c r="DY68" i="1" s="1"/>
  <c r="DZ68" i="1" s="1"/>
  <c r="EA68" i="1" s="1"/>
  <c r="EB68" i="1" s="1"/>
  <c r="EC68" i="1" s="1"/>
  <c r="ED68" i="1" s="1"/>
  <c r="EE68" i="1" s="1"/>
  <c r="EF68" i="1" s="1"/>
  <c r="EG68" i="1" s="1"/>
  <c r="EH68" i="1" s="1"/>
  <c r="EI68" i="1" s="1"/>
  <c r="EJ68" i="1" s="1"/>
  <c r="EK68" i="1" s="1"/>
  <c r="EL68" i="1" s="1"/>
  <c r="EM68" i="1" s="1"/>
  <c r="EN68" i="1" s="1"/>
  <c r="EO68" i="1" s="1"/>
  <c r="EP68" i="1" s="1"/>
  <c r="EQ68" i="1" s="1"/>
  <c r="ER68" i="1" s="1"/>
  <c r="ES68" i="1" s="1"/>
  <c r="ET68" i="1" s="1"/>
  <c r="EU68" i="1" s="1"/>
  <c r="EV68" i="1" s="1"/>
  <c r="EW68" i="1" s="1"/>
  <c r="EX68" i="1" s="1"/>
  <c r="EY68" i="1" s="1"/>
  <c r="EZ68" i="1" s="1"/>
  <c r="FA68" i="1" s="1"/>
  <c r="FB68" i="1" s="1"/>
  <c r="FC68" i="1" s="1"/>
  <c r="FD68" i="1" s="1"/>
  <c r="FE68" i="1" s="1"/>
  <c r="FF68" i="1" s="1"/>
  <c r="FG68" i="1" s="1"/>
  <c r="FH68" i="1" s="1"/>
  <c r="FI68" i="1" s="1"/>
  <c r="FJ68" i="1" s="1"/>
  <c r="FK68" i="1" s="1"/>
  <c r="FL68" i="1" s="1"/>
  <c r="FM68" i="1" s="1"/>
  <c r="FN68" i="1" s="1"/>
  <c r="FO68" i="1" s="1"/>
  <c r="FP68" i="1" s="1"/>
  <c r="FQ68" i="1" s="1"/>
  <c r="FR68" i="1" s="1"/>
  <c r="FS68" i="1" s="1"/>
  <c r="FT68" i="1" s="1"/>
  <c r="FU68" i="1" s="1"/>
  <c r="FV68" i="1" s="1"/>
  <c r="FW68" i="1" s="1"/>
  <c r="FX68" i="1" s="1"/>
  <c r="FY68" i="1" s="1"/>
  <c r="FZ68" i="1" s="1"/>
  <c r="GA68" i="1" s="1"/>
  <c r="GB68" i="1" s="1"/>
  <c r="GC68" i="1" s="1"/>
  <c r="GD68" i="1" s="1"/>
  <c r="GE68" i="1" s="1"/>
  <c r="GF68" i="1" s="1"/>
  <c r="GG68" i="1" s="1"/>
  <c r="GH68" i="1" s="1"/>
  <c r="GI68" i="1" s="1"/>
  <c r="GJ68" i="1" s="1"/>
  <c r="GK68" i="1" s="1"/>
  <c r="GL68" i="1" s="1"/>
  <c r="GM68" i="1" s="1"/>
  <c r="GN68" i="1" s="1"/>
  <c r="GO68" i="1" s="1"/>
  <c r="GP68" i="1" s="1"/>
  <c r="GQ68" i="1" s="1"/>
  <c r="GR68" i="1" s="1"/>
  <c r="GS68" i="1" s="1"/>
  <c r="GT68" i="1" s="1"/>
  <c r="GU68" i="1" s="1"/>
  <c r="GV68" i="1" s="1"/>
  <c r="GW68" i="1" s="1"/>
  <c r="GX68" i="1" s="1"/>
  <c r="GY68" i="1" s="1"/>
  <c r="GZ68" i="1" s="1"/>
  <c r="HA68" i="1" s="1"/>
  <c r="HB68" i="1" s="1"/>
  <c r="HC68" i="1" s="1"/>
  <c r="HD68" i="1" s="1"/>
  <c r="HE68" i="1" s="1"/>
  <c r="HF68" i="1" s="1"/>
  <c r="HG68" i="1" s="1"/>
  <c r="HH68" i="1" s="1"/>
  <c r="HI68" i="1" s="1"/>
  <c r="HJ68" i="1" s="1"/>
  <c r="BY159" i="1"/>
  <c r="BY83" i="1"/>
  <c r="BZ83" i="1" s="1"/>
  <c r="BY84" i="1"/>
  <c r="BY173" i="1"/>
  <c r="BY253" i="1"/>
  <c r="BY278" i="1"/>
  <c r="BY224" i="1"/>
  <c r="BY269" i="1"/>
  <c r="BY200" i="1"/>
  <c r="BY225" i="1"/>
  <c r="BY199" i="1"/>
  <c r="BZ240" i="1"/>
  <c r="BY179" i="1"/>
  <c r="BY165" i="1"/>
  <c r="BY157" i="1"/>
  <c r="BY283" i="1"/>
  <c r="BY208" i="1"/>
  <c r="BZ183" i="1" l="1"/>
  <c r="BZ122" i="1"/>
  <c r="CA122" i="1" s="1"/>
  <c r="CB122" i="1" s="1"/>
  <c r="BZ297" i="1"/>
  <c r="BZ234" i="1"/>
  <c r="CA235" i="1" s="1"/>
  <c r="BZ126" i="1"/>
  <c r="BZ127" i="1"/>
  <c r="BZ257" i="1"/>
  <c r="BZ232" i="1"/>
  <c r="BZ230" i="1"/>
  <c r="BZ278" i="1"/>
  <c r="CA74" i="1"/>
  <c r="CA151" i="1"/>
  <c r="BZ265" i="1"/>
  <c r="BZ175" i="1"/>
  <c r="BZ233" i="1"/>
  <c r="BZ290" i="1"/>
  <c r="BZ231" i="1"/>
  <c r="BZ194" i="1"/>
  <c r="BZ196" i="1"/>
  <c r="BZ179" i="1"/>
  <c r="BZ197" i="1"/>
  <c r="BZ266" i="1"/>
  <c r="BZ246" i="1"/>
  <c r="BZ276" i="1"/>
  <c r="BZ267" i="1"/>
  <c r="BZ220" i="1"/>
  <c r="BZ322" i="1"/>
  <c r="BZ219" i="1"/>
  <c r="BZ177" i="1"/>
  <c r="BZ142" i="1"/>
  <c r="CA142" i="1" s="1"/>
  <c r="CB142" i="1" s="1"/>
  <c r="CC142" i="1" s="1"/>
  <c r="BZ143" i="1"/>
  <c r="BZ318" i="1"/>
  <c r="BZ159" i="1"/>
  <c r="BZ245" i="1"/>
  <c r="CA244" i="1" s="1"/>
  <c r="CA89" i="1"/>
  <c r="BZ302" i="1"/>
  <c r="CA76" i="1"/>
  <c r="CB76" i="1" s="1"/>
  <c r="BZ303" i="1"/>
  <c r="BZ300" i="1"/>
  <c r="BZ78" i="1"/>
  <c r="CA78" i="1" s="1"/>
  <c r="CB78" i="1" s="1"/>
  <c r="CA150" i="1"/>
  <c r="BZ296" i="1"/>
  <c r="BZ203" i="1"/>
  <c r="BZ198" i="1"/>
  <c r="BZ317" i="1"/>
  <c r="BZ167" i="1"/>
  <c r="BZ223" i="1"/>
  <c r="BZ298" i="1"/>
  <c r="BZ222" i="1"/>
  <c r="CA92" i="1"/>
  <c r="CA91" i="1"/>
  <c r="CB91" i="1" s="1"/>
  <c r="BZ227" i="1"/>
  <c r="BZ173" i="1"/>
  <c r="BZ187" i="1"/>
  <c r="CB110" i="1"/>
  <c r="BZ301" i="1"/>
  <c r="CA88" i="1"/>
  <c r="CA87" i="1"/>
  <c r="BZ171" i="1"/>
  <c r="BZ162" i="1"/>
  <c r="BZ228" i="1"/>
  <c r="BZ251" i="1"/>
  <c r="BZ315" i="1"/>
  <c r="CA131" i="1"/>
  <c r="CB131" i="1" s="1"/>
  <c r="CA132" i="1"/>
  <c r="BZ262" i="1"/>
  <c r="BZ320" i="1"/>
  <c r="BZ208" i="1"/>
  <c r="BZ168" i="1"/>
  <c r="BZ169" i="1"/>
  <c r="BZ294" i="1"/>
  <c r="BZ292" i="1"/>
  <c r="BZ153" i="1"/>
  <c r="CA153" i="1" s="1"/>
  <c r="CC136" i="1"/>
  <c r="CD136" i="1" s="1"/>
  <c r="BZ206" i="1"/>
  <c r="BZ80" i="1"/>
  <c r="CA80" i="1" s="1"/>
  <c r="BZ155" i="1"/>
  <c r="BZ299" i="1"/>
  <c r="CA152" i="1"/>
  <c r="BZ185" i="1"/>
  <c r="BZ282" i="1"/>
  <c r="BZ274" i="1"/>
  <c r="BZ157" i="1"/>
  <c r="BZ221" i="1"/>
  <c r="CA238" i="1"/>
  <c r="CA243" i="1"/>
  <c r="CA240" i="1"/>
  <c r="BZ225" i="1"/>
  <c r="BZ304" i="1"/>
  <c r="CB109" i="1"/>
  <c r="CB108" i="1"/>
  <c r="CC108" i="1" s="1"/>
  <c r="BZ285" i="1"/>
  <c r="BZ305" i="1"/>
  <c r="BZ176" i="1"/>
  <c r="BZ158" i="1"/>
  <c r="BZ311" i="1"/>
  <c r="BZ272" i="1"/>
  <c r="BZ69" i="1"/>
  <c r="CA69" i="1" s="1"/>
  <c r="CB69" i="1" s="1"/>
  <c r="CC69" i="1" s="1"/>
  <c r="CD69" i="1" s="1"/>
  <c r="CE69" i="1" s="1"/>
  <c r="CF69" i="1" s="1"/>
  <c r="CG69" i="1" s="1"/>
  <c r="CH69" i="1" s="1"/>
  <c r="CI69" i="1" s="1"/>
  <c r="CJ69" i="1" s="1"/>
  <c r="CK69" i="1" s="1"/>
  <c r="CL69" i="1" s="1"/>
  <c r="CM69" i="1" s="1"/>
  <c r="CN69" i="1" s="1"/>
  <c r="CO69" i="1" s="1"/>
  <c r="CP69" i="1" s="1"/>
  <c r="CQ69" i="1" s="1"/>
  <c r="CR69" i="1" s="1"/>
  <c r="CS69" i="1" s="1"/>
  <c r="CT69" i="1" s="1"/>
  <c r="CU69" i="1" s="1"/>
  <c r="CV69" i="1" s="1"/>
  <c r="CW69" i="1" s="1"/>
  <c r="CX69" i="1" s="1"/>
  <c r="CY69" i="1" s="1"/>
  <c r="CZ69" i="1" s="1"/>
  <c r="DA69" i="1" s="1"/>
  <c r="DB69" i="1" s="1"/>
  <c r="DC69" i="1" s="1"/>
  <c r="DD69" i="1" s="1"/>
  <c r="DE69" i="1" s="1"/>
  <c r="DF69" i="1" s="1"/>
  <c r="DG69" i="1" s="1"/>
  <c r="DH69" i="1" s="1"/>
  <c r="DI69" i="1" s="1"/>
  <c r="DJ69" i="1" s="1"/>
  <c r="DK69" i="1" s="1"/>
  <c r="DL69" i="1" s="1"/>
  <c r="DM69" i="1" s="1"/>
  <c r="DN69" i="1" s="1"/>
  <c r="DO69" i="1" s="1"/>
  <c r="DP69" i="1" s="1"/>
  <c r="DQ69" i="1" s="1"/>
  <c r="DR69" i="1" s="1"/>
  <c r="DS69" i="1" s="1"/>
  <c r="DT69" i="1" s="1"/>
  <c r="DU69" i="1" s="1"/>
  <c r="DV69" i="1" s="1"/>
  <c r="DW69" i="1" s="1"/>
  <c r="DX69" i="1" s="1"/>
  <c r="DY69" i="1" s="1"/>
  <c r="DZ69" i="1" s="1"/>
  <c r="EA69" i="1" s="1"/>
  <c r="EB69" i="1" s="1"/>
  <c r="EC69" i="1" s="1"/>
  <c r="ED69" i="1" s="1"/>
  <c r="EE69" i="1" s="1"/>
  <c r="EF69" i="1" s="1"/>
  <c r="EG69" i="1" s="1"/>
  <c r="EH69" i="1" s="1"/>
  <c r="EI69" i="1" s="1"/>
  <c r="EJ69" i="1" s="1"/>
  <c r="EK69" i="1" s="1"/>
  <c r="EL69" i="1" s="1"/>
  <c r="EM69" i="1" s="1"/>
  <c r="EN69" i="1" s="1"/>
  <c r="EO69" i="1" s="1"/>
  <c r="EP69" i="1" s="1"/>
  <c r="EQ69" i="1" s="1"/>
  <c r="ER69" i="1" s="1"/>
  <c r="ES69" i="1" s="1"/>
  <c r="ET69" i="1" s="1"/>
  <c r="EU69" i="1" s="1"/>
  <c r="EV69" i="1" s="1"/>
  <c r="EW69" i="1" s="1"/>
  <c r="EX69" i="1" s="1"/>
  <c r="EY69" i="1" s="1"/>
  <c r="EZ69" i="1" s="1"/>
  <c r="FA69" i="1" s="1"/>
  <c r="FB69" i="1" s="1"/>
  <c r="FC69" i="1" s="1"/>
  <c r="FD69" i="1" s="1"/>
  <c r="FE69" i="1" s="1"/>
  <c r="FF69" i="1" s="1"/>
  <c r="FG69" i="1" s="1"/>
  <c r="FH69" i="1" s="1"/>
  <c r="FI69" i="1" s="1"/>
  <c r="FJ69" i="1" s="1"/>
  <c r="FK69" i="1" s="1"/>
  <c r="FL69" i="1" s="1"/>
  <c r="FM69" i="1" s="1"/>
  <c r="FN69" i="1" s="1"/>
  <c r="FO69" i="1" s="1"/>
  <c r="FP69" i="1" s="1"/>
  <c r="FQ69" i="1" s="1"/>
  <c r="FR69" i="1" s="1"/>
  <c r="FS69" i="1" s="1"/>
  <c r="FT69" i="1" s="1"/>
  <c r="FU69" i="1" s="1"/>
  <c r="FV69" i="1" s="1"/>
  <c r="FW69" i="1" s="1"/>
  <c r="FX69" i="1" s="1"/>
  <c r="FY69" i="1" s="1"/>
  <c r="FZ69" i="1" s="1"/>
  <c r="GA69" i="1" s="1"/>
  <c r="GB69" i="1" s="1"/>
  <c r="GC69" i="1" s="1"/>
  <c r="GD69" i="1" s="1"/>
  <c r="GE69" i="1" s="1"/>
  <c r="GF69" i="1" s="1"/>
  <c r="GG69" i="1" s="1"/>
  <c r="GH69" i="1" s="1"/>
  <c r="GI69" i="1" s="1"/>
  <c r="GJ69" i="1" s="1"/>
  <c r="GK69" i="1" s="1"/>
  <c r="GL69" i="1" s="1"/>
  <c r="GM69" i="1" s="1"/>
  <c r="GN69" i="1" s="1"/>
  <c r="GO69" i="1" s="1"/>
  <c r="GP69" i="1" s="1"/>
  <c r="GQ69" i="1" s="1"/>
  <c r="GR69" i="1" s="1"/>
  <c r="GS69" i="1" s="1"/>
  <c r="GT69" i="1" s="1"/>
  <c r="GU69" i="1" s="1"/>
  <c r="GV69" i="1" s="1"/>
  <c r="GW69" i="1" s="1"/>
  <c r="GX69" i="1" s="1"/>
  <c r="GY69" i="1" s="1"/>
  <c r="GZ69" i="1" s="1"/>
  <c r="HA69" i="1" s="1"/>
  <c r="HB69" i="1" s="1"/>
  <c r="HC69" i="1" s="1"/>
  <c r="HD69" i="1" s="1"/>
  <c r="HE69" i="1" s="1"/>
  <c r="HF69" i="1" s="1"/>
  <c r="HG69" i="1" s="1"/>
  <c r="HH69" i="1" s="1"/>
  <c r="HI69" i="1" s="1"/>
  <c r="HJ69" i="1" s="1"/>
  <c r="A71" i="25" s="1"/>
  <c r="BZ170" i="1"/>
  <c r="BZ214" i="1"/>
  <c r="BZ163" i="1"/>
  <c r="BZ204" i="1"/>
  <c r="BZ210" i="1"/>
  <c r="BZ217" i="1"/>
  <c r="BZ201" i="1"/>
  <c r="BZ254" i="1"/>
  <c r="BZ165" i="1"/>
  <c r="BZ287" i="1"/>
  <c r="BZ193" i="1"/>
  <c r="BZ280" i="1"/>
  <c r="BZ161" i="1"/>
  <c r="BZ307" i="1"/>
  <c r="BZ248" i="1"/>
  <c r="CB130" i="1"/>
  <c r="BZ269" i="1"/>
  <c r="BZ268" i="1"/>
  <c r="BZ218" i="1"/>
  <c r="BZ103" i="1"/>
  <c r="CA103" i="1" s="1"/>
  <c r="CB103" i="1" s="1"/>
  <c r="CC103" i="1" s="1"/>
  <c r="CD103" i="1" s="1"/>
  <c r="BZ104" i="1"/>
  <c r="BZ115" i="1"/>
  <c r="BZ116" i="1"/>
  <c r="CA119" i="1"/>
  <c r="CB119" i="1" s="1"/>
  <c r="CA120" i="1"/>
  <c r="BZ190" i="1"/>
  <c r="BZ191" i="1"/>
  <c r="BZ291" i="1"/>
  <c r="BZ293" i="1"/>
  <c r="BZ255" i="1"/>
  <c r="BZ312" i="1"/>
  <c r="BZ164" i="1"/>
  <c r="BZ181" i="1"/>
  <c r="BZ182" i="1"/>
  <c r="BZ195" i="1"/>
  <c r="BZ308" i="1"/>
  <c r="BZ224" i="1"/>
  <c r="BZ295" i="1"/>
  <c r="BZ114" i="1"/>
  <c r="CA114" i="1" s="1"/>
  <c r="CB114" i="1" s="1"/>
  <c r="CC114" i="1" s="1"/>
  <c r="BZ205" i="1"/>
  <c r="BZ256" i="1"/>
  <c r="BZ275" i="1"/>
  <c r="BZ313" i="1"/>
  <c r="BZ314" i="1"/>
  <c r="CA138" i="1"/>
  <c r="CB138" i="1" s="1"/>
  <c r="CC138" i="1" s="1"/>
  <c r="CD138" i="1" s="1"/>
  <c r="CA139" i="1"/>
  <c r="BZ180" i="1"/>
  <c r="BZ184" i="1"/>
  <c r="BZ277" i="1"/>
  <c r="CA237" i="1"/>
  <c r="CA236" i="1"/>
  <c r="BZ82" i="1"/>
  <c r="CA82" i="1" s="1"/>
  <c r="BZ249" i="1"/>
  <c r="BZ250" i="1"/>
  <c r="BZ283" i="1"/>
  <c r="BZ284" i="1"/>
  <c r="BZ213" i="1"/>
  <c r="BZ207" i="1"/>
  <c r="BZ286" i="1"/>
  <c r="BZ273" i="1"/>
  <c r="BZ321" i="1"/>
  <c r="BZ271" i="1"/>
  <c r="BZ309" i="1"/>
  <c r="BZ212" i="1"/>
  <c r="BZ316" i="1"/>
  <c r="BZ199" i="1"/>
  <c r="BZ174" i="1"/>
  <c r="CB74" i="1"/>
  <c r="BZ97" i="1"/>
  <c r="CA97" i="1" s="1"/>
  <c r="CB97" i="1" s="1"/>
  <c r="CC97" i="1" s="1"/>
  <c r="CD97" i="1" s="1"/>
  <c r="CE97" i="1" s="1"/>
  <c r="BZ98" i="1"/>
  <c r="BZ215" i="1"/>
  <c r="BZ319" i="1"/>
  <c r="BZ186" i="1"/>
  <c r="BZ263" i="1"/>
  <c r="BZ264" i="1"/>
  <c r="CA242" i="1"/>
  <c r="BZ211" i="1"/>
  <c r="BZ259" i="1"/>
  <c r="BZ258" i="1"/>
  <c r="BZ247" i="1"/>
  <c r="BZ252" i="1"/>
  <c r="BZ84" i="1"/>
  <c r="CA84" i="1" s="1"/>
  <c r="BZ85" i="1"/>
  <c r="BZ253" i="1"/>
  <c r="BZ279" i="1"/>
  <c r="BZ310" i="1"/>
  <c r="BZ216" i="1"/>
  <c r="CB112" i="1"/>
  <c r="CC112" i="1" s="1"/>
  <c r="BZ160" i="1"/>
  <c r="BZ270" i="1"/>
  <c r="BZ124" i="1"/>
  <c r="CA124" i="1" s="1"/>
  <c r="BZ125" i="1"/>
  <c r="BZ156" i="1"/>
  <c r="BZ260" i="1"/>
  <c r="BZ192" i="1"/>
  <c r="HK68" i="1"/>
  <c r="K70" i="25" s="1"/>
  <c r="F70" i="25"/>
  <c r="G70" i="25" s="1"/>
  <c r="E70" i="25"/>
  <c r="C70" i="25"/>
  <c r="D70" i="25"/>
  <c r="B70" i="25"/>
  <c r="A70" i="25"/>
  <c r="BZ200" i="1"/>
  <c r="BZ178" i="1"/>
  <c r="BZ226" i="1"/>
  <c r="BZ202" i="1"/>
  <c r="BZ166" i="1"/>
  <c r="CA241" i="1"/>
  <c r="BZ229" i="1"/>
  <c r="BZ281" i="1"/>
  <c r="BZ288" i="1"/>
  <c r="BZ289" i="1"/>
  <c r="BZ147" i="1"/>
  <c r="CA147" i="1" s="1"/>
  <c r="CB147" i="1" s="1"/>
  <c r="CC147" i="1" s="1"/>
  <c r="BZ148" i="1"/>
  <c r="BZ70" i="1"/>
  <c r="BZ71" i="1"/>
  <c r="BZ209" i="1"/>
  <c r="BZ189" i="1"/>
  <c r="BZ261" i="1"/>
  <c r="BZ306" i="1"/>
  <c r="CA239" i="1"/>
  <c r="BZ172" i="1"/>
  <c r="BZ188" i="1"/>
  <c r="CA123" i="1" l="1"/>
  <c r="CB123" i="1" s="1"/>
  <c r="CC123" i="1" s="1"/>
  <c r="CA234" i="1"/>
  <c r="CA231" i="1"/>
  <c r="CA127" i="1"/>
  <c r="CA128" i="1"/>
  <c r="CA233" i="1"/>
  <c r="CB151" i="1"/>
  <c r="CA267" i="1"/>
  <c r="CA232" i="1"/>
  <c r="CA195" i="1"/>
  <c r="CA184" i="1"/>
  <c r="CA245" i="1"/>
  <c r="CB244" i="1" s="1"/>
  <c r="CA197" i="1"/>
  <c r="CA207" i="1"/>
  <c r="CA277" i="1"/>
  <c r="CA166" i="1"/>
  <c r="CA303" i="1"/>
  <c r="CB239" i="1"/>
  <c r="CA186" i="1"/>
  <c r="CA266" i="1"/>
  <c r="CB152" i="1"/>
  <c r="CA297" i="1"/>
  <c r="CA219" i="1"/>
  <c r="CB89" i="1"/>
  <c r="CA220" i="1"/>
  <c r="CA178" i="1"/>
  <c r="CA176" i="1"/>
  <c r="CA300" i="1"/>
  <c r="CB75" i="1"/>
  <c r="CC75" i="1" s="1"/>
  <c r="CA163" i="1"/>
  <c r="CA143" i="1"/>
  <c r="CB143" i="1" s="1"/>
  <c r="CC143" i="1" s="1"/>
  <c r="CD143" i="1" s="1"/>
  <c r="CA144" i="1"/>
  <c r="CA162" i="1"/>
  <c r="CA321" i="1"/>
  <c r="CA226" i="1"/>
  <c r="CA270" i="1"/>
  <c r="CA174" i="1"/>
  <c r="CA273" i="1"/>
  <c r="CA305" i="1"/>
  <c r="CA198" i="1"/>
  <c r="CB235" i="1"/>
  <c r="CB77" i="1"/>
  <c r="CC77" i="1" s="1"/>
  <c r="CA275" i="1"/>
  <c r="CA301" i="1"/>
  <c r="CB90" i="1"/>
  <c r="CA229" i="1"/>
  <c r="CA304" i="1"/>
  <c r="CA263" i="1"/>
  <c r="CA295" i="1"/>
  <c r="CA298" i="1"/>
  <c r="CB88" i="1"/>
  <c r="CB92" i="1"/>
  <c r="CC92" i="1" s="1"/>
  <c r="CB93" i="1"/>
  <c r="CA316" i="1"/>
  <c r="CA224" i="1"/>
  <c r="CA169" i="1"/>
  <c r="CA168" i="1"/>
  <c r="CA299" i="1"/>
  <c r="CA293" i="1"/>
  <c r="CA172" i="1"/>
  <c r="CA302" i="1"/>
  <c r="CA79" i="1"/>
  <c r="CB79" i="1" s="1"/>
  <c r="CC79" i="1" s="1"/>
  <c r="CA202" i="1"/>
  <c r="CA247" i="1"/>
  <c r="CA223" i="1"/>
  <c r="CB132" i="1"/>
  <c r="CC132" i="1" s="1"/>
  <c r="CB133" i="1"/>
  <c r="CA154" i="1"/>
  <c r="CB153" i="1" s="1"/>
  <c r="CA291" i="1"/>
  <c r="CB241" i="1"/>
  <c r="CA170" i="1"/>
  <c r="CA221" i="1"/>
  <c r="CA161" i="1"/>
  <c r="CA292" i="1"/>
  <c r="CA286" i="1"/>
  <c r="CA257" i="1"/>
  <c r="CA222" i="1"/>
  <c r="CA156" i="1"/>
  <c r="CA217" i="1"/>
  <c r="CA218" i="1"/>
  <c r="CA196" i="1"/>
  <c r="CA183" i="1"/>
  <c r="CA192" i="1"/>
  <c r="CD137" i="1"/>
  <c r="CE137" i="1" s="1"/>
  <c r="CA194" i="1"/>
  <c r="CA158" i="1"/>
  <c r="CA289" i="1"/>
  <c r="CA261" i="1"/>
  <c r="CA283" i="1"/>
  <c r="CA259" i="1"/>
  <c r="CA250" i="1"/>
  <c r="CA248" i="1"/>
  <c r="CA314" i="1"/>
  <c r="CA164" i="1"/>
  <c r="CA182" i="1"/>
  <c r="CA294" i="1"/>
  <c r="CC109" i="1"/>
  <c r="CD109" i="1" s="1"/>
  <c r="CA81" i="1"/>
  <c r="CB81" i="1" s="1"/>
  <c r="CA284" i="1"/>
  <c r="CA209" i="1"/>
  <c r="CA180" i="1"/>
  <c r="CA296" i="1"/>
  <c r="CC110" i="1"/>
  <c r="HK69" i="1"/>
  <c r="K71" i="25" s="1"/>
  <c r="CA268" i="1"/>
  <c r="CB234" i="1"/>
  <c r="CA200" i="1"/>
  <c r="CA279" i="1"/>
  <c r="B71" i="25"/>
  <c r="CA281" i="1"/>
  <c r="CA262" i="1"/>
  <c r="CA274" i="1"/>
  <c r="CC113" i="1"/>
  <c r="CD113" i="1" s="1"/>
  <c r="CA227" i="1"/>
  <c r="D71" i="25"/>
  <c r="C71" i="25"/>
  <c r="CA253" i="1"/>
  <c r="CA254" i="1"/>
  <c r="CA230" i="1"/>
  <c r="E71" i="25"/>
  <c r="CA276" i="1"/>
  <c r="CA211" i="1"/>
  <c r="CA215" i="1"/>
  <c r="CA157" i="1"/>
  <c r="CA213" i="1"/>
  <c r="F71" i="25"/>
  <c r="G71" i="25" s="1"/>
  <c r="CA306" i="1"/>
  <c r="CB305" i="1" s="1"/>
  <c r="CA189" i="1"/>
  <c r="CB240" i="1"/>
  <c r="CA206" i="1"/>
  <c r="CA255" i="1"/>
  <c r="CA246" i="1"/>
  <c r="CB236" i="1"/>
  <c r="CA307" i="1"/>
  <c r="CA308" i="1"/>
  <c r="CA309" i="1"/>
  <c r="CA251" i="1"/>
  <c r="CA214" i="1"/>
  <c r="CA249" i="1"/>
  <c r="CA116" i="1"/>
  <c r="CA117" i="1"/>
  <c r="CC131" i="1"/>
  <c r="CA290" i="1"/>
  <c r="CA288" i="1"/>
  <c r="CA125" i="1"/>
  <c r="CB125" i="1" s="1"/>
  <c r="CA126" i="1"/>
  <c r="CA320" i="1"/>
  <c r="CA319" i="1"/>
  <c r="CA83" i="1"/>
  <c r="CB83" i="1" s="1"/>
  <c r="CA322" i="1"/>
  <c r="CA115" i="1"/>
  <c r="CB115" i="1" s="1"/>
  <c r="CC115" i="1" s="1"/>
  <c r="CD115" i="1" s="1"/>
  <c r="CA177" i="1"/>
  <c r="CA278" i="1"/>
  <c r="CA315" i="1"/>
  <c r="CA181" i="1"/>
  <c r="CA193" i="1"/>
  <c r="CA318" i="1"/>
  <c r="CA225" i="1"/>
  <c r="CA159" i="1"/>
  <c r="CA228" i="1"/>
  <c r="CA155" i="1"/>
  <c r="CA208" i="1"/>
  <c r="CA313" i="1"/>
  <c r="CA282" i="1"/>
  <c r="CB139" i="1"/>
  <c r="CC139" i="1" s="1"/>
  <c r="CD139" i="1" s="1"/>
  <c r="CE139" i="1" s="1"/>
  <c r="CB140" i="1"/>
  <c r="CA70" i="1"/>
  <c r="CB70" i="1" s="1"/>
  <c r="CC70" i="1" s="1"/>
  <c r="CD70" i="1" s="1"/>
  <c r="CE70" i="1" s="1"/>
  <c r="CF70" i="1" s="1"/>
  <c r="CG70" i="1" s="1"/>
  <c r="CH70" i="1" s="1"/>
  <c r="CI70" i="1" s="1"/>
  <c r="CJ70" i="1" s="1"/>
  <c r="CK70" i="1" s="1"/>
  <c r="CL70" i="1" s="1"/>
  <c r="CM70" i="1" s="1"/>
  <c r="CN70" i="1" s="1"/>
  <c r="CO70" i="1" s="1"/>
  <c r="CP70" i="1" s="1"/>
  <c r="CQ70" i="1" s="1"/>
  <c r="CR70" i="1" s="1"/>
  <c r="CS70" i="1" s="1"/>
  <c r="CT70" i="1" s="1"/>
  <c r="CU70" i="1" s="1"/>
  <c r="CV70" i="1" s="1"/>
  <c r="CW70" i="1" s="1"/>
  <c r="CX70" i="1" s="1"/>
  <c r="CY70" i="1" s="1"/>
  <c r="CZ70" i="1" s="1"/>
  <c r="DA70" i="1" s="1"/>
  <c r="DB70" i="1" s="1"/>
  <c r="DC70" i="1" s="1"/>
  <c r="DD70" i="1" s="1"/>
  <c r="DE70" i="1" s="1"/>
  <c r="DF70" i="1" s="1"/>
  <c r="DG70" i="1" s="1"/>
  <c r="DH70" i="1" s="1"/>
  <c r="DI70" i="1" s="1"/>
  <c r="DJ70" i="1" s="1"/>
  <c r="DK70" i="1" s="1"/>
  <c r="DL70" i="1" s="1"/>
  <c r="DM70" i="1" s="1"/>
  <c r="DN70" i="1" s="1"/>
  <c r="DO70" i="1" s="1"/>
  <c r="DP70" i="1" s="1"/>
  <c r="DQ70" i="1" s="1"/>
  <c r="DR70" i="1" s="1"/>
  <c r="DS70" i="1" s="1"/>
  <c r="DT70" i="1" s="1"/>
  <c r="DU70" i="1" s="1"/>
  <c r="DV70" i="1" s="1"/>
  <c r="DW70" i="1" s="1"/>
  <c r="DX70" i="1" s="1"/>
  <c r="DY70" i="1" s="1"/>
  <c r="DZ70" i="1" s="1"/>
  <c r="EA70" i="1" s="1"/>
  <c r="EB70" i="1" s="1"/>
  <c r="EC70" i="1" s="1"/>
  <c r="ED70" i="1" s="1"/>
  <c r="EE70" i="1" s="1"/>
  <c r="EF70" i="1" s="1"/>
  <c r="EG70" i="1" s="1"/>
  <c r="EH70" i="1" s="1"/>
  <c r="EI70" i="1" s="1"/>
  <c r="EJ70" i="1" s="1"/>
  <c r="EK70" i="1" s="1"/>
  <c r="EL70" i="1" s="1"/>
  <c r="EM70" i="1" s="1"/>
  <c r="EN70" i="1" s="1"/>
  <c r="EO70" i="1" s="1"/>
  <c r="EP70" i="1" s="1"/>
  <c r="EQ70" i="1" s="1"/>
  <c r="ER70" i="1" s="1"/>
  <c r="ES70" i="1" s="1"/>
  <c r="ET70" i="1" s="1"/>
  <c r="EU70" i="1" s="1"/>
  <c r="EV70" i="1" s="1"/>
  <c r="EW70" i="1" s="1"/>
  <c r="EX70" i="1" s="1"/>
  <c r="EY70" i="1" s="1"/>
  <c r="EZ70" i="1" s="1"/>
  <c r="FA70" i="1" s="1"/>
  <c r="FB70" i="1" s="1"/>
  <c r="FC70" i="1" s="1"/>
  <c r="FD70" i="1" s="1"/>
  <c r="FE70" i="1" s="1"/>
  <c r="FF70" i="1" s="1"/>
  <c r="FG70" i="1" s="1"/>
  <c r="FH70" i="1" s="1"/>
  <c r="FI70" i="1" s="1"/>
  <c r="FJ70" i="1" s="1"/>
  <c r="FK70" i="1" s="1"/>
  <c r="FL70" i="1" s="1"/>
  <c r="FM70" i="1" s="1"/>
  <c r="FN70" i="1" s="1"/>
  <c r="FO70" i="1" s="1"/>
  <c r="FP70" i="1" s="1"/>
  <c r="FQ70" i="1" s="1"/>
  <c r="FR70" i="1" s="1"/>
  <c r="FS70" i="1" s="1"/>
  <c r="FT70" i="1" s="1"/>
  <c r="FU70" i="1" s="1"/>
  <c r="FV70" i="1" s="1"/>
  <c r="FW70" i="1" s="1"/>
  <c r="FX70" i="1" s="1"/>
  <c r="FY70" i="1" s="1"/>
  <c r="FZ70" i="1" s="1"/>
  <c r="GA70" i="1" s="1"/>
  <c r="GB70" i="1" s="1"/>
  <c r="GC70" i="1" s="1"/>
  <c r="GD70" i="1" s="1"/>
  <c r="GE70" i="1" s="1"/>
  <c r="GF70" i="1" s="1"/>
  <c r="GG70" i="1" s="1"/>
  <c r="GH70" i="1" s="1"/>
  <c r="GI70" i="1" s="1"/>
  <c r="GJ70" i="1" s="1"/>
  <c r="GK70" i="1" s="1"/>
  <c r="GL70" i="1" s="1"/>
  <c r="GM70" i="1" s="1"/>
  <c r="GN70" i="1" s="1"/>
  <c r="GO70" i="1" s="1"/>
  <c r="GP70" i="1" s="1"/>
  <c r="GQ70" i="1" s="1"/>
  <c r="GR70" i="1" s="1"/>
  <c r="GS70" i="1" s="1"/>
  <c r="GT70" i="1" s="1"/>
  <c r="GU70" i="1" s="1"/>
  <c r="GV70" i="1" s="1"/>
  <c r="GW70" i="1" s="1"/>
  <c r="GX70" i="1" s="1"/>
  <c r="GY70" i="1" s="1"/>
  <c r="GZ70" i="1" s="1"/>
  <c r="HA70" i="1" s="1"/>
  <c r="HB70" i="1" s="1"/>
  <c r="HC70" i="1" s="1"/>
  <c r="HD70" i="1" s="1"/>
  <c r="HE70" i="1" s="1"/>
  <c r="HF70" i="1" s="1"/>
  <c r="HG70" i="1" s="1"/>
  <c r="HH70" i="1" s="1"/>
  <c r="HI70" i="1" s="1"/>
  <c r="HJ70" i="1" s="1"/>
  <c r="CA216" i="1"/>
  <c r="CA252" i="1"/>
  <c r="CB242" i="1"/>
  <c r="CA160" i="1"/>
  <c r="CA317" i="1"/>
  <c r="CB237" i="1"/>
  <c r="CA191" i="1"/>
  <c r="CA269" i="1"/>
  <c r="CA201" i="1"/>
  <c r="CA287" i="1"/>
  <c r="CA104" i="1"/>
  <c r="CB104" i="1" s="1"/>
  <c r="CC104" i="1" s="1"/>
  <c r="CD104" i="1" s="1"/>
  <c r="CE104" i="1" s="1"/>
  <c r="CA105" i="1"/>
  <c r="CA71" i="1"/>
  <c r="CA72" i="1"/>
  <c r="CB238" i="1"/>
  <c r="CA148" i="1"/>
  <c r="CB148" i="1" s="1"/>
  <c r="CC148" i="1" s="1"/>
  <c r="CD148" i="1" s="1"/>
  <c r="CA149" i="1"/>
  <c r="CA260" i="1"/>
  <c r="CA280" i="1"/>
  <c r="CA310" i="1"/>
  <c r="CA264" i="1"/>
  <c r="CA265" i="1"/>
  <c r="CA175" i="1"/>
  <c r="CA256" i="1"/>
  <c r="CA187" i="1"/>
  <c r="CA185" i="1"/>
  <c r="CA312" i="1"/>
  <c r="CA190" i="1"/>
  <c r="CA179" i="1"/>
  <c r="CA165" i="1"/>
  <c r="CA203" i="1"/>
  <c r="CA173" i="1"/>
  <c r="CA188" i="1"/>
  <c r="CA167" i="1"/>
  <c r="CC111" i="1"/>
  <c r="CA85" i="1"/>
  <c r="CB85" i="1" s="1"/>
  <c r="CA86" i="1"/>
  <c r="CA258" i="1"/>
  <c r="CA98" i="1"/>
  <c r="CB98" i="1" s="1"/>
  <c r="CC98" i="1" s="1"/>
  <c r="CD98" i="1" s="1"/>
  <c r="CE98" i="1" s="1"/>
  <c r="CF98" i="1" s="1"/>
  <c r="CA99" i="1"/>
  <c r="CA199" i="1"/>
  <c r="CA212" i="1"/>
  <c r="CA271" i="1"/>
  <c r="CA285" i="1"/>
  <c r="CA311" i="1"/>
  <c r="CA171" i="1"/>
  <c r="CA204" i="1"/>
  <c r="CA205" i="1"/>
  <c r="CB120" i="1"/>
  <c r="CC120" i="1" s="1"/>
  <c r="CB121" i="1"/>
  <c r="CA272" i="1"/>
  <c r="CB243" i="1"/>
  <c r="CA210" i="1"/>
  <c r="CC125" i="1" l="1"/>
  <c r="CD125" i="1" s="1"/>
  <c r="CE125" i="1" s="1"/>
  <c r="CB124" i="1"/>
  <c r="CC124" i="1" s="1"/>
  <c r="CD124" i="1" s="1"/>
  <c r="CB233" i="1"/>
  <c r="CB262" i="1"/>
  <c r="CB185" i="1"/>
  <c r="CB232" i="1"/>
  <c r="CB128" i="1"/>
  <c r="CB129" i="1"/>
  <c r="CB196" i="1"/>
  <c r="CB230" i="1"/>
  <c r="CB272" i="1"/>
  <c r="CB304" i="1"/>
  <c r="CB267" i="1"/>
  <c r="CB285" i="1"/>
  <c r="CB210" i="1"/>
  <c r="CB173" i="1"/>
  <c r="CB177" i="1"/>
  <c r="CB302" i="1"/>
  <c r="CB228" i="1"/>
  <c r="CB171" i="1"/>
  <c r="CB165" i="1"/>
  <c r="CB276" i="1"/>
  <c r="CC78" i="1"/>
  <c r="CD78" i="1" s="1"/>
  <c r="CB219" i="1"/>
  <c r="CB220" i="1"/>
  <c r="CB157" i="1"/>
  <c r="CC90" i="1"/>
  <c r="CB298" i="1"/>
  <c r="CB299" i="1"/>
  <c r="CB169" i="1"/>
  <c r="CB163" i="1"/>
  <c r="CB208" i="1"/>
  <c r="CB167" i="1"/>
  <c r="CB293" i="1"/>
  <c r="CB300" i="1"/>
  <c r="CC89" i="1"/>
  <c r="CB274" i="1"/>
  <c r="CB162" i="1"/>
  <c r="CB297" i="1"/>
  <c r="CB277" i="1"/>
  <c r="CB225" i="1"/>
  <c r="CB269" i="1"/>
  <c r="CB144" i="1"/>
  <c r="CC144" i="1" s="1"/>
  <c r="CD144" i="1" s="1"/>
  <c r="CE144" i="1" s="1"/>
  <c r="CB145" i="1"/>
  <c r="CB258" i="1"/>
  <c r="CB301" i="1"/>
  <c r="CC76" i="1"/>
  <c r="CD77" i="1" s="1"/>
  <c r="CB275" i="1"/>
  <c r="CB322" i="1"/>
  <c r="CB155" i="1"/>
  <c r="CB303" i="1"/>
  <c r="CC240" i="1"/>
  <c r="CB80" i="1"/>
  <c r="CC80" i="1" s="1"/>
  <c r="CD80" i="1" s="1"/>
  <c r="CB315" i="1"/>
  <c r="CB216" i="1"/>
  <c r="CB295" i="1"/>
  <c r="CB280" i="1"/>
  <c r="CB296" i="1"/>
  <c r="CB246" i="1"/>
  <c r="CB287" i="1"/>
  <c r="CB218" i="1"/>
  <c r="CB282" i="1"/>
  <c r="CB207" i="1"/>
  <c r="CB231" i="1"/>
  <c r="CC231" i="1" s="1"/>
  <c r="CB193" i="1"/>
  <c r="CC235" i="1"/>
  <c r="CB294" i="1"/>
  <c r="CC91" i="1"/>
  <c r="CB221" i="1"/>
  <c r="CC93" i="1"/>
  <c r="CD93" i="1" s="1"/>
  <c r="CC94" i="1"/>
  <c r="CB223" i="1"/>
  <c r="CB249" i="1"/>
  <c r="CD112" i="1"/>
  <c r="CB290" i="1"/>
  <c r="CC134" i="1"/>
  <c r="CC133" i="1"/>
  <c r="CD133" i="1" s="1"/>
  <c r="CB292" i="1"/>
  <c r="CC238" i="1"/>
  <c r="CB250" i="1"/>
  <c r="CB183" i="1"/>
  <c r="CB316" i="1"/>
  <c r="CB222" i="1"/>
  <c r="CB195" i="1"/>
  <c r="CB179" i="1"/>
  <c r="CB283" i="1"/>
  <c r="CB260" i="1"/>
  <c r="CB197" i="1"/>
  <c r="CB201" i="1"/>
  <c r="CB199" i="1"/>
  <c r="CB181" i="1"/>
  <c r="CE138" i="1"/>
  <c r="CF138" i="1" s="1"/>
  <c r="CB203" i="1"/>
  <c r="CC236" i="1"/>
  <c r="CC233" i="1"/>
  <c r="CB307" i="1"/>
  <c r="CB202" i="1"/>
  <c r="CB252" i="1"/>
  <c r="CC234" i="1"/>
  <c r="CB180" i="1"/>
  <c r="CB247" i="1"/>
  <c r="CB248" i="1"/>
  <c r="CB182" i="1"/>
  <c r="CB245" i="1"/>
  <c r="CB205" i="1"/>
  <c r="CC242" i="1"/>
  <c r="CB156" i="1"/>
  <c r="CB71" i="1"/>
  <c r="CC71" i="1" s="1"/>
  <c r="CD71" i="1" s="1"/>
  <c r="CE71" i="1" s="1"/>
  <c r="CF71" i="1" s="1"/>
  <c r="CG71" i="1" s="1"/>
  <c r="CH71" i="1" s="1"/>
  <c r="CI71" i="1" s="1"/>
  <c r="CJ71" i="1" s="1"/>
  <c r="CK71" i="1" s="1"/>
  <c r="CL71" i="1" s="1"/>
  <c r="CM71" i="1" s="1"/>
  <c r="CN71" i="1" s="1"/>
  <c r="CO71" i="1" s="1"/>
  <c r="CP71" i="1" s="1"/>
  <c r="CQ71" i="1" s="1"/>
  <c r="CR71" i="1" s="1"/>
  <c r="CS71" i="1" s="1"/>
  <c r="CT71" i="1" s="1"/>
  <c r="CU71" i="1" s="1"/>
  <c r="CV71" i="1" s="1"/>
  <c r="CW71" i="1" s="1"/>
  <c r="CX71" i="1" s="1"/>
  <c r="CY71" i="1" s="1"/>
  <c r="CZ71" i="1" s="1"/>
  <c r="DA71" i="1" s="1"/>
  <c r="DB71" i="1" s="1"/>
  <c r="DC71" i="1" s="1"/>
  <c r="DD71" i="1" s="1"/>
  <c r="DE71" i="1" s="1"/>
  <c r="DF71" i="1" s="1"/>
  <c r="DG71" i="1" s="1"/>
  <c r="DH71" i="1" s="1"/>
  <c r="DI71" i="1" s="1"/>
  <c r="DJ71" i="1" s="1"/>
  <c r="DK71" i="1" s="1"/>
  <c r="DL71" i="1" s="1"/>
  <c r="DM71" i="1" s="1"/>
  <c r="DN71" i="1" s="1"/>
  <c r="DO71" i="1" s="1"/>
  <c r="DP71" i="1" s="1"/>
  <c r="DQ71" i="1" s="1"/>
  <c r="DR71" i="1" s="1"/>
  <c r="DS71" i="1" s="1"/>
  <c r="DT71" i="1" s="1"/>
  <c r="DU71" i="1" s="1"/>
  <c r="DV71" i="1" s="1"/>
  <c r="DW71" i="1" s="1"/>
  <c r="DX71" i="1" s="1"/>
  <c r="DY71" i="1" s="1"/>
  <c r="DZ71" i="1" s="1"/>
  <c r="EA71" i="1" s="1"/>
  <c r="EB71" i="1" s="1"/>
  <c r="EC71" i="1" s="1"/>
  <c r="ED71" i="1" s="1"/>
  <c r="EE71" i="1" s="1"/>
  <c r="EF71" i="1" s="1"/>
  <c r="EG71" i="1" s="1"/>
  <c r="EH71" i="1" s="1"/>
  <c r="EI71" i="1" s="1"/>
  <c r="EJ71" i="1" s="1"/>
  <c r="EK71" i="1" s="1"/>
  <c r="EL71" i="1" s="1"/>
  <c r="EM71" i="1" s="1"/>
  <c r="EN71" i="1" s="1"/>
  <c r="EO71" i="1" s="1"/>
  <c r="EP71" i="1" s="1"/>
  <c r="EQ71" i="1" s="1"/>
  <c r="ER71" i="1" s="1"/>
  <c r="ES71" i="1" s="1"/>
  <c r="ET71" i="1" s="1"/>
  <c r="EU71" i="1" s="1"/>
  <c r="EV71" i="1" s="1"/>
  <c r="EW71" i="1" s="1"/>
  <c r="EX71" i="1" s="1"/>
  <c r="EY71" i="1" s="1"/>
  <c r="EZ71" i="1" s="1"/>
  <c r="FA71" i="1" s="1"/>
  <c r="FB71" i="1" s="1"/>
  <c r="FC71" i="1" s="1"/>
  <c r="FD71" i="1" s="1"/>
  <c r="FE71" i="1" s="1"/>
  <c r="FF71" i="1" s="1"/>
  <c r="FG71" i="1" s="1"/>
  <c r="FH71" i="1" s="1"/>
  <c r="FI71" i="1" s="1"/>
  <c r="FJ71" i="1" s="1"/>
  <c r="FK71" i="1" s="1"/>
  <c r="FL71" i="1" s="1"/>
  <c r="FM71" i="1" s="1"/>
  <c r="FN71" i="1" s="1"/>
  <c r="FO71" i="1" s="1"/>
  <c r="FP71" i="1" s="1"/>
  <c r="FQ71" i="1" s="1"/>
  <c r="FR71" i="1" s="1"/>
  <c r="FS71" i="1" s="1"/>
  <c r="FT71" i="1" s="1"/>
  <c r="FU71" i="1" s="1"/>
  <c r="FV71" i="1" s="1"/>
  <c r="FW71" i="1" s="1"/>
  <c r="FX71" i="1" s="1"/>
  <c r="FY71" i="1" s="1"/>
  <c r="FZ71" i="1" s="1"/>
  <c r="GA71" i="1" s="1"/>
  <c r="GB71" i="1" s="1"/>
  <c r="GC71" i="1" s="1"/>
  <c r="GD71" i="1" s="1"/>
  <c r="GE71" i="1" s="1"/>
  <c r="GF71" i="1" s="1"/>
  <c r="GG71" i="1" s="1"/>
  <c r="GH71" i="1" s="1"/>
  <c r="GI71" i="1" s="1"/>
  <c r="GJ71" i="1" s="1"/>
  <c r="GK71" i="1" s="1"/>
  <c r="GL71" i="1" s="1"/>
  <c r="GM71" i="1" s="1"/>
  <c r="GN71" i="1" s="1"/>
  <c r="GO71" i="1" s="1"/>
  <c r="GP71" i="1" s="1"/>
  <c r="GQ71" i="1" s="1"/>
  <c r="GR71" i="1" s="1"/>
  <c r="GS71" i="1" s="1"/>
  <c r="GT71" i="1" s="1"/>
  <c r="GU71" i="1" s="1"/>
  <c r="GV71" i="1" s="1"/>
  <c r="GW71" i="1" s="1"/>
  <c r="GX71" i="1" s="1"/>
  <c r="GY71" i="1" s="1"/>
  <c r="GZ71" i="1" s="1"/>
  <c r="HA71" i="1" s="1"/>
  <c r="HB71" i="1" s="1"/>
  <c r="HC71" i="1" s="1"/>
  <c r="HD71" i="1" s="1"/>
  <c r="HE71" i="1" s="1"/>
  <c r="HF71" i="1" s="1"/>
  <c r="HG71" i="1" s="1"/>
  <c r="HH71" i="1" s="1"/>
  <c r="HI71" i="1" s="1"/>
  <c r="HJ71" i="1" s="1"/>
  <c r="D73" i="25" s="1"/>
  <c r="CB191" i="1"/>
  <c r="CB318" i="1"/>
  <c r="CB188" i="1"/>
  <c r="CB263" i="1"/>
  <c r="CB312" i="1"/>
  <c r="CB192" i="1"/>
  <c r="CB253" i="1"/>
  <c r="CB254" i="1"/>
  <c r="CB289" i="1"/>
  <c r="CB309" i="1"/>
  <c r="CB256" i="1"/>
  <c r="CB159" i="1"/>
  <c r="CC241" i="1"/>
  <c r="CB226" i="1"/>
  <c r="CB306" i="1"/>
  <c r="CB214" i="1"/>
  <c r="CB284" i="1"/>
  <c r="CB164" i="1"/>
  <c r="CB211" i="1"/>
  <c r="CB198" i="1"/>
  <c r="CB170" i="1"/>
  <c r="CC243" i="1"/>
  <c r="CB311" i="1"/>
  <c r="CB261" i="1"/>
  <c r="CB187" i="1"/>
  <c r="CB175" i="1"/>
  <c r="CB176" i="1"/>
  <c r="CB317" i="1"/>
  <c r="CB270" i="1"/>
  <c r="CB273" i="1"/>
  <c r="CB227" i="1"/>
  <c r="CB206" i="1"/>
  <c r="CB265" i="1"/>
  <c r="CB266" i="1"/>
  <c r="CB149" i="1"/>
  <c r="CC149" i="1" s="1"/>
  <c r="CD149" i="1" s="1"/>
  <c r="CE149" i="1" s="1"/>
  <c r="CB150" i="1"/>
  <c r="CB105" i="1"/>
  <c r="CC105" i="1" s="1"/>
  <c r="CD105" i="1" s="1"/>
  <c r="CE105" i="1" s="1"/>
  <c r="CF105" i="1" s="1"/>
  <c r="CB106" i="1"/>
  <c r="CB126" i="1"/>
  <c r="CC126" i="1" s="1"/>
  <c r="CD126" i="1" s="1"/>
  <c r="CE126" i="1" s="1"/>
  <c r="CF126" i="1" s="1"/>
  <c r="CB127" i="1"/>
  <c r="CB117" i="1"/>
  <c r="CB118" i="1"/>
  <c r="CC121" i="1"/>
  <c r="CD121" i="1" s="1"/>
  <c r="CC122" i="1"/>
  <c r="CB271" i="1"/>
  <c r="CB184" i="1"/>
  <c r="CB264" i="1"/>
  <c r="CB160" i="1"/>
  <c r="CC140" i="1"/>
  <c r="CD140" i="1" s="1"/>
  <c r="CE140" i="1" s="1"/>
  <c r="CF140" i="1" s="1"/>
  <c r="CC141" i="1"/>
  <c r="CB313" i="1"/>
  <c r="CB215" i="1"/>
  <c r="CC152" i="1"/>
  <c r="CB154" i="1"/>
  <c r="CC154" i="1" s="1"/>
  <c r="CB321" i="1"/>
  <c r="CB116" i="1"/>
  <c r="CC116" i="1" s="1"/>
  <c r="CD116" i="1" s="1"/>
  <c r="CE116" i="1" s="1"/>
  <c r="CB251" i="1"/>
  <c r="CB308" i="1"/>
  <c r="CB86" i="1"/>
  <c r="CC86" i="1" s="1"/>
  <c r="CB87" i="1"/>
  <c r="CB213" i="1"/>
  <c r="CB212" i="1"/>
  <c r="CD111" i="1"/>
  <c r="CD110" i="1"/>
  <c r="CE110" i="1" s="1"/>
  <c r="CB229" i="1"/>
  <c r="CB166" i="1"/>
  <c r="CB268" i="1"/>
  <c r="CB286" i="1"/>
  <c r="CB194" i="1"/>
  <c r="CB178" i="1"/>
  <c r="CB259" i="1"/>
  <c r="CB255" i="1"/>
  <c r="CB168" i="1"/>
  <c r="CB217" i="1"/>
  <c r="C72" i="25"/>
  <c r="A72" i="25"/>
  <c r="HK70" i="1"/>
  <c r="K72" i="25" s="1"/>
  <c r="D72" i="25"/>
  <c r="B72" i="25"/>
  <c r="F72" i="25"/>
  <c r="G72" i="25" s="1"/>
  <c r="E72" i="25"/>
  <c r="CB224" i="1"/>
  <c r="CB320" i="1"/>
  <c r="CB319" i="1"/>
  <c r="CB281" i="1"/>
  <c r="CB204" i="1"/>
  <c r="CB99" i="1"/>
  <c r="CC99" i="1" s="1"/>
  <c r="CD99" i="1" s="1"/>
  <c r="CE99" i="1" s="1"/>
  <c r="CF99" i="1" s="1"/>
  <c r="CG99" i="1" s="1"/>
  <c r="CB100" i="1"/>
  <c r="CB84" i="1"/>
  <c r="CB190" i="1"/>
  <c r="CB310" i="1"/>
  <c r="CB72" i="1"/>
  <c r="CB73" i="1"/>
  <c r="CB158" i="1"/>
  <c r="CB200" i="1"/>
  <c r="CB186" i="1"/>
  <c r="CD114" i="1"/>
  <c r="CE114" i="1" s="1"/>
  <c r="CB279" i="1"/>
  <c r="CB278" i="1"/>
  <c r="CB82" i="1"/>
  <c r="CC82" i="1" s="1"/>
  <c r="CB209" i="1"/>
  <c r="CC209" i="1" s="1"/>
  <c r="CB288" i="1"/>
  <c r="CD132" i="1"/>
  <c r="CB257" i="1"/>
  <c r="CB189" i="1"/>
  <c r="CC237" i="1"/>
  <c r="CB291" i="1"/>
  <c r="CB314" i="1"/>
  <c r="CB174" i="1"/>
  <c r="CC239" i="1"/>
  <c r="CB172" i="1"/>
  <c r="CC172" i="1" s="1"/>
  <c r="CB161" i="1"/>
  <c r="CC170" i="1" l="1"/>
  <c r="CC129" i="1"/>
  <c r="CC130" i="1"/>
  <c r="CC303" i="1"/>
  <c r="CE112" i="1"/>
  <c r="CC156" i="1"/>
  <c r="CC300" i="1"/>
  <c r="CC268" i="1"/>
  <c r="CC166" i="1"/>
  <c r="CC168" i="1"/>
  <c r="CC220" i="1"/>
  <c r="CC219" i="1"/>
  <c r="CC275" i="1"/>
  <c r="CC297" i="1"/>
  <c r="CC164" i="1"/>
  <c r="CD76" i="1"/>
  <c r="CE77" i="1" s="1"/>
  <c r="CC298" i="1"/>
  <c r="CC299" i="1"/>
  <c r="CC304" i="1"/>
  <c r="CC245" i="1"/>
  <c r="CC310" i="1"/>
  <c r="CC295" i="1"/>
  <c r="CC301" i="1"/>
  <c r="CC200" i="1"/>
  <c r="CC158" i="1"/>
  <c r="CC286" i="1"/>
  <c r="CC244" i="1"/>
  <c r="CD243" i="1" s="1"/>
  <c r="CC296" i="1"/>
  <c r="CC249" i="1"/>
  <c r="CC306" i="1"/>
  <c r="CC276" i="1"/>
  <c r="CC294" i="1"/>
  <c r="CC308" i="1"/>
  <c r="CC257" i="1"/>
  <c r="CC224" i="1"/>
  <c r="CC218" i="1"/>
  <c r="CC163" i="1"/>
  <c r="CC302" i="1"/>
  <c r="CC281" i="1"/>
  <c r="CD79" i="1"/>
  <c r="CE79" i="1" s="1"/>
  <c r="CC186" i="1"/>
  <c r="CC263" i="1"/>
  <c r="CC145" i="1"/>
  <c r="CD145" i="1" s="1"/>
  <c r="CE145" i="1" s="1"/>
  <c r="CF145" i="1" s="1"/>
  <c r="CC146" i="1"/>
  <c r="CC232" i="1"/>
  <c r="CD233" i="1" s="1"/>
  <c r="CC293" i="1"/>
  <c r="CC198" i="1"/>
  <c r="CC288" i="1"/>
  <c r="CC259" i="1"/>
  <c r="CD242" i="1"/>
  <c r="CC305" i="1"/>
  <c r="CC255" i="1"/>
  <c r="CC161" i="1"/>
  <c r="CC227" i="1"/>
  <c r="CC253" i="1"/>
  <c r="CC181" i="1"/>
  <c r="CC283" i="1"/>
  <c r="CC222" i="1"/>
  <c r="CC221" i="1"/>
  <c r="CC178" i="1"/>
  <c r="CC251" i="1"/>
  <c r="CC194" i="1"/>
  <c r="CC248" i="1"/>
  <c r="CD91" i="1"/>
  <c r="CD90" i="1"/>
  <c r="CD94" i="1"/>
  <c r="CE94" i="1" s="1"/>
  <c r="CD95" i="1"/>
  <c r="CD92" i="1"/>
  <c r="CC174" i="1"/>
  <c r="CC314" i="1"/>
  <c r="CC246" i="1"/>
  <c r="CC85" i="1"/>
  <c r="CC206" i="1"/>
  <c r="CC284" i="1"/>
  <c r="CD237" i="1"/>
  <c r="CC204" i="1"/>
  <c r="CC182" i="1"/>
  <c r="CC180" i="1"/>
  <c r="CD134" i="1"/>
  <c r="CE134" i="1" s="1"/>
  <c r="CD135" i="1"/>
  <c r="CC202" i="1"/>
  <c r="CC271" i="1"/>
  <c r="CC317" i="1"/>
  <c r="CD235" i="1"/>
  <c r="CC215" i="1"/>
  <c r="CD241" i="1"/>
  <c r="CC196" i="1"/>
  <c r="CD234" i="1"/>
  <c r="CF139" i="1"/>
  <c r="CG139" i="1" s="1"/>
  <c r="CC247" i="1"/>
  <c r="CC217" i="1"/>
  <c r="CC280" i="1"/>
  <c r="CC195" i="1"/>
  <c r="CC192" i="1"/>
  <c r="CC185" i="1"/>
  <c r="A73" i="25"/>
  <c r="E73" i="25"/>
  <c r="CC278" i="1"/>
  <c r="CE113" i="1"/>
  <c r="CF113" i="1" s="1"/>
  <c r="CC162" i="1"/>
  <c r="F73" i="25"/>
  <c r="G73" i="25" s="1"/>
  <c r="CC208" i="1"/>
  <c r="B73" i="25"/>
  <c r="CC155" i="1"/>
  <c r="C73" i="25"/>
  <c r="CC225" i="1"/>
  <c r="CC205" i="1"/>
  <c r="CC320" i="1"/>
  <c r="CC264" i="1"/>
  <c r="CC223" i="1"/>
  <c r="HK71" i="1"/>
  <c r="K73" i="25" s="1"/>
  <c r="CC272" i="1"/>
  <c r="CC228" i="1"/>
  <c r="CC189" i="1"/>
  <c r="CC169" i="1"/>
  <c r="CC252" i="1"/>
  <c r="CC277" i="1"/>
  <c r="CC87" i="1"/>
  <c r="CD87" i="1" s="1"/>
  <c r="CC88" i="1"/>
  <c r="CC312" i="1"/>
  <c r="CC313" i="1"/>
  <c r="CC81" i="1"/>
  <c r="CD81" i="1" s="1"/>
  <c r="CE81" i="1" s="1"/>
  <c r="CC201" i="1"/>
  <c r="CC258" i="1"/>
  <c r="CC83" i="1"/>
  <c r="CC203" i="1"/>
  <c r="CC214" i="1"/>
  <c r="CC322" i="1"/>
  <c r="CC321" i="1"/>
  <c r="CC282" i="1"/>
  <c r="CC184" i="1"/>
  <c r="CC183" i="1"/>
  <c r="CC118" i="1"/>
  <c r="CC119" i="1"/>
  <c r="CC150" i="1"/>
  <c r="CD150" i="1" s="1"/>
  <c r="CE150" i="1" s="1"/>
  <c r="CF150" i="1" s="1"/>
  <c r="CC151" i="1"/>
  <c r="CC309" i="1"/>
  <c r="CC311" i="1"/>
  <c r="CC84" i="1"/>
  <c r="CC279" i="1"/>
  <c r="CC157" i="1"/>
  <c r="CC100" i="1"/>
  <c r="CD100" i="1" s="1"/>
  <c r="CE100" i="1" s="1"/>
  <c r="CF100" i="1" s="1"/>
  <c r="CG100" i="1" s="1"/>
  <c r="CH100" i="1" s="1"/>
  <c r="CC101" i="1"/>
  <c r="CC250" i="1"/>
  <c r="CC229" i="1"/>
  <c r="CC230" i="1"/>
  <c r="CD141" i="1"/>
  <c r="CE141" i="1" s="1"/>
  <c r="CF141" i="1" s="1"/>
  <c r="CG141" i="1" s="1"/>
  <c r="CD142" i="1"/>
  <c r="CC179" i="1"/>
  <c r="CC117" i="1"/>
  <c r="CD117" i="1" s="1"/>
  <c r="CE117" i="1" s="1"/>
  <c r="CF117" i="1" s="1"/>
  <c r="CC159" i="1"/>
  <c r="CE115" i="1"/>
  <c r="CF115" i="1" s="1"/>
  <c r="CC316" i="1"/>
  <c r="CE133" i="1"/>
  <c r="CC73" i="1"/>
  <c r="CC74" i="1"/>
  <c r="CC167" i="1"/>
  <c r="CC197" i="1"/>
  <c r="CC171" i="1"/>
  <c r="CD171" i="1" s="1"/>
  <c r="CC173" i="1"/>
  <c r="CC254" i="1"/>
  <c r="CC256" i="1"/>
  <c r="CC266" i="1"/>
  <c r="CC267" i="1"/>
  <c r="CC273" i="1"/>
  <c r="CC274" i="1"/>
  <c r="CC176" i="1"/>
  <c r="CC307" i="1"/>
  <c r="CC216" i="1"/>
  <c r="CC190" i="1"/>
  <c r="CC106" i="1"/>
  <c r="CD106" i="1" s="1"/>
  <c r="CE106" i="1" s="1"/>
  <c r="CF106" i="1" s="1"/>
  <c r="CG106" i="1" s="1"/>
  <c r="CC107" i="1"/>
  <c r="CC261" i="1"/>
  <c r="CC262" i="1"/>
  <c r="CD239" i="1"/>
  <c r="CD240" i="1"/>
  <c r="CC291" i="1"/>
  <c r="CC292" i="1"/>
  <c r="CC72" i="1"/>
  <c r="CD72" i="1" s="1"/>
  <c r="CE72" i="1" s="1"/>
  <c r="CF72" i="1" s="1"/>
  <c r="CG72" i="1" s="1"/>
  <c r="CH72" i="1" s="1"/>
  <c r="CI72" i="1" s="1"/>
  <c r="CJ72" i="1" s="1"/>
  <c r="CK72" i="1" s="1"/>
  <c r="CL72" i="1" s="1"/>
  <c r="CM72" i="1" s="1"/>
  <c r="CN72" i="1" s="1"/>
  <c r="CO72" i="1" s="1"/>
  <c r="CP72" i="1" s="1"/>
  <c r="CQ72" i="1" s="1"/>
  <c r="CR72" i="1" s="1"/>
  <c r="CS72" i="1" s="1"/>
  <c r="CT72" i="1" s="1"/>
  <c r="CU72" i="1" s="1"/>
  <c r="CV72" i="1" s="1"/>
  <c r="CW72" i="1" s="1"/>
  <c r="CX72" i="1" s="1"/>
  <c r="CY72" i="1" s="1"/>
  <c r="CZ72" i="1" s="1"/>
  <c r="DA72" i="1" s="1"/>
  <c r="DB72" i="1" s="1"/>
  <c r="DC72" i="1" s="1"/>
  <c r="DD72" i="1" s="1"/>
  <c r="DE72" i="1" s="1"/>
  <c r="DF72" i="1" s="1"/>
  <c r="DG72" i="1" s="1"/>
  <c r="DH72" i="1" s="1"/>
  <c r="DI72" i="1" s="1"/>
  <c r="DJ72" i="1" s="1"/>
  <c r="DK72" i="1" s="1"/>
  <c r="DL72" i="1" s="1"/>
  <c r="DM72" i="1" s="1"/>
  <c r="DN72" i="1" s="1"/>
  <c r="DO72" i="1" s="1"/>
  <c r="DP72" i="1" s="1"/>
  <c r="DQ72" i="1" s="1"/>
  <c r="DR72" i="1" s="1"/>
  <c r="DS72" i="1" s="1"/>
  <c r="DT72" i="1" s="1"/>
  <c r="DU72" i="1" s="1"/>
  <c r="DV72" i="1" s="1"/>
  <c r="DW72" i="1" s="1"/>
  <c r="DX72" i="1" s="1"/>
  <c r="DY72" i="1" s="1"/>
  <c r="DZ72" i="1" s="1"/>
  <c r="EA72" i="1" s="1"/>
  <c r="EB72" i="1" s="1"/>
  <c r="EC72" i="1" s="1"/>
  <c r="ED72" i="1" s="1"/>
  <c r="EE72" i="1" s="1"/>
  <c r="EF72" i="1" s="1"/>
  <c r="EG72" i="1" s="1"/>
  <c r="EH72" i="1" s="1"/>
  <c r="EI72" i="1" s="1"/>
  <c r="EJ72" i="1" s="1"/>
  <c r="EK72" i="1" s="1"/>
  <c r="EL72" i="1" s="1"/>
  <c r="EM72" i="1" s="1"/>
  <c r="EN72" i="1" s="1"/>
  <c r="EO72" i="1" s="1"/>
  <c r="EP72" i="1" s="1"/>
  <c r="EQ72" i="1" s="1"/>
  <c r="ER72" i="1" s="1"/>
  <c r="ES72" i="1" s="1"/>
  <c r="ET72" i="1" s="1"/>
  <c r="EU72" i="1" s="1"/>
  <c r="EV72" i="1" s="1"/>
  <c r="EW72" i="1" s="1"/>
  <c r="EX72" i="1" s="1"/>
  <c r="EY72" i="1" s="1"/>
  <c r="EZ72" i="1" s="1"/>
  <c r="FA72" i="1" s="1"/>
  <c r="FB72" i="1" s="1"/>
  <c r="FC72" i="1" s="1"/>
  <c r="FD72" i="1" s="1"/>
  <c r="FE72" i="1" s="1"/>
  <c r="FF72" i="1" s="1"/>
  <c r="FG72" i="1" s="1"/>
  <c r="FH72" i="1" s="1"/>
  <c r="FI72" i="1" s="1"/>
  <c r="FJ72" i="1" s="1"/>
  <c r="FK72" i="1" s="1"/>
  <c r="FL72" i="1" s="1"/>
  <c r="FM72" i="1" s="1"/>
  <c r="FN72" i="1" s="1"/>
  <c r="FO72" i="1" s="1"/>
  <c r="FP72" i="1" s="1"/>
  <c r="FQ72" i="1" s="1"/>
  <c r="FR72" i="1" s="1"/>
  <c r="FS72" i="1" s="1"/>
  <c r="FT72" i="1" s="1"/>
  <c r="FU72" i="1" s="1"/>
  <c r="FV72" i="1" s="1"/>
  <c r="FW72" i="1" s="1"/>
  <c r="FX72" i="1" s="1"/>
  <c r="FY72" i="1" s="1"/>
  <c r="FZ72" i="1" s="1"/>
  <c r="GA72" i="1" s="1"/>
  <c r="GB72" i="1" s="1"/>
  <c r="GC72" i="1" s="1"/>
  <c r="GD72" i="1" s="1"/>
  <c r="GE72" i="1" s="1"/>
  <c r="GF72" i="1" s="1"/>
  <c r="GG72" i="1" s="1"/>
  <c r="GH72" i="1" s="1"/>
  <c r="GI72" i="1" s="1"/>
  <c r="GJ72" i="1" s="1"/>
  <c r="GK72" i="1" s="1"/>
  <c r="GL72" i="1" s="1"/>
  <c r="GM72" i="1" s="1"/>
  <c r="GN72" i="1" s="1"/>
  <c r="GO72" i="1" s="1"/>
  <c r="GP72" i="1" s="1"/>
  <c r="GQ72" i="1" s="1"/>
  <c r="GR72" i="1" s="1"/>
  <c r="GS72" i="1" s="1"/>
  <c r="GT72" i="1" s="1"/>
  <c r="GU72" i="1" s="1"/>
  <c r="GV72" i="1" s="1"/>
  <c r="GW72" i="1" s="1"/>
  <c r="GX72" i="1" s="1"/>
  <c r="GY72" i="1" s="1"/>
  <c r="GZ72" i="1" s="1"/>
  <c r="HA72" i="1" s="1"/>
  <c r="HB72" i="1" s="1"/>
  <c r="HC72" i="1" s="1"/>
  <c r="HD72" i="1" s="1"/>
  <c r="HE72" i="1" s="1"/>
  <c r="HF72" i="1" s="1"/>
  <c r="HG72" i="1" s="1"/>
  <c r="HH72" i="1" s="1"/>
  <c r="HI72" i="1" s="1"/>
  <c r="HJ72" i="1" s="1"/>
  <c r="CC199" i="1"/>
  <c r="CC319" i="1"/>
  <c r="CC191" i="1"/>
  <c r="CE111" i="1"/>
  <c r="CF111" i="1" s="1"/>
  <c r="CC153" i="1"/>
  <c r="CD153" i="1" s="1"/>
  <c r="CC127" i="1"/>
  <c r="CD127" i="1" s="1"/>
  <c r="CE127" i="1" s="1"/>
  <c r="CF127" i="1" s="1"/>
  <c r="CG127" i="1" s="1"/>
  <c r="CC128" i="1"/>
  <c r="CC188" i="1"/>
  <c r="CC265" i="1"/>
  <c r="CC175" i="1"/>
  <c r="CC315" i="1"/>
  <c r="CC160" i="1"/>
  <c r="CC285" i="1"/>
  <c r="CC165" i="1"/>
  <c r="CC177" i="1"/>
  <c r="CC226" i="1"/>
  <c r="CC187" i="1"/>
  <c r="CC318" i="1"/>
  <c r="CC287" i="1"/>
  <c r="CD236" i="1"/>
  <c r="CC211" i="1"/>
  <c r="CC212" i="1"/>
  <c r="CC207" i="1"/>
  <c r="CD238" i="1"/>
  <c r="CC213" i="1"/>
  <c r="CC193" i="1"/>
  <c r="CD122" i="1"/>
  <c r="CE122" i="1" s="1"/>
  <c r="CD123" i="1"/>
  <c r="CC269" i="1"/>
  <c r="CC210" i="1"/>
  <c r="CC270" i="1"/>
  <c r="CC290" i="1"/>
  <c r="CC260" i="1"/>
  <c r="CC289" i="1"/>
  <c r="CD218" i="1" l="1"/>
  <c r="CD155" i="1"/>
  <c r="CD165" i="1"/>
  <c r="CD130" i="1"/>
  <c r="CD131" i="1"/>
  <c r="CD299" i="1"/>
  <c r="CD297" i="1"/>
  <c r="CD85" i="1"/>
  <c r="CD298" i="1"/>
  <c r="CD167" i="1"/>
  <c r="CD258" i="1"/>
  <c r="CD169" i="1"/>
  <c r="CD285" i="1"/>
  <c r="CD304" i="1"/>
  <c r="CD220" i="1"/>
  <c r="CD219" i="1"/>
  <c r="CD300" i="1"/>
  <c r="CD244" i="1"/>
  <c r="CD303" i="1"/>
  <c r="CD296" i="1"/>
  <c r="CD307" i="1"/>
  <c r="CD287" i="1"/>
  <c r="CD260" i="1"/>
  <c r="CD256" i="1"/>
  <c r="CD223" i="1"/>
  <c r="CD245" i="1"/>
  <c r="CD305" i="1"/>
  <c r="CD301" i="1"/>
  <c r="CD302" i="1"/>
  <c r="CD232" i="1"/>
  <c r="CE233" i="1" s="1"/>
  <c r="CD276" i="1"/>
  <c r="CD250" i="1"/>
  <c r="CD294" i="1"/>
  <c r="CD295" i="1"/>
  <c r="CD282" i="1"/>
  <c r="CE78" i="1"/>
  <c r="CD226" i="1"/>
  <c r="CD199" i="1"/>
  <c r="CD309" i="1"/>
  <c r="CD247" i="1"/>
  <c r="CE92" i="1"/>
  <c r="CD177" i="1"/>
  <c r="CD310" i="1"/>
  <c r="CD216" i="1"/>
  <c r="CD173" i="1"/>
  <c r="CD146" i="1"/>
  <c r="CE146" i="1" s="1"/>
  <c r="CF146" i="1" s="1"/>
  <c r="CG146" i="1" s="1"/>
  <c r="CD147" i="1"/>
  <c r="CD221" i="1"/>
  <c r="CD162" i="1"/>
  <c r="CE243" i="1"/>
  <c r="CD254" i="1"/>
  <c r="CD279" i="1"/>
  <c r="CD195" i="1"/>
  <c r="CD277" i="1"/>
  <c r="CD204" i="1"/>
  <c r="CD203" i="1"/>
  <c r="CE96" i="1"/>
  <c r="CE95" i="1"/>
  <c r="CF95" i="1" s="1"/>
  <c r="CD222" i="1"/>
  <c r="CD205" i="1"/>
  <c r="CE236" i="1"/>
  <c r="CD315" i="1"/>
  <c r="CE91" i="1"/>
  <c r="CD224" i="1"/>
  <c r="CD207" i="1"/>
  <c r="CD248" i="1"/>
  <c r="CE93" i="1"/>
  <c r="CD163" i="1"/>
  <c r="CD181" i="1"/>
  <c r="CD272" i="1"/>
  <c r="CD271" i="1"/>
  <c r="CE242" i="1"/>
  <c r="CE234" i="1"/>
  <c r="CD320" i="1"/>
  <c r="CD193" i="1"/>
  <c r="CD168" i="1"/>
  <c r="CE168" i="1" s="1"/>
  <c r="CD161" i="1"/>
  <c r="CD197" i="1"/>
  <c r="CE135" i="1"/>
  <c r="CF135" i="1" s="1"/>
  <c r="CE136" i="1"/>
  <c r="CD175" i="1"/>
  <c r="CD265" i="1"/>
  <c r="CG140" i="1"/>
  <c r="CH140" i="1" s="1"/>
  <c r="CD187" i="1"/>
  <c r="CD255" i="1"/>
  <c r="CD318" i="1"/>
  <c r="CD251" i="1"/>
  <c r="CD308" i="1"/>
  <c r="CE80" i="1"/>
  <c r="CF80" i="1" s="1"/>
  <c r="CD322" i="1"/>
  <c r="CD281" i="1"/>
  <c r="CD249" i="1"/>
  <c r="CD82" i="1"/>
  <c r="CE82" i="1" s="1"/>
  <c r="CF82" i="1" s="1"/>
  <c r="CD246" i="1"/>
  <c r="CD215" i="1"/>
  <c r="CD208" i="1"/>
  <c r="CD160" i="1"/>
  <c r="CD269" i="1"/>
  <c r="CD190" i="1"/>
  <c r="CD184" i="1"/>
  <c r="CD206" i="1"/>
  <c r="CE239" i="1"/>
  <c r="CD73" i="1"/>
  <c r="CE73" i="1" s="1"/>
  <c r="CF73" i="1" s="1"/>
  <c r="CG73" i="1" s="1"/>
  <c r="CH73" i="1" s="1"/>
  <c r="CI73" i="1" s="1"/>
  <c r="CJ73" i="1" s="1"/>
  <c r="CK73" i="1" s="1"/>
  <c r="CL73" i="1" s="1"/>
  <c r="CM73" i="1" s="1"/>
  <c r="CN73" i="1" s="1"/>
  <c r="CO73" i="1" s="1"/>
  <c r="CP73" i="1" s="1"/>
  <c r="CQ73" i="1" s="1"/>
  <c r="CR73" i="1" s="1"/>
  <c r="CS73" i="1" s="1"/>
  <c r="CT73" i="1" s="1"/>
  <c r="CU73" i="1" s="1"/>
  <c r="CV73" i="1" s="1"/>
  <c r="CW73" i="1" s="1"/>
  <c r="CX73" i="1" s="1"/>
  <c r="CY73" i="1" s="1"/>
  <c r="CZ73" i="1" s="1"/>
  <c r="DA73" i="1" s="1"/>
  <c r="DB73" i="1" s="1"/>
  <c r="DC73" i="1" s="1"/>
  <c r="DD73" i="1" s="1"/>
  <c r="DE73" i="1" s="1"/>
  <c r="DF73" i="1" s="1"/>
  <c r="DG73" i="1" s="1"/>
  <c r="DH73" i="1" s="1"/>
  <c r="DI73" i="1" s="1"/>
  <c r="DJ73" i="1" s="1"/>
  <c r="DK73" i="1" s="1"/>
  <c r="DL73" i="1" s="1"/>
  <c r="DM73" i="1" s="1"/>
  <c r="DN73" i="1" s="1"/>
  <c r="DO73" i="1" s="1"/>
  <c r="DP73" i="1" s="1"/>
  <c r="DQ73" i="1" s="1"/>
  <c r="DR73" i="1" s="1"/>
  <c r="DS73" i="1" s="1"/>
  <c r="DT73" i="1" s="1"/>
  <c r="DU73" i="1" s="1"/>
  <c r="DV73" i="1" s="1"/>
  <c r="DW73" i="1" s="1"/>
  <c r="DX73" i="1" s="1"/>
  <c r="DY73" i="1" s="1"/>
  <c r="DZ73" i="1" s="1"/>
  <c r="EA73" i="1" s="1"/>
  <c r="EB73" i="1" s="1"/>
  <c r="EC73" i="1" s="1"/>
  <c r="ED73" i="1" s="1"/>
  <c r="EE73" i="1" s="1"/>
  <c r="EF73" i="1" s="1"/>
  <c r="EG73" i="1" s="1"/>
  <c r="EH73" i="1" s="1"/>
  <c r="EI73" i="1" s="1"/>
  <c r="EJ73" i="1" s="1"/>
  <c r="EK73" i="1" s="1"/>
  <c r="EL73" i="1" s="1"/>
  <c r="EM73" i="1" s="1"/>
  <c r="EN73" i="1" s="1"/>
  <c r="EO73" i="1" s="1"/>
  <c r="EP73" i="1" s="1"/>
  <c r="EQ73" i="1" s="1"/>
  <c r="ER73" i="1" s="1"/>
  <c r="ES73" i="1" s="1"/>
  <c r="ET73" i="1" s="1"/>
  <c r="EU73" i="1" s="1"/>
  <c r="EV73" i="1" s="1"/>
  <c r="EW73" i="1" s="1"/>
  <c r="EX73" i="1" s="1"/>
  <c r="EY73" i="1" s="1"/>
  <c r="EZ73" i="1" s="1"/>
  <c r="FA73" i="1" s="1"/>
  <c r="FB73" i="1" s="1"/>
  <c r="FC73" i="1" s="1"/>
  <c r="FD73" i="1" s="1"/>
  <c r="FE73" i="1" s="1"/>
  <c r="FF73" i="1" s="1"/>
  <c r="FG73" i="1" s="1"/>
  <c r="FH73" i="1" s="1"/>
  <c r="FI73" i="1" s="1"/>
  <c r="FJ73" i="1" s="1"/>
  <c r="FK73" i="1" s="1"/>
  <c r="FL73" i="1" s="1"/>
  <c r="FM73" i="1" s="1"/>
  <c r="FN73" i="1" s="1"/>
  <c r="FO73" i="1" s="1"/>
  <c r="FP73" i="1" s="1"/>
  <c r="FQ73" i="1" s="1"/>
  <c r="FR73" i="1" s="1"/>
  <c r="FS73" i="1" s="1"/>
  <c r="FT73" i="1" s="1"/>
  <c r="FU73" i="1" s="1"/>
  <c r="FV73" i="1" s="1"/>
  <c r="FW73" i="1" s="1"/>
  <c r="FX73" i="1" s="1"/>
  <c r="FY73" i="1" s="1"/>
  <c r="FZ73" i="1" s="1"/>
  <c r="GA73" i="1" s="1"/>
  <c r="GB73" i="1" s="1"/>
  <c r="GC73" i="1" s="1"/>
  <c r="GD73" i="1" s="1"/>
  <c r="GE73" i="1" s="1"/>
  <c r="GF73" i="1" s="1"/>
  <c r="GG73" i="1" s="1"/>
  <c r="GH73" i="1" s="1"/>
  <c r="GI73" i="1" s="1"/>
  <c r="GJ73" i="1" s="1"/>
  <c r="GK73" i="1" s="1"/>
  <c r="GL73" i="1" s="1"/>
  <c r="GM73" i="1" s="1"/>
  <c r="GN73" i="1" s="1"/>
  <c r="GO73" i="1" s="1"/>
  <c r="GP73" i="1" s="1"/>
  <c r="GQ73" i="1" s="1"/>
  <c r="GR73" i="1" s="1"/>
  <c r="GS73" i="1" s="1"/>
  <c r="GT73" i="1" s="1"/>
  <c r="GU73" i="1" s="1"/>
  <c r="GV73" i="1" s="1"/>
  <c r="GW73" i="1" s="1"/>
  <c r="GX73" i="1" s="1"/>
  <c r="GY73" i="1" s="1"/>
  <c r="GZ73" i="1" s="1"/>
  <c r="HA73" i="1" s="1"/>
  <c r="HB73" i="1" s="1"/>
  <c r="HC73" i="1" s="1"/>
  <c r="HD73" i="1" s="1"/>
  <c r="HE73" i="1" s="1"/>
  <c r="HF73" i="1" s="1"/>
  <c r="HG73" i="1" s="1"/>
  <c r="HH73" i="1" s="1"/>
  <c r="HI73" i="1" s="1"/>
  <c r="HJ73" i="1" s="1"/>
  <c r="D75" i="25" s="1"/>
  <c r="CD186" i="1"/>
  <c r="CD210" i="1"/>
  <c r="CD262" i="1"/>
  <c r="CF114" i="1"/>
  <c r="CG114" i="1" s="1"/>
  <c r="CD213" i="1"/>
  <c r="CD86" i="1"/>
  <c r="CD312" i="1"/>
  <c r="CF78" i="1"/>
  <c r="CF116" i="1"/>
  <c r="CG116" i="1" s="1"/>
  <c r="CD316" i="1"/>
  <c r="CD183" i="1"/>
  <c r="CD259" i="1"/>
  <c r="CE259" i="1" s="1"/>
  <c r="CD201" i="1"/>
  <c r="CD202" i="1"/>
  <c r="CD198" i="1"/>
  <c r="CD230" i="1"/>
  <c r="CD231" i="1"/>
  <c r="CD101" i="1"/>
  <c r="CE101" i="1" s="1"/>
  <c r="CF101" i="1" s="1"/>
  <c r="CG101" i="1" s="1"/>
  <c r="CH101" i="1" s="1"/>
  <c r="CI101" i="1" s="1"/>
  <c r="CD102" i="1"/>
  <c r="A74" i="25"/>
  <c r="E74" i="25"/>
  <c r="D74" i="25"/>
  <c r="HK72" i="1"/>
  <c r="K74" i="25" s="1"/>
  <c r="C74" i="25"/>
  <c r="F74" i="25"/>
  <c r="G74" i="25" s="1"/>
  <c r="B74" i="25"/>
  <c r="CD261" i="1"/>
  <c r="CD257" i="1"/>
  <c r="CD267" i="1"/>
  <c r="CF134" i="1"/>
  <c r="CD159" i="1"/>
  <c r="CD229" i="1"/>
  <c r="CD306" i="1"/>
  <c r="CD283" i="1"/>
  <c r="CD217" i="1"/>
  <c r="CD88" i="1"/>
  <c r="CE88" i="1" s="1"/>
  <c r="CD89" i="1"/>
  <c r="CD252" i="1"/>
  <c r="CD253" i="1"/>
  <c r="CD191" i="1"/>
  <c r="CD192" i="1"/>
  <c r="CD170" i="1"/>
  <c r="CD286" i="1"/>
  <c r="CD225" i="1"/>
  <c r="CD107" i="1"/>
  <c r="CE107" i="1" s="1"/>
  <c r="CF107" i="1" s="1"/>
  <c r="CG107" i="1" s="1"/>
  <c r="CH107" i="1" s="1"/>
  <c r="CD108" i="1"/>
  <c r="CD266" i="1"/>
  <c r="CD166" i="1"/>
  <c r="CE166" i="1" s="1"/>
  <c r="CD158" i="1"/>
  <c r="CD157" i="1"/>
  <c r="CD156" i="1"/>
  <c r="CD200" i="1"/>
  <c r="CD321" i="1"/>
  <c r="CD278" i="1"/>
  <c r="CF112" i="1"/>
  <c r="CG112" i="1" s="1"/>
  <c r="CD273" i="1"/>
  <c r="CE238" i="1"/>
  <c r="CE237" i="1"/>
  <c r="CD289" i="1"/>
  <c r="CD290" i="1"/>
  <c r="CD152" i="1"/>
  <c r="CD188" i="1"/>
  <c r="CD196" i="1"/>
  <c r="CD179" i="1"/>
  <c r="CD180" i="1"/>
  <c r="CD194" i="1"/>
  <c r="CD189" i="1"/>
  <c r="CD151" i="1"/>
  <c r="CE151" i="1" s="1"/>
  <c r="CF151" i="1" s="1"/>
  <c r="CG151" i="1" s="1"/>
  <c r="CD182" i="1"/>
  <c r="CD280" i="1"/>
  <c r="CD292" i="1"/>
  <c r="CD293" i="1"/>
  <c r="CE142" i="1"/>
  <c r="CF142" i="1" s="1"/>
  <c r="CG142" i="1" s="1"/>
  <c r="CH142" i="1" s="1"/>
  <c r="CE143" i="1"/>
  <c r="CD314" i="1"/>
  <c r="CD164" i="1"/>
  <c r="CD268" i="1"/>
  <c r="CD174" i="1"/>
  <c r="CD209" i="1"/>
  <c r="CD270" i="1"/>
  <c r="CD263" i="1"/>
  <c r="CD284" i="1"/>
  <c r="CD128" i="1"/>
  <c r="CE128" i="1" s="1"/>
  <c r="CF128" i="1" s="1"/>
  <c r="CG128" i="1" s="1"/>
  <c r="CH128" i="1" s="1"/>
  <c r="CD129" i="1"/>
  <c r="CD291" i="1"/>
  <c r="CD172" i="1"/>
  <c r="CD119" i="1"/>
  <c r="CD120" i="1"/>
  <c r="CE244" i="1"/>
  <c r="CD214" i="1"/>
  <c r="CD84" i="1"/>
  <c r="CD83" i="1"/>
  <c r="CD264" i="1"/>
  <c r="CD228" i="1"/>
  <c r="CD211" i="1"/>
  <c r="CD274" i="1"/>
  <c r="CD275" i="1"/>
  <c r="CE123" i="1"/>
  <c r="CF123" i="1" s="1"/>
  <c r="CE124" i="1"/>
  <c r="CE235" i="1"/>
  <c r="CD212" i="1"/>
  <c r="CD288" i="1"/>
  <c r="CD319" i="1"/>
  <c r="CE240" i="1"/>
  <c r="CE241" i="1"/>
  <c r="CD176" i="1"/>
  <c r="CD74" i="1"/>
  <c r="CD75" i="1"/>
  <c r="CD154" i="1"/>
  <c r="CD317" i="1"/>
  <c r="CD311" i="1"/>
  <c r="CD118" i="1"/>
  <c r="CE118" i="1" s="1"/>
  <c r="CF118" i="1" s="1"/>
  <c r="CG118" i="1" s="1"/>
  <c r="CD178" i="1"/>
  <c r="CD313" i="1"/>
  <c r="CD185" i="1"/>
  <c r="CD227" i="1"/>
  <c r="CE219" i="1" l="1"/>
  <c r="CE297" i="1"/>
  <c r="CE298" i="1"/>
  <c r="CE86" i="1"/>
  <c r="CE131" i="1"/>
  <c r="CE132" i="1"/>
  <c r="CE261" i="1"/>
  <c r="CE220" i="1"/>
  <c r="CE257" i="1"/>
  <c r="CE295" i="1"/>
  <c r="CE300" i="1"/>
  <c r="CE286" i="1"/>
  <c r="CE299" i="1"/>
  <c r="CE304" i="1"/>
  <c r="CE296" i="1"/>
  <c r="CE164" i="1"/>
  <c r="CE306" i="1"/>
  <c r="CE311" i="1"/>
  <c r="CF93" i="1"/>
  <c r="CE301" i="1"/>
  <c r="CF81" i="1"/>
  <c r="CG81" i="1" s="1"/>
  <c r="CE302" i="1"/>
  <c r="CE303" i="1"/>
  <c r="CE317" i="1"/>
  <c r="CF79" i="1"/>
  <c r="CG79" i="1" s="1"/>
  <c r="CE172" i="1"/>
  <c r="CE255" i="1"/>
  <c r="CE308" i="1"/>
  <c r="CE309" i="1"/>
  <c r="CE225" i="1"/>
  <c r="CE217" i="1"/>
  <c r="CE223" i="1"/>
  <c r="CE200" i="1"/>
  <c r="CG115" i="1"/>
  <c r="CE319" i="1"/>
  <c r="CE196" i="1"/>
  <c r="CE221" i="1"/>
  <c r="CE248" i="1"/>
  <c r="CE174" i="1"/>
  <c r="CF235" i="1"/>
  <c r="CE278" i="1"/>
  <c r="CE176" i="1"/>
  <c r="CE160" i="1"/>
  <c r="CE214" i="1"/>
  <c r="CE284" i="1"/>
  <c r="CE249" i="1"/>
  <c r="CE162" i="1"/>
  <c r="CE250" i="1"/>
  <c r="CE218" i="1"/>
  <c r="CF219" i="1" s="1"/>
  <c r="CE222" i="1"/>
  <c r="CE185" i="1"/>
  <c r="CE161" i="1"/>
  <c r="CE203" i="1"/>
  <c r="CE147" i="1"/>
  <c r="CF147" i="1" s="1"/>
  <c r="CG147" i="1" s="1"/>
  <c r="CH147" i="1" s="1"/>
  <c r="CE148" i="1"/>
  <c r="CE254" i="1"/>
  <c r="CE198" i="1"/>
  <c r="CE315" i="1"/>
  <c r="CE270" i="1"/>
  <c r="CE206" i="1"/>
  <c r="CE277" i="1"/>
  <c r="CE182" i="1"/>
  <c r="CE167" i="1"/>
  <c r="CF167" i="1" s="1"/>
  <c r="CE268" i="1"/>
  <c r="CE251" i="1"/>
  <c r="CF92" i="1"/>
  <c r="CE204" i="1"/>
  <c r="CE193" i="1"/>
  <c r="CF97" i="1"/>
  <c r="CF96" i="1"/>
  <c r="CG96" i="1" s="1"/>
  <c r="CE258" i="1"/>
  <c r="CE205" i="1"/>
  <c r="CE207" i="1"/>
  <c r="CF94" i="1"/>
  <c r="CG94" i="1" s="1"/>
  <c r="CE224" i="1"/>
  <c r="CE209" i="1"/>
  <c r="CE266" i="1"/>
  <c r="CE321" i="1"/>
  <c r="CE282" i="1"/>
  <c r="CE288" i="1"/>
  <c r="CF136" i="1"/>
  <c r="CG136" i="1" s="1"/>
  <c r="CF137" i="1"/>
  <c r="CE280" i="1"/>
  <c r="CH141" i="1"/>
  <c r="CI141" i="1" s="1"/>
  <c r="CE211" i="1"/>
  <c r="CE245" i="1"/>
  <c r="CF244" i="1" s="1"/>
  <c r="CE246" i="1"/>
  <c r="CE152" i="1"/>
  <c r="CE247" i="1"/>
  <c r="CE227" i="1"/>
  <c r="CG113" i="1"/>
  <c r="CH113" i="1" s="1"/>
  <c r="CE293" i="1"/>
  <c r="CE256" i="1"/>
  <c r="CE191" i="1"/>
  <c r="CE275" i="1"/>
  <c r="CE253" i="1"/>
  <c r="CF238" i="1"/>
  <c r="CE197" i="1"/>
  <c r="CE188" i="1"/>
  <c r="CE156" i="1"/>
  <c r="E75" i="25"/>
  <c r="CE313" i="1"/>
  <c r="CE264" i="1"/>
  <c r="B75" i="25"/>
  <c r="CE163" i="1"/>
  <c r="CE213" i="1"/>
  <c r="CE287" i="1"/>
  <c r="CE83" i="1"/>
  <c r="CF83" i="1" s="1"/>
  <c r="CG83" i="1" s="1"/>
  <c r="CE158" i="1"/>
  <c r="CE230" i="1"/>
  <c r="F75" i="25"/>
  <c r="G75" i="25" s="1"/>
  <c r="CE74" i="1"/>
  <c r="CF74" i="1" s="1"/>
  <c r="CG74" i="1" s="1"/>
  <c r="CH74" i="1" s="1"/>
  <c r="CI74" i="1" s="1"/>
  <c r="CJ74" i="1" s="1"/>
  <c r="CK74" i="1" s="1"/>
  <c r="CL74" i="1" s="1"/>
  <c r="CM74" i="1" s="1"/>
  <c r="CN74" i="1" s="1"/>
  <c r="CO74" i="1" s="1"/>
  <c r="CP74" i="1" s="1"/>
  <c r="CQ74" i="1" s="1"/>
  <c r="CR74" i="1" s="1"/>
  <c r="CS74" i="1" s="1"/>
  <c r="CT74" i="1" s="1"/>
  <c r="CU74" i="1" s="1"/>
  <c r="CV74" i="1" s="1"/>
  <c r="CW74" i="1" s="1"/>
  <c r="CX74" i="1" s="1"/>
  <c r="CY74" i="1" s="1"/>
  <c r="CZ74" i="1" s="1"/>
  <c r="DA74" i="1" s="1"/>
  <c r="DB74" i="1" s="1"/>
  <c r="DC74" i="1" s="1"/>
  <c r="DD74" i="1" s="1"/>
  <c r="DE74" i="1" s="1"/>
  <c r="DF74" i="1" s="1"/>
  <c r="DG74" i="1" s="1"/>
  <c r="DH74" i="1" s="1"/>
  <c r="DI74" i="1" s="1"/>
  <c r="DJ74" i="1" s="1"/>
  <c r="DK74" i="1" s="1"/>
  <c r="DL74" i="1" s="1"/>
  <c r="DM74" i="1" s="1"/>
  <c r="DN74" i="1" s="1"/>
  <c r="DO74" i="1" s="1"/>
  <c r="DP74" i="1" s="1"/>
  <c r="DQ74" i="1" s="1"/>
  <c r="DR74" i="1" s="1"/>
  <c r="DS74" i="1" s="1"/>
  <c r="DT74" i="1" s="1"/>
  <c r="DU74" i="1" s="1"/>
  <c r="DV74" i="1" s="1"/>
  <c r="DW74" i="1" s="1"/>
  <c r="DX74" i="1" s="1"/>
  <c r="DY74" i="1" s="1"/>
  <c r="DZ74" i="1" s="1"/>
  <c r="EA74" i="1" s="1"/>
  <c r="EB74" i="1" s="1"/>
  <c r="EC74" i="1" s="1"/>
  <c r="ED74" i="1" s="1"/>
  <c r="EE74" i="1" s="1"/>
  <c r="EF74" i="1" s="1"/>
  <c r="EG74" i="1" s="1"/>
  <c r="EH74" i="1" s="1"/>
  <c r="EI74" i="1" s="1"/>
  <c r="EJ74" i="1" s="1"/>
  <c r="EK74" i="1" s="1"/>
  <c r="EL74" i="1" s="1"/>
  <c r="EM74" i="1" s="1"/>
  <c r="EN74" i="1" s="1"/>
  <c r="EO74" i="1" s="1"/>
  <c r="EP74" i="1" s="1"/>
  <c r="EQ74" i="1" s="1"/>
  <c r="ER74" i="1" s="1"/>
  <c r="ES74" i="1" s="1"/>
  <c r="ET74" i="1" s="1"/>
  <c r="EU74" i="1" s="1"/>
  <c r="EV74" i="1" s="1"/>
  <c r="EW74" i="1" s="1"/>
  <c r="EX74" i="1" s="1"/>
  <c r="EY74" i="1" s="1"/>
  <c r="EZ74" i="1" s="1"/>
  <c r="FA74" i="1" s="1"/>
  <c r="FB74" i="1" s="1"/>
  <c r="FC74" i="1" s="1"/>
  <c r="FD74" i="1" s="1"/>
  <c r="FE74" i="1" s="1"/>
  <c r="FF74" i="1" s="1"/>
  <c r="FG74" i="1" s="1"/>
  <c r="FH74" i="1" s="1"/>
  <c r="FI74" i="1" s="1"/>
  <c r="FJ74" i="1" s="1"/>
  <c r="FK74" i="1" s="1"/>
  <c r="FL74" i="1" s="1"/>
  <c r="FM74" i="1" s="1"/>
  <c r="FN74" i="1" s="1"/>
  <c r="FO74" i="1" s="1"/>
  <c r="FP74" i="1" s="1"/>
  <c r="FQ74" i="1" s="1"/>
  <c r="FR74" i="1" s="1"/>
  <c r="FS74" i="1" s="1"/>
  <c r="FT74" i="1" s="1"/>
  <c r="FU74" i="1" s="1"/>
  <c r="FV74" i="1" s="1"/>
  <c r="FW74" i="1" s="1"/>
  <c r="FX74" i="1" s="1"/>
  <c r="FY74" i="1" s="1"/>
  <c r="FZ74" i="1" s="1"/>
  <c r="GA74" i="1" s="1"/>
  <c r="GB74" i="1" s="1"/>
  <c r="GC74" i="1" s="1"/>
  <c r="GD74" i="1" s="1"/>
  <c r="GE74" i="1" s="1"/>
  <c r="GF74" i="1" s="1"/>
  <c r="GG74" i="1" s="1"/>
  <c r="GH74" i="1" s="1"/>
  <c r="GI74" i="1" s="1"/>
  <c r="GJ74" i="1" s="1"/>
  <c r="GK74" i="1" s="1"/>
  <c r="GL74" i="1" s="1"/>
  <c r="GM74" i="1" s="1"/>
  <c r="GN74" i="1" s="1"/>
  <c r="GO74" i="1" s="1"/>
  <c r="GP74" i="1" s="1"/>
  <c r="GQ74" i="1" s="1"/>
  <c r="GR74" i="1" s="1"/>
  <c r="GS74" i="1" s="1"/>
  <c r="GT74" i="1" s="1"/>
  <c r="GU74" i="1" s="1"/>
  <c r="GV74" i="1" s="1"/>
  <c r="GW74" i="1" s="1"/>
  <c r="GX74" i="1" s="1"/>
  <c r="GY74" i="1" s="1"/>
  <c r="GZ74" i="1" s="1"/>
  <c r="HA74" i="1" s="1"/>
  <c r="HB74" i="1" s="1"/>
  <c r="HC74" i="1" s="1"/>
  <c r="HD74" i="1" s="1"/>
  <c r="HE74" i="1" s="1"/>
  <c r="HF74" i="1" s="1"/>
  <c r="HG74" i="1" s="1"/>
  <c r="HH74" i="1" s="1"/>
  <c r="HI74" i="1" s="1"/>
  <c r="HJ74" i="1" s="1"/>
  <c r="E76" i="25" s="1"/>
  <c r="CF297" i="1"/>
  <c r="CE226" i="1"/>
  <c r="CE289" i="1"/>
  <c r="C75" i="25"/>
  <c r="CE178" i="1"/>
  <c r="CF241" i="1"/>
  <c r="CE291" i="1"/>
  <c r="A75" i="25"/>
  <c r="HK73" i="1"/>
  <c r="K75" i="25" s="1"/>
  <c r="CE154" i="1"/>
  <c r="CE155" i="1"/>
  <c r="CF240" i="1"/>
  <c r="CE274" i="1"/>
  <c r="CE171" i="1"/>
  <c r="CF242" i="1"/>
  <c r="CE194" i="1"/>
  <c r="CE195" i="1"/>
  <c r="CE290" i="1"/>
  <c r="CE320" i="1"/>
  <c r="CE318" i="1"/>
  <c r="CE184" i="1"/>
  <c r="CE201" i="1"/>
  <c r="CE129" i="1"/>
  <c r="CF129" i="1" s="1"/>
  <c r="CG129" i="1" s="1"/>
  <c r="CH129" i="1" s="1"/>
  <c r="CI129" i="1" s="1"/>
  <c r="CE130" i="1"/>
  <c r="CE177" i="1"/>
  <c r="CE210" i="1"/>
  <c r="CE267" i="1"/>
  <c r="CE228" i="1"/>
  <c r="CE120" i="1"/>
  <c r="CE121" i="1"/>
  <c r="CE307" i="1"/>
  <c r="CE310" i="1"/>
  <c r="CE199" i="1"/>
  <c r="CE179" i="1"/>
  <c r="CE271" i="1"/>
  <c r="CE157" i="1"/>
  <c r="CE108" i="1"/>
  <c r="CF108" i="1" s="1"/>
  <c r="CG108" i="1" s="1"/>
  <c r="CH108" i="1" s="1"/>
  <c r="CI108" i="1" s="1"/>
  <c r="CE109" i="1"/>
  <c r="CE269" i="1"/>
  <c r="CE252" i="1"/>
  <c r="CE305" i="1"/>
  <c r="CF305" i="1" s="1"/>
  <c r="CE208" i="1"/>
  <c r="CE316" i="1"/>
  <c r="CE183" i="1"/>
  <c r="CE180" i="1"/>
  <c r="CE181" i="1"/>
  <c r="CE75" i="1"/>
  <c r="CE76" i="1"/>
  <c r="CE165" i="1"/>
  <c r="CF165" i="1" s="1"/>
  <c r="CF124" i="1"/>
  <c r="CG124" i="1" s="1"/>
  <c r="CF125" i="1"/>
  <c r="CE119" i="1"/>
  <c r="CF119" i="1" s="1"/>
  <c r="CG119" i="1" s="1"/>
  <c r="CH119" i="1" s="1"/>
  <c r="CE263" i="1"/>
  <c r="CE216" i="1"/>
  <c r="CE187" i="1"/>
  <c r="CF237" i="1"/>
  <c r="CE87" i="1"/>
  <c r="CE262" i="1"/>
  <c r="CE89" i="1"/>
  <c r="CF89" i="1" s="1"/>
  <c r="CE90" i="1"/>
  <c r="CE102" i="1"/>
  <c r="CF102" i="1" s="1"/>
  <c r="CG102" i="1" s="1"/>
  <c r="CH102" i="1" s="1"/>
  <c r="CI102" i="1" s="1"/>
  <c r="CJ102" i="1" s="1"/>
  <c r="CE103" i="1"/>
  <c r="CE186" i="1"/>
  <c r="CE276" i="1"/>
  <c r="CE322" i="1"/>
  <c r="CE281" i="1"/>
  <c r="CE260" i="1"/>
  <c r="CF260" i="1" s="1"/>
  <c r="CE229" i="1"/>
  <c r="CE294" i="1"/>
  <c r="CE173" i="1"/>
  <c r="CE212" i="1"/>
  <c r="CF143" i="1"/>
  <c r="CG143" i="1" s="1"/>
  <c r="CH143" i="1" s="1"/>
  <c r="CI143" i="1" s="1"/>
  <c r="CF144" i="1"/>
  <c r="CE292" i="1"/>
  <c r="CE273" i="1"/>
  <c r="CG117" i="1"/>
  <c r="CH117" i="1" s="1"/>
  <c r="CE192" i="1"/>
  <c r="CE159" i="1"/>
  <c r="CE231" i="1"/>
  <c r="CE232" i="1"/>
  <c r="CF233" i="1" s="1"/>
  <c r="CE272" i="1"/>
  <c r="CF236" i="1"/>
  <c r="CE189" i="1"/>
  <c r="CF243" i="1"/>
  <c r="CE265" i="1"/>
  <c r="CE153" i="1"/>
  <c r="CE312" i="1"/>
  <c r="CE215" i="1"/>
  <c r="CE85" i="1"/>
  <c r="CE84" i="1"/>
  <c r="CE314" i="1"/>
  <c r="CF234" i="1"/>
  <c r="CE279" i="1"/>
  <c r="CF239" i="1"/>
  <c r="CE169" i="1"/>
  <c r="CE170" i="1"/>
  <c r="CE175" i="1"/>
  <c r="CE283" i="1"/>
  <c r="CG135" i="1"/>
  <c r="CE190" i="1"/>
  <c r="CE202" i="1"/>
  <c r="CE285" i="1"/>
  <c r="CF296" i="1" l="1"/>
  <c r="CH114" i="1"/>
  <c r="CI114" i="1" s="1"/>
  <c r="CF258" i="1"/>
  <c r="CH115" i="1"/>
  <c r="CF220" i="1"/>
  <c r="CF132" i="1"/>
  <c r="CF133" i="1"/>
  <c r="CF300" i="1"/>
  <c r="CF298" i="1"/>
  <c r="CG297" i="1" s="1"/>
  <c r="CF299" i="1"/>
  <c r="CF301" i="1"/>
  <c r="CF310" i="1"/>
  <c r="CF302" i="1"/>
  <c r="CF285" i="1"/>
  <c r="CF221" i="1"/>
  <c r="CF316" i="1"/>
  <c r="CG80" i="1"/>
  <c r="CH80" i="1" s="1"/>
  <c r="CF175" i="1"/>
  <c r="CF303" i="1"/>
  <c r="CF173" i="1"/>
  <c r="CF218" i="1"/>
  <c r="CG219" i="1" s="1"/>
  <c r="CF312" i="1"/>
  <c r="CF318" i="1"/>
  <c r="CF256" i="1"/>
  <c r="CF279" i="1"/>
  <c r="CF276" i="1"/>
  <c r="CF283" i="1"/>
  <c r="CF217" i="1"/>
  <c r="CF157" i="1"/>
  <c r="CF224" i="1"/>
  <c r="CF314" i="1"/>
  <c r="CF162" i="1"/>
  <c r="CF249" i="1"/>
  <c r="CF159" i="1"/>
  <c r="CF153" i="1"/>
  <c r="CF208" i="1"/>
  <c r="CF161" i="1"/>
  <c r="CF163" i="1"/>
  <c r="CF248" i="1"/>
  <c r="CF294" i="1"/>
  <c r="CF250" i="1"/>
  <c r="CF185" i="1"/>
  <c r="CF177" i="1"/>
  <c r="CF204" i="1"/>
  <c r="CF287" i="1"/>
  <c r="CF222" i="1"/>
  <c r="CF223" i="1"/>
  <c r="CF225" i="1"/>
  <c r="CF183" i="1"/>
  <c r="CF148" i="1"/>
  <c r="CG148" i="1" s="1"/>
  <c r="CH148" i="1" s="1"/>
  <c r="CF149" i="1"/>
  <c r="CF197" i="1"/>
  <c r="CG82" i="1"/>
  <c r="CH82" i="1" s="1"/>
  <c r="CF254" i="1"/>
  <c r="CF281" i="1"/>
  <c r="CF199" i="1"/>
  <c r="CF196" i="1"/>
  <c r="CF255" i="1"/>
  <c r="CF257" i="1"/>
  <c r="CF267" i="1"/>
  <c r="CF212" i="1"/>
  <c r="CF210" i="1"/>
  <c r="CF269" i="1"/>
  <c r="CF289" i="1"/>
  <c r="CF320" i="1"/>
  <c r="CF205" i="1"/>
  <c r="CF265" i="1"/>
  <c r="CF292" i="1"/>
  <c r="CG241" i="1"/>
  <c r="CF192" i="1"/>
  <c r="CF288" i="1"/>
  <c r="CF247" i="1"/>
  <c r="CF252" i="1"/>
  <c r="CG98" i="1"/>
  <c r="CG97" i="1"/>
  <c r="CH97" i="1" s="1"/>
  <c r="CF245" i="1"/>
  <c r="CG244" i="1" s="1"/>
  <c r="CF290" i="1"/>
  <c r="CG95" i="1"/>
  <c r="CH95" i="1" s="1"/>
  <c r="CF322" i="1"/>
  <c r="CF206" i="1"/>
  <c r="CG93" i="1"/>
  <c r="CF268" i="1"/>
  <c r="CF270" i="1"/>
  <c r="CF207" i="1"/>
  <c r="CG137" i="1"/>
  <c r="CH137" i="1" s="1"/>
  <c r="CG138" i="1"/>
  <c r="CF230" i="1"/>
  <c r="CF88" i="1"/>
  <c r="CF309" i="1"/>
  <c r="CF227" i="1"/>
  <c r="CF226" i="1"/>
  <c r="CI142" i="1"/>
  <c r="CJ142" i="1" s="1"/>
  <c r="CF166" i="1"/>
  <c r="CG166" i="1" s="1"/>
  <c r="CF190" i="1"/>
  <c r="CF193" i="1"/>
  <c r="CF246" i="1"/>
  <c r="CF321" i="1"/>
  <c r="CG243" i="1"/>
  <c r="CF198" i="1"/>
  <c r="CF172" i="1"/>
  <c r="CF169" i="1"/>
  <c r="CF195" i="1"/>
  <c r="CF273" i="1"/>
  <c r="B76" i="25"/>
  <c r="CF186" i="1"/>
  <c r="F76" i="25"/>
  <c r="G76" i="25" s="1"/>
  <c r="CF85" i="1"/>
  <c r="CF275" i="1"/>
  <c r="A76" i="25"/>
  <c r="CF263" i="1"/>
  <c r="CF75" i="1"/>
  <c r="CG75" i="1" s="1"/>
  <c r="CH75" i="1" s="1"/>
  <c r="CI75" i="1" s="1"/>
  <c r="CJ75" i="1" s="1"/>
  <c r="CK75" i="1" s="1"/>
  <c r="CL75" i="1" s="1"/>
  <c r="CM75" i="1" s="1"/>
  <c r="CN75" i="1" s="1"/>
  <c r="CO75" i="1" s="1"/>
  <c r="CP75" i="1" s="1"/>
  <c r="CQ75" i="1" s="1"/>
  <c r="CR75" i="1" s="1"/>
  <c r="CS75" i="1" s="1"/>
  <c r="CT75" i="1" s="1"/>
  <c r="CU75" i="1" s="1"/>
  <c r="CV75" i="1" s="1"/>
  <c r="CW75" i="1" s="1"/>
  <c r="CX75" i="1" s="1"/>
  <c r="CY75" i="1" s="1"/>
  <c r="CZ75" i="1" s="1"/>
  <c r="DA75" i="1" s="1"/>
  <c r="DB75" i="1" s="1"/>
  <c r="DC75" i="1" s="1"/>
  <c r="DD75" i="1" s="1"/>
  <c r="DE75" i="1" s="1"/>
  <c r="DF75" i="1" s="1"/>
  <c r="DG75" i="1" s="1"/>
  <c r="DH75" i="1" s="1"/>
  <c r="DI75" i="1" s="1"/>
  <c r="DJ75" i="1" s="1"/>
  <c r="DK75" i="1" s="1"/>
  <c r="DL75" i="1" s="1"/>
  <c r="DM75" i="1" s="1"/>
  <c r="DN75" i="1" s="1"/>
  <c r="DO75" i="1" s="1"/>
  <c r="DP75" i="1" s="1"/>
  <c r="DQ75" i="1" s="1"/>
  <c r="DR75" i="1" s="1"/>
  <c r="DS75" i="1" s="1"/>
  <c r="DT75" i="1" s="1"/>
  <c r="DU75" i="1" s="1"/>
  <c r="DV75" i="1" s="1"/>
  <c r="DW75" i="1" s="1"/>
  <c r="DX75" i="1" s="1"/>
  <c r="DY75" i="1" s="1"/>
  <c r="DZ75" i="1" s="1"/>
  <c r="EA75" i="1" s="1"/>
  <c r="EB75" i="1" s="1"/>
  <c r="EC75" i="1" s="1"/>
  <c r="ED75" i="1" s="1"/>
  <c r="EE75" i="1" s="1"/>
  <c r="EF75" i="1" s="1"/>
  <c r="EG75" i="1" s="1"/>
  <c r="EH75" i="1" s="1"/>
  <c r="EI75" i="1" s="1"/>
  <c r="EJ75" i="1" s="1"/>
  <c r="EK75" i="1" s="1"/>
  <c r="EL75" i="1" s="1"/>
  <c r="EM75" i="1" s="1"/>
  <c r="EN75" i="1" s="1"/>
  <c r="EO75" i="1" s="1"/>
  <c r="EP75" i="1" s="1"/>
  <c r="EQ75" i="1" s="1"/>
  <c r="ER75" i="1" s="1"/>
  <c r="ES75" i="1" s="1"/>
  <c r="ET75" i="1" s="1"/>
  <c r="EU75" i="1" s="1"/>
  <c r="EV75" i="1" s="1"/>
  <c r="EW75" i="1" s="1"/>
  <c r="EX75" i="1" s="1"/>
  <c r="EY75" i="1" s="1"/>
  <c r="EZ75" i="1" s="1"/>
  <c r="FA75" i="1" s="1"/>
  <c r="FB75" i="1" s="1"/>
  <c r="FC75" i="1" s="1"/>
  <c r="FD75" i="1" s="1"/>
  <c r="FE75" i="1" s="1"/>
  <c r="FF75" i="1" s="1"/>
  <c r="FG75" i="1" s="1"/>
  <c r="FH75" i="1" s="1"/>
  <c r="FI75" i="1" s="1"/>
  <c r="FJ75" i="1" s="1"/>
  <c r="FK75" i="1" s="1"/>
  <c r="FL75" i="1" s="1"/>
  <c r="FM75" i="1" s="1"/>
  <c r="FN75" i="1" s="1"/>
  <c r="FO75" i="1" s="1"/>
  <c r="FP75" i="1" s="1"/>
  <c r="FQ75" i="1" s="1"/>
  <c r="FR75" i="1" s="1"/>
  <c r="FS75" i="1" s="1"/>
  <c r="FT75" i="1" s="1"/>
  <c r="FU75" i="1" s="1"/>
  <c r="FV75" i="1" s="1"/>
  <c r="FW75" i="1" s="1"/>
  <c r="FX75" i="1" s="1"/>
  <c r="FY75" i="1" s="1"/>
  <c r="FZ75" i="1" s="1"/>
  <c r="GA75" i="1" s="1"/>
  <c r="GB75" i="1" s="1"/>
  <c r="GC75" i="1" s="1"/>
  <c r="GD75" i="1" s="1"/>
  <c r="GE75" i="1" s="1"/>
  <c r="GF75" i="1" s="1"/>
  <c r="GG75" i="1" s="1"/>
  <c r="GH75" i="1" s="1"/>
  <c r="GI75" i="1" s="1"/>
  <c r="GJ75" i="1" s="1"/>
  <c r="GK75" i="1" s="1"/>
  <c r="GL75" i="1" s="1"/>
  <c r="GM75" i="1" s="1"/>
  <c r="GN75" i="1" s="1"/>
  <c r="GO75" i="1" s="1"/>
  <c r="GP75" i="1" s="1"/>
  <c r="GQ75" i="1" s="1"/>
  <c r="GR75" i="1" s="1"/>
  <c r="GS75" i="1" s="1"/>
  <c r="GT75" i="1" s="1"/>
  <c r="GU75" i="1" s="1"/>
  <c r="GV75" i="1" s="1"/>
  <c r="GW75" i="1" s="1"/>
  <c r="GX75" i="1" s="1"/>
  <c r="GY75" i="1" s="1"/>
  <c r="GZ75" i="1" s="1"/>
  <c r="HA75" i="1" s="1"/>
  <c r="HB75" i="1" s="1"/>
  <c r="HC75" i="1" s="1"/>
  <c r="HD75" i="1" s="1"/>
  <c r="HE75" i="1" s="1"/>
  <c r="HF75" i="1" s="1"/>
  <c r="HG75" i="1" s="1"/>
  <c r="HH75" i="1" s="1"/>
  <c r="HI75" i="1" s="1"/>
  <c r="HJ75" i="1" s="1"/>
  <c r="HK75" i="1" s="1"/>
  <c r="K77" i="25" s="1"/>
  <c r="CG234" i="1"/>
  <c r="CH116" i="1"/>
  <c r="CI116" i="1" s="1"/>
  <c r="HK74" i="1"/>
  <c r="K76" i="25" s="1"/>
  <c r="CG237" i="1"/>
  <c r="CF251" i="1"/>
  <c r="CF181" i="1"/>
  <c r="CF120" i="1"/>
  <c r="CG120" i="1" s="1"/>
  <c r="CH120" i="1" s="1"/>
  <c r="CI120" i="1" s="1"/>
  <c r="CF191" i="1"/>
  <c r="CF164" i="1"/>
  <c r="C76" i="25"/>
  <c r="CF261" i="1"/>
  <c r="CF179" i="1"/>
  <c r="CF202" i="1"/>
  <c r="D76" i="25"/>
  <c r="CF295" i="1"/>
  <c r="CF152" i="1"/>
  <c r="CF215" i="1"/>
  <c r="CF317" i="1"/>
  <c r="CF229" i="1"/>
  <c r="CF86" i="1"/>
  <c r="CF87" i="1"/>
  <c r="CF174" i="1"/>
  <c r="CF76" i="1"/>
  <c r="CF77" i="1"/>
  <c r="CF156" i="1"/>
  <c r="CF130" i="1"/>
  <c r="CG130" i="1" s="1"/>
  <c r="CH130" i="1" s="1"/>
  <c r="CI130" i="1" s="1"/>
  <c r="CJ130" i="1" s="1"/>
  <c r="CF131" i="1"/>
  <c r="CF200" i="1"/>
  <c r="CF171" i="1"/>
  <c r="CF154" i="1"/>
  <c r="CG238" i="1"/>
  <c r="CF284" i="1"/>
  <c r="CF313" i="1"/>
  <c r="CF170" i="1"/>
  <c r="CF264" i="1"/>
  <c r="CF291" i="1"/>
  <c r="CF176" i="1"/>
  <c r="CF90" i="1"/>
  <c r="CG90" i="1" s="1"/>
  <c r="CF91" i="1"/>
  <c r="CF187" i="1"/>
  <c r="CF178" i="1"/>
  <c r="CG235" i="1"/>
  <c r="CF271" i="1"/>
  <c r="CF307" i="1"/>
  <c r="CF308" i="1"/>
  <c r="CF259" i="1"/>
  <c r="CG259" i="1" s="1"/>
  <c r="CF188" i="1"/>
  <c r="CF201" i="1"/>
  <c r="CI148" i="1"/>
  <c r="CF272" i="1"/>
  <c r="CF286" i="1"/>
  <c r="CG286" i="1" s="1"/>
  <c r="CF266" i="1"/>
  <c r="CF121" i="1"/>
  <c r="CF122" i="1"/>
  <c r="CF184" i="1"/>
  <c r="CF214" i="1"/>
  <c r="CG144" i="1"/>
  <c r="CH144" i="1" s="1"/>
  <c r="CI144" i="1" s="1"/>
  <c r="CJ144" i="1" s="1"/>
  <c r="CG145" i="1"/>
  <c r="CF262" i="1"/>
  <c r="CF203" i="1"/>
  <c r="CF306" i="1"/>
  <c r="CF274" i="1"/>
  <c r="CF282" i="1"/>
  <c r="CF189" i="1"/>
  <c r="CH136" i="1"/>
  <c r="CG240" i="1"/>
  <c r="CG239" i="1"/>
  <c r="CG236" i="1"/>
  <c r="CF232" i="1"/>
  <c r="CG233" i="1" s="1"/>
  <c r="CF231" i="1"/>
  <c r="CF278" i="1"/>
  <c r="CF311" i="1"/>
  <c r="CG311" i="1" s="1"/>
  <c r="CG299" i="1"/>
  <c r="CF103" i="1"/>
  <c r="CG103" i="1" s="1"/>
  <c r="CH103" i="1" s="1"/>
  <c r="CI103" i="1" s="1"/>
  <c r="CJ103" i="1" s="1"/>
  <c r="CK103" i="1" s="1"/>
  <c r="CF104" i="1"/>
  <c r="CG125" i="1"/>
  <c r="CH125" i="1" s="1"/>
  <c r="CG126" i="1"/>
  <c r="CF180" i="1"/>
  <c r="CF228" i="1"/>
  <c r="CF253" i="1"/>
  <c r="CF194" i="1"/>
  <c r="CF213" i="1"/>
  <c r="CF216" i="1"/>
  <c r="CF182" i="1"/>
  <c r="CF109" i="1"/>
  <c r="CG109" i="1" s="1"/>
  <c r="CH109" i="1" s="1"/>
  <c r="CI109" i="1" s="1"/>
  <c r="CJ109" i="1" s="1"/>
  <c r="CF110" i="1"/>
  <c r="CF160" i="1"/>
  <c r="CG160" i="1" s="1"/>
  <c r="CF168" i="1"/>
  <c r="CF211" i="1"/>
  <c r="CF277" i="1"/>
  <c r="CF280" i="1"/>
  <c r="CF84" i="1"/>
  <c r="CG84" i="1" s="1"/>
  <c r="CH84" i="1" s="1"/>
  <c r="CF304" i="1"/>
  <c r="CF293" i="1"/>
  <c r="CH118" i="1"/>
  <c r="CI118" i="1" s="1"/>
  <c r="CF158" i="1"/>
  <c r="CF209" i="1"/>
  <c r="CF319" i="1"/>
  <c r="CG242" i="1"/>
  <c r="CF155" i="1"/>
  <c r="CF315" i="1"/>
  <c r="CG317" i="1" l="1"/>
  <c r="CG300" i="1"/>
  <c r="CG220" i="1"/>
  <c r="CH81" i="1"/>
  <c r="CG298" i="1"/>
  <c r="CH299" i="1" s="1"/>
  <c r="CG158" i="1"/>
  <c r="CG174" i="1"/>
  <c r="CG133" i="1"/>
  <c r="CG134" i="1"/>
  <c r="CG293" i="1"/>
  <c r="CG225" i="1"/>
  <c r="CG257" i="1"/>
  <c r="CG302" i="1"/>
  <c r="CG301" i="1"/>
  <c r="CG304" i="1"/>
  <c r="CG218" i="1"/>
  <c r="CG176" i="1"/>
  <c r="CG284" i="1"/>
  <c r="CG152" i="1"/>
  <c r="CG221" i="1"/>
  <c r="CG250" i="1"/>
  <c r="CG205" i="1"/>
  <c r="CG309" i="1"/>
  <c r="CG266" i="1"/>
  <c r="CG249" i="1"/>
  <c r="CG224" i="1"/>
  <c r="CG313" i="1"/>
  <c r="CG280" i="1"/>
  <c r="CI81" i="1"/>
  <c r="CG209" i="1"/>
  <c r="CG222" i="1"/>
  <c r="CG164" i="1"/>
  <c r="CG282" i="1"/>
  <c r="CG315" i="1"/>
  <c r="CG248" i="1"/>
  <c r="CG256" i="1"/>
  <c r="CG162" i="1"/>
  <c r="CG216" i="1"/>
  <c r="CH237" i="1"/>
  <c r="CG194" i="1"/>
  <c r="CG319" i="1"/>
  <c r="CG184" i="1"/>
  <c r="CG255" i="1"/>
  <c r="CG274" i="1"/>
  <c r="CG269" i="1"/>
  <c r="CG223" i="1"/>
  <c r="CG197" i="1"/>
  <c r="CG198" i="1"/>
  <c r="CG192" i="1"/>
  <c r="CG288" i="1"/>
  <c r="CG196" i="1"/>
  <c r="CG149" i="1"/>
  <c r="CH149" i="1" s="1"/>
  <c r="CI149" i="1" s="1"/>
  <c r="CJ149" i="1" s="1"/>
  <c r="CG150" i="1"/>
  <c r="CG172" i="1"/>
  <c r="CG289" i="1"/>
  <c r="CG268" i="1"/>
  <c r="CG211" i="1"/>
  <c r="CG245" i="1"/>
  <c r="CH244" i="1" s="1"/>
  <c r="CG246" i="1"/>
  <c r="CG173" i="1"/>
  <c r="CG291" i="1"/>
  <c r="CG247" i="1"/>
  <c r="CI115" i="1"/>
  <c r="CJ115" i="1" s="1"/>
  <c r="CG270" i="1"/>
  <c r="CG322" i="1"/>
  <c r="CG88" i="1"/>
  <c r="CG168" i="1"/>
  <c r="CG252" i="1"/>
  <c r="CG258" i="1"/>
  <c r="CG86" i="1"/>
  <c r="CG321" i="1"/>
  <c r="CH94" i="1"/>
  <c r="CH99" i="1"/>
  <c r="CH98" i="1"/>
  <c r="CI98" i="1" s="1"/>
  <c r="CG155" i="1"/>
  <c r="CG260" i="1"/>
  <c r="CG186" i="1"/>
  <c r="CH96" i="1"/>
  <c r="CI96" i="1" s="1"/>
  <c r="CG170" i="1"/>
  <c r="CG153" i="1"/>
  <c r="CG229" i="1"/>
  <c r="CG206" i="1"/>
  <c r="CG265" i="1"/>
  <c r="CG191" i="1"/>
  <c r="CG165" i="1"/>
  <c r="CG207" i="1"/>
  <c r="CH242" i="1"/>
  <c r="CG262" i="1"/>
  <c r="CG264" i="1"/>
  <c r="CG226" i="1"/>
  <c r="CH138" i="1"/>
  <c r="CI138" i="1" s="1"/>
  <c r="CH139" i="1"/>
  <c r="CG306" i="1"/>
  <c r="CG231" i="1"/>
  <c r="CJ143" i="1"/>
  <c r="CK143" i="1" s="1"/>
  <c r="CG273" i="1"/>
  <c r="CG208" i="1"/>
  <c r="CH239" i="1"/>
  <c r="CG189" i="1"/>
  <c r="CG213" i="1"/>
  <c r="CH234" i="1"/>
  <c r="CG215" i="1"/>
  <c r="CG163" i="1"/>
  <c r="CG228" i="1"/>
  <c r="CG178" i="1"/>
  <c r="CG251" i="1"/>
  <c r="CG210" i="1"/>
  <c r="CG180" i="1"/>
  <c r="CG290" i="1"/>
  <c r="E77" i="25"/>
  <c r="CG295" i="1"/>
  <c r="CG296" i="1"/>
  <c r="CH297" i="1" s="1"/>
  <c r="CG283" i="1"/>
  <c r="CG303" i="1"/>
  <c r="CG314" i="1"/>
  <c r="D77" i="25"/>
  <c r="CG161" i="1"/>
  <c r="CG316" i="1"/>
  <c r="CI117" i="1"/>
  <c r="CJ117" i="1" s="1"/>
  <c r="A77" i="25"/>
  <c r="CG200" i="1"/>
  <c r="CG76" i="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DI76" i="1" s="1"/>
  <c r="DJ76" i="1" s="1"/>
  <c r="DK76" i="1" s="1"/>
  <c r="DL76" i="1" s="1"/>
  <c r="DM76" i="1" s="1"/>
  <c r="DN76" i="1" s="1"/>
  <c r="DO76" i="1" s="1"/>
  <c r="DP76" i="1" s="1"/>
  <c r="DQ76" i="1" s="1"/>
  <c r="DR76" i="1" s="1"/>
  <c r="DS76" i="1" s="1"/>
  <c r="DT76" i="1" s="1"/>
  <c r="DU76" i="1" s="1"/>
  <c r="DV76" i="1" s="1"/>
  <c r="DW76" i="1" s="1"/>
  <c r="DX76" i="1" s="1"/>
  <c r="DY76" i="1" s="1"/>
  <c r="DZ76" i="1" s="1"/>
  <c r="EA76" i="1" s="1"/>
  <c r="EB76" i="1" s="1"/>
  <c r="EC76" i="1" s="1"/>
  <c r="ED76" i="1" s="1"/>
  <c r="EE76" i="1" s="1"/>
  <c r="EF76" i="1" s="1"/>
  <c r="EG76" i="1" s="1"/>
  <c r="EH76" i="1" s="1"/>
  <c r="EI76" i="1" s="1"/>
  <c r="EJ76" i="1" s="1"/>
  <c r="EK76" i="1" s="1"/>
  <c r="EL76" i="1" s="1"/>
  <c r="EM76" i="1" s="1"/>
  <c r="EN76" i="1" s="1"/>
  <c r="EO76" i="1" s="1"/>
  <c r="EP76" i="1" s="1"/>
  <c r="EQ76" i="1" s="1"/>
  <c r="ER76" i="1" s="1"/>
  <c r="ES76" i="1" s="1"/>
  <c r="ET76" i="1" s="1"/>
  <c r="EU76" i="1" s="1"/>
  <c r="EV76" i="1" s="1"/>
  <c r="EW76" i="1" s="1"/>
  <c r="EX76" i="1" s="1"/>
  <c r="EY76" i="1" s="1"/>
  <c r="EZ76" i="1" s="1"/>
  <c r="FA76" i="1" s="1"/>
  <c r="FB76" i="1" s="1"/>
  <c r="FC76" i="1" s="1"/>
  <c r="FD76" i="1" s="1"/>
  <c r="FE76" i="1" s="1"/>
  <c r="FF76" i="1" s="1"/>
  <c r="FG76" i="1" s="1"/>
  <c r="FH76" i="1" s="1"/>
  <c r="FI76" i="1" s="1"/>
  <c r="FJ76" i="1" s="1"/>
  <c r="FK76" i="1" s="1"/>
  <c r="FL76" i="1" s="1"/>
  <c r="FM76" i="1" s="1"/>
  <c r="FN76" i="1" s="1"/>
  <c r="FO76" i="1" s="1"/>
  <c r="FP76" i="1" s="1"/>
  <c r="FQ76" i="1" s="1"/>
  <c r="FR76" i="1" s="1"/>
  <c r="FS76" i="1" s="1"/>
  <c r="FT76" i="1" s="1"/>
  <c r="FU76" i="1" s="1"/>
  <c r="FV76" i="1" s="1"/>
  <c r="FW76" i="1" s="1"/>
  <c r="FX76" i="1" s="1"/>
  <c r="FY76" i="1" s="1"/>
  <c r="FZ76" i="1" s="1"/>
  <c r="GA76" i="1" s="1"/>
  <c r="GB76" i="1" s="1"/>
  <c r="GC76" i="1" s="1"/>
  <c r="GD76" i="1" s="1"/>
  <c r="GE76" i="1" s="1"/>
  <c r="GF76" i="1" s="1"/>
  <c r="GG76" i="1" s="1"/>
  <c r="GH76" i="1" s="1"/>
  <c r="GI76" i="1" s="1"/>
  <c r="GJ76" i="1" s="1"/>
  <c r="GK76" i="1" s="1"/>
  <c r="GL76" i="1" s="1"/>
  <c r="GM76" i="1" s="1"/>
  <c r="GN76" i="1" s="1"/>
  <c r="GO76" i="1" s="1"/>
  <c r="GP76" i="1" s="1"/>
  <c r="GQ76" i="1" s="1"/>
  <c r="GR76" i="1" s="1"/>
  <c r="GS76" i="1" s="1"/>
  <c r="GT76" i="1" s="1"/>
  <c r="GU76" i="1" s="1"/>
  <c r="GV76" i="1" s="1"/>
  <c r="GW76" i="1" s="1"/>
  <c r="GX76" i="1" s="1"/>
  <c r="GY76" i="1" s="1"/>
  <c r="GZ76" i="1" s="1"/>
  <c r="HA76" i="1" s="1"/>
  <c r="HB76" i="1" s="1"/>
  <c r="HC76" i="1" s="1"/>
  <c r="HD76" i="1" s="1"/>
  <c r="HE76" i="1" s="1"/>
  <c r="HF76" i="1" s="1"/>
  <c r="HG76" i="1" s="1"/>
  <c r="HH76" i="1" s="1"/>
  <c r="HI76" i="1" s="1"/>
  <c r="HJ76" i="1" s="1"/>
  <c r="D78" i="25" s="1"/>
  <c r="CH83" i="1"/>
  <c r="CI83" i="1" s="1"/>
  <c r="CG275" i="1"/>
  <c r="B77" i="25"/>
  <c r="CG277" i="1"/>
  <c r="CG182" i="1"/>
  <c r="CG217" i="1"/>
  <c r="C77" i="25"/>
  <c r="F77" i="25"/>
  <c r="G77" i="25" s="1"/>
  <c r="CG287" i="1"/>
  <c r="CG183" i="1"/>
  <c r="CH235" i="1"/>
  <c r="CG159" i="1"/>
  <c r="CH159" i="1" s="1"/>
  <c r="CH240" i="1"/>
  <c r="CG203" i="1"/>
  <c r="CG204" i="1"/>
  <c r="CG292" i="1"/>
  <c r="CG169" i="1"/>
  <c r="CG285" i="1"/>
  <c r="CG305" i="1"/>
  <c r="CG199" i="1"/>
  <c r="CG87" i="1"/>
  <c r="CG320" i="1"/>
  <c r="CH126" i="1"/>
  <c r="CI126" i="1" s="1"/>
  <c r="CH127" i="1"/>
  <c r="CI137" i="1"/>
  <c r="CG281" i="1"/>
  <c r="CG167" i="1"/>
  <c r="CI119" i="1"/>
  <c r="CG190" i="1"/>
  <c r="CG202" i="1"/>
  <c r="CG154" i="1"/>
  <c r="CG157" i="1"/>
  <c r="CG318" i="1"/>
  <c r="CG278" i="1"/>
  <c r="CG267" i="1"/>
  <c r="CG201" i="1"/>
  <c r="CG294" i="1"/>
  <c r="CG263" i="1"/>
  <c r="CG171" i="1"/>
  <c r="CG261" i="1"/>
  <c r="CG253" i="1"/>
  <c r="CG254" i="1"/>
  <c r="CG104" i="1"/>
  <c r="CH104" i="1" s="1"/>
  <c r="CI104" i="1" s="1"/>
  <c r="CJ104" i="1" s="1"/>
  <c r="CK104" i="1" s="1"/>
  <c r="CL104" i="1" s="1"/>
  <c r="CG105" i="1"/>
  <c r="CG122" i="1"/>
  <c r="CG123" i="1"/>
  <c r="CG89" i="1"/>
  <c r="CG188" i="1"/>
  <c r="CH238" i="1"/>
  <c r="CG227" i="1"/>
  <c r="CH243" i="1"/>
  <c r="CG307" i="1"/>
  <c r="CG279" i="1"/>
  <c r="CG110" i="1"/>
  <c r="CH110" i="1" s="1"/>
  <c r="CI110" i="1" s="1"/>
  <c r="CJ110" i="1" s="1"/>
  <c r="CK110" i="1" s="1"/>
  <c r="CG111" i="1"/>
  <c r="CG232" i="1"/>
  <c r="CH233" i="1" s="1"/>
  <c r="CG195" i="1"/>
  <c r="CG181" i="1"/>
  <c r="CH145" i="1"/>
  <c r="CI145" i="1" s="1"/>
  <c r="CJ145" i="1" s="1"/>
  <c r="CK145" i="1" s="1"/>
  <c r="CH146" i="1"/>
  <c r="CG121" i="1"/>
  <c r="CH121" i="1" s="1"/>
  <c r="CI121" i="1" s="1"/>
  <c r="CJ121" i="1" s="1"/>
  <c r="CG276" i="1"/>
  <c r="CH298" i="1"/>
  <c r="CG187" i="1"/>
  <c r="CG131" i="1"/>
  <c r="CH131" i="1" s="1"/>
  <c r="CI131" i="1" s="1"/>
  <c r="CJ131" i="1" s="1"/>
  <c r="CK131" i="1" s="1"/>
  <c r="CG132" i="1"/>
  <c r="CG312" i="1"/>
  <c r="CG185" i="1"/>
  <c r="CH236" i="1"/>
  <c r="CG177" i="1"/>
  <c r="CH300" i="1"/>
  <c r="CG175" i="1"/>
  <c r="CG179" i="1"/>
  <c r="CH241" i="1"/>
  <c r="CG230" i="1"/>
  <c r="CG308" i="1"/>
  <c r="CG91" i="1"/>
  <c r="CH91" i="1" s="1"/>
  <c r="CG92" i="1"/>
  <c r="CG77" i="1"/>
  <c r="CG78" i="1"/>
  <c r="CG85" i="1"/>
  <c r="CH85" i="1" s="1"/>
  <c r="CI85" i="1" s="1"/>
  <c r="CG214" i="1"/>
  <c r="CG212" i="1"/>
  <c r="CG272" i="1"/>
  <c r="CG271" i="1"/>
  <c r="CG193" i="1"/>
  <c r="CG310" i="1"/>
  <c r="CG156" i="1"/>
  <c r="CH303" i="1" l="1"/>
  <c r="CH165" i="1"/>
  <c r="CH218" i="1"/>
  <c r="CH219" i="1"/>
  <c r="CH220" i="1"/>
  <c r="CI220" i="1" s="1"/>
  <c r="CH258" i="1"/>
  <c r="CH301" i="1"/>
  <c r="CH316" i="1"/>
  <c r="CH134" i="1"/>
  <c r="CH135" i="1"/>
  <c r="CH285" i="1"/>
  <c r="CH175" i="1"/>
  <c r="CH221" i="1"/>
  <c r="CH152" i="1"/>
  <c r="CH249" i="1"/>
  <c r="CH167" i="1"/>
  <c r="CH163" i="1"/>
  <c r="CH161" i="1"/>
  <c r="CH260" i="1"/>
  <c r="CH89" i="1"/>
  <c r="CH225" i="1"/>
  <c r="CH223" i="1"/>
  <c r="CH287" i="1"/>
  <c r="CH314" i="1"/>
  <c r="CH224" i="1"/>
  <c r="CH312" i="1"/>
  <c r="CH245" i="1"/>
  <c r="CI244" i="1" s="1"/>
  <c r="CH256" i="1"/>
  <c r="CH197" i="1"/>
  <c r="CH283" i="1"/>
  <c r="CH281" i="1"/>
  <c r="CI82" i="1"/>
  <c r="CJ82" i="1" s="1"/>
  <c r="CH173" i="1"/>
  <c r="CH273" i="1"/>
  <c r="CH318" i="1"/>
  <c r="CH209" i="1"/>
  <c r="CH274" i="1"/>
  <c r="CH269" i="1"/>
  <c r="CH289" i="1"/>
  <c r="CH193" i="1"/>
  <c r="CH222" i="1"/>
  <c r="CI221" i="1" s="1"/>
  <c r="CH257" i="1"/>
  <c r="CH150" i="1"/>
  <c r="CI150" i="1" s="1"/>
  <c r="CJ150" i="1" s="1"/>
  <c r="CK150" i="1" s="1"/>
  <c r="CH151" i="1"/>
  <c r="CH290" i="1"/>
  <c r="CH292" i="1"/>
  <c r="CH259" i="1"/>
  <c r="CH185" i="1"/>
  <c r="CH302" i="1"/>
  <c r="CI302" i="1" s="1"/>
  <c r="CH276" i="1"/>
  <c r="CH266" i="1"/>
  <c r="CH251" i="1"/>
  <c r="CH247" i="1"/>
  <c r="CI243" i="1"/>
  <c r="CH210" i="1"/>
  <c r="CH206" i="1"/>
  <c r="CH199" i="1"/>
  <c r="CH160" i="1"/>
  <c r="CH305" i="1"/>
  <c r="CH229" i="1"/>
  <c r="CH322" i="1"/>
  <c r="CH263" i="1"/>
  <c r="CH228" i="1"/>
  <c r="CH164" i="1"/>
  <c r="CI164" i="1" s="1"/>
  <c r="CI236" i="1"/>
  <c r="CH248" i="1"/>
  <c r="CH246" i="1"/>
  <c r="CH87" i="1"/>
  <c r="CI299" i="1"/>
  <c r="CH250" i="1"/>
  <c r="CH284" i="1"/>
  <c r="CH169" i="1"/>
  <c r="CI298" i="1"/>
  <c r="CH171" i="1"/>
  <c r="CH153" i="1"/>
  <c r="CH232" i="1"/>
  <c r="CI233" i="1" s="1"/>
  <c r="CH208" i="1"/>
  <c r="CH207" i="1"/>
  <c r="CH315" i="1"/>
  <c r="CI315" i="1" s="1"/>
  <c r="CH288" i="1"/>
  <c r="CH158" i="1"/>
  <c r="CH154" i="1"/>
  <c r="CI99" i="1"/>
  <c r="CJ99" i="1" s="1"/>
  <c r="CI100" i="1"/>
  <c r="CI97" i="1"/>
  <c r="CJ97" i="1" s="1"/>
  <c r="CI95" i="1"/>
  <c r="CH181" i="1"/>
  <c r="CH313" i="1"/>
  <c r="CH212" i="1"/>
  <c r="CH214" i="1"/>
  <c r="CH261" i="1"/>
  <c r="CH265" i="1"/>
  <c r="CH275" i="1"/>
  <c r="CJ118" i="1"/>
  <c r="CK118" i="1" s="1"/>
  <c r="CI139" i="1"/>
  <c r="CJ139" i="1" s="1"/>
  <c r="CI140" i="1"/>
  <c r="CI238" i="1"/>
  <c r="CH162" i="1"/>
  <c r="CH179" i="1"/>
  <c r="CH177" i="1"/>
  <c r="CK144" i="1"/>
  <c r="CL144" i="1" s="1"/>
  <c r="CH317" i="1"/>
  <c r="CI239" i="1"/>
  <c r="CJ116" i="1"/>
  <c r="CK116" i="1" s="1"/>
  <c r="CH308" i="1"/>
  <c r="CH156" i="1"/>
  <c r="CI241" i="1"/>
  <c r="CH176" i="1"/>
  <c r="CH271" i="1"/>
  <c r="CH279" i="1"/>
  <c r="CH172" i="1"/>
  <c r="CH174" i="1"/>
  <c r="CI84" i="1"/>
  <c r="CJ84" i="1" s="1"/>
  <c r="CH304" i="1"/>
  <c r="CH216" i="1"/>
  <c r="CH183" i="1"/>
  <c r="CH296" i="1"/>
  <c r="CI297" i="1" s="1"/>
  <c r="HK76" i="1"/>
  <c r="K78" i="25" s="1"/>
  <c r="E78" i="25"/>
  <c r="CH166" i="1"/>
  <c r="CH188" i="1"/>
  <c r="F78" i="25"/>
  <c r="G78" i="25" s="1"/>
  <c r="CH217" i="1"/>
  <c r="CI218" i="1" s="1"/>
  <c r="CH182" i="1"/>
  <c r="CH90" i="1"/>
  <c r="A78" i="25"/>
  <c r="CH186" i="1"/>
  <c r="B78" i="25"/>
  <c r="CH198" i="1"/>
  <c r="CH200" i="1"/>
  <c r="CH88" i="1"/>
  <c r="CH170" i="1"/>
  <c r="C78" i="25"/>
  <c r="CH155" i="1"/>
  <c r="CH291" i="1"/>
  <c r="CH168" i="1"/>
  <c r="CH202" i="1"/>
  <c r="CH311" i="1"/>
  <c r="CH310" i="1"/>
  <c r="CH231" i="1"/>
  <c r="CH230" i="1"/>
  <c r="CH309" i="1"/>
  <c r="CI242" i="1"/>
  <c r="CH277" i="1"/>
  <c r="CH264" i="1"/>
  <c r="CH280" i="1"/>
  <c r="CH194" i="1"/>
  <c r="CH180" i="1"/>
  <c r="CI224" i="1"/>
  <c r="CH215" i="1"/>
  <c r="CH294" i="1"/>
  <c r="CH295" i="1"/>
  <c r="CI146" i="1"/>
  <c r="CJ146" i="1" s="1"/>
  <c r="CK146" i="1" s="1"/>
  <c r="CL146" i="1" s="1"/>
  <c r="CI147" i="1"/>
  <c r="CH213" i="1"/>
  <c r="CH227" i="1"/>
  <c r="CH226" i="1"/>
  <c r="CI225" i="1" s="1"/>
  <c r="CH105" i="1"/>
  <c r="CI105" i="1" s="1"/>
  <c r="CJ105" i="1" s="1"/>
  <c r="CK105" i="1" s="1"/>
  <c r="CL105" i="1" s="1"/>
  <c r="CM105" i="1" s="1"/>
  <c r="CH106" i="1"/>
  <c r="CH178" i="1"/>
  <c r="CH282" i="1"/>
  <c r="CH293" i="1"/>
  <c r="CI235" i="1"/>
  <c r="CH204" i="1"/>
  <c r="CH205" i="1"/>
  <c r="CH211" i="1"/>
  <c r="CH319" i="1"/>
  <c r="CH262" i="1"/>
  <c r="CH192" i="1"/>
  <c r="CH111" i="1"/>
  <c r="CI111" i="1" s="1"/>
  <c r="CJ111" i="1" s="1"/>
  <c r="CK111" i="1" s="1"/>
  <c r="CL111" i="1" s="1"/>
  <c r="CH112" i="1"/>
  <c r="CJ138" i="1"/>
  <c r="CH203" i="1"/>
  <c r="CH270" i="1"/>
  <c r="CH132" i="1"/>
  <c r="CI132" i="1" s="1"/>
  <c r="CJ132" i="1" s="1"/>
  <c r="CK132" i="1" s="1"/>
  <c r="CL132" i="1" s="1"/>
  <c r="CH133" i="1"/>
  <c r="CH77" i="1"/>
  <c r="CI77" i="1" s="1"/>
  <c r="CJ77" i="1" s="1"/>
  <c r="CK77" i="1" s="1"/>
  <c r="CL77" i="1" s="1"/>
  <c r="CM77" i="1" s="1"/>
  <c r="CN77" i="1" s="1"/>
  <c r="CO77" i="1" s="1"/>
  <c r="CP77" i="1" s="1"/>
  <c r="CQ77" i="1" s="1"/>
  <c r="CR77" i="1" s="1"/>
  <c r="CS77" i="1" s="1"/>
  <c r="CT77" i="1" s="1"/>
  <c r="CU77" i="1" s="1"/>
  <c r="CV77" i="1" s="1"/>
  <c r="CW77" i="1" s="1"/>
  <c r="CX77" i="1" s="1"/>
  <c r="CY77" i="1" s="1"/>
  <c r="CZ77" i="1" s="1"/>
  <c r="DA77" i="1" s="1"/>
  <c r="DB77" i="1" s="1"/>
  <c r="DC77" i="1" s="1"/>
  <c r="DD77" i="1" s="1"/>
  <c r="DE77" i="1" s="1"/>
  <c r="DF77" i="1" s="1"/>
  <c r="DG77" i="1" s="1"/>
  <c r="DH77" i="1" s="1"/>
  <c r="DI77" i="1" s="1"/>
  <c r="DJ77" i="1" s="1"/>
  <c r="DK77" i="1" s="1"/>
  <c r="DL77" i="1" s="1"/>
  <c r="DM77" i="1" s="1"/>
  <c r="DN77" i="1" s="1"/>
  <c r="DO77" i="1" s="1"/>
  <c r="DP77" i="1" s="1"/>
  <c r="DQ77" i="1" s="1"/>
  <c r="DR77" i="1" s="1"/>
  <c r="DS77" i="1" s="1"/>
  <c r="DT77" i="1" s="1"/>
  <c r="DU77" i="1" s="1"/>
  <c r="DV77" i="1" s="1"/>
  <c r="DW77" i="1" s="1"/>
  <c r="DX77" i="1" s="1"/>
  <c r="DY77" i="1" s="1"/>
  <c r="DZ77" i="1" s="1"/>
  <c r="EA77" i="1" s="1"/>
  <c r="EB77" i="1" s="1"/>
  <c r="EC77" i="1" s="1"/>
  <c r="ED77" i="1" s="1"/>
  <c r="EE77" i="1" s="1"/>
  <c r="EF77" i="1" s="1"/>
  <c r="EG77" i="1" s="1"/>
  <c r="EH77" i="1" s="1"/>
  <c r="EI77" i="1" s="1"/>
  <c r="EJ77" i="1" s="1"/>
  <c r="EK77" i="1" s="1"/>
  <c r="EL77" i="1" s="1"/>
  <c r="EM77" i="1" s="1"/>
  <c r="EN77" i="1" s="1"/>
  <c r="EO77" i="1" s="1"/>
  <c r="EP77" i="1" s="1"/>
  <c r="EQ77" i="1" s="1"/>
  <c r="ER77" i="1" s="1"/>
  <c r="ES77" i="1" s="1"/>
  <c r="ET77" i="1" s="1"/>
  <c r="EU77" i="1" s="1"/>
  <c r="EV77" i="1" s="1"/>
  <c r="EW77" i="1" s="1"/>
  <c r="EX77" i="1" s="1"/>
  <c r="EY77" i="1" s="1"/>
  <c r="EZ77" i="1" s="1"/>
  <c r="FA77" i="1" s="1"/>
  <c r="FB77" i="1" s="1"/>
  <c r="FC77" i="1" s="1"/>
  <c r="FD77" i="1" s="1"/>
  <c r="FE77" i="1" s="1"/>
  <c r="FF77" i="1" s="1"/>
  <c r="FG77" i="1" s="1"/>
  <c r="FH77" i="1" s="1"/>
  <c r="FI77" i="1" s="1"/>
  <c r="FJ77" i="1" s="1"/>
  <c r="FK77" i="1" s="1"/>
  <c r="FL77" i="1" s="1"/>
  <c r="FM77" i="1" s="1"/>
  <c r="FN77" i="1" s="1"/>
  <c r="FO77" i="1" s="1"/>
  <c r="FP77" i="1" s="1"/>
  <c r="FQ77" i="1" s="1"/>
  <c r="FR77" i="1" s="1"/>
  <c r="FS77" i="1" s="1"/>
  <c r="FT77" i="1" s="1"/>
  <c r="FU77" i="1" s="1"/>
  <c r="FV77" i="1" s="1"/>
  <c r="FW77" i="1" s="1"/>
  <c r="FX77" i="1" s="1"/>
  <c r="FY77" i="1" s="1"/>
  <c r="FZ77" i="1" s="1"/>
  <c r="GA77" i="1" s="1"/>
  <c r="GB77" i="1" s="1"/>
  <c r="GC77" i="1" s="1"/>
  <c r="GD77" i="1" s="1"/>
  <c r="GE77" i="1" s="1"/>
  <c r="GF77" i="1" s="1"/>
  <c r="GG77" i="1" s="1"/>
  <c r="GH77" i="1" s="1"/>
  <c r="GI77" i="1" s="1"/>
  <c r="GJ77" i="1" s="1"/>
  <c r="GK77" i="1" s="1"/>
  <c r="GL77" i="1" s="1"/>
  <c r="GM77" i="1" s="1"/>
  <c r="GN77" i="1" s="1"/>
  <c r="GO77" i="1" s="1"/>
  <c r="GP77" i="1" s="1"/>
  <c r="GQ77" i="1" s="1"/>
  <c r="GR77" i="1" s="1"/>
  <c r="GS77" i="1" s="1"/>
  <c r="GT77" i="1" s="1"/>
  <c r="GU77" i="1" s="1"/>
  <c r="GV77" i="1" s="1"/>
  <c r="GW77" i="1" s="1"/>
  <c r="GX77" i="1" s="1"/>
  <c r="GY77" i="1" s="1"/>
  <c r="GZ77" i="1" s="1"/>
  <c r="HA77" i="1" s="1"/>
  <c r="HB77" i="1" s="1"/>
  <c r="HC77" i="1" s="1"/>
  <c r="HD77" i="1" s="1"/>
  <c r="HE77" i="1" s="1"/>
  <c r="HF77" i="1" s="1"/>
  <c r="HG77" i="1" s="1"/>
  <c r="HH77" i="1" s="1"/>
  <c r="HI77" i="1" s="1"/>
  <c r="HJ77" i="1" s="1"/>
  <c r="CH272" i="1"/>
  <c r="CH92" i="1"/>
  <c r="CI92" i="1" s="1"/>
  <c r="CH93" i="1"/>
  <c r="CH187" i="1"/>
  <c r="CH307" i="1"/>
  <c r="CH123" i="1"/>
  <c r="CH124" i="1"/>
  <c r="CH254" i="1"/>
  <c r="CH255" i="1"/>
  <c r="CH201" i="1"/>
  <c r="CH278" i="1"/>
  <c r="CH190" i="1"/>
  <c r="CH191" i="1"/>
  <c r="CH78" i="1"/>
  <c r="CH79" i="1"/>
  <c r="CI300" i="1"/>
  <c r="CH195" i="1"/>
  <c r="CH196" i="1"/>
  <c r="CH122" i="1"/>
  <c r="CI122" i="1" s="1"/>
  <c r="CJ122" i="1" s="1"/>
  <c r="CK122" i="1" s="1"/>
  <c r="CH253" i="1"/>
  <c r="CH86" i="1"/>
  <c r="CI86" i="1" s="1"/>
  <c r="CJ86" i="1" s="1"/>
  <c r="CH286" i="1"/>
  <c r="CI285" i="1" s="1"/>
  <c r="CI127" i="1"/>
  <c r="CJ127" i="1" s="1"/>
  <c r="CI128" i="1"/>
  <c r="CH320" i="1"/>
  <c r="CH321" i="1"/>
  <c r="CH252" i="1"/>
  <c r="CH189" i="1"/>
  <c r="CH306" i="1"/>
  <c r="CI237" i="1"/>
  <c r="CH267" i="1"/>
  <c r="CH268" i="1"/>
  <c r="CH157" i="1"/>
  <c r="CJ119" i="1"/>
  <c r="CJ120" i="1"/>
  <c r="CH184" i="1"/>
  <c r="CI240" i="1"/>
  <c r="CI234" i="1"/>
  <c r="CI219" i="1" l="1"/>
  <c r="CI160" i="1"/>
  <c r="CI152" i="1"/>
  <c r="CI166" i="1"/>
  <c r="CI135" i="1"/>
  <c r="CI136" i="1"/>
  <c r="CI313" i="1"/>
  <c r="CI90" i="1"/>
  <c r="CI259" i="1"/>
  <c r="CI260" i="1"/>
  <c r="CI272" i="1"/>
  <c r="CI288" i="1"/>
  <c r="CI284" i="1"/>
  <c r="CI291" i="1"/>
  <c r="CI257" i="1"/>
  <c r="CI229" i="1"/>
  <c r="CI301" i="1"/>
  <c r="CJ301" i="1" s="1"/>
  <c r="CI223" i="1"/>
  <c r="CI222" i="1"/>
  <c r="CI174" i="1"/>
  <c r="CI317" i="1"/>
  <c r="CI248" i="1"/>
  <c r="CI274" i="1"/>
  <c r="CI250" i="1"/>
  <c r="CI180" i="1"/>
  <c r="CI165" i="1"/>
  <c r="CI88" i="1"/>
  <c r="CI275" i="1"/>
  <c r="CI176" i="1"/>
  <c r="CI198" i="1"/>
  <c r="CI178" i="1"/>
  <c r="CI258" i="1"/>
  <c r="CI246" i="1"/>
  <c r="CI151" i="1"/>
  <c r="CJ151" i="1" s="1"/>
  <c r="CK151" i="1" s="1"/>
  <c r="CL151" i="1" s="1"/>
  <c r="CI270" i="1"/>
  <c r="CI266" i="1"/>
  <c r="CJ220" i="1"/>
  <c r="CI209" i="1"/>
  <c r="CI312" i="1"/>
  <c r="CI163" i="1"/>
  <c r="CI303" i="1"/>
  <c r="CJ302" i="1" s="1"/>
  <c r="CI249" i="1"/>
  <c r="CI168" i="1"/>
  <c r="CI154" i="1"/>
  <c r="CI159" i="1"/>
  <c r="CI172" i="1"/>
  <c r="CI153" i="1"/>
  <c r="CI304" i="1"/>
  <c r="CI247" i="1"/>
  <c r="CJ237" i="1"/>
  <c r="CI305" i="1"/>
  <c r="CI207" i="1"/>
  <c r="CI215" i="1"/>
  <c r="CI208" i="1"/>
  <c r="CI245" i="1"/>
  <c r="CJ244" i="1" s="1"/>
  <c r="CJ298" i="1"/>
  <c r="CI290" i="1"/>
  <c r="CJ83" i="1"/>
  <c r="CK83" i="1" s="1"/>
  <c r="CI170" i="1"/>
  <c r="CI199" i="1"/>
  <c r="CI187" i="1"/>
  <c r="CI173" i="1"/>
  <c r="CI213" i="1"/>
  <c r="CI280" i="1"/>
  <c r="CJ96" i="1"/>
  <c r="CJ100" i="1"/>
  <c r="CK100" i="1" s="1"/>
  <c r="CJ101" i="1"/>
  <c r="CI314" i="1"/>
  <c r="CK139" i="1"/>
  <c r="CJ98" i="1"/>
  <c r="CK98" i="1" s="1"/>
  <c r="CI289" i="1"/>
  <c r="CI175" i="1"/>
  <c r="CI316" i="1"/>
  <c r="CI162" i="1"/>
  <c r="CJ242" i="1"/>
  <c r="CI262" i="1"/>
  <c r="CJ234" i="1"/>
  <c r="CI161" i="1"/>
  <c r="CK117" i="1"/>
  <c r="CL117" i="1" s="1"/>
  <c r="CJ240" i="1"/>
  <c r="CJ140" i="1"/>
  <c r="CK140" i="1" s="1"/>
  <c r="CJ141" i="1"/>
  <c r="CI182" i="1"/>
  <c r="CI184" i="1"/>
  <c r="CI157" i="1"/>
  <c r="CI155" i="1"/>
  <c r="CI167" i="1"/>
  <c r="CL145" i="1"/>
  <c r="CM145" i="1" s="1"/>
  <c r="CI227" i="1"/>
  <c r="CI309" i="1"/>
  <c r="CI217" i="1"/>
  <c r="CJ218" i="1" s="1"/>
  <c r="CJ85" i="1"/>
  <c r="CK85" i="1" s="1"/>
  <c r="CK120" i="1"/>
  <c r="CI202" i="1"/>
  <c r="CI278" i="1"/>
  <c r="CI89" i="1"/>
  <c r="CI293" i="1"/>
  <c r="CI319" i="1"/>
  <c r="CI189" i="1"/>
  <c r="CJ299" i="1"/>
  <c r="CI181" i="1"/>
  <c r="CI307" i="1"/>
  <c r="CI201" i="1"/>
  <c r="CI179" i="1"/>
  <c r="CI230" i="1"/>
  <c r="CI268" i="1"/>
  <c r="CI203" i="1"/>
  <c r="CI171" i="1"/>
  <c r="CI169" i="1"/>
  <c r="CI123" i="1"/>
  <c r="CJ123" i="1" s="1"/>
  <c r="CK123" i="1" s="1"/>
  <c r="CL123" i="1" s="1"/>
  <c r="CI271" i="1"/>
  <c r="CI214" i="1"/>
  <c r="CI252" i="1"/>
  <c r="CI200" i="1"/>
  <c r="CI194" i="1"/>
  <c r="A79" i="25"/>
  <c r="B79" i="25"/>
  <c r="HK77" i="1"/>
  <c r="K79" i="25" s="1"/>
  <c r="C79" i="25"/>
  <c r="F79" i="25"/>
  <c r="G79" i="25" s="1"/>
  <c r="D79" i="25"/>
  <c r="E79" i="25"/>
  <c r="CI308" i="1"/>
  <c r="CK121" i="1"/>
  <c r="CI195" i="1"/>
  <c r="CJ236" i="1"/>
  <c r="CJ235" i="1"/>
  <c r="CI263" i="1"/>
  <c r="CI231" i="1"/>
  <c r="CI264" i="1"/>
  <c r="CI265" i="1"/>
  <c r="CI196" i="1"/>
  <c r="CI197" i="1"/>
  <c r="CI251" i="1"/>
  <c r="CK119" i="1"/>
  <c r="CI306" i="1"/>
  <c r="CI292" i="1"/>
  <c r="CI112" i="1"/>
  <c r="CJ112" i="1" s="1"/>
  <c r="CK112" i="1" s="1"/>
  <c r="CL112" i="1" s="1"/>
  <c r="CM112" i="1" s="1"/>
  <c r="CI113" i="1"/>
  <c r="CI211" i="1"/>
  <c r="CI210" i="1"/>
  <c r="CI282" i="1"/>
  <c r="CI283" i="1"/>
  <c r="CJ147" i="1"/>
  <c r="CK147" i="1" s="1"/>
  <c r="CL147" i="1" s="1"/>
  <c r="CM147" i="1" s="1"/>
  <c r="CJ148" i="1"/>
  <c r="CI295" i="1"/>
  <c r="CI296" i="1"/>
  <c r="CJ241" i="1"/>
  <c r="CI216" i="1"/>
  <c r="CI277" i="1"/>
  <c r="CI158" i="1"/>
  <c r="CI276" i="1"/>
  <c r="CI321" i="1"/>
  <c r="CI322" i="1"/>
  <c r="CI253" i="1"/>
  <c r="CI185" i="1"/>
  <c r="CI281" i="1"/>
  <c r="CI87" i="1"/>
  <c r="CI261" i="1"/>
  <c r="CJ239" i="1"/>
  <c r="CI205" i="1"/>
  <c r="CI206" i="1"/>
  <c r="CI294" i="1"/>
  <c r="CI188" i="1"/>
  <c r="CI212" i="1"/>
  <c r="CJ219" i="1"/>
  <c r="CI286" i="1"/>
  <c r="CJ285" i="1" s="1"/>
  <c r="CI287" i="1"/>
  <c r="CI190" i="1"/>
  <c r="CI133" i="1"/>
  <c r="CJ133" i="1" s="1"/>
  <c r="CK133" i="1" s="1"/>
  <c r="CL133" i="1" s="1"/>
  <c r="CM133" i="1" s="1"/>
  <c r="CI134" i="1"/>
  <c r="CI183" i="1"/>
  <c r="CI318" i="1"/>
  <c r="CI320" i="1"/>
  <c r="CI279" i="1"/>
  <c r="CI255" i="1"/>
  <c r="CI256" i="1"/>
  <c r="CI204" i="1"/>
  <c r="CI106" i="1"/>
  <c r="CJ106" i="1" s="1"/>
  <c r="CK106" i="1" s="1"/>
  <c r="CL106" i="1" s="1"/>
  <c r="CM106" i="1" s="1"/>
  <c r="CN106" i="1" s="1"/>
  <c r="CI107" i="1"/>
  <c r="CI228" i="1"/>
  <c r="CI186" i="1"/>
  <c r="CI232" i="1"/>
  <c r="CI310" i="1"/>
  <c r="CI273" i="1"/>
  <c r="CJ128" i="1"/>
  <c r="CK128" i="1" s="1"/>
  <c r="CJ129" i="1"/>
  <c r="CJ238" i="1"/>
  <c r="CI79" i="1"/>
  <c r="CI80" i="1"/>
  <c r="CI254" i="1"/>
  <c r="CI192" i="1"/>
  <c r="CI193" i="1"/>
  <c r="CI311" i="1"/>
  <c r="CI177" i="1"/>
  <c r="CI267" i="1"/>
  <c r="CI156" i="1"/>
  <c r="CI269" i="1"/>
  <c r="CI91" i="1"/>
  <c r="CI78" i="1"/>
  <c r="CJ78" i="1" s="1"/>
  <c r="CK78" i="1" s="1"/>
  <c r="CL78" i="1" s="1"/>
  <c r="CM78" i="1" s="1"/>
  <c r="CN78" i="1" s="1"/>
  <c r="CO78" i="1" s="1"/>
  <c r="CP78" i="1" s="1"/>
  <c r="CQ78" i="1" s="1"/>
  <c r="CR78" i="1" s="1"/>
  <c r="CS78" i="1" s="1"/>
  <c r="CT78" i="1" s="1"/>
  <c r="CU78" i="1" s="1"/>
  <c r="CV78" i="1" s="1"/>
  <c r="CW78" i="1" s="1"/>
  <c r="CX78" i="1" s="1"/>
  <c r="CY78" i="1" s="1"/>
  <c r="CZ78" i="1" s="1"/>
  <c r="DA78" i="1" s="1"/>
  <c r="DB78" i="1" s="1"/>
  <c r="DC78" i="1" s="1"/>
  <c r="DD78" i="1" s="1"/>
  <c r="DE78" i="1" s="1"/>
  <c r="DF78" i="1" s="1"/>
  <c r="DG78" i="1" s="1"/>
  <c r="DH78" i="1" s="1"/>
  <c r="DI78" i="1" s="1"/>
  <c r="DJ78" i="1" s="1"/>
  <c r="DK78" i="1" s="1"/>
  <c r="DL78" i="1" s="1"/>
  <c r="DM78" i="1" s="1"/>
  <c r="DN78" i="1" s="1"/>
  <c r="DO78" i="1" s="1"/>
  <c r="DP78" i="1" s="1"/>
  <c r="DQ78" i="1" s="1"/>
  <c r="DR78" i="1" s="1"/>
  <c r="DS78" i="1" s="1"/>
  <c r="DT78" i="1" s="1"/>
  <c r="DU78" i="1" s="1"/>
  <c r="DV78" i="1" s="1"/>
  <c r="DW78" i="1" s="1"/>
  <c r="DX78" i="1" s="1"/>
  <c r="DY78" i="1" s="1"/>
  <c r="DZ78" i="1" s="1"/>
  <c r="EA78" i="1" s="1"/>
  <c r="EB78" i="1" s="1"/>
  <c r="EC78" i="1" s="1"/>
  <c r="ED78" i="1" s="1"/>
  <c r="EE78" i="1" s="1"/>
  <c r="EF78" i="1" s="1"/>
  <c r="EG78" i="1" s="1"/>
  <c r="EH78" i="1" s="1"/>
  <c r="EI78" i="1" s="1"/>
  <c r="EJ78" i="1" s="1"/>
  <c r="EK78" i="1" s="1"/>
  <c r="EL78" i="1" s="1"/>
  <c r="EM78" i="1" s="1"/>
  <c r="EN78" i="1" s="1"/>
  <c r="EO78" i="1" s="1"/>
  <c r="EP78" i="1" s="1"/>
  <c r="EQ78" i="1" s="1"/>
  <c r="ER78" i="1" s="1"/>
  <c r="ES78" i="1" s="1"/>
  <c r="ET78" i="1" s="1"/>
  <c r="EU78" i="1" s="1"/>
  <c r="EV78" i="1" s="1"/>
  <c r="EW78" i="1" s="1"/>
  <c r="EX78" i="1" s="1"/>
  <c r="EY78" i="1" s="1"/>
  <c r="EZ78" i="1" s="1"/>
  <c r="FA78" i="1" s="1"/>
  <c r="FB78" i="1" s="1"/>
  <c r="FC78" i="1" s="1"/>
  <c r="FD78" i="1" s="1"/>
  <c r="FE78" i="1" s="1"/>
  <c r="FF78" i="1" s="1"/>
  <c r="FG78" i="1" s="1"/>
  <c r="FH78" i="1" s="1"/>
  <c r="FI78" i="1" s="1"/>
  <c r="FJ78" i="1" s="1"/>
  <c r="FK78" i="1" s="1"/>
  <c r="FL78" i="1" s="1"/>
  <c r="FM78" i="1" s="1"/>
  <c r="FN78" i="1" s="1"/>
  <c r="FO78" i="1" s="1"/>
  <c r="FP78" i="1" s="1"/>
  <c r="FQ78" i="1" s="1"/>
  <c r="FR78" i="1" s="1"/>
  <c r="FS78" i="1" s="1"/>
  <c r="FT78" i="1" s="1"/>
  <c r="FU78" i="1" s="1"/>
  <c r="FV78" i="1" s="1"/>
  <c r="FW78" i="1" s="1"/>
  <c r="FX78" i="1" s="1"/>
  <c r="FY78" i="1" s="1"/>
  <c r="FZ78" i="1" s="1"/>
  <c r="GA78" i="1" s="1"/>
  <c r="GB78" i="1" s="1"/>
  <c r="GC78" i="1" s="1"/>
  <c r="GD78" i="1" s="1"/>
  <c r="GE78" i="1" s="1"/>
  <c r="GF78" i="1" s="1"/>
  <c r="GG78" i="1" s="1"/>
  <c r="GH78" i="1" s="1"/>
  <c r="GI78" i="1" s="1"/>
  <c r="GJ78" i="1" s="1"/>
  <c r="GK78" i="1" s="1"/>
  <c r="GL78" i="1" s="1"/>
  <c r="GM78" i="1" s="1"/>
  <c r="GN78" i="1" s="1"/>
  <c r="GO78" i="1" s="1"/>
  <c r="GP78" i="1" s="1"/>
  <c r="GQ78" i="1" s="1"/>
  <c r="GR78" i="1" s="1"/>
  <c r="GS78" i="1" s="1"/>
  <c r="GT78" i="1" s="1"/>
  <c r="GU78" i="1" s="1"/>
  <c r="GV78" i="1" s="1"/>
  <c r="GW78" i="1" s="1"/>
  <c r="GX78" i="1" s="1"/>
  <c r="GY78" i="1" s="1"/>
  <c r="GZ78" i="1" s="1"/>
  <c r="HA78" i="1" s="1"/>
  <c r="HB78" i="1" s="1"/>
  <c r="HC78" i="1" s="1"/>
  <c r="HD78" i="1" s="1"/>
  <c r="HE78" i="1" s="1"/>
  <c r="HF78" i="1" s="1"/>
  <c r="HG78" i="1" s="1"/>
  <c r="HH78" i="1" s="1"/>
  <c r="HI78" i="1" s="1"/>
  <c r="HJ78" i="1" s="1"/>
  <c r="CI191" i="1"/>
  <c r="CI124" i="1"/>
  <c r="CI125" i="1"/>
  <c r="CI93" i="1"/>
  <c r="CJ93" i="1" s="1"/>
  <c r="CI94" i="1"/>
  <c r="CI226" i="1"/>
  <c r="CJ243" i="1"/>
  <c r="CJ173" i="1" l="1"/>
  <c r="CJ165" i="1"/>
  <c r="CJ91" i="1"/>
  <c r="CJ300" i="1"/>
  <c r="CK300" i="1" s="1"/>
  <c r="CJ223" i="1"/>
  <c r="CJ226" i="1"/>
  <c r="CJ303" i="1"/>
  <c r="CJ314" i="1"/>
  <c r="CJ224" i="1"/>
  <c r="CJ164" i="1"/>
  <c r="CK165" i="1" s="1"/>
  <c r="CJ259" i="1"/>
  <c r="CJ166" i="1"/>
  <c r="CJ152" i="1"/>
  <c r="CJ313" i="1"/>
  <c r="CJ136" i="1"/>
  <c r="CJ137" i="1"/>
  <c r="CJ292" i="1"/>
  <c r="CJ222" i="1"/>
  <c r="CK223" i="1" s="1"/>
  <c r="CJ247" i="1"/>
  <c r="CJ273" i="1"/>
  <c r="CJ172" i="1"/>
  <c r="CJ245" i="1"/>
  <c r="CJ228" i="1"/>
  <c r="CJ258" i="1"/>
  <c r="CJ162" i="1"/>
  <c r="CJ163" i="1"/>
  <c r="CK164" i="1" s="1"/>
  <c r="CJ249" i="1"/>
  <c r="CJ316" i="1"/>
  <c r="CJ221" i="1"/>
  <c r="CJ89" i="1"/>
  <c r="CJ179" i="1"/>
  <c r="CJ160" i="1"/>
  <c r="CJ183" i="1"/>
  <c r="CJ216" i="1"/>
  <c r="CJ177" i="1"/>
  <c r="CJ289" i="1"/>
  <c r="CJ271" i="1"/>
  <c r="CJ174" i="1"/>
  <c r="CJ246" i="1"/>
  <c r="CJ248" i="1"/>
  <c r="CJ214" i="1"/>
  <c r="CJ290" i="1"/>
  <c r="CJ170" i="1"/>
  <c r="CJ154" i="1"/>
  <c r="CJ294" i="1"/>
  <c r="CJ304" i="1"/>
  <c r="CJ169" i="1"/>
  <c r="CJ153" i="1"/>
  <c r="CJ171" i="1"/>
  <c r="CK172" i="1" s="1"/>
  <c r="CJ279" i="1"/>
  <c r="CJ208" i="1"/>
  <c r="CJ306" i="1"/>
  <c r="CJ167" i="1"/>
  <c r="CJ181" i="1"/>
  <c r="CL140" i="1"/>
  <c r="CJ180" i="1"/>
  <c r="CJ269" i="1"/>
  <c r="CK84" i="1"/>
  <c r="CL84" i="1" s="1"/>
  <c r="CK97" i="1"/>
  <c r="CJ157" i="1"/>
  <c r="CJ267" i="1"/>
  <c r="CJ161" i="1"/>
  <c r="CJ291" i="1"/>
  <c r="CJ318" i="1"/>
  <c r="CL121" i="1"/>
  <c r="CJ315" i="1"/>
  <c r="CK315" i="1" s="1"/>
  <c r="CJ308" i="1"/>
  <c r="CK99" i="1"/>
  <c r="CL99" i="1" s="1"/>
  <c r="CJ168" i="1"/>
  <c r="CJ175" i="1"/>
  <c r="CK102" i="1"/>
  <c r="CK101" i="1"/>
  <c r="CL101" i="1" s="1"/>
  <c r="CJ251" i="1"/>
  <c r="CJ261" i="1"/>
  <c r="CJ215" i="1"/>
  <c r="CK141" i="1"/>
  <c r="CL141" i="1" s="1"/>
  <c r="CK142" i="1"/>
  <c r="CK299" i="1"/>
  <c r="CM146" i="1"/>
  <c r="CN146" i="1" s="1"/>
  <c r="CK238" i="1"/>
  <c r="CJ187" i="1"/>
  <c r="CJ204" i="1"/>
  <c r="CJ202" i="1"/>
  <c r="CJ254" i="1"/>
  <c r="CL120" i="1"/>
  <c r="CJ282" i="1"/>
  <c r="CL122" i="1"/>
  <c r="CJ321" i="1"/>
  <c r="CJ201" i="1"/>
  <c r="CJ212" i="1"/>
  <c r="CJ265" i="1"/>
  <c r="CJ263" i="1"/>
  <c r="CJ199" i="1"/>
  <c r="CJ260" i="1"/>
  <c r="CJ193" i="1"/>
  <c r="CK239" i="1"/>
  <c r="CJ176" i="1"/>
  <c r="CK236" i="1"/>
  <c r="CJ268" i="1"/>
  <c r="CJ293" i="1"/>
  <c r="CJ217" i="1"/>
  <c r="CK218" i="1" s="1"/>
  <c r="CJ189" i="1"/>
  <c r="CJ250" i="1"/>
  <c r="CJ231" i="1"/>
  <c r="CJ191" i="1"/>
  <c r="CJ277" i="1"/>
  <c r="CJ200" i="1"/>
  <c r="CJ310" i="1"/>
  <c r="CJ196" i="1"/>
  <c r="CJ255" i="1"/>
  <c r="CJ184" i="1"/>
  <c r="CJ185" i="1"/>
  <c r="CK148" i="1"/>
  <c r="CL148" i="1" s="1"/>
  <c r="CM148" i="1" s="1"/>
  <c r="CN148" i="1" s="1"/>
  <c r="CK149" i="1"/>
  <c r="CJ227" i="1"/>
  <c r="CJ79" i="1"/>
  <c r="CK79" i="1" s="1"/>
  <c r="CL79" i="1" s="1"/>
  <c r="CM79" i="1" s="1"/>
  <c r="CN79" i="1" s="1"/>
  <c r="CO79" i="1" s="1"/>
  <c r="CP79" i="1" s="1"/>
  <c r="CQ79" i="1" s="1"/>
  <c r="CR79" i="1" s="1"/>
  <c r="CS79" i="1" s="1"/>
  <c r="CT79" i="1" s="1"/>
  <c r="CU79" i="1" s="1"/>
  <c r="CV79" i="1" s="1"/>
  <c r="CW79" i="1" s="1"/>
  <c r="CX79" i="1" s="1"/>
  <c r="CY79" i="1" s="1"/>
  <c r="CZ79" i="1" s="1"/>
  <c r="DA79" i="1" s="1"/>
  <c r="DB79" i="1" s="1"/>
  <c r="DC79" i="1" s="1"/>
  <c r="DD79" i="1" s="1"/>
  <c r="DE79" i="1" s="1"/>
  <c r="DF79" i="1" s="1"/>
  <c r="DG79" i="1" s="1"/>
  <c r="DH79" i="1" s="1"/>
  <c r="DI79" i="1" s="1"/>
  <c r="DJ79" i="1" s="1"/>
  <c r="DK79" i="1" s="1"/>
  <c r="DL79" i="1" s="1"/>
  <c r="DM79" i="1" s="1"/>
  <c r="DN79" i="1" s="1"/>
  <c r="DO79" i="1" s="1"/>
  <c r="DP79" i="1" s="1"/>
  <c r="DQ79" i="1" s="1"/>
  <c r="DR79" i="1" s="1"/>
  <c r="DS79" i="1" s="1"/>
  <c r="DT79" i="1" s="1"/>
  <c r="DU79" i="1" s="1"/>
  <c r="DV79" i="1" s="1"/>
  <c r="DW79" i="1" s="1"/>
  <c r="DX79" i="1" s="1"/>
  <c r="DY79" i="1" s="1"/>
  <c r="DZ79" i="1" s="1"/>
  <c r="EA79" i="1" s="1"/>
  <c r="EB79" i="1" s="1"/>
  <c r="EC79" i="1" s="1"/>
  <c r="ED79" i="1" s="1"/>
  <c r="EE79" i="1" s="1"/>
  <c r="EF79" i="1" s="1"/>
  <c r="EG79" i="1" s="1"/>
  <c r="EH79" i="1" s="1"/>
  <c r="EI79" i="1" s="1"/>
  <c r="EJ79" i="1" s="1"/>
  <c r="EK79" i="1" s="1"/>
  <c r="EL79" i="1" s="1"/>
  <c r="EM79" i="1" s="1"/>
  <c r="EN79" i="1" s="1"/>
  <c r="EO79" i="1" s="1"/>
  <c r="EP79" i="1" s="1"/>
  <c r="EQ79" i="1" s="1"/>
  <c r="ER79" i="1" s="1"/>
  <c r="ES79" i="1" s="1"/>
  <c r="ET79" i="1" s="1"/>
  <c r="EU79" i="1" s="1"/>
  <c r="EV79" i="1" s="1"/>
  <c r="EW79" i="1" s="1"/>
  <c r="EX79" i="1" s="1"/>
  <c r="EY79" i="1" s="1"/>
  <c r="EZ79" i="1" s="1"/>
  <c r="FA79" i="1" s="1"/>
  <c r="FB79" i="1" s="1"/>
  <c r="FC79" i="1" s="1"/>
  <c r="FD79" i="1" s="1"/>
  <c r="FE79" i="1" s="1"/>
  <c r="FF79" i="1" s="1"/>
  <c r="FG79" i="1" s="1"/>
  <c r="FH79" i="1" s="1"/>
  <c r="FI79" i="1" s="1"/>
  <c r="FJ79" i="1" s="1"/>
  <c r="FK79" i="1" s="1"/>
  <c r="FL79" i="1" s="1"/>
  <c r="FM79" i="1" s="1"/>
  <c r="FN79" i="1" s="1"/>
  <c r="FO79" i="1" s="1"/>
  <c r="FP79" i="1" s="1"/>
  <c r="FQ79" i="1" s="1"/>
  <c r="FR79" i="1" s="1"/>
  <c r="FS79" i="1" s="1"/>
  <c r="FT79" i="1" s="1"/>
  <c r="FU79" i="1" s="1"/>
  <c r="FV79" i="1" s="1"/>
  <c r="FW79" i="1" s="1"/>
  <c r="FX79" i="1" s="1"/>
  <c r="FY79" i="1" s="1"/>
  <c r="FZ79" i="1" s="1"/>
  <c r="GA79" i="1" s="1"/>
  <c r="GB79" i="1" s="1"/>
  <c r="GC79" i="1" s="1"/>
  <c r="GD79" i="1" s="1"/>
  <c r="GE79" i="1" s="1"/>
  <c r="GF79" i="1" s="1"/>
  <c r="GG79" i="1" s="1"/>
  <c r="GH79" i="1" s="1"/>
  <c r="GI79" i="1" s="1"/>
  <c r="GJ79" i="1" s="1"/>
  <c r="GK79" i="1" s="1"/>
  <c r="GL79" i="1" s="1"/>
  <c r="GM79" i="1" s="1"/>
  <c r="GN79" i="1" s="1"/>
  <c r="GO79" i="1" s="1"/>
  <c r="GP79" i="1" s="1"/>
  <c r="GQ79" i="1" s="1"/>
  <c r="GR79" i="1" s="1"/>
  <c r="GS79" i="1" s="1"/>
  <c r="GT79" i="1" s="1"/>
  <c r="GU79" i="1" s="1"/>
  <c r="GV79" i="1" s="1"/>
  <c r="GW79" i="1" s="1"/>
  <c r="GX79" i="1" s="1"/>
  <c r="GY79" i="1" s="1"/>
  <c r="GZ79" i="1" s="1"/>
  <c r="HA79" i="1" s="1"/>
  <c r="HB79" i="1" s="1"/>
  <c r="HC79" i="1" s="1"/>
  <c r="HD79" i="1" s="1"/>
  <c r="HE79" i="1" s="1"/>
  <c r="HF79" i="1" s="1"/>
  <c r="HG79" i="1" s="1"/>
  <c r="HH79" i="1" s="1"/>
  <c r="HI79" i="1" s="1"/>
  <c r="HJ79" i="1" s="1"/>
  <c r="CJ232" i="1"/>
  <c r="CJ233" i="1"/>
  <c r="CK237" i="1"/>
  <c r="CK219" i="1"/>
  <c r="CJ322" i="1"/>
  <c r="CJ283" i="1"/>
  <c r="CJ284" i="1"/>
  <c r="CJ197" i="1"/>
  <c r="CJ198" i="1"/>
  <c r="CK301" i="1"/>
  <c r="CK302" i="1"/>
  <c r="CJ280" i="1"/>
  <c r="CL119" i="1"/>
  <c r="CL118" i="1"/>
  <c r="CM118" i="1" s="1"/>
  <c r="CK243" i="1"/>
  <c r="CK244" i="1"/>
  <c r="D80" i="25"/>
  <c r="C80" i="25"/>
  <c r="HK78" i="1"/>
  <c r="K80" i="25" s="1"/>
  <c r="F80" i="25"/>
  <c r="G80" i="25" s="1"/>
  <c r="E80" i="25"/>
  <c r="B80" i="25"/>
  <c r="A80" i="25"/>
  <c r="CJ203" i="1"/>
  <c r="CJ195" i="1"/>
  <c r="CJ94" i="1"/>
  <c r="CK94" i="1" s="1"/>
  <c r="CJ95" i="1"/>
  <c r="CJ192" i="1"/>
  <c r="CJ317" i="1"/>
  <c r="CJ270" i="1"/>
  <c r="CJ134" i="1"/>
  <c r="CK134" i="1" s="1"/>
  <c r="CL134" i="1" s="1"/>
  <c r="CM134" i="1" s="1"/>
  <c r="CN134" i="1" s="1"/>
  <c r="CJ135" i="1"/>
  <c r="CJ92" i="1"/>
  <c r="CK92" i="1" s="1"/>
  <c r="CJ178" i="1"/>
  <c r="CJ210" i="1"/>
  <c r="CJ209" i="1"/>
  <c r="CJ194" i="1"/>
  <c r="CJ319" i="1"/>
  <c r="CJ80" i="1"/>
  <c r="CJ81" i="1"/>
  <c r="CJ309" i="1"/>
  <c r="CJ188" i="1"/>
  <c r="CJ156" i="1"/>
  <c r="CJ155" i="1"/>
  <c r="CJ311" i="1"/>
  <c r="CK129" i="1"/>
  <c r="CL129" i="1" s="1"/>
  <c r="CK130" i="1"/>
  <c r="CJ186" i="1"/>
  <c r="CJ272" i="1"/>
  <c r="CK272" i="1" s="1"/>
  <c r="CJ320" i="1"/>
  <c r="CJ190" i="1"/>
  <c r="CK242" i="1"/>
  <c r="CJ206" i="1"/>
  <c r="CJ207" i="1"/>
  <c r="CK240" i="1"/>
  <c r="CK241" i="1"/>
  <c r="CJ211" i="1"/>
  <c r="CJ312" i="1"/>
  <c r="CK313" i="1" s="1"/>
  <c r="CJ274" i="1"/>
  <c r="CJ262" i="1"/>
  <c r="CJ182" i="1"/>
  <c r="CJ125" i="1"/>
  <c r="CJ126" i="1"/>
  <c r="CJ278" i="1"/>
  <c r="CJ287" i="1"/>
  <c r="CJ288" i="1"/>
  <c r="CJ205" i="1"/>
  <c r="CJ87" i="1"/>
  <c r="CJ88" i="1"/>
  <c r="CJ276" i="1"/>
  <c r="CJ275" i="1"/>
  <c r="CJ296" i="1"/>
  <c r="CJ297" i="1"/>
  <c r="CJ213" i="1"/>
  <c r="CJ90" i="1"/>
  <c r="CK90" i="1" s="1"/>
  <c r="CJ225" i="1"/>
  <c r="CK225" i="1" s="1"/>
  <c r="CJ253" i="1"/>
  <c r="CJ230" i="1"/>
  <c r="CJ252" i="1"/>
  <c r="CJ124" i="1"/>
  <c r="CK124" i="1" s="1"/>
  <c r="CL124" i="1" s="1"/>
  <c r="CJ305" i="1"/>
  <c r="CJ107" i="1"/>
  <c r="CK107" i="1" s="1"/>
  <c r="CL107" i="1" s="1"/>
  <c r="CM107" i="1" s="1"/>
  <c r="CN107" i="1" s="1"/>
  <c r="CO107" i="1" s="1"/>
  <c r="CJ108" i="1"/>
  <c r="CJ256" i="1"/>
  <c r="CJ257" i="1"/>
  <c r="CJ286" i="1"/>
  <c r="CJ281" i="1"/>
  <c r="CJ158" i="1"/>
  <c r="CJ159" i="1"/>
  <c r="CJ295" i="1"/>
  <c r="CJ113" i="1"/>
  <c r="CK113" i="1" s="1"/>
  <c r="CL113" i="1" s="1"/>
  <c r="CM113" i="1" s="1"/>
  <c r="CN113" i="1" s="1"/>
  <c r="CJ114" i="1"/>
  <c r="CJ264" i="1"/>
  <c r="CJ307" i="1"/>
  <c r="CK235" i="1"/>
  <c r="CK173" i="1"/>
  <c r="CJ229" i="1"/>
  <c r="CJ266" i="1"/>
  <c r="CK266" i="1" s="1"/>
  <c r="CK152" i="1" l="1"/>
  <c r="CK259" i="1"/>
  <c r="CK303" i="1"/>
  <c r="CK166" i="1"/>
  <c r="CK245" i="1"/>
  <c r="CK222" i="1"/>
  <c r="CK138" i="1"/>
  <c r="CK137" i="1"/>
  <c r="CK160" i="1"/>
  <c r="CK246" i="1"/>
  <c r="CL245" i="1" s="1"/>
  <c r="CK163" i="1"/>
  <c r="CK174" i="1"/>
  <c r="CK227" i="1"/>
  <c r="CK161" i="1"/>
  <c r="CK248" i="1"/>
  <c r="CK220" i="1"/>
  <c r="CK221" i="1"/>
  <c r="CK269" i="1"/>
  <c r="CK182" i="1"/>
  <c r="CK171" i="1"/>
  <c r="CL172" i="1" s="1"/>
  <c r="CM122" i="1"/>
  <c r="CK170" i="1"/>
  <c r="CK268" i="1"/>
  <c r="CK215" i="1"/>
  <c r="CK153" i="1"/>
  <c r="CL152" i="1" s="1"/>
  <c r="CK176" i="1"/>
  <c r="CK292" i="1"/>
  <c r="CK154" i="1"/>
  <c r="CK290" i="1"/>
  <c r="CK307" i="1"/>
  <c r="CK305" i="1"/>
  <c r="CK247" i="1"/>
  <c r="CK228" i="1"/>
  <c r="CK295" i="1"/>
  <c r="CM141" i="1"/>
  <c r="CM121" i="1"/>
  <c r="CK322" i="1"/>
  <c r="CK293" i="1"/>
  <c r="CK291" i="1"/>
  <c r="CK180" i="1"/>
  <c r="CK250" i="1"/>
  <c r="CK188" i="1"/>
  <c r="CK168" i="1"/>
  <c r="CK190" i="1"/>
  <c r="CK200" i="1"/>
  <c r="CK211" i="1"/>
  <c r="CK162" i="1"/>
  <c r="CK192" i="1"/>
  <c r="CK216" i="1"/>
  <c r="CK177" i="1"/>
  <c r="CK264" i="1"/>
  <c r="CK169" i="1"/>
  <c r="CK314" i="1"/>
  <c r="CL314" i="1" s="1"/>
  <c r="CK186" i="1"/>
  <c r="CK309" i="1"/>
  <c r="CK286" i="1"/>
  <c r="CK262" i="1"/>
  <c r="CK167" i="1"/>
  <c r="CL165" i="1"/>
  <c r="CK217" i="1"/>
  <c r="CL218" i="1" s="1"/>
  <c r="CK260" i="1"/>
  <c r="CL98" i="1"/>
  <c r="CL100" i="1"/>
  <c r="CM100" i="1" s="1"/>
  <c r="CL102" i="1"/>
  <c r="CM102" i="1" s="1"/>
  <c r="CL103" i="1"/>
  <c r="CL237" i="1"/>
  <c r="CL236" i="1"/>
  <c r="CK278" i="1"/>
  <c r="CL300" i="1"/>
  <c r="CK175" i="1"/>
  <c r="CL142" i="1"/>
  <c r="CM142" i="1" s="1"/>
  <c r="CL143" i="1"/>
  <c r="CK249" i="1"/>
  <c r="CK194" i="1"/>
  <c r="CN147" i="1"/>
  <c r="CO147" i="1" s="1"/>
  <c r="CL238" i="1"/>
  <c r="CK256" i="1"/>
  <c r="CK304" i="1"/>
  <c r="CK276" i="1"/>
  <c r="CK320" i="1"/>
  <c r="CK93" i="1"/>
  <c r="CL93" i="1" s="1"/>
  <c r="CK201" i="1"/>
  <c r="CK205" i="1"/>
  <c r="CK125" i="1"/>
  <c r="CL125" i="1" s="1"/>
  <c r="CM125" i="1" s="1"/>
  <c r="CM119" i="1"/>
  <c r="CN119" i="1" s="1"/>
  <c r="CK184" i="1"/>
  <c r="CK281" i="1"/>
  <c r="CK308" i="1"/>
  <c r="CK311" i="1"/>
  <c r="CL302" i="1"/>
  <c r="CK253" i="1"/>
  <c r="CK274" i="1"/>
  <c r="CK155" i="1"/>
  <c r="CL244" i="1"/>
  <c r="CK197" i="1"/>
  <c r="CK224" i="1"/>
  <c r="CL224" i="1" s="1"/>
  <c r="CK226" i="1"/>
  <c r="CL226" i="1" s="1"/>
  <c r="CL240" i="1"/>
  <c r="CK193" i="1"/>
  <c r="CK209" i="1"/>
  <c r="CK318" i="1"/>
  <c r="CK283" i="1"/>
  <c r="CK158" i="1"/>
  <c r="CK230" i="1"/>
  <c r="CK297" i="1"/>
  <c r="CK298" i="1"/>
  <c r="CK207" i="1"/>
  <c r="CK208" i="1"/>
  <c r="CK282" i="1"/>
  <c r="CK257" i="1"/>
  <c r="CM124" i="1"/>
  <c r="CM123" i="1"/>
  <c r="CK275" i="1"/>
  <c r="CK287" i="1"/>
  <c r="CK126" i="1"/>
  <c r="CK127" i="1"/>
  <c r="CK254" i="1"/>
  <c r="CK312" i="1"/>
  <c r="CL242" i="1"/>
  <c r="CK319" i="1"/>
  <c r="CK178" i="1"/>
  <c r="CK179" i="1"/>
  <c r="CL239" i="1"/>
  <c r="CK321" i="1"/>
  <c r="CK183" i="1"/>
  <c r="CK198" i="1"/>
  <c r="CK199" i="1"/>
  <c r="CL164" i="1"/>
  <c r="CK191" i="1"/>
  <c r="CK277" i="1"/>
  <c r="CK212" i="1"/>
  <c r="CK108" i="1"/>
  <c r="CL108" i="1" s="1"/>
  <c r="CM108" i="1" s="1"/>
  <c r="CN108" i="1" s="1"/>
  <c r="CO108" i="1" s="1"/>
  <c r="CP108" i="1" s="1"/>
  <c r="CK109" i="1"/>
  <c r="CK88" i="1"/>
  <c r="CK89" i="1"/>
  <c r="CL241" i="1"/>
  <c r="CK95" i="1"/>
  <c r="CL95" i="1" s="1"/>
  <c r="CK96" i="1"/>
  <c r="CK203" i="1"/>
  <c r="CK202" i="1"/>
  <c r="CK284" i="1"/>
  <c r="CK279" i="1"/>
  <c r="CK185" i="1"/>
  <c r="CK285" i="1"/>
  <c r="CK213" i="1"/>
  <c r="CK214" i="1"/>
  <c r="CK87" i="1"/>
  <c r="CK86" i="1"/>
  <c r="CK156" i="1"/>
  <c r="CK135" i="1"/>
  <c r="CL135" i="1" s="1"/>
  <c r="CM135" i="1" s="1"/>
  <c r="CN135" i="1" s="1"/>
  <c r="CO135" i="1" s="1"/>
  <c r="CK136" i="1"/>
  <c r="CK280" i="1"/>
  <c r="CK231" i="1"/>
  <c r="CK114" i="1"/>
  <c r="CL114" i="1" s="1"/>
  <c r="CM114" i="1" s="1"/>
  <c r="CN114" i="1" s="1"/>
  <c r="CO114" i="1" s="1"/>
  <c r="CK115" i="1"/>
  <c r="CK265" i="1"/>
  <c r="CK263" i="1"/>
  <c r="CK310" i="1"/>
  <c r="CL243" i="1"/>
  <c r="CK233" i="1"/>
  <c r="CK234" i="1"/>
  <c r="CL235" i="1" s="1"/>
  <c r="CK189" i="1"/>
  <c r="CK187" i="1"/>
  <c r="CK273" i="1"/>
  <c r="CK229" i="1"/>
  <c r="CK252" i="1"/>
  <c r="CK261" i="1"/>
  <c r="CK210" i="1"/>
  <c r="CK195" i="1"/>
  <c r="CK258" i="1"/>
  <c r="CK232" i="1"/>
  <c r="CK306" i="1"/>
  <c r="CM120" i="1"/>
  <c r="CK270" i="1"/>
  <c r="CK271" i="1"/>
  <c r="B81" i="25"/>
  <c r="E81" i="25"/>
  <c r="F81" i="25"/>
  <c r="G81" i="25" s="1"/>
  <c r="HK79" i="1"/>
  <c r="K81" i="25" s="1"/>
  <c r="C81" i="25"/>
  <c r="A81" i="25"/>
  <c r="D81" i="25"/>
  <c r="CK157" i="1"/>
  <c r="CL173" i="1"/>
  <c r="CL130" i="1"/>
  <c r="CM130" i="1" s="1"/>
  <c r="CL131" i="1"/>
  <c r="CK81" i="1"/>
  <c r="CK82" i="1"/>
  <c r="CK294" i="1"/>
  <c r="CK159" i="1"/>
  <c r="CK296" i="1"/>
  <c r="CK288" i="1"/>
  <c r="CK289" i="1"/>
  <c r="CK267" i="1"/>
  <c r="CK204" i="1"/>
  <c r="CK251" i="1"/>
  <c r="CK206" i="1"/>
  <c r="CK80" i="1"/>
  <c r="CL80" i="1" s="1"/>
  <c r="CM80" i="1" s="1"/>
  <c r="CN80" i="1" s="1"/>
  <c r="CO80" i="1" s="1"/>
  <c r="CP80" i="1" s="1"/>
  <c r="CQ80" i="1" s="1"/>
  <c r="CR80" i="1" s="1"/>
  <c r="CS80" i="1" s="1"/>
  <c r="CT80" i="1" s="1"/>
  <c r="CU80" i="1" s="1"/>
  <c r="CV80" i="1" s="1"/>
  <c r="CW80" i="1" s="1"/>
  <c r="CX80" i="1" s="1"/>
  <c r="CY80" i="1" s="1"/>
  <c r="CZ80" i="1" s="1"/>
  <c r="DA80" i="1" s="1"/>
  <c r="DB80" i="1" s="1"/>
  <c r="DC80" i="1" s="1"/>
  <c r="DD80" i="1" s="1"/>
  <c r="DE80" i="1" s="1"/>
  <c r="DF80" i="1" s="1"/>
  <c r="DG80" i="1" s="1"/>
  <c r="DH80" i="1" s="1"/>
  <c r="DI80" i="1" s="1"/>
  <c r="DJ80" i="1" s="1"/>
  <c r="DK80" i="1" s="1"/>
  <c r="DL80" i="1" s="1"/>
  <c r="DM80" i="1" s="1"/>
  <c r="DN80" i="1" s="1"/>
  <c r="DO80" i="1" s="1"/>
  <c r="DP80" i="1" s="1"/>
  <c r="DQ80" i="1" s="1"/>
  <c r="DR80" i="1" s="1"/>
  <c r="DS80" i="1" s="1"/>
  <c r="DT80" i="1" s="1"/>
  <c r="DU80" i="1" s="1"/>
  <c r="DV80" i="1" s="1"/>
  <c r="DW80" i="1" s="1"/>
  <c r="DX80" i="1" s="1"/>
  <c r="DY80" i="1" s="1"/>
  <c r="DZ80" i="1" s="1"/>
  <c r="EA80" i="1" s="1"/>
  <c r="EB80" i="1" s="1"/>
  <c r="EC80" i="1" s="1"/>
  <c r="ED80" i="1" s="1"/>
  <c r="EE80" i="1" s="1"/>
  <c r="EF80" i="1" s="1"/>
  <c r="EG80" i="1" s="1"/>
  <c r="EH80" i="1" s="1"/>
  <c r="EI80" i="1" s="1"/>
  <c r="EJ80" i="1" s="1"/>
  <c r="EK80" i="1" s="1"/>
  <c r="EL80" i="1" s="1"/>
  <c r="EM80" i="1" s="1"/>
  <c r="EN80" i="1" s="1"/>
  <c r="EO80" i="1" s="1"/>
  <c r="EP80" i="1" s="1"/>
  <c r="EQ80" i="1" s="1"/>
  <c r="ER80" i="1" s="1"/>
  <c r="ES80" i="1" s="1"/>
  <c r="ET80" i="1" s="1"/>
  <c r="EU80" i="1" s="1"/>
  <c r="EV80" i="1" s="1"/>
  <c r="EW80" i="1" s="1"/>
  <c r="EX80" i="1" s="1"/>
  <c r="EY80" i="1" s="1"/>
  <c r="EZ80" i="1" s="1"/>
  <c r="FA80" i="1" s="1"/>
  <c r="FB80" i="1" s="1"/>
  <c r="FC80" i="1" s="1"/>
  <c r="FD80" i="1" s="1"/>
  <c r="FE80" i="1" s="1"/>
  <c r="FF80" i="1" s="1"/>
  <c r="FG80" i="1" s="1"/>
  <c r="FH80" i="1" s="1"/>
  <c r="FI80" i="1" s="1"/>
  <c r="FJ80" i="1" s="1"/>
  <c r="FK80" i="1" s="1"/>
  <c r="FL80" i="1" s="1"/>
  <c r="FM80" i="1" s="1"/>
  <c r="FN80" i="1" s="1"/>
  <c r="FO80" i="1" s="1"/>
  <c r="FP80" i="1" s="1"/>
  <c r="FQ80" i="1" s="1"/>
  <c r="FR80" i="1" s="1"/>
  <c r="FS80" i="1" s="1"/>
  <c r="FT80" i="1" s="1"/>
  <c r="FU80" i="1" s="1"/>
  <c r="FV80" i="1" s="1"/>
  <c r="FW80" i="1" s="1"/>
  <c r="FX80" i="1" s="1"/>
  <c r="FY80" i="1" s="1"/>
  <c r="FZ80" i="1" s="1"/>
  <c r="GA80" i="1" s="1"/>
  <c r="GB80" i="1" s="1"/>
  <c r="GC80" i="1" s="1"/>
  <c r="GD80" i="1" s="1"/>
  <c r="GE80" i="1" s="1"/>
  <c r="GF80" i="1" s="1"/>
  <c r="GG80" i="1" s="1"/>
  <c r="GH80" i="1" s="1"/>
  <c r="GI80" i="1" s="1"/>
  <c r="GJ80" i="1" s="1"/>
  <c r="GK80" i="1" s="1"/>
  <c r="GL80" i="1" s="1"/>
  <c r="GM80" i="1" s="1"/>
  <c r="GN80" i="1" s="1"/>
  <c r="GO80" i="1" s="1"/>
  <c r="GP80" i="1" s="1"/>
  <c r="GQ80" i="1" s="1"/>
  <c r="GR80" i="1" s="1"/>
  <c r="GS80" i="1" s="1"/>
  <c r="GT80" i="1" s="1"/>
  <c r="GU80" i="1" s="1"/>
  <c r="GV80" i="1" s="1"/>
  <c r="GW80" i="1" s="1"/>
  <c r="GX80" i="1" s="1"/>
  <c r="GY80" i="1" s="1"/>
  <c r="GZ80" i="1" s="1"/>
  <c r="HA80" i="1" s="1"/>
  <c r="HB80" i="1" s="1"/>
  <c r="HC80" i="1" s="1"/>
  <c r="HD80" i="1" s="1"/>
  <c r="HE80" i="1" s="1"/>
  <c r="HF80" i="1" s="1"/>
  <c r="HG80" i="1" s="1"/>
  <c r="HH80" i="1" s="1"/>
  <c r="HI80" i="1" s="1"/>
  <c r="HJ80" i="1" s="1"/>
  <c r="CK181" i="1"/>
  <c r="CK317" i="1"/>
  <c r="CK316" i="1"/>
  <c r="CK196" i="1"/>
  <c r="CL301" i="1"/>
  <c r="CK91" i="1"/>
  <c r="CL91" i="1" s="1"/>
  <c r="CL149" i="1"/>
  <c r="CM149" i="1" s="1"/>
  <c r="CN149" i="1" s="1"/>
  <c r="CO149" i="1" s="1"/>
  <c r="CL150" i="1"/>
  <c r="CK255" i="1"/>
  <c r="CL246" i="1" l="1"/>
  <c r="CL222" i="1"/>
  <c r="CL221" i="1"/>
  <c r="CL162" i="1"/>
  <c r="CL139" i="1"/>
  <c r="CL138" i="1"/>
  <c r="CL219" i="1"/>
  <c r="CL220" i="1"/>
  <c r="CL171" i="1"/>
  <c r="CM172" i="1" s="1"/>
  <c r="CL265" i="1"/>
  <c r="CL315" i="1"/>
  <c r="CN123" i="1"/>
  <c r="CL291" i="1"/>
  <c r="CL153" i="1"/>
  <c r="CM152" i="1" s="1"/>
  <c r="CL175" i="1"/>
  <c r="CL247" i="1"/>
  <c r="CM246" i="1" s="1"/>
  <c r="CL154" i="1"/>
  <c r="CM245" i="1"/>
  <c r="CL159" i="1"/>
  <c r="CL306" i="1"/>
  <c r="CL290" i="1"/>
  <c r="CL304" i="1"/>
  <c r="CL217" i="1"/>
  <c r="CL167" i="1"/>
  <c r="CN122" i="1"/>
  <c r="CL296" i="1"/>
  <c r="CL303" i="1"/>
  <c r="CM302" i="1" s="1"/>
  <c r="CN120" i="1"/>
  <c r="CO120" i="1" s="1"/>
  <c r="CL169" i="1"/>
  <c r="CL166" i="1"/>
  <c r="CL181" i="1"/>
  <c r="CL210" i="1"/>
  <c r="CL308" i="1"/>
  <c r="CL292" i="1"/>
  <c r="CL191" i="1"/>
  <c r="CL249" i="1"/>
  <c r="CL216" i="1"/>
  <c r="CL193" i="1"/>
  <c r="CL168" i="1"/>
  <c r="CL194" i="1"/>
  <c r="CL187" i="1"/>
  <c r="CL161" i="1"/>
  <c r="CL189" i="1"/>
  <c r="CL163" i="1"/>
  <c r="CM163" i="1" s="1"/>
  <c r="CL286" i="1"/>
  <c r="CM99" i="1"/>
  <c r="CL310" i="1"/>
  <c r="CL196" i="1"/>
  <c r="CL206" i="1"/>
  <c r="CL200" i="1"/>
  <c r="CL312" i="1"/>
  <c r="CL170" i="1"/>
  <c r="CL253" i="1"/>
  <c r="CL255" i="1"/>
  <c r="CL223" i="1"/>
  <c r="CM223" i="1" s="1"/>
  <c r="CM237" i="1"/>
  <c r="CL319" i="1"/>
  <c r="CL272" i="1"/>
  <c r="CL174" i="1"/>
  <c r="CM173" i="1" s="1"/>
  <c r="CL274" i="1"/>
  <c r="CL225" i="1"/>
  <c r="CM225" i="1" s="1"/>
  <c r="CL263" i="1"/>
  <c r="CL313" i="1"/>
  <c r="CM301" i="1"/>
  <c r="CL261" i="1"/>
  <c r="CL204" i="1"/>
  <c r="CL176" i="1"/>
  <c r="CN125" i="1"/>
  <c r="CL230" i="1"/>
  <c r="CM104" i="1"/>
  <c r="CM103" i="1"/>
  <c r="CN103" i="1" s="1"/>
  <c r="CL283" i="1"/>
  <c r="CM239" i="1"/>
  <c r="CM101" i="1"/>
  <c r="CM243" i="1"/>
  <c r="CL277" i="1"/>
  <c r="CL183" i="1"/>
  <c r="CL227" i="1"/>
  <c r="CL248" i="1"/>
  <c r="CL258" i="1"/>
  <c r="CL229" i="1"/>
  <c r="CL273" i="1"/>
  <c r="CL178" i="1"/>
  <c r="CL275" i="1"/>
  <c r="CL185" i="1"/>
  <c r="CM143" i="1"/>
  <c r="CN143" i="1" s="1"/>
  <c r="CM144" i="1"/>
  <c r="CN142" i="1"/>
  <c r="CL276" i="1"/>
  <c r="CL232" i="1"/>
  <c r="CO148" i="1"/>
  <c r="CP148" i="1" s="1"/>
  <c r="CL317" i="1"/>
  <c r="CL126" i="1"/>
  <c r="CM126" i="1" s="1"/>
  <c r="CN126" i="1" s="1"/>
  <c r="CL309" i="1"/>
  <c r="CL89" i="1"/>
  <c r="CL199" i="1"/>
  <c r="CL295" i="1"/>
  <c r="CL280" i="1"/>
  <c r="CL234" i="1"/>
  <c r="CM235" i="1" s="1"/>
  <c r="CL209" i="1"/>
  <c r="CL208" i="1"/>
  <c r="CL156" i="1"/>
  <c r="CL288" i="1"/>
  <c r="CL270" i="1"/>
  <c r="CL87" i="1"/>
  <c r="CL259" i="1"/>
  <c r="CL186" i="1"/>
  <c r="CL211" i="1"/>
  <c r="CL282" i="1"/>
  <c r="CL188" i="1"/>
  <c r="CL203" i="1"/>
  <c r="CN121" i="1"/>
  <c r="CL109" i="1"/>
  <c r="CM109" i="1" s="1"/>
  <c r="CN109" i="1" s="1"/>
  <c r="CO109" i="1" s="1"/>
  <c r="CP109" i="1" s="1"/>
  <c r="CQ109" i="1" s="1"/>
  <c r="CL110" i="1"/>
  <c r="CL90" i="1"/>
  <c r="E82" i="25"/>
  <c r="C82" i="25"/>
  <c r="HK80" i="1"/>
  <c r="K82" i="25" s="1"/>
  <c r="A82" i="25"/>
  <c r="F82" i="25"/>
  <c r="G82" i="25" s="1"/>
  <c r="B82" i="25"/>
  <c r="D82" i="25"/>
  <c r="CL115" i="1"/>
  <c r="CM115" i="1" s="1"/>
  <c r="CN115" i="1" s="1"/>
  <c r="CO115" i="1" s="1"/>
  <c r="CP115" i="1" s="1"/>
  <c r="CL116" i="1"/>
  <c r="CL214" i="1"/>
  <c r="CL215" i="1"/>
  <c r="CL96" i="1"/>
  <c r="CM96" i="1" s="1"/>
  <c r="CL97" i="1"/>
  <c r="CM238" i="1"/>
  <c r="CL322" i="1"/>
  <c r="CL321" i="1"/>
  <c r="CM242" i="1"/>
  <c r="CL318" i="1"/>
  <c r="CL294" i="1"/>
  <c r="CL293" i="1"/>
  <c r="CL260" i="1"/>
  <c r="CL256" i="1"/>
  <c r="CL82" i="1"/>
  <c r="CL83" i="1"/>
  <c r="CL252" i="1"/>
  <c r="CL281" i="1"/>
  <c r="CM244" i="1"/>
  <c r="CL320" i="1"/>
  <c r="CL278" i="1"/>
  <c r="CL279" i="1"/>
  <c r="CL92" i="1"/>
  <c r="CL192" i="1"/>
  <c r="CL254" i="1"/>
  <c r="CN124" i="1"/>
  <c r="CL207" i="1"/>
  <c r="CL269" i="1"/>
  <c r="CM150" i="1"/>
  <c r="CN150" i="1" s="1"/>
  <c r="CO150" i="1" s="1"/>
  <c r="CP150" i="1" s="1"/>
  <c r="CM151" i="1"/>
  <c r="CL316" i="1"/>
  <c r="CL251" i="1"/>
  <c r="CL250" i="1"/>
  <c r="CL305" i="1"/>
  <c r="CL81" i="1"/>
  <c r="CM81" i="1" s="1"/>
  <c r="CN81" i="1" s="1"/>
  <c r="CO81" i="1" s="1"/>
  <c r="CP81" i="1" s="1"/>
  <c r="CQ81" i="1" s="1"/>
  <c r="CR81" i="1" s="1"/>
  <c r="CS81" i="1" s="1"/>
  <c r="CT81" i="1" s="1"/>
  <c r="CU81" i="1" s="1"/>
  <c r="CV81" i="1" s="1"/>
  <c r="CW81" i="1" s="1"/>
  <c r="CX81" i="1" s="1"/>
  <c r="CY81" i="1" s="1"/>
  <c r="CZ81" i="1" s="1"/>
  <c r="DA81" i="1" s="1"/>
  <c r="DB81" i="1" s="1"/>
  <c r="DC81" i="1" s="1"/>
  <c r="DD81" i="1" s="1"/>
  <c r="DE81" i="1" s="1"/>
  <c r="DF81" i="1" s="1"/>
  <c r="DG81" i="1" s="1"/>
  <c r="DH81" i="1" s="1"/>
  <c r="DI81" i="1" s="1"/>
  <c r="DJ81" i="1" s="1"/>
  <c r="DK81" i="1" s="1"/>
  <c r="DL81" i="1" s="1"/>
  <c r="DM81" i="1" s="1"/>
  <c r="DN81" i="1" s="1"/>
  <c r="DO81" i="1" s="1"/>
  <c r="DP81" i="1" s="1"/>
  <c r="DQ81" i="1" s="1"/>
  <c r="DR81" i="1" s="1"/>
  <c r="DS81" i="1" s="1"/>
  <c r="DT81" i="1" s="1"/>
  <c r="DU81" i="1" s="1"/>
  <c r="DV81" i="1" s="1"/>
  <c r="DW81" i="1" s="1"/>
  <c r="DX81" i="1" s="1"/>
  <c r="DY81" i="1" s="1"/>
  <c r="DZ81" i="1" s="1"/>
  <c r="EA81" i="1" s="1"/>
  <c r="EB81" i="1" s="1"/>
  <c r="EC81" i="1" s="1"/>
  <c r="ED81" i="1" s="1"/>
  <c r="EE81" i="1" s="1"/>
  <c r="EF81" i="1" s="1"/>
  <c r="EG81" i="1" s="1"/>
  <c r="EH81" i="1" s="1"/>
  <c r="EI81" i="1" s="1"/>
  <c r="EJ81" i="1" s="1"/>
  <c r="EK81" i="1" s="1"/>
  <c r="EL81" i="1" s="1"/>
  <c r="EM81" i="1" s="1"/>
  <c r="EN81" i="1" s="1"/>
  <c r="EO81" i="1" s="1"/>
  <c r="EP81" i="1" s="1"/>
  <c r="EQ81" i="1" s="1"/>
  <c r="ER81" i="1" s="1"/>
  <c r="ES81" i="1" s="1"/>
  <c r="ET81" i="1" s="1"/>
  <c r="EU81" i="1" s="1"/>
  <c r="EV81" i="1" s="1"/>
  <c r="EW81" i="1" s="1"/>
  <c r="EX81" i="1" s="1"/>
  <c r="EY81" i="1" s="1"/>
  <c r="EZ81" i="1" s="1"/>
  <c r="FA81" i="1" s="1"/>
  <c r="FB81" i="1" s="1"/>
  <c r="FC81" i="1" s="1"/>
  <c r="FD81" i="1" s="1"/>
  <c r="FE81" i="1" s="1"/>
  <c r="FF81" i="1" s="1"/>
  <c r="FG81" i="1" s="1"/>
  <c r="FH81" i="1" s="1"/>
  <c r="FI81" i="1" s="1"/>
  <c r="FJ81" i="1" s="1"/>
  <c r="FK81" i="1" s="1"/>
  <c r="FL81" i="1" s="1"/>
  <c r="FM81" i="1" s="1"/>
  <c r="FN81" i="1" s="1"/>
  <c r="FO81" i="1" s="1"/>
  <c r="FP81" i="1" s="1"/>
  <c r="FQ81" i="1" s="1"/>
  <c r="FR81" i="1" s="1"/>
  <c r="FS81" i="1" s="1"/>
  <c r="FT81" i="1" s="1"/>
  <c r="FU81" i="1" s="1"/>
  <c r="FV81" i="1" s="1"/>
  <c r="FW81" i="1" s="1"/>
  <c r="FX81" i="1" s="1"/>
  <c r="FY81" i="1" s="1"/>
  <c r="FZ81" i="1" s="1"/>
  <c r="GA81" i="1" s="1"/>
  <c r="GB81" i="1" s="1"/>
  <c r="GC81" i="1" s="1"/>
  <c r="GD81" i="1" s="1"/>
  <c r="GE81" i="1" s="1"/>
  <c r="GF81" i="1" s="1"/>
  <c r="GG81" i="1" s="1"/>
  <c r="GH81" i="1" s="1"/>
  <c r="GI81" i="1" s="1"/>
  <c r="GJ81" i="1" s="1"/>
  <c r="GK81" i="1" s="1"/>
  <c r="GL81" i="1" s="1"/>
  <c r="GM81" i="1" s="1"/>
  <c r="GN81" i="1" s="1"/>
  <c r="GO81" i="1" s="1"/>
  <c r="GP81" i="1" s="1"/>
  <c r="GQ81" i="1" s="1"/>
  <c r="GR81" i="1" s="1"/>
  <c r="GS81" i="1" s="1"/>
  <c r="GT81" i="1" s="1"/>
  <c r="GU81" i="1" s="1"/>
  <c r="GV81" i="1" s="1"/>
  <c r="GW81" i="1" s="1"/>
  <c r="GX81" i="1" s="1"/>
  <c r="GY81" i="1" s="1"/>
  <c r="GZ81" i="1" s="1"/>
  <c r="HA81" i="1" s="1"/>
  <c r="HB81" i="1" s="1"/>
  <c r="HC81" i="1" s="1"/>
  <c r="HD81" i="1" s="1"/>
  <c r="HE81" i="1" s="1"/>
  <c r="HF81" i="1" s="1"/>
  <c r="HG81" i="1" s="1"/>
  <c r="HH81" i="1" s="1"/>
  <c r="HI81" i="1" s="1"/>
  <c r="HJ81" i="1" s="1"/>
  <c r="CL157" i="1"/>
  <c r="CL271" i="1"/>
  <c r="CL231" i="1"/>
  <c r="CL94" i="1"/>
  <c r="CM94" i="1" s="1"/>
  <c r="CM240" i="1"/>
  <c r="CL266" i="1"/>
  <c r="CL88" i="1"/>
  <c r="CL177" i="1"/>
  <c r="CL179" i="1"/>
  <c r="CL180" i="1"/>
  <c r="CL127" i="1"/>
  <c r="CL128" i="1"/>
  <c r="CL257" i="1"/>
  <c r="CL182" i="1"/>
  <c r="CM131" i="1"/>
  <c r="CN131" i="1" s="1"/>
  <c r="CM132" i="1"/>
  <c r="CL205" i="1"/>
  <c r="CL190" i="1"/>
  <c r="CL136" i="1"/>
  <c r="CM136" i="1" s="1"/>
  <c r="CN136" i="1" s="1"/>
  <c r="CO136" i="1" s="1"/>
  <c r="CP136" i="1" s="1"/>
  <c r="CL137" i="1"/>
  <c r="CL213" i="1"/>
  <c r="CL212" i="1"/>
  <c r="CL158" i="1"/>
  <c r="CL298" i="1"/>
  <c r="CL299" i="1"/>
  <c r="CM236" i="1"/>
  <c r="CL267" i="1"/>
  <c r="CL268" i="1"/>
  <c r="CL262" i="1"/>
  <c r="CL228" i="1"/>
  <c r="CL264" i="1"/>
  <c r="CL155" i="1"/>
  <c r="CM165" i="1"/>
  <c r="CL287" i="1"/>
  <c r="CL307" i="1"/>
  <c r="CL297" i="1"/>
  <c r="CL289" i="1"/>
  <c r="CL195" i="1"/>
  <c r="CL233" i="1"/>
  <c r="CL184" i="1"/>
  <c r="CL86" i="1"/>
  <c r="CL85" i="1"/>
  <c r="CM85" i="1" s="1"/>
  <c r="CL284" i="1"/>
  <c r="CL285" i="1"/>
  <c r="CL202" i="1"/>
  <c r="CL201" i="1"/>
  <c r="CM241" i="1"/>
  <c r="CL311" i="1"/>
  <c r="CL197" i="1"/>
  <c r="CL198" i="1"/>
  <c r="CL160" i="1"/>
  <c r="CO124" i="1" l="1"/>
  <c r="CM221" i="1"/>
  <c r="CM171" i="1"/>
  <c r="CM220" i="1"/>
  <c r="CM219" i="1"/>
  <c r="CN220" i="1" s="1"/>
  <c r="CM283" i="1"/>
  <c r="CM218" i="1"/>
  <c r="CM160" i="1"/>
  <c r="CM139" i="1"/>
  <c r="CM140" i="1"/>
  <c r="CM153" i="1"/>
  <c r="CM264" i="1"/>
  <c r="CM262" i="1"/>
  <c r="CM217" i="1"/>
  <c r="CM291" i="1"/>
  <c r="CM170" i="1"/>
  <c r="CM164" i="1"/>
  <c r="CN164" i="1" s="1"/>
  <c r="CM175" i="1"/>
  <c r="CO121" i="1"/>
  <c r="CP121" i="1" s="1"/>
  <c r="CM174" i="1"/>
  <c r="CN173" i="1" s="1"/>
  <c r="CM166" i="1"/>
  <c r="CM316" i="1"/>
  <c r="CM184" i="1"/>
  <c r="CM168" i="1"/>
  <c r="CM195" i="1"/>
  <c r="CM167" i="1"/>
  <c r="CM211" i="1"/>
  <c r="CM296" i="1"/>
  <c r="CM190" i="1"/>
  <c r="CM303" i="1"/>
  <c r="CN302" i="1" s="1"/>
  <c r="CM182" i="1"/>
  <c r="CM257" i="1"/>
  <c r="CM254" i="1"/>
  <c r="CM205" i="1"/>
  <c r="CM311" i="1"/>
  <c r="CM287" i="1"/>
  <c r="CM162" i="1"/>
  <c r="CM289" i="1"/>
  <c r="CM313" i="1"/>
  <c r="CM186" i="1"/>
  <c r="CM309" i="1"/>
  <c r="CM188" i="1"/>
  <c r="CM222" i="1"/>
  <c r="CN221" i="1" s="1"/>
  <c r="CM224" i="1"/>
  <c r="CN224" i="1" s="1"/>
  <c r="CM226" i="1"/>
  <c r="CM228" i="1"/>
  <c r="CM273" i="1"/>
  <c r="CM88" i="1"/>
  <c r="CM169" i="1"/>
  <c r="CN170" i="1" s="1"/>
  <c r="CM271" i="1"/>
  <c r="CM317" i="1"/>
  <c r="CM209" i="1"/>
  <c r="CM318" i="1"/>
  <c r="CM199" i="1"/>
  <c r="CM90" i="1"/>
  <c r="CO126" i="1"/>
  <c r="CM260" i="1"/>
  <c r="CM314" i="1"/>
  <c r="CM275" i="1"/>
  <c r="CM231" i="1"/>
  <c r="CM155" i="1"/>
  <c r="CM277" i="1"/>
  <c r="CM204" i="1"/>
  <c r="CM208" i="1"/>
  <c r="CN101" i="1"/>
  <c r="CN100" i="1"/>
  <c r="CM87" i="1"/>
  <c r="CN102" i="1"/>
  <c r="CM233" i="1"/>
  <c r="CN238" i="1"/>
  <c r="CM276" i="1"/>
  <c r="CM274" i="1"/>
  <c r="CN104" i="1"/>
  <c r="CO104" i="1" s="1"/>
  <c r="CN105" i="1"/>
  <c r="CM248" i="1"/>
  <c r="CM247" i="1"/>
  <c r="CM177" i="1"/>
  <c r="CN145" i="1"/>
  <c r="CN144" i="1"/>
  <c r="CO144" i="1" s="1"/>
  <c r="CO143" i="1"/>
  <c r="CM281" i="1"/>
  <c r="CM270" i="1"/>
  <c r="CM320" i="1"/>
  <c r="CN172" i="1"/>
  <c r="CP149" i="1"/>
  <c r="CQ149" i="1" s="1"/>
  <c r="CM176" i="1"/>
  <c r="CM178" i="1"/>
  <c r="CM319" i="1"/>
  <c r="CN151" i="1"/>
  <c r="CM280" i="1"/>
  <c r="CM268" i="1"/>
  <c r="CM197" i="1"/>
  <c r="CM210" i="1"/>
  <c r="CM159" i="1"/>
  <c r="CN236" i="1"/>
  <c r="CM201" i="1"/>
  <c r="CN237" i="1"/>
  <c r="CM227" i="1"/>
  <c r="CM278" i="1"/>
  <c r="CM213" i="1"/>
  <c r="CM207" i="1"/>
  <c r="CM127" i="1"/>
  <c r="CN127" i="1" s="1"/>
  <c r="CO127" i="1" s="1"/>
  <c r="CP127" i="1" s="1"/>
  <c r="CN240" i="1"/>
  <c r="CM312" i="1"/>
  <c r="CM258" i="1"/>
  <c r="CM189" i="1"/>
  <c r="CM180" i="1"/>
  <c r="CM251" i="1"/>
  <c r="CM191" i="1"/>
  <c r="CM294" i="1"/>
  <c r="CM196" i="1"/>
  <c r="CM265" i="1"/>
  <c r="CM261" i="1"/>
  <c r="CM200" i="1"/>
  <c r="CM259" i="1"/>
  <c r="CM198" i="1"/>
  <c r="CM284" i="1"/>
  <c r="CM157" i="1"/>
  <c r="CM82" i="1"/>
  <c r="CN82" i="1" s="1"/>
  <c r="CO82" i="1" s="1"/>
  <c r="CP82" i="1" s="1"/>
  <c r="CQ82" i="1" s="1"/>
  <c r="CR82" i="1" s="1"/>
  <c r="CS82" i="1" s="1"/>
  <c r="CT82" i="1" s="1"/>
  <c r="CU82" i="1" s="1"/>
  <c r="CV82" i="1" s="1"/>
  <c r="CW82" i="1" s="1"/>
  <c r="CX82" i="1" s="1"/>
  <c r="CY82" i="1" s="1"/>
  <c r="CZ82" i="1" s="1"/>
  <c r="DA82" i="1" s="1"/>
  <c r="DB82" i="1" s="1"/>
  <c r="DC82" i="1" s="1"/>
  <c r="DD82" i="1" s="1"/>
  <c r="DE82" i="1" s="1"/>
  <c r="DF82" i="1" s="1"/>
  <c r="DG82" i="1" s="1"/>
  <c r="DH82" i="1" s="1"/>
  <c r="DI82" i="1" s="1"/>
  <c r="DJ82" i="1" s="1"/>
  <c r="DK82" i="1" s="1"/>
  <c r="DL82" i="1" s="1"/>
  <c r="DM82" i="1" s="1"/>
  <c r="DN82" i="1" s="1"/>
  <c r="DO82" i="1" s="1"/>
  <c r="DP82" i="1" s="1"/>
  <c r="DQ82" i="1" s="1"/>
  <c r="DR82" i="1" s="1"/>
  <c r="DS82" i="1" s="1"/>
  <c r="DT82" i="1" s="1"/>
  <c r="DU82" i="1" s="1"/>
  <c r="DV82" i="1" s="1"/>
  <c r="DW82" i="1" s="1"/>
  <c r="DX82" i="1" s="1"/>
  <c r="DY82" i="1" s="1"/>
  <c r="DZ82" i="1" s="1"/>
  <c r="EA82" i="1" s="1"/>
  <c r="EB82" i="1" s="1"/>
  <c r="EC82" i="1" s="1"/>
  <c r="ED82" i="1" s="1"/>
  <c r="EE82" i="1" s="1"/>
  <c r="EF82" i="1" s="1"/>
  <c r="EG82" i="1" s="1"/>
  <c r="EH82" i="1" s="1"/>
  <c r="EI82" i="1" s="1"/>
  <c r="EJ82" i="1" s="1"/>
  <c r="EK82" i="1" s="1"/>
  <c r="EL82" i="1" s="1"/>
  <c r="EM82" i="1" s="1"/>
  <c r="EN82" i="1" s="1"/>
  <c r="EO82" i="1" s="1"/>
  <c r="EP82" i="1" s="1"/>
  <c r="EQ82" i="1" s="1"/>
  <c r="ER82" i="1" s="1"/>
  <c r="ES82" i="1" s="1"/>
  <c r="ET82" i="1" s="1"/>
  <c r="EU82" i="1" s="1"/>
  <c r="EV82" i="1" s="1"/>
  <c r="EW82" i="1" s="1"/>
  <c r="EX82" i="1" s="1"/>
  <c r="EY82" i="1" s="1"/>
  <c r="EZ82" i="1" s="1"/>
  <c r="FA82" i="1" s="1"/>
  <c r="FB82" i="1" s="1"/>
  <c r="FC82" i="1" s="1"/>
  <c r="FD82" i="1" s="1"/>
  <c r="FE82" i="1" s="1"/>
  <c r="FF82" i="1" s="1"/>
  <c r="FG82" i="1" s="1"/>
  <c r="FH82" i="1" s="1"/>
  <c r="FI82" i="1" s="1"/>
  <c r="FJ82" i="1" s="1"/>
  <c r="FK82" i="1" s="1"/>
  <c r="FL82" i="1" s="1"/>
  <c r="FM82" i="1" s="1"/>
  <c r="FN82" i="1" s="1"/>
  <c r="FO82" i="1" s="1"/>
  <c r="FP82" i="1" s="1"/>
  <c r="FQ82" i="1" s="1"/>
  <c r="FR82" i="1" s="1"/>
  <c r="FS82" i="1" s="1"/>
  <c r="FT82" i="1" s="1"/>
  <c r="FU82" i="1" s="1"/>
  <c r="FV82" i="1" s="1"/>
  <c r="FW82" i="1" s="1"/>
  <c r="FX82" i="1" s="1"/>
  <c r="FY82" i="1" s="1"/>
  <c r="FZ82" i="1" s="1"/>
  <c r="GA82" i="1" s="1"/>
  <c r="GB82" i="1" s="1"/>
  <c r="GC82" i="1" s="1"/>
  <c r="GD82" i="1" s="1"/>
  <c r="GE82" i="1" s="1"/>
  <c r="GF82" i="1" s="1"/>
  <c r="GG82" i="1" s="1"/>
  <c r="GH82" i="1" s="1"/>
  <c r="GI82" i="1" s="1"/>
  <c r="GJ82" i="1" s="1"/>
  <c r="GK82" i="1" s="1"/>
  <c r="GL82" i="1" s="1"/>
  <c r="GM82" i="1" s="1"/>
  <c r="GN82" i="1" s="1"/>
  <c r="GO82" i="1" s="1"/>
  <c r="GP82" i="1" s="1"/>
  <c r="GQ82" i="1" s="1"/>
  <c r="GR82" i="1" s="1"/>
  <c r="GS82" i="1" s="1"/>
  <c r="GT82" i="1" s="1"/>
  <c r="GU82" i="1" s="1"/>
  <c r="GV82" i="1" s="1"/>
  <c r="GW82" i="1" s="1"/>
  <c r="GX82" i="1" s="1"/>
  <c r="GY82" i="1" s="1"/>
  <c r="GZ82" i="1" s="1"/>
  <c r="HA82" i="1" s="1"/>
  <c r="HB82" i="1" s="1"/>
  <c r="HC82" i="1" s="1"/>
  <c r="HD82" i="1" s="1"/>
  <c r="HE82" i="1" s="1"/>
  <c r="HF82" i="1" s="1"/>
  <c r="HG82" i="1" s="1"/>
  <c r="HH82" i="1" s="1"/>
  <c r="HI82" i="1" s="1"/>
  <c r="HJ82" i="1" s="1"/>
  <c r="C84" i="25" s="1"/>
  <c r="CM272" i="1"/>
  <c r="CM215" i="1"/>
  <c r="HK81" i="1"/>
  <c r="K83" i="25" s="1"/>
  <c r="F83" i="25"/>
  <c r="G83" i="25" s="1"/>
  <c r="E83" i="25"/>
  <c r="D83" i="25"/>
  <c r="C83" i="25"/>
  <c r="A83" i="25"/>
  <c r="B83" i="25"/>
  <c r="CM89" i="1"/>
  <c r="CM310" i="1"/>
  <c r="CM206" i="1"/>
  <c r="CN239" i="1"/>
  <c r="CM293" i="1"/>
  <c r="CM292" i="1"/>
  <c r="CM214" i="1"/>
  <c r="CM230" i="1"/>
  <c r="CM216" i="1"/>
  <c r="CM295" i="1"/>
  <c r="CM202" i="1"/>
  <c r="CM307" i="1"/>
  <c r="CM308" i="1"/>
  <c r="CM234" i="1"/>
  <c r="CM181" i="1"/>
  <c r="CM263" i="1"/>
  <c r="CM250" i="1"/>
  <c r="CM249" i="1"/>
  <c r="CM269" i="1"/>
  <c r="CM279" i="1"/>
  <c r="CM252" i="1"/>
  <c r="CM256" i="1"/>
  <c r="CM116" i="1"/>
  <c r="CN116" i="1" s="1"/>
  <c r="CO116" i="1" s="1"/>
  <c r="CP116" i="1" s="1"/>
  <c r="CQ116" i="1" s="1"/>
  <c r="CM117" i="1"/>
  <c r="CM203" i="1"/>
  <c r="CN152" i="1"/>
  <c r="CM194" i="1"/>
  <c r="CN241" i="1"/>
  <c r="CM267" i="1"/>
  <c r="CM92" i="1"/>
  <c r="CM93" i="1"/>
  <c r="CM285" i="1"/>
  <c r="CM229" i="1"/>
  <c r="CM91" i="1"/>
  <c r="CM137" i="1"/>
  <c r="CN137" i="1" s="1"/>
  <c r="CO137" i="1" s="1"/>
  <c r="CP137" i="1" s="1"/>
  <c r="CQ137" i="1" s="1"/>
  <c r="CM138" i="1"/>
  <c r="CM187" i="1"/>
  <c r="CN187" i="1" s="1"/>
  <c r="CM255" i="1"/>
  <c r="CM282" i="1"/>
  <c r="CM97" i="1"/>
  <c r="CN97" i="1" s="1"/>
  <c r="CM98" i="1"/>
  <c r="CM183" i="1"/>
  <c r="CM185" i="1"/>
  <c r="CO122" i="1"/>
  <c r="CM110" i="1"/>
  <c r="CN110" i="1" s="1"/>
  <c r="CO110" i="1" s="1"/>
  <c r="CP110" i="1" s="1"/>
  <c r="CQ110" i="1" s="1"/>
  <c r="CR110" i="1" s="1"/>
  <c r="CM111" i="1"/>
  <c r="CM161" i="1"/>
  <c r="CM298" i="1"/>
  <c r="CM179" i="1"/>
  <c r="CM286" i="1"/>
  <c r="CN218" i="1"/>
  <c r="CM232" i="1"/>
  <c r="CN242" i="1"/>
  <c r="CN243" i="1"/>
  <c r="CM290" i="1"/>
  <c r="CM297" i="1"/>
  <c r="CM158" i="1"/>
  <c r="CM305" i="1"/>
  <c r="CM304" i="1"/>
  <c r="CM288" i="1"/>
  <c r="CM95" i="1"/>
  <c r="CN95" i="1" s="1"/>
  <c r="CM306" i="1"/>
  <c r="CM321" i="1"/>
  <c r="CM154" i="1"/>
  <c r="CN171" i="1"/>
  <c r="CM315" i="1"/>
  <c r="CM299" i="1"/>
  <c r="CM300" i="1"/>
  <c r="CN132" i="1"/>
  <c r="CO132" i="1" s="1"/>
  <c r="CN133" i="1"/>
  <c r="CM86" i="1"/>
  <c r="CN86" i="1" s="1"/>
  <c r="CM212" i="1"/>
  <c r="CM128" i="1"/>
  <c r="CM129" i="1"/>
  <c r="CM266" i="1"/>
  <c r="CM192" i="1"/>
  <c r="CM193" i="1"/>
  <c r="CN244" i="1"/>
  <c r="CN245" i="1"/>
  <c r="CM83" i="1"/>
  <c r="CM84" i="1"/>
  <c r="CO123" i="1"/>
  <c r="CM156" i="1"/>
  <c r="CM322" i="1"/>
  <c r="CO125" i="1"/>
  <c r="CM253" i="1"/>
  <c r="CN219" i="1" l="1"/>
  <c r="CN166" i="1"/>
  <c r="CN263" i="1"/>
  <c r="CN174" i="1"/>
  <c r="CN140" i="1"/>
  <c r="CN141" i="1"/>
  <c r="CN183" i="1"/>
  <c r="CN91" i="1"/>
  <c r="CN205" i="1"/>
  <c r="CN163" i="1"/>
  <c r="CN167" i="1"/>
  <c r="CN175" i="1"/>
  <c r="CN165" i="1"/>
  <c r="CN189" i="1"/>
  <c r="CN169" i="1"/>
  <c r="CO170" i="1" s="1"/>
  <c r="CN168" i="1"/>
  <c r="CN292" i="1"/>
  <c r="CN320" i="1"/>
  <c r="CO151" i="1"/>
  <c r="CN310" i="1"/>
  <c r="CN222" i="1"/>
  <c r="CO221" i="1" s="1"/>
  <c r="CN312" i="1"/>
  <c r="CN225" i="1"/>
  <c r="CN176" i="1"/>
  <c r="CO175" i="1" s="1"/>
  <c r="CN288" i="1"/>
  <c r="CN227" i="1"/>
  <c r="CN156" i="1"/>
  <c r="CN274" i="1"/>
  <c r="CN317" i="1"/>
  <c r="CN318" i="1"/>
  <c r="CN226" i="1"/>
  <c r="CO225" i="1" s="1"/>
  <c r="CN197" i="1"/>
  <c r="CN223" i="1"/>
  <c r="CN88" i="1"/>
  <c r="CN190" i="1"/>
  <c r="CN158" i="1"/>
  <c r="CN206" i="1"/>
  <c r="CN199" i="1"/>
  <c r="CN160" i="1"/>
  <c r="CN89" i="1"/>
  <c r="CN276" i="1"/>
  <c r="CN200" i="1"/>
  <c r="CN261" i="1"/>
  <c r="CN272" i="1"/>
  <c r="CN275" i="1"/>
  <c r="CN208" i="1"/>
  <c r="CN315" i="1"/>
  <c r="CN209" i="1"/>
  <c r="CN313" i="1"/>
  <c r="CN277" i="1"/>
  <c r="CN177" i="1"/>
  <c r="CO102" i="1"/>
  <c r="CO164" i="1"/>
  <c r="CO103" i="1"/>
  <c r="CN181" i="1"/>
  <c r="CO237" i="1"/>
  <c r="CO106" i="1"/>
  <c r="CO105" i="1"/>
  <c r="CP105" i="1" s="1"/>
  <c r="CN212" i="1"/>
  <c r="CN232" i="1"/>
  <c r="CN210" i="1"/>
  <c r="CN282" i="1"/>
  <c r="CN269" i="1"/>
  <c r="CO239" i="1"/>
  <c r="CN179" i="1"/>
  <c r="CN198" i="1"/>
  <c r="CO101" i="1"/>
  <c r="CN247" i="1"/>
  <c r="CN246" i="1"/>
  <c r="CN295" i="1"/>
  <c r="CN229" i="1"/>
  <c r="CN279" i="1"/>
  <c r="CN214" i="1"/>
  <c r="CN259" i="1"/>
  <c r="CP144" i="1"/>
  <c r="CO145" i="1"/>
  <c r="CP145" i="1" s="1"/>
  <c r="CO146" i="1"/>
  <c r="CO171" i="1"/>
  <c r="CN278" i="1"/>
  <c r="CN201" i="1"/>
  <c r="CN85" i="1"/>
  <c r="CN270" i="1"/>
  <c r="CN271" i="1"/>
  <c r="CN322" i="1"/>
  <c r="CP123" i="1"/>
  <c r="CO173" i="1"/>
  <c r="CN273" i="1"/>
  <c r="CN319" i="1"/>
  <c r="CN260" i="1"/>
  <c r="CN196" i="1"/>
  <c r="CQ150" i="1"/>
  <c r="CR150" i="1" s="1"/>
  <c r="CN297" i="1"/>
  <c r="CO244" i="1"/>
  <c r="CN90" i="1"/>
  <c r="CN157" i="1"/>
  <c r="CN266" i="1"/>
  <c r="CN294" i="1"/>
  <c r="CN207" i="1"/>
  <c r="CN203" i="1"/>
  <c r="CN180" i="1"/>
  <c r="CN264" i="1"/>
  <c r="CN250" i="1"/>
  <c r="CO242" i="1"/>
  <c r="CN256" i="1"/>
  <c r="CN253" i="1"/>
  <c r="CN182" i="1"/>
  <c r="CN204" i="1"/>
  <c r="CN291" i="1"/>
  <c r="CN92" i="1"/>
  <c r="CN213" i="1"/>
  <c r="E84" i="25"/>
  <c r="CN159" i="1"/>
  <c r="CN268" i="1"/>
  <c r="CN283" i="1"/>
  <c r="D84" i="25"/>
  <c r="CN258" i="1"/>
  <c r="CN194" i="1"/>
  <c r="CN192" i="1"/>
  <c r="CN285" i="1"/>
  <c r="B84" i="25"/>
  <c r="CO219" i="1"/>
  <c r="A84" i="25"/>
  <c r="HK82" i="1"/>
  <c r="K84" i="25" s="1"/>
  <c r="CN305" i="1"/>
  <c r="CN96" i="1"/>
  <c r="CO96" i="1" s="1"/>
  <c r="CN265" i="1"/>
  <c r="F84" i="25"/>
  <c r="G84" i="25" s="1"/>
  <c r="CN228" i="1"/>
  <c r="CN262" i="1"/>
  <c r="CN154" i="1"/>
  <c r="CN153" i="1"/>
  <c r="CO152" i="1" s="1"/>
  <c r="CP151" i="1" s="1"/>
  <c r="CN129" i="1"/>
  <c r="CN130" i="1"/>
  <c r="CP125" i="1"/>
  <c r="CP126" i="1"/>
  <c r="CN128" i="1"/>
  <c r="CO128" i="1" s="1"/>
  <c r="CP128" i="1" s="1"/>
  <c r="CQ128" i="1" s="1"/>
  <c r="CN321" i="1"/>
  <c r="CN195" i="1"/>
  <c r="CN289" i="1"/>
  <c r="CN286" i="1"/>
  <c r="CN161" i="1"/>
  <c r="CN162" i="1"/>
  <c r="CN233" i="1"/>
  <c r="CN184" i="1"/>
  <c r="CN216" i="1"/>
  <c r="CN217" i="1"/>
  <c r="CO218" i="1" s="1"/>
  <c r="CN311" i="1"/>
  <c r="CN306" i="1"/>
  <c r="CN290" i="1"/>
  <c r="CP124" i="1"/>
  <c r="CQ124" i="1" s="1"/>
  <c r="CN191" i="1"/>
  <c r="CN314" i="1"/>
  <c r="CP122" i="1"/>
  <c r="CQ122" i="1" s="1"/>
  <c r="CN252" i="1"/>
  <c r="CN202" i="1"/>
  <c r="CN231" i="1"/>
  <c r="CN230" i="1"/>
  <c r="CO238" i="1"/>
  <c r="CN98" i="1"/>
  <c r="CO98" i="1" s="1"/>
  <c r="CN99" i="1"/>
  <c r="CN298" i="1"/>
  <c r="CN299" i="1"/>
  <c r="CN138" i="1"/>
  <c r="CO138" i="1" s="1"/>
  <c r="CP138" i="1" s="1"/>
  <c r="CQ138" i="1" s="1"/>
  <c r="CR138" i="1" s="1"/>
  <c r="CN139" i="1"/>
  <c r="CN193" i="1"/>
  <c r="CO165" i="1"/>
  <c r="CN257" i="1"/>
  <c r="CN304" i="1"/>
  <c r="CN303" i="1"/>
  <c r="CN316" i="1"/>
  <c r="CN281" i="1"/>
  <c r="CN111" i="1"/>
  <c r="CO111" i="1" s="1"/>
  <c r="CP111" i="1" s="1"/>
  <c r="CQ111" i="1" s="1"/>
  <c r="CR111" i="1" s="1"/>
  <c r="CS111" i="1" s="1"/>
  <c r="CN112" i="1"/>
  <c r="CN185" i="1"/>
  <c r="CN186" i="1"/>
  <c r="CN255" i="1"/>
  <c r="CO241" i="1"/>
  <c r="CN234" i="1"/>
  <c r="CN235" i="1"/>
  <c r="CN117" i="1"/>
  <c r="CO117" i="1" s="1"/>
  <c r="CP117" i="1" s="1"/>
  <c r="CQ117" i="1" s="1"/>
  <c r="CR117" i="1" s="1"/>
  <c r="CN118" i="1"/>
  <c r="CN155" i="1"/>
  <c r="CN188" i="1"/>
  <c r="CN87" i="1"/>
  <c r="CO87" i="1" s="1"/>
  <c r="CO133" i="1"/>
  <c r="CP133" i="1" s="1"/>
  <c r="CO134" i="1"/>
  <c r="CN215" i="1"/>
  <c r="CO243" i="1"/>
  <c r="CN280" i="1"/>
  <c r="CN251" i="1"/>
  <c r="CN287" i="1"/>
  <c r="CN93" i="1"/>
  <c r="CO174" i="1"/>
  <c r="CN249" i="1"/>
  <c r="CN248" i="1"/>
  <c r="CO240" i="1"/>
  <c r="CN293" i="1"/>
  <c r="CN178" i="1"/>
  <c r="CN211" i="1"/>
  <c r="CN308" i="1"/>
  <c r="CN309" i="1"/>
  <c r="CN83" i="1"/>
  <c r="CO83" i="1" s="1"/>
  <c r="CP83" i="1" s="1"/>
  <c r="CQ83" i="1" s="1"/>
  <c r="CR83" i="1" s="1"/>
  <c r="CS83" i="1" s="1"/>
  <c r="CT83" i="1" s="1"/>
  <c r="CU83" i="1" s="1"/>
  <c r="CV83" i="1" s="1"/>
  <c r="CW83" i="1" s="1"/>
  <c r="CX83" i="1" s="1"/>
  <c r="CY83" i="1" s="1"/>
  <c r="CZ83" i="1" s="1"/>
  <c r="DA83" i="1" s="1"/>
  <c r="DB83" i="1" s="1"/>
  <c r="DC83" i="1" s="1"/>
  <c r="DD83" i="1" s="1"/>
  <c r="DE83" i="1" s="1"/>
  <c r="DF83" i="1" s="1"/>
  <c r="DG83" i="1" s="1"/>
  <c r="DH83" i="1" s="1"/>
  <c r="DI83" i="1" s="1"/>
  <c r="DJ83" i="1" s="1"/>
  <c r="DK83" i="1" s="1"/>
  <c r="DL83" i="1" s="1"/>
  <c r="DM83" i="1" s="1"/>
  <c r="DN83" i="1" s="1"/>
  <c r="DO83" i="1" s="1"/>
  <c r="DP83" i="1" s="1"/>
  <c r="DQ83" i="1" s="1"/>
  <c r="DR83" i="1" s="1"/>
  <c r="DS83" i="1" s="1"/>
  <c r="DT83" i="1" s="1"/>
  <c r="DU83" i="1" s="1"/>
  <c r="DV83" i="1" s="1"/>
  <c r="DW83" i="1" s="1"/>
  <c r="DX83" i="1" s="1"/>
  <c r="DY83" i="1" s="1"/>
  <c r="DZ83" i="1" s="1"/>
  <c r="EA83" i="1" s="1"/>
  <c r="EB83" i="1" s="1"/>
  <c r="EC83" i="1" s="1"/>
  <c r="ED83" i="1" s="1"/>
  <c r="EE83" i="1" s="1"/>
  <c r="EF83" i="1" s="1"/>
  <c r="EG83" i="1" s="1"/>
  <c r="EH83" i="1" s="1"/>
  <c r="EI83" i="1" s="1"/>
  <c r="EJ83" i="1" s="1"/>
  <c r="EK83" i="1" s="1"/>
  <c r="EL83" i="1" s="1"/>
  <c r="EM83" i="1" s="1"/>
  <c r="EN83" i="1" s="1"/>
  <c r="EO83" i="1" s="1"/>
  <c r="EP83" i="1" s="1"/>
  <c r="EQ83" i="1" s="1"/>
  <c r="ER83" i="1" s="1"/>
  <c r="ES83" i="1" s="1"/>
  <c r="ET83" i="1" s="1"/>
  <c r="EU83" i="1" s="1"/>
  <c r="EV83" i="1" s="1"/>
  <c r="EW83" i="1" s="1"/>
  <c r="EX83" i="1" s="1"/>
  <c r="EY83" i="1" s="1"/>
  <c r="EZ83" i="1" s="1"/>
  <c r="FA83" i="1" s="1"/>
  <c r="FB83" i="1" s="1"/>
  <c r="FC83" i="1" s="1"/>
  <c r="FD83" i="1" s="1"/>
  <c r="FE83" i="1" s="1"/>
  <c r="FF83" i="1" s="1"/>
  <c r="FG83" i="1" s="1"/>
  <c r="FH83" i="1" s="1"/>
  <c r="FI83" i="1" s="1"/>
  <c r="FJ83" i="1" s="1"/>
  <c r="FK83" i="1" s="1"/>
  <c r="FL83" i="1" s="1"/>
  <c r="FM83" i="1" s="1"/>
  <c r="FN83" i="1" s="1"/>
  <c r="FO83" i="1" s="1"/>
  <c r="FP83" i="1" s="1"/>
  <c r="FQ83" i="1" s="1"/>
  <c r="FR83" i="1" s="1"/>
  <c r="FS83" i="1" s="1"/>
  <c r="FT83" i="1" s="1"/>
  <c r="FU83" i="1" s="1"/>
  <c r="FV83" i="1" s="1"/>
  <c r="FW83" i="1" s="1"/>
  <c r="FX83" i="1" s="1"/>
  <c r="FY83" i="1" s="1"/>
  <c r="FZ83" i="1" s="1"/>
  <c r="GA83" i="1" s="1"/>
  <c r="GB83" i="1" s="1"/>
  <c r="GC83" i="1" s="1"/>
  <c r="GD83" i="1" s="1"/>
  <c r="GE83" i="1" s="1"/>
  <c r="GF83" i="1" s="1"/>
  <c r="GG83" i="1" s="1"/>
  <c r="GH83" i="1" s="1"/>
  <c r="GI83" i="1" s="1"/>
  <c r="GJ83" i="1" s="1"/>
  <c r="GK83" i="1" s="1"/>
  <c r="GL83" i="1" s="1"/>
  <c r="GM83" i="1" s="1"/>
  <c r="GN83" i="1" s="1"/>
  <c r="GO83" i="1" s="1"/>
  <c r="GP83" i="1" s="1"/>
  <c r="GQ83" i="1" s="1"/>
  <c r="GR83" i="1" s="1"/>
  <c r="GS83" i="1" s="1"/>
  <c r="GT83" i="1" s="1"/>
  <c r="GU83" i="1" s="1"/>
  <c r="GV83" i="1" s="1"/>
  <c r="GW83" i="1" s="1"/>
  <c r="GX83" i="1" s="1"/>
  <c r="GY83" i="1" s="1"/>
  <c r="GZ83" i="1" s="1"/>
  <c r="HA83" i="1" s="1"/>
  <c r="HB83" i="1" s="1"/>
  <c r="HC83" i="1" s="1"/>
  <c r="HD83" i="1" s="1"/>
  <c r="HE83" i="1" s="1"/>
  <c r="HF83" i="1" s="1"/>
  <c r="HG83" i="1" s="1"/>
  <c r="HH83" i="1" s="1"/>
  <c r="HI83" i="1" s="1"/>
  <c r="HJ83" i="1" s="1"/>
  <c r="CN84" i="1"/>
  <c r="CN300" i="1"/>
  <c r="CN301" i="1"/>
  <c r="CN254" i="1"/>
  <c r="CN284" i="1"/>
  <c r="CN94" i="1"/>
  <c r="CO172" i="1"/>
  <c r="CN267" i="1"/>
  <c r="CO220" i="1"/>
  <c r="CN307" i="1"/>
  <c r="CN296" i="1"/>
  <c r="CO166" i="1" l="1"/>
  <c r="CP165" i="1" s="1"/>
  <c r="CO91" i="1"/>
  <c r="CO92" i="1"/>
  <c r="CO141" i="1"/>
  <c r="CO142" i="1"/>
  <c r="CO168" i="1"/>
  <c r="CO264" i="1"/>
  <c r="CO167" i="1"/>
  <c r="CO320" i="1"/>
  <c r="CO314" i="1"/>
  <c r="CO169" i="1"/>
  <c r="CO319" i="1"/>
  <c r="CO157" i="1"/>
  <c r="CO205" i="1"/>
  <c r="CO318" i="1"/>
  <c r="CO226" i="1"/>
  <c r="CO223" i="1"/>
  <c r="CO228" i="1"/>
  <c r="CO277" i="1"/>
  <c r="CO89" i="1"/>
  <c r="CO276" i="1"/>
  <c r="CO176" i="1"/>
  <c r="CP175" i="1" s="1"/>
  <c r="CO224" i="1"/>
  <c r="CO291" i="1"/>
  <c r="CO287" i="1"/>
  <c r="CO198" i="1"/>
  <c r="CO278" i="1"/>
  <c r="CO208" i="1"/>
  <c r="CO191" i="1"/>
  <c r="CO222" i="1"/>
  <c r="CP221" i="1" s="1"/>
  <c r="CO275" i="1"/>
  <c r="CO159" i="1"/>
  <c r="CO182" i="1"/>
  <c r="CO90" i="1"/>
  <c r="CP172" i="1"/>
  <c r="CO200" i="1"/>
  <c r="CO178" i="1"/>
  <c r="CO199" i="1"/>
  <c r="CO180" i="1"/>
  <c r="CO209" i="1"/>
  <c r="CO267" i="1"/>
  <c r="CO204" i="1"/>
  <c r="CO272" i="1"/>
  <c r="CO197" i="1"/>
  <c r="CO271" i="1"/>
  <c r="CO260" i="1"/>
  <c r="CO206" i="1"/>
  <c r="CO202" i="1"/>
  <c r="CP102" i="1"/>
  <c r="CO207" i="1"/>
  <c r="CO307" i="1"/>
  <c r="CO211" i="1"/>
  <c r="CP103" i="1"/>
  <c r="CP104" i="1"/>
  <c r="CO270" i="1"/>
  <c r="CO263" i="1"/>
  <c r="CQ145" i="1"/>
  <c r="CP106" i="1"/>
  <c r="CQ106" i="1" s="1"/>
  <c r="CP107" i="1"/>
  <c r="CO322" i="1"/>
  <c r="CO246" i="1"/>
  <c r="CO284" i="1"/>
  <c r="CO158" i="1"/>
  <c r="CO269" i="1"/>
  <c r="CP170" i="1"/>
  <c r="CP243" i="1"/>
  <c r="CO251" i="1"/>
  <c r="CO193" i="1"/>
  <c r="CO296" i="1"/>
  <c r="CO97" i="1"/>
  <c r="CP97" i="1" s="1"/>
  <c r="CP238" i="1"/>
  <c r="CO183" i="1"/>
  <c r="CO265" i="1"/>
  <c r="CO213" i="1"/>
  <c r="CO227" i="1"/>
  <c r="CO245" i="1"/>
  <c r="CO293" i="1"/>
  <c r="CO181" i="1"/>
  <c r="CO321" i="1"/>
  <c r="CO259" i="1"/>
  <c r="CP146" i="1"/>
  <c r="CQ146" i="1" s="1"/>
  <c r="CP147" i="1"/>
  <c r="CO273" i="1"/>
  <c r="CO274" i="1"/>
  <c r="CO160" i="1"/>
  <c r="CO232" i="1"/>
  <c r="CO192" i="1"/>
  <c r="CO250" i="1"/>
  <c r="CO230" i="1"/>
  <c r="CO84" i="1"/>
  <c r="CP84" i="1" s="1"/>
  <c r="CQ84" i="1" s="1"/>
  <c r="CR84" i="1" s="1"/>
  <c r="CS84" i="1" s="1"/>
  <c r="CT84" i="1" s="1"/>
  <c r="CU84" i="1" s="1"/>
  <c r="CV84" i="1" s="1"/>
  <c r="CW84" i="1" s="1"/>
  <c r="CX84" i="1" s="1"/>
  <c r="CY84" i="1" s="1"/>
  <c r="CZ84" i="1" s="1"/>
  <c r="DA84" i="1" s="1"/>
  <c r="DB84" i="1" s="1"/>
  <c r="DC84" i="1" s="1"/>
  <c r="DD84" i="1" s="1"/>
  <c r="DE84" i="1" s="1"/>
  <c r="DF84" i="1" s="1"/>
  <c r="DG84" i="1" s="1"/>
  <c r="DH84" i="1" s="1"/>
  <c r="DI84" i="1" s="1"/>
  <c r="DJ84" i="1" s="1"/>
  <c r="DK84" i="1" s="1"/>
  <c r="DL84" i="1" s="1"/>
  <c r="DM84" i="1" s="1"/>
  <c r="DN84" i="1" s="1"/>
  <c r="DO84" i="1" s="1"/>
  <c r="DP84" i="1" s="1"/>
  <c r="DQ84" i="1" s="1"/>
  <c r="DR84" i="1" s="1"/>
  <c r="DS84" i="1" s="1"/>
  <c r="DT84" i="1" s="1"/>
  <c r="DU84" i="1" s="1"/>
  <c r="DV84" i="1" s="1"/>
  <c r="DW84" i="1" s="1"/>
  <c r="DX84" i="1" s="1"/>
  <c r="DY84" i="1" s="1"/>
  <c r="DZ84" i="1" s="1"/>
  <c r="EA84" i="1" s="1"/>
  <c r="EB84" i="1" s="1"/>
  <c r="EC84" i="1" s="1"/>
  <c r="ED84" i="1" s="1"/>
  <c r="EE84" i="1" s="1"/>
  <c r="EF84" i="1" s="1"/>
  <c r="EG84" i="1" s="1"/>
  <c r="EH84" i="1" s="1"/>
  <c r="EI84" i="1" s="1"/>
  <c r="EJ84" i="1" s="1"/>
  <c r="EK84" i="1" s="1"/>
  <c r="EL84" i="1" s="1"/>
  <c r="EM84" i="1" s="1"/>
  <c r="EN84" i="1" s="1"/>
  <c r="EO84" i="1" s="1"/>
  <c r="EP84" i="1" s="1"/>
  <c r="EQ84" i="1" s="1"/>
  <c r="ER84" i="1" s="1"/>
  <c r="ES84" i="1" s="1"/>
  <c r="ET84" i="1" s="1"/>
  <c r="EU84" i="1" s="1"/>
  <c r="EV84" i="1" s="1"/>
  <c r="EW84" i="1" s="1"/>
  <c r="EX84" i="1" s="1"/>
  <c r="EY84" i="1" s="1"/>
  <c r="EZ84" i="1" s="1"/>
  <c r="FA84" i="1" s="1"/>
  <c r="FB84" i="1" s="1"/>
  <c r="FC84" i="1" s="1"/>
  <c r="FD84" i="1" s="1"/>
  <c r="FE84" i="1" s="1"/>
  <c r="FF84" i="1" s="1"/>
  <c r="FG84" i="1" s="1"/>
  <c r="FH84" i="1" s="1"/>
  <c r="FI84" i="1" s="1"/>
  <c r="FJ84" i="1" s="1"/>
  <c r="FK84" i="1" s="1"/>
  <c r="FL84" i="1" s="1"/>
  <c r="FM84" i="1" s="1"/>
  <c r="FN84" i="1" s="1"/>
  <c r="FO84" i="1" s="1"/>
  <c r="FP84" i="1" s="1"/>
  <c r="FQ84" i="1" s="1"/>
  <c r="FR84" i="1" s="1"/>
  <c r="FS84" i="1" s="1"/>
  <c r="FT84" i="1" s="1"/>
  <c r="FU84" i="1" s="1"/>
  <c r="FV84" i="1" s="1"/>
  <c r="FW84" i="1" s="1"/>
  <c r="FX84" i="1" s="1"/>
  <c r="FY84" i="1" s="1"/>
  <c r="FZ84" i="1" s="1"/>
  <c r="GA84" i="1" s="1"/>
  <c r="GB84" i="1" s="1"/>
  <c r="GC84" i="1" s="1"/>
  <c r="GD84" i="1" s="1"/>
  <c r="GE84" i="1" s="1"/>
  <c r="GF84" i="1" s="1"/>
  <c r="GG84" i="1" s="1"/>
  <c r="GH84" i="1" s="1"/>
  <c r="GI84" i="1" s="1"/>
  <c r="GJ84" i="1" s="1"/>
  <c r="GK84" i="1" s="1"/>
  <c r="GL84" i="1" s="1"/>
  <c r="GM84" i="1" s="1"/>
  <c r="GN84" i="1" s="1"/>
  <c r="GO84" i="1" s="1"/>
  <c r="GP84" i="1" s="1"/>
  <c r="GQ84" i="1" s="1"/>
  <c r="GR84" i="1" s="1"/>
  <c r="GS84" i="1" s="1"/>
  <c r="GT84" i="1" s="1"/>
  <c r="GU84" i="1" s="1"/>
  <c r="GV84" i="1" s="1"/>
  <c r="GW84" i="1" s="1"/>
  <c r="GX84" i="1" s="1"/>
  <c r="GY84" i="1" s="1"/>
  <c r="GZ84" i="1" s="1"/>
  <c r="HA84" i="1" s="1"/>
  <c r="HB84" i="1" s="1"/>
  <c r="HC84" i="1" s="1"/>
  <c r="HD84" i="1" s="1"/>
  <c r="HE84" i="1" s="1"/>
  <c r="HF84" i="1" s="1"/>
  <c r="HG84" i="1" s="1"/>
  <c r="HH84" i="1" s="1"/>
  <c r="HI84" i="1" s="1"/>
  <c r="HJ84" i="1" s="1"/>
  <c r="CO280" i="1"/>
  <c r="CO215" i="1"/>
  <c r="CP240" i="1"/>
  <c r="CP92" i="1"/>
  <c r="CO309" i="1"/>
  <c r="CO94" i="1"/>
  <c r="CO129" i="1"/>
  <c r="CP129" i="1" s="1"/>
  <c r="CQ129" i="1" s="1"/>
  <c r="CR129" i="1" s="1"/>
  <c r="CO187" i="1"/>
  <c r="CO254" i="1"/>
  <c r="CP239" i="1"/>
  <c r="CO288" i="1"/>
  <c r="CO315" i="1"/>
  <c r="CO229" i="1"/>
  <c r="CO294" i="1"/>
  <c r="CO86" i="1"/>
  <c r="CO268" i="1"/>
  <c r="CO295" i="1"/>
  <c r="CO304" i="1"/>
  <c r="CO289" i="1"/>
  <c r="CO262" i="1"/>
  <c r="CO261" i="1"/>
  <c r="CO266" i="1"/>
  <c r="CO155" i="1"/>
  <c r="CO214" i="1"/>
  <c r="CO285" i="1"/>
  <c r="CO297" i="1"/>
  <c r="CO249" i="1"/>
  <c r="CO179" i="1"/>
  <c r="CO212" i="1"/>
  <c r="CO184" i="1"/>
  <c r="CO255" i="1"/>
  <c r="CO99" i="1"/>
  <c r="CP99" i="1" s="1"/>
  <c r="CO100" i="1"/>
  <c r="C85" i="25"/>
  <c r="A85" i="25"/>
  <c r="B85" i="25"/>
  <c r="F85" i="25"/>
  <c r="G85" i="25" s="1"/>
  <c r="D85" i="25"/>
  <c r="HK83" i="1"/>
  <c r="K85" i="25" s="1"/>
  <c r="E85" i="25"/>
  <c r="CO248" i="1"/>
  <c r="CO247" i="1"/>
  <c r="CO235" i="1"/>
  <c r="CO236" i="1"/>
  <c r="CO186" i="1"/>
  <c r="CO303" i="1"/>
  <c r="CO286" i="1"/>
  <c r="CO253" i="1"/>
  <c r="CP134" i="1"/>
  <c r="CQ134" i="1" s="1"/>
  <c r="CP135" i="1"/>
  <c r="CO118" i="1"/>
  <c r="CP118" i="1" s="1"/>
  <c r="CQ118" i="1" s="1"/>
  <c r="CR118" i="1" s="1"/>
  <c r="CS118" i="1" s="1"/>
  <c r="CO119" i="1"/>
  <c r="CO233" i="1"/>
  <c r="CO234" i="1"/>
  <c r="CO185" i="1"/>
  <c r="CO252" i="1"/>
  <c r="CO311" i="1"/>
  <c r="CO312" i="1"/>
  <c r="CO201" i="1"/>
  <c r="CO130" i="1"/>
  <c r="CO131" i="1"/>
  <c r="CO153" i="1"/>
  <c r="CP152" i="1" s="1"/>
  <c r="CO139" i="1"/>
  <c r="CP139" i="1" s="1"/>
  <c r="CQ139" i="1" s="1"/>
  <c r="CR139" i="1" s="1"/>
  <c r="CS139" i="1" s="1"/>
  <c r="CO140" i="1"/>
  <c r="CO154" i="1"/>
  <c r="CO301" i="1"/>
  <c r="CO302" i="1"/>
  <c r="CO279" i="1"/>
  <c r="CP219" i="1"/>
  <c r="CP220" i="1"/>
  <c r="CO292" i="1"/>
  <c r="CO177" i="1"/>
  <c r="CO95" i="1"/>
  <c r="CO290" i="1"/>
  <c r="CO210" i="1"/>
  <c r="CO195" i="1"/>
  <c r="CO196" i="1"/>
  <c r="CQ125" i="1"/>
  <c r="CR125" i="1" s="1"/>
  <c r="CO257" i="1"/>
  <c r="CO258" i="1"/>
  <c r="CQ126" i="1"/>
  <c r="CQ127" i="1"/>
  <c r="CP174" i="1"/>
  <c r="CP242" i="1"/>
  <c r="CO93" i="1"/>
  <c r="CP93" i="1" s="1"/>
  <c r="CO85" i="1"/>
  <c r="CO188" i="1"/>
  <c r="CO189" i="1"/>
  <c r="CP241" i="1"/>
  <c r="CO281" i="1"/>
  <c r="CP171" i="1"/>
  <c r="CO313" i="1"/>
  <c r="CO217" i="1"/>
  <c r="CO310" i="1"/>
  <c r="CO156" i="1"/>
  <c r="CO112" i="1"/>
  <c r="CP112" i="1" s="1"/>
  <c r="CQ112" i="1" s="1"/>
  <c r="CR112" i="1" s="1"/>
  <c r="CS112" i="1" s="1"/>
  <c r="CT112" i="1" s="1"/>
  <c r="CO113" i="1"/>
  <c r="CO203" i="1"/>
  <c r="CO305" i="1"/>
  <c r="CQ123" i="1"/>
  <c r="CR123" i="1" s="1"/>
  <c r="CO299" i="1"/>
  <c r="CO88" i="1"/>
  <c r="CP88" i="1" s="1"/>
  <c r="CO216" i="1"/>
  <c r="CO162" i="1"/>
  <c r="CO163" i="1"/>
  <c r="CO256" i="1"/>
  <c r="CO282" i="1"/>
  <c r="CO300" i="1"/>
  <c r="CO308" i="1"/>
  <c r="CP173" i="1"/>
  <c r="CO190" i="1"/>
  <c r="CO316" i="1"/>
  <c r="CO317" i="1"/>
  <c r="CO298" i="1"/>
  <c r="CO231" i="1"/>
  <c r="CO306" i="1"/>
  <c r="CO161" i="1"/>
  <c r="CO194" i="1"/>
  <c r="CO283" i="1"/>
  <c r="CP166" i="1"/>
  <c r="CP167" i="1" l="1"/>
  <c r="CP224" i="1"/>
  <c r="CP91" i="1"/>
  <c r="CP168" i="1"/>
  <c r="CP169" i="1"/>
  <c r="CP142" i="1"/>
  <c r="CP143" i="1"/>
  <c r="CP319" i="1"/>
  <c r="CP308" i="1"/>
  <c r="CP315" i="1"/>
  <c r="CP225" i="1"/>
  <c r="CP276" i="1"/>
  <c r="CP245" i="1"/>
  <c r="CP278" i="1"/>
  <c r="CP227" i="1"/>
  <c r="CP158" i="1"/>
  <c r="CP199" i="1"/>
  <c r="CP277" i="1"/>
  <c r="CP226" i="1"/>
  <c r="CP193" i="1"/>
  <c r="CP222" i="1"/>
  <c r="CP246" i="1"/>
  <c r="CP177" i="1"/>
  <c r="CP275" i="1"/>
  <c r="CP290" i="1"/>
  <c r="CP159" i="1"/>
  <c r="CQ166" i="1"/>
  <c r="CP266" i="1"/>
  <c r="CP207" i="1"/>
  <c r="CP90" i="1"/>
  <c r="CP201" i="1"/>
  <c r="CP263" i="1"/>
  <c r="CP231" i="1"/>
  <c r="CP292" i="1"/>
  <c r="CP223" i="1"/>
  <c r="CP156" i="1"/>
  <c r="CP198" i="1"/>
  <c r="CP183" i="1"/>
  <c r="CP244" i="1"/>
  <c r="CQ244" i="1" s="1"/>
  <c r="CQ93" i="1"/>
  <c r="CP192" i="1"/>
  <c r="CP208" i="1"/>
  <c r="CP321" i="1"/>
  <c r="CP181" i="1"/>
  <c r="CP206" i="1"/>
  <c r="CP210" i="1"/>
  <c r="CP179" i="1"/>
  <c r="CP228" i="1"/>
  <c r="CQ104" i="1"/>
  <c r="CP205" i="1"/>
  <c r="CP212" i="1"/>
  <c r="CP260" i="1"/>
  <c r="CP264" i="1"/>
  <c r="CP271" i="1"/>
  <c r="CP272" i="1"/>
  <c r="CP229" i="1"/>
  <c r="CP203" i="1"/>
  <c r="CQ171" i="1"/>
  <c r="CP182" i="1"/>
  <c r="CQ239" i="1"/>
  <c r="CP268" i="1"/>
  <c r="CP294" i="1"/>
  <c r="CQ105" i="1"/>
  <c r="CP262" i="1"/>
  <c r="CP322" i="1"/>
  <c r="CP250" i="1"/>
  <c r="CQ240" i="1"/>
  <c r="CP270" i="1"/>
  <c r="CP214" i="1"/>
  <c r="CQ103" i="1"/>
  <c r="CP274" i="1"/>
  <c r="CP273" i="1"/>
  <c r="CP279" i="1"/>
  <c r="CP289" i="1"/>
  <c r="CP296" i="1"/>
  <c r="CQ108" i="1"/>
  <c r="CQ107" i="1"/>
  <c r="CR107" i="1" s="1"/>
  <c r="CP154" i="1"/>
  <c r="CP254" i="1"/>
  <c r="CP284" i="1"/>
  <c r="CP320" i="1"/>
  <c r="CQ148" i="1"/>
  <c r="CQ147" i="1"/>
  <c r="CR147" i="1" s="1"/>
  <c r="CR146" i="1"/>
  <c r="CP267" i="1"/>
  <c r="CP252" i="1"/>
  <c r="CP310" i="1"/>
  <c r="CP298" i="1"/>
  <c r="CP217" i="1"/>
  <c r="CR126" i="1"/>
  <c r="CS126" i="1" s="1"/>
  <c r="CP200" i="1"/>
  <c r="CP286" i="1"/>
  <c r="F86" i="25"/>
  <c r="G86" i="25" s="1"/>
  <c r="B86" i="25"/>
  <c r="CP188" i="1"/>
  <c r="CP287" i="1"/>
  <c r="CP313" i="1"/>
  <c r="CP85" i="1"/>
  <c r="CQ85" i="1" s="1"/>
  <c r="CR85" i="1" s="1"/>
  <c r="CS85" i="1" s="1"/>
  <c r="CT85" i="1" s="1"/>
  <c r="CU85" i="1" s="1"/>
  <c r="CV85" i="1" s="1"/>
  <c r="CW85" i="1" s="1"/>
  <c r="CX85" i="1" s="1"/>
  <c r="CY85" i="1" s="1"/>
  <c r="CZ85" i="1" s="1"/>
  <c r="DA85" i="1" s="1"/>
  <c r="DB85" i="1" s="1"/>
  <c r="DC85" i="1" s="1"/>
  <c r="DD85" i="1" s="1"/>
  <c r="DE85" i="1" s="1"/>
  <c r="DF85" i="1" s="1"/>
  <c r="DG85" i="1" s="1"/>
  <c r="DH85" i="1" s="1"/>
  <c r="DI85" i="1" s="1"/>
  <c r="DJ85" i="1" s="1"/>
  <c r="DK85" i="1" s="1"/>
  <c r="DL85" i="1" s="1"/>
  <c r="DM85" i="1" s="1"/>
  <c r="DN85" i="1" s="1"/>
  <c r="DO85" i="1" s="1"/>
  <c r="DP85" i="1" s="1"/>
  <c r="DQ85" i="1" s="1"/>
  <c r="DR85" i="1" s="1"/>
  <c r="DS85" i="1" s="1"/>
  <c r="DT85" i="1" s="1"/>
  <c r="DU85" i="1" s="1"/>
  <c r="DV85" i="1" s="1"/>
  <c r="DW85" i="1" s="1"/>
  <c r="DX85" i="1" s="1"/>
  <c r="DY85" i="1" s="1"/>
  <c r="DZ85" i="1" s="1"/>
  <c r="EA85" i="1" s="1"/>
  <c r="EB85" i="1" s="1"/>
  <c r="EC85" i="1" s="1"/>
  <c r="ED85" i="1" s="1"/>
  <c r="EE85" i="1" s="1"/>
  <c r="EF85" i="1" s="1"/>
  <c r="EG85" i="1" s="1"/>
  <c r="EH85" i="1" s="1"/>
  <c r="EI85" i="1" s="1"/>
  <c r="EJ85" i="1" s="1"/>
  <c r="EK85" i="1" s="1"/>
  <c r="EL85" i="1" s="1"/>
  <c r="EM85" i="1" s="1"/>
  <c r="EN85" i="1" s="1"/>
  <c r="EO85" i="1" s="1"/>
  <c r="EP85" i="1" s="1"/>
  <c r="EQ85" i="1" s="1"/>
  <c r="ER85" i="1" s="1"/>
  <c r="ES85" i="1" s="1"/>
  <c r="ET85" i="1" s="1"/>
  <c r="EU85" i="1" s="1"/>
  <c r="EV85" i="1" s="1"/>
  <c r="EW85" i="1" s="1"/>
  <c r="EX85" i="1" s="1"/>
  <c r="EY85" i="1" s="1"/>
  <c r="EZ85" i="1" s="1"/>
  <c r="FA85" i="1" s="1"/>
  <c r="FB85" i="1" s="1"/>
  <c r="FC85" i="1" s="1"/>
  <c r="FD85" i="1" s="1"/>
  <c r="FE85" i="1" s="1"/>
  <c r="FF85" i="1" s="1"/>
  <c r="FG85" i="1" s="1"/>
  <c r="FH85" i="1" s="1"/>
  <c r="FI85" i="1" s="1"/>
  <c r="FJ85" i="1" s="1"/>
  <c r="FK85" i="1" s="1"/>
  <c r="FL85" i="1" s="1"/>
  <c r="FM85" i="1" s="1"/>
  <c r="FN85" i="1" s="1"/>
  <c r="FO85" i="1" s="1"/>
  <c r="FP85" i="1" s="1"/>
  <c r="FQ85" i="1" s="1"/>
  <c r="FR85" i="1" s="1"/>
  <c r="FS85" i="1" s="1"/>
  <c r="FT85" i="1" s="1"/>
  <c r="FU85" i="1" s="1"/>
  <c r="FV85" i="1" s="1"/>
  <c r="FW85" i="1" s="1"/>
  <c r="FX85" i="1" s="1"/>
  <c r="FY85" i="1" s="1"/>
  <c r="FZ85" i="1" s="1"/>
  <c r="GA85" i="1" s="1"/>
  <c r="GB85" i="1" s="1"/>
  <c r="GC85" i="1" s="1"/>
  <c r="GD85" i="1" s="1"/>
  <c r="GE85" i="1" s="1"/>
  <c r="GF85" i="1" s="1"/>
  <c r="GG85" i="1" s="1"/>
  <c r="GH85" i="1" s="1"/>
  <c r="GI85" i="1" s="1"/>
  <c r="GJ85" i="1" s="1"/>
  <c r="GK85" i="1" s="1"/>
  <c r="GL85" i="1" s="1"/>
  <c r="GM85" i="1" s="1"/>
  <c r="GN85" i="1" s="1"/>
  <c r="GO85" i="1" s="1"/>
  <c r="GP85" i="1" s="1"/>
  <c r="GQ85" i="1" s="1"/>
  <c r="GR85" i="1" s="1"/>
  <c r="GS85" i="1" s="1"/>
  <c r="GT85" i="1" s="1"/>
  <c r="GU85" i="1" s="1"/>
  <c r="GV85" i="1" s="1"/>
  <c r="GW85" i="1" s="1"/>
  <c r="GX85" i="1" s="1"/>
  <c r="GY85" i="1" s="1"/>
  <c r="GZ85" i="1" s="1"/>
  <c r="HA85" i="1" s="1"/>
  <c r="HB85" i="1" s="1"/>
  <c r="HC85" i="1" s="1"/>
  <c r="HD85" i="1" s="1"/>
  <c r="HE85" i="1" s="1"/>
  <c r="HF85" i="1" s="1"/>
  <c r="HG85" i="1" s="1"/>
  <c r="HH85" i="1" s="1"/>
  <c r="HI85" i="1" s="1"/>
  <c r="HJ85" i="1" s="1"/>
  <c r="HK85" i="1" s="1"/>
  <c r="K87" i="25" s="1"/>
  <c r="CR128" i="1"/>
  <c r="CP190" i="1"/>
  <c r="CP178" i="1"/>
  <c r="E86" i="25"/>
  <c r="CP306" i="1"/>
  <c r="CP234" i="1"/>
  <c r="CP157" i="1"/>
  <c r="CP269" i="1"/>
  <c r="CQ269" i="1" s="1"/>
  <c r="CP180" i="1"/>
  <c r="CP248" i="1"/>
  <c r="CP213" i="1"/>
  <c r="A86" i="25"/>
  <c r="CP261" i="1"/>
  <c r="CQ173" i="1"/>
  <c r="CR124" i="1"/>
  <c r="CS124" i="1" s="1"/>
  <c r="CP251" i="1"/>
  <c r="CP282" i="1"/>
  <c r="CQ242" i="1"/>
  <c r="C86" i="25"/>
  <c r="CP185" i="1"/>
  <c r="CP249" i="1"/>
  <c r="CP299" i="1"/>
  <c r="HK84" i="1"/>
  <c r="K86" i="25" s="1"/>
  <c r="CP288" i="1"/>
  <c r="CP187" i="1"/>
  <c r="CP161" i="1"/>
  <c r="CP302" i="1"/>
  <c r="D86" i="25"/>
  <c r="CP94" i="1"/>
  <c r="CQ94" i="1" s="1"/>
  <c r="CP295" i="1"/>
  <c r="CP285" i="1"/>
  <c r="CP265" i="1"/>
  <c r="CP163" i="1"/>
  <c r="CP164" i="1"/>
  <c r="CP162" i="1"/>
  <c r="CP202" i="1"/>
  <c r="CP258" i="1"/>
  <c r="CP259" i="1"/>
  <c r="CP301" i="1"/>
  <c r="CP311" i="1"/>
  <c r="CP314" i="1"/>
  <c r="CP100" i="1"/>
  <c r="CQ100" i="1" s="1"/>
  <c r="CP101" i="1"/>
  <c r="CP233" i="1"/>
  <c r="CQ172" i="1"/>
  <c r="CP218" i="1"/>
  <c r="CQ167" i="1"/>
  <c r="CP189" i="1"/>
  <c r="CP257" i="1"/>
  <c r="CP196" i="1"/>
  <c r="CP197" i="1"/>
  <c r="CP95" i="1"/>
  <c r="CP96" i="1"/>
  <c r="CP153" i="1"/>
  <c r="CP191" i="1"/>
  <c r="CP297" i="1"/>
  <c r="CP98" i="1"/>
  <c r="CQ98" i="1" s="1"/>
  <c r="CP312" i="1"/>
  <c r="CP283" i="1"/>
  <c r="CP216" i="1"/>
  <c r="CP293" i="1"/>
  <c r="CQ174" i="1"/>
  <c r="CP194" i="1"/>
  <c r="CP195" i="1"/>
  <c r="CP131" i="1"/>
  <c r="CP132" i="1"/>
  <c r="CP307" i="1"/>
  <c r="CP215" i="1"/>
  <c r="CP89" i="1"/>
  <c r="CP130" i="1"/>
  <c r="CQ130" i="1" s="1"/>
  <c r="CR130" i="1" s="1"/>
  <c r="CS130" i="1" s="1"/>
  <c r="CP119" i="1"/>
  <c r="CQ119" i="1" s="1"/>
  <c r="CR119" i="1" s="1"/>
  <c r="CS119" i="1" s="1"/>
  <c r="CT119" i="1" s="1"/>
  <c r="CP120" i="1"/>
  <c r="CP253" i="1"/>
  <c r="CP303" i="1"/>
  <c r="CP247" i="1"/>
  <c r="CP305" i="1"/>
  <c r="CP309" i="1"/>
  <c r="CQ170" i="1"/>
  <c r="CQ322" i="1"/>
  <c r="CP186" i="1"/>
  <c r="CP317" i="1"/>
  <c r="CP318" i="1"/>
  <c r="CQ220" i="1"/>
  <c r="CP316" i="1"/>
  <c r="CP300" i="1"/>
  <c r="CQ92" i="1"/>
  <c r="CP204" i="1"/>
  <c r="CP113" i="1"/>
  <c r="CQ113" i="1" s="1"/>
  <c r="CR113" i="1" s="1"/>
  <c r="CS113" i="1" s="1"/>
  <c r="CT113" i="1" s="1"/>
  <c r="CU113" i="1" s="1"/>
  <c r="CP114" i="1"/>
  <c r="CP211" i="1"/>
  <c r="CP160" i="1"/>
  <c r="CP184" i="1"/>
  <c r="CP255" i="1"/>
  <c r="CP256" i="1"/>
  <c r="CP230" i="1"/>
  <c r="CP280" i="1"/>
  <c r="CP281" i="1"/>
  <c r="CR127" i="1"/>
  <c r="CP232" i="1"/>
  <c r="CP304" i="1"/>
  <c r="CP291" i="1"/>
  <c r="CQ151" i="1"/>
  <c r="CP236" i="1"/>
  <c r="CP237" i="1"/>
  <c r="CP86" i="1"/>
  <c r="CP209" i="1"/>
  <c r="CP87" i="1"/>
  <c r="CQ241" i="1"/>
  <c r="CP155" i="1"/>
  <c r="CP140" i="1"/>
  <c r="CQ140" i="1" s="1"/>
  <c r="CR140" i="1" s="1"/>
  <c r="CS140" i="1" s="1"/>
  <c r="CT140" i="1" s="1"/>
  <c r="CP141" i="1"/>
  <c r="CQ135" i="1"/>
  <c r="CR135" i="1" s="1"/>
  <c r="CQ136" i="1"/>
  <c r="CP235" i="1"/>
  <c r="CP176" i="1"/>
  <c r="CQ168" i="1" l="1"/>
  <c r="CQ169" i="1"/>
  <c r="CQ224" i="1"/>
  <c r="CQ266" i="1"/>
  <c r="CQ91" i="1"/>
  <c r="CQ143" i="1"/>
  <c r="CQ144" i="1"/>
  <c r="CQ176" i="1"/>
  <c r="CQ247" i="1"/>
  <c r="CQ226" i="1"/>
  <c r="CQ278" i="1"/>
  <c r="CQ277" i="1"/>
  <c r="CQ159" i="1"/>
  <c r="CQ276" i="1"/>
  <c r="CQ225" i="1"/>
  <c r="CQ222" i="1"/>
  <c r="CR221" i="1" s="1"/>
  <c r="CQ200" i="1"/>
  <c r="CQ221" i="1"/>
  <c r="CQ227" i="1"/>
  <c r="CQ243" i="1"/>
  <c r="CR243" i="1" s="1"/>
  <c r="CQ178" i="1"/>
  <c r="CQ263" i="1"/>
  <c r="CQ223" i="1"/>
  <c r="CQ207" i="1"/>
  <c r="CQ275" i="1"/>
  <c r="CQ180" i="1"/>
  <c r="CQ272" i="1"/>
  <c r="CQ157" i="1"/>
  <c r="CQ262" i="1"/>
  <c r="CQ320" i="1"/>
  <c r="CQ182" i="1"/>
  <c r="CQ291" i="1"/>
  <c r="CR94" i="1"/>
  <c r="CQ232" i="1"/>
  <c r="CQ293" i="1"/>
  <c r="CQ209" i="1"/>
  <c r="CQ245" i="1"/>
  <c r="CR105" i="1"/>
  <c r="CR170" i="1"/>
  <c r="CQ206" i="1"/>
  <c r="CQ283" i="1"/>
  <c r="CQ228" i="1"/>
  <c r="CQ271" i="1"/>
  <c r="CQ274" i="1"/>
  <c r="CR104" i="1"/>
  <c r="CQ158" i="1"/>
  <c r="CQ202" i="1"/>
  <c r="CQ204" i="1"/>
  <c r="CQ314" i="1"/>
  <c r="CQ155" i="1"/>
  <c r="CQ184" i="1"/>
  <c r="CQ153" i="1"/>
  <c r="CQ297" i="1"/>
  <c r="CQ267" i="1"/>
  <c r="CQ295" i="1"/>
  <c r="CQ321" i="1"/>
  <c r="CR322" i="1" s="1"/>
  <c r="CQ285" i="1"/>
  <c r="CQ309" i="1"/>
  <c r="CQ273" i="1"/>
  <c r="CQ289" i="1"/>
  <c r="CQ251" i="1"/>
  <c r="CR241" i="1"/>
  <c r="CQ288" i="1"/>
  <c r="CQ152" i="1"/>
  <c r="CR151" i="1" s="1"/>
  <c r="CQ179" i="1"/>
  <c r="CQ189" i="1"/>
  <c r="CQ307" i="1"/>
  <c r="CQ218" i="1"/>
  <c r="CQ213" i="1"/>
  <c r="CQ294" i="1"/>
  <c r="CQ261" i="1"/>
  <c r="CR106" i="1"/>
  <c r="CQ201" i="1"/>
  <c r="CR108" i="1"/>
  <c r="CS108" i="1" s="1"/>
  <c r="CR109" i="1"/>
  <c r="CS127" i="1"/>
  <c r="CT127" i="1" s="1"/>
  <c r="CQ199" i="1"/>
  <c r="CQ299" i="1"/>
  <c r="CQ250" i="1"/>
  <c r="CQ253" i="1"/>
  <c r="CQ286" i="1"/>
  <c r="CS147" i="1"/>
  <c r="CR149" i="1"/>
  <c r="CR148" i="1"/>
  <c r="CS148" i="1" s="1"/>
  <c r="CQ268" i="1"/>
  <c r="CQ162" i="1"/>
  <c r="CQ256" i="1"/>
  <c r="CR240" i="1"/>
  <c r="CQ270" i="1"/>
  <c r="CQ265" i="1"/>
  <c r="CQ181" i="1"/>
  <c r="CR92" i="1"/>
  <c r="CQ185" i="1"/>
  <c r="CS125" i="1"/>
  <c r="CT125" i="1" s="1"/>
  <c r="CQ316" i="1"/>
  <c r="D87" i="25"/>
  <c r="A87" i="25"/>
  <c r="CQ186" i="1"/>
  <c r="CQ194" i="1"/>
  <c r="CR172" i="1"/>
  <c r="B87" i="25"/>
  <c r="CQ300" i="1"/>
  <c r="E87" i="25"/>
  <c r="CQ235" i="1"/>
  <c r="C87" i="25"/>
  <c r="F87" i="25"/>
  <c r="G87" i="25" s="1"/>
  <c r="CQ183" i="1"/>
  <c r="CQ249" i="1"/>
  <c r="CQ87" i="1"/>
  <c r="CQ217" i="1"/>
  <c r="CQ303" i="1"/>
  <c r="CQ154" i="1"/>
  <c r="CQ219" i="1"/>
  <c r="CR220" i="1" s="1"/>
  <c r="CQ231" i="1"/>
  <c r="CQ195" i="1"/>
  <c r="CQ287" i="1"/>
  <c r="CR93" i="1"/>
  <c r="CQ313" i="1"/>
  <c r="CQ284" i="1"/>
  <c r="CQ281" i="1"/>
  <c r="CQ252" i="1"/>
  <c r="CQ156" i="1"/>
  <c r="CQ311" i="1"/>
  <c r="CQ298" i="1"/>
  <c r="CQ264" i="1"/>
  <c r="CQ188" i="1"/>
  <c r="CQ296" i="1"/>
  <c r="CR173" i="1"/>
  <c r="CQ211" i="1"/>
  <c r="CQ212" i="1"/>
  <c r="CQ210" i="1"/>
  <c r="CQ132" i="1"/>
  <c r="CQ133" i="1"/>
  <c r="CQ304" i="1"/>
  <c r="CQ203" i="1"/>
  <c r="CQ131" i="1"/>
  <c r="CR131" i="1" s="1"/>
  <c r="CS131" i="1" s="1"/>
  <c r="CT131" i="1" s="1"/>
  <c r="CQ308" i="1"/>
  <c r="CR167" i="1"/>
  <c r="CR168" i="1"/>
  <c r="CQ233" i="1"/>
  <c r="CQ301" i="1"/>
  <c r="CQ234" i="1"/>
  <c r="CQ187" i="1"/>
  <c r="CR169" i="1"/>
  <c r="CQ141" i="1"/>
  <c r="CR141" i="1" s="1"/>
  <c r="CS141" i="1" s="1"/>
  <c r="CT141" i="1" s="1"/>
  <c r="CU141" i="1" s="1"/>
  <c r="CQ142" i="1"/>
  <c r="CQ86" i="1"/>
  <c r="CR86" i="1" s="1"/>
  <c r="CS86" i="1" s="1"/>
  <c r="CT86" i="1" s="1"/>
  <c r="CU86" i="1" s="1"/>
  <c r="CV86" i="1" s="1"/>
  <c r="CW86" i="1" s="1"/>
  <c r="CX86" i="1" s="1"/>
  <c r="CY86" i="1" s="1"/>
  <c r="CZ86" i="1" s="1"/>
  <c r="DA86" i="1" s="1"/>
  <c r="DB86" i="1" s="1"/>
  <c r="DC86" i="1" s="1"/>
  <c r="DD86" i="1" s="1"/>
  <c r="DE86" i="1" s="1"/>
  <c r="DF86" i="1" s="1"/>
  <c r="DG86" i="1" s="1"/>
  <c r="DH86" i="1" s="1"/>
  <c r="DI86" i="1" s="1"/>
  <c r="DJ86" i="1" s="1"/>
  <c r="DK86" i="1" s="1"/>
  <c r="DL86" i="1" s="1"/>
  <c r="DM86" i="1" s="1"/>
  <c r="DN86" i="1" s="1"/>
  <c r="DO86" i="1" s="1"/>
  <c r="DP86" i="1" s="1"/>
  <c r="DQ86" i="1" s="1"/>
  <c r="DR86" i="1" s="1"/>
  <c r="DS86" i="1" s="1"/>
  <c r="DT86" i="1" s="1"/>
  <c r="DU86" i="1" s="1"/>
  <c r="DV86" i="1" s="1"/>
  <c r="DW86" i="1" s="1"/>
  <c r="DX86" i="1" s="1"/>
  <c r="DY86" i="1" s="1"/>
  <c r="DZ86" i="1" s="1"/>
  <c r="EA86" i="1" s="1"/>
  <c r="EB86" i="1" s="1"/>
  <c r="EC86" i="1" s="1"/>
  <c r="ED86" i="1" s="1"/>
  <c r="EE86" i="1" s="1"/>
  <c r="EF86" i="1" s="1"/>
  <c r="EG86" i="1" s="1"/>
  <c r="EH86" i="1" s="1"/>
  <c r="EI86" i="1" s="1"/>
  <c r="EJ86" i="1" s="1"/>
  <c r="EK86" i="1" s="1"/>
  <c r="EL86" i="1" s="1"/>
  <c r="EM86" i="1" s="1"/>
  <c r="EN86" i="1" s="1"/>
  <c r="EO86" i="1" s="1"/>
  <c r="EP86" i="1" s="1"/>
  <c r="EQ86" i="1" s="1"/>
  <c r="ER86" i="1" s="1"/>
  <c r="ES86" i="1" s="1"/>
  <c r="ET86" i="1" s="1"/>
  <c r="EU86" i="1" s="1"/>
  <c r="EV86" i="1" s="1"/>
  <c r="EW86" i="1" s="1"/>
  <c r="EX86" i="1" s="1"/>
  <c r="EY86" i="1" s="1"/>
  <c r="EZ86" i="1" s="1"/>
  <c r="FA86" i="1" s="1"/>
  <c r="FB86" i="1" s="1"/>
  <c r="FC86" i="1" s="1"/>
  <c r="FD86" i="1" s="1"/>
  <c r="FE86" i="1" s="1"/>
  <c r="FF86" i="1" s="1"/>
  <c r="FG86" i="1" s="1"/>
  <c r="FH86" i="1" s="1"/>
  <c r="FI86" i="1" s="1"/>
  <c r="FJ86" i="1" s="1"/>
  <c r="FK86" i="1" s="1"/>
  <c r="FL86" i="1" s="1"/>
  <c r="FM86" i="1" s="1"/>
  <c r="FN86" i="1" s="1"/>
  <c r="FO86" i="1" s="1"/>
  <c r="FP86" i="1" s="1"/>
  <c r="FQ86" i="1" s="1"/>
  <c r="FR86" i="1" s="1"/>
  <c r="FS86" i="1" s="1"/>
  <c r="FT86" i="1" s="1"/>
  <c r="FU86" i="1" s="1"/>
  <c r="FV86" i="1" s="1"/>
  <c r="FW86" i="1" s="1"/>
  <c r="FX86" i="1" s="1"/>
  <c r="FY86" i="1" s="1"/>
  <c r="FZ86" i="1" s="1"/>
  <c r="GA86" i="1" s="1"/>
  <c r="GB86" i="1" s="1"/>
  <c r="GC86" i="1" s="1"/>
  <c r="GD86" i="1" s="1"/>
  <c r="GE86" i="1" s="1"/>
  <c r="GF86" i="1" s="1"/>
  <c r="GG86" i="1" s="1"/>
  <c r="GH86" i="1" s="1"/>
  <c r="GI86" i="1" s="1"/>
  <c r="GJ86" i="1" s="1"/>
  <c r="GK86" i="1" s="1"/>
  <c r="GL86" i="1" s="1"/>
  <c r="GM86" i="1" s="1"/>
  <c r="GN86" i="1" s="1"/>
  <c r="GO86" i="1" s="1"/>
  <c r="GP86" i="1" s="1"/>
  <c r="GQ86" i="1" s="1"/>
  <c r="GR86" i="1" s="1"/>
  <c r="GS86" i="1" s="1"/>
  <c r="GT86" i="1" s="1"/>
  <c r="GU86" i="1" s="1"/>
  <c r="GV86" i="1" s="1"/>
  <c r="GW86" i="1" s="1"/>
  <c r="GX86" i="1" s="1"/>
  <c r="GY86" i="1" s="1"/>
  <c r="GZ86" i="1" s="1"/>
  <c r="HA86" i="1" s="1"/>
  <c r="HB86" i="1" s="1"/>
  <c r="HC86" i="1" s="1"/>
  <c r="HD86" i="1" s="1"/>
  <c r="HE86" i="1" s="1"/>
  <c r="HF86" i="1" s="1"/>
  <c r="HG86" i="1" s="1"/>
  <c r="HH86" i="1" s="1"/>
  <c r="HI86" i="1" s="1"/>
  <c r="HJ86" i="1" s="1"/>
  <c r="CQ280" i="1"/>
  <c r="CQ255" i="1"/>
  <c r="CR171" i="1"/>
  <c r="CQ282" i="1"/>
  <c r="CQ89" i="1"/>
  <c r="CQ90" i="1"/>
  <c r="CQ97" i="1"/>
  <c r="CQ96" i="1"/>
  <c r="CQ208" i="1"/>
  <c r="CQ259" i="1"/>
  <c r="CQ260" i="1"/>
  <c r="CQ292" i="1"/>
  <c r="CS129" i="1"/>
  <c r="CQ237" i="1"/>
  <c r="CQ238" i="1"/>
  <c r="CQ279" i="1"/>
  <c r="CQ246" i="1"/>
  <c r="CQ310" i="1"/>
  <c r="CQ318" i="1"/>
  <c r="CQ319" i="1"/>
  <c r="CQ305" i="1"/>
  <c r="CQ175" i="1"/>
  <c r="CQ312" i="1"/>
  <c r="CQ95" i="1"/>
  <c r="CR95" i="1" s="1"/>
  <c r="CQ190" i="1"/>
  <c r="CQ258" i="1"/>
  <c r="CS128" i="1"/>
  <c r="CQ248" i="1"/>
  <c r="CQ236" i="1"/>
  <c r="CQ177" i="1"/>
  <c r="CQ114" i="1"/>
  <c r="CR114" i="1" s="1"/>
  <c r="CS114" i="1" s="1"/>
  <c r="CT114" i="1" s="1"/>
  <c r="CU114" i="1" s="1"/>
  <c r="CV114" i="1" s="1"/>
  <c r="CQ115" i="1"/>
  <c r="CQ317" i="1"/>
  <c r="CQ88" i="1"/>
  <c r="CQ120" i="1"/>
  <c r="CR120" i="1" s="1"/>
  <c r="CS120" i="1" s="1"/>
  <c r="CT120" i="1" s="1"/>
  <c r="CU120" i="1" s="1"/>
  <c r="CQ121" i="1"/>
  <c r="CQ215" i="1"/>
  <c r="CQ214" i="1"/>
  <c r="CQ216" i="1"/>
  <c r="CQ196" i="1"/>
  <c r="CQ197" i="1"/>
  <c r="CQ198" i="1"/>
  <c r="CQ101" i="1"/>
  <c r="CR101" i="1" s="1"/>
  <c r="CQ102" i="1"/>
  <c r="CQ99" i="1"/>
  <c r="CR99" i="1" s="1"/>
  <c r="CQ164" i="1"/>
  <c r="CQ165" i="1"/>
  <c r="CQ230" i="1"/>
  <c r="CQ229" i="1"/>
  <c r="CQ302" i="1"/>
  <c r="CQ290" i="1"/>
  <c r="CQ205" i="1"/>
  <c r="CQ254" i="1"/>
  <c r="CQ163" i="1"/>
  <c r="CQ315" i="1"/>
  <c r="CR136" i="1"/>
  <c r="CS136" i="1" s="1"/>
  <c r="CR137" i="1"/>
  <c r="CQ161" i="1"/>
  <c r="CQ160" i="1"/>
  <c r="CQ191" i="1"/>
  <c r="CQ192" i="1"/>
  <c r="CQ257" i="1"/>
  <c r="CQ306" i="1"/>
  <c r="CQ193" i="1"/>
  <c r="CR175" i="1" l="1"/>
  <c r="CR242" i="1"/>
  <c r="CR225" i="1"/>
  <c r="CR144" i="1"/>
  <c r="CR145" i="1"/>
  <c r="CR277" i="1"/>
  <c r="CR226" i="1"/>
  <c r="CR227" i="1"/>
  <c r="CR276" i="1"/>
  <c r="CR262" i="1"/>
  <c r="CR270" i="1"/>
  <c r="CR274" i="1"/>
  <c r="CR222" i="1"/>
  <c r="CS221" i="1" s="1"/>
  <c r="CR244" i="1"/>
  <c r="CR224" i="1"/>
  <c r="CR223" i="1"/>
  <c r="CR208" i="1"/>
  <c r="CR287" i="1"/>
  <c r="CR321" i="1"/>
  <c r="CR320" i="1"/>
  <c r="CR292" i="1"/>
  <c r="CS95" i="1"/>
  <c r="CR203" i="1"/>
  <c r="CR179" i="1"/>
  <c r="CR158" i="1"/>
  <c r="CR275" i="1"/>
  <c r="CR300" i="1"/>
  <c r="CR273" i="1"/>
  <c r="CR183" i="1"/>
  <c r="CR294" i="1"/>
  <c r="CR271" i="1"/>
  <c r="CR266" i="1"/>
  <c r="CR295" i="1"/>
  <c r="CR268" i="1"/>
  <c r="CR157" i="1"/>
  <c r="CR272" i="1"/>
  <c r="CR174" i="1"/>
  <c r="CS173" i="1" s="1"/>
  <c r="CR204" i="1"/>
  <c r="CR264" i="1"/>
  <c r="CR187" i="1"/>
  <c r="CS171" i="1"/>
  <c r="CR152" i="1"/>
  <c r="CS151" i="1" s="1"/>
  <c r="CR201" i="1"/>
  <c r="CR267" i="1"/>
  <c r="CR178" i="1"/>
  <c r="CS93" i="1"/>
  <c r="CR282" i="1"/>
  <c r="CR298" i="1"/>
  <c r="CR269" i="1"/>
  <c r="CR288" i="1"/>
  <c r="CR312" i="1"/>
  <c r="CR296" i="1"/>
  <c r="CR290" i="1"/>
  <c r="CR284" i="1"/>
  <c r="CR154" i="1"/>
  <c r="CR232" i="1"/>
  <c r="CR200" i="1"/>
  <c r="CR308" i="1"/>
  <c r="CR254" i="1"/>
  <c r="CR310" i="1"/>
  <c r="CR184" i="1"/>
  <c r="CS322" i="1"/>
  <c r="CR202" i="1"/>
  <c r="CR303" i="1"/>
  <c r="CR279" i="1"/>
  <c r="CR218" i="1"/>
  <c r="CR219" i="1"/>
  <c r="CS220" i="1" s="1"/>
  <c r="CS106" i="1"/>
  <c r="CS105" i="1"/>
  <c r="CS107" i="1"/>
  <c r="CR250" i="1"/>
  <c r="CR88" i="1"/>
  <c r="CR261" i="1"/>
  <c r="CT126" i="1"/>
  <c r="CU126" i="1" s="1"/>
  <c r="CR315" i="1"/>
  <c r="CR265" i="1"/>
  <c r="CR286" i="1"/>
  <c r="CS110" i="1"/>
  <c r="CS109" i="1"/>
  <c r="CT109" i="1" s="1"/>
  <c r="CR182" i="1"/>
  <c r="CR87" i="1"/>
  <c r="CS87" i="1" s="1"/>
  <c r="CT87" i="1" s="1"/>
  <c r="CU87" i="1" s="1"/>
  <c r="CV87" i="1" s="1"/>
  <c r="CW87" i="1" s="1"/>
  <c r="CX87" i="1" s="1"/>
  <c r="CY87" i="1" s="1"/>
  <c r="CZ87" i="1" s="1"/>
  <c r="DA87" i="1" s="1"/>
  <c r="DB87" i="1" s="1"/>
  <c r="DC87" i="1" s="1"/>
  <c r="DD87" i="1" s="1"/>
  <c r="DE87" i="1" s="1"/>
  <c r="DF87" i="1" s="1"/>
  <c r="DG87" i="1" s="1"/>
  <c r="DH87" i="1" s="1"/>
  <c r="DI87" i="1" s="1"/>
  <c r="DJ87" i="1" s="1"/>
  <c r="DK87" i="1" s="1"/>
  <c r="DL87" i="1" s="1"/>
  <c r="DM87" i="1" s="1"/>
  <c r="DN87" i="1" s="1"/>
  <c r="DO87" i="1" s="1"/>
  <c r="DP87" i="1" s="1"/>
  <c r="DQ87" i="1" s="1"/>
  <c r="DR87" i="1" s="1"/>
  <c r="DS87" i="1" s="1"/>
  <c r="DT87" i="1" s="1"/>
  <c r="DU87" i="1" s="1"/>
  <c r="DV87" i="1" s="1"/>
  <c r="DW87" i="1" s="1"/>
  <c r="DX87" i="1" s="1"/>
  <c r="DY87" i="1" s="1"/>
  <c r="DZ87" i="1" s="1"/>
  <c r="EA87" i="1" s="1"/>
  <c r="EB87" i="1" s="1"/>
  <c r="EC87" i="1" s="1"/>
  <c r="ED87" i="1" s="1"/>
  <c r="EE87" i="1" s="1"/>
  <c r="EF87" i="1" s="1"/>
  <c r="EG87" i="1" s="1"/>
  <c r="EH87" i="1" s="1"/>
  <c r="EI87" i="1" s="1"/>
  <c r="EJ87" i="1" s="1"/>
  <c r="EK87" i="1" s="1"/>
  <c r="EL87" i="1" s="1"/>
  <c r="EM87" i="1" s="1"/>
  <c r="EN87" i="1" s="1"/>
  <c r="EO87" i="1" s="1"/>
  <c r="EP87" i="1" s="1"/>
  <c r="EQ87" i="1" s="1"/>
  <c r="ER87" i="1" s="1"/>
  <c r="ES87" i="1" s="1"/>
  <c r="ET87" i="1" s="1"/>
  <c r="EU87" i="1" s="1"/>
  <c r="EV87" i="1" s="1"/>
  <c r="EW87" i="1" s="1"/>
  <c r="EX87" i="1" s="1"/>
  <c r="EY87" i="1" s="1"/>
  <c r="EZ87" i="1" s="1"/>
  <c r="FA87" i="1" s="1"/>
  <c r="FB87" i="1" s="1"/>
  <c r="FC87" i="1" s="1"/>
  <c r="FD87" i="1" s="1"/>
  <c r="FE87" i="1" s="1"/>
  <c r="FF87" i="1" s="1"/>
  <c r="FG87" i="1" s="1"/>
  <c r="FH87" i="1" s="1"/>
  <c r="FI87" i="1" s="1"/>
  <c r="FJ87" i="1" s="1"/>
  <c r="FK87" i="1" s="1"/>
  <c r="FL87" i="1" s="1"/>
  <c r="FM87" i="1" s="1"/>
  <c r="FN87" i="1" s="1"/>
  <c r="FO87" i="1" s="1"/>
  <c r="FP87" i="1" s="1"/>
  <c r="FQ87" i="1" s="1"/>
  <c r="FR87" i="1" s="1"/>
  <c r="FS87" i="1" s="1"/>
  <c r="FT87" i="1" s="1"/>
  <c r="FU87" i="1" s="1"/>
  <c r="FV87" i="1" s="1"/>
  <c r="FW87" i="1" s="1"/>
  <c r="FX87" i="1" s="1"/>
  <c r="FY87" i="1" s="1"/>
  <c r="FZ87" i="1" s="1"/>
  <c r="GA87" i="1" s="1"/>
  <c r="GB87" i="1" s="1"/>
  <c r="GC87" i="1" s="1"/>
  <c r="GD87" i="1" s="1"/>
  <c r="GE87" i="1" s="1"/>
  <c r="GF87" i="1" s="1"/>
  <c r="GG87" i="1" s="1"/>
  <c r="GH87" i="1" s="1"/>
  <c r="GI87" i="1" s="1"/>
  <c r="GJ87" i="1" s="1"/>
  <c r="GK87" i="1" s="1"/>
  <c r="GL87" i="1" s="1"/>
  <c r="GM87" i="1" s="1"/>
  <c r="GN87" i="1" s="1"/>
  <c r="GO87" i="1" s="1"/>
  <c r="GP87" i="1" s="1"/>
  <c r="GQ87" i="1" s="1"/>
  <c r="GR87" i="1" s="1"/>
  <c r="GS87" i="1" s="1"/>
  <c r="GT87" i="1" s="1"/>
  <c r="GU87" i="1" s="1"/>
  <c r="GV87" i="1" s="1"/>
  <c r="GW87" i="1" s="1"/>
  <c r="GX87" i="1" s="1"/>
  <c r="GY87" i="1" s="1"/>
  <c r="GZ87" i="1" s="1"/>
  <c r="HA87" i="1" s="1"/>
  <c r="HB87" i="1" s="1"/>
  <c r="HC87" i="1" s="1"/>
  <c r="HD87" i="1" s="1"/>
  <c r="HE87" i="1" s="1"/>
  <c r="HF87" i="1" s="1"/>
  <c r="HG87" i="1" s="1"/>
  <c r="HH87" i="1" s="1"/>
  <c r="HI87" i="1" s="1"/>
  <c r="HJ87" i="1" s="1"/>
  <c r="F89" i="25" s="1"/>
  <c r="CR195" i="1"/>
  <c r="CS170" i="1"/>
  <c r="CR297" i="1"/>
  <c r="CR299" i="1"/>
  <c r="CT148" i="1"/>
  <c r="CS150" i="1"/>
  <c r="CS149" i="1"/>
  <c r="CT149" i="1" s="1"/>
  <c r="CR155" i="1"/>
  <c r="CR194" i="1"/>
  <c r="CS172" i="1"/>
  <c r="CR156" i="1"/>
  <c r="CR181" i="1"/>
  <c r="CR180" i="1"/>
  <c r="CR186" i="1"/>
  <c r="CR185" i="1"/>
  <c r="CR309" i="1"/>
  <c r="CR285" i="1"/>
  <c r="CR153" i="1"/>
  <c r="CR197" i="1"/>
  <c r="CR258" i="1"/>
  <c r="CR314" i="1"/>
  <c r="CR216" i="1"/>
  <c r="CR293" i="1"/>
  <c r="CR230" i="1"/>
  <c r="CR237" i="1"/>
  <c r="CR192" i="1"/>
  <c r="CR97" i="1"/>
  <c r="CR176" i="1"/>
  <c r="CT129" i="1"/>
  <c r="CR98" i="1"/>
  <c r="CR304" i="1"/>
  <c r="CR252" i="1"/>
  <c r="CR251" i="1"/>
  <c r="CR177" i="1"/>
  <c r="CR256" i="1"/>
  <c r="CR263" i="1"/>
  <c r="CR207" i="1"/>
  <c r="CR161" i="1"/>
  <c r="CR247" i="1"/>
  <c r="CR132" i="1"/>
  <c r="CS132" i="1" s="1"/>
  <c r="CT132" i="1" s="1"/>
  <c r="CU132" i="1" s="1"/>
  <c r="CR189" i="1"/>
  <c r="CR306" i="1"/>
  <c r="CR307" i="1"/>
  <c r="CR235" i="1"/>
  <c r="CR210" i="1"/>
  <c r="CR102" i="1"/>
  <c r="CS102" i="1" s="1"/>
  <c r="CR103" i="1"/>
  <c r="CR319" i="1"/>
  <c r="CR96" i="1"/>
  <c r="CS96" i="1" s="1"/>
  <c r="CR89" i="1"/>
  <c r="CR280" i="1"/>
  <c r="CR289" i="1"/>
  <c r="CR316" i="1"/>
  <c r="CR317" i="1"/>
  <c r="CR318" i="1"/>
  <c r="F88" i="25"/>
  <c r="G88" i="25" s="1"/>
  <c r="B88" i="25"/>
  <c r="HK86" i="1"/>
  <c r="K88" i="25" s="1"/>
  <c r="E88" i="25"/>
  <c r="C88" i="25"/>
  <c r="A88" i="25"/>
  <c r="D88" i="25"/>
  <c r="CS168" i="1"/>
  <c r="CR281" i="1"/>
  <c r="CR133" i="1"/>
  <c r="CR134" i="1"/>
  <c r="CR115" i="1"/>
  <c r="CS115" i="1" s="1"/>
  <c r="CT115" i="1" s="1"/>
  <c r="CU115" i="1" s="1"/>
  <c r="CV115" i="1" s="1"/>
  <c r="CW115" i="1" s="1"/>
  <c r="CR116" i="1"/>
  <c r="CR160" i="1"/>
  <c r="CR198" i="1"/>
  <c r="CR214" i="1"/>
  <c r="CT128" i="1"/>
  <c r="CS94" i="1"/>
  <c r="CT130" i="1"/>
  <c r="CR188" i="1"/>
  <c r="CR162" i="1"/>
  <c r="CR163" i="1"/>
  <c r="CR193" i="1"/>
  <c r="CR100" i="1"/>
  <c r="CS100" i="1" s="1"/>
  <c r="CR205" i="1"/>
  <c r="CR206" i="1"/>
  <c r="CR165" i="1"/>
  <c r="CR166" i="1"/>
  <c r="CR215" i="1"/>
  <c r="CR311" i="1"/>
  <c r="CR260" i="1"/>
  <c r="CR283" i="1"/>
  <c r="CR142" i="1"/>
  <c r="CS142" i="1" s="1"/>
  <c r="CT142" i="1" s="1"/>
  <c r="CU142" i="1" s="1"/>
  <c r="CV142" i="1" s="1"/>
  <c r="CR143" i="1"/>
  <c r="CR313" i="1"/>
  <c r="CR209" i="1"/>
  <c r="CR278" i="1"/>
  <c r="CR164" i="1"/>
  <c r="CR196" i="1"/>
  <c r="CR121" i="1"/>
  <c r="CS121" i="1" s="1"/>
  <c r="CT121" i="1" s="1"/>
  <c r="CU121" i="1" s="1"/>
  <c r="CV121" i="1" s="1"/>
  <c r="CR122" i="1"/>
  <c r="CR246" i="1"/>
  <c r="CR245" i="1"/>
  <c r="CR259" i="1"/>
  <c r="CS241" i="1"/>
  <c r="CR212" i="1"/>
  <c r="CR213" i="1"/>
  <c r="CR231" i="1"/>
  <c r="CS137" i="1"/>
  <c r="CT137" i="1" s="1"/>
  <c r="CS138" i="1"/>
  <c r="CR190" i="1"/>
  <c r="CR253" i="1"/>
  <c r="CR233" i="1"/>
  <c r="CR234" i="1"/>
  <c r="CR211" i="1"/>
  <c r="CR159" i="1"/>
  <c r="CR191" i="1"/>
  <c r="CR257" i="1"/>
  <c r="CR291" i="1"/>
  <c r="CR229" i="1"/>
  <c r="CR228" i="1"/>
  <c r="CR236" i="1"/>
  <c r="CR248" i="1"/>
  <c r="CR249" i="1"/>
  <c r="CR305" i="1"/>
  <c r="CR238" i="1"/>
  <c r="CR239" i="1"/>
  <c r="CR90" i="1"/>
  <c r="CR255" i="1"/>
  <c r="CS169" i="1"/>
  <c r="CR302" i="1"/>
  <c r="CR301" i="1"/>
  <c r="CR199" i="1"/>
  <c r="CR91" i="1"/>
  <c r="CR217" i="1"/>
  <c r="CS276" i="1" l="1"/>
  <c r="CS222" i="1"/>
  <c r="CT221" i="1" s="1"/>
  <c r="CS225" i="1"/>
  <c r="CS243" i="1"/>
  <c r="CS269" i="1"/>
  <c r="CS226" i="1"/>
  <c r="CS89" i="1"/>
  <c r="CS242" i="1"/>
  <c r="CS275" i="1"/>
  <c r="CS178" i="1"/>
  <c r="CS145" i="1"/>
  <c r="CS146" i="1"/>
  <c r="CS245" i="1"/>
  <c r="CS224" i="1"/>
  <c r="CS223" i="1"/>
  <c r="CT96" i="1"/>
  <c r="CS176" i="1"/>
  <c r="CS296" i="1"/>
  <c r="CS293" i="1"/>
  <c r="CS157" i="1"/>
  <c r="CS273" i="1"/>
  <c r="CS321" i="1"/>
  <c r="CT322" i="1" s="1"/>
  <c r="CS299" i="1"/>
  <c r="CS268" i="1"/>
  <c r="CS272" i="1"/>
  <c r="CS271" i="1"/>
  <c r="CS291" i="1"/>
  <c r="CS270" i="1"/>
  <c r="CS274" i="1"/>
  <c r="CU149" i="1"/>
  <c r="CS174" i="1"/>
  <c r="CT173" i="1" s="1"/>
  <c r="CS298" i="1"/>
  <c r="CS183" i="1"/>
  <c r="CS263" i="1"/>
  <c r="CS202" i="1"/>
  <c r="CS308" i="1"/>
  <c r="CS267" i="1"/>
  <c r="CS265" i="1"/>
  <c r="CS203" i="1"/>
  <c r="CS295" i="1"/>
  <c r="CS209" i="1"/>
  <c r="CS294" i="1"/>
  <c r="CT94" i="1"/>
  <c r="CT171" i="1"/>
  <c r="CS266" i="1"/>
  <c r="CS152" i="1"/>
  <c r="CS287" i="1"/>
  <c r="CT170" i="1"/>
  <c r="CS289" i="1"/>
  <c r="CS311" i="1"/>
  <c r="CS303" i="1"/>
  <c r="CS231" i="1"/>
  <c r="CS153" i="1"/>
  <c r="CS201" i="1"/>
  <c r="CS88" i="1"/>
  <c r="CT88" i="1" s="1"/>
  <c r="CU88" i="1" s="1"/>
  <c r="CV88" i="1" s="1"/>
  <c r="CW88" i="1" s="1"/>
  <c r="CX88" i="1" s="1"/>
  <c r="CY88" i="1" s="1"/>
  <c r="CZ88" i="1" s="1"/>
  <c r="DA88" i="1" s="1"/>
  <c r="DB88" i="1" s="1"/>
  <c r="DC88" i="1" s="1"/>
  <c r="DD88" i="1" s="1"/>
  <c r="DE88" i="1" s="1"/>
  <c r="DF88" i="1" s="1"/>
  <c r="DG88" i="1" s="1"/>
  <c r="DH88" i="1" s="1"/>
  <c r="DI88" i="1" s="1"/>
  <c r="DJ88" i="1" s="1"/>
  <c r="DK88" i="1" s="1"/>
  <c r="DL88" i="1" s="1"/>
  <c r="DM88" i="1" s="1"/>
  <c r="DN88" i="1" s="1"/>
  <c r="DO88" i="1" s="1"/>
  <c r="DP88" i="1" s="1"/>
  <c r="DQ88" i="1" s="1"/>
  <c r="DR88" i="1" s="1"/>
  <c r="DS88" i="1" s="1"/>
  <c r="DT88" i="1" s="1"/>
  <c r="DU88" i="1" s="1"/>
  <c r="DV88" i="1" s="1"/>
  <c r="DW88" i="1" s="1"/>
  <c r="DX88" i="1" s="1"/>
  <c r="DY88" i="1" s="1"/>
  <c r="DZ88" i="1" s="1"/>
  <c r="EA88" i="1" s="1"/>
  <c r="EB88" i="1" s="1"/>
  <c r="EC88" i="1" s="1"/>
  <c r="ED88" i="1" s="1"/>
  <c r="EE88" i="1" s="1"/>
  <c r="EF88" i="1" s="1"/>
  <c r="EG88" i="1" s="1"/>
  <c r="EH88" i="1" s="1"/>
  <c r="EI88" i="1" s="1"/>
  <c r="EJ88" i="1" s="1"/>
  <c r="EK88" i="1" s="1"/>
  <c r="EL88" i="1" s="1"/>
  <c r="EM88" i="1" s="1"/>
  <c r="EN88" i="1" s="1"/>
  <c r="EO88" i="1" s="1"/>
  <c r="EP88" i="1" s="1"/>
  <c r="EQ88" i="1" s="1"/>
  <c r="ER88" i="1" s="1"/>
  <c r="ES88" i="1" s="1"/>
  <c r="ET88" i="1" s="1"/>
  <c r="EU88" i="1" s="1"/>
  <c r="EV88" i="1" s="1"/>
  <c r="EW88" i="1" s="1"/>
  <c r="EX88" i="1" s="1"/>
  <c r="EY88" i="1" s="1"/>
  <c r="EZ88" i="1" s="1"/>
  <c r="FA88" i="1" s="1"/>
  <c r="FB88" i="1" s="1"/>
  <c r="FC88" i="1" s="1"/>
  <c r="FD88" i="1" s="1"/>
  <c r="FE88" i="1" s="1"/>
  <c r="FF88" i="1" s="1"/>
  <c r="FG88" i="1" s="1"/>
  <c r="FH88" i="1" s="1"/>
  <c r="FI88" i="1" s="1"/>
  <c r="FJ88" i="1" s="1"/>
  <c r="FK88" i="1" s="1"/>
  <c r="FL88" i="1" s="1"/>
  <c r="FM88" i="1" s="1"/>
  <c r="FN88" i="1" s="1"/>
  <c r="FO88" i="1" s="1"/>
  <c r="FP88" i="1" s="1"/>
  <c r="FQ88" i="1" s="1"/>
  <c r="FR88" i="1" s="1"/>
  <c r="FS88" i="1" s="1"/>
  <c r="FT88" i="1" s="1"/>
  <c r="FU88" i="1" s="1"/>
  <c r="FV88" i="1" s="1"/>
  <c r="FW88" i="1" s="1"/>
  <c r="FX88" i="1" s="1"/>
  <c r="FY88" i="1" s="1"/>
  <c r="FZ88" i="1" s="1"/>
  <c r="GA88" i="1" s="1"/>
  <c r="GB88" i="1" s="1"/>
  <c r="GC88" i="1" s="1"/>
  <c r="GD88" i="1" s="1"/>
  <c r="GE88" i="1" s="1"/>
  <c r="GF88" i="1" s="1"/>
  <c r="GG88" i="1" s="1"/>
  <c r="GH88" i="1" s="1"/>
  <c r="GI88" i="1" s="1"/>
  <c r="GJ88" i="1" s="1"/>
  <c r="GK88" i="1" s="1"/>
  <c r="GL88" i="1" s="1"/>
  <c r="GM88" i="1" s="1"/>
  <c r="GN88" i="1" s="1"/>
  <c r="GO88" i="1" s="1"/>
  <c r="GP88" i="1" s="1"/>
  <c r="GQ88" i="1" s="1"/>
  <c r="GR88" i="1" s="1"/>
  <c r="GS88" i="1" s="1"/>
  <c r="GT88" i="1" s="1"/>
  <c r="GU88" i="1" s="1"/>
  <c r="GV88" i="1" s="1"/>
  <c r="GW88" i="1" s="1"/>
  <c r="GX88" i="1" s="1"/>
  <c r="GY88" i="1" s="1"/>
  <c r="GZ88" i="1" s="1"/>
  <c r="HA88" i="1" s="1"/>
  <c r="HB88" i="1" s="1"/>
  <c r="HC88" i="1" s="1"/>
  <c r="HD88" i="1" s="1"/>
  <c r="HE88" i="1" s="1"/>
  <c r="HF88" i="1" s="1"/>
  <c r="HG88" i="1" s="1"/>
  <c r="HH88" i="1" s="1"/>
  <c r="HI88" i="1" s="1"/>
  <c r="HJ88" i="1" s="1"/>
  <c r="A90" i="25" s="1"/>
  <c r="CS181" i="1"/>
  <c r="CS261" i="1"/>
  <c r="CS297" i="1"/>
  <c r="CS313" i="1"/>
  <c r="CS309" i="1"/>
  <c r="CS156" i="1"/>
  <c r="CS286" i="1"/>
  <c r="CS219" i="1"/>
  <c r="CT220" i="1" s="1"/>
  <c r="CT106" i="1"/>
  <c r="CS262" i="1"/>
  <c r="CS196" i="1"/>
  <c r="CS207" i="1"/>
  <c r="CU130" i="1"/>
  <c r="CS257" i="1"/>
  <c r="CS182" i="1"/>
  <c r="CT242" i="1"/>
  <c r="CS193" i="1"/>
  <c r="CS236" i="1"/>
  <c r="CS159" i="1"/>
  <c r="CS175" i="1"/>
  <c r="CT107" i="1"/>
  <c r="CS154" i="1"/>
  <c r="CT110" i="1"/>
  <c r="CU110" i="1" s="1"/>
  <c r="CT111" i="1"/>
  <c r="CS217" i="1"/>
  <c r="CS255" i="1"/>
  <c r="CT108" i="1"/>
  <c r="CS188" i="1"/>
  <c r="A89" i="25"/>
  <c r="CS282" i="1"/>
  <c r="C89" i="25"/>
  <c r="HK87" i="1"/>
  <c r="K89" i="25" s="1"/>
  <c r="CS279" i="1"/>
  <c r="D89" i="25"/>
  <c r="B89" i="25"/>
  <c r="E89" i="25"/>
  <c r="CS305" i="1"/>
  <c r="CS285" i="1"/>
  <c r="CT150" i="1"/>
  <c r="CU150" i="1" s="1"/>
  <c r="CS185" i="1"/>
  <c r="CS155" i="1"/>
  <c r="CS186" i="1"/>
  <c r="CS218" i="1"/>
  <c r="CS264" i="1"/>
  <c r="CS184" i="1"/>
  <c r="CS259" i="1"/>
  <c r="CS180" i="1"/>
  <c r="CS179" i="1"/>
  <c r="CS238" i="1"/>
  <c r="CS230" i="1"/>
  <c r="CS192" i="1"/>
  <c r="CS208" i="1"/>
  <c r="CS99" i="1"/>
  <c r="CS98" i="1"/>
  <c r="CS162" i="1"/>
  <c r="CS198" i="1"/>
  <c r="CS211" i="1"/>
  <c r="CS205" i="1"/>
  <c r="CS133" i="1"/>
  <c r="CT133" i="1" s="1"/>
  <c r="CU133" i="1" s="1"/>
  <c r="CV133" i="1" s="1"/>
  <c r="CS213" i="1"/>
  <c r="CS194" i="1"/>
  <c r="CS317" i="1"/>
  <c r="CS319" i="1"/>
  <c r="CS307" i="1"/>
  <c r="CS248" i="1"/>
  <c r="CS320" i="1"/>
  <c r="CT321" i="1" s="1"/>
  <c r="CS190" i="1"/>
  <c r="CS304" i="1"/>
  <c r="CS251" i="1"/>
  <c r="CS234" i="1"/>
  <c r="CS161" i="1"/>
  <c r="CS164" i="1"/>
  <c r="CS215" i="1"/>
  <c r="CS281" i="1"/>
  <c r="CS301" i="1"/>
  <c r="CS228" i="1"/>
  <c r="CS247" i="1"/>
  <c r="CS166" i="1"/>
  <c r="CS292" i="1"/>
  <c r="CU129" i="1"/>
  <c r="CT169" i="1"/>
  <c r="CS310" i="1"/>
  <c r="CU131" i="1"/>
  <c r="CS254" i="1"/>
  <c r="CT274" i="1"/>
  <c r="CS177" i="1"/>
  <c r="CT177" i="1" s="1"/>
  <c r="CS227" i="1"/>
  <c r="CS103" i="1"/>
  <c r="CT103" i="1" s="1"/>
  <c r="CS104" i="1"/>
  <c r="CS91" i="1"/>
  <c r="CS92" i="1"/>
  <c r="CS199" i="1"/>
  <c r="CS200" i="1"/>
  <c r="CS239" i="1"/>
  <c r="CS240" i="1"/>
  <c r="CS244" i="1"/>
  <c r="CT244" i="1" s="1"/>
  <c r="CS314" i="1"/>
  <c r="CS212" i="1"/>
  <c r="CS122" i="1"/>
  <c r="CT122" i="1" s="1"/>
  <c r="CU122" i="1" s="1"/>
  <c r="CV122" i="1" s="1"/>
  <c r="CW122" i="1" s="1"/>
  <c r="CS123" i="1"/>
  <c r="CS143" i="1"/>
  <c r="CT143" i="1" s="1"/>
  <c r="CU143" i="1" s="1"/>
  <c r="CV143" i="1" s="1"/>
  <c r="CW143" i="1" s="1"/>
  <c r="CS144" i="1"/>
  <c r="CT172" i="1"/>
  <c r="CS300" i="1"/>
  <c r="CS134" i="1"/>
  <c r="CS135" i="1"/>
  <c r="CS232" i="1"/>
  <c r="CS158" i="1"/>
  <c r="CS237" i="1"/>
  <c r="CS256" i="1"/>
  <c r="CS197" i="1"/>
  <c r="CS160" i="1"/>
  <c r="CT95" i="1"/>
  <c r="CT225" i="1"/>
  <c r="CT138" i="1"/>
  <c r="CU138" i="1" s="1"/>
  <c r="CT139" i="1"/>
  <c r="CS229" i="1"/>
  <c r="CS290" i="1"/>
  <c r="CS246" i="1"/>
  <c r="CS278" i="1"/>
  <c r="CS277" i="1"/>
  <c r="CS283" i="1"/>
  <c r="CS284" i="1"/>
  <c r="CS167" i="1"/>
  <c r="CT168" i="1" s="1"/>
  <c r="CU128" i="1"/>
  <c r="CU127" i="1"/>
  <c r="CV127" i="1" s="1"/>
  <c r="CS195" i="1"/>
  <c r="G89" i="25"/>
  <c r="CS97" i="1"/>
  <c r="CS316" i="1"/>
  <c r="CS312" i="1"/>
  <c r="CS253" i="1"/>
  <c r="CS252" i="1"/>
  <c r="CS249" i="1"/>
  <c r="CS250" i="1"/>
  <c r="CS191" i="1"/>
  <c r="CS233" i="1"/>
  <c r="CS187" i="1"/>
  <c r="CS210" i="1"/>
  <c r="CS260" i="1"/>
  <c r="CS165" i="1"/>
  <c r="CS163" i="1"/>
  <c r="CS306" i="1"/>
  <c r="CS216" i="1"/>
  <c r="CS280" i="1"/>
  <c r="CS315" i="1"/>
  <c r="CS189" i="1"/>
  <c r="CS288" i="1"/>
  <c r="CS116" i="1"/>
  <c r="CT116" i="1" s="1"/>
  <c r="CU116" i="1" s="1"/>
  <c r="CV116" i="1" s="1"/>
  <c r="CW116" i="1" s="1"/>
  <c r="CX116" i="1" s="1"/>
  <c r="CS117" i="1"/>
  <c r="CS302" i="1"/>
  <c r="CS90" i="1"/>
  <c r="CS258" i="1"/>
  <c r="CS206" i="1"/>
  <c r="CS214" i="1"/>
  <c r="CS204" i="1"/>
  <c r="CS318" i="1"/>
  <c r="CS101" i="1"/>
  <c r="CT101" i="1" s="1"/>
  <c r="CS235" i="1"/>
  <c r="CT269" i="1" l="1"/>
  <c r="CT222" i="1"/>
  <c r="CT272" i="1"/>
  <c r="CT223" i="1"/>
  <c r="CT224" i="1"/>
  <c r="CT146" i="1"/>
  <c r="CT147" i="1"/>
  <c r="CT295" i="1"/>
  <c r="CT271" i="1"/>
  <c r="CT270" i="1"/>
  <c r="CT174" i="1"/>
  <c r="CT268" i="1"/>
  <c r="CT273" i="1"/>
  <c r="CU322" i="1"/>
  <c r="CT292" i="1"/>
  <c r="CV150" i="1"/>
  <c r="CT182" i="1"/>
  <c r="CT296" i="1"/>
  <c r="CT275" i="1"/>
  <c r="CT288" i="1"/>
  <c r="CT294" i="1"/>
  <c r="CT202" i="1"/>
  <c r="CT290" i="1"/>
  <c r="CT266" i="1"/>
  <c r="CT312" i="1"/>
  <c r="CU95" i="1"/>
  <c r="CT152" i="1"/>
  <c r="CT151" i="1"/>
  <c r="CT308" i="1"/>
  <c r="CT265" i="1"/>
  <c r="CT267" i="1"/>
  <c r="CT153" i="1"/>
  <c r="CT310" i="1"/>
  <c r="CU172" i="1"/>
  <c r="CU170" i="1"/>
  <c r="CT297" i="1"/>
  <c r="CT298" i="1"/>
  <c r="CT193" i="1"/>
  <c r="CT264" i="1"/>
  <c r="CT246" i="1"/>
  <c r="CT181" i="1"/>
  <c r="B90" i="25"/>
  <c r="F90" i="25"/>
  <c r="G90" i="25" s="1"/>
  <c r="CT286" i="1"/>
  <c r="D90" i="25"/>
  <c r="CV131" i="1"/>
  <c r="CT280" i="1"/>
  <c r="CU222" i="1"/>
  <c r="E90" i="25"/>
  <c r="C90" i="25"/>
  <c r="HK88" i="1"/>
  <c r="K90" i="25" s="1"/>
  <c r="CT302" i="1"/>
  <c r="CT158" i="1"/>
  <c r="CT208" i="1"/>
  <c r="CT218" i="1"/>
  <c r="CT219" i="1"/>
  <c r="CU220" i="1" s="1"/>
  <c r="CT210" i="1"/>
  <c r="CT195" i="1"/>
  <c r="CT304" i="1"/>
  <c r="CT156" i="1"/>
  <c r="CT263" i="1"/>
  <c r="CT179" i="1"/>
  <c r="CT237" i="1"/>
  <c r="CT262" i="1"/>
  <c r="CV130" i="1"/>
  <c r="CT216" i="1"/>
  <c r="CT206" i="1"/>
  <c r="CT229" i="1"/>
  <c r="CT214" i="1"/>
  <c r="CT175" i="1"/>
  <c r="CT309" i="1"/>
  <c r="CT163" i="1"/>
  <c r="CT300" i="1"/>
  <c r="CT155" i="1"/>
  <c r="CT189" i="1"/>
  <c r="CT191" i="1"/>
  <c r="CT256" i="1"/>
  <c r="CU108" i="1"/>
  <c r="CU107" i="1"/>
  <c r="CT293" i="1"/>
  <c r="CT184" i="1"/>
  <c r="CU112" i="1"/>
  <c r="CU111" i="1"/>
  <c r="CV111" i="1" s="1"/>
  <c r="CU171" i="1"/>
  <c r="CT160" i="1"/>
  <c r="CT233" i="1"/>
  <c r="CV129" i="1"/>
  <c r="CT176" i="1"/>
  <c r="CU109" i="1"/>
  <c r="CT204" i="1"/>
  <c r="CT299" i="1"/>
  <c r="CT260" i="1"/>
  <c r="CT212" i="1"/>
  <c r="CT165" i="1"/>
  <c r="CT167" i="1"/>
  <c r="CU168" i="1" s="1"/>
  <c r="CT235" i="1"/>
  <c r="CT248" i="1"/>
  <c r="CT258" i="1"/>
  <c r="CT154" i="1"/>
  <c r="CT291" i="1"/>
  <c r="CT318" i="1"/>
  <c r="CT254" i="1"/>
  <c r="CT185" i="1"/>
  <c r="CT180" i="1"/>
  <c r="CT183" i="1"/>
  <c r="CT315" i="1"/>
  <c r="CV132" i="1"/>
  <c r="CT209" i="1"/>
  <c r="CT99" i="1"/>
  <c r="CT245" i="1"/>
  <c r="CT278" i="1"/>
  <c r="CT192" i="1"/>
  <c r="CT313" i="1"/>
  <c r="CT239" i="1"/>
  <c r="CT320" i="1"/>
  <c r="CU321" i="1" s="1"/>
  <c r="CT178" i="1"/>
  <c r="CT190" i="1"/>
  <c r="CT259" i="1"/>
  <c r="CT255" i="1"/>
  <c r="CT261" i="1"/>
  <c r="CT284" i="1"/>
  <c r="CT252" i="1"/>
  <c r="CT161" i="1"/>
  <c r="CT215" i="1"/>
  <c r="CT200" i="1"/>
  <c r="CT228" i="1"/>
  <c r="CT283" i="1"/>
  <c r="CT234" i="1"/>
  <c r="CU139" i="1"/>
  <c r="CV139" i="1" s="1"/>
  <c r="CU140" i="1"/>
  <c r="CT92" i="1"/>
  <c r="CT93" i="1"/>
  <c r="CT253" i="1"/>
  <c r="CT277" i="1"/>
  <c r="CT276" i="1"/>
  <c r="CT199" i="1"/>
  <c r="CT91" i="1"/>
  <c r="CT279" i="1"/>
  <c r="CT317" i="1"/>
  <c r="CT198" i="1"/>
  <c r="CT197" i="1"/>
  <c r="CT194" i="1"/>
  <c r="CT232" i="1"/>
  <c r="CT311" i="1"/>
  <c r="CT100" i="1"/>
  <c r="CT205" i="1"/>
  <c r="CT247" i="1"/>
  <c r="CT117" i="1"/>
  <c r="CU117" i="1" s="1"/>
  <c r="CV117" i="1" s="1"/>
  <c r="CW117" i="1" s="1"/>
  <c r="CX117" i="1" s="1"/>
  <c r="CY117" i="1" s="1"/>
  <c r="CT118" i="1"/>
  <c r="CT250" i="1"/>
  <c r="CT251" i="1"/>
  <c r="CT157" i="1"/>
  <c r="CV128" i="1"/>
  <c r="CW128" i="1" s="1"/>
  <c r="CT164" i="1"/>
  <c r="CT287" i="1"/>
  <c r="CT238" i="1"/>
  <c r="CT282" i="1"/>
  <c r="CT135" i="1"/>
  <c r="CT136" i="1"/>
  <c r="CT144" i="1"/>
  <c r="CU144" i="1" s="1"/>
  <c r="CV144" i="1" s="1"/>
  <c r="CW144" i="1" s="1"/>
  <c r="CX144" i="1" s="1"/>
  <c r="CT145" i="1"/>
  <c r="CT211" i="1"/>
  <c r="CT257" i="1"/>
  <c r="CT243" i="1"/>
  <c r="CT89" i="1"/>
  <c r="CU89" i="1" s="1"/>
  <c r="CV89" i="1" s="1"/>
  <c r="CW89" i="1" s="1"/>
  <c r="CX89" i="1" s="1"/>
  <c r="CY89" i="1" s="1"/>
  <c r="CZ89" i="1" s="1"/>
  <c r="DA89" i="1" s="1"/>
  <c r="DB89" i="1" s="1"/>
  <c r="DC89" i="1" s="1"/>
  <c r="DD89" i="1" s="1"/>
  <c r="DE89" i="1" s="1"/>
  <c r="DF89" i="1" s="1"/>
  <c r="DG89" i="1" s="1"/>
  <c r="DH89" i="1" s="1"/>
  <c r="DI89" i="1" s="1"/>
  <c r="DJ89" i="1" s="1"/>
  <c r="DK89" i="1" s="1"/>
  <c r="DL89" i="1" s="1"/>
  <c r="DM89" i="1" s="1"/>
  <c r="DN89" i="1" s="1"/>
  <c r="DO89" i="1" s="1"/>
  <c r="DP89" i="1" s="1"/>
  <c r="DQ89" i="1" s="1"/>
  <c r="DR89" i="1" s="1"/>
  <c r="DS89" i="1" s="1"/>
  <c r="DT89" i="1" s="1"/>
  <c r="DU89" i="1" s="1"/>
  <c r="DV89" i="1" s="1"/>
  <c r="DW89" i="1" s="1"/>
  <c r="DX89" i="1" s="1"/>
  <c r="DY89" i="1" s="1"/>
  <c r="DZ89" i="1" s="1"/>
  <c r="EA89" i="1" s="1"/>
  <c r="EB89" i="1" s="1"/>
  <c r="EC89" i="1" s="1"/>
  <c r="ED89" i="1" s="1"/>
  <c r="EE89" i="1" s="1"/>
  <c r="EF89" i="1" s="1"/>
  <c r="EG89" i="1" s="1"/>
  <c r="EH89" i="1" s="1"/>
  <c r="EI89" i="1" s="1"/>
  <c r="EJ89" i="1" s="1"/>
  <c r="EK89" i="1" s="1"/>
  <c r="EL89" i="1" s="1"/>
  <c r="EM89" i="1" s="1"/>
  <c r="EN89" i="1" s="1"/>
  <c r="EO89" i="1" s="1"/>
  <c r="EP89" i="1" s="1"/>
  <c r="EQ89" i="1" s="1"/>
  <c r="ER89" i="1" s="1"/>
  <c r="ES89" i="1" s="1"/>
  <c r="ET89" i="1" s="1"/>
  <c r="EU89" i="1" s="1"/>
  <c r="EV89" i="1" s="1"/>
  <c r="EW89" i="1" s="1"/>
  <c r="EX89" i="1" s="1"/>
  <c r="EY89" i="1" s="1"/>
  <c r="EZ89" i="1" s="1"/>
  <c r="FA89" i="1" s="1"/>
  <c r="FB89" i="1" s="1"/>
  <c r="FC89" i="1" s="1"/>
  <c r="FD89" i="1" s="1"/>
  <c r="FE89" i="1" s="1"/>
  <c r="FF89" i="1" s="1"/>
  <c r="FG89" i="1" s="1"/>
  <c r="FH89" i="1" s="1"/>
  <c r="FI89" i="1" s="1"/>
  <c r="FJ89" i="1" s="1"/>
  <c r="FK89" i="1" s="1"/>
  <c r="FL89" i="1" s="1"/>
  <c r="FM89" i="1" s="1"/>
  <c r="FN89" i="1" s="1"/>
  <c r="FO89" i="1" s="1"/>
  <c r="FP89" i="1" s="1"/>
  <c r="FQ89" i="1" s="1"/>
  <c r="FR89" i="1" s="1"/>
  <c r="FS89" i="1" s="1"/>
  <c r="FT89" i="1" s="1"/>
  <c r="FU89" i="1" s="1"/>
  <c r="FV89" i="1" s="1"/>
  <c r="FW89" i="1" s="1"/>
  <c r="FX89" i="1" s="1"/>
  <c r="FY89" i="1" s="1"/>
  <c r="FZ89" i="1" s="1"/>
  <c r="GA89" i="1" s="1"/>
  <c r="GB89" i="1" s="1"/>
  <c r="GC89" i="1" s="1"/>
  <c r="GD89" i="1" s="1"/>
  <c r="GE89" i="1" s="1"/>
  <c r="GF89" i="1" s="1"/>
  <c r="GG89" i="1" s="1"/>
  <c r="GH89" i="1" s="1"/>
  <c r="GI89" i="1" s="1"/>
  <c r="GJ89" i="1" s="1"/>
  <c r="GK89" i="1" s="1"/>
  <c r="GL89" i="1" s="1"/>
  <c r="GM89" i="1" s="1"/>
  <c r="GN89" i="1" s="1"/>
  <c r="GO89" i="1" s="1"/>
  <c r="GP89" i="1" s="1"/>
  <c r="GQ89" i="1" s="1"/>
  <c r="GR89" i="1" s="1"/>
  <c r="GS89" i="1" s="1"/>
  <c r="GT89" i="1" s="1"/>
  <c r="GU89" i="1" s="1"/>
  <c r="GV89" i="1" s="1"/>
  <c r="GW89" i="1" s="1"/>
  <c r="GX89" i="1" s="1"/>
  <c r="GY89" i="1" s="1"/>
  <c r="GZ89" i="1" s="1"/>
  <c r="HA89" i="1" s="1"/>
  <c r="HB89" i="1" s="1"/>
  <c r="HC89" i="1" s="1"/>
  <c r="HD89" i="1" s="1"/>
  <c r="HE89" i="1" s="1"/>
  <c r="HF89" i="1" s="1"/>
  <c r="HG89" i="1" s="1"/>
  <c r="HH89" i="1" s="1"/>
  <c r="HI89" i="1" s="1"/>
  <c r="HJ89" i="1" s="1"/>
  <c r="CT90" i="1"/>
  <c r="CT162" i="1"/>
  <c r="CT306" i="1"/>
  <c r="CT307" i="1"/>
  <c r="CT249" i="1"/>
  <c r="CT285" i="1"/>
  <c r="CU169" i="1"/>
  <c r="CT281" i="1"/>
  <c r="CT196" i="1"/>
  <c r="CT236" i="1"/>
  <c r="CT134" i="1"/>
  <c r="CU134" i="1" s="1"/>
  <c r="CV134" i="1" s="1"/>
  <c r="CT314" i="1"/>
  <c r="CT104" i="1"/>
  <c r="CU104" i="1" s="1"/>
  <c r="CT105" i="1"/>
  <c r="CU173" i="1"/>
  <c r="CT303" i="1"/>
  <c r="CT187" i="1"/>
  <c r="CT186" i="1"/>
  <c r="CT316" i="1"/>
  <c r="CT319" i="1"/>
  <c r="CT213" i="1"/>
  <c r="CT188" i="1"/>
  <c r="CT203" i="1"/>
  <c r="CT217" i="1"/>
  <c r="CT301" i="1"/>
  <c r="CT97" i="1"/>
  <c r="CU97" i="1" s="1"/>
  <c r="CT98" i="1"/>
  <c r="CT166" i="1"/>
  <c r="CT159" i="1"/>
  <c r="CT305" i="1"/>
  <c r="CT289" i="1"/>
  <c r="CT102" i="1"/>
  <c r="CU102" i="1" s="1"/>
  <c r="CT123" i="1"/>
  <c r="CU123" i="1" s="1"/>
  <c r="CV123" i="1" s="1"/>
  <c r="CW123" i="1" s="1"/>
  <c r="CX123" i="1" s="1"/>
  <c r="CT124" i="1"/>
  <c r="CT241" i="1"/>
  <c r="CT240" i="1"/>
  <c r="CU221" i="1"/>
  <c r="CT201" i="1"/>
  <c r="CT230" i="1"/>
  <c r="CT227" i="1"/>
  <c r="CT226" i="1"/>
  <c r="CT207" i="1"/>
  <c r="CT231" i="1"/>
  <c r="CU224" i="1" l="1"/>
  <c r="CU223" i="1"/>
  <c r="CU225" i="1"/>
  <c r="CU174" i="1"/>
  <c r="CU151" i="1"/>
  <c r="CU271" i="1"/>
  <c r="CU296" i="1"/>
  <c r="CU270" i="1"/>
  <c r="CW130" i="1"/>
  <c r="CU268" i="1"/>
  <c r="CU147" i="1"/>
  <c r="CU148" i="1"/>
  <c r="CU272" i="1"/>
  <c r="CU269" i="1"/>
  <c r="CU295" i="1"/>
  <c r="CU273" i="1"/>
  <c r="CV273" i="1" s="1"/>
  <c r="CU274" i="1"/>
  <c r="CU267" i="1"/>
  <c r="CU207" i="1"/>
  <c r="CU266" i="1"/>
  <c r="CV322" i="1"/>
  <c r="CU293" i="1"/>
  <c r="CU265" i="1"/>
  <c r="CU152" i="1"/>
  <c r="CU245" i="1"/>
  <c r="CU201" i="1"/>
  <c r="CU289" i="1"/>
  <c r="CU203" i="1"/>
  <c r="CU153" i="1"/>
  <c r="CW132" i="1"/>
  <c r="CU291" i="1"/>
  <c r="CU181" i="1"/>
  <c r="CU311" i="1"/>
  <c r="CU194" i="1"/>
  <c r="CU298" i="1"/>
  <c r="CU309" i="1"/>
  <c r="CU297" i="1"/>
  <c r="CU100" i="1"/>
  <c r="CV109" i="1"/>
  <c r="CU264" i="1"/>
  <c r="CU263" i="1"/>
  <c r="CU257" i="1"/>
  <c r="CV171" i="1"/>
  <c r="CU211" i="1"/>
  <c r="CU209" i="1"/>
  <c r="CU318" i="1"/>
  <c r="CV172" i="1"/>
  <c r="CU261" i="1"/>
  <c r="CU190" i="1"/>
  <c r="CU216" i="1"/>
  <c r="CU287" i="1"/>
  <c r="CU159" i="1"/>
  <c r="CU259" i="1"/>
  <c r="CU154" i="1"/>
  <c r="CU236" i="1"/>
  <c r="CU192" i="1"/>
  <c r="CU239" i="1"/>
  <c r="CU162" i="1"/>
  <c r="CU303" i="1"/>
  <c r="CU157" i="1"/>
  <c r="CU213" i="1"/>
  <c r="CU238" i="1"/>
  <c r="CU155" i="1"/>
  <c r="CU305" i="1"/>
  <c r="CU219" i="1"/>
  <c r="CV220" i="1" s="1"/>
  <c r="CU176" i="1"/>
  <c r="CU193" i="1"/>
  <c r="CU314" i="1"/>
  <c r="CU215" i="1"/>
  <c r="CU183" i="1"/>
  <c r="CU316" i="1"/>
  <c r="CV221" i="1"/>
  <c r="CU164" i="1"/>
  <c r="CU294" i="1"/>
  <c r="CV269" i="1"/>
  <c r="CU301" i="1"/>
  <c r="CU292" i="1"/>
  <c r="CU180" i="1"/>
  <c r="CU177" i="1"/>
  <c r="CU234" i="1"/>
  <c r="CU205" i="1"/>
  <c r="CU299" i="1"/>
  <c r="CV112" i="1"/>
  <c r="CW112" i="1" s="1"/>
  <c r="CV113" i="1"/>
  <c r="CV110" i="1"/>
  <c r="CV169" i="1"/>
  <c r="CU191" i="1"/>
  <c r="CU189" i="1"/>
  <c r="CU166" i="1"/>
  <c r="CV108" i="1"/>
  <c r="CU255" i="1"/>
  <c r="CU175" i="1"/>
  <c r="CU312" i="1"/>
  <c r="CU256" i="1"/>
  <c r="CU248" i="1"/>
  <c r="CU246" i="1"/>
  <c r="CU184" i="1"/>
  <c r="CU182" i="1"/>
  <c r="CU253" i="1"/>
  <c r="CU92" i="1"/>
  <c r="CW131" i="1"/>
  <c r="CX131" i="1" s="1"/>
  <c r="CU281" i="1"/>
  <c r="CU279" i="1"/>
  <c r="CU231" i="1"/>
  <c r="CU262" i="1"/>
  <c r="CU250" i="1"/>
  <c r="CU260" i="1"/>
  <c r="CU310" i="1"/>
  <c r="CU237" i="1"/>
  <c r="CU178" i="1"/>
  <c r="CU179" i="1"/>
  <c r="CU227" i="1"/>
  <c r="CU200" i="1"/>
  <c r="CU280" i="1"/>
  <c r="CU230" i="1"/>
  <c r="F91" i="25"/>
  <c r="G91" i="25" s="1"/>
  <c r="HK89" i="1"/>
  <c r="K91" i="25" s="1"/>
  <c r="A91" i="25"/>
  <c r="C91" i="25"/>
  <c r="D91" i="25"/>
  <c r="B91" i="25"/>
  <c r="E91" i="25"/>
  <c r="CU135" i="1"/>
  <c r="CV135" i="1" s="1"/>
  <c r="CW135" i="1" s="1"/>
  <c r="CU197" i="1"/>
  <c r="CU93" i="1"/>
  <c r="CU94" i="1"/>
  <c r="CV140" i="1"/>
  <c r="CW140" i="1" s="1"/>
  <c r="CV141" i="1"/>
  <c r="CU204" i="1"/>
  <c r="CU186" i="1"/>
  <c r="CU185" i="1"/>
  <c r="CU199" i="1"/>
  <c r="CU198" i="1"/>
  <c r="CV198" i="1" s="1"/>
  <c r="CU285" i="1"/>
  <c r="CU286" i="1"/>
  <c r="CU304" i="1"/>
  <c r="CU247" i="1"/>
  <c r="CU103" i="1"/>
  <c r="CV103" i="1" s="1"/>
  <c r="CU249" i="1"/>
  <c r="CU282" i="1"/>
  <c r="CU202" i="1"/>
  <c r="CU235" i="1"/>
  <c r="CU317" i="1"/>
  <c r="CU210" i="1"/>
  <c r="CU290" i="1"/>
  <c r="CU313" i="1"/>
  <c r="CU226" i="1"/>
  <c r="CU288" i="1"/>
  <c r="CV173" i="1"/>
  <c r="CU196" i="1"/>
  <c r="CU251" i="1"/>
  <c r="CU214" i="1"/>
  <c r="CU315" i="1"/>
  <c r="CU276" i="1"/>
  <c r="CU275" i="1"/>
  <c r="CU212" i="1"/>
  <c r="CU283" i="1"/>
  <c r="CU244" i="1"/>
  <c r="CU243" i="1"/>
  <c r="CU105" i="1"/>
  <c r="CV105" i="1" s="1"/>
  <c r="CU106" i="1"/>
  <c r="CU165" i="1"/>
  <c r="CV224" i="1"/>
  <c r="CU229" i="1"/>
  <c r="CU161" i="1"/>
  <c r="CU277" i="1"/>
  <c r="CU258" i="1"/>
  <c r="CU167" i="1"/>
  <c r="CU208" i="1"/>
  <c r="CU240" i="1"/>
  <c r="CU160" i="1"/>
  <c r="CU300" i="1"/>
  <c r="CU96" i="1"/>
  <c r="CV96" i="1" s="1"/>
  <c r="CU306" i="1"/>
  <c r="CU145" i="1"/>
  <c r="CV145" i="1" s="1"/>
  <c r="CW145" i="1" s="1"/>
  <c r="CX145" i="1" s="1"/>
  <c r="CY145" i="1" s="1"/>
  <c r="CU146" i="1"/>
  <c r="CV222" i="1"/>
  <c r="CU278" i="1"/>
  <c r="CV170" i="1"/>
  <c r="CU195" i="1"/>
  <c r="CU158" i="1"/>
  <c r="CW129" i="1"/>
  <c r="CX129" i="1" s="1"/>
  <c r="CW134" i="1"/>
  <c r="CW133" i="1"/>
  <c r="CU98" i="1"/>
  <c r="CV98" i="1" s="1"/>
  <c r="CU99" i="1"/>
  <c r="CU307" i="1"/>
  <c r="CU308" i="1"/>
  <c r="CU241" i="1"/>
  <c r="CU242" i="1"/>
  <c r="CU284" i="1"/>
  <c r="CU206" i="1"/>
  <c r="CU232" i="1"/>
  <c r="CU302" i="1"/>
  <c r="CU156" i="1"/>
  <c r="CU252" i="1"/>
  <c r="CU254" i="1"/>
  <c r="CU187" i="1"/>
  <c r="CU217" i="1"/>
  <c r="CU218" i="1"/>
  <c r="CU124" i="1"/>
  <c r="CV124" i="1" s="1"/>
  <c r="CW124" i="1" s="1"/>
  <c r="CX124" i="1" s="1"/>
  <c r="CY124" i="1" s="1"/>
  <c r="CU125" i="1"/>
  <c r="CU188" i="1"/>
  <c r="CU319" i="1"/>
  <c r="CU320" i="1"/>
  <c r="CU101" i="1"/>
  <c r="CU90" i="1"/>
  <c r="CV90" i="1" s="1"/>
  <c r="CW90" i="1" s="1"/>
  <c r="CX90" i="1" s="1"/>
  <c r="CY90" i="1" s="1"/>
  <c r="CZ90" i="1" s="1"/>
  <c r="DA90" i="1" s="1"/>
  <c r="DB90" i="1" s="1"/>
  <c r="DC90" i="1" s="1"/>
  <c r="DD90" i="1" s="1"/>
  <c r="DE90" i="1" s="1"/>
  <c r="DF90" i="1" s="1"/>
  <c r="DG90" i="1" s="1"/>
  <c r="DH90" i="1" s="1"/>
  <c r="DI90" i="1" s="1"/>
  <c r="DJ90" i="1" s="1"/>
  <c r="DK90" i="1" s="1"/>
  <c r="DL90" i="1" s="1"/>
  <c r="DM90" i="1" s="1"/>
  <c r="DN90" i="1" s="1"/>
  <c r="DO90" i="1" s="1"/>
  <c r="DP90" i="1" s="1"/>
  <c r="DQ90" i="1" s="1"/>
  <c r="DR90" i="1" s="1"/>
  <c r="DS90" i="1" s="1"/>
  <c r="DT90" i="1" s="1"/>
  <c r="DU90" i="1" s="1"/>
  <c r="DV90" i="1" s="1"/>
  <c r="DW90" i="1" s="1"/>
  <c r="DX90" i="1" s="1"/>
  <c r="DY90" i="1" s="1"/>
  <c r="DZ90" i="1" s="1"/>
  <c r="EA90" i="1" s="1"/>
  <c r="EB90" i="1" s="1"/>
  <c r="EC90" i="1" s="1"/>
  <c r="ED90" i="1" s="1"/>
  <c r="EE90" i="1" s="1"/>
  <c r="EF90" i="1" s="1"/>
  <c r="EG90" i="1" s="1"/>
  <c r="EH90" i="1" s="1"/>
  <c r="EI90" i="1" s="1"/>
  <c r="EJ90" i="1" s="1"/>
  <c r="EK90" i="1" s="1"/>
  <c r="EL90" i="1" s="1"/>
  <c r="EM90" i="1" s="1"/>
  <c r="EN90" i="1" s="1"/>
  <c r="EO90" i="1" s="1"/>
  <c r="EP90" i="1" s="1"/>
  <c r="EQ90" i="1" s="1"/>
  <c r="ER90" i="1" s="1"/>
  <c r="ES90" i="1" s="1"/>
  <c r="ET90" i="1" s="1"/>
  <c r="EU90" i="1" s="1"/>
  <c r="EV90" i="1" s="1"/>
  <c r="EW90" i="1" s="1"/>
  <c r="EX90" i="1" s="1"/>
  <c r="EY90" i="1" s="1"/>
  <c r="EZ90" i="1" s="1"/>
  <c r="FA90" i="1" s="1"/>
  <c r="FB90" i="1" s="1"/>
  <c r="FC90" i="1" s="1"/>
  <c r="FD90" i="1" s="1"/>
  <c r="FE90" i="1" s="1"/>
  <c r="FF90" i="1" s="1"/>
  <c r="FG90" i="1" s="1"/>
  <c r="FH90" i="1" s="1"/>
  <c r="FI90" i="1" s="1"/>
  <c r="FJ90" i="1" s="1"/>
  <c r="FK90" i="1" s="1"/>
  <c r="FL90" i="1" s="1"/>
  <c r="FM90" i="1" s="1"/>
  <c r="FN90" i="1" s="1"/>
  <c r="FO90" i="1" s="1"/>
  <c r="FP90" i="1" s="1"/>
  <c r="FQ90" i="1" s="1"/>
  <c r="FR90" i="1" s="1"/>
  <c r="FS90" i="1" s="1"/>
  <c r="FT90" i="1" s="1"/>
  <c r="FU90" i="1" s="1"/>
  <c r="FV90" i="1" s="1"/>
  <c r="FW90" i="1" s="1"/>
  <c r="FX90" i="1" s="1"/>
  <c r="FY90" i="1" s="1"/>
  <c r="FZ90" i="1" s="1"/>
  <c r="GA90" i="1" s="1"/>
  <c r="GB90" i="1" s="1"/>
  <c r="GC90" i="1" s="1"/>
  <c r="GD90" i="1" s="1"/>
  <c r="GE90" i="1" s="1"/>
  <c r="GF90" i="1" s="1"/>
  <c r="GG90" i="1" s="1"/>
  <c r="GH90" i="1" s="1"/>
  <c r="GI90" i="1" s="1"/>
  <c r="GJ90" i="1" s="1"/>
  <c r="GK90" i="1" s="1"/>
  <c r="GL90" i="1" s="1"/>
  <c r="GM90" i="1" s="1"/>
  <c r="GN90" i="1" s="1"/>
  <c r="GO90" i="1" s="1"/>
  <c r="GP90" i="1" s="1"/>
  <c r="GQ90" i="1" s="1"/>
  <c r="GR90" i="1" s="1"/>
  <c r="GS90" i="1" s="1"/>
  <c r="GT90" i="1" s="1"/>
  <c r="GU90" i="1" s="1"/>
  <c r="GV90" i="1" s="1"/>
  <c r="GW90" i="1" s="1"/>
  <c r="GX90" i="1" s="1"/>
  <c r="GY90" i="1" s="1"/>
  <c r="GZ90" i="1" s="1"/>
  <c r="HA90" i="1" s="1"/>
  <c r="HB90" i="1" s="1"/>
  <c r="HC90" i="1" s="1"/>
  <c r="HD90" i="1" s="1"/>
  <c r="HE90" i="1" s="1"/>
  <c r="HF90" i="1" s="1"/>
  <c r="HG90" i="1" s="1"/>
  <c r="HH90" i="1" s="1"/>
  <c r="HI90" i="1" s="1"/>
  <c r="HJ90" i="1" s="1"/>
  <c r="CU136" i="1"/>
  <c r="CU137" i="1"/>
  <c r="CU118" i="1"/>
  <c r="CV118" i="1" s="1"/>
  <c r="CW118" i="1" s="1"/>
  <c r="CX118" i="1" s="1"/>
  <c r="CY118" i="1" s="1"/>
  <c r="CZ118" i="1" s="1"/>
  <c r="CU119" i="1"/>
  <c r="CU163" i="1"/>
  <c r="CU91" i="1"/>
  <c r="CU233" i="1"/>
  <c r="CU228" i="1"/>
  <c r="CV182" i="1" l="1"/>
  <c r="CV262" i="1"/>
  <c r="CV223" i="1"/>
  <c r="CV174" i="1"/>
  <c r="CV270" i="1"/>
  <c r="CW270" i="1" s="1"/>
  <c r="CV272" i="1"/>
  <c r="CV151" i="1"/>
  <c r="CV268" i="1"/>
  <c r="CV267" i="1"/>
  <c r="CV271" i="1"/>
  <c r="CV294" i="1"/>
  <c r="CV296" i="1"/>
  <c r="CV266" i="1"/>
  <c r="CV149" i="1"/>
  <c r="CV148" i="1"/>
  <c r="CV297" i="1"/>
  <c r="CV265" i="1"/>
  <c r="CV152" i="1"/>
  <c r="CW151" i="1" s="1"/>
  <c r="CV264" i="1"/>
  <c r="CW265" i="1" s="1"/>
  <c r="CV310" i="1"/>
  <c r="CV202" i="1"/>
  <c r="CV304" i="1"/>
  <c r="CV298" i="1"/>
  <c r="CV101" i="1"/>
  <c r="CV295" i="1"/>
  <c r="CW110" i="1"/>
  <c r="CV292" i="1"/>
  <c r="CV317" i="1"/>
  <c r="CV153" i="1"/>
  <c r="CV210" i="1"/>
  <c r="CW222" i="1"/>
  <c r="CW272" i="1"/>
  <c r="CV293" i="1"/>
  <c r="CV215" i="1"/>
  <c r="CV260" i="1"/>
  <c r="CV154" i="1"/>
  <c r="CV239" i="1"/>
  <c r="CV288" i="1"/>
  <c r="CV313" i="1"/>
  <c r="CV176" i="1"/>
  <c r="CV191" i="1"/>
  <c r="CV247" i="1"/>
  <c r="CV204" i="1"/>
  <c r="CV206" i="1"/>
  <c r="CV237" i="1"/>
  <c r="CV156" i="1"/>
  <c r="CV158" i="1"/>
  <c r="CV193" i="1"/>
  <c r="CV212" i="1"/>
  <c r="CV238" i="1"/>
  <c r="CV178" i="1"/>
  <c r="CV302" i="1"/>
  <c r="CV315" i="1"/>
  <c r="CV177" i="1"/>
  <c r="CV175" i="1"/>
  <c r="CW174" i="1" s="1"/>
  <c r="CV163" i="1"/>
  <c r="CV165" i="1"/>
  <c r="CV235" i="1"/>
  <c r="CW269" i="1"/>
  <c r="CV195" i="1"/>
  <c r="CV279" i="1"/>
  <c r="CV249" i="1"/>
  <c r="CV254" i="1"/>
  <c r="CW109" i="1"/>
  <c r="CV91" i="1"/>
  <c r="CW91" i="1" s="1"/>
  <c r="CX91" i="1" s="1"/>
  <c r="CY91" i="1" s="1"/>
  <c r="CZ91" i="1" s="1"/>
  <c r="DA91" i="1" s="1"/>
  <c r="DB91" i="1" s="1"/>
  <c r="DC91" i="1" s="1"/>
  <c r="DD91" i="1" s="1"/>
  <c r="DE91" i="1" s="1"/>
  <c r="DF91" i="1" s="1"/>
  <c r="DG91" i="1" s="1"/>
  <c r="DH91" i="1" s="1"/>
  <c r="DI91" i="1" s="1"/>
  <c r="DJ91" i="1" s="1"/>
  <c r="DK91" i="1" s="1"/>
  <c r="DL91" i="1" s="1"/>
  <c r="DM91" i="1" s="1"/>
  <c r="DN91" i="1" s="1"/>
  <c r="DO91" i="1" s="1"/>
  <c r="DP91" i="1" s="1"/>
  <c r="DQ91" i="1" s="1"/>
  <c r="DR91" i="1" s="1"/>
  <c r="DS91" i="1" s="1"/>
  <c r="DT91" i="1" s="1"/>
  <c r="DU91" i="1" s="1"/>
  <c r="DV91" i="1" s="1"/>
  <c r="DW91" i="1" s="1"/>
  <c r="DX91" i="1" s="1"/>
  <c r="DY91" i="1" s="1"/>
  <c r="DZ91" i="1" s="1"/>
  <c r="EA91" i="1" s="1"/>
  <c r="EB91" i="1" s="1"/>
  <c r="EC91" i="1" s="1"/>
  <c r="ED91" i="1" s="1"/>
  <c r="EE91" i="1" s="1"/>
  <c r="EF91" i="1" s="1"/>
  <c r="EG91" i="1" s="1"/>
  <c r="EH91" i="1" s="1"/>
  <c r="EI91" i="1" s="1"/>
  <c r="EJ91" i="1" s="1"/>
  <c r="EK91" i="1" s="1"/>
  <c r="EL91" i="1" s="1"/>
  <c r="EM91" i="1" s="1"/>
  <c r="EN91" i="1" s="1"/>
  <c r="EO91" i="1" s="1"/>
  <c r="EP91" i="1" s="1"/>
  <c r="EQ91" i="1" s="1"/>
  <c r="ER91" i="1" s="1"/>
  <c r="ES91" i="1" s="1"/>
  <c r="ET91" i="1" s="1"/>
  <c r="EU91" i="1" s="1"/>
  <c r="EV91" i="1" s="1"/>
  <c r="EW91" i="1" s="1"/>
  <c r="EX91" i="1" s="1"/>
  <c r="EY91" i="1" s="1"/>
  <c r="EZ91" i="1" s="1"/>
  <c r="FA91" i="1" s="1"/>
  <c r="FB91" i="1" s="1"/>
  <c r="FC91" i="1" s="1"/>
  <c r="FD91" i="1" s="1"/>
  <c r="FE91" i="1" s="1"/>
  <c r="FF91" i="1" s="1"/>
  <c r="FG91" i="1" s="1"/>
  <c r="FH91" i="1" s="1"/>
  <c r="FI91" i="1" s="1"/>
  <c r="FJ91" i="1" s="1"/>
  <c r="FK91" i="1" s="1"/>
  <c r="FL91" i="1" s="1"/>
  <c r="FM91" i="1" s="1"/>
  <c r="FN91" i="1" s="1"/>
  <c r="FO91" i="1" s="1"/>
  <c r="FP91" i="1" s="1"/>
  <c r="FQ91" i="1" s="1"/>
  <c r="FR91" i="1" s="1"/>
  <c r="FS91" i="1" s="1"/>
  <c r="FT91" i="1" s="1"/>
  <c r="FU91" i="1" s="1"/>
  <c r="FV91" i="1" s="1"/>
  <c r="FW91" i="1" s="1"/>
  <c r="FX91" i="1" s="1"/>
  <c r="FY91" i="1" s="1"/>
  <c r="FZ91" i="1" s="1"/>
  <c r="GA91" i="1" s="1"/>
  <c r="GB91" i="1" s="1"/>
  <c r="GC91" i="1" s="1"/>
  <c r="GD91" i="1" s="1"/>
  <c r="GE91" i="1" s="1"/>
  <c r="GF91" i="1" s="1"/>
  <c r="GG91" i="1" s="1"/>
  <c r="GH91" i="1" s="1"/>
  <c r="GI91" i="1" s="1"/>
  <c r="GJ91" i="1" s="1"/>
  <c r="GK91" i="1" s="1"/>
  <c r="GL91" i="1" s="1"/>
  <c r="GM91" i="1" s="1"/>
  <c r="GN91" i="1" s="1"/>
  <c r="GO91" i="1" s="1"/>
  <c r="GP91" i="1" s="1"/>
  <c r="GQ91" i="1" s="1"/>
  <c r="GR91" i="1" s="1"/>
  <c r="GS91" i="1" s="1"/>
  <c r="GT91" i="1" s="1"/>
  <c r="GU91" i="1" s="1"/>
  <c r="GV91" i="1" s="1"/>
  <c r="GW91" i="1" s="1"/>
  <c r="GX91" i="1" s="1"/>
  <c r="GY91" i="1" s="1"/>
  <c r="GZ91" i="1" s="1"/>
  <c r="HA91" i="1" s="1"/>
  <c r="HB91" i="1" s="1"/>
  <c r="HC91" i="1" s="1"/>
  <c r="HD91" i="1" s="1"/>
  <c r="HE91" i="1" s="1"/>
  <c r="HF91" i="1" s="1"/>
  <c r="HG91" i="1" s="1"/>
  <c r="HH91" i="1" s="1"/>
  <c r="HI91" i="1" s="1"/>
  <c r="HJ91" i="1" s="1"/>
  <c r="CV190" i="1"/>
  <c r="CV312" i="1"/>
  <c r="CV192" i="1"/>
  <c r="CW113" i="1"/>
  <c r="CX113" i="1" s="1"/>
  <c r="CW114" i="1"/>
  <c r="CV280" i="1"/>
  <c r="CV261" i="1"/>
  <c r="CV93" i="1"/>
  <c r="CV263" i="1"/>
  <c r="CV194" i="1"/>
  <c r="CV256" i="1"/>
  <c r="CW111" i="1"/>
  <c r="CV311" i="1"/>
  <c r="CV244" i="1"/>
  <c r="CV226" i="1"/>
  <c r="CV183" i="1"/>
  <c r="CV287" i="1"/>
  <c r="CV181" i="1"/>
  <c r="CV305" i="1"/>
  <c r="CW266" i="1"/>
  <c r="CV255" i="1"/>
  <c r="CV218" i="1"/>
  <c r="CV242" i="1"/>
  <c r="CV286" i="1"/>
  <c r="CV284" i="1"/>
  <c r="CV213" i="1"/>
  <c r="CV319" i="1"/>
  <c r="CV159" i="1"/>
  <c r="CV104" i="1"/>
  <c r="CW104" i="1" s="1"/>
  <c r="CV179" i="1"/>
  <c r="CV180" i="1"/>
  <c r="CX134" i="1"/>
  <c r="CV316" i="1"/>
  <c r="CV214" i="1"/>
  <c r="CV225" i="1"/>
  <c r="CW224" i="1" s="1"/>
  <c r="CV232" i="1"/>
  <c r="CV166" i="1"/>
  <c r="CV211" i="1"/>
  <c r="CV251" i="1"/>
  <c r="CV289" i="1"/>
  <c r="CV282" i="1"/>
  <c r="CV228" i="1"/>
  <c r="CV187" i="1"/>
  <c r="CV314" i="1"/>
  <c r="CV207" i="1"/>
  <c r="CV161" i="1"/>
  <c r="CV276" i="1"/>
  <c r="CV99" i="1"/>
  <c r="CW99" i="1" s="1"/>
  <c r="CW173" i="1"/>
  <c r="CV201" i="1"/>
  <c r="CV233" i="1"/>
  <c r="CV307" i="1"/>
  <c r="CV281" i="1"/>
  <c r="CV203" i="1"/>
  <c r="CV229" i="1"/>
  <c r="CV243" i="1"/>
  <c r="CV275" i="1"/>
  <c r="CV274" i="1"/>
  <c r="CV155" i="1"/>
  <c r="CV231" i="1"/>
  <c r="CW141" i="1"/>
  <c r="CX141" i="1" s="1"/>
  <c r="CW142" i="1"/>
  <c r="CV125" i="1"/>
  <c r="CW125" i="1" s="1"/>
  <c r="CX125" i="1" s="1"/>
  <c r="CY125" i="1" s="1"/>
  <c r="CZ125" i="1" s="1"/>
  <c r="CV126" i="1"/>
  <c r="CV219" i="1"/>
  <c r="CV234" i="1"/>
  <c r="CX135" i="1"/>
  <c r="CV246" i="1"/>
  <c r="CX130" i="1"/>
  <c r="CV300" i="1"/>
  <c r="CV299" i="1"/>
  <c r="CV318" i="1"/>
  <c r="CV258" i="1"/>
  <c r="CV259" i="1"/>
  <c r="CV196" i="1"/>
  <c r="CV301" i="1"/>
  <c r="CV257" i="1"/>
  <c r="CV97" i="1"/>
  <c r="CW97" i="1" s="1"/>
  <c r="CV199" i="1"/>
  <c r="CV94" i="1"/>
  <c r="CV95" i="1"/>
  <c r="CV119" i="1"/>
  <c r="CW119" i="1" s="1"/>
  <c r="CX119" i="1" s="1"/>
  <c r="CY119" i="1" s="1"/>
  <c r="CZ119" i="1" s="1"/>
  <c r="DA119" i="1" s="1"/>
  <c r="CV120" i="1"/>
  <c r="CV164" i="1"/>
  <c r="CV320" i="1"/>
  <c r="CV321" i="1"/>
  <c r="CV252" i="1"/>
  <c r="CV157" i="1"/>
  <c r="CV146" i="1"/>
  <c r="CW146" i="1" s="1"/>
  <c r="CX146" i="1" s="1"/>
  <c r="CY146" i="1" s="1"/>
  <c r="CZ146" i="1" s="1"/>
  <c r="CV147" i="1"/>
  <c r="CV277" i="1"/>
  <c r="CV250" i="1"/>
  <c r="CV290" i="1"/>
  <c r="CV291" i="1"/>
  <c r="CV102" i="1"/>
  <c r="CW102" i="1" s="1"/>
  <c r="CV248" i="1"/>
  <c r="CW172" i="1"/>
  <c r="CV137" i="1"/>
  <c r="CV138" i="1"/>
  <c r="CW170" i="1"/>
  <c r="CW171" i="1"/>
  <c r="CV208" i="1"/>
  <c r="CV209" i="1"/>
  <c r="CW221" i="1"/>
  <c r="CV236" i="1"/>
  <c r="CV185" i="1"/>
  <c r="CV184" i="1"/>
  <c r="CV136" i="1"/>
  <c r="CW136" i="1" s="1"/>
  <c r="CX136" i="1" s="1"/>
  <c r="CV188" i="1"/>
  <c r="CV217" i="1"/>
  <c r="CV253" i="1"/>
  <c r="CV241" i="1"/>
  <c r="CW267" i="1"/>
  <c r="CW150" i="1"/>
  <c r="CV160" i="1"/>
  <c r="CV162" i="1"/>
  <c r="CV106" i="1"/>
  <c r="CW106" i="1" s="1"/>
  <c r="CV107" i="1"/>
  <c r="CV283" i="1"/>
  <c r="CV100" i="1"/>
  <c r="CV303" i="1"/>
  <c r="CV285" i="1"/>
  <c r="CV186" i="1"/>
  <c r="CV216" i="1"/>
  <c r="D92" i="25"/>
  <c r="C92" i="25"/>
  <c r="E92" i="25"/>
  <c r="A92" i="25"/>
  <c r="F92" i="25"/>
  <c r="G92" i="25" s="1"/>
  <c r="HK90" i="1"/>
  <c r="K92" i="25" s="1"/>
  <c r="B92" i="25"/>
  <c r="CV189" i="1"/>
  <c r="CV227" i="1"/>
  <c r="CV240" i="1"/>
  <c r="CX133" i="1"/>
  <c r="CX132" i="1"/>
  <c r="CY132" i="1" s="1"/>
  <c r="CV278" i="1"/>
  <c r="CV306" i="1"/>
  <c r="CV245" i="1"/>
  <c r="CV205" i="1"/>
  <c r="CV230" i="1"/>
  <c r="CV197" i="1"/>
  <c r="CW223" i="1"/>
  <c r="CV308" i="1"/>
  <c r="CV309" i="1"/>
  <c r="CV167" i="1"/>
  <c r="CV168" i="1"/>
  <c r="CV92" i="1"/>
  <c r="CV200" i="1"/>
  <c r="CW294" i="1" l="1"/>
  <c r="CW263" i="1"/>
  <c r="CW271" i="1"/>
  <c r="CW268" i="1"/>
  <c r="CX269" i="1" s="1"/>
  <c r="CW295" i="1"/>
  <c r="CW297" i="1"/>
  <c r="CW149" i="1"/>
  <c r="CW261" i="1"/>
  <c r="CW152" i="1"/>
  <c r="CW296" i="1"/>
  <c r="CX296" i="1" s="1"/>
  <c r="CW293" i="1"/>
  <c r="CW164" i="1"/>
  <c r="CW211" i="1"/>
  <c r="CX111" i="1"/>
  <c r="CW318" i="1"/>
  <c r="CX271" i="1"/>
  <c r="CW153" i="1"/>
  <c r="CW238" i="1"/>
  <c r="CW205" i="1"/>
  <c r="CW219" i="1"/>
  <c r="CW225" i="1"/>
  <c r="CX224" i="1" s="1"/>
  <c r="CW303" i="1"/>
  <c r="CW288" i="1"/>
  <c r="CW311" i="1"/>
  <c r="CX270" i="1"/>
  <c r="CW314" i="1"/>
  <c r="CW157" i="1"/>
  <c r="CW155" i="1"/>
  <c r="CW176" i="1"/>
  <c r="CW262" i="1"/>
  <c r="CW177" i="1"/>
  <c r="CW227" i="1"/>
  <c r="CW203" i="1"/>
  <c r="CW281" i="1"/>
  <c r="CW175" i="1"/>
  <c r="CW192" i="1"/>
  <c r="CW255" i="1"/>
  <c r="CW316" i="1"/>
  <c r="CW230" i="1"/>
  <c r="CW283" i="1"/>
  <c r="CW92" i="1"/>
  <c r="CX92" i="1" s="1"/>
  <c r="CY92" i="1" s="1"/>
  <c r="CZ92" i="1" s="1"/>
  <c r="DA92" i="1" s="1"/>
  <c r="DB92" i="1" s="1"/>
  <c r="DC92" i="1" s="1"/>
  <c r="DD92" i="1" s="1"/>
  <c r="DE92" i="1" s="1"/>
  <c r="DF92" i="1" s="1"/>
  <c r="DG92" i="1" s="1"/>
  <c r="DH92" i="1" s="1"/>
  <c r="DI92" i="1" s="1"/>
  <c r="DJ92" i="1" s="1"/>
  <c r="DK92" i="1" s="1"/>
  <c r="DL92" i="1" s="1"/>
  <c r="DM92" i="1" s="1"/>
  <c r="DN92" i="1" s="1"/>
  <c r="DO92" i="1" s="1"/>
  <c r="DP92" i="1" s="1"/>
  <c r="DQ92" i="1" s="1"/>
  <c r="DR92" i="1" s="1"/>
  <c r="DS92" i="1" s="1"/>
  <c r="DT92" i="1" s="1"/>
  <c r="DU92" i="1" s="1"/>
  <c r="DV92" i="1" s="1"/>
  <c r="DW92" i="1" s="1"/>
  <c r="DX92" i="1" s="1"/>
  <c r="DY92" i="1" s="1"/>
  <c r="DZ92" i="1" s="1"/>
  <c r="EA92" i="1" s="1"/>
  <c r="EB92" i="1" s="1"/>
  <c r="EC92" i="1" s="1"/>
  <c r="ED92" i="1" s="1"/>
  <c r="EE92" i="1" s="1"/>
  <c r="EF92" i="1" s="1"/>
  <c r="EG92" i="1" s="1"/>
  <c r="EH92" i="1" s="1"/>
  <c r="EI92" i="1" s="1"/>
  <c r="EJ92" i="1" s="1"/>
  <c r="EK92" i="1" s="1"/>
  <c r="EL92" i="1" s="1"/>
  <c r="EM92" i="1" s="1"/>
  <c r="EN92" i="1" s="1"/>
  <c r="EO92" i="1" s="1"/>
  <c r="EP92" i="1" s="1"/>
  <c r="EQ92" i="1" s="1"/>
  <c r="ER92" i="1" s="1"/>
  <c r="ES92" i="1" s="1"/>
  <c r="ET92" i="1" s="1"/>
  <c r="EU92" i="1" s="1"/>
  <c r="EV92" i="1" s="1"/>
  <c r="EW92" i="1" s="1"/>
  <c r="EX92" i="1" s="1"/>
  <c r="EY92" i="1" s="1"/>
  <c r="EZ92" i="1" s="1"/>
  <c r="FA92" i="1" s="1"/>
  <c r="FB92" i="1" s="1"/>
  <c r="FC92" i="1" s="1"/>
  <c r="FD92" i="1" s="1"/>
  <c r="FE92" i="1" s="1"/>
  <c r="FF92" i="1" s="1"/>
  <c r="FG92" i="1" s="1"/>
  <c r="FH92" i="1" s="1"/>
  <c r="FI92" i="1" s="1"/>
  <c r="FJ92" i="1" s="1"/>
  <c r="FK92" i="1" s="1"/>
  <c r="FL92" i="1" s="1"/>
  <c r="FM92" i="1" s="1"/>
  <c r="FN92" i="1" s="1"/>
  <c r="FO92" i="1" s="1"/>
  <c r="FP92" i="1" s="1"/>
  <c r="FQ92" i="1" s="1"/>
  <c r="FR92" i="1" s="1"/>
  <c r="FS92" i="1" s="1"/>
  <c r="FT92" i="1" s="1"/>
  <c r="FU92" i="1" s="1"/>
  <c r="FV92" i="1" s="1"/>
  <c r="FW92" i="1" s="1"/>
  <c r="FX92" i="1" s="1"/>
  <c r="FY92" i="1" s="1"/>
  <c r="FZ92" i="1" s="1"/>
  <c r="GA92" i="1" s="1"/>
  <c r="GB92" i="1" s="1"/>
  <c r="GC92" i="1" s="1"/>
  <c r="GD92" i="1" s="1"/>
  <c r="GE92" i="1" s="1"/>
  <c r="GF92" i="1" s="1"/>
  <c r="GG92" i="1" s="1"/>
  <c r="GH92" i="1" s="1"/>
  <c r="GI92" i="1" s="1"/>
  <c r="GJ92" i="1" s="1"/>
  <c r="GK92" i="1" s="1"/>
  <c r="GL92" i="1" s="1"/>
  <c r="GM92" i="1" s="1"/>
  <c r="GN92" i="1" s="1"/>
  <c r="GO92" i="1" s="1"/>
  <c r="GP92" i="1" s="1"/>
  <c r="GQ92" i="1" s="1"/>
  <c r="GR92" i="1" s="1"/>
  <c r="GS92" i="1" s="1"/>
  <c r="GT92" i="1" s="1"/>
  <c r="GU92" i="1" s="1"/>
  <c r="GV92" i="1" s="1"/>
  <c r="GW92" i="1" s="1"/>
  <c r="GX92" i="1" s="1"/>
  <c r="GY92" i="1" s="1"/>
  <c r="GZ92" i="1" s="1"/>
  <c r="HA92" i="1" s="1"/>
  <c r="HB92" i="1" s="1"/>
  <c r="HC92" i="1" s="1"/>
  <c r="HD92" i="1" s="1"/>
  <c r="HE92" i="1" s="1"/>
  <c r="HF92" i="1" s="1"/>
  <c r="HG92" i="1" s="1"/>
  <c r="HH92" i="1" s="1"/>
  <c r="HI92" i="1" s="1"/>
  <c r="HJ92" i="1" s="1"/>
  <c r="E94" i="25" s="1"/>
  <c r="CW162" i="1"/>
  <c r="CW276" i="1"/>
  <c r="CW182" i="1"/>
  <c r="CW315" i="1"/>
  <c r="CW248" i="1"/>
  <c r="CW193" i="1"/>
  <c r="CW278" i="1"/>
  <c r="CW191" i="1"/>
  <c r="CW160" i="1"/>
  <c r="CW194" i="1"/>
  <c r="CW195" i="1"/>
  <c r="CW212" i="1"/>
  <c r="CW154" i="1"/>
  <c r="CW210" i="1"/>
  <c r="CY136" i="1"/>
  <c r="CW312" i="1"/>
  <c r="CW232" i="1"/>
  <c r="CX115" i="1"/>
  <c r="CX114" i="1"/>
  <c r="CY114" i="1" s="1"/>
  <c r="CY134" i="1"/>
  <c r="CW100" i="1"/>
  <c r="CX100" i="1" s="1"/>
  <c r="CX267" i="1"/>
  <c r="CW287" i="1"/>
  <c r="CW98" i="1"/>
  <c r="CX98" i="1" s="1"/>
  <c r="CW189" i="1"/>
  <c r="CW215" i="1"/>
  <c r="CW96" i="1"/>
  <c r="CW214" i="1"/>
  <c r="CW285" i="1"/>
  <c r="CW250" i="1"/>
  <c r="CW264" i="1"/>
  <c r="CX265" i="1" s="1"/>
  <c r="CX112" i="1"/>
  <c r="CY112" i="1" s="1"/>
  <c r="CX110" i="1"/>
  <c r="CW201" i="1"/>
  <c r="CW243" i="1"/>
  <c r="CW313" i="1"/>
  <c r="CW186" i="1"/>
  <c r="CW280" i="1"/>
  <c r="CW220" i="1"/>
  <c r="CX221" i="1" s="1"/>
  <c r="CW213" i="1"/>
  <c r="CX212" i="1" s="1"/>
  <c r="CW240" i="1"/>
  <c r="CW202" i="1"/>
  <c r="CW319" i="1"/>
  <c r="CW304" i="1"/>
  <c r="CW208" i="1"/>
  <c r="CW156" i="1"/>
  <c r="CW204" i="1"/>
  <c r="CX173" i="1"/>
  <c r="CW247" i="1"/>
  <c r="CW207" i="1"/>
  <c r="CW197" i="1"/>
  <c r="CW253" i="1"/>
  <c r="CW306" i="1"/>
  <c r="CW217" i="1"/>
  <c r="CW218" i="1"/>
  <c r="CX151" i="1"/>
  <c r="CW301" i="1"/>
  <c r="CW245" i="1"/>
  <c r="CW279" i="1"/>
  <c r="CW233" i="1"/>
  <c r="CW180" i="1"/>
  <c r="CW181" i="1"/>
  <c r="CW290" i="1"/>
  <c r="CW179" i="1"/>
  <c r="CW308" i="1"/>
  <c r="CW200" i="1"/>
  <c r="CX223" i="1"/>
  <c r="CX175" i="1"/>
  <c r="CW257" i="1"/>
  <c r="CW178" i="1"/>
  <c r="CW300" i="1"/>
  <c r="CX222" i="1"/>
  <c r="CW94" i="1"/>
  <c r="CW236" i="1"/>
  <c r="CW237" i="1"/>
  <c r="CW209" i="1"/>
  <c r="CY135" i="1"/>
  <c r="CW284" i="1"/>
  <c r="CW199" i="1"/>
  <c r="CX266" i="1"/>
  <c r="CW239" i="1"/>
  <c r="CW244" i="1"/>
  <c r="CW126" i="1"/>
  <c r="CX126" i="1" s="1"/>
  <c r="CY126" i="1" s="1"/>
  <c r="CZ126" i="1" s="1"/>
  <c r="DA126" i="1" s="1"/>
  <c r="CW127" i="1"/>
  <c r="CX142" i="1"/>
  <c r="CY142" i="1" s="1"/>
  <c r="CX143" i="1"/>
  <c r="CW274" i="1"/>
  <c r="CW273" i="1"/>
  <c r="CW307" i="1"/>
  <c r="CW251" i="1"/>
  <c r="CW309" i="1"/>
  <c r="CW310" i="1"/>
  <c r="CW216" i="1"/>
  <c r="CW138" i="1"/>
  <c r="CW139" i="1"/>
  <c r="CW249" i="1"/>
  <c r="CW277" i="1"/>
  <c r="CW159" i="1"/>
  <c r="CW165" i="1"/>
  <c r="CW198" i="1"/>
  <c r="CW275" i="1"/>
  <c r="CW302" i="1"/>
  <c r="CW107" i="1"/>
  <c r="CX107" i="1" s="1"/>
  <c r="CW108" i="1"/>
  <c r="CW241" i="1"/>
  <c r="CX171" i="1"/>
  <c r="CW137" i="1"/>
  <c r="CX137" i="1" s="1"/>
  <c r="CY137" i="1" s="1"/>
  <c r="CW291" i="1"/>
  <c r="CW292" i="1"/>
  <c r="CW305" i="1"/>
  <c r="CW158" i="1"/>
  <c r="CY130" i="1"/>
  <c r="CY131" i="1"/>
  <c r="CW231" i="1"/>
  <c r="CW256" i="1"/>
  <c r="E93" i="25"/>
  <c r="HK91" i="1"/>
  <c r="K93" i="25" s="1"/>
  <c r="B93" i="25"/>
  <c r="D93" i="25"/>
  <c r="A93" i="25"/>
  <c r="F93" i="25"/>
  <c r="G93" i="25" s="1"/>
  <c r="C93" i="25"/>
  <c r="CX152" i="1"/>
  <c r="CW120" i="1"/>
  <c r="CX120" i="1" s="1"/>
  <c r="CY120" i="1" s="1"/>
  <c r="CZ120" i="1" s="1"/>
  <c r="DA120" i="1" s="1"/>
  <c r="DB120" i="1" s="1"/>
  <c r="CW121" i="1"/>
  <c r="CW259" i="1"/>
  <c r="CW260" i="1"/>
  <c r="CW254" i="1"/>
  <c r="CW103" i="1"/>
  <c r="CW229" i="1"/>
  <c r="CW187" i="1"/>
  <c r="CW167" i="1"/>
  <c r="CY133" i="1"/>
  <c r="CZ133" i="1" s="1"/>
  <c r="CW184" i="1"/>
  <c r="CW183" i="1"/>
  <c r="CX172" i="1"/>
  <c r="CW289" i="1"/>
  <c r="CW147" i="1"/>
  <c r="CX147" i="1" s="1"/>
  <c r="CY147" i="1" s="1"/>
  <c r="CZ147" i="1" s="1"/>
  <c r="DA147" i="1" s="1"/>
  <c r="CW148" i="1"/>
  <c r="CW252" i="1"/>
  <c r="CW258" i="1"/>
  <c r="CW282" i="1"/>
  <c r="CX282" i="1" s="1"/>
  <c r="CW185" i="1"/>
  <c r="CW242" i="1"/>
  <c r="CW93" i="1"/>
  <c r="CW321" i="1"/>
  <c r="CW322" i="1"/>
  <c r="CW234" i="1"/>
  <c r="CW317" i="1"/>
  <c r="CX317" i="1" s="1"/>
  <c r="CW190" i="1"/>
  <c r="CW101" i="1"/>
  <c r="CW168" i="1"/>
  <c r="CW169" i="1"/>
  <c r="CX268" i="1"/>
  <c r="CW235" i="1"/>
  <c r="CW105" i="1"/>
  <c r="CX105" i="1" s="1"/>
  <c r="CW206" i="1"/>
  <c r="CW226" i="1"/>
  <c r="CX150" i="1"/>
  <c r="CW188" i="1"/>
  <c r="CW286" i="1"/>
  <c r="CW161" i="1"/>
  <c r="CX161" i="1" s="1"/>
  <c r="CX294" i="1"/>
  <c r="CX174" i="1"/>
  <c r="CW320" i="1"/>
  <c r="CW95" i="1"/>
  <c r="CW196" i="1"/>
  <c r="CW299" i="1"/>
  <c r="CW298" i="1"/>
  <c r="CW246" i="1"/>
  <c r="CX295" i="1"/>
  <c r="CW228" i="1"/>
  <c r="CW163" i="1"/>
  <c r="CX163" i="1" s="1"/>
  <c r="CW166" i="1"/>
  <c r="CX262" i="1" l="1"/>
  <c r="CZ135" i="1"/>
  <c r="CX226" i="1"/>
  <c r="CY270" i="1"/>
  <c r="CX192" i="1"/>
  <c r="CX154" i="1"/>
  <c r="CX211" i="1"/>
  <c r="CX156" i="1"/>
  <c r="CX176" i="1"/>
  <c r="CX231" i="1"/>
  <c r="CX315" i="1"/>
  <c r="CX202" i="1"/>
  <c r="CX204" i="1"/>
  <c r="CY174" i="1"/>
  <c r="CZ137" i="1"/>
  <c r="CX178" i="1"/>
  <c r="CX300" i="1"/>
  <c r="CX277" i="1"/>
  <c r="CX193" i="1"/>
  <c r="CX216" i="1"/>
  <c r="CX194" i="1"/>
  <c r="CX242" i="1"/>
  <c r="CX279" i="1"/>
  <c r="CX313" i="1"/>
  <c r="CX284" i="1"/>
  <c r="CX93" i="1"/>
  <c r="CY93" i="1" s="1"/>
  <c r="CZ93" i="1" s="1"/>
  <c r="DA93" i="1" s="1"/>
  <c r="DB93" i="1" s="1"/>
  <c r="DC93" i="1" s="1"/>
  <c r="DD93" i="1" s="1"/>
  <c r="DE93" i="1" s="1"/>
  <c r="DF93" i="1" s="1"/>
  <c r="DG93" i="1" s="1"/>
  <c r="DH93" i="1" s="1"/>
  <c r="DI93" i="1" s="1"/>
  <c r="DJ93" i="1" s="1"/>
  <c r="DK93" i="1" s="1"/>
  <c r="DL93" i="1" s="1"/>
  <c r="DM93" i="1" s="1"/>
  <c r="DN93" i="1" s="1"/>
  <c r="DO93" i="1" s="1"/>
  <c r="DP93" i="1" s="1"/>
  <c r="DQ93" i="1" s="1"/>
  <c r="DR93" i="1" s="1"/>
  <c r="DS93" i="1" s="1"/>
  <c r="DT93" i="1" s="1"/>
  <c r="DU93" i="1" s="1"/>
  <c r="DV93" i="1" s="1"/>
  <c r="DW93" i="1" s="1"/>
  <c r="DX93" i="1" s="1"/>
  <c r="DY93" i="1" s="1"/>
  <c r="DZ93" i="1" s="1"/>
  <c r="EA93" i="1" s="1"/>
  <c r="EB93" i="1" s="1"/>
  <c r="EC93" i="1" s="1"/>
  <c r="ED93" i="1" s="1"/>
  <c r="EE93" i="1" s="1"/>
  <c r="EF93" i="1" s="1"/>
  <c r="EG93" i="1" s="1"/>
  <c r="EH93" i="1" s="1"/>
  <c r="EI93" i="1" s="1"/>
  <c r="EJ93" i="1" s="1"/>
  <c r="EK93" i="1" s="1"/>
  <c r="EL93" i="1" s="1"/>
  <c r="EM93" i="1" s="1"/>
  <c r="EN93" i="1" s="1"/>
  <c r="EO93" i="1" s="1"/>
  <c r="EP93" i="1" s="1"/>
  <c r="EQ93" i="1" s="1"/>
  <c r="ER93" i="1" s="1"/>
  <c r="ES93" i="1" s="1"/>
  <c r="ET93" i="1" s="1"/>
  <c r="EU93" i="1" s="1"/>
  <c r="EV93" i="1" s="1"/>
  <c r="EW93" i="1" s="1"/>
  <c r="EX93" i="1" s="1"/>
  <c r="EY93" i="1" s="1"/>
  <c r="EZ93" i="1" s="1"/>
  <c r="FA93" i="1" s="1"/>
  <c r="FB93" i="1" s="1"/>
  <c r="FC93" i="1" s="1"/>
  <c r="FD93" i="1" s="1"/>
  <c r="FE93" i="1" s="1"/>
  <c r="FF93" i="1" s="1"/>
  <c r="FG93" i="1" s="1"/>
  <c r="FH93" i="1" s="1"/>
  <c r="FI93" i="1" s="1"/>
  <c r="FJ93" i="1" s="1"/>
  <c r="FK93" i="1" s="1"/>
  <c r="FL93" i="1" s="1"/>
  <c r="FM93" i="1" s="1"/>
  <c r="FN93" i="1" s="1"/>
  <c r="FO93" i="1" s="1"/>
  <c r="FP93" i="1" s="1"/>
  <c r="FQ93" i="1" s="1"/>
  <c r="FR93" i="1" s="1"/>
  <c r="FS93" i="1" s="1"/>
  <c r="FT93" i="1" s="1"/>
  <c r="FU93" i="1" s="1"/>
  <c r="FV93" i="1" s="1"/>
  <c r="FW93" i="1" s="1"/>
  <c r="FX93" i="1" s="1"/>
  <c r="FY93" i="1" s="1"/>
  <c r="FZ93" i="1" s="1"/>
  <c r="GA93" i="1" s="1"/>
  <c r="GB93" i="1" s="1"/>
  <c r="GC93" i="1" s="1"/>
  <c r="GD93" i="1" s="1"/>
  <c r="GE93" i="1" s="1"/>
  <c r="GF93" i="1" s="1"/>
  <c r="GG93" i="1" s="1"/>
  <c r="GH93" i="1" s="1"/>
  <c r="GI93" i="1" s="1"/>
  <c r="GJ93" i="1" s="1"/>
  <c r="GK93" i="1" s="1"/>
  <c r="GL93" i="1" s="1"/>
  <c r="GM93" i="1" s="1"/>
  <c r="GN93" i="1" s="1"/>
  <c r="GO93" i="1" s="1"/>
  <c r="GP93" i="1" s="1"/>
  <c r="GQ93" i="1" s="1"/>
  <c r="GR93" i="1" s="1"/>
  <c r="GS93" i="1" s="1"/>
  <c r="GT93" i="1" s="1"/>
  <c r="GU93" i="1" s="1"/>
  <c r="GV93" i="1" s="1"/>
  <c r="GW93" i="1" s="1"/>
  <c r="GX93" i="1" s="1"/>
  <c r="GY93" i="1" s="1"/>
  <c r="GZ93" i="1" s="1"/>
  <c r="HA93" i="1" s="1"/>
  <c r="HB93" i="1" s="1"/>
  <c r="HC93" i="1" s="1"/>
  <c r="HD93" i="1" s="1"/>
  <c r="HE93" i="1" s="1"/>
  <c r="HF93" i="1" s="1"/>
  <c r="HG93" i="1" s="1"/>
  <c r="HH93" i="1" s="1"/>
  <c r="HI93" i="1" s="1"/>
  <c r="HJ93" i="1" s="1"/>
  <c r="C95" i="25" s="1"/>
  <c r="CX153" i="1"/>
  <c r="CX101" i="1"/>
  <c r="CY101" i="1" s="1"/>
  <c r="CX196" i="1"/>
  <c r="CX220" i="1"/>
  <c r="CY221" i="1" s="1"/>
  <c r="CX206" i="1"/>
  <c r="CX312" i="1"/>
  <c r="CX304" i="1"/>
  <c r="CX302" i="1"/>
  <c r="CY111" i="1"/>
  <c r="CX214" i="1"/>
  <c r="CY113" i="1"/>
  <c r="CZ113" i="1" s="1"/>
  <c r="CX314" i="1"/>
  <c r="CX263" i="1"/>
  <c r="CX190" i="1"/>
  <c r="CX249" i="1"/>
  <c r="CX289" i="1"/>
  <c r="CX219" i="1"/>
  <c r="CX264" i="1"/>
  <c r="CY265" i="1" s="1"/>
  <c r="CX99" i="1"/>
  <c r="CY99" i="1" s="1"/>
  <c r="CX285" i="1"/>
  <c r="CX97" i="1"/>
  <c r="CY115" i="1"/>
  <c r="CZ115" i="1" s="1"/>
  <c r="CY116" i="1"/>
  <c r="CX95" i="1"/>
  <c r="CX307" i="1"/>
  <c r="CX239" i="1"/>
  <c r="CX213" i="1"/>
  <c r="CX258" i="1"/>
  <c r="CX201" i="1"/>
  <c r="CX256" i="1"/>
  <c r="CX203" i="1"/>
  <c r="CY203" i="1" s="1"/>
  <c r="CX246" i="1"/>
  <c r="CX275" i="1"/>
  <c r="CX244" i="1"/>
  <c r="CY223" i="1"/>
  <c r="CY151" i="1"/>
  <c r="CX252" i="1"/>
  <c r="CX254" i="1"/>
  <c r="CY172" i="1"/>
  <c r="B94" i="25"/>
  <c r="CX280" i="1"/>
  <c r="CX157" i="1"/>
  <c r="CX155" i="1"/>
  <c r="CX305" i="1"/>
  <c r="CX229" i="1"/>
  <c r="CX195" i="1"/>
  <c r="CX245" i="1"/>
  <c r="HK92" i="1"/>
  <c r="K94" i="25" s="1"/>
  <c r="CX180" i="1"/>
  <c r="CX168" i="1"/>
  <c r="CX248" i="1"/>
  <c r="A94" i="25"/>
  <c r="CX291" i="1"/>
  <c r="CX230" i="1"/>
  <c r="C94" i="25"/>
  <c r="CX303" i="1"/>
  <c r="CY303" i="1" s="1"/>
  <c r="D94" i="25"/>
  <c r="CZ132" i="1"/>
  <c r="F94" i="25"/>
  <c r="G94" i="25" s="1"/>
  <c r="CX257" i="1"/>
  <c r="CX310" i="1"/>
  <c r="CX218" i="1"/>
  <c r="CX199" i="1"/>
  <c r="CX179" i="1"/>
  <c r="CX197" i="1"/>
  <c r="CX281" i="1"/>
  <c r="CX278" i="1"/>
  <c r="CX184" i="1"/>
  <c r="CX308" i="1"/>
  <c r="CX181" i="1"/>
  <c r="CX234" i="1"/>
  <c r="CX160" i="1"/>
  <c r="CX240" i="1"/>
  <c r="CX316" i="1"/>
  <c r="CX177" i="1"/>
  <c r="CX189" i="1"/>
  <c r="CX188" i="1"/>
  <c r="CY268" i="1"/>
  <c r="CY269" i="1"/>
  <c r="CY295" i="1"/>
  <c r="CX321" i="1"/>
  <c r="CX183" i="1"/>
  <c r="CX182" i="1"/>
  <c r="CX167" i="1"/>
  <c r="CX158" i="1"/>
  <c r="CX159" i="1"/>
  <c r="CX227" i="1"/>
  <c r="CY143" i="1"/>
  <c r="CZ143" i="1" s="1"/>
  <c r="CY144" i="1"/>
  <c r="CX208" i="1"/>
  <c r="CX209" i="1"/>
  <c r="CX187" i="1"/>
  <c r="CX121" i="1"/>
  <c r="CY121" i="1" s="1"/>
  <c r="CZ121" i="1" s="1"/>
  <c r="DA121" i="1" s="1"/>
  <c r="DB121" i="1" s="1"/>
  <c r="DC121" i="1" s="1"/>
  <c r="CX122" i="1"/>
  <c r="CX106" i="1"/>
  <c r="CY106" i="1" s="1"/>
  <c r="CZ131" i="1"/>
  <c r="CX306" i="1"/>
  <c r="CX228" i="1"/>
  <c r="CX210" i="1"/>
  <c r="CX237" i="1"/>
  <c r="CX238" i="1"/>
  <c r="CX311" i="1"/>
  <c r="CX169" i="1"/>
  <c r="CY175" i="1"/>
  <c r="CX148" i="1"/>
  <c r="CY148" i="1" s="1"/>
  <c r="CZ148" i="1" s="1"/>
  <c r="DA148" i="1" s="1"/>
  <c r="DB148" i="1" s="1"/>
  <c r="CX149" i="1"/>
  <c r="CY150" i="1" s="1"/>
  <c r="CX253" i="1"/>
  <c r="CX205" i="1"/>
  <c r="CZ134" i="1"/>
  <c r="DA134" i="1" s="1"/>
  <c r="CX127" i="1"/>
  <c r="CY127" i="1" s="1"/>
  <c r="CZ127" i="1" s="1"/>
  <c r="DA127" i="1" s="1"/>
  <c r="DB127" i="1" s="1"/>
  <c r="CX128" i="1"/>
  <c r="CX191" i="1"/>
  <c r="CY191" i="1" s="1"/>
  <c r="CY267" i="1"/>
  <c r="CX236" i="1"/>
  <c r="CY173" i="1"/>
  <c r="CX198" i="1"/>
  <c r="CX139" i="1"/>
  <c r="CX140" i="1"/>
  <c r="CX200" i="1"/>
  <c r="CX94" i="1"/>
  <c r="CZ136" i="1"/>
  <c r="DA136" i="1" s="1"/>
  <c r="CX207" i="1"/>
  <c r="CX319" i="1"/>
  <c r="CX320" i="1"/>
  <c r="CX243" i="1"/>
  <c r="CX232" i="1"/>
  <c r="CX241" i="1"/>
  <c r="CX138" i="1"/>
  <c r="CY138" i="1" s="1"/>
  <c r="CZ138" i="1" s="1"/>
  <c r="DA138" i="1" s="1"/>
  <c r="CX309" i="1"/>
  <c r="CX250" i="1"/>
  <c r="CX233" i="1"/>
  <c r="CX164" i="1"/>
  <c r="CX103" i="1"/>
  <c r="CX104" i="1"/>
  <c r="CX298" i="1"/>
  <c r="CX297" i="1"/>
  <c r="CX318" i="1"/>
  <c r="CX247" i="1"/>
  <c r="CX290" i="1"/>
  <c r="CX170" i="1"/>
  <c r="CX108" i="1"/>
  <c r="CY108" i="1" s="1"/>
  <c r="CX109" i="1"/>
  <c r="CX165" i="1"/>
  <c r="CX251" i="1"/>
  <c r="CX288" i="1"/>
  <c r="CY222" i="1"/>
  <c r="CX162" i="1"/>
  <c r="CY162" i="1" s="1"/>
  <c r="CX299" i="1"/>
  <c r="CX96" i="1"/>
  <c r="CX185" i="1"/>
  <c r="CX215" i="1"/>
  <c r="CX260" i="1"/>
  <c r="CX261" i="1"/>
  <c r="CX255" i="1"/>
  <c r="CX273" i="1"/>
  <c r="CX272" i="1"/>
  <c r="CX102" i="1"/>
  <c r="CX166" i="1"/>
  <c r="CX286" i="1"/>
  <c r="CX287" i="1"/>
  <c r="CX235" i="1"/>
  <c r="CX322" i="1"/>
  <c r="CX217" i="1"/>
  <c r="CX259" i="1"/>
  <c r="CX225" i="1"/>
  <c r="CY225" i="1" s="1"/>
  <c r="CX292" i="1"/>
  <c r="CX186" i="1"/>
  <c r="CX283" i="1"/>
  <c r="CY283" i="1" s="1"/>
  <c r="CX274" i="1"/>
  <c r="CY266" i="1"/>
  <c r="CX276" i="1"/>
  <c r="CX293" i="1"/>
  <c r="CX301" i="1"/>
  <c r="CY211" i="1" l="1"/>
  <c r="CY212" i="1"/>
  <c r="CY193" i="1"/>
  <c r="CY311" i="1"/>
  <c r="CY155" i="1"/>
  <c r="CY316" i="1"/>
  <c r="CY276" i="1"/>
  <c r="CY177" i="1"/>
  <c r="CY314" i="1"/>
  <c r="CY255" i="1"/>
  <c r="CY153" i="1"/>
  <c r="CY264" i="1"/>
  <c r="CY278" i="1"/>
  <c r="CY205" i="1"/>
  <c r="CY194" i="1"/>
  <c r="CY285" i="1"/>
  <c r="CY230" i="1"/>
  <c r="CY247" i="1"/>
  <c r="CY152" i="1"/>
  <c r="CZ152" i="1" s="1"/>
  <c r="CY196" i="1"/>
  <c r="CY290" i="1"/>
  <c r="CY231" i="1"/>
  <c r="CY215" i="1"/>
  <c r="CZ173" i="1"/>
  <c r="CY102" i="1"/>
  <c r="CZ102" i="1" s="1"/>
  <c r="CY263" i="1"/>
  <c r="CY301" i="1"/>
  <c r="A95" i="25"/>
  <c r="CY315" i="1"/>
  <c r="CY243" i="1"/>
  <c r="CZ222" i="1"/>
  <c r="HK93" i="1"/>
  <c r="K95" i="25" s="1"/>
  <c r="CY195" i="1"/>
  <c r="E95" i="25"/>
  <c r="F95" i="25"/>
  <c r="G95" i="25" s="1"/>
  <c r="CY96" i="1"/>
  <c r="CY309" i="1"/>
  <c r="CY206" i="1"/>
  <c r="D95" i="25"/>
  <c r="CY220" i="1"/>
  <c r="CZ221" i="1" s="1"/>
  <c r="B95" i="25"/>
  <c r="CY313" i="1"/>
  <c r="CY105" i="1"/>
  <c r="CY94" i="1"/>
  <c r="CZ94" i="1" s="1"/>
  <c r="DA94" i="1" s="1"/>
  <c r="DB94" i="1" s="1"/>
  <c r="DC94" i="1" s="1"/>
  <c r="DD94" i="1" s="1"/>
  <c r="DE94" i="1" s="1"/>
  <c r="DF94" i="1" s="1"/>
  <c r="DG94" i="1" s="1"/>
  <c r="DH94" i="1" s="1"/>
  <c r="DI94" i="1" s="1"/>
  <c r="DJ94" i="1" s="1"/>
  <c r="DK94" i="1" s="1"/>
  <c r="DL94" i="1" s="1"/>
  <c r="DM94" i="1" s="1"/>
  <c r="DN94" i="1" s="1"/>
  <c r="DO94" i="1" s="1"/>
  <c r="DP94" i="1" s="1"/>
  <c r="DQ94" i="1" s="1"/>
  <c r="DR94" i="1" s="1"/>
  <c r="DS94" i="1" s="1"/>
  <c r="DT94" i="1" s="1"/>
  <c r="DU94" i="1" s="1"/>
  <c r="DV94" i="1" s="1"/>
  <c r="DW94" i="1" s="1"/>
  <c r="DX94" i="1" s="1"/>
  <c r="DY94" i="1" s="1"/>
  <c r="DZ94" i="1" s="1"/>
  <c r="EA94" i="1" s="1"/>
  <c r="EB94" i="1" s="1"/>
  <c r="EC94" i="1" s="1"/>
  <c r="ED94" i="1" s="1"/>
  <c r="EE94" i="1" s="1"/>
  <c r="EF94" i="1" s="1"/>
  <c r="EG94" i="1" s="1"/>
  <c r="EH94" i="1" s="1"/>
  <c r="EI94" i="1" s="1"/>
  <c r="EJ94" i="1" s="1"/>
  <c r="EK94" i="1" s="1"/>
  <c r="EL94" i="1" s="1"/>
  <c r="EM94" i="1" s="1"/>
  <c r="EN94" i="1" s="1"/>
  <c r="EO94" i="1" s="1"/>
  <c r="EP94" i="1" s="1"/>
  <c r="EQ94" i="1" s="1"/>
  <c r="ER94" i="1" s="1"/>
  <c r="ES94" i="1" s="1"/>
  <c r="ET94" i="1" s="1"/>
  <c r="EU94" i="1" s="1"/>
  <c r="EV94" i="1" s="1"/>
  <c r="EW94" i="1" s="1"/>
  <c r="EX94" i="1" s="1"/>
  <c r="EY94" i="1" s="1"/>
  <c r="EZ94" i="1" s="1"/>
  <c r="FA94" i="1" s="1"/>
  <c r="FB94" i="1" s="1"/>
  <c r="FC94" i="1" s="1"/>
  <c r="FD94" i="1" s="1"/>
  <c r="FE94" i="1" s="1"/>
  <c r="FF94" i="1" s="1"/>
  <c r="FG94" i="1" s="1"/>
  <c r="FH94" i="1" s="1"/>
  <c r="FI94" i="1" s="1"/>
  <c r="FJ94" i="1" s="1"/>
  <c r="FK94" i="1" s="1"/>
  <c r="FL94" i="1" s="1"/>
  <c r="FM94" i="1" s="1"/>
  <c r="FN94" i="1" s="1"/>
  <c r="FO94" i="1" s="1"/>
  <c r="FP94" i="1" s="1"/>
  <c r="FQ94" i="1" s="1"/>
  <c r="FR94" i="1" s="1"/>
  <c r="FS94" i="1" s="1"/>
  <c r="FT94" i="1" s="1"/>
  <c r="FU94" i="1" s="1"/>
  <c r="FV94" i="1" s="1"/>
  <c r="FW94" i="1" s="1"/>
  <c r="FX94" i="1" s="1"/>
  <c r="FY94" i="1" s="1"/>
  <c r="FZ94" i="1" s="1"/>
  <c r="GA94" i="1" s="1"/>
  <c r="GB94" i="1" s="1"/>
  <c r="GC94" i="1" s="1"/>
  <c r="GD94" i="1" s="1"/>
  <c r="GE94" i="1" s="1"/>
  <c r="GF94" i="1" s="1"/>
  <c r="GG94" i="1" s="1"/>
  <c r="GH94" i="1" s="1"/>
  <c r="GI94" i="1" s="1"/>
  <c r="GJ94" i="1" s="1"/>
  <c r="GK94" i="1" s="1"/>
  <c r="GL94" i="1" s="1"/>
  <c r="GM94" i="1" s="1"/>
  <c r="GN94" i="1" s="1"/>
  <c r="GO94" i="1" s="1"/>
  <c r="GP94" i="1" s="1"/>
  <c r="GQ94" i="1" s="1"/>
  <c r="GR94" i="1" s="1"/>
  <c r="GS94" i="1" s="1"/>
  <c r="GT94" i="1" s="1"/>
  <c r="GU94" i="1" s="1"/>
  <c r="GV94" i="1" s="1"/>
  <c r="GW94" i="1" s="1"/>
  <c r="GX94" i="1" s="1"/>
  <c r="GY94" i="1" s="1"/>
  <c r="GZ94" i="1" s="1"/>
  <c r="HA94" i="1" s="1"/>
  <c r="HB94" i="1" s="1"/>
  <c r="HC94" i="1" s="1"/>
  <c r="HD94" i="1" s="1"/>
  <c r="HE94" i="1" s="1"/>
  <c r="HF94" i="1" s="1"/>
  <c r="HG94" i="1" s="1"/>
  <c r="HH94" i="1" s="1"/>
  <c r="HI94" i="1" s="1"/>
  <c r="HJ94" i="1" s="1"/>
  <c r="D96" i="25" s="1"/>
  <c r="CY245" i="1"/>
  <c r="CY241" i="1"/>
  <c r="CY213" i="1"/>
  <c r="CY281" i="1"/>
  <c r="CY312" i="1"/>
  <c r="CZ112" i="1"/>
  <c r="CY100" i="1"/>
  <c r="CZ100" i="1" s="1"/>
  <c r="CY98" i="1"/>
  <c r="CY279" i="1"/>
  <c r="CY170" i="1"/>
  <c r="CY306" i="1"/>
  <c r="CY251" i="1"/>
  <c r="CY318" i="1"/>
  <c r="DA132" i="1"/>
  <c r="CY202" i="1"/>
  <c r="CZ117" i="1"/>
  <c r="CZ116" i="1"/>
  <c r="DA116" i="1" s="1"/>
  <c r="CY253" i="1"/>
  <c r="CY219" i="1"/>
  <c r="CZ114" i="1"/>
  <c r="DA133" i="1"/>
  <c r="CY280" i="1"/>
  <c r="CY156" i="1"/>
  <c r="CY257" i="1"/>
  <c r="CY190" i="1"/>
  <c r="CY186" i="1"/>
  <c r="CY299" i="1"/>
  <c r="CY179" i="1"/>
  <c r="CZ266" i="1"/>
  <c r="CY235" i="1"/>
  <c r="CY154" i="1"/>
  <c r="CZ154" i="1" s="1"/>
  <c r="CY198" i="1"/>
  <c r="CY207" i="1"/>
  <c r="CY238" i="1"/>
  <c r="CY305" i="1"/>
  <c r="CY322" i="1"/>
  <c r="CY307" i="1"/>
  <c r="CY149" i="1"/>
  <c r="CZ150" i="1" s="1"/>
  <c r="CY107" i="1"/>
  <c r="CZ107" i="1" s="1"/>
  <c r="CY304" i="1"/>
  <c r="CY239" i="1"/>
  <c r="CY297" i="1"/>
  <c r="CY287" i="1"/>
  <c r="CY259" i="1"/>
  <c r="CZ174" i="1"/>
  <c r="CY189" i="1"/>
  <c r="CY181" i="1"/>
  <c r="CY274" i="1"/>
  <c r="CY161" i="1"/>
  <c r="CY228" i="1"/>
  <c r="CY180" i="1"/>
  <c r="CY209" i="1"/>
  <c r="CY165" i="1"/>
  <c r="CY244" i="1"/>
  <c r="CY284" i="1"/>
  <c r="CY246" i="1"/>
  <c r="CY293" i="1"/>
  <c r="CY176" i="1"/>
  <c r="CY158" i="1"/>
  <c r="CY178" i="1"/>
  <c r="CY294" i="1"/>
  <c r="CY232" i="1"/>
  <c r="CY217" i="1"/>
  <c r="CY218" i="1"/>
  <c r="CY258" i="1"/>
  <c r="CY103" i="1"/>
  <c r="CY250" i="1"/>
  <c r="CY242" i="1"/>
  <c r="CY319" i="1"/>
  <c r="CY320" i="1"/>
  <c r="CY140" i="1"/>
  <c r="CY141" i="1"/>
  <c r="CY317" i="1"/>
  <c r="CY227" i="1"/>
  <c r="CY167" i="1"/>
  <c r="CZ269" i="1"/>
  <c r="CY292" i="1"/>
  <c r="CY185" i="1"/>
  <c r="CY139" i="1"/>
  <c r="CZ139" i="1" s="1"/>
  <c r="DA139" i="1" s="1"/>
  <c r="DB139" i="1" s="1"/>
  <c r="CY128" i="1"/>
  <c r="CZ128" i="1" s="1"/>
  <c r="DA128" i="1" s="1"/>
  <c r="DB128" i="1" s="1"/>
  <c r="DC128" i="1" s="1"/>
  <c r="CY129" i="1"/>
  <c r="CY169" i="1"/>
  <c r="CY214" i="1"/>
  <c r="CY216" i="1"/>
  <c r="CZ268" i="1"/>
  <c r="CZ265" i="1"/>
  <c r="CY234" i="1"/>
  <c r="CY226" i="1"/>
  <c r="CY277" i="1"/>
  <c r="CY208" i="1"/>
  <c r="CY159" i="1"/>
  <c r="CY182" i="1"/>
  <c r="CY183" i="1"/>
  <c r="CY187" i="1"/>
  <c r="CY188" i="1"/>
  <c r="CY157" i="1"/>
  <c r="CY272" i="1"/>
  <c r="CY271" i="1"/>
  <c r="CY254" i="1"/>
  <c r="CY248" i="1"/>
  <c r="DA137" i="1"/>
  <c r="DB137" i="1" s="1"/>
  <c r="DA135" i="1"/>
  <c r="DB135" i="1" s="1"/>
  <c r="CZ151" i="1"/>
  <c r="CY97" i="1"/>
  <c r="CY229" i="1"/>
  <c r="CY237" i="1"/>
  <c r="CY95" i="1"/>
  <c r="CY300" i="1"/>
  <c r="CY288" i="1"/>
  <c r="CY164" i="1"/>
  <c r="CY289" i="1"/>
  <c r="CY256" i="1"/>
  <c r="CY224" i="1"/>
  <c r="CY184" i="1"/>
  <c r="CY210" i="1"/>
  <c r="CY199" i="1"/>
  <c r="CY291" i="1"/>
  <c r="CY160" i="1"/>
  <c r="CY163" i="1"/>
  <c r="CY286" i="1"/>
  <c r="CY273" i="1"/>
  <c r="CY166" i="1"/>
  <c r="CY109" i="1"/>
  <c r="CZ109" i="1" s="1"/>
  <c r="CY110" i="1"/>
  <c r="CY298" i="1"/>
  <c r="CY204" i="1"/>
  <c r="CY282" i="1"/>
  <c r="CY168" i="1"/>
  <c r="CY236" i="1"/>
  <c r="CY308" i="1"/>
  <c r="CY240" i="1"/>
  <c r="CY252" i="1"/>
  <c r="CY192" i="1"/>
  <c r="CY122" i="1"/>
  <c r="CZ122" i="1" s="1"/>
  <c r="DA122" i="1" s="1"/>
  <c r="DB122" i="1" s="1"/>
  <c r="DC122" i="1" s="1"/>
  <c r="DD122" i="1" s="1"/>
  <c r="CY123" i="1"/>
  <c r="CZ144" i="1"/>
  <c r="DA144" i="1" s="1"/>
  <c r="CZ145" i="1"/>
  <c r="CY321" i="1"/>
  <c r="CY310" i="1"/>
  <c r="CZ310" i="1" s="1"/>
  <c r="CY249" i="1"/>
  <c r="CY260" i="1"/>
  <c r="CY261" i="1"/>
  <c r="CY262" i="1"/>
  <c r="CY275" i="1"/>
  <c r="CY302" i="1"/>
  <c r="CY104" i="1"/>
  <c r="CY233" i="1"/>
  <c r="CY197" i="1"/>
  <c r="CY200" i="1"/>
  <c r="CY201" i="1"/>
  <c r="CZ267" i="1"/>
  <c r="CY171" i="1"/>
  <c r="CY296" i="1"/>
  <c r="CZ212" i="1" l="1"/>
  <c r="CZ284" i="1"/>
  <c r="CZ176" i="1"/>
  <c r="CZ315" i="1"/>
  <c r="CZ204" i="1"/>
  <c r="CZ264" i="1"/>
  <c r="CZ312" i="1"/>
  <c r="CZ313" i="1"/>
  <c r="CZ103" i="1"/>
  <c r="DA103" i="1" s="1"/>
  <c r="CZ194" i="1"/>
  <c r="CZ263" i="1"/>
  <c r="CZ206" i="1"/>
  <c r="CZ254" i="1"/>
  <c r="CZ256" i="1"/>
  <c r="CZ220" i="1"/>
  <c r="DA221" i="1" s="1"/>
  <c r="CZ314" i="1"/>
  <c r="DA314" i="1" s="1"/>
  <c r="CZ197" i="1"/>
  <c r="CZ97" i="1"/>
  <c r="CZ246" i="1"/>
  <c r="CZ231" i="1"/>
  <c r="CZ244" i="1"/>
  <c r="CZ242" i="1"/>
  <c r="CZ280" i="1"/>
  <c r="CZ162" i="1"/>
  <c r="CZ168" i="1"/>
  <c r="CZ95" i="1"/>
  <c r="DA95" i="1" s="1"/>
  <c r="DB95" i="1" s="1"/>
  <c r="DC95" i="1" s="1"/>
  <c r="DD95" i="1" s="1"/>
  <c r="DE95" i="1" s="1"/>
  <c r="DF95" i="1" s="1"/>
  <c r="DG95" i="1" s="1"/>
  <c r="DH95" i="1" s="1"/>
  <c r="DI95" i="1" s="1"/>
  <c r="DJ95" i="1" s="1"/>
  <c r="DK95" i="1" s="1"/>
  <c r="DL95" i="1" s="1"/>
  <c r="DM95" i="1" s="1"/>
  <c r="DN95" i="1" s="1"/>
  <c r="DO95" i="1" s="1"/>
  <c r="DP95" i="1" s="1"/>
  <c r="DQ95" i="1" s="1"/>
  <c r="DR95" i="1" s="1"/>
  <c r="DS95" i="1" s="1"/>
  <c r="DT95" i="1" s="1"/>
  <c r="DU95" i="1" s="1"/>
  <c r="DV95" i="1" s="1"/>
  <c r="DW95" i="1" s="1"/>
  <c r="DX95" i="1" s="1"/>
  <c r="DY95" i="1" s="1"/>
  <c r="DZ95" i="1" s="1"/>
  <c r="EA95" i="1" s="1"/>
  <c r="EB95" i="1" s="1"/>
  <c r="EC95" i="1" s="1"/>
  <c r="ED95" i="1" s="1"/>
  <c r="EE95" i="1" s="1"/>
  <c r="EF95" i="1" s="1"/>
  <c r="EG95" i="1" s="1"/>
  <c r="EH95" i="1" s="1"/>
  <c r="EI95" i="1" s="1"/>
  <c r="EJ95" i="1" s="1"/>
  <c r="EK95" i="1" s="1"/>
  <c r="EL95" i="1" s="1"/>
  <c r="EM95" i="1" s="1"/>
  <c r="EN95" i="1" s="1"/>
  <c r="EO95" i="1" s="1"/>
  <c r="EP95" i="1" s="1"/>
  <c r="EQ95" i="1" s="1"/>
  <c r="ER95" i="1" s="1"/>
  <c r="ES95" i="1" s="1"/>
  <c r="ET95" i="1" s="1"/>
  <c r="EU95" i="1" s="1"/>
  <c r="EV95" i="1" s="1"/>
  <c r="EW95" i="1" s="1"/>
  <c r="EX95" i="1" s="1"/>
  <c r="EY95" i="1" s="1"/>
  <c r="EZ95" i="1" s="1"/>
  <c r="FA95" i="1" s="1"/>
  <c r="FB95" i="1" s="1"/>
  <c r="FC95" i="1" s="1"/>
  <c r="FD95" i="1" s="1"/>
  <c r="FE95" i="1" s="1"/>
  <c r="FF95" i="1" s="1"/>
  <c r="FG95" i="1" s="1"/>
  <c r="FH95" i="1" s="1"/>
  <c r="FI95" i="1" s="1"/>
  <c r="FJ95" i="1" s="1"/>
  <c r="FK95" i="1" s="1"/>
  <c r="FL95" i="1" s="1"/>
  <c r="FM95" i="1" s="1"/>
  <c r="FN95" i="1" s="1"/>
  <c r="FO95" i="1" s="1"/>
  <c r="FP95" i="1" s="1"/>
  <c r="FQ95" i="1" s="1"/>
  <c r="FR95" i="1" s="1"/>
  <c r="FS95" i="1" s="1"/>
  <c r="FT95" i="1" s="1"/>
  <c r="FU95" i="1" s="1"/>
  <c r="FV95" i="1" s="1"/>
  <c r="FW95" i="1" s="1"/>
  <c r="FX95" i="1" s="1"/>
  <c r="FY95" i="1" s="1"/>
  <c r="FZ95" i="1" s="1"/>
  <c r="GA95" i="1" s="1"/>
  <c r="GB95" i="1" s="1"/>
  <c r="GC95" i="1" s="1"/>
  <c r="GD95" i="1" s="1"/>
  <c r="GE95" i="1" s="1"/>
  <c r="GF95" i="1" s="1"/>
  <c r="GG95" i="1" s="1"/>
  <c r="GH95" i="1" s="1"/>
  <c r="GI95" i="1" s="1"/>
  <c r="GJ95" i="1" s="1"/>
  <c r="GK95" i="1" s="1"/>
  <c r="GL95" i="1" s="1"/>
  <c r="GM95" i="1" s="1"/>
  <c r="GN95" i="1" s="1"/>
  <c r="GO95" i="1" s="1"/>
  <c r="GP95" i="1" s="1"/>
  <c r="GQ95" i="1" s="1"/>
  <c r="GR95" i="1" s="1"/>
  <c r="GS95" i="1" s="1"/>
  <c r="GT95" i="1" s="1"/>
  <c r="GU95" i="1" s="1"/>
  <c r="GV95" i="1" s="1"/>
  <c r="GW95" i="1" s="1"/>
  <c r="GX95" i="1" s="1"/>
  <c r="GY95" i="1" s="1"/>
  <c r="GZ95" i="1" s="1"/>
  <c r="HA95" i="1" s="1"/>
  <c r="HB95" i="1" s="1"/>
  <c r="HC95" i="1" s="1"/>
  <c r="HD95" i="1" s="1"/>
  <c r="HE95" i="1" s="1"/>
  <c r="HF95" i="1" s="1"/>
  <c r="HG95" i="1" s="1"/>
  <c r="HH95" i="1" s="1"/>
  <c r="HI95" i="1" s="1"/>
  <c r="HJ95" i="1" s="1"/>
  <c r="B97" i="25" s="1"/>
  <c r="CZ249" i="1"/>
  <c r="CZ99" i="1"/>
  <c r="CZ190" i="1"/>
  <c r="E96" i="25"/>
  <c r="CZ252" i="1"/>
  <c r="F96" i="25"/>
  <c r="G96" i="25" s="1"/>
  <c r="A96" i="25"/>
  <c r="CZ296" i="1"/>
  <c r="B96" i="25"/>
  <c r="CZ275" i="1"/>
  <c r="CZ210" i="1"/>
  <c r="CZ300" i="1"/>
  <c r="HK94" i="1"/>
  <c r="K96" i="25" s="1"/>
  <c r="CZ195" i="1"/>
  <c r="C96" i="25"/>
  <c r="CZ282" i="1"/>
  <c r="DB133" i="1"/>
  <c r="CZ304" i="1"/>
  <c r="CZ175" i="1"/>
  <c r="DA174" i="1" s="1"/>
  <c r="CZ101" i="1"/>
  <c r="DA101" i="1" s="1"/>
  <c r="CZ308" i="1"/>
  <c r="CZ286" i="1"/>
  <c r="CZ229" i="1"/>
  <c r="CZ180" i="1"/>
  <c r="CZ155" i="1"/>
  <c r="CZ306" i="1"/>
  <c r="CZ298" i="1"/>
  <c r="CZ189" i="1"/>
  <c r="CZ166" i="1"/>
  <c r="CZ279" i="1"/>
  <c r="CZ106" i="1"/>
  <c r="DA118" i="1"/>
  <c r="DA117" i="1"/>
  <c r="DB117" i="1" s="1"/>
  <c r="CZ321" i="1"/>
  <c r="CZ240" i="1"/>
  <c r="DA114" i="1"/>
  <c r="DA113" i="1"/>
  <c r="CZ291" i="1"/>
  <c r="DA115" i="1"/>
  <c r="CZ233" i="1"/>
  <c r="CZ294" i="1"/>
  <c r="CZ305" i="1"/>
  <c r="CZ149" i="1"/>
  <c r="DA149" i="1" s="1"/>
  <c r="CZ215" i="1"/>
  <c r="CZ104" i="1"/>
  <c r="CZ259" i="1"/>
  <c r="CZ208" i="1"/>
  <c r="DB138" i="1"/>
  <c r="DC138" i="1" s="1"/>
  <c r="CZ157" i="1"/>
  <c r="CZ293" i="1"/>
  <c r="CZ153" i="1"/>
  <c r="DA152" i="1" s="1"/>
  <c r="CZ319" i="1"/>
  <c r="DA267" i="1"/>
  <c r="CZ273" i="1"/>
  <c r="CZ98" i="1"/>
  <c r="CZ160" i="1"/>
  <c r="CZ181" i="1"/>
  <c r="CZ156" i="1"/>
  <c r="DA150" i="1"/>
  <c r="CZ177" i="1"/>
  <c r="CZ96" i="1"/>
  <c r="CZ158" i="1"/>
  <c r="CZ226" i="1"/>
  <c r="CZ108" i="1"/>
  <c r="DA108" i="1" s="1"/>
  <c r="CZ201" i="1"/>
  <c r="CZ271" i="1"/>
  <c r="CZ261" i="1"/>
  <c r="CZ289" i="1"/>
  <c r="CZ186" i="1"/>
  <c r="CZ216" i="1"/>
  <c r="CZ199" i="1"/>
  <c r="CZ307" i="1"/>
  <c r="CZ164" i="1"/>
  <c r="CZ237" i="1"/>
  <c r="CZ211" i="1"/>
  <c r="CZ178" i="1"/>
  <c r="CZ179" i="1"/>
  <c r="CZ245" i="1"/>
  <c r="DB136" i="1"/>
  <c r="DC136" i="1" s="1"/>
  <c r="DA266" i="1"/>
  <c r="CZ165" i="1"/>
  <c r="CZ248" i="1"/>
  <c r="CZ187" i="1"/>
  <c r="CZ171" i="1"/>
  <c r="CZ172" i="1"/>
  <c r="CZ196" i="1"/>
  <c r="CZ182" i="1"/>
  <c r="CZ183" i="1"/>
  <c r="CZ141" i="1"/>
  <c r="CZ142" i="1"/>
  <c r="CZ281" i="1"/>
  <c r="CZ198" i="1"/>
  <c r="DA268" i="1"/>
  <c r="CZ270" i="1"/>
  <c r="CZ140" i="1"/>
  <c r="DA140" i="1" s="1"/>
  <c r="DB140" i="1" s="1"/>
  <c r="DC140" i="1" s="1"/>
  <c r="CZ301" i="1"/>
  <c r="DA264" i="1"/>
  <c r="CZ110" i="1"/>
  <c r="DA110" i="1" s="1"/>
  <c r="CZ111" i="1"/>
  <c r="CZ309" i="1"/>
  <c r="CZ159" i="1"/>
  <c r="CZ207" i="1"/>
  <c r="CZ255" i="1"/>
  <c r="CZ129" i="1"/>
  <c r="DA129" i="1" s="1"/>
  <c r="DB129" i="1" s="1"/>
  <c r="DC129" i="1" s="1"/>
  <c r="DD129" i="1" s="1"/>
  <c r="CZ130" i="1"/>
  <c r="CZ185" i="1"/>
  <c r="CZ320" i="1"/>
  <c r="CZ239" i="1"/>
  <c r="CZ274" i="1"/>
  <c r="CZ295" i="1"/>
  <c r="CZ200" i="1"/>
  <c r="CZ262" i="1"/>
  <c r="DA145" i="1"/>
  <c r="DB145" i="1" s="1"/>
  <c r="DA146" i="1"/>
  <c r="CZ236" i="1"/>
  <c r="CZ184" i="1"/>
  <c r="CZ297" i="1"/>
  <c r="CZ238" i="1"/>
  <c r="CZ105" i="1"/>
  <c r="DA265" i="1"/>
  <c r="CZ167" i="1"/>
  <c r="CZ257" i="1"/>
  <c r="CZ258" i="1"/>
  <c r="CZ205" i="1"/>
  <c r="CZ230" i="1"/>
  <c r="CZ272" i="1"/>
  <c r="CZ277" i="1"/>
  <c r="CZ278" i="1"/>
  <c r="CZ234" i="1"/>
  <c r="CZ235" i="1"/>
  <c r="CZ209" i="1"/>
  <c r="CZ227" i="1"/>
  <c r="CZ243" i="1"/>
  <c r="CZ202" i="1"/>
  <c r="CZ203" i="1"/>
  <c r="CZ241" i="1"/>
  <c r="CZ302" i="1"/>
  <c r="CZ303" i="1"/>
  <c r="CZ260" i="1"/>
  <c r="CZ123" i="1"/>
  <c r="DA123" i="1" s="1"/>
  <c r="DB123" i="1" s="1"/>
  <c r="DC123" i="1" s="1"/>
  <c r="DD123" i="1" s="1"/>
  <c r="DE123" i="1" s="1"/>
  <c r="CZ124" i="1"/>
  <c r="CZ299" i="1"/>
  <c r="CZ283" i="1"/>
  <c r="CZ163" i="1"/>
  <c r="CZ224" i="1"/>
  <c r="CZ223" i="1"/>
  <c r="CZ288" i="1"/>
  <c r="DA151" i="1"/>
  <c r="DB134" i="1"/>
  <c r="CZ247" i="1"/>
  <c r="CZ311" i="1"/>
  <c r="CZ225" i="1"/>
  <c r="CZ322" i="1"/>
  <c r="CZ228" i="1"/>
  <c r="CZ232" i="1"/>
  <c r="CZ285" i="1"/>
  <c r="CZ188" i="1"/>
  <c r="CZ290" i="1"/>
  <c r="CZ276" i="1"/>
  <c r="CZ213" i="1"/>
  <c r="CZ214" i="1"/>
  <c r="CZ318" i="1"/>
  <c r="CZ292" i="1"/>
  <c r="CZ317" i="1"/>
  <c r="CZ316" i="1"/>
  <c r="CZ250" i="1"/>
  <c r="CZ218" i="1"/>
  <c r="CZ219" i="1"/>
  <c r="CZ161" i="1"/>
  <c r="CZ192" i="1"/>
  <c r="CZ193" i="1"/>
  <c r="CZ253" i="1"/>
  <c r="CZ251" i="1"/>
  <c r="CZ287" i="1"/>
  <c r="CZ169" i="1"/>
  <c r="CZ170" i="1"/>
  <c r="CZ191" i="1"/>
  <c r="CZ217" i="1"/>
  <c r="DA100" i="1" l="1"/>
  <c r="DA104" i="1"/>
  <c r="DB104" i="1" s="1"/>
  <c r="DA313" i="1"/>
  <c r="DA253" i="1"/>
  <c r="DA99" i="1"/>
  <c r="DA102" i="1"/>
  <c r="DB102" i="1" s="1"/>
  <c r="DA255" i="1"/>
  <c r="DA241" i="1"/>
  <c r="DA167" i="1"/>
  <c r="DA232" i="1"/>
  <c r="DA245" i="1"/>
  <c r="DA305" i="1"/>
  <c r="DA161" i="1"/>
  <c r="DC134" i="1"/>
  <c r="DA243" i="1"/>
  <c r="DA96" i="1"/>
  <c r="DB96" i="1" s="1"/>
  <c r="DC96" i="1" s="1"/>
  <c r="DD96" i="1" s="1"/>
  <c r="DE96" i="1" s="1"/>
  <c r="DF96" i="1" s="1"/>
  <c r="DG96" i="1" s="1"/>
  <c r="DH96" i="1" s="1"/>
  <c r="DI96" i="1" s="1"/>
  <c r="DJ96" i="1" s="1"/>
  <c r="DK96" i="1" s="1"/>
  <c r="DL96" i="1" s="1"/>
  <c r="DM96" i="1" s="1"/>
  <c r="DN96" i="1" s="1"/>
  <c r="DO96" i="1" s="1"/>
  <c r="DP96" i="1" s="1"/>
  <c r="DQ96" i="1" s="1"/>
  <c r="DR96" i="1" s="1"/>
  <c r="DS96" i="1" s="1"/>
  <c r="DT96" i="1" s="1"/>
  <c r="DU96" i="1" s="1"/>
  <c r="DV96" i="1" s="1"/>
  <c r="DW96" i="1" s="1"/>
  <c r="DX96" i="1" s="1"/>
  <c r="DY96" i="1" s="1"/>
  <c r="DZ96" i="1" s="1"/>
  <c r="EA96" i="1" s="1"/>
  <c r="EB96" i="1" s="1"/>
  <c r="EC96" i="1" s="1"/>
  <c r="ED96" i="1" s="1"/>
  <c r="EE96" i="1" s="1"/>
  <c r="EF96" i="1" s="1"/>
  <c r="EG96" i="1" s="1"/>
  <c r="EH96" i="1" s="1"/>
  <c r="EI96" i="1" s="1"/>
  <c r="EJ96" i="1" s="1"/>
  <c r="EK96" i="1" s="1"/>
  <c r="EL96" i="1" s="1"/>
  <c r="EM96" i="1" s="1"/>
  <c r="EN96" i="1" s="1"/>
  <c r="EO96" i="1" s="1"/>
  <c r="EP96" i="1" s="1"/>
  <c r="EQ96" i="1" s="1"/>
  <c r="ER96" i="1" s="1"/>
  <c r="ES96" i="1" s="1"/>
  <c r="ET96" i="1" s="1"/>
  <c r="EU96" i="1" s="1"/>
  <c r="EV96" i="1" s="1"/>
  <c r="EW96" i="1" s="1"/>
  <c r="EX96" i="1" s="1"/>
  <c r="EY96" i="1" s="1"/>
  <c r="EZ96" i="1" s="1"/>
  <c r="FA96" i="1" s="1"/>
  <c r="FB96" i="1" s="1"/>
  <c r="FC96" i="1" s="1"/>
  <c r="FD96" i="1" s="1"/>
  <c r="FE96" i="1" s="1"/>
  <c r="FF96" i="1" s="1"/>
  <c r="FG96" i="1" s="1"/>
  <c r="FH96" i="1" s="1"/>
  <c r="FI96" i="1" s="1"/>
  <c r="FJ96" i="1" s="1"/>
  <c r="FK96" i="1" s="1"/>
  <c r="FL96" i="1" s="1"/>
  <c r="FM96" i="1" s="1"/>
  <c r="FN96" i="1" s="1"/>
  <c r="FO96" i="1" s="1"/>
  <c r="FP96" i="1" s="1"/>
  <c r="FQ96" i="1" s="1"/>
  <c r="FR96" i="1" s="1"/>
  <c r="FS96" i="1" s="1"/>
  <c r="FT96" i="1" s="1"/>
  <c r="FU96" i="1" s="1"/>
  <c r="FV96" i="1" s="1"/>
  <c r="FW96" i="1" s="1"/>
  <c r="FX96" i="1" s="1"/>
  <c r="FY96" i="1" s="1"/>
  <c r="FZ96" i="1" s="1"/>
  <c r="GA96" i="1" s="1"/>
  <c r="GB96" i="1" s="1"/>
  <c r="GC96" i="1" s="1"/>
  <c r="GD96" i="1" s="1"/>
  <c r="GE96" i="1" s="1"/>
  <c r="GF96" i="1" s="1"/>
  <c r="GG96" i="1" s="1"/>
  <c r="GH96" i="1" s="1"/>
  <c r="GI96" i="1" s="1"/>
  <c r="GJ96" i="1" s="1"/>
  <c r="GK96" i="1" s="1"/>
  <c r="GL96" i="1" s="1"/>
  <c r="GM96" i="1" s="1"/>
  <c r="GN96" i="1" s="1"/>
  <c r="GO96" i="1" s="1"/>
  <c r="GP96" i="1" s="1"/>
  <c r="GQ96" i="1" s="1"/>
  <c r="GR96" i="1" s="1"/>
  <c r="GS96" i="1" s="1"/>
  <c r="GT96" i="1" s="1"/>
  <c r="GU96" i="1" s="1"/>
  <c r="GV96" i="1" s="1"/>
  <c r="GW96" i="1" s="1"/>
  <c r="GX96" i="1" s="1"/>
  <c r="GY96" i="1" s="1"/>
  <c r="GZ96" i="1" s="1"/>
  <c r="HA96" i="1" s="1"/>
  <c r="HB96" i="1" s="1"/>
  <c r="HC96" i="1" s="1"/>
  <c r="HD96" i="1" s="1"/>
  <c r="HE96" i="1" s="1"/>
  <c r="HF96" i="1" s="1"/>
  <c r="HG96" i="1" s="1"/>
  <c r="HH96" i="1" s="1"/>
  <c r="HI96" i="1" s="1"/>
  <c r="HJ96" i="1" s="1"/>
  <c r="B98" i="25" s="1"/>
  <c r="E97" i="25"/>
  <c r="DA281" i="1"/>
  <c r="DA283" i="1"/>
  <c r="C97" i="25"/>
  <c r="D97" i="25"/>
  <c r="F97" i="25"/>
  <c r="G97" i="25" s="1"/>
  <c r="HK95" i="1"/>
  <c r="K97" i="25" s="1"/>
  <c r="A97" i="25"/>
  <c r="DA307" i="1"/>
  <c r="DA285" i="1"/>
  <c r="DA295" i="1"/>
  <c r="DA297" i="1"/>
  <c r="DA322" i="1"/>
  <c r="DA309" i="1"/>
  <c r="DB116" i="1"/>
  <c r="DA175" i="1"/>
  <c r="DB175" i="1" s="1"/>
  <c r="DA163" i="1"/>
  <c r="DA320" i="1"/>
  <c r="DA299" i="1"/>
  <c r="DA211" i="1"/>
  <c r="DA176" i="1"/>
  <c r="DB149" i="1"/>
  <c r="DB114" i="1"/>
  <c r="DA272" i="1"/>
  <c r="DA207" i="1"/>
  <c r="DA153" i="1"/>
  <c r="DB152" i="1" s="1"/>
  <c r="DA97" i="1"/>
  <c r="DB266" i="1"/>
  <c r="DA105" i="1"/>
  <c r="DB119" i="1"/>
  <c r="DB118" i="1"/>
  <c r="DC118" i="1" s="1"/>
  <c r="DB115" i="1"/>
  <c r="DA274" i="1"/>
  <c r="DA180" i="1"/>
  <c r="DA157" i="1"/>
  <c r="DA260" i="1"/>
  <c r="DA262" i="1"/>
  <c r="DB103" i="1"/>
  <c r="DC103" i="1" s="1"/>
  <c r="DA98" i="1"/>
  <c r="DB99" i="1" s="1"/>
  <c r="DA290" i="1"/>
  <c r="DA209" i="1"/>
  <c r="DA159" i="1"/>
  <c r="DA270" i="1"/>
  <c r="DA256" i="1"/>
  <c r="DA197" i="1"/>
  <c r="DA306" i="1"/>
  <c r="DA187" i="1"/>
  <c r="DA280" i="1"/>
  <c r="DA107" i="1"/>
  <c r="DA154" i="1"/>
  <c r="DA156" i="1"/>
  <c r="DA155" i="1"/>
  <c r="DA188" i="1"/>
  <c r="DB151" i="1"/>
  <c r="DA318" i="1"/>
  <c r="DA215" i="1"/>
  <c r="DA251" i="1"/>
  <c r="DA291" i="1"/>
  <c r="DA244" i="1"/>
  <c r="DB244" i="1" s="1"/>
  <c r="DA276" i="1"/>
  <c r="DB100" i="1"/>
  <c r="DA235" i="1"/>
  <c r="DA269" i="1"/>
  <c r="DB268" i="1" s="1"/>
  <c r="DC137" i="1"/>
  <c r="DD137" i="1" s="1"/>
  <c r="DA238" i="1"/>
  <c r="DB265" i="1"/>
  <c r="DA227" i="1"/>
  <c r="DA200" i="1"/>
  <c r="DA198" i="1"/>
  <c r="DA261" i="1"/>
  <c r="DA169" i="1"/>
  <c r="DA287" i="1"/>
  <c r="DA178" i="1"/>
  <c r="DA165" i="1"/>
  <c r="DA289" i="1"/>
  <c r="DA164" i="1"/>
  <c r="DA182" i="1"/>
  <c r="DB101" i="1"/>
  <c r="DC102" i="1" s="1"/>
  <c r="DA189" i="1"/>
  <c r="DA302" i="1"/>
  <c r="DA184" i="1"/>
  <c r="DA199" i="1"/>
  <c r="DA177" i="1"/>
  <c r="DA258" i="1"/>
  <c r="DA229" i="1"/>
  <c r="DA203" i="1"/>
  <c r="DA263" i="1"/>
  <c r="DB264" i="1" s="1"/>
  <c r="DA171" i="1"/>
  <c r="DA213" i="1"/>
  <c r="DA179" i="1"/>
  <c r="DA218" i="1"/>
  <c r="DA286" i="1"/>
  <c r="DA111" i="1"/>
  <c r="DB111" i="1" s="1"/>
  <c r="DA112" i="1"/>
  <c r="DC135" i="1"/>
  <c r="DA172" i="1"/>
  <c r="DA173" i="1"/>
  <c r="DA217" i="1"/>
  <c r="DA193" i="1"/>
  <c r="DA194" i="1"/>
  <c r="DA316" i="1"/>
  <c r="DA315" i="1"/>
  <c r="DB314" i="1" s="1"/>
  <c r="DA226" i="1"/>
  <c r="DA282" i="1"/>
  <c r="DA278" i="1"/>
  <c r="DA279" i="1"/>
  <c r="DA257" i="1"/>
  <c r="DA208" i="1"/>
  <c r="DA109" i="1"/>
  <c r="DB109" i="1" s="1"/>
  <c r="DA185" i="1"/>
  <c r="DA308" i="1"/>
  <c r="DA212" i="1"/>
  <c r="DA321" i="1"/>
  <c r="DA219" i="1"/>
  <c r="DA220" i="1"/>
  <c r="DA250" i="1"/>
  <c r="DA234" i="1"/>
  <c r="DA106" i="1"/>
  <c r="DA192" i="1"/>
  <c r="DA204" i="1"/>
  <c r="DA317" i="1"/>
  <c r="DA225" i="1"/>
  <c r="DA300" i="1"/>
  <c r="DA124" i="1"/>
  <c r="DB124" i="1" s="1"/>
  <c r="DC124" i="1" s="1"/>
  <c r="DD124" i="1" s="1"/>
  <c r="DE124" i="1" s="1"/>
  <c r="DF124" i="1" s="1"/>
  <c r="DA125" i="1"/>
  <c r="DA202" i="1"/>
  <c r="DA242" i="1"/>
  <c r="DA277" i="1"/>
  <c r="DA319" i="1"/>
  <c r="DA271" i="1"/>
  <c r="DA236" i="1"/>
  <c r="DA237" i="1"/>
  <c r="DA130" i="1"/>
  <c r="DB130" i="1" s="1"/>
  <c r="DC130" i="1" s="1"/>
  <c r="DD130" i="1" s="1"/>
  <c r="DE130" i="1" s="1"/>
  <c r="DA131" i="1"/>
  <c r="DA186" i="1"/>
  <c r="DA183" i="1"/>
  <c r="DA233" i="1"/>
  <c r="DA249" i="1"/>
  <c r="DA293" i="1"/>
  <c r="DA292" i="1"/>
  <c r="DA259" i="1"/>
  <c r="DB146" i="1"/>
  <c r="DC146" i="1" s="1"/>
  <c r="DB147" i="1"/>
  <c r="DA298" i="1"/>
  <c r="DA181" i="1"/>
  <c r="DA160" i="1"/>
  <c r="DA288" i="1"/>
  <c r="DA170" i="1"/>
  <c r="DA275" i="1"/>
  <c r="DA284" i="1"/>
  <c r="DA311" i="1"/>
  <c r="DA312" i="1"/>
  <c r="DA223" i="1"/>
  <c r="DA222" i="1"/>
  <c r="DA240" i="1"/>
  <c r="DA230" i="1"/>
  <c r="DA231" i="1"/>
  <c r="DA296" i="1"/>
  <c r="DA210" i="1"/>
  <c r="DA142" i="1"/>
  <c r="DA143" i="1"/>
  <c r="DB150" i="1"/>
  <c r="DA252" i="1"/>
  <c r="DA191" i="1"/>
  <c r="DA190" i="1"/>
  <c r="DA214" i="1"/>
  <c r="DA224" i="1"/>
  <c r="DA303" i="1"/>
  <c r="DA304" i="1"/>
  <c r="DA168" i="1"/>
  <c r="DB267" i="1"/>
  <c r="DC139" i="1"/>
  <c r="DD139" i="1" s="1"/>
  <c r="DA273" i="1"/>
  <c r="DA201" i="1"/>
  <c r="DA141" i="1"/>
  <c r="DB141" i="1" s="1"/>
  <c r="DC141" i="1" s="1"/>
  <c r="DD141" i="1" s="1"/>
  <c r="DA158" i="1"/>
  <c r="DA310" i="1"/>
  <c r="DA228" i="1"/>
  <c r="DA247" i="1"/>
  <c r="DA246" i="1"/>
  <c r="DA205" i="1"/>
  <c r="DA206" i="1"/>
  <c r="DA216" i="1"/>
  <c r="DA162" i="1"/>
  <c r="DA239" i="1"/>
  <c r="DA166" i="1"/>
  <c r="DA301" i="1"/>
  <c r="DA254" i="1"/>
  <c r="DB254" i="1" s="1"/>
  <c r="DA196" i="1"/>
  <c r="DA195" i="1"/>
  <c r="DA294" i="1"/>
  <c r="DA248" i="1"/>
  <c r="DB242" i="1" l="1"/>
  <c r="DB105" i="1"/>
  <c r="DC105" i="1" s="1"/>
  <c r="DB162" i="1"/>
  <c r="DB282" i="1"/>
  <c r="DB252" i="1"/>
  <c r="DB296" i="1"/>
  <c r="DB284" i="1"/>
  <c r="E98" i="25"/>
  <c r="F98" i="25"/>
  <c r="G98" i="25" s="1"/>
  <c r="C98" i="25"/>
  <c r="A98" i="25"/>
  <c r="HK96" i="1"/>
  <c r="K98" i="25" s="1"/>
  <c r="D98" i="25"/>
  <c r="DB170" i="1"/>
  <c r="DB306" i="1"/>
  <c r="DC117" i="1"/>
  <c r="DB98" i="1"/>
  <c r="DC99" i="1" s="1"/>
  <c r="DC115" i="1"/>
  <c r="DB208" i="1"/>
  <c r="DB97" i="1"/>
  <c r="DC97" i="1" s="1"/>
  <c r="DD97" i="1" s="1"/>
  <c r="DE97" i="1" s="1"/>
  <c r="DF97" i="1" s="1"/>
  <c r="DG97" i="1" s="1"/>
  <c r="DH97" i="1" s="1"/>
  <c r="DI97" i="1" s="1"/>
  <c r="DJ97" i="1" s="1"/>
  <c r="DK97" i="1" s="1"/>
  <c r="DL97" i="1" s="1"/>
  <c r="DM97" i="1" s="1"/>
  <c r="DN97" i="1" s="1"/>
  <c r="DO97" i="1" s="1"/>
  <c r="DP97" i="1" s="1"/>
  <c r="DQ97" i="1" s="1"/>
  <c r="DR97" i="1" s="1"/>
  <c r="DS97" i="1" s="1"/>
  <c r="DT97" i="1" s="1"/>
  <c r="DU97" i="1" s="1"/>
  <c r="DV97" i="1" s="1"/>
  <c r="DW97" i="1" s="1"/>
  <c r="DX97" i="1" s="1"/>
  <c r="DY97" i="1" s="1"/>
  <c r="DZ97" i="1" s="1"/>
  <c r="EA97" i="1" s="1"/>
  <c r="EB97" i="1" s="1"/>
  <c r="EC97" i="1" s="1"/>
  <c r="ED97" i="1" s="1"/>
  <c r="EE97" i="1" s="1"/>
  <c r="EF97" i="1" s="1"/>
  <c r="EG97" i="1" s="1"/>
  <c r="EH97" i="1" s="1"/>
  <c r="EI97" i="1" s="1"/>
  <c r="EJ97" i="1" s="1"/>
  <c r="EK97" i="1" s="1"/>
  <c r="EL97" i="1" s="1"/>
  <c r="EM97" i="1" s="1"/>
  <c r="EN97" i="1" s="1"/>
  <c r="EO97" i="1" s="1"/>
  <c r="EP97" i="1" s="1"/>
  <c r="EQ97" i="1" s="1"/>
  <c r="ER97" i="1" s="1"/>
  <c r="ES97" i="1" s="1"/>
  <c r="ET97" i="1" s="1"/>
  <c r="EU97" i="1" s="1"/>
  <c r="EV97" i="1" s="1"/>
  <c r="EW97" i="1" s="1"/>
  <c r="EX97" i="1" s="1"/>
  <c r="EY97" i="1" s="1"/>
  <c r="EZ97" i="1" s="1"/>
  <c r="FA97" i="1" s="1"/>
  <c r="FB97" i="1" s="1"/>
  <c r="FC97" i="1" s="1"/>
  <c r="FD97" i="1" s="1"/>
  <c r="FE97" i="1" s="1"/>
  <c r="FF97" i="1" s="1"/>
  <c r="FG97" i="1" s="1"/>
  <c r="FH97" i="1" s="1"/>
  <c r="FI97" i="1" s="1"/>
  <c r="FJ97" i="1" s="1"/>
  <c r="FK97" i="1" s="1"/>
  <c r="FL97" i="1" s="1"/>
  <c r="FM97" i="1" s="1"/>
  <c r="FN97" i="1" s="1"/>
  <c r="FO97" i="1" s="1"/>
  <c r="FP97" i="1" s="1"/>
  <c r="FQ97" i="1" s="1"/>
  <c r="FR97" i="1" s="1"/>
  <c r="FS97" i="1" s="1"/>
  <c r="FT97" i="1" s="1"/>
  <c r="FU97" i="1" s="1"/>
  <c r="FV97" i="1" s="1"/>
  <c r="FW97" i="1" s="1"/>
  <c r="FX97" i="1" s="1"/>
  <c r="FY97" i="1" s="1"/>
  <c r="FZ97" i="1" s="1"/>
  <c r="GA97" i="1" s="1"/>
  <c r="GB97" i="1" s="1"/>
  <c r="GC97" i="1" s="1"/>
  <c r="GD97" i="1" s="1"/>
  <c r="GE97" i="1" s="1"/>
  <c r="GF97" i="1" s="1"/>
  <c r="GG97" i="1" s="1"/>
  <c r="GH97" i="1" s="1"/>
  <c r="GI97" i="1" s="1"/>
  <c r="GJ97" i="1" s="1"/>
  <c r="GK97" i="1" s="1"/>
  <c r="GL97" i="1" s="1"/>
  <c r="GM97" i="1" s="1"/>
  <c r="GN97" i="1" s="1"/>
  <c r="GO97" i="1" s="1"/>
  <c r="GP97" i="1" s="1"/>
  <c r="GQ97" i="1" s="1"/>
  <c r="GR97" i="1" s="1"/>
  <c r="GS97" i="1" s="1"/>
  <c r="GT97" i="1" s="1"/>
  <c r="GU97" i="1" s="1"/>
  <c r="GV97" i="1" s="1"/>
  <c r="GW97" i="1" s="1"/>
  <c r="GX97" i="1" s="1"/>
  <c r="GY97" i="1" s="1"/>
  <c r="GZ97" i="1" s="1"/>
  <c r="HA97" i="1" s="1"/>
  <c r="HB97" i="1" s="1"/>
  <c r="HC97" i="1" s="1"/>
  <c r="HD97" i="1" s="1"/>
  <c r="HE97" i="1" s="1"/>
  <c r="HF97" i="1" s="1"/>
  <c r="HG97" i="1" s="1"/>
  <c r="HH97" i="1" s="1"/>
  <c r="HI97" i="1" s="1"/>
  <c r="HJ97" i="1" s="1"/>
  <c r="B99" i="25" s="1"/>
  <c r="DB273" i="1"/>
  <c r="DB298" i="1"/>
  <c r="DB286" i="1"/>
  <c r="DB160" i="1"/>
  <c r="DB319" i="1"/>
  <c r="DB321" i="1"/>
  <c r="DB179" i="1"/>
  <c r="DB176" i="1"/>
  <c r="DB153" i="1"/>
  <c r="DC152" i="1" s="1"/>
  <c r="DB275" i="1"/>
  <c r="DB106" i="1"/>
  <c r="DC106" i="1" s="1"/>
  <c r="DD106" i="1" s="1"/>
  <c r="DB158" i="1"/>
  <c r="DB271" i="1"/>
  <c r="DC116" i="1"/>
  <c r="DC120" i="1"/>
  <c r="DC119" i="1"/>
  <c r="DD119" i="1" s="1"/>
  <c r="DB288" i="1"/>
  <c r="DB263" i="1"/>
  <c r="DC264" i="1" s="1"/>
  <c r="DB261" i="1"/>
  <c r="DB177" i="1"/>
  <c r="DB188" i="1"/>
  <c r="DB290" i="1"/>
  <c r="DB310" i="1"/>
  <c r="DB269" i="1"/>
  <c r="DC268" i="1" s="1"/>
  <c r="DB201" i="1"/>
  <c r="DB279" i="1"/>
  <c r="DB181" i="1"/>
  <c r="DB236" i="1"/>
  <c r="DB277" i="1"/>
  <c r="DB156" i="1"/>
  <c r="DB166" i="1"/>
  <c r="DB212" i="1"/>
  <c r="DB214" i="1"/>
  <c r="DB155" i="1"/>
  <c r="DB154" i="1"/>
  <c r="DB294" i="1"/>
  <c r="DB198" i="1"/>
  <c r="DB178" i="1"/>
  <c r="DB281" i="1"/>
  <c r="DC150" i="1"/>
  <c r="DB183" i="1"/>
  <c r="DB199" i="1"/>
  <c r="DB260" i="1"/>
  <c r="DB257" i="1"/>
  <c r="DB262" i="1"/>
  <c r="DB259" i="1"/>
  <c r="DB228" i="1"/>
  <c r="DB190" i="1"/>
  <c r="DB292" i="1"/>
  <c r="DC101" i="1"/>
  <c r="DD102" i="1" s="1"/>
  <c r="DB209" i="1"/>
  <c r="DC267" i="1"/>
  <c r="DD138" i="1"/>
  <c r="DE138" i="1" s="1"/>
  <c r="DB196" i="1"/>
  <c r="DB231" i="1"/>
  <c r="DB250" i="1"/>
  <c r="DB185" i="1"/>
  <c r="DB285" i="1"/>
  <c r="DB164" i="1"/>
  <c r="DB232" i="1"/>
  <c r="DB108" i="1"/>
  <c r="DB234" i="1"/>
  <c r="DB163" i="1"/>
  <c r="DB318" i="1"/>
  <c r="DB270" i="1"/>
  <c r="DB248" i="1"/>
  <c r="DB246" i="1"/>
  <c r="DB182" i="1"/>
  <c r="DB301" i="1"/>
  <c r="DB316" i="1"/>
  <c r="DB213" i="1"/>
  <c r="DB216" i="1"/>
  <c r="DB297" i="1"/>
  <c r="DB240" i="1"/>
  <c r="DB237" i="1"/>
  <c r="DB206" i="1"/>
  <c r="DC266" i="1"/>
  <c r="DB167" i="1"/>
  <c r="DB168" i="1"/>
  <c r="DB304" i="1"/>
  <c r="DB305" i="1"/>
  <c r="DB235" i="1"/>
  <c r="DB255" i="1"/>
  <c r="DB291" i="1"/>
  <c r="DB223" i="1"/>
  <c r="DC147" i="1"/>
  <c r="DD147" i="1" s="1"/>
  <c r="DC148" i="1"/>
  <c r="DB161" i="1"/>
  <c r="DC161" i="1" s="1"/>
  <c r="DB202" i="1"/>
  <c r="DB192" i="1"/>
  <c r="DB256" i="1"/>
  <c r="DB308" i="1"/>
  <c r="DB307" i="1"/>
  <c r="DB107" i="1"/>
  <c r="DB315" i="1"/>
  <c r="DB171" i="1"/>
  <c r="DB172" i="1"/>
  <c r="DB157" i="1"/>
  <c r="DB220" i="1"/>
  <c r="DB221" i="1"/>
  <c r="DD135" i="1"/>
  <c r="DD136" i="1"/>
  <c r="DC149" i="1"/>
  <c r="DB143" i="1"/>
  <c r="DB144" i="1"/>
  <c r="DB311" i="1"/>
  <c r="DB189" i="1"/>
  <c r="DB238" i="1"/>
  <c r="DB293" i="1"/>
  <c r="DB219" i="1"/>
  <c r="DB295" i="1"/>
  <c r="DB197" i="1"/>
  <c r="DB194" i="1"/>
  <c r="DB203" i="1"/>
  <c r="DB243" i="1"/>
  <c r="DD140" i="1"/>
  <c r="DE140" i="1" s="1"/>
  <c r="DB218" i="1"/>
  <c r="DB159" i="1"/>
  <c r="DB233" i="1"/>
  <c r="DB258" i="1"/>
  <c r="DC265" i="1"/>
  <c r="DB239" i="1"/>
  <c r="DB195" i="1"/>
  <c r="DB302" i="1"/>
  <c r="DB191" i="1"/>
  <c r="DB142" i="1"/>
  <c r="DC142" i="1" s="1"/>
  <c r="DD142" i="1" s="1"/>
  <c r="DE142" i="1" s="1"/>
  <c r="DB230" i="1"/>
  <c r="DB272" i="1"/>
  <c r="DB249" i="1"/>
  <c r="DB186" i="1"/>
  <c r="DB300" i="1"/>
  <c r="DB193" i="1"/>
  <c r="DB283" i="1"/>
  <c r="DC283" i="1" s="1"/>
  <c r="DB112" i="1"/>
  <c r="DC112" i="1" s="1"/>
  <c r="DB113" i="1"/>
  <c r="DB215" i="1"/>
  <c r="DB312" i="1"/>
  <c r="DB313" i="1"/>
  <c r="DB125" i="1"/>
  <c r="DC125" i="1" s="1"/>
  <c r="DD125" i="1" s="1"/>
  <c r="DE125" i="1" s="1"/>
  <c r="DF125" i="1" s="1"/>
  <c r="DG125" i="1" s="1"/>
  <c r="DB126" i="1"/>
  <c r="DB184" i="1"/>
  <c r="DB245" i="1"/>
  <c r="DB299" i="1"/>
  <c r="DB165" i="1"/>
  <c r="DB227" i="1"/>
  <c r="DC151" i="1"/>
  <c r="DB224" i="1"/>
  <c r="DB225" i="1"/>
  <c r="DB187" i="1"/>
  <c r="DB287" i="1"/>
  <c r="DB253" i="1"/>
  <c r="DB229" i="1"/>
  <c r="DB217" i="1"/>
  <c r="DB322" i="1"/>
  <c r="DB309" i="1"/>
  <c r="DB289" i="1"/>
  <c r="DB247" i="1"/>
  <c r="DB210" i="1"/>
  <c r="DB211" i="1"/>
  <c r="DB207" i="1"/>
  <c r="DB276" i="1"/>
  <c r="DC100" i="1"/>
  <c r="DB317" i="1"/>
  <c r="DB320" i="1"/>
  <c r="DB205" i="1"/>
  <c r="DB274" i="1"/>
  <c r="DB303" i="1"/>
  <c r="DB169" i="1"/>
  <c r="DB251" i="1"/>
  <c r="DB222" i="1"/>
  <c r="DB180" i="1"/>
  <c r="DB131" i="1"/>
  <c r="DC131" i="1" s="1"/>
  <c r="DD131" i="1" s="1"/>
  <c r="DE131" i="1" s="1"/>
  <c r="DF131" i="1" s="1"/>
  <c r="DB132" i="1"/>
  <c r="DB204" i="1"/>
  <c r="DB241" i="1"/>
  <c r="DB278" i="1"/>
  <c r="DB226" i="1"/>
  <c r="DB280" i="1"/>
  <c r="DB110" i="1"/>
  <c r="DC110" i="1" s="1"/>
  <c r="DB173" i="1"/>
  <c r="DB174" i="1"/>
  <c r="DB200" i="1"/>
  <c r="DD267" i="1" l="1"/>
  <c r="DC176" i="1"/>
  <c r="DC253" i="1"/>
  <c r="DC159" i="1"/>
  <c r="DC104" i="1"/>
  <c r="DD116" i="1"/>
  <c r="DC285" i="1"/>
  <c r="DC180" i="1"/>
  <c r="DC274" i="1"/>
  <c r="DC322" i="1"/>
  <c r="DC289" i="1"/>
  <c r="DC178" i="1"/>
  <c r="DC297" i="1"/>
  <c r="DC270" i="1"/>
  <c r="DC320" i="1"/>
  <c r="D99" i="25"/>
  <c r="DC153" i="1"/>
  <c r="C99" i="25"/>
  <c r="A99" i="25"/>
  <c r="DC291" i="1"/>
  <c r="E99" i="25"/>
  <c r="DC272" i="1"/>
  <c r="HK97" i="1"/>
  <c r="K99" i="25" s="1"/>
  <c r="DC212" i="1"/>
  <c r="F99" i="25"/>
  <c r="G99" i="25" s="1"/>
  <c r="DC287" i="1"/>
  <c r="DC295" i="1"/>
  <c r="DC188" i="1"/>
  <c r="DC177" i="1"/>
  <c r="DD105" i="1"/>
  <c r="DC98" i="1"/>
  <c r="DD98" i="1" s="1"/>
  <c r="DE98" i="1" s="1"/>
  <c r="DF98" i="1" s="1"/>
  <c r="DG98" i="1" s="1"/>
  <c r="DH98" i="1" s="1"/>
  <c r="DI98" i="1" s="1"/>
  <c r="DJ98" i="1" s="1"/>
  <c r="DK98" i="1" s="1"/>
  <c r="DL98" i="1" s="1"/>
  <c r="DM98" i="1" s="1"/>
  <c r="DN98" i="1" s="1"/>
  <c r="DO98" i="1" s="1"/>
  <c r="DP98" i="1" s="1"/>
  <c r="DQ98" i="1" s="1"/>
  <c r="DR98" i="1" s="1"/>
  <c r="DS98" i="1" s="1"/>
  <c r="DT98" i="1" s="1"/>
  <c r="DU98" i="1" s="1"/>
  <c r="DV98" i="1" s="1"/>
  <c r="DW98" i="1" s="1"/>
  <c r="DX98" i="1" s="1"/>
  <c r="DY98" i="1" s="1"/>
  <c r="DZ98" i="1" s="1"/>
  <c r="EA98" i="1" s="1"/>
  <c r="EB98" i="1" s="1"/>
  <c r="EC98" i="1" s="1"/>
  <c r="ED98" i="1" s="1"/>
  <c r="EE98" i="1" s="1"/>
  <c r="EF98" i="1" s="1"/>
  <c r="EG98" i="1" s="1"/>
  <c r="EH98" i="1" s="1"/>
  <c r="EI98" i="1" s="1"/>
  <c r="EJ98" i="1" s="1"/>
  <c r="EK98" i="1" s="1"/>
  <c r="EL98" i="1" s="1"/>
  <c r="EM98" i="1" s="1"/>
  <c r="EN98" i="1" s="1"/>
  <c r="EO98" i="1" s="1"/>
  <c r="EP98" i="1" s="1"/>
  <c r="EQ98" i="1" s="1"/>
  <c r="ER98" i="1" s="1"/>
  <c r="ES98" i="1" s="1"/>
  <c r="ET98" i="1" s="1"/>
  <c r="EU98" i="1" s="1"/>
  <c r="EV98" i="1" s="1"/>
  <c r="EW98" i="1" s="1"/>
  <c r="EX98" i="1" s="1"/>
  <c r="EY98" i="1" s="1"/>
  <c r="EZ98" i="1" s="1"/>
  <c r="FA98" i="1" s="1"/>
  <c r="FB98" i="1" s="1"/>
  <c r="FC98" i="1" s="1"/>
  <c r="FD98" i="1" s="1"/>
  <c r="FE98" i="1" s="1"/>
  <c r="FF98" i="1" s="1"/>
  <c r="FG98" i="1" s="1"/>
  <c r="FH98" i="1" s="1"/>
  <c r="FI98" i="1" s="1"/>
  <c r="FJ98" i="1" s="1"/>
  <c r="FK98" i="1" s="1"/>
  <c r="FL98" i="1" s="1"/>
  <c r="FM98" i="1" s="1"/>
  <c r="FN98" i="1" s="1"/>
  <c r="FO98" i="1" s="1"/>
  <c r="FP98" i="1" s="1"/>
  <c r="FQ98" i="1" s="1"/>
  <c r="FR98" i="1" s="1"/>
  <c r="FS98" i="1" s="1"/>
  <c r="FT98" i="1" s="1"/>
  <c r="FU98" i="1" s="1"/>
  <c r="FV98" i="1" s="1"/>
  <c r="FW98" i="1" s="1"/>
  <c r="FX98" i="1" s="1"/>
  <c r="FY98" i="1" s="1"/>
  <c r="FZ98" i="1" s="1"/>
  <c r="GA98" i="1" s="1"/>
  <c r="GB98" i="1" s="1"/>
  <c r="GC98" i="1" s="1"/>
  <c r="GD98" i="1" s="1"/>
  <c r="GE98" i="1" s="1"/>
  <c r="GF98" i="1" s="1"/>
  <c r="GG98" i="1" s="1"/>
  <c r="GH98" i="1" s="1"/>
  <c r="GI98" i="1" s="1"/>
  <c r="GJ98" i="1" s="1"/>
  <c r="GK98" i="1" s="1"/>
  <c r="GL98" i="1" s="1"/>
  <c r="GM98" i="1" s="1"/>
  <c r="GN98" i="1" s="1"/>
  <c r="GO98" i="1" s="1"/>
  <c r="GP98" i="1" s="1"/>
  <c r="GQ98" i="1" s="1"/>
  <c r="GR98" i="1" s="1"/>
  <c r="GS98" i="1" s="1"/>
  <c r="GT98" i="1" s="1"/>
  <c r="GU98" i="1" s="1"/>
  <c r="GV98" i="1" s="1"/>
  <c r="GW98" i="1" s="1"/>
  <c r="GX98" i="1" s="1"/>
  <c r="GY98" i="1" s="1"/>
  <c r="GZ98" i="1" s="1"/>
  <c r="HA98" i="1" s="1"/>
  <c r="HB98" i="1" s="1"/>
  <c r="HC98" i="1" s="1"/>
  <c r="HD98" i="1" s="1"/>
  <c r="HE98" i="1" s="1"/>
  <c r="HF98" i="1" s="1"/>
  <c r="HG98" i="1" s="1"/>
  <c r="HH98" i="1" s="1"/>
  <c r="HI98" i="1" s="1"/>
  <c r="HJ98" i="1" s="1"/>
  <c r="B100" i="25" s="1"/>
  <c r="DC249" i="1"/>
  <c r="DD117" i="1"/>
  <c r="DC207" i="1"/>
  <c r="DC231" i="1"/>
  <c r="DC262" i="1"/>
  <c r="DC280" i="1"/>
  <c r="DC191" i="1"/>
  <c r="DD150" i="1"/>
  <c r="DC278" i="1"/>
  <c r="DC229" i="1"/>
  <c r="DC189" i="1"/>
  <c r="DC213" i="1"/>
  <c r="DD118" i="1"/>
  <c r="DD120" i="1"/>
  <c r="DE120" i="1" s="1"/>
  <c r="DD121" i="1"/>
  <c r="DC293" i="1"/>
  <c r="DC182" i="1"/>
  <c r="DC184" i="1"/>
  <c r="DC314" i="1"/>
  <c r="DC169" i="1"/>
  <c r="DC298" i="1"/>
  <c r="DC154" i="1"/>
  <c r="DC217" i="1"/>
  <c r="DC215" i="1"/>
  <c r="DC257" i="1"/>
  <c r="DC301" i="1"/>
  <c r="DC155" i="1"/>
  <c r="DC197" i="1"/>
  <c r="DC309" i="1"/>
  <c r="DC237" i="1"/>
  <c r="DC198" i="1"/>
  <c r="DC251" i="1"/>
  <c r="DC196" i="1"/>
  <c r="DC259" i="1"/>
  <c r="DC228" i="1"/>
  <c r="DC258" i="1"/>
  <c r="DC235" i="1"/>
  <c r="DC233" i="1"/>
  <c r="DC261" i="1"/>
  <c r="DC292" i="1"/>
  <c r="DC263" i="1"/>
  <c r="DD264" i="1" s="1"/>
  <c r="DC315" i="1"/>
  <c r="DC193" i="1"/>
  <c r="DC282" i="1"/>
  <c r="DC317" i="1"/>
  <c r="DC241" i="1"/>
  <c r="DC200" i="1"/>
  <c r="DC303" i="1"/>
  <c r="DC260" i="1"/>
  <c r="DC245" i="1"/>
  <c r="DC162" i="1"/>
  <c r="DC107" i="1"/>
  <c r="DD107" i="1" s="1"/>
  <c r="DE107" i="1" s="1"/>
  <c r="DD265" i="1"/>
  <c r="DC210" i="1"/>
  <c r="DC247" i="1"/>
  <c r="DC171" i="1"/>
  <c r="DC271" i="1"/>
  <c r="DD148" i="1"/>
  <c r="DE148" i="1" s="1"/>
  <c r="DC239" i="1"/>
  <c r="DC187" i="1"/>
  <c r="DC163" i="1"/>
  <c r="DC269" i="1"/>
  <c r="DD268" i="1" s="1"/>
  <c r="DC174" i="1"/>
  <c r="DD149" i="1"/>
  <c r="DC206" i="1"/>
  <c r="DC225" i="1"/>
  <c r="DC300" i="1"/>
  <c r="DC185" i="1"/>
  <c r="DC167" i="1"/>
  <c r="DC273" i="1"/>
  <c r="DC312" i="1"/>
  <c r="DC281" i="1"/>
  <c r="DC307" i="1"/>
  <c r="DC223" i="1"/>
  <c r="DC201" i="1"/>
  <c r="DC186" i="1"/>
  <c r="DD186" i="1" s="1"/>
  <c r="DC158" i="1"/>
  <c r="DC255" i="1"/>
  <c r="DC227" i="1"/>
  <c r="DC195" i="1"/>
  <c r="DE141" i="1"/>
  <c r="DF141" i="1" s="1"/>
  <c r="DC175" i="1"/>
  <c r="DC202" i="1"/>
  <c r="DC165" i="1"/>
  <c r="DC164" i="1"/>
  <c r="DC290" i="1"/>
  <c r="DC214" i="1"/>
  <c r="DC248" i="1"/>
  <c r="DC219" i="1"/>
  <c r="DC252" i="1"/>
  <c r="DC179" i="1"/>
  <c r="DC216" i="1"/>
  <c r="DC111" i="1"/>
  <c r="DD111" i="1" s="1"/>
  <c r="DC160" i="1"/>
  <c r="DD160" i="1" s="1"/>
  <c r="DC313" i="1"/>
  <c r="DE139" i="1"/>
  <c r="DF139" i="1" s="1"/>
  <c r="DC218" i="1"/>
  <c r="DC311" i="1"/>
  <c r="DC294" i="1"/>
  <c r="DC305" i="1"/>
  <c r="DC306" i="1"/>
  <c r="DC318" i="1"/>
  <c r="DC310" i="1"/>
  <c r="DC304" i="1"/>
  <c r="DC209" i="1"/>
  <c r="DC296" i="1"/>
  <c r="DC246" i="1"/>
  <c r="DC173" i="1"/>
  <c r="DC254" i="1"/>
  <c r="DC224" i="1"/>
  <c r="DC316" i="1"/>
  <c r="DC302" i="1"/>
  <c r="DC243" i="1"/>
  <c r="DC244" i="1"/>
  <c r="DC236" i="1"/>
  <c r="DC144" i="1"/>
  <c r="DC145" i="1"/>
  <c r="DC166" i="1"/>
  <c r="DC275" i="1"/>
  <c r="DC222" i="1"/>
  <c r="DC157" i="1"/>
  <c r="DC156" i="1"/>
  <c r="DC132" i="1"/>
  <c r="DD132" i="1" s="1"/>
  <c r="DE132" i="1" s="1"/>
  <c r="DF132" i="1" s="1"/>
  <c r="DG132" i="1" s="1"/>
  <c r="DC133" i="1"/>
  <c r="DC321" i="1"/>
  <c r="DC234" i="1"/>
  <c r="DC250" i="1"/>
  <c r="DC319" i="1"/>
  <c r="DC299" i="1"/>
  <c r="DC109" i="1"/>
  <c r="DC284" i="1"/>
  <c r="DC288" i="1"/>
  <c r="DD288" i="1" s="1"/>
  <c r="DC203" i="1"/>
  <c r="DC183" i="1"/>
  <c r="DC143" i="1"/>
  <c r="DD143" i="1" s="1"/>
  <c r="DE143" i="1" s="1"/>
  <c r="DF143" i="1" s="1"/>
  <c r="DC108" i="1"/>
  <c r="DC308" i="1"/>
  <c r="DC279" i="1"/>
  <c r="DC232" i="1"/>
  <c r="DC205" i="1"/>
  <c r="DC204" i="1"/>
  <c r="DE136" i="1"/>
  <c r="DE137" i="1"/>
  <c r="DC211" i="1"/>
  <c r="DC242" i="1"/>
  <c r="DC126" i="1"/>
  <c r="DD126" i="1" s="1"/>
  <c r="DE126" i="1" s="1"/>
  <c r="DF126" i="1" s="1"/>
  <c r="DG126" i="1" s="1"/>
  <c r="DH126" i="1" s="1"/>
  <c r="DC127" i="1"/>
  <c r="DC230" i="1"/>
  <c r="DD266" i="1"/>
  <c r="DC194" i="1"/>
  <c r="DC190" i="1"/>
  <c r="DC221" i="1"/>
  <c r="DC286" i="1"/>
  <c r="DC256" i="1"/>
  <c r="DC181" i="1"/>
  <c r="DC240" i="1"/>
  <c r="DC277" i="1"/>
  <c r="DC276" i="1"/>
  <c r="DC226" i="1"/>
  <c r="DD100" i="1"/>
  <c r="DD101" i="1"/>
  <c r="DC199" i="1"/>
  <c r="DC208" i="1"/>
  <c r="DD151" i="1"/>
  <c r="DD152" i="1"/>
  <c r="DC113" i="1"/>
  <c r="DD113" i="1" s="1"/>
  <c r="DC114" i="1"/>
  <c r="DC238" i="1"/>
  <c r="DC220" i="1"/>
  <c r="DC172" i="1"/>
  <c r="DC192" i="1"/>
  <c r="DC170" i="1"/>
  <c r="DC168" i="1"/>
  <c r="DD273" i="1" l="1"/>
  <c r="DD104" i="1"/>
  <c r="DE105" i="1" s="1"/>
  <c r="DD103" i="1"/>
  <c r="DE103" i="1" s="1"/>
  <c r="DD286" i="1"/>
  <c r="DD177" i="1"/>
  <c r="DD290" i="1"/>
  <c r="DE104" i="1"/>
  <c r="DD199" i="1"/>
  <c r="DD271" i="1"/>
  <c r="DD321" i="1"/>
  <c r="DD153" i="1"/>
  <c r="DE152" i="1" s="1"/>
  <c r="DD258" i="1"/>
  <c r="DD232" i="1"/>
  <c r="DD294" i="1"/>
  <c r="A100" i="25"/>
  <c r="DD176" i="1"/>
  <c r="C100" i="25"/>
  <c r="DD99" i="1"/>
  <c r="DE99" i="1" s="1"/>
  <c r="DF99" i="1" s="1"/>
  <c r="DG99" i="1" s="1"/>
  <c r="DH99" i="1" s="1"/>
  <c r="DI99" i="1" s="1"/>
  <c r="DJ99" i="1" s="1"/>
  <c r="DK99" i="1" s="1"/>
  <c r="DL99" i="1" s="1"/>
  <c r="DM99" i="1" s="1"/>
  <c r="DN99" i="1" s="1"/>
  <c r="DO99" i="1" s="1"/>
  <c r="DP99" i="1" s="1"/>
  <c r="DQ99" i="1" s="1"/>
  <c r="DR99" i="1" s="1"/>
  <c r="DS99" i="1" s="1"/>
  <c r="DT99" i="1" s="1"/>
  <c r="DU99" i="1" s="1"/>
  <c r="DV99" i="1" s="1"/>
  <c r="DW99" i="1" s="1"/>
  <c r="DX99" i="1" s="1"/>
  <c r="DY99" i="1" s="1"/>
  <c r="DZ99" i="1" s="1"/>
  <c r="EA99" i="1" s="1"/>
  <c r="EB99" i="1" s="1"/>
  <c r="EC99" i="1" s="1"/>
  <c r="ED99" i="1" s="1"/>
  <c r="EE99" i="1" s="1"/>
  <c r="EF99" i="1" s="1"/>
  <c r="EG99" i="1" s="1"/>
  <c r="EH99" i="1" s="1"/>
  <c r="EI99" i="1" s="1"/>
  <c r="EJ99" i="1" s="1"/>
  <c r="EK99" i="1" s="1"/>
  <c r="EL99" i="1" s="1"/>
  <c r="EM99" i="1" s="1"/>
  <c r="EN99" i="1" s="1"/>
  <c r="EO99" i="1" s="1"/>
  <c r="EP99" i="1" s="1"/>
  <c r="EQ99" i="1" s="1"/>
  <c r="ER99" i="1" s="1"/>
  <c r="ES99" i="1" s="1"/>
  <c r="ET99" i="1" s="1"/>
  <c r="EU99" i="1" s="1"/>
  <c r="EV99" i="1" s="1"/>
  <c r="EW99" i="1" s="1"/>
  <c r="EX99" i="1" s="1"/>
  <c r="EY99" i="1" s="1"/>
  <c r="EZ99" i="1" s="1"/>
  <c r="FA99" i="1" s="1"/>
  <c r="FB99" i="1" s="1"/>
  <c r="FC99" i="1" s="1"/>
  <c r="FD99" i="1" s="1"/>
  <c r="FE99" i="1" s="1"/>
  <c r="FF99" i="1" s="1"/>
  <c r="FG99" i="1" s="1"/>
  <c r="FH99" i="1" s="1"/>
  <c r="FI99" i="1" s="1"/>
  <c r="FJ99" i="1" s="1"/>
  <c r="FK99" i="1" s="1"/>
  <c r="FL99" i="1" s="1"/>
  <c r="FM99" i="1" s="1"/>
  <c r="FN99" i="1" s="1"/>
  <c r="FO99" i="1" s="1"/>
  <c r="FP99" i="1" s="1"/>
  <c r="FQ99" i="1" s="1"/>
  <c r="FR99" i="1" s="1"/>
  <c r="FS99" i="1" s="1"/>
  <c r="FT99" i="1" s="1"/>
  <c r="FU99" i="1" s="1"/>
  <c r="FV99" i="1" s="1"/>
  <c r="FW99" i="1" s="1"/>
  <c r="FX99" i="1" s="1"/>
  <c r="FY99" i="1" s="1"/>
  <c r="FZ99" i="1" s="1"/>
  <c r="GA99" i="1" s="1"/>
  <c r="GB99" i="1" s="1"/>
  <c r="GC99" i="1" s="1"/>
  <c r="GD99" i="1" s="1"/>
  <c r="GE99" i="1" s="1"/>
  <c r="GF99" i="1" s="1"/>
  <c r="GG99" i="1" s="1"/>
  <c r="GH99" i="1" s="1"/>
  <c r="GI99" i="1" s="1"/>
  <c r="GJ99" i="1" s="1"/>
  <c r="GK99" i="1" s="1"/>
  <c r="GL99" i="1" s="1"/>
  <c r="GM99" i="1" s="1"/>
  <c r="GN99" i="1" s="1"/>
  <c r="GO99" i="1" s="1"/>
  <c r="GP99" i="1" s="1"/>
  <c r="GQ99" i="1" s="1"/>
  <c r="GR99" i="1" s="1"/>
  <c r="GS99" i="1" s="1"/>
  <c r="GT99" i="1" s="1"/>
  <c r="GU99" i="1" s="1"/>
  <c r="GV99" i="1" s="1"/>
  <c r="GW99" i="1" s="1"/>
  <c r="GX99" i="1" s="1"/>
  <c r="GY99" i="1" s="1"/>
  <c r="GZ99" i="1" s="1"/>
  <c r="HA99" i="1" s="1"/>
  <c r="HB99" i="1" s="1"/>
  <c r="HC99" i="1" s="1"/>
  <c r="HD99" i="1" s="1"/>
  <c r="HE99" i="1" s="1"/>
  <c r="HF99" i="1" s="1"/>
  <c r="HG99" i="1" s="1"/>
  <c r="HH99" i="1" s="1"/>
  <c r="HI99" i="1" s="1"/>
  <c r="HJ99" i="1" s="1"/>
  <c r="HK99" i="1" s="1"/>
  <c r="K101" i="25" s="1"/>
  <c r="DD252" i="1"/>
  <c r="DD302" i="1"/>
  <c r="D100" i="25"/>
  <c r="DD228" i="1"/>
  <c r="HK98" i="1"/>
  <c r="K100" i="25" s="1"/>
  <c r="F100" i="25"/>
  <c r="G100" i="25" s="1"/>
  <c r="E100" i="25"/>
  <c r="DD292" i="1"/>
  <c r="DD190" i="1"/>
  <c r="DD250" i="1"/>
  <c r="DD282" i="1"/>
  <c r="DD262" i="1"/>
  <c r="DD259" i="1"/>
  <c r="DD216" i="1"/>
  <c r="DD279" i="1"/>
  <c r="DD172" i="1"/>
  <c r="DE119" i="1"/>
  <c r="DD170" i="1"/>
  <c r="DD230" i="1"/>
  <c r="DD214" i="1"/>
  <c r="DD281" i="1"/>
  <c r="DD188" i="1"/>
  <c r="DD263" i="1"/>
  <c r="DE264" i="1" s="1"/>
  <c r="DE122" i="1"/>
  <c r="DE121" i="1"/>
  <c r="DF121" i="1" s="1"/>
  <c r="DD183" i="1"/>
  <c r="DD234" i="1"/>
  <c r="DE118" i="1"/>
  <c r="DE117" i="1"/>
  <c r="DD240" i="1"/>
  <c r="DD202" i="1"/>
  <c r="DD238" i="1"/>
  <c r="DD299" i="1"/>
  <c r="DD272" i="1"/>
  <c r="DD154" i="1"/>
  <c r="DD319" i="1"/>
  <c r="DD197" i="1"/>
  <c r="DD260" i="1"/>
  <c r="DD269" i="1"/>
  <c r="DD168" i="1"/>
  <c r="DD270" i="1"/>
  <c r="DD192" i="1"/>
  <c r="DD211" i="1"/>
  <c r="DD196" i="1"/>
  <c r="DE266" i="1"/>
  <c r="DD236" i="1"/>
  <c r="DD226" i="1"/>
  <c r="DD212" i="1"/>
  <c r="DD316" i="1"/>
  <c r="DE106" i="1"/>
  <c r="DD224" i="1"/>
  <c r="DE149" i="1"/>
  <c r="DF104" i="1"/>
  <c r="DD300" i="1"/>
  <c r="DF140" i="1"/>
  <c r="DG140" i="1" s="1"/>
  <c r="DF142" i="1"/>
  <c r="DG142" i="1" s="1"/>
  <c r="DD187" i="1"/>
  <c r="DD293" i="1"/>
  <c r="DD162" i="1"/>
  <c r="DD207" i="1"/>
  <c r="DD194" i="1"/>
  <c r="DD261" i="1"/>
  <c r="DD277" i="1"/>
  <c r="DD308" i="1"/>
  <c r="DD161" i="1"/>
  <c r="DD291" i="1"/>
  <c r="DD256" i="1"/>
  <c r="DD254" i="1"/>
  <c r="DD248" i="1"/>
  <c r="DD175" i="1"/>
  <c r="DE176" i="1" s="1"/>
  <c r="DD174" i="1"/>
  <c r="DD313" i="1"/>
  <c r="DD246" i="1"/>
  <c r="DD242" i="1"/>
  <c r="DE267" i="1"/>
  <c r="DD310" i="1"/>
  <c r="DD244" i="1"/>
  <c r="DD195" i="1"/>
  <c r="DD280" i="1"/>
  <c r="DD275" i="1"/>
  <c r="DD158" i="1"/>
  <c r="DD241" i="1"/>
  <c r="DD165" i="1"/>
  <c r="DD317" i="1"/>
  <c r="DD253" i="1"/>
  <c r="DD200" i="1"/>
  <c r="DD307" i="1"/>
  <c r="DD305" i="1"/>
  <c r="DD159" i="1"/>
  <c r="DD198" i="1"/>
  <c r="DD298" i="1"/>
  <c r="DD209" i="1"/>
  <c r="DD315" i="1"/>
  <c r="DD185" i="1"/>
  <c r="DD109" i="1"/>
  <c r="DD225" i="1"/>
  <c r="DD201" i="1"/>
  <c r="DD274" i="1"/>
  <c r="DD204" i="1"/>
  <c r="DD110" i="1"/>
  <c r="DD219" i="1"/>
  <c r="DD284" i="1"/>
  <c r="DD285" i="1"/>
  <c r="DD193" i="1"/>
  <c r="DD306" i="1"/>
  <c r="DD218" i="1"/>
  <c r="DD189" i="1"/>
  <c r="DD235" i="1"/>
  <c r="DD322" i="1"/>
  <c r="DD231" i="1"/>
  <c r="DD229" i="1"/>
  <c r="DD255" i="1"/>
  <c r="DD239" i="1"/>
  <c r="DD208" i="1"/>
  <c r="DD112" i="1"/>
  <c r="DD108" i="1"/>
  <c r="DE108" i="1" s="1"/>
  <c r="DD133" i="1"/>
  <c r="DE133" i="1" s="1"/>
  <c r="DF133" i="1" s="1"/>
  <c r="DG133" i="1" s="1"/>
  <c r="DH133" i="1" s="1"/>
  <c r="DD134" i="1"/>
  <c r="DD166" i="1"/>
  <c r="DD243" i="1"/>
  <c r="DD287" i="1"/>
  <c r="DD295" i="1"/>
  <c r="DD296" i="1"/>
  <c r="DD297" i="1"/>
  <c r="DD249" i="1"/>
  <c r="DD257" i="1"/>
  <c r="DE265" i="1"/>
  <c r="DD181" i="1"/>
  <c r="DD182" i="1"/>
  <c r="DE151" i="1"/>
  <c r="DD169" i="1"/>
  <c r="DD303" i="1"/>
  <c r="DD304" i="1"/>
  <c r="DD171" i="1"/>
  <c r="DD223" i="1"/>
  <c r="DD276" i="1"/>
  <c r="DD221" i="1"/>
  <c r="DD215" i="1"/>
  <c r="DD312" i="1"/>
  <c r="DD233" i="1"/>
  <c r="DD289" i="1"/>
  <c r="DE289" i="1" s="1"/>
  <c r="DD283" i="1"/>
  <c r="DD127" i="1"/>
  <c r="DE127" i="1" s="1"/>
  <c r="DF127" i="1" s="1"/>
  <c r="DG127" i="1" s="1"/>
  <c r="DH127" i="1" s="1"/>
  <c r="DI127" i="1" s="1"/>
  <c r="DD128" i="1"/>
  <c r="DD210" i="1"/>
  <c r="DD213" i="1"/>
  <c r="DD205" i="1"/>
  <c r="DD203" i="1"/>
  <c r="DD309" i="1"/>
  <c r="DD156" i="1"/>
  <c r="DD155" i="1"/>
  <c r="DD222" i="1"/>
  <c r="DD237" i="1"/>
  <c r="DD191" i="1"/>
  <c r="DD184" i="1"/>
  <c r="DD247" i="1"/>
  <c r="DD206" i="1"/>
  <c r="DD179" i="1"/>
  <c r="DD178" i="1"/>
  <c r="DD114" i="1"/>
  <c r="DE114" i="1" s="1"/>
  <c r="DD115" i="1"/>
  <c r="DD220" i="1"/>
  <c r="DE101" i="1"/>
  <c r="DE102" i="1"/>
  <c r="DD320" i="1"/>
  <c r="DD245" i="1"/>
  <c r="DD157" i="1"/>
  <c r="DD180" i="1"/>
  <c r="DD145" i="1"/>
  <c r="DD146" i="1"/>
  <c r="DD251" i="1"/>
  <c r="DD217" i="1"/>
  <c r="DD311" i="1"/>
  <c r="DD278" i="1"/>
  <c r="DF137" i="1"/>
  <c r="DF138" i="1"/>
  <c r="DD301" i="1"/>
  <c r="DD144" i="1"/>
  <c r="DE144" i="1" s="1"/>
  <c r="DF144" i="1" s="1"/>
  <c r="DG144" i="1" s="1"/>
  <c r="DD173" i="1"/>
  <c r="DD227" i="1"/>
  <c r="DD318" i="1"/>
  <c r="DD314" i="1"/>
  <c r="DD164" i="1"/>
  <c r="DD163" i="1"/>
  <c r="DD167" i="1"/>
  <c r="DE150" i="1"/>
  <c r="DE287" i="1" l="1"/>
  <c r="DF106" i="1"/>
  <c r="DE153" i="1"/>
  <c r="DF105" i="1"/>
  <c r="DE272" i="1"/>
  <c r="DE322" i="1"/>
  <c r="DE229" i="1"/>
  <c r="DE257" i="1"/>
  <c r="DE231" i="1"/>
  <c r="DE233" i="1"/>
  <c r="DE271" i="1"/>
  <c r="DE215" i="1"/>
  <c r="DE100" i="1"/>
  <c r="DF100" i="1" s="1"/>
  <c r="DG100" i="1" s="1"/>
  <c r="DH100" i="1" s="1"/>
  <c r="DI100" i="1" s="1"/>
  <c r="DJ100" i="1" s="1"/>
  <c r="DK100" i="1" s="1"/>
  <c r="DL100" i="1" s="1"/>
  <c r="DM100" i="1" s="1"/>
  <c r="DN100" i="1" s="1"/>
  <c r="DO100" i="1" s="1"/>
  <c r="DP100" i="1" s="1"/>
  <c r="DQ100" i="1" s="1"/>
  <c r="DR100" i="1" s="1"/>
  <c r="DS100" i="1" s="1"/>
  <c r="DT100" i="1" s="1"/>
  <c r="DU100" i="1" s="1"/>
  <c r="DV100" i="1" s="1"/>
  <c r="DW100" i="1" s="1"/>
  <c r="DX100" i="1" s="1"/>
  <c r="DY100" i="1" s="1"/>
  <c r="DZ100" i="1" s="1"/>
  <c r="EA100" i="1" s="1"/>
  <c r="EB100" i="1" s="1"/>
  <c r="EC100" i="1" s="1"/>
  <c r="ED100" i="1" s="1"/>
  <c r="EE100" i="1" s="1"/>
  <c r="EF100" i="1" s="1"/>
  <c r="EG100" i="1" s="1"/>
  <c r="EH100" i="1" s="1"/>
  <c r="EI100" i="1" s="1"/>
  <c r="EJ100" i="1" s="1"/>
  <c r="EK100" i="1" s="1"/>
  <c r="EL100" i="1" s="1"/>
  <c r="EM100" i="1" s="1"/>
  <c r="EN100" i="1" s="1"/>
  <c r="EO100" i="1" s="1"/>
  <c r="EP100" i="1" s="1"/>
  <c r="EQ100" i="1" s="1"/>
  <c r="ER100" i="1" s="1"/>
  <c r="ES100" i="1" s="1"/>
  <c r="ET100" i="1" s="1"/>
  <c r="EU100" i="1" s="1"/>
  <c r="EV100" i="1" s="1"/>
  <c r="EW100" i="1" s="1"/>
  <c r="EX100" i="1" s="1"/>
  <c r="EY100" i="1" s="1"/>
  <c r="EZ100" i="1" s="1"/>
  <c r="FA100" i="1" s="1"/>
  <c r="FB100" i="1" s="1"/>
  <c r="FC100" i="1" s="1"/>
  <c r="FD100" i="1" s="1"/>
  <c r="FE100" i="1" s="1"/>
  <c r="FF100" i="1" s="1"/>
  <c r="FG100" i="1" s="1"/>
  <c r="FH100" i="1" s="1"/>
  <c r="FI100" i="1" s="1"/>
  <c r="FJ100" i="1" s="1"/>
  <c r="FK100" i="1" s="1"/>
  <c r="FL100" i="1" s="1"/>
  <c r="FM100" i="1" s="1"/>
  <c r="FN100" i="1" s="1"/>
  <c r="FO100" i="1" s="1"/>
  <c r="FP100" i="1" s="1"/>
  <c r="FQ100" i="1" s="1"/>
  <c r="FR100" i="1" s="1"/>
  <c r="FS100" i="1" s="1"/>
  <c r="FT100" i="1" s="1"/>
  <c r="FU100" i="1" s="1"/>
  <c r="FV100" i="1" s="1"/>
  <c r="FW100" i="1" s="1"/>
  <c r="FX100" i="1" s="1"/>
  <c r="FY100" i="1" s="1"/>
  <c r="FZ100" i="1" s="1"/>
  <c r="GA100" i="1" s="1"/>
  <c r="GB100" i="1" s="1"/>
  <c r="GC100" i="1" s="1"/>
  <c r="GD100" i="1" s="1"/>
  <c r="GE100" i="1" s="1"/>
  <c r="GF100" i="1" s="1"/>
  <c r="GG100" i="1" s="1"/>
  <c r="GH100" i="1" s="1"/>
  <c r="GI100" i="1" s="1"/>
  <c r="GJ100" i="1" s="1"/>
  <c r="GK100" i="1" s="1"/>
  <c r="GL100" i="1" s="1"/>
  <c r="GM100" i="1" s="1"/>
  <c r="GN100" i="1" s="1"/>
  <c r="GO100" i="1" s="1"/>
  <c r="GP100" i="1" s="1"/>
  <c r="GQ100" i="1" s="1"/>
  <c r="GR100" i="1" s="1"/>
  <c r="GS100" i="1" s="1"/>
  <c r="GT100" i="1" s="1"/>
  <c r="GU100" i="1" s="1"/>
  <c r="GV100" i="1" s="1"/>
  <c r="GW100" i="1" s="1"/>
  <c r="GX100" i="1" s="1"/>
  <c r="GY100" i="1" s="1"/>
  <c r="GZ100" i="1" s="1"/>
  <c r="HA100" i="1" s="1"/>
  <c r="HB100" i="1" s="1"/>
  <c r="HC100" i="1" s="1"/>
  <c r="HD100" i="1" s="1"/>
  <c r="HE100" i="1" s="1"/>
  <c r="HF100" i="1" s="1"/>
  <c r="HG100" i="1" s="1"/>
  <c r="HH100" i="1" s="1"/>
  <c r="HI100" i="1" s="1"/>
  <c r="HJ100" i="1" s="1"/>
  <c r="DE213" i="1"/>
  <c r="DE291" i="1"/>
  <c r="DE293" i="1"/>
  <c r="DG105" i="1"/>
  <c r="DE193" i="1"/>
  <c r="DE161" i="1"/>
  <c r="DE270" i="1"/>
  <c r="DE251" i="1"/>
  <c r="DE191" i="1"/>
  <c r="DE294" i="1"/>
  <c r="F101" i="25"/>
  <c r="G101" i="25" s="1"/>
  <c r="C101" i="25"/>
  <c r="E101" i="25"/>
  <c r="D101" i="25"/>
  <c r="DE259" i="1"/>
  <c r="A101" i="25"/>
  <c r="B101" i="25"/>
  <c r="DE268" i="1"/>
  <c r="DF267" i="1" s="1"/>
  <c r="DE160" i="1"/>
  <c r="DE239" i="1"/>
  <c r="DE189" i="1"/>
  <c r="DG141" i="1"/>
  <c r="DH141" i="1" s="1"/>
  <c r="DE280" i="1"/>
  <c r="DE269" i="1"/>
  <c r="DE263" i="1"/>
  <c r="DE307" i="1"/>
  <c r="DE201" i="1"/>
  <c r="DE281" i="1"/>
  <c r="DE260" i="1"/>
  <c r="DE196" i="1"/>
  <c r="DF118" i="1"/>
  <c r="DE278" i="1"/>
  <c r="DE237" i="1"/>
  <c r="DE210" i="1"/>
  <c r="DE173" i="1"/>
  <c r="DE235" i="1"/>
  <c r="DE187" i="1"/>
  <c r="DE243" i="1"/>
  <c r="DF265" i="1"/>
  <c r="DE299" i="1"/>
  <c r="DF122" i="1"/>
  <c r="DG122" i="1" s="1"/>
  <c r="DF123" i="1"/>
  <c r="DE197" i="1"/>
  <c r="DE167" i="1"/>
  <c r="DE292" i="1"/>
  <c r="DE261" i="1"/>
  <c r="DE249" i="1"/>
  <c r="DE225" i="1"/>
  <c r="DE234" i="1"/>
  <c r="DE301" i="1"/>
  <c r="DE169" i="1"/>
  <c r="DF120" i="1"/>
  <c r="DF119" i="1"/>
  <c r="DE320" i="1"/>
  <c r="DE318" i="1"/>
  <c r="DE186" i="1"/>
  <c r="DF266" i="1"/>
  <c r="DE316" i="1"/>
  <c r="DE207" i="1"/>
  <c r="DE240" i="1"/>
  <c r="DE309" i="1"/>
  <c r="DE255" i="1"/>
  <c r="DE262" i="1"/>
  <c r="DE253" i="1"/>
  <c r="DE195" i="1"/>
  <c r="DE175" i="1"/>
  <c r="DE305" i="1"/>
  <c r="DE247" i="1"/>
  <c r="DE274" i="1"/>
  <c r="DE157" i="1"/>
  <c r="DE203" i="1"/>
  <c r="DE217" i="1"/>
  <c r="DE188" i="1"/>
  <c r="DE241" i="1"/>
  <c r="DE311" i="1"/>
  <c r="DE245" i="1"/>
  <c r="DE254" i="1"/>
  <c r="DE258" i="1"/>
  <c r="DE208" i="1"/>
  <c r="DE275" i="1"/>
  <c r="DE303" i="1"/>
  <c r="DE232" i="1"/>
  <c r="DE298" i="1"/>
  <c r="DE199" i="1"/>
  <c r="DE314" i="1"/>
  <c r="DE194" i="1"/>
  <c r="DE198" i="1"/>
  <c r="DE306" i="1"/>
  <c r="DE109" i="1"/>
  <c r="DF109" i="1" s="1"/>
  <c r="DE220" i="1"/>
  <c r="DE226" i="1"/>
  <c r="DE290" i="1"/>
  <c r="DE279" i="1"/>
  <c r="DE288" i="1"/>
  <c r="DF288" i="1" s="1"/>
  <c r="DE283" i="1"/>
  <c r="DE296" i="1"/>
  <c r="DE286" i="1"/>
  <c r="DF150" i="1"/>
  <c r="DE159" i="1"/>
  <c r="DE179" i="1"/>
  <c r="DE205" i="1"/>
  <c r="DE190" i="1"/>
  <c r="DE222" i="1"/>
  <c r="DE297" i="1"/>
  <c r="DE110" i="1"/>
  <c r="DE200" i="1"/>
  <c r="DE273" i="1"/>
  <c r="DE178" i="1"/>
  <c r="DE221" i="1"/>
  <c r="DE304" i="1"/>
  <c r="DF151" i="1"/>
  <c r="DE219" i="1"/>
  <c r="DE284" i="1"/>
  <c r="DF102" i="1"/>
  <c r="DF103" i="1"/>
  <c r="DE277" i="1"/>
  <c r="DE319" i="1"/>
  <c r="DE168" i="1"/>
  <c r="DE166" i="1"/>
  <c r="DF149" i="1"/>
  <c r="DE209" i="1"/>
  <c r="DE177" i="1"/>
  <c r="DE252" i="1"/>
  <c r="DE155" i="1"/>
  <c r="DE154" i="1"/>
  <c r="DE172" i="1"/>
  <c r="DE276" i="1"/>
  <c r="DE216" i="1"/>
  <c r="DG143" i="1"/>
  <c r="DE246" i="1"/>
  <c r="DE182" i="1"/>
  <c r="DE113" i="1"/>
  <c r="DE112" i="1"/>
  <c r="DE244" i="1"/>
  <c r="DE158" i="1"/>
  <c r="DE146" i="1"/>
  <c r="DE147" i="1"/>
  <c r="DE184" i="1"/>
  <c r="DE185" i="1"/>
  <c r="DE156" i="1"/>
  <c r="DE313" i="1"/>
  <c r="DE300" i="1"/>
  <c r="DE181" i="1"/>
  <c r="DE310" i="1"/>
  <c r="DE134" i="1"/>
  <c r="DF134" i="1" s="1"/>
  <c r="DG134" i="1" s="1"/>
  <c r="DH134" i="1" s="1"/>
  <c r="DI134" i="1" s="1"/>
  <c r="DE135" i="1"/>
  <c r="DE282" i="1"/>
  <c r="DE163" i="1"/>
  <c r="DE162" i="1"/>
  <c r="DE164" i="1"/>
  <c r="DE145" i="1"/>
  <c r="DF145" i="1" s="1"/>
  <c r="DG145" i="1" s="1"/>
  <c r="DH145" i="1" s="1"/>
  <c r="DE317" i="1"/>
  <c r="DE302" i="1"/>
  <c r="DE204" i="1"/>
  <c r="DE174" i="1"/>
  <c r="DE238" i="1"/>
  <c r="DE308" i="1"/>
  <c r="DF152" i="1"/>
  <c r="DE165" i="1"/>
  <c r="DE236" i="1"/>
  <c r="DE180" i="1"/>
  <c r="DE223" i="1"/>
  <c r="DE227" i="1"/>
  <c r="DE228" i="1"/>
  <c r="DE115" i="1"/>
  <c r="DF115" i="1" s="1"/>
  <c r="DE116" i="1"/>
  <c r="DE192" i="1"/>
  <c r="DE183" i="1"/>
  <c r="DE214" i="1"/>
  <c r="DE211" i="1"/>
  <c r="DE170" i="1"/>
  <c r="DE171" i="1"/>
  <c r="DE212" i="1"/>
  <c r="DE295" i="1"/>
  <c r="DF108" i="1"/>
  <c r="DF107" i="1"/>
  <c r="DG107" i="1" s="1"/>
  <c r="DE224" i="1"/>
  <c r="DE111" i="1"/>
  <c r="DE321" i="1"/>
  <c r="DE202" i="1"/>
  <c r="DG138" i="1"/>
  <c r="DE250" i="1"/>
  <c r="DE206" i="1"/>
  <c r="DE128" i="1"/>
  <c r="DF128" i="1" s="1"/>
  <c r="DG128" i="1" s="1"/>
  <c r="DH128" i="1" s="1"/>
  <c r="DI128" i="1" s="1"/>
  <c r="DJ128" i="1" s="1"/>
  <c r="DE129" i="1"/>
  <c r="DE315" i="1"/>
  <c r="DE312" i="1"/>
  <c r="DG139" i="1"/>
  <c r="DE248" i="1"/>
  <c r="DE242" i="1"/>
  <c r="DE256" i="1"/>
  <c r="DE230" i="1"/>
  <c r="DE218" i="1"/>
  <c r="DE285" i="1"/>
  <c r="DF214" i="1" l="1"/>
  <c r="DF230" i="1"/>
  <c r="DF271" i="1"/>
  <c r="DF232" i="1"/>
  <c r="DF101" i="1"/>
  <c r="DG101" i="1" s="1"/>
  <c r="DH101" i="1" s="1"/>
  <c r="DI101" i="1" s="1"/>
  <c r="DJ101" i="1" s="1"/>
  <c r="DK101" i="1" s="1"/>
  <c r="DL101" i="1" s="1"/>
  <c r="DM101" i="1" s="1"/>
  <c r="DN101" i="1" s="1"/>
  <c r="DO101" i="1" s="1"/>
  <c r="DP101" i="1" s="1"/>
  <c r="DQ101" i="1" s="1"/>
  <c r="DR101" i="1" s="1"/>
  <c r="DS101" i="1" s="1"/>
  <c r="DT101" i="1" s="1"/>
  <c r="DU101" i="1" s="1"/>
  <c r="DV101" i="1" s="1"/>
  <c r="DW101" i="1" s="1"/>
  <c r="DX101" i="1" s="1"/>
  <c r="DY101" i="1" s="1"/>
  <c r="DZ101" i="1" s="1"/>
  <c r="EA101" i="1" s="1"/>
  <c r="EB101" i="1" s="1"/>
  <c r="EC101" i="1" s="1"/>
  <c r="ED101" i="1" s="1"/>
  <c r="EE101" i="1" s="1"/>
  <c r="EF101" i="1" s="1"/>
  <c r="EG101" i="1" s="1"/>
  <c r="EH101" i="1" s="1"/>
  <c r="EI101" i="1" s="1"/>
  <c r="EJ101" i="1" s="1"/>
  <c r="EK101" i="1" s="1"/>
  <c r="EL101" i="1" s="1"/>
  <c r="EM101" i="1" s="1"/>
  <c r="EN101" i="1" s="1"/>
  <c r="EO101" i="1" s="1"/>
  <c r="EP101" i="1" s="1"/>
  <c r="EQ101" i="1" s="1"/>
  <c r="ER101" i="1" s="1"/>
  <c r="ES101" i="1" s="1"/>
  <c r="ET101" i="1" s="1"/>
  <c r="EU101" i="1" s="1"/>
  <c r="EV101" i="1" s="1"/>
  <c r="EW101" i="1" s="1"/>
  <c r="EX101" i="1" s="1"/>
  <c r="EY101" i="1" s="1"/>
  <c r="EZ101" i="1" s="1"/>
  <c r="FA101" i="1" s="1"/>
  <c r="FB101" i="1" s="1"/>
  <c r="FC101" i="1" s="1"/>
  <c r="FD101" i="1" s="1"/>
  <c r="FE101" i="1" s="1"/>
  <c r="FF101" i="1" s="1"/>
  <c r="FG101" i="1" s="1"/>
  <c r="FH101" i="1" s="1"/>
  <c r="FI101" i="1" s="1"/>
  <c r="FJ101" i="1" s="1"/>
  <c r="FK101" i="1" s="1"/>
  <c r="FL101" i="1" s="1"/>
  <c r="FM101" i="1" s="1"/>
  <c r="FN101" i="1" s="1"/>
  <c r="FO101" i="1" s="1"/>
  <c r="FP101" i="1" s="1"/>
  <c r="FQ101" i="1" s="1"/>
  <c r="FR101" i="1" s="1"/>
  <c r="FS101" i="1" s="1"/>
  <c r="FT101" i="1" s="1"/>
  <c r="FU101" i="1" s="1"/>
  <c r="FV101" i="1" s="1"/>
  <c r="FW101" i="1" s="1"/>
  <c r="FX101" i="1" s="1"/>
  <c r="FY101" i="1" s="1"/>
  <c r="FZ101" i="1" s="1"/>
  <c r="GA101" i="1" s="1"/>
  <c r="GB101" i="1" s="1"/>
  <c r="GC101" i="1" s="1"/>
  <c r="GD101" i="1" s="1"/>
  <c r="GE101" i="1" s="1"/>
  <c r="GF101" i="1" s="1"/>
  <c r="GG101" i="1" s="1"/>
  <c r="GH101" i="1" s="1"/>
  <c r="GI101" i="1" s="1"/>
  <c r="GJ101" i="1" s="1"/>
  <c r="GK101" i="1" s="1"/>
  <c r="GL101" i="1" s="1"/>
  <c r="GM101" i="1" s="1"/>
  <c r="GN101" i="1" s="1"/>
  <c r="GO101" i="1" s="1"/>
  <c r="GP101" i="1" s="1"/>
  <c r="GQ101" i="1" s="1"/>
  <c r="GR101" i="1" s="1"/>
  <c r="GS101" i="1" s="1"/>
  <c r="GT101" i="1" s="1"/>
  <c r="GU101" i="1" s="1"/>
  <c r="GV101" i="1" s="1"/>
  <c r="GW101" i="1" s="1"/>
  <c r="GX101" i="1" s="1"/>
  <c r="GY101" i="1" s="1"/>
  <c r="GZ101" i="1" s="1"/>
  <c r="HA101" i="1" s="1"/>
  <c r="HB101" i="1" s="1"/>
  <c r="HC101" i="1" s="1"/>
  <c r="HD101" i="1" s="1"/>
  <c r="HE101" i="1" s="1"/>
  <c r="HF101" i="1" s="1"/>
  <c r="HG101" i="1" s="1"/>
  <c r="HH101" i="1" s="1"/>
  <c r="HI101" i="1" s="1"/>
  <c r="HJ101" i="1" s="1"/>
  <c r="HK101" i="1" s="1"/>
  <c r="K103" i="25" s="1"/>
  <c r="DF258" i="1"/>
  <c r="DF290" i="1"/>
  <c r="DF160" i="1"/>
  <c r="DF321" i="1"/>
  <c r="DF292" i="1"/>
  <c r="DF287" i="1"/>
  <c r="DF308" i="1"/>
  <c r="DF168" i="1"/>
  <c r="DF190" i="1"/>
  <c r="DF244" i="1"/>
  <c r="DF261" i="1"/>
  <c r="DF260" i="1"/>
  <c r="F102" i="25"/>
  <c r="G102" i="25" s="1"/>
  <c r="B102" i="25"/>
  <c r="E102" i="25"/>
  <c r="A102" i="25"/>
  <c r="D102" i="25"/>
  <c r="C102" i="25"/>
  <c r="HK100" i="1"/>
  <c r="K102" i="25" s="1"/>
  <c r="DF273" i="1"/>
  <c r="DF202" i="1"/>
  <c r="DF319" i="1"/>
  <c r="DF280" i="1"/>
  <c r="DF204" i="1"/>
  <c r="DF250" i="1"/>
  <c r="DF298" i="1"/>
  <c r="DF234" i="1"/>
  <c r="DF269" i="1"/>
  <c r="DF268" i="1"/>
  <c r="DF270" i="1"/>
  <c r="DF300" i="1"/>
  <c r="DF279" i="1"/>
  <c r="DF259" i="1"/>
  <c r="DF315" i="1"/>
  <c r="DF196" i="1"/>
  <c r="DF262" i="1"/>
  <c r="DF187" i="1"/>
  <c r="DF263" i="1"/>
  <c r="DF238" i="1"/>
  <c r="DF291" i="1"/>
  <c r="DF186" i="1"/>
  <c r="DF293" i="1"/>
  <c r="DF264" i="1"/>
  <c r="DG265" i="1" s="1"/>
  <c r="DF236" i="1"/>
  <c r="DF188" i="1"/>
  <c r="DF197" i="1"/>
  <c r="DF243" i="1"/>
  <c r="DF240" i="1"/>
  <c r="DG121" i="1"/>
  <c r="DF173" i="1"/>
  <c r="DG123" i="1"/>
  <c r="DH123" i="1" s="1"/>
  <c r="DG124" i="1"/>
  <c r="DF206" i="1"/>
  <c r="DG120" i="1"/>
  <c r="DG119" i="1"/>
  <c r="DF302" i="1"/>
  <c r="DF198" i="1"/>
  <c r="DF199" i="1"/>
  <c r="DG109" i="1"/>
  <c r="DF310" i="1"/>
  <c r="DF304" i="1"/>
  <c r="DF169" i="1"/>
  <c r="DF167" i="1"/>
  <c r="DF220" i="1"/>
  <c r="DG150" i="1"/>
  <c r="DF256" i="1"/>
  <c r="DF218" i="1"/>
  <c r="DF233" i="1"/>
  <c r="DF209" i="1"/>
  <c r="DF254" i="1"/>
  <c r="DF216" i="1"/>
  <c r="DF180" i="1"/>
  <c r="DF194" i="1"/>
  <c r="DF318" i="1"/>
  <c r="DF306" i="1"/>
  <c r="DF248" i="1"/>
  <c r="DF215" i="1"/>
  <c r="DF114" i="1"/>
  <c r="DF246" i="1"/>
  <c r="DF208" i="1"/>
  <c r="DF289" i="1"/>
  <c r="DF195" i="1"/>
  <c r="DF282" i="1"/>
  <c r="DF157" i="1"/>
  <c r="DF314" i="1"/>
  <c r="DF281" i="1"/>
  <c r="DF200" i="1"/>
  <c r="DF297" i="1"/>
  <c r="DF277" i="1"/>
  <c r="DF221" i="1"/>
  <c r="DF255" i="1"/>
  <c r="DF272" i="1"/>
  <c r="DF285" i="1"/>
  <c r="DF301" i="1"/>
  <c r="DF189" i="1"/>
  <c r="DF274" i="1"/>
  <c r="DF312" i="1"/>
  <c r="DF227" i="1"/>
  <c r="DF295" i="1"/>
  <c r="DF164" i="1"/>
  <c r="DF237" i="1"/>
  <c r="DF294" i="1"/>
  <c r="DF154" i="1"/>
  <c r="DF235" i="1"/>
  <c r="DF156" i="1"/>
  <c r="DF178" i="1"/>
  <c r="DF211" i="1"/>
  <c r="DF184" i="1"/>
  <c r="DH144" i="1"/>
  <c r="DF286" i="1"/>
  <c r="DF201" i="1"/>
  <c r="DF239" i="1"/>
  <c r="DF166" i="1"/>
  <c r="DF228" i="1"/>
  <c r="DF146" i="1"/>
  <c r="DG146" i="1" s="1"/>
  <c r="DH146" i="1" s="1"/>
  <c r="DI146" i="1" s="1"/>
  <c r="DF172" i="1"/>
  <c r="DF245" i="1"/>
  <c r="DF182" i="1"/>
  <c r="DF177" i="1"/>
  <c r="DF176" i="1"/>
  <c r="DF210" i="1"/>
  <c r="DG266" i="1"/>
  <c r="DF320" i="1"/>
  <c r="DH139" i="1"/>
  <c r="DH140" i="1"/>
  <c r="DG108" i="1"/>
  <c r="DH108" i="1" s="1"/>
  <c r="DF223" i="1"/>
  <c r="DF153" i="1"/>
  <c r="DF283" i="1"/>
  <c r="DF158" i="1"/>
  <c r="DF159" i="1"/>
  <c r="DF155" i="1"/>
  <c r="DF249" i="1"/>
  <c r="DF222" i="1"/>
  <c r="DF284" i="1"/>
  <c r="DF183" i="1"/>
  <c r="DF309" i="1"/>
  <c r="DG106" i="1"/>
  <c r="DH106" i="1" s="1"/>
  <c r="DF135" i="1"/>
  <c r="DG135" i="1" s="1"/>
  <c r="DH135" i="1" s="1"/>
  <c r="DI135" i="1" s="1"/>
  <c r="DJ135" i="1" s="1"/>
  <c r="DF136" i="1"/>
  <c r="DF147" i="1"/>
  <c r="DF148" i="1"/>
  <c r="DG149" i="1" s="1"/>
  <c r="DF252" i="1"/>
  <c r="DF253" i="1"/>
  <c r="DF207" i="1"/>
  <c r="DF217" i="1"/>
  <c r="DF303" i="1"/>
  <c r="DF179" i="1"/>
  <c r="DF219" i="1"/>
  <c r="DF226" i="1"/>
  <c r="DF111" i="1"/>
  <c r="DF110" i="1"/>
  <c r="DG110" i="1" s="1"/>
  <c r="DF212" i="1"/>
  <c r="DF203" i="1"/>
  <c r="DF316" i="1"/>
  <c r="DF317" i="1"/>
  <c r="DF161" i="1"/>
  <c r="DF162" i="1"/>
  <c r="DF313" i="1"/>
  <c r="DF278" i="1"/>
  <c r="DF112" i="1"/>
  <c r="DG103" i="1"/>
  <c r="DG104" i="1"/>
  <c r="DF213" i="1"/>
  <c r="DF205" i="1"/>
  <c r="DF231" i="1"/>
  <c r="DH143" i="1"/>
  <c r="DH142" i="1"/>
  <c r="DI142" i="1" s="1"/>
  <c r="DF224" i="1"/>
  <c r="DF225" i="1"/>
  <c r="DF171" i="1"/>
  <c r="DF193" i="1"/>
  <c r="DF192" i="1"/>
  <c r="DF299" i="1"/>
  <c r="DF191" i="1"/>
  <c r="DF163" i="1"/>
  <c r="DF181" i="1"/>
  <c r="DF113" i="1"/>
  <c r="DF307" i="1"/>
  <c r="DF251" i="1"/>
  <c r="DG102" i="1"/>
  <c r="DH102" i="1" s="1"/>
  <c r="DI102" i="1" s="1"/>
  <c r="DJ102" i="1" s="1"/>
  <c r="DK102" i="1" s="1"/>
  <c r="DL102" i="1" s="1"/>
  <c r="DM102" i="1" s="1"/>
  <c r="DN102" i="1" s="1"/>
  <c r="DO102" i="1" s="1"/>
  <c r="DP102" i="1" s="1"/>
  <c r="DQ102" i="1" s="1"/>
  <c r="DR102" i="1" s="1"/>
  <c r="DS102" i="1" s="1"/>
  <c r="DT102" i="1" s="1"/>
  <c r="DU102" i="1" s="1"/>
  <c r="DV102" i="1" s="1"/>
  <c r="DW102" i="1" s="1"/>
  <c r="DX102" i="1" s="1"/>
  <c r="DY102" i="1" s="1"/>
  <c r="DZ102" i="1" s="1"/>
  <c r="EA102" i="1" s="1"/>
  <c r="EB102" i="1" s="1"/>
  <c r="EC102" i="1" s="1"/>
  <c r="ED102" i="1" s="1"/>
  <c r="EE102" i="1" s="1"/>
  <c r="EF102" i="1" s="1"/>
  <c r="EG102" i="1" s="1"/>
  <c r="EH102" i="1" s="1"/>
  <c r="EI102" i="1" s="1"/>
  <c r="EJ102" i="1" s="1"/>
  <c r="EK102" i="1" s="1"/>
  <c r="EL102" i="1" s="1"/>
  <c r="EM102" i="1" s="1"/>
  <c r="EN102" i="1" s="1"/>
  <c r="EO102" i="1" s="1"/>
  <c r="EP102" i="1" s="1"/>
  <c r="EQ102" i="1" s="1"/>
  <c r="ER102" i="1" s="1"/>
  <c r="ES102" i="1" s="1"/>
  <c r="ET102" i="1" s="1"/>
  <c r="EU102" i="1" s="1"/>
  <c r="EV102" i="1" s="1"/>
  <c r="EW102" i="1" s="1"/>
  <c r="EX102" i="1" s="1"/>
  <c r="EY102" i="1" s="1"/>
  <c r="EZ102" i="1" s="1"/>
  <c r="FA102" i="1" s="1"/>
  <c r="FB102" i="1" s="1"/>
  <c r="FC102" i="1" s="1"/>
  <c r="FD102" i="1" s="1"/>
  <c r="FE102" i="1" s="1"/>
  <c r="FF102" i="1" s="1"/>
  <c r="FG102" i="1" s="1"/>
  <c r="FH102" i="1" s="1"/>
  <c r="FI102" i="1" s="1"/>
  <c r="FJ102" i="1" s="1"/>
  <c r="FK102" i="1" s="1"/>
  <c r="FL102" i="1" s="1"/>
  <c r="FM102" i="1" s="1"/>
  <c r="FN102" i="1" s="1"/>
  <c r="FO102" i="1" s="1"/>
  <c r="FP102" i="1" s="1"/>
  <c r="FQ102" i="1" s="1"/>
  <c r="FR102" i="1" s="1"/>
  <c r="FS102" i="1" s="1"/>
  <c r="FT102" i="1" s="1"/>
  <c r="FU102" i="1" s="1"/>
  <c r="FV102" i="1" s="1"/>
  <c r="FW102" i="1" s="1"/>
  <c r="FX102" i="1" s="1"/>
  <c r="FY102" i="1" s="1"/>
  <c r="FZ102" i="1" s="1"/>
  <c r="GA102" i="1" s="1"/>
  <c r="GB102" i="1" s="1"/>
  <c r="GC102" i="1" s="1"/>
  <c r="GD102" i="1" s="1"/>
  <c r="GE102" i="1" s="1"/>
  <c r="GF102" i="1" s="1"/>
  <c r="GG102" i="1" s="1"/>
  <c r="GH102" i="1" s="1"/>
  <c r="GI102" i="1" s="1"/>
  <c r="GJ102" i="1" s="1"/>
  <c r="GK102" i="1" s="1"/>
  <c r="GL102" i="1" s="1"/>
  <c r="GM102" i="1" s="1"/>
  <c r="GN102" i="1" s="1"/>
  <c r="GO102" i="1" s="1"/>
  <c r="GP102" i="1" s="1"/>
  <c r="GQ102" i="1" s="1"/>
  <c r="GR102" i="1" s="1"/>
  <c r="GS102" i="1" s="1"/>
  <c r="DF257" i="1"/>
  <c r="DF229" i="1"/>
  <c r="DF242" i="1"/>
  <c r="DF241" i="1"/>
  <c r="DF129" i="1"/>
  <c r="DG129" i="1" s="1"/>
  <c r="DH129" i="1" s="1"/>
  <c r="DI129" i="1" s="1"/>
  <c r="DJ129" i="1" s="1"/>
  <c r="DK129" i="1" s="1"/>
  <c r="DF130" i="1"/>
  <c r="DF311" i="1"/>
  <c r="DF322" i="1"/>
  <c r="DG322" i="1" s="1"/>
  <c r="DF170" i="1"/>
  <c r="DF116" i="1"/>
  <c r="DG116" i="1" s="1"/>
  <c r="DF117" i="1"/>
  <c r="DF296" i="1"/>
  <c r="DF165" i="1"/>
  <c r="DF174" i="1"/>
  <c r="DF175" i="1"/>
  <c r="DF185" i="1"/>
  <c r="DF276" i="1"/>
  <c r="DF305" i="1"/>
  <c r="DG151" i="1"/>
  <c r="DF247" i="1"/>
  <c r="DF275" i="1"/>
  <c r="DG289" i="1" l="1"/>
  <c r="DG268" i="1"/>
  <c r="DG260" i="1"/>
  <c r="DG267" i="1"/>
  <c r="DG203" i="1"/>
  <c r="DG292" i="1"/>
  <c r="DG287" i="1"/>
  <c r="DG168" i="1"/>
  <c r="DG197" i="1"/>
  <c r="DG259" i="1"/>
  <c r="GT102" i="1"/>
  <c r="GU102" i="1" s="1"/>
  <c r="GV102" i="1" s="1"/>
  <c r="GW102" i="1" s="1"/>
  <c r="GX102" i="1" s="1"/>
  <c r="GY102" i="1" s="1"/>
  <c r="GZ102" i="1" s="1"/>
  <c r="HA102" i="1" s="1"/>
  <c r="HB102" i="1" s="1"/>
  <c r="HC102" i="1" s="1"/>
  <c r="HD102" i="1" s="1"/>
  <c r="HE102" i="1" s="1"/>
  <c r="HF102" i="1" s="1"/>
  <c r="HG102" i="1" s="1"/>
  <c r="HH102" i="1" s="1"/>
  <c r="HI102" i="1" s="1"/>
  <c r="HJ102" i="1" s="1"/>
  <c r="A104" i="25" s="1"/>
  <c r="DG291" i="1"/>
  <c r="DG239" i="1"/>
  <c r="DG245" i="1"/>
  <c r="DG263" i="1"/>
  <c r="DG261" i="1"/>
  <c r="DG270" i="1"/>
  <c r="DG185" i="1"/>
  <c r="DG269" i="1"/>
  <c r="DG262" i="1"/>
  <c r="DG235" i="1"/>
  <c r="DG320" i="1"/>
  <c r="DG237" i="1"/>
  <c r="DG272" i="1"/>
  <c r="C103" i="25"/>
  <c r="DG309" i="1"/>
  <c r="E103" i="25"/>
  <c r="DG299" i="1"/>
  <c r="F103" i="25"/>
  <c r="G103" i="25" s="1"/>
  <c r="A103" i="25"/>
  <c r="B103" i="25"/>
  <c r="D103" i="25"/>
  <c r="DG233" i="1"/>
  <c r="DG190" i="1"/>
  <c r="DG293" i="1"/>
  <c r="DG288" i="1"/>
  <c r="DG244" i="1"/>
  <c r="DG264" i="1"/>
  <c r="DH265" i="1" s="1"/>
  <c r="DG274" i="1"/>
  <c r="DG318" i="1"/>
  <c r="DG198" i="1"/>
  <c r="DG187" i="1"/>
  <c r="DH110" i="1"/>
  <c r="DG189" i="1"/>
  <c r="DG205" i="1"/>
  <c r="DH122" i="1"/>
  <c r="DG307" i="1"/>
  <c r="DG219" i="1"/>
  <c r="DG153" i="1"/>
  <c r="DG215" i="1"/>
  <c r="DG217" i="1"/>
  <c r="DG199" i="1"/>
  <c r="DG290" i="1"/>
  <c r="DH120" i="1"/>
  <c r="DG255" i="1"/>
  <c r="DG234" i="1"/>
  <c r="DH125" i="1"/>
  <c r="DH124" i="1"/>
  <c r="DI124" i="1" s="1"/>
  <c r="DH121" i="1"/>
  <c r="DG229" i="1"/>
  <c r="DG167" i="1"/>
  <c r="DG303" i="1"/>
  <c r="DG301" i="1"/>
  <c r="DG179" i="1"/>
  <c r="DG305" i="1"/>
  <c r="DG251" i="1"/>
  <c r="DG207" i="1"/>
  <c r="DG213" i="1"/>
  <c r="DG200" i="1"/>
  <c r="DG181" i="1"/>
  <c r="DG195" i="1"/>
  <c r="DG249" i="1"/>
  <c r="DG247" i="1"/>
  <c r="DG313" i="1"/>
  <c r="DG156" i="1"/>
  <c r="DG311" i="1"/>
  <c r="DG165" i="1"/>
  <c r="DG256" i="1"/>
  <c r="DG319" i="1"/>
  <c r="DG296" i="1"/>
  <c r="DG236" i="1"/>
  <c r="DG183" i="1"/>
  <c r="DG281" i="1"/>
  <c r="DG196" i="1"/>
  <c r="DG238" i="1"/>
  <c r="DG174" i="1"/>
  <c r="DG222" i="1"/>
  <c r="DG201" i="1"/>
  <c r="DG155" i="1"/>
  <c r="DG227" i="1"/>
  <c r="DG280" i="1"/>
  <c r="DG271" i="1"/>
  <c r="DG216" i="1"/>
  <c r="DG286" i="1"/>
  <c r="DG188" i="1"/>
  <c r="DG276" i="1"/>
  <c r="DG210" i="1"/>
  <c r="DG242" i="1"/>
  <c r="DG294" i="1"/>
  <c r="DI145" i="1"/>
  <c r="DG170" i="1"/>
  <c r="DG113" i="1"/>
  <c r="DG297" i="1"/>
  <c r="DG111" i="1"/>
  <c r="DH111" i="1" s="1"/>
  <c r="DG273" i="1"/>
  <c r="DH150" i="1"/>
  <c r="DG162" i="1"/>
  <c r="DG164" i="1"/>
  <c r="DG158" i="1"/>
  <c r="DG177" i="1"/>
  <c r="DG225" i="1"/>
  <c r="DG316" i="1"/>
  <c r="DG169" i="1"/>
  <c r="DG147" i="1"/>
  <c r="DH147" i="1" s="1"/>
  <c r="DI147" i="1" s="1"/>
  <c r="DJ147" i="1" s="1"/>
  <c r="DG284" i="1"/>
  <c r="DH107" i="1"/>
  <c r="DI107" i="1" s="1"/>
  <c r="DH109" i="1"/>
  <c r="DI109" i="1" s="1"/>
  <c r="DG191" i="1"/>
  <c r="DI143" i="1"/>
  <c r="DJ143" i="1" s="1"/>
  <c r="DH103" i="1"/>
  <c r="DI103" i="1" s="1"/>
  <c r="DJ103" i="1" s="1"/>
  <c r="DK103" i="1" s="1"/>
  <c r="DL103" i="1" s="1"/>
  <c r="DM103" i="1" s="1"/>
  <c r="DN103" i="1" s="1"/>
  <c r="DO103" i="1" s="1"/>
  <c r="DP103" i="1" s="1"/>
  <c r="DQ103" i="1" s="1"/>
  <c r="DR103" i="1" s="1"/>
  <c r="DS103" i="1" s="1"/>
  <c r="DT103" i="1" s="1"/>
  <c r="DU103" i="1" s="1"/>
  <c r="DV103" i="1" s="1"/>
  <c r="DW103" i="1" s="1"/>
  <c r="DX103" i="1" s="1"/>
  <c r="DY103" i="1" s="1"/>
  <c r="DZ103" i="1" s="1"/>
  <c r="EA103" i="1" s="1"/>
  <c r="EB103" i="1" s="1"/>
  <c r="EC103" i="1" s="1"/>
  <c r="ED103" i="1" s="1"/>
  <c r="EE103" i="1" s="1"/>
  <c r="EF103" i="1" s="1"/>
  <c r="EG103" i="1" s="1"/>
  <c r="EH103" i="1" s="1"/>
  <c r="EI103" i="1" s="1"/>
  <c r="EJ103" i="1" s="1"/>
  <c r="EK103" i="1" s="1"/>
  <c r="EL103" i="1" s="1"/>
  <c r="EM103" i="1" s="1"/>
  <c r="EN103" i="1" s="1"/>
  <c r="EO103" i="1" s="1"/>
  <c r="EP103" i="1" s="1"/>
  <c r="EQ103" i="1" s="1"/>
  <c r="ER103" i="1" s="1"/>
  <c r="ES103" i="1" s="1"/>
  <c r="ET103" i="1" s="1"/>
  <c r="EU103" i="1" s="1"/>
  <c r="EV103" i="1" s="1"/>
  <c r="EW103" i="1" s="1"/>
  <c r="EX103" i="1" s="1"/>
  <c r="EY103" i="1" s="1"/>
  <c r="EZ103" i="1" s="1"/>
  <c r="FA103" i="1" s="1"/>
  <c r="FB103" i="1" s="1"/>
  <c r="FC103" i="1" s="1"/>
  <c r="FD103" i="1" s="1"/>
  <c r="FE103" i="1" s="1"/>
  <c r="FF103" i="1" s="1"/>
  <c r="FG103" i="1" s="1"/>
  <c r="FH103" i="1" s="1"/>
  <c r="FI103" i="1" s="1"/>
  <c r="FJ103" i="1" s="1"/>
  <c r="FK103" i="1" s="1"/>
  <c r="FL103" i="1" s="1"/>
  <c r="FM103" i="1" s="1"/>
  <c r="FN103" i="1" s="1"/>
  <c r="FO103" i="1" s="1"/>
  <c r="FP103" i="1" s="1"/>
  <c r="FQ103" i="1" s="1"/>
  <c r="FR103" i="1" s="1"/>
  <c r="FS103" i="1" s="1"/>
  <c r="FT103" i="1" s="1"/>
  <c r="FU103" i="1" s="1"/>
  <c r="FV103" i="1" s="1"/>
  <c r="FW103" i="1" s="1"/>
  <c r="FX103" i="1" s="1"/>
  <c r="FY103" i="1" s="1"/>
  <c r="FZ103" i="1" s="1"/>
  <c r="GA103" i="1" s="1"/>
  <c r="GB103" i="1" s="1"/>
  <c r="GC103" i="1" s="1"/>
  <c r="GD103" i="1" s="1"/>
  <c r="GE103" i="1" s="1"/>
  <c r="GF103" i="1" s="1"/>
  <c r="GG103" i="1" s="1"/>
  <c r="GH103" i="1" s="1"/>
  <c r="GI103" i="1" s="1"/>
  <c r="GJ103" i="1" s="1"/>
  <c r="GK103" i="1" s="1"/>
  <c r="GL103" i="1" s="1"/>
  <c r="GM103" i="1" s="1"/>
  <c r="GN103" i="1" s="1"/>
  <c r="GO103" i="1" s="1"/>
  <c r="GP103" i="1" s="1"/>
  <c r="GQ103" i="1" s="1"/>
  <c r="GR103" i="1" s="1"/>
  <c r="GS103" i="1" s="1"/>
  <c r="GT103" i="1" s="1"/>
  <c r="GU103" i="1" s="1"/>
  <c r="GV103" i="1" s="1"/>
  <c r="GW103" i="1" s="1"/>
  <c r="GX103" i="1" s="1"/>
  <c r="GY103" i="1" s="1"/>
  <c r="GZ103" i="1" s="1"/>
  <c r="HA103" i="1" s="1"/>
  <c r="HB103" i="1" s="1"/>
  <c r="HC103" i="1" s="1"/>
  <c r="HD103" i="1" s="1"/>
  <c r="HE103" i="1" s="1"/>
  <c r="HF103" i="1" s="1"/>
  <c r="HG103" i="1" s="1"/>
  <c r="HH103" i="1" s="1"/>
  <c r="HI103" i="1" s="1"/>
  <c r="HJ103" i="1" s="1"/>
  <c r="DG310" i="1"/>
  <c r="DG300" i="1"/>
  <c r="DG175" i="1"/>
  <c r="DG171" i="1"/>
  <c r="DH104" i="1"/>
  <c r="DH105" i="1"/>
  <c r="DG295" i="1"/>
  <c r="DG157" i="1"/>
  <c r="DG285" i="1"/>
  <c r="DG176" i="1"/>
  <c r="DG180" i="1"/>
  <c r="DG178" i="1"/>
  <c r="DG253" i="1"/>
  <c r="DG254" i="1"/>
  <c r="DG136" i="1"/>
  <c r="DH136" i="1" s="1"/>
  <c r="DI136" i="1" s="1"/>
  <c r="DJ136" i="1" s="1"/>
  <c r="DK136" i="1" s="1"/>
  <c r="DG137" i="1"/>
  <c r="DG202" i="1"/>
  <c r="DG283" i="1"/>
  <c r="DG214" i="1"/>
  <c r="DG304" i="1"/>
  <c r="DG314" i="1"/>
  <c r="DG224" i="1"/>
  <c r="DG231" i="1"/>
  <c r="DG232" i="1"/>
  <c r="DG252" i="1"/>
  <c r="DG206" i="1"/>
  <c r="DG154" i="1"/>
  <c r="DG184" i="1"/>
  <c r="DG218" i="1"/>
  <c r="DG204" i="1"/>
  <c r="DH204" i="1" s="1"/>
  <c r="DG182" i="1"/>
  <c r="DG277" i="1"/>
  <c r="DI144" i="1"/>
  <c r="DG230" i="1"/>
  <c r="DG315" i="1"/>
  <c r="DG161" i="1"/>
  <c r="DG209" i="1"/>
  <c r="DG302" i="1"/>
  <c r="DG220" i="1"/>
  <c r="DG173" i="1"/>
  <c r="DG243" i="1"/>
  <c r="DG275" i="1"/>
  <c r="DG241" i="1"/>
  <c r="DG240" i="1"/>
  <c r="DG114" i="1"/>
  <c r="DG317" i="1"/>
  <c r="DG212" i="1"/>
  <c r="DG246" i="1"/>
  <c r="DG208" i="1"/>
  <c r="DG166" i="1"/>
  <c r="DG221" i="1"/>
  <c r="DG248" i="1"/>
  <c r="DG186" i="1"/>
  <c r="DG130" i="1"/>
  <c r="DH130" i="1" s="1"/>
  <c r="DI130" i="1" s="1"/>
  <c r="DJ130" i="1" s="1"/>
  <c r="DK130" i="1" s="1"/>
  <c r="DL130" i="1" s="1"/>
  <c r="DG131" i="1"/>
  <c r="DG250" i="1"/>
  <c r="DG228" i="1"/>
  <c r="DG282" i="1"/>
  <c r="DG117" i="1"/>
  <c r="DH117" i="1" s="1"/>
  <c r="DG118" i="1"/>
  <c r="DG257" i="1"/>
  <c r="DG258" i="1"/>
  <c r="DG192" i="1"/>
  <c r="DG115" i="1"/>
  <c r="DG112" i="1"/>
  <c r="DG321" i="1"/>
  <c r="DH321" i="1" s="1"/>
  <c r="DG306" i="1"/>
  <c r="DG148" i="1"/>
  <c r="DG312" i="1"/>
  <c r="DG159" i="1"/>
  <c r="DG160" i="1"/>
  <c r="DG223" i="1"/>
  <c r="DI140" i="1"/>
  <c r="DI141" i="1"/>
  <c r="DH266" i="1"/>
  <c r="DG152" i="1"/>
  <c r="DG172" i="1"/>
  <c r="DG298" i="1"/>
  <c r="DG163" i="1"/>
  <c r="DG193" i="1"/>
  <c r="DG194" i="1"/>
  <c r="DG278" i="1"/>
  <c r="DG279" i="1"/>
  <c r="DG226" i="1"/>
  <c r="DG308" i="1"/>
  <c r="DG211" i="1"/>
  <c r="DH267" i="1" l="1"/>
  <c r="DH268" i="1"/>
  <c r="DH260" i="1"/>
  <c r="DH308" i="1"/>
  <c r="DH186" i="1"/>
  <c r="DH288" i="1"/>
  <c r="DH292" i="1"/>
  <c r="DH152" i="1"/>
  <c r="HK102" i="1"/>
  <c r="K104" i="25" s="1"/>
  <c r="E104" i="25"/>
  <c r="DH264" i="1"/>
  <c r="DI265" i="1" s="1"/>
  <c r="D104" i="25"/>
  <c r="C104" i="25"/>
  <c r="F104" i="25"/>
  <c r="G104" i="25" s="1"/>
  <c r="B104" i="25"/>
  <c r="DI111" i="1"/>
  <c r="DH235" i="1"/>
  <c r="DH238" i="1"/>
  <c r="DH262" i="1"/>
  <c r="DH190" i="1"/>
  <c r="DH248" i="1"/>
  <c r="DH269" i="1"/>
  <c r="DH216" i="1"/>
  <c r="DH293" i="1"/>
  <c r="DH270" i="1"/>
  <c r="DI269" i="1" s="1"/>
  <c r="DH197" i="1"/>
  <c r="DH246" i="1"/>
  <c r="DH263" i="1"/>
  <c r="DH300" i="1"/>
  <c r="DH287" i="1"/>
  <c r="DH261" i="1"/>
  <c r="DI261" i="1" s="1"/>
  <c r="DH234" i="1"/>
  <c r="DH237" i="1"/>
  <c r="DH168" i="1"/>
  <c r="DH306" i="1"/>
  <c r="DI121" i="1"/>
  <c r="DH198" i="1"/>
  <c r="DH166" i="1"/>
  <c r="DH236" i="1"/>
  <c r="DH180" i="1"/>
  <c r="DH319" i="1"/>
  <c r="DH302" i="1"/>
  <c r="DH218" i="1"/>
  <c r="DH304" i="1"/>
  <c r="DH243" i="1"/>
  <c r="DH271" i="1"/>
  <c r="DH196" i="1"/>
  <c r="DH230" i="1"/>
  <c r="DH200" i="1"/>
  <c r="DH206" i="1"/>
  <c r="DH214" i="1"/>
  <c r="DH188" i="1"/>
  <c r="DH281" i="1"/>
  <c r="DH317" i="1"/>
  <c r="DH310" i="1"/>
  <c r="DH199" i="1"/>
  <c r="DH272" i="1"/>
  <c r="DH290" i="1"/>
  <c r="DH291" i="1"/>
  <c r="DH289" i="1"/>
  <c r="DH112" i="1"/>
  <c r="DI112" i="1" s="1"/>
  <c r="DI123" i="1"/>
  <c r="DH182" i="1"/>
  <c r="DH211" i="1"/>
  <c r="DH172" i="1"/>
  <c r="DH191" i="1"/>
  <c r="DH312" i="1"/>
  <c r="DH157" i="1"/>
  <c r="DI125" i="1"/>
  <c r="DJ125" i="1" s="1"/>
  <c r="DI126" i="1"/>
  <c r="DI122" i="1"/>
  <c r="DI108" i="1"/>
  <c r="DJ108" i="1" s="1"/>
  <c r="DH226" i="1"/>
  <c r="DH184" i="1"/>
  <c r="DI110" i="1"/>
  <c r="DJ110" i="1" s="1"/>
  <c r="DH154" i="1"/>
  <c r="DH298" i="1"/>
  <c r="DH228" i="1"/>
  <c r="DH178" i="1"/>
  <c r="DI106" i="1"/>
  <c r="DJ107" i="1" s="1"/>
  <c r="DH148" i="1"/>
  <c r="DH296" i="1"/>
  <c r="DH250" i="1"/>
  <c r="DH156" i="1"/>
  <c r="DH242" i="1"/>
  <c r="DH115" i="1"/>
  <c r="DH257" i="1"/>
  <c r="DH273" i="1"/>
  <c r="DJ145" i="1"/>
  <c r="DH189" i="1"/>
  <c r="DJ144" i="1"/>
  <c r="DK144" i="1" s="1"/>
  <c r="DH169" i="1"/>
  <c r="DH275" i="1"/>
  <c r="DJ146" i="1"/>
  <c r="DH163" i="1"/>
  <c r="DH223" i="1"/>
  <c r="DH284" i="1"/>
  <c r="DH240" i="1"/>
  <c r="DH245" i="1"/>
  <c r="DH181" i="1"/>
  <c r="DH279" i="1"/>
  <c r="DH221" i="1"/>
  <c r="DH213" i="1"/>
  <c r="DH217" i="1"/>
  <c r="DH176" i="1"/>
  <c r="DH219" i="1"/>
  <c r="DH316" i="1"/>
  <c r="DH159" i="1"/>
  <c r="DH252" i="1"/>
  <c r="DI267" i="1"/>
  <c r="DH277" i="1"/>
  <c r="DH231" i="1"/>
  <c r="DH187" i="1"/>
  <c r="DH149" i="1"/>
  <c r="DJ141" i="1"/>
  <c r="DH215" i="1"/>
  <c r="DH203" i="1"/>
  <c r="DH247" i="1"/>
  <c r="DI104" i="1"/>
  <c r="DJ104" i="1" s="1"/>
  <c r="DK104" i="1" s="1"/>
  <c r="DL104" i="1" s="1"/>
  <c r="DM104" i="1" s="1"/>
  <c r="DN104" i="1" s="1"/>
  <c r="DO104" i="1" s="1"/>
  <c r="DP104" i="1" s="1"/>
  <c r="DQ104" i="1" s="1"/>
  <c r="DR104" i="1" s="1"/>
  <c r="DS104" i="1" s="1"/>
  <c r="DT104" i="1" s="1"/>
  <c r="DU104" i="1" s="1"/>
  <c r="DV104" i="1" s="1"/>
  <c r="DW104" i="1" s="1"/>
  <c r="DX104" i="1" s="1"/>
  <c r="DY104" i="1" s="1"/>
  <c r="DZ104" i="1" s="1"/>
  <c r="EA104" i="1" s="1"/>
  <c r="EB104" i="1" s="1"/>
  <c r="EC104" i="1" s="1"/>
  <c r="ED104" i="1" s="1"/>
  <c r="EE104" i="1" s="1"/>
  <c r="EF104" i="1" s="1"/>
  <c r="EG104" i="1" s="1"/>
  <c r="EH104" i="1" s="1"/>
  <c r="EI104" i="1" s="1"/>
  <c r="EJ104" i="1" s="1"/>
  <c r="EK104" i="1" s="1"/>
  <c r="EL104" i="1" s="1"/>
  <c r="EM104" i="1" s="1"/>
  <c r="EN104" i="1" s="1"/>
  <c r="EO104" i="1" s="1"/>
  <c r="EP104" i="1" s="1"/>
  <c r="EQ104" i="1" s="1"/>
  <c r="ER104" i="1" s="1"/>
  <c r="ES104" i="1" s="1"/>
  <c r="ET104" i="1" s="1"/>
  <c r="EU104" i="1" s="1"/>
  <c r="EV104" i="1" s="1"/>
  <c r="EW104" i="1" s="1"/>
  <c r="EX104" i="1" s="1"/>
  <c r="EY104" i="1" s="1"/>
  <c r="EZ104" i="1" s="1"/>
  <c r="FA104" i="1" s="1"/>
  <c r="FB104" i="1" s="1"/>
  <c r="FC104" i="1" s="1"/>
  <c r="FD104" i="1" s="1"/>
  <c r="FE104" i="1" s="1"/>
  <c r="FF104" i="1" s="1"/>
  <c r="FG104" i="1" s="1"/>
  <c r="FH104" i="1" s="1"/>
  <c r="FI104" i="1" s="1"/>
  <c r="FJ104" i="1" s="1"/>
  <c r="FK104" i="1" s="1"/>
  <c r="FL104" i="1" s="1"/>
  <c r="FM104" i="1" s="1"/>
  <c r="FN104" i="1" s="1"/>
  <c r="FO104" i="1" s="1"/>
  <c r="FP104" i="1" s="1"/>
  <c r="FQ104" i="1" s="1"/>
  <c r="FR104" i="1" s="1"/>
  <c r="FS104" i="1" s="1"/>
  <c r="FT104" i="1" s="1"/>
  <c r="FU104" i="1" s="1"/>
  <c r="FV104" i="1" s="1"/>
  <c r="FW104" i="1" s="1"/>
  <c r="FX104" i="1" s="1"/>
  <c r="FY104" i="1" s="1"/>
  <c r="FZ104" i="1" s="1"/>
  <c r="GA104" i="1" s="1"/>
  <c r="GB104" i="1" s="1"/>
  <c r="GC104" i="1" s="1"/>
  <c r="GD104" i="1" s="1"/>
  <c r="GE104" i="1" s="1"/>
  <c r="GF104" i="1" s="1"/>
  <c r="GG104" i="1" s="1"/>
  <c r="GH104" i="1" s="1"/>
  <c r="GI104" i="1" s="1"/>
  <c r="GJ104" i="1" s="1"/>
  <c r="GK104" i="1" s="1"/>
  <c r="GL104" i="1" s="1"/>
  <c r="GM104" i="1" s="1"/>
  <c r="GN104" i="1" s="1"/>
  <c r="GO104" i="1" s="1"/>
  <c r="GP104" i="1" s="1"/>
  <c r="GQ104" i="1" s="1"/>
  <c r="GR104" i="1" s="1"/>
  <c r="GS104" i="1" s="1"/>
  <c r="GT104" i="1" s="1"/>
  <c r="GU104" i="1" s="1"/>
  <c r="GV104" i="1" s="1"/>
  <c r="GW104" i="1" s="1"/>
  <c r="GX104" i="1" s="1"/>
  <c r="GY104" i="1" s="1"/>
  <c r="GZ104" i="1" s="1"/>
  <c r="HA104" i="1" s="1"/>
  <c r="HB104" i="1" s="1"/>
  <c r="HC104" i="1" s="1"/>
  <c r="HD104" i="1" s="1"/>
  <c r="HE104" i="1" s="1"/>
  <c r="HF104" i="1" s="1"/>
  <c r="HG104" i="1" s="1"/>
  <c r="HH104" i="1" s="1"/>
  <c r="HI104" i="1" s="1"/>
  <c r="HJ104" i="1" s="1"/>
  <c r="A106" i="25" s="1"/>
  <c r="DH167" i="1"/>
  <c r="DH314" i="1"/>
  <c r="DH160" i="1"/>
  <c r="DH113" i="1"/>
  <c r="DH207" i="1"/>
  <c r="DI268" i="1"/>
  <c r="DH322" i="1"/>
  <c r="DI322" i="1" s="1"/>
  <c r="DH155" i="1"/>
  <c r="DI155" i="1" s="1"/>
  <c r="DH315" i="1"/>
  <c r="DH205" i="1"/>
  <c r="DH224" i="1"/>
  <c r="DH137" i="1"/>
  <c r="DI137" i="1" s="1"/>
  <c r="DJ137" i="1" s="1"/>
  <c r="DK137" i="1" s="1"/>
  <c r="DL137" i="1" s="1"/>
  <c r="DH138" i="1"/>
  <c r="DH295" i="1"/>
  <c r="DH294" i="1"/>
  <c r="DH171" i="1"/>
  <c r="DH210" i="1"/>
  <c r="DH301" i="1"/>
  <c r="DH305" i="1"/>
  <c r="DH299" i="1"/>
  <c r="DH297" i="1"/>
  <c r="DH158" i="1"/>
  <c r="DH278" i="1"/>
  <c r="DH212" i="1"/>
  <c r="DH241" i="1"/>
  <c r="DH307" i="1"/>
  <c r="DI307" i="1" s="1"/>
  <c r="DH225" i="1"/>
  <c r="DH177" i="1"/>
  <c r="DH254" i="1"/>
  <c r="DH255" i="1"/>
  <c r="DH193" i="1"/>
  <c r="DH303" i="1"/>
  <c r="DH131" i="1"/>
  <c r="DI131" i="1" s="1"/>
  <c r="DJ131" i="1" s="1"/>
  <c r="DK131" i="1" s="1"/>
  <c r="DL131" i="1" s="1"/>
  <c r="DM131" i="1" s="1"/>
  <c r="DH132" i="1"/>
  <c r="DH183" i="1"/>
  <c r="DH283" i="1"/>
  <c r="DH282" i="1"/>
  <c r="DH251" i="1"/>
  <c r="DH173" i="1"/>
  <c r="DH174" i="1"/>
  <c r="DH239" i="1"/>
  <c r="DH253" i="1"/>
  <c r="DH244" i="1"/>
  <c r="DH318" i="1"/>
  <c r="DH118" i="1"/>
  <c r="DI118" i="1" s="1"/>
  <c r="DH119" i="1"/>
  <c r="DH179" i="1"/>
  <c r="DH274" i="1"/>
  <c r="DI266" i="1"/>
  <c r="DH192" i="1"/>
  <c r="DH280" i="1"/>
  <c r="DH209" i="1"/>
  <c r="DH208" i="1"/>
  <c r="DH151" i="1"/>
  <c r="DH220" i="1"/>
  <c r="DH161" i="1"/>
  <c r="DH249" i="1"/>
  <c r="DH153" i="1"/>
  <c r="DI153" i="1" s="1"/>
  <c r="DH309" i="1"/>
  <c r="DH311" i="1"/>
  <c r="DH276" i="1"/>
  <c r="DH256" i="1"/>
  <c r="DH286" i="1"/>
  <c r="DI287" i="1" s="1"/>
  <c r="DH285" i="1"/>
  <c r="DH170" i="1"/>
  <c r="DH164" i="1"/>
  <c r="DH114" i="1"/>
  <c r="DH162" i="1"/>
  <c r="DH320" i="1"/>
  <c r="DH185" i="1"/>
  <c r="DH222" i="1"/>
  <c r="DH165" i="1"/>
  <c r="DH116" i="1"/>
  <c r="DH175" i="1"/>
  <c r="DH227" i="1"/>
  <c r="DH258" i="1"/>
  <c r="DH259" i="1"/>
  <c r="DJ142" i="1"/>
  <c r="DH232" i="1"/>
  <c r="DH233" i="1"/>
  <c r="A105" i="25"/>
  <c r="E105" i="25"/>
  <c r="HK103" i="1"/>
  <c r="K105" i="25" s="1"/>
  <c r="F105" i="25"/>
  <c r="G105" i="25" s="1"/>
  <c r="D105" i="25"/>
  <c r="C105" i="25"/>
  <c r="B105" i="25"/>
  <c r="DI105" i="1"/>
  <c r="DH313" i="1"/>
  <c r="DH194" i="1"/>
  <c r="DH195" i="1"/>
  <c r="DH202" i="1"/>
  <c r="DH201" i="1"/>
  <c r="DH229" i="1"/>
  <c r="DI311" i="1" l="1"/>
  <c r="DI151" i="1"/>
  <c r="DI114" i="1"/>
  <c r="DI158" i="1"/>
  <c r="DI236" i="1"/>
  <c r="DI320" i="1"/>
  <c r="DI288" i="1"/>
  <c r="DI263" i="1"/>
  <c r="DI270" i="1"/>
  <c r="DJ269" i="1" s="1"/>
  <c r="DI318" i="1"/>
  <c r="DJ112" i="1"/>
  <c r="DI292" i="1"/>
  <c r="DI179" i="1"/>
  <c r="DI293" i="1"/>
  <c r="DI199" i="1"/>
  <c r="DI278" i="1"/>
  <c r="DI247" i="1"/>
  <c r="DI280" i="1"/>
  <c r="DI264" i="1"/>
  <c r="DI215" i="1"/>
  <c r="DI305" i="1"/>
  <c r="DI262" i="1"/>
  <c r="DI237" i="1"/>
  <c r="DI301" i="1"/>
  <c r="DI198" i="1"/>
  <c r="DI303" i="1"/>
  <c r="DI168" i="1"/>
  <c r="DI187" i="1"/>
  <c r="DI249" i="1"/>
  <c r="DI291" i="1"/>
  <c r="DI197" i="1"/>
  <c r="DJ109" i="1"/>
  <c r="DK109" i="1" s="1"/>
  <c r="DI217" i="1"/>
  <c r="DI251" i="1"/>
  <c r="DI235" i="1"/>
  <c r="DI149" i="1"/>
  <c r="DI272" i="1"/>
  <c r="DI229" i="1"/>
  <c r="DI148" i="1"/>
  <c r="DI271" i="1"/>
  <c r="DI205" i="1"/>
  <c r="DI214" i="1"/>
  <c r="DI189" i="1"/>
  <c r="DI289" i="1"/>
  <c r="DJ124" i="1"/>
  <c r="DI231" i="1"/>
  <c r="DI177" i="1"/>
  <c r="DI181" i="1"/>
  <c r="DI227" i="1"/>
  <c r="DI190" i="1"/>
  <c r="DI290" i="1"/>
  <c r="DJ111" i="1"/>
  <c r="DK111" i="1" s="1"/>
  <c r="DJ122" i="1"/>
  <c r="DJ105" i="1"/>
  <c r="DK105" i="1" s="1"/>
  <c r="DL105" i="1" s="1"/>
  <c r="DM105" i="1" s="1"/>
  <c r="DN105" i="1" s="1"/>
  <c r="DO105" i="1" s="1"/>
  <c r="DP105" i="1" s="1"/>
  <c r="DQ105" i="1" s="1"/>
  <c r="DR105" i="1" s="1"/>
  <c r="DS105" i="1" s="1"/>
  <c r="DT105" i="1" s="1"/>
  <c r="DU105" i="1" s="1"/>
  <c r="DV105" i="1" s="1"/>
  <c r="DW105" i="1" s="1"/>
  <c r="DX105" i="1" s="1"/>
  <c r="DY105" i="1" s="1"/>
  <c r="DZ105" i="1" s="1"/>
  <c r="EA105" i="1" s="1"/>
  <c r="EB105" i="1" s="1"/>
  <c r="EC105" i="1" s="1"/>
  <c r="ED105" i="1" s="1"/>
  <c r="EE105" i="1" s="1"/>
  <c r="EF105" i="1" s="1"/>
  <c r="EG105" i="1" s="1"/>
  <c r="EH105" i="1" s="1"/>
  <c r="EI105" i="1" s="1"/>
  <c r="EJ105" i="1" s="1"/>
  <c r="EK105" i="1" s="1"/>
  <c r="EL105" i="1" s="1"/>
  <c r="EM105" i="1" s="1"/>
  <c r="EN105" i="1" s="1"/>
  <c r="EO105" i="1" s="1"/>
  <c r="EP105" i="1" s="1"/>
  <c r="EQ105" i="1" s="1"/>
  <c r="ER105" i="1" s="1"/>
  <c r="ES105" i="1" s="1"/>
  <c r="ET105" i="1" s="1"/>
  <c r="EU105" i="1" s="1"/>
  <c r="EV105" i="1" s="1"/>
  <c r="EW105" i="1" s="1"/>
  <c r="EX105" i="1" s="1"/>
  <c r="EY105" i="1" s="1"/>
  <c r="EZ105" i="1" s="1"/>
  <c r="FA105" i="1" s="1"/>
  <c r="FB105" i="1" s="1"/>
  <c r="FC105" i="1" s="1"/>
  <c r="FD105" i="1" s="1"/>
  <c r="FE105" i="1" s="1"/>
  <c r="FF105" i="1" s="1"/>
  <c r="FG105" i="1" s="1"/>
  <c r="FH105" i="1" s="1"/>
  <c r="FI105" i="1" s="1"/>
  <c r="FJ105" i="1" s="1"/>
  <c r="FK105" i="1" s="1"/>
  <c r="FL105" i="1" s="1"/>
  <c r="FM105" i="1" s="1"/>
  <c r="FN105" i="1" s="1"/>
  <c r="FO105" i="1" s="1"/>
  <c r="FP105" i="1" s="1"/>
  <c r="FQ105" i="1" s="1"/>
  <c r="FR105" i="1" s="1"/>
  <c r="FS105" i="1" s="1"/>
  <c r="FT105" i="1" s="1"/>
  <c r="FU105" i="1" s="1"/>
  <c r="FV105" i="1" s="1"/>
  <c r="FW105" i="1" s="1"/>
  <c r="FX105" i="1" s="1"/>
  <c r="FY105" i="1" s="1"/>
  <c r="FZ105" i="1" s="1"/>
  <c r="GA105" i="1" s="1"/>
  <c r="GB105" i="1" s="1"/>
  <c r="GC105" i="1" s="1"/>
  <c r="GD105" i="1" s="1"/>
  <c r="GE105" i="1" s="1"/>
  <c r="GF105" i="1" s="1"/>
  <c r="GG105" i="1" s="1"/>
  <c r="GH105" i="1" s="1"/>
  <c r="GI105" i="1" s="1"/>
  <c r="GJ105" i="1" s="1"/>
  <c r="GK105" i="1" s="1"/>
  <c r="GL105" i="1" s="1"/>
  <c r="GM105" i="1" s="1"/>
  <c r="GN105" i="1" s="1"/>
  <c r="GO105" i="1" s="1"/>
  <c r="GP105" i="1" s="1"/>
  <c r="GQ105" i="1" s="1"/>
  <c r="GR105" i="1" s="1"/>
  <c r="GS105" i="1" s="1"/>
  <c r="GT105" i="1" s="1"/>
  <c r="GU105" i="1" s="1"/>
  <c r="GV105" i="1" s="1"/>
  <c r="GW105" i="1" s="1"/>
  <c r="GX105" i="1" s="1"/>
  <c r="GY105" i="1" s="1"/>
  <c r="GZ105" i="1" s="1"/>
  <c r="HA105" i="1" s="1"/>
  <c r="HB105" i="1" s="1"/>
  <c r="HC105" i="1" s="1"/>
  <c r="HD105" i="1" s="1"/>
  <c r="HE105" i="1" s="1"/>
  <c r="HF105" i="1" s="1"/>
  <c r="HG105" i="1" s="1"/>
  <c r="HH105" i="1" s="1"/>
  <c r="HI105" i="1" s="1"/>
  <c r="HJ105" i="1" s="1"/>
  <c r="F107" i="25" s="1"/>
  <c r="DI175" i="1"/>
  <c r="DI274" i="1"/>
  <c r="DI276" i="1"/>
  <c r="DI183" i="1"/>
  <c r="DI297" i="1"/>
  <c r="DI166" i="1"/>
  <c r="DJ127" i="1"/>
  <c r="DJ126" i="1"/>
  <c r="DK126" i="1" s="1"/>
  <c r="DI167" i="1"/>
  <c r="DI170" i="1"/>
  <c r="DJ123" i="1"/>
  <c r="DI185" i="1"/>
  <c r="DI212" i="1"/>
  <c r="DI188" i="1"/>
  <c r="DI220" i="1"/>
  <c r="DI206" i="1"/>
  <c r="DI222" i="1"/>
  <c r="DI204" i="1"/>
  <c r="DI313" i="1"/>
  <c r="DI192" i="1"/>
  <c r="DI172" i="1"/>
  <c r="DI241" i="1"/>
  <c r="DI277" i="1"/>
  <c r="DI275" i="1"/>
  <c r="DI306" i="1"/>
  <c r="DJ266" i="1"/>
  <c r="DK145" i="1"/>
  <c r="DL145" i="1" s="1"/>
  <c r="DI246" i="1"/>
  <c r="DI216" i="1"/>
  <c r="DI218" i="1"/>
  <c r="DI194" i="1"/>
  <c r="DI258" i="1"/>
  <c r="DK146" i="1"/>
  <c r="DI202" i="1"/>
  <c r="DI244" i="1"/>
  <c r="DJ268" i="1"/>
  <c r="DI254" i="1"/>
  <c r="DI245" i="1"/>
  <c r="DI157" i="1"/>
  <c r="DI257" i="1"/>
  <c r="DI296" i="1"/>
  <c r="DI243" i="1"/>
  <c r="DI156" i="1"/>
  <c r="DI211" i="1"/>
  <c r="DI161" i="1"/>
  <c r="DI315" i="1"/>
  <c r="DI273" i="1"/>
  <c r="C106" i="25"/>
  <c r="DI191" i="1"/>
  <c r="DI285" i="1"/>
  <c r="DI283" i="1"/>
  <c r="B106" i="25"/>
  <c r="DI294" i="1"/>
  <c r="DI178" i="1"/>
  <c r="HK104" i="1"/>
  <c r="K106" i="25" s="1"/>
  <c r="DI207" i="1"/>
  <c r="E106" i="25"/>
  <c r="F106" i="25"/>
  <c r="G106" i="25" s="1"/>
  <c r="D106" i="25"/>
  <c r="DJ106" i="1"/>
  <c r="DI279" i="1"/>
  <c r="DI224" i="1"/>
  <c r="DI309" i="1"/>
  <c r="DI310" i="1"/>
  <c r="DI201" i="1"/>
  <c r="DI200" i="1"/>
  <c r="DI195" i="1"/>
  <c r="DI163" i="1"/>
  <c r="DI164" i="1"/>
  <c r="DI119" i="1"/>
  <c r="DJ119" i="1" s="1"/>
  <c r="DI120" i="1"/>
  <c r="DI239" i="1"/>
  <c r="DI238" i="1"/>
  <c r="DI255" i="1"/>
  <c r="DI304" i="1"/>
  <c r="DI250" i="1"/>
  <c r="DI259" i="1"/>
  <c r="DI260" i="1"/>
  <c r="DI117" i="1"/>
  <c r="DI116" i="1"/>
  <c r="DI209" i="1"/>
  <c r="DI208" i="1"/>
  <c r="DI226" i="1"/>
  <c r="DI174" i="1"/>
  <c r="DI282" i="1"/>
  <c r="DI302" i="1"/>
  <c r="DI171" i="1"/>
  <c r="DI248" i="1"/>
  <c r="DI165" i="1"/>
  <c r="DI230" i="1"/>
  <c r="DI196" i="1"/>
  <c r="DI225" i="1"/>
  <c r="DI219" i="1"/>
  <c r="DI184" i="1"/>
  <c r="DI182" i="1"/>
  <c r="DI113" i="1"/>
  <c r="DJ113" i="1" s="1"/>
  <c r="DI281" i="1"/>
  <c r="DI284" i="1"/>
  <c r="DI321" i="1"/>
  <c r="DJ321" i="1" s="1"/>
  <c r="DI319" i="1"/>
  <c r="DJ319" i="1" s="1"/>
  <c r="DI162" i="1"/>
  <c r="DI286" i="1"/>
  <c r="DJ267" i="1"/>
  <c r="DI240" i="1"/>
  <c r="DI223" i="1"/>
  <c r="DI221" i="1"/>
  <c r="DI295" i="1"/>
  <c r="DI242" i="1"/>
  <c r="DI314" i="1"/>
  <c r="DI150" i="1"/>
  <c r="DI256" i="1"/>
  <c r="DI176" i="1"/>
  <c r="DI173" i="1"/>
  <c r="DI132" i="1"/>
  <c r="DJ132" i="1" s="1"/>
  <c r="DK132" i="1" s="1"/>
  <c r="DL132" i="1" s="1"/>
  <c r="DM132" i="1" s="1"/>
  <c r="DN132" i="1" s="1"/>
  <c r="DI133" i="1"/>
  <c r="DI193" i="1"/>
  <c r="DI115" i="1"/>
  <c r="DJ115" i="1" s="1"/>
  <c r="DI154" i="1"/>
  <c r="DJ154" i="1" s="1"/>
  <c r="DI210" i="1"/>
  <c r="DI316" i="1"/>
  <c r="DI159" i="1"/>
  <c r="DK142" i="1"/>
  <c r="DK143" i="1"/>
  <c r="DI252" i="1"/>
  <c r="DI253" i="1"/>
  <c r="DI213" i="1"/>
  <c r="DI312" i="1"/>
  <c r="DI298" i="1"/>
  <c r="DI299" i="1"/>
  <c r="DI300" i="1"/>
  <c r="DI308" i="1"/>
  <c r="DI138" i="1"/>
  <c r="DJ138" i="1" s="1"/>
  <c r="DK138" i="1" s="1"/>
  <c r="DL138" i="1" s="1"/>
  <c r="DM138" i="1" s="1"/>
  <c r="DI139" i="1"/>
  <c r="DI160" i="1"/>
  <c r="DJ265" i="1"/>
  <c r="DI232" i="1"/>
  <c r="DI233" i="1"/>
  <c r="DI234" i="1"/>
  <c r="DI186" i="1"/>
  <c r="DI169" i="1"/>
  <c r="DI317" i="1"/>
  <c r="DI180" i="1"/>
  <c r="DI152" i="1"/>
  <c r="DI228" i="1"/>
  <c r="DI203" i="1"/>
  <c r="DJ264" i="1" l="1"/>
  <c r="DJ270" i="1"/>
  <c r="DK108" i="1"/>
  <c r="DJ302" i="1"/>
  <c r="DJ279" i="1"/>
  <c r="DJ271" i="1"/>
  <c r="DJ293" i="1"/>
  <c r="DJ188" i="1"/>
  <c r="DJ304" i="1"/>
  <c r="DJ306" i="1"/>
  <c r="DJ292" i="1"/>
  <c r="DJ237" i="1"/>
  <c r="DJ236" i="1"/>
  <c r="DJ198" i="1"/>
  <c r="DJ263" i="1"/>
  <c r="DJ156" i="1"/>
  <c r="DJ262" i="1"/>
  <c r="DJ250" i="1"/>
  <c r="DJ148" i="1"/>
  <c r="DK147" i="1" s="1"/>
  <c r="DL146" i="1" s="1"/>
  <c r="DJ216" i="1"/>
  <c r="DJ290" i="1"/>
  <c r="DK110" i="1"/>
  <c r="DJ206" i="1"/>
  <c r="DJ167" i="1"/>
  <c r="DJ217" i="1"/>
  <c r="DK269" i="1"/>
  <c r="DJ289" i="1"/>
  <c r="DJ182" i="1"/>
  <c r="DJ186" i="1"/>
  <c r="DJ288" i="1"/>
  <c r="DJ318" i="1"/>
  <c r="DJ178" i="1"/>
  <c r="DJ230" i="1"/>
  <c r="DJ205" i="1"/>
  <c r="DK123" i="1"/>
  <c r="DJ189" i="1"/>
  <c r="DJ158" i="1"/>
  <c r="DJ291" i="1"/>
  <c r="DJ190" i="1"/>
  <c r="DJ221" i="1"/>
  <c r="DJ273" i="1"/>
  <c r="DJ176" i="1"/>
  <c r="DJ169" i="1"/>
  <c r="DK106" i="1"/>
  <c r="DL106" i="1" s="1"/>
  <c r="DM106" i="1" s="1"/>
  <c r="DN106" i="1" s="1"/>
  <c r="DO106" i="1" s="1"/>
  <c r="DP106" i="1" s="1"/>
  <c r="DQ106" i="1" s="1"/>
  <c r="DR106" i="1" s="1"/>
  <c r="DS106" i="1" s="1"/>
  <c r="DT106" i="1" s="1"/>
  <c r="DU106" i="1" s="1"/>
  <c r="DV106" i="1" s="1"/>
  <c r="DW106" i="1" s="1"/>
  <c r="DX106" i="1" s="1"/>
  <c r="DY106" i="1" s="1"/>
  <c r="DZ106" i="1" s="1"/>
  <c r="EA106" i="1" s="1"/>
  <c r="EB106" i="1" s="1"/>
  <c r="EC106" i="1" s="1"/>
  <c r="ED106" i="1" s="1"/>
  <c r="EE106" i="1" s="1"/>
  <c r="EF106" i="1" s="1"/>
  <c r="EG106" i="1" s="1"/>
  <c r="EH106" i="1" s="1"/>
  <c r="EI106" i="1" s="1"/>
  <c r="EJ106" i="1" s="1"/>
  <c r="EK106" i="1" s="1"/>
  <c r="EL106" i="1" s="1"/>
  <c r="EM106" i="1" s="1"/>
  <c r="EN106" i="1" s="1"/>
  <c r="EO106" i="1" s="1"/>
  <c r="EP106" i="1" s="1"/>
  <c r="EQ106" i="1" s="1"/>
  <c r="ER106" i="1" s="1"/>
  <c r="ES106" i="1" s="1"/>
  <c r="ET106" i="1" s="1"/>
  <c r="EU106" i="1" s="1"/>
  <c r="EV106" i="1" s="1"/>
  <c r="EW106" i="1" s="1"/>
  <c r="EX106" i="1" s="1"/>
  <c r="EY106" i="1" s="1"/>
  <c r="EZ106" i="1" s="1"/>
  <c r="FA106" i="1" s="1"/>
  <c r="FB106" i="1" s="1"/>
  <c r="FC106" i="1" s="1"/>
  <c r="FD106" i="1" s="1"/>
  <c r="FE106" i="1" s="1"/>
  <c r="FF106" i="1" s="1"/>
  <c r="FG106" i="1" s="1"/>
  <c r="FH106" i="1" s="1"/>
  <c r="FI106" i="1" s="1"/>
  <c r="FJ106" i="1" s="1"/>
  <c r="FK106" i="1" s="1"/>
  <c r="FL106" i="1" s="1"/>
  <c r="FM106" i="1" s="1"/>
  <c r="FN106" i="1" s="1"/>
  <c r="FO106" i="1" s="1"/>
  <c r="FP106" i="1" s="1"/>
  <c r="FQ106" i="1" s="1"/>
  <c r="FR106" i="1" s="1"/>
  <c r="FS106" i="1" s="1"/>
  <c r="FT106" i="1" s="1"/>
  <c r="FU106" i="1" s="1"/>
  <c r="FV106" i="1" s="1"/>
  <c r="FW106" i="1" s="1"/>
  <c r="FX106" i="1" s="1"/>
  <c r="FY106" i="1" s="1"/>
  <c r="FZ106" i="1" s="1"/>
  <c r="GA106" i="1" s="1"/>
  <c r="GB106" i="1" s="1"/>
  <c r="GC106" i="1" s="1"/>
  <c r="GD106" i="1" s="1"/>
  <c r="GE106" i="1" s="1"/>
  <c r="GF106" i="1" s="1"/>
  <c r="GG106" i="1" s="1"/>
  <c r="GH106" i="1" s="1"/>
  <c r="GI106" i="1" s="1"/>
  <c r="GJ106" i="1" s="1"/>
  <c r="GK106" i="1" s="1"/>
  <c r="GL106" i="1" s="1"/>
  <c r="GM106" i="1" s="1"/>
  <c r="GN106" i="1" s="1"/>
  <c r="GO106" i="1" s="1"/>
  <c r="GP106" i="1" s="1"/>
  <c r="GQ106" i="1" s="1"/>
  <c r="GR106" i="1" s="1"/>
  <c r="GS106" i="1" s="1"/>
  <c r="GT106" i="1" s="1"/>
  <c r="GU106" i="1" s="1"/>
  <c r="GV106" i="1" s="1"/>
  <c r="GW106" i="1" s="1"/>
  <c r="GX106" i="1" s="1"/>
  <c r="GY106" i="1" s="1"/>
  <c r="GZ106" i="1" s="1"/>
  <c r="HA106" i="1" s="1"/>
  <c r="HB106" i="1" s="1"/>
  <c r="HC106" i="1" s="1"/>
  <c r="HD106" i="1" s="1"/>
  <c r="HE106" i="1" s="1"/>
  <c r="HF106" i="1" s="1"/>
  <c r="HG106" i="1" s="1"/>
  <c r="HH106" i="1" s="1"/>
  <c r="HI106" i="1" s="1"/>
  <c r="HJ106" i="1" s="1"/>
  <c r="B108" i="25" s="1"/>
  <c r="DJ277" i="1"/>
  <c r="DJ228" i="1"/>
  <c r="DJ272" i="1"/>
  <c r="DJ274" i="1"/>
  <c r="DJ219" i="1"/>
  <c r="DJ276" i="1"/>
  <c r="DJ275" i="1"/>
  <c r="DJ256" i="1"/>
  <c r="DK125" i="1"/>
  <c r="DJ312" i="1"/>
  <c r="DJ242" i="1"/>
  <c r="DJ203" i="1"/>
  <c r="DJ213" i="1"/>
  <c r="DJ184" i="1"/>
  <c r="DJ208" i="1"/>
  <c r="DJ200" i="1"/>
  <c r="DJ191" i="1"/>
  <c r="DK128" i="1"/>
  <c r="DK127" i="1"/>
  <c r="DL127" i="1" s="1"/>
  <c r="DK124" i="1"/>
  <c r="DJ207" i="1"/>
  <c r="DJ193" i="1"/>
  <c r="DJ199" i="1"/>
  <c r="DJ286" i="1"/>
  <c r="DJ258" i="1"/>
  <c r="HK105" i="1"/>
  <c r="K107" i="25" s="1"/>
  <c r="DJ308" i="1"/>
  <c r="D107" i="25"/>
  <c r="DJ210" i="1"/>
  <c r="A107" i="25"/>
  <c r="DK107" i="1"/>
  <c r="DL108" i="1" s="1"/>
  <c r="DJ171" i="1"/>
  <c r="B107" i="25"/>
  <c r="DJ215" i="1"/>
  <c r="C107" i="25"/>
  <c r="DJ192" i="1"/>
  <c r="E107" i="25"/>
  <c r="DJ218" i="1"/>
  <c r="DK267" i="1"/>
  <c r="DJ157" i="1"/>
  <c r="DJ284" i="1"/>
  <c r="DJ245" i="1"/>
  <c r="DJ295" i="1"/>
  <c r="DJ244" i="1"/>
  <c r="DJ246" i="1"/>
  <c r="DJ301" i="1"/>
  <c r="DJ243" i="1"/>
  <c r="DJ314" i="1"/>
  <c r="DJ224" i="1"/>
  <c r="DJ281" i="1"/>
  <c r="G107" i="25"/>
  <c r="DJ175" i="1"/>
  <c r="DJ223" i="1"/>
  <c r="DJ118" i="1"/>
  <c r="DJ183" i="1"/>
  <c r="DJ232" i="1"/>
  <c r="DJ194" i="1"/>
  <c r="DJ160" i="1"/>
  <c r="DJ222" i="1"/>
  <c r="DJ298" i="1"/>
  <c r="DJ155" i="1"/>
  <c r="DJ316" i="1"/>
  <c r="DJ257" i="1"/>
  <c r="DJ153" i="1"/>
  <c r="DJ204" i="1"/>
  <c r="DJ313" i="1"/>
  <c r="DJ173" i="1"/>
  <c r="DJ187" i="1"/>
  <c r="DJ165" i="1"/>
  <c r="DJ283" i="1"/>
  <c r="DJ305" i="1"/>
  <c r="DJ225" i="1"/>
  <c r="DJ220" i="1"/>
  <c r="DJ114" i="1"/>
  <c r="DK114" i="1" s="1"/>
  <c r="DJ260" i="1"/>
  <c r="DJ252" i="1"/>
  <c r="DJ280" i="1"/>
  <c r="DJ278" i="1"/>
  <c r="DJ287" i="1"/>
  <c r="DJ307" i="1"/>
  <c r="DJ162" i="1"/>
  <c r="DJ152" i="1"/>
  <c r="DJ238" i="1"/>
  <c r="DJ201" i="1"/>
  <c r="DJ150" i="1"/>
  <c r="DJ149" i="1"/>
  <c r="DJ233" i="1"/>
  <c r="DJ299" i="1"/>
  <c r="DL143" i="1"/>
  <c r="DL144" i="1"/>
  <c r="DJ159" i="1"/>
  <c r="DJ133" i="1"/>
  <c r="DK133" i="1" s="1"/>
  <c r="DL133" i="1" s="1"/>
  <c r="DM133" i="1" s="1"/>
  <c r="DN133" i="1" s="1"/>
  <c r="DO133" i="1" s="1"/>
  <c r="DJ134" i="1"/>
  <c r="DJ239" i="1"/>
  <c r="DJ240" i="1"/>
  <c r="DJ177" i="1"/>
  <c r="DK268" i="1"/>
  <c r="DJ163" i="1"/>
  <c r="DJ164" i="1"/>
  <c r="DJ311" i="1"/>
  <c r="DJ310" i="1"/>
  <c r="DJ166" i="1"/>
  <c r="DJ309" i="1"/>
  <c r="DJ180" i="1"/>
  <c r="DJ181" i="1"/>
  <c r="DJ212" i="1"/>
  <c r="DJ248" i="1"/>
  <c r="DJ247" i="1"/>
  <c r="DJ282" i="1"/>
  <c r="DJ211" i="1"/>
  <c r="DJ322" i="1"/>
  <c r="DK322" i="1" s="1"/>
  <c r="DJ317" i="1"/>
  <c r="DK265" i="1"/>
  <c r="DJ168" i="1"/>
  <c r="DJ161" i="1"/>
  <c r="DL110" i="1"/>
  <c r="DJ303" i="1"/>
  <c r="DJ249" i="1"/>
  <c r="DJ174" i="1"/>
  <c r="DJ261" i="1"/>
  <c r="DJ202" i="1"/>
  <c r="DJ139" i="1"/>
  <c r="DK139" i="1" s="1"/>
  <c r="DL139" i="1" s="1"/>
  <c r="DM139" i="1" s="1"/>
  <c r="DN139" i="1" s="1"/>
  <c r="DJ140" i="1"/>
  <c r="DJ214" i="1"/>
  <c r="DJ251" i="1"/>
  <c r="DJ297" i="1"/>
  <c r="DK113" i="1"/>
  <c r="DK112" i="1"/>
  <c r="DL112" i="1" s="1"/>
  <c r="DJ196" i="1"/>
  <c r="DJ197" i="1"/>
  <c r="DJ285" i="1"/>
  <c r="DJ226" i="1"/>
  <c r="DJ116" i="1"/>
  <c r="DK116" i="1" s="1"/>
  <c r="DJ120" i="1"/>
  <c r="DK120" i="1" s="1"/>
  <c r="DJ121" i="1"/>
  <c r="DJ195" i="1"/>
  <c r="DJ229" i="1"/>
  <c r="DJ170" i="1"/>
  <c r="DJ179" i="1"/>
  <c r="DJ320" i="1"/>
  <c r="DK320" i="1" s="1"/>
  <c r="DJ117" i="1"/>
  <c r="DJ231" i="1"/>
  <c r="DJ294" i="1"/>
  <c r="DJ255" i="1"/>
  <c r="DK266" i="1"/>
  <c r="DJ234" i="1"/>
  <c r="DJ235" i="1"/>
  <c r="DJ185" i="1"/>
  <c r="DJ300" i="1"/>
  <c r="DJ253" i="1"/>
  <c r="DJ227" i="1"/>
  <c r="DJ315" i="1"/>
  <c r="DJ296" i="1"/>
  <c r="DJ241" i="1"/>
  <c r="DJ209" i="1"/>
  <c r="DJ259" i="1"/>
  <c r="DJ151" i="1"/>
  <c r="DJ254" i="1"/>
  <c r="DJ172" i="1"/>
  <c r="DL109" i="1" l="1"/>
  <c r="DK270" i="1"/>
  <c r="DL269" i="1" s="1"/>
  <c r="DK168" i="1"/>
  <c r="DK264" i="1"/>
  <c r="DK155" i="1"/>
  <c r="DK263" i="1"/>
  <c r="DK303" i="1"/>
  <c r="DK305" i="1"/>
  <c r="DK292" i="1"/>
  <c r="DK189" i="1"/>
  <c r="DK288" i="1"/>
  <c r="DK291" i="1"/>
  <c r="DK237" i="1"/>
  <c r="DK187" i="1"/>
  <c r="DK185" i="1"/>
  <c r="DK157" i="1"/>
  <c r="DK290" i="1"/>
  <c r="DK289" i="1"/>
  <c r="DK172" i="1"/>
  <c r="DK218" i="1"/>
  <c r="DK272" i="1"/>
  <c r="DK190" i="1"/>
  <c r="DK220" i="1"/>
  <c r="DK204" i="1"/>
  <c r="DK216" i="1"/>
  <c r="DK170" i="1"/>
  <c r="DK280" i="1"/>
  <c r="DK271" i="1"/>
  <c r="DK275" i="1"/>
  <c r="DK191" i="1"/>
  <c r="DK273" i="1"/>
  <c r="DK282" i="1"/>
  <c r="DK202" i="1"/>
  <c r="DK200" i="1"/>
  <c r="DK229" i="1"/>
  <c r="DL107" i="1"/>
  <c r="DM107" i="1" s="1"/>
  <c r="DN107" i="1" s="1"/>
  <c r="DO107" i="1" s="1"/>
  <c r="DP107" i="1" s="1"/>
  <c r="DQ107" i="1" s="1"/>
  <c r="DR107" i="1" s="1"/>
  <c r="DS107" i="1" s="1"/>
  <c r="DT107" i="1" s="1"/>
  <c r="DU107" i="1" s="1"/>
  <c r="DV107" i="1" s="1"/>
  <c r="DW107" i="1" s="1"/>
  <c r="DX107" i="1" s="1"/>
  <c r="DY107" i="1" s="1"/>
  <c r="DZ107" i="1" s="1"/>
  <c r="EA107" i="1" s="1"/>
  <c r="EB107" i="1" s="1"/>
  <c r="EC107" i="1" s="1"/>
  <c r="ED107" i="1" s="1"/>
  <c r="EE107" i="1" s="1"/>
  <c r="EF107" i="1" s="1"/>
  <c r="EG107" i="1" s="1"/>
  <c r="EH107" i="1" s="1"/>
  <c r="EI107" i="1" s="1"/>
  <c r="EJ107" i="1" s="1"/>
  <c r="EK107" i="1" s="1"/>
  <c r="EL107" i="1" s="1"/>
  <c r="EM107" i="1" s="1"/>
  <c r="EN107" i="1" s="1"/>
  <c r="EO107" i="1" s="1"/>
  <c r="EP107" i="1" s="1"/>
  <c r="EQ107" i="1" s="1"/>
  <c r="ER107" i="1" s="1"/>
  <c r="ES107" i="1" s="1"/>
  <c r="ET107" i="1" s="1"/>
  <c r="EU107" i="1" s="1"/>
  <c r="EV107" i="1" s="1"/>
  <c r="EW107" i="1" s="1"/>
  <c r="EX107" i="1" s="1"/>
  <c r="EY107" i="1" s="1"/>
  <c r="EZ107" i="1" s="1"/>
  <c r="FA107" i="1" s="1"/>
  <c r="FB107" i="1" s="1"/>
  <c r="FC107" i="1" s="1"/>
  <c r="FD107" i="1" s="1"/>
  <c r="FE107" i="1" s="1"/>
  <c r="FF107" i="1" s="1"/>
  <c r="FG107" i="1" s="1"/>
  <c r="FH107" i="1" s="1"/>
  <c r="FI107" i="1" s="1"/>
  <c r="FJ107" i="1" s="1"/>
  <c r="FK107" i="1" s="1"/>
  <c r="FL107" i="1" s="1"/>
  <c r="FM107" i="1" s="1"/>
  <c r="FN107" i="1" s="1"/>
  <c r="FO107" i="1" s="1"/>
  <c r="FP107" i="1" s="1"/>
  <c r="FQ107" i="1" s="1"/>
  <c r="FR107" i="1" s="1"/>
  <c r="FS107" i="1" s="1"/>
  <c r="FT107" i="1" s="1"/>
  <c r="FU107" i="1" s="1"/>
  <c r="FV107" i="1" s="1"/>
  <c r="FW107" i="1" s="1"/>
  <c r="FX107" i="1" s="1"/>
  <c r="FY107" i="1" s="1"/>
  <c r="FZ107" i="1" s="1"/>
  <c r="GA107" i="1" s="1"/>
  <c r="GB107" i="1" s="1"/>
  <c r="GC107" i="1" s="1"/>
  <c r="GD107" i="1" s="1"/>
  <c r="GE107" i="1" s="1"/>
  <c r="GF107" i="1" s="1"/>
  <c r="GG107" i="1" s="1"/>
  <c r="GH107" i="1" s="1"/>
  <c r="GI107" i="1" s="1"/>
  <c r="GJ107" i="1" s="1"/>
  <c r="GK107" i="1" s="1"/>
  <c r="GL107" i="1" s="1"/>
  <c r="GM107" i="1" s="1"/>
  <c r="GN107" i="1" s="1"/>
  <c r="GO107" i="1" s="1"/>
  <c r="GP107" i="1" s="1"/>
  <c r="GQ107" i="1" s="1"/>
  <c r="GR107" i="1" s="1"/>
  <c r="GS107" i="1" s="1"/>
  <c r="GT107" i="1" s="1"/>
  <c r="GU107" i="1" s="1"/>
  <c r="GV107" i="1" s="1"/>
  <c r="GW107" i="1" s="1"/>
  <c r="GX107" i="1" s="1"/>
  <c r="GY107" i="1" s="1"/>
  <c r="GZ107" i="1" s="1"/>
  <c r="HA107" i="1" s="1"/>
  <c r="HB107" i="1" s="1"/>
  <c r="HC107" i="1" s="1"/>
  <c r="HD107" i="1" s="1"/>
  <c r="HE107" i="1" s="1"/>
  <c r="HF107" i="1" s="1"/>
  <c r="HG107" i="1" s="1"/>
  <c r="HH107" i="1" s="1"/>
  <c r="HI107" i="1" s="1"/>
  <c r="HJ107" i="1" s="1"/>
  <c r="HK107" i="1" s="1"/>
  <c r="K109" i="25" s="1"/>
  <c r="DK243" i="1"/>
  <c r="DK276" i="1"/>
  <c r="DK278" i="1"/>
  <c r="DK154" i="1"/>
  <c r="DK156" i="1"/>
  <c r="DK199" i="1"/>
  <c r="DM109" i="1"/>
  <c r="DK287" i="1"/>
  <c r="DK207" i="1"/>
  <c r="DK251" i="1"/>
  <c r="DL124" i="1"/>
  <c r="DK274" i="1"/>
  <c r="DK231" i="1"/>
  <c r="DK257" i="1"/>
  <c r="C108" i="25"/>
  <c r="DK312" i="1"/>
  <c r="DK205" i="1"/>
  <c r="HK106" i="1"/>
  <c r="K108" i="25" s="1"/>
  <c r="DK244" i="1"/>
  <c r="DL129" i="1"/>
  <c r="DL128" i="1"/>
  <c r="DM128" i="1" s="1"/>
  <c r="DK193" i="1"/>
  <c r="DK179" i="1"/>
  <c r="DK285" i="1"/>
  <c r="D108" i="25"/>
  <c r="DK206" i="1"/>
  <c r="DL206" i="1" s="1"/>
  <c r="DK183" i="1"/>
  <c r="DK201" i="1"/>
  <c r="DK192" i="1"/>
  <c r="DK209" i="1"/>
  <c r="DK159" i="1"/>
  <c r="F108" i="25"/>
  <c r="G108" i="25" s="1"/>
  <c r="DK194" i="1"/>
  <c r="A108" i="25"/>
  <c r="E108" i="25"/>
  <c r="DL126" i="1"/>
  <c r="DL125" i="1"/>
  <c r="DK153" i="1"/>
  <c r="DK214" i="1"/>
  <c r="DK307" i="1"/>
  <c r="DK166" i="1"/>
  <c r="DL266" i="1"/>
  <c r="DK256" i="1"/>
  <c r="DK188" i="1"/>
  <c r="DK222" i="1"/>
  <c r="DK217" i="1"/>
  <c r="DK224" i="1"/>
  <c r="DK259" i="1"/>
  <c r="DK176" i="1"/>
  <c r="DK221" i="1"/>
  <c r="DK223" i="1"/>
  <c r="DK174" i="1"/>
  <c r="DK247" i="1"/>
  <c r="DK245" i="1"/>
  <c r="DK238" i="1"/>
  <c r="DK315" i="1"/>
  <c r="DK117" i="1"/>
  <c r="DL117" i="1" s="1"/>
  <c r="DK225" i="1"/>
  <c r="DK313" i="1"/>
  <c r="DK317" i="1"/>
  <c r="DK182" i="1"/>
  <c r="DK241" i="1"/>
  <c r="DK283" i="1"/>
  <c r="DK151" i="1"/>
  <c r="DK279" i="1"/>
  <c r="DK300" i="1"/>
  <c r="DK298" i="1"/>
  <c r="DK277" i="1"/>
  <c r="DK318" i="1"/>
  <c r="DK196" i="1"/>
  <c r="DK258" i="1"/>
  <c r="DK184" i="1"/>
  <c r="DK212" i="1"/>
  <c r="DK310" i="1"/>
  <c r="DK203" i="1"/>
  <c r="DK164" i="1"/>
  <c r="DK295" i="1"/>
  <c r="DL111" i="1"/>
  <c r="DM111" i="1" s="1"/>
  <c r="DK301" i="1"/>
  <c r="DK232" i="1"/>
  <c r="DK306" i="1"/>
  <c r="DK250" i="1"/>
  <c r="DK249" i="1"/>
  <c r="DK161" i="1"/>
  <c r="DK296" i="1"/>
  <c r="DK119" i="1"/>
  <c r="DL113" i="1"/>
  <c r="DM113" i="1" s="1"/>
  <c r="DM108" i="1"/>
  <c r="DN108" i="1" s="1"/>
  <c r="DO108" i="1" s="1"/>
  <c r="DP108" i="1" s="1"/>
  <c r="DQ108" i="1" s="1"/>
  <c r="DR108" i="1" s="1"/>
  <c r="DS108" i="1" s="1"/>
  <c r="DT108" i="1" s="1"/>
  <c r="DU108" i="1" s="1"/>
  <c r="DV108" i="1" s="1"/>
  <c r="DW108" i="1" s="1"/>
  <c r="DX108" i="1" s="1"/>
  <c r="DY108" i="1" s="1"/>
  <c r="DZ108" i="1" s="1"/>
  <c r="EA108" i="1" s="1"/>
  <c r="EB108" i="1" s="1"/>
  <c r="EC108" i="1" s="1"/>
  <c r="ED108" i="1" s="1"/>
  <c r="EE108" i="1" s="1"/>
  <c r="EF108" i="1" s="1"/>
  <c r="EG108" i="1" s="1"/>
  <c r="EH108" i="1" s="1"/>
  <c r="EI108" i="1" s="1"/>
  <c r="EJ108" i="1" s="1"/>
  <c r="EK108" i="1" s="1"/>
  <c r="EL108" i="1" s="1"/>
  <c r="EM108" i="1" s="1"/>
  <c r="EN108" i="1" s="1"/>
  <c r="EO108" i="1" s="1"/>
  <c r="EP108" i="1" s="1"/>
  <c r="EQ108" i="1" s="1"/>
  <c r="ER108" i="1" s="1"/>
  <c r="ES108" i="1" s="1"/>
  <c r="ET108" i="1" s="1"/>
  <c r="EU108" i="1" s="1"/>
  <c r="EV108" i="1" s="1"/>
  <c r="EW108" i="1" s="1"/>
  <c r="EX108" i="1" s="1"/>
  <c r="EY108" i="1" s="1"/>
  <c r="EZ108" i="1" s="1"/>
  <c r="DK254" i="1"/>
  <c r="DK226" i="1"/>
  <c r="DK219" i="1"/>
  <c r="DK208" i="1"/>
  <c r="DK213" i="1"/>
  <c r="DK140" i="1"/>
  <c r="DL140" i="1" s="1"/>
  <c r="DM140" i="1" s="1"/>
  <c r="DN140" i="1" s="1"/>
  <c r="DO140" i="1" s="1"/>
  <c r="DK141" i="1"/>
  <c r="DK261" i="1"/>
  <c r="DK262" i="1"/>
  <c r="DL263" i="1" s="1"/>
  <c r="DK299" i="1"/>
  <c r="DK150" i="1"/>
  <c r="DK134" i="1"/>
  <c r="DL134" i="1" s="1"/>
  <c r="DM134" i="1" s="1"/>
  <c r="DN134" i="1" s="1"/>
  <c r="DO134" i="1" s="1"/>
  <c r="DP134" i="1" s="1"/>
  <c r="DK135" i="1"/>
  <c r="DK234" i="1"/>
  <c r="DK165" i="1"/>
  <c r="DK158" i="1"/>
  <c r="DK248" i="1"/>
  <c r="DL114" i="1"/>
  <c r="DK233" i="1"/>
  <c r="DK302" i="1"/>
  <c r="DK210" i="1"/>
  <c r="DK304" i="1"/>
  <c r="DK175" i="1"/>
  <c r="DK171" i="1"/>
  <c r="DL171" i="1" s="1"/>
  <c r="DK169" i="1"/>
  <c r="DK173" i="1"/>
  <c r="DL265" i="1"/>
  <c r="DL264" i="1"/>
  <c r="DK321" i="1"/>
  <c r="DL322" i="1" s="1"/>
  <c r="DK311" i="1"/>
  <c r="DK319" i="1"/>
  <c r="DK316" i="1"/>
  <c r="DK235" i="1"/>
  <c r="DK236" i="1"/>
  <c r="DK162" i="1"/>
  <c r="DK227" i="1"/>
  <c r="DK230" i="1"/>
  <c r="DK228" i="1"/>
  <c r="DK195" i="1"/>
  <c r="DK197" i="1"/>
  <c r="DK198" i="1"/>
  <c r="DK281" i="1"/>
  <c r="DK118" i="1"/>
  <c r="DK167" i="1"/>
  <c r="DK160" i="1"/>
  <c r="DK181" i="1"/>
  <c r="DK163" i="1"/>
  <c r="DK239" i="1"/>
  <c r="DM144" i="1"/>
  <c r="DM145" i="1"/>
  <c r="DK286" i="1"/>
  <c r="DK253" i="1"/>
  <c r="DK255" i="1"/>
  <c r="DK152" i="1"/>
  <c r="DK121" i="1"/>
  <c r="DL121" i="1" s="1"/>
  <c r="DK122" i="1"/>
  <c r="DK284" i="1"/>
  <c r="DK215" i="1"/>
  <c r="DK180" i="1"/>
  <c r="DL268" i="1"/>
  <c r="DK297" i="1"/>
  <c r="DK294" i="1"/>
  <c r="DK293" i="1"/>
  <c r="DK115" i="1"/>
  <c r="DL115" i="1" s="1"/>
  <c r="DK240" i="1"/>
  <c r="DK242" i="1"/>
  <c r="DK260" i="1"/>
  <c r="DK246" i="1"/>
  <c r="DL267" i="1"/>
  <c r="DK211" i="1"/>
  <c r="DK186" i="1"/>
  <c r="DK309" i="1"/>
  <c r="DK177" i="1"/>
  <c r="DK178" i="1"/>
  <c r="DK314" i="1"/>
  <c r="DK252" i="1"/>
  <c r="DK149" i="1"/>
  <c r="DK148" i="1"/>
  <c r="DK308" i="1"/>
  <c r="DL292" i="1" l="1"/>
  <c r="DL156" i="1"/>
  <c r="DL270" i="1"/>
  <c r="DL289" i="1"/>
  <c r="DL291" i="1"/>
  <c r="DL188" i="1"/>
  <c r="DL169" i="1"/>
  <c r="DL281" i="1"/>
  <c r="DL272" i="1"/>
  <c r="DL271" i="1"/>
  <c r="DL190" i="1"/>
  <c r="DL311" i="1"/>
  <c r="DL279" i="1"/>
  <c r="DL191" i="1"/>
  <c r="DL200" i="1"/>
  <c r="DL273" i="1"/>
  <c r="DM272" i="1" s="1"/>
  <c r="DL154" i="1"/>
  <c r="DL290" i="1"/>
  <c r="DL288" i="1"/>
  <c r="DL244" i="1"/>
  <c r="DL219" i="1"/>
  <c r="DL277" i="1"/>
  <c r="DL203" i="1"/>
  <c r="DL215" i="1"/>
  <c r="DL217" i="1"/>
  <c r="DL201" i="1"/>
  <c r="DL284" i="1"/>
  <c r="DL274" i="1"/>
  <c r="DL213" i="1"/>
  <c r="DL275" i="1"/>
  <c r="DL155" i="1"/>
  <c r="DL173" i="1"/>
  <c r="DL205" i="1"/>
  <c r="DM112" i="1"/>
  <c r="DN112" i="1" s="1"/>
  <c r="DL175" i="1"/>
  <c r="DM127" i="1"/>
  <c r="DL230" i="1"/>
  <c r="DL119" i="1"/>
  <c r="DL306" i="1"/>
  <c r="DM110" i="1"/>
  <c r="DN110" i="1" s="1"/>
  <c r="FA108" i="1"/>
  <c r="FB108" i="1" s="1"/>
  <c r="FC108" i="1" s="1"/>
  <c r="FD108" i="1" s="1"/>
  <c r="FE108" i="1" s="1"/>
  <c r="FF108" i="1" s="1"/>
  <c r="FG108" i="1" s="1"/>
  <c r="FH108" i="1" s="1"/>
  <c r="FI108" i="1" s="1"/>
  <c r="FJ108" i="1" s="1"/>
  <c r="FK108" i="1" s="1"/>
  <c r="FL108" i="1" s="1"/>
  <c r="FM108" i="1" s="1"/>
  <c r="FN108" i="1" s="1"/>
  <c r="FO108" i="1" s="1"/>
  <c r="FP108" i="1" s="1"/>
  <c r="FQ108" i="1" s="1"/>
  <c r="FR108" i="1" s="1"/>
  <c r="FS108" i="1" s="1"/>
  <c r="FT108" i="1" s="1"/>
  <c r="FU108" i="1" s="1"/>
  <c r="FV108" i="1" s="1"/>
  <c r="FW108" i="1" s="1"/>
  <c r="FX108" i="1" s="1"/>
  <c r="FY108" i="1" s="1"/>
  <c r="FZ108" i="1" s="1"/>
  <c r="GA108" i="1" s="1"/>
  <c r="GB108" i="1" s="1"/>
  <c r="GC108" i="1" s="1"/>
  <c r="GD108" i="1" s="1"/>
  <c r="GE108" i="1" s="1"/>
  <c r="GF108" i="1" s="1"/>
  <c r="GG108" i="1" s="1"/>
  <c r="GH108" i="1" s="1"/>
  <c r="GI108" i="1" s="1"/>
  <c r="GJ108" i="1" s="1"/>
  <c r="GK108" i="1" s="1"/>
  <c r="GL108" i="1" s="1"/>
  <c r="GM108" i="1" s="1"/>
  <c r="GN108" i="1" s="1"/>
  <c r="GO108" i="1" s="1"/>
  <c r="GP108" i="1" s="1"/>
  <c r="GQ108" i="1" s="1"/>
  <c r="GR108" i="1" s="1"/>
  <c r="GS108" i="1" s="1"/>
  <c r="GT108" i="1" s="1"/>
  <c r="GU108" i="1" s="1"/>
  <c r="GV108" i="1" s="1"/>
  <c r="GW108" i="1" s="1"/>
  <c r="GX108" i="1" s="1"/>
  <c r="GY108" i="1" s="1"/>
  <c r="GZ108" i="1" s="1"/>
  <c r="HA108" i="1" s="1"/>
  <c r="HB108" i="1" s="1"/>
  <c r="HC108" i="1" s="1"/>
  <c r="HD108" i="1" s="1"/>
  <c r="HE108" i="1" s="1"/>
  <c r="HF108" i="1" s="1"/>
  <c r="HG108" i="1" s="1"/>
  <c r="HH108" i="1" s="1"/>
  <c r="HI108" i="1" s="1"/>
  <c r="HJ108" i="1" s="1"/>
  <c r="D110" i="25" s="1"/>
  <c r="DM125" i="1"/>
  <c r="DL193" i="1"/>
  <c r="D109" i="25"/>
  <c r="E109" i="25"/>
  <c r="DL167" i="1"/>
  <c r="DL189" i="1"/>
  <c r="DL192" i="1"/>
  <c r="B109" i="25"/>
  <c r="DL222" i="1"/>
  <c r="DM130" i="1"/>
  <c r="DM129" i="1"/>
  <c r="DN129" i="1" s="1"/>
  <c r="DL160" i="1"/>
  <c r="DL319" i="1"/>
  <c r="A109" i="25"/>
  <c r="C109" i="25"/>
  <c r="DL184" i="1"/>
  <c r="DL158" i="1"/>
  <c r="DL165" i="1"/>
  <c r="F109" i="25"/>
  <c r="G109" i="25" s="1"/>
  <c r="DM126" i="1"/>
  <c r="DM267" i="1"/>
  <c r="DL260" i="1"/>
  <c r="DL276" i="1"/>
  <c r="DL204" i="1"/>
  <c r="DL258" i="1"/>
  <c r="DL182" i="1"/>
  <c r="DL302" i="1"/>
  <c r="DL255" i="1"/>
  <c r="DL202" i="1"/>
  <c r="DL316" i="1"/>
  <c r="DL176" i="1"/>
  <c r="DL223" i="1"/>
  <c r="DL224" i="1"/>
  <c r="DL221" i="1"/>
  <c r="DL317" i="1"/>
  <c r="DL195" i="1"/>
  <c r="DL233" i="1"/>
  <c r="DL225" i="1"/>
  <c r="DL178" i="1"/>
  <c r="DL228" i="1"/>
  <c r="DL246" i="1"/>
  <c r="DL280" i="1"/>
  <c r="DL118" i="1"/>
  <c r="DM118" i="1" s="1"/>
  <c r="DL220" i="1"/>
  <c r="DL248" i="1"/>
  <c r="DL297" i="1"/>
  <c r="DL218" i="1"/>
  <c r="DL314" i="1"/>
  <c r="DL295" i="1"/>
  <c r="DL299" i="1"/>
  <c r="DL257" i="1"/>
  <c r="DL180" i="1"/>
  <c r="DL278" i="1"/>
  <c r="DL259" i="1"/>
  <c r="DL300" i="1"/>
  <c r="DL312" i="1"/>
  <c r="DL183" i="1"/>
  <c r="DL254" i="1"/>
  <c r="DL211" i="1"/>
  <c r="DM115" i="1"/>
  <c r="DL226" i="1"/>
  <c r="DL318" i="1"/>
  <c r="DL252" i="1"/>
  <c r="DL262" i="1"/>
  <c r="DM263" i="1" s="1"/>
  <c r="DL157" i="1"/>
  <c r="DL232" i="1"/>
  <c r="DL293" i="1"/>
  <c r="DL231" i="1"/>
  <c r="DL164" i="1"/>
  <c r="DL239" i="1"/>
  <c r="DL250" i="1"/>
  <c r="DL163" i="1"/>
  <c r="DL159" i="1"/>
  <c r="DL308" i="1"/>
  <c r="DL307" i="1"/>
  <c r="DL186" i="1"/>
  <c r="DL187" i="1"/>
  <c r="DL120" i="1"/>
  <c r="DL122" i="1"/>
  <c r="DM122" i="1" s="1"/>
  <c r="DL123" i="1"/>
  <c r="DL116" i="1"/>
  <c r="DL320" i="1"/>
  <c r="DL321" i="1"/>
  <c r="DM322" i="1" s="1"/>
  <c r="DM114" i="1"/>
  <c r="DN114" i="1" s="1"/>
  <c r="DL251" i="1"/>
  <c r="DL161" i="1"/>
  <c r="DL313" i="1"/>
  <c r="DL148" i="1"/>
  <c r="DL147" i="1"/>
  <c r="DL240" i="1"/>
  <c r="DL216" i="1"/>
  <c r="DL286" i="1"/>
  <c r="DL287" i="1"/>
  <c r="DL236" i="1"/>
  <c r="DL237" i="1"/>
  <c r="DL172" i="1"/>
  <c r="DL150" i="1"/>
  <c r="DL212" i="1"/>
  <c r="DL238" i="1"/>
  <c r="DL151" i="1"/>
  <c r="DL152" i="1"/>
  <c r="DL153" i="1"/>
  <c r="DL170" i="1"/>
  <c r="DM170" i="1" s="1"/>
  <c r="DL235" i="1"/>
  <c r="DL304" i="1"/>
  <c r="DL305" i="1"/>
  <c r="DL149" i="1"/>
  <c r="DL229" i="1"/>
  <c r="DL241" i="1"/>
  <c r="DM264" i="1"/>
  <c r="DL210" i="1"/>
  <c r="DL301" i="1"/>
  <c r="DL261" i="1"/>
  <c r="DL208" i="1"/>
  <c r="DL207" i="1"/>
  <c r="DL256" i="1"/>
  <c r="DM265" i="1"/>
  <c r="DL179" i="1"/>
  <c r="DL247" i="1"/>
  <c r="DL166" i="1"/>
  <c r="DL141" i="1"/>
  <c r="DM141" i="1" s="1"/>
  <c r="DN141" i="1" s="1"/>
  <c r="DO141" i="1" s="1"/>
  <c r="DP141" i="1" s="1"/>
  <c r="DL142" i="1"/>
  <c r="DL185" i="1"/>
  <c r="DM266" i="1"/>
  <c r="DL285" i="1"/>
  <c r="DL168" i="1"/>
  <c r="DM168" i="1" s="1"/>
  <c r="DL194" i="1"/>
  <c r="DL298" i="1"/>
  <c r="DL177" i="1"/>
  <c r="DL294" i="1"/>
  <c r="DL214" i="1"/>
  <c r="DL296" i="1"/>
  <c r="DL181" i="1"/>
  <c r="DL198" i="1"/>
  <c r="DL199" i="1"/>
  <c r="DL227" i="1"/>
  <c r="DL249" i="1"/>
  <c r="DL283" i="1"/>
  <c r="DL303" i="1"/>
  <c r="DL234" i="1"/>
  <c r="DL135" i="1"/>
  <c r="DM135" i="1" s="1"/>
  <c r="DN135" i="1" s="1"/>
  <c r="DO135" i="1" s="1"/>
  <c r="DP135" i="1" s="1"/>
  <c r="DQ135" i="1" s="1"/>
  <c r="DL136" i="1"/>
  <c r="DL282" i="1"/>
  <c r="DL209" i="1"/>
  <c r="DL245" i="1"/>
  <c r="DL309" i="1"/>
  <c r="DL242" i="1"/>
  <c r="DL243" i="1"/>
  <c r="DM268" i="1"/>
  <c r="DL196" i="1"/>
  <c r="DL253" i="1"/>
  <c r="DL197" i="1"/>
  <c r="DL162" i="1"/>
  <c r="DL315" i="1"/>
  <c r="DL174" i="1"/>
  <c r="DL310" i="1"/>
  <c r="DM289" i="1" l="1"/>
  <c r="DN111" i="1"/>
  <c r="DO111" i="1" s="1"/>
  <c r="DM271" i="1"/>
  <c r="DM269" i="1"/>
  <c r="DN268" i="1" s="1"/>
  <c r="DM270" i="1"/>
  <c r="DM291" i="1"/>
  <c r="DM290" i="1"/>
  <c r="DM292" i="1"/>
  <c r="DM166" i="1"/>
  <c r="DM273" i="1"/>
  <c r="DM280" i="1"/>
  <c r="DM214" i="1"/>
  <c r="DM201" i="1"/>
  <c r="DM202" i="1"/>
  <c r="DM194" i="1"/>
  <c r="DM256" i="1"/>
  <c r="DM120" i="1"/>
  <c r="DM278" i="1"/>
  <c r="DM276" i="1"/>
  <c r="DM216" i="1"/>
  <c r="DM190" i="1"/>
  <c r="DM155" i="1"/>
  <c r="DM274" i="1"/>
  <c r="DM245" i="1"/>
  <c r="DM225" i="1"/>
  <c r="DM189" i="1"/>
  <c r="DM219" i="1"/>
  <c r="DM192" i="1"/>
  <c r="DM293" i="1"/>
  <c r="DM172" i="1"/>
  <c r="DN109" i="1"/>
  <c r="DO109" i="1" s="1"/>
  <c r="DP109" i="1" s="1"/>
  <c r="DQ109" i="1" s="1"/>
  <c r="DR109" i="1" s="1"/>
  <c r="DS109" i="1" s="1"/>
  <c r="DT109" i="1" s="1"/>
  <c r="DU109" i="1" s="1"/>
  <c r="DV109" i="1" s="1"/>
  <c r="DW109" i="1" s="1"/>
  <c r="DX109" i="1" s="1"/>
  <c r="DY109" i="1" s="1"/>
  <c r="DZ109" i="1" s="1"/>
  <c r="EA109" i="1" s="1"/>
  <c r="EB109" i="1" s="1"/>
  <c r="EC109" i="1" s="1"/>
  <c r="ED109" i="1" s="1"/>
  <c r="EE109" i="1" s="1"/>
  <c r="EF109" i="1" s="1"/>
  <c r="EG109" i="1" s="1"/>
  <c r="EH109" i="1" s="1"/>
  <c r="EI109" i="1" s="1"/>
  <c r="EJ109" i="1" s="1"/>
  <c r="EK109" i="1" s="1"/>
  <c r="EL109" i="1" s="1"/>
  <c r="EM109" i="1" s="1"/>
  <c r="EN109" i="1" s="1"/>
  <c r="EO109" i="1" s="1"/>
  <c r="EP109" i="1" s="1"/>
  <c r="EQ109" i="1" s="1"/>
  <c r="ER109" i="1" s="1"/>
  <c r="ES109" i="1" s="1"/>
  <c r="ET109" i="1" s="1"/>
  <c r="EU109" i="1" s="1"/>
  <c r="EV109" i="1" s="1"/>
  <c r="EW109" i="1" s="1"/>
  <c r="EX109" i="1" s="1"/>
  <c r="EY109" i="1" s="1"/>
  <c r="EZ109" i="1" s="1"/>
  <c r="FA109" i="1" s="1"/>
  <c r="FB109" i="1" s="1"/>
  <c r="FC109" i="1" s="1"/>
  <c r="FD109" i="1" s="1"/>
  <c r="FE109" i="1" s="1"/>
  <c r="FF109" i="1" s="1"/>
  <c r="FG109" i="1" s="1"/>
  <c r="FH109" i="1" s="1"/>
  <c r="FI109" i="1" s="1"/>
  <c r="FJ109" i="1" s="1"/>
  <c r="FK109" i="1" s="1"/>
  <c r="FL109" i="1" s="1"/>
  <c r="FM109" i="1" s="1"/>
  <c r="FN109" i="1" s="1"/>
  <c r="FO109" i="1" s="1"/>
  <c r="FP109" i="1" s="1"/>
  <c r="FQ109" i="1" s="1"/>
  <c r="FR109" i="1" s="1"/>
  <c r="FS109" i="1" s="1"/>
  <c r="FT109" i="1" s="1"/>
  <c r="FU109" i="1" s="1"/>
  <c r="FV109" i="1" s="1"/>
  <c r="FW109" i="1" s="1"/>
  <c r="FX109" i="1" s="1"/>
  <c r="FY109" i="1" s="1"/>
  <c r="FZ109" i="1" s="1"/>
  <c r="GA109" i="1" s="1"/>
  <c r="GB109" i="1" s="1"/>
  <c r="GC109" i="1" s="1"/>
  <c r="GD109" i="1" s="1"/>
  <c r="GE109" i="1" s="1"/>
  <c r="GF109" i="1" s="1"/>
  <c r="GG109" i="1" s="1"/>
  <c r="GH109" i="1" s="1"/>
  <c r="GI109" i="1" s="1"/>
  <c r="GJ109" i="1" s="1"/>
  <c r="GK109" i="1" s="1"/>
  <c r="GL109" i="1" s="1"/>
  <c r="GM109" i="1" s="1"/>
  <c r="GN109" i="1" s="1"/>
  <c r="GO109" i="1" s="1"/>
  <c r="GP109" i="1" s="1"/>
  <c r="GQ109" i="1" s="1"/>
  <c r="GR109" i="1" s="1"/>
  <c r="GS109" i="1" s="1"/>
  <c r="GT109" i="1" s="1"/>
  <c r="GU109" i="1" s="1"/>
  <c r="GV109" i="1" s="1"/>
  <c r="GW109" i="1" s="1"/>
  <c r="GX109" i="1" s="1"/>
  <c r="GY109" i="1" s="1"/>
  <c r="GZ109" i="1" s="1"/>
  <c r="HA109" i="1" s="1"/>
  <c r="HB109" i="1" s="1"/>
  <c r="HC109" i="1" s="1"/>
  <c r="HD109" i="1" s="1"/>
  <c r="HE109" i="1" s="1"/>
  <c r="HF109" i="1" s="1"/>
  <c r="HG109" i="1" s="1"/>
  <c r="HH109" i="1" s="1"/>
  <c r="HI109" i="1" s="1"/>
  <c r="HJ109" i="1" s="1"/>
  <c r="HK109" i="1" s="1"/>
  <c r="K111" i="25" s="1"/>
  <c r="DM204" i="1"/>
  <c r="DM174" i="1"/>
  <c r="DN126" i="1"/>
  <c r="DM177" i="1"/>
  <c r="DM224" i="1"/>
  <c r="DM258" i="1"/>
  <c r="DM191" i="1"/>
  <c r="HK108" i="1"/>
  <c r="K110" i="25" s="1"/>
  <c r="DM259" i="1"/>
  <c r="DM223" i="1"/>
  <c r="DM261" i="1"/>
  <c r="C110" i="25"/>
  <c r="F110" i="25"/>
  <c r="G110" i="25" s="1"/>
  <c r="E110" i="25"/>
  <c r="A110" i="25"/>
  <c r="DM227" i="1"/>
  <c r="B110" i="25"/>
  <c r="DM205" i="1"/>
  <c r="DM277" i="1"/>
  <c r="DM159" i="1"/>
  <c r="DM157" i="1"/>
  <c r="DM221" i="1"/>
  <c r="DM162" i="1"/>
  <c r="DM179" i="1"/>
  <c r="DM275" i="1"/>
  <c r="DM315" i="1"/>
  <c r="DM232" i="1"/>
  <c r="DM301" i="1"/>
  <c r="DN131" i="1"/>
  <c r="DN130" i="1"/>
  <c r="DO130" i="1" s="1"/>
  <c r="DM247" i="1"/>
  <c r="DM203" i="1"/>
  <c r="DN128" i="1"/>
  <c r="DN127" i="1"/>
  <c r="DM158" i="1"/>
  <c r="DM160" i="1"/>
  <c r="DM183" i="1"/>
  <c r="DM220" i="1"/>
  <c r="DM181" i="1"/>
  <c r="DM296" i="1"/>
  <c r="DM298" i="1"/>
  <c r="DM212" i="1"/>
  <c r="DM217" i="1"/>
  <c r="DM313" i="1"/>
  <c r="DM318" i="1"/>
  <c r="DM279" i="1"/>
  <c r="DM222" i="1"/>
  <c r="DM229" i="1"/>
  <c r="DM218" i="1"/>
  <c r="DM262" i="1"/>
  <c r="DN263" i="1" s="1"/>
  <c r="DM283" i="1"/>
  <c r="DM230" i="1"/>
  <c r="DM149" i="1"/>
  <c r="DM169" i="1"/>
  <c r="DN169" i="1" s="1"/>
  <c r="DM312" i="1"/>
  <c r="DM209" i="1"/>
  <c r="DM251" i="1"/>
  <c r="DM211" i="1"/>
  <c r="DM239" i="1"/>
  <c r="DM253" i="1"/>
  <c r="DM165" i="1"/>
  <c r="DM260" i="1"/>
  <c r="DM294" i="1"/>
  <c r="DM207" i="1"/>
  <c r="DM241" i="1"/>
  <c r="DM285" i="1"/>
  <c r="DM237" i="1"/>
  <c r="DM156" i="1"/>
  <c r="DM231" i="1"/>
  <c r="DM317" i="1"/>
  <c r="DM121" i="1"/>
  <c r="DN121" i="1" s="1"/>
  <c r="DM234" i="1"/>
  <c r="DM193" i="1"/>
  <c r="DM164" i="1"/>
  <c r="DM171" i="1"/>
  <c r="DM320" i="1"/>
  <c r="DM307" i="1"/>
  <c r="DM186" i="1"/>
  <c r="DM152" i="1"/>
  <c r="DM206" i="1"/>
  <c r="DM310" i="1"/>
  <c r="DM198" i="1"/>
  <c r="DM119" i="1"/>
  <c r="DN119" i="1" s="1"/>
  <c r="DN265" i="1"/>
  <c r="DM304" i="1"/>
  <c r="DN271" i="1"/>
  <c r="DM173" i="1"/>
  <c r="DM311" i="1"/>
  <c r="DM319" i="1"/>
  <c r="DM295" i="1"/>
  <c r="DM196" i="1"/>
  <c r="DM199" i="1"/>
  <c r="DM284" i="1"/>
  <c r="DM182" i="1"/>
  <c r="DM233" i="1"/>
  <c r="DM316" i="1"/>
  <c r="DM305" i="1"/>
  <c r="DM306" i="1"/>
  <c r="DM246" i="1"/>
  <c r="DM254" i="1"/>
  <c r="DM187" i="1"/>
  <c r="DM188" i="1"/>
  <c r="DN290" i="1"/>
  <c r="DM243" i="1"/>
  <c r="DM244" i="1"/>
  <c r="DM303" i="1"/>
  <c r="DM185" i="1"/>
  <c r="DM184" i="1"/>
  <c r="DM299" i="1"/>
  <c r="DM153" i="1"/>
  <c r="DM154" i="1"/>
  <c r="DM286" i="1"/>
  <c r="DM148" i="1"/>
  <c r="DM321" i="1"/>
  <c r="DN322" i="1" s="1"/>
  <c r="DM123" i="1"/>
  <c r="DN123" i="1" s="1"/>
  <c r="DM124" i="1"/>
  <c r="DM308" i="1"/>
  <c r="DM242" i="1"/>
  <c r="DM142" i="1"/>
  <c r="DN142" i="1" s="1"/>
  <c r="DO142" i="1" s="1"/>
  <c r="DP142" i="1" s="1"/>
  <c r="DQ142" i="1" s="1"/>
  <c r="DM143" i="1"/>
  <c r="DM197" i="1"/>
  <c r="DM282" i="1"/>
  <c r="DM249" i="1"/>
  <c r="DM250" i="1"/>
  <c r="DM215" i="1"/>
  <c r="DN266" i="1"/>
  <c r="DM248" i="1"/>
  <c r="DM281" i="1"/>
  <c r="DM235" i="1"/>
  <c r="DM151" i="1"/>
  <c r="DM150" i="1"/>
  <c r="DM236" i="1"/>
  <c r="DM213" i="1"/>
  <c r="DM116" i="1"/>
  <c r="DM117" i="1"/>
  <c r="DM180" i="1"/>
  <c r="DM147" i="1"/>
  <c r="DM146" i="1"/>
  <c r="DN113" i="1"/>
  <c r="DM309" i="1"/>
  <c r="DM136" i="1"/>
  <c r="DN136" i="1" s="1"/>
  <c r="DO136" i="1" s="1"/>
  <c r="DP136" i="1" s="1"/>
  <c r="DQ136" i="1" s="1"/>
  <c r="DR136" i="1" s="1"/>
  <c r="DM137" i="1"/>
  <c r="DN269" i="1"/>
  <c r="DM314" i="1"/>
  <c r="DM163" i="1"/>
  <c r="DM210" i="1"/>
  <c r="DM252" i="1"/>
  <c r="DM238" i="1"/>
  <c r="DM240" i="1"/>
  <c r="DM161" i="1"/>
  <c r="DM297" i="1"/>
  <c r="DM178" i="1"/>
  <c r="DN270" i="1"/>
  <c r="DM175" i="1"/>
  <c r="DN272" i="1"/>
  <c r="DM226" i="1"/>
  <c r="DN267" i="1"/>
  <c r="DM195" i="1"/>
  <c r="DM255" i="1"/>
  <c r="DM287" i="1"/>
  <c r="DM288" i="1"/>
  <c r="DM300" i="1"/>
  <c r="DM200" i="1"/>
  <c r="DM208" i="1"/>
  <c r="DN264" i="1"/>
  <c r="DM257" i="1"/>
  <c r="DM302" i="1"/>
  <c r="DM228" i="1"/>
  <c r="DM167" i="1"/>
  <c r="DN167" i="1" s="1"/>
  <c r="DM176" i="1"/>
  <c r="DN291" i="1" l="1"/>
  <c r="DN215" i="1"/>
  <c r="DN293" i="1"/>
  <c r="DN292" i="1"/>
  <c r="DN220" i="1"/>
  <c r="DN273" i="1"/>
  <c r="DN203" i="1"/>
  <c r="DN279" i="1"/>
  <c r="DN213" i="1"/>
  <c r="DO110" i="1"/>
  <c r="DP110" i="1" s="1"/>
  <c r="DQ110" i="1" s="1"/>
  <c r="DR110" i="1" s="1"/>
  <c r="DS110" i="1" s="1"/>
  <c r="DT110" i="1" s="1"/>
  <c r="DU110" i="1" s="1"/>
  <c r="DV110" i="1" s="1"/>
  <c r="DW110" i="1" s="1"/>
  <c r="DX110" i="1" s="1"/>
  <c r="DY110" i="1" s="1"/>
  <c r="DZ110" i="1" s="1"/>
  <c r="EA110" i="1" s="1"/>
  <c r="EB110" i="1" s="1"/>
  <c r="EC110" i="1" s="1"/>
  <c r="ED110" i="1" s="1"/>
  <c r="EE110" i="1" s="1"/>
  <c r="EF110" i="1" s="1"/>
  <c r="EG110" i="1" s="1"/>
  <c r="EH110" i="1" s="1"/>
  <c r="EI110" i="1" s="1"/>
  <c r="EJ110" i="1" s="1"/>
  <c r="EK110" i="1" s="1"/>
  <c r="EL110" i="1" s="1"/>
  <c r="EM110" i="1" s="1"/>
  <c r="EN110" i="1" s="1"/>
  <c r="EO110" i="1" s="1"/>
  <c r="EP110" i="1" s="1"/>
  <c r="EQ110" i="1" s="1"/>
  <c r="ER110" i="1" s="1"/>
  <c r="ES110" i="1" s="1"/>
  <c r="ET110" i="1" s="1"/>
  <c r="EU110" i="1" s="1"/>
  <c r="EV110" i="1" s="1"/>
  <c r="EW110" i="1" s="1"/>
  <c r="EX110" i="1" s="1"/>
  <c r="EY110" i="1" s="1"/>
  <c r="EZ110" i="1" s="1"/>
  <c r="FA110" i="1" s="1"/>
  <c r="FB110" i="1" s="1"/>
  <c r="FC110" i="1" s="1"/>
  <c r="FD110" i="1" s="1"/>
  <c r="FE110" i="1" s="1"/>
  <c r="FF110" i="1" s="1"/>
  <c r="FG110" i="1" s="1"/>
  <c r="FH110" i="1" s="1"/>
  <c r="FI110" i="1" s="1"/>
  <c r="FJ110" i="1" s="1"/>
  <c r="FK110" i="1" s="1"/>
  <c r="FL110" i="1" s="1"/>
  <c r="FM110" i="1" s="1"/>
  <c r="FN110" i="1" s="1"/>
  <c r="FO110" i="1" s="1"/>
  <c r="FP110" i="1" s="1"/>
  <c r="FQ110" i="1" s="1"/>
  <c r="FR110" i="1" s="1"/>
  <c r="FS110" i="1" s="1"/>
  <c r="FT110" i="1" s="1"/>
  <c r="FU110" i="1" s="1"/>
  <c r="FV110" i="1" s="1"/>
  <c r="FW110" i="1" s="1"/>
  <c r="FX110" i="1" s="1"/>
  <c r="FY110" i="1" s="1"/>
  <c r="FZ110" i="1" s="1"/>
  <c r="GA110" i="1" s="1"/>
  <c r="GB110" i="1" s="1"/>
  <c r="GC110" i="1" s="1"/>
  <c r="GD110" i="1" s="1"/>
  <c r="GE110" i="1" s="1"/>
  <c r="GF110" i="1" s="1"/>
  <c r="GG110" i="1" s="1"/>
  <c r="GH110" i="1" s="1"/>
  <c r="GI110" i="1" s="1"/>
  <c r="GJ110" i="1" s="1"/>
  <c r="GK110" i="1" s="1"/>
  <c r="GL110" i="1" s="1"/>
  <c r="GM110" i="1" s="1"/>
  <c r="GN110" i="1" s="1"/>
  <c r="GO110" i="1" s="1"/>
  <c r="GP110" i="1" s="1"/>
  <c r="GQ110" i="1" s="1"/>
  <c r="GR110" i="1" s="1"/>
  <c r="GS110" i="1" s="1"/>
  <c r="GT110" i="1" s="1"/>
  <c r="GU110" i="1" s="1"/>
  <c r="GV110" i="1" s="1"/>
  <c r="GW110" i="1" s="1"/>
  <c r="GX110" i="1" s="1"/>
  <c r="GY110" i="1" s="1"/>
  <c r="GZ110" i="1" s="1"/>
  <c r="HA110" i="1" s="1"/>
  <c r="HB110" i="1" s="1"/>
  <c r="HC110" i="1" s="1"/>
  <c r="HD110" i="1" s="1"/>
  <c r="HE110" i="1" s="1"/>
  <c r="HF110" i="1" s="1"/>
  <c r="HG110" i="1" s="1"/>
  <c r="HH110" i="1" s="1"/>
  <c r="HI110" i="1" s="1"/>
  <c r="HJ110" i="1" s="1"/>
  <c r="DN277" i="1"/>
  <c r="DN193" i="1"/>
  <c r="DN257" i="1"/>
  <c r="DN275" i="1"/>
  <c r="DN191" i="1"/>
  <c r="DN171" i="1"/>
  <c r="DN190" i="1"/>
  <c r="DN173" i="1"/>
  <c r="DN222" i="1"/>
  <c r="DN276" i="1"/>
  <c r="DN224" i="1"/>
  <c r="DN274" i="1"/>
  <c r="DO273" i="1" s="1"/>
  <c r="DN219" i="1"/>
  <c r="F111" i="25"/>
  <c r="G111" i="25" s="1"/>
  <c r="DN255" i="1"/>
  <c r="DN172" i="1"/>
  <c r="DN231" i="1"/>
  <c r="D111" i="25"/>
  <c r="DN262" i="1"/>
  <c r="DO263" i="1" s="1"/>
  <c r="A111" i="25"/>
  <c r="E111" i="25"/>
  <c r="B111" i="25"/>
  <c r="C111" i="25"/>
  <c r="DN260" i="1"/>
  <c r="DN170" i="1"/>
  <c r="DN228" i="1"/>
  <c r="DN182" i="1"/>
  <c r="DN217" i="1"/>
  <c r="DN158" i="1"/>
  <c r="DN246" i="1"/>
  <c r="DN278" i="1"/>
  <c r="DN178" i="1"/>
  <c r="DN204" i="1"/>
  <c r="DN311" i="1"/>
  <c r="DN161" i="1"/>
  <c r="DN202" i="1"/>
  <c r="DN314" i="1"/>
  <c r="DN180" i="1"/>
  <c r="DN283" i="1"/>
  <c r="DO127" i="1"/>
  <c r="DN218" i="1"/>
  <c r="DN261" i="1"/>
  <c r="DN192" i="1"/>
  <c r="DO131" i="1"/>
  <c r="DP131" i="1" s="1"/>
  <c r="DO132" i="1"/>
  <c r="DN159" i="1"/>
  <c r="DO129" i="1"/>
  <c r="DO128" i="1"/>
  <c r="DN321" i="1"/>
  <c r="DO322" i="1" s="1"/>
  <c r="DN230" i="1"/>
  <c r="DN259" i="1"/>
  <c r="DN297" i="1"/>
  <c r="DN240" i="1"/>
  <c r="DN233" i="1"/>
  <c r="DN221" i="1"/>
  <c r="DN307" i="1"/>
  <c r="DN223" i="1"/>
  <c r="DO223" i="1" s="1"/>
  <c r="DN212" i="1"/>
  <c r="DN234" i="1"/>
  <c r="DN232" i="1"/>
  <c r="DN312" i="1"/>
  <c r="DO264" i="1"/>
  <c r="DN120" i="1"/>
  <c r="DO120" i="1" s="1"/>
  <c r="DO267" i="1"/>
  <c r="DN210" i="1"/>
  <c r="DN304" i="1"/>
  <c r="DN238" i="1"/>
  <c r="DN300" i="1"/>
  <c r="DN252" i="1"/>
  <c r="DN318" i="1"/>
  <c r="DN122" i="1"/>
  <c r="DO122" i="1" s="1"/>
  <c r="DN294" i="1"/>
  <c r="DO293" i="1" s="1"/>
  <c r="DN165" i="1"/>
  <c r="DN302" i="1"/>
  <c r="DN295" i="1"/>
  <c r="DN319" i="1"/>
  <c r="DN216" i="1"/>
  <c r="DN168" i="1"/>
  <c r="DO168" i="1" s="1"/>
  <c r="DN153" i="1"/>
  <c r="DN253" i="1"/>
  <c r="DN284" i="1"/>
  <c r="DN176" i="1"/>
  <c r="DN306" i="1"/>
  <c r="DO270" i="1"/>
  <c r="DN187" i="1"/>
  <c r="DN320" i="1"/>
  <c r="DN309" i="1"/>
  <c r="DN160" i="1"/>
  <c r="DN298" i="1"/>
  <c r="DN148" i="1"/>
  <c r="DN301" i="1"/>
  <c r="DN296" i="1"/>
  <c r="DN150" i="1"/>
  <c r="DN156" i="1"/>
  <c r="DN157" i="1"/>
  <c r="DO272" i="1"/>
  <c r="DN250" i="1"/>
  <c r="DN242" i="1"/>
  <c r="DN166" i="1"/>
  <c r="DN248" i="1"/>
  <c r="DN286" i="1"/>
  <c r="DN185" i="1"/>
  <c r="DN211" i="1"/>
  <c r="DN206" i="1"/>
  <c r="DN205" i="1"/>
  <c r="DN196" i="1"/>
  <c r="DN241" i="1"/>
  <c r="DN313" i="1"/>
  <c r="DN258" i="1"/>
  <c r="DN209" i="1"/>
  <c r="DN315" i="1"/>
  <c r="DN175" i="1"/>
  <c r="DN152" i="1"/>
  <c r="DN285" i="1"/>
  <c r="DN181" i="1"/>
  <c r="DN245" i="1"/>
  <c r="DO265" i="1"/>
  <c r="DN235" i="1"/>
  <c r="DN214" i="1"/>
  <c r="DO214" i="1" s="1"/>
  <c r="DO292" i="1"/>
  <c r="DN177" i="1"/>
  <c r="DN186" i="1"/>
  <c r="DN251" i="1"/>
  <c r="DN316" i="1"/>
  <c r="DN317" i="1"/>
  <c r="DN239" i="1"/>
  <c r="DN199" i="1"/>
  <c r="DN200" i="1"/>
  <c r="DN146" i="1"/>
  <c r="DN145" i="1"/>
  <c r="DN179" i="1"/>
  <c r="DN303" i="1"/>
  <c r="DO291" i="1"/>
  <c r="DN254" i="1"/>
  <c r="DN116" i="1"/>
  <c r="DN115" i="1"/>
  <c r="DN162" i="1"/>
  <c r="DN310" i="1"/>
  <c r="DN247" i="1"/>
  <c r="DN236" i="1"/>
  <c r="DN282" i="1"/>
  <c r="DN237" i="1"/>
  <c r="DN154" i="1"/>
  <c r="DN155" i="1"/>
  <c r="DN184" i="1"/>
  <c r="DN183" i="1"/>
  <c r="DN227" i="1"/>
  <c r="DN288" i="1"/>
  <c r="DN289" i="1"/>
  <c r="DO290" i="1" s="1"/>
  <c r="DN195" i="1"/>
  <c r="DN197" i="1"/>
  <c r="DN244" i="1"/>
  <c r="DN198" i="1"/>
  <c r="DO268" i="1"/>
  <c r="DN149" i="1"/>
  <c r="DN287" i="1"/>
  <c r="DN174" i="1"/>
  <c r="DO269" i="1"/>
  <c r="DN151" i="1"/>
  <c r="DO266" i="1"/>
  <c r="DN124" i="1"/>
  <c r="DO124" i="1" s="1"/>
  <c r="DN125" i="1"/>
  <c r="DN243" i="1"/>
  <c r="DN188" i="1"/>
  <c r="DN189" i="1"/>
  <c r="DN305" i="1"/>
  <c r="DN281" i="1"/>
  <c r="DN280" i="1"/>
  <c r="DN207" i="1"/>
  <c r="DN208" i="1"/>
  <c r="DN226" i="1"/>
  <c r="DN225" i="1"/>
  <c r="DO113" i="1"/>
  <c r="DO112" i="1"/>
  <c r="DP112" i="1" s="1"/>
  <c r="DN308" i="1"/>
  <c r="DN299" i="1"/>
  <c r="DN201" i="1"/>
  <c r="DN147" i="1"/>
  <c r="DN163" i="1"/>
  <c r="DN164" i="1"/>
  <c r="DN249" i="1"/>
  <c r="DN256" i="1"/>
  <c r="DN137" i="1"/>
  <c r="DO137" i="1" s="1"/>
  <c r="DP137" i="1" s="1"/>
  <c r="DQ137" i="1" s="1"/>
  <c r="DR137" i="1" s="1"/>
  <c r="DS137" i="1" s="1"/>
  <c r="DN138" i="1"/>
  <c r="DN117" i="1"/>
  <c r="DN118" i="1"/>
  <c r="DN143" i="1"/>
  <c r="DO143" i="1" s="1"/>
  <c r="DP143" i="1" s="1"/>
  <c r="DQ143" i="1" s="1"/>
  <c r="DR143" i="1" s="1"/>
  <c r="DN144" i="1"/>
  <c r="DN194" i="1"/>
  <c r="DN229" i="1"/>
  <c r="DO271" i="1"/>
  <c r="DO170" i="1" l="1"/>
  <c r="DO204" i="1"/>
  <c r="DO203" i="1"/>
  <c r="DO275" i="1"/>
  <c r="DO278" i="1"/>
  <c r="DO192" i="1"/>
  <c r="DO274" i="1"/>
  <c r="DP273" i="1" s="1"/>
  <c r="DO172" i="1"/>
  <c r="DO221" i="1"/>
  <c r="DO321" i="1"/>
  <c r="DP322" i="1" s="1"/>
  <c r="DO276" i="1"/>
  <c r="DO283" i="1"/>
  <c r="DO220" i="1"/>
  <c r="DO261" i="1"/>
  <c r="DO218" i="1"/>
  <c r="DO219" i="1"/>
  <c r="DO262" i="1"/>
  <c r="DP263" i="1" s="1"/>
  <c r="DO260" i="1"/>
  <c r="DO258" i="1"/>
  <c r="DO277" i="1"/>
  <c r="DO252" i="1"/>
  <c r="DO308" i="1"/>
  <c r="DO171" i="1"/>
  <c r="DO254" i="1"/>
  <c r="DO212" i="1"/>
  <c r="DO156" i="1"/>
  <c r="DO305" i="1"/>
  <c r="DO245" i="1"/>
  <c r="DO310" i="1"/>
  <c r="DO303" i="1"/>
  <c r="DO121" i="1"/>
  <c r="DP121" i="1" s="1"/>
  <c r="DO191" i="1"/>
  <c r="DO117" i="1"/>
  <c r="DO239" i="1"/>
  <c r="DO295" i="1"/>
  <c r="DO297" i="1"/>
  <c r="DO179" i="1"/>
  <c r="DO213" i="1"/>
  <c r="DO181" i="1"/>
  <c r="DO314" i="1"/>
  <c r="DP128" i="1"/>
  <c r="DO185" i="1"/>
  <c r="DO160" i="1"/>
  <c r="DP133" i="1"/>
  <c r="DP132" i="1"/>
  <c r="DQ132" i="1" s="1"/>
  <c r="DP130" i="1"/>
  <c r="DO235" i="1"/>
  <c r="DO313" i="1"/>
  <c r="DO249" i="1"/>
  <c r="DO247" i="1"/>
  <c r="DP129" i="1"/>
  <c r="DO312" i="1"/>
  <c r="DO169" i="1"/>
  <c r="DP169" i="1" s="1"/>
  <c r="DO232" i="1"/>
  <c r="DO234" i="1"/>
  <c r="DO318" i="1"/>
  <c r="DO228" i="1"/>
  <c r="DO123" i="1"/>
  <c r="DP123" i="1" s="1"/>
  <c r="DO311" i="1"/>
  <c r="DO222" i="1"/>
  <c r="DO231" i="1"/>
  <c r="DO320" i="1"/>
  <c r="DO240" i="1"/>
  <c r="DO175" i="1"/>
  <c r="DO176" i="1"/>
  <c r="DO301" i="1"/>
  <c r="DO253" i="1"/>
  <c r="DO233" i="1"/>
  <c r="DO210" i="1"/>
  <c r="DO209" i="1"/>
  <c r="DO166" i="1"/>
  <c r="DO259" i="1"/>
  <c r="DO285" i="1"/>
  <c r="DO319" i="1"/>
  <c r="DO251" i="1"/>
  <c r="DO315" i="1"/>
  <c r="DO157" i="1"/>
  <c r="DO243" i="1"/>
  <c r="DO153" i="1"/>
  <c r="DO161" i="1"/>
  <c r="DO286" i="1"/>
  <c r="DO149" i="1"/>
  <c r="DO201" i="1"/>
  <c r="DO167" i="1"/>
  <c r="DO147" i="1"/>
  <c r="DO215" i="1"/>
  <c r="DP266" i="1"/>
  <c r="DO296" i="1"/>
  <c r="DO294" i="1"/>
  <c r="DP293" i="1" s="1"/>
  <c r="DP271" i="1"/>
  <c r="DO299" i="1"/>
  <c r="DO159" i="1"/>
  <c r="DO151" i="1"/>
  <c r="DO211" i="1"/>
  <c r="DO205" i="1"/>
  <c r="DO177" i="1"/>
  <c r="DO241" i="1"/>
  <c r="DO246" i="1"/>
  <c r="DO216" i="1"/>
  <c r="DO217" i="1"/>
  <c r="DO317" i="1"/>
  <c r="DO302" i="1"/>
  <c r="DP270" i="1"/>
  <c r="DO287" i="1"/>
  <c r="DO284" i="1"/>
  <c r="DO183" i="1"/>
  <c r="DO186" i="1"/>
  <c r="DO158" i="1"/>
  <c r="DP292" i="1"/>
  <c r="DO144" i="1"/>
  <c r="DP144" i="1" s="1"/>
  <c r="DQ144" i="1" s="1"/>
  <c r="DR144" i="1" s="1"/>
  <c r="DS144" i="1" s="1"/>
  <c r="DO199" i="1"/>
  <c r="DO189" i="1"/>
  <c r="DO236" i="1"/>
  <c r="DO226" i="1"/>
  <c r="DP272" i="1"/>
  <c r="DO197" i="1"/>
  <c r="DP268" i="1"/>
  <c r="DO148" i="1"/>
  <c r="DO207" i="1"/>
  <c r="DO206" i="1"/>
  <c r="DO184" i="1"/>
  <c r="DO200" i="1"/>
  <c r="DO118" i="1"/>
  <c r="DO119" i="1"/>
  <c r="DO188" i="1"/>
  <c r="DO138" i="1"/>
  <c r="DP138" i="1" s="1"/>
  <c r="DQ138" i="1" s="1"/>
  <c r="DR138" i="1" s="1"/>
  <c r="DS138" i="1" s="1"/>
  <c r="DT138" i="1" s="1"/>
  <c r="DO139" i="1"/>
  <c r="DO190" i="1"/>
  <c r="DO178" i="1"/>
  <c r="DO195" i="1"/>
  <c r="DO155" i="1"/>
  <c r="DO154" i="1"/>
  <c r="DO115" i="1"/>
  <c r="DO114" i="1"/>
  <c r="DP114" i="1" s="1"/>
  <c r="B112" i="25"/>
  <c r="HK110" i="1"/>
  <c r="K112" i="25" s="1"/>
  <c r="E112" i="25"/>
  <c r="D112" i="25"/>
  <c r="F112" i="25"/>
  <c r="G112" i="25" s="1"/>
  <c r="A112" i="25"/>
  <c r="C112" i="25"/>
  <c r="DP267" i="1"/>
  <c r="DO250" i="1"/>
  <c r="DO187" i="1"/>
  <c r="DO180" i="1"/>
  <c r="DO225" i="1"/>
  <c r="DO224" i="1"/>
  <c r="DO280" i="1"/>
  <c r="DO279" i="1"/>
  <c r="DO248" i="1"/>
  <c r="DO306" i="1"/>
  <c r="DO150" i="1"/>
  <c r="DO289" i="1"/>
  <c r="DP290" i="1" s="1"/>
  <c r="DP265" i="1"/>
  <c r="DO237" i="1"/>
  <c r="DO116" i="1"/>
  <c r="DO238" i="1"/>
  <c r="DO255" i="1"/>
  <c r="DO256" i="1"/>
  <c r="DP269" i="1"/>
  <c r="DP264" i="1"/>
  <c r="DO309" i="1"/>
  <c r="DO198" i="1"/>
  <c r="DO288" i="1"/>
  <c r="DO242" i="1"/>
  <c r="DO162" i="1"/>
  <c r="DO316" i="1"/>
  <c r="DO194" i="1"/>
  <c r="DO193" i="1"/>
  <c r="DO164" i="1"/>
  <c r="DO165" i="1"/>
  <c r="DO304" i="1"/>
  <c r="DO125" i="1"/>
  <c r="DP125" i="1" s="1"/>
  <c r="DO126" i="1"/>
  <c r="DO244" i="1"/>
  <c r="DO227" i="1"/>
  <c r="DO182" i="1"/>
  <c r="DO281" i="1"/>
  <c r="DO282" i="1"/>
  <c r="DO300" i="1"/>
  <c r="DO145" i="1"/>
  <c r="DO307" i="1"/>
  <c r="DO229" i="1"/>
  <c r="DO230" i="1"/>
  <c r="DO163" i="1"/>
  <c r="DO257" i="1"/>
  <c r="DO196" i="1"/>
  <c r="DO146" i="1"/>
  <c r="DO208" i="1"/>
  <c r="DO174" i="1"/>
  <c r="DO173" i="1"/>
  <c r="DP111" i="1"/>
  <c r="DQ111" i="1" s="1"/>
  <c r="DR111" i="1" s="1"/>
  <c r="DS111" i="1" s="1"/>
  <c r="DT111" i="1" s="1"/>
  <c r="DU111" i="1" s="1"/>
  <c r="DV111" i="1" s="1"/>
  <c r="DW111" i="1" s="1"/>
  <c r="DX111" i="1" s="1"/>
  <c r="DY111" i="1" s="1"/>
  <c r="DZ111" i="1" s="1"/>
  <c r="EA111" i="1" s="1"/>
  <c r="EB111" i="1" s="1"/>
  <c r="EC111" i="1" s="1"/>
  <c r="ED111" i="1" s="1"/>
  <c r="EE111" i="1" s="1"/>
  <c r="EF111" i="1" s="1"/>
  <c r="EG111" i="1" s="1"/>
  <c r="EH111" i="1" s="1"/>
  <c r="EI111" i="1" s="1"/>
  <c r="EJ111" i="1" s="1"/>
  <c r="EK111" i="1" s="1"/>
  <c r="EL111" i="1" s="1"/>
  <c r="EM111" i="1" s="1"/>
  <c r="EN111" i="1" s="1"/>
  <c r="EO111" i="1" s="1"/>
  <c r="EP111" i="1" s="1"/>
  <c r="EQ111" i="1" s="1"/>
  <c r="ER111" i="1" s="1"/>
  <c r="ES111" i="1" s="1"/>
  <c r="ET111" i="1" s="1"/>
  <c r="EU111" i="1" s="1"/>
  <c r="EV111" i="1" s="1"/>
  <c r="EW111" i="1" s="1"/>
  <c r="EX111" i="1" s="1"/>
  <c r="EY111" i="1" s="1"/>
  <c r="EZ111" i="1" s="1"/>
  <c r="FA111" i="1" s="1"/>
  <c r="FB111" i="1" s="1"/>
  <c r="FC111" i="1" s="1"/>
  <c r="FD111" i="1" s="1"/>
  <c r="FE111" i="1" s="1"/>
  <c r="FF111" i="1" s="1"/>
  <c r="FG111" i="1" s="1"/>
  <c r="FH111" i="1" s="1"/>
  <c r="FI111" i="1" s="1"/>
  <c r="FJ111" i="1" s="1"/>
  <c r="FK111" i="1" s="1"/>
  <c r="FL111" i="1" s="1"/>
  <c r="FM111" i="1" s="1"/>
  <c r="FN111" i="1" s="1"/>
  <c r="FO111" i="1" s="1"/>
  <c r="FP111" i="1" s="1"/>
  <c r="FQ111" i="1" s="1"/>
  <c r="FR111" i="1" s="1"/>
  <c r="FS111" i="1" s="1"/>
  <c r="FT111" i="1" s="1"/>
  <c r="FU111" i="1" s="1"/>
  <c r="FV111" i="1" s="1"/>
  <c r="FW111" i="1" s="1"/>
  <c r="FX111" i="1" s="1"/>
  <c r="FY111" i="1" s="1"/>
  <c r="FZ111" i="1" s="1"/>
  <c r="GA111" i="1" s="1"/>
  <c r="GB111" i="1" s="1"/>
  <c r="GC111" i="1" s="1"/>
  <c r="GD111" i="1" s="1"/>
  <c r="GE111" i="1" s="1"/>
  <c r="GF111" i="1" s="1"/>
  <c r="GG111" i="1" s="1"/>
  <c r="GH111" i="1" s="1"/>
  <c r="GI111" i="1" s="1"/>
  <c r="GJ111" i="1" s="1"/>
  <c r="GK111" i="1" s="1"/>
  <c r="GL111" i="1" s="1"/>
  <c r="GM111" i="1" s="1"/>
  <c r="GN111" i="1" s="1"/>
  <c r="GO111" i="1" s="1"/>
  <c r="GP111" i="1" s="1"/>
  <c r="GQ111" i="1" s="1"/>
  <c r="GR111" i="1" s="1"/>
  <c r="GS111" i="1" s="1"/>
  <c r="GT111" i="1" s="1"/>
  <c r="GU111" i="1" s="1"/>
  <c r="GV111" i="1" s="1"/>
  <c r="GW111" i="1" s="1"/>
  <c r="GX111" i="1" s="1"/>
  <c r="GY111" i="1" s="1"/>
  <c r="GZ111" i="1" s="1"/>
  <c r="HA111" i="1" s="1"/>
  <c r="HB111" i="1" s="1"/>
  <c r="HC111" i="1" s="1"/>
  <c r="HD111" i="1" s="1"/>
  <c r="HE111" i="1" s="1"/>
  <c r="HF111" i="1" s="1"/>
  <c r="HG111" i="1" s="1"/>
  <c r="HH111" i="1" s="1"/>
  <c r="HI111" i="1" s="1"/>
  <c r="HJ111" i="1" s="1"/>
  <c r="DO202" i="1"/>
  <c r="DP291" i="1"/>
  <c r="DO298" i="1"/>
  <c r="DO152" i="1"/>
  <c r="DP274" i="1" l="1"/>
  <c r="DP218" i="1"/>
  <c r="DP260" i="1"/>
  <c r="DP262" i="1"/>
  <c r="DQ263" i="1" s="1"/>
  <c r="DP275" i="1"/>
  <c r="DP321" i="1"/>
  <c r="DP118" i="1"/>
  <c r="DP221" i="1"/>
  <c r="DP277" i="1"/>
  <c r="DP248" i="1"/>
  <c r="DP304" i="1"/>
  <c r="DP259" i="1"/>
  <c r="DQ260" i="1" s="1"/>
  <c r="DP220" i="1"/>
  <c r="DP167" i="1"/>
  <c r="DP171" i="1"/>
  <c r="DP219" i="1"/>
  <c r="DP252" i="1"/>
  <c r="DP311" i="1"/>
  <c r="DP261" i="1"/>
  <c r="DQ261" i="1" s="1"/>
  <c r="DP244" i="1"/>
  <c r="DP276" i="1"/>
  <c r="DQ275" i="1" s="1"/>
  <c r="DP246" i="1"/>
  <c r="DP296" i="1"/>
  <c r="DP309" i="1"/>
  <c r="DP235" i="1"/>
  <c r="DP253" i="1"/>
  <c r="DP157" i="1"/>
  <c r="DP213" i="1"/>
  <c r="DP198" i="1"/>
  <c r="DP122" i="1"/>
  <c r="DQ122" i="1" s="1"/>
  <c r="DP214" i="1"/>
  <c r="DP254" i="1"/>
  <c r="DP250" i="1"/>
  <c r="DP234" i="1"/>
  <c r="DQ131" i="1"/>
  <c r="DQ129" i="1"/>
  <c r="DP302" i="1"/>
  <c r="DP211" i="1"/>
  <c r="DP210" i="1"/>
  <c r="DP312" i="1"/>
  <c r="DP232" i="1"/>
  <c r="DP208" i="1"/>
  <c r="DP182" i="1"/>
  <c r="DQ130" i="1"/>
  <c r="DP313" i="1"/>
  <c r="DP233" i="1"/>
  <c r="DP298" i="1"/>
  <c r="DP314" i="1"/>
  <c r="DQ272" i="1"/>
  <c r="DP284" i="1"/>
  <c r="DP236" i="1"/>
  <c r="DP307" i="1"/>
  <c r="DP316" i="1"/>
  <c r="DP200" i="1"/>
  <c r="DQ134" i="1"/>
  <c r="DQ133" i="1"/>
  <c r="DR133" i="1" s="1"/>
  <c r="DP152" i="1"/>
  <c r="DP202" i="1"/>
  <c r="DP160" i="1"/>
  <c r="DP168" i="1"/>
  <c r="DQ168" i="1" s="1"/>
  <c r="DP222" i="1"/>
  <c r="DP216" i="1"/>
  <c r="DP184" i="1"/>
  <c r="DP170" i="1"/>
  <c r="DP116" i="1"/>
  <c r="DP158" i="1"/>
  <c r="DP240" i="1"/>
  <c r="DP205" i="1"/>
  <c r="DP320" i="1"/>
  <c r="DQ321" i="1" s="1"/>
  <c r="DP319" i="1"/>
  <c r="DQ267" i="1"/>
  <c r="DQ322" i="1"/>
  <c r="DP318" i="1"/>
  <c r="DP204" i="1"/>
  <c r="DQ273" i="1"/>
  <c r="DP146" i="1"/>
  <c r="DP294" i="1"/>
  <c r="DP196" i="1"/>
  <c r="DP148" i="1"/>
  <c r="DP185" i="1"/>
  <c r="DP150" i="1"/>
  <c r="DQ274" i="1"/>
  <c r="DP212" i="1"/>
  <c r="DP206" i="1"/>
  <c r="DQ271" i="1"/>
  <c r="DP177" i="1"/>
  <c r="DP285" i="1"/>
  <c r="DP295" i="1"/>
  <c r="DP176" i="1"/>
  <c r="DP229" i="1"/>
  <c r="DP227" i="1"/>
  <c r="DP187" i="1"/>
  <c r="DP178" i="1"/>
  <c r="DP149" i="1"/>
  <c r="DP215" i="1"/>
  <c r="DQ269" i="1"/>
  <c r="DP286" i="1"/>
  <c r="DP217" i="1"/>
  <c r="DP282" i="1"/>
  <c r="DP162" i="1"/>
  <c r="DP189" i="1"/>
  <c r="DP256" i="1"/>
  <c r="DP159" i="1"/>
  <c r="DP243" i="1"/>
  <c r="DP225" i="1"/>
  <c r="DP297" i="1"/>
  <c r="DP288" i="1"/>
  <c r="DP154" i="1"/>
  <c r="DP315" i="1"/>
  <c r="DP113" i="1"/>
  <c r="DQ113" i="1" s="1"/>
  <c r="DP251" i="1"/>
  <c r="DP197" i="1"/>
  <c r="DP299" i="1"/>
  <c r="DP308" i="1"/>
  <c r="DP289" i="1"/>
  <c r="DQ290" i="1" s="1"/>
  <c r="DP238" i="1"/>
  <c r="DP174" i="1"/>
  <c r="DP317" i="1"/>
  <c r="DQ270" i="1"/>
  <c r="DQ291" i="1"/>
  <c r="DP305" i="1"/>
  <c r="DQ264" i="1"/>
  <c r="DP126" i="1"/>
  <c r="DQ126" i="1" s="1"/>
  <c r="DP127" i="1"/>
  <c r="DP139" i="1"/>
  <c r="DQ139" i="1" s="1"/>
  <c r="DR139" i="1" s="1"/>
  <c r="DS139" i="1" s="1"/>
  <c r="DT139" i="1" s="1"/>
  <c r="DU139" i="1" s="1"/>
  <c r="DP140" i="1"/>
  <c r="DP163" i="1"/>
  <c r="DP164" i="1"/>
  <c r="DP255" i="1"/>
  <c r="DP155" i="1"/>
  <c r="DP247" i="1"/>
  <c r="DQ247" i="1" s="1"/>
  <c r="DP186" i="1"/>
  <c r="DP257" i="1"/>
  <c r="DP258" i="1"/>
  <c r="DP300" i="1"/>
  <c r="DP301" i="1"/>
  <c r="DP147" i="1"/>
  <c r="DP194" i="1"/>
  <c r="DP249" i="1"/>
  <c r="DP306" i="1"/>
  <c r="DP287" i="1"/>
  <c r="DQ292" i="1"/>
  <c r="DQ268" i="1"/>
  <c r="DP161" i="1"/>
  <c r="DP242" i="1"/>
  <c r="DP241" i="1"/>
  <c r="DP207" i="1"/>
  <c r="DP153" i="1"/>
  <c r="DP183" i="1"/>
  <c r="DP151" i="1"/>
  <c r="DP195" i="1"/>
  <c r="DP165" i="1"/>
  <c r="DP166" i="1"/>
  <c r="DP180" i="1"/>
  <c r="DP181" i="1"/>
  <c r="DP119" i="1"/>
  <c r="DQ119" i="1" s="1"/>
  <c r="DP120" i="1"/>
  <c r="DQ266" i="1"/>
  <c r="DP226" i="1"/>
  <c r="DP237" i="1"/>
  <c r="DP279" i="1"/>
  <c r="DP278" i="1"/>
  <c r="DP117" i="1"/>
  <c r="DP239" i="1"/>
  <c r="DP209" i="1"/>
  <c r="D113" i="25"/>
  <c r="F113" i="25"/>
  <c r="G113" i="25" s="1"/>
  <c r="B113" i="25"/>
  <c r="A113" i="25"/>
  <c r="HK111" i="1"/>
  <c r="K113" i="25" s="1"/>
  <c r="E113" i="25"/>
  <c r="C113" i="25"/>
  <c r="DP230" i="1"/>
  <c r="DP231" i="1"/>
  <c r="DP145" i="1"/>
  <c r="DP203" i="1"/>
  <c r="DQ265" i="1"/>
  <c r="DP280" i="1"/>
  <c r="DP179" i="1"/>
  <c r="DP303" i="1"/>
  <c r="DQ303" i="1" s="1"/>
  <c r="DP281" i="1"/>
  <c r="DP173" i="1"/>
  <c r="DP172" i="1"/>
  <c r="DP201" i="1"/>
  <c r="DQ220" i="1"/>
  <c r="DP199" i="1"/>
  <c r="DP115" i="1"/>
  <c r="DQ115" i="1" s="1"/>
  <c r="DP156" i="1"/>
  <c r="DP228" i="1"/>
  <c r="DP124" i="1"/>
  <c r="DP175" i="1"/>
  <c r="DP193" i="1"/>
  <c r="DP192" i="1"/>
  <c r="DP224" i="1"/>
  <c r="DP223" i="1"/>
  <c r="DP283" i="1"/>
  <c r="DP190" i="1"/>
  <c r="DP191" i="1"/>
  <c r="DP188" i="1"/>
  <c r="DP310" i="1"/>
  <c r="DP245" i="1"/>
  <c r="DQ245" i="1" s="1"/>
  <c r="DQ262" i="1" l="1"/>
  <c r="DQ170" i="1"/>
  <c r="DQ112" i="1"/>
  <c r="DR112" i="1" s="1"/>
  <c r="DS112" i="1" s="1"/>
  <c r="DT112" i="1" s="1"/>
  <c r="DU112" i="1" s="1"/>
  <c r="DV112" i="1" s="1"/>
  <c r="DW112" i="1" s="1"/>
  <c r="DX112" i="1" s="1"/>
  <c r="DY112" i="1" s="1"/>
  <c r="DZ112" i="1" s="1"/>
  <c r="EA112" i="1" s="1"/>
  <c r="EB112" i="1" s="1"/>
  <c r="EC112" i="1" s="1"/>
  <c r="ED112" i="1" s="1"/>
  <c r="EE112" i="1" s="1"/>
  <c r="EF112" i="1" s="1"/>
  <c r="EG112" i="1" s="1"/>
  <c r="EH112" i="1" s="1"/>
  <c r="EI112" i="1" s="1"/>
  <c r="EJ112" i="1" s="1"/>
  <c r="EK112" i="1" s="1"/>
  <c r="EL112" i="1" s="1"/>
  <c r="EM112" i="1" s="1"/>
  <c r="EN112" i="1" s="1"/>
  <c r="EO112" i="1" s="1"/>
  <c r="EP112" i="1" s="1"/>
  <c r="EQ112" i="1" s="1"/>
  <c r="ER112" i="1" s="1"/>
  <c r="ES112" i="1" s="1"/>
  <c r="ET112" i="1" s="1"/>
  <c r="EU112" i="1" s="1"/>
  <c r="EV112" i="1" s="1"/>
  <c r="EW112" i="1" s="1"/>
  <c r="EX112" i="1" s="1"/>
  <c r="EY112" i="1" s="1"/>
  <c r="EZ112" i="1" s="1"/>
  <c r="FA112" i="1" s="1"/>
  <c r="FB112" i="1" s="1"/>
  <c r="FC112" i="1" s="1"/>
  <c r="FD112" i="1" s="1"/>
  <c r="FE112" i="1" s="1"/>
  <c r="FF112" i="1" s="1"/>
  <c r="FG112" i="1" s="1"/>
  <c r="FH112" i="1" s="1"/>
  <c r="FI112" i="1" s="1"/>
  <c r="FJ112" i="1" s="1"/>
  <c r="FK112" i="1" s="1"/>
  <c r="FL112" i="1" s="1"/>
  <c r="FM112" i="1" s="1"/>
  <c r="FN112" i="1" s="1"/>
  <c r="FO112" i="1" s="1"/>
  <c r="FP112" i="1" s="1"/>
  <c r="FQ112" i="1" s="1"/>
  <c r="FR112" i="1" s="1"/>
  <c r="FS112" i="1" s="1"/>
  <c r="FT112" i="1" s="1"/>
  <c r="FU112" i="1" s="1"/>
  <c r="FV112" i="1" s="1"/>
  <c r="FW112" i="1" s="1"/>
  <c r="FX112" i="1" s="1"/>
  <c r="FY112" i="1" s="1"/>
  <c r="FZ112" i="1" s="1"/>
  <c r="GA112" i="1" s="1"/>
  <c r="GB112" i="1" s="1"/>
  <c r="GC112" i="1" s="1"/>
  <c r="GD112" i="1" s="1"/>
  <c r="GE112" i="1" s="1"/>
  <c r="GF112" i="1" s="1"/>
  <c r="GG112" i="1" s="1"/>
  <c r="GH112" i="1" s="1"/>
  <c r="GI112" i="1" s="1"/>
  <c r="GJ112" i="1" s="1"/>
  <c r="GK112" i="1" s="1"/>
  <c r="GL112" i="1" s="1"/>
  <c r="GM112" i="1" s="1"/>
  <c r="GN112" i="1" s="1"/>
  <c r="GO112" i="1" s="1"/>
  <c r="GP112" i="1" s="1"/>
  <c r="GQ112" i="1" s="1"/>
  <c r="GR112" i="1" s="1"/>
  <c r="GS112" i="1" s="1"/>
  <c r="GT112" i="1" s="1"/>
  <c r="GU112" i="1" s="1"/>
  <c r="GV112" i="1" s="1"/>
  <c r="GW112" i="1" s="1"/>
  <c r="GX112" i="1" s="1"/>
  <c r="GY112" i="1" s="1"/>
  <c r="GZ112" i="1" s="1"/>
  <c r="HA112" i="1" s="1"/>
  <c r="HB112" i="1" s="1"/>
  <c r="HC112" i="1" s="1"/>
  <c r="HD112" i="1" s="1"/>
  <c r="HE112" i="1" s="1"/>
  <c r="HF112" i="1" s="1"/>
  <c r="HG112" i="1" s="1"/>
  <c r="HH112" i="1" s="1"/>
  <c r="HI112" i="1" s="1"/>
  <c r="HJ112" i="1" s="1"/>
  <c r="D114" i="25" s="1"/>
  <c r="DQ221" i="1"/>
  <c r="DQ219" i="1"/>
  <c r="DR220" i="1" s="1"/>
  <c r="DQ218" i="1"/>
  <c r="DQ276" i="1"/>
  <c r="DR275" i="1" s="1"/>
  <c r="DQ235" i="1"/>
  <c r="DQ234" i="1"/>
  <c r="DQ253" i="1"/>
  <c r="DQ312" i="1"/>
  <c r="DQ252" i="1"/>
  <c r="DQ199" i="1"/>
  <c r="DQ214" i="1"/>
  <c r="DQ233" i="1"/>
  <c r="DR131" i="1"/>
  <c r="DR130" i="1"/>
  <c r="DQ313" i="1"/>
  <c r="DQ151" i="1"/>
  <c r="DQ211" i="1"/>
  <c r="DQ318" i="1"/>
  <c r="DQ249" i="1"/>
  <c r="DQ217" i="1"/>
  <c r="DR218" i="1" s="1"/>
  <c r="DQ236" i="1"/>
  <c r="DQ315" i="1"/>
  <c r="DQ201" i="1"/>
  <c r="DQ169" i="1"/>
  <c r="DR169" i="1" s="1"/>
  <c r="DR261" i="1"/>
  <c r="DQ319" i="1"/>
  <c r="DR272" i="1"/>
  <c r="DQ212" i="1"/>
  <c r="DQ183" i="1"/>
  <c r="DQ316" i="1"/>
  <c r="DQ188" i="1"/>
  <c r="DQ209" i="1"/>
  <c r="DQ177" i="1"/>
  <c r="DQ314" i="1"/>
  <c r="DQ179" i="1"/>
  <c r="DQ153" i="1"/>
  <c r="DQ255" i="1"/>
  <c r="DQ308" i="1"/>
  <c r="DQ228" i="1"/>
  <c r="DQ237" i="1"/>
  <c r="DQ297" i="1"/>
  <c r="DQ294" i="1"/>
  <c r="DQ320" i="1"/>
  <c r="DR321" i="1" s="1"/>
  <c r="DR132" i="1"/>
  <c r="DQ157" i="1"/>
  <c r="DQ226" i="1"/>
  <c r="DQ285" i="1"/>
  <c r="DR135" i="1"/>
  <c r="DR134" i="1"/>
  <c r="DS134" i="1" s="1"/>
  <c r="DQ238" i="1"/>
  <c r="DQ317" i="1"/>
  <c r="DQ158" i="1"/>
  <c r="DQ185" i="1"/>
  <c r="DQ307" i="1"/>
  <c r="DQ197" i="1"/>
  <c r="DQ117" i="1"/>
  <c r="DQ298" i="1"/>
  <c r="DR271" i="1"/>
  <c r="DR262" i="1"/>
  <c r="DQ283" i="1"/>
  <c r="DQ293" i="1"/>
  <c r="DR292" i="1" s="1"/>
  <c r="DR268" i="1"/>
  <c r="DQ149" i="1"/>
  <c r="DQ296" i="1"/>
  <c r="DQ309" i="1"/>
  <c r="DR265" i="1"/>
  <c r="DQ216" i="1"/>
  <c r="DQ295" i="1"/>
  <c r="DQ145" i="1"/>
  <c r="DQ251" i="1"/>
  <c r="DR273" i="1"/>
  <c r="DR263" i="1"/>
  <c r="DQ207" i="1"/>
  <c r="DR270" i="1"/>
  <c r="DQ213" i="1"/>
  <c r="DQ205" i="1"/>
  <c r="DQ305" i="1"/>
  <c r="DQ289" i="1"/>
  <c r="DR290" i="1" s="1"/>
  <c r="DQ254" i="1"/>
  <c r="DR274" i="1"/>
  <c r="DQ161" i="1"/>
  <c r="DQ215" i="1"/>
  <c r="DQ281" i="1"/>
  <c r="DQ150" i="1"/>
  <c r="DQ287" i="1"/>
  <c r="DQ175" i="1"/>
  <c r="DQ288" i="1"/>
  <c r="DQ159" i="1"/>
  <c r="DQ241" i="1"/>
  <c r="DQ195" i="1"/>
  <c r="DQ223" i="1"/>
  <c r="DQ174" i="1"/>
  <c r="DQ286" i="1"/>
  <c r="DQ198" i="1"/>
  <c r="DQ160" i="1"/>
  <c r="DQ162" i="1"/>
  <c r="DQ278" i="1"/>
  <c r="DQ196" i="1"/>
  <c r="DQ202" i="1"/>
  <c r="DQ282" i="1"/>
  <c r="DQ152" i="1"/>
  <c r="DQ190" i="1"/>
  <c r="DQ246" i="1"/>
  <c r="DR246" i="1" s="1"/>
  <c r="DQ165" i="1"/>
  <c r="DQ306" i="1"/>
  <c r="DQ300" i="1"/>
  <c r="DQ125" i="1"/>
  <c r="DQ124" i="1"/>
  <c r="DQ123" i="1"/>
  <c r="DR123" i="1" s="1"/>
  <c r="DQ231" i="1"/>
  <c r="DQ232" i="1"/>
  <c r="DQ248" i="1"/>
  <c r="DQ140" i="1"/>
  <c r="DR140" i="1" s="1"/>
  <c r="DS140" i="1" s="1"/>
  <c r="DT140" i="1" s="1"/>
  <c r="DU140" i="1" s="1"/>
  <c r="DV140" i="1" s="1"/>
  <c r="DQ141" i="1"/>
  <c r="DQ230" i="1"/>
  <c r="DQ239" i="1"/>
  <c r="DQ240" i="1"/>
  <c r="DQ120" i="1"/>
  <c r="DR120" i="1" s="1"/>
  <c r="DQ121" i="1"/>
  <c r="DQ118" i="1"/>
  <c r="DQ184" i="1"/>
  <c r="DQ301" i="1"/>
  <c r="DQ302" i="1"/>
  <c r="DQ176" i="1"/>
  <c r="DQ154" i="1"/>
  <c r="DQ172" i="1"/>
  <c r="DQ171" i="1"/>
  <c r="DQ178" i="1"/>
  <c r="DR322" i="1"/>
  <c r="DQ146" i="1"/>
  <c r="DQ156" i="1"/>
  <c r="DQ155" i="1"/>
  <c r="DQ256" i="1"/>
  <c r="DQ284" i="1"/>
  <c r="DQ227" i="1"/>
  <c r="DQ222" i="1"/>
  <c r="DQ242" i="1"/>
  <c r="DQ277" i="1"/>
  <c r="DR264" i="1"/>
  <c r="DQ127" i="1"/>
  <c r="DR127" i="1" s="1"/>
  <c r="DQ128" i="1"/>
  <c r="DQ225" i="1"/>
  <c r="DQ173" i="1"/>
  <c r="DQ203" i="1"/>
  <c r="DQ204" i="1"/>
  <c r="DQ310" i="1"/>
  <c r="DQ311" i="1"/>
  <c r="DQ192" i="1"/>
  <c r="DQ193" i="1"/>
  <c r="DR291" i="1"/>
  <c r="DQ114" i="1"/>
  <c r="DQ181" i="1"/>
  <c r="DQ210" i="1"/>
  <c r="DQ164" i="1"/>
  <c r="DQ206" i="1"/>
  <c r="DQ224" i="1"/>
  <c r="DQ229" i="1"/>
  <c r="DR267" i="1"/>
  <c r="DQ304" i="1"/>
  <c r="DQ279" i="1"/>
  <c r="DQ180" i="1"/>
  <c r="DQ243" i="1"/>
  <c r="DQ194" i="1"/>
  <c r="DQ258" i="1"/>
  <c r="DQ259" i="1"/>
  <c r="DR260" i="1" s="1"/>
  <c r="DQ163" i="1"/>
  <c r="DQ299" i="1"/>
  <c r="DQ187" i="1"/>
  <c r="DQ186" i="1"/>
  <c r="DQ191" i="1"/>
  <c r="DQ116" i="1"/>
  <c r="DR116" i="1" s="1"/>
  <c r="DQ280" i="1"/>
  <c r="DQ244" i="1"/>
  <c r="DQ200" i="1"/>
  <c r="DR266" i="1"/>
  <c r="DQ166" i="1"/>
  <c r="DQ167" i="1"/>
  <c r="DQ250" i="1"/>
  <c r="DQ182" i="1"/>
  <c r="DQ189" i="1"/>
  <c r="DR269" i="1"/>
  <c r="DQ147" i="1"/>
  <c r="DQ148" i="1"/>
  <c r="DQ257" i="1"/>
  <c r="DQ208" i="1"/>
  <c r="C114" i="25" l="1"/>
  <c r="F114" i="25"/>
  <c r="G114" i="25" s="1"/>
  <c r="B114" i="25"/>
  <c r="E114" i="25"/>
  <c r="A114" i="25"/>
  <c r="HK112" i="1"/>
  <c r="K114" i="25" s="1"/>
  <c r="DR219" i="1"/>
  <c r="DR253" i="1"/>
  <c r="DR200" i="1"/>
  <c r="DR234" i="1"/>
  <c r="DR235" i="1"/>
  <c r="DR252" i="1"/>
  <c r="DR254" i="1"/>
  <c r="DR255" i="1"/>
  <c r="DR315" i="1"/>
  <c r="DR229" i="1"/>
  <c r="DR308" i="1"/>
  <c r="DR236" i="1"/>
  <c r="DR161" i="1"/>
  <c r="DR316" i="1"/>
  <c r="DR162" i="1"/>
  <c r="DR250" i="1"/>
  <c r="DR297" i="1"/>
  <c r="DR248" i="1"/>
  <c r="DS274" i="1"/>
  <c r="DR217" i="1"/>
  <c r="DR206" i="1"/>
  <c r="DR277" i="1"/>
  <c r="DR210" i="1"/>
  <c r="DR222" i="1"/>
  <c r="DR118" i="1"/>
  <c r="DR150" i="1"/>
  <c r="DR296" i="1"/>
  <c r="DR314" i="1"/>
  <c r="DR213" i="1"/>
  <c r="DS262" i="1"/>
  <c r="DR299" i="1"/>
  <c r="DR152" i="1"/>
  <c r="DR158" i="1"/>
  <c r="DR215" i="1"/>
  <c r="DR237" i="1"/>
  <c r="DR295" i="1"/>
  <c r="DR198" i="1"/>
  <c r="DR208" i="1"/>
  <c r="DR319" i="1"/>
  <c r="DR216" i="1"/>
  <c r="DR178" i="1"/>
  <c r="DR318" i="1"/>
  <c r="DS271" i="1"/>
  <c r="DR212" i="1"/>
  <c r="DR214" i="1"/>
  <c r="DS272" i="1"/>
  <c r="DR176" i="1"/>
  <c r="DR320" i="1"/>
  <c r="DS321" i="1" s="1"/>
  <c r="DR313" i="1"/>
  <c r="DS322" i="1"/>
  <c r="DR317" i="1"/>
  <c r="DR239" i="1"/>
  <c r="DR227" i="1"/>
  <c r="DS132" i="1"/>
  <c r="DS131" i="1"/>
  <c r="DS264" i="1"/>
  <c r="DR283" i="1"/>
  <c r="DR184" i="1"/>
  <c r="DS133" i="1"/>
  <c r="DR307" i="1"/>
  <c r="DS136" i="1"/>
  <c r="DS135" i="1"/>
  <c r="DT135" i="1" s="1"/>
  <c r="DR191" i="1"/>
  <c r="DR197" i="1"/>
  <c r="DR293" i="1"/>
  <c r="DS292" i="1" s="1"/>
  <c r="DR189" i="1"/>
  <c r="DR294" i="1"/>
  <c r="DS273" i="1"/>
  <c r="DR304" i="1"/>
  <c r="DR145" i="1"/>
  <c r="DR288" i="1"/>
  <c r="DR286" i="1"/>
  <c r="DR287" i="1"/>
  <c r="DS291" i="1"/>
  <c r="DR289" i="1"/>
  <c r="DS290" i="1" s="1"/>
  <c r="DR160" i="1"/>
  <c r="DR151" i="1"/>
  <c r="DR282" i="1"/>
  <c r="DR224" i="1"/>
  <c r="DR196" i="1"/>
  <c r="DS219" i="1"/>
  <c r="DS263" i="1"/>
  <c r="DR155" i="1"/>
  <c r="DR186" i="1"/>
  <c r="DR159" i="1"/>
  <c r="DR188" i="1"/>
  <c r="DR276" i="1"/>
  <c r="DR180" i="1"/>
  <c r="DS266" i="1"/>
  <c r="DR194" i="1"/>
  <c r="DR251" i="1"/>
  <c r="DR232" i="1"/>
  <c r="DR244" i="1"/>
  <c r="DR165" i="1"/>
  <c r="DR182" i="1"/>
  <c r="DR280" i="1"/>
  <c r="DR203" i="1"/>
  <c r="DR166" i="1"/>
  <c r="DR201" i="1"/>
  <c r="DR278" i="1"/>
  <c r="DR310" i="1"/>
  <c r="DR301" i="1"/>
  <c r="DR147" i="1"/>
  <c r="DR242" i="1"/>
  <c r="DS268" i="1"/>
  <c r="DR199" i="1"/>
  <c r="DR172" i="1"/>
  <c r="DR306" i="1"/>
  <c r="DR211" i="1"/>
  <c r="DS261" i="1"/>
  <c r="DR179" i="1"/>
  <c r="DR126" i="1"/>
  <c r="DR233" i="1"/>
  <c r="DR281" i="1"/>
  <c r="DR156" i="1"/>
  <c r="DR154" i="1"/>
  <c r="DR121" i="1"/>
  <c r="DS121" i="1" s="1"/>
  <c r="DR122" i="1"/>
  <c r="DR141" i="1"/>
  <c r="DS141" i="1" s="1"/>
  <c r="DT141" i="1" s="1"/>
  <c r="DU141" i="1" s="1"/>
  <c r="DV141" i="1" s="1"/>
  <c r="DW141" i="1" s="1"/>
  <c r="DR142" i="1"/>
  <c r="DR231" i="1"/>
  <c r="DR259" i="1"/>
  <c r="DR258" i="1"/>
  <c r="DS269" i="1"/>
  <c r="DS270" i="1"/>
  <c r="DR157" i="1"/>
  <c r="DR187" i="1"/>
  <c r="DR279" i="1"/>
  <c r="DR195" i="1"/>
  <c r="DR225" i="1"/>
  <c r="DR300" i="1"/>
  <c r="DR190" i="1"/>
  <c r="DR309" i="1"/>
  <c r="DR183" i="1"/>
  <c r="DR226" i="1"/>
  <c r="DR209" i="1"/>
  <c r="DR181" i="1"/>
  <c r="DR228" i="1"/>
  <c r="DR204" i="1"/>
  <c r="DR205" i="1"/>
  <c r="DR249" i="1"/>
  <c r="DR119" i="1"/>
  <c r="DR302" i="1"/>
  <c r="DR207" i="1"/>
  <c r="DR303" i="1"/>
  <c r="DR185" i="1"/>
  <c r="DR177" i="1"/>
  <c r="DS265" i="1"/>
  <c r="DR243" i="1"/>
  <c r="DR192" i="1"/>
  <c r="DR193" i="1"/>
  <c r="DR240" i="1"/>
  <c r="DR221" i="1"/>
  <c r="DR124" i="1"/>
  <c r="DS124" i="1" s="1"/>
  <c r="DR202" i="1"/>
  <c r="DR284" i="1"/>
  <c r="DR285" i="1"/>
  <c r="DR257" i="1"/>
  <c r="DR305" i="1"/>
  <c r="DR245" i="1"/>
  <c r="DR153" i="1"/>
  <c r="DR117" i="1"/>
  <c r="DS117" i="1" s="1"/>
  <c r="DR223" i="1"/>
  <c r="DR175" i="1"/>
  <c r="DR241" i="1"/>
  <c r="DR230" i="1"/>
  <c r="DR238" i="1"/>
  <c r="DR298" i="1"/>
  <c r="DR125" i="1"/>
  <c r="DR173" i="1"/>
  <c r="DR146" i="1"/>
  <c r="DR148" i="1"/>
  <c r="DR149" i="1"/>
  <c r="DR167" i="1"/>
  <c r="DR168" i="1"/>
  <c r="DR115" i="1"/>
  <c r="DR164" i="1"/>
  <c r="DR163" i="1"/>
  <c r="DS267" i="1"/>
  <c r="DR114" i="1"/>
  <c r="DR113" i="1"/>
  <c r="DS113" i="1" s="1"/>
  <c r="DT113" i="1" s="1"/>
  <c r="DU113" i="1" s="1"/>
  <c r="DV113" i="1" s="1"/>
  <c r="DW113" i="1" s="1"/>
  <c r="DX113" i="1" s="1"/>
  <c r="DY113" i="1" s="1"/>
  <c r="DZ113" i="1" s="1"/>
  <c r="EA113" i="1" s="1"/>
  <c r="EB113" i="1" s="1"/>
  <c r="EC113" i="1" s="1"/>
  <c r="ED113" i="1" s="1"/>
  <c r="EE113" i="1" s="1"/>
  <c r="EF113" i="1" s="1"/>
  <c r="EG113" i="1" s="1"/>
  <c r="EH113" i="1" s="1"/>
  <c r="EI113" i="1" s="1"/>
  <c r="EJ113" i="1" s="1"/>
  <c r="EK113" i="1" s="1"/>
  <c r="EL113" i="1" s="1"/>
  <c r="EM113" i="1" s="1"/>
  <c r="EN113" i="1" s="1"/>
  <c r="EO113" i="1" s="1"/>
  <c r="EP113" i="1" s="1"/>
  <c r="EQ113" i="1" s="1"/>
  <c r="ER113" i="1" s="1"/>
  <c r="ES113" i="1" s="1"/>
  <c r="ET113" i="1" s="1"/>
  <c r="EU113" i="1" s="1"/>
  <c r="EV113" i="1" s="1"/>
  <c r="EW113" i="1" s="1"/>
  <c r="EX113" i="1" s="1"/>
  <c r="EY113" i="1" s="1"/>
  <c r="EZ113" i="1" s="1"/>
  <c r="FA113" i="1" s="1"/>
  <c r="FB113" i="1" s="1"/>
  <c r="FC113" i="1" s="1"/>
  <c r="FD113" i="1" s="1"/>
  <c r="FE113" i="1" s="1"/>
  <c r="FF113" i="1" s="1"/>
  <c r="FG113" i="1" s="1"/>
  <c r="FH113" i="1" s="1"/>
  <c r="FI113" i="1" s="1"/>
  <c r="FJ113" i="1" s="1"/>
  <c r="FK113" i="1" s="1"/>
  <c r="FL113" i="1" s="1"/>
  <c r="FM113" i="1" s="1"/>
  <c r="FN113" i="1" s="1"/>
  <c r="FO113" i="1" s="1"/>
  <c r="FP113" i="1" s="1"/>
  <c r="FQ113" i="1" s="1"/>
  <c r="FR113" i="1" s="1"/>
  <c r="FS113" i="1" s="1"/>
  <c r="FT113" i="1" s="1"/>
  <c r="FU113" i="1" s="1"/>
  <c r="FV113" i="1" s="1"/>
  <c r="FW113" i="1" s="1"/>
  <c r="FX113" i="1" s="1"/>
  <c r="FY113" i="1" s="1"/>
  <c r="FZ113" i="1" s="1"/>
  <c r="GA113" i="1" s="1"/>
  <c r="GB113" i="1" s="1"/>
  <c r="GC113" i="1" s="1"/>
  <c r="GD113" i="1" s="1"/>
  <c r="GE113" i="1" s="1"/>
  <c r="GF113" i="1" s="1"/>
  <c r="GG113" i="1" s="1"/>
  <c r="GH113" i="1" s="1"/>
  <c r="GI113" i="1" s="1"/>
  <c r="GJ113" i="1" s="1"/>
  <c r="GK113" i="1" s="1"/>
  <c r="GL113" i="1" s="1"/>
  <c r="GM113" i="1" s="1"/>
  <c r="GN113" i="1" s="1"/>
  <c r="GO113" i="1" s="1"/>
  <c r="GP113" i="1" s="1"/>
  <c r="GQ113" i="1" s="1"/>
  <c r="GR113" i="1" s="1"/>
  <c r="GS113" i="1" s="1"/>
  <c r="GT113" i="1" s="1"/>
  <c r="GU113" i="1" s="1"/>
  <c r="GV113" i="1" s="1"/>
  <c r="GW113" i="1" s="1"/>
  <c r="GX113" i="1" s="1"/>
  <c r="GY113" i="1" s="1"/>
  <c r="GZ113" i="1" s="1"/>
  <c r="HA113" i="1" s="1"/>
  <c r="HB113" i="1" s="1"/>
  <c r="HC113" i="1" s="1"/>
  <c r="HD113" i="1" s="1"/>
  <c r="HE113" i="1" s="1"/>
  <c r="HF113" i="1" s="1"/>
  <c r="HG113" i="1" s="1"/>
  <c r="HH113" i="1" s="1"/>
  <c r="HI113" i="1" s="1"/>
  <c r="HJ113" i="1" s="1"/>
  <c r="DR311" i="1"/>
  <c r="DR312" i="1"/>
  <c r="DR128" i="1"/>
  <c r="DS128" i="1" s="1"/>
  <c r="DR129" i="1"/>
  <c r="DR256" i="1"/>
  <c r="DR171" i="1"/>
  <c r="DR170" i="1"/>
  <c r="DR247" i="1"/>
  <c r="DR174" i="1"/>
  <c r="DS253" i="1" l="1"/>
  <c r="DS254" i="1"/>
  <c r="DS218" i="1"/>
  <c r="DS235" i="1"/>
  <c r="DS247" i="1"/>
  <c r="DS249" i="1"/>
  <c r="DS177" i="1"/>
  <c r="DS217" i="1"/>
  <c r="DT218" i="1" s="1"/>
  <c r="DS315" i="1"/>
  <c r="DS161" i="1"/>
  <c r="DS199" i="1"/>
  <c r="DS228" i="1"/>
  <c r="DS320" i="1"/>
  <c r="DT321" i="1" s="1"/>
  <c r="DS221" i="1"/>
  <c r="DS251" i="1"/>
  <c r="DS236" i="1"/>
  <c r="DS252" i="1"/>
  <c r="DS197" i="1"/>
  <c r="DS230" i="1"/>
  <c r="DT273" i="1"/>
  <c r="DS207" i="1"/>
  <c r="DS209" i="1"/>
  <c r="DS314" i="1"/>
  <c r="DS276" i="1"/>
  <c r="DS198" i="1"/>
  <c r="DS307" i="1"/>
  <c r="DS119" i="1"/>
  <c r="DS313" i="1"/>
  <c r="DS179" i="1"/>
  <c r="DS318" i="1"/>
  <c r="DS214" i="1"/>
  <c r="DS317" i="1"/>
  <c r="DS216" i="1"/>
  <c r="DT322" i="1"/>
  <c r="DS300" i="1"/>
  <c r="DS296" i="1"/>
  <c r="DT133" i="1"/>
  <c r="DS316" i="1"/>
  <c r="DS211" i="1"/>
  <c r="DS151" i="1"/>
  <c r="DS202" i="1"/>
  <c r="DS294" i="1"/>
  <c r="DS215" i="1"/>
  <c r="DS223" i="1"/>
  <c r="DS319" i="1"/>
  <c r="DS295" i="1"/>
  <c r="DS213" i="1"/>
  <c r="DT272" i="1"/>
  <c r="DS293" i="1"/>
  <c r="DT292" i="1" s="1"/>
  <c r="DS183" i="1"/>
  <c r="DS238" i="1"/>
  <c r="DS146" i="1"/>
  <c r="DT136" i="1"/>
  <c r="DU136" i="1" s="1"/>
  <c r="DT137" i="1"/>
  <c r="DS185" i="1"/>
  <c r="DS190" i="1"/>
  <c r="DT263" i="1"/>
  <c r="DT132" i="1"/>
  <c r="DS275" i="1"/>
  <c r="DT274" i="1" s="1"/>
  <c r="DS181" i="1"/>
  <c r="DT134" i="1"/>
  <c r="DT265" i="1"/>
  <c r="DS303" i="1"/>
  <c r="DS289" i="1"/>
  <c r="DT290" i="1" s="1"/>
  <c r="DS287" i="1"/>
  <c r="DS277" i="1"/>
  <c r="DS159" i="1"/>
  <c r="DS288" i="1"/>
  <c r="DS187" i="1"/>
  <c r="DS210" i="1"/>
  <c r="DS309" i="1"/>
  <c r="DS305" i="1"/>
  <c r="DS232" i="1"/>
  <c r="DS184" i="1"/>
  <c r="DS279" i="1"/>
  <c r="DS160" i="1"/>
  <c r="DS243" i="1"/>
  <c r="DS172" i="1"/>
  <c r="DS308" i="1"/>
  <c r="DS174" i="1"/>
  <c r="DS166" i="1"/>
  <c r="DT267" i="1"/>
  <c r="DS280" i="1"/>
  <c r="DS278" i="1"/>
  <c r="DS189" i="1"/>
  <c r="DS239" i="1"/>
  <c r="DS192" i="1"/>
  <c r="DS182" i="1"/>
  <c r="DS225" i="1"/>
  <c r="DS163" i="1"/>
  <c r="DS178" i="1"/>
  <c r="DS155" i="1"/>
  <c r="DS259" i="1"/>
  <c r="DS170" i="1"/>
  <c r="DS311" i="1"/>
  <c r="DS208" i="1"/>
  <c r="DS157" i="1"/>
  <c r="DS205" i="1"/>
  <c r="DS306" i="1"/>
  <c r="DS227" i="1"/>
  <c r="DT269" i="1"/>
  <c r="DS126" i="1"/>
  <c r="DS301" i="1"/>
  <c r="DS241" i="1"/>
  <c r="DS284" i="1"/>
  <c r="DS212" i="1"/>
  <c r="DS256" i="1"/>
  <c r="DS220" i="1"/>
  <c r="DT220" i="1" s="1"/>
  <c r="DS123" i="1"/>
  <c r="DS200" i="1"/>
  <c r="DS260" i="1"/>
  <c r="DT261" i="1" s="1"/>
  <c r="DS224" i="1"/>
  <c r="DS122" i="1"/>
  <c r="DT122" i="1" s="1"/>
  <c r="DS164" i="1"/>
  <c r="F115" i="25"/>
  <c r="G115" i="25" s="1"/>
  <c r="B115" i="25"/>
  <c r="E115" i="25"/>
  <c r="C115" i="25"/>
  <c r="A115" i="25"/>
  <c r="HK113" i="1"/>
  <c r="K115" i="25" s="1"/>
  <c r="D115" i="25"/>
  <c r="DS114" i="1"/>
  <c r="DT114" i="1" s="1"/>
  <c r="DU114" i="1" s="1"/>
  <c r="DV114" i="1" s="1"/>
  <c r="DW114" i="1" s="1"/>
  <c r="DX114" i="1" s="1"/>
  <c r="DY114" i="1" s="1"/>
  <c r="DZ114" i="1" s="1"/>
  <c r="EA114" i="1" s="1"/>
  <c r="EB114" i="1" s="1"/>
  <c r="EC114" i="1" s="1"/>
  <c r="ED114" i="1" s="1"/>
  <c r="EE114" i="1" s="1"/>
  <c r="EF114" i="1" s="1"/>
  <c r="EG114" i="1" s="1"/>
  <c r="EH114" i="1" s="1"/>
  <c r="EI114" i="1" s="1"/>
  <c r="EJ114" i="1" s="1"/>
  <c r="EK114" i="1" s="1"/>
  <c r="EL114" i="1" s="1"/>
  <c r="EM114" i="1" s="1"/>
  <c r="EN114" i="1" s="1"/>
  <c r="EO114" i="1" s="1"/>
  <c r="EP114" i="1" s="1"/>
  <c r="EQ114" i="1" s="1"/>
  <c r="ER114" i="1" s="1"/>
  <c r="ES114" i="1" s="1"/>
  <c r="ET114" i="1" s="1"/>
  <c r="EU114" i="1" s="1"/>
  <c r="EV114" i="1" s="1"/>
  <c r="EW114" i="1" s="1"/>
  <c r="EX114" i="1" s="1"/>
  <c r="EY114" i="1" s="1"/>
  <c r="EZ114" i="1" s="1"/>
  <c r="FA114" i="1" s="1"/>
  <c r="FB114" i="1" s="1"/>
  <c r="FC114" i="1" s="1"/>
  <c r="FD114" i="1" s="1"/>
  <c r="FE114" i="1" s="1"/>
  <c r="FF114" i="1" s="1"/>
  <c r="FG114" i="1" s="1"/>
  <c r="FH114" i="1" s="1"/>
  <c r="FI114" i="1" s="1"/>
  <c r="FJ114" i="1" s="1"/>
  <c r="FK114" i="1" s="1"/>
  <c r="FL114" i="1" s="1"/>
  <c r="FM114" i="1" s="1"/>
  <c r="FN114" i="1" s="1"/>
  <c r="FO114" i="1" s="1"/>
  <c r="FP114" i="1" s="1"/>
  <c r="FQ114" i="1" s="1"/>
  <c r="FR114" i="1" s="1"/>
  <c r="FS114" i="1" s="1"/>
  <c r="FT114" i="1" s="1"/>
  <c r="FU114" i="1" s="1"/>
  <c r="FV114" i="1" s="1"/>
  <c r="FW114" i="1" s="1"/>
  <c r="FX114" i="1" s="1"/>
  <c r="FY114" i="1" s="1"/>
  <c r="FZ114" i="1" s="1"/>
  <c r="GA114" i="1" s="1"/>
  <c r="GB114" i="1" s="1"/>
  <c r="GC114" i="1" s="1"/>
  <c r="GD114" i="1" s="1"/>
  <c r="GE114" i="1" s="1"/>
  <c r="GF114" i="1" s="1"/>
  <c r="GG114" i="1" s="1"/>
  <c r="GH114" i="1" s="1"/>
  <c r="GI114" i="1" s="1"/>
  <c r="GJ114" i="1" s="1"/>
  <c r="GK114" i="1" s="1"/>
  <c r="GL114" i="1" s="1"/>
  <c r="GM114" i="1" s="1"/>
  <c r="GN114" i="1" s="1"/>
  <c r="GO114" i="1" s="1"/>
  <c r="GP114" i="1" s="1"/>
  <c r="GQ114" i="1" s="1"/>
  <c r="GR114" i="1" s="1"/>
  <c r="GS114" i="1" s="1"/>
  <c r="GT114" i="1" s="1"/>
  <c r="GU114" i="1" s="1"/>
  <c r="GV114" i="1" s="1"/>
  <c r="GW114" i="1" s="1"/>
  <c r="GX114" i="1" s="1"/>
  <c r="GY114" i="1" s="1"/>
  <c r="GZ114" i="1" s="1"/>
  <c r="HA114" i="1" s="1"/>
  <c r="HB114" i="1" s="1"/>
  <c r="HC114" i="1" s="1"/>
  <c r="HD114" i="1" s="1"/>
  <c r="HE114" i="1" s="1"/>
  <c r="HF114" i="1" s="1"/>
  <c r="HG114" i="1" s="1"/>
  <c r="HH114" i="1" s="1"/>
  <c r="HI114" i="1" s="1"/>
  <c r="HJ114" i="1" s="1"/>
  <c r="DS115" i="1"/>
  <c r="DS242" i="1"/>
  <c r="DS125" i="1"/>
  <c r="DT125" i="1" s="1"/>
  <c r="DS153" i="1"/>
  <c r="DS152" i="1"/>
  <c r="DS285" i="1"/>
  <c r="DS286" i="1"/>
  <c r="DS203" i="1"/>
  <c r="DT266" i="1"/>
  <c r="DS237" i="1"/>
  <c r="DS147" i="1"/>
  <c r="DS154" i="1"/>
  <c r="DS165" i="1"/>
  <c r="DS116" i="1"/>
  <c r="DS173" i="1"/>
  <c r="DS298" i="1"/>
  <c r="DS297" i="1"/>
  <c r="DS175" i="1"/>
  <c r="DS299" i="1"/>
  <c r="DS193" i="1"/>
  <c r="DT264" i="1"/>
  <c r="DS195" i="1"/>
  <c r="DS196" i="1"/>
  <c r="DT270" i="1"/>
  <c r="DT271" i="1"/>
  <c r="DS231" i="1"/>
  <c r="DS186" i="1"/>
  <c r="DS118" i="1"/>
  <c r="DT118" i="1" s="1"/>
  <c r="DS162" i="1"/>
  <c r="DS168" i="1"/>
  <c r="DS169" i="1"/>
  <c r="DS245" i="1"/>
  <c r="DS246" i="1"/>
  <c r="DS244" i="1"/>
  <c r="DS248" i="1"/>
  <c r="DT248" i="1" s="1"/>
  <c r="DS120" i="1"/>
  <c r="DS156" i="1"/>
  <c r="DS145" i="1"/>
  <c r="DT145" i="1" s="1"/>
  <c r="DS240" i="1"/>
  <c r="DS206" i="1"/>
  <c r="DS167" i="1"/>
  <c r="DS204" i="1"/>
  <c r="DS226" i="1"/>
  <c r="DS310" i="1"/>
  <c r="DS176" i="1"/>
  <c r="DS258" i="1"/>
  <c r="DS142" i="1"/>
  <c r="DT142" i="1" s="1"/>
  <c r="DU142" i="1" s="1"/>
  <c r="DV142" i="1" s="1"/>
  <c r="DW142" i="1" s="1"/>
  <c r="DX142" i="1" s="1"/>
  <c r="DS143" i="1"/>
  <c r="DS255" i="1"/>
  <c r="DS222" i="1"/>
  <c r="DS127" i="1"/>
  <c r="DT127" i="1" s="1"/>
  <c r="DS171" i="1"/>
  <c r="DS129" i="1"/>
  <c r="DT129" i="1" s="1"/>
  <c r="DS130" i="1"/>
  <c r="DS149" i="1"/>
  <c r="DS150" i="1"/>
  <c r="DS188" i="1"/>
  <c r="DS250" i="1"/>
  <c r="DS281" i="1"/>
  <c r="DS282" i="1"/>
  <c r="DS229" i="1"/>
  <c r="DT291" i="1"/>
  <c r="DT268" i="1"/>
  <c r="DS312" i="1"/>
  <c r="DS148" i="1"/>
  <c r="DS158" i="1"/>
  <c r="DS257" i="1"/>
  <c r="DS304" i="1"/>
  <c r="DS191" i="1"/>
  <c r="DS302" i="1"/>
  <c r="DT302" i="1" s="1"/>
  <c r="DS180" i="1"/>
  <c r="DS194" i="1"/>
  <c r="DS201" i="1"/>
  <c r="DS233" i="1"/>
  <c r="DS234" i="1"/>
  <c r="DT262" i="1"/>
  <c r="DS283" i="1"/>
  <c r="DT253" i="1" l="1"/>
  <c r="DT212" i="1"/>
  <c r="DT236" i="1"/>
  <c r="DT319" i="1"/>
  <c r="DT177" i="1"/>
  <c r="DT315" i="1"/>
  <c r="DT180" i="1"/>
  <c r="DT208" i="1"/>
  <c r="DT275" i="1"/>
  <c r="DU274" i="1" s="1"/>
  <c r="DT252" i="1"/>
  <c r="DT314" i="1"/>
  <c r="DT198" i="1"/>
  <c r="DT312" i="1"/>
  <c r="DT199" i="1"/>
  <c r="DT120" i="1"/>
  <c r="DT229" i="1"/>
  <c r="DT201" i="1"/>
  <c r="DU264" i="1"/>
  <c r="DT293" i="1"/>
  <c r="DU292" i="1" s="1"/>
  <c r="DT231" i="1"/>
  <c r="DT306" i="1"/>
  <c r="DT215" i="1"/>
  <c r="DT294" i="1"/>
  <c r="DT178" i="1"/>
  <c r="DT317" i="1"/>
  <c r="DU134" i="1"/>
  <c r="DT182" i="1"/>
  <c r="DU266" i="1"/>
  <c r="DT216" i="1"/>
  <c r="DT217" i="1"/>
  <c r="DT210" i="1"/>
  <c r="DT316" i="1"/>
  <c r="DT318" i="1"/>
  <c r="DU318" i="1" s="1"/>
  <c r="DT304" i="1"/>
  <c r="DT186" i="1"/>
  <c r="DT295" i="1"/>
  <c r="DT310" i="1"/>
  <c r="DT222" i="1"/>
  <c r="DT213" i="1"/>
  <c r="DT214" i="1"/>
  <c r="DU268" i="1"/>
  <c r="DT276" i="1"/>
  <c r="DT308" i="1"/>
  <c r="DT173" i="1"/>
  <c r="DT278" i="1"/>
  <c r="DT288" i="1"/>
  <c r="DT184" i="1"/>
  <c r="DT160" i="1"/>
  <c r="DT162" i="1"/>
  <c r="DT320" i="1"/>
  <c r="DU321" i="1" s="1"/>
  <c r="DT211" i="1"/>
  <c r="DU137" i="1"/>
  <c r="DV137" i="1" s="1"/>
  <c r="DU138" i="1"/>
  <c r="DU133" i="1"/>
  <c r="DU135" i="1"/>
  <c r="DT171" i="1"/>
  <c r="DT277" i="1"/>
  <c r="DT226" i="1"/>
  <c r="DT255" i="1"/>
  <c r="DT289" i="1"/>
  <c r="DU290" i="1" s="1"/>
  <c r="DT280" i="1"/>
  <c r="DT307" i="1"/>
  <c r="DT183" i="1"/>
  <c r="DT188" i="1"/>
  <c r="DT124" i="1"/>
  <c r="DT279" i="1"/>
  <c r="DT260" i="1"/>
  <c r="DU261" i="1" s="1"/>
  <c r="DT219" i="1"/>
  <c r="DU219" i="1" s="1"/>
  <c r="DT209" i="1"/>
  <c r="DT165" i="1"/>
  <c r="DT191" i="1"/>
  <c r="DT242" i="1"/>
  <c r="DT194" i="1"/>
  <c r="DT257" i="1"/>
  <c r="DT206" i="1"/>
  <c r="DT240" i="1"/>
  <c r="DT161" i="1"/>
  <c r="DT204" i="1"/>
  <c r="DT156" i="1"/>
  <c r="DT175" i="1"/>
  <c r="DT224" i="1"/>
  <c r="DT228" i="1"/>
  <c r="DT239" i="1"/>
  <c r="DU267" i="1"/>
  <c r="DT117" i="1"/>
  <c r="DT181" i="1"/>
  <c r="DT148" i="1"/>
  <c r="DT254" i="1"/>
  <c r="DT192" i="1"/>
  <c r="DU320" i="1"/>
  <c r="DT246" i="1"/>
  <c r="DT170" i="1"/>
  <c r="DT163" i="1"/>
  <c r="DT282" i="1"/>
  <c r="DU322" i="1"/>
  <c r="DT153" i="1"/>
  <c r="DT168" i="1"/>
  <c r="DT185" i="1"/>
  <c r="DT223" i="1"/>
  <c r="DT225" i="1"/>
  <c r="DT309" i="1"/>
  <c r="DT313" i="1"/>
  <c r="DT299" i="1"/>
  <c r="DT115" i="1"/>
  <c r="DU115" i="1" s="1"/>
  <c r="DV115" i="1" s="1"/>
  <c r="DW115" i="1" s="1"/>
  <c r="DX115" i="1" s="1"/>
  <c r="DY115" i="1" s="1"/>
  <c r="DZ115" i="1" s="1"/>
  <c r="EA115" i="1" s="1"/>
  <c r="EB115" i="1" s="1"/>
  <c r="EC115" i="1" s="1"/>
  <c r="ED115" i="1" s="1"/>
  <c r="EE115" i="1" s="1"/>
  <c r="EF115" i="1" s="1"/>
  <c r="EG115" i="1" s="1"/>
  <c r="EH115" i="1" s="1"/>
  <c r="EI115" i="1" s="1"/>
  <c r="EJ115" i="1" s="1"/>
  <c r="EK115" i="1" s="1"/>
  <c r="EL115" i="1" s="1"/>
  <c r="EM115" i="1" s="1"/>
  <c r="EN115" i="1" s="1"/>
  <c r="EO115" i="1" s="1"/>
  <c r="EP115" i="1" s="1"/>
  <c r="EQ115" i="1" s="1"/>
  <c r="ER115" i="1" s="1"/>
  <c r="ES115" i="1" s="1"/>
  <c r="ET115" i="1" s="1"/>
  <c r="EU115" i="1" s="1"/>
  <c r="EV115" i="1" s="1"/>
  <c r="EW115" i="1" s="1"/>
  <c r="EX115" i="1" s="1"/>
  <c r="EY115" i="1" s="1"/>
  <c r="EZ115" i="1" s="1"/>
  <c r="FA115" i="1" s="1"/>
  <c r="FB115" i="1" s="1"/>
  <c r="FC115" i="1" s="1"/>
  <c r="FD115" i="1" s="1"/>
  <c r="FE115" i="1" s="1"/>
  <c r="FF115" i="1" s="1"/>
  <c r="FG115" i="1" s="1"/>
  <c r="FH115" i="1" s="1"/>
  <c r="FI115" i="1" s="1"/>
  <c r="FJ115" i="1" s="1"/>
  <c r="FK115" i="1" s="1"/>
  <c r="FL115" i="1" s="1"/>
  <c r="FM115" i="1" s="1"/>
  <c r="FN115" i="1" s="1"/>
  <c r="FO115" i="1" s="1"/>
  <c r="FP115" i="1" s="1"/>
  <c r="FQ115" i="1" s="1"/>
  <c r="FR115" i="1" s="1"/>
  <c r="FS115" i="1" s="1"/>
  <c r="FT115" i="1" s="1"/>
  <c r="FU115" i="1" s="1"/>
  <c r="FV115" i="1" s="1"/>
  <c r="FW115" i="1" s="1"/>
  <c r="FX115" i="1" s="1"/>
  <c r="FY115" i="1" s="1"/>
  <c r="FZ115" i="1" s="1"/>
  <c r="GA115" i="1" s="1"/>
  <c r="GB115" i="1" s="1"/>
  <c r="GC115" i="1" s="1"/>
  <c r="GD115" i="1" s="1"/>
  <c r="GE115" i="1" s="1"/>
  <c r="GF115" i="1" s="1"/>
  <c r="GG115" i="1" s="1"/>
  <c r="GH115" i="1" s="1"/>
  <c r="GI115" i="1" s="1"/>
  <c r="GJ115" i="1" s="1"/>
  <c r="GK115" i="1" s="1"/>
  <c r="GL115" i="1" s="1"/>
  <c r="GM115" i="1" s="1"/>
  <c r="GN115" i="1" s="1"/>
  <c r="GO115" i="1" s="1"/>
  <c r="GP115" i="1" s="1"/>
  <c r="GQ115" i="1" s="1"/>
  <c r="GR115" i="1" s="1"/>
  <c r="GS115" i="1" s="1"/>
  <c r="GT115" i="1" s="1"/>
  <c r="GU115" i="1" s="1"/>
  <c r="GV115" i="1" s="1"/>
  <c r="GW115" i="1" s="1"/>
  <c r="GX115" i="1" s="1"/>
  <c r="GY115" i="1" s="1"/>
  <c r="GZ115" i="1" s="1"/>
  <c r="HA115" i="1" s="1"/>
  <c r="HB115" i="1" s="1"/>
  <c r="HC115" i="1" s="1"/>
  <c r="HD115" i="1" s="1"/>
  <c r="HE115" i="1" s="1"/>
  <c r="HF115" i="1" s="1"/>
  <c r="HG115" i="1" s="1"/>
  <c r="HH115" i="1" s="1"/>
  <c r="HI115" i="1" s="1"/>
  <c r="HJ115" i="1" s="1"/>
  <c r="D117" i="25" s="1"/>
  <c r="DT234" i="1"/>
  <c r="DT244" i="1"/>
  <c r="DT297" i="1"/>
  <c r="F116" i="25"/>
  <c r="G116" i="25" s="1"/>
  <c r="B116" i="25"/>
  <c r="E116" i="25"/>
  <c r="A116" i="25"/>
  <c r="D116" i="25"/>
  <c r="C116" i="25"/>
  <c r="HK114" i="1"/>
  <c r="K116" i="25" s="1"/>
  <c r="DT164" i="1"/>
  <c r="DT189" i="1"/>
  <c r="DT233" i="1"/>
  <c r="DT281" i="1"/>
  <c r="DT150" i="1"/>
  <c r="DT151" i="1"/>
  <c r="DT258" i="1"/>
  <c r="DU271" i="1"/>
  <c r="DU272" i="1"/>
  <c r="DT285" i="1"/>
  <c r="DT256" i="1"/>
  <c r="DT303" i="1"/>
  <c r="DT149" i="1"/>
  <c r="DT301" i="1"/>
  <c r="DU273" i="1"/>
  <c r="DU270" i="1"/>
  <c r="DU265" i="1"/>
  <c r="DT298" i="1"/>
  <c r="DT152" i="1"/>
  <c r="DT166" i="1"/>
  <c r="DT126" i="1"/>
  <c r="DU126" i="1" s="1"/>
  <c r="DT119" i="1"/>
  <c r="DU119" i="1" s="1"/>
  <c r="DT241" i="1"/>
  <c r="DT286" i="1"/>
  <c r="DT287" i="1"/>
  <c r="DT259" i="1"/>
  <c r="DT196" i="1"/>
  <c r="DT197" i="1"/>
  <c r="DT193" i="1"/>
  <c r="DT296" i="1"/>
  <c r="DT179" i="1"/>
  <c r="DT311" i="1"/>
  <c r="DU311" i="1" s="1"/>
  <c r="DT128" i="1"/>
  <c r="DU128" i="1" s="1"/>
  <c r="DT158" i="1"/>
  <c r="DT159" i="1"/>
  <c r="DT283" i="1"/>
  <c r="DT300" i="1"/>
  <c r="DT305" i="1"/>
  <c r="DT174" i="1"/>
  <c r="DU269" i="1"/>
  <c r="DT195" i="1"/>
  <c r="DT221" i="1"/>
  <c r="DT116" i="1"/>
  <c r="DT154" i="1"/>
  <c r="DT243" i="1"/>
  <c r="DT157" i="1"/>
  <c r="DT155" i="1"/>
  <c r="DT230" i="1"/>
  <c r="DT143" i="1"/>
  <c r="DU143" i="1" s="1"/>
  <c r="DV143" i="1" s="1"/>
  <c r="DW143" i="1" s="1"/>
  <c r="DX143" i="1" s="1"/>
  <c r="DY143" i="1" s="1"/>
  <c r="DT144" i="1"/>
  <c r="DT207" i="1"/>
  <c r="DT205" i="1"/>
  <c r="DU262" i="1"/>
  <c r="DU263" i="1"/>
  <c r="DT250" i="1"/>
  <c r="DT251" i="1"/>
  <c r="DT247" i="1"/>
  <c r="DT245" i="1"/>
  <c r="DT202" i="1"/>
  <c r="DT147" i="1"/>
  <c r="DT203" i="1"/>
  <c r="DT232" i="1"/>
  <c r="DT187" i="1"/>
  <c r="DT123" i="1"/>
  <c r="DU123" i="1" s="1"/>
  <c r="DT130" i="1"/>
  <c r="DU130" i="1" s="1"/>
  <c r="DT131" i="1"/>
  <c r="DT176" i="1"/>
  <c r="DT200" i="1"/>
  <c r="DU291" i="1"/>
  <c r="DT167" i="1"/>
  <c r="DT169" i="1"/>
  <c r="DT284" i="1"/>
  <c r="DT249" i="1"/>
  <c r="DT238" i="1"/>
  <c r="DT237" i="1"/>
  <c r="DT121" i="1"/>
  <c r="DT227" i="1"/>
  <c r="DT235" i="1"/>
  <c r="DT172" i="1"/>
  <c r="DT190" i="1"/>
  <c r="DT146" i="1"/>
  <c r="DU121" i="1" l="1"/>
  <c r="DU275" i="1"/>
  <c r="DU303" i="1"/>
  <c r="DU313" i="1"/>
  <c r="DU253" i="1"/>
  <c r="DU216" i="1"/>
  <c r="DU230" i="1"/>
  <c r="DU172" i="1"/>
  <c r="DV267" i="1"/>
  <c r="DU316" i="1"/>
  <c r="DU245" i="1"/>
  <c r="DV135" i="1"/>
  <c r="DU211" i="1"/>
  <c r="DU293" i="1"/>
  <c r="DV292" i="1" s="1"/>
  <c r="DU217" i="1"/>
  <c r="DU163" i="1"/>
  <c r="DV265" i="1"/>
  <c r="DU162" i="1"/>
  <c r="DU209" i="1"/>
  <c r="DU294" i="1"/>
  <c r="DU315" i="1"/>
  <c r="DU227" i="1"/>
  <c r="DU256" i="1"/>
  <c r="DU179" i="1"/>
  <c r="DU181" i="1"/>
  <c r="DU185" i="1"/>
  <c r="DU277" i="1"/>
  <c r="DU218" i="1"/>
  <c r="DU212" i="1"/>
  <c r="DU215" i="1"/>
  <c r="DV216" i="1" s="1"/>
  <c r="DU317" i="1"/>
  <c r="DU214" i="1"/>
  <c r="DU213" i="1"/>
  <c r="DU298" i="1"/>
  <c r="DU319" i="1"/>
  <c r="DU235" i="1"/>
  <c r="DU243" i="1"/>
  <c r="DU307" i="1"/>
  <c r="DU161" i="1"/>
  <c r="DU174" i="1"/>
  <c r="DU201" i="1"/>
  <c r="DU125" i="1"/>
  <c r="DU312" i="1"/>
  <c r="DU309" i="1"/>
  <c r="DU279" i="1"/>
  <c r="DU176" i="1"/>
  <c r="DU300" i="1"/>
  <c r="DU184" i="1"/>
  <c r="DU241" i="1"/>
  <c r="DU276" i="1"/>
  <c r="DV321" i="1"/>
  <c r="DU210" i="1"/>
  <c r="DU281" i="1"/>
  <c r="DU289" i="1"/>
  <c r="DV290" i="1" s="1"/>
  <c r="DV322" i="1"/>
  <c r="DU224" i="1"/>
  <c r="DU278" i="1"/>
  <c r="DU247" i="1"/>
  <c r="DU190" i="1"/>
  <c r="DU148" i="1"/>
  <c r="DU183" i="1"/>
  <c r="DU187" i="1"/>
  <c r="DU205" i="1"/>
  <c r="DU310" i="1"/>
  <c r="DV134" i="1"/>
  <c r="DU254" i="1"/>
  <c r="DV136" i="1"/>
  <c r="DV139" i="1"/>
  <c r="DV138" i="1"/>
  <c r="DW138" i="1" s="1"/>
  <c r="DU255" i="1"/>
  <c r="DU182" i="1"/>
  <c r="DU314" i="1"/>
  <c r="DU164" i="1"/>
  <c r="DU249" i="1"/>
  <c r="DU193" i="1"/>
  <c r="DU167" i="1"/>
  <c r="DU225" i="1"/>
  <c r="DU223" i="1"/>
  <c r="DV291" i="1"/>
  <c r="DV273" i="1"/>
  <c r="DU124" i="1"/>
  <c r="DV124" i="1" s="1"/>
  <c r="DU308" i="1"/>
  <c r="DU116" i="1"/>
  <c r="DV116" i="1" s="1"/>
  <c r="DW116" i="1" s="1"/>
  <c r="DX116" i="1" s="1"/>
  <c r="DY116" i="1" s="1"/>
  <c r="DZ116" i="1" s="1"/>
  <c r="EA116" i="1" s="1"/>
  <c r="EB116" i="1" s="1"/>
  <c r="EC116" i="1" s="1"/>
  <c r="ED116" i="1" s="1"/>
  <c r="EE116" i="1" s="1"/>
  <c r="EF116" i="1" s="1"/>
  <c r="EG116" i="1" s="1"/>
  <c r="EH116" i="1" s="1"/>
  <c r="EI116" i="1" s="1"/>
  <c r="EJ116" i="1" s="1"/>
  <c r="EK116" i="1" s="1"/>
  <c r="EL116" i="1" s="1"/>
  <c r="EM116" i="1" s="1"/>
  <c r="EN116" i="1" s="1"/>
  <c r="EO116" i="1" s="1"/>
  <c r="EP116" i="1" s="1"/>
  <c r="EQ116" i="1" s="1"/>
  <c r="ER116" i="1" s="1"/>
  <c r="ES116" i="1" s="1"/>
  <c r="ET116" i="1" s="1"/>
  <c r="EU116" i="1" s="1"/>
  <c r="EV116" i="1" s="1"/>
  <c r="EW116" i="1" s="1"/>
  <c r="EX116" i="1" s="1"/>
  <c r="EY116" i="1" s="1"/>
  <c r="EZ116" i="1" s="1"/>
  <c r="FA116" i="1" s="1"/>
  <c r="FB116" i="1" s="1"/>
  <c r="FC116" i="1" s="1"/>
  <c r="FD116" i="1" s="1"/>
  <c r="FE116" i="1" s="1"/>
  <c r="FF116" i="1" s="1"/>
  <c r="FG116" i="1" s="1"/>
  <c r="FH116" i="1" s="1"/>
  <c r="FI116" i="1" s="1"/>
  <c r="FJ116" i="1" s="1"/>
  <c r="FK116" i="1" s="1"/>
  <c r="FL116" i="1" s="1"/>
  <c r="FM116" i="1" s="1"/>
  <c r="FN116" i="1" s="1"/>
  <c r="FO116" i="1" s="1"/>
  <c r="FP116" i="1" s="1"/>
  <c r="FQ116" i="1" s="1"/>
  <c r="FR116" i="1" s="1"/>
  <c r="FS116" i="1" s="1"/>
  <c r="FT116" i="1" s="1"/>
  <c r="FU116" i="1" s="1"/>
  <c r="FV116" i="1" s="1"/>
  <c r="FW116" i="1" s="1"/>
  <c r="FX116" i="1" s="1"/>
  <c r="FY116" i="1" s="1"/>
  <c r="FZ116" i="1" s="1"/>
  <c r="GA116" i="1" s="1"/>
  <c r="GB116" i="1" s="1"/>
  <c r="GC116" i="1" s="1"/>
  <c r="GD116" i="1" s="1"/>
  <c r="GE116" i="1" s="1"/>
  <c r="GF116" i="1" s="1"/>
  <c r="GG116" i="1" s="1"/>
  <c r="GH116" i="1" s="1"/>
  <c r="GI116" i="1" s="1"/>
  <c r="GJ116" i="1" s="1"/>
  <c r="GK116" i="1" s="1"/>
  <c r="GL116" i="1" s="1"/>
  <c r="GM116" i="1" s="1"/>
  <c r="GN116" i="1" s="1"/>
  <c r="GO116" i="1" s="1"/>
  <c r="GP116" i="1" s="1"/>
  <c r="GQ116" i="1" s="1"/>
  <c r="GR116" i="1" s="1"/>
  <c r="GS116" i="1" s="1"/>
  <c r="GT116" i="1" s="1"/>
  <c r="GU116" i="1" s="1"/>
  <c r="GV116" i="1" s="1"/>
  <c r="GW116" i="1" s="1"/>
  <c r="GX116" i="1" s="1"/>
  <c r="GY116" i="1" s="1"/>
  <c r="GZ116" i="1" s="1"/>
  <c r="HA116" i="1" s="1"/>
  <c r="HB116" i="1" s="1"/>
  <c r="HC116" i="1" s="1"/>
  <c r="HD116" i="1" s="1"/>
  <c r="HE116" i="1" s="1"/>
  <c r="HF116" i="1" s="1"/>
  <c r="HG116" i="1" s="1"/>
  <c r="HH116" i="1" s="1"/>
  <c r="HI116" i="1" s="1"/>
  <c r="HJ116" i="1" s="1"/>
  <c r="D118" i="25" s="1"/>
  <c r="DU169" i="1"/>
  <c r="DU204" i="1"/>
  <c r="DU304" i="1"/>
  <c r="DU280" i="1"/>
  <c r="DU178" i="1"/>
  <c r="DU180" i="1"/>
  <c r="DV264" i="1"/>
  <c r="DU257" i="1"/>
  <c r="DU237" i="1"/>
  <c r="DU129" i="1"/>
  <c r="DV129" i="1" s="1"/>
  <c r="DU156" i="1"/>
  <c r="DU286" i="1"/>
  <c r="HK115" i="1"/>
  <c r="K117" i="25" s="1"/>
  <c r="DU171" i="1"/>
  <c r="DU195" i="1"/>
  <c r="F117" i="25"/>
  <c r="G117" i="25" s="1"/>
  <c r="E117" i="25"/>
  <c r="DV269" i="1"/>
  <c r="A117" i="25"/>
  <c r="DU202" i="1"/>
  <c r="DV268" i="1"/>
  <c r="DU157" i="1"/>
  <c r="DU192" i="1"/>
  <c r="DU240" i="1"/>
  <c r="DV262" i="1"/>
  <c r="DU146" i="1"/>
  <c r="C117" i="25"/>
  <c r="DU302" i="1"/>
  <c r="DU233" i="1"/>
  <c r="B117" i="25"/>
  <c r="DU175" i="1"/>
  <c r="DU144" i="1"/>
  <c r="DV144" i="1" s="1"/>
  <c r="DW144" i="1" s="1"/>
  <c r="DX144" i="1" s="1"/>
  <c r="DY144" i="1" s="1"/>
  <c r="DZ144" i="1" s="1"/>
  <c r="DU154" i="1"/>
  <c r="DU152" i="1"/>
  <c r="DU149" i="1"/>
  <c r="DU127" i="1"/>
  <c r="DV127" i="1" s="1"/>
  <c r="DU159" i="1"/>
  <c r="DU236" i="1"/>
  <c r="DV272" i="1"/>
  <c r="DU238" i="1"/>
  <c r="DU305" i="1"/>
  <c r="DU306" i="1"/>
  <c r="DU244" i="1"/>
  <c r="DU117" i="1"/>
  <c r="DV271" i="1"/>
  <c r="DU231" i="1"/>
  <c r="DU188" i="1"/>
  <c r="DU153" i="1"/>
  <c r="DU166" i="1"/>
  <c r="DU145" i="1"/>
  <c r="DU122" i="1"/>
  <c r="DV122" i="1" s="1"/>
  <c r="DU251" i="1"/>
  <c r="DU252" i="1"/>
  <c r="DU232" i="1"/>
  <c r="DU285" i="1"/>
  <c r="DU284" i="1"/>
  <c r="DU229" i="1"/>
  <c r="DU221" i="1"/>
  <c r="DU220" i="1"/>
  <c r="DU283" i="1"/>
  <c r="DU296" i="1"/>
  <c r="DU295" i="1"/>
  <c r="DU160" i="1"/>
  <c r="DU282" i="1"/>
  <c r="DU177" i="1"/>
  <c r="DV274" i="1"/>
  <c r="DU131" i="1"/>
  <c r="DV131" i="1" s="1"/>
  <c r="DU132" i="1"/>
  <c r="DU170" i="1"/>
  <c r="DU173" i="1"/>
  <c r="DU234" i="1"/>
  <c r="DU301" i="1"/>
  <c r="DU258" i="1"/>
  <c r="DU168" i="1"/>
  <c r="DU200" i="1"/>
  <c r="DU199" i="1"/>
  <c r="DU118" i="1"/>
  <c r="DU250" i="1"/>
  <c r="DU186" i="1"/>
  <c r="DU203" i="1"/>
  <c r="DU191" i="1"/>
  <c r="DU155" i="1"/>
  <c r="DU259" i="1"/>
  <c r="DU260" i="1"/>
  <c r="DU299" i="1"/>
  <c r="DU248" i="1"/>
  <c r="DV266" i="1"/>
  <c r="DU151" i="1"/>
  <c r="DU242" i="1"/>
  <c r="DU147" i="1"/>
  <c r="DU226" i="1"/>
  <c r="DU246" i="1"/>
  <c r="DU197" i="1"/>
  <c r="DU198" i="1"/>
  <c r="DU194" i="1"/>
  <c r="DU206" i="1"/>
  <c r="DU165" i="1"/>
  <c r="DU150" i="1"/>
  <c r="DU189" i="1"/>
  <c r="DU120" i="1"/>
  <c r="DV120" i="1" s="1"/>
  <c r="DU222" i="1"/>
  <c r="DV263" i="1"/>
  <c r="DU207" i="1"/>
  <c r="DU208" i="1"/>
  <c r="DU239" i="1"/>
  <c r="DU158" i="1"/>
  <c r="DU196" i="1"/>
  <c r="DU287" i="1"/>
  <c r="DU288" i="1"/>
  <c r="DV270" i="1"/>
  <c r="DU228" i="1"/>
  <c r="DU297" i="1"/>
  <c r="DV312" i="1" l="1"/>
  <c r="DV123" i="1"/>
  <c r="DW123" i="1" s="1"/>
  <c r="DV253" i="1"/>
  <c r="DV212" i="1"/>
  <c r="DV293" i="1"/>
  <c r="DV210" i="1"/>
  <c r="DV278" i="1"/>
  <c r="DV246" i="1"/>
  <c r="DV276" i="1"/>
  <c r="DV317" i="1"/>
  <c r="DW136" i="1"/>
  <c r="DV219" i="1"/>
  <c r="DV310" i="1"/>
  <c r="DV314" i="1"/>
  <c r="DV217" i="1"/>
  <c r="DV316" i="1"/>
  <c r="DV162" i="1"/>
  <c r="DV244" i="1"/>
  <c r="DV184" i="1"/>
  <c r="DV215" i="1"/>
  <c r="DV304" i="1"/>
  <c r="DV214" i="1"/>
  <c r="DV213" i="1"/>
  <c r="DV318" i="1"/>
  <c r="DV218" i="1"/>
  <c r="DV186" i="1"/>
  <c r="DV226" i="1"/>
  <c r="DV163" i="1"/>
  <c r="DV125" i="1"/>
  <c r="DW125" i="1" s="1"/>
  <c r="DV299" i="1"/>
  <c r="DV320" i="1"/>
  <c r="DW321" i="1" s="1"/>
  <c r="DV315" i="1"/>
  <c r="DV239" i="1"/>
  <c r="DV242" i="1"/>
  <c r="DV319" i="1"/>
  <c r="DV313" i="1"/>
  <c r="DV303" i="1"/>
  <c r="DW322" i="1"/>
  <c r="DV254" i="1"/>
  <c r="DV308" i="1"/>
  <c r="DV281" i="1"/>
  <c r="DV280" i="1"/>
  <c r="DW265" i="1"/>
  <c r="DV175" i="1"/>
  <c r="DW263" i="1"/>
  <c r="DV211" i="1"/>
  <c r="DW137" i="1"/>
  <c r="DX137" i="1" s="1"/>
  <c r="DV256" i="1"/>
  <c r="DV311" i="1"/>
  <c r="DV168" i="1"/>
  <c r="DV309" i="1"/>
  <c r="DV236" i="1"/>
  <c r="DV182" i="1"/>
  <c r="DV275" i="1"/>
  <c r="DW274" i="1" s="1"/>
  <c r="DW135" i="1"/>
  <c r="DX136" i="1" s="1"/>
  <c r="DV277" i="1"/>
  <c r="DV165" i="1"/>
  <c r="DV149" i="1"/>
  <c r="DV191" i="1"/>
  <c r="DV234" i="1"/>
  <c r="DW292" i="1"/>
  <c r="DV224" i="1"/>
  <c r="DV255" i="1"/>
  <c r="DW139" i="1"/>
  <c r="DX139" i="1" s="1"/>
  <c r="DW140" i="1"/>
  <c r="DV301" i="1"/>
  <c r="DV172" i="1"/>
  <c r="DV248" i="1"/>
  <c r="DV170" i="1"/>
  <c r="DV183" i="1"/>
  <c r="DV169" i="1"/>
  <c r="DV160" i="1"/>
  <c r="DV279" i="1"/>
  <c r="DV158" i="1"/>
  <c r="DW291" i="1"/>
  <c r="DV287" i="1"/>
  <c r="DV194" i="1"/>
  <c r="DV203" i="1"/>
  <c r="DV155" i="1"/>
  <c r="DV167" i="1"/>
  <c r="DV179" i="1"/>
  <c r="DV237" i="1"/>
  <c r="DV177" i="1"/>
  <c r="B118" i="25"/>
  <c r="DV189" i="1"/>
  <c r="A118" i="25"/>
  <c r="C118" i="25"/>
  <c r="E118" i="25"/>
  <c r="F118" i="25"/>
  <c r="G118" i="25" s="1"/>
  <c r="DV232" i="1"/>
  <c r="DV153" i="1"/>
  <c r="HK116" i="1"/>
  <c r="K118" i="25" s="1"/>
  <c r="DV164" i="1"/>
  <c r="DV206" i="1"/>
  <c r="DV282" i="1"/>
  <c r="DV128" i="1"/>
  <c r="DW128" i="1" s="1"/>
  <c r="DV241" i="1"/>
  <c r="DV151" i="1"/>
  <c r="DV121" i="1"/>
  <c r="DW121" i="1" s="1"/>
  <c r="DV180" i="1"/>
  <c r="DV181" i="1"/>
  <c r="DV161" i="1"/>
  <c r="DV126" i="1"/>
  <c r="DV200" i="1"/>
  <c r="DV198" i="1"/>
  <c r="DV147" i="1"/>
  <c r="DV229" i="1"/>
  <c r="DV251" i="1"/>
  <c r="DV227" i="1"/>
  <c r="DV176" i="1"/>
  <c r="DV245" i="1"/>
  <c r="DV174" i="1"/>
  <c r="DV159" i="1"/>
  <c r="DV258" i="1"/>
  <c r="DV296" i="1"/>
  <c r="DV284" i="1"/>
  <c r="DW271" i="1"/>
  <c r="DV193" i="1"/>
  <c r="DV145" i="1"/>
  <c r="DV117" i="1"/>
  <c r="DW117" i="1" s="1"/>
  <c r="DX117" i="1" s="1"/>
  <c r="DY117" i="1" s="1"/>
  <c r="DZ117" i="1" s="1"/>
  <c r="EA117" i="1" s="1"/>
  <c r="EB117" i="1" s="1"/>
  <c r="EC117" i="1" s="1"/>
  <c r="ED117" i="1" s="1"/>
  <c r="EE117" i="1" s="1"/>
  <c r="EF117" i="1" s="1"/>
  <c r="EG117" i="1" s="1"/>
  <c r="EH117" i="1" s="1"/>
  <c r="EI117" i="1" s="1"/>
  <c r="EJ117" i="1" s="1"/>
  <c r="EK117" i="1" s="1"/>
  <c r="EL117" i="1" s="1"/>
  <c r="EM117" i="1" s="1"/>
  <c r="EN117" i="1" s="1"/>
  <c r="EO117" i="1" s="1"/>
  <c r="EP117" i="1" s="1"/>
  <c r="EQ117" i="1" s="1"/>
  <c r="ER117" i="1" s="1"/>
  <c r="ES117" i="1" s="1"/>
  <c r="ET117" i="1" s="1"/>
  <c r="EU117" i="1" s="1"/>
  <c r="EV117" i="1" s="1"/>
  <c r="EW117" i="1" s="1"/>
  <c r="EX117" i="1" s="1"/>
  <c r="EY117" i="1" s="1"/>
  <c r="EZ117" i="1" s="1"/>
  <c r="FA117" i="1" s="1"/>
  <c r="FB117" i="1" s="1"/>
  <c r="FC117" i="1" s="1"/>
  <c r="FD117" i="1" s="1"/>
  <c r="FE117" i="1" s="1"/>
  <c r="FF117" i="1" s="1"/>
  <c r="FG117" i="1" s="1"/>
  <c r="FH117" i="1" s="1"/>
  <c r="FI117" i="1" s="1"/>
  <c r="FJ117" i="1" s="1"/>
  <c r="FK117" i="1" s="1"/>
  <c r="FL117" i="1" s="1"/>
  <c r="FM117" i="1" s="1"/>
  <c r="FN117" i="1" s="1"/>
  <c r="FO117" i="1" s="1"/>
  <c r="FP117" i="1" s="1"/>
  <c r="FQ117" i="1" s="1"/>
  <c r="FR117" i="1" s="1"/>
  <c r="FS117" i="1" s="1"/>
  <c r="FT117" i="1" s="1"/>
  <c r="FU117" i="1" s="1"/>
  <c r="FV117" i="1" s="1"/>
  <c r="FW117" i="1" s="1"/>
  <c r="FX117" i="1" s="1"/>
  <c r="FY117" i="1" s="1"/>
  <c r="FZ117" i="1" s="1"/>
  <c r="GA117" i="1" s="1"/>
  <c r="GB117" i="1" s="1"/>
  <c r="GC117" i="1" s="1"/>
  <c r="GD117" i="1" s="1"/>
  <c r="GE117" i="1" s="1"/>
  <c r="GF117" i="1" s="1"/>
  <c r="GG117" i="1" s="1"/>
  <c r="GH117" i="1" s="1"/>
  <c r="GI117" i="1" s="1"/>
  <c r="GJ117" i="1" s="1"/>
  <c r="GK117" i="1" s="1"/>
  <c r="GL117" i="1" s="1"/>
  <c r="GM117" i="1" s="1"/>
  <c r="GN117" i="1" s="1"/>
  <c r="GO117" i="1" s="1"/>
  <c r="GP117" i="1" s="1"/>
  <c r="GQ117" i="1" s="1"/>
  <c r="GR117" i="1" s="1"/>
  <c r="GS117" i="1" s="1"/>
  <c r="GT117" i="1" s="1"/>
  <c r="GU117" i="1" s="1"/>
  <c r="GV117" i="1" s="1"/>
  <c r="GW117" i="1" s="1"/>
  <c r="GX117" i="1" s="1"/>
  <c r="GY117" i="1" s="1"/>
  <c r="GZ117" i="1" s="1"/>
  <c r="HA117" i="1" s="1"/>
  <c r="HB117" i="1" s="1"/>
  <c r="HC117" i="1" s="1"/>
  <c r="HD117" i="1" s="1"/>
  <c r="HE117" i="1" s="1"/>
  <c r="HF117" i="1" s="1"/>
  <c r="HG117" i="1" s="1"/>
  <c r="HH117" i="1" s="1"/>
  <c r="HI117" i="1" s="1"/>
  <c r="HJ117" i="1" s="1"/>
  <c r="E119" i="25" s="1"/>
  <c r="DV305" i="1"/>
  <c r="DW304" i="1" s="1"/>
  <c r="DW268" i="1"/>
  <c r="DV152" i="1"/>
  <c r="DV173" i="1"/>
  <c r="DV185" i="1"/>
  <c r="DV235" i="1"/>
  <c r="DV196" i="1"/>
  <c r="DV233" i="1"/>
  <c r="DV298" i="1"/>
  <c r="DV154" i="1"/>
  <c r="DV195" i="1"/>
  <c r="DV221" i="1"/>
  <c r="DV146" i="1"/>
  <c r="DV222" i="1"/>
  <c r="DV223" i="1"/>
  <c r="DV166" i="1"/>
  <c r="DV297" i="1"/>
  <c r="DV260" i="1"/>
  <c r="DV261" i="1"/>
  <c r="DV250" i="1"/>
  <c r="DV205" i="1"/>
  <c r="DV306" i="1"/>
  <c r="DV307" i="1"/>
  <c r="DW272" i="1"/>
  <c r="DV302" i="1"/>
  <c r="DV230" i="1"/>
  <c r="DV228" i="1"/>
  <c r="DW264" i="1"/>
  <c r="DV259" i="1"/>
  <c r="DV118" i="1"/>
  <c r="DV295" i="1"/>
  <c r="DV294" i="1"/>
  <c r="DV204" i="1"/>
  <c r="DV225" i="1"/>
  <c r="DV247" i="1"/>
  <c r="DW266" i="1"/>
  <c r="DW267" i="1"/>
  <c r="DV190" i="1"/>
  <c r="DV188" i="1"/>
  <c r="DV201" i="1"/>
  <c r="DW270" i="1"/>
  <c r="DW269" i="1"/>
  <c r="DV178" i="1"/>
  <c r="DV171" i="1"/>
  <c r="DV257" i="1"/>
  <c r="DV130" i="1"/>
  <c r="DW130" i="1" s="1"/>
  <c r="DV199" i="1"/>
  <c r="DV283" i="1"/>
  <c r="DV252" i="1"/>
  <c r="DV300" i="1"/>
  <c r="DV238" i="1"/>
  <c r="DW273" i="1"/>
  <c r="DV148" i="1"/>
  <c r="DV243" i="1"/>
  <c r="DW243" i="1" s="1"/>
  <c r="DV119" i="1"/>
  <c r="DV156" i="1"/>
  <c r="DV208" i="1"/>
  <c r="DV209" i="1"/>
  <c r="DV288" i="1"/>
  <c r="DV289" i="1"/>
  <c r="DW290" i="1" s="1"/>
  <c r="DV207" i="1"/>
  <c r="DV150" i="1"/>
  <c r="DW150" i="1" s="1"/>
  <c r="DV197" i="1"/>
  <c r="DV249" i="1"/>
  <c r="DV132" i="1"/>
  <c r="DW132" i="1" s="1"/>
  <c r="DV133" i="1"/>
  <c r="DV240" i="1"/>
  <c r="DV220" i="1"/>
  <c r="DV285" i="1"/>
  <c r="DV187" i="1"/>
  <c r="DV231" i="1"/>
  <c r="DV192" i="1"/>
  <c r="DV202" i="1"/>
  <c r="DV286" i="1"/>
  <c r="DV157" i="1"/>
  <c r="DW211" i="1" l="1"/>
  <c r="DW313" i="1"/>
  <c r="DW215" i="1"/>
  <c r="DW214" i="1"/>
  <c r="DX214" i="1" s="1"/>
  <c r="DW315" i="1"/>
  <c r="DW317" i="1"/>
  <c r="DW124" i="1"/>
  <c r="DX124" i="1" s="1"/>
  <c r="DW245" i="1"/>
  <c r="DW126" i="1"/>
  <c r="DX126" i="1" s="1"/>
  <c r="DW216" i="1"/>
  <c r="DW233" i="1"/>
  <c r="DW311" i="1"/>
  <c r="DW217" i="1"/>
  <c r="DW235" i="1"/>
  <c r="DW302" i="1"/>
  <c r="DW279" i="1"/>
  <c r="DX264" i="1"/>
  <c r="DW185" i="1"/>
  <c r="DX322" i="1"/>
  <c r="DW213" i="1"/>
  <c r="DW164" i="1"/>
  <c r="DW240" i="1"/>
  <c r="DW238" i="1"/>
  <c r="DW309" i="1"/>
  <c r="DW319" i="1"/>
  <c r="DW168" i="1"/>
  <c r="DW280" i="1"/>
  <c r="DW254" i="1"/>
  <c r="DW219" i="1"/>
  <c r="DW318" i="1"/>
  <c r="DW281" i="1"/>
  <c r="DW218" i="1"/>
  <c r="DW162" i="1"/>
  <c r="DW320" i="1"/>
  <c r="DX321" i="1" s="1"/>
  <c r="DW316" i="1"/>
  <c r="DW255" i="1"/>
  <c r="DW212" i="1"/>
  <c r="DW314" i="1"/>
  <c r="DW173" i="1"/>
  <c r="DW276" i="1"/>
  <c r="DW275" i="1"/>
  <c r="DW277" i="1"/>
  <c r="DW312" i="1"/>
  <c r="DW199" i="1"/>
  <c r="DW225" i="1"/>
  <c r="DW166" i="1"/>
  <c r="DW310" i="1"/>
  <c r="DW183" i="1"/>
  <c r="DW171" i="1"/>
  <c r="DW159" i="1"/>
  <c r="DW286" i="1"/>
  <c r="DW278" i="1"/>
  <c r="DW192" i="1"/>
  <c r="DW169" i="1"/>
  <c r="DW247" i="1"/>
  <c r="DW184" i="1"/>
  <c r="DW176" i="1"/>
  <c r="DX141" i="1"/>
  <c r="DX140" i="1"/>
  <c r="DY140" i="1" s="1"/>
  <c r="DW120" i="1"/>
  <c r="DW122" i="1"/>
  <c r="DX122" i="1" s="1"/>
  <c r="DW152" i="1"/>
  <c r="DW178" i="1"/>
  <c r="DX138" i="1"/>
  <c r="DW232" i="1"/>
  <c r="DW154" i="1"/>
  <c r="DW226" i="1"/>
  <c r="DW127" i="1"/>
  <c r="DW163" i="1"/>
  <c r="DW180" i="1"/>
  <c r="DW195" i="1"/>
  <c r="DW197" i="1"/>
  <c r="DW301" i="1"/>
  <c r="DW174" i="1"/>
  <c r="DW257" i="1"/>
  <c r="DW145" i="1"/>
  <c r="DX273" i="1"/>
  <c r="DW161" i="1"/>
  <c r="DW252" i="1"/>
  <c r="DW249" i="1"/>
  <c r="DW170" i="1"/>
  <c r="DW194" i="1"/>
  <c r="DW160" i="1"/>
  <c r="DW148" i="1"/>
  <c r="DW283" i="1"/>
  <c r="DW175" i="1"/>
  <c r="DW157" i="1"/>
  <c r="DW234" i="1"/>
  <c r="DW236" i="1"/>
  <c r="DW200" i="1"/>
  <c r="DW146" i="1"/>
  <c r="DW188" i="1"/>
  <c r="DW198" i="1"/>
  <c r="DW288" i="1"/>
  <c r="DW181" i="1"/>
  <c r="DW182" i="1"/>
  <c r="DW296" i="1"/>
  <c r="DW295" i="1"/>
  <c r="DW228" i="1"/>
  <c r="F119" i="25"/>
  <c r="G119" i="25" s="1"/>
  <c r="HK117" i="1"/>
  <c r="K119" i="25" s="1"/>
  <c r="DW149" i="1"/>
  <c r="A119" i="25"/>
  <c r="DW231" i="1"/>
  <c r="DX270" i="1"/>
  <c r="DW118" i="1"/>
  <c r="DX118" i="1" s="1"/>
  <c r="DY118" i="1" s="1"/>
  <c r="DZ118" i="1" s="1"/>
  <c r="EA118" i="1" s="1"/>
  <c r="EB118" i="1" s="1"/>
  <c r="EC118" i="1" s="1"/>
  <c r="ED118" i="1" s="1"/>
  <c r="EE118" i="1" s="1"/>
  <c r="EF118" i="1" s="1"/>
  <c r="EG118" i="1" s="1"/>
  <c r="EH118" i="1" s="1"/>
  <c r="EI118" i="1" s="1"/>
  <c r="EJ118" i="1" s="1"/>
  <c r="EK118" i="1" s="1"/>
  <c r="EL118" i="1" s="1"/>
  <c r="EM118" i="1" s="1"/>
  <c r="EN118" i="1" s="1"/>
  <c r="EO118" i="1" s="1"/>
  <c r="EP118" i="1" s="1"/>
  <c r="EQ118" i="1" s="1"/>
  <c r="ER118" i="1" s="1"/>
  <c r="ES118" i="1" s="1"/>
  <c r="ET118" i="1" s="1"/>
  <c r="EU118" i="1" s="1"/>
  <c r="EV118" i="1" s="1"/>
  <c r="EW118" i="1" s="1"/>
  <c r="EX118" i="1" s="1"/>
  <c r="EY118" i="1" s="1"/>
  <c r="EZ118" i="1" s="1"/>
  <c r="FA118" i="1" s="1"/>
  <c r="FB118" i="1" s="1"/>
  <c r="FC118" i="1" s="1"/>
  <c r="FD118" i="1" s="1"/>
  <c r="FE118" i="1" s="1"/>
  <c r="FF118" i="1" s="1"/>
  <c r="FG118" i="1" s="1"/>
  <c r="FH118" i="1" s="1"/>
  <c r="FI118" i="1" s="1"/>
  <c r="FJ118" i="1" s="1"/>
  <c r="FK118" i="1" s="1"/>
  <c r="FL118" i="1" s="1"/>
  <c r="FM118" i="1" s="1"/>
  <c r="FN118" i="1" s="1"/>
  <c r="FO118" i="1" s="1"/>
  <c r="FP118" i="1" s="1"/>
  <c r="FQ118" i="1" s="1"/>
  <c r="FR118" i="1" s="1"/>
  <c r="FS118" i="1" s="1"/>
  <c r="FT118" i="1" s="1"/>
  <c r="FU118" i="1" s="1"/>
  <c r="FV118" i="1" s="1"/>
  <c r="FW118" i="1" s="1"/>
  <c r="FX118" i="1" s="1"/>
  <c r="FY118" i="1" s="1"/>
  <c r="FZ118" i="1" s="1"/>
  <c r="GA118" i="1" s="1"/>
  <c r="GB118" i="1" s="1"/>
  <c r="GC118" i="1" s="1"/>
  <c r="GD118" i="1" s="1"/>
  <c r="GE118" i="1" s="1"/>
  <c r="GF118" i="1" s="1"/>
  <c r="GG118" i="1" s="1"/>
  <c r="GH118" i="1" s="1"/>
  <c r="GI118" i="1" s="1"/>
  <c r="GJ118" i="1" s="1"/>
  <c r="GK118" i="1" s="1"/>
  <c r="GL118" i="1" s="1"/>
  <c r="GM118" i="1" s="1"/>
  <c r="GN118" i="1" s="1"/>
  <c r="GO118" i="1" s="1"/>
  <c r="GP118" i="1" s="1"/>
  <c r="GQ118" i="1" s="1"/>
  <c r="GR118" i="1" s="1"/>
  <c r="GS118" i="1" s="1"/>
  <c r="GT118" i="1" s="1"/>
  <c r="GU118" i="1" s="1"/>
  <c r="GV118" i="1" s="1"/>
  <c r="GW118" i="1" s="1"/>
  <c r="GX118" i="1" s="1"/>
  <c r="GY118" i="1" s="1"/>
  <c r="GZ118" i="1" s="1"/>
  <c r="HA118" i="1" s="1"/>
  <c r="HB118" i="1" s="1"/>
  <c r="HC118" i="1" s="1"/>
  <c r="HD118" i="1" s="1"/>
  <c r="HE118" i="1" s="1"/>
  <c r="HF118" i="1" s="1"/>
  <c r="HG118" i="1" s="1"/>
  <c r="HH118" i="1" s="1"/>
  <c r="HI118" i="1" s="1"/>
  <c r="HJ118" i="1" s="1"/>
  <c r="D120" i="25" s="1"/>
  <c r="DW205" i="1"/>
  <c r="C119" i="25"/>
  <c r="DW298" i="1"/>
  <c r="DW153" i="1"/>
  <c r="DW259" i="1"/>
  <c r="B119" i="25"/>
  <c r="DW191" i="1"/>
  <c r="DW201" i="1"/>
  <c r="D119" i="25"/>
  <c r="DW207" i="1"/>
  <c r="DW190" i="1"/>
  <c r="DW306" i="1"/>
  <c r="DW239" i="1"/>
  <c r="DW222" i="1"/>
  <c r="DW221" i="1"/>
  <c r="DW187" i="1"/>
  <c r="DW177" i="1"/>
  <c r="DW209" i="1"/>
  <c r="DW210" i="1"/>
  <c r="DX267" i="1"/>
  <c r="DX268" i="1"/>
  <c r="DW204" i="1"/>
  <c r="DW230" i="1"/>
  <c r="DW261" i="1"/>
  <c r="DW262" i="1"/>
  <c r="DW285" i="1"/>
  <c r="DW186" i="1"/>
  <c r="DW289" i="1"/>
  <c r="DW208" i="1"/>
  <c r="DW299" i="1"/>
  <c r="DW300" i="1"/>
  <c r="DX269" i="1"/>
  <c r="DW196" i="1"/>
  <c r="DX266" i="1"/>
  <c r="DW172" i="1"/>
  <c r="DW294" i="1"/>
  <c r="DW293" i="1"/>
  <c r="DW282" i="1"/>
  <c r="DX272" i="1"/>
  <c r="DW260" i="1"/>
  <c r="DW229" i="1"/>
  <c r="DW131" i="1"/>
  <c r="DX131" i="1" s="1"/>
  <c r="DW147" i="1"/>
  <c r="DW193" i="1"/>
  <c r="DW202" i="1"/>
  <c r="DW220" i="1"/>
  <c r="DW156" i="1"/>
  <c r="DW287" i="1"/>
  <c r="DW151" i="1"/>
  <c r="DW307" i="1"/>
  <c r="DW308" i="1"/>
  <c r="DW179" i="1"/>
  <c r="DW167" i="1"/>
  <c r="DX271" i="1"/>
  <c r="DW303" i="1"/>
  <c r="DW165" i="1"/>
  <c r="DW119" i="1"/>
  <c r="DW133" i="1"/>
  <c r="DX133" i="1" s="1"/>
  <c r="DW134" i="1"/>
  <c r="DW248" i="1"/>
  <c r="DW241" i="1"/>
  <c r="DW203" i="1"/>
  <c r="DX291" i="1"/>
  <c r="DW246" i="1"/>
  <c r="DW227" i="1"/>
  <c r="DW253" i="1"/>
  <c r="DW129" i="1"/>
  <c r="DW155" i="1"/>
  <c r="DX265" i="1"/>
  <c r="DW251" i="1"/>
  <c r="DW242" i="1"/>
  <c r="DW305" i="1"/>
  <c r="DW297" i="1"/>
  <c r="DW223" i="1"/>
  <c r="DW224" i="1"/>
  <c r="DW284" i="1"/>
  <c r="DW189" i="1"/>
  <c r="DW258" i="1"/>
  <c r="DW256" i="1"/>
  <c r="DW206" i="1"/>
  <c r="DW244" i="1"/>
  <c r="DW237" i="1"/>
  <c r="DW158" i="1"/>
  <c r="DW250" i="1"/>
  <c r="DX234" i="1" l="1"/>
  <c r="DX314" i="1"/>
  <c r="DX125" i="1"/>
  <c r="DY125" i="1" s="1"/>
  <c r="DX312" i="1"/>
  <c r="DX316" i="1"/>
  <c r="DX216" i="1"/>
  <c r="DX318" i="1"/>
  <c r="DX215" i="1"/>
  <c r="DX127" i="1"/>
  <c r="DY127" i="1" s="1"/>
  <c r="DX280" i="1"/>
  <c r="DX279" i="1"/>
  <c r="DX237" i="1"/>
  <c r="DX278" i="1"/>
  <c r="DX310" i="1"/>
  <c r="DX213" i="1"/>
  <c r="DX239" i="1"/>
  <c r="DX320" i="1"/>
  <c r="DY320" i="1" s="1"/>
  <c r="DX319" i="1"/>
  <c r="DX302" i="1"/>
  <c r="DX301" i="1"/>
  <c r="DX130" i="1"/>
  <c r="DX149" i="1"/>
  <c r="DX317" i="1"/>
  <c r="DY317" i="1" s="1"/>
  <c r="DX212" i="1"/>
  <c r="DX313" i="1"/>
  <c r="DX200" i="1"/>
  <c r="DX315" i="1"/>
  <c r="DY315" i="1" s="1"/>
  <c r="DX167" i="1"/>
  <c r="DX121" i="1"/>
  <c r="DX218" i="1"/>
  <c r="DX275" i="1"/>
  <c r="DX163" i="1"/>
  <c r="DX246" i="1"/>
  <c r="DX217" i="1"/>
  <c r="DX274" i="1"/>
  <c r="DY273" i="1" s="1"/>
  <c r="DX277" i="1"/>
  <c r="DX162" i="1"/>
  <c r="DX282" i="1"/>
  <c r="DX183" i="1"/>
  <c r="DX276" i="1"/>
  <c r="DX161" i="1"/>
  <c r="DX172" i="1"/>
  <c r="DX184" i="1"/>
  <c r="DX150" i="1"/>
  <c r="DX153" i="1"/>
  <c r="DX311" i="1"/>
  <c r="DX233" i="1"/>
  <c r="DY234" i="1" s="1"/>
  <c r="DX256" i="1"/>
  <c r="DX147" i="1"/>
  <c r="DX235" i="1"/>
  <c r="DX232" i="1"/>
  <c r="DX196" i="1"/>
  <c r="DX253" i="1"/>
  <c r="DX174" i="1"/>
  <c r="DX170" i="1"/>
  <c r="DX145" i="1"/>
  <c r="DX252" i="1"/>
  <c r="DX248" i="1"/>
  <c r="DX225" i="1"/>
  <c r="DX123" i="1"/>
  <c r="DY123" i="1" s="1"/>
  <c r="DY141" i="1"/>
  <c r="DZ141" i="1" s="1"/>
  <c r="DY142" i="1"/>
  <c r="DY138" i="1"/>
  <c r="DY137" i="1"/>
  <c r="DX148" i="1"/>
  <c r="DY139" i="1"/>
  <c r="DX281" i="1"/>
  <c r="DY280" i="1" s="1"/>
  <c r="DX197" i="1"/>
  <c r="DX220" i="1"/>
  <c r="DX297" i="1"/>
  <c r="DX160" i="1"/>
  <c r="DX198" i="1"/>
  <c r="DX201" i="1"/>
  <c r="DX175" i="1"/>
  <c r="DX171" i="1"/>
  <c r="DX305" i="1"/>
  <c r="DX227" i="1"/>
  <c r="DX193" i="1"/>
  <c r="DX231" i="1"/>
  <c r="DY265" i="1"/>
  <c r="DX194" i="1"/>
  <c r="DX154" i="1"/>
  <c r="DX169" i="1"/>
  <c r="DX295" i="1"/>
  <c r="DX258" i="1"/>
  <c r="DX189" i="1"/>
  <c r="DX287" i="1"/>
  <c r="DX289" i="1"/>
  <c r="DX229" i="1"/>
  <c r="DX206" i="1"/>
  <c r="DX242" i="1"/>
  <c r="DX199" i="1"/>
  <c r="DX191" i="1"/>
  <c r="DX155" i="1"/>
  <c r="DX203" i="1"/>
  <c r="DX284" i="1"/>
  <c r="DX146" i="1"/>
  <c r="DX182" i="1"/>
  <c r="DX181" i="1"/>
  <c r="DX192" i="1"/>
  <c r="DX226" i="1"/>
  <c r="DY271" i="1"/>
  <c r="DX250" i="1"/>
  <c r="DX260" i="1"/>
  <c r="DY269" i="1"/>
  <c r="DY267" i="1"/>
  <c r="A120" i="25"/>
  <c r="B120" i="25"/>
  <c r="E120" i="25"/>
  <c r="F120" i="25"/>
  <c r="G120" i="25" s="1"/>
  <c r="DY319" i="1"/>
  <c r="DX219" i="1"/>
  <c r="DX195" i="1"/>
  <c r="DX254" i="1"/>
  <c r="DX299" i="1"/>
  <c r="C120" i="25"/>
  <c r="DX243" i="1"/>
  <c r="DX290" i="1"/>
  <c r="HK118" i="1"/>
  <c r="K120" i="25" s="1"/>
  <c r="DX205" i="1"/>
  <c r="DX240" i="1"/>
  <c r="DX119" i="1"/>
  <c r="DY119" i="1" s="1"/>
  <c r="DZ119" i="1" s="1"/>
  <c r="EA119" i="1" s="1"/>
  <c r="EB119" i="1" s="1"/>
  <c r="EC119" i="1" s="1"/>
  <c r="ED119" i="1" s="1"/>
  <c r="EE119" i="1" s="1"/>
  <c r="EF119" i="1" s="1"/>
  <c r="EG119" i="1" s="1"/>
  <c r="EH119" i="1" s="1"/>
  <c r="EI119" i="1" s="1"/>
  <c r="EJ119" i="1" s="1"/>
  <c r="EK119" i="1" s="1"/>
  <c r="EL119" i="1" s="1"/>
  <c r="EM119" i="1" s="1"/>
  <c r="EN119" i="1" s="1"/>
  <c r="EO119" i="1" s="1"/>
  <c r="EP119" i="1" s="1"/>
  <c r="EQ119" i="1" s="1"/>
  <c r="ER119" i="1" s="1"/>
  <c r="ES119" i="1" s="1"/>
  <c r="ET119" i="1" s="1"/>
  <c r="EU119" i="1" s="1"/>
  <c r="EV119" i="1" s="1"/>
  <c r="EW119" i="1" s="1"/>
  <c r="EX119" i="1" s="1"/>
  <c r="EY119" i="1" s="1"/>
  <c r="EZ119" i="1" s="1"/>
  <c r="FA119" i="1" s="1"/>
  <c r="FB119" i="1" s="1"/>
  <c r="FC119" i="1" s="1"/>
  <c r="FD119" i="1" s="1"/>
  <c r="FE119" i="1" s="1"/>
  <c r="FF119" i="1" s="1"/>
  <c r="FG119" i="1" s="1"/>
  <c r="FH119" i="1" s="1"/>
  <c r="FI119" i="1" s="1"/>
  <c r="FJ119" i="1" s="1"/>
  <c r="FK119" i="1" s="1"/>
  <c r="FL119" i="1" s="1"/>
  <c r="FM119" i="1" s="1"/>
  <c r="FN119" i="1" s="1"/>
  <c r="FO119" i="1" s="1"/>
  <c r="FP119" i="1" s="1"/>
  <c r="FQ119" i="1" s="1"/>
  <c r="FR119" i="1" s="1"/>
  <c r="FS119" i="1" s="1"/>
  <c r="FT119" i="1" s="1"/>
  <c r="FU119" i="1" s="1"/>
  <c r="FV119" i="1" s="1"/>
  <c r="FW119" i="1" s="1"/>
  <c r="FX119" i="1" s="1"/>
  <c r="FY119" i="1" s="1"/>
  <c r="FZ119" i="1" s="1"/>
  <c r="GA119" i="1" s="1"/>
  <c r="GB119" i="1" s="1"/>
  <c r="GC119" i="1" s="1"/>
  <c r="GD119" i="1" s="1"/>
  <c r="GE119" i="1" s="1"/>
  <c r="GF119" i="1" s="1"/>
  <c r="GG119" i="1" s="1"/>
  <c r="GH119" i="1" s="1"/>
  <c r="GI119" i="1" s="1"/>
  <c r="GJ119" i="1" s="1"/>
  <c r="GK119" i="1" s="1"/>
  <c r="GL119" i="1" s="1"/>
  <c r="GM119" i="1" s="1"/>
  <c r="GN119" i="1" s="1"/>
  <c r="GO119" i="1" s="1"/>
  <c r="GP119" i="1" s="1"/>
  <c r="GQ119" i="1" s="1"/>
  <c r="GR119" i="1" s="1"/>
  <c r="GS119" i="1" s="1"/>
  <c r="GT119" i="1" s="1"/>
  <c r="GU119" i="1" s="1"/>
  <c r="GV119" i="1" s="1"/>
  <c r="GW119" i="1" s="1"/>
  <c r="GX119" i="1" s="1"/>
  <c r="GY119" i="1" s="1"/>
  <c r="GZ119" i="1" s="1"/>
  <c r="HA119" i="1" s="1"/>
  <c r="HB119" i="1" s="1"/>
  <c r="HC119" i="1" s="1"/>
  <c r="HD119" i="1" s="1"/>
  <c r="HE119" i="1" s="1"/>
  <c r="HF119" i="1" s="1"/>
  <c r="HG119" i="1" s="1"/>
  <c r="HH119" i="1" s="1"/>
  <c r="HI119" i="1" s="1"/>
  <c r="HJ119" i="1" s="1"/>
  <c r="E121" i="25" s="1"/>
  <c r="DX208" i="1"/>
  <c r="DX132" i="1"/>
  <c r="DX134" i="1"/>
  <c r="DY134" i="1" s="1"/>
  <c r="DX135" i="1"/>
  <c r="DX288" i="1"/>
  <c r="DX188" i="1"/>
  <c r="DX294" i="1"/>
  <c r="DX173" i="1"/>
  <c r="DY268" i="1"/>
  <c r="DX177" i="1"/>
  <c r="DX176" i="1"/>
  <c r="DX207" i="1"/>
  <c r="DX244" i="1"/>
  <c r="DX245" i="1"/>
  <c r="DX283" i="1"/>
  <c r="DX306" i="1"/>
  <c r="DY266" i="1"/>
  <c r="DX249" i="1"/>
  <c r="DX178" i="1"/>
  <c r="DX241" i="1"/>
  <c r="DX179" i="1"/>
  <c r="DX180" i="1"/>
  <c r="DY270" i="1"/>
  <c r="DX202" i="1"/>
  <c r="DX238" i="1"/>
  <c r="DX262" i="1"/>
  <c r="DX263" i="1"/>
  <c r="DX168" i="1"/>
  <c r="DX187" i="1"/>
  <c r="DX190" i="1"/>
  <c r="DX261" i="1"/>
  <c r="DX221" i="1"/>
  <c r="DX236" i="1"/>
  <c r="DY272" i="1"/>
  <c r="DX186" i="1"/>
  <c r="DX185" i="1"/>
  <c r="DX157" i="1"/>
  <c r="DX158" i="1"/>
  <c r="DX159" i="1"/>
  <c r="DX223" i="1"/>
  <c r="DX224" i="1"/>
  <c r="DX296" i="1"/>
  <c r="DX165" i="1"/>
  <c r="DX164" i="1"/>
  <c r="DX308" i="1"/>
  <c r="DX309" i="1"/>
  <c r="DX285" i="1"/>
  <c r="DX255" i="1"/>
  <c r="DX222" i="1"/>
  <c r="DY321" i="1"/>
  <c r="DY322" i="1"/>
  <c r="DX251" i="1"/>
  <c r="DX257" i="1"/>
  <c r="DX247" i="1"/>
  <c r="DX303" i="1"/>
  <c r="DX304" i="1"/>
  <c r="DX307" i="1"/>
  <c r="DX156" i="1"/>
  <c r="DX259" i="1"/>
  <c r="DX300" i="1"/>
  <c r="DX286" i="1"/>
  <c r="DX230" i="1"/>
  <c r="DX210" i="1"/>
  <c r="DX211" i="1"/>
  <c r="DX166" i="1"/>
  <c r="DX120" i="1"/>
  <c r="DX129" i="1"/>
  <c r="DX128" i="1"/>
  <c r="DX151" i="1"/>
  <c r="DX152" i="1"/>
  <c r="DX293" i="1"/>
  <c r="DX292" i="1"/>
  <c r="DX298" i="1"/>
  <c r="DX204" i="1"/>
  <c r="DX209" i="1"/>
  <c r="DX228" i="1"/>
  <c r="DY311" i="1" l="1"/>
  <c r="DY313" i="1"/>
  <c r="DY131" i="1"/>
  <c r="DY318" i="1"/>
  <c r="DZ319" i="1" s="1"/>
  <c r="DY213" i="1"/>
  <c r="DY216" i="1"/>
  <c r="DY128" i="1"/>
  <c r="DY215" i="1"/>
  <c r="DZ215" i="1" s="1"/>
  <c r="DY214" i="1"/>
  <c r="DY279" i="1"/>
  <c r="DY121" i="1"/>
  <c r="DY278" i="1"/>
  <c r="DY126" i="1"/>
  <c r="DZ126" i="1" s="1"/>
  <c r="DY238" i="1"/>
  <c r="DY217" i="1"/>
  <c r="DY183" i="1"/>
  <c r="DY316" i="1"/>
  <c r="DZ316" i="1" s="1"/>
  <c r="DY314" i="1"/>
  <c r="DZ314" i="1" s="1"/>
  <c r="DY274" i="1"/>
  <c r="DY171" i="1"/>
  <c r="DY233" i="1"/>
  <c r="DY162" i="1"/>
  <c r="DY149" i="1"/>
  <c r="DY283" i="1"/>
  <c r="DY247" i="1"/>
  <c r="DY236" i="1"/>
  <c r="DY150" i="1"/>
  <c r="DY275" i="1"/>
  <c r="DY277" i="1"/>
  <c r="DY170" i="1"/>
  <c r="DY281" i="1"/>
  <c r="DY276" i="1"/>
  <c r="DY161" i="1"/>
  <c r="DY184" i="1"/>
  <c r="DY199" i="1"/>
  <c r="DY251" i="1"/>
  <c r="DY124" i="1"/>
  <c r="DY312" i="1"/>
  <c r="DZ312" i="1" s="1"/>
  <c r="DY253" i="1"/>
  <c r="DY232" i="1"/>
  <c r="DY148" i="1"/>
  <c r="DY257" i="1"/>
  <c r="DY220" i="1"/>
  <c r="DY249" i="1"/>
  <c r="DY146" i="1"/>
  <c r="DY173" i="1"/>
  <c r="DY226" i="1"/>
  <c r="DY219" i="1"/>
  <c r="DY197" i="1"/>
  <c r="DY122" i="1"/>
  <c r="DY290" i="1"/>
  <c r="DZ139" i="1"/>
  <c r="DY296" i="1"/>
  <c r="DY147" i="1"/>
  <c r="DY225" i="1"/>
  <c r="DY192" i="1"/>
  <c r="DZ138" i="1"/>
  <c r="DY230" i="1"/>
  <c r="DZ143" i="1"/>
  <c r="DZ142" i="1"/>
  <c r="EA142" i="1" s="1"/>
  <c r="DY228" i="1"/>
  <c r="DZ266" i="1"/>
  <c r="DZ140" i="1"/>
  <c r="DY175" i="1"/>
  <c r="DY154" i="1"/>
  <c r="DY145" i="1"/>
  <c r="DY259" i="1"/>
  <c r="DY255" i="1"/>
  <c r="DY218" i="1"/>
  <c r="DY200" i="1"/>
  <c r="DY194" i="1"/>
  <c r="DY282" i="1"/>
  <c r="DY300" i="1"/>
  <c r="DY202" i="1"/>
  <c r="DY241" i="1"/>
  <c r="DY198" i="1"/>
  <c r="DY298" i="1"/>
  <c r="DY288" i="1"/>
  <c r="DY193" i="1"/>
  <c r="DY207" i="1"/>
  <c r="DY204" i="1"/>
  <c r="DY195" i="1"/>
  <c r="DY196" i="1"/>
  <c r="DY156" i="1"/>
  <c r="DZ270" i="1"/>
  <c r="DZ322" i="1"/>
  <c r="DZ268" i="1"/>
  <c r="DY182" i="1"/>
  <c r="DY166" i="1"/>
  <c r="DY245" i="1"/>
  <c r="DZ272" i="1"/>
  <c r="DY177" i="1"/>
  <c r="DY292" i="1"/>
  <c r="DY307" i="1"/>
  <c r="DY243" i="1"/>
  <c r="DY289" i="1"/>
  <c r="C121" i="25"/>
  <c r="F121" i="25"/>
  <c r="G121" i="25" s="1"/>
  <c r="B121" i="25"/>
  <c r="DY305" i="1"/>
  <c r="DY261" i="1"/>
  <c r="D121" i="25"/>
  <c r="DZ267" i="1"/>
  <c r="DY209" i="1"/>
  <c r="DY286" i="1"/>
  <c r="DY303" i="1"/>
  <c r="DZ269" i="1"/>
  <c r="DY186" i="1"/>
  <c r="DY206" i="1"/>
  <c r="DY172" i="1"/>
  <c r="HK119" i="1"/>
  <c r="K121" i="25" s="1"/>
  <c r="DY254" i="1"/>
  <c r="A121" i="25"/>
  <c r="DY129" i="1"/>
  <c r="DY299" i="1"/>
  <c r="DY120" i="1"/>
  <c r="DZ120" i="1" s="1"/>
  <c r="EA120" i="1" s="1"/>
  <c r="EB120" i="1" s="1"/>
  <c r="EC120" i="1" s="1"/>
  <c r="ED120" i="1" s="1"/>
  <c r="EE120" i="1" s="1"/>
  <c r="EF120" i="1" s="1"/>
  <c r="EG120" i="1" s="1"/>
  <c r="EH120" i="1" s="1"/>
  <c r="EI120" i="1" s="1"/>
  <c r="EJ120" i="1" s="1"/>
  <c r="EK120" i="1" s="1"/>
  <c r="EL120" i="1" s="1"/>
  <c r="EM120" i="1" s="1"/>
  <c r="EN120" i="1" s="1"/>
  <c r="EO120" i="1" s="1"/>
  <c r="EP120" i="1" s="1"/>
  <c r="EQ120" i="1" s="1"/>
  <c r="ER120" i="1" s="1"/>
  <c r="ES120" i="1" s="1"/>
  <c r="ET120" i="1" s="1"/>
  <c r="EU120" i="1" s="1"/>
  <c r="EV120" i="1" s="1"/>
  <c r="EW120" i="1" s="1"/>
  <c r="EX120" i="1" s="1"/>
  <c r="EY120" i="1" s="1"/>
  <c r="EZ120" i="1" s="1"/>
  <c r="FA120" i="1" s="1"/>
  <c r="FB120" i="1" s="1"/>
  <c r="FC120" i="1" s="1"/>
  <c r="FD120" i="1" s="1"/>
  <c r="FE120" i="1" s="1"/>
  <c r="FF120" i="1" s="1"/>
  <c r="FG120" i="1" s="1"/>
  <c r="FH120" i="1" s="1"/>
  <c r="FI120" i="1" s="1"/>
  <c r="FJ120" i="1" s="1"/>
  <c r="FK120" i="1" s="1"/>
  <c r="FL120" i="1" s="1"/>
  <c r="FM120" i="1" s="1"/>
  <c r="FN120" i="1" s="1"/>
  <c r="FO120" i="1" s="1"/>
  <c r="FP120" i="1" s="1"/>
  <c r="FQ120" i="1" s="1"/>
  <c r="FR120" i="1" s="1"/>
  <c r="FS120" i="1" s="1"/>
  <c r="FT120" i="1" s="1"/>
  <c r="FU120" i="1" s="1"/>
  <c r="FV120" i="1" s="1"/>
  <c r="FW120" i="1" s="1"/>
  <c r="FX120" i="1" s="1"/>
  <c r="FY120" i="1" s="1"/>
  <c r="FZ120" i="1" s="1"/>
  <c r="GA120" i="1" s="1"/>
  <c r="GB120" i="1" s="1"/>
  <c r="GC120" i="1" s="1"/>
  <c r="GD120" i="1" s="1"/>
  <c r="GE120" i="1" s="1"/>
  <c r="GF120" i="1" s="1"/>
  <c r="GG120" i="1" s="1"/>
  <c r="GH120" i="1" s="1"/>
  <c r="GI120" i="1" s="1"/>
  <c r="GJ120" i="1" s="1"/>
  <c r="GK120" i="1" s="1"/>
  <c r="GL120" i="1" s="1"/>
  <c r="GM120" i="1" s="1"/>
  <c r="GN120" i="1" s="1"/>
  <c r="GO120" i="1" s="1"/>
  <c r="GP120" i="1" s="1"/>
  <c r="GQ120" i="1" s="1"/>
  <c r="GR120" i="1" s="1"/>
  <c r="GS120" i="1" s="1"/>
  <c r="GT120" i="1" s="1"/>
  <c r="GU120" i="1" s="1"/>
  <c r="GV120" i="1" s="1"/>
  <c r="GW120" i="1" s="1"/>
  <c r="GX120" i="1" s="1"/>
  <c r="GY120" i="1" s="1"/>
  <c r="GZ120" i="1" s="1"/>
  <c r="HA120" i="1" s="1"/>
  <c r="HB120" i="1" s="1"/>
  <c r="HC120" i="1" s="1"/>
  <c r="HD120" i="1" s="1"/>
  <c r="HE120" i="1" s="1"/>
  <c r="HF120" i="1" s="1"/>
  <c r="HG120" i="1" s="1"/>
  <c r="HH120" i="1" s="1"/>
  <c r="HI120" i="1" s="1"/>
  <c r="HJ120" i="1" s="1"/>
  <c r="E122" i="25" s="1"/>
  <c r="DY155" i="1"/>
  <c r="DY222" i="1"/>
  <c r="DY179" i="1"/>
  <c r="DZ318" i="1"/>
  <c r="DY291" i="1"/>
  <c r="DY159" i="1"/>
  <c r="DY160" i="1"/>
  <c r="DY246" i="1"/>
  <c r="DY208" i="1"/>
  <c r="DY260" i="1"/>
  <c r="DY227" i="1"/>
  <c r="DY284" i="1"/>
  <c r="DY188" i="1"/>
  <c r="DY242" i="1"/>
  <c r="DZ271" i="1"/>
  <c r="DY158" i="1"/>
  <c r="DY229" i="1"/>
  <c r="DY306" i="1"/>
  <c r="DY176" i="1"/>
  <c r="DY297" i="1"/>
  <c r="DY237" i="1"/>
  <c r="DY287" i="1"/>
  <c r="DY295" i="1"/>
  <c r="DY302" i="1"/>
  <c r="DY157" i="1"/>
  <c r="DY190" i="1"/>
  <c r="DY191" i="1"/>
  <c r="DY210" i="1"/>
  <c r="DY308" i="1"/>
  <c r="DY185" i="1"/>
  <c r="DY187" i="1"/>
  <c r="DY178" i="1"/>
  <c r="DY203" i="1"/>
  <c r="DY167" i="1"/>
  <c r="DY189" i="1"/>
  <c r="DY130" i="1"/>
  <c r="DY151" i="1"/>
  <c r="DY211" i="1"/>
  <c r="DY212" i="1"/>
  <c r="DY309" i="1"/>
  <c r="DY310" i="1"/>
  <c r="DZ128" i="1"/>
  <c r="DZ127" i="1"/>
  <c r="EA127" i="1" s="1"/>
  <c r="DY304" i="1"/>
  <c r="DY285" i="1"/>
  <c r="DY164" i="1"/>
  <c r="DY163" i="1"/>
  <c r="DY224" i="1"/>
  <c r="DY168" i="1"/>
  <c r="DY169" i="1"/>
  <c r="DY180" i="1"/>
  <c r="DY181" i="1"/>
  <c r="DY135" i="1"/>
  <c r="DZ135" i="1" s="1"/>
  <c r="DY136" i="1"/>
  <c r="DZ124" i="1"/>
  <c r="DZ125" i="1"/>
  <c r="DY231" i="1"/>
  <c r="DY244" i="1"/>
  <c r="DY205" i="1"/>
  <c r="DY165" i="1"/>
  <c r="DZ321" i="1"/>
  <c r="DZ320" i="1"/>
  <c r="DY235" i="1"/>
  <c r="DY262" i="1"/>
  <c r="DY301" i="1"/>
  <c r="DY250" i="1"/>
  <c r="DY240" i="1"/>
  <c r="DY294" i="1"/>
  <c r="DY201" i="1"/>
  <c r="DY152" i="1"/>
  <c r="DY153" i="1"/>
  <c r="DY223" i="1"/>
  <c r="DY263" i="1"/>
  <c r="DY264" i="1"/>
  <c r="DY293" i="1"/>
  <c r="DY258" i="1"/>
  <c r="DY248" i="1"/>
  <c r="DY256" i="1"/>
  <c r="DY221" i="1"/>
  <c r="DY239" i="1"/>
  <c r="DY133" i="1"/>
  <c r="DY132" i="1"/>
  <c r="DY174" i="1"/>
  <c r="DY252" i="1"/>
  <c r="DZ216" i="1" l="1"/>
  <c r="DZ217" i="1"/>
  <c r="DZ214" i="1"/>
  <c r="DZ129" i="1"/>
  <c r="EA128" i="1" s="1"/>
  <c r="EB128" i="1" s="1"/>
  <c r="DZ280" i="1"/>
  <c r="DZ279" i="1"/>
  <c r="DZ297" i="1"/>
  <c r="DZ278" i="1"/>
  <c r="EA279" i="1" s="1"/>
  <c r="DZ170" i="1"/>
  <c r="DZ122" i="1"/>
  <c r="DZ317" i="1"/>
  <c r="EA317" i="1" s="1"/>
  <c r="DZ274" i="1"/>
  <c r="DZ273" i="1"/>
  <c r="EA272" i="1" s="1"/>
  <c r="DZ221" i="1"/>
  <c r="DZ315" i="1"/>
  <c r="EA315" i="1" s="1"/>
  <c r="DZ146" i="1"/>
  <c r="DZ145" i="1"/>
  <c r="DZ227" i="1"/>
  <c r="DZ172" i="1"/>
  <c r="DZ282" i="1"/>
  <c r="DZ233" i="1"/>
  <c r="DZ150" i="1"/>
  <c r="DZ313" i="1"/>
  <c r="EA313" i="1" s="1"/>
  <c r="DZ275" i="1"/>
  <c r="EA275" i="1" s="1"/>
  <c r="DZ184" i="1"/>
  <c r="DZ237" i="1"/>
  <c r="DZ235" i="1"/>
  <c r="DZ229" i="1"/>
  <c r="DZ183" i="1"/>
  <c r="DZ276" i="1"/>
  <c r="DZ231" i="1"/>
  <c r="DZ176" i="1"/>
  <c r="DZ148" i="1"/>
  <c r="DZ248" i="1"/>
  <c r="DZ252" i="1"/>
  <c r="DZ171" i="1"/>
  <c r="DZ250" i="1"/>
  <c r="DZ277" i="1"/>
  <c r="DZ174" i="1"/>
  <c r="DZ299" i="1"/>
  <c r="DZ123" i="1"/>
  <c r="EA123" i="1" s="1"/>
  <c r="DZ149" i="1"/>
  <c r="DZ283" i="1"/>
  <c r="DZ147" i="1"/>
  <c r="DZ194" i="1"/>
  <c r="DZ219" i="1"/>
  <c r="DZ218" i="1"/>
  <c r="EA217" i="1" s="1"/>
  <c r="DZ198" i="1"/>
  <c r="DZ163" i="1"/>
  <c r="DZ258" i="1"/>
  <c r="EA215" i="1"/>
  <c r="DZ304" i="1"/>
  <c r="DZ130" i="1"/>
  <c r="EA140" i="1"/>
  <c r="EA139" i="1"/>
  <c r="EA271" i="1"/>
  <c r="EA141" i="1"/>
  <c r="EA268" i="1"/>
  <c r="EA269" i="1"/>
  <c r="EA144" i="1"/>
  <c r="EA143" i="1"/>
  <c r="EB143" i="1" s="1"/>
  <c r="DZ260" i="1"/>
  <c r="DZ197" i="1"/>
  <c r="EA322" i="1"/>
  <c r="DZ254" i="1"/>
  <c r="DZ256" i="1"/>
  <c r="DZ226" i="1"/>
  <c r="EA267" i="1"/>
  <c r="DZ199" i="1"/>
  <c r="DZ306" i="1"/>
  <c r="DZ242" i="1"/>
  <c r="DZ205" i="1"/>
  <c r="DZ287" i="1"/>
  <c r="DZ193" i="1"/>
  <c r="DZ289" i="1"/>
  <c r="DZ281" i="1"/>
  <c r="EA280" i="1" s="1"/>
  <c r="DZ195" i="1"/>
  <c r="DZ201" i="1"/>
  <c r="DZ244" i="1"/>
  <c r="DZ203" i="1"/>
  <c r="DZ292" i="1"/>
  <c r="DZ208" i="1"/>
  <c r="DZ165" i="1"/>
  <c r="DZ246" i="1"/>
  <c r="DZ155" i="1"/>
  <c r="DZ196" i="1"/>
  <c r="DZ134" i="1"/>
  <c r="DZ285" i="1"/>
  <c r="DZ206" i="1"/>
  <c r="DZ131" i="1"/>
  <c r="DZ301" i="1"/>
  <c r="DZ132" i="1"/>
  <c r="DZ259" i="1"/>
  <c r="EA270" i="1"/>
  <c r="DZ262" i="1"/>
  <c r="DZ239" i="1"/>
  <c r="DZ207" i="1"/>
  <c r="DZ300" i="1"/>
  <c r="EA216" i="1"/>
  <c r="D122" i="25"/>
  <c r="F122" i="25"/>
  <c r="G122" i="25" s="1"/>
  <c r="DZ228" i="1"/>
  <c r="B122" i="25"/>
  <c r="DZ247" i="1"/>
  <c r="DZ168" i="1"/>
  <c r="DZ210" i="1"/>
  <c r="DZ160" i="1"/>
  <c r="C122" i="25"/>
  <c r="HK120" i="1"/>
  <c r="K122" i="25" s="1"/>
  <c r="DZ245" i="1"/>
  <c r="DZ224" i="1"/>
  <c r="DZ178" i="1"/>
  <c r="A122" i="25"/>
  <c r="DZ230" i="1"/>
  <c r="DZ294" i="1"/>
  <c r="DZ232" i="1"/>
  <c r="DZ157" i="1"/>
  <c r="DZ225" i="1"/>
  <c r="DZ187" i="1"/>
  <c r="DZ257" i="1"/>
  <c r="DZ121" i="1"/>
  <c r="EA121" i="1" s="1"/>
  <c r="EB121" i="1" s="1"/>
  <c r="EC121" i="1" s="1"/>
  <c r="ED121" i="1" s="1"/>
  <c r="EE121" i="1" s="1"/>
  <c r="EF121" i="1" s="1"/>
  <c r="EG121" i="1" s="1"/>
  <c r="EH121" i="1" s="1"/>
  <c r="EI121" i="1" s="1"/>
  <c r="EJ121" i="1" s="1"/>
  <c r="EK121" i="1" s="1"/>
  <c r="EL121" i="1" s="1"/>
  <c r="EM121" i="1" s="1"/>
  <c r="EN121" i="1" s="1"/>
  <c r="EO121" i="1" s="1"/>
  <c r="EP121" i="1" s="1"/>
  <c r="EQ121" i="1" s="1"/>
  <c r="ER121" i="1" s="1"/>
  <c r="ES121" i="1" s="1"/>
  <c r="ET121" i="1" s="1"/>
  <c r="EU121" i="1" s="1"/>
  <c r="EV121" i="1" s="1"/>
  <c r="EW121" i="1" s="1"/>
  <c r="EX121" i="1" s="1"/>
  <c r="EY121" i="1" s="1"/>
  <c r="EZ121" i="1" s="1"/>
  <c r="FA121" i="1" s="1"/>
  <c r="FB121" i="1" s="1"/>
  <c r="FC121" i="1" s="1"/>
  <c r="FD121" i="1" s="1"/>
  <c r="FE121" i="1" s="1"/>
  <c r="FF121" i="1" s="1"/>
  <c r="FG121" i="1" s="1"/>
  <c r="FH121" i="1" s="1"/>
  <c r="FI121" i="1" s="1"/>
  <c r="FJ121" i="1" s="1"/>
  <c r="FK121" i="1" s="1"/>
  <c r="FL121" i="1" s="1"/>
  <c r="FM121" i="1" s="1"/>
  <c r="FN121" i="1" s="1"/>
  <c r="FO121" i="1" s="1"/>
  <c r="FP121" i="1" s="1"/>
  <c r="FQ121" i="1" s="1"/>
  <c r="FR121" i="1" s="1"/>
  <c r="FS121" i="1" s="1"/>
  <c r="FT121" i="1" s="1"/>
  <c r="FU121" i="1" s="1"/>
  <c r="FV121" i="1" s="1"/>
  <c r="FW121" i="1" s="1"/>
  <c r="FX121" i="1" s="1"/>
  <c r="FY121" i="1" s="1"/>
  <c r="FZ121" i="1" s="1"/>
  <c r="GA121" i="1" s="1"/>
  <c r="GB121" i="1" s="1"/>
  <c r="GC121" i="1" s="1"/>
  <c r="GD121" i="1" s="1"/>
  <c r="GE121" i="1" s="1"/>
  <c r="GF121" i="1" s="1"/>
  <c r="GG121" i="1" s="1"/>
  <c r="GH121" i="1" s="1"/>
  <c r="GI121" i="1" s="1"/>
  <c r="GJ121" i="1" s="1"/>
  <c r="GK121" i="1" s="1"/>
  <c r="GL121" i="1" s="1"/>
  <c r="GM121" i="1" s="1"/>
  <c r="GN121" i="1" s="1"/>
  <c r="GO121" i="1" s="1"/>
  <c r="GP121" i="1" s="1"/>
  <c r="GQ121" i="1" s="1"/>
  <c r="GR121" i="1" s="1"/>
  <c r="GS121" i="1" s="1"/>
  <c r="GT121" i="1" s="1"/>
  <c r="GU121" i="1" s="1"/>
  <c r="GV121" i="1" s="1"/>
  <c r="GW121" i="1" s="1"/>
  <c r="GX121" i="1" s="1"/>
  <c r="GY121" i="1" s="1"/>
  <c r="GZ121" i="1" s="1"/>
  <c r="HA121" i="1" s="1"/>
  <c r="HB121" i="1" s="1"/>
  <c r="HC121" i="1" s="1"/>
  <c r="HD121" i="1" s="1"/>
  <c r="HE121" i="1" s="1"/>
  <c r="HF121" i="1" s="1"/>
  <c r="HG121" i="1" s="1"/>
  <c r="HH121" i="1" s="1"/>
  <c r="HI121" i="1" s="1"/>
  <c r="HJ121" i="1" s="1"/>
  <c r="EA125" i="1"/>
  <c r="EA126" i="1"/>
  <c r="DZ293" i="1"/>
  <c r="DZ303" i="1"/>
  <c r="DZ173" i="1"/>
  <c r="DZ169" i="1"/>
  <c r="DZ308" i="1"/>
  <c r="DZ309" i="1"/>
  <c r="DZ189" i="1"/>
  <c r="DZ307" i="1"/>
  <c r="DZ222" i="1"/>
  <c r="DZ177" i="1"/>
  <c r="DZ296" i="1"/>
  <c r="DZ253" i="1"/>
  <c r="DZ264" i="1"/>
  <c r="DZ265" i="1"/>
  <c r="DZ212" i="1"/>
  <c r="DZ213" i="1"/>
  <c r="DZ204" i="1"/>
  <c r="DZ156" i="1"/>
  <c r="DZ188" i="1"/>
  <c r="DZ236" i="1"/>
  <c r="DZ243" i="1"/>
  <c r="DZ263" i="1"/>
  <c r="DZ153" i="1"/>
  <c r="DZ154" i="1"/>
  <c r="DZ240" i="1"/>
  <c r="DZ162" i="1"/>
  <c r="DZ249" i="1"/>
  <c r="DZ211" i="1"/>
  <c r="DZ186" i="1"/>
  <c r="DZ185" i="1"/>
  <c r="DZ202" i="1"/>
  <c r="DZ209" i="1"/>
  <c r="DZ284" i="1"/>
  <c r="DZ305" i="1"/>
  <c r="DZ167" i="1"/>
  <c r="DZ191" i="1"/>
  <c r="DZ192" i="1"/>
  <c r="DZ159" i="1"/>
  <c r="DZ241" i="1"/>
  <c r="DZ151" i="1"/>
  <c r="DZ152" i="1"/>
  <c r="DZ179" i="1"/>
  <c r="DZ133" i="1"/>
  <c r="DZ223" i="1"/>
  <c r="DZ164" i="1"/>
  <c r="DZ298" i="1"/>
  <c r="DZ166" i="1"/>
  <c r="DZ255" i="1"/>
  <c r="DZ190" i="1"/>
  <c r="DZ302" i="1"/>
  <c r="DZ238" i="1"/>
  <c r="DZ161" i="1"/>
  <c r="EA320" i="1"/>
  <c r="EA319" i="1"/>
  <c r="EA318" i="1"/>
  <c r="DZ136" i="1"/>
  <c r="EA136" i="1" s="1"/>
  <c r="DZ137" i="1"/>
  <c r="DZ181" i="1"/>
  <c r="DZ182" i="1"/>
  <c r="DZ234" i="1"/>
  <c r="DZ200" i="1"/>
  <c r="DZ261" i="1"/>
  <c r="DZ220" i="1"/>
  <c r="EA220" i="1" s="1"/>
  <c r="EA321" i="1"/>
  <c r="DZ286" i="1"/>
  <c r="DZ180" i="1"/>
  <c r="DZ310" i="1"/>
  <c r="DZ311" i="1"/>
  <c r="DZ175" i="1"/>
  <c r="DZ251" i="1"/>
  <c r="DZ295" i="1"/>
  <c r="DZ288" i="1"/>
  <c r="DZ158" i="1"/>
  <c r="DZ291" i="1"/>
  <c r="DZ290" i="1"/>
  <c r="EA129" i="1" l="1"/>
  <c r="EA130" i="1"/>
  <c r="EA277" i="1"/>
  <c r="EA204" i="1"/>
  <c r="EA273" i="1"/>
  <c r="EA316" i="1"/>
  <c r="EA145" i="1"/>
  <c r="EA171" i="1"/>
  <c r="EA146" i="1"/>
  <c r="EA255" i="1"/>
  <c r="EA274" i="1"/>
  <c r="EB130" i="1"/>
  <c r="EA149" i="1"/>
  <c r="EA234" i="1"/>
  <c r="EA184" i="1"/>
  <c r="EA150" i="1"/>
  <c r="EA282" i="1"/>
  <c r="EA175" i="1"/>
  <c r="EA232" i="1"/>
  <c r="EA314" i="1"/>
  <c r="EB314" i="1" s="1"/>
  <c r="EA148" i="1"/>
  <c r="EA228" i="1"/>
  <c r="EA230" i="1"/>
  <c r="EA249" i="1"/>
  <c r="EA147" i="1"/>
  <c r="EA251" i="1"/>
  <c r="EA124" i="1"/>
  <c r="EB124" i="1" s="1"/>
  <c r="EA243" i="1"/>
  <c r="EA259" i="1"/>
  <c r="EA227" i="1"/>
  <c r="EA278" i="1"/>
  <c r="EA276" i="1"/>
  <c r="EA286" i="1"/>
  <c r="EA284" i="1"/>
  <c r="EA226" i="1"/>
  <c r="EA198" i="1"/>
  <c r="EB127" i="1"/>
  <c r="EA218" i="1"/>
  <c r="EB217" i="1" s="1"/>
  <c r="EA257" i="1"/>
  <c r="EB216" i="1"/>
  <c r="EB270" i="1"/>
  <c r="EB268" i="1"/>
  <c r="EB269" i="1"/>
  <c r="EA164" i="1"/>
  <c r="EB141" i="1"/>
  <c r="EA177" i="1"/>
  <c r="EB140" i="1"/>
  <c r="EA156" i="1"/>
  <c r="EA238" i="1"/>
  <c r="EA229" i="1"/>
  <c r="EA281" i="1"/>
  <c r="EB280" i="1" s="1"/>
  <c r="EA195" i="1"/>
  <c r="EA305" i="1"/>
  <c r="EA194" i="1"/>
  <c r="EA261" i="1"/>
  <c r="EB271" i="1"/>
  <c r="EA169" i="1"/>
  <c r="EA197" i="1"/>
  <c r="EB142" i="1"/>
  <c r="EA211" i="1"/>
  <c r="EA245" i="1"/>
  <c r="EA247" i="1"/>
  <c r="EA202" i="1"/>
  <c r="EA187" i="1"/>
  <c r="EA300" i="1"/>
  <c r="EA196" i="1"/>
  <c r="EA207" i="1"/>
  <c r="EA133" i="1"/>
  <c r="EB272" i="1"/>
  <c r="EA263" i="1"/>
  <c r="EA158" i="1"/>
  <c r="EA131" i="1"/>
  <c r="EB131" i="1" s="1"/>
  <c r="EA225" i="1"/>
  <c r="EB316" i="1"/>
  <c r="EA224" i="1"/>
  <c r="EA206" i="1"/>
  <c r="EB129" i="1"/>
  <c r="EC129" i="1" s="1"/>
  <c r="EA132" i="1"/>
  <c r="EA166" i="1"/>
  <c r="EA205" i="1"/>
  <c r="EA210" i="1"/>
  <c r="EA246" i="1"/>
  <c r="EA297" i="1"/>
  <c r="EA163" i="1"/>
  <c r="EA160" i="1"/>
  <c r="EB321" i="1"/>
  <c r="EA161" i="1"/>
  <c r="D123" i="25"/>
  <c r="A123" i="25"/>
  <c r="C123" i="25"/>
  <c r="E123" i="25"/>
  <c r="HK121" i="1"/>
  <c r="K123" i="25" s="1"/>
  <c r="B123" i="25"/>
  <c r="F123" i="25"/>
  <c r="G123" i="25" s="1"/>
  <c r="EA122" i="1"/>
  <c r="EB122" i="1" s="1"/>
  <c r="EC122" i="1" s="1"/>
  <c r="ED122" i="1" s="1"/>
  <c r="EE122" i="1" s="1"/>
  <c r="EF122" i="1" s="1"/>
  <c r="EG122" i="1" s="1"/>
  <c r="EH122" i="1" s="1"/>
  <c r="EI122" i="1" s="1"/>
  <c r="EJ122" i="1" s="1"/>
  <c r="EK122" i="1" s="1"/>
  <c r="EL122" i="1" s="1"/>
  <c r="EM122" i="1" s="1"/>
  <c r="EN122" i="1" s="1"/>
  <c r="EO122" i="1" s="1"/>
  <c r="EP122" i="1" s="1"/>
  <c r="EQ122" i="1" s="1"/>
  <c r="ER122" i="1" s="1"/>
  <c r="ES122" i="1" s="1"/>
  <c r="ET122" i="1" s="1"/>
  <c r="EU122" i="1" s="1"/>
  <c r="EV122" i="1" s="1"/>
  <c r="EW122" i="1" s="1"/>
  <c r="EX122" i="1" s="1"/>
  <c r="EY122" i="1" s="1"/>
  <c r="EZ122" i="1" s="1"/>
  <c r="FA122" i="1" s="1"/>
  <c r="FB122" i="1" s="1"/>
  <c r="FC122" i="1" s="1"/>
  <c r="FD122" i="1" s="1"/>
  <c r="FE122" i="1" s="1"/>
  <c r="FF122" i="1" s="1"/>
  <c r="FG122" i="1" s="1"/>
  <c r="FH122" i="1" s="1"/>
  <c r="FI122" i="1" s="1"/>
  <c r="FJ122" i="1" s="1"/>
  <c r="FK122" i="1" s="1"/>
  <c r="FL122" i="1" s="1"/>
  <c r="FM122" i="1" s="1"/>
  <c r="FN122" i="1" s="1"/>
  <c r="FO122" i="1" s="1"/>
  <c r="FP122" i="1" s="1"/>
  <c r="FQ122" i="1" s="1"/>
  <c r="FR122" i="1" s="1"/>
  <c r="FS122" i="1" s="1"/>
  <c r="FT122" i="1" s="1"/>
  <c r="FU122" i="1" s="1"/>
  <c r="FV122" i="1" s="1"/>
  <c r="FW122" i="1" s="1"/>
  <c r="FX122" i="1" s="1"/>
  <c r="FY122" i="1" s="1"/>
  <c r="FZ122" i="1" s="1"/>
  <c r="GA122" i="1" s="1"/>
  <c r="GB122" i="1" s="1"/>
  <c r="GC122" i="1" s="1"/>
  <c r="GD122" i="1" s="1"/>
  <c r="GE122" i="1" s="1"/>
  <c r="GF122" i="1" s="1"/>
  <c r="GG122" i="1" s="1"/>
  <c r="GH122" i="1" s="1"/>
  <c r="GI122" i="1" s="1"/>
  <c r="GJ122" i="1" s="1"/>
  <c r="GK122" i="1" s="1"/>
  <c r="GL122" i="1" s="1"/>
  <c r="GM122" i="1" s="1"/>
  <c r="GN122" i="1" s="1"/>
  <c r="GO122" i="1" s="1"/>
  <c r="GP122" i="1" s="1"/>
  <c r="GQ122" i="1" s="1"/>
  <c r="GR122" i="1" s="1"/>
  <c r="GS122" i="1" s="1"/>
  <c r="GT122" i="1" s="1"/>
  <c r="GU122" i="1" s="1"/>
  <c r="GV122" i="1" s="1"/>
  <c r="GW122" i="1" s="1"/>
  <c r="GX122" i="1" s="1"/>
  <c r="GY122" i="1" s="1"/>
  <c r="GZ122" i="1" s="1"/>
  <c r="HA122" i="1" s="1"/>
  <c r="HB122" i="1" s="1"/>
  <c r="HC122" i="1" s="1"/>
  <c r="HD122" i="1" s="1"/>
  <c r="HE122" i="1" s="1"/>
  <c r="HF122" i="1" s="1"/>
  <c r="HG122" i="1" s="1"/>
  <c r="HH122" i="1" s="1"/>
  <c r="HI122" i="1" s="1"/>
  <c r="HJ122" i="1" s="1"/>
  <c r="EA293" i="1"/>
  <c r="EA291" i="1"/>
  <c r="EA201" i="1"/>
  <c r="EB318" i="1"/>
  <c r="EA185" i="1"/>
  <c r="EA240" i="1"/>
  <c r="EA248" i="1"/>
  <c r="EA208" i="1"/>
  <c r="EA157" i="1"/>
  <c r="EA302" i="1"/>
  <c r="EA190" i="1"/>
  <c r="EA283" i="1"/>
  <c r="EA258" i="1"/>
  <c r="EA180" i="1"/>
  <c r="EA135" i="1"/>
  <c r="EA165" i="1"/>
  <c r="EA209" i="1"/>
  <c r="EA222" i="1"/>
  <c r="EA231" i="1"/>
  <c r="EA221" i="1"/>
  <c r="EA295" i="1"/>
  <c r="EA307" i="1"/>
  <c r="EB126" i="1"/>
  <c r="EA212" i="1"/>
  <c r="EA137" i="1"/>
  <c r="EB137" i="1" s="1"/>
  <c r="EA138" i="1"/>
  <c r="EA154" i="1"/>
  <c r="EA155" i="1"/>
  <c r="EA173" i="1"/>
  <c r="EA172" i="1"/>
  <c r="EA244" i="1"/>
  <c r="EA250" i="1"/>
  <c r="EA153" i="1"/>
  <c r="EA287" i="1"/>
  <c r="EA253" i="1"/>
  <c r="EA254" i="1"/>
  <c r="EA233" i="1"/>
  <c r="EB125" i="1"/>
  <c r="EA200" i="1"/>
  <c r="EA199" i="1"/>
  <c r="EA241" i="1"/>
  <c r="EA304" i="1"/>
  <c r="EA168" i="1"/>
  <c r="EB274" i="1"/>
  <c r="EA159" i="1"/>
  <c r="EA235" i="1"/>
  <c r="EA288" i="1"/>
  <c r="EA289" i="1"/>
  <c r="EA306" i="1"/>
  <c r="EB145" i="1"/>
  <c r="EA290" i="1"/>
  <c r="EA178" i="1"/>
  <c r="EB322" i="1"/>
  <c r="EA219" i="1"/>
  <c r="EA134" i="1"/>
  <c r="EA294" i="1"/>
  <c r="EA262" i="1"/>
  <c r="EA265" i="1"/>
  <c r="EA266" i="1"/>
  <c r="EA189" i="1"/>
  <c r="EA301" i="1"/>
  <c r="EA179" i="1"/>
  <c r="EA192" i="1"/>
  <c r="EA193" i="1"/>
  <c r="EA167" i="1"/>
  <c r="EA162" i="1"/>
  <c r="EA239" i="1"/>
  <c r="EA252" i="1"/>
  <c r="EA264" i="1"/>
  <c r="EA309" i="1"/>
  <c r="EA256" i="1"/>
  <c r="EA260" i="1"/>
  <c r="EA285" i="1"/>
  <c r="EB319" i="1"/>
  <c r="EA298" i="1"/>
  <c r="EA299" i="1"/>
  <c r="EB228" i="1"/>
  <c r="EA152" i="1"/>
  <c r="EA191" i="1"/>
  <c r="EA186" i="1"/>
  <c r="EA292" i="1"/>
  <c r="EA170" i="1"/>
  <c r="EA237" i="1"/>
  <c r="EA236" i="1"/>
  <c r="EA174" i="1"/>
  <c r="EA242" i="1"/>
  <c r="EA296" i="1"/>
  <c r="EA308" i="1"/>
  <c r="EA303" i="1"/>
  <c r="EA181" i="1"/>
  <c r="EA311" i="1"/>
  <c r="EA312" i="1"/>
  <c r="EA310" i="1"/>
  <c r="EB317" i="1"/>
  <c r="EA182" i="1"/>
  <c r="EA183" i="1"/>
  <c r="EB320" i="1"/>
  <c r="EA223" i="1"/>
  <c r="EA151" i="1"/>
  <c r="EA203" i="1"/>
  <c r="EA188" i="1"/>
  <c r="EA213" i="1"/>
  <c r="EA214" i="1"/>
  <c r="EA176" i="1"/>
  <c r="EB273" i="1"/>
  <c r="EB315" i="1" l="1"/>
  <c r="EC315" i="1" s="1"/>
  <c r="EC131" i="1"/>
  <c r="EB146" i="1"/>
  <c r="EB144" i="1"/>
  <c r="EB275" i="1"/>
  <c r="EB203" i="1"/>
  <c r="EB147" i="1"/>
  <c r="EB149" i="1"/>
  <c r="EB148" i="1"/>
  <c r="EC127" i="1"/>
  <c r="EB276" i="1"/>
  <c r="EB258" i="1"/>
  <c r="EB231" i="1"/>
  <c r="EB229" i="1"/>
  <c r="EB227" i="1"/>
  <c r="EB123" i="1"/>
  <c r="EC123" i="1" s="1"/>
  <c r="ED123" i="1" s="1"/>
  <c r="EE123" i="1" s="1"/>
  <c r="EF123" i="1" s="1"/>
  <c r="EG123" i="1" s="1"/>
  <c r="EH123" i="1" s="1"/>
  <c r="EI123" i="1" s="1"/>
  <c r="EJ123" i="1" s="1"/>
  <c r="EK123" i="1" s="1"/>
  <c r="EL123" i="1" s="1"/>
  <c r="EM123" i="1" s="1"/>
  <c r="EN123" i="1" s="1"/>
  <c r="EO123" i="1" s="1"/>
  <c r="EP123" i="1" s="1"/>
  <c r="EQ123" i="1" s="1"/>
  <c r="ER123" i="1" s="1"/>
  <c r="ES123" i="1" s="1"/>
  <c r="ET123" i="1" s="1"/>
  <c r="EU123" i="1" s="1"/>
  <c r="EV123" i="1" s="1"/>
  <c r="EW123" i="1" s="1"/>
  <c r="EX123" i="1" s="1"/>
  <c r="EY123" i="1" s="1"/>
  <c r="EZ123" i="1" s="1"/>
  <c r="FA123" i="1" s="1"/>
  <c r="FB123" i="1" s="1"/>
  <c r="FC123" i="1" s="1"/>
  <c r="FD123" i="1" s="1"/>
  <c r="FE123" i="1" s="1"/>
  <c r="FF123" i="1" s="1"/>
  <c r="FG123" i="1" s="1"/>
  <c r="FH123" i="1" s="1"/>
  <c r="FI123" i="1" s="1"/>
  <c r="FJ123" i="1" s="1"/>
  <c r="FK123" i="1" s="1"/>
  <c r="FL123" i="1" s="1"/>
  <c r="FM123" i="1" s="1"/>
  <c r="FN123" i="1" s="1"/>
  <c r="FO123" i="1" s="1"/>
  <c r="FP123" i="1" s="1"/>
  <c r="FQ123" i="1" s="1"/>
  <c r="FR123" i="1" s="1"/>
  <c r="FS123" i="1" s="1"/>
  <c r="FT123" i="1" s="1"/>
  <c r="FU123" i="1" s="1"/>
  <c r="FV123" i="1" s="1"/>
  <c r="FW123" i="1" s="1"/>
  <c r="FX123" i="1" s="1"/>
  <c r="FY123" i="1" s="1"/>
  <c r="FZ123" i="1" s="1"/>
  <c r="GA123" i="1" s="1"/>
  <c r="GB123" i="1" s="1"/>
  <c r="GC123" i="1" s="1"/>
  <c r="GD123" i="1" s="1"/>
  <c r="GE123" i="1" s="1"/>
  <c r="GF123" i="1" s="1"/>
  <c r="GG123" i="1" s="1"/>
  <c r="GH123" i="1" s="1"/>
  <c r="GI123" i="1" s="1"/>
  <c r="GJ123" i="1" s="1"/>
  <c r="GK123" i="1" s="1"/>
  <c r="GL123" i="1" s="1"/>
  <c r="GM123" i="1" s="1"/>
  <c r="GN123" i="1" s="1"/>
  <c r="GO123" i="1" s="1"/>
  <c r="GP123" i="1" s="1"/>
  <c r="GQ123" i="1" s="1"/>
  <c r="GR123" i="1" s="1"/>
  <c r="GS123" i="1" s="1"/>
  <c r="GT123" i="1" s="1"/>
  <c r="GU123" i="1" s="1"/>
  <c r="GV123" i="1" s="1"/>
  <c r="GW123" i="1" s="1"/>
  <c r="GX123" i="1" s="1"/>
  <c r="GY123" i="1" s="1"/>
  <c r="GZ123" i="1" s="1"/>
  <c r="HA123" i="1" s="1"/>
  <c r="HB123" i="1" s="1"/>
  <c r="HC123" i="1" s="1"/>
  <c r="HD123" i="1" s="1"/>
  <c r="HE123" i="1" s="1"/>
  <c r="HF123" i="1" s="1"/>
  <c r="HG123" i="1" s="1"/>
  <c r="HH123" i="1" s="1"/>
  <c r="HI123" i="1" s="1"/>
  <c r="HJ123" i="1" s="1"/>
  <c r="HK123" i="1" s="1"/>
  <c r="K125" i="25" s="1"/>
  <c r="EB226" i="1"/>
  <c r="EB250" i="1"/>
  <c r="EC125" i="1"/>
  <c r="EB246" i="1"/>
  <c r="EB277" i="1"/>
  <c r="EB285" i="1"/>
  <c r="EB278" i="1"/>
  <c r="EB279" i="1"/>
  <c r="EC279" i="1" s="1"/>
  <c r="EB252" i="1"/>
  <c r="EB283" i="1"/>
  <c r="EC269" i="1"/>
  <c r="EB281" i="1"/>
  <c r="EC271" i="1"/>
  <c r="EB225" i="1"/>
  <c r="EB210" i="1"/>
  <c r="EB176" i="1"/>
  <c r="EC270" i="1"/>
  <c r="EB262" i="1"/>
  <c r="EB169" i="1"/>
  <c r="EB211" i="1"/>
  <c r="EB248" i="1"/>
  <c r="EB195" i="1"/>
  <c r="EC322" i="1"/>
  <c r="EB186" i="1"/>
  <c r="EC317" i="1"/>
  <c r="EB157" i="1"/>
  <c r="EC142" i="1"/>
  <c r="EC141" i="1"/>
  <c r="EB198" i="1"/>
  <c r="EB159" i="1"/>
  <c r="EB301" i="1"/>
  <c r="EB165" i="1"/>
  <c r="EB133" i="1"/>
  <c r="EB167" i="1"/>
  <c r="EB196" i="1"/>
  <c r="EB197" i="1"/>
  <c r="EB164" i="1"/>
  <c r="EB207" i="1"/>
  <c r="EB162" i="1"/>
  <c r="EB305" i="1"/>
  <c r="EB156" i="1"/>
  <c r="EB206" i="1"/>
  <c r="EB238" i="1"/>
  <c r="EB132" i="1"/>
  <c r="EC132" i="1" s="1"/>
  <c r="ED132" i="1" s="1"/>
  <c r="EB223" i="1"/>
  <c r="EB221" i="1"/>
  <c r="EB264" i="1"/>
  <c r="EB242" i="1"/>
  <c r="EB294" i="1"/>
  <c r="EB292" i="1"/>
  <c r="EC128" i="1"/>
  <c r="EB205" i="1"/>
  <c r="EB247" i="1"/>
  <c r="EB296" i="1"/>
  <c r="EC130" i="1"/>
  <c r="ED130" i="1" s="1"/>
  <c r="EB191" i="1"/>
  <c r="EB261" i="1"/>
  <c r="EB181" i="1"/>
  <c r="EB240" i="1"/>
  <c r="EB183" i="1"/>
  <c r="EB282" i="1"/>
  <c r="EB155" i="1"/>
  <c r="EB179" i="1"/>
  <c r="EC275" i="1"/>
  <c r="EB158" i="1"/>
  <c r="EB239" i="1"/>
  <c r="EB289" i="1"/>
  <c r="EB163" i="1"/>
  <c r="EC126" i="1"/>
  <c r="EB209" i="1"/>
  <c r="EB208" i="1"/>
  <c r="EB213" i="1"/>
  <c r="EB175" i="1"/>
  <c r="EB134" i="1"/>
  <c r="EB254" i="1"/>
  <c r="EB243" i="1"/>
  <c r="EB230" i="1"/>
  <c r="EB188" i="1"/>
  <c r="EC316" i="1"/>
  <c r="EB235" i="1"/>
  <c r="EB298" i="1"/>
  <c r="EB309" i="1"/>
  <c r="EB306" i="1"/>
  <c r="D124" i="25"/>
  <c r="C124" i="25"/>
  <c r="F124" i="25"/>
  <c r="G124" i="25" s="1"/>
  <c r="B124" i="25"/>
  <c r="A124" i="25"/>
  <c r="HK122" i="1"/>
  <c r="K124" i="25" s="1"/>
  <c r="E124" i="25"/>
  <c r="EB151" i="1"/>
  <c r="EB303" i="1"/>
  <c r="EC319" i="1"/>
  <c r="EB166" i="1"/>
  <c r="EB291" i="1"/>
  <c r="EB265" i="1"/>
  <c r="EB222" i="1"/>
  <c r="EB199" i="1"/>
  <c r="EB200" i="1"/>
  <c r="EB251" i="1"/>
  <c r="EB214" i="1"/>
  <c r="EB215" i="1"/>
  <c r="EB310" i="1"/>
  <c r="EB308" i="1"/>
  <c r="EB219" i="1"/>
  <c r="EB218" i="1"/>
  <c r="EB160" i="1"/>
  <c r="EB168" i="1"/>
  <c r="EB177" i="1"/>
  <c r="EB253" i="1"/>
  <c r="EB172" i="1"/>
  <c r="EB180" i="1"/>
  <c r="EB260" i="1"/>
  <c r="EB259" i="1"/>
  <c r="EC320" i="1"/>
  <c r="EB312" i="1"/>
  <c r="EB313" i="1"/>
  <c r="EB152" i="1"/>
  <c r="EB178" i="1"/>
  <c r="EC145" i="1"/>
  <c r="EB288" i="1"/>
  <c r="EB204" i="1"/>
  <c r="EB297" i="1"/>
  <c r="EC144" i="1"/>
  <c r="EC143" i="1"/>
  <c r="EB255" i="1"/>
  <c r="EB304" i="1"/>
  <c r="EB174" i="1"/>
  <c r="EB173" i="1"/>
  <c r="EB311" i="1"/>
  <c r="EB256" i="1"/>
  <c r="EB257" i="1"/>
  <c r="EB185" i="1"/>
  <c r="EB161" i="1"/>
  <c r="EB189" i="1"/>
  <c r="EB202" i="1"/>
  <c r="EC146" i="1"/>
  <c r="EB184" i="1"/>
  <c r="EB234" i="1"/>
  <c r="EB287" i="1"/>
  <c r="EB190" i="1"/>
  <c r="EB135" i="1"/>
  <c r="EB182" i="1"/>
  <c r="EB237" i="1"/>
  <c r="EB236" i="1"/>
  <c r="EB299" i="1"/>
  <c r="EB300" i="1"/>
  <c r="EC318" i="1"/>
  <c r="EC321" i="1"/>
  <c r="EB295" i="1"/>
  <c r="EB263" i="1"/>
  <c r="EB286" i="1"/>
  <c r="EB241" i="1"/>
  <c r="EB153" i="1"/>
  <c r="EB136" i="1"/>
  <c r="EB154" i="1"/>
  <c r="EB187" i="1"/>
  <c r="EB201" i="1"/>
  <c r="EB249" i="1"/>
  <c r="EB302" i="1"/>
  <c r="EB307" i="1"/>
  <c r="EB224" i="1"/>
  <c r="EB212" i="1"/>
  <c r="EB293" i="1"/>
  <c r="EB193" i="1"/>
  <c r="EB194" i="1"/>
  <c r="EC273" i="1"/>
  <c r="EC272" i="1"/>
  <c r="EB170" i="1"/>
  <c r="EB171" i="1"/>
  <c r="EB192" i="1"/>
  <c r="EB220" i="1"/>
  <c r="EB266" i="1"/>
  <c r="EB267" i="1"/>
  <c r="EB290" i="1"/>
  <c r="EC274" i="1"/>
  <c r="EB233" i="1"/>
  <c r="EB232" i="1"/>
  <c r="EB284" i="1"/>
  <c r="EB245" i="1"/>
  <c r="EB244" i="1"/>
  <c r="EB138" i="1"/>
  <c r="EC138" i="1" s="1"/>
  <c r="EB139" i="1"/>
  <c r="EB150" i="1"/>
  <c r="EC124" i="1" l="1"/>
  <c r="ED124" i="1" s="1"/>
  <c r="EE124" i="1" s="1"/>
  <c r="EF124" i="1" s="1"/>
  <c r="EG124" i="1" s="1"/>
  <c r="EH124" i="1" s="1"/>
  <c r="EI124" i="1" s="1"/>
  <c r="EJ124" i="1" s="1"/>
  <c r="EK124" i="1" s="1"/>
  <c r="EL124" i="1" s="1"/>
  <c r="EM124" i="1" s="1"/>
  <c r="EN124" i="1" s="1"/>
  <c r="EO124" i="1" s="1"/>
  <c r="EP124" i="1" s="1"/>
  <c r="EQ124" i="1" s="1"/>
  <c r="ER124" i="1" s="1"/>
  <c r="ES124" i="1" s="1"/>
  <c r="ET124" i="1" s="1"/>
  <c r="EU124" i="1" s="1"/>
  <c r="EV124" i="1" s="1"/>
  <c r="EW124" i="1" s="1"/>
  <c r="EX124" i="1" s="1"/>
  <c r="EY124" i="1" s="1"/>
  <c r="EZ124" i="1" s="1"/>
  <c r="FA124" i="1" s="1"/>
  <c r="FB124" i="1" s="1"/>
  <c r="FC124" i="1" s="1"/>
  <c r="FD124" i="1" s="1"/>
  <c r="FE124" i="1" s="1"/>
  <c r="FF124" i="1" s="1"/>
  <c r="FG124" i="1" s="1"/>
  <c r="FH124" i="1" s="1"/>
  <c r="FI124" i="1" s="1"/>
  <c r="FJ124" i="1" s="1"/>
  <c r="FK124" i="1" s="1"/>
  <c r="FL124" i="1" s="1"/>
  <c r="FM124" i="1" s="1"/>
  <c r="FN124" i="1" s="1"/>
  <c r="FO124" i="1" s="1"/>
  <c r="FP124" i="1" s="1"/>
  <c r="FQ124" i="1" s="1"/>
  <c r="FR124" i="1" s="1"/>
  <c r="FS124" i="1" s="1"/>
  <c r="FT124" i="1" s="1"/>
  <c r="FU124" i="1" s="1"/>
  <c r="FV124" i="1" s="1"/>
  <c r="FW124" i="1" s="1"/>
  <c r="FX124" i="1" s="1"/>
  <c r="FY124" i="1" s="1"/>
  <c r="FZ124" i="1" s="1"/>
  <c r="GA124" i="1" s="1"/>
  <c r="GB124" i="1" s="1"/>
  <c r="GC124" i="1" s="1"/>
  <c r="GD124" i="1" s="1"/>
  <c r="GE124" i="1" s="1"/>
  <c r="GF124" i="1" s="1"/>
  <c r="GG124" i="1" s="1"/>
  <c r="GH124" i="1" s="1"/>
  <c r="GI124" i="1" s="1"/>
  <c r="GJ124" i="1" s="1"/>
  <c r="GK124" i="1" s="1"/>
  <c r="GL124" i="1" s="1"/>
  <c r="GM124" i="1" s="1"/>
  <c r="GN124" i="1" s="1"/>
  <c r="GO124" i="1" s="1"/>
  <c r="GP124" i="1" s="1"/>
  <c r="GQ124" i="1" s="1"/>
  <c r="GR124" i="1" s="1"/>
  <c r="GS124" i="1" s="1"/>
  <c r="GT124" i="1" s="1"/>
  <c r="GU124" i="1" s="1"/>
  <c r="GV124" i="1" s="1"/>
  <c r="GW124" i="1" s="1"/>
  <c r="GX124" i="1" s="1"/>
  <c r="GY124" i="1" s="1"/>
  <c r="GZ124" i="1" s="1"/>
  <c r="HA124" i="1" s="1"/>
  <c r="HB124" i="1" s="1"/>
  <c r="HC124" i="1" s="1"/>
  <c r="HD124" i="1" s="1"/>
  <c r="HE124" i="1" s="1"/>
  <c r="HF124" i="1" s="1"/>
  <c r="HG124" i="1" s="1"/>
  <c r="HH124" i="1" s="1"/>
  <c r="HI124" i="1" s="1"/>
  <c r="HJ124" i="1" s="1"/>
  <c r="F126" i="25" s="1"/>
  <c r="EC147" i="1"/>
  <c r="ED146" i="1" s="1"/>
  <c r="ED128" i="1"/>
  <c r="EC276" i="1"/>
  <c r="EC148" i="1"/>
  <c r="ED126" i="1"/>
  <c r="EC228" i="1"/>
  <c r="EC282" i="1"/>
  <c r="EC227" i="1"/>
  <c r="EC302" i="1"/>
  <c r="EC226" i="1"/>
  <c r="EC277" i="1"/>
  <c r="EC251" i="1"/>
  <c r="A125" i="25"/>
  <c r="EC278" i="1"/>
  <c r="EC284" i="1"/>
  <c r="C125" i="25"/>
  <c r="B125" i="25"/>
  <c r="E125" i="25"/>
  <c r="D125" i="25"/>
  <c r="EC280" i="1"/>
  <c r="F125" i="25"/>
  <c r="G125" i="25" s="1"/>
  <c r="EC198" i="1"/>
  <c r="ED270" i="1"/>
  <c r="EC247" i="1"/>
  <c r="ED316" i="1"/>
  <c r="EC187" i="1"/>
  <c r="EC212" i="1"/>
  <c r="EC207" i="1"/>
  <c r="EC210" i="1"/>
  <c r="EC156" i="1"/>
  <c r="EC166" i="1"/>
  <c r="EC157" i="1"/>
  <c r="EC168" i="1"/>
  <c r="EC180" i="1"/>
  <c r="EC158" i="1"/>
  <c r="EC163" i="1"/>
  <c r="EC209" i="1"/>
  <c r="EC134" i="1"/>
  <c r="EC263" i="1"/>
  <c r="EC203" i="1"/>
  <c r="EC243" i="1"/>
  <c r="EC295" i="1"/>
  <c r="EC304" i="1"/>
  <c r="EC261" i="1"/>
  <c r="EC197" i="1"/>
  <c r="ED321" i="1"/>
  <c r="EC155" i="1"/>
  <c r="ED318" i="1"/>
  <c r="EC182" i="1"/>
  <c r="EC239" i="1"/>
  <c r="EC293" i="1"/>
  <c r="EC307" i="1"/>
  <c r="EC196" i="1"/>
  <c r="EC206" i="1"/>
  <c r="ED131" i="1"/>
  <c r="EE131" i="1" s="1"/>
  <c r="EC224" i="1"/>
  <c r="EC241" i="1"/>
  <c r="EC290" i="1"/>
  <c r="EC298" i="1"/>
  <c r="ED129" i="1"/>
  <c r="EE129" i="1" s="1"/>
  <c r="EC222" i="1"/>
  <c r="EC161" i="1"/>
  <c r="EC305" i="1"/>
  <c r="EC178" i="1"/>
  <c r="EC165" i="1"/>
  <c r="EC164" i="1"/>
  <c r="EC253" i="1"/>
  <c r="EC281" i="1"/>
  <c r="EC167" i="1"/>
  <c r="EC297" i="1"/>
  <c r="EC214" i="1"/>
  <c r="EC133" i="1"/>
  <c r="ED133" i="1" s="1"/>
  <c r="ED125" i="1"/>
  <c r="EE125" i="1" s="1"/>
  <c r="EF125" i="1" s="1"/>
  <c r="EG125" i="1" s="1"/>
  <c r="EH125" i="1" s="1"/>
  <c r="EI125" i="1" s="1"/>
  <c r="EJ125" i="1" s="1"/>
  <c r="EK125" i="1" s="1"/>
  <c r="EL125" i="1" s="1"/>
  <c r="EM125" i="1" s="1"/>
  <c r="EN125" i="1" s="1"/>
  <c r="EO125" i="1" s="1"/>
  <c r="EP125" i="1" s="1"/>
  <c r="EQ125" i="1" s="1"/>
  <c r="ER125" i="1" s="1"/>
  <c r="ES125" i="1" s="1"/>
  <c r="ET125" i="1" s="1"/>
  <c r="EU125" i="1" s="1"/>
  <c r="EV125" i="1" s="1"/>
  <c r="ED127" i="1"/>
  <c r="EE127" i="1" s="1"/>
  <c r="EC211" i="1"/>
  <c r="EC235" i="1"/>
  <c r="EC208" i="1"/>
  <c r="EC184" i="1"/>
  <c r="EC306" i="1"/>
  <c r="EC310" i="1"/>
  <c r="EC190" i="1"/>
  <c r="EC300" i="1"/>
  <c r="EC181" i="1"/>
  <c r="EC150" i="1"/>
  <c r="ED317" i="1"/>
  <c r="EC288" i="1"/>
  <c r="ED274" i="1"/>
  <c r="EC153" i="1"/>
  <c r="EC256" i="1"/>
  <c r="EC200" i="1"/>
  <c r="EC230" i="1"/>
  <c r="EC229" i="1"/>
  <c r="EC149" i="1"/>
  <c r="EC136" i="1"/>
  <c r="EC172" i="1"/>
  <c r="EC174" i="1"/>
  <c r="EC260" i="1"/>
  <c r="EC193" i="1"/>
  <c r="EC170" i="1"/>
  <c r="EC309" i="1"/>
  <c r="EC286" i="1"/>
  <c r="EC237" i="1"/>
  <c r="EC186" i="1"/>
  <c r="EC257" i="1"/>
  <c r="EC258" i="1"/>
  <c r="EC255" i="1"/>
  <c r="ED319" i="1"/>
  <c r="EC204" i="1"/>
  <c r="EC205" i="1"/>
  <c r="EC162" i="1"/>
  <c r="EC238" i="1"/>
  <c r="EC160" i="1"/>
  <c r="EC308" i="1"/>
  <c r="EC254" i="1"/>
  <c r="EC265" i="1"/>
  <c r="EC151" i="1"/>
  <c r="EC266" i="1"/>
  <c r="EC135" i="1"/>
  <c r="EC213" i="1"/>
  <c r="EC218" i="1"/>
  <c r="EC217" i="1"/>
  <c r="EC291" i="1"/>
  <c r="EC139" i="1"/>
  <c r="ED139" i="1" s="1"/>
  <c r="EC140" i="1"/>
  <c r="EC192" i="1"/>
  <c r="ED273" i="1"/>
  <c r="ED143" i="1"/>
  <c r="ED142" i="1"/>
  <c r="ED145" i="1"/>
  <c r="EC152" i="1"/>
  <c r="EC264" i="1"/>
  <c r="EC199" i="1"/>
  <c r="EC179" i="1"/>
  <c r="EC299" i="1"/>
  <c r="EC311" i="1"/>
  <c r="ED144" i="1"/>
  <c r="EC242" i="1"/>
  <c r="EC289" i="1"/>
  <c r="EC303" i="1"/>
  <c r="EC177" i="1"/>
  <c r="EC262" i="1"/>
  <c r="EC215" i="1"/>
  <c r="EC216" i="1"/>
  <c r="EC292" i="1"/>
  <c r="ED272" i="1"/>
  <c r="ED271" i="1"/>
  <c r="ED147" i="1"/>
  <c r="EC244" i="1"/>
  <c r="EC171" i="1"/>
  <c r="EC225" i="1"/>
  <c r="EC249" i="1"/>
  <c r="EC248" i="1"/>
  <c r="EC201" i="1"/>
  <c r="EC236" i="1"/>
  <c r="EC287" i="1"/>
  <c r="EC202" i="1"/>
  <c r="EC183" i="1"/>
  <c r="ED322" i="1"/>
  <c r="EE322" i="1" s="1"/>
  <c r="EC313" i="1"/>
  <c r="EC314" i="1"/>
  <c r="EC252" i="1"/>
  <c r="EC159" i="1"/>
  <c r="EC176" i="1"/>
  <c r="EC189" i="1"/>
  <c r="EC173" i="1"/>
  <c r="EC301" i="1"/>
  <c r="EC312" i="1"/>
  <c r="EC259" i="1"/>
  <c r="EC285" i="1"/>
  <c r="EC137" i="1"/>
  <c r="EC240" i="1"/>
  <c r="EC169" i="1"/>
  <c r="EC219" i="1"/>
  <c r="EC220" i="1"/>
  <c r="EC221" i="1"/>
  <c r="EC245" i="1"/>
  <c r="EC246" i="1"/>
  <c r="EC194" i="1"/>
  <c r="EC195" i="1"/>
  <c r="EC223" i="1"/>
  <c r="EC154" i="1"/>
  <c r="EC294" i="1"/>
  <c r="EC296" i="1"/>
  <c r="EC283" i="1"/>
  <c r="ED320" i="1"/>
  <c r="EC175" i="1"/>
  <c r="EC232" i="1"/>
  <c r="EC231" i="1"/>
  <c r="EC267" i="1"/>
  <c r="EC268" i="1"/>
  <c r="EC233" i="1"/>
  <c r="EC234" i="1"/>
  <c r="EC185" i="1"/>
  <c r="EC188" i="1"/>
  <c r="EC191" i="1"/>
  <c r="ED275" i="1"/>
  <c r="EC250" i="1"/>
  <c r="ED227" i="1" l="1"/>
  <c r="ED148" i="1"/>
  <c r="ED276" i="1"/>
  <c r="EW125" i="1"/>
  <c r="EX125" i="1" s="1"/>
  <c r="EY125" i="1" s="1"/>
  <c r="EZ125" i="1" s="1"/>
  <c r="FA125" i="1" s="1"/>
  <c r="FB125" i="1" s="1"/>
  <c r="FC125" i="1" s="1"/>
  <c r="FD125" i="1" s="1"/>
  <c r="FE125" i="1" s="1"/>
  <c r="FF125" i="1" s="1"/>
  <c r="FG125" i="1" s="1"/>
  <c r="FH125" i="1" s="1"/>
  <c r="FI125" i="1" s="1"/>
  <c r="FJ125" i="1" s="1"/>
  <c r="FK125" i="1" s="1"/>
  <c r="FL125" i="1" s="1"/>
  <c r="FM125" i="1" s="1"/>
  <c r="FN125" i="1" s="1"/>
  <c r="FO125" i="1" s="1"/>
  <c r="FP125" i="1" s="1"/>
  <c r="FQ125" i="1" s="1"/>
  <c r="FR125" i="1" s="1"/>
  <c r="FS125" i="1" s="1"/>
  <c r="FT125" i="1" s="1"/>
  <c r="FU125" i="1" s="1"/>
  <c r="FV125" i="1" s="1"/>
  <c r="FW125" i="1" s="1"/>
  <c r="FX125" i="1" s="1"/>
  <c r="FY125" i="1" s="1"/>
  <c r="FZ125" i="1" s="1"/>
  <c r="GA125" i="1" s="1"/>
  <c r="GB125" i="1" s="1"/>
  <c r="GC125" i="1" s="1"/>
  <c r="GD125" i="1" s="1"/>
  <c r="GE125" i="1" s="1"/>
  <c r="GF125" i="1" s="1"/>
  <c r="GG125" i="1" s="1"/>
  <c r="GH125" i="1" s="1"/>
  <c r="GI125" i="1" s="1"/>
  <c r="GJ125" i="1" s="1"/>
  <c r="GK125" i="1" s="1"/>
  <c r="GL125" i="1" s="1"/>
  <c r="GM125" i="1" s="1"/>
  <c r="GN125" i="1" s="1"/>
  <c r="GO125" i="1" s="1"/>
  <c r="GP125" i="1" s="1"/>
  <c r="GQ125" i="1" s="1"/>
  <c r="GR125" i="1" s="1"/>
  <c r="GS125" i="1" s="1"/>
  <c r="GT125" i="1" s="1"/>
  <c r="GU125" i="1" s="1"/>
  <c r="GV125" i="1" s="1"/>
  <c r="GW125" i="1" s="1"/>
  <c r="GX125" i="1" s="1"/>
  <c r="GY125" i="1" s="1"/>
  <c r="GZ125" i="1" s="1"/>
  <c r="HA125" i="1" s="1"/>
  <c r="HB125" i="1" s="1"/>
  <c r="HC125" i="1" s="1"/>
  <c r="HD125" i="1" s="1"/>
  <c r="HE125" i="1" s="1"/>
  <c r="HF125" i="1" s="1"/>
  <c r="HG125" i="1" s="1"/>
  <c r="HH125" i="1" s="1"/>
  <c r="HI125" i="1" s="1"/>
  <c r="HJ125" i="1" s="1"/>
  <c r="D127" i="25" s="1"/>
  <c r="ED279" i="1"/>
  <c r="ED277" i="1"/>
  <c r="ED278" i="1"/>
  <c r="ED301" i="1"/>
  <c r="E126" i="25"/>
  <c r="ED209" i="1"/>
  <c r="D126" i="25"/>
  <c r="B126" i="25"/>
  <c r="A126" i="25"/>
  <c r="G126" i="25"/>
  <c r="C126" i="25"/>
  <c r="HK124" i="1"/>
  <c r="K126" i="25" s="1"/>
  <c r="ED179" i="1"/>
  <c r="ED281" i="1"/>
  <c r="ED211" i="1"/>
  <c r="ED210" i="1"/>
  <c r="ED208" i="1"/>
  <c r="ED252" i="1"/>
  <c r="ED154" i="1"/>
  <c r="ED299" i="1"/>
  <c r="ED197" i="1"/>
  <c r="ED280" i="1"/>
  <c r="EE318" i="1"/>
  <c r="ED206" i="1"/>
  <c r="ED166" i="1"/>
  <c r="ED178" i="1"/>
  <c r="ED199" i="1"/>
  <c r="ED207" i="1"/>
  <c r="EE207" i="1" s="1"/>
  <c r="ED156" i="1"/>
  <c r="ED157" i="1"/>
  <c r="ED223" i="1"/>
  <c r="ED169" i="1"/>
  <c r="ED303" i="1"/>
  <c r="ED136" i="1"/>
  <c r="ED296" i="1"/>
  <c r="ED240" i="1"/>
  <c r="ED305" i="1"/>
  <c r="ED165" i="1"/>
  <c r="ED164" i="1"/>
  <c r="ED167" i="1"/>
  <c r="ED294" i="1"/>
  <c r="ED262" i="1"/>
  <c r="EE317" i="1"/>
  <c r="ED213" i="1"/>
  <c r="ED183" i="1"/>
  <c r="EE126" i="1"/>
  <c r="EF126" i="1" s="1"/>
  <c r="EG126" i="1" s="1"/>
  <c r="EH126" i="1" s="1"/>
  <c r="EI126" i="1" s="1"/>
  <c r="EJ126" i="1" s="1"/>
  <c r="EK126" i="1" s="1"/>
  <c r="EL126" i="1" s="1"/>
  <c r="EM126" i="1" s="1"/>
  <c r="EN126" i="1" s="1"/>
  <c r="EO126" i="1" s="1"/>
  <c r="EP126" i="1" s="1"/>
  <c r="EQ126" i="1" s="1"/>
  <c r="ER126" i="1" s="1"/>
  <c r="ES126" i="1" s="1"/>
  <c r="ET126" i="1" s="1"/>
  <c r="EU126" i="1" s="1"/>
  <c r="EV126" i="1" s="1"/>
  <c r="EW126" i="1" s="1"/>
  <c r="ED237" i="1"/>
  <c r="EE128" i="1"/>
  <c r="EF128" i="1" s="1"/>
  <c r="ED173" i="1"/>
  <c r="ED181" i="1"/>
  <c r="ED289" i="1"/>
  <c r="ED264" i="1"/>
  <c r="EE130" i="1"/>
  <c r="EF130" i="1" s="1"/>
  <c r="EE320" i="1"/>
  <c r="ED292" i="1"/>
  <c r="ED242" i="1"/>
  <c r="EE132" i="1"/>
  <c r="EF132" i="1" s="1"/>
  <c r="ED161" i="1"/>
  <c r="ED185" i="1"/>
  <c r="ED235" i="1"/>
  <c r="ED308" i="1"/>
  <c r="ED306" i="1"/>
  <c r="ED238" i="1"/>
  <c r="ED236" i="1"/>
  <c r="ED204" i="1"/>
  <c r="ED150" i="1"/>
  <c r="EE133" i="1"/>
  <c r="ED256" i="1"/>
  <c r="ED285" i="1"/>
  <c r="EE278" i="1"/>
  <c r="ED287" i="1"/>
  <c r="ED310" i="1"/>
  <c r="ED159" i="1"/>
  <c r="ED171" i="1"/>
  <c r="ED304" i="1"/>
  <c r="ED232" i="1"/>
  <c r="ED214" i="1"/>
  <c r="EE275" i="1"/>
  <c r="ED254" i="1"/>
  <c r="ED245" i="1"/>
  <c r="ED293" i="1"/>
  <c r="ED202" i="1"/>
  <c r="EE274" i="1"/>
  <c r="ED295" i="1"/>
  <c r="EE295" i="1" s="1"/>
  <c r="EE147" i="1"/>
  <c r="ED151" i="1"/>
  <c r="ED180" i="1"/>
  <c r="EE271" i="1"/>
  <c r="ED149" i="1"/>
  <c r="ED194" i="1"/>
  <c r="ED259" i="1"/>
  <c r="ED250" i="1"/>
  <c r="ED312" i="1"/>
  <c r="ED302" i="1"/>
  <c r="ED307" i="1"/>
  <c r="ED200" i="1"/>
  <c r="ED170" i="1"/>
  <c r="ED297" i="1"/>
  <c r="ED288" i="1"/>
  <c r="ED153" i="1"/>
  <c r="ED261" i="1"/>
  <c r="ED203" i="1"/>
  <c r="ED188" i="1"/>
  <c r="ED175" i="1"/>
  <c r="ED248" i="1"/>
  <c r="EE145" i="1"/>
  <c r="ED229" i="1"/>
  <c r="ED228" i="1"/>
  <c r="ED193" i="1"/>
  <c r="EE277" i="1"/>
  <c r="ED158" i="1"/>
  <c r="ED184" i="1"/>
  <c r="ED195" i="1"/>
  <c r="ED196" i="1"/>
  <c r="ED168" i="1"/>
  <c r="EE146" i="1"/>
  <c r="ED263" i="1"/>
  <c r="ED265" i="1"/>
  <c r="ED162" i="1"/>
  <c r="ED163" i="1"/>
  <c r="ED290" i="1"/>
  <c r="EE273" i="1"/>
  <c r="ED217" i="1"/>
  <c r="ED205" i="1"/>
  <c r="ED283" i="1"/>
  <c r="ED282" i="1"/>
  <c r="ED225" i="1"/>
  <c r="ED226" i="1"/>
  <c r="ED222" i="1"/>
  <c r="ED174" i="1"/>
  <c r="ED251" i="1"/>
  <c r="ED246" i="1"/>
  <c r="ED247" i="1"/>
  <c r="ED138" i="1"/>
  <c r="ED137" i="1"/>
  <c r="ED239" i="1"/>
  <c r="ED244" i="1"/>
  <c r="ED241" i="1"/>
  <c r="ED215" i="1"/>
  <c r="ED216" i="1"/>
  <c r="EE143" i="1"/>
  <c r="ED191" i="1"/>
  <c r="ED192" i="1"/>
  <c r="ED218" i="1"/>
  <c r="ED135" i="1"/>
  <c r="ED134" i="1"/>
  <c r="EE134" i="1" s="1"/>
  <c r="ED212" i="1"/>
  <c r="ED268" i="1"/>
  <c r="ED269" i="1"/>
  <c r="ED298" i="1"/>
  <c r="ED160" i="1"/>
  <c r="EE319" i="1"/>
  <c r="ED155" i="1"/>
  <c r="ED284" i="1"/>
  <c r="ED314" i="1"/>
  <c r="ED315" i="1"/>
  <c r="ED224" i="1"/>
  <c r="EE144" i="1"/>
  <c r="ED172" i="1"/>
  <c r="ED234" i="1"/>
  <c r="ED267" i="1"/>
  <c r="ED260" i="1"/>
  <c r="ED182" i="1"/>
  <c r="ED221" i="1"/>
  <c r="ED189" i="1"/>
  <c r="ED176" i="1"/>
  <c r="ED313" i="1"/>
  <c r="ED201" i="1"/>
  <c r="ED311" i="1"/>
  <c r="ED253" i="1"/>
  <c r="ED140" i="1"/>
  <c r="EE140" i="1" s="1"/>
  <c r="ED141" i="1"/>
  <c r="ED198" i="1"/>
  <c r="ED255" i="1"/>
  <c r="ED233" i="1"/>
  <c r="ED231" i="1"/>
  <c r="ED230" i="1"/>
  <c r="EE321" i="1"/>
  <c r="ED219" i="1"/>
  <c r="ED220" i="1"/>
  <c r="EE272" i="1"/>
  <c r="ED177" i="1"/>
  <c r="ED300" i="1"/>
  <c r="ED266" i="1"/>
  <c r="ED258" i="1"/>
  <c r="ED187" i="1"/>
  <c r="ED249" i="1"/>
  <c r="ED309" i="1"/>
  <c r="ED190" i="1"/>
  <c r="ED152" i="1"/>
  <c r="ED286" i="1"/>
  <c r="ED291" i="1"/>
  <c r="ED243" i="1"/>
  <c r="ED257" i="1"/>
  <c r="ED186" i="1"/>
  <c r="EX126" i="1" l="1"/>
  <c r="EY126" i="1" s="1"/>
  <c r="EZ126" i="1" s="1"/>
  <c r="FA126" i="1" s="1"/>
  <c r="FB126" i="1" s="1"/>
  <c r="FC126" i="1" s="1"/>
  <c r="FD126" i="1" s="1"/>
  <c r="FE126" i="1" s="1"/>
  <c r="FF126" i="1" s="1"/>
  <c r="FG126" i="1" s="1"/>
  <c r="FH126" i="1" s="1"/>
  <c r="FI126" i="1" s="1"/>
  <c r="FJ126" i="1" s="1"/>
  <c r="FK126" i="1" s="1"/>
  <c r="FL126" i="1" s="1"/>
  <c r="FM126" i="1" s="1"/>
  <c r="FN126" i="1" s="1"/>
  <c r="FO126" i="1" s="1"/>
  <c r="FP126" i="1" s="1"/>
  <c r="FQ126" i="1" s="1"/>
  <c r="FR126" i="1" s="1"/>
  <c r="FS126" i="1" s="1"/>
  <c r="FT126" i="1" s="1"/>
  <c r="FU126" i="1" s="1"/>
  <c r="FV126" i="1" s="1"/>
  <c r="FW126" i="1" s="1"/>
  <c r="FX126" i="1" s="1"/>
  <c r="FY126" i="1" s="1"/>
  <c r="FZ126" i="1" s="1"/>
  <c r="GA126" i="1" s="1"/>
  <c r="GB126" i="1" s="1"/>
  <c r="GC126" i="1" s="1"/>
  <c r="GD126" i="1" s="1"/>
  <c r="GE126" i="1" s="1"/>
  <c r="GF126" i="1" s="1"/>
  <c r="GG126" i="1" s="1"/>
  <c r="GH126" i="1" s="1"/>
  <c r="GI126" i="1" s="1"/>
  <c r="GJ126" i="1" s="1"/>
  <c r="GK126" i="1" s="1"/>
  <c r="GL126" i="1" s="1"/>
  <c r="GM126" i="1" s="1"/>
  <c r="GN126" i="1" s="1"/>
  <c r="GO126" i="1" s="1"/>
  <c r="GP126" i="1" s="1"/>
  <c r="GQ126" i="1" s="1"/>
  <c r="GR126" i="1" s="1"/>
  <c r="GS126" i="1" s="1"/>
  <c r="GT126" i="1" s="1"/>
  <c r="GU126" i="1" s="1"/>
  <c r="GV126" i="1" s="1"/>
  <c r="GW126" i="1" s="1"/>
  <c r="GX126" i="1" s="1"/>
  <c r="GY126" i="1" s="1"/>
  <c r="GZ126" i="1" s="1"/>
  <c r="HA126" i="1" s="1"/>
  <c r="HB126" i="1" s="1"/>
  <c r="HC126" i="1" s="1"/>
  <c r="HD126" i="1" s="1"/>
  <c r="HE126" i="1" s="1"/>
  <c r="HF126" i="1" s="1"/>
  <c r="HG126" i="1" s="1"/>
  <c r="HH126" i="1" s="1"/>
  <c r="HI126" i="1" s="1"/>
  <c r="HJ126" i="1" s="1"/>
  <c r="F128" i="25" s="1"/>
  <c r="EE276" i="1"/>
  <c r="EE279" i="1"/>
  <c r="B127" i="25"/>
  <c r="F127" i="25"/>
  <c r="G127" i="25" s="1"/>
  <c r="G128" i="25" s="1"/>
  <c r="HK125" i="1"/>
  <c r="K127" i="25" s="1"/>
  <c r="A127" i="25"/>
  <c r="E127" i="25"/>
  <c r="C127" i="25"/>
  <c r="EE210" i="1"/>
  <c r="EE208" i="1"/>
  <c r="EE198" i="1"/>
  <c r="EE300" i="1"/>
  <c r="EE160" i="1"/>
  <c r="EE209" i="1"/>
  <c r="EE165" i="1"/>
  <c r="EE280" i="1"/>
  <c r="EF279" i="1" s="1"/>
  <c r="EE172" i="1"/>
  <c r="EE155" i="1"/>
  <c r="EE304" i="1"/>
  <c r="EF131" i="1"/>
  <c r="EG131" i="1" s="1"/>
  <c r="EE166" i="1"/>
  <c r="EE305" i="1"/>
  <c r="EE241" i="1"/>
  <c r="EE251" i="1"/>
  <c r="EE302" i="1"/>
  <c r="EE168" i="1"/>
  <c r="EE184" i="1"/>
  <c r="EE291" i="1"/>
  <c r="EE180" i="1"/>
  <c r="EE202" i="1"/>
  <c r="EF127" i="1"/>
  <c r="EG127" i="1" s="1"/>
  <c r="EH127" i="1" s="1"/>
  <c r="EI127" i="1" s="1"/>
  <c r="EJ127" i="1" s="1"/>
  <c r="EK127" i="1" s="1"/>
  <c r="EL127" i="1" s="1"/>
  <c r="EM127" i="1" s="1"/>
  <c r="EN127" i="1" s="1"/>
  <c r="EO127" i="1" s="1"/>
  <c r="EP127" i="1" s="1"/>
  <c r="EQ127" i="1" s="1"/>
  <c r="ER127" i="1" s="1"/>
  <c r="ES127" i="1" s="1"/>
  <c r="ET127" i="1" s="1"/>
  <c r="EU127" i="1" s="1"/>
  <c r="EV127" i="1" s="1"/>
  <c r="EW127" i="1" s="1"/>
  <c r="EX127" i="1" s="1"/>
  <c r="EY127" i="1" s="1"/>
  <c r="EZ127" i="1" s="1"/>
  <c r="FA127" i="1" s="1"/>
  <c r="FB127" i="1" s="1"/>
  <c r="FC127" i="1" s="1"/>
  <c r="FD127" i="1" s="1"/>
  <c r="FE127" i="1" s="1"/>
  <c r="FF127" i="1" s="1"/>
  <c r="FG127" i="1" s="1"/>
  <c r="FH127" i="1" s="1"/>
  <c r="FI127" i="1" s="1"/>
  <c r="FJ127" i="1" s="1"/>
  <c r="FK127" i="1" s="1"/>
  <c r="FL127" i="1" s="1"/>
  <c r="FM127" i="1" s="1"/>
  <c r="FN127" i="1" s="1"/>
  <c r="FO127" i="1" s="1"/>
  <c r="FP127" i="1" s="1"/>
  <c r="FQ127" i="1" s="1"/>
  <c r="FR127" i="1" s="1"/>
  <c r="FS127" i="1" s="1"/>
  <c r="FT127" i="1" s="1"/>
  <c r="FU127" i="1" s="1"/>
  <c r="FV127" i="1" s="1"/>
  <c r="FW127" i="1" s="1"/>
  <c r="FX127" i="1" s="1"/>
  <c r="FY127" i="1" s="1"/>
  <c r="FZ127" i="1" s="1"/>
  <c r="GA127" i="1" s="1"/>
  <c r="GB127" i="1" s="1"/>
  <c r="GC127" i="1" s="1"/>
  <c r="GD127" i="1" s="1"/>
  <c r="GE127" i="1" s="1"/>
  <c r="GF127" i="1" s="1"/>
  <c r="GG127" i="1" s="1"/>
  <c r="GH127" i="1" s="1"/>
  <c r="GI127" i="1" s="1"/>
  <c r="GJ127" i="1" s="1"/>
  <c r="GK127" i="1" s="1"/>
  <c r="GL127" i="1" s="1"/>
  <c r="GM127" i="1" s="1"/>
  <c r="GN127" i="1" s="1"/>
  <c r="GO127" i="1" s="1"/>
  <c r="GP127" i="1" s="1"/>
  <c r="GQ127" i="1" s="1"/>
  <c r="GR127" i="1" s="1"/>
  <c r="GS127" i="1" s="1"/>
  <c r="GT127" i="1" s="1"/>
  <c r="GU127" i="1" s="1"/>
  <c r="GV127" i="1" s="1"/>
  <c r="GW127" i="1" s="1"/>
  <c r="GX127" i="1" s="1"/>
  <c r="GY127" i="1" s="1"/>
  <c r="GZ127" i="1" s="1"/>
  <c r="HA127" i="1" s="1"/>
  <c r="HB127" i="1" s="1"/>
  <c r="HC127" i="1" s="1"/>
  <c r="HD127" i="1" s="1"/>
  <c r="HE127" i="1" s="1"/>
  <c r="HF127" i="1" s="1"/>
  <c r="HG127" i="1" s="1"/>
  <c r="HH127" i="1" s="1"/>
  <c r="HI127" i="1" s="1"/>
  <c r="HJ127" i="1" s="1"/>
  <c r="B129" i="25" s="1"/>
  <c r="EE182" i="1"/>
  <c r="EF274" i="1"/>
  <c r="EE249" i="1"/>
  <c r="EF321" i="1"/>
  <c r="EF144" i="1"/>
  <c r="B128" i="25"/>
  <c r="C128" i="25"/>
  <c r="EE236" i="1"/>
  <c r="EE214" i="1"/>
  <c r="D128" i="25"/>
  <c r="EE263" i="1"/>
  <c r="EE253" i="1"/>
  <c r="EE213" i="1"/>
  <c r="EF134" i="1"/>
  <c r="EE204" i="1"/>
  <c r="HK126" i="1"/>
  <c r="K128" i="25" s="1"/>
  <c r="EF319" i="1"/>
  <c r="EE309" i="1"/>
  <c r="EF129" i="1"/>
  <c r="EG129" i="1" s="1"/>
  <c r="EE307" i="1"/>
  <c r="EE149" i="1"/>
  <c r="EE148" i="1"/>
  <c r="EF147" i="1" s="1"/>
  <c r="EE235" i="1"/>
  <c r="EE306" i="1"/>
  <c r="EE293" i="1"/>
  <c r="EE179" i="1"/>
  <c r="EE260" i="1"/>
  <c r="EF272" i="1"/>
  <c r="EE255" i="1"/>
  <c r="EE237" i="1"/>
  <c r="EE238" i="1"/>
  <c r="EE286" i="1"/>
  <c r="EE239" i="1"/>
  <c r="EE294" i="1"/>
  <c r="EF276" i="1"/>
  <c r="EE203" i="1"/>
  <c r="EE303" i="1"/>
  <c r="EF278" i="1"/>
  <c r="EE170" i="1"/>
  <c r="EE243" i="1"/>
  <c r="EE245" i="1"/>
  <c r="EE282" i="1"/>
  <c r="EE206" i="1"/>
  <c r="EF207" i="1" s="1"/>
  <c r="EE205" i="1"/>
  <c r="EE167" i="1"/>
  <c r="EE152" i="1"/>
  <c r="EE298" i="1"/>
  <c r="EF146" i="1"/>
  <c r="EE284" i="1"/>
  <c r="EE264" i="1"/>
  <c r="EE288" i="1"/>
  <c r="EE261" i="1"/>
  <c r="EE177" i="1"/>
  <c r="EE159" i="1"/>
  <c r="EE220" i="1"/>
  <c r="EE150" i="1"/>
  <c r="EE313" i="1"/>
  <c r="EE228" i="1"/>
  <c r="EE247" i="1"/>
  <c r="EE196" i="1"/>
  <c r="EE187" i="1"/>
  <c r="EE135" i="1"/>
  <c r="EF135" i="1" s="1"/>
  <c r="EE296" i="1"/>
  <c r="EE232" i="1"/>
  <c r="EE224" i="1"/>
  <c r="EE174" i="1"/>
  <c r="EE240" i="1"/>
  <c r="EE190" i="1"/>
  <c r="EE262" i="1"/>
  <c r="EE161" i="1"/>
  <c r="EE141" i="1"/>
  <c r="EF141" i="1" s="1"/>
  <c r="EE267" i="1"/>
  <c r="EE250" i="1"/>
  <c r="EF133" i="1"/>
  <c r="EG133" i="1" s="1"/>
  <c r="EE258" i="1"/>
  <c r="EE231" i="1"/>
  <c r="EE138" i="1"/>
  <c r="EE151" i="1"/>
  <c r="EE233" i="1"/>
  <c r="EE222" i="1"/>
  <c r="EE171" i="1"/>
  <c r="EE158" i="1"/>
  <c r="EE157" i="1"/>
  <c r="EE183" i="1"/>
  <c r="EE142" i="1"/>
  <c r="EE283" i="1"/>
  <c r="EE163" i="1"/>
  <c r="EE164" i="1"/>
  <c r="EE195" i="1"/>
  <c r="EE191" i="1"/>
  <c r="EE199" i="1"/>
  <c r="EE188" i="1"/>
  <c r="EE178" i="1"/>
  <c r="EE297" i="1"/>
  <c r="EE162" i="1"/>
  <c r="EF145" i="1"/>
  <c r="EE156" i="1"/>
  <c r="EE176" i="1"/>
  <c r="EE234" i="1"/>
  <c r="EE308" i="1"/>
  <c r="EE290" i="1"/>
  <c r="EE265" i="1"/>
  <c r="EE175" i="1"/>
  <c r="EE299" i="1"/>
  <c r="EE200" i="1"/>
  <c r="EE201" i="1"/>
  <c r="EF322" i="1"/>
  <c r="EE189" i="1"/>
  <c r="EF275" i="1"/>
  <c r="EE315" i="1"/>
  <c r="EE316" i="1"/>
  <c r="EE173" i="1"/>
  <c r="EE215" i="1"/>
  <c r="EE216" i="1"/>
  <c r="EE137" i="1"/>
  <c r="EE254" i="1"/>
  <c r="EE194" i="1"/>
  <c r="EE301" i="1"/>
  <c r="EE136" i="1"/>
  <c r="EE289" i="1"/>
  <c r="EE153" i="1"/>
  <c r="EE181" i="1"/>
  <c r="EE259" i="1"/>
  <c r="EE266" i="1"/>
  <c r="EE248" i="1"/>
  <c r="EF320" i="1"/>
  <c r="EE312" i="1"/>
  <c r="EE311" i="1"/>
  <c r="EE314" i="1"/>
  <c r="EE269" i="1"/>
  <c r="EE270" i="1"/>
  <c r="EE226" i="1"/>
  <c r="EE227" i="1"/>
  <c r="EE256" i="1"/>
  <c r="EE252" i="1"/>
  <c r="EE211" i="1"/>
  <c r="EE197" i="1"/>
  <c r="EE230" i="1"/>
  <c r="EE229" i="1"/>
  <c r="EE221" i="1"/>
  <c r="EE285" i="1"/>
  <c r="EE268" i="1"/>
  <c r="EE218" i="1"/>
  <c r="EE287" i="1"/>
  <c r="EE225" i="1"/>
  <c r="EE217" i="1"/>
  <c r="EE242" i="1"/>
  <c r="EE169" i="1"/>
  <c r="EE212" i="1"/>
  <c r="EF277" i="1"/>
  <c r="EE219" i="1"/>
  <c r="EE186" i="1"/>
  <c r="EE154" i="1"/>
  <c r="EE257" i="1"/>
  <c r="EE139" i="1"/>
  <c r="EE185" i="1"/>
  <c r="EE193" i="1"/>
  <c r="EE192" i="1"/>
  <c r="EE244" i="1"/>
  <c r="EE246" i="1"/>
  <c r="EE281" i="1"/>
  <c r="EE223" i="1"/>
  <c r="EF273" i="1"/>
  <c r="EF318" i="1"/>
  <c r="EE292" i="1"/>
  <c r="EE310" i="1"/>
  <c r="E128" i="25" l="1"/>
  <c r="A128" i="25"/>
  <c r="EF305" i="1"/>
  <c r="EF209" i="1"/>
  <c r="EF208" i="1"/>
  <c r="EF165" i="1"/>
  <c r="EF254" i="1"/>
  <c r="EF167" i="1"/>
  <c r="EF303" i="1"/>
  <c r="EF237" i="1"/>
  <c r="EF252" i="1"/>
  <c r="EF250" i="1"/>
  <c r="EF236" i="1"/>
  <c r="EF248" i="1"/>
  <c r="EF183" i="1"/>
  <c r="EF281" i="1"/>
  <c r="EG145" i="1"/>
  <c r="EF148" i="1"/>
  <c r="EG147" i="1" s="1"/>
  <c r="EF240" i="1"/>
  <c r="HK127" i="1"/>
  <c r="K129" i="25" s="1"/>
  <c r="EG320" i="1"/>
  <c r="E129" i="25"/>
  <c r="EF214" i="1"/>
  <c r="D129" i="25"/>
  <c r="EG273" i="1"/>
  <c r="EG322" i="1"/>
  <c r="C129" i="25"/>
  <c r="F129" i="25"/>
  <c r="G129" i="25" s="1"/>
  <c r="A129" i="25"/>
  <c r="EF295" i="1"/>
  <c r="EF306" i="1"/>
  <c r="EF139" i="1"/>
  <c r="EF310" i="1"/>
  <c r="EF149" i="1"/>
  <c r="EG135" i="1"/>
  <c r="EG277" i="1"/>
  <c r="EF238" i="1"/>
  <c r="EF242" i="1"/>
  <c r="EF205" i="1"/>
  <c r="EF261" i="1"/>
  <c r="EF299" i="1"/>
  <c r="EG128" i="1"/>
  <c r="EH128" i="1" s="1"/>
  <c r="EI128" i="1" s="1"/>
  <c r="EJ128" i="1" s="1"/>
  <c r="EK128" i="1" s="1"/>
  <c r="EL128" i="1" s="1"/>
  <c r="EM128" i="1" s="1"/>
  <c r="EN128" i="1" s="1"/>
  <c r="EO128" i="1" s="1"/>
  <c r="EP128" i="1" s="1"/>
  <c r="EQ128" i="1" s="1"/>
  <c r="ER128" i="1" s="1"/>
  <c r="ES128" i="1" s="1"/>
  <c r="ET128" i="1" s="1"/>
  <c r="EU128" i="1" s="1"/>
  <c r="EV128" i="1" s="1"/>
  <c r="EW128" i="1" s="1"/>
  <c r="EX128" i="1" s="1"/>
  <c r="EY128" i="1" s="1"/>
  <c r="EZ128" i="1" s="1"/>
  <c r="FA128" i="1" s="1"/>
  <c r="FB128" i="1" s="1"/>
  <c r="FC128" i="1" s="1"/>
  <c r="FD128" i="1" s="1"/>
  <c r="FE128" i="1" s="1"/>
  <c r="FF128" i="1" s="1"/>
  <c r="FG128" i="1" s="1"/>
  <c r="FH128" i="1" s="1"/>
  <c r="FI128" i="1" s="1"/>
  <c r="FJ128" i="1" s="1"/>
  <c r="FK128" i="1" s="1"/>
  <c r="FL128" i="1" s="1"/>
  <c r="FM128" i="1" s="1"/>
  <c r="FN128" i="1" s="1"/>
  <c r="FO128" i="1" s="1"/>
  <c r="FP128" i="1" s="1"/>
  <c r="FQ128" i="1" s="1"/>
  <c r="FR128" i="1" s="1"/>
  <c r="FS128" i="1" s="1"/>
  <c r="FT128" i="1" s="1"/>
  <c r="FU128" i="1" s="1"/>
  <c r="FV128" i="1" s="1"/>
  <c r="FW128" i="1" s="1"/>
  <c r="FX128" i="1" s="1"/>
  <c r="FY128" i="1" s="1"/>
  <c r="FZ128" i="1" s="1"/>
  <c r="GA128" i="1" s="1"/>
  <c r="GB128" i="1" s="1"/>
  <c r="GC128" i="1" s="1"/>
  <c r="GD128" i="1" s="1"/>
  <c r="GE128" i="1" s="1"/>
  <c r="GF128" i="1" s="1"/>
  <c r="GG128" i="1" s="1"/>
  <c r="GH128" i="1" s="1"/>
  <c r="GI128" i="1" s="1"/>
  <c r="GJ128" i="1" s="1"/>
  <c r="GK128" i="1" s="1"/>
  <c r="GL128" i="1" s="1"/>
  <c r="GM128" i="1" s="1"/>
  <c r="GN128" i="1" s="1"/>
  <c r="GO128" i="1" s="1"/>
  <c r="GP128" i="1" s="1"/>
  <c r="GQ128" i="1" s="1"/>
  <c r="GR128" i="1" s="1"/>
  <c r="GS128" i="1" s="1"/>
  <c r="GT128" i="1" s="1"/>
  <c r="GU128" i="1" s="1"/>
  <c r="GV128" i="1" s="1"/>
  <c r="GW128" i="1" s="1"/>
  <c r="GX128" i="1" s="1"/>
  <c r="GY128" i="1" s="1"/>
  <c r="GZ128" i="1" s="1"/>
  <c r="HA128" i="1" s="1"/>
  <c r="HB128" i="1" s="1"/>
  <c r="HC128" i="1" s="1"/>
  <c r="HD128" i="1" s="1"/>
  <c r="HE128" i="1" s="1"/>
  <c r="HF128" i="1" s="1"/>
  <c r="HG128" i="1" s="1"/>
  <c r="HH128" i="1" s="1"/>
  <c r="HI128" i="1" s="1"/>
  <c r="HJ128" i="1" s="1"/>
  <c r="A130" i="25" s="1"/>
  <c r="EF173" i="1"/>
  <c r="EF197" i="1"/>
  <c r="EG130" i="1"/>
  <c r="EH130" i="1" s="1"/>
  <c r="EG275" i="1"/>
  <c r="EF294" i="1"/>
  <c r="EF304" i="1"/>
  <c r="EG304" i="1" s="1"/>
  <c r="EF234" i="1"/>
  <c r="EF178" i="1"/>
  <c r="EF244" i="1"/>
  <c r="EF204" i="1"/>
  <c r="EF212" i="1"/>
  <c r="EF187" i="1"/>
  <c r="EF259" i="1"/>
  <c r="EG134" i="1"/>
  <c r="EH134" i="1" s="1"/>
  <c r="EF182" i="1"/>
  <c r="EF203" i="1"/>
  <c r="EF206" i="1"/>
  <c r="EG207" i="1" s="1"/>
  <c r="EF283" i="1"/>
  <c r="EG132" i="1"/>
  <c r="EF223" i="1"/>
  <c r="EF285" i="1"/>
  <c r="EF221" i="1"/>
  <c r="EF246" i="1"/>
  <c r="EF166" i="1"/>
  <c r="EG166" i="1" s="1"/>
  <c r="EF136" i="1"/>
  <c r="EG136" i="1" s="1"/>
  <c r="EH136" i="1" s="1"/>
  <c r="EF171" i="1"/>
  <c r="EF160" i="1"/>
  <c r="EG319" i="1"/>
  <c r="EF314" i="1"/>
  <c r="EG208" i="1"/>
  <c r="EF239" i="1"/>
  <c r="EF189" i="1"/>
  <c r="EF220" i="1"/>
  <c r="EF297" i="1"/>
  <c r="EF262" i="1"/>
  <c r="EF263" i="1"/>
  <c r="EF158" i="1"/>
  <c r="EF159" i="1"/>
  <c r="EF172" i="1"/>
  <c r="EF264" i="1"/>
  <c r="EF151" i="1"/>
  <c r="EF245" i="1"/>
  <c r="EF267" i="1"/>
  <c r="EF215" i="1"/>
  <c r="EF249" i="1"/>
  <c r="EF217" i="1"/>
  <c r="EF232" i="1"/>
  <c r="EF150" i="1"/>
  <c r="EF225" i="1"/>
  <c r="EF230" i="1"/>
  <c r="EF162" i="1"/>
  <c r="EF312" i="1"/>
  <c r="EF164" i="1"/>
  <c r="EF269" i="1"/>
  <c r="EF290" i="1"/>
  <c r="EF193" i="1"/>
  <c r="EF251" i="1"/>
  <c r="EF256" i="1"/>
  <c r="EF185" i="1"/>
  <c r="EG274" i="1"/>
  <c r="EF284" i="1"/>
  <c r="EF153" i="1"/>
  <c r="EF201" i="1"/>
  <c r="EF161" i="1"/>
  <c r="EF176" i="1"/>
  <c r="EG278" i="1"/>
  <c r="EF142" i="1"/>
  <c r="EF198" i="1"/>
  <c r="EF231" i="1"/>
  <c r="EF282" i="1"/>
  <c r="EF247" i="1"/>
  <c r="EF266" i="1"/>
  <c r="EF190" i="1"/>
  <c r="EF192" i="1"/>
  <c r="EF140" i="1"/>
  <c r="EF316" i="1"/>
  <c r="EF317" i="1"/>
  <c r="EG318" i="1" s="1"/>
  <c r="EF265" i="1"/>
  <c r="EF191" i="1"/>
  <c r="EF260" i="1"/>
  <c r="EF152" i="1"/>
  <c r="EF291" i="1"/>
  <c r="EF289" i="1"/>
  <c r="EF200" i="1"/>
  <c r="EF222" i="1"/>
  <c r="EF257" i="1"/>
  <c r="EF287" i="1"/>
  <c r="EF288" i="1"/>
  <c r="EF226" i="1"/>
  <c r="EG276" i="1"/>
  <c r="EF309" i="1"/>
  <c r="EF137" i="1"/>
  <c r="EF280" i="1"/>
  <c r="EG279" i="1" s="1"/>
  <c r="EF188" i="1"/>
  <c r="EF195" i="1"/>
  <c r="EF235" i="1"/>
  <c r="EF202" i="1"/>
  <c r="EF138" i="1"/>
  <c r="EF311" i="1"/>
  <c r="EF301" i="1"/>
  <c r="EF302" i="1"/>
  <c r="EF216" i="1"/>
  <c r="EF253" i="1"/>
  <c r="EG253" i="1" s="1"/>
  <c r="EF313" i="1"/>
  <c r="EF156" i="1"/>
  <c r="EF157" i="1"/>
  <c r="EF174" i="1"/>
  <c r="EF143" i="1"/>
  <c r="EG144" i="1" s="1"/>
  <c r="EF213" i="1"/>
  <c r="EF233" i="1"/>
  <c r="EF286" i="1"/>
  <c r="EF241" i="1"/>
  <c r="EF229" i="1"/>
  <c r="EF210" i="1"/>
  <c r="EG209" i="1" s="1"/>
  <c r="EF211" i="1"/>
  <c r="EF255" i="1"/>
  <c r="EG321" i="1"/>
  <c r="EF196" i="1"/>
  <c r="EF292" i="1"/>
  <c r="EF293" i="1"/>
  <c r="EF227" i="1"/>
  <c r="EF228" i="1"/>
  <c r="EF186" i="1"/>
  <c r="EF184" i="1"/>
  <c r="EF218" i="1"/>
  <c r="EF181" i="1"/>
  <c r="EF180" i="1"/>
  <c r="EF175" i="1"/>
  <c r="EF308" i="1"/>
  <c r="EF307" i="1"/>
  <c r="EF177" i="1"/>
  <c r="EF199" i="1"/>
  <c r="EF163" i="1"/>
  <c r="EF224" i="1"/>
  <c r="EG146" i="1"/>
  <c r="EF315" i="1"/>
  <c r="EF155" i="1"/>
  <c r="EF154" i="1"/>
  <c r="EF219" i="1"/>
  <c r="EF169" i="1"/>
  <c r="EF170" i="1"/>
  <c r="EF268" i="1"/>
  <c r="EF270" i="1"/>
  <c r="EF271" i="1"/>
  <c r="EF194" i="1"/>
  <c r="EF243" i="1"/>
  <c r="EF168" i="1"/>
  <c r="EF298" i="1"/>
  <c r="EF258" i="1"/>
  <c r="EF296" i="1"/>
  <c r="EF179" i="1"/>
  <c r="EF300" i="1"/>
  <c r="EG251" i="1" l="1"/>
  <c r="EG148" i="1"/>
  <c r="EG149" i="1"/>
  <c r="EG243" i="1"/>
  <c r="EG213" i="1"/>
  <c r="EG165" i="1"/>
  <c r="EG249" i="1"/>
  <c r="EG173" i="1"/>
  <c r="EG237" i="1"/>
  <c r="EG239" i="1"/>
  <c r="EH321" i="1"/>
  <c r="EH276" i="1"/>
  <c r="EH146" i="1"/>
  <c r="EH131" i="1"/>
  <c r="EI131" i="1" s="1"/>
  <c r="EG305" i="1"/>
  <c r="EG188" i="1"/>
  <c r="EG284" i="1"/>
  <c r="EG258" i="1"/>
  <c r="EG300" i="1"/>
  <c r="EG204" i="1"/>
  <c r="EG263" i="1"/>
  <c r="EG205" i="1"/>
  <c r="EG250" i="1"/>
  <c r="EH250" i="1" s="1"/>
  <c r="EG158" i="1"/>
  <c r="EH274" i="1"/>
  <c r="EG206" i="1"/>
  <c r="EH207" i="1" s="1"/>
  <c r="EH129" i="1"/>
  <c r="EI129" i="1" s="1"/>
  <c r="EJ129" i="1" s="1"/>
  <c r="EK129" i="1" s="1"/>
  <c r="EL129" i="1" s="1"/>
  <c r="EM129" i="1" s="1"/>
  <c r="EN129" i="1" s="1"/>
  <c r="EO129" i="1" s="1"/>
  <c r="EP129" i="1" s="1"/>
  <c r="EQ129" i="1" s="1"/>
  <c r="ER129" i="1" s="1"/>
  <c r="ES129" i="1" s="1"/>
  <c r="ET129" i="1" s="1"/>
  <c r="EU129" i="1" s="1"/>
  <c r="EV129" i="1" s="1"/>
  <c r="EW129" i="1" s="1"/>
  <c r="EX129" i="1" s="1"/>
  <c r="EY129" i="1" s="1"/>
  <c r="EZ129" i="1" s="1"/>
  <c r="FA129" i="1" s="1"/>
  <c r="FB129" i="1" s="1"/>
  <c r="FC129" i="1" s="1"/>
  <c r="FD129" i="1" s="1"/>
  <c r="FE129" i="1" s="1"/>
  <c r="FF129" i="1" s="1"/>
  <c r="FG129" i="1" s="1"/>
  <c r="FH129" i="1" s="1"/>
  <c r="FI129" i="1" s="1"/>
  <c r="FJ129" i="1" s="1"/>
  <c r="FK129" i="1" s="1"/>
  <c r="FL129" i="1" s="1"/>
  <c r="FM129" i="1" s="1"/>
  <c r="FN129" i="1" s="1"/>
  <c r="FO129" i="1" s="1"/>
  <c r="FP129" i="1" s="1"/>
  <c r="FQ129" i="1" s="1"/>
  <c r="FR129" i="1" s="1"/>
  <c r="FS129" i="1" s="1"/>
  <c r="FT129" i="1" s="1"/>
  <c r="FU129" i="1" s="1"/>
  <c r="FV129" i="1" s="1"/>
  <c r="FW129" i="1" s="1"/>
  <c r="FX129" i="1" s="1"/>
  <c r="FY129" i="1" s="1"/>
  <c r="FZ129" i="1" s="1"/>
  <c r="GA129" i="1" s="1"/>
  <c r="GB129" i="1" s="1"/>
  <c r="GC129" i="1" s="1"/>
  <c r="GD129" i="1" s="1"/>
  <c r="GE129" i="1" s="1"/>
  <c r="GF129" i="1" s="1"/>
  <c r="GG129" i="1" s="1"/>
  <c r="GH129" i="1" s="1"/>
  <c r="GI129" i="1" s="1"/>
  <c r="GJ129" i="1" s="1"/>
  <c r="GK129" i="1" s="1"/>
  <c r="GL129" i="1" s="1"/>
  <c r="GM129" i="1" s="1"/>
  <c r="GN129" i="1" s="1"/>
  <c r="GO129" i="1" s="1"/>
  <c r="GP129" i="1" s="1"/>
  <c r="GQ129" i="1" s="1"/>
  <c r="GR129" i="1" s="1"/>
  <c r="GS129" i="1" s="1"/>
  <c r="GT129" i="1" s="1"/>
  <c r="GU129" i="1" s="1"/>
  <c r="GV129" i="1" s="1"/>
  <c r="GW129" i="1" s="1"/>
  <c r="GX129" i="1" s="1"/>
  <c r="GY129" i="1" s="1"/>
  <c r="GZ129" i="1" s="1"/>
  <c r="HA129" i="1" s="1"/>
  <c r="HB129" i="1" s="1"/>
  <c r="HC129" i="1" s="1"/>
  <c r="HD129" i="1" s="1"/>
  <c r="HE129" i="1" s="1"/>
  <c r="HF129" i="1" s="1"/>
  <c r="HG129" i="1" s="1"/>
  <c r="HH129" i="1" s="1"/>
  <c r="HI129" i="1" s="1"/>
  <c r="HJ129" i="1" s="1"/>
  <c r="F131" i="25" s="1"/>
  <c r="B130" i="25"/>
  <c r="F130" i="25"/>
  <c r="G130" i="25" s="1"/>
  <c r="D130" i="25"/>
  <c r="EG238" i="1"/>
  <c r="C130" i="25"/>
  <c r="E130" i="25"/>
  <c r="HK128" i="1"/>
  <c r="K130" i="25" s="1"/>
  <c r="EH148" i="1"/>
  <c r="EG197" i="1"/>
  <c r="EG182" i="1"/>
  <c r="EG262" i="1"/>
  <c r="EG247" i="1"/>
  <c r="EG245" i="1"/>
  <c r="EH277" i="1"/>
  <c r="EG216" i="1"/>
  <c r="EG150" i="1"/>
  <c r="EH149" i="1" s="1"/>
  <c r="EG179" i="1"/>
  <c r="EH135" i="1"/>
  <c r="EI135" i="1" s="1"/>
  <c r="EG194" i="1"/>
  <c r="EG224" i="1"/>
  <c r="EG222" i="1"/>
  <c r="EG282" i="1"/>
  <c r="EG160" i="1"/>
  <c r="EG172" i="1"/>
  <c r="EG298" i="1"/>
  <c r="EG268" i="1"/>
  <c r="EG220" i="1"/>
  <c r="EH132" i="1"/>
  <c r="EH133" i="1"/>
  <c r="EG199" i="1"/>
  <c r="EG177" i="1"/>
  <c r="EG202" i="1"/>
  <c r="EG265" i="1"/>
  <c r="EG184" i="1"/>
  <c r="EG186" i="1"/>
  <c r="EG248" i="1"/>
  <c r="EH248" i="1" s="1"/>
  <c r="EG246" i="1"/>
  <c r="EG159" i="1"/>
  <c r="EG163" i="1"/>
  <c r="EG297" i="1"/>
  <c r="EG191" i="1"/>
  <c r="EG313" i="1"/>
  <c r="EG255" i="1"/>
  <c r="EG215" i="1"/>
  <c r="EG292" i="1"/>
  <c r="EG311" i="1"/>
  <c r="EH278" i="1"/>
  <c r="EG230" i="1"/>
  <c r="EG270" i="1"/>
  <c r="EG234" i="1"/>
  <c r="EG198" i="1"/>
  <c r="EH320" i="1"/>
  <c r="EH275" i="1"/>
  <c r="EG299" i="1"/>
  <c r="EH322" i="1"/>
  <c r="EG175" i="1"/>
  <c r="EG168" i="1"/>
  <c r="EG154" i="1"/>
  <c r="EG307" i="1"/>
  <c r="EG161" i="1"/>
  <c r="EG218" i="1"/>
  <c r="EG231" i="1"/>
  <c r="EG201" i="1"/>
  <c r="EG196" i="1"/>
  <c r="EG211" i="1"/>
  <c r="EG142" i="1"/>
  <c r="EG242" i="1"/>
  <c r="EG156" i="1"/>
  <c r="EG314" i="1"/>
  <c r="EG189" i="1"/>
  <c r="EG183" i="1"/>
  <c r="EG137" i="1"/>
  <c r="EH137" i="1" s="1"/>
  <c r="EI137" i="1" s="1"/>
  <c r="EG193" i="1"/>
  <c r="EG164" i="1"/>
  <c r="EG316" i="1"/>
  <c r="EG226" i="1"/>
  <c r="EG283" i="1"/>
  <c r="EG259" i="1"/>
  <c r="EG288" i="1"/>
  <c r="EG228" i="1"/>
  <c r="EG229" i="1"/>
  <c r="EG281" i="1"/>
  <c r="EG280" i="1"/>
  <c r="EH279" i="1" s="1"/>
  <c r="EG176" i="1"/>
  <c r="EG317" i="1"/>
  <c r="EH318" i="1" s="1"/>
  <c r="EG289" i="1"/>
  <c r="EG203" i="1"/>
  <c r="EG140" i="1"/>
  <c r="EG141" i="1"/>
  <c r="EG225" i="1"/>
  <c r="EG212" i="1"/>
  <c r="EG287" i="1"/>
  <c r="EG291" i="1"/>
  <c r="EH147" i="1"/>
  <c r="EG162" i="1"/>
  <c r="EG254" i="1"/>
  <c r="EG139" i="1"/>
  <c r="EG227" i="1"/>
  <c r="EG241" i="1"/>
  <c r="EG240" i="1"/>
  <c r="EG167" i="1"/>
  <c r="EG170" i="1"/>
  <c r="EG171" i="1"/>
  <c r="EG155" i="1"/>
  <c r="EG306" i="1"/>
  <c r="EG286" i="1"/>
  <c r="EG302" i="1"/>
  <c r="EG303" i="1"/>
  <c r="EG235" i="1"/>
  <c r="EG236" i="1"/>
  <c r="EG257" i="1"/>
  <c r="EG143" i="1"/>
  <c r="EG221" i="1"/>
  <c r="EG266" i="1"/>
  <c r="EG192" i="1"/>
  <c r="EG169" i="1"/>
  <c r="EH145" i="1"/>
  <c r="EG180" i="1"/>
  <c r="EG312" i="1"/>
  <c r="EG174" i="1"/>
  <c r="EG301" i="1"/>
  <c r="EG195" i="1"/>
  <c r="EG309" i="1"/>
  <c r="EG152" i="1"/>
  <c r="EG151" i="1"/>
  <c r="EG185" i="1"/>
  <c r="EG290" i="1"/>
  <c r="EG269" i="1"/>
  <c r="EG296" i="1"/>
  <c r="EG295" i="1"/>
  <c r="EG271" i="1"/>
  <c r="EG272" i="1"/>
  <c r="EG219" i="1"/>
  <c r="EG315" i="1"/>
  <c r="EG181" i="1"/>
  <c r="EG293" i="1"/>
  <c r="EG294" i="1"/>
  <c r="EG214" i="1"/>
  <c r="EG157" i="1"/>
  <c r="EG267" i="1"/>
  <c r="EH208" i="1"/>
  <c r="EG190" i="1"/>
  <c r="EG256" i="1"/>
  <c r="EG153" i="1"/>
  <c r="EG244" i="1"/>
  <c r="EG223" i="1"/>
  <c r="EH319" i="1"/>
  <c r="EG252" i="1"/>
  <c r="EH252" i="1" s="1"/>
  <c r="EG310" i="1"/>
  <c r="EG308" i="1"/>
  <c r="EH206" i="1"/>
  <c r="EG210" i="1"/>
  <c r="EG233" i="1"/>
  <c r="EG232" i="1"/>
  <c r="EG138" i="1"/>
  <c r="EG200" i="1"/>
  <c r="EG217" i="1"/>
  <c r="EG178" i="1"/>
  <c r="EG264" i="1"/>
  <c r="EG260" i="1"/>
  <c r="EG261" i="1"/>
  <c r="EG285" i="1"/>
  <c r="EG187" i="1"/>
  <c r="EH187" i="1" l="1"/>
  <c r="EH264" i="1"/>
  <c r="EI322" i="1"/>
  <c r="EH185" i="1"/>
  <c r="EH299" i="1"/>
  <c r="EI276" i="1"/>
  <c r="EH238" i="1"/>
  <c r="EI275" i="1"/>
  <c r="EH157" i="1"/>
  <c r="EH221" i="1"/>
  <c r="EH205" i="1"/>
  <c r="EI206" i="1" s="1"/>
  <c r="EH304" i="1"/>
  <c r="EH246" i="1"/>
  <c r="EI134" i="1"/>
  <c r="EH249" i="1"/>
  <c r="EI249" i="1" s="1"/>
  <c r="EH183" i="1"/>
  <c r="EH143" i="1"/>
  <c r="EI130" i="1"/>
  <c r="EJ130" i="1" s="1"/>
  <c r="EK130" i="1" s="1"/>
  <c r="EL130" i="1" s="1"/>
  <c r="EM130" i="1" s="1"/>
  <c r="EN130" i="1" s="1"/>
  <c r="EO130" i="1" s="1"/>
  <c r="EP130" i="1" s="1"/>
  <c r="EQ130" i="1" s="1"/>
  <c r="ER130" i="1" s="1"/>
  <c r="ES130" i="1" s="1"/>
  <c r="ET130" i="1" s="1"/>
  <c r="EU130" i="1" s="1"/>
  <c r="EV130" i="1" s="1"/>
  <c r="EW130" i="1" s="1"/>
  <c r="EX130" i="1" s="1"/>
  <c r="EY130" i="1" s="1"/>
  <c r="EZ130" i="1" s="1"/>
  <c r="FA130" i="1" s="1"/>
  <c r="FB130" i="1" s="1"/>
  <c r="FC130" i="1" s="1"/>
  <c r="FD130" i="1" s="1"/>
  <c r="FE130" i="1" s="1"/>
  <c r="FF130" i="1" s="1"/>
  <c r="FG130" i="1" s="1"/>
  <c r="FH130" i="1" s="1"/>
  <c r="FI130" i="1" s="1"/>
  <c r="FJ130" i="1" s="1"/>
  <c r="FK130" i="1" s="1"/>
  <c r="FL130" i="1" s="1"/>
  <c r="FM130" i="1" s="1"/>
  <c r="FN130" i="1" s="1"/>
  <c r="FO130" i="1" s="1"/>
  <c r="FP130" i="1" s="1"/>
  <c r="FQ130" i="1" s="1"/>
  <c r="FR130" i="1" s="1"/>
  <c r="FS130" i="1" s="1"/>
  <c r="FT130" i="1" s="1"/>
  <c r="FU130" i="1" s="1"/>
  <c r="FV130" i="1" s="1"/>
  <c r="FW130" i="1" s="1"/>
  <c r="FX130" i="1" s="1"/>
  <c r="FY130" i="1" s="1"/>
  <c r="FZ130" i="1" s="1"/>
  <c r="GA130" i="1" s="1"/>
  <c r="GB130" i="1" s="1"/>
  <c r="GC130" i="1" s="1"/>
  <c r="GD130" i="1" s="1"/>
  <c r="GE130" i="1" s="1"/>
  <c r="GF130" i="1" s="1"/>
  <c r="GG130" i="1" s="1"/>
  <c r="GH130" i="1" s="1"/>
  <c r="GI130" i="1" s="1"/>
  <c r="GJ130" i="1" s="1"/>
  <c r="GK130" i="1" s="1"/>
  <c r="GL130" i="1" s="1"/>
  <c r="GM130" i="1" s="1"/>
  <c r="GN130" i="1" s="1"/>
  <c r="GO130" i="1" s="1"/>
  <c r="GP130" i="1" s="1"/>
  <c r="GQ130" i="1" s="1"/>
  <c r="GR130" i="1" s="1"/>
  <c r="GS130" i="1" s="1"/>
  <c r="GT130" i="1" s="1"/>
  <c r="GU130" i="1" s="1"/>
  <c r="GV130" i="1" s="1"/>
  <c r="GW130" i="1" s="1"/>
  <c r="GX130" i="1" s="1"/>
  <c r="GY130" i="1" s="1"/>
  <c r="GZ130" i="1" s="1"/>
  <c r="HA130" i="1" s="1"/>
  <c r="HB130" i="1" s="1"/>
  <c r="HC130" i="1" s="1"/>
  <c r="HD130" i="1" s="1"/>
  <c r="HE130" i="1" s="1"/>
  <c r="HF130" i="1" s="1"/>
  <c r="HG130" i="1" s="1"/>
  <c r="HH130" i="1" s="1"/>
  <c r="HI130" i="1" s="1"/>
  <c r="HJ130" i="1" s="1"/>
  <c r="B132" i="25" s="1"/>
  <c r="EI277" i="1"/>
  <c r="G131" i="25"/>
  <c r="EH283" i="1"/>
  <c r="D131" i="25"/>
  <c r="A131" i="25"/>
  <c r="EH226" i="1"/>
  <c r="B131" i="25"/>
  <c r="EH178" i="1"/>
  <c r="EH217" i="1"/>
  <c r="HK129" i="1"/>
  <c r="K131" i="25" s="1"/>
  <c r="EI147" i="1"/>
  <c r="E131" i="25"/>
  <c r="C131" i="25"/>
  <c r="EH154" i="1"/>
  <c r="EH198" i="1"/>
  <c r="EH254" i="1"/>
  <c r="EH315" i="1"/>
  <c r="EH244" i="1"/>
  <c r="EH247" i="1"/>
  <c r="EI247" i="1" s="1"/>
  <c r="EI132" i="1"/>
  <c r="EJ132" i="1" s="1"/>
  <c r="EH159" i="1"/>
  <c r="EH162" i="1"/>
  <c r="EH161" i="1"/>
  <c r="EH214" i="1"/>
  <c r="EH200" i="1"/>
  <c r="EH190" i="1"/>
  <c r="EH197" i="1"/>
  <c r="EH267" i="1"/>
  <c r="EH312" i="1"/>
  <c r="EI321" i="1"/>
  <c r="EJ322" i="1" s="1"/>
  <c r="EH306" i="1"/>
  <c r="EH223" i="1"/>
  <c r="EH155" i="1"/>
  <c r="EH230" i="1"/>
  <c r="EH160" i="1"/>
  <c r="EI133" i="1"/>
  <c r="EJ134" i="1" s="1"/>
  <c r="EH164" i="1"/>
  <c r="EH192" i="1"/>
  <c r="EH292" i="1"/>
  <c r="EH193" i="1"/>
  <c r="EH176" i="1"/>
  <c r="EH138" i="1"/>
  <c r="EI138" i="1" s="1"/>
  <c r="EJ138" i="1" s="1"/>
  <c r="EH258" i="1"/>
  <c r="EH259" i="1"/>
  <c r="EH195" i="1"/>
  <c r="EI136" i="1"/>
  <c r="EI319" i="1"/>
  <c r="EH212" i="1"/>
  <c r="EH311" i="1"/>
  <c r="EH269" i="1"/>
  <c r="EH167" i="1"/>
  <c r="EH210" i="1"/>
  <c r="EH182" i="1"/>
  <c r="EH290" i="1"/>
  <c r="EH174" i="1"/>
  <c r="EH202" i="1"/>
  <c r="EH298" i="1"/>
  <c r="EH245" i="1"/>
  <c r="EH140" i="1"/>
  <c r="EH241" i="1"/>
  <c r="EH317" i="1"/>
  <c r="EI318" i="1" s="1"/>
  <c r="EH308" i="1"/>
  <c r="EH144" i="1"/>
  <c r="EI145" i="1" s="1"/>
  <c r="EH225" i="1"/>
  <c r="EH211" i="1"/>
  <c r="EH280" i="1"/>
  <c r="EI279" i="1" s="1"/>
  <c r="EH256" i="1"/>
  <c r="EH180" i="1"/>
  <c r="EH293" i="1"/>
  <c r="EH296" i="1"/>
  <c r="EH265" i="1"/>
  <c r="EH301" i="1"/>
  <c r="EH169" i="1"/>
  <c r="EH228" i="1"/>
  <c r="EH165" i="1"/>
  <c r="EH233" i="1"/>
  <c r="EH305" i="1"/>
  <c r="EH153" i="1"/>
  <c r="EH151" i="1"/>
  <c r="EH186" i="1"/>
  <c r="EI186" i="1" s="1"/>
  <c r="EH156" i="1"/>
  <c r="EH177" i="1"/>
  <c r="EH201" i="1"/>
  <c r="EI148" i="1"/>
  <c r="EH302" i="1"/>
  <c r="EH199" i="1"/>
  <c r="EH240" i="1"/>
  <c r="EH239" i="1"/>
  <c r="EH213" i="1"/>
  <c r="EH141" i="1"/>
  <c r="EH166" i="1"/>
  <c r="EH196" i="1"/>
  <c r="EI320" i="1"/>
  <c r="EH150" i="1"/>
  <c r="EH220" i="1"/>
  <c r="EH219" i="1"/>
  <c r="EH295" i="1"/>
  <c r="EH152" i="1"/>
  <c r="EH215" i="1"/>
  <c r="EH286" i="1"/>
  <c r="EH171" i="1"/>
  <c r="EH172" i="1"/>
  <c r="EH227" i="1"/>
  <c r="EH142" i="1"/>
  <c r="EH316" i="1"/>
  <c r="EH253" i="1"/>
  <c r="EH272" i="1"/>
  <c r="EH273" i="1"/>
  <c r="EH309" i="1"/>
  <c r="EH257" i="1"/>
  <c r="EH170" i="1"/>
  <c r="EI207" i="1"/>
  <c r="EH291" i="1"/>
  <c r="EH191" i="1"/>
  <c r="EH281" i="1"/>
  <c r="EH282" i="1"/>
  <c r="EH175" i="1"/>
  <c r="EH297" i="1"/>
  <c r="EH285" i="1"/>
  <c r="EH284" i="1"/>
  <c r="EH189" i="1"/>
  <c r="EH294" i="1"/>
  <c r="EH271" i="1"/>
  <c r="EH251" i="1"/>
  <c r="EI251" i="1" s="1"/>
  <c r="EH158" i="1"/>
  <c r="EH173" i="1"/>
  <c r="EH287" i="1"/>
  <c r="EH163" i="1"/>
  <c r="EH168" i="1"/>
  <c r="EI146" i="1"/>
  <c r="EH234" i="1"/>
  <c r="EH236" i="1"/>
  <c r="EH237" i="1"/>
  <c r="EH139" i="1"/>
  <c r="EH300" i="1"/>
  <c r="EH204" i="1"/>
  <c r="EI205" i="1" s="1"/>
  <c r="EH203" i="1"/>
  <c r="EH313" i="1"/>
  <c r="EH270" i="1"/>
  <c r="EH261" i="1"/>
  <c r="EH262" i="1"/>
  <c r="EH314" i="1"/>
  <c r="EH260" i="1"/>
  <c r="EH232" i="1"/>
  <c r="EH310" i="1"/>
  <c r="EH222" i="1"/>
  <c r="EH188" i="1"/>
  <c r="EH231" i="1"/>
  <c r="EH194" i="1"/>
  <c r="EH235" i="1"/>
  <c r="EH184" i="1"/>
  <c r="EH218" i="1"/>
  <c r="EH224" i="1"/>
  <c r="EH289" i="1"/>
  <c r="EH229" i="1"/>
  <c r="EH242" i="1"/>
  <c r="EH263" i="1"/>
  <c r="EH209" i="1"/>
  <c r="EH181" i="1"/>
  <c r="EH243" i="1"/>
  <c r="EH179" i="1"/>
  <c r="EH266" i="1"/>
  <c r="EH303" i="1"/>
  <c r="EH268" i="1"/>
  <c r="EH216" i="1"/>
  <c r="EH307" i="1"/>
  <c r="EH288" i="1"/>
  <c r="EH255" i="1"/>
  <c r="EI278" i="1"/>
  <c r="EI303" i="1" l="1"/>
  <c r="EJ276" i="1"/>
  <c r="EI199" i="1"/>
  <c r="EI184" i="1"/>
  <c r="EI161" i="1"/>
  <c r="EI305" i="1"/>
  <c r="EI160" i="1"/>
  <c r="EI248" i="1"/>
  <c r="EJ248" i="1" s="1"/>
  <c r="EI162" i="1"/>
  <c r="EI154" i="1"/>
  <c r="F132" i="25"/>
  <c r="G132" i="25" s="1"/>
  <c r="EI222" i="1"/>
  <c r="A132" i="25"/>
  <c r="EI253" i="1"/>
  <c r="HK130" i="1"/>
  <c r="K132" i="25" s="1"/>
  <c r="E132" i="25"/>
  <c r="EI191" i="1"/>
  <c r="D132" i="25"/>
  <c r="EI316" i="1"/>
  <c r="C132" i="25"/>
  <c r="EI245" i="1"/>
  <c r="EI224" i="1"/>
  <c r="EI312" i="1"/>
  <c r="EJ131" i="1"/>
  <c r="EK131" i="1" s="1"/>
  <c r="EL131" i="1" s="1"/>
  <c r="EM131" i="1" s="1"/>
  <c r="EN131" i="1" s="1"/>
  <c r="EO131" i="1" s="1"/>
  <c r="EP131" i="1" s="1"/>
  <c r="EQ131" i="1" s="1"/>
  <c r="ER131" i="1" s="1"/>
  <c r="ES131" i="1" s="1"/>
  <c r="ET131" i="1" s="1"/>
  <c r="EU131" i="1" s="1"/>
  <c r="EV131" i="1" s="1"/>
  <c r="EW131" i="1" s="1"/>
  <c r="EX131" i="1" s="1"/>
  <c r="EY131" i="1" s="1"/>
  <c r="EZ131" i="1" s="1"/>
  <c r="FA131" i="1" s="1"/>
  <c r="FB131" i="1" s="1"/>
  <c r="FC131" i="1" s="1"/>
  <c r="FD131" i="1" s="1"/>
  <c r="FE131" i="1" s="1"/>
  <c r="FF131" i="1" s="1"/>
  <c r="FG131" i="1" s="1"/>
  <c r="FH131" i="1" s="1"/>
  <c r="FI131" i="1" s="1"/>
  <c r="FJ131" i="1" s="1"/>
  <c r="FK131" i="1" s="1"/>
  <c r="FL131" i="1" s="1"/>
  <c r="FM131" i="1" s="1"/>
  <c r="FN131" i="1" s="1"/>
  <c r="FO131" i="1" s="1"/>
  <c r="FP131" i="1" s="1"/>
  <c r="FQ131" i="1" s="1"/>
  <c r="FR131" i="1" s="1"/>
  <c r="FS131" i="1" s="1"/>
  <c r="FT131" i="1" s="1"/>
  <c r="FU131" i="1" s="1"/>
  <c r="FV131" i="1" s="1"/>
  <c r="FW131" i="1" s="1"/>
  <c r="FX131" i="1" s="1"/>
  <c r="FY131" i="1" s="1"/>
  <c r="FZ131" i="1" s="1"/>
  <c r="GA131" i="1" s="1"/>
  <c r="GB131" i="1" s="1"/>
  <c r="GC131" i="1" s="1"/>
  <c r="GD131" i="1" s="1"/>
  <c r="GE131" i="1" s="1"/>
  <c r="GF131" i="1" s="1"/>
  <c r="GG131" i="1" s="1"/>
  <c r="GH131" i="1" s="1"/>
  <c r="GI131" i="1" s="1"/>
  <c r="GJ131" i="1" s="1"/>
  <c r="GK131" i="1" s="1"/>
  <c r="GL131" i="1" s="1"/>
  <c r="GM131" i="1" s="1"/>
  <c r="GN131" i="1" s="1"/>
  <c r="GO131" i="1" s="1"/>
  <c r="GP131" i="1" s="1"/>
  <c r="GQ131" i="1" s="1"/>
  <c r="GR131" i="1" s="1"/>
  <c r="GS131" i="1" s="1"/>
  <c r="GT131" i="1" s="1"/>
  <c r="GU131" i="1" s="1"/>
  <c r="GV131" i="1" s="1"/>
  <c r="GW131" i="1" s="1"/>
  <c r="GX131" i="1" s="1"/>
  <c r="GY131" i="1" s="1"/>
  <c r="GZ131" i="1" s="1"/>
  <c r="HA131" i="1" s="1"/>
  <c r="HB131" i="1" s="1"/>
  <c r="HC131" i="1" s="1"/>
  <c r="HD131" i="1" s="1"/>
  <c r="HE131" i="1" s="1"/>
  <c r="HF131" i="1" s="1"/>
  <c r="HG131" i="1" s="1"/>
  <c r="HH131" i="1" s="1"/>
  <c r="HI131" i="1" s="1"/>
  <c r="HJ131" i="1" s="1"/>
  <c r="B133" i="25" s="1"/>
  <c r="EI144" i="1"/>
  <c r="EJ145" i="1" s="1"/>
  <c r="EI307" i="1"/>
  <c r="EI177" i="1"/>
  <c r="EI216" i="1"/>
  <c r="EI297" i="1"/>
  <c r="EI156" i="1"/>
  <c r="EI175" i="1"/>
  <c r="EJ133" i="1"/>
  <c r="EI201" i="1"/>
  <c r="EI268" i="1"/>
  <c r="EI266" i="1"/>
  <c r="EI226" i="1"/>
  <c r="EI259" i="1"/>
  <c r="EI246" i="1"/>
  <c r="EI209" i="1"/>
  <c r="EI280" i="1"/>
  <c r="EJ279" i="1" s="1"/>
  <c r="EI194" i="1"/>
  <c r="EI192" i="1"/>
  <c r="EI284" i="1"/>
  <c r="EI152" i="1"/>
  <c r="EI202" i="1"/>
  <c r="EI227" i="1"/>
  <c r="EI255" i="1"/>
  <c r="EI168" i="1"/>
  <c r="EI294" i="1"/>
  <c r="EI211" i="1"/>
  <c r="EI317" i="1"/>
  <c r="EJ136" i="1"/>
  <c r="EJ135" i="1"/>
  <c r="EK135" i="1" s="1"/>
  <c r="EI242" i="1"/>
  <c r="EI213" i="1"/>
  <c r="EI179" i="1"/>
  <c r="EI229" i="1"/>
  <c r="EJ137" i="1"/>
  <c r="EI190" i="1"/>
  <c r="EI291" i="1"/>
  <c r="EI298" i="1"/>
  <c r="EJ320" i="1"/>
  <c r="EI270" i="1"/>
  <c r="EI140" i="1"/>
  <c r="EI181" i="1"/>
  <c r="EI218" i="1"/>
  <c r="EI198" i="1"/>
  <c r="EI257" i="1"/>
  <c r="EI166" i="1"/>
  <c r="EI220" i="1"/>
  <c r="EI310" i="1"/>
  <c r="EJ146" i="1"/>
  <c r="EI212" i="1"/>
  <c r="EI165" i="1"/>
  <c r="EJ278" i="1"/>
  <c r="EI306" i="1"/>
  <c r="EI170" i="1"/>
  <c r="EI155" i="1"/>
  <c r="EI169" i="1"/>
  <c r="EI214" i="1"/>
  <c r="EI240" i="1"/>
  <c r="EI142" i="1"/>
  <c r="EI223" i="1"/>
  <c r="EI176" i="1"/>
  <c r="EI232" i="1"/>
  <c r="EI174" i="1"/>
  <c r="EI235" i="1"/>
  <c r="EI250" i="1"/>
  <c r="EJ250" i="1" s="1"/>
  <c r="EI289" i="1"/>
  <c r="EI314" i="1"/>
  <c r="EI265" i="1"/>
  <c r="EI188" i="1"/>
  <c r="EI262" i="1"/>
  <c r="EI292" i="1"/>
  <c r="EI143" i="1"/>
  <c r="EI243" i="1"/>
  <c r="EI234" i="1"/>
  <c r="EI158" i="1"/>
  <c r="EI159" i="1"/>
  <c r="EI256" i="1"/>
  <c r="EI172" i="1"/>
  <c r="EI219" i="1"/>
  <c r="EI139" i="1"/>
  <c r="EI228" i="1"/>
  <c r="EJ206" i="1"/>
  <c r="EI239" i="1"/>
  <c r="EI267" i="1"/>
  <c r="EI208" i="1"/>
  <c r="EI171" i="1"/>
  <c r="EI241" i="1"/>
  <c r="EI311" i="1"/>
  <c r="EI230" i="1"/>
  <c r="EJ319" i="1"/>
  <c r="EI286" i="1"/>
  <c r="EI157" i="1"/>
  <c r="EI193" i="1"/>
  <c r="EJ147" i="1"/>
  <c r="EI196" i="1"/>
  <c r="EI197" i="1"/>
  <c r="EI302" i="1"/>
  <c r="EI153" i="1"/>
  <c r="EI261" i="1"/>
  <c r="EI167" i="1"/>
  <c r="EI195" i="1"/>
  <c r="EI281" i="1"/>
  <c r="EI309" i="1"/>
  <c r="EI215" i="1"/>
  <c r="EI315" i="1"/>
  <c r="EI300" i="1"/>
  <c r="EI299" i="1"/>
  <c r="EI301" i="1"/>
  <c r="EI244" i="1"/>
  <c r="EI282" i="1"/>
  <c r="EI283" i="1"/>
  <c r="EI288" i="1"/>
  <c r="EI263" i="1"/>
  <c r="EI260" i="1"/>
  <c r="EI313" i="1"/>
  <c r="EI293" i="1"/>
  <c r="EI163" i="1"/>
  <c r="EI164" i="1"/>
  <c r="EI269" i="1"/>
  <c r="EI304" i="1"/>
  <c r="EI296" i="1"/>
  <c r="EI187" i="1"/>
  <c r="EI180" i="1"/>
  <c r="EI150" i="1"/>
  <c r="EI149" i="1"/>
  <c r="EI221" i="1"/>
  <c r="EI210" i="1"/>
  <c r="EI233" i="1"/>
  <c r="EI183" i="1"/>
  <c r="EI290" i="1"/>
  <c r="EI237" i="1"/>
  <c r="EI238" i="1"/>
  <c r="EI287" i="1"/>
  <c r="EI225" i="1"/>
  <c r="EI273" i="1"/>
  <c r="EI274" i="1"/>
  <c r="EI200" i="1"/>
  <c r="EI217" i="1"/>
  <c r="EI151" i="1"/>
  <c r="EI141" i="1"/>
  <c r="EJ321" i="1"/>
  <c r="EI178" i="1"/>
  <c r="EI189" i="1"/>
  <c r="EI185" i="1"/>
  <c r="EJ185" i="1" s="1"/>
  <c r="EI264" i="1"/>
  <c r="EI254" i="1"/>
  <c r="EI231" i="1"/>
  <c r="EJ277" i="1"/>
  <c r="EI204" i="1"/>
  <c r="EJ205" i="1" s="1"/>
  <c r="EI203" i="1"/>
  <c r="EI236" i="1"/>
  <c r="EI308" i="1"/>
  <c r="EI173" i="1"/>
  <c r="EI271" i="1"/>
  <c r="EI285" i="1"/>
  <c r="EI272" i="1"/>
  <c r="EI252" i="1"/>
  <c r="EJ252" i="1" s="1"/>
  <c r="EI295" i="1"/>
  <c r="EI182" i="1"/>
  <c r="EI258" i="1"/>
  <c r="EJ258" i="1" s="1"/>
  <c r="EK132" i="1" l="1"/>
  <c r="EL132" i="1" s="1"/>
  <c r="EM132" i="1" s="1"/>
  <c r="EN132" i="1" s="1"/>
  <c r="EO132" i="1" s="1"/>
  <c r="EP132" i="1" s="1"/>
  <c r="EQ132" i="1" s="1"/>
  <c r="ER132" i="1" s="1"/>
  <c r="ES132" i="1" s="1"/>
  <c r="ET132" i="1" s="1"/>
  <c r="EU132" i="1" s="1"/>
  <c r="EV132" i="1" s="1"/>
  <c r="EW132" i="1" s="1"/>
  <c r="EX132" i="1" s="1"/>
  <c r="EY132" i="1" s="1"/>
  <c r="EZ132" i="1" s="1"/>
  <c r="FA132" i="1" s="1"/>
  <c r="FB132" i="1" s="1"/>
  <c r="FC132" i="1" s="1"/>
  <c r="FD132" i="1" s="1"/>
  <c r="FE132" i="1" s="1"/>
  <c r="FF132" i="1" s="1"/>
  <c r="FG132" i="1" s="1"/>
  <c r="FH132" i="1" s="1"/>
  <c r="FI132" i="1" s="1"/>
  <c r="FJ132" i="1" s="1"/>
  <c r="FK132" i="1" s="1"/>
  <c r="FL132" i="1" s="1"/>
  <c r="FM132" i="1" s="1"/>
  <c r="FN132" i="1" s="1"/>
  <c r="FO132" i="1" s="1"/>
  <c r="FP132" i="1" s="1"/>
  <c r="FQ132" i="1" s="1"/>
  <c r="FR132" i="1" s="1"/>
  <c r="FS132" i="1" s="1"/>
  <c r="FT132" i="1" s="1"/>
  <c r="FU132" i="1" s="1"/>
  <c r="FV132" i="1" s="1"/>
  <c r="FW132" i="1" s="1"/>
  <c r="FX132" i="1" s="1"/>
  <c r="FY132" i="1" s="1"/>
  <c r="FZ132" i="1" s="1"/>
  <c r="GA132" i="1" s="1"/>
  <c r="GB132" i="1" s="1"/>
  <c r="GC132" i="1" s="1"/>
  <c r="GD132" i="1" s="1"/>
  <c r="GE132" i="1" s="1"/>
  <c r="GF132" i="1" s="1"/>
  <c r="GG132" i="1" s="1"/>
  <c r="GH132" i="1" s="1"/>
  <c r="GI132" i="1" s="1"/>
  <c r="GJ132" i="1" s="1"/>
  <c r="GK132" i="1" s="1"/>
  <c r="GL132" i="1" s="1"/>
  <c r="GM132" i="1" s="1"/>
  <c r="GN132" i="1" s="1"/>
  <c r="GO132" i="1" s="1"/>
  <c r="GP132" i="1" s="1"/>
  <c r="GQ132" i="1" s="1"/>
  <c r="GR132" i="1" s="1"/>
  <c r="GS132" i="1" s="1"/>
  <c r="GT132" i="1" s="1"/>
  <c r="GU132" i="1" s="1"/>
  <c r="GV132" i="1" s="1"/>
  <c r="GW132" i="1" s="1"/>
  <c r="GX132" i="1" s="1"/>
  <c r="GY132" i="1" s="1"/>
  <c r="GZ132" i="1" s="1"/>
  <c r="HA132" i="1" s="1"/>
  <c r="HB132" i="1" s="1"/>
  <c r="HC132" i="1" s="1"/>
  <c r="HD132" i="1" s="1"/>
  <c r="HE132" i="1" s="1"/>
  <c r="HF132" i="1" s="1"/>
  <c r="HG132" i="1" s="1"/>
  <c r="HH132" i="1" s="1"/>
  <c r="HI132" i="1" s="1"/>
  <c r="HJ132" i="1" s="1"/>
  <c r="B134" i="25" s="1"/>
  <c r="EJ161" i="1"/>
  <c r="EJ200" i="1"/>
  <c r="EJ144" i="1"/>
  <c r="EJ187" i="1"/>
  <c r="EJ155" i="1"/>
  <c r="EJ213" i="1"/>
  <c r="EJ249" i="1"/>
  <c r="EK249" i="1" s="1"/>
  <c r="EJ139" i="1"/>
  <c r="EK138" i="1" s="1"/>
  <c r="EJ304" i="1"/>
  <c r="EJ265" i="1"/>
  <c r="EJ317" i="1"/>
  <c r="EJ178" i="1"/>
  <c r="EJ246" i="1"/>
  <c r="EJ223" i="1"/>
  <c r="EJ209" i="1"/>
  <c r="EJ221" i="1"/>
  <c r="EJ175" i="1"/>
  <c r="EJ180" i="1"/>
  <c r="EJ194" i="1"/>
  <c r="EJ228" i="1"/>
  <c r="EJ156" i="1"/>
  <c r="EJ173" i="1"/>
  <c r="EJ208" i="1"/>
  <c r="EJ176" i="1"/>
  <c r="EJ306" i="1"/>
  <c r="EJ231" i="1"/>
  <c r="EJ313" i="1"/>
  <c r="EJ267" i="1"/>
  <c r="E133" i="25"/>
  <c r="A133" i="25"/>
  <c r="EJ215" i="1"/>
  <c r="C133" i="25"/>
  <c r="D133" i="25"/>
  <c r="EJ225" i="1"/>
  <c r="HK131" i="1"/>
  <c r="K133" i="25" s="1"/>
  <c r="EK277" i="1"/>
  <c r="EJ311" i="1"/>
  <c r="F133" i="25"/>
  <c r="G133" i="25" s="1"/>
  <c r="EJ285" i="1"/>
  <c r="EJ152" i="1"/>
  <c r="EJ202" i="1"/>
  <c r="EJ308" i="1"/>
  <c r="EK133" i="1"/>
  <c r="EJ269" i="1"/>
  <c r="EJ310" i="1"/>
  <c r="EJ254" i="1"/>
  <c r="EK134" i="1"/>
  <c r="EJ287" i="1"/>
  <c r="EJ298" i="1"/>
  <c r="EJ167" i="1"/>
  <c r="EJ247" i="1"/>
  <c r="EJ233" i="1"/>
  <c r="EJ297" i="1"/>
  <c r="EJ192" i="1"/>
  <c r="EJ141" i="1"/>
  <c r="EJ217" i="1"/>
  <c r="EJ290" i="1"/>
  <c r="EJ293" i="1"/>
  <c r="EJ191" i="1"/>
  <c r="EJ235" i="1"/>
  <c r="EJ219" i="1"/>
  <c r="EJ193" i="1"/>
  <c r="EJ212" i="1"/>
  <c r="EK136" i="1"/>
  <c r="EL136" i="1" s="1"/>
  <c r="EJ292" i="1"/>
  <c r="EJ318" i="1"/>
  <c r="EK137" i="1"/>
  <c r="EJ315" i="1"/>
  <c r="EJ157" i="1"/>
  <c r="EJ189" i="1"/>
  <c r="EJ198" i="1"/>
  <c r="EJ227" i="1"/>
  <c r="EJ229" i="1"/>
  <c r="EJ256" i="1"/>
  <c r="EJ143" i="1"/>
  <c r="EK144" i="1" s="1"/>
  <c r="EJ240" i="1"/>
  <c r="EJ266" i="1"/>
  <c r="EJ171" i="1"/>
  <c r="EJ295" i="1"/>
  <c r="EJ169" i="1"/>
  <c r="EJ196" i="1"/>
  <c r="EJ163" i="1"/>
  <c r="EJ312" i="1"/>
  <c r="EK145" i="1"/>
  <c r="EJ241" i="1"/>
  <c r="EJ305" i="1"/>
  <c r="EJ203" i="1"/>
  <c r="EJ226" i="1"/>
  <c r="EJ222" i="1"/>
  <c r="EJ237" i="1"/>
  <c r="EJ260" i="1"/>
  <c r="EJ291" i="1"/>
  <c r="EJ142" i="1"/>
  <c r="EJ174" i="1"/>
  <c r="EJ303" i="1"/>
  <c r="EJ242" i="1"/>
  <c r="EJ183" i="1"/>
  <c r="EJ289" i="1"/>
  <c r="EJ264" i="1"/>
  <c r="EJ150" i="1"/>
  <c r="EJ283" i="1"/>
  <c r="EJ300" i="1"/>
  <c r="EK320" i="1"/>
  <c r="EJ284" i="1"/>
  <c r="EJ164" i="1"/>
  <c r="EJ179" i="1"/>
  <c r="EJ301" i="1"/>
  <c r="EJ166" i="1"/>
  <c r="EJ168" i="1"/>
  <c r="EJ220" i="1"/>
  <c r="EJ294" i="1"/>
  <c r="EJ243" i="1"/>
  <c r="EK146" i="1"/>
  <c r="EJ159" i="1"/>
  <c r="EJ160" i="1"/>
  <c r="EJ162" i="1"/>
  <c r="EJ272" i="1"/>
  <c r="EJ271" i="1"/>
  <c r="EK278" i="1"/>
  <c r="EJ232" i="1"/>
  <c r="EJ261" i="1"/>
  <c r="EJ165" i="1"/>
  <c r="EJ172" i="1"/>
  <c r="EJ158" i="1"/>
  <c r="EJ182" i="1"/>
  <c r="EJ262" i="1"/>
  <c r="EJ238" i="1"/>
  <c r="EJ210" i="1"/>
  <c r="EJ211" i="1"/>
  <c r="EJ282" i="1"/>
  <c r="EJ299" i="1"/>
  <c r="EJ253" i="1"/>
  <c r="EJ234" i="1"/>
  <c r="EJ140" i="1"/>
  <c r="EJ184" i="1"/>
  <c r="EJ286" i="1"/>
  <c r="EJ251" i="1"/>
  <c r="EK251" i="1" s="1"/>
  <c r="EJ177" i="1"/>
  <c r="EJ257" i="1"/>
  <c r="EJ201" i="1"/>
  <c r="EJ259" i="1"/>
  <c r="EJ214" i="1"/>
  <c r="EJ288" i="1"/>
  <c r="EJ186" i="1"/>
  <c r="EJ307" i="1"/>
  <c r="EJ216" i="1"/>
  <c r="EJ274" i="1"/>
  <c r="EJ275" i="1"/>
  <c r="EJ170" i="1"/>
  <c r="EJ239" i="1"/>
  <c r="EJ314" i="1"/>
  <c r="EJ190" i="1"/>
  <c r="EK321" i="1"/>
  <c r="EK322" i="1"/>
  <c r="EJ181" i="1"/>
  <c r="EJ309" i="1"/>
  <c r="EJ153" i="1"/>
  <c r="EJ154" i="1"/>
  <c r="EJ273" i="1"/>
  <c r="EJ316" i="1"/>
  <c r="EJ224" i="1"/>
  <c r="EJ244" i="1"/>
  <c r="EJ245" i="1"/>
  <c r="EJ281" i="1"/>
  <c r="EJ302" i="1"/>
  <c r="EJ230" i="1"/>
  <c r="EJ207" i="1"/>
  <c r="EJ188" i="1"/>
  <c r="EJ268" i="1"/>
  <c r="EJ296" i="1"/>
  <c r="EJ236" i="1"/>
  <c r="EJ204" i="1"/>
  <c r="EJ270" i="1"/>
  <c r="EJ151" i="1"/>
  <c r="EJ149" i="1"/>
  <c r="EJ263" i="1"/>
  <c r="EJ255" i="1"/>
  <c r="EJ148" i="1"/>
  <c r="EJ195" i="1"/>
  <c r="EJ197" i="1"/>
  <c r="EJ199" i="1"/>
  <c r="EJ218" i="1"/>
  <c r="EJ280" i="1"/>
  <c r="EK174" i="1" l="1"/>
  <c r="EK305" i="1"/>
  <c r="EK221" i="1"/>
  <c r="EK140" i="1"/>
  <c r="EK216" i="1"/>
  <c r="EK177" i="1"/>
  <c r="EK268" i="1"/>
  <c r="EK179" i="1"/>
  <c r="EK186" i="1"/>
  <c r="EK247" i="1"/>
  <c r="EK214" i="1"/>
  <c r="EK224" i="1"/>
  <c r="EK193" i="1"/>
  <c r="EK318" i="1"/>
  <c r="EK316" i="1"/>
  <c r="EK209" i="1"/>
  <c r="EK207" i="1"/>
  <c r="EK230" i="1"/>
  <c r="EK184" i="1"/>
  <c r="EK228" i="1"/>
  <c r="EK270" i="1"/>
  <c r="EL133" i="1"/>
  <c r="EM133" i="1" s="1"/>
  <c r="EN133" i="1" s="1"/>
  <c r="EO133" i="1" s="1"/>
  <c r="EP133" i="1" s="1"/>
  <c r="EQ133" i="1" s="1"/>
  <c r="ER133" i="1" s="1"/>
  <c r="ES133" i="1" s="1"/>
  <c r="ET133" i="1" s="1"/>
  <c r="EU133" i="1" s="1"/>
  <c r="EV133" i="1" s="1"/>
  <c r="EW133" i="1" s="1"/>
  <c r="EX133" i="1" s="1"/>
  <c r="EY133" i="1" s="1"/>
  <c r="EZ133" i="1" s="1"/>
  <c r="FA133" i="1" s="1"/>
  <c r="FB133" i="1" s="1"/>
  <c r="FC133" i="1" s="1"/>
  <c r="FD133" i="1" s="1"/>
  <c r="FE133" i="1" s="1"/>
  <c r="FF133" i="1" s="1"/>
  <c r="FG133" i="1" s="1"/>
  <c r="FH133" i="1" s="1"/>
  <c r="FI133" i="1" s="1"/>
  <c r="FJ133" i="1" s="1"/>
  <c r="FK133" i="1" s="1"/>
  <c r="FL133" i="1" s="1"/>
  <c r="FM133" i="1" s="1"/>
  <c r="FN133" i="1" s="1"/>
  <c r="FO133" i="1" s="1"/>
  <c r="FP133" i="1" s="1"/>
  <c r="FQ133" i="1" s="1"/>
  <c r="FR133" i="1" s="1"/>
  <c r="FS133" i="1" s="1"/>
  <c r="FT133" i="1" s="1"/>
  <c r="FU133" i="1" s="1"/>
  <c r="FV133" i="1" s="1"/>
  <c r="FW133" i="1" s="1"/>
  <c r="FX133" i="1" s="1"/>
  <c r="FY133" i="1" s="1"/>
  <c r="FZ133" i="1" s="1"/>
  <c r="GA133" i="1" s="1"/>
  <c r="GB133" i="1" s="1"/>
  <c r="GC133" i="1" s="1"/>
  <c r="GD133" i="1" s="1"/>
  <c r="GE133" i="1" s="1"/>
  <c r="GF133" i="1" s="1"/>
  <c r="GG133" i="1" s="1"/>
  <c r="GH133" i="1" s="1"/>
  <c r="GI133" i="1" s="1"/>
  <c r="GJ133" i="1" s="1"/>
  <c r="GK133" i="1" s="1"/>
  <c r="GL133" i="1" s="1"/>
  <c r="GM133" i="1" s="1"/>
  <c r="GN133" i="1" s="1"/>
  <c r="GO133" i="1" s="1"/>
  <c r="GP133" i="1" s="1"/>
  <c r="GQ133" i="1" s="1"/>
  <c r="GR133" i="1" s="1"/>
  <c r="GS133" i="1" s="1"/>
  <c r="GT133" i="1" s="1"/>
  <c r="GU133" i="1" s="1"/>
  <c r="GV133" i="1" s="1"/>
  <c r="GW133" i="1" s="1"/>
  <c r="GX133" i="1" s="1"/>
  <c r="GY133" i="1" s="1"/>
  <c r="GZ133" i="1" s="1"/>
  <c r="HA133" i="1" s="1"/>
  <c r="HB133" i="1" s="1"/>
  <c r="HC133" i="1" s="1"/>
  <c r="HD133" i="1" s="1"/>
  <c r="HE133" i="1" s="1"/>
  <c r="HF133" i="1" s="1"/>
  <c r="HG133" i="1" s="1"/>
  <c r="HH133" i="1" s="1"/>
  <c r="HI133" i="1" s="1"/>
  <c r="HJ133" i="1" s="1"/>
  <c r="HK133" i="1" s="1"/>
  <c r="K135" i="25" s="1"/>
  <c r="EK222" i="1"/>
  <c r="EK226" i="1"/>
  <c r="EK204" i="1"/>
  <c r="EK156" i="1"/>
  <c r="EK291" i="1"/>
  <c r="E134" i="25"/>
  <c r="F134" i="25"/>
  <c r="G134" i="25" s="1"/>
  <c r="C134" i="25"/>
  <c r="EK195" i="1"/>
  <c r="EK253" i="1"/>
  <c r="EK181" i="1"/>
  <c r="A134" i="25"/>
  <c r="EK312" i="1"/>
  <c r="EK304" i="1"/>
  <c r="EK306" i="1"/>
  <c r="HK132" i="1"/>
  <c r="K134" i="25" s="1"/>
  <c r="EK192" i="1"/>
  <c r="D134" i="25"/>
  <c r="EK157" i="1"/>
  <c r="EK176" i="1"/>
  <c r="EK213" i="1"/>
  <c r="EK314" i="1"/>
  <c r="EK309" i="1"/>
  <c r="EK248" i="1"/>
  <c r="EL248" i="1" s="1"/>
  <c r="EK191" i="1"/>
  <c r="EL134" i="1"/>
  <c r="EK234" i="1"/>
  <c r="EK232" i="1"/>
  <c r="EK259" i="1"/>
  <c r="EK302" i="1"/>
  <c r="EK294" i="1"/>
  <c r="EK236" i="1"/>
  <c r="EK311" i="1"/>
  <c r="EK255" i="1"/>
  <c r="EK257" i="1"/>
  <c r="EK263" i="1"/>
  <c r="EK178" i="1"/>
  <c r="EK162" i="1"/>
  <c r="EK288" i="1"/>
  <c r="EK227" i="1"/>
  <c r="EK286" i="1"/>
  <c r="EL135" i="1"/>
  <c r="EM135" i="1" s="1"/>
  <c r="EK299" i="1"/>
  <c r="EK296" i="1"/>
  <c r="EK319" i="1"/>
  <c r="EK241" i="1"/>
  <c r="EK273" i="1"/>
  <c r="EK218" i="1"/>
  <c r="EK220" i="1"/>
  <c r="EL221" i="1" s="1"/>
  <c r="EK141" i="1"/>
  <c r="EK265" i="1"/>
  <c r="EK300" i="1"/>
  <c r="EL145" i="1"/>
  <c r="EK150" i="1"/>
  <c r="EK175" i="1"/>
  <c r="EK283" i="1"/>
  <c r="EK172" i="1"/>
  <c r="EK242" i="1"/>
  <c r="EK199" i="1"/>
  <c r="EK266" i="1"/>
  <c r="EK170" i="1"/>
  <c r="EK167" i="1"/>
  <c r="EK151" i="1"/>
  <c r="EK258" i="1"/>
  <c r="EK188" i="1"/>
  <c r="EK292" i="1"/>
  <c r="EK240" i="1"/>
  <c r="EK197" i="1"/>
  <c r="EK163" i="1"/>
  <c r="EK190" i="1"/>
  <c r="EK280" i="1"/>
  <c r="EK293" i="1"/>
  <c r="EK310" i="1"/>
  <c r="EK269" i="1"/>
  <c r="EK317" i="1"/>
  <c r="EL317" i="1" s="1"/>
  <c r="EL321" i="1"/>
  <c r="EK165" i="1"/>
  <c r="EK148" i="1"/>
  <c r="EK233" i="1"/>
  <c r="EK159" i="1"/>
  <c r="EK142" i="1"/>
  <c r="EK143" i="1"/>
  <c r="EL144" i="1" s="1"/>
  <c r="EK252" i="1"/>
  <c r="EK303" i="1"/>
  <c r="EK238" i="1"/>
  <c r="EK290" i="1"/>
  <c r="EK284" i="1"/>
  <c r="EK194" i="1"/>
  <c r="EL194" i="1" s="1"/>
  <c r="EK231" i="1"/>
  <c r="EK160" i="1"/>
  <c r="EK245" i="1"/>
  <c r="EK246" i="1"/>
  <c r="EK229" i="1"/>
  <c r="EK256" i="1"/>
  <c r="EK244" i="1"/>
  <c r="EK189" i="1"/>
  <c r="EK260" i="1"/>
  <c r="EK208" i="1"/>
  <c r="EK215" i="1"/>
  <c r="EK152" i="1"/>
  <c r="EK223" i="1"/>
  <c r="EK164" i="1"/>
  <c r="EK267" i="1"/>
  <c r="EK203" i="1"/>
  <c r="EL322" i="1"/>
  <c r="EK274" i="1"/>
  <c r="EK275" i="1"/>
  <c r="EK276" i="1"/>
  <c r="EK237" i="1"/>
  <c r="EK262" i="1"/>
  <c r="EK271" i="1"/>
  <c r="EK287" i="1"/>
  <c r="EK198" i="1"/>
  <c r="EK295" i="1"/>
  <c r="EK282" i="1"/>
  <c r="EK264" i="1"/>
  <c r="EK261" i="1"/>
  <c r="EK272" i="1"/>
  <c r="EK219" i="1"/>
  <c r="EK285" i="1"/>
  <c r="EK196" i="1"/>
  <c r="EK298" i="1"/>
  <c r="EK161" i="1"/>
  <c r="EK239" i="1"/>
  <c r="EK183" i="1"/>
  <c r="EK313" i="1"/>
  <c r="EK243" i="1"/>
  <c r="EK168" i="1"/>
  <c r="EK169" i="1"/>
  <c r="EK205" i="1"/>
  <c r="EK182" i="1"/>
  <c r="EK187" i="1"/>
  <c r="EK173" i="1"/>
  <c r="EK254" i="1"/>
  <c r="EK315" i="1"/>
  <c r="EK171" i="1"/>
  <c r="EK289" i="1"/>
  <c r="EK154" i="1"/>
  <c r="EK155" i="1"/>
  <c r="EK149" i="1"/>
  <c r="EK206" i="1"/>
  <c r="EK281" i="1"/>
  <c r="EK153" i="1"/>
  <c r="EK279" i="1"/>
  <c r="EL279" i="1" s="1"/>
  <c r="EK211" i="1"/>
  <c r="EK212" i="1"/>
  <c r="EK180" i="1"/>
  <c r="EL137" i="1"/>
  <c r="EK166" i="1"/>
  <c r="EK217" i="1"/>
  <c r="EL192" i="1"/>
  <c r="EK308" i="1"/>
  <c r="EK307" i="1"/>
  <c r="EK225" i="1"/>
  <c r="EK235" i="1"/>
  <c r="EK185" i="1"/>
  <c r="EK201" i="1"/>
  <c r="EK202" i="1"/>
  <c r="EK250" i="1"/>
  <c r="EL250" i="1" s="1"/>
  <c r="EK210" i="1"/>
  <c r="EK158" i="1"/>
  <c r="EK200" i="1"/>
  <c r="EK147" i="1"/>
  <c r="EK139" i="1"/>
  <c r="EL139" i="1" s="1"/>
  <c r="EK301" i="1"/>
  <c r="EK297" i="1"/>
  <c r="EL319" i="1" l="1"/>
  <c r="EL227" i="1"/>
  <c r="EL215" i="1"/>
  <c r="EL223" i="1"/>
  <c r="EL178" i="1"/>
  <c r="EL147" i="1"/>
  <c r="EL303" i="1"/>
  <c r="EL225" i="1"/>
  <c r="EL252" i="1"/>
  <c r="EL208" i="1"/>
  <c r="EL269" i="1"/>
  <c r="EL310" i="1"/>
  <c r="EL305" i="1"/>
  <c r="EL232" i="1"/>
  <c r="EL177" i="1"/>
  <c r="EL301" i="1"/>
  <c r="EL315" i="1"/>
  <c r="EL313" i="1"/>
  <c r="EL229" i="1"/>
  <c r="A135" i="25"/>
  <c r="EL180" i="1"/>
  <c r="E135" i="25"/>
  <c r="F135" i="25"/>
  <c r="G135" i="25" s="1"/>
  <c r="B135" i="25"/>
  <c r="EL219" i="1"/>
  <c r="C135" i="25"/>
  <c r="D135" i="25"/>
  <c r="EL217" i="1"/>
  <c r="EL231" i="1"/>
  <c r="EL259" i="1"/>
  <c r="EL175" i="1"/>
  <c r="EL191" i="1"/>
  <c r="EM134" i="1"/>
  <c r="EN134" i="1" s="1"/>
  <c r="EO134" i="1" s="1"/>
  <c r="EP134" i="1" s="1"/>
  <c r="EQ134" i="1" s="1"/>
  <c r="ER134" i="1" s="1"/>
  <c r="ES134" i="1" s="1"/>
  <c r="ET134" i="1" s="1"/>
  <c r="EU134" i="1" s="1"/>
  <c r="EV134" i="1" s="1"/>
  <c r="EW134" i="1" s="1"/>
  <c r="EX134" i="1" s="1"/>
  <c r="EY134" i="1" s="1"/>
  <c r="EZ134" i="1" s="1"/>
  <c r="FA134" i="1" s="1"/>
  <c r="FB134" i="1" s="1"/>
  <c r="FC134" i="1" s="1"/>
  <c r="FD134" i="1" s="1"/>
  <c r="FE134" i="1" s="1"/>
  <c r="FF134" i="1" s="1"/>
  <c r="FG134" i="1" s="1"/>
  <c r="FH134" i="1" s="1"/>
  <c r="FI134" i="1" s="1"/>
  <c r="FJ134" i="1" s="1"/>
  <c r="FK134" i="1" s="1"/>
  <c r="FL134" i="1" s="1"/>
  <c r="FM134" i="1" s="1"/>
  <c r="FN134" i="1" s="1"/>
  <c r="FO134" i="1" s="1"/>
  <c r="FP134" i="1" s="1"/>
  <c r="FQ134" i="1" s="1"/>
  <c r="FR134" i="1" s="1"/>
  <c r="FS134" i="1" s="1"/>
  <c r="FT134" i="1" s="1"/>
  <c r="FU134" i="1" s="1"/>
  <c r="FV134" i="1" s="1"/>
  <c r="FW134" i="1" s="1"/>
  <c r="FX134" i="1" s="1"/>
  <c r="FY134" i="1" s="1"/>
  <c r="FZ134" i="1" s="1"/>
  <c r="GA134" i="1" s="1"/>
  <c r="GB134" i="1" s="1"/>
  <c r="GC134" i="1" s="1"/>
  <c r="GD134" i="1" s="1"/>
  <c r="GE134" i="1" s="1"/>
  <c r="GF134" i="1" s="1"/>
  <c r="GG134" i="1" s="1"/>
  <c r="GH134" i="1" s="1"/>
  <c r="GI134" i="1" s="1"/>
  <c r="GJ134" i="1" s="1"/>
  <c r="GK134" i="1" s="1"/>
  <c r="GL134" i="1" s="1"/>
  <c r="GM134" i="1" s="1"/>
  <c r="GN134" i="1" s="1"/>
  <c r="GO134" i="1" s="1"/>
  <c r="GP134" i="1" s="1"/>
  <c r="GQ134" i="1" s="1"/>
  <c r="GR134" i="1" s="1"/>
  <c r="GS134" i="1" s="1"/>
  <c r="GT134" i="1" s="1"/>
  <c r="GU134" i="1" s="1"/>
  <c r="GV134" i="1" s="1"/>
  <c r="GW134" i="1" s="1"/>
  <c r="GX134" i="1" s="1"/>
  <c r="GY134" i="1" s="1"/>
  <c r="GZ134" i="1" s="1"/>
  <c r="HA134" i="1" s="1"/>
  <c r="HB134" i="1" s="1"/>
  <c r="HC134" i="1" s="1"/>
  <c r="HD134" i="1" s="1"/>
  <c r="HE134" i="1" s="1"/>
  <c r="HF134" i="1" s="1"/>
  <c r="HG134" i="1" s="1"/>
  <c r="HH134" i="1" s="1"/>
  <c r="HI134" i="1" s="1"/>
  <c r="HJ134" i="1" s="1"/>
  <c r="HK134" i="1" s="1"/>
  <c r="K136" i="25" s="1"/>
  <c r="EL158" i="1"/>
  <c r="EL193" i="1"/>
  <c r="EM193" i="1" s="1"/>
  <c r="EM136" i="1"/>
  <c r="EL254" i="1"/>
  <c r="EL285" i="1"/>
  <c r="EL270" i="1"/>
  <c r="EL297" i="1"/>
  <c r="EL283" i="1"/>
  <c r="EL200" i="1"/>
  <c r="EL235" i="1"/>
  <c r="EL258" i="1"/>
  <c r="EL256" i="1"/>
  <c r="EL233" i="1"/>
  <c r="EL293" i="1"/>
  <c r="EL264" i="1"/>
  <c r="EL289" i="1"/>
  <c r="EL299" i="1"/>
  <c r="EL176" i="1"/>
  <c r="EL295" i="1"/>
  <c r="EL287" i="1"/>
  <c r="EL149" i="1"/>
  <c r="EL318" i="1"/>
  <c r="EM318" i="1" s="1"/>
  <c r="EL267" i="1"/>
  <c r="EL239" i="1"/>
  <c r="EL320" i="1"/>
  <c r="EM320" i="1" s="1"/>
  <c r="EL141" i="1"/>
  <c r="EL292" i="1"/>
  <c r="EL273" i="1"/>
  <c r="EL241" i="1"/>
  <c r="EL266" i="1"/>
  <c r="EL268" i="1"/>
  <c r="EM322" i="1"/>
  <c r="EL143" i="1"/>
  <c r="EM144" i="1" s="1"/>
  <c r="EL189" i="1"/>
  <c r="EL243" i="1"/>
  <c r="EL311" i="1"/>
  <c r="EL253" i="1"/>
  <c r="EL187" i="1"/>
  <c r="EL182" i="1"/>
  <c r="EL237" i="1"/>
  <c r="EL171" i="1"/>
  <c r="EL164" i="1"/>
  <c r="EL207" i="1"/>
  <c r="EL161" i="1"/>
  <c r="EL280" i="1"/>
  <c r="EL168" i="1"/>
  <c r="EL196" i="1"/>
  <c r="EL198" i="1"/>
  <c r="EL142" i="1"/>
  <c r="EM143" i="1" s="1"/>
  <c r="EL291" i="1"/>
  <c r="EL166" i="1"/>
  <c r="EL240" i="1"/>
  <c r="EL167" i="1"/>
  <c r="EL272" i="1"/>
  <c r="EL308" i="1"/>
  <c r="EL263" i="1"/>
  <c r="EL304" i="1"/>
  <c r="EM304" i="1" s="1"/>
  <c r="EL265" i="1"/>
  <c r="EL186" i="1"/>
  <c r="EL278" i="1"/>
  <c r="EL316" i="1"/>
  <c r="EL290" i="1"/>
  <c r="EL214" i="1"/>
  <c r="EL261" i="1"/>
  <c r="EL202" i="1"/>
  <c r="EL220" i="1"/>
  <c r="EL188" i="1"/>
  <c r="EL210" i="1"/>
  <c r="EL309" i="1"/>
  <c r="EL212" i="1"/>
  <c r="EL153" i="1"/>
  <c r="EL205" i="1"/>
  <c r="EL163" i="1"/>
  <c r="EL234" i="1"/>
  <c r="EL281" i="1"/>
  <c r="EL203" i="1"/>
  <c r="EL244" i="1"/>
  <c r="EL218" i="1"/>
  <c r="EL238" i="1"/>
  <c r="EL245" i="1"/>
  <c r="EL155" i="1"/>
  <c r="EL156" i="1"/>
  <c r="EL154" i="1"/>
  <c r="EL251" i="1"/>
  <c r="EL224" i="1"/>
  <c r="EL296" i="1"/>
  <c r="EL236" i="1"/>
  <c r="EL286" i="1"/>
  <c r="EL169" i="1"/>
  <c r="EL312" i="1"/>
  <c r="EL157" i="1"/>
  <c r="EL262" i="1"/>
  <c r="EL213" i="1"/>
  <c r="EL230" i="1"/>
  <c r="EL260" i="1"/>
  <c r="EL179" i="1"/>
  <c r="EL242" i="1"/>
  <c r="EL206" i="1"/>
  <c r="EL183" i="1"/>
  <c r="EL302" i="1"/>
  <c r="EL276" i="1"/>
  <c r="EL277" i="1"/>
  <c r="EL160" i="1"/>
  <c r="EL195" i="1"/>
  <c r="EL300" i="1"/>
  <c r="EL138" i="1"/>
  <c r="EM138" i="1" s="1"/>
  <c r="EL275" i="1"/>
  <c r="EL204" i="1"/>
  <c r="EL152" i="1"/>
  <c r="EL222" i="1"/>
  <c r="EL288" i="1"/>
  <c r="EL140" i="1"/>
  <c r="EL201" i="1"/>
  <c r="EL173" i="1"/>
  <c r="EL174" i="1"/>
  <c r="EL184" i="1"/>
  <c r="EL185" i="1"/>
  <c r="EL284" i="1"/>
  <c r="EL146" i="1"/>
  <c r="EL255" i="1"/>
  <c r="EL274" i="1"/>
  <c r="EL148" i="1"/>
  <c r="EL165" i="1"/>
  <c r="EL257" i="1"/>
  <c r="EL162" i="1"/>
  <c r="EL150" i="1"/>
  <c r="EL170" i="1"/>
  <c r="EL226" i="1"/>
  <c r="EL199" i="1"/>
  <c r="EL249" i="1"/>
  <c r="EM249" i="1" s="1"/>
  <c r="EL159" i="1"/>
  <c r="EL314" i="1"/>
  <c r="EL190" i="1"/>
  <c r="EL181" i="1"/>
  <c r="EL216" i="1"/>
  <c r="EM216" i="1" s="1"/>
  <c r="EL197" i="1"/>
  <c r="EL307" i="1"/>
  <c r="EL211" i="1"/>
  <c r="EL228" i="1"/>
  <c r="EL294" i="1"/>
  <c r="EL209" i="1"/>
  <c r="EL298" i="1"/>
  <c r="EL282" i="1"/>
  <c r="EL271" i="1"/>
  <c r="EL151" i="1"/>
  <c r="EL172" i="1"/>
  <c r="EL246" i="1"/>
  <c r="EL247" i="1"/>
  <c r="EL306" i="1"/>
  <c r="EM224" i="1" l="1"/>
  <c r="EM226" i="1"/>
  <c r="EM253" i="1"/>
  <c r="EM177" i="1"/>
  <c r="EM302" i="1"/>
  <c r="EM228" i="1"/>
  <c r="EM316" i="1"/>
  <c r="EM314" i="1"/>
  <c r="EM220" i="1"/>
  <c r="EM255" i="1"/>
  <c r="EM278" i="1"/>
  <c r="EM218" i="1"/>
  <c r="EM232" i="1"/>
  <c r="EM148" i="1"/>
  <c r="EM286" i="1"/>
  <c r="EM192" i="1"/>
  <c r="EM269" i="1"/>
  <c r="EM199" i="1"/>
  <c r="EM176" i="1"/>
  <c r="EM234" i="1"/>
  <c r="EN135" i="1"/>
  <c r="EM294" i="1"/>
  <c r="EM296" i="1"/>
  <c r="EM151" i="1"/>
  <c r="EM279" i="1"/>
  <c r="E136" i="25"/>
  <c r="EM170" i="1"/>
  <c r="A136" i="25"/>
  <c r="EM288" i="1"/>
  <c r="B136" i="25"/>
  <c r="EM284" i="1"/>
  <c r="D136" i="25"/>
  <c r="C136" i="25"/>
  <c r="EM205" i="1"/>
  <c r="F136" i="25"/>
  <c r="H111" i="25" s="1"/>
  <c r="EM201" i="1"/>
  <c r="EM267" i="1"/>
  <c r="EM264" i="1"/>
  <c r="EM241" i="1"/>
  <c r="EM292" i="1"/>
  <c r="EM300" i="1"/>
  <c r="EM260" i="1"/>
  <c r="EM197" i="1"/>
  <c r="EM298" i="1"/>
  <c r="EM321" i="1"/>
  <c r="EN321" i="1" s="1"/>
  <c r="EM240" i="1"/>
  <c r="EM280" i="1"/>
  <c r="EM161" i="1"/>
  <c r="EM306" i="1"/>
  <c r="EM317" i="1"/>
  <c r="EN317" i="1" s="1"/>
  <c r="EM263" i="1"/>
  <c r="EM281" i="1"/>
  <c r="EM189" i="1"/>
  <c r="EM268" i="1"/>
  <c r="EM237" i="1"/>
  <c r="EM239" i="1"/>
  <c r="EM319" i="1"/>
  <c r="EN319" i="1" s="1"/>
  <c r="EM207" i="1"/>
  <c r="EM310" i="1"/>
  <c r="EM266" i="1"/>
  <c r="EM233" i="1"/>
  <c r="EM162" i="1"/>
  <c r="EM312" i="1"/>
  <c r="EM206" i="1"/>
  <c r="EM242" i="1"/>
  <c r="EM235" i="1"/>
  <c r="EN234" i="1" s="1"/>
  <c r="EM290" i="1"/>
  <c r="EM165" i="1"/>
  <c r="EM243" i="1"/>
  <c r="EM273" i="1"/>
  <c r="EM303" i="1"/>
  <c r="EN303" i="1" s="1"/>
  <c r="EM159" i="1"/>
  <c r="EM182" i="1"/>
  <c r="EM188" i="1"/>
  <c r="EM186" i="1"/>
  <c r="EM311" i="1"/>
  <c r="EM236" i="1"/>
  <c r="EM238" i="1"/>
  <c r="EM172" i="1"/>
  <c r="EM142" i="1"/>
  <c r="EN143" i="1" s="1"/>
  <c r="EM262" i="1"/>
  <c r="EM265" i="1"/>
  <c r="EM187" i="1"/>
  <c r="EM261" i="1"/>
  <c r="EM168" i="1"/>
  <c r="EM167" i="1"/>
  <c r="EM271" i="1"/>
  <c r="EM291" i="1"/>
  <c r="EM259" i="1"/>
  <c r="EM181" i="1"/>
  <c r="EM139" i="1"/>
  <c r="EM274" i="1"/>
  <c r="EM213" i="1"/>
  <c r="EM211" i="1"/>
  <c r="EM137" i="1"/>
  <c r="EN137" i="1" s="1"/>
  <c r="EM209" i="1"/>
  <c r="EM309" i="1"/>
  <c r="EM154" i="1"/>
  <c r="EM147" i="1"/>
  <c r="EM184" i="1"/>
  <c r="EM293" i="1"/>
  <c r="EM254" i="1"/>
  <c r="EM196" i="1"/>
  <c r="EM157" i="1"/>
  <c r="EM203" i="1"/>
  <c r="EM246" i="1"/>
  <c r="EM212" i="1"/>
  <c r="EM217" i="1"/>
  <c r="EN217" i="1" s="1"/>
  <c r="EM256" i="1"/>
  <c r="EM282" i="1"/>
  <c r="EM208" i="1"/>
  <c r="EM210" i="1"/>
  <c r="EM149" i="1"/>
  <c r="EM158" i="1"/>
  <c r="EM200" i="1"/>
  <c r="EM202" i="1"/>
  <c r="EM195" i="1"/>
  <c r="EM194" i="1"/>
  <c r="EM250" i="1"/>
  <c r="EM283" i="1"/>
  <c r="EM287" i="1"/>
  <c r="EM245" i="1"/>
  <c r="EM174" i="1"/>
  <c r="EM140" i="1"/>
  <c r="EM141" i="1"/>
  <c r="EM221" i="1"/>
  <c r="EM222" i="1"/>
  <c r="EM160" i="1"/>
  <c r="EM315" i="1"/>
  <c r="EM297" i="1"/>
  <c r="EM313" i="1"/>
  <c r="EM169" i="1"/>
  <c r="EM150" i="1"/>
  <c r="EM180" i="1"/>
  <c r="EM173" i="1"/>
  <c r="EM152" i="1"/>
  <c r="EM163" i="1"/>
  <c r="EM214" i="1"/>
  <c r="EM179" i="1"/>
  <c r="EM178" i="1"/>
  <c r="EN322" i="1"/>
  <c r="EM289" i="1"/>
  <c r="EM204" i="1"/>
  <c r="EM198" i="1"/>
  <c r="EM277" i="1"/>
  <c r="EM272" i="1"/>
  <c r="EM229" i="1"/>
  <c r="EM156" i="1"/>
  <c r="EM244" i="1"/>
  <c r="EM166" i="1"/>
  <c r="EM305" i="1"/>
  <c r="EM146" i="1"/>
  <c r="EM145" i="1"/>
  <c r="EM153" i="1"/>
  <c r="EM275" i="1"/>
  <c r="EM171" i="1"/>
  <c r="EM276" i="1"/>
  <c r="EM223" i="1"/>
  <c r="EM155" i="1"/>
  <c r="EM215" i="1"/>
  <c r="EM175" i="1"/>
  <c r="EM295" i="1"/>
  <c r="EM247" i="1"/>
  <c r="EM248" i="1"/>
  <c r="EM227" i="1"/>
  <c r="EN227" i="1" s="1"/>
  <c r="EM307" i="1"/>
  <c r="EM190" i="1"/>
  <c r="EM191" i="1"/>
  <c r="EN192" i="1" s="1"/>
  <c r="EM225" i="1"/>
  <c r="EN225" i="1" s="1"/>
  <c r="EM257" i="1"/>
  <c r="EM258" i="1"/>
  <c r="EM185" i="1"/>
  <c r="EM301" i="1"/>
  <c r="EM230" i="1"/>
  <c r="EM231" i="1"/>
  <c r="EM219" i="1"/>
  <c r="EM308" i="1"/>
  <c r="EM164" i="1"/>
  <c r="EM299" i="1"/>
  <c r="EM183" i="1"/>
  <c r="EM251" i="1"/>
  <c r="EM252" i="1"/>
  <c r="EM285" i="1"/>
  <c r="EN285" i="1" s="1"/>
  <c r="EM270" i="1"/>
  <c r="EN279" i="1" l="1"/>
  <c r="H17" i="25"/>
  <c r="H88" i="25"/>
  <c r="EN254" i="1"/>
  <c r="H13" i="25"/>
  <c r="H46" i="25"/>
  <c r="H89" i="25"/>
  <c r="H60" i="25"/>
  <c r="H11" i="25"/>
  <c r="I11" i="25" s="1"/>
  <c r="J11" i="25" s="1"/>
  <c r="H124" i="25"/>
  <c r="H71" i="25"/>
  <c r="H45" i="25"/>
  <c r="H29" i="25"/>
  <c r="H43" i="25"/>
  <c r="H112" i="25"/>
  <c r="H84" i="25"/>
  <c r="H21" i="25"/>
  <c r="H39" i="25"/>
  <c r="H28" i="25"/>
  <c r="H70" i="25"/>
  <c r="H130" i="25"/>
  <c r="H107" i="25"/>
  <c r="H49" i="25"/>
  <c r="H51" i="25"/>
  <c r="H135" i="25"/>
  <c r="EN264" i="1"/>
  <c r="H90" i="25"/>
  <c r="H80" i="25"/>
  <c r="H122" i="25"/>
  <c r="H48" i="25"/>
  <c r="H136" i="25"/>
  <c r="H91" i="25"/>
  <c r="H12" i="25"/>
  <c r="I12" i="25" s="1"/>
  <c r="H52" i="25"/>
  <c r="H19" i="25"/>
  <c r="H77" i="25"/>
  <c r="H75" i="25"/>
  <c r="H81" i="25"/>
  <c r="H127" i="25"/>
  <c r="H103" i="25"/>
  <c r="H133" i="25"/>
  <c r="H72" i="25"/>
  <c r="H65" i="25"/>
  <c r="EN268" i="1"/>
  <c r="EN287" i="1"/>
  <c r="EN302" i="1"/>
  <c r="EN262" i="1"/>
  <c r="H18" i="25"/>
  <c r="H23" i="25"/>
  <c r="H31" i="25"/>
  <c r="H34" i="25"/>
  <c r="EN198" i="1"/>
  <c r="H74" i="25"/>
  <c r="H129" i="25"/>
  <c r="H134" i="25"/>
  <c r="H95" i="25"/>
  <c r="H73" i="25"/>
  <c r="H41" i="25"/>
  <c r="H125" i="25"/>
  <c r="H61" i="25"/>
  <c r="H63" i="25"/>
  <c r="H104" i="25"/>
  <c r="H97" i="25"/>
  <c r="H101" i="25"/>
  <c r="H113" i="25"/>
  <c r="H38" i="25"/>
  <c r="H85" i="25"/>
  <c r="H116" i="25"/>
  <c r="H92" i="25"/>
  <c r="H55" i="25"/>
  <c r="H131" i="25"/>
  <c r="H68" i="25"/>
  <c r="H59" i="25"/>
  <c r="H102" i="25"/>
  <c r="G136" i="25"/>
  <c r="H100" i="25"/>
  <c r="H119" i="25"/>
  <c r="H109" i="25"/>
  <c r="H98" i="25"/>
  <c r="EN176" i="1"/>
  <c r="H26" i="25"/>
  <c r="H82" i="25"/>
  <c r="H87" i="25"/>
  <c r="H47" i="25"/>
  <c r="H106" i="25"/>
  <c r="H83" i="25"/>
  <c r="H79" i="25"/>
  <c r="H99" i="25"/>
  <c r="H66" i="25"/>
  <c r="H35" i="25"/>
  <c r="H36" i="25"/>
  <c r="H121" i="25"/>
  <c r="H32" i="25"/>
  <c r="H120" i="25"/>
  <c r="H94" i="25"/>
  <c r="H132" i="25"/>
  <c r="H50" i="25"/>
  <c r="H105" i="25"/>
  <c r="H78" i="25"/>
  <c r="EN305" i="1"/>
  <c r="H110" i="25"/>
  <c r="H86" i="25"/>
  <c r="H108" i="25"/>
  <c r="H96" i="25"/>
  <c r="H126" i="25"/>
  <c r="H128" i="25"/>
  <c r="H58" i="25"/>
  <c r="H20" i="25"/>
  <c r="H30" i="25"/>
  <c r="H117" i="25"/>
  <c r="H24" i="25"/>
  <c r="H114" i="25"/>
  <c r="H76" i="25"/>
  <c r="H53" i="25"/>
  <c r="H62" i="25"/>
  <c r="H40" i="25"/>
  <c r="H15" i="25"/>
  <c r="H33" i="25"/>
  <c r="H22" i="25"/>
  <c r="H25" i="25"/>
  <c r="EN182" i="1"/>
  <c r="EN295" i="1"/>
  <c r="EN263" i="1"/>
  <c r="EN241" i="1"/>
  <c r="EN267" i="1"/>
  <c r="EN280" i="1"/>
  <c r="EN318" i="1"/>
  <c r="EO318" i="1" s="1"/>
  <c r="EN239" i="1"/>
  <c r="EN299" i="1"/>
  <c r="EN320" i="1"/>
  <c r="EO320" i="1" s="1"/>
  <c r="EN297" i="1"/>
  <c r="EN200" i="1"/>
  <c r="EN233" i="1"/>
  <c r="H14" i="25"/>
  <c r="H115" i="25"/>
  <c r="H16" i="25"/>
  <c r="H64" i="25"/>
  <c r="H69" i="25"/>
  <c r="H123" i="25"/>
  <c r="H54" i="25"/>
  <c r="H67" i="25"/>
  <c r="EN236" i="1"/>
  <c r="EN240" i="1"/>
  <c r="EN164" i="1"/>
  <c r="EN283" i="1"/>
  <c r="EN259" i="1"/>
  <c r="EN171" i="1"/>
  <c r="EN244" i="1"/>
  <c r="EN274" i="1"/>
  <c r="EN204" i="1"/>
  <c r="EN206" i="1"/>
  <c r="EN208" i="1"/>
  <c r="EO322" i="1"/>
  <c r="EN266" i="1"/>
  <c r="EN216" i="1"/>
  <c r="EN210" i="1"/>
  <c r="EN293" i="1"/>
  <c r="EN291" i="1"/>
  <c r="EN189" i="1"/>
  <c r="EN188" i="1"/>
  <c r="EN202" i="1"/>
  <c r="H37" i="25"/>
  <c r="H42" i="25"/>
  <c r="H27" i="25"/>
  <c r="H56" i="25"/>
  <c r="H118" i="25"/>
  <c r="H57" i="25"/>
  <c r="H93" i="25"/>
  <c r="H44" i="25"/>
  <c r="EN265" i="1"/>
  <c r="EO265" i="1" s="1"/>
  <c r="EN223" i="1"/>
  <c r="EN169" i="1"/>
  <c r="EN157" i="1"/>
  <c r="EN203" i="1"/>
  <c r="EN162" i="1"/>
  <c r="EN281" i="1"/>
  <c r="EN238" i="1"/>
  <c r="EN288" i="1"/>
  <c r="EN196" i="1"/>
  <c r="EN260" i="1"/>
  <c r="EN311" i="1"/>
  <c r="EN212" i="1"/>
  <c r="EN139" i="1"/>
  <c r="EN313" i="1"/>
  <c r="EN242" i="1"/>
  <c r="EN201" i="1"/>
  <c r="EN160" i="1"/>
  <c r="EN272" i="1"/>
  <c r="EN237" i="1"/>
  <c r="EN136" i="1"/>
  <c r="EO136" i="1" s="1"/>
  <c r="EN158" i="1"/>
  <c r="EN270" i="1"/>
  <c r="EN207" i="1"/>
  <c r="EN138" i="1"/>
  <c r="EN187" i="1"/>
  <c r="EN173" i="1"/>
  <c r="EN261" i="1"/>
  <c r="EN235" i="1"/>
  <c r="EO235" i="1" s="1"/>
  <c r="EN310" i="1"/>
  <c r="EN186" i="1"/>
  <c r="EN249" i="1"/>
  <c r="EN255" i="1"/>
  <c r="EN282" i="1"/>
  <c r="EN292" i="1"/>
  <c r="EN175" i="1"/>
  <c r="EN213" i="1"/>
  <c r="EN209" i="1"/>
  <c r="EN153" i="1"/>
  <c r="EN247" i="1"/>
  <c r="EN257" i="1"/>
  <c r="EN185" i="1"/>
  <c r="EN180" i="1"/>
  <c r="EN273" i="1"/>
  <c r="EN151" i="1"/>
  <c r="EN277" i="1"/>
  <c r="EN191" i="1"/>
  <c r="EN306" i="1"/>
  <c r="EN140" i="1"/>
  <c r="EN155" i="1"/>
  <c r="EN145" i="1"/>
  <c r="EN181" i="1"/>
  <c r="EN312" i="1"/>
  <c r="EN214" i="1"/>
  <c r="EN205" i="1"/>
  <c r="EN296" i="1"/>
  <c r="EN269" i="1"/>
  <c r="EO268" i="1" s="1"/>
  <c r="J12" i="25"/>
  <c r="I13" i="25"/>
  <c r="EN246" i="1"/>
  <c r="EN298" i="1"/>
  <c r="EN252" i="1"/>
  <c r="EN253" i="1"/>
  <c r="EN251" i="1"/>
  <c r="EN230" i="1"/>
  <c r="EN154" i="1"/>
  <c r="EN146" i="1"/>
  <c r="EN152" i="1"/>
  <c r="EN315" i="1"/>
  <c r="EN316" i="1"/>
  <c r="EN222" i="1"/>
  <c r="EN150" i="1"/>
  <c r="EN149" i="1"/>
  <c r="EN144" i="1"/>
  <c r="EN276" i="1"/>
  <c r="EN294" i="1"/>
  <c r="EN197" i="1"/>
  <c r="EN172" i="1"/>
  <c r="EN221" i="1"/>
  <c r="EN161" i="1"/>
  <c r="EN300" i="1"/>
  <c r="EN301" i="1"/>
  <c r="EN278" i="1"/>
  <c r="EN284" i="1"/>
  <c r="EN141" i="1"/>
  <c r="EN228" i="1"/>
  <c r="EN194" i="1"/>
  <c r="EN193" i="1"/>
  <c r="EN148" i="1"/>
  <c r="EN231" i="1"/>
  <c r="EN232" i="1"/>
  <c r="EN308" i="1"/>
  <c r="EN309" i="1"/>
  <c r="EN224" i="1"/>
  <c r="EN190" i="1"/>
  <c r="EN165" i="1"/>
  <c r="EN156" i="1"/>
  <c r="EN178" i="1"/>
  <c r="EN177" i="1"/>
  <c r="EN271" i="1"/>
  <c r="EN195" i="1"/>
  <c r="EN170" i="1"/>
  <c r="EN184" i="1"/>
  <c r="EN183" i="1"/>
  <c r="EN219" i="1"/>
  <c r="EN220" i="1"/>
  <c r="EN307" i="1"/>
  <c r="EN215" i="1"/>
  <c r="EN275" i="1"/>
  <c r="EN229" i="1"/>
  <c r="EN179" i="1"/>
  <c r="EN256" i="1"/>
  <c r="EN174" i="1"/>
  <c r="EN142" i="1"/>
  <c r="EN250" i="1"/>
  <c r="EN199" i="1"/>
  <c r="EN166" i="1"/>
  <c r="EN167" i="1"/>
  <c r="EN245" i="1"/>
  <c r="EN304" i="1"/>
  <c r="EN159" i="1"/>
  <c r="EN147" i="1"/>
  <c r="EN258" i="1"/>
  <c r="EN248" i="1"/>
  <c r="EN286" i="1"/>
  <c r="EO286" i="1" s="1"/>
  <c r="EN289" i="1"/>
  <c r="EN290" i="1"/>
  <c r="EN211" i="1"/>
  <c r="EN218" i="1"/>
  <c r="EN163" i="1"/>
  <c r="EN226" i="1"/>
  <c r="EO226" i="1" s="1"/>
  <c r="EN243" i="1"/>
  <c r="EN314" i="1"/>
  <c r="EN168" i="1"/>
  <c r="EO263" i="1" l="1"/>
  <c r="EO304" i="1"/>
  <c r="EO199" i="1"/>
  <c r="EO296" i="1"/>
  <c r="EO267" i="1"/>
  <c r="EO321" i="1"/>
  <c r="EP321" i="1" s="1"/>
  <c r="EO284" i="1"/>
  <c r="EO266" i="1"/>
  <c r="EP266" i="1" s="1"/>
  <c r="EO156" i="1"/>
  <c r="EO264" i="1"/>
  <c r="EO280" i="1"/>
  <c r="EO262" i="1"/>
  <c r="EO298" i="1"/>
  <c r="EO319" i="1"/>
  <c r="EP319" i="1" s="1"/>
  <c r="EO202" i="1"/>
  <c r="EO240" i="1"/>
  <c r="EO137" i="1"/>
  <c r="EO292" i="1"/>
  <c r="EO205" i="1"/>
  <c r="EO135" i="1"/>
  <c r="EP135" i="1" s="1"/>
  <c r="EO241" i="1"/>
  <c r="EO239" i="1"/>
  <c r="EO260" i="1"/>
  <c r="EO181" i="1"/>
  <c r="EO197" i="1"/>
  <c r="EO209" i="1"/>
  <c r="EO170" i="1"/>
  <c r="EO138" i="1"/>
  <c r="EO207" i="1"/>
  <c r="EO224" i="1"/>
  <c r="EO188" i="1"/>
  <c r="EO163" i="1"/>
  <c r="EO185" i="1"/>
  <c r="EO161" i="1"/>
  <c r="EO218" i="1"/>
  <c r="EO147" i="1"/>
  <c r="EO201" i="1"/>
  <c r="EO215" i="1"/>
  <c r="EO278" i="1"/>
  <c r="EO203" i="1"/>
  <c r="EO243" i="1"/>
  <c r="EO237" i="1"/>
  <c r="EO238" i="1"/>
  <c r="EO248" i="1"/>
  <c r="EO139" i="1"/>
  <c r="EO183" i="1"/>
  <c r="EO159" i="1"/>
  <c r="EO313" i="1"/>
  <c r="EO311" i="1"/>
  <c r="EO282" i="1"/>
  <c r="EO261" i="1"/>
  <c r="EO140" i="1"/>
  <c r="EO281" i="1"/>
  <c r="EO312" i="1"/>
  <c r="EO187" i="1"/>
  <c r="EO250" i="1"/>
  <c r="EO236" i="1"/>
  <c r="EO190" i="1"/>
  <c r="EO273" i="1"/>
  <c r="EO174" i="1"/>
  <c r="EO154" i="1"/>
  <c r="EO172" i="1"/>
  <c r="EO186" i="1"/>
  <c r="EP187" i="1" s="1"/>
  <c r="EP267" i="1"/>
  <c r="EO213" i="1"/>
  <c r="EO271" i="1"/>
  <c r="EO269" i="1"/>
  <c r="EP268" i="1" s="1"/>
  <c r="EO208" i="1"/>
  <c r="EO274" i="1"/>
  <c r="EO196" i="1"/>
  <c r="EO234" i="1"/>
  <c r="EO144" i="1"/>
  <c r="EO297" i="1"/>
  <c r="EO291" i="1"/>
  <c r="EO245" i="1"/>
  <c r="EO169" i="1"/>
  <c r="EO229" i="1"/>
  <c r="EO142" i="1"/>
  <c r="EO152" i="1"/>
  <c r="EO193" i="1"/>
  <c r="EO206" i="1"/>
  <c r="EO256" i="1"/>
  <c r="EO258" i="1"/>
  <c r="EO151" i="1"/>
  <c r="EO204" i="1"/>
  <c r="EO153" i="1"/>
  <c r="EO289" i="1"/>
  <c r="EO295" i="1"/>
  <c r="EO301" i="1"/>
  <c r="EO182" i="1"/>
  <c r="EO303" i="1"/>
  <c r="EO255" i="1"/>
  <c r="EO158" i="1"/>
  <c r="EO165" i="1"/>
  <c r="EO179" i="1"/>
  <c r="EO257" i="1"/>
  <c r="EO200" i="1"/>
  <c r="EO191" i="1"/>
  <c r="EO227" i="1"/>
  <c r="EO180" i="1"/>
  <c r="EO283" i="1"/>
  <c r="EO276" i="1"/>
  <c r="EO242" i="1"/>
  <c r="EO270" i="1"/>
  <c r="EO308" i="1"/>
  <c r="EO189" i="1"/>
  <c r="EO247" i="1"/>
  <c r="EO194" i="1"/>
  <c r="EO164" i="1"/>
  <c r="EO211" i="1"/>
  <c r="EO212" i="1"/>
  <c r="EO305" i="1"/>
  <c r="EO177" i="1"/>
  <c r="EO309" i="1"/>
  <c r="EO300" i="1"/>
  <c r="EO249" i="1"/>
  <c r="EO251" i="1"/>
  <c r="EO157" i="1"/>
  <c r="EO315" i="1"/>
  <c r="EO287" i="1"/>
  <c r="EO290" i="1"/>
  <c r="EO167" i="1"/>
  <c r="EO275" i="1"/>
  <c r="EO178" i="1"/>
  <c r="EO228" i="1"/>
  <c r="EO277" i="1"/>
  <c r="EO192" i="1"/>
  <c r="EO216" i="1"/>
  <c r="EO146" i="1"/>
  <c r="EO223" i="1"/>
  <c r="EO285" i="1"/>
  <c r="EP285" i="1" s="1"/>
  <c r="EO166" i="1"/>
  <c r="EO175" i="1"/>
  <c r="EO232" i="1"/>
  <c r="EO233" i="1"/>
  <c r="EO141" i="1"/>
  <c r="EO244" i="1"/>
  <c r="EO299" i="1"/>
  <c r="EO310" i="1"/>
  <c r="EO210" i="1"/>
  <c r="EO302" i="1"/>
  <c r="EO160" i="1"/>
  <c r="EO217" i="1"/>
  <c r="EO316" i="1"/>
  <c r="EO317" i="1"/>
  <c r="EO307" i="1"/>
  <c r="EO195" i="1"/>
  <c r="EO279" i="1"/>
  <c r="EP279" i="1" s="1"/>
  <c r="EO231" i="1"/>
  <c r="EO288" i="1"/>
  <c r="EO272" i="1"/>
  <c r="EO149" i="1"/>
  <c r="EO253" i="1"/>
  <c r="EO254" i="1"/>
  <c r="EO246" i="1"/>
  <c r="EO184" i="1"/>
  <c r="EO168" i="1"/>
  <c r="EO214" i="1"/>
  <c r="EO155" i="1"/>
  <c r="EO220" i="1"/>
  <c r="EO143" i="1"/>
  <c r="EO221" i="1"/>
  <c r="EO294" i="1"/>
  <c r="EO293" i="1"/>
  <c r="EO150" i="1"/>
  <c r="EP322" i="1"/>
  <c r="EO225" i="1"/>
  <c r="EO252" i="1"/>
  <c r="EO306" i="1"/>
  <c r="I14" i="25"/>
  <c r="J13" i="25"/>
  <c r="EO230" i="1"/>
  <c r="EO314" i="1"/>
  <c r="EO219" i="1"/>
  <c r="EO198" i="1"/>
  <c r="EP198" i="1" s="1"/>
  <c r="EO148" i="1"/>
  <c r="EO173" i="1"/>
  <c r="EO171" i="1"/>
  <c r="EO162" i="1"/>
  <c r="EO222" i="1"/>
  <c r="EO259" i="1"/>
  <c r="EO176" i="1"/>
  <c r="EO145" i="1"/>
  <c r="EP265" i="1" l="1"/>
  <c r="EQ322" i="1"/>
  <c r="EP264" i="1"/>
  <c r="EP137" i="1"/>
  <c r="EP263" i="1"/>
  <c r="EP140" i="1"/>
  <c r="EP160" i="1"/>
  <c r="EP283" i="1"/>
  <c r="EP162" i="1"/>
  <c r="EP297" i="1"/>
  <c r="EP136" i="1"/>
  <c r="EQ135" i="1" s="1"/>
  <c r="EP206" i="1"/>
  <c r="EP320" i="1"/>
  <c r="EQ320" i="1" s="1"/>
  <c r="EP249" i="1"/>
  <c r="EP138" i="1"/>
  <c r="EQ137" i="1" s="1"/>
  <c r="EP240" i="1"/>
  <c r="EP208" i="1"/>
  <c r="EP242" i="1"/>
  <c r="EP225" i="1"/>
  <c r="EP184" i="1"/>
  <c r="EP261" i="1"/>
  <c r="EQ266" i="1"/>
  <c r="EP171" i="1"/>
  <c r="EP200" i="1"/>
  <c r="EP312" i="1"/>
  <c r="EP204" i="1"/>
  <c r="EP237" i="1"/>
  <c r="EP182" i="1"/>
  <c r="EP239" i="1"/>
  <c r="EP236" i="1"/>
  <c r="EP244" i="1"/>
  <c r="EP238" i="1"/>
  <c r="EP155" i="1"/>
  <c r="EP202" i="1"/>
  <c r="EP180" i="1"/>
  <c r="EP214" i="1"/>
  <c r="EP205" i="1"/>
  <c r="EP262" i="1"/>
  <c r="EQ263" i="1" s="1"/>
  <c r="EP282" i="1"/>
  <c r="EP139" i="1"/>
  <c r="EP207" i="1"/>
  <c r="EP246" i="1"/>
  <c r="EP284" i="1"/>
  <c r="EP181" i="1"/>
  <c r="EP281" i="1"/>
  <c r="EP173" i="1"/>
  <c r="EP189" i="1"/>
  <c r="EP235" i="1"/>
  <c r="EP271" i="1"/>
  <c r="EP145" i="1"/>
  <c r="EP141" i="1"/>
  <c r="EP143" i="1"/>
  <c r="EP186" i="1"/>
  <c r="EP314" i="1"/>
  <c r="EP286" i="1"/>
  <c r="EP302" i="1"/>
  <c r="EP304" i="1"/>
  <c r="EP310" i="1"/>
  <c r="EP257" i="1"/>
  <c r="EP290" i="1"/>
  <c r="EP296" i="1"/>
  <c r="EP153" i="1"/>
  <c r="EP164" i="1"/>
  <c r="EP176" i="1"/>
  <c r="EP158" i="1"/>
  <c r="EP191" i="1"/>
  <c r="EP288" i="1"/>
  <c r="EP157" i="1"/>
  <c r="EP203" i="1"/>
  <c r="EP190" i="1"/>
  <c r="EP159" i="1"/>
  <c r="EP148" i="1"/>
  <c r="EP230" i="1"/>
  <c r="EP152" i="1"/>
  <c r="EP291" i="1"/>
  <c r="EP228" i="1"/>
  <c r="EP256" i="1"/>
  <c r="EP201" i="1"/>
  <c r="EP301" i="1"/>
  <c r="EP248" i="1"/>
  <c r="EP241" i="1"/>
  <c r="EP217" i="1"/>
  <c r="EP243" i="1"/>
  <c r="EP150" i="1"/>
  <c r="EP154" i="1"/>
  <c r="EP165" i="1"/>
  <c r="EP299" i="1"/>
  <c r="EP277" i="1"/>
  <c r="EP178" i="1"/>
  <c r="EP219" i="1"/>
  <c r="EP227" i="1"/>
  <c r="EP188" i="1"/>
  <c r="EP192" i="1"/>
  <c r="EP147" i="1"/>
  <c r="EP194" i="1"/>
  <c r="EP317" i="1"/>
  <c r="EP215" i="1"/>
  <c r="EP223" i="1"/>
  <c r="EP254" i="1"/>
  <c r="EP156" i="1"/>
  <c r="EP275" i="1"/>
  <c r="EP185" i="1"/>
  <c r="EP289" i="1"/>
  <c r="EP167" i="1"/>
  <c r="EP298" i="1"/>
  <c r="EP251" i="1"/>
  <c r="EP294" i="1"/>
  <c r="EP307" i="1"/>
  <c r="EP278" i="1"/>
  <c r="EP211" i="1"/>
  <c r="EQ136" i="1"/>
  <c r="ER135" i="1" s="1"/>
  <c r="EP270" i="1"/>
  <c r="EP269" i="1"/>
  <c r="EP224" i="1"/>
  <c r="EP149" i="1"/>
  <c r="EP195" i="1"/>
  <c r="EP316" i="1"/>
  <c r="EP210" i="1"/>
  <c r="EP209" i="1"/>
  <c r="EP170" i="1"/>
  <c r="EQ264" i="1"/>
  <c r="EP177" i="1"/>
  <c r="EP212" i="1"/>
  <c r="EP213" i="1"/>
  <c r="EP183" i="1"/>
  <c r="EP259" i="1"/>
  <c r="EP260" i="1"/>
  <c r="EP226" i="1"/>
  <c r="EP293" i="1"/>
  <c r="EP220" i="1"/>
  <c r="EP168" i="1"/>
  <c r="EP161" i="1"/>
  <c r="EP179" i="1"/>
  <c r="EQ267" i="1"/>
  <c r="EP146" i="1"/>
  <c r="EP199" i="1"/>
  <c r="EP144" i="1"/>
  <c r="EP305" i="1"/>
  <c r="EP197" i="1"/>
  <c r="EP222" i="1"/>
  <c r="I15" i="25"/>
  <c r="J14" i="25"/>
  <c r="EP313" i="1"/>
  <c r="EP250" i="1"/>
  <c r="EP318" i="1"/>
  <c r="EP218" i="1"/>
  <c r="EP287" i="1"/>
  <c r="EP229" i="1"/>
  <c r="EP306" i="1"/>
  <c r="EP221" i="1"/>
  <c r="EP142" i="1"/>
  <c r="EP166" i="1"/>
  <c r="EP193" i="1"/>
  <c r="EP280" i="1"/>
  <c r="EP276" i="1"/>
  <c r="EP300" i="1"/>
  <c r="EP303" i="1"/>
  <c r="EP151" i="1"/>
  <c r="EP272" i="1"/>
  <c r="EP273" i="1"/>
  <c r="EP172" i="1"/>
  <c r="EP174" i="1"/>
  <c r="EP231" i="1"/>
  <c r="EP233" i="1"/>
  <c r="EP234" i="1"/>
  <c r="EP216" i="1"/>
  <c r="EP315" i="1"/>
  <c r="EP169" i="1"/>
  <c r="EP311" i="1"/>
  <c r="EP163" i="1"/>
  <c r="EP196" i="1"/>
  <c r="EP308" i="1"/>
  <c r="EP252" i="1"/>
  <c r="EP253" i="1"/>
  <c r="EQ265" i="1"/>
  <c r="EP232" i="1"/>
  <c r="EP255" i="1"/>
  <c r="EP295" i="1"/>
  <c r="EP245" i="1"/>
  <c r="EP247" i="1"/>
  <c r="EP274" i="1"/>
  <c r="EP175" i="1"/>
  <c r="EP309" i="1"/>
  <c r="EP258" i="1"/>
  <c r="EP292" i="1"/>
  <c r="EQ207" i="1" l="1"/>
  <c r="EQ284" i="1"/>
  <c r="EQ161" i="1"/>
  <c r="EQ138" i="1"/>
  <c r="EQ262" i="1"/>
  <c r="EQ280" i="1"/>
  <c r="EQ321" i="1"/>
  <c r="ER322" i="1" s="1"/>
  <c r="EQ185" i="1"/>
  <c r="EQ319" i="1"/>
  <c r="EQ241" i="1"/>
  <c r="EQ245" i="1"/>
  <c r="EQ201" i="1"/>
  <c r="EQ203" i="1"/>
  <c r="EQ243" i="1"/>
  <c r="EQ236" i="1"/>
  <c r="EQ237" i="1"/>
  <c r="EQ309" i="1"/>
  <c r="EQ182" i="1"/>
  <c r="EQ205" i="1"/>
  <c r="EQ139" i="1"/>
  <c r="ER138" i="1" s="1"/>
  <c r="EQ239" i="1"/>
  <c r="EQ238" i="1"/>
  <c r="EQ163" i="1"/>
  <c r="EQ278" i="1"/>
  <c r="EQ240" i="1"/>
  <c r="EQ285" i="1"/>
  <c r="EQ283" i="1"/>
  <c r="EQ181" i="1"/>
  <c r="EQ172" i="1"/>
  <c r="EQ315" i="1"/>
  <c r="EQ282" i="1"/>
  <c r="EQ303" i="1"/>
  <c r="EQ193" i="1"/>
  <c r="EQ208" i="1"/>
  <c r="EQ140" i="1"/>
  <c r="EQ206" i="1"/>
  <c r="EQ157" i="1"/>
  <c r="EQ287" i="1"/>
  <c r="EQ242" i="1"/>
  <c r="EQ190" i="1"/>
  <c r="EQ167" i="1"/>
  <c r="EQ289" i="1"/>
  <c r="EQ142" i="1"/>
  <c r="EQ195" i="1"/>
  <c r="EQ300" i="1"/>
  <c r="EQ313" i="1"/>
  <c r="EQ144" i="1"/>
  <c r="ER263" i="1"/>
  <c r="EQ156" i="1"/>
  <c r="EQ159" i="1"/>
  <c r="EQ247" i="1"/>
  <c r="EQ169" i="1"/>
  <c r="EQ191" i="1"/>
  <c r="EQ154" i="1"/>
  <c r="EQ270" i="1"/>
  <c r="EQ279" i="1"/>
  <c r="ER279" i="1" s="1"/>
  <c r="EQ196" i="1"/>
  <c r="EQ151" i="1"/>
  <c r="EQ155" i="1"/>
  <c r="EQ149" i="1"/>
  <c r="EQ173" i="1"/>
  <c r="EQ146" i="1"/>
  <c r="EQ158" i="1"/>
  <c r="EQ175" i="1"/>
  <c r="EQ189" i="1"/>
  <c r="EQ223" i="1"/>
  <c r="ER265" i="1"/>
  <c r="EQ230" i="1"/>
  <c r="EQ166" i="1"/>
  <c r="EQ204" i="1"/>
  <c r="EQ226" i="1"/>
  <c r="EQ224" i="1"/>
  <c r="EQ153" i="1"/>
  <c r="EQ229" i="1"/>
  <c r="EQ255" i="1"/>
  <c r="EQ276" i="1"/>
  <c r="EQ202" i="1"/>
  <c r="EQ214" i="1"/>
  <c r="EQ145" i="1"/>
  <c r="EQ292" i="1"/>
  <c r="EQ258" i="1"/>
  <c r="EQ307" i="1"/>
  <c r="EQ250" i="1"/>
  <c r="EQ186" i="1"/>
  <c r="ER266" i="1"/>
  <c r="EQ178" i="1"/>
  <c r="EQ194" i="1"/>
  <c r="EQ177" i="1"/>
  <c r="EQ192" i="1"/>
  <c r="EQ290" i="1"/>
  <c r="EQ274" i="1"/>
  <c r="EQ216" i="1"/>
  <c r="EQ218" i="1"/>
  <c r="ER136" i="1"/>
  <c r="ES135" i="1" s="1"/>
  <c r="EQ318" i="1"/>
  <c r="EQ150" i="1"/>
  <c r="EQ232" i="1"/>
  <c r="ER137" i="1"/>
  <c r="EQ277" i="1"/>
  <c r="EQ164" i="1"/>
  <c r="EQ302" i="1"/>
  <c r="EQ148" i="1"/>
  <c r="EQ188" i="1"/>
  <c r="EQ187" i="1"/>
  <c r="EQ227" i="1"/>
  <c r="EQ209" i="1"/>
  <c r="EQ269" i="1"/>
  <c r="EQ160" i="1"/>
  <c r="EQ217" i="1"/>
  <c r="EQ305" i="1"/>
  <c r="EQ249" i="1"/>
  <c r="EQ212" i="1"/>
  <c r="EQ317" i="1"/>
  <c r="EQ268" i="1"/>
  <c r="ER267" i="1" s="1"/>
  <c r="EQ298" i="1"/>
  <c r="EQ297" i="1"/>
  <c r="EQ301" i="1"/>
  <c r="EQ272" i="1"/>
  <c r="EQ222" i="1"/>
  <c r="EQ253" i="1"/>
  <c r="EQ295" i="1"/>
  <c r="EQ296" i="1"/>
  <c r="EQ304" i="1"/>
  <c r="EQ273" i="1"/>
  <c r="EQ256" i="1"/>
  <c r="I16" i="25"/>
  <c r="J15" i="25"/>
  <c r="EQ220" i="1"/>
  <c r="EQ234" i="1"/>
  <c r="EQ235" i="1"/>
  <c r="EQ162" i="1"/>
  <c r="EQ314" i="1"/>
  <c r="EQ197" i="1"/>
  <c r="EQ179" i="1"/>
  <c r="EQ180" i="1"/>
  <c r="EQ293" i="1"/>
  <c r="EQ184" i="1"/>
  <c r="EQ183" i="1"/>
  <c r="EQ291" i="1"/>
  <c r="EQ248" i="1"/>
  <c r="EQ308" i="1"/>
  <c r="EQ311" i="1"/>
  <c r="EQ312" i="1"/>
  <c r="EQ233" i="1"/>
  <c r="EQ271" i="1"/>
  <c r="EQ211" i="1"/>
  <c r="EQ288" i="1"/>
  <c r="EQ219" i="1"/>
  <c r="EQ299" i="1"/>
  <c r="EQ213" i="1"/>
  <c r="EQ170" i="1"/>
  <c r="EQ143" i="1"/>
  <c r="EQ147" i="1"/>
  <c r="EQ225" i="1"/>
  <c r="EQ252" i="1"/>
  <c r="EQ174" i="1"/>
  <c r="EQ152" i="1"/>
  <c r="EQ251" i="1"/>
  <c r="EQ260" i="1"/>
  <c r="EQ261" i="1"/>
  <c r="EQ210" i="1"/>
  <c r="EQ275" i="1"/>
  <c r="EQ231" i="1"/>
  <c r="EQ221" i="1"/>
  <c r="EQ176" i="1"/>
  <c r="EQ310" i="1"/>
  <c r="EQ199" i="1"/>
  <c r="EQ200" i="1"/>
  <c r="EQ259" i="1"/>
  <c r="ER264" i="1"/>
  <c r="EQ316" i="1"/>
  <c r="EQ246" i="1"/>
  <c r="EQ171" i="1"/>
  <c r="EQ254" i="1"/>
  <c r="EQ281" i="1"/>
  <c r="EQ141" i="1"/>
  <c r="EQ306" i="1"/>
  <c r="EQ294" i="1"/>
  <c r="EQ286" i="1"/>
  <c r="EQ198" i="1"/>
  <c r="EQ257" i="1"/>
  <c r="EQ244" i="1"/>
  <c r="EQ168" i="1"/>
  <c r="EQ215" i="1"/>
  <c r="EQ228" i="1"/>
  <c r="EQ165" i="1"/>
  <c r="ER321" i="1" l="1"/>
  <c r="ER320" i="1"/>
  <c r="ER319" i="1"/>
  <c r="ER162" i="1"/>
  <c r="ER242" i="1"/>
  <c r="ER284" i="1"/>
  <c r="ER240" i="1"/>
  <c r="ER202" i="1"/>
  <c r="ER237" i="1"/>
  <c r="ER241" i="1"/>
  <c r="ER204" i="1"/>
  <c r="ER246" i="1"/>
  <c r="ER158" i="1"/>
  <c r="ER286" i="1"/>
  <c r="ER208" i="1"/>
  <c r="ER239" i="1"/>
  <c r="ER238" i="1"/>
  <c r="ER139" i="1"/>
  <c r="ES138" i="1" s="1"/>
  <c r="ER194" i="1"/>
  <c r="ER206" i="1"/>
  <c r="ER182" i="1"/>
  <c r="ER207" i="1"/>
  <c r="ER283" i="1"/>
  <c r="ER314" i="1"/>
  <c r="ER192" i="1"/>
  <c r="ER190" i="1"/>
  <c r="ER160" i="1"/>
  <c r="ER205" i="1"/>
  <c r="ER316" i="1"/>
  <c r="ER290" i="1"/>
  <c r="ER157" i="1"/>
  <c r="ER191" i="1"/>
  <c r="ER270" i="1"/>
  <c r="ER154" i="1"/>
  <c r="ER152" i="1"/>
  <c r="ER300" i="1"/>
  <c r="ER308" i="1"/>
  <c r="ER168" i="1"/>
  <c r="ER156" i="1"/>
  <c r="ER193" i="1"/>
  <c r="ER174" i="1"/>
  <c r="ER150" i="1"/>
  <c r="ER278" i="1"/>
  <c r="ER155" i="1"/>
  <c r="ER195" i="1"/>
  <c r="ER228" i="1"/>
  <c r="ER176" i="1"/>
  <c r="ER143" i="1"/>
  <c r="ER149" i="1"/>
  <c r="ER306" i="1"/>
  <c r="ES264" i="1"/>
  <c r="ER254" i="1"/>
  <c r="ER247" i="1"/>
  <c r="ER203" i="1"/>
  <c r="ER147" i="1"/>
  <c r="ER165" i="1"/>
  <c r="ER231" i="1"/>
  <c r="ES266" i="1"/>
  <c r="ER145" i="1"/>
  <c r="ER275" i="1"/>
  <c r="ER213" i="1"/>
  <c r="ER271" i="1"/>
  <c r="ER277" i="1"/>
  <c r="ES265" i="1"/>
  <c r="ER310" i="1"/>
  <c r="ER303" i="1"/>
  <c r="ER171" i="1"/>
  <c r="ER318" i="1"/>
  <c r="ES319" i="1" s="1"/>
  <c r="ER301" i="1"/>
  <c r="ER159" i="1"/>
  <c r="ER223" i="1"/>
  <c r="ER221" i="1"/>
  <c r="ER225" i="1"/>
  <c r="ER291" i="1"/>
  <c r="ER144" i="1"/>
  <c r="ER212" i="1"/>
  <c r="ER186" i="1"/>
  <c r="ER219" i="1"/>
  <c r="ER188" i="1"/>
  <c r="ES136" i="1"/>
  <c r="ET135" i="1" s="1"/>
  <c r="ER215" i="1"/>
  <c r="ER248" i="1"/>
  <c r="ER189" i="1"/>
  <c r="ER257" i="1"/>
  <c r="ER161" i="1"/>
  <c r="ER217" i="1"/>
  <c r="ER210" i="1"/>
  <c r="ER224" i="1"/>
  <c r="ER259" i="1"/>
  <c r="ER187" i="1"/>
  <c r="ER251" i="1"/>
  <c r="ER304" i="1"/>
  <c r="ER302" i="1"/>
  <c r="ER312" i="1"/>
  <c r="ER315" i="1"/>
  <c r="ER235" i="1"/>
  <c r="ER258" i="1"/>
  <c r="ER199" i="1"/>
  <c r="ER276" i="1"/>
  <c r="ER179" i="1"/>
  <c r="ER292" i="1"/>
  <c r="ER197" i="1"/>
  <c r="ER167" i="1"/>
  <c r="ER175" i="1"/>
  <c r="ER295" i="1"/>
  <c r="ER172" i="1"/>
  <c r="ER233" i="1"/>
  <c r="ER268" i="1"/>
  <c r="ER269" i="1"/>
  <c r="ER227" i="1"/>
  <c r="ER142" i="1"/>
  <c r="ER141" i="1"/>
  <c r="ER288" i="1"/>
  <c r="ER289" i="1"/>
  <c r="ER234" i="1"/>
  <c r="ER230" i="1"/>
  <c r="ER281" i="1"/>
  <c r="ER282" i="1"/>
  <c r="ER169" i="1"/>
  <c r="ER307" i="1"/>
  <c r="ER287" i="1"/>
  <c r="ER311" i="1"/>
  <c r="ER164" i="1"/>
  <c r="ER305" i="1"/>
  <c r="ER274" i="1"/>
  <c r="ER273" i="1"/>
  <c r="ER146" i="1"/>
  <c r="ER218" i="1"/>
  <c r="ER313" i="1"/>
  <c r="ER252" i="1"/>
  <c r="ER170" i="1"/>
  <c r="ER211" i="1"/>
  <c r="ER250" i="1"/>
  <c r="ER253" i="1"/>
  <c r="J16" i="25"/>
  <c r="I17" i="25"/>
  <c r="ER244" i="1"/>
  <c r="ER243" i="1"/>
  <c r="ER196" i="1"/>
  <c r="ER294" i="1"/>
  <c r="ER140" i="1"/>
  <c r="ER285" i="1"/>
  <c r="ER209" i="1"/>
  <c r="ER214" i="1"/>
  <c r="ER183" i="1"/>
  <c r="ER249" i="1"/>
  <c r="ER173" i="1"/>
  <c r="ER163" i="1"/>
  <c r="ER151" i="1"/>
  <c r="ER198" i="1"/>
  <c r="ER216" i="1"/>
  <c r="ER232" i="1"/>
  <c r="ER177" i="1"/>
  <c r="ER222" i="1"/>
  <c r="ER226" i="1"/>
  <c r="ER280" i="1"/>
  <c r="ER184" i="1"/>
  <c r="ER185" i="1"/>
  <c r="ER256" i="1"/>
  <c r="ES322" i="1"/>
  <c r="ER148" i="1"/>
  <c r="ER178" i="1"/>
  <c r="ER166" i="1"/>
  <c r="ER245" i="1"/>
  <c r="ER261" i="1"/>
  <c r="ER262" i="1"/>
  <c r="ER299" i="1"/>
  <c r="ER298" i="1"/>
  <c r="ER293" i="1"/>
  <c r="ES137" i="1"/>
  <c r="ER229" i="1"/>
  <c r="ER200" i="1"/>
  <c r="ER201" i="1"/>
  <c r="ER260" i="1"/>
  <c r="ER309" i="1"/>
  <c r="ER236" i="1"/>
  <c r="ER255" i="1"/>
  <c r="ER180" i="1"/>
  <c r="ER181" i="1"/>
  <c r="ER272" i="1"/>
  <c r="ER220" i="1"/>
  <c r="ER153" i="1"/>
  <c r="ER296" i="1"/>
  <c r="ER297" i="1"/>
  <c r="ER317" i="1"/>
  <c r="ES320" i="1" l="1"/>
  <c r="ES321" i="1"/>
  <c r="ES192" i="1"/>
  <c r="ES241" i="1"/>
  <c r="ES242" i="1"/>
  <c r="ES203" i="1"/>
  <c r="ES240" i="1"/>
  <c r="ES238" i="1"/>
  <c r="ES153" i="1"/>
  <c r="ES236" i="1"/>
  <c r="ET322" i="1"/>
  <c r="ES190" i="1"/>
  <c r="ES205" i="1"/>
  <c r="ES193" i="1"/>
  <c r="ES207" i="1"/>
  <c r="ES234" i="1"/>
  <c r="ES206" i="1"/>
  <c r="ES239" i="1"/>
  <c r="ES191" i="1"/>
  <c r="ET192" i="1" s="1"/>
  <c r="ES157" i="1"/>
  <c r="ES158" i="1"/>
  <c r="ES161" i="1"/>
  <c r="ES159" i="1"/>
  <c r="ES151" i="1"/>
  <c r="ES194" i="1"/>
  <c r="ES317" i="1"/>
  <c r="ES307" i="1"/>
  <c r="ES315" i="1"/>
  <c r="ES309" i="1"/>
  <c r="ES259" i="1"/>
  <c r="ES220" i="1"/>
  <c r="ES275" i="1"/>
  <c r="ES291" i="1"/>
  <c r="ES204" i="1"/>
  <c r="ES175" i="1"/>
  <c r="ES187" i="1"/>
  <c r="ES155" i="1"/>
  <c r="ES270" i="1"/>
  <c r="ES148" i="1"/>
  <c r="ES278" i="1"/>
  <c r="ES286" i="1"/>
  <c r="ES146" i="1"/>
  <c r="ES302" i="1"/>
  <c r="ES156" i="1"/>
  <c r="ES209" i="1"/>
  <c r="ES247" i="1"/>
  <c r="ES196" i="1"/>
  <c r="ES300" i="1"/>
  <c r="ES144" i="1"/>
  <c r="ES269" i="1"/>
  <c r="ES245" i="1"/>
  <c r="ES166" i="1"/>
  <c r="ES280" i="1"/>
  <c r="ES276" i="1"/>
  <c r="ET265" i="1"/>
  <c r="ES218" i="1"/>
  <c r="ES272" i="1"/>
  <c r="ET320" i="1"/>
  <c r="ES160" i="1"/>
  <c r="ES208" i="1"/>
  <c r="ES143" i="1"/>
  <c r="ES211" i="1"/>
  <c r="ES232" i="1"/>
  <c r="ES171" i="1"/>
  <c r="ES224" i="1"/>
  <c r="ES214" i="1"/>
  <c r="ET137" i="1"/>
  <c r="ES189" i="1"/>
  <c r="ET190" i="1" s="1"/>
  <c r="ES293" i="1"/>
  <c r="ES215" i="1"/>
  <c r="ES163" i="1"/>
  <c r="ES258" i="1"/>
  <c r="ES313" i="1"/>
  <c r="ES311" i="1"/>
  <c r="ES212" i="1"/>
  <c r="ES226" i="1"/>
  <c r="ES173" i="1"/>
  <c r="ES162" i="1"/>
  <c r="ES176" i="1"/>
  <c r="ES255" i="1"/>
  <c r="ES145" i="1"/>
  <c r="ES287" i="1"/>
  <c r="ES147" i="1"/>
  <c r="ES213" i="1"/>
  <c r="ES277" i="1"/>
  <c r="ES188" i="1"/>
  <c r="ES180" i="1"/>
  <c r="ES303" i="1"/>
  <c r="ES149" i="1"/>
  <c r="ES210" i="1"/>
  <c r="ES301" i="1"/>
  <c r="ES249" i="1"/>
  <c r="ES201" i="1"/>
  <c r="ET321" i="1"/>
  <c r="EU322" i="1" s="1"/>
  <c r="ES225" i="1"/>
  <c r="ES152" i="1"/>
  <c r="ES167" i="1"/>
  <c r="ES261" i="1"/>
  <c r="ES233" i="1"/>
  <c r="ES219" i="1"/>
  <c r="ES230" i="1"/>
  <c r="ES296" i="1"/>
  <c r="ES183" i="1"/>
  <c r="ES253" i="1"/>
  <c r="ES169" i="1"/>
  <c r="ES268" i="1"/>
  <c r="ES267" i="1"/>
  <c r="ES289" i="1"/>
  <c r="ES154" i="1"/>
  <c r="ES178" i="1"/>
  <c r="ES237" i="1"/>
  <c r="ES141" i="1"/>
  <c r="ES297" i="1"/>
  <c r="ES200" i="1"/>
  <c r="ES246" i="1"/>
  <c r="ES252" i="1"/>
  <c r="ES235" i="1"/>
  <c r="ES248" i="1"/>
  <c r="ES168" i="1"/>
  <c r="ES142" i="1"/>
  <c r="ES256" i="1"/>
  <c r="ES262" i="1"/>
  <c r="ES263" i="1"/>
  <c r="ET136" i="1"/>
  <c r="EU135" i="1" s="1"/>
  <c r="ES197" i="1"/>
  <c r="ES198" i="1"/>
  <c r="ES243" i="1"/>
  <c r="ES250" i="1"/>
  <c r="ES304" i="1"/>
  <c r="ES305" i="1"/>
  <c r="ES229" i="1"/>
  <c r="ES244" i="1"/>
  <c r="ES150" i="1"/>
  <c r="ES273" i="1"/>
  <c r="ES227" i="1"/>
  <c r="ES202" i="1"/>
  <c r="ES222" i="1"/>
  <c r="ES223" i="1"/>
  <c r="ES174" i="1"/>
  <c r="ES260" i="1"/>
  <c r="ES195" i="1"/>
  <c r="ES271" i="1"/>
  <c r="ES185" i="1"/>
  <c r="ES186" i="1"/>
  <c r="ES177" i="1"/>
  <c r="ES257" i="1"/>
  <c r="ES140" i="1"/>
  <c r="ES308" i="1"/>
  <c r="ES274" i="1"/>
  <c r="ET241" i="1"/>
  <c r="ES282" i="1"/>
  <c r="ES283" i="1"/>
  <c r="ES288" i="1"/>
  <c r="ES199" i="1"/>
  <c r="ES181" i="1"/>
  <c r="ES279" i="1"/>
  <c r="ES182" i="1"/>
  <c r="ES228" i="1"/>
  <c r="ES298" i="1"/>
  <c r="ES184" i="1"/>
  <c r="ES165" i="1"/>
  <c r="ES254" i="1"/>
  <c r="ES139" i="1"/>
  <c r="ET138" i="1" s="1"/>
  <c r="ES316" i="1"/>
  <c r="ES281" i="1"/>
  <c r="ES306" i="1"/>
  <c r="ES295" i="1"/>
  <c r="ES216" i="1"/>
  <c r="ES217" i="1"/>
  <c r="ES179" i="1"/>
  <c r="ES299" i="1"/>
  <c r="ES312" i="1"/>
  <c r="ES172" i="1"/>
  <c r="ES221" i="1"/>
  <c r="ES292" i="1"/>
  <c r="ES318" i="1"/>
  <c r="ES285" i="1"/>
  <c r="ES284" i="1"/>
  <c r="ES294" i="1"/>
  <c r="ES170" i="1"/>
  <c r="ES164" i="1"/>
  <c r="ES251" i="1"/>
  <c r="ES290" i="1"/>
  <c r="ES231" i="1"/>
  <c r="ES310" i="1"/>
  <c r="I18" i="25"/>
  <c r="J17" i="25"/>
  <c r="ES314" i="1"/>
  <c r="ET240" i="1" l="1"/>
  <c r="ET239" i="1"/>
  <c r="ET235" i="1"/>
  <c r="ET191" i="1"/>
  <c r="ET206" i="1"/>
  <c r="ET301" i="1"/>
  <c r="ET205" i="1"/>
  <c r="ET152" i="1"/>
  <c r="ET292" i="1"/>
  <c r="ET208" i="1"/>
  <c r="ET204" i="1"/>
  <c r="ET193" i="1"/>
  <c r="EU192" i="1" s="1"/>
  <c r="ET157" i="1"/>
  <c r="ET254" i="1"/>
  <c r="ET303" i="1"/>
  <c r="ET160" i="1"/>
  <c r="ET154" i="1"/>
  <c r="ET233" i="1"/>
  <c r="ET158" i="1"/>
  <c r="ET275" i="1"/>
  <c r="ET195" i="1"/>
  <c r="ET308" i="1"/>
  <c r="ET219" i="1"/>
  <c r="ET271" i="1"/>
  <c r="ET145" i="1"/>
  <c r="ET316" i="1"/>
  <c r="ET147" i="1"/>
  <c r="ET159" i="1"/>
  <c r="ET144" i="1"/>
  <c r="ET312" i="1"/>
  <c r="ET161" i="1"/>
  <c r="ET310" i="1"/>
  <c r="ET150" i="1"/>
  <c r="ET269" i="1"/>
  <c r="ET156" i="1"/>
  <c r="ET207" i="1"/>
  <c r="ET209" i="1"/>
  <c r="ET251" i="1"/>
  <c r="ET167" i="1"/>
  <c r="ET270" i="1"/>
  <c r="EU321" i="1"/>
  <c r="EV322" i="1" s="1"/>
  <c r="ET277" i="1"/>
  <c r="ET211" i="1"/>
  <c r="ET248" i="1"/>
  <c r="ET210" i="1"/>
  <c r="ET141" i="1"/>
  <c r="ET288" i="1"/>
  <c r="ET148" i="1"/>
  <c r="ET220" i="1"/>
  <c r="ET226" i="1"/>
  <c r="ET146" i="1"/>
  <c r="ET259" i="1"/>
  <c r="ET290" i="1"/>
  <c r="ET188" i="1"/>
  <c r="ET179" i="1"/>
  <c r="ET184" i="1"/>
  <c r="ET177" i="1"/>
  <c r="ET162" i="1"/>
  <c r="ET172" i="1"/>
  <c r="ET194" i="1"/>
  <c r="ET199" i="1"/>
  <c r="ET155" i="1"/>
  <c r="ET212" i="1"/>
  <c r="ET225" i="1"/>
  <c r="ET231" i="1"/>
  <c r="ET201" i="1"/>
  <c r="ET163" i="1"/>
  <c r="ET317" i="1"/>
  <c r="ET249" i="1"/>
  <c r="ET189" i="1"/>
  <c r="ET170" i="1"/>
  <c r="ET213" i="1"/>
  <c r="ET260" i="1"/>
  <c r="ET244" i="1"/>
  <c r="ET214" i="1"/>
  <c r="ET300" i="1"/>
  <c r="ET168" i="1"/>
  <c r="ET276" i="1"/>
  <c r="EU240" i="1"/>
  <c r="ET245" i="1"/>
  <c r="ET268" i="1"/>
  <c r="ET182" i="1"/>
  <c r="ET302" i="1"/>
  <c r="ET281" i="1"/>
  <c r="ET153" i="1"/>
  <c r="ET234" i="1"/>
  <c r="EU234" i="1" s="1"/>
  <c r="ET262" i="1"/>
  <c r="ET228" i="1"/>
  <c r="ET216" i="1"/>
  <c r="ET295" i="1"/>
  <c r="ET267" i="1"/>
  <c r="ET266" i="1"/>
  <c r="ET285" i="1"/>
  <c r="ET165" i="1"/>
  <c r="ET305" i="1"/>
  <c r="ET140" i="1"/>
  <c r="ET273" i="1"/>
  <c r="ET142" i="1"/>
  <c r="ET237" i="1"/>
  <c r="ET238" i="1"/>
  <c r="ET243" i="1"/>
  <c r="ET223" i="1"/>
  <c r="ET224" i="1"/>
  <c r="ET309" i="1"/>
  <c r="EU136" i="1"/>
  <c r="ET222" i="1"/>
  <c r="ET304" i="1"/>
  <c r="EU191" i="1"/>
  <c r="ET247" i="1"/>
  <c r="ET246" i="1"/>
  <c r="ET169" i="1"/>
  <c r="ET294" i="1"/>
  <c r="ET313" i="1"/>
  <c r="ET232" i="1"/>
  <c r="ET279" i="1"/>
  <c r="ET278" i="1"/>
  <c r="ET283" i="1"/>
  <c r="ET203" i="1"/>
  <c r="ET202" i="1"/>
  <c r="ET291" i="1"/>
  <c r="ET261" i="1"/>
  <c r="ET200" i="1"/>
  <c r="ET255" i="1"/>
  <c r="ET314" i="1"/>
  <c r="ET315" i="1"/>
  <c r="ET284" i="1"/>
  <c r="ET217" i="1"/>
  <c r="ET181" i="1"/>
  <c r="ET282" i="1"/>
  <c r="ET151" i="1"/>
  <c r="ET296" i="1"/>
  <c r="ET229" i="1"/>
  <c r="ET250" i="1"/>
  <c r="ET230" i="1"/>
  <c r="ET236" i="1"/>
  <c r="ET242" i="1"/>
  <c r="I19" i="25"/>
  <c r="J18" i="25"/>
  <c r="ET307" i="1"/>
  <c r="ET280" i="1"/>
  <c r="ET257" i="1"/>
  <c r="ET258" i="1"/>
  <c r="ET227" i="1"/>
  <c r="ET196" i="1"/>
  <c r="ET263" i="1"/>
  <c r="ET264" i="1"/>
  <c r="ET297" i="1"/>
  <c r="ET286" i="1"/>
  <c r="ET164" i="1"/>
  <c r="ET318" i="1"/>
  <c r="ET319" i="1"/>
  <c r="ET139" i="1"/>
  <c r="ET272" i="1"/>
  <c r="ET289" i="1"/>
  <c r="ET311" i="1"/>
  <c r="ET171" i="1"/>
  <c r="ET173" i="1"/>
  <c r="ET176" i="1"/>
  <c r="ET166" i="1"/>
  <c r="ET183" i="1"/>
  <c r="ET274" i="1"/>
  <c r="ET186" i="1"/>
  <c r="ET187" i="1"/>
  <c r="ET174" i="1"/>
  <c r="ET175" i="1"/>
  <c r="ET198" i="1"/>
  <c r="ET293" i="1"/>
  <c r="ET253" i="1"/>
  <c r="ET252" i="1"/>
  <c r="ET149" i="1"/>
  <c r="ET221" i="1"/>
  <c r="ET180" i="1"/>
  <c r="ET306" i="1"/>
  <c r="ET299" i="1"/>
  <c r="ET298" i="1"/>
  <c r="ET218" i="1"/>
  <c r="ET185" i="1"/>
  <c r="ET143" i="1"/>
  <c r="ET287" i="1"/>
  <c r="ET197" i="1"/>
  <c r="ET256" i="1"/>
  <c r="EU137" i="1"/>
  <c r="ET178" i="1"/>
  <c r="ET215" i="1"/>
  <c r="EU157" i="1" l="1"/>
  <c r="EU205" i="1"/>
  <c r="EU207" i="1"/>
  <c r="EU302" i="1"/>
  <c r="EU166" i="1"/>
  <c r="EU158" i="1"/>
  <c r="EU227" i="1"/>
  <c r="EU276" i="1"/>
  <c r="EU147" i="1"/>
  <c r="EU209" i="1"/>
  <c r="EU194" i="1"/>
  <c r="EU160" i="1"/>
  <c r="EU145" i="1"/>
  <c r="EU153" i="1"/>
  <c r="EU149" i="1"/>
  <c r="EU242" i="1"/>
  <c r="EU146" i="1"/>
  <c r="EU159" i="1"/>
  <c r="EU161" i="1"/>
  <c r="EU208" i="1"/>
  <c r="EU206" i="1"/>
  <c r="EV206" i="1" s="1"/>
  <c r="EU309" i="1"/>
  <c r="EU311" i="1"/>
  <c r="EU270" i="1"/>
  <c r="EU155" i="1"/>
  <c r="EU221" i="1"/>
  <c r="EU193" i="1"/>
  <c r="EV193" i="1" s="1"/>
  <c r="EU303" i="1"/>
  <c r="EU290" i="1"/>
  <c r="EU232" i="1"/>
  <c r="EU293" i="1"/>
  <c r="EU183" i="1"/>
  <c r="EU262" i="1"/>
  <c r="EU261" i="1"/>
  <c r="EU301" i="1"/>
  <c r="EU316" i="1"/>
  <c r="EU156" i="1"/>
  <c r="EU143" i="1"/>
  <c r="EU250" i="1"/>
  <c r="EU210" i="1"/>
  <c r="EU189" i="1"/>
  <c r="EU180" i="1"/>
  <c r="EU178" i="1"/>
  <c r="EU317" i="1"/>
  <c r="EU235" i="1"/>
  <c r="EU269" i="1"/>
  <c r="EU219" i="1"/>
  <c r="EU306" i="1"/>
  <c r="EU254" i="1"/>
  <c r="EU211" i="1"/>
  <c r="EU139" i="1"/>
  <c r="EU291" i="1"/>
  <c r="EU164" i="1"/>
  <c r="EU162" i="1"/>
  <c r="EU244" i="1"/>
  <c r="EU215" i="1"/>
  <c r="EU200" i="1"/>
  <c r="EU256" i="1"/>
  <c r="EU231" i="1"/>
  <c r="EU248" i="1"/>
  <c r="EU212" i="1"/>
  <c r="EU190" i="1"/>
  <c r="EV191" i="1" s="1"/>
  <c r="EU241" i="1"/>
  <c r="EU268" i="1"/>
  <c r="EU308" i="1"/>
  <c r="EU267" i="1"/>
  <c r="EU168" i="1"/>
  <c r="EU272" i="1"/>
  <c r="EU197" i="1"/>
  <c r="EU154" i="1"/>
  <c r="EU287" i="1"/>
  <c r="EU171" i="1"/>
  <c r="EU274" i="1"/>
  <c r="EU202" i="1"/>
  <c r="EU304" i="1"/>
  <c r="EU213" i="1"/>
  <c r="EU280" i="1"/>
  <c r="EU169" i="1"/>
  <c r="EU229" i="1"/>
  <c r="EU141" i="1"/>
  <c r="EU185" i="1"/>
  <c r="EU260" i="1"/>
  <c r="EU246" i="1"/>
  <c r="EU163" i="1"/>
  <c r="EU282" i="1"/>
  <c r="EU182" i="1"/>
  <c r="EU174" i="1"/>
  <c r="EU266" i="1"/>
  <c r="EU296" i="1"/>
  <c r="EU271" i="1"/>
  <c r="EU281" i="1"/>
  <c r="EU238" i="1"/>
  <c r="EU177" i="1"/>
  <c r="EU247" i="1"/>
  <c r="EU313" i="1"/>
  <c r="EU275" i="1"/>
  <c r="EU263" i="1"/>
  <c r="EU284" i="1"/>
  <c r="EU299" i="1"/>
  <c r="EU144" i="1"/>
  <c r="EU243" i="1"/>
  <c r="EU315" i="1"/>
  <c r="EU239" i="1"/>
  <c r="EV240" i="1" s="1"/>
  <c r="EU228" i="1"/>
  <c r="EU176" i="1"/>
  <c r="EU175" i="1"/>
  <c r="EU184" i="1"/>
  <c r="EU165" i="1"/>
  <c r="EU220" i="1"/>
  <c r="EU289" i="1"/>
  <c r="EU273" i="1"/>
  <c r="EU253" i="1"/>
  <c r="EU252" i="1"/>
  <c r="EU187" i="1"/>
  <c r="EU188" i="1"/>
  <c r="EU292" i="1"/>
  <c r="EU196" i="1"/>
  <c r="EU216" i="1"/>
  <c r="J19" i="25"/>
  <c r="I20" i="25"/>
  <c r="EU255" i="1"/>
  <c r="EU203" i="1"/>
  <c r="EU204" i="1"/>
  <c r="EU312" i="1"/>
  <c r="EU223" i="1"/>
  <c r="EU138" i="1"/>
  <c r="EU186" i="1"/>
  <c r="EU286" i="1"/>
  <c r="EU285" i="1"/>
  <c r="EU294" i="1"/>
  <c r="EV136" i="1"/>
  <c r="EU218" i="1"/>
  <c r="EU217" i="1"/>
  <c r="EU224" i="1"/>
  <c r="EU225" i="1"/>
  <c r="EU298" i="1"/>
  <c r="EU198" i="1"/>
  <c r="EU214" i="1"/>
  <c r="EU295" i="1"/>
  <c r="EU297" i="1"/>
  <c r="EU251" i="1"/>
  <c r="EU236" i="1"/>
  <c r="EU237" i="1"/>
  <c r="EU195" i="1"/>
  <c r="EU150" i="1"/>
  <c r="EU249" i="1"/>
  <c r="EU300" i="1"/>
  <c r="EU179" i="1"/>
  <c r="EU258" i="1"/>
  <c r="EU151" i="1"/>
  <c r="EU152" i="1"/>
  <c r="EU259" i="1"/>
  <c r="EU233" i="1"/>
  <c r="EU283" i="1"/>
  <c r="EU310" i="1"/>
  <c r="EU222" i="1"/>
  <c r="EU199" i="1"/>
  <c r="EU201" i="1"/>
  <c r="EU319" i="1"/>
  <c r="EU320" i="1"/>
  <c r="EU257" i="1"/>
  <c r="EU167" i="1"/>
  <c r="EU230" i="1"/>
  <c r="EU278" i="1"/>
  <c r="EU277" i="1"/>
  <c r="EU142" i="1"/>
  <c r="EU245" i="1"/>
  <c r="EV135" i="1"/>
  <c r="EU170" i="1"/>
  <c r="EU226" i="1"/>
  <c r="EU172" i="1"/>
  <c r="EU173" i="1"/>
  <c r="EU318" i="1"/>
  <c r="EU264" i="1"/>
  <c r="EU265" i="1"/>
  <c r="EU307" i="1"/>
  <c r="EU148" i="1"/>
  <c r="EU181" i="1"/>
  <c r="EU314" i="1"/>
  <c r="EU279" i="1"/>
  <c r="EU140" i="1"/>
  <c r="EU288" i="1"/>
  <c r="EU305" i="1"/>
  <c r="EV241" i="1" l="1"/>
  <c r="EV243" i="1"/>
  <c r="EV158" i="1"/>
  <c r="EV208" i="1"/>
  <c r="EV159" i="1"/>
  <c r="EV161" i="1"/>
  <c r="EV144" i="1"/>
  <c r="EV310" i="1"/>
  <c r="EV146" i="1"/>
  <c r="EV149" i="1"/>
  <c r="EV160" i="1"/>
  <c r="EV317" i="1"/>
  <c r="EV138" i="1"/>
  <c r="EV316" i="1"/>
  <c r="EV303" i="1"/>
  <c r="EV207" i="1"/>
  <c r="EV302" i="1"/>
  <c r="EV211" i="1"/>
  <c r="EV209" i="1"/>
  <c r="EV220" i="1"/>
  <c r="EV154" i="1"/>
  <c r="EV192" i="1"/>
  <c r="EW192" i="1" s="1"/>
  <c r="EV179" i="1"/>
  <c r="EV156" i="1"/>
  <c r="EV157" i="1"/>
  <c r="EV292" i="1"/>
  <c r="EV201" i="1"/>
  <c r="EV210" i="1"/>
  <c r="EV272" i="1"/>
  <c r="EV261" i="1"/>
  <c r="EV262" i="1"/>
  <c r="EV300" i="1"/>
  <c r="EV245" i="1"/>
  <c r="EV305" i="1"/>
  <c r="EV226" i="1"/>
  <c r="EV269" i="1"/>
  <c r="EV167" i="1"/>
  <c r="EV212" i="1"/>
  <c r="EV190" i="1"/>
  <c r="EV183" i="1"/>
  <c r="EV165" i="1"/>
  <c r="EV163" i="1"/>
  <c r="EV181" i="1"/>
  <c r="EV155" i="1"/>
  <c r="EV257" i="1"/>
  <c r="EV283" i="1"/>
  <c r="EV268" i="1"/>
  <c r="EV255" i="1"/>
  <c r="EV145" i="1"/>
  <c r="EV247" i="1"/>
  <c r="EV249" i="1"/>
  <c r="EV170" i="1"/>
  <c r="EV307" i="1"/>
  <c r="EV142" i="1"/>
  <c r="EV271" i="1"/>
  <c r="EV259" i="1"/>
  <c r="EV275" i="1"/>
  <c r="EV267" i="1"/>
  <c r="EV139" i="1"/>
  <c r="EV273" i="1"/>
  <c r="EV195" i="1"/>
  <c r="EV274" i="1"/>
  <c r="EV242" i="1"/>
  <c r="EW242" i="1" s="1"/>
  <c r="EV312" i="1"/>
  <c r="EV314" i="1"/>
  <c r="EV288" i="1"/>
  <c r="EV228" i="1"/>
  <c r="EV184" i="1"/>
  <c r="EV194" i="1"/>
  <c r="EV282" i="1"/>
  <c r="EV286" i="1"/>
  <c r="EV229" i="1"/>
  <c r="EV199" i="1"/>
  <c r="EV185" i="1"/>
  <c r="EW135" i="1"/>
  <c r="EV222" i="1"/>
  <c r="EV236" i="1"/>
  <c r="EV298" i="1"/>
  <c r="EV239" i="1"/>
  <c r="EW240" i="1" s="1"/>
  <c r="EV293" i="1"/>
  <c r="EV295" i="1"/>
  <c r="EV168" i="1"/>
  <c r="EV178" i="1"/>
  <c r="EV166" i="1"/>
  <c r="EV281" i="1"/>
  <c r="EV162" i="1"/>
  <c r="EV277" i="1"/>
  <c r="EV285" i="1"/>
  <c r="EV218" i="1"/>
  <c r="EV253" i="1"/>
  <c r="EV279" i="1"/>
  <c r="EV264" i="1"/>
  <c r="EV175" i="1"/>
  <c r="EV251" i="1"/>
  <c r="EV173" i="1"/>
  <c r="EV309" i="1"/>
  <c r="EV296" i="1"/>
  <c r="EV270" i="1"/>
  <c r="EV182" i="1"/>
  <c r="EV214" i="1"/>
  <c r="EV213" i="1"/>
  <c r="EV225" i="1"/>
  <c r="EV223" i="1"/>
  <c r="EV244" i="1"/>
  <c r="EV188" i="1"/>
  <c r="EV189" i="1"/>
  <c r="EV278" i="1"/>
  <c r="EV321" i="1"/>
  <c r="EV320" i="1"/>
  <c r="EV233" i="1"/>
  <c r="EV234" i="1"/>
  <c r="EV313" i="1"/>
  <c r="EV224" i="1"/>
  <c r="EV200" i="1"/>
  <c r="EV304" i="1"/>
  <c r="J20" i="25"/>
  <c r="I21" i="25"/>
  <c r="EV187" i="1"/>
  <c r="EV276" i="1"/>
  <c r="EV176" i="1"/>
  <c r="EV148" i="1"/>
  <c r="EV147" i="1"/>
  <c r="EV172" i="1"/>
  <c r="EV319" i="1"/>
  <c r="EV237" i="1"/>
  <c r="EV238" i="1"/>
  <c r="EV217" i="1"/>
  <c r="EV284" i="1"/>
  <c r="EV250" i="1"/>
  <c r="EV315" i="1"/>
  <c r="EV151" i="1"/>
  <c r="EV152" i="1"/>
  <c r="EV153" i="1"/>
  <c r="EV174" i="1"/>
  <c r="EV198" i="1"/>
  <c r="EV186" i="1"/>
  <c r="EV216" i="1"/>
  <c r="EV219" i="1"/>
  <c r="EV289" i="1"/>
  <c r="EV180" i="1"/>
  <c r="EV254" i="1"/>
  <c r="EV301" i="1"/>
  <c r="EV235" i="1"/>
  <c r="EV204" i="1"/>
  <c r="EV205" i="1"/>
  <c r="EV196" i="1"/>
  <c r="EV256" i="1"/>
  <c r="EV308" i="1"/>
  <c r="EV140" i="1"/>
  <c r="EV141" i="1"/>
  <c r="EV265" i="1"/>
  <c r="EV266" i="1"/>
  <c r="EV306" i="1"/>
  <c r="EV231" i="1"/>
  <c r="EV230" i="1"/>
  <c r="EV280" i="1"/>
  <c r="EV260" i="1"/>
  <c r="EV202" i="1"/>
  <c r="EV203" i="1"/>
  <c r="EV263" i="1"/>
  <c r="EV143" i="1"/>
  <c r="EV171" i="1"/>
  <c r="EV287" i="1"/>
  <c r="EV258" i="1"/>
  <c r="EV299" i="1"/>
  <c r="EV150" i="1"/>
  <c r="EV297" i="1"/>
  <c r="EV227" i="1"/>
  <c r="EV221" i="1"/>
  <c r="EV311" i="1"/>
  <c r="EV232" i="1"/>
  <c r="EV164" i="1"/>
  <c r="EV137" i="1"/>
  <c r="EV177" i="1"/>
  <c r="EV318" i="1"/>
  <c r="EV169" i="1"/>
  <c r="EV215" i="1"/>
  <c r="EV248" i="1"/>
  <c r="EV197" i="1"/>
  <c r="EV246" i="1"/>
  <c r="EV294" i="1"/>
  <c r="EV252" i="1"/>
  <c r="EV291" i="1"/>
  <c r="EV290" i="1"/>
  <c r="EW145" i="1" l="1"/>
  <c r="EW241" i="1"/>
  <c r="EW209" i="1"/>
  <c r="EW159" i="1"/>
  <c r="EW180" i="1"/>
  <c r="EW160" i="1"/>
  <c r="EW161" i="1"/>
  <c r="EW248" i="1"/>
  <c r="EW137" i="1"/>
  <c r="EW208" i="1"/>
  <c r="EW191" i="1"/>
  <c r="EW207" i="1"/>
  <c r="EW212" i="1"/>
  <c r="EW157" i="1"/>
  <c r="EW210" i="1"/>
  <c r="EW270" i="1"/>
  <c r="EW182" i="1"/>
  <c r="EW156" i="1"/>
  <c r="EW158" i="1"/>
  <c r="EW269" i="1"/>
  <c r="EW299" i="1"/>
  <c r="EW301" i="1"/>
  <c r="EW211" i="1"/>
  <c r="EW162" i="1"/>
  <c r="EW304" i="1"/>
  <c r="EW184" i="1"/>
  <c r="EW166" i="1"/>
  <c r="EW164" i="1"/>
  <c r="EW268" i="1"/>
  <c r="EW311" i="1"/>
  <c r="EW227" i="1"/>
  <c r="EW297" i="1"/>
  <c r="EW246" i="1"/>
  <c r="EW167" i="1"/>
  <c r="EW169" i="1"/>
  <c r="EW155" i="1"/>
  <c r="EW219" i="1"/>
  <c r="EW273" i="1"/>
  <c r="EW221" i="1"/>
  <c r="EW306" i="1"/>
  <c r="EW256" i="1"/>
  <c r="EW286" i="1"/>
  <c r="EW274" i="1"/>
  <c r="EW258" i="1"/>
  <c r="EW260" i="1"/>
  <c r="EW315" i="1"/>
  <c r="EW318" i="1"/>
  <c r="EW171" i="1"/>
  <c r="EW282" i="1"/>
  <c r="EW250" i="1"/>
  <c r="EW261" i="1"/>
  <c r="EW174" i="1"/>
  <c r="EW284" i="1"/>
  <c r="EW252" i="1"/>
  <c r="EW150" i="1"/>
  <c r="EW313" i="1"/>
  <c r="EW287" i="1"/>
  <c r="EW308" i="1"/>
  <c r="EW294" i="1"/>
  <c r="EW200" i="1"/>
  <c r="EW272" i="1"/>
  <c r="EW263" i="1"/>
  <c r="EW194" i="1"/>
  <c r="EW254" i="1"/>
  <c r="EW147" i="1"/>
  <c r="EW195" i="1"/>
  <c r="EW183" i="1"/>
  <c r="EW279" i="1"/>
  <c r="EW235" i="1"/>
  <c r="EW193" i="1"/>
  <c r="EW186" i="1"/>
  <c r="EX241" i="1"/>
  <c r="EW285" i="1"/>
  <c r="EW291" i="1"/>
  <c r="EW228" i="1"/>
  <c r="EW202" i="1"/>
  <c r="EW220" i="1"/>
  <c r="EW237" i="1"/>
  <c r="EW255" i="1"/>
  <c r="EW295" i="1"/>
  <c r="EW265" i="1"/>
  <c r="EW264" i="1"/>
  <c r="EW230" i="1"/>
  <c r="EW253" i="1"/>
  <c r="EW214" i="1"/>
  <c r="EW201" i="1"/>
  <c r="EW298" i="1"/>
  <c r="EW198" i="1"/>
  <c r="EW232" i="1"/>
  <c r="EW146" i="1"/>
  <c r="EW320" i="1"/>
  <c r="EW271" i="1"/>
  <c r="EW163" i="1"/>
  <c r="EW140" i="1"/>
  <c r="EW302" i="1"/>
  <c r="EW218" i="1"/>
  <c r="EW149" i="1"/>
  <c r="EW293" i="1"/>
  <c r="EW176" i="1"/>
  <c r="EW224" i="1"/>
  <c r="EW278" i="1"/>
  <c r="EW204" i="1"/>
  <c r="EW309" i="1"/>
  <c r="EW199" i="1"/>
  <c r="EW259" i="1"/>
  <c r="EW165" i="1"/>
  <c r="EW213" i="1"/>
  <c r="EW314" i="1"/>
  <c r="EW317" i="1"/>
  <c r="EW247" i="1"/>
  <c r="EW231" i="1"/>
  <c r="EW289" i="1"/>
  <c r="EW236" i="1"/>
  <c r="EW319" i="1"/>
  <c r="EW321" i="1"/>
  <c r="EW322" i="1"/>
  <c r="EW189" i="1"/>
  <c r="EW190" i="1"/>
  <c r="EW168" i="1"/>
  <c r="EW179" i="1"/>
  <c r="EW143" i="1"/>
  <c r="EW144" i="1"/>
  <c r="EW292" i="1"/>
  <c r="EW197" i="1"/>
  <c r="EW178" i="1"/>
  <c r="EW177" i="1"/>
  <c r="EW249" i="1"/>
  <c r="EW245" i="1"/>
  <c r="EW170" i="1"/>
  <c r="EW275" i="1"/>
  <c r="EW276" i="1"/>
  <c r="EW188" i="1"/>
  <c r="EW229" i="1"/>
  <c r="EW136" i="1"/>
  <c r="EW216" i="1"/>
  <c r="EX157" i="1"/>
  <c r="EW217" i="1"/>
  <c r="EW226" i="1"/>
  <c r="EW187" i="1"/>
  <c r="EW185" i="1"/>
  <c r="EW244" i="1"/>
  <c r="EW243" i="1"/>
  <c r="EW283" i="1"/>
  <c r="EW262" i="1"/>
  <c r="EW138" i="1"/>
  <c r="EW310" i="1"/>
  <c r="EW142" i="1"/>
  <c r="EW203" i="1"/>
  <c r="EW280" i="1"/>
  <c r="EW281" i="1"/>
  <c r="EW266" i="1"/>
  <c r="EW267" i="1"/>
  <c r="EW251" i="1"/>
  <c r="EW288" i="1"/>
  <c r="EW312" i="1"/>
  <c r="EW153" i="1"/>
  <c r="EW154" i="1"/>
  <c r="EW307" i="1"/>
  <c r="EW238" i="1"/>
  <c r="EW239" i="1"/>
  <c r="EW172" i="1"/>
  <c r="I22" i="25"/>
  <c r="J21" i="25"/>
  <c r="EW173" i="1"/>
  <c r="EW223" i="1"/>
  <c r="EW290" i="1"/>
  <c r="EW215" i="1"/>
  <c r="EW222" i="1"/>
  <c r="EW196" i="1"/>
  <c r="EW300" i="1"/>
  <c r="EW151" i="1"/>
  <c r="EW152" i="1"/>
  <c r="EW305" i="1"/>
  <c r="EW234" i="1"/>
  <c r="EW181" i="1"/>
  <c r="EW277" i="1"/>
  <c r="EW303" i="1"/>
  <c r="EW257" i="1"/>
  <c r="EW141" i="1"/>
  <c r="EW205" i="1"/>
  <c r="EW206" i="1"/>
  <c r="EX207" i="1" s="1"/>
  <c r="EW296" i="1"/>
  <c r="EW316" i="1"/>
  <c r="EW148" i="1"/>
  <c r="EW233" i="1"/>
  <c r="EW175" i="1"/>
  <c r="EW225" i="1"/>
  <c r="EW139" i="1"/>
  <c r="EX181" i="1" l="1"/>
  <c r="EX249" i="1"/>
  <c r="EX160" i="1"/>
  <c r="EX161" i="1"/>
  <c r="EX208" i="1"/>
  <c r="EX209" i="1"/>
  <c r="EY208" i="1" s="1"/>
  <c r="EX211" i="1"/>
  <c r="EX300" i="1"/>
  <c r="EX303" i="1"/>
  <c r="EX251" i="1"/>
  <c r="EX158" i="1"/>
  <c r="EX183" i="1"/>
  <c r="EX268" i="1"/>
  <c r="EX168" i="1"/>
  <c r="EX156" i="1"/>
  <c r="EX269" i="1"/>
  <c r="EX159" i="1"/>
  <c r="EX155" i="1"/>
  <c r="EX210" i="1"/>
  <c r="EX212" i="1"/>
  <c r="EX247" i="1"/>
  <c r="EX163" i="1"/>
  <c r="EX255" i="1"/>
  <c r="EX262" i="1"/>
  <c r="EX273" i="1"/>
  <c r="EX196" i="1"/>
  <c r="EX285" i="1"/>
  <c r="EX298" i="1"/>
  <c r="EX279" i="1"/>
  <c r="EX219" i="1"/>
  <c r="EX277" i="1"/>
  <c r="EX148" i="1"/>
  <c r="EX283" i="1"/>
  <c r="EX215" i="1"/>
  <c r="EX220" i="1"/>
  <c r="EX170" i="1"/>
  <c r="EX307" i="1"/>
  <c r="EX305" i="1"/>
  <c r="EX286" i="1"/>
  <c r="EX175" i="1"/>
  <c r="EX312" i="1"/>
  <c r="EX314" i="1"/>
  <c r="EX257" i="1"/>
  <c r="EX259" i="1"/>
  <c r="EX140" i="1"/>
  <c r="EX146" i="1"/>
  <c r="EX150" i="1"/>
  <c r="EX271" i="1"/>
  <c r="EX254" i="1"/>
  <c r="EX236" i="1"/>
  <c r="EX237" i="1"/>
  <c r="EX270" i="1"/>
  <c r="EX253" i="1"/>
  <c r="EX185" i="1"/>
  <c r="EX272" i="1"/>
  <c r="EX310" i="1"/>
  <c r="EX203" i="1"/>
  <c r="EX229" i="1"/>
  <c r="EX227" i="1"/>
  <c r="EX194" i="1"/>
  <c r="EX231" i="1"/>
  <c r="EX201" i="1"/>
  <c r="EX141" i="1"/>
  <c r="EX198" i="1"/>
  <c r="EX294" i="1"/>
  <c r="EX180" i="1"/>
  <c r="EX296" i="1"/>
  <c r="EX202" i="1"/>
  <c r="EX288" i="1"/>
  <c r="EX200" i="1"/>
  <c r="EX164" i="1"/>
  <c r="EX193" i="1"/>
  <c r="EX192" i="1"/>
  <c r="EX225" i="1"/>
  <c r="EX290" i="1"/>
  <c r="EX292" i="1"/>
  <c r="EX321" i="1"/>
  <c r="EX319" i="1"/>
  <c r="EX213" i="1"/>
  <c r="EX228" i="1"/>
  <c r="EX264" i="1"/>
  <c r="EX304" i="1"/>
  <c r="EX258" i="1"/>
  <c r="EX152" i="1"/>
  <c r="EX199" i="1"/>
  <c r="EX266" i="1"/>
  <c r="EX217" i="1"/>
  <c r="EX223" i="1"/>
  <c r="EX138" i="1"/>
  <c r="EX280" i="1"/>
  <c r="EX178" i="1"/>
  <c r="EX167" i="1"/>
  <c r="EX275" i="1"/>
  <c r="EX317" i="1"/>
  <c r="EX172" i="1"/>
  <c r="EX302" i="1"/>
  <c r="EX256" i="1"/>
  <c r="EX187" i="1"/>
  <c r="EX162" i="1"/>
  <c r="EX165" i="1"/>
  <c r="EX166" i="1"/>
  <c r="EX301" i="1"/>
  <c r="EX147" i="1"/>
  <c r="EX173" i="1"/>
  <c r="EX281" i="1"/>
  <c r="EX282" i="1"/>
  <c r="EX313" i="1"/>
  <c r="EX306" i="1"/>
  <c r="EX144" i="1"/>
  <c r="EX145" i="1"/>
  <c r="EX184" i="1"/>
  <c r="EX260" i="1"/>
  <c r="EX320" i="1"/>
  <c r="EX316" i="1"/>
  <c r="EX176" i="1"/>
  <c r="EX265" i="1"/>
  <c r="EX287" i="1"/>
  <c r="EX154" i="1"/>
  <c r="EX153" i="1"/>
  <c r="EX308" i="1"/>
  <c r="EX284" i="1"/>
  <c r="EX143" i="1"/>
  <c r="EX263" i="1"/>
  <c r="EX274" i="1"/>
  <c r="EX206" i="1"/>
  <c r="EY207" i="1" s="1"/>
  <c r="EX205" i="1"/>
  <c r="EX139" i="1"/>
  <c r="EX250" i="1"/>
  <c r="EX222" i="1"/>
  <c r="EX318" i="1"/>
  <c r="EX226" i="1"/>
  <c r="EX177" i="1"/>
  <c r="EX179" i="1"/>
  <c r="EX171" i="1"/>
  <c r="EX224" i="1"/>
  <c r="J22" i="25"/>
  <c r="I23" i="25"/>
  <c r="EX142" i="1"/>
  <c r="EX174" i="1"/>
  <c r="EX315" i="1"/>
  <c r="EX221" i="1"/>
  <c r="EX299" i="1"/>
  <c r="EX149" i="1"/>
  <c r="EX151" i="1"/>
  <c r="EX230" i="1"/>
  <c r="EX136" i="1"/>
  <c r="EX135" i="1"/>
  <c r="EX188" i="1"/>
  <c r="EX197" i="1"/>
  <c r="EX190" i="1"/>
  <c r="EX191" i="1"/>
  <c r="EX261" i="1"/>
  <c r="EX295" i="1"/>
  <c r="EX311" i="1"/>
  <c r="EX218" i="1"/>
  <c r="EX235" i="1"/>
  <c r="EX234" i="1"/>
  <c r="EX186" i="1"/>
  <c r="EX297" i="1"/>
  <c r="EX291" i="1"/>
  <c r="EX239" i="1"/>
  <c r="EX240" i="1"/>
  <c r="EX243" i="1"/>
  <c r="EX242" i="1"/>
  <c r="EX137" i="1"/>
  <c r="EX278" i="1"/>
  <c r="EX189" i="1"/>
  <c r="EX289" i="1"/>
  <c r="EX246" i="1"/>
  <c r="EX309" i="1"/>
  <c r="EX169" i="1"/>
  <c r="EX233" i="1"/>
  <c r="EX232" i="1"/>
  <c r="EX182" i="1"/>
  <c r="EX238" i="1"/>
  <c r="EX267" i="1"/>
  <c r="EX244" i="1"/>
  <c r="EX216" i="1"/>
  <c r="EX248" i="1"/>
  <c r="EX276" i="1"/>
  <c r="EX245" i="1"/>
  <c r="EX214" i="1"/>
  <c r="EX322" i="1"/>
  <c r="EX252" i="1"/>
  <c r="EX204" i="1"/>
  <c r="EX293" i="1"/>
  <c r="EX195" i="1"/>
  <c r="EY209" i="1" l="1"/>
  <c r="EY250" i="1"/>
  <c r="EY248" i="1"/>
  <c r="EY210" i="1"/>
  <c r="EY156" i="1"/>
  <c r="EY160" i="1"/>
  <c r="EY299" i="1"/>
  <c r="EY157" i="1"/>
  <c r="EY158" i="1"/>
  <c r="EY301" i="1"/>
  <c r="EY269" i="1"/>
  <c r="EY272" i="1"/>
  <c r="EY216" i="1"/>
  <c r="EY169" i="1"/>
  <c r="EY212" i="1"/>
  <c r="EY211" i="1"/>
  <c r="EY151" i="1"/>
  <c r="EY267" i="1"/>
  <c r="EY159" i="1"/>
  <c r="EY278" i="1"/>
  <c r="EY184" i="1"/>
  <c r="EY304" i="1"/>
  <c r="EY287" i="1"/>
  <c r="EY149" i="1"/>
  <c r="EY293" i="1"/>
  <c r="EY162" i="1"/>
  <c r="EY218" i="1"/>
  <c r="EY175" i="1"/>
  <c r="EY318" i="1"/>
  <c r="EY313" i="1"/>
  <c r="EY214" i="1"/>
  <c r="EY197" i="1"/>
  <c r="EY164" i="1"/>
  <c r="EY276" i="1"/>
  <c r="EY165" i="1"/>
  <c r="EY306" i="1"/>
  <c r="EY230" i="1"/>
  <c r="EY259" i="1"/>
  <c r="EY256" i="1"/>
  <c r="EY171" i="1"/>
  <c r="EY258" i="1"/>
  <c r="EY254" i="1"/>
  <c r="EY315" i="1"/>
  <c r="EY303" i="1"/>
  <c r="EY186" i="1"/>
  <c r="EY147" i="1"/>
  <c r="EY179" i="1"/>
  <c r="EY289" i="1"/>
  <c r="EY195" i="1"/>
  <c r="EY189" i="1"/>
  <c r="EY291" i="1"/>
  <c r="EY261" i="1"/>
  <c r="EY295" i="1"/>
  <c r="EY257" i="1"/>
  <c r="EY226" i="1"/>
  <c r="EY265" i="1"/>
  <c r="EY271" i="1"/>
  <c r="EY255" i="1"/>
  <c r="EY199" i="1"/>
  <c r="EY139" i="1"/>
  <c r="EY307" i="1"/>
  <c r="EY322" i="1"/>
  <c r="EY311" i="1"/>
  <c r="EY270" i="1"/>
  <c r="EY201" i="1"/>
  <c r="EY309" i="1"/>
  <c r="EY320" i="1"/>
  <c r="EY200" i="1"/>
  <c r="EY138" i="1"/>
  <c r="EY228" i="1"/>
  <c r="EY202" i="1"/>
  <c r="EY305" i="1"/>
  <c r="EY213" i="1"/>
  <c r="EY302" i="1"/>
  <c r="EY193" i="1"/>
  <c r="EY167" i="1"/>
  <c r="EY314" i="1"/>
  <c r="EY224" i="1"/>
  <c r="EY225" i="1"/>
  <c r="EY177" i="1"/>
  <c r="EY262" i="1"/>
  <c r="EY283" i="1"/>
  <c r="EY166" i="1"/>
  <c r="EY143" i="1"/>
  <c r="EY266" i="1"/>
  <c r="EY205" i="1"/>
  <c r="EY321" i="1"/>
  <c r="EY243" i="1"/>
  <c r="EY249" i="1"/>
  <c r="EY246" i="1"/>
  <c r="EY277" i="1"/>
  <c r="EY290" i="1"/>
  <c r="EY163" i="1"/>
  <c r="EY232" i="1"/>
  <c r="EY234" i="1"/>
  <c r="EY154" i="1"/>
  <c r="EY281" i="1"/>
  <c r="EY140" i="1"/>
  <c r="EY239" i="1"/>
  <c r="EY135" i="1"/>
  <c r="EY217" i="1"/>
  <c r="EY173" i="1"/>
  <c r="EY227" i="1"/>
  <c r="EY161" i="1"/>
  <c r="EY221" i="1"/>
  <c r="EY220" i="1"/>
  <c r="EY222" i="1"/>
  <c r="EY233" i="1"/>
  <c r="EY150" i="1"/>
  <c r="EY142" i="1"/>
  <c r="EY296" i="1"/>
  <c r="EY170" i="1"/>
  <c r="EY206" i="1"/>
  <c r="EY185" i="1"/>
  <c r="EY144" i="1"/>
  <c r="EY286" i="1"/>
  <c r="EZ208" i="1"/>
  <c r="EY136" i="1"/>
  <c r="EY145" i="1"/>
  <c r="EY146" i="1"/>
  <c r="EY238" i="1"/>
  <c r="EY294" i="1"/>
  <c r="EY292" i="1"/>
  <c r="EY191" i="1"/>
  <c r="EY192" i="1"/>
  <c r="EY180" i="1"/>
  <c r="EY168" i="1"/>
  <c r="EY288" i="1"/>
  <c r="EY229" i="1"/>
  <c r="EY187" i="1"/>
  <c r="EY215" i="1"/>
  <c r="EY198" i="1"/>
  <c r="EY196" i="1"/>
  <c r="EY300" i="1"/>
  <c r="EY252" i="1"/>
  <c r="EY253" i="1"/>
  <c r="EY285" i="1"/>
  <c r="EY284" i="1"/>
  <c r="EY182" i="1"/>
  <c r="EY183" i="1"/>
  <c r="EY194" i="1"/>
  <c r="EY240" i="1"/>
  <c r="EY190" i="1"/>
  <c r="EY268" i="1"/>
  <c r="EY178" i="1"/>
  <c r="I24" i="25"/>
  <c r="J23" i="25"/>
  <c r="EY223" i="1"/>
  <c r="EY308" i="1"/>
  <c r="EY237" i="1"/>
  <c r="EY174" i="1"/>
  <c r="EY273" i="1"/>
  <c r="EY274" i="1"/>
  <c r="EY280" i="1"/>
  <c r="EY176" i="1"/>
  <c r="EY275" i="1"/>
  <c r="EY245" i="1"/>
  <c r="EY244" i="1"/>
  <c r="EY152" i="1"/>
  <c r="EY310" i="1"/>
  <c r="EY251" i="1"/>
  <c r="EY204" i="1"/>
  <c r="EY137" i="1"/>
  <c r="EY236" i="1"/>
  <c r="EY235" i="1"/>
  <c r="EY219" i="1"/>
  <c r="EY172" i="1"/>
  <c r="EY247" i="1"/>
  <c r="EY203" i="1"/>
  <c r="EY231" i="1"/>
  <c r="EY263" i="1"/>
  <c r="EY264" i="1"/>
  <c r="EY279" i="1"/>
  <c r="EZ209" i="1"/>
  <c r="EY141" i="1"/>
  <c r="EY181" i="1"/>
  <c r="EY241" i="1"/>
  <c r="EY242" i="1"/>
  <c r="EY297" i="1"/>
  <c r="EY298" i="1"/>
  <c r="EY188" i="1"/>
  <c r="EY312" i="1"/>
  <c r="EY319" i="1"/>
  <c r="EY153" i="1"/>
  <c r="EY316" i="1"/>
  <c r="EY260" i="1"/>
  <c r="EY282" i="1"/>
  <c r="EY148" i="1"/>
  <c r="EY317" i="1"/>
  <c r="EY155" i="1"/>
  <c r="EZ210" i="1" l="1"/>
  <c r="EZ215" i="1"/>
  <c r="EZ300" i="1"/>
  <c r="EZ249" i="1"/>
  <c r="EZ302" i="1"/>
  <c r="EZ159" i="1"/>
  <c r="EZ150" i="1"/>
  <c r="EZ157" i="1"/>
  <c r="EZ256" i="1"/>
  <c r="EZ158" i="1"/>
  <c r="EZ185" i="1"/>
  <c r="EZ217" i="1"/>
  <c r="EZ211" i="1"/>
  <c r="FA210" i="1" s="1"/>
  <c r="EZ260" i="1"/>
  <c r="EZ247" i="1"/>
  <c r="EZ219" i="1"/>
  <c r="EZ314" i="1"/>
  <c r="EZ305" i="1"/>
  <c r="EZ270" i="1"/>
  <c r="EZ277" i="1"/>
  <c r="EZ213" i="1"/>
  <c r="EZ196" i="1"/>
  <c r="EZ164" i="1"/>
  <c r="EZ165" i="1"/>
  <c r="EZ229" i="1"/>
  <c r="EZ223" i="1"/>
  <c r="EZ288" i="1"/>
  <c r="EZ170" i="1"/>
  <c r="EZ312" i="1"/>
  <c r="EZ258" i="1"/>
  <c r="EZ257" i="1"/>
  <c r="EZ306" i="1"/>
  <c r="EZ200" i="1"/>
  <c r="EZ291" i="1"/>
  <c r="EZ303" i="1"/>
  <c r="EZ172" i="1"/>
  <c r="EZ227" i="1"/>
  <c r="EZ255" i="1"/>
  <c r="EZ319" i="1"/>
  <c r="EZ271" i="1"/>
  <c r="EZ292" i="1"/>
  <c r="EZ304" i="1"/>
  <c r="EZ290" i="1"/>
  <c r="EZ194" i="1"/>
  <c r="EZ141" i="1"/>
  <c r="EZ321" i="1"/>
  <c r="EZ166" i="1"/>
  <c r="EZ148" i="1"/>
  <c r="EZ281" i="1"/>
  <c r="EZ294" i="1"/>
  <c r="EZ139" i="1"/>
  <c r="EZ174" i="1"/>
  <c r="EZ212" i="1"/>
  <c r="EZ266" i="1"/>
  <c r="EZ206" i="1"/>
  <c r="EZ231" i="1"/>
  <c r="EZ168" i="1"/>
  <c r="FA209" i="1"/>
  <c r="EZ181" i="1"/>
  <c r="EZ137" i="1"/>
  <c r="EZ155" i="1"/>
  <c r="EZ289" i="1"/>
  <c r="EZ205" i="1"/>
  <c r="EZ198" i="1"/>
  <c r="EZ188" i="1"/>
  <c r="EZ310" i="1"/>
  <c r="EZ178" i="1"/>
  <c r="EZ153" i="1"/>
  <c r="EZ322" i="1"/>
  <c r="EZ201" i="1"/>
  <c r="EZ176" i="1"/>
  <c r="EZ308" i="1"/>
  <c r="EZ186" i="1"/>
  <c r="EZ163" i="1"/>
  <c r="EZ184" i="1"/>
  <c r="EZ216" i="1"/>
  <c r="FA216" i="1" s="1"/>
  <c r="EZ307" i="1"/>
  <c r="EZ293" i="1"/>
  <c r="EZ275" i="1"/>
  <c r="EZ197" i="1"/>
  <c r="EZ228" i="1"/>
  <c r="EZ225" i="1"/>
  <c r="EZ239" i="1"/>
  <c r="EZ301" i="1"/>
  <c r="FA301" i="1" s="1"/>
  <c r="EZ143" i="1"/>
  <c r="EZ295" i="1"/>
  <c r="EZ169" i="1"/>
  <c r="EZ278" i="1"/>
  <c r="EZ226" i="1"/>
  <c r="EZ167" i="1"/>
  <c r="EZ309" i="1"/>
  <c r="EZ230" i="1"/>
  <c r="EZ298" i="1"/>
  <c r="EZ135" i="1"/>
  <c r="EZ140" i="1"/>
  <c r="EZ232" i="1"/>
  <c r="EZ246" i="1"/>
  <c r="EZ171" i="1"/>
  <c r="EZ177" i="1"/>
  <c r="EZ146" i="1"/>
  <c r="EZ173" i="1"/>
  <c r="EZ276" i="1"/>
  <c r="EZ183" i="1"/>
  <c r="EZ191" i="1"/>
  <c r="EZ199" i="1"/>
  <c r="EZ280" i="1"/>
  <c r="EZ317" i="1"/>
  <c r="EZ263" i="1"/>
  <c r="EZ236" i="1"/>
  <c r="EZ147" i="1"/>
  <c r="EZ252" i="1"/>
  <c r="EZ241" i="1"/>
  <c r="EZ273" i="1"/>
  <c r="EZ144" i="1"/>
  <c r="EZ244" i="1"/>
  <c r="EZ285" i="1"/>
  <c r="EZ233" i="1"/>
  <c r="EZ161" i="1"/>
  <c r="EZ160" i="1"/>
  <c r="EZ162" i="1"/>
  <c r="EZ283" i="1"/>
  <c r="EZ282" i="1"/>
  <c r="EZ242" i="1"/>
  <c r="EZ203" i="1"/>
  <c r="EZ202" i="1"/>
  <c r="EZ240" i="1"/>
  <c r="EZ284" i="1"/>
  <c r="EZ253" i="1"/>
  <c r="EZ254" i="1"/>
  <c r="EZ187" i="1"/>
  <c r="EZ192" i="1"/>
  <c r="EZ193" i="1"/>
  <c r="EZ287" i="1"/>
  <c r="EZ207" i="1"/>
  <c r="EZ316" i="1"/>
  <c r="EZ299" i="1"/>
  <c r="EZ224" i="1"/>
  <c r="EZ313" i="1"/>
  <c r="EZ318" i="1"/>
  <c r="EZ145" i="1"/>
  <c r="EZ311" i="1"/>
  <c r="EZ261" i="1"/>
  <c r="EZ222" i="1"/>
  <c r="EZ179" i="1"/>
  <c r="EZ320" i="1"/>
  <c r="J24" i="25"/>
  <c r="I25" i="25"/>
  <c r="EZ279" i="1"/>
  <c r="EZ149" i="1"/>
  <c r="EZ248" i="1"/>
  <c r="EZ152" i="1"/>
  <c r="EZ237" i="1"/>
  <c r="EZ182" i="1"/>
  <c r="EZ272" i="1"/>
  <c r="EZ262" i="1"/>
  <c r="EZ221" i="1"/>
  <c r="EZ220" i="1"/>
  <c r="EZ218" i="1"/>
  <c r="EZ264" i="1"/>
  <c r="EZ204" i="1"/>
  <c r="EZ151" i="1"/>
  <c r="EZ195" i="1"/>
  <c r="EZ136" i="1"/>
  <c r="EZ286" i="1"/>
  <c r="EZ296" i="1"/>
  <c r="EZ189" i="1"/>
  <c r="EZ154" i="1"/>
  <c r="EZ251" i="1"/>
  <c r="EZ259" i="1"/>
  <c r="EZ268" i="1"/>
  <c r="EZ269" i="1"/>
  <c r="EZ238" i="1"/>
  <c r="EZ142" i="1"/>
  <c r="EZ138" i="1"/>
  <c r="EZ297" i="1"/>
  <c r="EZ156" i="1"/>
  <c r="EZ235" i="1"/>
  <c r="EZ234" i="1"/>
  <c r="EZ245" i="1"/>
  <c r="EZ274" i="1"/>
  <c r="EZ243" i="1"/>
  <c r="EZ250" i="1"/>
  <c r="EZ190" i="1"/>
  <c r="EZ265" i="1"/>
  <c r="EZ180" i="1"/>
  <c r="EZ214" i="1"/>
  <c r="EZ315" i="1"/>
  <c r="EZ267" i="1"/>
  <c r="EZ175" i="1"/>
  <c r="FA257" i="1" l="1"/>
  <c r="FA158" i="1"/>
  <c r="FA256" i="1"/>
  <c r="FA185" i="1"/>
  <c r="FA211" i="1"/>
  <c r="FA259" i="1"/>
  <c r="FA218" i="1"/>
  <c r="FA304" i="1"/>
  <c r="FA322" i="1"/>
  <c r="FA306" i="1"/>
  <c r="FA164" i="1"/>
  <c r="FA165" i="1"/>
  <c r="FA227" i="1"/>
  <c r="FA228" i="1"/>
  <c r="FA271" i="1"/>
  <c r="FA212" i="1"/>
  <c r="FA171" i="1"/>
  <c r="FA138" i="1"/>
  <c r="FA303" i="1"/>
  <c r="FA293" i="1"/>
  <c r="FA305" i="1"/>
  <c r="FA308" i="1"/>
  <c r="FA295" i="1"/>
  <c r="FA166" i="1"/>
  <c r="FA291" i="1"/>
  <c r="FA230" i="1"/>
  <c r="FA149" i="1"/>
  <c r="FA215" i="1"/>
  <c r="FA184" i="1"/>
  <c r="FA154" i="1"/>
  <c r="FA289" i="1"/>
  <c r="FA195" i="1"/>
  <c r="FA178" i="1"/>
  <c r="FA167" i="1"/>
  <c r="FA173" i="1"/>
  <c r="FA151" i="1"/>
  <c r="FA240" i="1"/>
  <c r="FA140" i="1"/>
  <c r="FA169" i="1"/>
  <c r="FA311" i="1"/>
  <c r="FA231" i="1"/>
  <c r="FA315" i="1"/>
  <c r="FA319" i="1"/>
  <c r="FA279" i="1"/>
  <c r="FA199" i="1"/>
  <c r="FA207" i="1"/>
  <c r="FA180" i="1"/>
  <c r="FA290" i="1"/>
  <c r="FA186" i="1"/>
  <c r="FA229" i="1"/>
  <c r="FA288" i="1"/>
  <c r="FA302" i="1"/>
  <c r="FA197" i="1"/>
  <c r="FA233" i="1"/>
  <c r="FA276" i="1"/>
  <c r="FB210" i="1"/>
  <c r="FA188" i="1"/>
  <c r="FA307" i="1"/>
  <c r="FB307" i="1" s="1"/>
  <c r="FA187" i="1"/>
  <c r="FA309" i="1"/>
  <c r="FA170" i="1"/>
  <c r="FA168" i="1"/>
  <c r="FA182" i="1"/>
  <c r="FA142" i="1"/>
  <c r="FA317" i="1"/>
  <c r="FA204" i="1"/>
  <c r="FA172" i="1"/>
  <c r="FA299" i="1"/>
  <c r="FA177" i="1"/>
  <c r="FA175" i="1"/>
  <c r="FA148" i="1"/>
  <c r="FA190" i="1"/>
  <c r="FA292" i="1"/>
  <c r="FA136" i="1"/>
  <c r="FA294" i="1"/>
  <c r="FA277" i="1"/>
  <c r="FA220" i="1"/>
  <c r="FA226" i="1"/>
  <c r="FA219" i="1"/>
  <c r="FA250" i="1"/>
  <c r="FA297" i="1"/>
  <c r="FA145" i="1"/>
  <c r="FA247" i="1"/>
  <c r="FA286" i="1"/>
  <c r="FA262" i="1"/>
  <c r="FA147" i="1"/>
  <c r="FA263" i="1"/>
  <c r="FB211" i="1"/>
  <c r="FA198" i="1"/>
  <c r="FA272" i="1"/>
  <c r="FA274" i="1"/>
  <c r="FA200" i="1"/>
  <c r="FA193" i="1"/>
  <c r="FA232" i="1"/>
  <c r="FA280" i="1"/>
  <c r="FA300" i="1"/>
  <c r="FA252" i="1"/>
  <c r="FA208" i="1"/>
  <c r="FB209" i="1" s="1"/>
  <c r="FA282" i="1"/>
  <c r="FA217" i="1"/>
  <c r="FB217" i="1" s="1"/>
  <c r="FA318" i="1"/>
  <c r="FA162" i="1"/>
  <c r="FA281" i="1"/>
  <c r="FA153" i="1"/>
  <c r="FA223" i="1"/>
  <c r="FA244" i="1"/>
  <c r="FA269" i="1"/>
  <c r="FA237" i="1"/>
  <c r="FA181" i="1"/>
  <c r="FA191" i="1"/>
  <c r="FA163" i="1"/>
  <c r="FA176" i="1"/>
  <c r="FA155" i="1"/>
  <c r="FA159" i="1"/>
  <c r="FA160" i="1"/>
  <c r="FA161" i="1"/>
  <c r="FA234" i="1"/>
  <c r="FA298" i="1"/>
  <c r="FA242" i="1"/>
  <c r="I26" i="25"/>
  <c r="J25" i="25"/>
  <c r="FA310" i="1"/>
  <c r="FA141" i="1"/>
  <c r="FA312" i="1"/>
  <c r="FA268" i="1"/>
  <c r="FA224" i="1"/>
  <c r="FA225" i="1"/>
  <c r="FA265" i="1"/>
  <c r="FA266" i="1"/>
  <c r="FA235" i="1"/>
  <c r="FA285" i="1"/>
  <c r="FA174" i="1"/>
  <c r="FA241" i="1"/>
  <c r="FA260" i="1"/>
  <c r="FA192" i="1"/>
  <c r="FA273" i="1"/>
  <c r="FA270" i="1"/>
  <c r="FA137" i="1"/>
  <c r="FA135" i="1"/>
  <c r="FA238" i="1"/>
  <c r="FA139" i="1"/>
  <c r="FA152" i="1"/>
  <c r="FA179" i="1"/>
  <c r="FA194" i="1"/>
  <c r="FA275" i="1"/>
  <c r="FA258" i="1"/>
  <c r="FB258" i="1" s="1"/>
  <c r="FA156" i="1"/>
  <c r="FA157" i="1"/>
  <c r="FA264" i="1"/>
  <c r="FA248" i="1"/>
  <c r="FA249" i="1"/>
  <c r="FA222" i="1"/>
  <c r="FA254" i="1"/>
  <c r="FA255" i="1"/>
  <c r="FA236" i="1"/>
  <c r="FA283" i="1"/>
  <c r="FA246" i="1"/>
  <c r="FA245" i="1"/>
  <c r="FA144" i="1"/>
  <c r="FA267" i="1"/>
  <c r="FA239" i="1"/>
  <c r="FA189" i="1"/>
  <c r="FA196" i="1"/>
  <c r="FA261" i="1"/>
  <c r="FA316" i="1"/>
  <c r="FA150" i="1"/>
  <c r="FA253" i="1"/>
  <c r="FA202" i="1"/>
  <c r="FA201" i="1"/>
  <c r="FA278" i="1"/>
  <c r="FA214" i="1"/>
  <c r="FA213" i="1"/>
  <c r="FA320" i="1"/>
  <c r="FA321" i="1"/>
  <c r="FA243" i="1"/>
  <c r="FA143" i="1"/>
  <c r="FA251" i="1"/>
  <c r="FA296" i="1"/>
  <c r="FA221" i="1"/>
  <c r="FA183" i="1"/>
  <c r="FA206" i="1"/>
  <c r="FA313" i="1"/>
  <c r="FA314" i="1"/>
  <c r="FA146" i="1"/>
  <c r="FA287" i="1"/>
  <c r="FA284" i="1"/>
  <c r="FA203" i="1"/>
  <c r="FA205" i="1"/>
  <c r="FB181" i="1" l="1"/>
  <c r="FB304" i="1"/>
  <c r="FB292" i="1"/>
  <c r="FB184" i="1"/>
  <c r="FB305" i="1"/>
  <c r="FB198" i="1"/>
  <c r="FB165" i="1"/>
  <c r="FB172" i="1"/>
  <c r="FB296" i="1"/>
  <c r="FB166" i="1"/>
  <c r="FB303" i="1"/>
  <c r="FB227" i="1"/>
  <c r="FB141" i="1"/>
  <c r="FB229" i="1"/>
  <c r="FB289" i="1"/>
  <c r="FB257" i="1"/>
  <c r="FB185" i="1"/>
  <c r="FB290" i="1"/>
  <c r="FB189" i="1"/>
  <c r="FB294" i="1"/>
  <c r="FB231" i="1"/>
  <c r="FB150" i="1"/>
  <c r="FB169" i="1"/>
  <c r="FB167" i="1"/>
  <c r="FB243" i="1"/>
  <c r="FB179" i="1"/>
  <c r="FB170" i="1"/>
  <c r="FB168" i="1"/>
  <c r="FB264" i="1"/>
  <c r="FB139" i="1"/>
  <c r="FB208" i="1"/>
  <c r="FC209" i="1" s="1"/>
  <c r="FB176" i="1"/>
  <c r="FB232" i="1"/>
  <c r="FB148" i="1"/>
  <c r="FB316" i="1"/>
  <c r="FB137" i="1"/>
  <c r="FB186" i="1"/>
  <c r="FB306" i="1"/>
  <c r="FC305" i="1" s="1"/>
  <c r="FB236" i="1"/>
  <c r="FB318" i="1"/>
  <c r="FB228" i="1"/>
  <c r="FB135" i="1"/>
  <c r="FB230" i="1"/>
  <c r="FB281" i="1"/>
  <c r="FB299" i="1"/>
  <c r="FB309" i="1"/>
  <c r="FB302" i="1"/>
  <c r="FB308" i="1"/>
  <c r="FB310" i="1"/>
  <c r="FB300" i="1"/>
  <c r="FB287" i="1"/>
  <c r="FB261" i="1"/>
  <c r="FB278" i="1"/>
  <c r="FB251" i="1"/>
  <c r="FB152" i="1"/>
  <c r="FB273" i="1"/>
  <c r="FB293" i="1"/>
  <c r="FB187" i="1"/>
  <c r="FB171" i="1"/>
  <c r="FB154" i="1"/>
  <c r="FB199" i="1"/>
  <c r="FB291" i="1"/>
  <c r="FB298" i="1"/>
  <c r="FB216" i="1"/>
  <c r="FB153" i="1"/>
  <c r="FB218" i="1"/>
  <c r="FB188" i="1"/>
  <c r="FB267" i="1"/>
  <c r="FB270" i="1"/>
  <c r="FB221" i="1"/>
  <c r="FB219" i="1"/>
  <c r="FB194" i="1"/>
  <c r="FB223" i="1"/>
  <c r="FB192" i="1"/>
  <c r="FB145" i="1"/>
  <c r="FB143" i="1"/>
  <c r="FB234" i="1"/>
  <c r="FB272" i="1"/>
  <c r="FB280" i="1"/>
  <c r="FB233" i="1"/>
  <c r="FB177" i="1"/>
  <c r="FB241" i="1"/>
  <c r="FB161" i="1"/>
  <c r="FB175" i="1"/>
  <c r="FB163" i="1"/>
  <c r="FB277" i="1"/>
  <c r="FB301" i="1"/>
  <c r="FB164" i="1"/>
  <c r="FB263" i="1"/>
  <c r="FB253" i="1"/>
  <c r="FB297" i="1"/>
  <c r="FB138" i="1"/>
  <c r="FB205" i="1"/>
  <c r="FB279" i="1"/>
  <c r="FB156" i="1"/>
  <c r="FB160" i="1"/>
  <c r="FB269" i="1"/>
  <c r="FB191" i="1"/>
  <c r="FB246" i="1"/>
  <c r="FB314" i="1"/>
  <c r="FB240" i="1"/>
  <c r="FB183" i="1"/>
  <c r="FB159" i="1"/>
  <c r="FB250" i="1"/>
  <c r="FB249" i="1"/>
  <c r="FB162" i="1"/>
  <c r="FB288" i="1"/>
  <c r="FB140" i="1"/>
  <c r="FB202" i="1"/>
  <c r="FB149" i="1"/>
  <c r="FB271" i="1"/>
  <c r="FB285" i="1"/>
  <c r="FB182" i="1"/>
  <c r="FB313" i="1"/>
  <c r="FB321" i="1"/>
  <c r="FB322" i="1"/>
  <c r="FB213" i="1"/>
  <c r="FB212" i="1"/>
  <c r="FB220" i="1"/>
  <c r="FC210" i="1"/>
  <c r="FB252" i="1"/>
  <c r="FB259" i="1"/>
  <c r="FB225" i="1"/>
  <c r="FB226" i="1"/>
  <c r="FB178" i="1"/>
  <c r="FB295" i="1"/>
  <c r="FB206" i="1"/>
  <c r="FB320" i="1"/>
  <c r="FB214" i="1"/>
  <c r="FB283" i="1"/>
  <c r="FB248" i="1"/>
  <c r="FB247" i="1"/>
  <c r="FB282" i="1"/>
  <c r="FB237" i="1"/>
  <c r="FB224" i="1"/>
  <c r="FB311" i="1"/>
  <c r="FB196" i="1"/>
  <c r="FB197" i="1"/>
  <c r="FB195" i="1"/>
  <c r="FB144" i="1"/>
  <c r="FB157" i="1"/>
  <c r="FB158" i="1"/>
  <c r="FB275" i="1"/>
  <c r="FB276" i="1"/>
  <c r="FB239" i="1"/>
  <c r="FB238" i="1"/>
  <c r="FB151" i="1"/>
  <c r="FB174" i="1"/>
  <c r="FB173" i="1"/>
  <c r="FB317" i="1"/>
  <c r="FB203" i="1"/>
  <c r="FB255" i="1"/>
  <c r="FB256" i="1"/>
  <c r="FB180" i="1"/>
  <c r="FB262" i="1"/>
  <c r="FB235" i="1"/>
  <c r="FB136" i="1"/>
  <c r="FB268" i="1"/>
  <c r="FB312" i="1"/>
  <c r="FB215" i="1"/>
  <c r="FB146" i="1"/>
  <c r="FB147" i="1"/>
  <c r="FB242" i="1"/>
  <c r="FB315" i="1"/>
  <c r="FB284" i="1"/>
  <c r="FB254" i="1"/>
  <c r="FB190" i="1"/>
  <c r="FB207" i="1"/>
  <c r="FB260" i="1"/>
  <c r="FB266" i="1"/>
  <c r="FB286" i="1"/>
  <c r="FB155" i="1"/>
  <c r="I27" i="25"/>
  <c r="J26" i="25"/>
  <c r="FB244" i="1"/>
  <c r="FB222" i="1"/>
  <c r="FB193" i="1"/>
  <c r="FB201" i="1"/>
  <c r="FB245" i="1"/>
  <c r="FB200" i="1"/>
  <c r="FB204" i="1"/>
  <c r="FB265" i="1"/>
  <c r="FB274" i="1"/>
  <c r="FB142" i="1"/>
  <c r="FB319" i="1"/>
  <c r="FC304" i="1" l="1"/>
  <c r="FC165" i="1"/>
  <c r="FC232" i="1"/>
  <c r="FC166" i="1"/>
  <c r="FC184" i="1"/>
  <c r="FC140" i="1"/>
  <c r="FC228" i="1"/>
  <c r="FC293" i="1"/>
  <c r="FC295" i="1"/>
  <c r="FC205" i="1"/>
  <c r="FC291" i="1"/>
  <c r="FC180" i="1"/>
  <c r="FC272" i="1"/>
  <c r="FC286" i="1"/>
  <c r="FC258" i="1"/>
  <c r="FC185" i="1"/>
  <c r="FC230" i="1"/>
  <c r="FC277" i="1"/>
  <c r="FC306" i="1"/>
  <c r="FC151" i="1"/>
  <c r="FC149" i="1"/>
  <c r="FC168" i="1"/>
  <c r="FC217" i="1"/>
  <c r="FC138" i="1"/>
  <c r="FC167" i="1"/>
  <c r="FC231" i="1"/>
  <c r="FC171" i="1"/>
  <c r="FC169" i="1"/>
  <c r="FC186" i="1"/>
  <c r="FC288" i="1"/>
  <c r="FC153" i="1"/>
  <c r="FC308" i="1"/>
  <c r="FC315" i="1"/>
  <c r="FC307" i="1"/>
  <c r="FC188" i="1"/>
  <c r="FC309" i="1"/>
  <c r="FC317" i="1"/>
  <c r="FC268" i="1"/>
  <c r="FC155" i="1"/>
  <c r="FC300" i="1"/>
  <c r="FC229" i="1"/>
  <c r="FC242" i="1"/>
  <c r="FC292" i="1"/>
  <c r="FC227" i="1"/>
  <c r="FC301" i="1"/>
  <c r="FC310" i="1"/>
  <c r="FC136" i="1"/>
  <c r="FC299" i="1"/>
  <c r="FC163" i="1"/>
  <c r="FC302" i="1"/>
  <c r="FC303" i="1"/>
  <c r="FC193" i="1"/>
  <c r="FC260" i="1"/>
  <c r="FC262" i="1"/>
  <c r="FC279" i="1"/>
  <c r="FC264" i="1"/>
  <c r="FC187" i="1"/>
  <c r="FC178" i="1"/>
  <c r="FC289" i="1"/>
  <c r="FC170" i="1"/>
  <c r="FC319" i="1"/>
  <c r="FC298" i="1"/>
  <c r="FC297" i="1"/>
  <c r="FC271" i="1"/>
  <c r="FC222" i="1"/>
  <c r="FC290" i="1"/>
  <c r="FC220" i="1"/>
  <c r="FC270" i="1"/>
  <c r="FC190" i="1"/>
  <c r="FC144" i="1"/>
  <c r="FC182" i="1"/>
  <c r="FC162" i="1"/>
  <c r="FC142" i="1"/>
  <c r="FC218" i="1"/>
  <c r="FC177" i="1"/>
  <c r="FC160" i="1"/>
  <c r="FC233" i="1"/>
  <c r="FC274" i="1"/>
  <c r="FC200" i="1"/>
  <c r="FC139" i="1"/>
  <c r="FC284" i="1"/>
  <c r="FC282" i="1"/>
  <c r="FC235" i="1"/>
  <c r="FC195" i="1"/>
  <c r="FC280" i="1"/>
  <c r="FC281" i="1"/>
  <c r="FC278" i="1"/>
  <c r="FC224" i="1"/>
  <c r="FC176" i="1"/>
  <c r="FC164" i="1"/>
  <c r="FD165" i="1" s="1"/>
  <c r="FC254" i="1"/>
  <c r="FC252" i="1"/>
  <c r="FC248" i="1"/>
  <c r="FC215" i="1"/>
  <c r="FC146" i="1"/>
  <c r="FC276" i="1"/>
  <c r="FC285" i="1"/>
  <c r="FC294" i="1"/>
  <c r="FC273" i="1"/>
  <c r="FC179" i="1"/>
  <c r="FC266" i="1"/>
  <c r="FC156" i="1"/>
  <c r="FC216" i="1"/>
  <c r="FC221" i="1"/>
  <c r="FC250" i="1"/>
  <c r="FC245" i="1"/>
  <c r="FC312" i="1"/>
  <c r="FC256" i="1"/>
  <c r="FC238" i="1"/>
  <c r="FC181" i="1"/>
  <c r="FC143" i="1"/>
  <c r="FC316" i="1"/>
  <c r="FC234" i="1"/>
  <c r="FC226" i="1"/>
  <c r="FC141" i="1"/>
  <c r="FC203" i="1"/>
  <c r="FC161" i="1"/>
  <c r="FC267" i="1"/>
  <c r="FC207" i="1"/>
  <c r="FC208" i="1"/>
  <c r="FC236" i="1"/>
  <c r="FC269" i="1"/>
  <c r="FC219" i="1"/>
  <c r="FD305" i="1"/>
  <c r="FC313" i="1"/>
  <c r="FC197" i="1"/>
  <c r="FC198" i="1"/>
  <c r="FC237" i="1"/>
  <c r="FC257" i="1"/>
  <c r="FC147" i="1"/>
  <c r="FC148" i="1"/>
  <c r="FC192" i="1"/>
  <c r="FC255" i="1"/>
  <c r="FC239" i="1"/>
  <c r="FC196" i="1"/>
  <c r="FC214" i="1"/>
  <c r="FC314" i="1"/>
  <c r="FC150" i="1"/>
  <c r="FC241" i="1"/>
  <c r="FC189" i="1"/>
  <c r="FC253" i="1"/>
  <c r="FC318" i="1"/>
  <c r="FC320" i="1"/>
  <c r="FC212" i="1"/>
  <c r="FC211" i="1"/>
  <c r="FC240" i="1"/>
  <c r="FC145" i="1"/>
  <c r="FC201" i="1"/>
  <c r="FC199" i="1"/>
  <c r="FC244" i="1"/>
  <c r="FC263" i="1"/>
  <c r="FC261" i="1"/>
  <c r="FC275" i="1"/>
  <c r="FC311" i="1"/>
  <c r="FC247" i="1"/>
  <c r="FC296" i="1"/>
  <c r="FC194" i="1"/>
  <c r="FC225" i="1"/>
  <c r="FC213" i="1"/>
  <c r="FC265" i="1"/>
  <c r="FC137" i="1"/>
  <c r="FC152" i="1"/>
  <c r="FC154" i="1"/>
  <c r="FC173" i="1"/>
  <c r="FC172" i="1"/>
  <c r="FC158" i="1"/>
  <c r="FC159" i="1"/>
  <c r="FC206" i="1"/>
  <c r="FC246" i="1"/>
  <c r="FC322" i="1"/>
  <c r="FC223" i="1"/>
  <c r="FC135" i="1"/>
  <c r="FC204" i="1"/>
  <c r="FC287" i="1"/>
  <c r="J27" i="25"/>
  <c r="I28" i="25"/>
  <c r="FC243" i="1"/>
  <c r="FC175" i="1"/>
  <c r="FC174" i="1"/>
  <c r="FC157" i="1"/>
  <c r="FC251" i="1"/>
  <c r="FC283" i="1"/>
  <c r="FC183" i="1"/>
  <c r="FC202" i="1"/>
  <c r="FC259" i="1"/>
  <c r="FC249" i="1"/>
  <c r="FC321" i="1"/>
  <c r="FC191" i="1"/>
  <c r="FD139" i="1" l="1"/>
  <c r="FD304" i="1"/>
  <c r="FD229" i="1"/>
  <c r="FD166" i="1"/>
  <c r="FD185" i="1"/>
  <c r="FD292" i="1"/>
  <c r="FD293" i="1"/>
  <c r="FD318" i="1"/>
  <c r="FD152" i="1"/>
  <c r="FD259" i="1"/>
  <c r="FD186" i="1"/>
  <c r="FD306" i="1"/>
  <c r="FD231" i="1"/>
  <c r="FD167" i="1"/>
  <c r="FD283" i="1"/>
  <c r="FD170" i="1"/>
  <c r="FD168" i="1"/>
  <c r="FD277" i="1"/>
  <c r="FD291" i="1"/>
  <c r="FD232" i="1"/>
  <c r="FD290" i="1"/>
  <c r="FD230" i="1"/>
  <c r="FD308" i="1"/>
  <c r="FD309" i="1"/>
  <c r="FD273" i="1"/>
  <c r="FD289" i="1"/>
  <c r="FD307" i="1"/>
  <c r="FD299" i="1"/>
  <c r="FD316" i="1"/>
  <c r="FD181" i="1"/>
  <c r="FD162" i="1"/>
  <c r="FD154" i="1"/>
  <c r="FD300" i="1"/>
  <c r="FD228" i="1"/>
  <c r="FD302" i="1"/>
  <c r="FD301" i="1"/>
  <c r="FD179" i="1"/>
  <c r="FD285" i="1"/>
  <c r="FD303" i="1"/>
  <c r="FD278" i="1"/>
  <c r="FD311" i="1"/>
  <c r="FD271" i="1"/>
  <c r="FD141" i="1"/>
  <c r="FD145" i="1"/>
  <c r="FD135" i="1"/>
  <c r="FD263" i="1"/>
  <c r="FD164" i="1"/>
  <c r="FD189" i="1"/>
  <c r="FD245" i="1"/>
  <c r="FD161" i="1"/>
  <c r="FD265" i="1"/>
  <c r="FD315" i="1"/>
  <c r="FD275" i="1"/>
  <c r="FD243" i="1"/>
  <c r="FD223" i="1"/>
  <c r="FD142" i="1"/>
  <c r="FD279" i="1"/>
  <c r="FD187" i="1"/>
  <c r="FD183" i="1"/>
  <c r="FD261" i="1"/>
  <c r="FD233" i="1"/>
  <c r="FD204" i="1"/>
  <c r="FD178" i="1"/>
  <c r="FD169" i="1"/>
  <c r="FD251" i="1"/>
  <c r="FD221" i="1"/>
  <c r="FD143" i="1"/>
  <c r="FD225" i="1"/>
  <c r="FD269" i="1"/>
  <c r="FD177" i="1"/>
  <c r="FD298" i="1"/>
  <c r="FD286" i="1"/>
  <c r="FD206" i="1"/>
  <c r="FD199" i="1"/>
  <c r="FD234" i="1"/>
  <c r="FD191" i="1"/>
  <c r="FD253" i="1"/>
  <c r="FD215" i="1"/>
  <c r="FD194" i="1"/>
  <c r="FD281" i="1"/>
  <c r="FD157" i="1"/>
  <c r="FD196" i="1"/>
  <c r="FD280" i="1"/>
  <c r="FD294" i="1"/>
  <c r="FD140" i="1"/>
  <c r="FD321" i="1"/>
  <c r="FD163" i="1"/>
  <c r="FD237" i="1"/>
  <c r="FD174" i="1"/>
  <c r="FD216" i="1"/>
  <c r="FD151" i="1"/>
  <c r="FD188" i="1"/>
  <c r="FD226" i="1"/>
  <c r="FD247" i="1"/>
  <c r="FD180" i="1"/>
  <c r="FD255" i="1"/>
  <c r="FD227" i="1"/>
  <c r="FD195" i="1"/>
  <c r="FD193" i="1"/>
  <c r="FD241" i="1"/>
  <c r="FD239" i="1"/>
  <c r="FD313" i="1"/>
  <c r="FD182" i="1"/>
  <c r="FD155" i="1"/>
  <c r="FD147" i="1"/>
  <c r="FD217" i="1"/>
  <c r="FD267" i="1"/>
  <c r="FD212" i="1"/>
  <c r="FD257" i="1"/>
  <c r="FD202" i="1"/>
  <c r="FD153" i="1"/>
  <c r="FD312" i="1"/>
  <c r="FD317" i="1"/>
  <c r="FD146" i="1"/>
  <c r="FD264" i="1"/>
  <c r="FD272" i="1"/>
  <c r="FD224" i="1"/>
  <c r="FD296" i="1"/>
  <c r="FD297" i="1"/>
  <c r="FD274" i="1"/>
  <c r="FD210" i="1"/>
  <c r="FD211" i="1"/>
  <c r="FD203" i="1"/>
  <c r="FD200" i="1"/>
  <c r="FD236" i="1"/>
  <c r="FD207" i="1"/>
  <c r="FD295" i="1"/>
  <c r="FD249" i="1"/>
  <c r="FD250" i="1"/>
  <c r="FD198" i="1"/>
  <c r="FD175" i="1"/>
  <c r="FD176" i="1"/>
  <c r="FD287" i="1"/>
  <c r="FD288" i="1"/>
  <c r="FD322" i="1"/>
  <c r="FD158" i="1"/>
  <c r="FD137" i="1"/>
  <c r="FD138" i="1"/>
  <c r="FD256" i="1"/>
  <c r="FD320" i="1"/>
  <c r="FD266" i="1"/>
  <c r="FD197" i="1"/>
  <c r="FD184" i="1"/>
  <c r="FD172" i="1"/>
  <c r="FD171" i="1"/>
  <c r="FD260" i="1"/>
  <c r="FD201" i="1"/>
  <c r="FD282" i="1"/>
  <c r="FD144" i="1"/>
  <c r="FD219" i="1"/>
  <c r="FD218" i="1"/>
  <c r="FD270" i="1"/>
  <c r="FD136" i="1"/>
  <c r="FD156" i="1"/>
  <c r="FD246" i="1"/>
  <c r="FD173" i="1"/>
  <c r="FD213" i="1"/>
  <c r="FD244" i="1"/>
  <c r="FD222" i="1"/>
  <c r="FD314" i="1"/>
  <c r="FD220" i="1"/>
  <c r="FD262" i="1"/>
  <c r="FD235" i="1"/>
  <c r="FD205" i="1"/>
  <c r="FD159" i="1"/>
  <c r="FD160" i="1"/>
  <c r="FD149" i="1"/>
  <c r="FD150" i="1"/>
  <c r="FD242" i="1"/>
  <c r="FD268" i="1"/>
  <c r="FD254" i="1"/>
  <c r="FD190" i="1"/>
  <c r="FD214" i="1"/>
  <c r="FD192" i="1"/>
  <c r="FD252" i="1"/>
  <c r="J28" i="25"/>
  <c r="I29" i="25"/>
  <c r="FD238" i="1"/>
  <c r="FD248" i="1"/>
  <c r="FD284" i="1"/>
  <c r="FD240" i="1"/>
  <c r="FD276" i="1"/>
  <c r="FD319" i="1"/>
  <c r="FD148" i="1"/>
  <c r="FD310" i="1"/>
  <c r="FD208" i="1"/>
  <c r="FD209" i="1"/>
  <c r="FD258" i="1"/>
  <c r="FE165" i="1" l="1"/>
  <c r="FE305" i="1"/>
  <c r="FE310" i="1"/>
  <c r="FE293" i="1"/>
  <c r="FE186" i="1"/>
  <c r="FE167" i="1"/>
  <c r="FE166" i="1"/>
  <c r="FE230" i="1"/>
  <c r="FE317" i="1"/>
  <c r="FE306" i="1"/>
  <c r="FE229" i="1"/>
  <c r="FE258" i="1"/>
  <c r="FE272" i="1"/>
  <c r="FE291" i="1"/>
  <c r="FE184" i="1"/>
  <c r="FE182" i="1"/>
  <c r="FE308" i="1"/>
  <c r="FE292" i="1"/>
  <c r="FE290" i="1"/>
  <c r="FE264" i="1"/>
  <c r="FE140" i="1"/>
  <c r="FE233" i="1"/>
  <c r="FE231" i="1"/>
  <c r="FE300" i="1"/>
  <c r="FE232" i="1"/>
  <c r="FE260" i="1"/>
  <c r="FE262" i="1"/>
  <c r="FE168" i="1"/>
  <c r="FE315" i="1"/>
  <c r="FE299" i="1"/>
  <c r="FE319" i="1"/>
  <c r="FE307" i="1"/>
  <c r="FE222" i="1"/>
  <c r="FE322" i="1"/>
  <c r="FE153" i="1"/>
  <c r="FE278" i="1"/>
  <c r="FE302" i="1"/>
  <c r="FE169" i="1"/>
  <c r="FE301" i="1"/>
  <c r="FE304" i="1"/>
  <c r="FE303" i="1"/>
  <c r="FE224" i="1"/>
  <c r="FE179" i="1"/>
  <c r="FE205" i="1"/>
  <c r="FE279" i="1"/>
  <c r="FE254" i="1"/>
  <c r="FE252" i="1"/>
  <c r="FE256" i="1"/>
  <c r="FE162" i="1"/>
  <c r="FE194" i="1"/>
  <c r="FE187" i="1"/>
  <c r="FE142" i="1"/>
  <c r="FE244" i="1"/>
  <c r="FE242" i="1"/>
  <c r="FE144" i="1"/>
  <c r="FE240" i="1"/>
  <c r="FE246" i="1"/>
  <c r="FE265" i="1"/>
  <c r="FE227" i="1"/>
  <c r="FE164" i="1"/>
  <c r="FF165" i="1" s="1"/>
  <c r="FE178" i="1"/>
  <c r="FE214" i="1"/>
  <c r="FE228" i="1"/>
  <c r="FE156" i="1"/>
  <c r="FE154" i="1"/>
  <c r="FE188" i="1"/>
  <c r="FE270" i="1"/>
  <c r="FE268" i="1"/>
  <c r="FE316" i="1"/>
  <c r="FE248" i="1"/>
  <c r="FE280" i="1"/>
  <c r="FE238" i="1"/>
  <c r="FE275" i="1"/>
  <c r="FE212" i="1"/>
  <c r="FE216" i="1"/>
  <c r="FE145" i="1"/>
  <c r="FE192" i="1"/>
  <c r="FE261" i="1"/>
  <c r="FE190" i="1"/>
  <c r="FE235" i="1"/>
  <c r="FE199" i="1"/>
  <c r="FE136" i="1"/>
  <c r="FE217" i="1"/>
  <c r="FE173" i="1"/>
  <c r="FE195" i="1"/>
  <c r="FE314" i="1"/>
  <c r="FE266" i="1"/>
  <c r="FE148" i="1"/>
  <c r="FE203" i="1"/>
  <c r="FE201" i="1"/>
  <c r="FE163" i="1"/>
  <c r="FE141" i="1"/>
  <c r="FE312" i="1"/>
  <c r="FE175" i="1"/>
  <c r="FE197" i="1"/>
  <c r="FE245" i="1"/>
  <c r="FE174" i="1"/>
  <c r="FE183" i="1"/>
  <c r="FE250" i="1"/>
  <c r="FE185" i="1"/>
  <c r="FE226" i="1"/>
  <c r="FE206" i="1"/>
  <c r="FE180" i="1"/>
  <c r="FE181" i="1"/>
  <c r="FE259" i="1"/>
  <c r="FE159" i="1"/>
  <c r="FE257" i="1"/>
  <c r="FE255" i="1"/>
  <c r="FE202" i="1"/>
  <c r="FE157" i="1"/>
  <c r="FE219" i="1"/>
  <c r="FE247" i="1"/>
  <c r="FE146" i="1"/>
  <c r="FE209" i="1"/>
  <c r="FE150" i="1"/>
  <c r="FE283" i="1"/>
  <c r="FE152" i="1"/>
  <c r="FE208" i="1"/>
  <c r="FE237" i="1"/>
  <c r="FE149" i="1"/>
  <c r="FE189" i="1"/>
  <c r="FE171" i="1"/>
  <c r="FE170" i="1"/>
  <c r="FE137" i="1"/>
  <c r="FE207" i="1"/>
  <c r="FE210" i="1"/>
  <c r="FE211" i="1"/>
  <c r="FE135" i="1"/>
  <c r="FE223" i="1"/>
  <c r="FE138" i="1"/>
  <c r="FE139" i="1"/>
  <c r="FE296" i="1"/>
  <c r="FE295" i="1"/>
  <c r="FE271" i="1"/>
  <c r="FF166" i="1"/>
  <c r="FE160" i="1"/>
  <c r="FE161" i="1"/>
  <c r="FE204" i="1"/>
  <c r="FE311" i="1"/>
  <c r="FE218" i="1"/>
  <c r="FE172" i="1"/>
  <c r="FE158" i="1"/>
  <c r="FE249" i="1"/>
  <c r="FE236" i="1"/>
  <c r="FE309" i="1"/>
  <c r="FF309" i="1" s="1"/>
  <c r="FE191" i="1"/>
  <c r="FE267" i="1"/>
  <c r="FE155" i="1"/>
  <c r="FE200" i="1"/>
  <c r="FE274" i="1"/>
  <c r="FE273" i="1"/>
  <c r="FE251" i="1"/>
  <c r="FE151" i="1"/>
  <c r="FE318" i="1"/>
  <c r="FE269" i="1"/>
  <c r="FE215" i="1"/>
  <c r="FE143" i="1"/>
  <c r="FE288" i="1"/>
  <c r="FE289" i="1"/>
  <c r="FE313" i="1"/>
  <c r="FE253" i="1"/>
  <c r="FE241" i="1"/>
  <c r="FE284" i="1"/>
  <c r="FE285" i="1"/>
  <c r="FE320" i="1"/>
  <c r="FE287" i="1"/>
  <c r="FE198" i="1"/>
  <c r="FE297" i="1"/>
  <c r="FE298" i="1"/>
  <c r="FE282" i="1"/>
  <c r="FE281" i="1"/>
  <c r="FE220" i="1"/>
  <c r="FE221" i="1"/>
  <c r="FE213" i="1"/>
  <c r="FE193" i="1"/>
  <c r="FE177" i="1"/>
  <c r="FE176" i="1"/>
  <c r="FE239" i="1"/>
  <c r="FE286" i="1"/>
  <c r="FE147" i="1"/>
  <c r="FE234" i="1"/>
  <c r="FE321" i="1"/>
  <c r="FE276" i="1"/>
  <c r="FE277" i="1"/>
  <c r="I30" i="25"/>
  <c r="J29" i="25"/>
  <c r="FE294" i="1"/>
  <c r="FE225" i="1"/>
  <c r="FE243" i="1"/>
  <c r="FE196" i="1"/>
  <c r="FE263" i="1"/>
  <c r="FF183" i="1" l="1"/>
  <c r="FF292" i="1"/>
  <c r="FF167" i="1"/>
  <c r="FF305" i="1"/>
  <c r="FF223" i="1"/>
  <c r="FF316" i="1"/>
  <c r="FF306" i="1"/>
  <c r="FF229" i="1"/>
  <c r="FF257" i="1"/>
  <c r="FF263" i="1"/>
  <c r="FF141" i="1"/>
  <c r="FF187" i="1"/>
  <c r="FF189" i="1"/>
  <c r="FF259" i="1"/>
  <c r="FF135" i="1"/>
  <c r="FF261" i="1"/>
  <c r="FF291" i="1"/>
  <c r="FF186" i="1"/>
  <c r="FF180" i="1"/>
  <c r="FF300" i="1"/>
  <c r="FF265" i="1"/>
  <c r="FF232" i="1"/>
  <c r="FF318" i="1"/>
  <c r="FF307" i="1"/>
  <c r="FF230" i="1"/>
  <c r="FF231" i="1"/>
  <c r="FF168" i="1"/>
  <c r="FG167" i="1" s="1"/>
  <c r="FF279" i="1"/>
  <c r="FF255" i="1"/>
  <c r="FF254" i="1"/>
  <c r="FF301" i="1"/>
  <c r="FF304" i="1"/>
  <c r="FF303" i="1"/>
  <c r="FF215" i="1"/>
  <c r="FF302" i="1"/>
  <c r="FF213" i="1"/>
  <c r="FF243" i="1"/>
  <c r="FF310" i="1"/>
  <c r="FF241" i="1"/>
  <c r="FF253" i="1"/>
  <c r="FF163" i="1"/>
  <c r="FF247" i="1"/>
  <c r="FF245" i="1"/>
  <c r="FF147" i="1"/>
  <c r="FF218" i="1"/>
  <c r="FF181" i="1"/>
  <c r="FF228" i="1"/>
  <c r="FF200" i="1"/>
  <c r="FF155" i="1"/>
  <c r="FF153" i="1"/>
  <c r="FF185" i="1"/>
  <c r="FF239" i="1"/>
  <c r="FF184" i="1"/>
  <c r="FF313" i="1"/>
  <c r="FF227" i="1"/>
  <c r="FF317" i="1"/>
  <c r="FF269" i="1"/>
  <c r="FF217" i="1"/>
  <c r="FF152" i="1"/>
  <c r="FF164" i="1"/>
  <c r="FG165" i="1" s="1"/>
  <c r="FF248" i="1"/>
  <c r="FF193" i="1"/>
  <c r="FF203" i="1"/>
  <c r="FF260" i="1"/>
  <c r="FF191" i="1"/>
  <c r="FF315" i="1"/>
  <c r="FF274" i="1"/>
  <c r="FF202" i="1"/>
  <c r="FF204" i="1"/>
  <c r="FF219" i="1"/>
  <c r="FF198" i="1"/>
  <c r="FF157" i="1"/>
  <c r="FF145" i="1"/>
  <c r="FF174" i="1"/>
  <c r="FF196" i="1"/>
  <c r="FF172" i="1"/>
  <c r="FF190" i="1"/>
  <c r="FF267" i="1"/>
  <c r="FF182" i="1"/>
  <c r="FF236" i="1"/>
  <c r="FF142" i="1"/>
  <c r="FF199" i="1"/>
  <c r="FF256" i="1"/>
  <c r="FF251" i="1"/>
  <c r="FF136" i="1"/>
  <c r="FF258" i="1"/>
  <c r="FF249" i="1"/>
  <c r="FF211" i="1"/>
  <c r="FF160" i="1"/>
  <c r="FG166" i="1"/>
  <c r="FF246" i="1"/>
  <c r="FF179" i="1"/>
  <c r="FF284" i="1"/>
  <c r="FF207" i="1"/>
  <c r="FF188" i="1"/>
  <c r="FF151" i="1"/>
  <c r="FF238" i="1"/>
  <c r="FF149" i="1"/>
  <c r="FF282" i="1"/>
  <c r="FF176" i="1"/>
  <c r="FF221" i="1"/>
  <c r="FF158" i="1"/>
  <c r="FF320" i="1"/>
  <c r="FF295" i="1"/>
  <c r="FF210" i="1"/>
  <c r="FF276" i="1"/>
  <c r="FF242" i="1"/>
  <c r="FF201" i="1"/>
  <c r="FF297" i="1"/>
  <c r="FF156" i="1"/>
  <c r="FF252" i="1"/>
  <c r="FF138" i="1"/>
  <c r="FF170" i="1"/>
  <c r="FF294" i="1"/>
  <c r="FF293" i="1"/>
  <c r="FF195" i="1"/>
  <c r="FF298" i="1"/>
  <c r="FF299" i="1"/>
  <c r="FF285" i="1"/>
  <c r="FF311" i="1"/>
  <c r="FF312" i="1"/>
  <c r="FF212" i="1"/>
  <c r="FF139" i="1"/>
  <c r="FF140" i="1"/>
  <c r="FF146" i="1"/>
  <c r="FF192" i="1"/>
  <c r="FF216" i="1"/>
  <c r="FF289" i="1"/>
  <c r="FF290" i="1"/>
  <c r="FF321" i="1"/>
  <c r="FF237" i="1"/>
  <c r="FF173" i="1"/>
  <c r="FF175" i="1"/>
  <c r="FF234" i="1"/>
  <c r="FF233" i="1"/>
  <c r="FF148" i="1"/>
  <c r="FF268" i="1"/>
  <c r="FF273" i="1"/>
  <c r="FF222" i="1"/>
  <c r="FF270" i="1"/>
  <c r="FF150" i="1"/>
  <c r="FF159" i="1"/>
  <c r="FF262" i="1"/>
  <c r="FG262" i="1" s="1"/>
  <c r="FF144" i="1"/>
  <c r="FF271" i="1"/>
  <c r="FF272" i="1"/>
  <c r="FF314" i="1"/>
  <c r="FF240" i="1"/>
  <c r="FF209" i="1"/>
  <c r="FF197" i="1"/>
  <c r="FF225" i="1"/>
  <c r="FF226" i="1"/>
  <c r="FF286" i="1"/>
  <c r="FF264" i="1"/>
  <c r="FF143" i="1"/>
  <c r="FF308" i="1"/>
  <c r="FF137" i="1"/>
  <c r="FF205" i="1"/>
  <c r="FF208" i="1"/>
  <c r="FF250" i="1"/>
  <c r="I31" i="25"/>
  <c r="J30" i="25"/>
  <c r="FF169" i="1"/>
  <c r="FF287" i="1"/>
  <c r="FF235" i="1"/>
  <c r="FF194" i="1"/>
  <c r="FF161" i="1"/>
  <c r="FF162" i="1"/>
  <c r="FF224" i="1"/>
  <c r="FF266" i="1"/>
  <c r="FF206" i="1"/>
  <c r="FF275" i="1"/>
  <c r="FF283" i="1"/>
  <c r="FF319" i="1"/>
  <c r="FF277" i="1"/>
  <c r="FF278" i="1"/>
  <c r="FF177" i="1"/>
  <c r="FF178" i="1"/>
  <c r="FF220" i="1"/>
  <c r="FF281" i="1"/>
  <c r="FF280" i="1"/>
  <c r="FF288" i="1"/>
  <c r="FF244" i="1"/>
  <c r="FF322" i="1"/>
  <c r="FF214" i="1"/>
  <c r="FF296" i="1"/>
  <c r="FF171" i="1"/>
  <c r="FF154" i="1"/>
  <c r="FG135" i="1" l="1"/>
  <c r="FG258" i="1"/>
  <c r="FG317" i="1"/>
  <c r="FG306" i="1"/>
  <c r="FG260" i="1"/>
  <c r="FG188" i="1"/>
  <c r="FG256" i="1"/>
  <c r="FG232" i="1"/>
  <c r="FG214" i="1"/>
  <c r="FG230" i="1"/>
  <c r="FG304" i="1"/>
  <c r="FG231" i="1"/>
  <c r="FG156" i="1"/>
  <c r="FG308" i="1"/>
  <c r="FG305" i="1"/>
  <c r="FG310" i="1"/>
  <c r="FG146" i="1"/>
  <c r="FG303" i="1"/>
  <c r="FG254" i="1"/>
  <c r="FG322" i="1"/>
  <c r="FG187" i="1"/>
  <c r="FG301" i="1"/>
  <c r="FG302" i="1"/>
  <c r="FG154" i="1"/>
  <c r="FG246" i="1"/>
  <c r="FG216" i="1"/>
  <c r="FG158" i="1"/>
  <c r="FG152" i="1"/>
  <c r="FG240" i="1"/>
  <c r="FG255" i="1"/>
  <c r="FG237" i="1"/>
  <c r="FG242" i="1"/>
  <c r="FG190" i="1"/>
  <c r="FG247" i="1"/>
  <c r="FG228" i="1"/>
  <c r="FG229" i="1"/>
  <c r="FH230" i="1" s="1"/>
  <c r="FG189" i="1"/>
  <c r="FG248" i="1"/>
  <c r="FG223" i="1"/>
  <c r="FG253" i="1"/>
  <c r="FG182" i="1"/>
  <c r="FG259" i="1"/>
  <c r="FG316" i="1"/>
  <c r="FG147" i="1"/>
  <c r="FG181" i="1"/>
  <c r="FG185" i="1"/>
  <c r="FG164" i="1"/>
  <c r="FH165" i="1" s="1"/>
  <c r="FG180" i="1"/>
  <c r="FG243" i="1"/>
  <c r="FG186" i="1"/>
  <c r="FG257" i="1"/>
  <c r="FH257" i="1" s="1"/>
  <c r="FG184" i="1"/>
  <c r="FG220" i="1"/>
  <c r="FG222" i="1"/>
  <c r="FG183" i="1"/>
  <c r="FG218" i="1"/>
  <c r="FG266" i="1"/>
  <c r="FG296" i="1"/>
  <c r="FG319" i="1"/>
  <c r="FG250" i="1"/>
  <c r="FG268" i="1"/>
  <c r="FG192" i="1"/>
  <c r="FG194" i="1"/>
  <c r="FG203" i="1"/>
  <c r="FG149" i="1"/>
  <c r="FG148" i="1"/>
  <c r="FG137" i="1"/>
  <c r="FG150" i="1"/>
  <c r="FG238" i="1"/>
  <c r="FG175" i="1"/>
  <c r="FG212" i="1"/>
  <c r="FG217" i="1"/>
  <c r="FG199" i="1"/>
  <c r="FG313" i="1"/>
  <c r="FG275" i="1"/>
  <c r="FG171" i="1"/>
  <c r="FG159" i="1"/>
  <c r="FG169" i="1"/>
  <c r="FG283" i="1"/>
  <c r="FG200" i="1"/>
  <c r="FG235" i="1"/>
  <c r="FG252" i="1"/>
  <c r="FG288" i="1"/>
  <c r="FG312" i="1"/>
  <c r="FG206" i="1"/>
  <c r="FG143" i="1"/>
  <c r="FG271" i="1"/>
  <c r="FG282" i="1"/>
  <c r="FG295" i="1"/>
  <c r="FG157" i="1"/>
  <c r="FG233" i="1"/>
  <c r="FG293" i="1"/>
  <c r="FG201" i="1"/>
  <c r="FG202" i="1"/>
  <c r="FG309" i="1"/>
  <c r="FG249" i="1"/>
  <c r="FG251" i="1"/>
  <c r="FG311" i="1"/>
  <c r="FG177" i="1"/>
  <c r="FG236" i="1"/>
  <c r="FG162" i="1"/>
  <c r="FG213" i="1"/>
  <c r="FG209" i="1"/>
  <c r="FG273" i="1"/>
  <c r="FG320" i="1"/>
  <c r="FG297" i="1"/>
  <c r="FG263" i="1"/>
  <c r="FG163" i="1"/>
  <c r="FG286" i="1"/>
  <c r="FG280" i="1"/>
  <c r="FG138" i="1"/>
  <c r="FG139" i="1"/>
  <c r="FG285" i="1"/>
  <c r="FG290" i="1"/>
  <c r="FG291" i="1"/>
  <c r="FG278" i="1"/>
  <c r="FG279" i="1"/>
  <c r="FG277" i="1"/>
  <c r="FG239" i="1"/>
  <c r="FG224" i="1"/>
  <c r="FG225" i="1"/>
  <c r="FG314" i="1"/>
  <c r="FG315" i="1"/>
  <c r="FG318" i="1"/>
  <c r="FG193" i="1"/>
  <c r="FG173" i="1"/>
  <c r="FG174" i="1"/>
  <c r="FG176" i="1"/>
  <c r="FG299" i="1"/>
  <c r="FG300" i="1"/>
  <c r="FG226" i="1"/>
  <c r="FG227" i="1"/>
  <c r="FG289" i="1"/>
  <c r="FG294" i="1"/>
  <c r="FG215" i="1"/>
  <c r="FG208" i="1"/>
  <c r="FG198" i="1"/>
  <c r="FG197" i="1"/>
  <c r="FG207" i="1"/>
  <c r="FG144" i="1"/>
  <c r="FG145" i="1"/>
  <c r="FG142" i="1"/>
  <c r="FG298" i="1"/>
  <c r="I32" i="25"/>
  <c r="J31" i="25"/>
  <c r="FG205" i="1"/>
  <c r="FG210" i="1"/>
  <c r="FG241" i="1"/>
  <c r="FG234" i="1"/>
  <c r="FG321" i="1"/>
  <c r="FG151" i="1"/>
  <c r="FG160" i="1"/>
  <c r="FG274" i="1"/>
  <c r="FG281" i="1"/>
  <c r="FG292" i="1"/>
  <c r="FG272" i="1"/>
  <c r="FG153" i="1"/>
  <c r="FG270" i="1"/>
  <c r="FG211" i="1"/>
  <c r="FG219" i="1"/>
  <c r="FG269" i="1"/>
  <c r="FG195" i="1"/>
  <c r="FG221" i="1"/>
  <c r="FG172" i="1"/>
  <c r="FG170" i="1"/>
  <c r="FG287" i="1"/>
  <c r="FG264" i="1"/>
  <c r="FG265" i="1"/>
  <c r="FH166" i="1"/>
  <c r="FG284" i="1"/>
  <c r="FG191" i="1"/>
  <c r="FG155" i="1"/>
  <c r="FG244" i="1"/>
  <c r="FG245" i="1"/>
  <c r="FG178" i="1"/>
  <c r="FG179" i="1"/>
  <c r="FG267" i="1"/>
  <c r="FG161" i="1"/>
  <c r="FG168" i="1"/>
  <c r="FG136" i="1"/>
  <c r="FG307" i="1"/>
  <c r="FH308" i="1" s="1"/>
  <c r="FG204" i="1"/>
  <c r="FG196" i="1"/>
  <c r="FG140" i="1"/>
  <c r="FG141" i="1"/>
  <c r="FG261" i="1"/>
  <c r="FG276" i="1"/>
  <c r="FH259" i="1" l="1"/>
  <c r="FH231" i="1"/>
  <c r="FH232" i="1"/>
  <c r="FH213" i="1"/>
  <c r="FH157" i="1"/>
  <c r="FH305" i="1"/>
  <c r="FH146" i="1"/>
  <c r="FH256" i="1"/>
  <c r="FH215" i="1"/>
  <c r="FH304" i="1"/>
  <c r="FH267" i="1"/>
  <c r="FH284" i="1"/>
  <c r="FH189" i="1"/>
  <c r="FH188" i="1"/>
  <c r="FH303" i="1"/>
  <c r="FH187" i="1"/>
  <c r="FH247" i="1"/>
  <c r="FH255" i="1"/>
  <c r="FH309" i="1"/>
  <c r="FH217" i="1"/>
  <c r="FH221" i="1"/>
  <c r="FH181" i="1"/>
  <c r="FH254" i="1"/>
  <c r="FH155" i="1"/>
  <c r="FH153" i="1"/>
  <c r="FH253" i="1"/>
  <c r="FH258" i="1"/>
  <c r="FI258" i="1" s="1"/>
  <c r="FH302" i="1"/>
  <c r="FH228" i="1"/>
  <c r="FH318" i="1"/>
  <c r="FH229" i="1"/>
  <c r="FH150" i="1"/>
  <c r="FH191" i="1"/>
  <c r="FH234" i="1"/>
  <c r="FH311" i="1"/>
  <c r="FH193" i="1"/>
  <c r="FH183" i="1"/>
  <c r="FH159" i="1"/>
  <c r="FH186" i="1"/>
  <c r="FH214" i="1"/>
  <c r="FH163" i="1"/>
  <c r="FH180" i="1"/>
  <c r="FH136" i="1"/>
  <c r="FH185" i="1"/>
  <c r="FH182" i="1"/>
  <c r="FH219" i="1"/>
  <c r="FH168" i="1"/>
  <c r="FH148" i="1"/>
  <c r="FH184" i="1"/>
  <c r="FH170" i="1"/>
  <c r="FH175" i="1"/>
  <c r="FH249" i="1"/>
  <c r="FH164" i="1"/>
  <c r="FH313" i="1"/>
  <c r="FH321" i="1"/>
  <c r="FH172" i="1"/>
  <c r="FH298" i="1"/>
  <c r="FH149" i="1"/>
  <c r="FH317" i="1"/>
  <c r="FH272" i="1"/>
  <c r="FH276" i="1"/>
  <c r="FH178" i="1"/>
  <c r="FH289" i="1"/>
  <c r="FH312" i="1"/>
  <c r="FH263" i="1"/>
  <c r="FH287" i="1"/>
  <c r="FH238" i="1"/>
  <c r="FH251" i="1"/>
  <c r="FH281" i="1"/>
  <c r="FH252" i="1"/>
  <c r="FH274" i="1"/>
  <c r="FH147" i="1"/>
  <c r="FH236" i="1"/>
  <c r="FH201" i="1"/>
  <c r="FH250" i="1"/>
  <c r="FH239" i="1"/>
  <c r="FH158" i="1"/>
  <c r="FH161" i="1"/>
  <c r="FH200" i="1"/>
  <c r="FH237" i="1"/>
  <c r="FH294" i="1"/>
  <c r="FH310" i="1"/>
  <c r="FH176" i="1"/>
  <c r="FH224" i="1"/>
  <c r="FH297" i="1"/>
  <c r="FH319" i="1"/>
  <c r="FH211" i="1"/>
  <c r="FH300" i="1"/>
  <c r="FH296" i="1"/>
  <c r="FH222" i="1"/>
  <c r="FH269" i="1"/>
  <c r="FH301" i="1"/>
  <c r="FH196" i="1"/>
  <c r="FH218" i="1"/>
  <c r="FH145" i="1"/>
  <c r="FH320" i="1"/>
  <c r="FH208" i="1"/>
  <c r="FH235" i="1"/>
  <c r="FH171" i="1"/>
  <c r="FH271" i="1"/>
  <c r="FH314" i="1"/>
  <c r="FH202" i="1"/>
  <c r="FH140" i="1"/>
  <c r="FH265" i="1"/>
  <c r="FH275" i="1"/>
  <c r="FH154" i="1"/>
  <c r="FH156" i="1"/>
  <c r="FH205" i="1"/>
  <c r="FH143" i="1"/>
  <c r="FH291" i="1"/>
  <c r="FH137" i="1"/>
  <c r="FH233" i="1"/>
  <c r="FH227" i="1"/>
  <c r="FH248" i="1"/>
  <c r="FH174" i="1"/>
  <c r="FH225" i="1"/>
  <c r="FH277" i="1"/>
  <c r="FH278" i="1"/>
  <c r="FH204" i="1"/>
  <c r="FH203" i="1"/>
  <c r="FH244" i="1"/>
  <c r="FH167" i="1"/>
  <c r="FH169" i="1"/>
  <c r="FH286" i="1"/>
  <c r="FH223" i="1"/>
  <c r="FH290" i="1"/>
  <c r="FH282" i="1"/>
  <c r="FH209" i="1"/>
  <c r="FH241" i="1"/>
  <c r="FH242" i="1"/>
  <c r="J32" i="25"/>
  <c r="I33" i="25"/>
  <c r="FH206" i="1"/>
  <c r="FH177" i="1"/>
  <c r="FH268" i="1"/>
  <c r="FH212" i="1"/>
  <c r="FH220" i="1"/>
  <c r="FI220" i="1" s="1"/>
  <c r="FH195" i="1"/>
  <c r="FH270" i="1"/>
  <c r="FH293" i="1"/>
  <c r="FH292" i="1"/>
  <c r="FH295" i="1"/>
  <c r="FH210" i="1"/>
  <c r="FH144" i="1"/>
  <c r="FH288" i="1"/>
  <c r="FH261" i="1"/>
  <c r="FH260" i="1"/>
  <c r="FH162" i="1"/>
  <c r="FH160" i="1"/>
  <c r="FH262" i="1"/>
  <c r="FH266" i="1"/>
  <c r="FH216" i="1"/>
  <c r="FH207" i="1"/>
  <c r="FH299" i="1"/>
  <c r="FH273" i="1"/>
  <c r="FH285" i="1"/>
  <c r="FH245" i="1"/>
  <c r="FH246" i="1"/>
  <c r="FH141" i="1"/>
  <c r="FH307" i="1"/>
  <c r="FH306" i="1"/>
  <c r="FH135" i="1"/>
  <c r="FH322" i="1"/>
  <c r="FH151" i="1"/>
  <c r="FH152" i="1"/>
  <c r="FH283" i="1"/>
  <c r="FH197" i="1"/>
  <c r="FH226" i="1"/>
  <c r="FH315" i="1"/>
  <c r="FH316" i="1"/>
  <c r="FH194" i="1"/>
  <c r="FH240" i="1"/>
  <c r="FH138" i="1"/>
  <c r="FH139" i="1"/>
  <c r="FH264" i="1"/>
  <c r="FH173" i="1"/>
  <c r="FH179" i="1"/>
  <c r="FH190" i="1"/>
  <c r="FI190" i="1" s="1"/>
  <c r="FH243" i="1"/>
  <c r="FH192" i="1"/>
  <c r="FH280" i="1"/>
  <c r="FH142" i="1"/>
  <c r="FH198" i="1"/>
  <c r="FH199" i="1"/>
  <c r="FH279" i="1"/>
  <c r="FI319" i="1" l="1"/>
  <c r="FI182" i="1"/>
  <c r="FI230" i="1"/>
  <c r="FI232" i="1"/>
  <c r="FI156" i="1"/>
  <c r="FI231" i="1"/>
  <c r="FI256" i="1"/>
  <c r="FI254" i="1"/>
  <c r="FI304" i="1"/>
  <c r="FI214" i="1"/>
  <c r="FI154" i="1"/>
  <c r="FI309" i="1"/>
  <c r="FI255" i="1"/>
  <c r="FI303" i="1"/>
  <c r="FI257" i="1"/>
  <c r="FI188" i="1"/>
  <c r="FI322" i="1"/>
  <c r="FI135" i="1"/>
  <c r="FI302" i="1"/>
  <c r="FI176" i="1"/>
  <c r="FI285" i="1"/>
  <c r="FI186" i="1"/>
  <c r="FI229" i="1"/>
  <c r="FI228" i="1"/>
  <c r="FI318" i="1"/>
  <c r="FI181" i="1"/>
  <c r="FI184" i="1"/>
  <c r="FI192" i="1"/>
  <c r="FI183" i="1"/>
  <c r="FI218" i="1"/>
  <c r="FI164" i="1"/>
  <c r="FI169" i="1"/>
  <c r="FI187" i="1"/>
  <c r="FI185" i="1"/>
  <c r="FI165" i="1"/>
  <c r="FI167" i="1"/>
  <c r="FI179" i="1"/>
  <c r="FI248" i="1"/>
  <c r="FI158" i="1"/>
  <c r="FI252" i="1"/>
  <c r="FI310" i="1"/>
  <c r="FI148" i="1"/>
  <c r="FI149" i="1"/>
  <c r="FI314" i="1"/>
  <c r="FI295" i="1"/>
  <c r="FI171" i="1"/>
  <c r="FI147" i="1"/>
  <c r="FI238" i="1"/>
  <c r="FI311" i="1"/>
  <c r="FI201" i="1"/>
  <c r="FI275" i="1"/>
  <c r="FI240" i="1"/>
  <c r="FI299" i="1"/>
  <c r="FI173" i="1"/>
  <c r="FI273" i="1"/>
  <c r="FI281" i="1"/>
  <c r="FI157" i="1"/>
  <c r="FI266" i="1"/>
  <c r="FI142" i="1"/>
  <c r="FI175" i="1"/>
  <c r="FI264" i="1"/>
  <c r="FI177" i="1"/>
  <c r="FI313" i="1"/>
  <c r="FI296" i="1"/>
  <c r="FI312" i="1"/>
  <c r="FI137" i="1"/>
  <c r="FI253" i="1"/>
  <c r="FI237" i="1"/>
  <c r="FI251" i="1"/>
  <c r="FI223" i="1"/>
  <c r="FI276" i="1"/>
  <c r="FI249" i="1"/>
  <c r="FI250" i="1"/>
  <c r="FI243" i="1"/>
  <c r="FI268" i="1"/>
  <c r="FI146" i="1"/>
  <c r="FI291" i="1"/>
  <c r="FI226" i="1"/>
  <c r="FI160" i="1"/>
  <c r="FI155" i="1"/>
  <c r="FJ155" i="1" s="1"/>
  <c r="FI208" i="1"/>
  <c r="FI153" i="1"/>
  <c r="FI287" i="1"/>
  <c r="FI270" i="1"/>
  <c r="FI290" i="1"/>
  <c r="FI170" i="1"/>
  <c r="FI196" i="1"/>
  <c r="FJ231" i="1"/>
  <c r="FI283" i="1"/>
  <c r="FI194" i="1"/>
  <c r="FI320" i="1"/>
  <c r="FI272" i="1"/>
  <c r="FI297" i="1"/>
  <c r="FI301" i="1"/>
  <c r="FI289" i="1"/>
  <c r="FI269" i="1"/>
  <c r="FI224" i="1"/>
  <c r="FI144" i="1"/>
  <c r="FI222" i="1"/>
  <c r="FI202" i="1"/>
  <c r="FI219" i="1"/>
  <c r="FI210" i="1"/>
  <c r="FI151" i="1"/>
  <c r="FI307" i="1"/>
  <c r="FI293" i="1"/>
  <c r="FI279" i="1"/>
  <c r="FI203" i="1"/>
  <c r="FI262" i="1"/>
  <c r="FI315" i="1"/>
  <c r="FI239" i="1"/>
  <c r="FI288" i="1"/>
  <c r="FI211" i="1"/>
  <c r="FI234" i="1"/>
  <c r="FI245" i="1"/>
  <c r="FI233" i="1"/>
  <c r="FJ232" i="1" s="1"/>
  <c r="FI235" i="1"/>
  <c r="FI236" i="1"/>
  <c r="FI206" i="1"/>
  <c r="FI246" i="1"/>
  <c r="FI247" i="1"/>
  <c r="FI261" i="1"/>
  <c r="FI300" i="1"/>
  <c r="FI292" i="1"/>
  <c r="FI241" i="1"/>
  <c r="FI244" i="1"/>
  <c r="FI278" i="1"/>
  <c r="FI284" i="1"/>
  <c r="FI280" i="1"/>
  <c r="FI306" i="1"/>
  <c r="FI305" i="1"/>
  <c r="FI227" i="1"/>
  <c r="FI209" i="1"/>
  <c r="FI277" i="1"/>
  <c r="FI143" i="1"/>
  <c r="FI225" i="1"/>
  <c r="FI321" i="1"/>
  <c r="FI263" i="1"/>
  <c r="FI138" i="1"/>
  <c r="FI139" i="1"/>
  <c r="FI141" i="1"/>
  <c r="FI207" i="1"/>
  <c r="FI162" i="1"/>
  <c r="FI163" i="1"/>
  <c r="FI195" i="1"/>
  <c r="FI145" i="1"/>
  <c r="FI204" i="1"/>
  <c r="FI174" i="1"/>
  <c r="FI274" i="1"/>
  <c r="FI136" i="1"/>
  <c r="FI197" i="1"/>
  <c r="FI216" i="1"/>
  <c r="FI217" i="1"/>
  <c r="FI159" i="1"/>
  <c r="FI308" i="1"/>
  <c r="FI298" i="1"/>
  <c r="FI221" i="1"/>
  <c r="FI193" i="1"/>
  <c r="FI150" i="1"/>
  <c r="FI140" i="1"/>
  <c r="FI271" i="1"/>
  <c r="FI267" i="1"/>
  <c r="FI178" i="1"/>
  <c r="I34" i="25"/>
  <c r="J33" i="25"/>
  <c r="FI189" i="1"/>
  <c r="FI286" i="1"/>
  <c r="FI205" i="1"/>
  <c r="FI294" i="1"/>
  <c r="FI180" i="1"/>
  <c r="FI166" i="1"/>
  <c r="FI172" i="1"/>
  <c r="FI199" i="1"/>
  <c r="FI200" i="1"/>
  <c r="FI198" i="1"/>
  <c r="FI316" i="1"/>
  <c r="FI152" i="1"/>
  <c r="FI260" i="1"/>
  <c r="FI259" i="1"/>
  <c r="FI161" i="1"/>
  <c r="FI213" i="1"/>
  <c r="FI212" i="1"/>
  <c r="FI242" i="1"/>
  <c r="FI191" i="1"/>
  <c r="FJ191" i="1" s="1"/>
  <c r="FI282" i="1"/>
  <c r="FI215" i="1"/>
  <c r="FI317" i="1"/>
  <c r="FI168" i="1"/>
  <c r="FI265" i="1"/>
  <c r="FJ230" i="1" l="1"/>
  <c r="FJ303" i="1"/>
  <c r="FJ255" i="1"/>
  <c r="FJ256" i="1"/>
  <c r="FJ253" i="1"/>
  <c r="FJ257" i="1"/>
  <c r="FJ267" i="1"/>
  <c r="FJ254" i="1"/>
  <c r="FK255" i="1" s="1"/>
  <c r="FJ286" i="1"/>
  <c r="FJ302" i="1"/>
  <c r="FJ229" i="1"/>
  <c r="FJ176" i="1"/>
  <c r="FJ168" i="1"/>
  <c r="FJ187" i="1"/>
  <c r="FJ282" i="1"/>
  <c r="FJ319" i="1"/>
  <c r="FJ318" i="1"/>
  <c r="FJ157" i="1"/>
  <c r="FJ186" i="1"/>
  <c r="FJ182" i="1"/>
  <c r="FJ147" i="1"/>
  <c r="FJ284" i="1"/>
  <c r="FJ166" i="1"/>
  <c r="FJ265" i="1"/>
  <c r="FJ148" i="1"/>
  <c r="FJ252" i="1"/>
  <c r="FJ184" i="1"/>
  <c r="FJ219" i="1"/>
  <c r="FJ185" i="1"/>
  <c r="FJ310" i="1"/>
  <c r="FJ178" i="1"/>
  <c r="FJ238" i="1"/>
  <c r="FJ183" i="1"/>
  <c r="FJ237" i="1"/>
  <c r="FJ180" i="1"/>
  <c r="FJ296" i="1"/>
  <c r="FJ156" i="1"/>
  <c r="FJ170" i="1"/>
  <c r="FJ273" i="1"/>
  <c r="FJ294" i="1"/>
  <c r="FJ159" i="1"/>
  <c r="FK230" i="1"/>
  <c r="FJ311" i="1"/>
  <c r="FJ220" i="1"/>
  <c r="FJ298" i="1"/>
  <c r="FJ136" i="1"/>
  <c r="FJ313" i="1"/>
  <c r="FJ174" i="1"/>
  <c r="FJ239" i="1"/>
  <c r="FJ225" i="1"/>
  <c r="FJ280" i="1"/>
  <c r="FJ312" i="1"/>
  <c r="FJ242" i="1"/>
  <c r="FJ289" i="1"/>
  <c r="FJ154" i="1"/>
  <c r="FJ250" i="1"/>
  <c r="FJ143" i="1"/>
  <c r="FJ314" i="1"/>
  <c r="FJ290" i="1"/>
  <c r="FJ249" i="1"/>
  <c r="FJ207" i="1"/>
  <c r="FJ288" i="1"/>
  <c r="FJ135" i="1"/>
  <c r="FJ235" i="1"/>
  <c r="FJ251" i="1"/>
  <c r="FJ233" i="1"/>
  <c r="FK232" i="1" s="1"/>
  <c r="FJ262" i="1"/>
  <c r="FJ193" i="1"/>
  <c r="FJ269" i="1"/>
  <c r="FJ195" i="1"/>
  <c r="FJ271" i="1"/>
  <c r="FJ152" i="1"/>
  <c r="FJ263" i="1"/>
  <c r="FJ321" i="1"/>
  <c r="FJ295" i="1"/>
  <c r="FJ150" i="1"/>
  <c r="FJ224" i="1"/>
  <c r="FJ210" i="1"/>
  <c r="FJ279" i="1"/>
  <c r="FJ223" i="1"/>
  <c r="FJ173" i="1"/>
  <c r="FJ221" i="1"/>
  <c r="FJ211" i="1"/>
  <c r="FJ140" i="1"/>
  <c r="FJ292" i="1"/>
  <c r="FJ202" i="1"/>
  <c r="FJ277" i="1"/>
  <c r="FJ260" i="1"/>
  <c r="FJ208" i="1"/>
  <c r="FJ194" i="1"/>
  <c r="FJ317" i="1"/>
  <c r="FJ209" i="1"/>
  <c r="FJ244" i="1"/>
  <c r="FJ291" i="1"/>
  <c r="FJ240" i="1"/>
  <c r="FJ144" i="1"/>
  <c r="FJ179" i="1"/>
  <c r="FJ236" i="1"/>
  <c r="FJ190" i="1"/>
  <c r="FJ204" i="1"/>
  <c r="FJ306" i="1"/>
  <c r="FJ316" i="1"/>
  <c r="FJ165" i="1"/>
  <c r="FJ320" i="1"/>
  <c r="FJ216" i="1"/>
  <c r="FJ169" i="1"/>
  <c r="FJ322" i="1"/>
  <c r="FJ234" i="1"/>
  <c r="FJ158" i="1"/>
  <c r="FJ276" i="1"/>
  <c r="FJ199" i="1"/>
  <c r="FJ138" i="1"/>
  <c r="FJ293" i="1"/>
  <c r="FJ142" i="1"/>
  <c r="FJ259" i="1"/>
  <c r="FJ200" i="1"/>
  <c r="FJ206" i="1"/>
  <c r="FJ205" i="1"/>
  <c r="FJ217" i="1"/>
  <c r="FJ218" i="1"/>
  <c r="FJ274" i="1"/>
  <c r="FJ275" i="1"/>
  <c r="FJ139" i="1"/>
  <c r="FJ203" i="1"/>
  <c r="FJ177" i="1"/>
  <c r="FJ305" i="1"/>
  <c r="FJ304" i="1"/>
  <c r="FJ299" i="1"/>
  <c r="FJ189" i="1"/>
  <c r="FJ266" i="1"/>
  <c r="FJ212" i="1"/>
  <c r="FJ163" i="1"/>
  <c r="FJ164" i="1"/>
  <c r="FJ192" i="1"/>
  <c r="FJ196" i="1"/>
  <c r="FK231" i="1"/>
  <c r="FJ268" i="1"/>
  <c r="FJ281" i="1"/>
  <c r="FJ285" i="1"/>
  <c r="FK285" i="1" s="1"/>
  <c r="FJ246" i="1"/>
  <c r="FJ213" i="1"/>
  <c r="FJ214" i="1"/>
  <c r="FJ181" i="1"/>
  <c r="FJ308" i="1"/>
  <c r="FJ309" i="1"/>
  <c r="FJ197" i="1"/>
  <c r="FJ162" i="1"/>
  <c r="FJ307" i="1"/>
  <c r="FJ201" i="1"/>
  <c r="FJ222" i="1"/>
  <c r="FJ151" i="1"/>
  <c r="FJ137" i="1"/>
  <c r="FJ160" i="1"/>
  <c r="FJ161" i="1"/>
  <c r="FJ167" i="1"/>
  <c r="J34" i="25"/>
  <c r="I35" i="25"/>
  <c r="FJ272" i="1"/>
  <c r="FJ153" i="1"/>
  <c r="FJ315" i="1"/>
  <c r="FJ287" i="1"/>
  <c r="FJ258" i="1"/>
  <c r="FJ243" i="1"/>
  <c r="FJ145" i="1"/>
  <c r="FJ146" i="1"/>
  <c r="FJ270" i="1"/>
  <c r="FJ226" i="1"/>
  <c r="FJ175" i="1"/>
  <c r="FJ227" i="1"/>
  <c r="FJ228" i="1"/>
  <c r="FJ300" i="1"/>
  <c r="FJ301" i="1"/>
  <c r="FJ264" i="1"/>
  <c r="FJ247" i="1"/>
  <c r="FJ248" i="1"/>
  <c r="FJ172" i="1"/>
  <c r="FJ171" i="1"/>
  <c r="FJ241" i="1"/>
  <c r="FJ215" i="1"/>
  <c r="FJ198" i="1"/>
  <c r="FK256" i="1"/>
  <c r="FJ283" i="1"/>
  <c r="FJ297" i="1"/>
  <c r="FJ141" i="1"/>
  <c r="FJ188" i="1"/>
  <c r="FJ245" i="1"/>
  <c r="FJ278" i="1"/>
  <c r="FJ261" i="1"/>
  <c r="FJ149" i="1"/>
  <c r="FK254" i="1" l="1"/>
  <c r="FK253" i="1"/>
  <c r="FK186" i="1"/>
  <c r="FK303" i="1"/>
  <c r="FK252" i="1"/>
  <c r="FK318" i="1"/>
  <c r="FK156" i="1"/>
  <c r="FK261" i="1"/>
  <c r="FK167" i="1"/>
  <c r="FK287" i="1"/>
  <c r="FK283" i="1"/>
  <c r="FK313" i="1"/>
  <c r="FK297" i="1"/>
  <c r="FK175" i="1"/>
  <c r="FK266" i="1"/>
  <c r="FK184" i="1"/>
  <c r="FK258" i="1"/>
  <c r="FK183" i="1"/>
  <c r="FK185" i="1"/>
  <c r="FK237" i="1"/>
  <c r="FK295" i="1"/>
  <c r="FK158" i="1"/>
  <c r="FK238" i="1"/>
  <c r="FK233" i="1"/>
  <c r="FL232" i="1" s="1"/>
  <c r="FK135" i="1"/>
  <c r="FK155" i="1"/>
  <c r="FK169" i="1"/>
  <c r="FK220" i="1"/>
  <c r="FK179" i="1"/>
  <c r="FK312" i="1"/>
  <c r="FK321" i="1"/>
  <c r="FK311" i="1"/>
  <c r="FK241" i="1"/>
  <c r="FK243" i="1"/>
  <c r="FK224" i="1"/>
  <c r="FK317" i="1"/>
  <c r="FK289" i="1"/>
  <c r="FK315" i="1"/>
  <c r="FK281" i="1"/>
  <c r="FK272" i="1"/>
  <c r="FK151" i="1"/>
  <c r="FK222" i="1"/>
  <c r="FK239" i="1"/>
  <c r="FK291" i="1"/>
  <c r="FK149" i="1"/>
  <c r="FK153" i="1"/>
  <c r="FK292" i="1"/>
  <c r="FK268" i="1"/>
  <c r="FK293" i="1"/>
  <c r="FK264" i="1"/>
  <c r="FK251" i="1"/>
  <c r="FL252" i="1" s="1"/>
  <c r="FK207" i="1"/>
  <c r="FK278" i="1"/>
  <c r="FK290" i="1"/>
  <c r="FK250" i="1"/>
  <c r="FK178" i="1"/>
  <c r="FK192" i="1"/>
  <c r="FK194" i="1"/>
  <c r="FK270" i="1"/>
  <c r="FK294" i="1"/>
  <c r="FK198" i="1"/>
  <c r="FK180" i="1"/>
  <c r="FK234" i="1"/>
  <c r="FK159" i="1"/>
  <c r="FK320" i="1"/>
  <c r="FL231" i="1"/>
  <c r="FL253" i="1"/>
  <c r="FK209" i="1"/>
  <c r="FK322" i="1"/>
  <c r="FL254" i="1"/>
  <c r="FK215" i="1"/>
  <c r="FK203" i="1"/>
  <c r="FK141" i="1"/>
  <c r="FK211" i="1"/>
  <c r="FK225" i="1"/>
  <c r="FK236" i="1"/>
  <c r="FK235" i="1"/>
  <c r="FK245" i="1"/>
  <c r="FK319" i="1"/>
  <c r="FK210" i="1"/>
  <c r="FK306" i="1"/>
  <c r="FK191" i="1"/>
  <c r="FK304" i="1"/>
  <c r="FK247" i="1"/>
  <c r="FK171" i="1"/>
  <c r="FK168" i="1"/>
  <c r="FK221" i="1"/>
  <c r="FK300" i="1"/>
  <c r="FK157" i="1"/>
  <c r="FK223" i="1"/>
  <c r="FK307" i="1"/>
  <c r="FK208" i="1"/>
  <c r="FK269" i="1"/>
  <c r="FK137" i="1"/>
  <c r="FK271" i="1"/>
  <c r="FK277" i="1"/>
  <c r="FK148" i="1"/>
  <c r="FK166" i="1"/>
  <c r="FK205" i="1"/>
  <c r="FK162" i="1"/>
  <c r="FK227" i="1"/>
  <c r="FK139" i="1"/>
  <c r="FK257" i="1"/>
  <c r="FL256" i="1" s="1"/>
  <c r="FK154" i="1"/>
  <c r="FK280" i="1"/>
  <c r="FK196" i="1"/>
  <c r="FK275" i="1"/>
  <c r="FK188" i="1"/>
  <c r="FK187" i="1"/>
  <c r="FK228" i="1"/>
  <c r="FK229" i="1"/>
  <c r="FK170" i="1"/>
  <c r="FL255" i="1"/>
  <c r="FK263" i="1"/>
  <c r="I36" i="25"/>
  <c r="J35" i="25"/>
  <c r="FK150" i="1"/>
  <c r="FK246" i="1"/>
  <c r="FK174" i="1"/>
  <c r="FK273" i="1"/>
  <c r="FK260" i="1"/>
  <c r="FK142" i="1"/>
  <c r="FK138" i="1"/>
  <c r="FK296" i="1"/>
  <c r="FL296" i="1" s="1"/>
  <c r="FK314" i="1"/>
  <c r="FK181" i="1"/>
  <c r="FK182" i="1"/>
  <c r="FK189" i="1"/>
  <c r="FK195" i="1"/>
  <c r="FK206" i="1"/>
  <c r="FK199" i="1"/>
  <c r="FK226" i="1"/>
  <c r="FK262" i="1"/>
  <c r="FK299" i="1"/>
  <c r="FK288" i="1"/>
  <c r="FK136" i="1"/>
  <c r="FK152" i="1"/>
  <c r="FK164" i="1"/>
  <c r="FK242" i="1"/>
  <c r="FK244" i="1"/>
  <c r="FK274" i="1"/>
  <c r="FK165" i="1"/>
  <c r="FK240" i="1"/>
  <c r="FK279" i="1"/>
  <c r="FK172" i="1"/>
  <c r="FK301" i="1"/>
  <c r="FK302" i="1"/>
  <c r="FK316" i="1"/>
  <c r="FK197" i="1"/>
  <c r="FK214" i="1"/>
  <c r="FK163" i="1"/>
  <c r="FK212" i="1"/>
  <c r="FK143" i="1"/>
  <c r="FK218" i="1"/>
  <c r="FK219" i="1"/>
  <c r="FK200" i="1"/>
  <c r="FK190" i="1"/>
  <c r="FK286" i="1"/>
  <c r="FK204" i="1"/>
  <c r="FK146" i="1"/>
  <c r="FK147" i="1"/>
  <c r="FK161" i="1"/>
  <c r="FK309" i="1"/>
  <c r="FK310" i="1"/>
  <c r="FK213" i="1"/>
  <c r="FK276" i="1"/>
  <c r="FK265" i="1"/>
  <c r="FK216" i="1"/>
  <c r="FK305" i="1"/>
  <c r="FK217" i="1"/>
  <c r="FK259" i="1"/>
  <c r="FK173" i="1"/>
  <c r="FK140" i="1"/>
  <c r="FK248" i="1"/>
  <c r="FK249" i="1"/>
  <c r="FK284" i="1"/>
  <c r="FK145" i="1"/>
  <c r="FK144" i="1"/>
  <c r="FK160" i="1"/>
  <c r="FK201" i="1"/>
  <c r="FK202" i="1"/>
  <c r="FK308" i="1"/>
  <c r="FK298" i="1"/>
  <c r="FK267" i="1"/>
  <c r="FK176" i="1"/>
  <c r="FK177" i="1"/>
  <c r="FK193" i="1"/>
  <c r="FK282" i="1"/>
  <c r="FL242" i="1" l="1"/>
  <c r="FL288" i="1"/>
  <c r="FL286" i="1"/>
  <c r="FL179" i="1"/>
  <c r="FL154" i="1"/>
  <c r="FL284" i="1"/>
  <c r="FL320" i="1"/>
  <c r="FL233" i="1"/>
  <c r="FM232" i="1" s="1"/>
  <c r="FL291" i="1"/>
  <c r="FL318" i="1"/>
  <c r="FL178" i="1"/>
  <c r="FL267" i="1"/>
  <c r="FL319" i="1"/>
  <c r="FL166" i="1"/>
  <c r="FL292" i="1"/>
  <c r="FL290" i="1"/>
  <c r="FL259" i="1"/>
  <c r="FL184" i="1"/>
  <c r="FL221" i="1"/>
  <c r="FL168" i="1"/>
  <c r="FL185" i="1"/>
  <c r="FL244" i="1"/>
  <c r="FL312" i="1"/>
  <c r="FL238" i="1"/>
  <c r="FL158" i="1"/>
  <c r="FL293" i="1"/>
  <c r="FL295" i="1"/>
  <c r="FL208" i="1"/>
  <c r="FL316" i="1"/>
  <c r="FL294" i="1"/>
  <c r="FL150" i="1"/>
  <c r="FL298" i="1"/>
  <c r="FL152" i="1"/>
  <c r="FL282" i="1"/>
  <c r="FL265" i="1"/>
  <c r="FL204" i="1"/>
  <c r="FL223" i="1"/>
  <c r="FL270" i="1"/>
  <c r="FL240" i="1"/>
  <c r="FL222" i="1"/>
  <c r="FL251" i="1"/>
  <c r="FM252" i="1" s="1"/>
  <c r="FL321" i="1"/>
  <c r="FL279" i="1"/>
  <c r="FL269" i="1"/>
  <c r="FL234" i="1"/>
  <c r="FL167" i="1"/>
  <c r="FM254" i="1"/>
  <c r="FL210" i="1"/>
  <c r="FL236" i="1"/>
  <c r="FL235" i="1"/>
  <c r="FM253" i="1"/>
  <c r="FL237" i="1"/>
  <c r="FL239" i="1"/>
  <c r="FL303" i="1"/>
  <c r="FL322" i="1"/>
  <c r="FL140" i="1"/>
  <c r="FL224" i="1"/>
  <c r="FL246" i="1"/>
  <c r="FL192" i="1"/>
  <c r="FL276" i="1"/>
  <c r="FL245" i="1"/>
  <c r="FL274" i="1"/>
  <c r="FL173" i="1"/>
  <c r="FL271" i="1"/>
  <c r="FL195" i="1"/>
  <c r="FL305" i="1"/>
  <c r="FL190" i="1"/>
  <c r="FL262" i="1"/>
  <c r="FL272" i="1"/>
  <c r="FL197" i="1"/>
  <c r="FL209" i="1"/>
  <c r="FL160" i="1"/>
  <c r="FL206" i="1"/>
  <c r="FL257" i="1"/>
  <c r="FM256" i="1" s="1"/>
  <c r="FL201" i="1"/>
  <c r="FL207" i="1"/>
  <c r="FL138" i="1"/>
  <c r="FL280" i="1"/>
  <c r="FL155" i="1"/>
  <c r="FL228" i="1"/>
  <c r="FL289" i="1"/>
  <c r="FL176" i="1"/>
  <c r="FL157" i="1"/>
  <c r="FL156" i="1"/>
  <c r="FL301" i="1"/>
  <c r="FL306" i="1"/>
  <c r="FL153" i="1"/>
  <c r="FL188" i="1"/>
  <c r="FL181" i="1"/>
  <c r="FL213" i="1"/>
  <c r="FL147" i="1"/>
  <c r="FL304" i="1"/>
  <c r="FL149" i="1"/>
  <c r="FM255" i="1"/>
  <c r="FL217" i="1"/>
  <c r="FL143" i="1"/>
  <c r="FL202" i="1"/>
  <c r="FL218" i="1"/>
  <c r="FL275" i="1"/>
  <c r="FL273" i="1"/>
  <c r="FL249" i="1"/>
  <c r="FL250" i="1"/>
  <c r="FL172" i="1"/>
  <c r="FL264" i="1"/>
  <c r="FL299" i="1"/>
  <c r="FL191" i="1"/>
  <c r="FL315" i="1"/>
  <c r="FL174" i="1"/>
  <c r="FL170" i="1"/>
  <c r="FL169" i="1"/>
  <c r="FL187" i="1"/>
  <c r="FL186" i="1"/>
  <c r="FL171" i="1"/>
  <c r="FL148" i="1"/>
  <c r="FL182" i="1"/>
  <c r="FL183" i="1"/>
  <c r="FL243" i="1"/>
  <c r="FL309" i="1"/>
  <c r="FL146" i="1"/>
  <c r="FL277" i="1"/>
  <c r="FL212" i="1"/>
  <c r="FL136" i="1"/>
  <c r="FL135" i="1"/>
  <c r="FL281" i="1"/>
  <c r="FL317" i="1"/>
  <c r="FL199" i="1"/>
  <c r="FL175" i="1"/>
  <c r="FL196" i="1"/>
  <c r="FL248" i="1"/>
  <c r="FL310" i="1"/>
  <c r="FL311" i="1"/>
  <c r="FL216" i="1"/>
  <c r="FL300" i="1"/>
  <c r="FL287" i="1"/>
  <c r="FL163" i="1"/>
  <c r="FL278" i="1"/>
  <c r="FL297" i="1"/>
  <c r="FL285" i="1"/>
  <c r="FL227" i="1"/>
  <c r="FL226" i="1"/>
  <c r="FL314" i="1"/>
  <c r="FL313" i="1"/>
  <c r="FL142" i="1"/>
  <c r="FL229" i="1"/>
  <c r="FL230" i="1"/>
  <c r="FL283" i="1"/>
  <c r="FL144" i="1"/>
  <c r="FL161" i="1"/>
  <c r="FL268" i="1"/>
  <c r="FL205" i="1"/>
  <c r="FL165" i="1"/>
  <c r="FL164" i="1"/>
  <c r="FL261" i="1"/>
  <c r="FL137" i="1"/>
  <c r="FL211" i="1"/>
  <c r="FL203" i="1"/>
  <c r="FL193" i="1"/>
  <c r="FL194" i="1"/>
  <c r="FL258" i="1"/>
  <c r="FL198" i="1"/>
  <c r="FL200" i="1"/>
  <c r="FL139" i="1"/>
  <c r="FL162" i="1"/>
  <c r="FL189" i="1"/>
  <c r="FL180" i="1"/>
  <c r="FL260" i="1"/>
  <c r="J36" i="25"/>
  <c r="I37" i="25"/>
  <c r="FL247" i="1"/>
  <c r="FL177" i="1"/>
  <c r="FL307" i="1"/>
  <c r="FL308" i="1"/>
  <c r="FL145" i="1"/>
  <c r="FL159" i="1"/>
  <c r="FL219" i="1"/>
  <c r="FL220" i="1"/>
  <c r="FL214" i="1"/>
  <c r="FL302" i="1"/>
  <c r="FL241" i="1"/>
  <c r="FL151" i="1"/>
  <c r="FL141" i="1"/>
  <c r="FL266" i="1"/>
  <c r="FL225" i="1"/>
  <c r="FL263" i="1"/>
  <c r="FL215" i="1"/>
  <c r="FM223" i="1" l="1"/>
  <c r="FM297" i="1"/>
  <c r="FM289" i="1"/>
  <c r="FM319" i="1"/>
  <c r="FM283" i="1"/>
  <c r="FM285" i="1"/>
  <c r="FM203" i="1"/>
  <c r="FM291" i="1"/>
  <c r="FM292" i="1"/>
  <c r="FM166" i="1"/>
  <c r="FM294" i="1"/>
  <c r="FM320" i="1"/>
  <c r="FM168" i="1"/>
  <c r="FM243" i="1"/>
  <c r="FM266" i="1"/>
  <c r="FM258" i="1"/>
  <c r="FM167" i="1"/>
  <c r="FM293" i="1"/>
  <c r="FM322" i="1"/>
  <c r="FM222" i="1"/>
  <c r="FM317" i="1"/>
  <c r="FM318" i="1"/>
  <c r="FM151" i="1"/>
  <c r="FM238" i="1"/>
  <c r="FM241" i="1"/>
  <c r="FM295" i="1"/>
  <c r="FM153" i="1"/>
  <c r="FM270" i="1"/>
  <c r="FM191" i="1"/>
  <c r="FM239" i="1"/>
  <c r="FM234" i="1"/>
  <c r="FM177" i="1"/>
  <c r="FM237" i="1"/>
  <c r="FM145" i="1"/>
  <c r="FM233" i="1"/>
  <c r="FM235" i="1"/>
  <c r="FM321" i="1"/>
  <c r="FM209" i="1"/>
  <c r="FM263" i="1"/>
  <c r="FM141" i="1"/>
  <c r="FM236" i="1"/>
  <c r="FN253" i="1"/>
  <c r="FM154" i="1"/>
  <c r="FM245" i="1"/>
  <c r="FN255" i="1"/>
  <c r="FM281" i="1"/>
  <c r="FM139" i="1"/>
  <c r="FN254" i="1"/>
  <c r="FM196" i="1"/>
  <c r="FM275" i="1"/>
  <c r="FM180" i="1"/>
  <c r="FM300" i="1"/>
  <c r="FM302" i="1"/>
  <c r="FM208" i="1"/>
  <c r="FM271" i="1"/>
  <c r="FM304" i="1"/>
  <c r="FM205" i="1"/>
  <c r="FM225" i="1"/>
  <c r="FM155" i="1"/>
  <c r="FM272" i="1"/>
  <c r="FM207" i="1"/>
  <c r="FM273" i="1"/>
  <c r="FM189" i="1"/>
  <c r="FM175" i="1"/>
  <c r="FM160" i="1"/>
  <c r="FM276" i="1"/>
  <c r="FM211" i="1"/>
  <c r="FM229" i="1"/>
  <c r="FM156" i="1"/>
  <c r="FM316" i="1"/>
  <c r="FM290" i="1"/>
  <c r="FM305" i="1"/>
  <c r="FM200" i="1"/>
  <c r="FM148" i="1"/>
  <c r="FM313" i="1"/>
  <c r="FM227" i="1"/>
  <c r="FM244" i="1"/>
  <c r="FM296" i="1"/>
  <c r="FM164" i="1"/>
  <c r="FM157" i="1"/>
  <c r="FM261" i="1"/>
  <c r="FM303" i="1"/>
  <c r="FM257" i="1"/>
  <c r="FM147" i="1"/>
  <c r="FM194" i="1"/>
  <c r="FM182" i="1"/>
  <c r="FM149" i="1"/>
  <c r="FM152" i="1"/>
  <c r="FM172" i="1"/>
  <c r="FM161" i="1"/>
  <c r="FM278" i="1"/>
  <c r="FM136" i="1"/>
  <c r="FM170" i="1"/>
  <c r="FM259" i="1"/>
  <c r="FM218" i="1"/>
  <c r="FM144" i="1"/>
  <c r="FM248" i="1"/>
  <c r="FM298" i="1"/>
  <c r="FM214" i="1"/>
  <c r="FM307" i="1"/>
  <c r="FM198" i="1"/>
  <c r="FM138" i="1"/>
  <c r="FM274" i="1"/>
  <c r="FM242" i="1"/>
  <c r="FM288" i="1"/>
  <c r="FM287" i="1"/>
  <c r="FM220" i="1"/>
  <c r="FM221" i="1"/>
  <c r="FM193" i="1"/>
  <c r="FM265" i="1"/>
  <c r="FM174" i="1"/>
  <c r="FM250" i="1"/>
  <c r="FM251" i="1"/>
  <c r="FM262" i="1"/>
  <c r="FM192" i="1"/>
  <c r="FM219" i="1"/>
  <c r="FM140" i="1"/>
  <c r="FM142" i="1"/>
  <c r="FM150" i="1"/>
  <c r="FM279" i="1"/>
  <c r="FM183" i="1"/>
  <c r="FM184" i="1"/>
  <c r="FM143" i="1"/>
  <c r="FM280" i="1"/>
  <c r="FM249" i="1"/>
  <c r="FM306" i="1"/>
  <c r="FM159" i="1"/>
  <c r="FM158" i="1"/>
  <c r="FM247" i="1"/>
  <c r="FM163" i="1"/>
  <c r="FM162" i="1"/>
  <c r="FM267" i="1"/>
  <c r="FM216" i="1"/>
  <c r="FM286" i="1"/>
  <c r="FM315" i="1"/>
  <c r="FM179" i="1"/>
  <c r="FM215" i="1"/>
  <c r="J37" i="25"/>
  <c r="I38" i="25"/>
  <c r="FM224" i="1"/>
  <c r="FM228" i="1"/>
  <c r="FM165" i="1"/>
  <c r="FM199" i="1"/>
  <c r="FM212" i="1"/>
  <c r="FM217" i="1"/>
  <c r="FM173" i="1"/>
  <c r="FM178" i="1"/>
  <c r="FM201" i="1"/>
  <c r="FM314" i="1"/>
  <c r="FM277" i="1"/>
  <c r="FM188" i="1"/>
  <c r="FM171" i="1"/>
  <c r="FM186" i="1"/>
  <c r="FM185" i="1"/>
  <c r="FM204" i="1"/>
  <c r="FM240" i="1"/>
  <c r="FM284" i="1"/>
  <c r="FN284" i="1" s="1"/>
  <c r="FM195" i="1"/>
  <c r="FM260" i="1"/>
  <c r="FM268" i="1"/>
  <c r="FM269" i="1"/>
  <c r="FM206" i="1"/>
  <c r="FM210" i="1"/>
  <c r="FM311" i="1"/>
  <c r="FM312" i="1"/>
  <c r="FM146" i="1"/>
  <c r="FM187" i="1"/>
  <c r="FM299" i="1"/>
  <c r="FM301" i="1"/>
  <c r="FM202" i="1"/>
  <c r="FM282" i="1"/>
  <c r="FM308" i="1"/>
  <c r="FM137" i="1"/>
  <c r="FM190" i="1"/>
  <c r="FM230" i="1"/>
  <c r="FM231" i="1"/>
  <c r="FM226" i="1"/>
  <c r="FM310" i="1"/>
  <c r="FM135" i="1"/>
  <c r="FM309" i="1"/>
  <c r="FM246" i="1"/>
  <c r="FM169" i="1"/>
  <c r="FM264" i="1"/>
  <c r="FM213" i="1"/>
  <c r="FM197" i="1"/>
  <c r="FM176" i="1"/>
  <c r="FM181" i="1"/>
  <c r="FN167" i="1" l="1"/>
  <c r="FN292" i="1"/>
  <c r="FN294" i="1"/>
  <c r="FN291" i="1"/>
  <c r="FN242" i="1"/>
  <c r="FN319" i="1"/>
  <c r="FN293" i="1"/>
  <c r="FN257" i="1"/>
  <c r="FN322" i="1"/>
  <c r="FN152" i="1"/>
  <c r="FN237" i="1"/>
  <c r="FN282" i="1"/>
  <c r="FN317" i="1"/>
  <c r="FN318" i="1"/>
  <c r="FN233" i="1"/>
  <c r="FN238" i="1"/>
  <c r="FN240" i="1"/>
  <c r="FN256" i="1"/>
  <c r="FN320" i="1"/>
  <c r="FN321" i="1"/>
  <c r="FN244" i="1"/>
  <c r="FN234" i="1"/>
  <c r="FN235" i="1"/>
  <c r="FN154" i="1"/>
  <c r="FN176" i="1"/>
  <c r="FN146" i="1"/>
  <c r="FN301" i="1"/>
  <c r="FN246" i="1"/>
  <c r="FN195" i="1"/>
  <c r="FN197" i="1"/>
  <c r="FN153" i="1"/>
  <c r="FN290" i="1"/>
  <c r="FN262" i="1"/>
  <c r="FN213" i="1"/>
  <c r="FN228" i="1"/>
  <c r="FN236" i="1"/>
  <c r="FN140" i="1"/>
  <c r="FO254" i="1"/>
  <c r="FN172" i="1"/>
  <c r="FN271" i="1"/>
  <c r="FN277" i="1"/>
  <c r="FN190" i="1"/>
  <c r="FN316" i="1"/>
  <c r="FN274" i="1"/>
  <c r="FN243" i="1"/>
  <c r="FN304" i="1"/>
  <c r="FN226" i="1"/>
  <c r="FN297" i="1"/>
  <c r="FN273" i="1"/>
  <c r="FN169" i="1"/>
  <c r="FN206" i="1"/>
  <c r="FN204" i="1"/>
  <c r="FN208" i="1"/>
  <c r="FN224" i="1"/>
  <c r="FN148" i="1"/>
  <c r="FN258" i="1"/>
  <c r="FN137" i="1"/>
  <c r="FN299" i="1"/>
  <c r="FN135" i="1"/>
  <c r="FN155" i="1"/>
  <c r="FN286" i="1"/>
  <c r="FN303" i="1"/>
  <c r="FN173" i="1"/>
  <c r="FN306" i="1"/>
  <c r="FN156" i="1"/>
  <c r="FN181" i="1"/>
  <c r="FN199" i="1"/>
  <c r="FN260" i="1"/>
  <c r="FN165" i="1"/>
  <c r="FN264" i="1"/>
  <c r="FN202" i="1"/>
  <c r="FN272" i="1"/>
  <c r="FN217" i="1"/>
  <c r="FN269" i="1"/>
  <c r="FN143" i="1"/>
  <c r="FN248" i="1"/>
  <c r="FN312" i="1"/>
  <c r="FN178" i="1"/>
  <c r="FN266" i="1"/>
  <c r="FN164" i="1"/>
  <c r="FN308" i="1"/>
  <c r="FN144" i="1"/>
  <c r="FN230" i="1"/>
  <c r="FN259" i="1"/>
  <c r="FN180" i="1"/>
  <c r="FN296" i="1"/>
  <c r="FN295" i="1"/>
  <c r="FN279" i="1"/>
  <c r="FN275" i="1"/>
  <c r="FN150" i="1"/>
  <c r="FN310" i="1"/>
  <c r="FN314" i="1"/>
  <c r="FN249" i="1"/>
  <c r="FN288" i="1"/>
  <c r="FN205" i="1"/>
  <c r="FN270" i="1"/>
  <c r="FN188" i="1"/>
  <c r="FN192" i="1"/>
  <c r="FN225" i="1"/>
  <c r="FN162" i="1"/>
  <c r="FN281" i="1"/>
  <c r="FN207" i="1"/>
  <c r="FN184" i="1"/>
  <c r="FN239" i="1"/>
  <c r="FN145" i="1"/>
  <c r="FN159" i="1"/>
  <c r="FN142" i="1"/>
  <c r="FN171" i="1"/>
  <c r="FN285" i="1"/>
  <c r="FN221" i="1"/>
  <c r="FN222" i="1"/>
  <c r="FO255" i="1"/>
  <c r="FN203" i="1"/>
  <c r="FN313" i="1"/>
  <c r="FN182" i="1"/>
  <c r="FN174" i="1"/>
  <c r="FN168" i="1"/>
  <c r="FN220" i="1"/>
  <c r="FN170" i="1"/>
  <c r="FN166" i="1"/>
  <c r="FN311" i="1"/>
  <c r="FN191" i="1"/>
  <c r="FN215" i="1"/>
  <c r="FN298" i="1"/>
  <c r="FN267" i="1"/>
  <c r="FN194" i="1"/>
  <c r="FN183" i="1"/>
  <c r="FN265" i="1"/>
  <c r="FN287" i="1"/>
  <c r="FN305" i="1"/>
  <c r="FN231" i="1"/>
  <c r="FN232" i="1"/>
  <c r="FN302" i="1"/>
  <c r="FN211" i="1"/>
  <c r="FN210" i="1"/>
  <c r="FN229" i="1"/>
  <c r="FN223" i="1"/>
  <c r="FN198" i="1"/>
  <c r="FN245" i="1"/>
  <c r="FN261" i="1"/>
  <c r="FN187" i="1"/>
  <c r="FN179" i="1"/>
  <c r="FN175" i="1"/>
  <c r="FN193" i="1"/>
  <c r="FN307" i="1"/>
  <c r="FN136" i="1"/>
  <c r="FN227" i="1"/>
  <c r="FN283" i="1"/>
  <c r="FN241" i="1"/>
  <c r="FN278" i="1"/>
  <c r="FN212" i="1"/>
  <c r="FN139" i="1"/>
  <c r="FN216" i="1"/>
  <c r="FN163" i="1"/>
  <c r="FN219" i="1"/>
  <c r="FN251" i="1"/>
  <c r="FN252" i="1"/>
  <c r="FN200" i="1"/>
  <c r="FN160" i="1"/>
  <c r="FN214" i="1"/>
  <c r="FN185" i="1"/>
  <c r="FN263" i="1"/>
  <c r="I39" i="25"/>
  <c r="J38" i="25"/>
  <c r="FN247" i="1"/>
  <c r="FN280" i="1"/>
  <c r="FN151" i="1"/>
  <c r="FN250" i="1"/>
  <c r="FN196" i="1"/>
  <c r="FN189" i="1"/>
  <c r="FN218" i="1"/>
  <c r="FN147" i="1"/>
  <c r="FN309" i="1"/>
  <c r="FN268" i="1"/>
  <c r="FN186" i="1"/>
  <c r="FN201" i="1"/>
  <c r="FN161" i="1"/>
  <c r="FN209" i="1"/>
  <c r="FN315" i="1"/>
  <c r="FN158" i="1"/>
  <c r="FN157" i="1"/>
  <c r="FN289" i="1"/>
  <c r="FN141" i="1"/>
  <c r="FN300" i="1"/>
  <c r="FN177" i="1"/>
  <c r="FN149" i="1"/>
  <c r="FN138" i="1"/>
  <c r="FN276" i="1"/>
  <c r="FO292" i="1" l="1"/>
  <c r="FO291" i="1"/>
  <c r="FO293" i="1"/>
  <c r="FO256" i="1"/>
  <c r="FP255" i="1" s="1"/>
  <c r="FO283" i="1"/>
  <c r="FO322" i="1"/>
  <c r="FO237" i="1"/>
  <c r="FO318" i="1"/>
  <c r="FO317" i="1"/>
  <c r="FO319" i="1"/>
  <c r="FO320" i="1"/>
  <c r="FO168" i="1"/>
  <c r="FO243" i="1"/>
  <c r="FO321" i="1"/>
  <c r="FO235" i="1"/>
  <c r="FO153" i="1"/>
  <c r="FO147" i="1"/>
  <c r="FO236" i="1"/>
  <c r="FO149" i="1"/>
  <c r="FO166" i="1"/>
  <c r="FO239" i="1"/>
  <c r="FO177" i="1"/>
  <c r="FO241" i="1"/>
  <c r="FO234" i="1"/>
  <c r="FO193" i="1"/>
  <c r="FO300" i="1"/>
  <c r="FO207" i="1"/>
  <c r="FO163" i="1"/>
  <c r="FO136" i="1"/>
  <c r="FO245" i="1"/>
  <c r="FO247" i="1"/>
  <c r="FO138" i="1"/>
  <c r="FO199" i="1"/>
  <c r="FO154" i="1"/>
  <c r="FO315" i="1"/>
  <c r="FO209" i="1"/>
  <c r="FO189" i="1"/>
  <c r="FO278" i="1"/>
  <c r="FO196" i="1"/>
  <c r="FO238" i="1"/>
  <c r="FO141" i="1"/>
  <c r="FO274" i="1"/>
  <c r="FO205" i="1"/>
  <c r="FO259" i="1"/>
  <c r="FO309" i="1"/>
  <c r="FO198" i="1"/>
  <c r="FO285" i="1"/>
  <c r="FO229" i="1"/>
  <c r="FO305" i="1"/>
  <c r="FO298" i="1"/>
  <c r="FO257" i="1"/>
  <c r="FO155" i="1"/>
  <c r="FO258" i="1"/>
  <c r="FO276" i="1"/>
  <c r="FO261" i="1"/>
  <c r="FO307" i="1"/>
  <c r="FO268" i="1"/>
  <c r="FO304" i="1"/>
  <c r="FO270" i="1"/>
  <c r="FO273" i="1"/>
  <c r="FO227" i="1"/>
  <c r="FO265" i="1"/>
  <c r="FO225" i="1"/>
  <c r="FO223" i="1"/>
  <c r="FO280" i="1"/>
  <c r="FO311" i="1"/>
  <c r="FO313" i="1"/>
  <c r="FO203" i="1"/>
  <c r="FO297" i="1"/>
  <c r="FO271" i="1"/>
  <c r="FO287" i="1"/>
  <c r="FO244" i="1"/>
  <c r="FO289" i="1"/>
  <c r="FO272" i="1"/>
  <c r="FO144" i="1"/>
  <c r="FO214" i="1"/>
  <c r="FO179" i="1"/>
  <c r="FO195" i="1"/>
  <c r="FO161" i="1"/>
  <c r="FO296" i="1"/>
  <c r="FO146" i="1"/>
  <c r="FO201" i="1"/>
  <c r="FO286" i="1"/>
  <c r="FO186" i="1"/>
  <c r="FO250" i="1"/>
  <c r="FO212" i="1"/>
  <c r="FO169" i="1"/>
  <c r="FO206" i="1"/>
  <c r="FO295" i="1"/>
  <c r="FO204" i="1"/>
  <c r="FO145" i="1"/>
  <c r="FO312" i="1"/>
  <c r="FO294" i="1"/>
  <c r="FO216" i="1"/>
  <c r="FO167" i="1"/>
  <c r="FO240" i="1"/>
  <c r="FO165" i="1"/>
  <c r="FO242" i="1"/>
  <c r="FO191" i="1"/>
  <c r="FO220" i="1"/>
  <c r="FO174" i="1"/>
  <c r="FO176" i="1"/>
  <c r="FO314" i="1"/>
  <c r="FO182" i="1"/>
  <c r="FO137" i="1"/>
  <c r="FO188" i="1"/>
  <c r="FO171" i="1"/>
  <c r="FO230" i="1"/>
  <c r="FO202" i="1"/>
  <c r="FO151" i="1"/>
  <c r="FO152" i="1"/>
  <c r="FO246" i="1"/>
  <c r="FO252" i="1"/>
  <c r="FO253" i="1"/>
  <c r="FO139" i="1"/>
  <c r="FO190" i="1"/>
  <c r="FO224" i="1"/>
  <c r="FO217" i="1"/>
  <c r="FO302" i="1"/>
  <c r="FO303" i="1"/>
  <c r="FO215" i="1"/>
  <c r="FO308" i="1"/>
  <c r="FO301" i="1"/>
  <c r="FO248" i="1"/>
  <c r="FO299" i="1"/>
  <c r="FO157" i="1"/>
  <c r="FO156" i="1"/>
  <c r="FO180" i="1"/>
  <c r="FO262" i="1"/>
  <c r="FO263" i="1"/>
  <c r="FO181" i="1"/>
  <c r="FO251" i="1"/>
  <c r="FO148" i="1"/>
  <c r="FO232" i="1"/>
  <c r="FO233" i="1"/>
  <c r="FO226" i="1"/>
  <c r="FO310" i="1"/>
  <c r="FO142" i="1"/>
  <c r="FO228" i="1"/>
  <c r="FO158" i="1"/>
  <c r="FO197" i="1"/>
  <c r="FO219" i="1"/>
  <c r="FO231" i="1"/>
  <c r="FO192" i="1"/>
  <c r="FO213" i="1"/>
  <c r="FO266" i="1"/>
  <c r="FO173" i="1"/>
  <c r="FO143" i="1"/>
  <c r="FO185" i="1"/>
  <c r="FO160" i="1"/>
  <c r="FO150" i="1"/>
  <c r="FO279" i="1"/>
  <c r="FO281" i="1"/>
  <c r="FO290" i="1"/>
  <c r="FO264" i="1"/>
  <c r="FO140" i="1"/>
  <c r="FO159" i="1"/>
  <c r="I40" i="25"/>
  <c r="J39" i="25"/>
  <c r="FO282" i="1"/>
  <c r="FO218" i="1"/>
  <c r="FO269" i="1"/>
  <c r="FO249" i="1"/>
  <c r="FO275" i="1"/>
  <c r="FO135" i="1"/>
  <c r="FO306" i="1"/>
  <c r="FO260" i="1"/>
  <c r="FO178" i="1"/>
  <c r="FO183" i="1"/>
  <c r="FO277" i="1"/>
  <c r="FO184" i="1"/>
  <c r="FO222" i="1"/>
  <c r="FO194" i="1"/>
  <c r="FO284" i="1"/>
  <c r="FP292" i="1"/>
  <c r="FO221" i="1"/>
  <c r="FO172" i="1"/>
  <c r="FO162" i="1"/>
  <c r="FO208" i="1"/>
  <c r="FO210" i="1"/>
  <c r="FO200" i="1"/>
  <c r="FO175" i="1"/>
  <c r="FO187" i="1"/>
  <c r="FO288" i="1"/>
  <c r="FO211" i="1"/>
  <c r="FO267" i="1"/>
  <c r="FO170" i="1"/>
  <c r="FO164" i="1"/>
  <c r="FO316" i="1"/>
  <c r="FP256" i="1" l="1"/>
  <c r="FP284" i="1"/>
  <c r="FP170" i="1"/>
  <c r="FP318" i="1"/>
  <c r="FP322" i="1"/>
  <c r="FP319" i="1"/>
  <c r="FP237" i="1"/>
  <c r="FP147" i="1"/>
  <c r="FP154" i="1"/>
  <c r="FP316" i="1"/>
  <c r="FP208" i="1"/>
  <c r="FP260" i="1"/>
  <c r="FP167" i="1"/>
  <c r="FP162" i="1"/>
  <c r="FP137" i="1"/>
  <c r="FP240" i="1"/>
  <c r="FP223" i="1"/>
  <c r="FP135" i="1"/>
  <c r="FP206" i="1"/>
  <c r="FP236" i="1"/>
  <c r="FP321" i="1"/>
  <c r="FP235" i="1"/>
  <c r="FP320" i="1"/>
  <c r="FP238" i="1"/>
  <c r="FP270" i="1"/>
  <c r="FP257" i="1"/>
  <c r="FP242" i="1"/>
  <c r="FP226" i="1"/>
  <c r="FP246" i="1"/>
  <c r="FP197" i="1"/>
  <c r="FP244" i="1"/>
  <c r="FP187" i="1"/>
  <c r="FP299" i="1"/>
  <c r="FP175" i="1"/>
  <c r="FP290" i="1"/>
  <c r="FP155" i="1"/>
  <c r="FP153" i="1"/>
  <c r="FP258" i="1"/>
  <c r="FP204" i="1"/>
  <c r="FP306" i="1"/>
  <c r="FP213" i="1"/>
  <c r="FP308" i="1"/>
  <c r="FP296" i="1"/>
  <c r="FP249" i="1"/>
  <c r="FP277" i="1"/>
  <c r="FP228" i="1"/>
  <c r="FP140" i="1"/>
  <c r="FP273" i="1"/>
  <c r="FP245" i="1"/>
  <c r="FP310" i="1"/>
  <c r="FP230" i="1"/>
  <c r="FP229" i="1"/>
  <c r="FP166" i="1"/>
  <c r="FP200" i="1"/>
  <c r="FP243" i="1"/>
  <c r="FP279" i="1"/>
  <c r="FP196" i="1"/>
  <c r="FP241" i="1"/>
  <c r="FP189" i="1"/>
  <c r="FP312" i="1"/>
  <c r="FP272" i="1"/>
  <c r="FP178" i="1"/>
  <c r="FP311" i="1"/>
  <c r="FP194" i="1"/>
  <c r="FP313" i="1"/>
  <c r="FP297" i="1"/>
  <c r="FP288" i="1"/>
  <c r="FP192" i="1"/>
  <c r="FP172" i="1"/>
  <c r="FP300" i="1"/>
  <c r="FP203" i="1"/>
  <c r="FP150" i="1"/>
  <c r="FP202" i="1"/>
  <c r="FP205" i="1"/>
  <c r="FP271" i="1"/>
  <c r="FP164" i="1"/>
  <c r="FP216" i="1"/>
  <c r="FP145" i="1"/>
  <c r="FP286" i="1"/>
  <c r="FP218" i="1"/>
  <c r="FP146" i="1"/>
  <c r="FP264" i="1"/>
  <c r="FP314" i="1"/>
  <c r="FP267" i="1"/>
  <c r="FP207" i="1"/>
  <c r="FP285" i="1"/>
  <c r="FP214" i="1"/>
  <c r="FP184" i="1"/>
  <c r="FP298" i="1"/>
  <c r="FP276" i="1"/>
  <c r="FP227" i="1"/>
  <c r="FP190" i="1"/>
  <c r="FP239" i="1"/>
  <c r="FP303" i="1"/>
  <c r="FP251" i="1"/>
  <c r="FP295" i="1"/>
  <c r="FP294" i="1"/>
  <c r="FP301" i="1"/>
  <c r="FP210" i="1"/>
  <c r="FP168" i="1"/>
  <c r="FP247" i="1"/>
  <c r="FP138" i="1"/>
  <c r="FP198" i="1"/>
  <c r="FP215" i="1"/>
  <c r="FP293" i="1"/>
  <c r="FP161" i="1"/>
  <c r="FP152" i="1"/>
  <c r="FP176" i="1"/>
  <c r="FP160" i="1"/>
  <c r="FP174" i="1"/>
  <c r="FP278" i="1"/>
  <c r="FP142" i="1"/>
  <c r="FP157" i="1"/>
  <c r="FP163" i="1"/>
  <c r="FP191" i="1"/>
  <c r="FP222" i="1"/>
  <c r="FP181" i="1"/>
  <c r="FP199" i="1"/>
  <c r="FP158" i="1"/>
  <c r="FP224" i="1"/>
  <c r="FP225" i="1"/>
  <c r="FP211" i="1"/>
  <c r="FP209" i="1"/>
  <c r="FP231" i="1"/>
  <c r="FP219" i="1"/>
  <c r="FP263" i="1"/>
  <c r="FP193" i="1"/>
  <c r="FP151" i="1"/>
  <c r="FP261" i="1"/>
  <c r="FP233" i="1"/>
  <c r="FP234" i="1"/>
  <c r="FP232" i="1"/>
  <c r="FP275" i="1"/>
  <c r="FP274" i="1"/>
  <c r="FP283" i="1"/>
  <c r="FP282" i="1"/>
  <c r="FP143" i="1"/>
  <c r="FP144" i="1"/>
  <c r="FP317" i="1"/>
  <c r="FP182" i="1"/>
  <c r="FP262" i="1"/>
  <c r="FP179" i="1"/>
  <c r="FP287" i="1"/>
  <c r="FP177" i="1"/>
  <c r="FP159" i="1"/>
  <c r="FP185" i="1"/>
  <c r="FP315" i="1"/>
  <c r="FP169" i="1"/>
  <c r="FQ169" i="1" s="1"/>
  <c r="FP291" i="1"/>
  <c r="FP139" i="1"/>
  <c r="FP186" i="1"/>
  <c r="FP250" i="1"/>
  <c r="FP305" i="1"/>
  <c r="FP220" i="1"/>
  <c r="FP221" i="1"/>
  <c r="FP309" i="1"/>
  <c r="FP183" i="1"/>
  <c r="FP259" i="1"/>
  <c r="FQ259" i="1" s="1"/>
  <c r="FP173" i="1"/>
  <c r="FP280" i="1"/>
  <c r="FP307" i="1"/>
  <c r="FP149" i="1"/>
  <c r="FP148" i="1"/>
  <c r="FP180" i="1"/>
  <c r="FP304" i="1"/>
  <c r="FP302" i="1"/>
  <c r="FP253" i="1"/>
  <c r="FP254" i="1"/>
  <c r="FP289" i="1"/>
  <c r="FP269" i="1"/>
  <c r="FP281" i="1"/>
  <c r="FP266" i="1"/>
  <c r="FP165" i="1"/>
  <c r="FP195" i="1"/>
  <c r="FP248" i="1"/>
  <c r="FP217" i="1"/>
  <c r="FP252" i="1"/>
  <c r="FP171" i="1"/>
  <c r="FP188" i="1"/>
  <c r="J40" i="25"/>
  <c r="I41" i="25"/>
  <c r="FP136" i="1"/>
  <c r="FQ135" i="1" s="1"/>
  <c r="FP141" i="1"/>
  <c r="FP268" i="1"/>
  <c r="FP201" i="1"/>
  <c r="FP265" i="1"/>
  <c r="FP212" i="1"/>
  <c r="FP156" i="1"/>
  <c r="FQ256" i="1" l="1"/>
  <c r="FQ207" i="1"/>
  <c r="FQ319" i="1"/>
  <c r="FQ153" i="1"/>
  <c r="FQ237" i="1"/>
  <c r="FQ236" i="1"/>
  <c r="FQ320" i="1"/>
  <c r="FQ322" i="1"/>
  <c r="FQ241" i="1"/>
  <c r="FQ243" i="1"/>
  <c r="FQ321" i="1"/>
  <c r="FQ188" i="1"/>
  <c r="FQ257" i="1"/>
  <c r="FQ154" i="1"/>
  <c r="FQ313" i="1"/>
  <c r="FQ245" i="1"/>
  <c r="FQ297" i="1"/>
  <c r="FQ205" i="1"/>
  <c r="FQ298" i="1"/>
  <c r="FQ197" i="1"/>
  <c r="FQ312" i="1"/>
  <c r="FQ246" i="1"/>
  <c r="FQ244" i="1"/>
  <c r="FQ291" i="1"/>
  <c r="FQ309" i="1"/>
  <c r="FQ139" i="1"/>
  <c r="FQ242" i="1"/>
  <c r="FQ307" i="1"/>
  <c r="FQ198" i="1"/>
  <c r="FQ195" i="1"/>
  <c r="FQ302" i="1"/>
  <c r="FQ228" i="1"/>
  <c r="FQ171" i="1"/>
  <c r="FQ229" i="1"/>
  <c r="FQ156" i="1"/>
  <c r="FQ177" i="1"/>
  <c r="FQ190" i="1"/>
  <c r="FQ227" i="1"/>
  <c r="FQ163" i="1"/>
  <c r="FQ167" i="1"/>
  <c r="FQ272" i="1"/>
  <c r="FQ165" i="1"/>
  <c r="FQ175" i="1"/>
  <c r="FQ146" i="1"/>
  <c r="FQ284" i="1"/>
  <c r="FQ193" i="1"/>
  <c r="FQ278" i="1"/>
  <c r="FQ300" i="1"/>
  <c r="FQ212" i="1"/>
  <c r="FQ203" i="1"/>
  <c r="FQ250" i="1"/>
  <c r="FQ315" i="1"/>
  <c r="FQ260" i="1"/>
  <c r="FQ141" i="1"/>
  <c r="FQ271" i="1"/>
  <c r="FQ240" i="1"/>
  <c r="FQ311" i="1"/>
  <c r="FQ226" i="1"/>
  <c r="FQ299" i="1"/>
  <c r="FQ289" i="1"/>
  <c r="FQ200" i="1"/>
  <c r="FQ279" i="1"/>
  <c r="FQ173" i="1"/>
  <c r="FQ248" i="1"/>
  <c r="FQ206" i="1"/>
  <c r="FQ215" i="1"/>
  <c r="FQ204" i="1"/>
  <c r="FQ285" i="1"/>
  <c r="FQ194" i="1"/>
  <c r="FQ162" i="1"/>
  <c r="FQ217" i="1"/>
  <c r="FQ264" i="1"/>
  <c r="FQ277" i="1"/>
  <c r="FQ301" i="1"/>
  <c r="FQ214" i="1"/>
  <c r="FQ209" i="1"/>
  <c r="FQ293" i="1"/>
  <c r="FQ275" i="1"/>
  <c r="FQ148" i="1"/>
  <c r="FQ314" i="1"/>
  <c r="FQ191" i="1"/>
  <c r="FQ252" i="1"/>
  <c r="FQ262" i="1"/>
  <c r="FQ151" i="1"/>
  <c r="FQ223" i="1"/>
  <c r="FQ295" i="1"/>
  <c r="FQ266" i="1"/>
  <c r="FQ178" i="1"/>
  <c r="FQ239" i="1"/>
  <c r="FQ238" i="1"/>
  <c r="FQ183" i="1"/>
  <c r="FQ186" i="1"/>
  <c r="FQ181" i="1"/>
  <c r="FQ174" i="1"/>
  <c r="FQ294" i="1"/>
  <c r="FQ296" i="1"/>
  <c r="FQ268" i="1"/>
  <c r="FQ305" i="1"/>
  <c r="FQ225" i="1"/>
  <c r="FQ159" i="1"/>
  <c r="FQ140" i="1"/>
  <c r="FQ199" i="1"/>
  <c r="FQ179" i="1"/>
  <c r="FQ280" i="1"/>
  <c r="FQ303" i="1"/>
  <c r="FQ282" i="1"/>
  <c r="FQ213" i="1"/>
  <c r="FQ142" i="1"/>
  <c r="FQ233" i="1"/>
  <c r="FQ216" i="1"/>
  <c r="FQ170" i="1"/>
  <c r="FQ221" i="1"/>
  <c r="FQ231" i="1"/>
  <c r="FQ306" i="1"/>
  <c r="FQ143" i="1"/>
  <c r="FQ161" i="1"/>
  <c r="FQ249" i="1"/>
  <c r="FQ149" i="1"/>
  <c r="FQ160" i="1"/>
  <c r="FQ155" i="1"/>
  <c r="FQ208" i="1"/>
  <c r="FQ276" i="1"/>
  <c r="FQ254" i="1"/>
  <c r="FQ255" i="1"/>
  <c r="FQ220" i="1"/>
  <c r="FQ234" i="1"/>
  <c r="FQ235" i="1"/>
  <c r="FQ150" i="1"/>
  <c r="FQ211" i="1"/>
  <c r="FQ158" i="1"/>
  <c r="FQ251" i="1"/>
  <c r="FQ253" i="1"/>
  <c r="FQ267" i="1"/>
  <c r="FQ182" i="1"/>
  <c r="FQ263" i="1"/>
  <c r="FQ192" i="1"/>
  <c r="FQ230" i="1"/>
  <c r="FQ265" i="1"/>
  <c r="I42" i="25"/>
  <c r="J41" i="25"/>
  <c r="FQ147" i="1"/>
  <c r="FQ157" i="1"/>
  <c r="FQ166" i="1"/>
  <c r="FQ283" i="1"/>
  <c r="FQ152" i="1"/>
  <c r="FQ168" i="1"/>
  <c r="FQ201" i="1"/>
  <c r="FQ202" i="1"/>
  <c r="FQ281" i="1"/>
  <c r="FQ269" i="1"/>
  <c r="FQ304" i="1"/>
  <c r="FQ258" i="1"/>
  <c r="FR258" i="1" s="1"/>
  <c r="FQ317" i="1"/>
  <c r="FQ318" i="1"/>
  <c r="FQ274" i="1"/>
  <c r="FQ273" i="1"/>
  <c r="FQ232" i="1"/>
  <c r="FQ172" i="1"/>
  <c r="FQ310" i="1"/>
  <c r="FQ218" i="1"/>
  <c r="FQ222" i="1"/>
  <c r="FQ270" i="1"/>
  <c r="FQ136" i="1"/>
  <c r="FQ137" i="1"/>
  <c r="FQ210" i="1"/>
  <c r="FQ180" i="1"/>
  <c r="FQ247" i="1"/>
  <c r="FQ164" i="1"/>
  <c r="FQ185" i="1"/>
  <c r="FQ196" i="1"/>
  <c r="FQ287" i="1"/>
  <c r="FQ286" i="1"/>
  <c r="FQ144" i="1"/>
  <c r="FQ145" i="1"/>
  <c r="FQ261" i="1"/>
  <c r="FQ138" i="1"/>
  <c r="FQ184" i="1"/>
  <c r="FQ224" i="1"/>
  <c r="FQ316" i="1"/>
  <c r="FQ187" i="1"/>
  <c r="FQ290" i="1"/>
  <c r="FQ288" i="1"/>
  <c r="FQ176" i="1"/>
  <c r="FQ219" i="1"/>
  <c r="FQ292" i="1"/>
  <c r="FQ308" i="1"/>
  <c r="FQ189" i="1"/>
  <c r="FR168" i="1" l="1"/>
  <c r="FR320" i="1"/>
  <c r="FR242" i="1"/>
  <c r="FR189" i="1"/>
  <c r="FR245" i="1"/>
  <c r="FR321" i="1"/>
  <c r="FS322" i="1" s="1"/>
  <c r="FR196" i="1"/>
  <c r="FR322" i="1"/>
  <c r="FR155" i="1"/>
  <c r="FR204" i="1"/>
  <c r="FR206" i="1"/>
  <c r="FR244" i="1"/>
  <c r="FR292" i="1"/>
  <c r="FR312" i="1"/>
  <c r="FR198" i="1"/>
  <c r="FR228" i="1"/>
  <c r="FR308" i="1"/>
  <c r="FR247" i="1"/>
  <c r="FR227" i="1"/>
  <c r="FR241" i="1"/>
  <c r="FR243" i="1"/>
  <c r="FR300" i="1"/>
  <c r="FR226" i="1"/>
  <c r="FR302" i="1"/>
  <c r="FR170" i="1"/>
  <c r="FR176" i="1"/>
  <c r="FR147" i="1"/>
  <c r="FR146" i="1"/>
  <c r="FR154" i="1"/>
  <c r="FR299" i="1"/>
  <c r="FR301" i="1"/>
  <c r="FR194" i="1"/>
  <c r="FR187" i="1"/>
  <c r="FR279" i="1"/>
  <c r="FR294" i="1"/>
  <c r="FR174" i="1"/>
  <c r="FR278" i="1"/>
  <c r="FR140" i="1"/>
  <c r="FR314" i="1"/>
  <c r="FR298" i="1"/>
  <c r="FR249" i="1"/>
  <c r="FR304" i="1"/>
  <c r="FR283" i="1"/>
  <c r="FR230" i="1"/>
  <c r="FR193" i="1"/>
  <c r="FR285" i="1"/>
  <c r="FR210" i="1"/>
  <c r="FR172" i="1"/>
  <c r="FR276" i="1"/>
  <c r="FR224" i="1"/>
  <c r="FR240" i="1"/>
  <c r="FR182" i="1"/>
  <c r="FR267" i="1"/>
  <c r="FR313" i="1"/>
  <c r="FR161" i="1"/>
  <c r="FR180" i="1"/>
  <c r="FR265" i="1"/>
  <c r="FR232" i="1"/>
  <c r="FR215" i="1"/>
  <c r="FR205" i="1"/>
  <c r="FR178" i="1"/>
  <c r="FR281" i="1"/>
  <c r="FR288" i="1"/>
  <c r="FR261" i="1"/>
  <c r="FR222" i="1"/>
  <c r="FR263" i="1"/>
  <c r="FR208" i="1"/>
  <c r="FR162" i="1"/>
  <c r="FR219" i="1"/>
  <c r="FR213" i="1"/>
  <c r="FR251" i="1"/>
  <c r="FR216" i="1"/>
  <c r="FR246" i="1"/>
  <c r="FR239" i="1"/>
  <c r="FR183" i="1"/>
  <c r="FR275" i="1"/>
  <c r="FR199" i="1"/>
  <c r="FR151" i="1"/>
  <c r="FR141" i="1"/>
  <c r="FR250" i="1"/>
  <c r="FR212" i="1"/>
  <c r="FR214" i="1"/>
  <c r="FR277" i="1"/>
  <c r="FR148" i="1"/>
  <c r="FR306" i="1"/>
  <c r="FR144" i="1"/>
  <c r="FR201" i="1"/>
  <c r="FR316" i="1"/>
  <c r="FR160" i="1"/>
  <c r="FR143" i="1"/>
  <c r="FR296" i="1"/>
  <c r="FR221" i="1"/>
  <c r="FR234" i="1"/>
  <c r="FR237" i="1"/>
  <c r="FR238" i="1"/>
  <c r="FR295" i="1"/>
  <c r="FR270" i="1"/>
  <c r="FR253" i="1"/>
  <c r="FR142" i="1"/>
  <c r="FR297" i="1"/>
  <c r="FR309" i="1"/>
  <c r="FR248" i="1"/>
  <c r="FR138" i="1"/>
  <c r="FR185" i="1"/>
  <c r="FR273" i="1"/>
  <c r="FR173" i="1"/>
  <c r="FR231" i="1"/>
  <c r="FR207" i="1"/>
  <c r="FR158" i="1"/>
  <c r="FR150" i="1"/>
  <c r="FR289" i="1"/>
  <c r="FR290" i="1"/>
  <c r="FR257" i="1"/>
  <c r="FR266" i="1"/>
  <c r="FR139" i="1"/>
  <c r="FR179" i="1"/>
  <c r="FR136" i="1"/>
  <c r="FR318" i="1"/>
  <c r="FR319" i="1"/>
  <c r="FR200" i="1"/>
  <c r="FR271" i="1"/>
  <c r="FR260" i="1"/>
  <c r="FR293" i="1"/>
  <c r="FR169" i="1"/>
  <c r="FR291" i="1"/>
  <c r="FR156" i="1"/>
  <c r="FR259" i="1"/>
  <c r="FR157" i="1"/>
  <c r="FR164" i="1"/>
  <c r="FR163" i="1"/>
  <c r="FR268" i="1"/>
  <c r="FR225" i="1"/>
  <c r="FR317" i="1"/>
  <c r="FR152" i="1"/>
  <c r="FR153" i="1"/>
  <c r="FR209" i="1"/>
  <c r="FR305" i="1"/>
  <c r="FR220" i="1"/>
  <c r="FR149" i="1"/>
  <c r="I43" i="25"/>
  <c r="J42" i="25"/>
  <c r="FR137" i="1"/>
  <c r="FR274" i="1"/>
  <c r="FR211" i="1"/>
  <c r="FR145" i="1"/>
  <c r="FR217" i="1"/>
  <c r="FR218" i="1"/>
  <c r="FR190" i="1"/>
  <c r="FR269" i="1"/>
  <c r="FR135" i="1"/>
  <c r="FR223" i="1"/>
  <c r="FR303" i="1"/>
  <c r="FR233" i="1"/>
  <c r="FR284" i="1"/>
  <c r="FR177" i="1"/>
  <c r="FR235" i="1"/>
  <c r="FR236" i="1"/>
  <c r="FR280" i="1"/>
  <c r="FR307" i="1"/>
  <c r="FR252" i="1"/>
  <c r="FR262" i="1"/>
  <c r="FR188" i="1"/>
  <c r="FR310" i="1"/>
  <c r="FR311" i="1"/>
  <c r="FR286" i="1"/>
  <c r="FR264" i="1"/>
  <c r="FR272" i="1"/>
  <c r="FR195" i="1"/>
  <c r="FR282" i="1"/>
  <c r="FR175" i="1"/>
  <c r="FR229" i="1"/>
  <c r="FR255" i="1"/>
  <c r="FR256" i="1"/>
  <c r="FR197" i="1"/>
  <c r="FR181" i="1"/>
  <c r="FR186" i="1"/>
  <c r="FR184" i="1"/>
  <c r="FR287" i="1"/>
  <c r="FR165" i="1"/>
  <c r="FR315" i="1"/>
  <c r="FR202" i="1"/>
  <c r="FR203" i="1"/>
  <c r="FR166" i="1"/>
  <c r="FR167" i="1"/>
  <c r="FR192" i="1"/>
  <c r="FR191" i="1"/>
  <c r="FR254" i="1"/>
  <c r="FR159" i="1"/>
  <c r="FR171" i="1"/>
  <c r="FS244" i="1" l="1"/>
  <c r="FS321" i="1"/>
  <c r="FT322" i="1" s="1"/>
  <c r="FS246" i="1"/>
  <c r="FS171" i="1"/>
  <c r="FS206" i="1"/>
  <c r="FS205" i="1"/>
  <c r="FS243" i="1"/>
  <c r="FS248" i="1"/>
  <c r="FS188" i="1"/>
  <c r="FS227" i="1"/>
  <c r="FS300" i="1"/>
  <c r="FS242" i="1"/>
  <c r="FS145" i="1"/>
  <c r="FS162" i="1"/>
  <c r="FS161" i="1"/>
  <c r="FS313" i="1"/>
  <c r="FS301" i="1"/>
  <c r="FS175" i="1"/>
  <c r="FS181" i="1"/>
  <c r="FS173" i="1"/>
  <c r="FS240" i="1"/>
  <c r="FS241" i="1"/>
  <c r="FS299" i="1"/>
  <c r="FS147" i="1"/>
  <c r="FS252" i="1"/>
  <c r="FS155" i="1"/>
  <c r="FS295" i="1"/>
  <c r="FS249" i="1"/>
  <c r="FS186" i="1"/>
  <c r="FS179" i="1"/>
  <c r="FS307" i="1"/>
  <c r="FS151" i="1"/>
  <c r="FS278" i="1"/>
  <c r="FS245" i="1"/>
  <c r="FS262" i="1"/>
  <c r="FS264" i="1"/>
  <c r="FS233" i="1"/>
  <c r="FS293" i="1"/>
  <c r="FS303" i="1"/>
  <c r="FS211" i="1"/>
  <c r="FS231" i="1"/>
  <c r="FS199" i="1"/>
  <c r="FS315" i="1"/>
  <c r="FS223" i="1"/>
  <c r="FS266" i="1"/>
  <c r="FS220" i="1"/>
  <c r="FS280" i="1"/>
  <c r="FS284" i="1"/>
  <c r="FS272" i="1"/>
  <c r="FS309" i="1"/>
  <c r="FS267" i="1"/>
  <c r="FS274" i="1"/>
  <c r="FS200" i="1"/>
  <c r="FS142" i="1"/>
  <c r="FS213" i="1"/>
  <c r="FS201" i="1"/>
  <c r="FS208" i="1"/>
  <c r="FS149" i="1"/>
  <c r="FS250" i="1"/>
  <c r="FS144" i="1"/>
  <c r="FS135" i="1"/>
  <c r="FS239" i="1"/>
  <c r="FS269" i="1"/>
  <c r="FS215" i="1"/>
  <c r="FS207" i="1"/>
  <c r="FT207" i="1" s="1"/>
  <c r="FS214" i="1"/>
  <c r="FS159" i="1"/>
  <c r="FS209" i="1"/>
  <c r="FS210" i="1"/>
  <c r="FS247" i="1"/>
  <c r="FS221" i="1"/>
  <c r="FS238" i="1"/>
  <c r="FS137" i="1"/>
  <c r="FS258" i="1"/>
  <c r="FS277" i="1"/>
  <c r="FS184" i="1"/>
  <c r="FS276" i="1"/>
  <c r="FS256" i="1"/>
  <c r="FS296" i="1"/>
  <c r="FS217" i="1"/>
  <c r="FS165" i="1"/>
  <c r="FS143" i="1"/>
  <c r="FS259" i="1"/>
  <c r="FS254" i="1"/>
  <c r="FS224" i="1"/>
  <c r="FS294" i="1"/>
  <c r="FS290" i="1"/>
  <c r="FS167" i="1"/>
  <c r="FS234" i="1"/>
  <c r="FS141" i="1"/>
  <c r="FS153" i="1"/>
  <c r="FS182" i="1"/>
  <c r="FS317" i="1"/>
  <c r="FS298" i="1"/>
  <c r="FS297" i="1"/>
  <c r="FS203" i="1"/>
  <c r="FS270" i="1"/>
  <c r="FS222" i="1"/>
  <c r="FS316" i="1"/>
  <c r="FS154" i="1"/>
  <c r="FS304" i="1"/>
  <c r="FS163" i="1"/>
  <c r="FS192" i="1"/>
  <c r="FS292" i="1"/>
  <c r="FS138" i="1"/>
  <c r="FS302" i="1"/>
  <c r="FS308" i="1"/>
  <c r="FS146" i="1"/>
  <c r="FS157" i="1"/>
  <c r="FS251" i="1"/>
  <c r="FS195" i="1"/>
  <c r="FS194" i="1"/>
  <c r="FS177" i="1"/>
  <c r="FS178" i="1"/>
  <c r="FS218" i="1"/>
  <c r="FS318" i="1"/>
  <c r="FS257" i="1"/>
  <c r="FS158" i="1"/>
  <c r="FT296" i="1"/>
  <c r="FS305" i="1"/>
  <c r="FS306" i="1"/>
  <c r="FS169" i="1"/>
  <c r="FS170" i="1"/>
  <c r="FS166" i="1"/>
  <c r="FS286" i="1"/>
  <c r="FS287" i="1"/>
  <c r="FS255" i="1"/>
  <c r="FS196" i="1"/>
  <c r="FS273" i="1"/>
  <c r="FS263" i="1"/>
  <c r="FS225" i="1"/>
  <c r="FS226" i="1"/>
  <c r="FS136" i="1"/>
  <c r="FS289" i="1"/>
  <c r="I44" i="25"/>
  <c r="J43" i="25"/>
  <c r="FS168" i="1"/>
  <c r="FS229" i="1"/>
  <c r="FS228" i="1"/>
  <c r="FS265" i="1"/>
  <c r="FS268" i="1"/>
  <c r="FS204" i="1"/>
  <c r="FS261" i="1"/>
  <c r="FS260" i="1"/>
  <c r="FS279" i="1"/>
  <c r="FS160" i="1"/>
  <c r="FS187" i="1"/>
  <c r="FS212" i="1"/>
  <c r="FS271" i="1"/>
  <c r="FS185" i="1"/>
  <c r="FS275" i="1"/>
  <c r="FS202" i="1"/>
  <c r="FS176" i="1"/>
  <c r="FS253" i="1"/>
  <c r="FS172" i="1"/>
  <c r="FT172" i="1" s="1"/>
  <c r="FS310" i="1"/>
  <c r="FS164" i="1"/>
  <c r="FS148" i="1"/>
  <c r="FS156" i="1"/>
  <c r="FS174" i="1"/>
  <c r="FS197" i="1"/>
  <c r="FS198" i="1"/>
  <c r="FS283" i="1"/>
  <c r="FS282" i="1"/>
  <c r="FS314" i="1"/>
  <c r="FS236" i="1"/>
  <c r="FS237" i="1"/>
  <c r="FS152" i="1"/>
  <c r="FS216" i="1"/>
  <c r="FS291" i="1"/>
  <c r="FS139" i="1"/>
  <c r="FS140" i="1"/>
  <c r="FS311" i="1"/>
  <c r="FS312" i="1"/>
  <c r="FS232" i="1"/>
  <c r="FS180" i="1"/>
  <c r="FS230" i="1"/>
  <c r="FS219" i="1"/>
  <c r="FS281" i="1"/>
  <c r="FS235" i="1"/>
  <c r="FS191" i="1"/>
  <c r="FS190" i="1"/>
  <c r="FS193" i="1"/>
  <c r="FS288" i="1"/>
  <c r="FS285" i="1"/>
  <c r="FS150" i="1"/>
  <c r="FS319" i="1"/>
  <c r="FS320" i="1"/>
  <c r="FS189" i="1"/>
  <c r="FS183" i="1"/>
  <c r="FT244" i="1" l="1"/>
  <c r="FT245" i="1"/>
  <c r="FT174" i="1"/>
  <c r="FT247" i="1"/>
  <c r="FT150" i="1"/>
  <c r="FT243" i="1"/>
  <c r="FU244" i="1" s="1"/>
  <c r="FT240" i="1"/>
  <c r="FT199" i="1"/>
  <c r="FT187" i="1"/>
  <c r="FT241" i="1"/>
  <c r="FT242" i="1"/>
  <c r="FT162" i="1"/>
  <c r="FT180" i="1"/>
  <c r="FT300" i="1"/>
  <c r="FT156" i="1"/>
  <c r="FT206" i="1"/>
  <c r="FT249" i="1"/>
  <c r="FT232" i="1"/>
  <c r="FT284" i="1"/>
  <c r="FT146" i="1"/>
  <c r="FT308" i="1"/>
  <c r="FT148" i="1"/>
  <c r="FT265" i="1"/>
  <c r="FT136" i="1"/>
  <c r="FT189" i="1"/>
  <c r="FT314" i="1"/>
  <c r="FT251" i="1"/>
  <c r="FT160" i="1"/>
  <c r="FT263" i="1"/>
  <c r="FT266" i="1"/>
  <c r="FT281" i="1"/>
  <c r="FT279" i="1"/>
  <c r="FT302" i="1"/>
  <c r="FT142" i="1"/>
  <c r="FT144" i="1"/>
  <c r="FT143" i="1"/>
  <c r="FT204" i="1"/>
  <c r="FT166" i="1"/>
  <c r="FT200" i="1"/>
  <c r="FT214" i="1"/>
  <c r="FT135" i="1"/>
  <c r="FT271" i="1"/>
  <c r="FT216" i="1"/>
  <c r="FT212" i="1"/>
  <c r="FT303" i="1"/>
  <c r="FT295" i="1"/>
  <c r="FT246" i="1"/>
  <c r="FU246" i="1" s="1"/>
  <c r="FT248" i="1"/>
  <c r="FT277" i="1"/>
  <c r="FT209" i="1"/>
  <c r="FT268" i="1"/>
  <c r="FT202" i="1"/>
  <c r="FT239" i="1"/>
  <c r="FT275" i="1"/>
  <c r="FT208" i="1"/>
  <c r="FT205" i="1"/>
  <c r="FT183" i="1"/>
  <c r="FT291" i="1"/>
  <c r="FT185" i="1"/>
  <c r="FT294" i="1"/>
  <c r="FT250" i="1"/>
  <c r="FT293" i="1"/>
  <c r="FT210" i="1"/>
  <c r="FT165" i="1"/>
  <c r="FT307" i="1"/>
  <c r="FT223" i="1"/>
  <c r="FT255" i="1"/>
  <c r="FT137" i="1"/>
  <c r="FT224" i="1"/>
  <c r="FT257" i="1"/>
  <c r="FT219" i="1"/>
  <c r="FT176" i="1"/>
  <c r="FT153" i="1"/>
  <c r="FT253" i="1"/>
  <c r="FT262" i="1"/>
  <c r="FT168" i="1"/>
  <c r="FT221" i="1"/>
  <c r="FT252" i="1"/>
  <c r="FT316" i="1"/>
  <c r="FT292" i="1"/>
  <c r="FT161" i="1"/>
  <c r="FT145" i="1"/>
  <c r="FT222" i="1"/>
  <c r="FT256" i="1"/>
  <c r="FT213" i="1"/>
  <c r="FT270" i="1"/>
  <c r="FT163" i="1"/>
  <c r="FT228" i="1"/>
  <c r="FT297" i="1"/>
  <c r="FT298" i="1"/>
  <c r="FT299" i="1"/>
  <c r="FT173" i="1"/>
  <c r="FU173" i="1" s="1"/>
  <c r="FT186" i="1"/>
  <c r="FT154" i="1"/>
  <c r="FT164" i="1"/>
  <c r="FT225" i="1"/>
  <c r="FT152" i="1"/>
  <c r="FT215" i="1"/>
  <c r="FT203" i="1"/>
  <c r="FT286" i="1"/>
  <c r="FT217" i="1"/>
  <c r="FT149" i="1"/>
  <c r="FT139" i="1"/>
  <c r="FT310" i="1"/>
  <c r="FT260" i="1"/>
  <c r="FT151" i="1"/>
  <c r="FT289" i="1"/>
  <c r="FT158" i="1"/>
  <c r="FT319" i="1"/>
  <c r="FT191" i="1"/>
  <c r="FT197" i="1"/>
  <c r="FT194" i="1"/>
  <c r="FT236" i="1"/>
  <c r="FT182" i="1"/>
  <c r="FT184" i="1"/>
  <c r="FT301" i="1"/>
  <c r="FT220" i="1"/>
  <c r="FT175" i="1"/>
  <c r="FT306" i="1"/>
  <c r="I45" i="25"/>
  <c r="J44" i="25"/>
  <c r="FT272" i="1"/>
  <c r="FT273" i="1"/>
  <c r="FT193" i="1"/>
  <c r="FT181" i="1"/>
  <c r="FT155" i="1"/>
  <c r="FT226" i="1"/>
  <c r="FT227" i="1"/>
  <c r="FT170" i="1"/>
  <c r="FT211" i="1"/>
  <c r="FT195" i="1"/>
  <c r="FT320" i="1"/>
  <c r="FT321" i="1"/>
  <c r="FT190" i="1"/>
  <c r="FT140" i="1"/>
  <c r="FT141" i="1"/>
  <c r="FT315" i="1"/>
  <c r="FT274" i="1"/>
  <c r="FT159" i="1"/>
  <c r="FT229" i="1"/>
  <c r="FT167" i="1"/>
  <c r="FT196" i="1"/>
  <c r="FT169" i="1"/>
  <c r="FT192" i="1"/>
  <c r="FT218" i="1"/>
  <c r="FT276" i="1"/>
  <c r="FT280" i="1"/>
  <c r="FT178" i="1"/>
  <c r="FT179" i="1"/>
  <c r="FT264" i="1"/>
  <c r="FU243" i="1"/>
  <c r="FT138" i="1"/>
  <c r="FT318" i="1"/>
  <c r="FT177" i="1"/>
  <c r="FT235" i="1"/>
  <c r="FT285" i="1"/>
  <c r="FT312" i="1"/>
  <c r="FT313" i="1"/>
  <c r="FT282" i="1"/>
  <c r="FT278" i="1"/>
  <c r="FT261" i="1"/>
  <c r="FT254" i="1"/>
  <c r="FT171" i="1"/>
  <c r="FT305" i="1"/>
  <c r="FT201" i="1"/>
  <c r="FT230" i="1"/>
  <c r="FT231" i="1"/>
  <c r="FT288" i="1"/>
  <c r="FT311" i="1"/>
  <c r="FT269" i="1"/>
  <c r="FT283" i="1"/>
  <c r="FT267" i="1"/>
  <c r="FT147" i="1"/>
  <c r="FT304" i="1"/>
  <c r="FT317" i="1"/>
  <c r="FT290" i="1"/>
  <c r="FT258" i="1"/>
  <c r="FT234" i="1"/>
  <c r="FT309" i="1"/>
  <c r="FT237" i="1"/>
  <c r="FT238" i="1"/>
  <c r="FT198" i="1"/>
  <c r="FT157" i="1"/>
  <c r="FT188" i="1"/>
  <c r="FT259" i="1"/>
  <c r="FT233" i="1"/>
  <c r="FT287" i="1"/>
  <c r="FU241" i="1" l="1"/>
  <c r="FU240" i="1"/>
  <c r="FU242" i="1"/>
  <c r="FU207" i="1"/>
  <c r="FU248" i="1"/>
  <c r="FU250" i="1"/>
  <c r="FU309" i="1"/>
  <c r="FU188" i="1"/>
  <c r="FU278" i="1"/>
  <c r="FU147" i="1"/>
  <c r="FU149" i="1"/>
  <c r="FU135" i="1"/>
  <c r="FU143" i="1"/>
  <c r="FV243" i="1"/>
  <c r="FU136" i="1"/>
  <c r="FU161" i="1"/>
  <c r="FU157" i="1"/>
  <c r="FU280" i="1"/>
  <c r="FU303" i="1"/>
  <c r="FU264" i="1"/>
  <c r="FU285" i="1"/>
  <c r="FU208" i="1"/>
  <c r="FU245" i="1"/>
  <c r="FV245" i="1" s="1"/>
  <c r="FU221" i="1"/>
  <c r="FU295" i="1"/>
  <c r="FU296" i="1"/>
  <c r="FU251" i="1"/>
  <c r="FU223" i="1"/>
  <c r="FU290" i="1"/>
  <c r="FU198" i="1"/>
  <c r="FU213" i="1"/>
  <c r="FU212" i="1"/>
  <c r="FU215" i="1"/>
  <c r="FU204" i="1"/>
  <c r="FU186" i="1"/>
  <c r="FU267" i="1"/>
  <c r="FU184" i="1"/>
  <c r="FU209" i="1"/>
  <c r="FU205" i="1"/>
  <c r="FU206" i="1"/>
  <c r="FU249" i="1"/>
  <c r="FU247" i="1"/>
  <c r="FU271" i="1"/>
  <c r="FU183" i="1"/>
  <c r="FU152" i="1"/>
  <c r="FU294" i="1"/>
  <c r="FU261" i="1"/>
  <c r="FU254" i="1"/>
  <c r="FU138" i="1"/>
  <c r="FU175" i="1"/>
  <c r="FU167" i="1"/>
  <c r="FU201" i="1"/>
  <c r="FU292" i="1"/>
  <c r="FU297" i="1"/>
  <c r="FU216" i="1"/>
  <c r="FU214" i="1"/>
  <c r="FU252" i="1"/>
  <c r="FU203" i="1"/>
  <c r="FU256" i="1"/>
  <c r="FU150" i="1"/>
  <c r="FU293" i="1"/>
  <c r="FU185" i="1"/>
  <c r="FU307" i="1"/>
  <c r="FU162" i="1"/>
  <c r="FU137" i="1"/>
  <c r="FU159" i="1"/>
  <c r="FU181" i="1"/>
  <c r="FU220" i="1"/>
  <c r="FU319" i="1"/>
  <c r="FU176" i="1"/>
  <c r="FU218" i="1"/>
  <c r="FU160" i="1"/>
  <c r="FU164" i="1"/>
  <c r="FU269" i="1"/>
  <c r="FU155" i="1"/>
  <c r="FU165" i="1"/>
  <c r="FU224" i="1"/>
  <c r="FU169" i="1"/>
  <c r="FU222" i="1"/>
  <c r="FU171" i="1"/>
  <c r="FU274" i="1"/>
  <c r="FU153" i="1"/>
  <c r="FU281" i="1"/>
  <c r="FU151" i="1"/>
  <c r="FU191" i="1"/>
  <c r="FU190" i="1"/>
  <c r="FU265" i="1"/>
  <c r="FU275" i="1"/>
  <c r="FU299" i="1"/>
  <c r="FU194" i="1"/>
  <c r="FU232" i="1"/>
  <c r="FU305" i="1"/>
  <c r="FU174" i="1"/>
  <c r="FU258" i="1"/>
  <c r="FU313" i="1"/>
  <c r="FU139" i="1"/>
  <c r="FU298" i="1"/>
  <c r="FU255" i="1"/>
  <c r="FU196" i="1"/>
  <c r="FU145" i="1"/>
  <c r="FU144" i="1"/>
  <c r="FU227" i="1"/>
  <c r="FU287" i="1"/>
  <c r="FU311" i="1"/>
  <c r="FU163" i="1"/>
  <c r="FU310" i="1"/>
  <c r="FU178" i="1"/>
  <c r="FU283" i="1"/>
  <c r="FU318" i="1"/>
  <c r="FU229" i="1"/>
  <c r="FU320" i="1"/>
  <c r="FU306" i="1"/>
  <c r="FU226" i="1"/>
  <c r="FU234" i="1"/>
  <c r="FU236" i="1"/>
  <c r="FU277" i="1"/>
  <c r="FU272" i="1"/>
  <c r="FU197" i="1"/>
  <c r="FU217" i="1"/>
  <c r="FU237" i="1"/>
  <c r="FU182" i="1"/>
  <c r="FU192" i="1"/>
  <c r="FU172" i="1"/>
  <c r="FU301" i="1"/>
  <c r="FU302" i="1"/>
  <c r="FU300" i="1"/>
  <c r="FU158" i="1"/>
  <c r="FU308" i="1"/>
  <c r="FU219" i="1"/>
  <c r="FU266" i="1"/>
  <c r="FU187" i="1"/>
  <c r="FU312" i="1"/>
  <c r="FU179" i="1"/>
  <c r="FU273" i="1"/>
  <c r="FU276" i="1"/>
  <c r="FU317" i="1"/>
  <c r="FU200" i="1"/>
  <c r="FU141" i="1"/>
  <c r="FU142" i="1"/>
  <c r="FU286" i="1"/>
  <c r="FU195" i="1"/>
  <c r="FU284" i="1"/>
  <c r="FU315" i="1"/>
  <c r="FU316" i="1"/>
  <c r="FU304" i="1"/>
  <c r="FU291" i="1"/>
  <c r="FU202" i="1"/>
  <c r="FU156" i="1"/>
  <c r="FU257" i="1"/>
  <c r="FU146" i="1"/>
  <c r="FU140" i="1"/>
  <c r="FU211" i="1"/>
  <c r="FU210" i="1"/>
  <c r="FU228" i="1"/>
  <c r="FU314" i="1"/>
  <c r="FU154" i="1"/>
  <c r="FU148" i="1"/>
  <c r="FU235" i="1"/>
  <c r="FU168" i="1"/>
  <c r="FU253" i="1"/>
  <c r="FU180" i="1"/>
  <c r="I46" i="25"/>
  <c r="J45" i="25"/>
  <c r="FU289" i="1"/>
  <c r="FU233" i="1"/>
  <c r="FU231" i="1"/>
  <c r="FU225" i="1"/>
  <c r="FU270" i="1"/>
  <c r="FU170" i="1"/>
  <c r="FU193" i="1"/>
  <c r="FU268" i="1"/>
  <c r="FU262" i="1"/>
  <c r="FU259" i="1"/>
  <c r="FU238" i="1"/>
  <c r="FU239" i="1"/>
  <c r="FU288" i="1"/>
  <c r="FU230" i="1"/>
  <c r="FU282" i="1"/>
  <c r="FU177" i="1"/>
  <c r="FU260" i="1"/>
  <c r="FU263" i="1"/>
  <c r="FU321" i="1"/>
  <c r="FU322" i="1"/>
  <c r="FU166" i="1"/>
  <c r="FU189" i="1"/>
  <c r="FU279" i="1"/>
  <c r="FU199" i="1"/>
  <c r="FV242" i="1" l="1"/>
  <c r="FV241" i="1"/>
  <c r="FW242" i="1" s="1"/>
  <c r="FV137" i="1"/>
  <c r="FV247" i="1"/>
  <c r="FV244" i="1"/>
  <c r="FW244" i="1" s="1"/>
  <c r="FV161" i="1"/>
  <c r="FV249" i="1"/>
  <c r="FV279" i="1"/>
  <c r="FV189" i="1"/>
  <c r="FV187" i="1"/>
  <c r="FV214" i="1"/>
  <c r="FV250" i="1"/>
  <c r="FV251" i="1"/>
  <c r="FV246" i="1"/>
  <c r="FV135" i="1"/>
  <c r="FV136" i="1"/>
  <c r="FV206" i="1"/>
  <c r="FV256" i="1"/>
  <c r="FV193" i="1"/>
  <c r="FV183" i="1"/>
  <c r="FV207" i="1"/>
  <c r="FV185" i="1"/>
  <c r="FV296" i="1"/>
  <c r="FV294" i="1"/>
  <c r="FV208" i="1"/>
  <c r="FV255" i="1"/>
  <c r="FV168" i="1"/>
  <c r="FV150" i="1"/>
  <c r="FV295" i="1"/>
  <c r="FV174" i="1"/>
  <c r="FV204" i="1"/>
  <c r="FV197" i="1"/>
  <c r="FV184" i="1"/>
  <c r="FV237" i="1"/>
  <c r="FV177" i="1"/>
  <c r="FV209" i="1"/>
  <c r="FV304" i="1"/>
  <c r="FV221" i="1"/>
  <c r="FV268" i="1"/>
  <c r="FV205" i="1"/>
  <c r="FV248" i="1"/>
  <c r="FV175" i="1"/>
  <c r="FV293" i="1"/>
  <c r="FV270" i="1"/>
  <c r="FV274" i="1"/>
  <c r="FV158" i="1"/>
  <c r="FV308" i="1"/>
  <c r="FV306" i="1"/>
  <c r="FV222" i="1"/>
  <c r="FV217" i="1"/>
  <c r="FV163" i="1"/>
  <c r="FV138" i="1"/>
  <c r="FV160" i="1"/>
  <c r="FV167" i="1"/>
  <c r="FV215" i="1"/>
  <c r="FV257" i="1"/>
  <c r="FV196" i="1"/>
  <c r="FV213" i="1"/>
  <c r="FV170" i="1"/>
  <c r="FV266" i="1"/>
  <c r="FV284" i="1"/>
  <c r="FV172" i="1"/>
  <c r="FV164" i="1"/>
  <c r="FV318" i="1"/>
  <c r="FV223" i="1"/>
  <c r="FV298" i="1"/>
  <c r="FV297" i="1"/>
  <c r="FV151" i="1"/>
  <c r="FV154" i="1"/>
  <c r="FV186" i="1"/>
  <c r="FV314" i="1"/>
  <c r="FV156" i="1"/>
  <c r="FV286" i="1"/>
  <c r="FV272" i="1"/>
  <c r="FV282" i="1"/>
  <c r="FV233" i="1"/>
  <c r="FV228" i="1"/>
  <c r="FV229" i="1"/>
  <c r="FV225" i="1"/>
  <c r="FV195" i="1"/>
  <c r="FV313" i="1"/>
  <c r="FV310" i="1"/>
  <c r="FV307" i="1"/>
  <c r="FV235" i="1"/>
  <c r="FV316" i="1"/>
  <c r="FV276" i="1"/>
  <c r="FV152" i="1"/>
  <c r="FV265" i="1"/>
  <c r="FV191" i="1"/>
  <c r="FV309" i="1"/>
  <c r="FV285" i="1"/>
  <c r="FV312" i="1"/>
  <c r="FV261" i="1"/>
  <c r="FV153" i="1"/>
  <c r="FV179" i="1"/>
  <c r="FV311" i="1"/>
  <c r="FV216" i="1"/>
  <c r="FV147" i="1"/>
  <c r="FV173" i="1"/>
  <c r="FV144" i="1"/>
  <c r="FV303" i="1"/>
  <c r="FV319" i="1"/>
  <c r="FV263" i="1"/>
  <c r="FV211" i="1"/>
  <c r="FV182" i="1"/>
  <c r="FV271" i="1"/>
  <c r="FV140" i="1"/>
  <c r="FV302" i="1"/>
  <c r="FV162" i="1"/>
  <c r="FV181" i="1"/>
  <c r="FV273" i="1"/>
  <c r="FV218" i="1"/>
  <c r="FV231" i="1"/>
  <c r="FV171" i="1"/>
  <c r="FV278" i="1"/>
  <c r="FV259" i="1"/>
  <c r="FV321" i="1"/>
  <c r="FV159" i="1"/>
  <c r="FV200" i="1"/>
  <c r="FV188" i="1"/>
  <c r="FV299" i="1"/>
  <c r="FV300" i="1"/>
  <c r="FV280" i="1"/>
  <c r="FV301" i="1"/>
  <c r="FV289" i="1"/>
  <c r="FV253" i="1"/>
  <c r="FV252" i="1"/>
  <c r="FV201" i="1"/>
  <c r="FV322" i="1"/>
  <c r="FV238" i="1"/>
  <c r="FV202" i="1"/>
  <c r="FV203" i="1"/>
  <c r="FV290" i="1"/>
  <c r="FV142" i="1"/>
  <c r="FV143" i="1"/>
  <c r="FV305" i="1"/>
  <c r="FV176" i="1"/>
  <c r="FV275" i="1"/>
  <c r="FV141" i="1"/>
  <c r="FV219" i="1"/>
  <c r="FV220" i="1"/>
  <c r="FV267" i="1"/>
  <c r="FV199" i="1"/>
  <c r="FV254" i="1"/>
  <c r="FV262" i="1"/>
  <c r="FV264" i="1"/>
  <c r="FV258" i="1"/>
  <c r="FV139" i="1"/>
  <c r="FV169" i="1"/>
  <c r="FV269" i="1"/>
  <c r="FV146" i="1"/>
  <c r="FV145" i="1"/>
  <c r="FV291" i="1"/>
  <c r="FV292" i="1"/>
  <c r="FV178" i="1"/>
  <c r="FV317" i="1"/>
  <c r="FV155" i="1"/>
  <c r="FV232" i="1"/>
  <c r="FV239" i="1"/>
  <c r="FV240" i="1"/>
  <c r="FV288" i="1"/>
  <c r="FV157" i="1"/>
  <c r="FV277" i="1"/>
  <c r="I47" i="25"/>
  <c r="J46" i="25"/>
  <c r="FV287" i="1"/>
  <c r="FV198" i="1"/>
  <c r="FV148" i="1"/>
  <c r="FV149" i="1"/>
  <c r="FV234" i="1"/>
  <c r="FV315" i="1"/>
  <c r="FV224" i="1"/>
  <c r="FV194" i="1"/>
  <c r="FV236" i="1"/>
  <c r="FV230" i="1"/>
  <c r="FV166" i="1"/>
  <c r="FV165" i="1"/>
  <c r="FV260" i="1"/>
  <c r="FV190" i="1"/>
  <c r="FV180" i="1"/>
  <c r="FV210" i="1"/>
  <c r="FW243" i="1"/>
  <c r="FV281" i="1"/>
  <c r="FV212" i="1"/>
  <c r="FV192" i="1"/>
  <c r="FV283" i="1"/>
  <c r="FV226" i="1"/>
  <c r="FV227" i="1"/>
  <c r="FV320" i="1"/>
  <c r="FW246" i="1" l="1"/>
  <c r="FW188" i="1"/>
  <c r="FW250" i="1"/>
  <c r="FW248" i="1"/>
  <c r="FX243" i="1"/>
  <c r="FW251" i="1"/>
  <c r="FW205" i="1"/>
  <c r="FW135" i="1"/>
  <c r="FW137" i="1"/>
  <c r="FW245" i="1"/>
  <c r="FW136" i="1"/>
  <c r="FW204" i="1"/>
  <c r="FW163" i="1"/>
  <c r="FW189" i="1"/>
  <c r="FW234" i="1"/>
  <c r="FW303" i="1"/>
  <c r="FW267" i="1"/>
  <c r="FW206" i="1"/>
  <c r="FW207" i="1"/>
  <c r="FW186" i="1"/>
  <c r="FW215" i="1"/>
  <c r="FW295" i="1"/>
  <c r="FW214" i="1"/>
  <c r="FW281" i="1"/>
  <c r="FW184" i="1"/>
  <c r="FW196" i="1"/>
  <c r="FW176" i="1"/>
  <c r="FW236" i="1"/>
  <c r="FW182" i="1"/>
  <c r="FW256" i="1"/>
  <c r="FW194" i="1"/>
  <c r="FW307" i="1"/>
  <c r="FW157" i="1"/>
  <c r="FW294" i="1"/>
  <c r="FW322" i="1"/>
  <c r="FW174" i="1"/>
  <c r="FW208" i="1"/>
  <c r="FW192" i="1"/>
  <c r="FW171" i="1"/>
  <c r="FW269" i="1"/>
  <c r="FW296" i="1"/>
  <c r="FW169" i="1"/>
  <c r="FW249" i="1"/>
  <c r="FW247" i="1"/>
  <c r="FW275" i="1"/>
  <c r="FW310" i="1"/>
  <c r="FW273" i="1"/>
  <c r="FW262" i="1"/>
  <c r="FW222" i="1"/>
  <c r="FW164" i="1"/>
  <c r="FW185" i="1"/>
  <c r="FW151" i="1"/>
  <c r="FW159" i="1"/>
  <c r="FW183" i="1"/>
  <c r="FW217" i="1"/>
  <c r="FW173" i="1"/>
  <c r="FW271" i="1"/>
  <c r="FW139" i="1"/>
  <c r="FW172" i="1"/>
  <c r="FW155" i="1"/>
  <c r="FW317" i="1"/>
  <c r="FW279" i="1"/>
  <c r="FW309" i="1"/>
  <c r="FW297" i="1"/>
  <c r="FW216" i="1"/>
  <c r="FW283" i="1"/>
  <c r="FW210" i="1"/>
  <c r="FW308" i="1"/>
  <c r="FW212" i="1"/>
  <c r="FW160" i="1"/>
  <c r="FW298" i="1"/>
  <c r="FW312" i="1"/>
  <c r="FW299" i="1"/>
  <c r="FW258" i="1"/>
  <c r="FW180" i="1"/>
  <c r="FW314" i="1"/>
  <c r="FW260" i="1"/>
  <c r="FW313" i="1"/>
  <c r="FW162" i="1"/>
  <c r="FW170" i="1"/>
  <c r="FW285" i="1"/>
  <c r="FW198" i="1"/>
  <c r="FW230" i="1"/>
  <c r="FW178" i="1"/>
  <c r="FW264" i="1"/>
  <c r="FW286" i="1"/>
  <c r="FW153" i="1"/>
  <c r="FW257" i="1"/>
  <c r="FW302" i="1"/>
  <c r="FW320" i="1"/>
  <c r="FW277" i="1"/>
  <c r="FW152" i="1"/>
  <c r="FW232" i="1"/>
  <c r="FW187" i="1"/>
  <c r="FW318" i="1"/>
  <c r="FW158" i="1"/>
  <c r="FW239" i="1"/>
  <c r="FW301" i="1"/>
  <c r="FW145" i="1"/>
  <c r="FW311" i="1"/>
  <c r="FW272" i="1"/>
  <c r="FW175" i="1"/>
  <c r="FW252" i="1"/>
  <c r="FW161" i="1"/>
  <c r="FW177" i="1"/>
  <c r="FW203" i="1"/>
  <c r="FW227" i="1"/>
  <c r="FW316" i="1"/>
  <c r="FW147" i="1"/>
  <c r="FX244" i="1"/>
  <c r="FW278" i="1"/>
  <c r="FW315" i="1"/>
  <c r="FW266" i="1"/>
  <c r="FW225" i="1"/>
  <c r="FW300" i="1"/>
  <c r="FW263" i="1"/>
  <c r="FW276" i="1"/>
  <c r="FW274" i="1"/>
  <c r="FW288" i="1"/>
  <c r="FW179" i="1"/>
  <c r="FW166" i="1"/>
  <c r="FW148" i="1"/>
  <c r="FW138" i="1"/>
  <c r="FW305" i="1"/>
  <c r="FW306" i="1"/>
  <c r="FW220" i="1"/>
  <c r="FW221" i="1"/>
  <c r="FW143" i="1"/>
  <c r="FW144" i="1"/>
  <c r="FW233" i="1"/>
  <c r="FW228" i="1"/>
  <c r="FW270" i="1"/>
  <c r="I48" i="25"/>
  <c r="J47" i="25"/>
  <c r="FW235" i="1"/>
  <c r="FW199" i="1"/>
  <c r="FW219" i="1"/>
  <c r="FW142" i="1"/>
  <c r="FW168" i="1"/>
  <c r="FW321" i="1"/>
  <c r="FW149" i="1"/>
  <c r="FW150" i="1"/>
  <c r="FW282" i="1"/>
  <c r="FW146" i="1"/>
  <c r="FW284" i="1"/>
  <c r="FW197" i="1"/>
  <c r="FW290" i="1"/>
  <c r="FW261" i="1"/>
  <c r="FW292" i="1"/>
  <c r="FW293" i="1"/>
  <c r="FW190" i="1"/>
  <c r="FW191" i="1"/>
  <c r="FW181" i="1"/>
  <c r="FW213" i="1"/>
  <c r="FW280" i="1"/>
  <c r="FW154" i="1"/>
  <c r="FW237" i="1"/>
  <c r="FW238" i="1"/>
  <c r="FW291" i="1"/>
  <c r="FW259" i="1"/>
  <c r="FW209" i="1"/>
  <c r="FW200" i="1"/>
  <c r="FW265" i="1"/>
  <c r="FW202" i="1"/>
  <c r="FW253" i="1"/>
  <c r="FW195" i="1"/>
  <c r="FW254" i="1"/>
  <c r="FW255" i="1"/>
  <c r="FW156" i="1"/>
  <c r="FW226" i="1"/>
  <c r="FW224" i="1"/>
  <c r="FW223" i="1"/>
  <c r="FW167" i="1"/>
  <c r="FW193" i="1"/>
  <c r="FW140" i="1"/>
  <c r="FW141" i="1"/>
  <c r="FW289" i="1"/>
  <c r="FW218" i="1"/>
  <c r="FW211" i="1"/>
  <c r="FW165" i="1"/>
  <c r="FW319" i="1"/>
  <c r="FW287" i="1"/>
  <c r="FW304" i="1"/>
  <c r="FW240" i="1"/>
  <c r="FW241" i="1"/>
  <c r="FW268" i="1"/>
  <c r="FW201" i="1"/>
  <c r="FW231" i="1"/>
  <c r="FW229" i="1"/>
  <c r="FX251" i="1" l="1"/>
  <c r="FX249" i="1"/>
  <c r="FY244" i="1"/>
  <c r="FX247" i="1"/>
  <c r="FX245" i="1"/>
  <c r="FX135" i="1"/>
  <c r="FX185" i="1"/>
  <c r="FX204" i="1"/>
  <c r="FX187" i="1"/>
  <c r="FX205" i="1"/>
  <c r="FX136" i="1"/>
  <c r="FY135" i="1" s="1"/>
  <c r="FX137" i="1"/>
  <c r="FX268" i="1"/>
  <c r="FX295" i="1"/>
  <c r="FX206" i="1"/>
  <c r="FX207" i="1"/>
  <c r="FX156" i="1"/>
  <c r="FX215" i="1"/>
  <c r="FX235" i="1"/>
  <c r="FX250" i="1"/>
  <c r="FY250" i="1" s="1"/>
  <c r="FX296" i="1"/>
  <c r="FX175" i="1"/>
  <c r="FX183" i="1"/>
  <c r="FX172" i="1"/>
  <c r="FX195" i="1"/>
  <c r="FX184" i="1"/>
  <c r="FX193" i="1"/>
  <c r="FX322" i="1"/>
  <c r="FX274" i="1"/>
  <c r="FX276" i="1"/>
  <c r="FX248" i="1"/>
  <c r="FY248" i="1" s="1"/>
  <c r="FX158" i="1"/>
  <c r="FX213" i="1"/>
  <c r="FX170" i="1"/>
  <c r="FX174" i="1"/>
  <c r="FX309" i="1"/>
  <c r="FX246" i="1"/>
  <c r="FY246" i="1" s="1"/>
  <c r="FX177" i="1"/>
  <c r="FX216" i="1"/>
  <c r="FX272" i="1"/>
  <c r="FX226" i="1"/>
  <c r="FX298" i="1"/>
  <c r="FX173" i="1"/>
  <c r="FX165" i="1"/>
  <c r="FX273" i="1"/>
  <c r="FX169" i="1"/>
  <c r="FX211" i="1"/>
  <c r="FX229" i="1"/>
  <c r="FX209" i="1"/>
  <c r="FX311" i="1"/>
  <c r="FX159" i="1"/>
  <c r="FX181" i="1"/>
  <c r="FX197" i="1"/>
  <c r="FX278" i="1"/>
  <c r="FX301" i="1"/>
  <c r="FX257" i="1"/>
  <c r="FX297" i="1"/>
  <c r="FX312" i="1"/>
  <c r="FX188" i="1"/>
  <c r="FX313" i="1"/>
  <c r="FX308" i="1"/>
  <c r="FX265" i="1"/>
  <c r="FX139" i="1"/>
  <c r="FX280" i="1"/>
  <c r="FX321" i="1"/>
  <c r="FX160" i="1"/>
  <c r="FX302" i="1"/>
  <c r="FX261" i="1"/>
  <c r="FX259" i="1"/>
  <c r="FX317" i="1"/>
  <c r="FX218" i="1"/>
  <c r="FX314" i="1"/>
  <c r="FX179" i="1"/>
  <c r="FX161" i="1"/>
  <c r="FX315" i="1"/>
  <c r="FX283" i="1"/>
  <c r="FX233" i="1"/>
  <c r="FX186" i="1"/>
  <c r="FX152" i="1"/>
  <c r="FX263" i="1"/>
  <c r="FX287" i="1"/>
  <c r="FX163" i="1"/>
  <c r="FX171" i="1"/>
  <c r="FX319" i="1"/>
  <c r="FX203" i="1"/>
  <c r="FX146" i="1"/>
  <c r="FX300" i="1"/>
  <c r="FX231" i="1"/>
  <c r="FX234" i="1"/>
  <c r="FX277" i="1"/>
  <c r="FX176" i="1"/>
  <c r="FX178" i="1"/>
  <c r="FX262" i="1"/>
  <c r="FX258" i="1"/>
  <c r="FX289" i="1"/>
  <c r="FX264" i="1"/>
  <c r="FX138" i="1"/>
  <c r="FX266" i="1"/>
  <c r="FX149" i="1"/>
  <c r="FX201" i="1"/>
  <c r="FX310" i="1"/>
  <c r="FX318" i="1"/>
  <c r="FX190" i="1"/>
  <c r="FX162" i="1"/>
  <c r="FX192" i="1"/>
  <c r="FX281" i="1"/>
  <c r="FX208" i="1"/>
  <c r="FX282" i="1"/>
  <c r="FX180" i="1"/>
  <c r="FX239" i="1"/>
  <c r="FX230" i="1"/>
  <c r="FX305" i="1"/>
  <c r="FX267" i="1"/>
  <c r="FX143" i="1"/>
  <c r="FX224" i="1"/>
  <c r="FX253" i="1"/>
  <c r="FX182" i="1"/>
  <c r="FX237" i="1"/>
  <c r="FX199" i="1"/>
  <c r="FX291" i="1"/>
  <c r="FX299" i="1"/>
  <c r="FX194" i="1"/>
  <c r="FX147" i="1"/>
  <c r="FX316" i="1"/>
  <c r="FX141" i="1"/>
  <c r="FX198" i="1"/>
  <c r="FX275" i="1"/>
  <c r="FX214" i="1"/>
  <c r="FX292" i="1"/>
  <c r="FX150" i="1"/>
  <c r="FX151" i="1"/>
  <c r="FX232" i="1"/>
  <c r="FX306" i="1"/>
  <c r="FX307" i="1"/>
  <c r="FX241" i="1"/>
  <c r="FX242" i="1"/>
  <c r="FX240" i="1"/>
  <c r="FX223" i="1"/>
  <c r="FX217" i="1"/>
  <c r="J48" i="25"/>
  <c r="I49" i="25"/>
  <c r="FX144" i="1"/>
  <c r="FX279" i="1"/>
  <c r="FX270" i="1"/>
  <c r="FX271" i="1"/>
  <c r="FX304" i="1"/>
  <c r="FX303" i="1"/>
  <c r="FX166" i="1"/>
  <c r="FX167" i="1"/>
  <c r="FX236" i="1"/>
  <c r="FX227" i="1"/>
  <c r="FX191" i="1"/>
  <c r="FX290" i="1"/>
  <c r="FX210" i="1"/>
  <c r="FX145" i="1"/>
  <c r="FX228" i="1"/>
  <c r="FX221" i="1"/>
  <c r="FX222" i="1"/>
  <c r="FX260" i="1"/>
  <c r="FX202" i="1"/>
  <c r="FX286" i="1"/>
  <c r="FX168" i="1"/>
  <c r="FX220" i="1"/>
  <c r="FX189" i="1"/>
  <c r="FX284" i="1"/>
  <c r="FX285" i="1"/>
  <c r="FX255" i="1"/>
  <c r="FX256" i="1"/>
  <c r="FX252" i="1"/>
  <c r="FX154" i="1"/>
  <c r="FX153" i="1"/>
  <c r="FX157" i="1"/>
  <c r="FX142" i="1"/>
  <c r="FX269" i="1"/>
  <c r="FX225" i="1"/>
  <c r="FX140" i="1"/>
  <c r="FX320" i="1"/>
  <c r="FX254" i="1"/>
  <c r="FX200" i="1"/>
  <c r="FX148" i="1"/>
  <c r="FX238" i="1"/>
  <c r="FX155" i="1"/>
  <c r="FX293" i="1"/>
  <c r="FX294" i="1"/>
  <c r="FX219" i="1"/>
  <c r="FX212" i="1"/>
  <c r="FX288" i="1"/>
  <c r="FX196" i="1"/>
  <c r="FX164" i="1"/>
  <c r="FY204" i="1" l="1"/>
  <c r="FY186" i="1"/>
  <c r="FY137" i="1"/>
  <c r="FY136" i="1"/>
  <c r="FZ135" i="1" s="1"/>
  <c r="FY205" i="1"/>
  <c r="FY175" i="1"/>
  <c r="FY206" i="1"/>
  <c r="FY212" i="1"/>
  <c r="FY173" i="1"/>
  <c r="FY249" i="1"/>
  <c r="FY159" i="1"/>
  <c r="FY275" i="1"/>
  <c r="FY322" i="1"/>
  <c r="FY296" i="1"/>
  <c r="FY295" i="1"/>
  <c r="FY210" i="1"/>
  <c r="FY196" i="1"/>
  <c r="FY194" i="1"/>
  <c r="FY184" i="1"/>
  <c r="FY320" i="1"/>
  <c r="FY214" i="1"/>
  <c r="FY174" i="1"/>
  <c r="FY313" i="1"/>
  <c r="FY182" i="1"/>
  <c r="FY208" i="1"/>
  <c r="FY273" i="1"/>
  <c r="FY198" i="1"/>
  <c r="FY247" i="1"/>
  <c r="FZ247" i="1" s="1"/>
  <c r="FY297" i="1"/>
  <c r="FY171" i="1"/>
  <c r="FY312" i="1"/>
  <c r="FY176" i="1"/>
  <c r="FY245" i="1"/>
  <c r="FZ245" i="1" s="1"/>
  <c r="FY316" i="1"/>
  <c r="FY277" i="1"/>
  <c r="FY170" i="1"/>
  <c r="FY301" i="1"/>
  <c r="FY236" i="1"/>
  <c r="FY172" i="1"/>
  <c r="FY179" i="1"/>
  <c r="FY138" i="1"/>
  <c r="FZ137" i="1" s="1"/>
  <c r="FY235" i="1"/>
  <c r="FZ136" i="1"/>
  <c r="FY233" i="1"/>
  <c r="FY314" i="1"/>
  <c r="FY265" i="1"/>
  <c r="FY185" i="1"/>
  <c r="FY160" i="1"/>
  <c r="FY288" i="1"/>
  <c r="FY148" i="1"/>
  <c r="FY177" i="1"/>
  <c r="FY180" i="1"/>
  <c r="FY298" i="1"/>
  <c r="FY318" i="1"/>
  <c r="FY164" i="1"/>
  <c r="FY225" i="1"/>
  <c r="FY278" i="1"/>
  <c r="FY309" i="1"/>
  <c r="FY238" i="1"/>
  <c r="FY162" i="1"/>
  <c r="FY282" i="1"/>
  <c r="FY262" i="1"/>
  <c r="FY231" i="1"/>
  <c r="FY178" i="1"/>
  <c r="FY161" i="1"/>
  <c r="FY260" i="1"/>
  <c r="FY189" i="1"/>
  <c r="FY274" i="1"/>
  <c r="FY269" i="1"/>
  <c r="FY183" i="1"/>
  <c r="FY290" i="1"/>
  <c r="FY258" i="1"/>
  <c r="FY310" i="1"/>
  <c r="FY234" i="1"/>
  <c r="FY317" i="1"/>
  <c r="FY191" i="1"/>
  <c r="FY263" i="1"/>
  <c r="FY230" i="1"/>
  <c r="FY200" i="1"/>
  <c r="FY181" i="1"/>
  <c r="FY202" i="1"/>
  <c r="FY145" i="1"/>
  <c r="FY187" i="1"/>
  <c r="FY142" i="1"/>
  <c r="FY140" i="1"/>
  <c r="FY207" i="1"/>
  <c r="FY232" i="1"/>
  <c r="FY264" i="1"/>
  <c r="FY305" i="1"/>
  <c r="FY259" i="1"/>
  <c r="FY228" i="1"/>
  <c r="FY311" i="1"/>
  <c r="FY193" i="1"/>
  <c r="FY155" i="1"/>
  <c r="FY276" i="1"/>
  <c r="FY267" i="1"/>
  <c r="FY281" i="1"/>
  <c r="FY168" i="1"/>
  <c r="FY319" i="1"/>
  <c r="FY240" i="1"/>
  <c r="FY229" i="1"/>
  <c r="FY219" i="1"/>
  <c r="FY254" i="1"/>
  <c r="FY306" i="1"/>
  <c r="FY153" i="1"/>
  <c r="FY215" i="1"/>
  <c r="FY299" i="1"/>
  <c r="FY300" i="1"/>
  <c r="FY266" i="1"/>
  <c r="FY293" i="1"/>
  <c r="FY285" i="1"/>
  <c r="FY237" i="1"/>
  <c r="FY315" i="1"/>
  <c r="FY252" i="1"/>
  <c r="FY251" i="1"/>
  <c r="FY141" i="1"/>
  <c r="FY209" i="1"/>
  <c r="FY303" i="1"/>
  <c r="FY302" i="1"/>
  <c r="FY143" i="1"/>
  <c r="FY280" i="1"/>
  <c r="FY279" i="1"/>
  <c r="FY147" i="1"/>
  <c r="FY307" i="1"/>
  <c r="FY308" i="1"/>
  <c r="FY163" i="1"/>
  <c r="FY211" i="1"/>
  <c r="FY197" i="1"/>
  <c r="FZ249" i="1"/>
  <c r="FY304" i="1"/>
  <c r="FY271" i="1"/>
  <c r="FY169" i="1"/>
  <c r="FY287" i="1"/>
  <c r="FY190" i="1"/>
  <c r="FY268" i="1"/>
  <c r="FY270" i="1"/>
  <c r="FY139" i="1"/>
  <c r="FY292" i="1"/>
  <c r="FY188" i="1"/>
  <c r="FY213" i="1"/>
  <c r="FY156" i="1"/>
  <c r="FY321" i="1"/>
  <c r="FZ322" i="1" s="1"/>
  <c r="FY253" i="1"/>
  <c r="FY217" i="1"/>
  <c r="FY216" i="1"/>
  <c r="FY195" i="1"/>
  <c r="FY203" i="1"/>
  <c r="FY294" i="1"/>
  <c r="FY256" i="1"/>
  <c r="FY257" i="1"/>
  <c r="FY222" i="1"/>
  <c r="FY192" i="1"/>
  <c r="FY146" i="1"/>
  <c r="FY165" i="1"/>
  <c r="FY199" i="1"/>
  <c r="FY291" i="1"/>
  <c r="FY157" i="1"/>
  <c r="FY158" i="1"/>
  <c r="FY255" i="1"/>
  <c r="FY220" i="1"/>
  <c r="FY221" i="1"/>
  <c r="FY167" i="1"/>
  <c r="FY149" i="1"/>
  <c r="FY224" i="1"/>
  <c r="FY261" i="1"/>
  <c r="FY223" i="1"/>
  <c r="FY201" i="1"/>
  <c r="FY226" i="1"/>
  <c r="FY227" i="1"/>
  <c r="FY166" i="1"/>
  <c r="FY272" i="1"/>
  <c r="FY144" i="1"/>
  <c r="FY242" i="1"/>
  <c r="FY243" i="1"/>
  <c r="FY151" i="1"/>
  <c r="FY152" i="1"/>
  <c r="FY239" i="1"/>
  <c r="FY154" i="1"/>
  <c r="FY284" i="1"/>
  <c r="FY286" i="1"/>
  <c r="FY289" i="1"/>
  <c r="I50" i="25"/>
  <c r="J49" i="25"/>
  <c r="FY218" i="1"/>
  <c r="FY241" i="1"/>
  <c r="FY150" i="1"/>
  <c r="FY283" i="1"/>
  <c r="GA135" i="1" l="1"/>
  <c r="FZ211" i="1"/>
  <c r="FZ205" i="1"/>
  <c r="FZ213" i="1"/>
  <c r="FZ250" i="1"/>
  <c r="FZ176" i="1"/>
  <c r="FZ174" i="1"/>
  <c r="FZ185" i="1"/>
  <c r="FZ296" i="1"/>
  <c r="FZ319" i="1"/>
  <c r="FZ237" i="1"/>
  <c r="FZ160" i="1"/>
  <c r="FZ235" i="1"/>
  <c r="FZ173" i="1"/>
  <c r="FZ297" i="1"/>
  <c r="FZ195" i="1"/>
  <c r="FZ207" i="1"/>
  <c r="FZ209" i="1"/>
  <c r="FZ184" i="1"/>
  <c r="FZ172" i="1"/>
  <c r="FZ186" i="1"/>
  <c r="FZ175" i="1"/>
  <c r="GA175" i="1" s="1"/>
  <c r="FZ274" i="1"/>
  <c r="FZ276" i="1"/>
  <c r="FZ183" i="1"/>
  <c r="FZ171" i="1"/>
  <c r="FZ248" i="1"/>
  <c r="FZ233" i="1"/>
  <c r="FZ246" i="1"/>
  <c r="GA246" i="1" s="1"/>
  <c r="FZ313" i="1"/>
  <c r="FZ190" i="1"/>
  <c r="FZ317" i="1"/>
  <c r="FZ278" i="1"/>
  <c r="FZ289" i="1"/>
  <c r="FZ267" i="1"/>
  <c r="FZ234" i="1"/>
  <c r="FZ239" i="1"/>
  <c r="FZ178" i="1"/>
  <c r="FZ259" i="1"/>
  <c r="FZ206" i="1"/>
  <c r="FZ310" i="1"/>
  <c r="FZ192" i="1"/>
  <c r="FZ182" i="1"/>
  <c r="FZ277" i="1"/>
  <c r="FZ203" i="1"/>
  <c r="FZ315" i="1"/>
  <c r="FZ265" i="1"/>
  <c r="FZ268" i="1"/>
  <c r="FZ181" i="1"/>
  <c r="FZ163" i="1"/>
  <c r="FZ146" i="1"/>
  <c r="FZ161" i="1"/>
  <c r="FZ316" i="1"/>
  <c r="FZ179" i="1"/>
  <c r="FZ169" i="1"/>
  <c r="FZ264" i="1"/>
  <c r="FZ177" i="1"/>
  <c r="FZ282" i="1"/>
  <c r="FZ180" i="1"/>
  <c r="FZ231" i="1"/>
  <c r="FZ232" i="1"/>
  <c r="FZ214" i="1"/>
  <c r="FZ266" i="1"/>
  <c r="FZ311" i="1"/>
  <c r="FZ215" i="1"/>
  <c r="FZ312" i="1"/>
  <c r="FZ307" i="1"/>
  <c r="FZ170" i="1"/>
  <c r="FZ141" i="1"/>
  <c r="FZ201" i="1"/>
  <c r="FZ199" i="1"/>
  <c r="FZ139" i="1"/>
  <c r="FZ263" i="1"/>
  <c r="FZ144" i="1"/>
  <c r="FZ229" i="1"/>
  <c r="FZ208" i="1"/>
  <c r="FZ272" i="1"/>
  <c r="FZ294" i="1"/>
  <c r="FZ269" i="1"/>
  <c r="FZ204" i="1"/>
  <c r="FZ154" i="1"/>
  <c r="FZ318" i="1"/>
  <c r="FZ253" i="1"/>
  <c r="FZ230" i="1"/>
  <c r="FZ251" i="1"/>
  <c r="GA250" i="1" s="1"/>
  <c r="FZ226" i="1"/>
  <c r="FZ150" i="1"/>
  <c r="FZ145" i="1"/>
  <c r="FZ275" i="1"/>
  <c r="FZ212" i="1"/>
  <c r="GA212" i="1" s="1"/>
  <c r="FZ241" i="1"/>
  <c r="FZ255" i="1"/>
  <c r="FZ153" i="1"/>
  <c r="FZ299" i="1"/>
  <c r="FZ157" i="1"/>
  <c r="FZ284" i="1"/>
  <c r="FZ321" i="1"/>
  <c r="GA322" i="1" s="1"/>
  <c r="FZ162" i="1"/>
  <c r="FZ279" i="1"/>
  <c r="FZ191" i="1"/>
  <c r="FZ167" i="1"/>
  <c r="FZ222" i="1"/>
  <c r="FZ220" i="1"/>
  <c r="FZ298" i="1"/>
  <c r="FZ292" i="1"/>
  <c r="FZ143" i="1"/>
  <c r="FZ236" i="1"/>
  <c r="FZ238" i="1"/>
  <c r="FZ273" i="1"/>
  <c r="FZ194" i="1"/>
  <c r="FZ300" i="1"/>
  <c r="FZ314" i="1"/>
  <c r="FZ149" i="1"/>
  <c r="FZ158" i="1"/>
  <c r="FZ159" i="1"/>
  <c r="FZ217" i="1"/>
  <c r="FZ287" i="1"/>
  <c r="FZ306" i="1"/>
  <c r="FZ308" i="1"/>
  <c r="FZ309" i="1"/>
  <c r="FZ197" i="1"/>
  <c r="FZ198" i="1"/>
  <c r="FZ302" i="1"/>
  <c r="FZ301" i="1"/>
  <c r="FZ219" i="1"/>
  <c r="FZ218" i="1"/>
  <c r="FZ202" i="1"/>
  <c r="FZ221" i="1"/>
  <c r="FZ225" i="1"/>
  <c r="FZ196" i="1"/>
  <c r="FZ142" i="1"/>
  <c r="FZ240" i="1"/>
  <c r="FZ303" i="1"/>
  <c r="FZ285" i="1"/>
  <c r="FZ286" i="1"/>
  <c r="FZ223" i="1"/>
  <c r="FZ252" i="1"/>
  <c r="I51" i="25"/>
  <c r="J50" i="25"/>
  <c r="FZ152" i="1"/>
  <c r="FZ261" i="1"/>
  <c r="FZ262" i="1"/>
  <c r="FZ293" i="1"/>
  <c r="FZ165" i="1"/>
  <c r="FZ271" i="1"/>
  <c r="GA136" i="1"/>
  <c r="GB135" i="1" s="1"/>
  <c r="FZ147" i="1"/>
  <c r="FZ210" i="1"/>
  <c r="FZ295" i="1"/>
  <c r="FZ168" i="1"/>
  <c r="FZ151" i="1"/>
  <c r="FZ166" i="1"/>
  <c r="FZ140" i="1"/>
  <c r="FZ288" i="1"/>
  <c r="FZ257" i="1"/>
  <c r="FZ258" i="1"/>
  <c r="FZ156" i="1"/>
  <c r="FZ254" i="1"/>
  <c r="FZ200" i="1"/>
  <c r="FZ304" i="1"/>
  <c r="FZ305" i="1"/>
  <c r="FZ283" i="1"/>
  <c r="FZ243" i="1"/>
  <c r="FZ244" i="1"/>
  <c r="FZ227" i="1"/>
  <c r="FZ155" i="1"/>
  <c r="FZ224" i="1"/>
  <c r="FZ256" i="1"/>
  <c r="FZ290" i="1"/>
  <c r="FZ188" i="1"/>
  <c r="FZ187" i="1"/>
  <c r="FZ148" i="1"/>
  <c r="FZ242" i="1"/>
  <c r="FZ228" i="1"/>
  <c r="FZ291" i="1"/>
  <c r="FZ320" i="1"/>
  <c r="FZ216" i="1"/>
  <c r="FZ260" i="1"/>
  <c r="FZ164" i="1"/>
  <c r="FZ270" i="1"/>
  <c r="FZ189" i="1"/>
  <c r="FZ193" i="1"/>
  <c r="FZ280" i="1"/>
  <c r="FZ281" i="1"/>
  <c r="FZ138" i="1"/>
  <c r="GA210" i="1" l="1"/>
  <c r="GA234" i="1"/>
  <c r="GA204" i="1"/>
  <c r="GA174" i="1"/>
  <c r="GA247" i="1"/>
  <c r="GA185" i="1"/>
  <c r="GA172" i="1"/>
  <c r="GA248" i="1"/>
  <c r="GA173" i="1"/>
  <c r="GA249" i="1"/>
  <c r="GA184" i="1"/>
  <c r="GA208" i="1"/>
  <c r="GA179" i="1"/>
  <c r="GA275" i="1"/>
  <c r="GA206" i="1"/>
  <c r="GA183" i="1"/>
  <c r="GA265" i="1"/>
  <c r="GA191" i="1"/>
  <c r="GA164" i="1"/>
  <c r="GA277" i="1"/>
  <c r="GA138" i="1"/>
  <c r="GA235" i="1"/>
  <c r="GA278" i="1"/>
  <c r="GA161" i="1"/>
  <c r="GA318" i="1"/>
  <c r="GA313" i="1"/>
  <c r="GA193" i="1"/>
  <c r="GA177" i="1"/>
  <c r="GA311" i="1"/>
  <c r="GA268" i="1"/>
  <c r="GA316" i="1"/>
  <c r="GA267" i="1"/>
  <c r="GA162" i="1"/>
  <c r="GA266" i="1"/>
  <c r="GA168" i="1"/>
  <c r="GA238" i="1"/>
  <c r="GA181" i="1"/>
  <c r="GA182" i="1"/>
  <c r="GA317" i="1"/>
  <c r="GA283" i="1"/>
  <c r="GA170" i="1"/>
  <c r="GA180" i="1"/>
  <c r="GA232" i="1"/>
  <c r="GA176" i="1"/>
  <c r="GA200" i="1"/>
  <c r="GA252" i="1"/>
  <c r="GA254" i="1"/>
  <c r="GA270" i="1"/>
  <c r="GA213" i="1"/>
  <c r="GA260" i="1"/>
  <c r="GA171" i="1"/>
  <c r="GA233" i="1"/>
  <c r="GA273" i="1"/>
  <c r="GA207" i="1"/>
  <c r="GA264" i="1"/>
  <c r="GA320" i="1"/>
  <c r="GA202" i="1"/>
  <c r="GA231" i="1"/>
  <c r="GA214" i="1"/>
  <c r="GA178" i="1"/>
  <c r="GA240" i="1"/>
  <c r="GA216" i="1"/>
  <c r="GB173" i="1"/>
  <c r="GA224" i="1"/>
  <c r="GA276" i="1"/>
  <c r="GA236" i="1"/>
  <c r="GA312" i="1"/>
  <c r="GA295" i="1"/>
  <c r="GA145" i="1"/>
  <c r="GA144" i="1"/>
  <c r="GA288" i="1"/>
  <c r="GA293" i="1"/>
  <c r="GA298" i="1"/>
  <c r="GA230" i="1"/>
  <c r="GA154" i="1"/>
  <c r="GA140" i="1"/>
  <c r="GA205" i="1"/>
  <c r="GA142" i="1"/>
  <c r="GA279" i="1"/>
  <c r="GA237" i="1"/>
  <c r="GA166" i="1"/>
  <c r="GA221" i="1"/>
  <c r="GA151" i="1"/>
  <c r="GA281" i="1"/>
  <c r="GA203" i="1"/>
  <c r="GA255" i="1"/>
  <c r="GA274" i="1"/>
  <c r="GA192" i="1"/>
  <c r="GA286" i="1"/>
  <c r="GA314" i="1"/>
  <c r="GA308" i="1"/>
  <c r="GA242" i="1"/>
  <c r="GA315" i="1"/>
  <c r="GA219" i="1"/>
  <c r="GA222" i="1"/>
  <c r="GA269" i="1"/>
  <c r="GA194" i="1"/>
  <c r="GA158" i="1"/>
  <c r="GA297" i="1"/>
  <c r="GA188" i="1"/>
  <c r="GA150" i="1"/>
  <c r="GA290" i="1"/>
  <c r="GA147" i="1"/>
  <c r="GA256" i="1"/>
  <c r="GA156" i="1"/>
  <c r="GA196" i="1"/>
  <c r="GA146" i="1"/>
  <c r="GA305" i="1"/>
  <c r="GA198" i="1"/>
  <c r="GA299" i="1"/>
  <c r="GA262" i="1"/>
  <c r="GA263" i="1"/>
  <c r="GA157" i="1"/>
  <c r="GA321" i="1"/>
  <c r="GB175" i="1"/>
  <c r="GA261" i="1"/>
  <c r="GA211" i="1"/>
  <c r="GA225" i="1"/>
  <c r="GA197" i="1"/>
  <c r="GA243" i="1"/>
  <c r="GA291" i="1"/>
  <c r="GA163" i="1"/>
  <c r="GA195" i="1"/>
  <c r="GA258" i="1"/>
  <c r="GA259" i="1"/>
  <c r="GA209" i="1"/>
  <c r="GB209" i="1" s="1"/>
  <c r="GA285" i="1"/>
  <c r="GA169" i="1"/>
  <c r="GA306" i="1"/>
  <c r="GA199" i="1"/>
  <c r="GA244" i="1"/>
  <c r="GA245" i="1"/>
  <c r="GA189" i="1"/>
  <c r="GA304" i="1"/>
  <c r="GA257" i="1"/>
  <c r="GA289" i="1"/>
  <c r="GA215" i="1"/>
  <c r="GA292" i="1"/>
  <c r="GA287" i="1"/>
  <c r="GA159" i="1"/>
  <c r="GA160" i="1"/>
  <c r="GA294" i="1"/>
  <c r="GA152" i="1"/>
  <c r="GA137" i="1"/>
  <c r="GA220" i="1"/>
  <c r="GA226" i="1"/>
  <c r="GA141" i="1"/>
  <c r="GA167" i="1"/>
  <c r="GA282" i="1"/>
  <c r="GA190" i="1"/>
  <c r="GA165" i="1"/>
  <c r="GA284" i="1"/>
  <c r="GA223" i="1"/>
  <c r="GA301" i="1"/>
  <c r="GA300" i="1"/>
  <c r="GA149" i="1"/>
  <c r="GA239" i="1"/>
  <c r="GA228" i="1"/>
  <c r="GA229" i="1"/>
  <c r="GA155" i="1"/>
  <c r="GA271" i="1"/>
  <c r="GA139" i="1"/>
  <c r="GA153" i="1"/>
  <c r="GA251" i="1"/>
  <c r="GA302" i="1"/>
  <c r="GA201" i="1"/>
  <c r="GA280" i="1"/>
  <c r="GA148" i="1"/>
  <c r="GA187" i="1"/>
  <c r="GA186" i="1"/>
  <c r="GA227" i="1"/>
  <c r="GA319" i="1"/>
  <c r="GA241" i="1"/>
  <c r="GA296" i="1"/>
  <c r="I52" i="25"/>
  <c r="J51" i="25"/>
  <c r="GA272" i="1"/>
  <c r="GA303" i="1"/>
  <c r="GA253" i="1"/>
  <c r="GA218" i="1"/>
  <c r="GA307" i="1"/>
  <c r="GA309" i="1"/>
  <c r="GA310" i="1"/>
  <c r="GA217" i="1"/>
  <c r="GA143" i="1"/>
  <c r="GB249" i="1" l="1"/>
  <c r="GB174" i="1"/>
  <c r="GC174" i="1" s="1"/>
  <c r="GB205" i="1"/>
  <c r="GB247" i="1"/>
  <c r="GB248" i="1"/>
  <c r="GB234" i="1"/>
  <c r="GB276" i="1"/>
  <c r="GB184" i="1"/>
  <c r="GB137" i="1"/>
  <c r="GB311" i="1"/>
  <c r="GB267" i="1"/>
  <c r="GB192" i="1"/>
  <c r="GB265" i="1"/>
  <c r="GB207" i="1"/>
  <c r="GB321" i="1"/>
  <c r="GB183" i="1"/>
  <c r="GB268" i="1"/>
  <c r="GB235" i="1"/>
  <c r="GB176" i="1"/>
  <c r="GB282" i="1"/>
  <c r="GB139" i="1"/>
  <c r="GB278" i="1"/>
  <c r="GB180" i="1"/>
  <c r="GB266" i="1"/>
  <c r="GB317" i="1"/>
  <c r="GB312" i="1"/>
  <c r="GB178" i="1"/>
  <c r="GB182" i="1"/>
  <c r="GB322" i="1"/>
  <c r="GB163" i="1"/>
  <c r="GB237" i="1"/>
  <c r="GB213" i="1"/>
  <c r="GB203" i="1"/>
  <c r="GB143" i="1"/>
  <c r="GB181" i="1"/>
  <c r="GB148" i="1"/>
  <c r="GB274" i="1"/>
  <c r="GB167" i="1"/>
  <c r="GB155" i="1"/>
  <c r="GB171" i="1"/>
  <c r="GB239" i="1"/>
  <c r="GB206" i="1"/>
  <c r="GB153" i="1"/>
  <c r="GB316" i="1"/>
  <c r="GB313" i="1"/>
  <c r="GB223" i="1"/>
  <c r="GB287" i="1"/>
  <c r="GB233" i="1"/>
  <c r="GB179" i="1"/>
  <c r="GB231" i="1"/>
  <c r="GB201" i="1"/>
  <c r="GB253" i="1"/>
  <c r="GB165" i="1"/>
  <c r="GB232" i="1"/>
  <c r="GB270" i="1"/>
  <c r="GB289" i="1"/>
  <c r="GB172" i="1"/>
  <c r="GC173" i="1" s="1"/>
  <c r="GB269" i="1"/>
  <c r="GB141" i="1"/>
  <c r="GB177" i="1"/>
  <c r="GB256" i="1"/>
  <c r="GB275" i="1"/>
  <c r="GB277" i="1"/>
  <c r="GB260" i="1"/>
  <c r="GB151" i="1"/>
  <c r="GB158" i="1"/>
  <c r="GB255" i="1"/>
  <c r="GB314" i="1"/>
  <c r="GB236" i="1"/>
  <c r="GB280" i="1"/>
  <c r="GB219" i="1"/>
  <c r="GB294" i="1"/>
  <c r="GB220" i="1"/>
  <c r="GB241" i="1"/>
  <c r="GB204" i="1"/>
  <c r="GB227" i="1"/>
  <c r="GB261" i="1"/>
  <c r="GB217" i="1"/>
  <c r="GB293" i="1"/>
  <c r="GB305" i="1"/>
  <c r="GB193" i="1"/>
  <c r="GB162" i="1"/>
  <c r="GB168" i="1"/>
  <c r="GB199" i="1"/>
  <c r="GB198" i="1"/>
  <c r="GB309" i="1"/>
  <c r="GB157" i="1"/>
  <c r="GB298" i="1"/>
  <c r="GB315" i="1"/>
  <c r="GB302" i="1"/>
  <c r="GB285" i="1"/>
  <c r="GB286" i="1"/>
  <c r="GB244" i="1"/>
  <c r="GB252" i="1"/>
  <c r="GB144" i="1"/>
  <c r="GB258" i="1"/>
  <c r="GB197" i="1"/>
  <c r="GB308" i="1"/>
  <c r="GB147" i="1"/>
  <c r="GB221" i="1"/>
  <c r="GB195" i="1"/>
  <c r="GB225" i="1"/>
  <c r="GB292" i="1"/>
  <c r="GB146" i="1"/>
  <c r="GB145" i="1"/>
  <c r="I53" i="25"/>
  <c r="J52" i="25"/>
  <c r="GB160" i="1"/>
  <c r="GB161" i="1"/>
  <c r="GB296" i="1"/>
  <c r="GB297" i="1"/>
  <c r="GB187" i="1"/>
  <c r="GB202" i="1"/>
  <c r="GB281" i="1"/>
  <c r="GB288" i="1"/>
  <c r="GB200" i="1"/>
  <c r="GB159" i="1"/>
  <c r="GB215" i="1"/>
  <c r="GB214" i="1"/>
  <c r="GB189" i="1"/>
  <c r="GB169" i="1"/>
  <c r="GB170" i="1"/>
  <c r="GB156" i="1"/>
  <c r="GB290" i="1"/>
  <c r="GB196" i="1"/>
  <c r="GB242" i="1"/>
  <c r="GB238" i="1"/>
  <c r="GB279" i="1"/>
  <c r="GB240" i="1"/>
  <c r="GB166" i="1"/>
  <c r="GB186" i="1"/>
  <c r="GB185" i="1"/>
  <c r="GB216" i="1"/>
  <c r="GB149" i="1"/>
  <c r="GB257" i="1"/>
  <c r="GB245" i="1"/>
  <c r="GB246" i="1"/>
  <c r="GB188" i="1"/>
  <c r="GB218" i="1"/>
  <c r="GB303" i="1"/>
  <c r="GB140" i="1"/>
  <c r="GB251" i="1"/>
  <c r="GB250" i="1"/>
  <c r="GC249" i="1" s="1"/>
  <c r="GB224" i="1"/>
  <c r="GB152" i="1"/>
  <c r="GB142" i="1"/>
  <c r="GB304" i="1"/>
  <c r="GB194" i="1"/>
  <c r="GB138" i="1"/>
  <c r="GB272" i="1"/>
  <c r="GB273" i="1"/>
  <c r="GB254" i="1"/>
  <c r="GB284" i="1"/>
  <c r="GB190" i="1"/>
  <c r="GB191" i="1"/>
  <c r="GB283" i="1"/>
  <c r="GB291" i="1"/>
  <c r="GB208" i="1"/>
  <c r="GB295" i="1"/>
  <c r="GB222" i="1"/>
  <c r="GB319" i="1"/>
  <c r="GB318" i="1"/>
  <c r="GB300" i="1"/>
  <c r="GB299" i="1"/>
  <c r="GB263" i="1"/>
  <c r="GB264" i="1"/>
  <c r="GB150" i="1"/>
  <c r="GB229" i="1"/>
  <c r="GB230" i="1"/>
  <c r="GB307" i="1"/>
  <c r="GB306" i="1"/>
  <c r="GB310" i="1"/>
  <c r="GB271" i="1"/>
  <c r="GB228" i="1"/>
  <c r="GB301" i="1"/>
  <c r="GB136" i="1"/>
  <c r="GB164" i="1"/>
  <c r="GB226" i="1"/>
  <c r="GB320" i="1"/>
  <c r="GB259" i="1"/>
  <c r="GB243" i="1"/>
  <c r="GB210" i="1"/>
  <c r="GB211" i="1"/>
  <c r="GB212" i="1"/>
  <c r="GB262" i="1"/>
  <c r="GB154" i="1"/>
  <c r="GC175" i="1" l="1"/>
  <c r="GC248" i="1"/>
  <c r="GC238" i="1"/>
  <c r="GC240" i="1"/>
  <c r="GC267" i="1"/>
  <c r="GC164" i="1"/>
  <c r="GC177" i="1"/>
  <c r="GC266" i="1"/>
  <c r="GC277" i="1"/>
  <c r="GC138" i="1"/>
  <c r="GC179" i="1"/>
  <c r="GC176" i="1"/>
  <c r="GD175" i="1" s="1"/>
  <c r="GC274" i="1"/>
  <c r="GC322" i="1"/>
  <c r="GC183" i="1"/>
  <c r="GC180" i="1"/>
  <c r="GC204" i="1"/>
  <c r="GC236" i="1"/>
  <c r="GC268" i="1"/>
  <c r="GC206" i="1"/>
  <c r="GC269" i="1"/>
  <c r="GC233" i="1"/>
  <c r="GC181" i="1"/>
  <c r="GC232" i="1"/>
  <c r="GC312" i="1"/>
  <c r="GC276" i="1"/>
  <c r="GC234" i="1"/>
  <c r="GC288" i="1"/>
  <c r="GC154" i="1"/>
  <c r="GC224" i="1"/>
  <c r="GC182" i="1"/>
  <c r="GC194" i="1"/>
  <c r="GC166" i="1"/>
  <c r="GC156" i="1"/>
  <c r="GC313" i="1"/>
  <c r="GC314" i="1"/>
  <c r="GC205" i="1"/>
  <c r="GC253" i="1"/>
  <c r="GC142" i="1"/>
  <c r="GC275" i="1"/>
  <c r="GC243" i="1"/>
  <c r="GC193" i="1"/>
  <c r="GC279" i="1"/>
  <c r="GC281" i="1"/>
  <c r="GC172" i="1"/>
  <c r="GD173" i="1" s="1"/>
  <c r="GC178" i="1"/>
  <c r="GC150" i="1"/>
  <c r="GC152" i="1"/>
  <c r="GC292" i="1"/>
  <c r="GC226" i="1"/>
  <c r="GC282" i="1"/>
  <c r="GC252" i="1"/>
  <c r="GC168" i="1"/>
  <c r="GC315" i="1"/>
  <c r="GC235" i="1"/>
  <c r="GC259" i="1"/>
  <c r="GC257" i="1"/>
  <c r="GD174" i="1"/>
  <c r="GC200" i="1"/>
  <c r="GC278" i="1"/>
  <c r="GC145" i="1"/>
  <c r="GC198" i="1"/>
  <c r="GC295" i="1"/>
  <c r="GC218" i="1"/>
  <c r="GC310" i="1"/>
  <c r="GC220" i="1"/>
  <c r="GC217" i="1"/>
  <c r="GC280" i="1"/>
  <c r="GC286" i="1"/>
  <c r="GC161" i="1"/>
  <c r="GC293" i="1"/>
  <c r="GC159" i="1"/>
  <c r="GC304" i="1"/>
  <c r="GC146" i="1"/>
  <c r="GC264" i="1"/>
  <c r="GC167" i="1"/>
  <c r="GC157" i="1"/>
  <c r="GC196" i="1"/>
  <c r="GC147" i="1"/>
  <c r="GC299" i="1"/>
  <c r="GC272" i="1"/>
  <c r="GC294" i="1"/>
  <c r="GC214" i="1"/>
  <c r="GC144" i="1"/>
  <c r="GC209" i="1"/>
  <c r="GC316" i="1"/>
  <c r="GC306" i="1"/>
  <c r="GC188" i="1"/>
  <c r="GC301" i="1"/>
  <c r="GC287" i="1"/>
  <c r="GC190" i="1"/>
  <c r="GC216" i="1"/>
  <c r="GC169" i="1"/>
  <c r="GC151" i="1"/>
  <c r="GC256" i="1"/>
  <c r="GC319" i="1"/>
  <c r="GC195" i="1"/>
  <c r="GC290" i="1"/>
  <c r="GC311" i="1"/>
  <c r="GC143" i="1"/>
  <c r="GC309" i="1"/>
  <c r="GC245" i="1"/>
  <c r="GC262" i="1"/>
  <c r="GC229" i="1"/>
  <c r="GC284" i="1"/>
  <c r="GC250" i="1"/>
  <c r="GD249" i="1" s="1"/>
  <c r="GC239" i="1"/>
  <c r="GC139" i="1"/>
  <c r="GC197" i="1"/>
  <c r="GC158" i="1"/>
  <c r="GC163" i="1"/>
  <c r="GC307" i="1"/>
  <c r="GC221" i="1"/>
  <c r="GC222" i="1"/>
  <c r="GC192" i="1"/>
  <c r="GC191" i="1"/>
  <c r="GC244" i="1"/>
  <c r="GC302" i="1"/>
  <c r="GC246" i="1"/>
  <c r="GC247" i="1"/>
  <c r="GC223" i="1"/>
  <c r="GC185" i="1"/>
  <c r="GC184" i="1"/>
  <c r="GC285" i="1"/>
  <c r="GC265" i="1"/>
  <c r="GC187" i="1"/>
  <c r="GC160" i="1"/>
  <c r="GC308" i="1"/>
  <c r="GC228" i="1"/>
  <c r="GC149" i="1"/>
  <c r="GC186" i="1"/>
  <c r="GC237" i="1"/>
  <c r="GC170" i="1"/>
  <c r="GC171" i="1"/>
  <c r="GC297" i="1"/>
  <c r="GC298" i="1"/>
  <c r="GC271" i="1"/>
  <c r="GC251" i="1"/>
  <c r="GC155" i="1"/>
  <c r="GC289" i="1"/>
  <c r="GC296" i="1"/>
  <c r="GC260" i="1"/>
  <c r="GC202" i="1"/>
  <c r="GC203" i="1"/>
  <c r="GC211" i="1"/>
  <c r="GC212" i="1"/>
  <c r="GC213" i="1"/>
  <c r="GC320" i="1"/>
  <c r="GC263" i="1"/>
  <c r="GC300" i="1"/>
  <c r="GC208" i="1"/>
  <c r="GC207" i="1"/>
  <c r="GC153" i="1"/>
  <c r="GC321" i="1"/>
  <c r="GC148" i="1"/>
  <c r="GC189" i="1"/>
  <c r="GC270" i="1"/>
  <c r="GC227" i="1"/>
  <c r="GC165" i="1"/>
  <c r="GC201" i="1"/>
  <c r="GC291" i="1"/>
  <c r="GC254" i="1"/>
  <c r="GC255" i="1"/>
  <c r="GC141" i="1"/>
  <c r="GC140" i="1"/>
  <c r="GC162" i="1"/>
  <c r="I54" i="25"/>
  <c r="J53" i="25"/>
  <c r="GC199" i="1"/>
  <c r="GC136" i="1"/>
  <c r="GC135" i="1"/>
  <c r="GC210" i="1"/>
  <c r="GC230" i="1"/>
  <c r="GC231" i="1"/>
  <c r="GC225" i="1"/>
  <c r="GC318" i="1"/>
  <c r="GC317" i="1"/>
  <c r="GC283" i="1"/>
  <c r="GC273" i="1"/>
  <c r="GC303" i="1"/>
  <c r="GC137" i="1"/>
  <c r="GC241" i="1"/>
  <c r="GC261" i="1"/>
  <c r="GC242" i="1"/>
  <c r="GC215" i="1"/>
  <c r="GC258" i="1"/>
  <c r="GC219" i="1"/>
  <c r="GC305" i="1"/>
  <c r="GD239" i="1" l="1"/>
  <c r="GD232" i="1"/>
  <c r="GD199" i="1"/>
  <c r="GD274" i="1"/>
  <c r="GD275" i="1"/>
  <c r="GD267" i="1"/>
  <c r="GD176" i="1"/>
  <c r="GE175" i="1" s="1"/>
  <c r="GD180" i="1"/>
  <c r="GD178" i="1"/>
  <c r="GD205" i="1"/>
  <c r="GD165" i="1"/>
  <c r="GD234" i="1"/>
  <c r="GD268" i="1"/>
  <c r="GD162" i="1"/>
  <c r="GD153" i="1"/>
  <c r="GD194" i="1"/>
  <c r="GD182" i="1"/>
  <c r="GD276" i="1"/>
  <c r="GD233" i="1"/>
  <c r="GD155" i="1"/>
  <c r="GD206" i="1"/>
  <c r="GD204" i="1"/>
  <c r="GD181" i="1"/>
  <c r="GD143" i="1"/>
  <c r="GD235" i="1"/>
  <c r="GD313" i="1"/>
  <c r="GD261" i="1"/>
  <c r="GD315" i="1"/>
  <c r="GD314" i="1"/>
  <c r="GD146" i="1"/>
  <c r="GD280" i="1"/>
  <c r="GD278" i="1"/>
  <c r="GD219" i="1"/>
  <c r="GE174" i="1"/>
  <c r="GD225" i="1"/>
  <c r="GD179" i="1"/>
  <c r="GD227" i="1"/>
  <c r="GD197" i="1"/>
  <c r="GD311" i="1"/>
  <c r="GD177" i="1"/>
  <c r="GD244" i="1"/>
  <c r="GD160" i="1"/>
  <c r="GD217" i="1"/>
  <c r="GD256" i="1"/>
  <c r="GD258" i="1"/>
  <c r="GD294" i="1"/>
  <c r="GD240" i="1"/>
  <c r="GD279" i="1"/>
  <c r="GD151" i="1"/>
  <c r="GD295" i="1"/>
  <c r="GD277" i="1"/>
  <c r="GD293" i="1"/>
  <c r="GD305" i="1"/>
  <c r="GD303" i="1"/>
  <c r="GD281" i="1"/>
  <c r="GD291" i="1"/>
  <c r="GD265" i="1"/>
  <c r="GD167" i="1"/>
  <c r="GD300" i="1"/>
  <c r="GD289" i="1"/>
  <c r="GD137" i="1"/>
  <c r="GD144" i="1"/>
  <c r="GD189" i="1"/>
  <c r="GD215" i="1"/>
  <c r="GD310" i="1"/>
  <c r="GD312" i="1"/>
  <c r="GD198" i="1"/>
  <c r="GD283" i="1"/>
  <c r="GD287" i="1"/>
  <c r="GD145" i="1"/>
  <c r="GD263" i="1"/>
  <c r="GD319" i="1"/>
  <c r="GD210" i="1"/>
  <c r="GD223" i="1"/>
  <c r="GD157" i="1"/>
  <c r="GD195" i="1"/>
  <c r="GD169" i="1"/>
  <c r="GD185" i="1"/>
  <c r="GD251" i="1"/>
  <c r="GD242" i="1"/>
  <c r="GD207" i="1"/>
  <c r="GD266" i="1"/>
  <c r="GD317" i="1"/>
  <c r="GD135" i="1"/>
  <c r="GD296" i="1"/>
  <c r="GD168" i="1"/>
  <c r="GD201" i="1"/>
  <c r="GD299" i="1"/>
  <c r="GD196" i="1"/>
  <c r="GD245" i="1"/>
  <c r="GD140" i="1"/>
  <c r="GD270" i="1"/>
  <c r="GD308" i="1"/>
  <c r="GD139" i="1"/>
  <c r="GD190" i="1"/>
  <c r="GD191" i="1"/>
  <c r="GD164" i="1"/>
  <c r="GD230" i="1"/>
  <c r="GD213" i="1"/>
  <c r="GD170" i="1"/>
  <c r="GD264" i="1"/>
  <c r="GD272" i="1"/>
  <c r="GD246" i="1"/>
  <c r="GD254" i="1"/>
  <c r="GD203" i="1"/>
  <c r="GD166" i="1"/>
  <c r="GD158" i="1"/>
  <c r="GD224" i="1"/>
  <c r="I55" i="25"/>
  <c r="J54" i="25"/>
  <c r="GD148" i="1"/>
  <c r="GD147" i="1"/>
  <c r="GD321" i="1"/>
  <c r="GD322" i="1"/>
  <c r="GD320" i="1"/>
  <c r="GD138" i="1"/>
  <c r="GD309" i="1"/>
  <c r="GD184" i="1"/>
  <c r="GD183" i="1"/>
  <c r="GD218" i="1"/>
  <c r="GD214" i="1"/>
  <c r="GD212" i="1"/>
  <c r="GD269" i="1"/>
  <c r="GD257" i="1"/>
  <c r="GD186" i="1"/>
  <c r="GD192" i="1"/>
  <c r="GD161" i="1"/>
  <c r="GD243" i="1"/>
  <c r="GD237" i="1"/>
  <c r="GD236" i="1"/>
  <c r="GD231" i="1"/>
  <c r="GD141" i="1"/>
  <c r="GD208" i="1"/>
  <c r="GD211" i="1"/>
  <c r="GD260" i="1"/>
  <c r="GD271" i="1"/>
  <c r="GD298" i="1"/>
  <c r="GD149" i="1"/>
  <c r="GD150" i="1"/>
  <c r="GD187" i="1"/>
  <c r="GD247" i="1"/>
  <c r="GD248" i="1"/>
  <c r="GD221" i="1"/>
  <c r="GD222" i="1"/>
  <c r="GD290" i="1"/>
  <c r="GD159" i="1"/>
  <c r="GD273" i="1"/>
  <c r="GD152" i="1"/>
  <c r="GD297" i="1"/>
  <c r="GD316" i="1"/>
  <c r="GD292" i="1"/>
  <c r="GD220" i="1"/>
  <c r="GD136" i="1"/>
  <c r="GD202" i="1"/>
  <c r="GD288" i="1"/>
  <c r="GD142" i="1"/>
  <c r="GD262" i="1"/>
  <c r="GD188" i="1"/>
  <c r="GD228" i="1"/>
  <c r="GD156" i="1"/>
  <c r="GD302" i="1"/>
  <c r="GD238" i="1"/>
  <c r="GD282" i="1"/>
  <c r="GD318" i="1"/>
  <c r="GD259" i="1"/>
  <c r="GD226" i="1"/>
  <c r="GD216" i="1"/>
  <c r="GD255" i="1"/>
  <c r="GD200" i="1"/>
  <c r="GD171" i="1"/>
  <c r="GD172" i="1"/>
  <c r="GD250" i="1"/>
  <c r="GD307" i="1"/>
  <c r="GD306" i="1"/>
  <c r="GD193" i="1"/>
  <c r="GD253" i="1"/>
  <c r="GD241" i="1"/>
  <c r="GD284" i="1"/>
  <c r="GD209" i="1"/>
  <c r="GD304" i="1"/>
  <c r="GD154" i="1"/>
  <c r="GD285" i="1"/>
  <c r="GD286" i="1"/>
  <c r="GD301" i="1"/>
  <c r="GD163" i="1"/>
  <c r="GD229" i="1"/>
  <c r="GD252" i="1"/>
  <c r="GE269" i="1" l="1"/>
  <c r="GE275" i="1"/>
  <c r="GE176" i="1"/>
  <c r="GF175" i="1" s="1"/>
  <c r="GE154" i="1"/>
  <c r="GE179" i="1"/>
  <c r="GE233" i="1"/>
  <c r="GE267" i="1"/>
  <c r="GE206" i="1"/>
  <c r="GE161" i="1"/>
  <c r="GE216" i="1"/>
  <c r="GE152" i="1"/>
  <c r="GE181" i="1"/>
  <c r="GE204" i="1"/>
  <c r="GE194" i="1"/>
  <c r="GE234" i="1"/>
  <c r="GE218" i="1"/>
  <c r="GE180" i="1"/>
  <c r="GE262" i="1"/>
  <c r="GE280" i="1"/>
  <c r="GE205" i="1"/>
  <c r="GE278" i="1"/>
  <c r="GE314" i="1"/>
  <c r="GE145" i="1"/>
  <c r="GE279" i="1"/>
  <c r="GE198" i="1"/>
  <c r="GE277" i="1"/>
  <c r="GE226" i="1"/>
  <c r="GE166" i="1"/>
  <c r="GE244" i="1"/>
  <c r="GE310" i="1"/>
  <c r="GE282" i="1"/>
  <c r="GE276" i="1"/>
  <c r="GE163" i="1"/>
  <c r="GE136" i="1"/>
  <c r="GE312" i="1"/>
  <c r="GE255" i="1"/>
  <c r="GE257" i="1"/>
  <c r="GE224" i="1"/>
  <c r="GE294" i="1"/>
  <c r="GE304" i="1"/>
  <c r="GE295" i="1"/>
  <c r="GE292" i="1"/>
  <c r="GE177" i="1"/>
  <c r="GF176" i="1" s="1"/>
  <c r="GE178" i="1"/>
  <c r="GE264" i="1"/>
  <c r="GE266" i="1"/>
  <c r="GE144" i="1"/>
  <c r="GE290" i="1"/>
  <c r="GE243" i="1"/>
  <c r="GE241" i="1"/>
  <c r="GE200" i="1"/>
  <c r="GE296" i="1"/>
  <c r="GE168" i="1"/>
  <c r="GE167" i="1"/>
  <c r="GE245" i="1"/>
  <c r="GE231" i="1"/>
  <c r="GE169" i="1"/>
  <c r="GE311" i="1"/>
  <c r="GE288" i="1"/>
  <c r="GE202" i="1"/>
  <c r="GE207" i="1"/>
  <c r="GE209" i="1"/>
  <c r="GE265" i="1"/>
  <c r="GE273" i="1"/>
  <c r="GE250" i="1"/>
  <c r="GE197" i="1"/>
  <c r="GE313" i="1"/>
  <c r="GE170" i="1"/>
  <c r="GE159" i="1"/>
  <c r="GE309" i="1"/>
  <c r="GE188" i="1"/>
  <c r="GE322" i="1"/>
  <c r="GE289" i="1"/>
  <c r="GE259" i="1"/>
  <c r="GE185" i="1"/>
  <c r="GE135" i="1"/>
  <c r="GE298" i="1"/>
  <c r="GE261" i="1"/>
  <c r="GE162" i="1"/>
  <c r="GE147" i="1"/>
  <c r="GE246" i="1"/>
  <c r="GE191" i="1"/>
  <c r="GE196" i="1"/>
  <c r="GE303" i="1"/>
  <c r="GE222" i="1"/>
  <c r="GE272" i="1"/>
  <c r="GE232" i="1"/>
  <c r="GE138" i="1"/>
  <c r="GE195" i="1"/>
  <c r="GE230" i="1"/>
  <c r="GE247" i="1"/>
  <c r="GE146" i="1"/>
  <c r="GE307" i="1"/>
  <c r="GE318" i="1"/>
  <c r="GE220" i="1"/>
  <c r="GE252" i="1"/>
  <c r="GE270" i="1"/>
  <c r="GE155" i="1"/>
  <c r="GE305" i="1"/>
  <c r="GE153" i="1"/>
  <c r="GE271" i="1"/>
  <c r="GE301" i="1"/>
  <c r="GE284" i="1"/>
  <c r="GE263" i="1"/>
  <c r="GE212" i="1"/>
  <c r="GE190" i="1"/>
  <c r="GE228" i="1"/>
  <c r="GE227" i="1"/>
  <c r="GE165" i="1"/>
  <c r="GE141" i="1"/>
  <c r="GE192" i="1"/>
  <c r="GE214" i="1"/>
  <c r="GE156" i="1"/>
  <c r="GE157" i="1"/>
  <c r="GE203" i="1"/>
  <c r="GE149" i="1"/>
  <c r="GE308" i="1"/>
  <c r="GE225" i="1"/>
  <c r="GE217" i="1"/>
  <c r="GE321" i="1"/>
  <c r="GE283" i="1"/>
  <c r="GE300" i="1"/>
  <c r="GE236" i="1"/>
  <c r="GE235" i="1"/>
  <c r="GE317" i="1"/>
  <c r="GE274" i="1"/>
  <c r="I56" i="25"/>
  <c r="J55" i="25"/>
  <c r="GE285" i="1"/>
  <c r="GE172" i="1"/>
  <c r="GE173" i="1"/>
  <c r="GE242" i="1"/>
  <c r="GE237" i="1"/>
  <c r="GE223" i="1"/>
  <c r="GE148" i="1"/>
  <c r="GE189" i="1"/>
  <c r="GE253" i="1"/>
  <c r="GE171" i="1"/>
  <c r="GE258" i="1"/>
  <c r="GE299" i="1"/>
  <c r="GE316" i="1"/>
  <c r="GE315" i="1"/>
  <c r="GE221" i="1"/>
  <c r="GE268" i="1"/>
  <c r="GE139" i="1"/>
  <c r="GE160" i="1"/>
  <c r="GE291" i="1"/>
  <c r="GE319" i="1"/>
  <c r="GE150" i="1"/>
  <c r="GE151" i="1"/>
  <c r="GE287" i="1"/>
  <c r="GE286" i="1"/>
  <c r="GE229" i="1"/>
  <c r="GE254" i="1"/>
  <c r="GE193" i="1"/>
  <c r="GE199" i="1"/>
  <c r="GE201" i="1"/>
  <c r="GE248" i="1"/>
  <c r="GE249" i="1"/>
  <c r="GE260" i="1"/>
  <c r="GE215" i="1"/>
  <c r="GE281" i="1"/>
  <c r="GE186" i="1"/>
  <c r="GE158" i="1"/>
  <c r="GE238" i="1"/>
  <c r="GE239" i="1"/>
  <c r="GE142" i="1"/>
  <c r="GE143" i="1"/>
  <c r="GE297" i="1"/>
  <c r="GE213" i="1"/>
  <c r="GE211" i="1"/>
  <c r="GE164" i="1"/>
  <c r="GE219" i="1"/>
  <c r="GE293" i="1"/>
  <c r="GE140" i="1"/>
  <c r="GE183" i="1"/>
  <c r="GE182" i="1"/>
  <c r="GE256" i="1"/>
  <c r="GE302" i="1"/>
  <c r="GE210" i="1"/>
  <c r="GE306" i="1"/>
  <c r="GE137" i="1"/>
  <c r="GE251" i="1"/>
  <c r="GE187" i="1"/>
  <c r="GE208" i="1"/>
  <c r="GE184" i="1"/>
  <c r="GE320" i="1"/>
  <c r="GE240" i="1"/>
  <c r="GF153" i="1" l="1"/>
  <c r="GF268" i="1"/>
  <c r="GF233" i="1"/>
  <c r="GF180" i="1"/>
  <c r="GF219" i="1"/>
  <c r="GF217" i="1"/>
  <c r="GF281" i="1"/>
  <c r="GF206" i="1"/>
  <c r="GF155" i="1"/>
  <c r="GF279" i="1"/>
  <c r="GF199" i="1"/>
  <c r="GF205" i="1"/>
  <c r="GF278" i="1"/>
  <c r="GF276" i="1"/>
  <c r="GF304" i="1"/>
  <c r="GF197" i="1"/>
  <c r="GF201" i="1"/>
  <c r="GF258" i="1"/>
  <c r="GF256" i="1"/>
  <c r="GF311" i="1"/>
  <c r="GF225" i="1"/>
  <c r="GF310" i="1"/>
  <c r="GF277" i="1"/>
  <c r="GF221" i="1"/>
  <c r="GF177" i="1"/>
  <c r="GG176" i="1" s="1"/>
  <c r="GF162" i="1"/>
  <c r="GF178" i="1"/>
  <c r="GF179" i="1"/>
  <c r="GF164" i="1"/>
  <c r="GF167" i="1"/>
  <c r="GF245" i="1"/>
  <c r="GF160" i="1"/>
  <c r="GF295" i="1"/>
  <c r="GF145" i="1"/>
  <c r="GF135" i="1"/>
  <c r="GF293" i="1"/>
  <c r="GF232" i="1"/>
  <c r="GF244" i="1"/>
  <c r="GF291" i="1"/>
  <c r="GF242" i="1"/>
  <c r="GF208" i="1"/>
  <c r="GF168" i="1"/>
  <c r="GF265" i="1"/>
  <c r="GF297" i="1"/>
  <c r="GF262" i="1"/>
  <c r="GF274" i="1"/>
  <c r="GF166" i="1"/>
  <c r="GF289" i="1"/>
  <c r="GF302" i="1"/>
  <c r="GF312" i="1"/>
  <c r="GF266" i="1"/>
  <c r="GF306" i="1"/>
  <c r="GF170" i="1"/>
  <c r="GF313" i="1"/>
  <c r="GF213" i="1"/>
  <c r="GF272" i="1"/>
  <c r="GF169" i="1"/>
  <c r="GF320" i="1"/>
  <c r="GF229" i="1"/>
  <c r="GF284" i="1"/>
  <c r="GF215" i="1"/>
  <c r="GF260" i="1"/>
  <c r="GF243" i="1"/>
  <c r="GF148" i="1"/>
  <c r="GF322" i="1"/>
  <c r="GF158" i="1"/>
  <c r="GF187" i="1"/>
  <c r="GF240" i="1"/>
  <c r="GF195" i="1"/>
  <c r="GF275" i="1"/>
  <c r="GF251" i="1"/>
  <c r="GF288" i="1"/>
  <c r="GF193" i="1"/>
  <c r="GF261" i="1"/>
  <c r="GF171" i="1"/>
  <c r="GF231" i="1"/>
  <c r="GF226" i="1"/>
  <c r="GF191" i="1"/>
  <c r="GF248" i="1"/>
  <c r="GF283" i="1"/>
  <c r="GF246" i="1"/>
  <c r="GF271" i="1"/>
  <c r="GF140" i="1"/>
  <c r="GF198" i="1"/>
  <c r="GF299" i="1"/>
  <c r="GF286" i="1"/>
  <c r="GF214" i="1"/>
  <c r="GF294" i="1"/>
  <c r="GF238" i="1"/>
  <c r="GF267" i="1"/>
  <c r="GF146" i="1"/>
  <c r="GF270" i="1"/>
  <c r="GF308" i="1"/>
  <c r="GF196" i="1"/>
  <c r="GF137" i="1"/>
  <c r="GF254" i="1"/>
  <c r="GF280" i="1"/>
  <c r="GF211" i="1"/>
  <c r="GF165" i="1"/>
  <c r="GF247" i="1"/>
  <c r="GF236" i="1"/>
  <c r="GF263" i="1"/>
  <c r="GF264" i="1"/>
  <c r="GF163" i="1"/>
  <c r="GF200" i="1"/>
  <c r="GF154" i="1"/>
  <c r="GF307" i="1"/>
  <c r="GF220" i="1"/>
  <c r="GF250" i="1"/>
  <c r="GF150" i="1"/>
  <c r="GF309" i="1"/>
  <c r="GF227" i="1"/>
  <c r="GF184" i="1"/>
  <c r="GF239" i="1"/>
  <c r="GF151" i="1"/>
  <c r="GF216" i="1"/>
  <c r="GF237" i="1"/>
  <c r="GF255" i="1"/>
  <c r="GF292" i="1"/>
  <c r="GF235" i="1"/>
  <c r="GF234" i="1"/>
  <c r="GF159" i="1"/>
  <c r="GF273" i="1"/>
  <c r="GF173" i="1"/>
  <c r="GF174" i="1"/>
  <c r="GF305" i="1"/>
  <c r="GF203" i="1"/>
  <c r="GF204" i="1"/>
  <c r="GF202" i="1"/>
  <c r="GF315" i="1"/>
  <c r="GF314" i="1"/>
  <c r="GF253" i="1"/>
  <c r="GF222" i="1"/>
  <c r="GF172" i="1"/>
  <c r="GF298" i="1"/>
  <c r="GF218" i="1"/>
  <c r="GF301" i="1"/>
  <c r="GF183" i="1"/>
  <c r="GF185" i="1"/>
  <c r="GF194" i="1"/>
  <c r="GF186" i="1"/>
  <c r="GF319" i="1"/>
  <c r="GF316" i="1"/>
  <c r="GF189" i="1"/>
  <c r="GF190" i="1"/>
  <c r="GF138" i="1"/>
  <c r="GF152" i="1"/>
  <c r="GF147" i="1"/>
  <c r="GF290" i="1"/>
  <c r="GF257" i="1"/>
  <c r="GF241" i="1"/>
  <c r="GF285" i="1"/>
  <c r="GF300" i="1"/>
  <c r="GF296" i="1"/>
  <c r="GF161" i="1"/>
  <c r="GF136" i="1"/>
  <c r="GF252" i="1"/>
  <c r="GF317" i="1"/>
  <c r="GF303" i="1"/>
  <c r="GF210" i="1"/>
  <c r="GF143" i="1"/>
  <c r="GF144" i="1"/>
  <c r="GF282" i="1"/>
  <c r="GF287" i="1"/>
  <c r="GF139" i="1"/>
  <c r="GF212" i="1"/>
  <c r="GF188" i="1"/>
  <c r="J56" i="25"/>
  <c r="I57" i="25"/>
  <c r="GF269" i="1"/>
  <c r="GF228" i="1"/>
  <c r="GF141" i="1"/>
  <c r="GF157" i="1"/>
  <c r="GF207" i="1"/>
  <c r="GF182" i="1"/>
  <c r="GF181" i="1"/>
  <c r="GF209" i="1"/>
  <c r="GF142" i="1"/>
  <c r="GF249" i="1"/>
  <c r="GF223" i="1"/>
  <c r="GF224" i="1"/>
  <c r="GF318" i="1"/>
  <c r="GF192" i="1"/>
  <c r="GF259" i="1"/>
  <c r="GF321" i="1"/>
  <c r="GF149" i="1"/>
  <c r="GF156" i="1"/>
  <c r="GF230" i="1"/>
  <c r="GG159" i="1" l="1"/>
  <c r="GG218" i="1"/>
  <c r="GG154" i="1"/>
  <c r="GG280" i="1"/>
  <c r="GG177" i="1"/>
  <c r="GG200" i="1"/>
  <c r="GG198" i="1"/>
  <c r="GG232" i="1"/>
  <c r="GG163" i="1"/>
  <c r="GG233" i="1"/>
  <c r="GG278" i="1"/>
  <c r="GG257" i="1"/>
  <c r="GG305" i="1"/>
  <c r="GG220" i="1"/>
  <c r="GG294" i="1"/>
  <c r="GG311" i="1"/>
  <c r="GG310" i="1"/>
  <c r="GG277" i="1"/>
  <c r="GG178" i="1"/>
  <c r="GG216" i="1"/>
  <c r="GG179" i="1"/>
  <c r="GG292" i="1"/>
  <c r="GG279" i="1"/>
  <c r="GG321" i="1"/>
  <c r="GG296" i="1"/>
  <c r="GG266" i="1"/>
  <c r="GG245" i="1"/>
  <c r="GG275" i="1"/>
  <c r="GG199" i="1"/>
  <c r="GG168" i="1"/>
  <c r="GG228" i="1"/>
  <c r="GG273" i="1"/>
  <c r="GG165" i="1"/>
  <c r="GG207" i="1"/>
  <c r="GG149" i="1"/>
  <c r="GG288" i="1"/>
  <c r="GG169" i="1"/>
  <c r="GG167" i="1"/>
  <c r="GG298" i="1"/>
  <c r="GG290" i="1"/>
  <c r="GG214" i="1"/>
  <c r="GG243" i="1"/>
  <c r="GG192" i="1"/>
  <c r="GG215" i="1"/>
  <c r="GG303" i="1"/>
  <c r="GG293" i="1"/>
  <c r="GG312" i="1"/>
  <c r="GG267" i="1"/>
  <c r="GG230" i="1"/>
  <c r="GG212" i="1"/>
  <c r="GG244" i="1"/>
  <c r="GG170" i="1"/>
  <c r="GG276" i="1"/>
  <c r="GG272" i="1"/>
  <c r="GG261" i="1"/>
  <c r="GG249" i="1"/>
  <c r="GG259" i="1"/>
  <c r="GG251" i="1"/>
  <c r="GG227" i="1"/>
  <c r="GG308" i="1"/>
  <c r="GG166" i="1"/>
  <c r="GG164" i="1"/>
  <c r="GG147" i="1"/>
  <c r="GG285" i="1"/>
  <c r="GG226" i="1"/>
  <c r="GG237" i="1"/>
  <c r="GG309" i="1"/>
  <c r="GG188" i="1"/>
  <c r="GG219" i="1"/>
  <c r="GG254" i="1"/>
  <c r="GG246" i="1"/>
  <c r="GG255" i="1"/>
  <c r="GG142" i="1"/>
  <c r="GG299" i="1"/>
  <c r="GG197" i="1"/>
  <c r="GG263" i="1"/>
  <c r="GG239" i="1"/>
  <c r="GG307" i="1"/>
  <c r="GG247" i="1"/>
  <c r="GG156" i="1"/>
  <c r="GG306" i="1"/>
  <c r="GG201" i="1"/>
  <c r="GG252" i="1"/>
  <c r="GG235" i="1"/>
  <c r="GG271" i="1"/>
  <c r="GG203" i="1"/>
  <c r="GG284" i="1"/>
  <c r="GG301" i="1"/>
  <c r="GG137" i="1"/>
  <c r="GG196" i="1"/>
  <c r="GG318" i="1"/>
  <c r="GG262" i="1"/>
  <c r="GG139" i="1"/>
  <c r="GG287" i="1"/>
  <c r="GG186" i="1"/>
  <c r="GG274" i="1"/>
  <c r="GG320" i="1"/>
  <c r="GG236" i="1"/>
  <c r="GG264" i="1"/>
  <c r="GG265" i="1"/>
  <c r="GG224" i="1"/>
  <c r="GG210" i="1"/>
  <c r="GG206" i="1"/>
  <c r="GG229" i="1"/>
  <c r="GG172" i="1"/>
  <c r="GG238" i="1"/>
  <c r="GG171" i="1"/>
  <c r="GG155" i="1"/>
  <c r="GG140" i="1"/>
  <c r="GG221" i="1"/>
  <c r="GG217" i="1"/>
  <c r="GG260" i="1"/>
  <c r="GG316" i="1"/>
  <c r="GG240" i="1"/>
  <c r="GG241" i="1"/>
  <c r="GG204" i="1"/>
  <c r="GG205" i="1"/>
  <c r="GG146" i="1"/>
  <c r="GG161" i="1"/>
  <c r="GG162" i="1"/>
  <c r="GG181" i="1"/>
  <c r="GG180" i="1"/>
  <c r="I58" i="25"/>
  <c r="J57" i="25"/>
  <c r="GG300" i="1"/>
  <c r="GG302" i="1"/>
  <c r="GG304" i="1"/>
  <c r="GH304" i="1" s="1"/>
  <c r="GG183" i="1"/>
  <c r="GG151" i="1"/>
  <c r="GG269" i="1"/>
  <c r="GG270" i="1"/>
  <c r="GG283" i="1"/>
  <c r="GG282" i="1"/>
  <c r="GG319" i="1"/>
  <c r="GG223" i="1"/>
  <c r="GG182" i="1"/>
  <c r="GG136" i="1"/>
  <c r="GG135" i="1"/>
  <c r="GG291" i="1"/>
  <c r="GG222" i="1"/>
  <c r="GG150" i="1"/>
  <c r="GG234" i="1"/>
  <c r="GG184" i="1"/>
  <c r="GG193" i="1"/>
  <c r="GG248" i="1"/>
  <c r="GG144" i="1"/>
  <c r="GG145" i="1"/>
  <c r="GG258" i="1"/>
  <c r="GG143" i="1"/>
  <c r="GG286" i="1"/>
  <c r="GG138" i="1"/>
  <c r="GG194" i="1"/>
  <c r="GG195" i="1"/>
  <c r="GG253" i="1"/>
  <c r="GG213" i="1"/>
  <c r="GG174" i="1"/>
  <c r="GG175" i="1"/>
  <c r="GG160" i="1"/>
  <c r="GG208" i="1"/>
  <c r="GG268" i="1"/>
  <c r="GG209" i="1"/>
  <c r="GG157" i="1"/>
  <c r="GG242" i="1"/>
  <c r="GG281" i="1"/>
  <c r="GG190" i="1"/>
  <c r="GG191" i="1"/>
  <c r="GG297" i="1"/>
  <c r="GG225" i="1"/>
  <c r="GG314" i="1"/>
  <c r="GG313" i="1"/>
  <c r="GG202" i="1"/>
  <c r="GG173" i="1"/>
  <c r="GG289" i="1"/>
  <c r="GG187" i="1"/>
  <c r="GG152" i="1"/>
  <c r="GG153" i="1"/>
  <c r="GG148" i="1"/>
  <c r="GG322" i="1"/>
  <c r="GG141" i="1"/>
  <c r="GG256" i="1"/>
  <c r="GG317" i="1"/>
  <c r="GG158" i="1"/>
  <c r="GG295" i="1"/>
  <c r="GG189" i="1"/>
  <c r="GG185" i="1"/>
  <c r="GG315" i="1"/>
  <c r="GG231" i="1"/>
  <c r="GG211" i="1"/>
  <c r="GG250" i="1"/>
  <c r="GH198" i="1" l="1"/>
  <c r="GH291" i="1"/>
  <c r="GH322" i="1"/>
  <c r="GH200" i="1"/>
  <c r="GH310" i="1"/>
  <c r="GH177" i="1"/>
  <c r="GH278" i="1"/>
  <c r="GH277" i="1"/>
  <c r="GH199" i="1"/>
  <c r="GH279" i="1"/>
  <c r="GH167" i="1"/>
  <c r="GH168" i="1"/>
  <c r="GH169" i="1"/>
  <c r="GH256" i="1"/>
  <c r="GH219" i="1"/>
  <c r="GH148" i="1"/>
  <c r="GH196" i="1"/>
  <c r="GH197" i="1"/>
  <c r="GH178" i="1"/>
  <c r="GH164" i="1"/>
  <c r="GH311" i="1"/>
  <c r="GH170" i="1"/>
  <c r="GH319" i="1"/>
  <c r="GH217" i="1"/>
  <c r="GH250" i="1"/>
  <c r="GH293" i="1"/>
  <c r="GH189" i="1"/>
  <c r="GH295" i="1"/>
  <c r="GH266" i="1"/>
  <c r="GH262" i="1"/>
  <c r="GH265" i="1"/>
  <c r="GH289" i="1"/>
  <c r="GH245" i="1"/>
  <c r="GH258" i="1"/>
  <c r="GH292" i="1"/>
  <c r="GH166" i="1"/>
  <c r="GH276" i="1"/>
  <c r="GH312" i="1"/>
  <c r="GH264" i="1"/>
  <c r="GH272" i="1"/>
  <c r="GH297" i="1"/>
  <c r="GH165" i="1"/>
  <c r="GH220" i="1"/>
  <c r="GH274" i="1"/>
  <c r="GH246" i="1"/>
  <c r="GH239" i="1"/>
  <c r="GH215" i="1"/>
  <c r="GH244" i="1"/>
  <c r="GH260" i="1"/>
  <c r="GH229" i="1"/>
  <c r="GH286" i="1"/>
  <c r="GH238" i="1"/>
  <c r="GH236" i="1"/>
  <c r="GH202" i="1"/>
  <c r="GH227" i="1"/>
  <c r="GH307" i="1"/>
  <c r="GH309" i="1"/>
  <c r="GH211" i="1"/>
  <c r="GH306" i="1"/>
  <c r="GH263" i="1"/>
  <c r="GH273" i="1"/>
  <c r="GH234" i="1"/>
  <c r="GH253" i="1"/>
  <c r="GH158" i="1"/>
  <c r="GH281" i="1"/>
  <c r="GH237" i="1"/>
  <c r="GH308" i="1"/>
  <c r="GH187" i="1"/>
  <c r="GH185" i="1"/>
  <c r="GH155" i="1"/>
  <c r="GH302" i="1"/>
  <c r="GH300" i="1"/>
  <c r="GH316" i="1"/>
  <c r="GH135" i="1"/>
  <c r="GH139" i="1"/>
  <c r="GH222" i="1"/>
  <c r="GH145" i="1"/>
  <c r="GH205" i="1"/>
  <c r="GH194" i="1"/>
  <c r="GH280" i="1"/>
  <c r="GH317" i="1"/>
  <c r="GH138" i="1"/>
  <c r="GH261" i="1"/>
  <c r="GH218" i="1"/>
  <c r="GH141" i="1"/>
  <c r="GH171" i="1"/>
  <c r="GH210" i="1"/>
  <c r="GH143" i="1"/>
  <c r="GH216" i="1"/>
  <c r="GH228" i="1"/>
  <c r="GH275" i="1"/>
  <c r="GH150" i="1"/>
  <c r="GH159" i="1"/>
  <c r="GH203" i="1"/>
  <c r="GH183" i="1"/>
  <c r="GH287" i="1"/>
  <c r="GH191" i="1"/>
  <c r="GH294" i="1"/>
  <c r="GH321" i="1"/>
  <c r="GI322" i="1" s="1"/>
  <c r="GH283" i="1"/>
  <c r="GH254" i="1"/>
  <c r="GH161" i="1"/>
  <c r="GH259" i="1"/>
  <c r="GH269" i="1"/>
  <c r="GH288" i="1"/>
  <c r="GH208" i="1"/>
  <c r="GH235" i="1"/>
  <c r="GH240" i="1"/>
  <c r="GH175" i="1"/>
  <c r="GH176" i="1"/>
  <c r="GH298" i="1"/>
  <c r="GH190" i="1"/>
  <c r="GH160" i="1"/>
  <c r="GH213" i="1"/>
  <c r="GH214" i="1"/>
  <c r="GH285" i="1"/>
  <c r="GH193" i="1"/>
  <c r="GH201" i="1"/>
  <c r="GH303" i="1"/>
  <c r="GH152" i="1"/>
  <c r="GH151" i="1"/>
  <c r="GH290" i="1"/>
  <c r="J58" i="25"/>
  <c r="I59" i="25"/>
  <c r="GH248" i="1"/>
  <c r="GH247" i="1"/>
  <c r="GH251" i="1"/>
  <c r="GH157" i="1"/>
  <c r="GH188" i="1"/>
  <c r="GH184" i="1"/>
  <c r="GH147" i="1"/>
  <c r="GH182" i="1"/>
  <c r="GH180" i="1"/>
  <c r="GH179" i="1"/>
  <c r="GH257" i="1"/>
  <c r="GH136" i="1"/>
  <c r="GH231" i="1"/>
  <c r="GH232" i="1"/>
  <c r="GH209" i="1"/>
  <c r="GH142" i="1"/>
  <c r="GH140" i="1"/>
  <c r="GH221" i="1"/>
  <c r="GH181" i="1"/>
  <c r="GH299" i="1"/>
  <c r="GH146" i="1"/>
  <c r="GH241" i="1"/>
  <c r="GH301" i="1"/>
  <c r="GH255" i="1"/>
  <c r="GH249" i="1"/>
  <c r="GH174" i="1"/>
  <c r="GH173" i="1"/>
  <c r="GH192" i="1"/>
  <c r="GH207" i="1"/>
  <c r="GH313" i="1"/>
  <c r="GH242" i="1"/>
  <c r="GH243" i="1"/>
  <c r="GH268" i="1"/>
  <c r="GH318" i="1"/>
  <c r="GH195" i="1"/>
  <c r="GH144" i="1"/>
  <c r="GH282" i="1"/>
  <c r="GH296" i="1"/>
  <c r="GH162" i="1"/>
  <c r="GH163" i="1"/>
  <c r="GH233" i="1"/>
  <c r="GH137" i="1"/>
  <c r="GH223" i="1"/>
  <c r="GH320" i="1"/>
  <c r="GH315" i="1"/>
  <c r="GH314" i="1"/>
  <c r="GH149" i="1"/>
  <c r="GH284" i="1"/>
  <c r="GH224" i="1"/>
  <c r="GH153" i="1"/>
  <c r="GH154" i="1"/>
  <c r="GH225" i="1"/>
  <c r="GH226" i="1"/>
  <c r="GH186" i="1"/>
  <c r="GH212" i="1"/>
  <c r="GH305" i="1"/>
  <c r="GH156" i="1"/>
  <c r="GH270" i="1"/>
  <c r="GH271" i="1"/>
  <c r="GH172" i="1"/>
  <c r="GH252" i="1"/>
  <c r="GH230" i="1"/>
  <c r="GH206" i="1"/>
  <c r="GH204" i="1"/>
  <c r="GH267" i="1"/>
  <c r="GI278" i="1" l="1"/>
  <c r="GI199" i="1"/>
  <c r="GI198" i="1"/>
  <c r="GI168" i="1"/>
  <c r="GI170" i="1"/>
  <c r="GI169" i="1"/>
  <c r="GI277" i="1"/>
  <c r="GI167" i="1"/>
  <c r="GI166" i="1"/>
  <c r="GI197" i="1"/>
  <c r="GI280" i="1"/>
  <c r="GI292" i="1"/>
  <c r="GI294" i="1"/>
  <c r="GI246" i="1"/>
  <c r="GI310" i="1"/>
  <c r="GI296" i="1"/>
  <c r="GI218" i="1"/>
  <c r="GI195" i="1"/>
  <c r="GI290" i="1"/>
  <c r="GI204" i="1"/>
  <c r="GI265" i="1"/>
  <c r="GI311" i="1"/>
  <c r="GI216" i="1"/>
  <c r="GI165" i="1"/>
  <c r="GI274" i="1"/>
  <c r="GI140" i="1"/>
  <c r="GI275" i="1"/>
  <c r="GI201" i="1"/>
  <c r="GI238" i="1"/>
  <c r="GI137" i="1"/>
  <c r="GI284" i="1"/>
  <c r="GI149" i="1"/>
  <c r="GI240" i="1"/>
  <c r="GI309" i="1"/>
  <c r="GI289" i="1"/>
  <c r="GI158" i="1"/>
  <c r="GI255" i="1"/>
  <c r="GI263" i="1"/>
  <c r="GI282" i="1"/>
  <c r="GI301" i="1"/>
  <c r="GI303" i="1"/>
  <c r="GI228" i="1"/>
  <c r="GI291" i="1"/>
  <c r="GI264" i="1"/>
  <c r="GI293" i="1"/>
  <c r="GI245" i="1"/>
  <c r="GI273" i="1"/>
  <c r="GI208" i="1"/>
  <c r="GI317" i="1"/>
  <c r="GI307" i="1"/>
  <c r="GI261" i="1"/>
  <c r="GI305" i="1"/>
  <c r="GI308" i="1"/>
  <c r="GI318" i="1"/>
  <c r="GI135" i="1"/>
  <c r="GI172" i="1"/>
  <c r="GI239" i="1"/>
  <c r="GI159" i="1"/>
  <c r="GI267" i="1"/>
  <c r="GI206" i="1"/>
  <c r="GI237" i="1"/>
  <c r="GI279" i="1"/>
  <c r="GI236" i="1"/>
  <c r="GI142" i="1"/>
  <c r="GI192" i="1"/>
  <c r="GI209" i="1"/>
  <c r="GI221" i="1"/>
  <c r="GI186" i="1"/>
  <c r="GI188" i="1"/>
  <c r="GI144" i="1"/>
  <c r="GI320" i="1"/>
  <c r="GI217" i="1"/>
  <c r="GI156" i="1"/>
  <c r="GI233" i="1"/>
  <c r="GI200" i="1"/>
  <c r="GI299" i="1"/>
  <c r="GI146" i="1"/>
  <c r="GI202" i="1"/>
  <c r="GI288" i="1"/>
  <c r="GI249" i="1"/>
  <c r="GI286" i="1"/>
  <c r="GI138" i="1"/>
  <c r="GI153" i="1"/>
  <c r="GI302" i="1"/>
  <c r="GI220" i="1"/>
  <c r="GI219" i="1"/>
  <c r="GI194" i="1"/>
  <c r="GI151" i="1"/>
  <c r="GI276" i="1"/>
  <c r="GI160" i="1"/>
  <c r="GI262" i="1"/>
  <c r="GI162" i="1"/>
  <c r="GI183" i="1"/>
  <c r="GI227" i="1"/>
  <c r="GI184" i="1"/>
  <c r="GI223" i="1"/>
  <c r="GI235" i="1"/>
  <c r="GI252" i="1"/>
  <c r="GI212" i="1"/>
  <c r="GI287" i="1"/>
  <c r="GI259" i="1"/>
  <c r="GI260" i="1"/>
  <c r="GI297" i="1"/>
  <c r="GI181" i="1"/>
  <c r="GI247" i="1"/>
  <c r="GI269" i="1"/>
  <c r="GI191" i="1"/>
  <c r="GI190" i="1"/>
  <c r="GI315" i="1"/>
  <c r="GI242" i="1"/>
  <c r="GI234" i="1"/>
  <c r="GI313" i="1"/>
  <c r="GI224" i="1"/>
  <c r="GI161" i="1"/>
  <c r="GI285" i="1"/>
  <c r="GI295" i="1"/>
  <c r="GI298" i="1"/>
  <c r="GI210" i="1"/>
  <c r="GI226" i="1"/>
  <c r="GI225" i="1"/>
  <c r="GI163" i="1"/>
  <c r="GI164" i="1"/>
  <c r="GI312" i="1"/>
  <c r="GI253" i="1"/>
  <c r="GI248" i="1"/>
  <c r="GI214" i="1"/>
  <c r="GI215" i="1"/>
  <c r="GI222" i="1"/>
  <c r="GI213" i="1"/>
  <c r="GI266" i="1"/>
  <c r="GI171" i="1"/>
  <c r="GI230" i="1"/>
  <c r="GI229" i="1"/>
  <c r="GI154" i="1"/>
  <c r="GI155" i="1"/>
  <c r="GI283" i="1"/>
  <c r="GI314" i="1"/>
  <c r="GI189" i="1"/>
  <c r="GI300" i="1"/>
  <c r="GI232" i="1"/>
  <c r="GI185" i="1"/>
  <c r="GI319" i="1"/>
  <c r="GI157" i="1"/>
  <c r="GI250" i="1"/>
  <c r="GI152" i="1"/>
  <c r="GI254" i="1"/>
  <c r="GI304" i="1"/>
  <c r="GI176" i="1"/>
  <c r="GI177" i="1"/>
  <c r="GI306" i="1"/>
  <c r="GI148" i="1"/>
  <c r="GI196" i="1"/>
  <c r="GI231" i="1"/>
  <c r="GI182" i="1"/>
  <c r="GI251" i="1"/>
  <c r="GI175" i="1"/>
  <c r="GI150" i="1"/>
  <c r="GI207" i="1"/>
  <c r="GI145" i="1"/>
  <c r="GI271" i="1"/>
  <c r="GI272" i="1"/>
  <c r="GI173" i="1"/>
  <c r="GI258" i="1"/>
  <c r="GI257" i="1"/>
  <c r="GI147" i="1"/>
  <c r="GI203" i="1"/>
  <c r="GI270" i="1"/>
  <c r="GI143" i="1"/>
  <c r="GI268" i="1"/>
  <c r="GI174" i="1"/>
  <c r="GI179" i="1"/>
  <c r="GI178" i="1"/>
  <c r="GI139" i="1"/>
  <c r="GI256" i="1"/>
  <c r="GI316" i="1"/>
  <c r="GI205" i="1"/>
  <c r="GJ198" i="1"/>
  <c r="GI243" i="1"/>
  <c r="GI244" i="1"/>
  <c r="GI187" i="1"/>
  <c r="GI241" i="1"/>
  <c r="GJ169" i="1"/>
  <c r="GI281" i="1"/>
  <c r="GI136" i="1"/>
  <c r="GI180" i="1"/>
  <c r="GI321" i="1"/>
  <c r="J59" i="25"/>
  <c r="I60" i="25"/>
  <c r="GI193" i="1"/>
  <c r="GI141" i="1"/>
  <c r="GI211" i="1"/>
  <c r="GJ168" i="1" l="1"/>
  <c r="GJ167" i="1"/>
  <c r="GK168" i="1" s="1"/>
  <c r="GJ199" i="1"/>
  <c r="GJ196" i="1"/>
  <c r="GJ279" i="1"/>
  <c r="GJ295" i="1"/>
  <c r="GJ239" i="1"/>
  <c r="GJ265" i="1"/>
  <c r="GJ311" i="1"/>
  <c r="GJ166" i="1"/>
  <c r="GJ310" i="1"/>
  <c r="GJ150" i="1"/>
  <c r="GJ275" i="1"/>
  <c r="GJ291" i="1"/>
  <c r="GJ209" i="1"/>
  <c r="GJ274" i="1"/>
  <c r="GJ139" i="1"/>
  <c r="GJ290" i="1"/>
  <c r="GJ289" i="1"/>
  <c r="GJ205" i="1"/>
  <c r="GJ281" i="1"/>
  <c r="GJ321" i="1"/>
  <c r="GJ306" i="1"/>
  <c r="GJ217" i="1"/>
  <c r="GJ264" i="1"/>
  <c r="GK167" i="1"/>
  <c r="GJ309" i="1"/>
  <c r="GJ237" i="1"/>
  <c r="GJ292" i="1"/>
  <c r="GJ159" i="1"/>
  <c r="GJ236" i="1"/>
  <c r="GJ283" i="1"/>
  <c r="GJ241" i="1"/>
  <c r="GJ203" i="1"/>
  <c r="GJ136" i="1"/>
  <c r="GJ293" i="1"/>
  <c r="GJ319" i="1"/>
  <c r="GJ246" i="1"/>
  <c r="GJ278" i="1"/>
  <c r="GJ297" i="1"/>
  <c r="GJ304" i="1"/>
  <c r="GJ207" i="1"/>
  <c r="GJ141" i="1"/>
  <c r="GJ302" i="1"/>
  <c r="GJ218" i="1"/>
  <c r="GJ260" i="1"/>
  <c r="GJ316" i="1"/>
  <c r="GJ200" i="1"/>
  <c r="GJ238" i="1"/>
  <c r="GJ262" i="1"/>
  <c r="GJ308" i="1"/>
  <c r="GJ266" i="1"/>
  <c r="GJ314" i="1"/>
  <c r="GJ235" i="1"/>
  <c r="GJ193" i="1"/>
  <c r="GJ300" i="1"/>
  <c r="GJ187" i="1"/>
  <c r="GJ287" i="1"/>
  <c r="GJ156" i="1"/>
  <c r="GJ185" i="1"/>
  <c r="GJ184" i="1"/>
  <c r="GJ201" i="1"/>
  <c r="GJ197" i="1"/>
  <c r="GK197" i="1" s="1"/>
  <c r="GJ157" i="1"/>
  <c r="GJ285" i="1"/>
  <c r="GJ145" i="1"/>
  <c r="GJ143" i="1"/>
  <c r="GJ182" i="1"/>
  <c r="GJ303" i="1"/>
  <c r="GJ256" i="1"/>
  <c r="GJ263" i="1"/>
  <c r="GJ261" i="1"/>
  <c r="GJ211" i="1"/>
  <c r="GJ268" i="1"/>
  <c r="GJ222" i="1"/>
  <c r="GJ288" i="1"/>
  <c r="GJ158" i="1"/>
  <c r="GJ227" i="1"/>
  <c r="GJ312" i="1"/>
  <c r="GJ220" i="1"/>
  <c r="GJ248" i="1"/>
  <c r="GJ251" i="1"/>
  <c r="GJ219" i="1"/>
  <c r="GJ231" i="1"/>
  <c r="GJ189" i="1"/>
  <c r="GJ301" i="1"/>
  <c r="GJ161" i="1"/>
  <c r="GJ276" i="1"/>
  <c r="GJ277" i="1"/>
  <c r="GJ163" i="1"/>
  <c r="GJ270" i="1"/>
  <c r="GJ180" i="1"/>
  <c r="GJ240" i="1"/>
  <c r="GJ191" i="1"/>
  <c r="GJ154" i="1"/>
  <c r="GJ213" i="1"/>
  <c r="GJ298" i="1"/>
  <c r="GK310" i="1"/>
  <c r="GJ190" i="1"/>
  <c r="GJ234" i="1"/>
  <c r="GJ148" i="1"/>
  <c r="GJ225" i="1"/>
  <c r="GJ177" i="1"/>
  <c r="GJ140" i="1"/>
  <c r="GJ173" i="1"/>
  <c r="GJ322" i="1"/>
  <c r="GJ144" i="1"/>
  <c r="GJ254" i="1"/>
  <c r="GJ255" i="1"/>
  <c r="GJ307" i="1"/>
  <c r="GJ305" i="1"/>
  <c r="GJ160" i="1"/>
  <c r="GJ229" i="1"/>
  <c r="GJ146" i="1"/>
  <c r="GJ204" i="1"/>
  <c r="GJ175" i="1"/>
  <c r="GJ242" i="1"/>
  <c r="GJ174" i="1"/>
  <c r="GJ186" i="1"/>
  <c r="GJ142" i="1"/>
  <c r="GJ317" i="1"/>
  <c r="GJ296" i="1"/>
  <c r="GJ162" i="1"/>
  <c r="GJ164" i="1"/>
  <c r="GJ165" i="1"/>
  <c r="GJ282" i="1"/>
  <c r="GJ176" i="1"/>
  <c r="GJ194" i="1"/>
  <c r="GJ179" i="1"/>
  <c r="GJ137" i="1"/>
  <c r="GJ135" i="1"/>
  <c r="GJ318" i="1"/>
  <c r="GJ271" i="1"/>
  <c r="GJ232" i="1"/>
  <c r="GJ230" i="1"/>
  <c r="GJ214" i="1"/>
  <c r="GJ299" i="1"/>
  <c r="GJ247" i="1"/>
  <c r="GJ267" i="1"/>
  <c r="GJ272" i="1"/>
  <c r="GJ273" i="1"/>
  <c r="J60" i="25"/>
  <c r="I61" i="25"/>
  <c r="GJ320" i="1"/>
  <c r="GJ147" i="1"/>
  <c r="GJ221" i="1"/>
  <c r="GJ138" i="1"/>
  <c r="GJ155" i="1"/>
  <c r="GJ171" i="1"/>
  <c r="GJ170" i="1"/>
  <c r="GJ249" i="1"/>
  <c r="GJ284" i="1"/>
  <c r="GJ286" i="1"/>
  <c r="GJ233" i="1"/>
  <c r="GJ206" i="1"/>
  <c r="GJ257" i="1"/>
  <c r="GJ172" i="1"/>
  <c r="GJ313" i="1"/>
  <c r="GJ183" i="1"/>
  <c r="GJ244" i="1"/>
  <c r="GJ245" i="1"/>
  <c r="GJ258" i="1"/>
  <c r="GJ259" i="1"/>
  <c r="GJ280" i="1"/>
  <c r="GJ188" i="1"/>
  <c r="GJ153" i="1"/>
  <c r="GJ152" i="1"/>
  <c r="GJ212" i="1"/>
  <c r="GJ253" i="1"/>
  <c r="GJ226" i="1"/>
  <c r="GJ269" i="1"/>
  <c r="GJ178" i="1"/>
  <c r="GJ315" i="1"/>
  <c r="GJ215" i="1"/>
  <c r="GJ216" i="1"/>
  <c r="GJ223" i="1"/>
  <c r="GJ243" i="1"/>
  <c r="GJ294" i="1"/>
  <c r="GJ149" i="1"/>
  <c r="GJ228" i="1"/>
  <c r="GJ195" i="1"/>
  <c r="GJ181" i="1"/>
  <c r="GJ250" i="1"/>
  <c r="GJ192" i="1"/>
  <c r="GJ252" i="1"/>
  <c r="GJ151" i="1"/>
  <c r="GJ210" i="1"/>
  <c r="GJ202" i="1"/>
  <c r="GJ224" i="1"/>
  <c r="GJ208" i="1"/>
  <c r="GK239" i="1" l="1"/>
  <c r="GK199" i="1"/>
  <c r="GK238" i="1"/>
  <c r="GK309" i="1"/>
  <c r="GK311" i="1"/>
  <c r="GK292" i="1"/>
  <c r="GK322" i="1"/>
  <c r="GK296" i="1"/>
  <c r="GK291" i="1"/>
  <c r="GK284" i="1"/>
  <c r="GK290" i="1"/>
  <c r="GK240" i="1"/>
  <c r="GK265" i="1"/>
  <c r="GK210" i="1"/>
  <c r="GK281" i="1"/>
  <c r="GK208" i="1"/>
  <c r="GK204" i="1"/>
  <c r="GK135" i="1"/>
  <c r="GK278" i="1"/>
  <c r="GK237" i="1"/>
  <c r="GL238" i="1" s="1"/>
  <c r="GK302" i="1"/>
  <c r="GK247" i="1"/>
  <c r="GK320" i="1"/>
  <c r="GK313" i="1"/>
  <c r="GK218" i="1"/>
  <c r="GK185" i="1"/>
  <c r="GK282" i="1"/>
  <c r="GK140" i="1"/>
  <c r="GK307" i="1"/>
  <c r="GK277" i="1"/>
  <c r="GK206" i="1"/>
  <c r="GK263" i="1"/>
  <c r="GK303" i="1"/>
  <c r="GK299" i="1"/>
  <c r="GK200" i="1"/>
  <c r="GK235" i="1"/>
  <c r="GK192" i="1"/>
  <c r="GK264" i="1"/>
  <c r="GK315" i="1"/>
  <c r="GK198" i="1"/>
  <c r="GK236" i="1"/>
  <c r="GK149" i="1"/>
  <c r="GK202" i="1"/>
  <c r="GK262" i="1"/>
  <c r="GK226" i="1"/>
  <c r="GK276" i="1"/>
  <c r="GK275" i="1"/>
  <c r="GK147" i="1"/>
  <c r="GK254" i="1"/>
  <c r="GK261" i="1"/>
  <c r="GK267" i="1"/>
  <c r="GK286" i="1"/>
  <c r="GK160" i="1"/>
  <c r="GK301" i="1"/>
  <c r="GK288" i="1"/>
  <c r="GK144" i="1"/>
  <c r="GK157" i="1"/>
  <c r="GK269" i="1"/>
  <c r="GK155" i="1"/>
  <c r="GK243" i="1"/>
  <c r="GK142" i="1"/>
  <c r="GK183" i="1"/>
  <c r="GK181" i="1"/>
  <c r="GK186" i="1"/>
  <c r="GK136" i="1"/>
  <c r="GK158" i="1"/>
  <c r="GK172" i="1"/>
  <c r="GK178" i="1"/>
  <c r="GK159" i="1"/>
  <c r="GK146" i="1"/>
  <c r="GK241" i="1"/>
  <c r="GK228" i="1"/>
  <c r="GK188" i="1"/>
  <c r="GK145" i="1"/>
  <c r="GK143" i="1"/>
  <c r="GK295" i="1"/>
  <c r="GK219" i="1"/>
  <c r="GK141" i="1"/>
  <c r="GK195" i="1"/>
  <c r="GK212" i="1"/>
  <c r="GK289" i="1"/>
  <c r="GK156" i="1"/>
  <c r="GK138" i="1"/>
  <c r="GK306" i="1"/>
  <c r="GK321" i="1"/>
  <c r="GK162" i="1"/>
  <c r="GK273" i="1"/>
  <c r="GK230" i="1"/>
  <c r="GK190" i="1"/>
  <c r="GK153" i="1"/>
  <c r="GK161" i="1"/>
  <c r="GK170" i="1"/>
  <c r="GK308" i="1"/>
  <c r="GL309" i="1" s="1"/>
  <c r="GK251" i="1"/>
  <c r="GK274" i="1"/>
  <c r="GK305" i="1"/>
  <c r="GK231" i="1"/>
  <c r="GK319" i="1"/>
  <c r="GK163" i="1"/>
  <c r="GK209" i="1"/>
  <c r="GK224" i="1"/>
  <c r="GK304" i="1"/>
  <c r="GK287" i="1"/>
  <c r="GK249" i="1"/>
  <c r="GK227" i="1"/>
  <c r="GK317" i="1"/>
  <c r="GK173" i="1"/>
  <c r="GK151" i="1"/>
  <c r="GK213" i="1"/>
  <c r="GK150" i="1"/>
  <c r="GK297" i="1"/>
  <c r="GK316" i="1"/>
  <c r="GK176" i="1"/>
  <c r="GK205" i="1"/>
  <c r="GK255" i="1"/>
  <c r="GK252" i="1"/>
  <c r="GK182" i="1"/>
  <c r="GK189" i="1"/>
  <c r="GK259" i="1"/>
  <c r="GK285" i="1"/>
  <c r="GK225" i="1"/>
  <c r="GK257" i="1"/>
  <c r="GK271" i="1"/>
  <c r="GK174" i="1"/>
  <c r="GK221" i="1"/>
  <c r="GK220" i="1"/>
  <c r="GK223" i="1"/>
  <c r="GK270" i="1"/>
  <c r="GL239" i="1"/>
  <c r="GK194" i="1"/>
  <c r="GK298" i="1"/>
  <c r="GK139" i="1"/>
  <c r="GK216" i="1"/>
  <c r="GK217" i="1"/>
  <c r="GK165" i="1"/>
  <c r="GK166" i="1"/>
  <c r="GK215" i="1"/>
  <c r="GK152" i="1"/>
  <c r="GK258" i="1"/>
  <c r="GK244" i="1"/>
  <c r="GK177" i="1"/>
  <c r="GK171" i="1"/>
  <c r="GK222" i="1"/>
  <c r="GK214" i="1"/>
  <c r="GK318" i="1"/>
  <c r="GK193" i="1"/>
  <c r="GK164" i="1"/>
  <c r="I62" i="25"/>
  <c r="J61" i="25"/>
  <c r="GK294" i="1"/>
  <c r="GK293" i="1"/>
  <c r="GK260" i="1"/>
  <c r="GK248" i="1"/>
  <c r="GK242" i="1"/>
  <c r="GK148" i="1"/>
  <c r="GK203" i="1"/>
  <c r="GK312" i="1"/>
  <c r="GK180" i="1"/>
  <c r="GK191" i="1"/>
  <c r="GK266" i="1"/>
  <c r="GK207" i="1"/>
  <c r="GK187" i="1"/>
  <c r="GK233" i="1"/>
  <c r="GK234" i="1"/>
  <c r="GK229" i="1"/>
  <c r="GK283" i="1"/>
  <c r="GK211" i="1"/>
  <c r="GK245" i="1"/>
  <c r="GK246" i="1"/>
  <c r="GK250" i="1"/>
  <c r="GK280" i="1"/>
  <c r="GK279" i="1"/>
  <c r="GK154" i="1"/>
  <c r="GK184" i="1"/>
  <c r="GK232" i="1"/>
  <c r="GK137" i="1"/>
  <c r="GK175" i="1"/>
  <c r="GK268" i="1"/>
  <c r="GK169" i="1"/>
  <c r="GK253" i="1"/>
  <c r="GK201" i="1"/>
  <c r="GK300" i="1"/>
  <c r="GK256" i="1"/>
  <c r="GK272" i="1"/>
  <c r="GK179" i="1"/>
  <c r="GK314" i="1"/>
  <c r="GK196" i="1"/>
  <c r="GL310" i="1"/>
  <c r="GL198" i="1" l="1"/>
  <c r="GL277" i="1"/>
  <c r="GL290" i="1"/>
  <c r="GL291" i="1"/>
  <c r="GL312" i="1"/>
  <c r="GL148" i="1"/>
  <c r="GL292" i="1"/>
  <c r="GL135" i="1"/>
  <c r="GL283" i="1"/>
  <c r="GL295" i="1"/>
  <c r="GL240" i="1"/>
  <c r="GL209" i="1"/>
  <c r="GL321" i="1"/>
  <c r="GL314" i="1"/>
  <c r="GL207" i="1"/>
  <c r="GL205" i="1"/>
  <c r="GL263" i="1"/>
  <c r="GL146" i="1"/>
  <c r="GL199" i="1"/>
  <c r="GL285" i="1"/>
  <c r="GL262" i="1"/>
  <c r="GL236" i="1"/>
  <c r="GL264" i="1"/>
  <c r="GL200" i="1"/>
  <c r="GL237" i="1"/>
  <c r="GM238" i="1" s="1"/>
  <c r="GL302" i="1"/>
  <c r="GL268" i="1"/>
  <c r="GL250" i="1"/>
  <c r="GL248" i="1"/>
  <c r="GL276" i="1"/>
  <c r="GL253" i="1"/>
  <c r="GL287" i="1"/>
  <c r="GL275" i="1"/>
  <c r="GL242" i="1"/>
  <c r="GL157" i="1"/>
  <c r="GL211" i="1"/>
  <c r="GL297" i="1"/>
  <c r="GL288" i="1"/>
  <c r="GL296" i="1"/>
  <c r="GL266" i="1"/>
  <c r="GL274" i="1"/>
  <c r="GL171" i="1"/>
  <c r="GL213" i="1"/>
  <c r="GL160" i="1"/>
  <c r="GL227" i="1"/>
  <c r="GL156" i="1"/>
  <c r="GL143" i="1"/>
  <c r="GL142" i="1"/>
  <c r="GL229" i="1"/>
  <c r="GL187" i="1"/>
  <c r="GL191" i="1"/>
  <c r="GL282" i="1"/>
  <c r="GL158" i="1"/>
  <c r="GL189" i="1"/>
  <c r="GL182" i="1"/>
  <c r="GL137" i="1"/>
  <c r="GL184" i="1"/>
  <c r="GL144" i="1"/>
  <c r="GL141" i="1"/>
  <c r="GL305" i="1"/>
  <c r="GL175" i="1"/>
  <c r="GL159" i="1"/>
  <c r="GL145" i="1"/>
  <c r="GL306" i="1"/>
  <c r="GL186" i="1"/>
  <c r="GL162" i="1"/>
  <c r="GL222" i="1"/>
  <c r="GL224" i="1"/>
  <c r="GL307" i="1"/>
  <c r="GL272" i="1"/>
  <c r="GL289" i="1"/>
  <c r="GL179" i="1"/>
  <c r="GL163" i="1"/>
  <c r="GL256" i="1"/>
  <c r="GL226" i="1"/>
  <c r="GL318" i="1"/>
  <c r="GL208" i="1"/>
  <c r="GM208" i="1" s="1"/>
  <c r="GL181" i="1"/>
  <c r="GL316" i="1"/>
  <c r="GL243" i="1"/>
  <c r="GL249" i="1"/>
  <c r="GL161" i="1"/>
  <c r="GL286" i="1"/>
  <c r="GL298" i="1"/>
  <c r="GL267" i="1"/>
  <c r="GL320" i="1"/>
  <c r="GL317" i="1"/>
  <c r="GL304" i="1"/>
  <c r="GL308" i="1"/>
  <c r="GL322" i="1"/>
  <c r="GM322" i="1" s="1"/>
  <c r="GL225" i="1"/>
  <c r="GM291" i="1"/>
  <c r="GL245" i="1"/>
  <c r="GL177" i="1"/>
  <c r="GL319" i="1"/>
  <c r="GL280" i="1"/>
  <c r="GL232" i="1"/>
  <c r="GL165" i="1"/>
  <c r="GL150" i="1"/>
  <c r="GL183" i="1"/>
  <c r="GL311" i="1"/>
  <c r="GM310" i="1" s="1"/>
  <c r="GL258" i="1"/>
  <c r="GL247" i="1"/>
  <c r="GL293" i="1"/>
  <c r="GM292" i="1" s="1"/>
  <c r="GL185" i="1"/>
  <c r="GL234" i="1"/>
  <c r="GL281" i="1"/>
  <c r="GL273" i="1"/>
  <c r="GL214" i="1"/>
  <c r="GL173" i="1"/>
  <c r="GL152" i="1"/>
  <c r="GL270" i="1"/>
  <c r="GL147" i="1"/>
  <c r="GL220" i="1"/>
  <c r="GL284" i="1"/>
  <c r="GL192" i="1"/>
  <c r="GL303" i="1"/>
  <c r="GL194" i="1"/>
  <c r="GL231" i="1"/>
  <c r="I63" i="25"/>
  <c r="J62" i="25"/>
  <c r="GL251" i="1"/>
  <c r="GL139" i="1"/>
  <c r="GL140" i="1"/>
  <c r="GM239" i="1"/>
  <c r="GL223" i="1"/>
  <c r="GL195" i="1"/>
  <c r="GL136" i="1"/>
  <c r="GM135" i="1" s="1"/>
  <c r="GL260" i="1"/>
  <c r="GL261" i="1"/>
  <c r="GL259" i="1"/>
  <c r="GL244" i="1"/>
  <c r="GL166" i="1"/>
  <c r="GL167" i="1"/>
  <c r="GL172" i="1"/>
  <c r="GL228" i="1"/>
  <c r="GL178" i="1"/>
  <c r="GL180" i="1"/>
  <c r="GL210" i="1"/>
  <c r="GL196" i="1"/>
  <c r="GL197" i="1"/>
  <c r="GL169" i="1"/>
  <c r="GL168" i="1"/>
  <c r="GL170" i="1"/>
  <c r="GL188" i="1"/>
  <c r="GL235" i="1"/>
  <c r="GL300" i="1"/>
  <c r="GL301" i="1"/>
  <c r="GL202" i="1"/>
  <c r="GL201" i="1"/>
  <c r="GL153" i="1"/>
  <c r="GL154" i="1"/>
  <c r="GL155" i="1"/>
  <c r="GL164" i="1"/>
  <c r="GL269" i="1"/>
  <c r="GL221" i="1"/>
  <c r="GL315" i="1"/>
  <c r="GL174" i="1"/>
  <c r="GL271" i="1"/>
  <c r="GL176" i="1"/>
  <c r="GL233" i="1"/>
  <c r="GL206" i="1"/>
  <c r="GL294" i="1"/>
  <c r="GL265" i="1"/>
  <c r="GL215" i="1"/>
  <c r="GL219" i="1"/>
  <c r="GL257" i="1"/>
  <c r="GL149" i="1"/>
  <c r="GL203" i="1"/>
  <c r="GL204" i="1"/>
  <c r="GL252" i="1"/>
  <c r="GL193" i="1"/>
  <c r="GL151" i="1"/>
  <c r="GL217" i="1"/>
  <c r="GL218" i="1"/>
  <c r="GL241" i="1"/>
  <c r="GL212" i="1"/>
  <c r="GL255" i="1"/>
  <c r="GL138" i="1"/>
  <c r="GL279" i="1"/>
  <c r="GL278" i="1"/>
  <c r="GL246" i="1"/>
  <c r="GL299" i="1"/>
  <c r="GL230" i="1"/>
  <c r="GL313" i="1"/>
  <c r="GM313" i="1" s="1"/>
  <c r="GL216" i="1"/>
  <c r="GL190" i="1"/>
  <c r="GL254" i="1"/>
  <c r="GM226" i="1" l="1"/>
  <c r="GM206" i="1"/>
  <c r="GM266" i="1"/>
  <c r="GM284" i="1"/>
  <c r="GM286" i="1"/>
  <c r="GM275" i="1"/>
  <c r="GM199" i="1"/>
  <c r="GM198" i="1"/>
  <c r="GM267" i="1"/>
  <c r="GM212" i="1"/>
  <c r="GM182" i="1"/>
  <c r="GM276" i="1"/>
  <c r="GM237" i="1"/>
  <c r="GN238" i="1" s="1"/>
  <c r="GM263" i="1"/>
  <c r="GM249" i="1"/>
  <c r="GM190" i="1"/>
  <c r="GM158" i="1"/>
  <c r="GM294" i="1"/>
  <c r="GM180" i="1"/>
  <c r="GM241" i="1"/>
  <c r="GM187" i="1"/>
  <c r="GM178" i="1"/>
  <c r="GM296" i="1"/>
  <c r="GM233" i="1"/>
  <c r="GM282" i="1"/>
  <c r="GM157" i="1"/>
  <c r="GM159" i="1"/>
  <c r="GM174" i="1"/>
  <c r="GM225" i="1"/>
  <c r="GM288" i="1"/>
  <c r="GM143" i="1"/>
  <c r="GM297" i="1"/>
  <c r="GM185" i="1"/>
  <c r="GM144" i="1"/>
  <c r="GM289" i="1"/>
  <c r="GM193" i="1"/>
  <c r="GM160" i="1"/>
  <c r="GM186" i="1"/>
  <c r="GM142" i="1"/>
  <c r="GM136" i="1"/>
  <c r="GN135" i="1" s="1"/>
  <c r="GM273" i="1"/>
  <c r="GM183" i="1"/>
  <c r="GM149" i="1"/>
  <c r="GM146" i="1"/>
  <c r="GM176" i="1"/>
  <c r="GM311" i="1"/>
  <c r="GM305" i="1"/>
  <c r="GM145" i="1"/>
  <c r="GM147" i="1"/>
  <c r="GM315" i="1"/>
  <c r="GM306" i="1"/>
  <c r="GM290" i="1"/>
  <c r="GM307" i="1"/>
  <c r="GM280" i="1"/>
  <c r="GM161" i="1"/>
  <c r="GM309" i="1"/>
  <c r="GM221" i="1"/>
  <c r="GM230" i="1"/>
  <c r="GM271" i="1"/>
  <c r="GM223" i="1"/>
  <c r="GM248" i="1"/>
  <c r="GM319" i="1"/>
  <c r="GM317" i="1"/>
  <c r="GM287" i="1"/>
  <c r="GM269" i="1"/>
  <c r="GM274" i="1"/>
  <c r="GM257" i="1"/>
  <c r="GM283" i="1"/>
  <c r="GM184" i="1"/>
  <c r="GM164" i="1"/>
  <c r="GM246" i="1"/>
  <c r="GM318" i="1"/>
  <c r="GM151" i="1"/>
  <c r="GM244" i="1"/>
  <c r="GM207" i="1"/>
  <c r="GN207" i="1" s="1"/>
  <c r="GM308" i="1"/>
  <c r="GM162" i="1"/>
  <c r="GM321" i="1"/>
  <c r="GN322" i="1" s="1"/>
  <c r="GM320" i="1"/>
  <c r="GM278" i="1"/>
  <c r="GM270" i="1"/>
  <c r="GM203" i="1"/>
  <c r="GM260" i="1"/>
  <c r="GM281" i="1"/>
  <c r="GM299" i="1"/>
  <c r="GM285" i="1"/>
  <c r="GM211" i="1"/>
  <c r="GM170" i="1"/>
  <c r="GM229" i="1"/>
  <c r="GM216" i="1"/>
  <c r="GM316" i="1"/>
  <c r="GM201" i="1"/>
  <c r="GM165" i="1"/>
  <c r="GM213" i="1"/>
  <c r="GM272" i="1"/>
  <c r="GM169" i="1"/>
  <c r="GM222" i="1"/>
  <c r="GM224" i="1"/>
  <c r="GM219" i="1"/>
  <c r="GM314" i="1"/>
  <c r="GM139" i="1"/>
  <c r="GM240" i="1"/>
  <c r="GM196" i="1"/>
  <c r="GM251" i="1"/>
  <c r="GM303" i="1"/>
  <c r="GM304" i="1"/>
  <c r="GM255" i="1"/>
  <c r="GM194" i="1"/>
  <c r="GM235" i="1"/>
  <c r="GM236" i="1"/>
  <c r="GM138" i="1"/>
  <c r="GM150" i="1"/>
  <c r="GM252" i="1"/>
  <c r="GM154" i="1"/>
  <c r="GM250" i="1"/>
  <c r="GN291" i="1"/>
  <c r="GM258" i="1"/>
  <c r="GM179" i="1"/>
  <c r="GM259" i="1"/>
  <c r="GM253" i="1"/>
  <c r="GM177" i="1"/>
  <c r="GM245" i="1"/>
  <c r="GM163" i="1"/>
  <c r="GM243" i="1"/>
  <c r="GM204" i="1"/>
  <c r="GM205" i="1"/>
  <c r="GM215" i="1"/>
  <c r="GM175" i="1"/>
  <c r="GM293" i="1"/>
  <c r="GM152" i="1"/>
  <c r="GM153" i="1"/>
  <c r="GM171" i="1"/>
  <c r="GM168" i="1"/>
  <c r="GM228" i="1"/>
  <c r="GM227" i="1"/>
  <c r="GM261" i="1"/>
  <c r="GM262" i="1"/>
  <c r="GM268" i="1"/>
  <c r="GM214" i="1"/>
  <c r="GM265" i="1"/>
  <c r="GM264" i="1"/>
  <c r="GM155" i="1"/>
  <c r="GM156" i="1"/>
  <c r="GM232" i="1"/>
  <c r="GM301" i="1"/>
  <c r="GM302" i="1"/>
  <c r="GM172" i="1"/>
  <c r="GM173" i="1"/>
  <c r="GM195" i="1"/>
  <c r="GM279" i="1"/>
  <c r="GM218" i="1"/>
  <c r="GM192" i="1"/>
  <c r="GM312" i="1"/>
  <c r="GM300" i="1"/>
  <c r="GM137" i="1"/>
  <c r="GM197" i="1"/>
  <c r="GM242" i="1"/>
  <c r="GM298" i="1"/>
  <c r="GM148" i="1"/>
  <c r="I64" i="25"/>
  <c r="J63" i="25"/>
  <c r="GM277" i="1"/>
  <c r="GM295" i="1"/>
  <c r="GM254" i="1"/>
  <c r="GM217" i="1"/>
  <c r="GM191" i="1"/>
  <c r="GM167" i="1"/>
  <c r="GM181" i="1"/>
  <c r="GN181" i="1" s="1"/>
  <c r="GM247" i="1"/>
  <c r="GM188" i="1"/>
  <c r="GM189" i="1"/>
  <c r="GM256" i="1"/>
  <c r="GM234" i="1"/>
  <c r="GM202" i="1"/>
  <c r="GM220" i="1"/>
  <c r="GM210" i="1"/>
  <c r="GM209" i="1"/>
  <c r="GM166" i="1"/>
  <c r="GM140" i="1"/>
  <c r="GM141" i="1"/>
  <c r="GM231" i="1"/>
  <c r="GM200" i="1"/>
  <c r="GN285" i="1" l="1"/>
  <c r="GN206" i="1"/>
  <c r="GN179" i="1"/>
  <c r="GN314" i="1"/>
  <c r="GN290" i="1"/>
  <c r="GN225" i="1"/>
  <c r="GN240" i="1"/>
  <c r="GN158" i="1"/>
  <c r="GN293" i="1"/>
  <c r="GN157" i="1"/>
  <c r="GN159" i="1"/>
  <c r="GN295" i="1"/>
  <c r="GN312" i="1"/>
  <c r="GN186" i="1"/>
  <c r="GN283" i="1"/>
  <c r="GN185" i="1"/>
  <c r="GN289" i="1"/>
  <c r="GN274" i="1"/>
  <c r="GN287" i="1"/>
  <c r="GN183" i="1"/>
  <c r="GN317" i="1"/>
  <c r="GN160" i="1"/>
  <c r="GN306" i="1"/>
  <c r="GN144" i="1"/>
  <c r="GN143" i="1"/>
  <c r="GN234" i="1"/>
  <c r="GN268" i="1"/>
  <c r="GN148" i="1"/>
  <c r="GN288" i="1"/>
  <c r="GN272" i="1"/>
  <c r="GN161" i="1"/>
  <c r="GN256" i="1"/>
  <c r="GN284" i="1"/>
  <c r="GN281" i="1"/>
  <c r="GN294" i="1"/>
  <c r="GN223" i="1"/>
  <c r="GN269" i="1"/>
  <c r="GN205" i="1"/>
  <c r="GO206" i="1" s="1"/>
  <c r="GN244" i="1"/>
  <c r="GN137" i="1"/>
  <c r="GN224" i="1"/>
  <c r="GN146" i="1"/>
  <c r="GN145" i="1"/>
  <c r="GN177" i="1"/>
  <c r="GN175" i="1"/>
  <c r="GN222" i="1"/>
  <c r="GN318" i="1"/>
  <c r="GN310" i="1"/>
  <c r="GN316" i="1"/>
  <c r="GN307" i="1"/>
  <c r="GN239" i="1"/>
  <c r="GN245" i="1"/>
  <c r="GN319" i="1"/>
  <c r="GN200" i="1"/>
  <c r="GN282" i="1"/>
  <c r="GN242" i="1"/>
  <c r="GN286" i="1"/>
  <c r="GN260" i="1"/>
  <c r="GN273" i="1"/>
  <c r="GN202" i="1"/>
  <c r="GN315" i="1"/>
  <c r="GN308" i="1"/>
  <c r="GN150" i="1"/>
  <c r="GN247" i="1"/>
  <c r="GN275" i="1"/>
  <c r="GN184" i="1"/>
  <c r="GN298" i="1"/>
  <c r="GN231" i="1"/>
  <c r="GN270" i="1"/>
  <c r="GN212" i="1"/>
  <c r="GN254" i="1"/>
  <c r="GN169" i="1"/>
  <c r="GN170" i="1"/>
  <c r="GN220" i="1"/>
  <c r="GN279" i="1"/>
  <c r="GN277" i="1"/>
  <c r="GN309" i="1"/>
  <c r="GN321" i="1"/>
  <c r="GO322" i="1" s="1"/>
  <c r="GN178" i="1"/>
  <c r="GN320" i="1"/>
  <c r="GN140" i="1"/>
  <c r="GN182" i="1"/>
  <c r="GN264" i="1"/>
  <c r="GN230" i="1"/>
  <c r="GN149" i="1"/>
  <c r="GN209" i="1"/>
  <c r="GN292" i="1"/>
  <c r="GN219" i="1"/>
  <c r="GN204" i="1"/>
  <c r="GN301" i="1"/>
  <c r="GN195" i="1"/>
  <c r="GN192" i="1"/>
  <c r="GN241" i="1"/>
  <c r="GN155" i="1"/>
  <c r="GN152" i="1"/>
  <c r="GN246" i="1"/>
  <c r="GN258" i="1"/>
  <c r="GN167" i="1"/>
  <c r="GN217" i="1"/>
  <c r="GN304" i="1"/>
  <c r="GN305" i="1"/>
  <c r="GN190" i="1"/>
  <c r="GN180" i="1"/>
  <c r="GO180" i="1" s="1"/>
  <c r="GN194" i="1"/>
  <c r="GN172" i="1"/>
  <c r="GN188" i="1"/>
  <c r="GN271" i="1"/>
  <c r="GN203" i="1"/>
  <c r="GN228" i="1"/>
  <c r="GN166" i="1"/>
  <c r="GN233" i="1"/>
  <c r="GN232" i="1"/>
  <c r="GN261" i="1"/>
  <c r="GN252" i="1"/>
  <c r="GN208" i="1"/>
  <c r="GO207" i="1" s="1"/>
  <c r="GN311" i="1"/>
  <c r="GN196" i="1"/>
  <c r="GN197" i="1"/>
  <c r="I65" i="25"/>
  <c r="J64" i="25"/>
  <c r="GN218" i="1"/>
  <c r="GN139" i="1"/>
  <c r="GN173" i="1"/>
  <c r="GN156" i="1"/>
  <c r="GN227" i="1"/>
  <c r="GN226" i="1"/>
  <c r="GN229" i="1"/>
  <c r="GN250" i="1"/>
  <c r="GN249" i="1"/>
  <c r="GN198" i="1"/>
  <c r="GN267" i="1"/>
  <c r="GN262" i="1"/>
  <c r="GN263" i="1"/>
  <c r="GN163" i="1"/>
  <c r="GN162" i="1"/>
  <c r="GN210" i="1"/>
  <c r="GN300" i="1"/>
  <c r="GN278" i="1"/>
  <c r="GN243" i="1"/>
  <c r="GN253" i="1"/>
  <c r="GN138" i="1"/>
  <c r="GN255" i="1"/>
  <c r="GN235" i="1"/>
  <c r="GN248" i="1"/>
  <c r="GO290" i="1"/>
  <c r="GN296" i="1"/>
  <c r="GN299" i="1"/>
  <c r="GN313" i="1"/>
  <c r="GN147" i="1"/>
  <c r="GN215" i="1"/>
  <c r="GN199" i="1"/>
  <c r="GN211" i="1"/>
  <c r="GN141" i="1"/>
  <c r="GN142" i="1"/>
  <c r="GN257" i="1"/>
  <c r="GN201" i="1"/>
  <c r="GN276" i="1"/>
  <c r="GN168" i="1"/>
  <c r="GN164" i="1"/>
  <c r="GN216" i="1"/>
  <c r="GN280" i="1"/>
  <c r="GN151" i="1"/>
  <c r="GN191" i="1"/>
  <c r="GN221" i="1"/>
  <c r="GN297" i="1"/>
  <c r="GN213" i="1"/>
  <c r="GN214" i="1"/>
  <c r="GN171" i="1"/>
  <c r="GN259" i="1"/>
  <c r="GN174" i="1"/>
  <c r="GN165" i="1"/>
  <c r="GN187" i="1"/>
  <c r="GN189" i="1"/>
  <c r="GN136" i="1"/>
  <c r="GN193" i="1"/>
  <c r="GN302" i="1"/>
  <c r="GN303" i="1"/>
  <c r="GN266" i="1"/>
  <c r="GN265" i="1"/>
  <c r="GN154" i="1"/>
  <c r="GN153" i="1"/>
  <c r="GN176" i="1"/>
  <c r="GN236" i="1"/>
  <c r="GN237" i="1"/>
  <c r="GN251" i="1"/>
  <c r="GO239" i="1" l="1"/>
  <c r="GO288" i="1"/>
  <c r="GO158" i="1"/>
  <c r="GO292" i="1"/>
  <c r="GO273" i="1"/>
  <c r="GO294" i="1"/>
  <c r="GO184" i="1"/>
  <c r="GO284" i="1"/>
  <c r="GO159" i="1"/>
  <c r="GO289" i="1"/>
  <c r="GO259" i="1"/>
  <c r="GO295" i="1"/>
  <c r="GO205" i="1"/>
  <c r="GO185" i="1"/>
  <c r="GO311" i="1"/>
  <c r="GO257" i="1"/>
  <c r="GO293" i="1"/>
  <c r="GO282" i="1"/>
  <c r="GO161" i="1"/>
  <c r="GO285" i="1"/>
  <c r="GO286" i="1"/>
  <c r="GO315" i="1"/>
  <c r="GO287" i="1"/>
  <c r="GO224" i="1"/>
  <c r="GO144" i="1"/>
  <c r="GO160" i="1"/>
  <c r="GO183" i="1"/>
  <c r="GO318" i="1"/>
  <c r="GO156" i="1"/>
  <c r="GO178" i="1"/>
  <c r="GO283" i="1"/>
  <c r="GO246" i="1"/>
  <c r="GO223" i="1"/>
  <c r="GO191" i="1"/>
  <c r="GO268" i="1"/>
  <c r="GO219" i="1"/>
  <c r="GO174" i="1"/>
  <c r="GO176" i="1"/>
  <c r="GO269" i="1"/>
  <c r="GO309" i="1"/>
  <c r="GO317" i="1"/>
  <c r="GO138" i="1"/>
  <c r="GO145" i="1"/>
  <c r="GO270" i="1"/>
  <c r="GO243" i="1"/>
  <c r="GO204" i="1"/>
  <c r="GO241" i="1"/>
  <c r="GO280" i="1"/>
  <c r="GO149" i="1"/>
  <c r="GO307" i="1"/>
  <c r="GO255" i="1"/>
  <c r="GO220" i="1"/>
  <c r="GO308" i="1"/>
  <c r="GO316" i="1"/>
  <c r="GO199" i="1"/>
  <c r="GO240" i="1"/>
  <c r="GO274" i="1"/>
  <c r="GO254" i="1"/>
  <c r="GO211" i="1"/>
  <c r="GO171" i="1"/>
  <c r="GO312" i="1"/>
  <c r="GO182" i="1"/>
  <c r="GO189" i="1"/>
  <c r="GO276" i="1"/>
  <c r="GO278" i="1"/>
  <c r="GO148" i="1"/>
  <c r="GO187" i="1"/>
  <c r="GO168" i="1"/>
  <c r="GO297" i="1"/>
  <c r="GO195" i="1"/>
  <c r="GO231" i="1"/>
  <c r="GO320" i="1"/>
  <c r="GO321" i="1"/>
  <c r="GO275" i="1"/>
  <c r="GO179" i="1"/>
  <c r="GO151" i="1"/>
  <c r="GO229" i="1"/>
  <c r="GO193" i="1"/>
  <c r="GO319" i="1"/>
  <c r="GO153" i="1"/>
  <c r="GO242" i="1"/>
  <c r="GO157" i="1"/>
  <c r="GO181" i="1"/>
  <c r="GO203" i="1"/>
  <c r="GO263" i="1"/>
  <c r="GO226" i="1"/>
  <c r="GO233" i="1"/>
  <c r="GO208" i="1"/>
  <c r="GP207" i="1" s="1"/>
  <c r="GO218" i="1"/>
  <c r="GO291" i="1"/>
  <c r="GP291" i="1" s="1"/>
  <c r="GO234" i="1"/>
  <c r="GO236" i="1"/>
  <c r="GO167" i="1"/>
  <c r="GO266" i="1"/>
  <c r="GO141" i="1"/>
  <c r="GO310" i="1"/>
  <c r="GO252" i="1"/>
  <c r="GO213" i="1"/>
  <c r="GO244" i="1"/>
  <c r="GO245" i="1"/>
  <c r="GO165" i="1"/>
  <c r="GO264" i="1"/>
  <c r="GO277" i="1"/>
  <c r="GO169" i="1"/>
  <c r="GO209" i="1"/>
  <c r="GO305" i="1"/>
  <c r="GO306" i="1"/>
  <c r="GO299" i="1"/>
  <c r="GO249" i="1"/>
  <c r="GO271" i="1"/>
  <c r="GO272" i="1"/>
  <c r="GO216" i="1"/>
  <c r="GO162" i="1"/>
  <c r="GO260" i="1"/>
  <c r="GO303" i="1"/>
  <c r="GO304" i="1"/>
  <c r="GO302" i="1"/>
  <c r="GO253" i="1"/>
  <c r="GO279" i="1"/>
  <c r="GO267" i="1"/>
  <c r="GO227" i="1"/>
  <c r="GO192" i="1"/>
  <c r="GO166" i="1"/>
  <c r="GO136" i="1"/>
  <c r="GO135" i="1"/>
  <c r="GO212" i="1"/>
  <c r="GO142" i="1"/>
  <c r="GO143" i="1"/>
  <c r="GO225" i="1"/>
  <c r="GO300" i="1"/>
  <c r="GO210" i="1"/>
  <c r="GO198" i="1"/>
  <c r="I66" i="25"/>
  <c r="J65" i="25"/>
  <c r="GO137" i="1"/>
  <c r="GO152" i="1"/>
  <c r="GO256" i="1"/>
  <c r="GO164" i="1"/>
  <c r="GO215" i="1"/>
  <c r="GO296" i="1"/>
  <c r="GO235" i="1"/>
  <c r="GO150" i="1"/>
  <c r="GO197" i="1"/>
  <c r="GO251" i="1"/>
  <c r="GO154" i="1"/>
  <c r="GO177" i="1"/>
  <c r="GO258" i="1"/>
  <c r="GO147" i="1"/>
  <c r="GO146" i="1"/>
  <c r="GO228" i="1"/>
  <c r="GO173" i="1"/>
  <c r="GO196" i="1"/>
  <c r="GO186" i="1"/>
  <c r="GO221" i="1"/>
  <c r="GO222" i="1"/>
  <c r="GO140" i="1"/>
  <c r="GO202" i="1"/>
  <c r="GO201" i="1"/>
  <c r="GO194" i="1"/>
  <c r="GO313" i="1"/>
  <c r="GO314" i="1"/>
  <c r="GO217" i="1"/>
  <c r="GO163" i="1"/>
  <c r="GO250" i="1"/>
  <c r="GO139" i="1"/>
  <c r="GO170" i="1"/>
  <c r="GO188" i="1"/>
  <c r="GO261" i="1"/>
  <c r="GO190" i="1"/>
  <c r="GO237" i="1"/>
  <c r="GO238" i="1"/>
  <c r="GO265" i="1"/>
  <c r="GO301" i="1"/>
  <c r="GO298" i="1"/>
  <c r="GO248" i="1"/>
  <c r="GO155" i="1"/>
  <c r="GP289" i="1"/>
  <c r="GO247" i="1"/>
  <c r="GO214" i="1"/>
  <c r="GO281" i="1"/>
  <c r="GO172" i="1"/>
  <c r="GO262" i="1"/>
  <c r="GO175" i="1"/>
  <c r="GO230" i="1"/>
  <c r="GO232" i="1"/>
  <c r="GO200" i="1"/>
  <c r="GP205" i="1" l="1"/>
  <c r="GP232" i="1"/>
  <c r="GP206" i="1"/>
  <c r="GP293" i="1"/>
  <c r="GQ292" i="1" s="1"/>
  <c r="GP184" i="1"/>
  <c r="GP258" i="1"/>
  <c r="GP158" i="1"/>
  <c r="GP294" i="1"/>
  <c r="GP160" i="1"/>
  <c r="GP292" i="1"/>
  <c r="GP183" i="1"/>
  <c r="GP288" i="1"/>
  <c r="GP274" i="1"/>
  <c r="GP285" i="1"/>
  <c r="GP159" i="1"/>
  <c r="GP190" i="1"/>
  <c r="GP256" i="1"/>
  <c r="GP152" i="1"/>
  <c r="GP276" i="1"/>
  <c r="GP290" i="1"/>
  <c r="GQ290" i="1" s="1"/>
  <c r="GP177" i="1"/>
  <c r="GP161" i="1"/>
  <c r="GP157" i="1"/>
  <c r="GQ158" i="1" s="1"/>
  <c r="GP175" i="1"/>
  <c r="GP188" i="1"/>
  <c r="GP316" i="1"/>
  <c r="GP269" i="1"/>
  <c r="GP283" i="1"/>
  <c r="GP308" i="1"/>
  <c r="GP267" i="1"/>
  <c r="GP179" i="1"/>
  <c r="GP208" i="1"/>
  <c r="GP286" i="1"/>
  <c r="GP260" i="1"/>
  <c r="GP287" i="1"/>
  <c r="GP284" i="1"/>
  <c r="GP270" i="1"/>
  <c r="GP242" i="1"/>
  <c r="GP170" i="1"/>
  <c r="GP309" i="1"/>
  <c r="GP204" i="1"/>
  <c r="GP317" i="1"/>
  <c r="GP254" i="1"/>
  <c r="GP150" i="1"/>
  <c r="GP240" i="1"/>
  <c r="GP311" i="1"/>
  <c r="GP219" i="1"/>
  <c r="GP245" i="1"/>
  <c r="GP181" i="1"/>
  <c r="GP298" i="1"/>
  <c r="GP194" i="1"/>
  <c r="GP296" i="1"/>
  <c r="GP203" i="1"/>
  <c r="GP210" i="1"/>
  <c r="GP192" i="1"/>
  <c r="GP278" i="1"/>
  <c r="GP230" i="1"/>
  <c r="GP155" i="1"/>
  <c r="GP236" i="1"/>
  <c r="GP320" i="1"/>
  <c r="GP279" i="1"/>
  <c r="GP318" i="1"/>
  <c r="GP268" i="1"/>
  <c r="GP277" i="1"/>
  <c r="GP275" i="1"/>
  <c r="GP225" i="1"/>
  <c r="GP319" i="1"/>
  <c r="GP310" i="1"/>
  <c r="GP163" i="1"/>
  <c r="GP265" i="1"/>
  <c r="GP255" i="1"/>
  <c r="GP266" i="1"/>
  <c r="GP180" i="1"/>
  <c r="GP217" i="1"/>
  <c r="GP241" i="1"/>
  <c r="GP172" i="1"/>
  <c r="GP243" i="1"/>
  <c r="GP149" i="1"/>
  <c r="GP218" i="1"/>
  <c r="GP224" i="1"/>
  <c r="GP228" i="1"/>
  <c r="GP200" i="1"/>
  <c r="GP168" i="1"/>
  <c r="GP196" i="1"/>
  <c r="GP182" i="1"/>
  <c r="GP271" i="1"/>
  <c r="GP214" i="1"/>
  <c r="GP235" i="1"/>
  <c r="GP322" i="1"/>
  <c r="GP321" i="1"/>
  <c r="GP253" i="1"/>
  <c r="GP222" i="1"/>
  <c r="GP166" i="1"/>
  <c r="GP169" i="1"/>
  <c r="GP141" i="1"/>
  <c r="GP229" i="1"/>
  <c r="GP262" i="1"/>
  <c r="GP139" i="1"/>
  <c r="GP147" i="1"/>
  <c r="GP211" i="1"/>
  <c r="GP272" i="1"/>
  <c r="GP187" i="1"/>
  <c r="GP167" i="1"/>
  <c r="GP212" i="1"/>
  <c r="GP216" i="1"/>
  <c r="GP244" i="1"/>
  <c r="GP138" i="1"/>
  <c r="GP313" i="1"/>
  <c r="GP300" i="1"/>
  <c r="GP136" i="1"/>
  <c r="GP302" i="1"/>
  <c r="GP142" i="1"/>
  <c r="GP273" i="1"/>
  <c r="GP237" i="1"/>
  <c r="GP174" i="1"/>
  <c r="GP199" i="1"/>
  <c r="GP250" i="1"/>
  <c r="GP306" i="1"/>
  <c r="GP307" i="1"/>
  <c r="GP281" i="1"/>
  <c r="GP282" i="1"/>
  <c r="GP263" i="1"/>
  <c r="GP171" i="1"/>
  <c r="GP146" i="1"/>
  <c r="GP145" i="1"/>
  <c r="GP197" i="1"/>
  <c r="GP259" i="1"/>
  <c r="GP137" i="1"/>
  <c r="GP297" i="1"/>
  <c r="GP209" i="1"/>
  <c r="GP226" i="1"/>
  <c r="GP301" i="1"/>
  <c r="GP202" i="1"/>
  <c r="GP201" i="1"/>
  <c r="GP154" i="1"/>
  <c r="GP231" i="1"/>
  <c r="GP227" i="1"/>
  <c r="GP173" i="1"/>
  <c r="GP251" i="1"/>
  <c r="GP156" i="1"/>
  <c r="GP215" i="1"/>
  <c r="GP193" i="1"/>
  <c r="GP189" i="1"/>
  <c r="GP257" i="1"/>
  <c r="GP238" i="1"/>
  <c r="GP239" i="1"/>
  <c r="GP261" i="1"/>
  <c r="GP186" i="1"/>
  <c r="GP185" i="1"/>
  <c r="GP162" i="1"/>
  <c r="GP252" i="1"/>
  <c r="GP153" i="1"/>
  <c r="I67" i="25"/>
  <c r="J66" i="25"/>
  <c r="GP195" i="1"/>
  <c r="GP299" i="1"/>
  <c r="GP178" i="1"/>
  <c r="GP304" i="1"/>
  <c r="GP305" i="1"/>
  <c r="GP249" i="1"/>
  <c r="GP248" i="1"/>
  <c r="GP140" i="1"/>
  <c r="GP213" i="1"/>
  <c r="GP148" i="1"/>
  <c r="GP143" i="1"/>
  <c r="GP144" i="1"/>
  <c r="GP303" i="1"/>
  <c r="GP247" i="1"/>
  <c r="GP246" i="1"/>
  <c r="GP223" i="1"/>
  <c r="GP164" i="1"/>
  <c r="GP198" i="1"/>
  <c r="GP191" i="1"/>
  <c r="GP264" i="1"/>
  <c r="GP314" i="1"/>
  <c r="GP315" i="1"/>
  <c r="GP220" i="1"/>
  <c r="GP221" i="1"/>
  <c r="GP176" i="1"/>
  <c r="GP234" i="1"/>
  <c r="GP233" i="1"/>
  <c r="GP151" i="1"/>
  <c r="GP280" i="1"/>
  <c r="GP312" i="1"/>
  <c r="GP135" i="1"/>
  <c r="GP165" i="1"/>
  <c r="GP295" i="1"/>
  <c r="GQ293" i="1" l="1"/>
  <c r="GQ207" i="1"/>
  <c r="GQ176" i="1"/>
  <c r="GQ206" i="1"/>
  <c r="GQ309" i="1"/>
  <c r="GQ288" i="1"/>
  <c r="GQ277" i="1"/>
  <c r="GQ183" i="1"/>
  <c r="GQ289" i="1"/>
  <c r="GQ291" i="1"/>
  <c r="GR291" i="1" s="1"/>
  <c r="GQ285" i="1"/>
  <c r="GQ284" i="1"/>
  <c r="GQ241" i="1"/>
  <c r="GQ160" i="1"/>
  <c r="GQ159" i="1"/>
  <c r="GQ204" i="1"/>
  <c r="GQ257" i="1"/>
  <c r="GQ205" i="1"/>
  <c r="GQ189" i="1"/>
  <c r="GQ231" i="1"/>
  <c r="GQ287" i="1"/>
  <c r="GQ259" i="1"/>
  <c r="GQ261" i="1"/>
  <c r="GQ151" i="1"/>
  <c r="GQ273" i="1"/>
  <c r="GQ135" i="1"/>
  <c r="GQ286" i="1"/>
  <c r="GQ310" i="1"/>
  <c r="GQ243" i="1"/>
  <c r="GQ209" i="1"/>
  <c r="GQ211" i="1"/>
  <c r="GQ270" i="1"/>
  <c r="GQ171" i="1"/>
  <c r="GQ148" i="1"/>
  <c r="GQ280" i="1"/>
  <c r="GQ255" i="1"/>
  <c r="GQ317" i="1"/>
  <c r="GQ276" i="1"/>
  <c r="GQ170" i="1"/>
  <c r="GQ180" i="1"/>
  <c r="GQ319" i="1"/>
  <c r="GQ254" i="1"/>
  <c r="GQ235" i="1"/>
  <c r="GQ297" i="1"/>
  <c r="GQ167" i="1"/>
  <c r="GQ318" i="1"/>
  <c r="GQ267" i="1"/>
  <c r="GQ137" i="1"/>
  <c r="GQ236" i="1"/>
  <c r="GQ268" i="1"/>
  <c r="GQ138" i="1"/>
  <c r="GQ242" i="1"/>
  <c r="GQ191" i="1"/>
  <c r="GQ193" i="1"/>
  <c r="GQ278" i="1"/>
  <c r="GQ245" i="1"/>
  <c r="GQ181" i="1"/>
  <c r="GQ269" i="1"/>
  <c r="GQ168" i="1"/>
  <c r="GQ162" i="1"/>
  <c r="GQ210" i="1"/>
  <c r="GQ275" i="1"/>
  <c r="GQ213" i="1"/>
  <c r="GQ264" i="1"/>
  <c r="GQ198" i="1"/>
  <c r="GQ223" i="1"/>
  <c r="GQ299" i="1"/>
  <c r="GQ143" i="1"/>
  <c r="GQ195" i="1"/>
  <c r="GQ274" i="1"/>
  <c r="GQ182" i="1"/>
  <c r="GQ216" i="1"/>
  <c r="GQ266" i="1"/>
  <c r="GQ173" i="1"/>
  <c r="GQ229" i="1"/>
  <c r="GQ140" i="1"/>
  <c r="GQ218" i="1"/>
  <c r="GQ272" i="1"/>
  <c r="GQ217" i="1"/>
  <c r="GQ312" i="1"/>
  <c r="GQ188" i="1"/>
  <c r="GQ301" i="1"/>
  <c r="GQ260" i="1"/>
  <c r="GQ271" i="1"/>
  <c r="GQ169" i="1"/>
  <c r="GQ244" i="1"/>
  <c r="GQ139" i="1"/>
  <c r="GQ172" i="1"/>
  <c r="GQ322" i="1"/>
  <c r="GQ320" i="1"/>
  <c r="GQ321" i="1"/>
  <c r="GQ186" i="1"/>
  <c r="GQ313" i="1"/>
  <c r="GQ227" i="1"/>
  <c r="GQ307" i="1"/>
  <c r="GQ228" i="1"/>
  <c r="GQ252" i="1"/>
  <c r="GQ214" i="1"/>
  <c r="GQ212" i="1"/>
  <c r="GQ314" i="1"/>
  <c r="GQ224" i="1"/>
  <c r="GQ253" i="1"/>
  <c r="GQ208" i="1"/>
  <c r="GQ233" i="1"/>
  <c r="GQ303" i="1"/>
  <c r="GQ153" i="1"/>
  <c r="GQ215" i="1"/>
  <c r="GQ222" i="1"/>
  <c r="GQ308" i="1"/>
  <c r="GQ165" i="1"/>
  <c r="GQ220" i="1"/>
  <c r="GQ247" i="1"/>
  <c r="GQ202" i="1"/>
  <c r="GQ248" i="1"/>
  <c r="GQ305" i="1"/>
  <c r="GQ306" i="1"/>
  <c r="GQ136" i="1"/>
  <c r="GQ187" i="1"/>
  <c r="GQ315" i="1"/>
  <c r="GQ316" i="1"/>
  <c r="GQ232" i="1"/>
  <c r="GQ142" i="1"/>
  <c r="GQ279" i="1"/>
  <c r="GQ249" i="1"/>
  <c r="GQ304" i="1"/>
  <c r="GQ150" i="1"/>
  <c r="GQ190" i="1"/>
  <c r="GQ250" i="1"/>
  <c r="GQ197" i="1"/>
  <c r="GQ221" i="1"/>
  <c r="GQ311" i="1"/>
  <c r="GQ178" i="1"/>
  <c r="GQ179" i="1"/>
  <c r="GQ239" i="1"/>
  <c r="GQ240" i="1"/>
  <c r="GQ298" i="1"/>
  <c r="GQ156" i="1"/>
  <c r="GQ157" i="1"/>
  <c r="GQ265" i="1"/>
  <c r="GQ147" i="1"/>
  <c r="GQ226" i="1"/>
  <c r="GQ145" i="1"/>
  <c r="GQ263" i="1"/>
  <c r="GQ174" i="1"/>
  <c r="GQ295" i="1"/>
  <c r="GQ294" i="1"/>
  <c r="GQ144" i="1"/>
  <c r="GQ238" i="1"/>
  <c r="GQ251" i="1"/>
  <c r="GQ155" i="1"/>
  <c r="GQ149" i="1"/>
  <c r="GQ146" i="1"/>
  <c r="GQ164" i="1"/>
  <c r="GQ152" i="1"/>
  <c r="GQ258" i="1"/>
  <c r="GQ154" i="1"/>
  <c r="GQ196" i="1"/>
  <c r="GQ282" i="1"/>
  <c r="GQ283" i="1"/>
  <c r="GQ192" i="1"/>
  <c r="GQ234" i="1"/>
  <c r="GQ219" i="1"/>
  <c r="GQ161" i="1"/>
  <c r="GQ185" i="1"/>
  <c r="GQ184" i="1"/>
  <c r="GQ200" i="1"/>
  <c r="GQ201" i="1"/>
  <c r="GQ281" i="1"/>
  <c r="GQ141" i="1"/>
  <c r="GQ177" i="1"/>
  <c r="GQ256" i="1"/>
  <c r="GQ194" i="1"/>
  <c r="GQ230" i="1"/>
  <c r="GQ166" i="1"/>
  <c r="GQ246" i="1"/>
  <c r="GQ237" i="1"/>
  <c r="J67" i="25"/>
  <c r="I68" i="25"/>
  <c r="GQ262" i="1"/>
  <c r="GQ225" i="1"/>
  <c r="GQ203" i="1"/>
  <c r="GQ175" i="1"/>
  <c r="GQ296" i="1"/>
  <c r="GQ300" i="1"/>
  <c r="GQ163" i="1"/>
  <c r="GQ302" i="1"/>
  <c r="GQ199" i="1"/>
  <c r="GR206" i="1" l="1"/>
  <c r="GR290" i="1"/>
  <c r="GR289" i="1"/>
  <c r="GR258" i="1"/>
  <c r="GR288" i="1"/>
  <c r="GR292" i="1"/>
  <c r="GR136" i="1"/>
  <c r="GR256" i="1"/>
  <c r="GR286" i="1"/>
  <c r="GR159" i="1"/>
  <c r="GR260" i="1"/>
  <c r="GR309" i="1"/>
  <c r="GR205" i="1"/>
  <c r="GR208" i="1"/>
  <c r="GR175" i="1"/>
  <c r="GR210" i="1"/>
  <c r="GR287" i="1"/>
  <c r="GR285" i="1"/>
  <c r="GR242" i="1"/>
  <c r="GR269" i="1"/>
  <c r="GR262" i="1"/>
  <c r="GR271" i="1"/>
  <c r="GR198" i="1"/>
  <c r="GR171" i="1"/>
  <c r="GR138" i="1"/>
  <c r="GR318" i="1"/>
  <c r="GR267" i="1"/>
  <c r="GR190" i="1"/>
  <c r="GR189" i="1"/>
  <c r="GR188" i="1"/>
  <c r="GR254" i="1"/>
  <c r="GR246" i="1"/>
  <c r="GR192" i="1"/>
  <c r="GR170" i="1"/>
  <c r="GR223" i="1"/>
  <c r="GR161" i="1"/>
  <c r="GR234" i="1"/>
  <c r="GR230" i="1"/>
  <c r="GR225" i="1"/>
  <c r="GR277" i="1"/>
  <c r="GR172" i="1"/>
  <c r="GR268" i="1"/>
  <c r="GR244" i="1"/>
  <c r="GR181" i="1"/>
  <c r="GR217" i="1"/>
  <c r="GR311" i="1"/>
  <c r="GR273" i="1"/>
  <c r="GR275" i="1"/>
  <c r="GR177" i="1"/>
  <c r="GR135" i="1"/>
  <c r="GR137" i="1"/>
  <c r="GR264" i="1"/>
  <c r="GR182" i="1"/>
  <c r="GR243" i="1"/>
  <c r="GR212" i="1"/>
  <c r="GR302" i="1"/>
  <c r="GR166" i="1"/>
  <c r="GR298" i="1"/>
  <c r="GR139" i="1"/>
  <c r="GR251" i="1"/>
  <c r="GR300" i="1"/>
  <c r="GR194" i="1"/>
  <c r="GR274" i="1"/>
  <c r="GR207" i="1"/>
  <c r="GR276" i="1"/>
  <c r="GR259" i="1"/>
  <c r="GS259" i="1" s="1"/>
  <c r="GR209" i="1"/>
  <c r="GR144" i="1"/>
  <c r="GR213" i="1"/>
  <c r="GR169" i="1"/>
  <c r="GR215" i="1"/>
  <c r="GR168" i="1"/>
  <c r="GR152" i="1"/>
  <c r="GR296" i="1"/>
  <c r="GR270" i="1"/>
  <c r="GR220" i="1"/>
  <c r="GR154" i="1"/>
  <c r="GR187" i="1"/>
  <c r="GR272" i="1"/>
  <c r="GR237" i="1"/>
  <c r="GR313" i="1"/>
  <c r="GR227" i="1"/>
  <c r="GR228" i="1"/>
  <c r="GR322" i="1"/>
  <c r="GR321" i="1"/>
  <c r="GR319" i="1"/>
  <c r="GR320" i="1"/>
  <c r="GR232" i="1"/>
  <c r="GR160" i="1"/>
  <c r="GR314" i="1"/>
  <c r="GR308" i="1"/>
  <c r="GR229" i="1"/>
  <c r="GR253" i="1"/>
  <c r="GR143" i="1"/>
  <c r="GR196" i="1"/>
  <c r="GR239" i="1"/>
  <c r="GR216" i="1"/>
  <c r="GR149" i="1"/>
  <c r="GR248" i="1"/>
  <c r="GR163" i="1"/>
  <c r="GR312" i="1"/>
  <c r="GR202" i="1"/>
  <c r="GR211" i="1"/>
  <c r="GR221" i="1"/>
  <c r="GR214" i="1"/>
  <c r="GR294" i="1"/>
  <c r="GR200" i="1"/>
  <c r="GR304" i="1"/>
  <c r="GR185" i="1"/>
  <c r="GR231" i="1"/>
  <c r="GR293" i="1"/>
  <c r="GR195" i="1"/>
  <c r="GR147" i="1"/>
  <c r="GR252" i="1"/>
  <c r="GR222" i="1"/>
  <c r="GR281" i="1"/>
  <c r="GR283" i="1"/>
  <c r="GR224" i="1"/>
  <c r="I69" i="25"/>
  <c r="J68" i="25"/>
  <c r="GR299" i="1"/>
  <c r="GR301" i="1"/>
  <c r="GR153" i="1"/>
  <c r="GR191" i="1"/>
  <c r="GR233" i="1"/>
  <c r="GR155" i="1"/>
  <c r="GR179" i="1"/>
  <c r="GR180" i="1"/>
  <c r="GR261" i="1"/>
  <c r="GR142" i="1"/>
  <c r="GR305" i="1"/>
  <c r="GR201" i="1"/>
  <c r="GR165" i="1"/>
  <c r="GR295" i="1"/>
  <c r="GR265" i="1"/>
  <c r="GR266" i="1"/>
  <c r="GR178" i="1"/>
  <c r="GR151" i="1"/>
  <c r="GR150" i="1"/>
  <c r="GR310" i="1"/>
  <c r="GR148" i="1"/>
  <c r="GR257" i="1"/>
  <c r="GR174" i="1"/>
  <c r="GR157" i="1"/>
  <c r="GR158" i="1"/>
  <c r="GR316" i="1"/>
  <c r="GR317" i="1"/>
  <c r="GR245" i="1"/>
  <c r="GR199" i="1"/>
  <c r="GR203" i="1"/>
  <c r="GR204" i="1"/>
  <c r="GR284" i="1"/>
  <c r="GR176" i="1"/>
  <c r="GR173" i="1"/>
  <c r="GR282" i="1"/>
  <c r="GR146" i="1"/>
  <c r="GR238" i="1"/>
  <c r="GR263" i="1"/>
  <c r="GR156" i="1"/>
  <c r="GR249" i="1"/>
  <c r="GR315" i="1"/>
  <c r="GR193" i="1"/>
  <c r="GR303" i="1"/>
  <c r="GR186" i="1"/>
  <c r="GR167" i="1"/>
  <c r="GR219" i="1"/>
  <c r="GR218" i="1"/>
  <c r="GR255" i="1"/>
  <c r="GR145" i="1"/>
  <c r="GR197" i="1"/>
  <c r="GR280" i="1"/>
  <c r="GR247" i="1"/>
  <c r="GR236" i="1"/>
  <c r="GR306" i="1"/>
  <c r="GR307" i="1"/>
  <c r="GR140" i="1"/>
  <c r="GR141" i="1"/>
  <c r="GR184" i="1"/>
  <c r="GR183" i="1"/>
  <c r="GR297" i="1"/>
  <c r="GR162" i="1"/>
  <c r="GR164" i="1"/>
  <c r="GR226" i="1"/>
  <c r="GR240" i="1"/>
  <c r="GR241" i="1"/>
  <c r="GR250" i="1"/>
  <c r="GR279" i="1"/>
  <c r="GR278" i="1"/>
  <c r="GR235" i="1"/>
  <c r="GS291" i="1" l="1"/>
  <c r="GS288" i="1"/>
  <c r="GS290" i="1"/>
  <c r="GS257" i="1"/>
  <c r="GS289" i="1"/>
  <c r="GS209" i="1"/>
  <c r="GS135" i="1"/>
  <c r="GS162" i="1"/>
  <c r="GS188" i="1"/>
  <c r="GS182" i="1"/>
  <c r="GS197" i="1"/>
  <c r="GS268" i="1"/>
  <c r="GS206" i="1"/>
  <c r="GS222" i="1"/>
  <c r="GS286" i="1"/>
  <c r="GS238" i="1"/>
  <c r="GS287" i="1"/>
  <c r="GT288" i="1" s="1"/>
  <c r="GS189" i="1"/>
  <c r="GS263" i="1"/>
  <c r="GS160" i="1"/>
  <c r="GS245" i="1"/>
  <c r="GS261" i="1"/>
  <c r="GS303" i="1"/>
  <c r="GS191" i="1"/>
  <c r="GS223" i="1"/>
  <c r="GS138" i="1"/>
  <c r="GS137" i="1"/>
  <c r="GS276" i="1"/>
  <c r="GS136" i="1"/>
  <c r="GS243" i="1"/>
  <c r="GS267" i="1"/>
  <c r="GS226" i="1"/>
  <c r="GS224" i="1"/>
  <c r="GS310" i="1"/>
  <c r="GS153" i="1"/>
  <c r="GS255" i="1"/>
  <c r="GS171" i="1"/>
  <c r="GS176" i="1"/>
  <c r="GS274" i="1"/>
  <c r="GS269" i="1"/>
  <c r="GS170" i="1"/>
  <c r="GT289" i="1"/>
  <c r="GS293" i="1"/>
  <c r="GS211" i="1"/>
  <c r="GS221" i="1"/>
  <c r="GS237" i="1"/>
  <c r="GS275" i="1"/>
  <c r="GS301" i="1"/>
  <c r="GS299" i="1"/>
  <c r="GS229" i="1"/>
  <c r="GS312" i="1"/>
  <c r="GS186" i="1"/>
  <c r="GS169" i="1"/>
  <c r="GS273" i="1"/>
  <c r="GS210" i="1"/>
  <c r="GS281" i="1"/>
  <c r="GS193" i="1"/>
  <c r="GS233" i="1"/>
  <c r="GS207" i="1"/>
  <c r="GS208" i="1"/>
  <c r="GS216" i="1"/>
  <c r="GS143" i="1"/>
  <c r="GS247" i="1"/>
  <c r="GS271" i="1"/>
  <c r="GS212" i="1"/>
  <c r="GS230" i="1"/>
  <c r="GS272" i="1"/>
  <c r="GS201" i="1"/>
  <c r="GS270" i="1"/>
  <c r="GS199" i="1"/>
  <c r="GS164" i="1"/>
  <c r="GS297" i="1"/>
  <c r="GS148" i="1"/>
  <c r="GS202" i="1"/>
  <c r="GS252" i="1"/>
  <c r="GS320" i="1"/>
  <c r="GS282" i="1"/>
  <c r="GS322" i="1"/>
  <c r="GS156" i="1"/>
  <c r="GS231" i="1"/>
  <c r="GS228" i="1"/>
  <c r="GS154" i="1"/>
  <c r="GS319" i="1"/>
  <c r="GS302" i="1"/>
  <c r="GS321" i="1"/>
  <c r="GS253" i="1"/>
  <c r="GS195" i="1"/>
  <c r="GS184" i="1"/>
  <c r="GS313" i="1"/>
  <c r="GS215" i="1"/>
  <c r="GS306" i="1"/>
  <c r="GS175" i="1"/>
  <c r="GS266" i="1"/>
  <c r="GS196" i="1"/>
  <c r="GS180" i="1"/>
  <c r="GS240" i="1"/>
  <c r="GS178" i="1"/>
  <c r="GS315" i="1"/>
  <c r="GS292" i="1"/>
  <c r="GT291" i="1" s="1"/>
  <c r="GS140" i="1"/>
  <c r="GS173" i="1"/>
  <c r="GS295" i="1"/>
  <c r="GS214" i="1"/>
  <c r="GS213" i="1"/>
  <c r="GS145" i="1"/>
  <c r="GS225" i="1"/>
  <c r="GS185" i="1"/>
  <c r="GS246" i="1"/>
  <c r="GS151" i="1"/>
  <c r="GS218" i="1"/>
  <c r="GS304" i="1"/>
  <c r="GS258" i="1"/>
  <c r="GT258" i="1" s="1"/>
  <c r="GS172" i="1"/>
  <c r="GS309" i="1"/>
  <c r="GS298" i="1"/>
  <c r="GS203" i="1"/>
  <c r="GS311" i="1"/>
  <c r="GS296" i="1"/>
  <c r="GS249" i="1"/>
  <c r="GS181" i="1"/>
  <c r="GS278" i="1"/>
  <c r="GS194" i="1"/>
  <c r="GS146" i="1"/>
  <c r="GS284" i="1"/>
  <c r="GS285" i="1"/>
  <c r="GS316" i="1"/>
  <c r="GS232" i="1"/>
  <c r="GS165" i="1"/>
  <c r="GS187" i="1"/>
  <c r="GS217" i="1"/>
  <c r="GS141" i="1"/>
  <c r="GS152" i="1"/>
  <c r="GS205" i="1"/>
  <c r="GS204" i="1"/>
  <c r="GS150" i="1"/>
  <c r="GS142" i="1"/>
  <c r="GS155" i="1"/>
  <c r="GS239" i="1"/>
  <c r="GS264" i="1"/>
  <c r="GS280" i="1"/>
  <c r="GS279" i="1"/>
  <c r="GS250" i="1"/>
  <c r="GS236" i="1"/>
  <c r="GS219" i="1"/>
  <c r="GS192" i="1"/>
  <c r="GS314" i="1"/>
  <c r="GS139" i="1"/>
  <c r="GS277" i="1"/>
  <c r="GS167" i="1"/>
  <c r="GS168" i="1"/>
  <c r="GS161" i="1"/>
  <c r="GS158" i="1"/>
  <c r="GS159" i="1"/>
  <c r="GS283" i="1"/>
  <c r="GS300" i="1"/>
  <c r="GS147" i="1"/>
  <c r="GS260" i="1"/>
  <c r="GT260" i="1" s="1"/>
  <c r="I70" i="25"/>
  <c r="J69" i="25"/>
  <c r="GS234" i="1"/>
  <c r="GS235" i="1"/>
  <c r="GS241" i="1"/>
  <c r="GS242" i="1"/>
  <c r="GS262" i="1"/>
  <c r="GS157" i="1"/>
  <c r="GS244" i="1"/>
  <c r="GS265" i="1"/>
  <c r="GS179" i="1"/>
  <c r="GS149" i="1"/>
  <c r="GS198" i="1"/>
  <c r="GS144" i="1"/>
  <c r="GS163" i="1"/>
  <c r="GT290" i="1"/>
  <c r="GS174" i="1"/>
  <c r="GS200" i="1"/>
  <c r="GS248" i="1"/>
  <c r="GS166" i="1"/>
  <c r="GS227" i="1"/>
  <c r="GS177" i="1"/>
  <c r="GS220" i="1"/>
  <c r="GS183" i="1"/>
  <c r="GS307" i="1"/>
  <c r="GS308" i="1"/>
  <c r="GS317" i="1"/>
  <c r="GS318" i="1"/>
  <c r="GS251" i="1"/>
  <c r="GS305" i="1"/>
  <c r="GS294" i="1"/>
  <c r="GS256" i="1"/>
  <c r="GS190" i="1"/>
  <c r="GS254" i="1"/>
  <c r="GT287" i="1" l="1"/>
  <c r="GT262" i="1"/>
  <c r="GT190" i="1"/>
  <c r="GT267" i="1"/>
  <c r="GT223" i="1"/>
  <c r="GT256" i="1"/>
  <c r="GT227" i="1"/>
  <c r="GT222" i="1"/>
  <c r="GT274" i="1"/>
  <c r="GT136" i="1"/>
  <c r="GT229" i="1"/>
  <c r="GT171" i="1"/>
  <c r="GT137" i="1"/>
  <c r="GT135" i="1"/>
  <c r="GT268" i="1"/>
  <c r="GT244" i="1"/>
  <c r="GT177" i="1"/>
  <c r="GT275" i="1"/>
  <c r="GT225" i="1"/>
  <c r="GT207" i="1"/>
  <c r="GT208" i="1"/>
  <c r="GT292" i="1"/>
  <c r="GT144" i="1"/>
  <c r="GT198" i="1"/>
  <c r="GT239" i="1"/>
  <c r="GT311" i="1"/>
  <c r="GT210" i="1"/>
  <c r="GT295" i="1"/>
  <c r="GT170" i="1"/>
  <c r="GT209" i="1"/>
  <c r="GT246" i="1"/>
  <c r="GT302" i="1"/>
  <c r="GT254" i="1"/>
  <c r="GT248" i="1"/>
  <c r="GT300" i="1"/>
  <c r="GT211" i="1"/>
  <c r="GT212" i="1"/>
  <c r="GT298" i="1"/>
  <c r="GT181" i="1"/>
  <c r="GT310" i="1"/>
  <c r="GT238" i="1"/>
  <c r="GT200" i="1"/>
  <c r="GT314" i="1"/>
  <c r="GT230" i="1"/>
  <c r="GT140" i="1"/>
  <c r="GT282" i="1"/>
  <c r="GT163" i="1"/>
  <c r="GT202" i="1"/>
  <c r="GT271" i="1"/>
  <c r="GT149" i="1"/>
  <c r="GT277" i="1"/>
  <c r="GT272" i="1"/>
  <c r="GT192" i="1"/>
  <c r="GT303" i="1"/>
  <c r="GU288" i="1"/>
  <c r="GT196" i="1"/>
  <c r="GT270" i="1"/>
  <c r="GT215" i="1"/>
  <c r="GT153" i="1"/>
  <c r="GT305" i="1"/>
  <c r="GT155" i="1"/>
  <c r="GT273" i="1"/>
  <c r="GT269" i="1"/>
  <c r="GT166" i="1"/>
  <c r="GT217" i="1"/>
  <c r="GT321" i="1"/>
  <c r="GT183" i="1"/>
  <c r="GT151" i="1"/>
  <c r="GT174" i="1"/>
  <c r="GT179" i="1"/>
  <c r="GT265" i="1"/>
  <c r="GT232" i="1"/>
  <c r="GT185" i="1"/>
  <c r="GT296" i="1"/>
  <c r="GU290" i="1"/>
  <c r="GT194" i="1"/>
  <c r="GT240" i="1"/>
  <c r="GT322" i="1"/>
  <c r="GT276" i="1"/>
  <c r="GT152" i="1"/>
  <c r="GT320" i="1"/>
  <c r="GT297" i="1"/>
  <c r="GT148" i="1"/>
  <c r="GT234" i="1"/>
  <c r="GT172" i="1"/>
  <c r="GT142" i="1"/>
  <c r="GT226" i="1"/>
  <c r="GT193" i="1"/>
  <c r="GT220" i="1"/>
  <c r="GT195" i="1"/>
  <c r="GT214" i="1"/>
  <c r="GT224" i="1"/>
  <c r="GT197" i="1"/>
  <c r="GT228" i="1"/>
  <c r="GT284" i="1"/>
  <c r="GT308" i="1"/>
  <c r="GT213" i="1"/>
  <c r="GT231" i="1"/>
  <c r="GT312" i="1"/>
  <c r="GT263" i="1"/>
  <c r="GT216" i="1"/>
  <c r="GT280" i="1"/>
  <c r="GT146" i="1"/>
  <c r="GT218" i="1"/>
  <c r="GT199" i="1"/>
  <c r="GT261" i="1"/>
  <c r="GU261" i="1" s="1"/>
  <c r="GT158" i="1"/>
  <c r="GT241" i="1"/>
  <c r="GT191" i="1"/>
  <c r="GU291" i="1"/>
  <c r="GT141" i="1"/>
  <c r="GT318" i="1"/>
  <c r="GT319" i="1"/>
  <c r="GT157" i="1"/>
  <c r="GT180" i="1"/>
  <c r="GT160" i="1"/>
  <c r="GT161" i="1"/>
  <c r="GT221" i="1"/>
  <c r="GU289" i="1"/>
  <c r="GT315" i="1"/>
  <c r="GT317" i="1"/>
  <c r="GT306" i="1"/>
  <c r="GT307" i="1"/>
  <c r="GT147" i="1"/>
  <c r="GT156" i="1"/>
  <c r="GT301" i="1"/>
  <c r="GT219" i="1"/>
  <c r="GT279" i="1"/>
  <c r="GT143" i="1"/>
  <c r="GT249" i="1"/>
  <c r="GT278" i="1"/>
  <c r="GT165" i="1"/>
  <c r="GT255" i="1"/>
  <c r="GT164" i="1"/>
  <c r="GT294" i="1"/>
  <c r="GT293" i="1"/>
  <c r="GT313" i="1"/>
  <c r="GT173" i="1"/>
  <c r="GT266" i="1"/>
  <c r="GT168" i="1"/>
  <c r="GT169" i="1"/>
  <c r="GT309" i="1"/>
  <c r="GT178" i="1"/>
  <c r="GT236" i="1"/>
  <c r="GT150" i="1"/>
  <c r="GT237" i="1"/>
  <c r="GT253" i="1"/>
  <c r="GT245" i="1"/>
  <c r="GT205" i="1"/>
  <c r="GT187" i="1"/>
  <c r="GT188" i="1"/>
  <c r="GT243" i="1"/>
  <c r="GT242" i="1"/>
  <c r="I71" i="25"/>
  <c r="J70" i="25"/>
  <c r="GT167" i="1"/>
  <c r="GT145" i="1"/>
  <c r="GT175" i="1"/>
  <c r="GT257" i="1"/>
  <c r="GT184" i="1"/>
  <c r="GT182" i="1"/>
  <c r="GT203" i="1"/>
  <c r="GT204" i="1"/>
  <c r="GT154" i="1"/>
  <c r="GT251" i="1"/>
  <c r="GT252" i="1"/>
  <c r="GT201" i="1"/>
  <c r="GT186" i="1"/>
  <c r="GT283" i="1"/>
  <c r="GT138" i="1"/>
  <c r="GT139" i="1"/>
  <c r="GT259" i="1"/>
  <c r="GU259" i="1" s="1"/>
  <c r="GT162" i="1"/>
  <c r="GT264" i="1"/>
  <c r="GT189" i="1"/>
  <c r="GT316" i="1"/>
  <c r="GT206" i="1"/>
  <c r="GT176" i="1"/>
  <c r="GT233" i="1"/>
  <c r="GT235" i="1"/>
  <c r="GT159" i="1"/>
  <c r="GT247" i="1"/>
  <c r="GT250" i="1"/>
  <c r="GT304" i="1"/>
  <c r="GT299" i="1"/>
  <c r="GT285" i="1"/>
  <c r="GT286" i="1"/>
  <c r="GT281" i="1"/>
  <c r="GU226" i="1" l="1"/>
  <c r="GU224" i="1"/>
  <c r="GU268" i="1"/>
  <c r="GU257" i="1"/>
  <c r="GU228" i="1"/>
  <c r="GU255" i="1"/>
  <c r="GU207" i="1"/>
  <c r="GU150" i="1"/>
  <c r="GU208" i="1"/>
  <c r="GU135" i="1"/>
  <c r="GU171" i="1"/>
  <c r="GU240" i="1"/>
  <c r="GU145" i="1"/>
  <c r="GU136" i="1"/>
  <c r="GU239" i="1"/>
  <c r="GU191" i="1"/>
  <c r="GU197" i="1"/>
  <c r="GU299" i="1"/>
  <c r="GU210" i="1"/>
  <c r="GU143" i="1"/>
  <c r="GU283" i="1"/>
  <c r="GU190" i="1"/>
  <c r="GU281" i="1"/>
  <c r="GU247" i="1"/>
  <c r="GU209" i="1"/>
  <c r="GU297" i="1"/>
  <c r="GU200" i="1"/>
  <c r="GU178" i="1"/>
  <c r="GU159" i="1"/>
  <c r="GU311" i="1"/>
  <c r="GU180" i="1"/>
  <c r="GU163" i="1"/>
  <c r="GU217" i="1"/>
  <c r="GU211" i="1"/>
  <c r="GU296" i="1"/>
  <c r="GU148" i="1"/>
  <c r="GU218" i="1"/>
  <c r="GV289" i="1"/>
  <c r="GU182" i="1"/>
  <c r="GU276" i="1"/>
  <c r="GU154" i="1"/>
  <c r="GU199" i="1"/>
  <c r="GU214" i="1"/>
  <c r="GU309" i="1"/>
  <c r="GU304" i="1"/>
  <c r="GU212" i="1"/>
  <c r="GU269" i="1"/>
  <c r="GU272" i="1"/>
  <c r="GU196" i="1"/>
  <c r="GU284" i="1"/>
  <c r="GU322" i="1"/>
  <c r="GU273" i="1"/>
  <c r="GU194" i="1"/>
  <c r="GU235" i="1"/>
  <c r="GU270" i="1"/>
  <c r="GV269" i="1" s="1"/>
  <c r="GU233" i="1"/>
  <c r="GU241" i="1"/>
  <c r="GU231" i="1"/>
  <c r="GU227" i="1"/>
  <c r="GU152" i="1"/>
  <c r="GU271" i="1"/>
  <c r="GU195" i="1"/>
  <c r="GU264" i="1"/>
  <c r="GU142" i="1"/>
  <c r="GU274" i="1"/>
  <c r="GU316" i="1"/>
  <c r="GU277" i="1"/>
  <c r="GU225" i="1"/>
  <c r="GU310" i="1"/>
  <c r="GU275" i="1"/>
  <c r="GU193" i="1"/>
  <c r="GU230" i="1"/>
  <c r="GU321" i="1"/>
  <c r="GU141" i="1"/>
  <c r="GU192" i="1"/>
  <c r="GU229" i="1"/>
  <c r="GU306" i="1"/>
  <c r="GU219" i="1"/>
  <c r="GU312" i="1"/>
  <c r="GU313" i="1"/>
  <c r="GU167" i="1"/>
  <c r="GU293" i="1"/>
  <c r="GU254" i="1"/>
  <c r="GU223" i="1"/>
  <c r="GU139" i="1"/>
  <c r="GU213" i="1"/>
  <c r="GU243" i="1"/>
  <c r="GU198" i="1"/>
  <c r="GU179" i="1"/>
  <c r="GU156" i="1"/>
  <c r="GU147" i="1"/>
  <c r="GU260" i="1"/>
  <c r="GV260" i="1" s="1"/>
  <c r="GU308" i="1"/>
  <c r="GU251" i="1"/>
  <c r="GU205" i="1"/>
  <c r="GU153" i="1"/>
  <c r="GU263" i="1"/>
  <c r="GU176" i="1"/>
  <c r="GU258" i="1"/>
  <c r="GV258" i="1" s="1"/>
  <c r="GU262" i="1"/>
  <c r="GV261" i="1" s="1"/>
  <c r="GU158" i="1"/>
  <c r="GU177" i="1"/>
  <c r="GU305" i="1"/>
  <c r="GU220" i="1"/>
  <c r="GU318" i="1"/>
  <c r="GU298" i="1"/>
  <c r="GU188" i="1"/>
  <c r="GU155" i="1"/>
  <c r="GU161" i="1"/>
  <c r="GU216" i="1"/>
  <c r="GU215" i="1"/>
  <c r="GU164" i="1"/>
  <c r="GU256" i="1"/>
  <c r="GV256" i="1" s="1"/>
  <c r="GV290" i="1"/>
  <c r="GU315" i="1"/>
  <c r="GU244" i="1"/>
  <c r="GU294" i="1"/>
  <c r="GU278" i="1"/>
  <c r="GU279" i="1"/>
  <c r="GU149" i="1"/>
  <c r="GU146" i="1"/>
  <c r="GU285" i="1"/>
  <c r="GU252" i="1"/>
  <c r="GU187" i="1"/>
  <c r="GU234" i="1"/>
  <c r="GU280" i="1"/>
  <c r="GU173" i="1"/>
  <c r="GU172" i="1"/>
  <c r="GU314" i="1"/>
  <c r="GU160" i="1"/>
  <c r="GU319" i="1"/>
  <c r="GU320" i="1"/>
  <c r="GU144" i="1"/>
  <c r="GU184" i="1"/>
  <c r="GU185" i="1"/>
  <c r="GU236" i="1"/>
  <c r="GU248" i="1"/>
  <c r="GU140" i="1"/>
  <c r="GU266" i="1"/>
  <c r="GU267" i="1"/>
  <c r="GU221" i="1"/>
  <c r="GU222" i="1"/>
  <c r="GU162" i="1"/>
  <c r="GU186" i="1"/>
  <c r="GU300" i="1"/>
  <c r="GU174" i="1"/>
  <c r="GU282" i="1"/>
  <c r="GU301" i="1"/>
  <c r="GU302" i="1"/>
  <c r="GU292" i="1"/>
  <c r="GU286" i="1"/>
  <c r="GU287" i="1"/>
  <c r="GU206" i="1"/>
  <c r="GU201" i="1"/>
  <c r="GU202" i="1"/>
  <c r="GU303" i="1"/>
  <c r="GU245" i="1"/>
  <c r="GU246" i="1"/>
  <c r="GU237" i="1"/>
  <c r="GU165" i="1"/>
  <c r="GU307" i="1"/>
  <c r="GU181" i="1"/>
  <c r="GU157" i="1"/>
  <c r="GU151" i="1"/>
  <c r="GU166" i="1"/>
  <c r="GU204" i="1"/>
  <c r="I72" i="25"/>
  <c r="J71" i="25"/>
  <c r="GU232" i="1"/>
  <c r="GU169" i="1"/>
  <c r="GU170" i="1"/>
  <c r="GU183" i="1"/>
  <c r="GU249" i="1"/>
  <c r="GU250" i="1"/>
  <c r="GU265" i="1"/>
  <c r="GU189" i="1"/>
  <c r="GU138" i="1"/>
  <c r="GU137" i="1"/>
  <c r="GU203" i="1"/>
  <c r="GU175" i="1"/>
  <c r="GU242" i="1"/>
  <c r="GU238" i="1"/>
  <c r="GU253" i="1"/>
  <c r="GU168" i="1"/>
  <c r="GU317" i="1"/>
  <c r="GU295" i="1"/>
  <c r="GV225" i="1" l="1"/>
  <c r="GV227" i="1"/>
  <c r="GV135" i="1"/>
  <c r="GV240" i="1"/>
  <c r="GV208" i="1"/>
  <c r="GV209" i="1"/>
  <c r="GV282" i="1"/>
  <c r="GV309" i="1"/>
  <c r="GV144" i="1"/>
  <c r="GV213" i="1"/>
  <c r="GV298" i="1"/>
  <c r="GV292" i="1"/>
  <c r="GV198" i="1"/>
  <c r="GV155" i="1"/>
  <c r="GV310" i="1"/>
  <c r="GV200" i="1"/>
  <c r="GV191" i="1"/>
  <c r="GV210" i="1"/>
  <c r="GV295" i="1"/>
  <c r="GV284" i="1"/>
  <c r="GV218" i="1"/>
  <c r="GV149" i="1"/>
  <c r="GV211" i="1"/>
  <c r="GV242" i="1"/>
  <c r="GV179" i="1"/>
  <c r="GV181" i="1"/>
  <c r="GV262" i="1"/>
  <c r="GW261" i="1" s="1"/>
  <c r="GV259" i="1"/>
  <c r="GW259" i="1" s="1"/>
  <c r="GV229" i="1"/>
  <c r="GV311" i="1"/>
  <c r="GV194" i="1"/>
  <c r="GV189" i="1"/>
  <c r="GV254" i="1"/>
  <c r="GV178" i="1"/>
  <c r="GV196" i="1"/>
  <c r="GV270" i="1"/>
  <c r="GV234" i="1"/>
  <c r="GV215" i="1"/>
  <c r="GV195" i="1"/>
  <c r="GV322" i="1"/>
  <c r="GV273" i="1"/>
  <c r="GV153" i="1"/>
  <c r="GV228" i="1"/>
  <c r="GV151" i="1"/>
  <c r="GV226" i="1"/>
  <c r="GV224" i="1"/>
  <c r="GV271" i="1"/>
  <c r="GV317" i="1"/>
  <c r="GV206" i="1"/>
  <c r="GV272" i="1"/>
  <c r="GV148" i="1"/>
  <c r="GV142" i="1"/>
  <c r="GV276" i="1"/>
  <c r="GV140" i="1"/>
  <c r="GV141" i="1"/>
  <c r="GV147" i="1"/>
  <c r="GV219" i="1"/>
  <c r="GV297" i="1"/>
  <c r="GV257" i="1"/>
  <c r="GW257" i="1" s="1"/>
  <c r="GV312" i="1"/>
  <c r="GV157" i="1"/>
  <c r="GV303" i="1"/>
  <c r="GV307" i="1"/>
  <c r="GV238" i="1"/>
  <c r="GV192" i="1"/>
  <c r="GV275" i="1"/>
  <c r="GV274" i="1"/>
  <c r="GV230" i="1"/>
  <c r="GV314" i="1"/>
  <c r="GV193" i="1"/>
  <c r="GV216" i="1"/>
  <c r="GV255" i="1"/>
  <c r="GV305" i="1"/>
  <c r="GV197" i="1"/>
  <c r="GV217" i="1"/>
  <c r="GV221" i="1"/>
  <c r="GV214" i="1"/>
  <c r="GV159" i="1"/>
  <c r="GV168" i="1"/>
  <c r="GV306" i="1"/>
  <c r="GV165" i="1"/>
  <c r="GV172" i="1"/>
  <c r="GV154" i="1"/>
  <c r="GV301" i="1"/>
  <c r="GV186" i="1"/>
  <c r="GV146" i="1"/>
  <c r="GV199" i="1"/>
  <c r="GV161" i="1"/>
  <c r="GV212" i="1"/>
  <c r="GV175" i="1"/>
  <c r="GV263" i="1"/>
  <c r="GW262" i="1" s="1"/>
  <c r="GV304" i="1"/>
  <c r="GV188" i="1"/>
  <c r="GV182" i="1"/>
  <c r="GV252" i="1"/>
  <c r="GV278" i="1"/>
  <c r="GV177" i="1"/>
  <c r="GV138" i="1"/>
  <c r="GV202" i="1"/>
  <c r="GV162" i="1"/>
  <c r="GV318" i="1"/>
  <c r="GV156" i="1"/>
  <c r="GV280" i="1"/>
  <c r="GV248" i="1"/>
  <c r="GV244" i="1"/>
  <c r="GV265" i="1"/>
  <c r="GV204" i="1"/>
  <c r="GV250" i="1"/>
  <c r="GV167" i="1"/>
  <c r="GV236" i="1"/>
  <c r="GV160" i="1"/>
  <c r="GV232" i="1"/>
  <c r="GV231" i="1"/>
  <c r="GV294" i="1"/>
  <c r="GV247" i="1"/>
  <c r="GV246" i="1"/>
  <c r="GV222" i="1"/>
  <c r="GV223" i="1"/>
  <c r="GV139" i="1"/>
  <c r="GV251" i="1"/>
  <c r="GV285" i="1"/>
  <c r="GV315" i="1"/>
  <c r="GV237" i="1"/>
  <c r="GV243" i="1"/>
  <c r="GV233" i="1"/>
  <c r="GV253" i="1"/>
  <c r="GV245" i="1"/>
  <c r="GV235" i="1"/>
  <c r="GV239" i="1"/>
  <c r="GV164" i="1"/>
  <c r="GV241" i="1"/>
  <c r="GV308" i="1"/>
  <c r="GV150" i="1"/>
  <c r="GV143" i="1"/>
  <c r="GV264" i="1"/>
  <c r="GV320" i="1"/>
  <c r="GV321" i="1"/>
  <c r="GV267" i="1"/>
  <c r="GV268" i="1"/>
  <c r="GV173" i="1"/>
  <c r="GV184" i="1"/>
  <c r="GV183" i="1"/>
  <c r="GV287" i="1"/>
  <c r="GV288" i="1"/>
  <c r="GV174" i="1"/>
  <c r="GV266" i="1"/>
  <c r="GV180" i="1"/>
  <c r="GV205" i="1"/>
  <c r="GV319" i="1"/>
  <c r="GV203" i="1"/>
  <c r="GV281" i="1"/>
  <c r="GV170" i="1"/>
  <c r="GV171" i="1"/>
  <c r="GV313" i="1"/>
  <c r="GV201" i="1"/>
  <c r="GV286" i="1"/>
  <c r="GV300" i="1"/>
  <c r="GV299" i="1"/>
  <c r="GV152" i="1"/>
  <c r="GV176" i="1"/>
  <c r="GV207" i="1"/>
  <c r="GV158" i="1"/>
  <c r="GV283" i="1"/>
  <c r="GV316" i="1"/>
  <c r="GV190" i="1"/>
  <c r="I73" i="25"/>
  <c r="J72" i="25"/>
  <c r="GV249" i="1"/>
  <c r="GV137" i="1"/>
  <c r="GV136" i="1"/>
  <c r="GV296" i="1"/>
  <c r="GV169" i="1"/>
  <c r="GV166" i="1"/>
  <c r="GV291" i="1"/>
  <c r="GV302" i="1"/>
  <c r="GV145" i="1"/>
  <c r="GV185" i="1"/>
  <c r="GV293" i="1"/>
  <c r="GV187" i="1"/>
  <c r="GV277" i="1"/>
  <c r="GV279" i="1"/>
  <c r="GV163" i="1"/>
  <c r="GV220" i="1"/>
  <c r="GW226" i="1" l="1"/>
  <c r="GW310" i="1"/>
  <c r="GW209" i="1"/>
  <c r="GW212" i="1"/>
  <c r="GW210" i="1"/>
  <c r="GW283" i="1"/>
  <c r="GW190" i="1"/>
  <c r="GW199" i="1"/>
  <c r="GW241" i="1"/>
  <c r="GW256" i="1"/>
  <c r="GW228" i="1"/>
  <c r="GW148" i="1"/>
  <c r="GW227" i="1"/>
  <c r="GW145" i="1"/>
  <c r="GW187" i="1"/>
  <c r="GW260" i="1"/>
  <c r="GX260" i="1" s="1"/>
  <c r="GW143" i="1"/>
  <c r="GW150" i="1"/>
  <c r="GW258" i="1"/>
  <c r="GW195" i="1"/>
  <c r="GW162" i="1"/>
  <c r="GW225" i="1"/>
  <c r="GW168" i="1"/>
  <c r="GW139" i="1"/>
  <c r="GW230" i="1"/>
  <c r="GW308" i="1"/>
  <c r="GW253" i="1"/>
  <c r="GW178" i="1"/>
  <c r="GW298" i="1"/>
  <c r="GW296" i="1"/>
  <c r="GW214" i="1"/>
  <c r="GW166" i="1"/>
  <c r="GW154" i="1"/>
  <c r="GW147" i="1"/>
  <c r="GW141" i="1"/>
  <c r="GW271" i="1"/>
  <c r="GW218" i="1"/>
  <c r="GW311" i="1"/>
  <c r="GW272" i="1"/>
  <c r="GW193" i="1"/>
  <c r="GW140" i="1"/>
  <c r="GW229" i="1"/>
  <c r="GW224" i="1"/>
  <c r="GW275" i="1"/>
  <c r="GW302" i="1"/>
  <c r="GW270" i="1"/>
  <c r="GW264" i="1"/>
  <c r="GW156" i="1"/>
  <c r="GW203" i="1"/>
  <c r="GW220" i="1"/>
  <c r="GW158" i="1"/>
  <c r="GW305" i="1"/>
  <c r="GW160" i="1"/>
  <c r="GW216" i="1"/>
  <c r="GW172" i="1"/>
  <c r="GW215" i="1"/>
  <c r="GW316" i="1"/>
  <c r="GW313" i="1"/>
  <c r="GW255" i="1"/>
  <c r="GW274" i="1"/>
  <c r="GW319" i="1"/>
  <c r="GW194" i="1"/>
  <c r="GW217" i="1"/>
  <c r="GW205" i="1"/>
  <c r="GW243" i="1"/>
  <c r="GW237" i="1"/>
  <c r="GW235" i="1"/>
  <c r="GW245" i="1"/>
  <c r="GW273" i="1"/>
  <c r="GW306" i="1"/>
  <c r="GW155" i="1"/>
  <c r="GW279" i="1"/>
  <c r="GW263" i="1"/>
  <c r="GX262" i="1" s="1"/>
  <c r="GW192" i="1"/>
  <c r="GW281" i="1"/>
  <c r="GW249" i="1"/>
  <c r="GW198" i="1"/>
  <c r="GW312" i="1"/>
  <c r="GW304" i="1"/>
  <c r="GW197" i="1"/>
  <c r="GW196" i="1"/>
  <c r="GW213" i="1"/>
  <c r="GW174" i="1"/>
  <c r="GW244" i="1"/>
  <c r="GW236" i="1"/>
  <c r="GW233" i="1"/>
  <c r="GW300" i="1"/>
  <c r="GW191" i="1"/>
  <c r="GW222" i="1"/>
  <c r="GW170" i="1"/>
  <c r="GW231" i="1"/>
  <c r="GW183" i="1"/>
  <c r="GW211" i="1"/>
  <c r="GW185" i="1"/>
  <c r="GW204" i="1"/>
  <c r="GW161" i="1"/>
  <c r="GW254" i="1"/>
  <c r="GW202" i="1"/>
  <c r="GW285" i="1"/>
  <c r="GW294" i="1"/>
  <c r="GW164" i="1"/>
  <c r="GW295" i="1"/>
  <c r="GW251" i="1"/>
  <c r="GW317" i="1"/>
  <c r="GW137" i="1"/>
  <c r="GW242" i="1"/>
  <c r="GW238" i="1"/>
  <c r="GW278" i="1"/>
  <c r="GW200" i="1"/>
  <c r="GW314" i="1"/>
  <c r="GW268" i="1"/>
  <c r="GW269" i="1"/>
  <c r="GW138" i="1"/>
  <c r="GW280" i="1"/>
  <c r="GW288" i="1"/>
  <c r="GW289" i="1"/>
  <c r="GW321" i="1"/>
  <c r="GW322" i="1"/>
  <c r="GW201" i="1"/>
  <c r="GW186" i="1"/>
  <c r="GW207" i="1"/>
  <c r="GW208" i="1"/>
  <c r="GW267" i="1"/>
  <c r="GW221" i="1"/>
  <c r="GW293" i="1"/>
  <c r="GW291" i="1"/>
  <c r="GW290" i="1"/>
  <c r="GW234" i="1"/>
  <c r="GW286" i="1"/>
  <c r="GW287" i="1"/>
  <c r="GW282" i="1"/>
  <c r="GW320" i="1"/>
  <c r="GW182" i="1"/>
  <c r="GW219" i="1"/>
  <c r="GW189" i="1"/>
  <c r="GW248" i="1"/>
  <c r="GW239" i="1"/>
  <c r="GW240" i="1"/>
  <c r="GW297" i="1"/>
  <c r="GW301" i="1"/>
  <c r="GW167" i="1"/>
  <c r="GW165" i="1"/>
  <c r="GW284" i="1"/>
  <c r="GW176" i="1"/>
  <c r="GW177" i="1"/>
  <c r="GW163" i="1"/>
  <c r="GW169" i="1"/>
  <c r="GW144" i="1"/>
  <c r="GW152" i="1"/>
  <c r="GW153" i="1"/>
  <c r="GW252" i="1"/>
  <c r="GW180" i="1"/>
  <c r="GW179" i="1"/>
  <c r="GW184" i="1"/>
  <c r="GW309" i="1"/>
  <c r="GW206" i="1"/>
  <c r="GW250" i="1"/>
  <c r="GW188" i="1"/>
  <c r="GW171" i="1"/>
  <c r="GW318" i="1"/>
  <c r="GW146" i="1"/>
  <c r="GW266" i="1"/>
  <c r="GW175" i="1"/>
  <c r="GW307" i="1"/>
  <c r="GW292" i="1"/>
  <c r="GW265" i="1"/>
  <c r="GW142" i="1"/>
  <c r="GW315" i="1"/>
  <c r="GW246" i="1"/>
  <c r="I74" i="25"/>
  <c r="J73" i="25"/>
  <c r="GW159" i="1"/>
  <c r="GW277" i="1"/>
  <c r="GW276" i="1"/>
  <c r="GW136" i="1"/>
  <c r="GW135" i="1"/>
  <c r="GW149" i="1"/>
  <c r="GW299" i="1"/>
  <c r="GW303" i="1"/>
  <c r="GW173" i="1"/>
  <c r="GW181" i="1"/>
  <c r="GW151" i="1"/>
  <c r="GW223" i="1"/>
  <c r="GW157" i="1"/>
  <c r="GW247" i="1"/>
  <c r="GW232" i="1"/>
  <c r="GX210" i="1" l="1"/>
  <c r="GX209" i="1"/>
  <c r="GX309" i="1"/>
  <c r="GX256" i="1"/>
  <c r="GX257" i="1"/>
  <c r="GX227" i="1"/>
  <c r="GX149" i="1"/>
  <c r="GX144" i="1"/>
  <c r="GX226" i="1"/>
  <c r="GX167" i="1"/>
  <c r="GX261" i="1"/>
  <c r="GY261" i="1" s="1"/>
  <c r="GX259" i="1"/>
  <c r="GX229" i="1"/>
  <c r="GX255" i="1"/>
  <c r="GX169" i="1"/>
  <c r="GX243" i="1"/>
  <c r="GX258" i="1"/>
  <c r="GX161" i="1"/>
  <c r="GX225" i="1"/>
  <c r="GX297" i="1"/>
  <c r="GX194" i="1"/>
  <c r="GX159" i="1"/>
  <c r="GX315" i="1"/>
  <c r="GX228" i="1"/>
  <c r="GX230" i="1"/>
  <c r="GX242" i="1"/>
  <c r="GX299" i="1"/>
  <c r="GX219" i="1"/>
  <c r="GX186" i="1"/>
  <c r="GX263" i="1"/>
  <c r="GX213" i="1"/>
  <c r="GX216" i="1"/>
  <c r="GX215" i="1"/>
  <c r="GX140" i="1"/>
  <c r="GX264" i="1"/>
  <c r="GX139" i="1"/>
  <c r="GX211" i="1"/>
  <c r="GX163" i="1"/>
  <c r="GX204" i="1"/>
  <c r="GX217" i="1"/>
  <c r="GX223" i="1"/>
  <c r="GX151" i="1"/>
  <c r="GX271" i="1"/>
  <c r="GX282" i="1"/>
  <c r="GX165" i="1"/>
  <c r="GX301" i="1"/>
  <c r="GX234" i="1"/>
  <c r="GX280" i="1"/>
  <c r="GX305" i="1"/>
  <c r="GX155" i="1"/>
  <c r="GX171" i="1"/>
  <c r="GX184" i="1"/>
  <c r="GX292" i="1"/>
  <c r="GX193" i="1"/>
  <c r="GX290" i="1"/>
  <c r="GX203" i="1"/>
  <c r="GX254" i="1"/>
  <c r="GX284" i="1"/>
  <c r="GX175" i="1"/>
  <c r="GX135" i="1"/>
  <c r="GY135" i="1" s="1"/>
  <c r="GZ135" i="1" s="1"/>
  <c r="HA135" i="1" s="1"/>
  <c r="HB135" i="1" s="1"/>
  <c r="HC135" i="1" s="1"/>
  <c r="HD135" i="1" s="1"/>
  <c r="HE135" i="1" s="1"/>
  <c r="HF135" i="1" s="1"/>
  <c r="HG135" i="1" s="1"/>
  <c r="HH135" i="1" s="1"/>
  <c r="HI135" i="1" s="1"/>
  <c r="HJ135" i="1" s="1"/>
  <c r="HK135" i="1" s="1"/>
  <c r="GX199" i="1"/>
  <c r="GX318" i="1"/>
  <c r="GX312" i="1"/>
  <c r="GX143" i="1"/>
  <c r="GX250" i="1"/>
  <c r="GX236" i="1"/>
  <c r="GX252" i="1"/>
  <c r="GX244" i="1"/>
  <c r="GX191" i="1"/>
  <c r="GX192" i="1"/>
  <c r="GX214" i="1"/>
  <c r="GX274" i="1"/>
  <c r="GX273" i="1"/>
  <c r="GX272" i="1"/>
  <c r="GX295" i="1"/>
  <c r="GX138" i="1"/>
  <c r="GX196" i="1"/>
  <c r="GX232" i="1"/>
  <c r="GX283" i="1"/>
  <c r="GX308" i="1"/>
  <c r="GX311" i="1"/>
  <c r="GX313" i="1"/>
  <c r="GX197" i="1"/>
  <c r="GX237" i="1"/>
  <c r="GX221" i="1"/>
  <c r="GX198" i="1"/>
  <c r="GX195" i="1"/>
  <c r="GX206" i="1"/>
  <c r="GX240" i="1"/>
  <c r="GX188" i="1"/>
  <c r="GX183" i="1"/>
  <c r="GX200" i="1"/>
  <c r="GX158" i="1"/>
  <c r="GX220" i="1"/>
  <c r="GX212" i="1"/>
  <c r="GX296" i="1"/>
  <c r="GX233" i="1"/>
  <c r="GX160" i="1"/>
  <c r="GX180" i="1"/>
  <c r="GX320" i="1"/>
  <c r="GX285" i="1"/>
  <c r="GX317" i="1"/>
  <c r="GX148" i="1"/>
  <c r="GX231" i="1"/>
  <c r="GX267" i="1"/>
  <c r="GX246" i="1"/>
  <c r="GX310" i="1"/>
  <c r="GX224" i="1"/>
  <c r="GX307" i="1"/>
  <c r="GX306" i="1"/>
  <c r="GX164" i="1"/>
  <c r="GX247" i="1"/>
  <c r="GX174" i="1"/>
  <c r="GX173" i="1"/>
  <c r="GX136" i="1"/>
  <c r="GX153" i="1"/>
  <c r="GX154" i="1"/>
  <c r="GX291" i="1"/>
  <c r="GX218" i="1"/>
  <c r="GX269" i="1"/>
  <c r="GX270" i="1"/>
  <c r="GX157" i="1"/>
  <c r="GX156" i="1"/>
  <c r="GX276" i="1"/>
  <c r="GX275" i="1"/>
  <c r="GX266" i="1"/>
  <c r="GX152" i="1"/>
  <c r="GX177" i="1"/>
  <c r="GX178" i="1"/>
  <c r="GX248" i="1"/>
  <c r="GX293" i="1"/>
  <c r="GX253" i="1"/>
  <c r="GX268" i="1"/>
  <c r="GX303" i="1"/>
  <c r="GX304" i="1"/>
  <c r="GX277" i="1"/>
  <c r="GX146" i="1"/>
  <c r="GX147" i="1"/>
  <c r="GX279" i="1"/>
  <c r="GX316" i="1"/>
  <c r="GX176" i="1"/>
  <c r="GX251" i="1"/>
  <c r="GX189" i="1"/>
  <c r="GX287" i="1"/>
  <c r="GX294" i="1"/>
  <c r="GX202" i="1"/>
  <c r="GX201" i="1"/>
  <c r="GX302" i="1"/>
  <c r="GX172" i="1"/>
  <c r="GX289" i="1"/>
  <c r="GX288" i="1"/>
  <c r="GX170" i="1"/>
  <c r="I75" i="25"/>
  <c r="J74" i="25"/>
  <c r="GX245" i="1"/>
  <c r="GX179" i="1"/>
  <c r="GX190" i="1"/>
  <c r="GX319" i="1"/>
  <c r="GX208" i="1"/>
  <c r="GY209" i="1" s="1"/>
  <c r="GX207" i="1"/>
  <c r="GX300" i="1"/>
  <c r="GX322" i="1"/>
  <c r="GX314" i="1"/>
  <c r="GY314" i="1" s="1"/>
  <c r="GX235" i="1"/>
  <c r="GX142" i="1"/>
  <c r="GX141" i="1"/>
  <c r="GX205" i="1"/>
  <c r="GX249" i="1"/>
  <c r="GX321" i="1"/>
  <c r="GX222" i="1"/>
  <c r="GX241" i="1"/>
  <c r="GX278" i="1"/>
  <c r="GX181" i="1"/>
  <c r="GX298" i="1"/>
  <c r="GX137" i="1"/>
  <c r="GX265" i="1"/>
  <c r="GX145" i="1"/>
  <c r="GX166" i="1"/>
  <c r="GX185" i="1"/>
  <c r="GX238" i="1"/>
  <c r="GX239" i="1"/>
  <c r="GX182" i="1"/>
  <c r="GX286" i="1"/>
  <c r="GX150" i="1"/>
  <c r="GX187" i="1"/>
  <c r="GX168" i="1"/>
  <c r="GY168" i="1" s="1"/>
  <c r="GX281" i="1"/>
  <c r="GX162" i="1"/>
  <c r="GY210" i="1" l="1"/>
  <c r="GY215" i="1"/>
  <c r="GY216" i="1"/>
  <c r="GY227" i="1"/>
  <c r="GY243" i="1"/>
  <c r="GY224" i="1"/>
  <c r="GY258" i="1"/>
  <c r="GY226" i="1"/>
  <c r="GY256" i="1"/>
  <c r="GY260" i="1"/>
  <c r="GY218" i="1"/>
  <c r="GY166" i="1"/>
  <c r="GY262" i="1"/>
  <c r="GZ261" i="1" s="1"/>
  <c r="GY160" i="1"/>
  <c r="GY263" i="1"/>
  <c r="GY259" i="1"/>
  <c r="GY309" i="1"/>
  <c r="GY284" i="1"/>
  <c r="GY257" i="1"/>
  <c r="GY193" i="1"/>
  <c r="GY241" i="1"/>
  <c r="GY255" i="1"/>
  <c r="GY214" i="1"/>
  <c r="GY228" i="1"/>
  <c r="GZ227" i="1" s="1"/>
  <c r="GY162" i="1"/>
  <c r="GY158" i="1"/>
  <c r="GY185" i="1"/>
  <c r="GY233" i="1"/>
  <c r="GY229" i="1"/>
  <c r="GY265" i="1"/>
  <c r="GY150" i="1"/>
  <c r="GY300" i="1"/>
  <c r="GY245" i="1"/>
  <c r="GY298" i="1"/>
  <c r="GY319" i="1"/>
  <c r="GY312" i="1"/>
  <c r="GY321" i="1"/>
  <c r="GY139" i="1"/>
  <c r="GY286" i="1"/>
  <c r="GY176" i="1"/>
  <c r="GY311" i="1"/>
  <c r="GY137" i="1"/>
  <c r="GY278" i="1"/>
  <c r="GY170" i="1"/>
  <c r="GY281" i="1"/>
  <c r="GY291" i="1"/>
  <c r="GY164" i="1"/>
  <c r="GY198" i="1"/>
  <c r="GY203" i="1"/>
  <c r="GY310" i="1"/>
  <c r="GY225" i="1"/>
  <c r="GY222" i="1"/>
  <c r="GY231" i="1"/>
  <c r="GY230" i="1"/>
  <c r="GY251" i="1"/>
  <c r="GY187" i="1"/>
  <c r="GY283" i="1"/>
  <c r="GY199" i="1"/>
  <c r="GY192" i="1"/>
  <c r="GY302" i="1"/>
  <c r="GY316" i="1"/>
  <c r="GY308" i="1"/>
  <c r="GY296" i="1"/>
  <c r="GY219" i="1"/>
  <c r="GY179" i="1"/>
  <c r="GY244" i="1"/>
  <c r="GY213" i="1"/>
  <c r="GY138" i="1"/>
  <c r="GY272" i="1"/>
  <c r="GY273" i="1"/>
  <c r="GY220" i="1"/>
  <c r="GY145" i="1"/>
  <c r="GY237" i="1"/>
  <c r="GY197" i="1"/>
  <c r="GY194" i="1"/>
  <c r="GY195" i="1"/>
  <c r="GY212" i="1"/>
  <c r="GY217" i="1"/>
  <c r="GZ216" i="1" s="1"/>
  <c r="GY196" i="1"/>
  <c r="GY147" i="1"/>
  <c r="GY159" i="1"/>
  <c r="GY252" i="1"/>
  <c r="GY182" i="1"/>
  <c r="GY180" i="1"/>
  <c r="GY289" i="1"/>
  <c r="GY306" i="1"/>
  <c r="GY207" i="1"/>
  <c r="GY152" i="1"/>
  <c r="GY211" i="1"/>
  <c r="GZ210" i="1" s="1"/>
  <c r="GY317" i="1"/>
  <c r="GY269" i="1"/>
  <c r="GY276" i="1"/>
  <c r="GY189" i="1"/>
  <c r="GY156" i="1"/>
  <c r="GY221" i="1"/>
  <c r="GY142" i="1"/>
  <c r="GY242" i="1"/>
  <c r="GY238" i="1"/>
  <c r="GY301" i="1"/>
  <c r="GY165" i="1"/>
  <c r="GY232" i="1"/>
  <c r="GY246" i="1"/>
  <c r="GY201" i="1"/>
  <c r="GY303" i="1"/>
  <c r="GY144" i="1"/>
  <c r="GY184" i="1"/>
  <c r="GY282" i="1"/>
  <c r="GY264" i="1"/>
  <c r="GY270" i="1"/>
  <c r="GY271" i="1"/>
  <c r="GY297" i="1"/>
  <c r="GY313" i="1"/>
  <c r="GY183" i="1"/>
  <c r="GY240" i="1"/>
  <c r="GY294" i="1"/>
  <c r="GY295" i="1"/>
  <c r="GY223" i="1"/>
  <c r="GY248" i="1"/>
  <c r="GY188" i="1"/>
  <c r="GY136" i="1"/>
  <c r="GY250" i="1"/>
  <c r="GY249" i="1"/>
  <c r="GY299" i="1"/>
  <c r="GY208" i="1"/>
  <c r="GY171" i="1"/>
  <c r="GY172" i="1"/>
  <c r="GY287" i="1"/>
  <c r="GY279" i="1"/>
  <c r="GY290" i="1"/>
  <c r="GY266" i="1"/>
  <c r="GY173" i="1"/>
  <c r="GY307" i="1"/>
  <c r="GY149" i="1"/>
  <c r="GY151" i="1"/>
  <c r="GY318" i="1"/>
  <c r="GY268" i="1"/>
  <c r="GY178" i="1"/>
  <c r="GY315" i="1"/>
  <c r="GY267" i="1"/>
  <c r="GY154" i="1"/>
  <c r="GY155" i="1"/>
  <c r="GY174" i="1"/>
  <c r="GY200" i="1"/>
  <c r="GY285" i="1"/>
  <c r="GY181" i="1"/>
  <c r="GY169" i="1"/>
  <c r="GY235" i="1"/>
  <c r="GY236" i="1"/>
  <c r="GY288" i="1"/>
  <c r="GY146" i="1"/>
  <c r="GY253" i="1"/>
  <c r="GY254" i="1"/>
  <c r="GY177" i="1"/>
  <c r="GY275" i="1"/>
  <c r="GY274" i="1"/>
  <c r="GY167" i="1"/>
  <c r="GZ167" i="1" s="1"/>
  <c r="GY153" i="1"/>
  <c r="GY247" i="1"/>
  <c r="GY280" i="1"/>
  <c r="GY186" i="1"/>
  <c r="GY292" i="1"/>
  <c r="GY205" i="1"/>
  <c r="GY204" i="1"/>
  <c r="J75" i="25"/>
  <c r="I76" i="25"/>
  <c r="GY202" i="1"/>
  <c r="GY277" i="1"/>
  <c r="GY320" i="1"/>
  <c r="GY175" i="1"/>
  <c r="GY148" i="1"/>
  <c r="GY239" i="1"/>
  <c r="GY163" i="1"/>
  <c r="GY141" i="1"/>
  <c r="GY322" i="1"/>
  <c r="GY190" i="1"/>
  <c r="GY191" i="1"/>
  <c r="GY140" i="1"/>
  <c r="GY304" i="1"/>
  <c r="GY305" i="1"/>
  <c r="GY293" i="1"/>
  <c r="GY206" i="1"/>
  <c r="GY157" i="1"/>
  <c r="GY161" i="1"/>
  <c r="GY234" i="1"/>
  <c r="GY143" i="1"/>
  <c r="GZ209" i="1" l="1"/>
  <c r="GZ259" i="1"/>
  <c r="GZ215" i="1"/>
  <c r="GZ163" i="1"/>
  <c r="GZ262" i="1"/>
  <c r="GZ257" i="1"/>
  <c r="GZ225" i="1"/>
  <c r="GZ214" i="1"/>
  <c r="GZ315" i="1"/>
  <c r="GZ151" i="1"/>
  <c r="GZ260" i="1"/>
  <c r="HA260" i="1" s="1"/>
  <c r="GZ285" i="1"/>
  <c r="GZ242" i="1"/>
  <c r="GZ222" i="1"/>
  <c r="GZ301" i="1"/>
  <c r="GZ219" i="1"/>
  <c r="GZ159" i="1"/>
  <c r="GZ228" i="1"/>
  <c r="GZ256" i="1"/>
  <c r="GZ232" i="1"/>
  <c r="GZ258" i="1"/>
  <c r="GZ264" i="1"/>
  <c r="GZ139" i="1"/>
  <c r="GZ229" i="1"/>
  <c r="GZ320" i="1"/>
  <c r="GZ322" i="1"/>
  <c r="GZ246" i="1"/>
  <c r="GZ299" i="1"/>
  <c r="GZ310" i="1"/>
  <c r="GZ157" i="1"/>
  <c r="GZ217" i="1"/>
  <c r="HA216" i="1" s="1"/>
  <c r="GZ313" i="1"/>
  <c r="GZ306" i="1"/>
  <c r="GZ226" i="1"/>
  <c r="GZ244" i="1"/>
  <c r="GZ239" i="1"/>
  <c r="GZ309" i="1"/>
  <c r="GZ311" i="1"/>
  <c r="GZ136" i="1"/>
  <c r="GZ230" i="1"/>
  <c r="GZ198" i="1"/>
  <c r="GZ218" i="1"/>
  <c r="GZ138" i="1"/>
  <c r="GZ237" i="1"/>
  <c r="GZ220" i="1"/>
  <c r="GZ165" i="1"/>
  <c r="GZ290" i="1"/>
  <c r="GZ231" i="1"/>
  <c r="GZ202" i="1"/>
  <c r="GZ169" i="1"/>
  <c r="GZ245" i="1"/>
  <c r="GZ316" i="1"/>
  <c r="GZ186" i="1"/>
  <c r="GZ148" i="1"/>
  <c r="GZ252" i="1"/>
  <c r="GZ297" i="1"/>
  <c r="GZ314" i="1"/>
  <c r="GZ318" i="1"/>
  <c r="GZ243" i="1"/>
  <c r="GZ251" i="1"/>
  <c r="GZ194" i="1"/>
  <c r="GZ211" i="1"/>
  <c r="GZ193" i="1"/>
  <c r="GZ307" i="1"/>
  <c r="GZ206" i="1"/>
  <c r="GZ213" i="1"/>
  <c r="GZ181" i="1"/>
  <c r="GZ146" i="1"/>
  <c r="GZ179" i="1"/>
  <c r="GZ221" i="1"/>
  <c r="GZ277" i="1"/>
  <c r="GZ302" i="1"/>
  <c r="GZ200" i="1"/>
  <c r="GZ177" i="1"/>
  <c r="GZ196" i="1"/>
  <c r="GZ241" i="1"/>
  <c r="GZ293" i="1"/>
  <c r="GZ280" i="1"/>
  <c r="GZ195" i="1"/>
  <c r="GZ197" i="1"/>
  <c r="GZ188" i="1"/>
  <c r="GZ266" i="1"/>
  <c r="GZ312" i="1"/>
  <c r="GZ249" i="1"/>
  <c r="GZ204" i="1"/>
  <c r="GZ212" i="1"/>
  <c r="GZ162" i="1"/>
  <c r="GZ286" i="1"/>
  <c r="GZ288" i="1"/>
  <c r="GZ284" i="1"/>
  <c r="GZ236" i="1"/>
  <c r="GZ155" i="1"/>
  <c r="GZ317" i="1"/>
  <c r="GZ185" i="1"/>
  <c r="GZ183" i="1"/>
  <c r="GZ190" i="1"/>
  <c r="GZ153" i="1"/>
  <c r="GZ144" i="1"/>
  <c r="GZ158" i="1"/>
  <c r="GZ300" i="1"/>
  <c r="GZ304" i="1"/>
  <c r="GZ268" i="1"/>
  <c r="GZ182" i="1"/>
  <c r="GZ141" i="1"/>
  <c r="GZ276" i="1"/>
  <c r="GZ171" i="1"/>
  <c r="GZ298" i="1"/>
  <c r="GZ292" i="1"/>
  <c r="GZ321" i="1"/>
  <c r="GZ174" i="1"/>
  <c r="GZ147" i="1"/>
  <c r="GZ294" i="1"/>
  <c r="GZ270" i="1"/>
  <c r="GZ295" i="1"/>
  <c r="GZ296" i="1"/>
  <c r="GZ189" i="1"/>
  <c r="GZ166" i="1"/>
  <c r="GZ269" i="1"/>
  <c r="GZ234" i="1"/>
  <c r="GZ233" i="1"/>
  <c r="GZ161" i="1"/>
  <c r="GZ160" i="1"/>
  <c r="GZ164" i="1"/>
  <c r="GZ291" i="1"/>
  <c r="GZ274" i="1"/>
  <c r="GZ273" i="1"/>
  <c r="GZ154" i="1"/>
  <c r="GZ149" i="1"/>
  <c r="GZ168" i="1"/>
  <c r="GZ152" i="1"/>
  <c r="GZ282" i="1"/>
  <c r="GZ283" i="1"/>
  <c r="GZ142" i="1"/>
  <c r="GZ140" i="1"/>
  <c r="GZ176" i="1"/>
  <c r="GZ175" i="1"/>
  <c r="GZ205" i="1"/>
  <c r="GZ289" i="1"/>
  <c r="GZ275" i="1"/>
  <c r="GZ150" i="1"/>
  <c r="GZ145" i="1"/>
  <c r="GZ263" i="1"/>
  <c r="GZ308" i="1"/>
  <c r="GZ180" i="1"/>
  <c r="GZ303" i="1"/>
  <c r="GZ207" i="1"/>
  <c r="GZ271" i="1"/>
  <c r="GZ272" i="1"/>
  <c r="GZ192" i="1"/>
  <c r="GZ191" i="1"/>
  <c r="I77" i="25"/>
  <c r="J76" i="25"/>
  <c r="GZ267" i="1"/>
  <c r="GZ187" i="1"/>
  <c r="GZ279" i="1"/>
  <c r="GZ240" i="1"/>
  <c r="GZ184" i="1"/>
  <c r="GZ265" i="1"/>
  <c r="GZ208" i="1"/>
  <c r="GZ254" i="1"/>
  <c r="GZ255" i="1"/>
  <c r="GZ319" i="1"/>
  <c r="GZ287" i="1"/>
  <c r="GZ223" i="1"/>
  <c r="GZ224" i="1"/>
  <c r="GZ278" i="1"/>
  <c r="GZ238" i="1"/>
  <c r="GZ199" i="1"/>
  <c r="GZ143" i="1"/>
  <c r="GZ305" i="1"/>
  <c r="GZ156" i="1"/>
  <c r="GZ201" i="1"/>
  <c r="GZ248" i="1"/>
  <c r="GZ247" i="1"/>
  <c r="GZ253" i="1"/>
  <c r="GZ235" i="1"/>
  <c r="GZ178" i="1"/>
  <c r="GZ173" i="1"/>
  <c r="GZ172" i="1"/>
  <c r="GZ250" i="1"/>
  <c r="GZ137" i="1"/>
  <c r="GZ170" i="1"/>
  <c r="GZ281" i="1"/>
  <c r="GZ203" i="1"/>
  <c r="HA226" i="1" l="1"/>
  <c r="HA215" i="1"/>
  <c r="HA319" i="1"/>
  <c r="HA261" i="1"/>
  <c r="HA214" i="1"/>
  <c r="HA228" i="1"/>
  <c r="HA310" i="1"/>
  <c r="HA257" i="1"/>
  <c r="HA258" i="1"/>
  <c r="HA166" i="1"/>
  <c r="HA187" i="1"/>
  <c r="HA158" i="1"/>
  <c r="HA311" i="1"/>
  <c r="HA157" i="1"/>
  <c r="HA259" i="1"/>
  <c r="HA231" i="1"/>
  <c r="HA229" i="1"/>
  <c r="HA213" i="1"/>
  <c r="HB214" i="1" s="1"/>
  <c r="HA217" i="1"/>
  <c r="HA321" i="1"/>
  <c r="HA227" i="1"/>
  <c r="HA267" i="1"/>
  <c r="HA300" i="1"/>
  <c r="HA211" i="1"/>
  <c r="HA168" i="1"/>
  <c r="HA218" i="1"/>
  <c r="HA245" i="1"/>
  <c r="HA298" i="1"/>
  <c r="HA212" i="1"/>
  <c r="HA210" i="1"/>
  <c r="HA242" i="1"/>
  <c r="HA246" i="1"/>
  <c r="HA238" i="1"/>
  <c r="HA243" i="1"/>
  <c r="HA322" i="1"/>
  <c r="HA316" i="1"/>
  <c r="HA221" i="1"/>
  <c r="HA162" i="1"/>
  <c r="HA308" i="1"/>
  <c r="HA220" i="1"/>
  <c r="HA219" i="1"/>
  <c r="HA235" i="1"/>
  <c r="HA301" i="1"/>
  <c r="HA303" i="1"/>
  <c r="HA285" i="1"/>
  <c r="HA305" i="1"/>
  <c r="HA195" i="1"/>
  <c r="HA250" i="1"/>
  <c r="HA244" i="1"/>
  <c r="HA317" i="1"/>
  <c r="HA230" i="1"/>
  <c r="HA252" i="1"/>
  <c r="HA194" i="1"/>
  <c r="HA180" i="1"/>
  <c r="HA178" i="1"/>
  <c r="HA265" i="1"/>
  <c r="HA170" i="1"/>
  <c r="HA184" i="1"/>
  <c r="HA307" i="1"/>
  <c r="HA315" i="1"/>
  <c r="HA201" i="1"/>
  <c r="HA203" i="1"/>
  <c r="HA314" i="1"/>
  <c r="HA281" i="1"/>
  <c r="HA297" i="1"/>
  <c r="HA147" i="1"/>
  <c r="HA293" i="1"/>
  <c r="HA287" i="1"/>
  <c r="HA313" i="1"/>
  <c r="HA289" i="1"/>
  <c r="HA312" i="1"/>
  <c r="HB311" i="1" s="1"/>
  <c r="HA196" i="1"/>
  <c r="HA172" i="1"/>
  <c r="HA278" i="1"/>
  <c r="HA208" i="1"/>
  <c r="HA145" i="1"/>
  <c r="HA197" i="1"/>
  <c r="HA248" i="1"/>
  <c r="HA299" i="1"/>
  <c r="HA205" i="1"/>
  <c r="HA148" i="1"/>
  <c r="HA206" i="1"/>
  <c r="HA190" i="1"/>
  <c r="HA296" i="1"/>
  <c r="HA140" i="1"/>
  <c r="HA161" i="1"/>
  <c r="HA150" i="1"/>
  <c r="HA154" i="1"/>
  <c r="HA291" i="1"/>
  <c r="HA182" i="1"/>
  <c r="HA144" i="1"/>
  <c r="HA223" i="1"/>
  <c r="HA142" i="1"/>
  <c r="HA155" i="1"/>
  <c r="HA288" i="1"/>
  <c r="HA181" i="1"/>
  <c r="HA183" i="1"/>
  <c r="HA237" i="1"/>
  <c r="HA153" i="1"/>
  <c r="HA274" i="1"/>
  <c r="HA236" i="1"/>
  <c r="HA290" i="1"/>
  <c r="HA175" i="1"/>
  <c r="HA188" i="1"/>
  <c r="HA179" i="1"/>
  <c r="HA286" i="1"/>
  <c r="HA254" i="1"/>
  <c r="HA222" i="1"/>
  <c r="HA270" i="1"/>
  <c r="HA189" i="1"/>
  <c r="HA294" i="1"/>
  <c r="HA280" i="1"/>
  <c r="HA263" i="1"/>
  <c r="HA262" i="1"/>
  <c r="HA163" i="1"/>
  <c r="HA164" i="1"/>
  <c r="HA165" i="1"/>
  <c r="HA233" i="1"/>
  <c r="HA232" i="1"/>
  <c r="HA277" i="1"/>
  <c r="HA173" i="1"/>
  <c r="HA241" i="1"/>
  <c r="HA240" i="1"/>
  <c r="HA177" i="1"/>
  <c r="HA192" i="1"/>
  <c r="HA193" i="1"/>
  <c r="HA283" i="1"/>
  <c r="HA234" i="1"/>
  <c r="HA304" i="1"/>
  <c r="HA282" i="1"/>
  <c r="HA174" i="1"/>
  <c r="HA137" i="1"/>
  <c r="HA138" i="1"/>
  <c r="HA224" i="1"/>
  <c r="HA225" i="1"/>
  <c r="HA255" i="1"/>
  <c r="HA256" i="1"/>
  <c r="HA272" i="1"/>
  <c r="HA207" i="1"/>
  <c r="HA176" i="1"/>
  <c r="HA273" i="1"/>
  <c r="HA159" i="1"/>
  <c r="HA160" i="1"/>
  <c r="HA264" i="1"/>
  <c r="HA156" i="1"/>
  <c r="HA141" i="1"/>
  <c r="HA306" i="1"/>
  <c r="HA199" i="1"/>
  <c r="HA198" i="1"/>
  <c r="HA271" i="1"/>
  <c r="HA269" i="1"/>
  <c r="HA251" i="1"/>
  <c r="HA191" i="1"/>
  <c r="HA249" i="1"/>
  <c r="J77" i="25"/>
  <c r="I78" i="25"/>
  <c r="HA151" i="1"/>
  <c r="HA302" i="1"/>
  <c r="HA295" i="1"/>
  <c r="HA279" i="1"/>
  <c r="HA253" i="1"/>
  <c r="HA318" i="1"/>
  <c r="HA320" i="1"/>
  <c r="HA152" i="1"/>
  <c r="HA275" i="1"/>
  <c r="HA185" i="1"/>
  <c r="HA204" i="1"/>
  <c r="HA268" i="1"/>
  <c r="HA309" i="1"/>
  <c r="HB309" i="1" s="1"/>
  <c r="HA167" i="1"/>
  <c r="HA284" i="1"/>
  <c r="HA292" i="1"/>
  <c r="HA136" i="1"/>
  <c r="HA139" i="1"/>
  <c r="HA247" i="1"/>
  <c r="HA143" i="1"/>
  <c r="HA239" i="1"/>
  <c r="HA146" i="1"/>
  <c r="HA149" i="1"/>
  <c r="HA202" i="1"/>
  <c r="HA266" i="1"/>
  <c r="HA186" i="1"/>
  <c r="HA200" i="1"/>
  <c r="HA171" i="1"/>
  <c r="HA209" i="1"/>
  <c r="HA169" i="1"/>
  <c r="HA276" i="1"/>
  <c r="HB260" i="1" l="1"/>
  <c r="HB215" i="1"/>
  <c r="HB216" i="1"/>
  <c r="HC215" i="1" s="1"/>
  <c r="HB227" i="1"/>
  <c r="HB259" i="1"/>
  <c r="HB213" i="1"/>
  <c r="HC214" i="1" s="1"/>
  <c r="HB322" i="1"/>
  <c r="HB228" i="1"/>
  <c r="HC228" i="1" s="1"/>
  <c r="HB158" i="1"/>
  <c r="HB229" i="1"/>
  <c r="HB258" i="1"/>
  <c r="HB212" i="1"/>
  <c r="HB320" i="1"/>
  <c r="HB318" i="1"/>
  <c r="HB211" i="1"/>
  <c r="HB230" i="1"/>
  <c r="HB218" i="1"/>
  <c r="HB217" i="1"/>
  <c r="HB300" i="1"/>
  <c r="HB146" i="1"/>
  <c r="HB316" i="1"/>
  <c r="HB209" i="1"/>
  <c r="HB295" i="1"/>
  <c r="HB221" i="1"/>
  <c r="HB243" i="1"/>
  <c r="HB315" i="1"/>
  <c r="HB219" i="1"/>
  <c r="HB143" i="1"/>
  <c r="HB220" i="1"/>
  <c r="HB200" i="1"/>
  <c r="HB245" i="1"/>
  <c r="HB304" i="1"/>
  <c r="HB266" i="1"/>
  <c r="HB244" i="1"/>
  <c r="HB166" i="1"/>
  <c r="HB195" i="1"/>
  <c r="HB202" i="1"/>
  <c r="HB306" i="1"/>
  <c r="HB297" i="1"/>
  <c r="HB302" i="1"/>
  <c r="HB251" i="1"/>
  <c r="HB171" i="1"/>
  <c r="HB239" i="1"/>
  <c r="HB179" i="1"/>
  <c r="HB292" i="1"/>
  <c r="HB182" i="1"/>
  <c r="HB264" i="1"/>
  <c r="HB288" i="1"/>
  <c r="HB314" i="1"/>
  <c r="HB312" i="1"/>
  <c r="HB307" i="1"/>
  <c r="HB253" i="1"/>
  <c r="HB286" i="1"/>
  <c r="HB237" i="1"/>
  <c r="HB149" i="1"/>
  <c r="HB298" i="1"/>
  <c r="HB247" i="1"/>
  <c r="HB249" i="1"/>
  <c r="HB279" i="1"/>
  <c r="HB289" i="1"/>
  <c r="HB313" i="1"/>
  <c r="HB156" i="1"/>
  <c r="HB180" i="1"/>
  <c r="HB196" i="1"/>
  <c r="HB299" i="1"/>
  <c r="HB175" i="1"/>
  <c r="HB141" i="1"/>
  <c r="HB154" i="1"/>
  <c r="HB287" i="1"/>
  <c r="HB136" i="1"/>
  <c r="HB282" i="1"/>
  <c r="HB139" i="1"/>
  <c r="HB284" i="1"/>
  <c r="HB152" i="1"/>
  <c r="HB255" i="1"/>
  <c r="HB191" i="1"/>
  <c r="HB305" i="1"/>
  <c r="HB234" i="1"/>
  <c r="HB189" i="1"/>
  <c r="HB160" i="1"/>
  <c r="HB281" i="1"/>
  <c r="HB303" i="1"/>
  <c r="HB222" i="1"/>
  <c r="HB155" i="1"/>
  <c r="HB162" i="1"/>
  <c r="HB164" i="1"/>
  <c r="HB308" i="1"/>
  <c r="HB188" i="1"/>
  <c r="HB317" i="1"/>
  <c r="HB278" i="1"/>
  <c r="HB183" i="1"/>
  <c r="HB142" i="1"/>
  <c r="HB238" i="1"/>
  <c r="HB177" i="1"/>
  <c r="HB290" i="1"/>
  <c r="HB181" i="1"/>
  <c r="HB178" i="1"/>
  <c r="HB148" i="1"/>
  <c r="HB172" i="1"/>
  <c r="HB301" i="1"/>
  <c r="HB185" i="1"/>
  <c r="HB208" i="1"/>
  <c r="HB296" i="1"/>
  <c r="HB201" i="1"/>
  <c r="HB236" i="1"/>
  <c r="HB275" i="1"/>
  <c r="HB168" i="1"/>
  <c r="HB269" i="1"/>
  <c r="HB224" i="1"/>
  <c r="HB173" i="1"/>
  <c r="HB167" i="1"/>
  <c r="HB161" i="1"/>
  <c r="HB272" i="1"/>
  <c r="HB285" i="1"/>
  <c r="HB193" i="1"/>
  <c r="HB163" i="1"/>
  <c r="HB198" i="1"/>
  <c r="HB197" i="1"/>
  <c r="HB192" i="1"/>
  <c r="HB262" i="1"/>
  <c r="HB261" i="1"/>
  <c r="HB157" i="1"/>
  <c r="HB145" i="1"/>
  <c r="HB186" i="1"/>
  <c r="HB250" i="1"/>
  <c r="HB150" i="1"/>
  <c r="HB199" i="1"/>
  <c r="HB138" i="1"/>
  <c r="HB263" i="1"/>
  <c r="HB190" i="1"/>
  <c r="HB206" i="1"/>
  <c r="HB207" i="1"/>
  <c r="HB267" i="1"/>
  <c r="HB203" i="1"/>
  <c r="HB151" i="1"/>
  <c r="HB235" i="1"/>
  <c r="HB274" i="1"/>
  <c r="HB159" i="1"/>
  <c r="HB137" i="1"/>
  <c r="HB240" i="1"/>
  <c r="HB277" i="1"/>
  <c r="HB153" i="1"/>
  <c r="HB223" i="1"/>
  <c r="HB276" i="1"/>
  <c r="HB268" i="1"/>
  <c r="I79" i="25"/>
  <c r="J78" i="25"/>
  <c r="HB194" i="1"/>
  <c r="HB273" i="1"/>
  <c r="HB256" i="1"/>
  <c r="HB257" i="1"/>
  <c r="HB283" i="1"/>
  <c r="HB241" i="1"/>
  <c r="HB242" i="1"/>
  <c r="HB232" i="1"/>
  <c r="HB231" i="1"/>
  <c r="HB319" i="1"/>
  <c r="HB144" i="1"/>
  <c r="HB170" i="1"/>
  <c r="HB169" i="1"/>
  <c r="HB184" i="1"/>
  <c r="HB205" i="1"/>
  <c r="HB204" i="1"/>
  <c r="HB265" i="1"/>
  <c r="HB140" i="1"/>
  <c r="HB321" i="1"/>
  <c r="HB176" i="1"/>
  <c r="HB174" i="1"/>
  <c r="HB147" i="1"/>
  <c r="HB233" i="1"/>
  <c r="HB280" i="1"/>
  <c r="HB246" i="1"/>
  <c r="HB293" i="1"/>
  <c r="HB310" i="1"/>
  <c r="HC311" i="1" s="1"/>
  <c r="HB291" i="1"/>
  <c r="HB187" i="1"/>
  <c r="HB254" i="1"/>
  <c r="HB210" i="1"/>
  <c r="HB271" i="1"/>
  <c r="HB294" i="1"/>
  <c r="HB225" i="1"/>
  <c r="HB226" i="1"/>
  <c r="HB270" i="1"/>
  <c r="HB165" i="1"/>
  <c r="HB248" i="1"/>
  <c r="HB252" i="1"/>
  <c r="HC217" i="1" l="1"/>
  <c r="HC213" i="1"/>
  <c r="HC218" i="1"/>
  <c r="HC259" i="1"/>
  <c r="HC216" i="1"/>
  <c r="HC165" i="1"/>
  <c r="HC212" i="1"/>
  <c r="HC308" i="1"/>
  <c r="HC229" i="1"/>
  <c r="HC317" i="1"/>
  <c r="HC201" i="1"/>
  <c r="HC210" i="1"/>
  <c r="HC319" i="1"/>
  <c r="HC230" i="1"/>
  <c r="HC315" i="1"/>
  <c r="HC288" i="1"/>
  <c r="HC296" i="1"/>
  <c r="HC171" i="1"/>
  <c r="HC220" i="1"/>
  <c r="HC246" i="1"/>
  <c r="HC248" i="1"/>
  <c r="HC244" i="1"/>
  <c r="HC219" i="1"/>
  <c r="HC238" i="1"/>
  <c r="HC298" i="1"/>
  <c r="HC221" i="1"/>
  <c r="HC301" i="1"/>
  <c r="HC287" i="1"/>
  <c r="HC265" i="1"/>
  <c r="HC299" i="1"/>
  <c r="HC303" i="1"/>
  <c r="HC307" i="1"/>
  <c r="HC304" i="1"/>
  <c r="HC142" i="1"/>
  <c r="HC305" i="1"/>
  <c r="HC314" i="1"/>
  <c r="HC157" i="1"/>
  <c r="HC136" i="1"/>
  <c r="HC254" i="1"/>
  <c r="HC208" i="1"/>
  <c r="HC289" i="1"/>
  <c r="HC176" i="1"/>
  <c r="HC190" i="1"/>
  <c r="HC140" i="1"/>
  <c r="HC252" i="1"/>
  <c r="HD214" i="1"/>
  <c r="HC147" i="1"/>
  <c r="HC278" i="1"/>
  <c r="HC149" i="1"/>
  <c r="HC313" i="1"/>
  <c r="HC179" i="1"/>
  <c r="HC155" i="1"/>
  <c r="HC312" i="1"/>
  <c r="HC316" i="1"/>
  <c r="HC237" i="1"/>
  <c r="HC181" i="1"/>
  <c r="HC239" i="1"/>
  <c r="HC184" i="1"/>
  <c r="HC306" i="1"/>
  <c r="HC302" i="1"/>
  <c r="HC273" i="1"/>
  <c r="HC300" i="1"/>
  <c r="HC172" i="1"/>
  <c r="HC159" i="1"/>
  <c r="HC291" i="1"/>
  <c r="HC283" i="1"/>
  <c r="HC144" i="1"/>
  <c r="HC174" i="1"/>
  <c r="HC297" i="1"/>
  <c r="HC285" i="1"/>
  <c r="HC256" i="1"/>
  <c r="HC178" i="1"/>
  <c r="HC153" i="1"/>
  <c r="HC280" i="1"/>
  <c r="HC268" i="1"/>
  <c r="HC202" i="1"/>
  <c r="HC161" i="1"/>
  <c r="HC167" i="1"/>
  <c r="HC225" i="1"/>
  <c r="HC182" i="1"/>
  <c r="HC286" i="1"/>
  <c r="HC163" i="1"/>
  <c r="HC151" i="1"/>
  <c r="HD216" i="1"/>
  <c r="HC205" i="1"/>
  <c r="HC137" i="1"/>
  <c r="HC146" i="1"/>
  <c r="HC276" i="1"/>
  <c r="HC200" i="1"/>
  <c r="HC199" i="1"/>
  <c r="HC162" i="1"/>
  <c r="HC180" i="1"/>
  <c r="HC290" i="1"/>
  <c r="HC169" i="1"/>
  <c r="HC192" i="1"/>
  <c r="HC270" i="1"/>
  <c r="HC233" i="1"/>
  <c r="HC236" i="1"/>
  <c r="HC141" i="1"/>
  <c r="HC189" i="1"/>
  <c r="HC275" i="1"/>
  <c r="HC245" i="1"/>
  <c r="HC154" i="1"/>
  <c r="HC263" i="1"/>
  <c r="HC235" i="1"/>
  <c r="HC224" i="1"/>
  <c r="HC143" i="1"/>
  <c r="HC294" i="1"/>
  <c r="HC191" i="1"/>
  <c r="HC231" i="1"/>
  <c r="HD230" i="1" s="1"/>
  <c r="HC170" i="1"/>
  <c r="HC318" i="1"/>
  <c r="HC223" i="1"/>
  <c r="HC222" i="1"/>
  <c r="HC295" i="1"/>
  <c r="HC177" i="1"/>
  <c r="HC145" i="1"/>
  <c r="HC269" i="1"/>
  <c r="HC249" i="1"/>
  <c r="HC281" i="1"/>
  <c r="HC271" i="1"/>
  <c r="HD217" i="1"/>
  <c r="HC204" i="1"/>
  <c r="HC232" i="1"/>
  <c r="HC279" i="1"/>
  <c r="HC207" i="1"/>
  <c r="HC138" i="1"/>
  <c r="HC234" i="1"/>
  <c r="HC282" i="1"/>
  <c r="HC164" i="1"/>
  <c r="HC247" i="1"/>
  <c r="HC242" i="1"/>
  <c r="HC243" i="1"/>
  <c r="HC320" i="1"/>
  <c r="HC206" i="1"/>
  <c r="HC150" i="1"/>
  <c r="HC148" i="1"/>
  <c r="HC293" i="1"/>
  <c r="HC139" i="1"/>
  <c r="HC241" i="1"/>
  <c r="HC194" i="1"/>
  <c r="HC195" i="1"/>
  <c r="HC309" i="1"/>
  <c r="HC255" i="1"/>
  <c r="HC160" i="1"/>
  <c r="HC152" i="1"/>
  <c r="HC272" i="1"/>
  <c r="HD215" i="1"/>
  <c r="HC310" i="1"/>
  <c r="HC251" i="1"/>
  <c r="HC250" i="1"/>
  <c r="HC292" i="1"/>
  <c r="HC158" i="1"/>
  <c r="HC156" i="1"/>
  <c r="HC166" i="1"/>
  <c r="HC226" i="1"/>
  <c r="HC227" i="1"/>
  <c r="HC321" i="1"/>
  <c r="HC322" i="1"/>
  <c r="HC185" i="1"/>
  <c r="I80" i="25"/>
  <c r="J79" i="25"/>
  <c r="HC253" i="1"/>
  <c r="HC277" i="1"/>
  <c r="HC274" i="1"/>
  <c r="HC203" i="1"/>
  <c r="HC264" i="1"/>
  <c r="HC175" i="1"/>
  <c r="HC284" i="1"/>
  <c r="HC187" i="1"/>
  <c r="HC188" i="1"/>
  <c r="HC209" i="1"/>
  <c r="HC257" i="1"/>
  <c r="HC258" i="1"/>
  <c r="HC240" i="1"/>
  <c r="HC266" i="1"/>
  <c r="HC267" i="1"/>
  <c r="HC186" i="1"/>
  <c r="HC261" i="1"/>
  <c r="HC260" i="1"/>
  <c r="HC197" i="1"/>
  <c r="HC196" i="1"/>
  <c r="HC173" i="1"/>
  <c r="HC211" i="1"/>
  <c r="HC183" i="1"/>
  <c r="HC262" i="1"/>
  <c r="HC198" i="1"/>
  <c r="HC193" i="1"/>
  <c r="HC168" i="1"/>
  <c r="HD213" i="1" l="1"/>
  <c r="HD211" i="1"/>
  <c r="HD218" i="1"/>
  <c r="HD221" i="1"/>
  <c r="HD229" i="1"/>
  <c r="HD318" i="1"/>
  <c r="HD247" i="1"/>
  <c r="HD264" i="1"/>
  <c r="HD219" i="1"/>
  <c r="HD315" i="1"/>
  <c r="HD245" i="1"/>
  <c r="HD220" i="1"/>
  <c r="HD288" i="1"/>
  <c r="HD148" i="1"/>
  <c r="HD297" i="1"/>
  <c r="HD160" i="1"/>
  <c r="HD150" i="1"/>
  <c r="HD193" i="1"/>
  <c r="HD300" i="1"/>
  <c r="HD311" i="1"/>
  <c r="HD298" i="1"/>
  <c r="HD136" i="1"/>
  <c r="HD238" i="1"/>
  <c r="HD141" i="1"/>
  <c r="HD302" i="1"/>
  <c r="HD307" i="1"/>
  <c r="HD255" i="1"/>
  <c r="HD168" i="1"/>
  <c r="HD237" i="1"/>
  <c r="HD209" i="1"/>
  <c r="HD313" i="1"/>
  <c r="HD304" i="1"/>
  <c r="HE214" i="1"/>
  <c r="HD232" i="1"/>
  <c r="HD236" i="1"/>
  <c r="HD284" i="1"/>
  <c r="HD158" i="1"/>
  <c r="HD202" i="1"/>
  <c r="HD314" i="1"/>
  <c r="HD163" i="1"/>
  <c r="HD312" i="1"/>
  <c r="HD201" i="1"/>
  <c r="HD144" i="1"/>
  <c r="HD164" i="1"/>
  <c r="HD274" i="1"/>
  <c r="HD299" i="1"/>
  <c r="HD316" i="1"/>
  <c r="HD190" i="1"/>
  <c r="HD277" i="1"/>
  <c r="HD253" i="1"/>
  <c r="HE215" i="1"/>
  <c r="HD156" i="1"/>
  <c r="HD306" i="1"/>
  <c r="HD270" i="1"/>
  <c r="HD143" i="1"/>
  <c r="HD305" i="1"/>
  <c r="HD290" i="1"/>
  <c r="HD152" i="1"/>
  <c r="HD279" i="1"/>
  <c r="HD145" i="1"/>
  <c r="HD260" i="1"/>
  <c r="HD175" i="1"/>
  <c r="HD303" i="1"/>
  <c r="HD301" i="1"/>
  <c r="HD173" i="1"/>
  <c r="HD267" i="1"/>
  <c r="HD269" i="1"/>
  <c r="HD291" i="1"/>
  <c r="HD224" i="1"/>
  <c r="HD137" i="1"/>
  <c r="HD179" i="1"/>
  <c r="HD154" i="1"/>
  <c r="HD196" i="1"/>
  <c r="HD166" i="1"/>
  <c r="HD246" i="1"/>
  <c r="HD142" i="1"/>
  <c r="HD140" i="1"/>
  <c r="HD180" i="1"/>
  <c r="HD286" i="1"/>
  <c r="HD233" i="1"/>
  <c r="HD289" i="1"/>
  <c r="HD262" i="1"/>
  <c r="HD272" i="1"/>
  <c r="HD206" i="1"/>
  <c r="HD191" i="1"/>
  <c r="HD162" i="1"/>
  <c r="HD234" i="1"/>
  <c r="HD181" i="1"/>
  <c r="HD285" i="1"/>
  <c r="HD240" i="1"/>
  <c r="HD161" i="1"/>
  <c r="HD287" i="1"/>
  <c r="HD200" i="1"/>
  <c r="HD139" i="1"/>
  <c r="HD317" i="1"/>
  <c r="HD321" i="1"/>
  <c r="HD235" i="1"/>
  <c r="HD292" i="1"/>
  <c r="HD155" i="1"/>
  <c r="HD157" i="1"/>
  <c r="HD170" i="1"/>
  <c r="HD283" i="1"/>
  <c r="HD231" i="1"/>
  <c r="HD198" i="1"/>
  <c r="HD185" i="1"/>
  <c r="HD204" i="1"/>
  <c r="HD187" i="1"/>
  <c r="HD256" i="1"/>
  <c r="HD276" i="1"/>
  <c r="HD254" i="1"/>
  <c r="HD222" i="1"/>
  <c r="HD207" i="1"/>
  <c r="HD281" i="1"/>
  <c r="HD265" i="1"/>
  <c r="HD227" i="1"/>
  <c r="HD167" i="1"/>
  <c r="HD249" i="1"/>
  <c r="HD263" i="1"/>
  <c r="HD188" i="1"/>
  <c r="HD172" i="1"/>
  <c r="HD153" i="1"/>
  <c r="HD293" i="1"/>
  <c r="HD147" i="1"/>
  <c r="HD177" i="1"/>
  <c r="HD178" i="1"/>
  <c r="HD151" i="1"/>
  <c r="HD197" i="1"/>
  <c r="HD280" i="1"/>
  <c r="HD226" i="1"/>
  <c r="HD250" i="1"/>
  <c r="HD194" i="1"/>
  <c r="HD210" i="1"/>
  <c r="HD208" i="1"/>
  <c r="HD189" i="1"/>
  <c r="HE216" i="1"/>
  <c r="HD239" i="1"/>
  <c r="HD203" i="1"/>
  <c r="HD149" i="1"/>
  <c r="HD171" i="1"/>
  <c r="HD251" i="1"/>
  <c r="HD241" i="1"/>
  <c r="HD243" i="1"/>
  <c r="HD244" i="1"/>
  <c r="HD268" i="1"/>
  <c r="HD271" i="1"/>
  <c r="HD146" i="1"/>
  <c r="HD212" i="1"/>
  <c r="HE212" i="1" s="1"/>
  <c r="HD195" i="1"/>
  <c r="HD295" i="1"/>
  <c r="HD296" i="1"/>
  <c r="HD183" i="1"/>
  <c r="HD182" i="1"/>
  <c r="HD261" i="1"/>
  <c r="HD322" i="1"/>
  <c r="HD199" i="1"/>
  <c r="HD184" i="1"/>
  <c r="HD169" i="1"/>
  <c r="HD242" i="1"/>
  <c r="HD192" i="1"/>
  <c r="HD223" i="1"/>
  <c r="HD275" i="1"/>
  <c r="I81" i="25"/>
  <c r="J80" i="25"/>
  <c r="HD282" i="1"/>
  <c r="HD186" i="1"/>
  <c r="HD258" i="1"/>
  <c r="HD259" i="1"/>
  <c r="HD225" i="1"/>
  <c r="HD176" i="1"/>
  <c r="HD310" i="1"/>
  <c r="HD309" i="1"/>
  <c r="HD308" i="1"/>
  <c r="HD248" i="1"/>
  <c r="HD294" i="1"/>
  <c r="HD278" i="1"/>
  <c r="HD266" i="1"/>
  <c r="HD257" i="1"/>
  <c r="HD252" i="1"/>
  <c r="HD159" i="1"/>
  <c r="HD174" i="1"/>
  <c r="HD320" i="1"/>
  <c r="HD205" i="1"/>
  <c r="HD228" i="1"/>
  <c r="HD138" i="1"/>
  <c r="HD319" i="1"/>
  <c r="HD273" i="1"/>
  <c r="HD165" i="1"/>
  <c r="HE218" i="1" l="1"/>
  <c r="HE217" i="1"/>
  <c r="HE219" i="1"/>
  <c r="HE221" i="1"/>
  <c r="HE303" i="1"/>
  <c r="HE220" i="1"/>
  <c r="HE289" i="1"/>
  <c r="HE246" i="1"/>
  <c r="HE210" i="1"/>
  <c r="HE136" i="1"/>
  <c r="HE239" i="1"/>
  <c r="HE314" i="1"/>
  <c r="HE260" i="1"/>
  <c r="HE301" i="1"/>
  <c r="HE149" i="1"/>
  <c r="HE231" i="1"/>
  <c r="HE201" i="1"/>
  <c r="HE299" i="1"/>
  <c r="HE298" i="1"/>
  <c r="HE263" i="1"/>
  <c r="HE278" i="1"/>
  <c r="HE165" i="1"/>
  <c r="HE254" i="1"/>
  <c r="HE284" i="1"/>
  <c r="HE261" i="1"/>
  <c r="HE163" i="1"/>
  <c r="HE288" i="1"/>
  <c r="HE290" i="1"/>
  <c r="HE237" i="1"/>
  <c r="HE273" i="1"/>
  <c r="HE159" i="1"/>
  <c r="HE236" i="1"/>
  <c r="HE233" i="1"/>
  <c r="HE302" i="1"/>
  <c r="HE315" i="1"/>
  <c r="HE305" i="1"/>
  <c r="HE313" i="1"/>
  <c r="HE142" i="1"/>
  <c r="HE155" i="1"/>
  <c r="HE291" i="1"/>
  <c r="HE248" i="1"/>
  <c r="HE304" i="1"/>
  <c r="HE312" i="1"/>
  <c r="HE144" i="1"/>
  <c r="HE174" i="1"/>
  <c r="HE300" i="1"/>
  <c r="HE180" i="1"/>
  <c r="HE282" i="1"/>
  <c r="HE311" i="1"/>
  <c r="HE255" i="1"/>
  <c r="HE306" i="1"/>
  <c r="HE176" i="1"/>
  <c r="HE199" i="1"/>
  <c r="HE157" i="1"/>
  <c r="HE205" i="1"/>
  <c r="HE151" i="1"/>
  <c r="HE286" i="1"/>
  <c r="HE223" i="1"/>
  <c r="HE141" i="1"/>
  <c r="HE143" i="1"/>
  <c r="HE271" i="1"/>
  <c r="HE167" i="1"/>
  <c r="HE156" i="1"/>
  <c r="HE287" i="1"/>
  <c r="HE138" i="1"/>
  <c r="HE146" i="1"/>
  <c r="HE171" i="1"/>
  <c r="HE228" i="1"/>
  <c r="HE266" i="1"/>
  <c r="HE169" i="1"/>
  <c r="HE268" i="1"/>
  <c r="HE285" i="1"/>
  <c r="HE145" i="1"/>
  <c r="HE292" i="1"/>
  <c r="HE197" i="1"/>
  <c r="HE186" i="1"/>
  <c r="HE192" i="1"/>
  <c r="HE189" i="1"/>
  <c r="HE140" i="1"/>
  <c r="HE252" i="1"/>
  <c r="HE208" i="1"/>
  <c r="HE200" i="1"/>
  <c r="HE257" i="1"/>
  <c r="HE161" i="1"/>
  <c r="HE275" i="1"/>
  <c r="HE230" i="1"/>
  <c r="HE322" i="1"/>
  <c r="HE232" i="1"/>
  <c r="HE198" i="1"/>
  <c r="HE238" i="1"/>
  <c r="HE191" i="1"/>
  <c r="HE225" i="1"/>
  <c r="HE235" i="1"/>
  <c r="HE320" i="1"/>
  <c r="HE234" i="1"/>
  <c r="HE162" i="1"/>
  <c r="HE184" i="1"/>
  <c r="HE317" i="1"/>
  <c r="HE316" i="1"/>
  <c r="HE280" i="1"/>
  <c r="HE269" i="1"/>
  <c r="HE296" i="1"/>
  <c r="HF215" i="1"/>
  <c r="HE207" i="1"/>
  <c r="HF220" i="1"/>
  <c r="HE209" i="1"/>
  <c r="HE277" i="1"/>
  <c r="HE227" i="1"/>
  <c r="HE203" i="1"/>
  <c r="HE152" i="1"/>
  <c r="HE319" i="1"/>
  <c r="HE247" i="1"/>
  <c r="HE175" i="1"/>
  <c r="HE194" i="1"/>
  <c r="HE173" i="1"/>
  <c r="HE243" i="1"/>
  <c r="HE295" i="1"/>
  <c r="HE204" i="1"/>
  <c r="HE297" i="1"/>
  <c r="HE310" i="1"/>
  <c r="HE259" i="1"/>
  <c r="HE229" i="1"/>
  <c r="HE137" i="1"/>
  <c r="HE222" i="1"/>
  <c r="HE150" i="1"/>
  <c r="HE213" i="1"/>
  <c r="HE250" i="1"/>
  <c r="HF217" i="1"/>
  <c r="HE262" i="1"/>
  <c r="HE308" i="1"/>
  <c r="HE307" i="1"/>
  <c r="HE272" i="1"/>
  <c r="HE211" i="1"/>
  <c r="HF211" i="1" s="1"/>
  <c r="HE258" i="1"/>
  <c r="HE202" i="1"/>
  <c r="HE195" i="1"/>
  <c r="HE241" i="1"/>
  <c r="HE240" i="1"/>
  <c r="HE226" i="1"/>
  <c r="HE276" i="1"/>
  <c r="HE267" i="1"/>
  <c r="HE164" i="1"/>
  <c r="HE158" i="1"/>
  <c r="HE249" i="1"/>
  <c r="HE309" i="1"/>
  <c r="HE196" i="1"/>
  <c r="HE160" i="1"/>
  <c r="HE185" i="1"/>
  <c r="HE270" i="1"/>
  <c r="HE147" i="1"/>
  <c r="HE172" i="1"/>
  <c r="HE265" i="1"/>
  <c r="HE274" i="1"/>
  <c r="HE153" i="1"/>
  <c r="HE154" i="1"/>
  <c r="HE168" i="1"/>
  <c r="HE206" i="1"/>
  <c r="HE166" i="1"/>
  <c r="I82" i="25"/>
  <c r="J81" i="25"/>
  <c r="HE256" i="1"/>
  <c r="HE224" i="1"/>
  <c r="HE193" i="1"/>
  <c r="HE190" i="1"/>
  <c r="HE281" i="1"/>
  <c r="HE264" i="1"/>
  <c r="HE279" i="1"/>
  <c r="HE294" i="1"/>
  <c r="HE321" i="1"/>
  <c r="HE242" i="1"/>
  <c r="HE182" i="1"/>
  <c r="HE181" i="1"/>
  <c r="HE148" i="1"/>
  <c r="HE251" i="1"/>
  <c r="HF219" i="1"/>
  <c r="HE178" i="1"/>
  <c r="HE179" i="1"/>
  <c r="HE188" i="1"/>
  <c r="HE283" i="1"/>
  <c r="HE244" i="1"/>
  <c r="HE245" i="1"/>
  <c r="HE253" i="1"/>
  <c r="HE318" i="1"/>
  <c r="HE139" i="1"/>
  <c r="HE183" i="1"/>
  <c r="HE187" i="1"/>
  <c r="HE177" i="1"/>
  <c r="HE293" i="1"/>
  <c r="HE170" i="1"/>
  <c r="HF218" i="1" l="1"/>
  <c r="HF216" i="1"/>
  <c r="HG216" i="1" s="1"/>
  <c r="HF201" i="1"/>
  <c r="HF272" i="1"/>
  <c r="HF283" i="1"/>
  <c r="HF262" i="1"/>
  <c r="HF260" i="1"/>
  <c r="HF289" i="1"/>
  <c r="HF175" i="1"/>
  <c r="HF302" i="1"/>
  <c r="HF288" i="1"/>
  <c r="HF298" i="1"/>
  <c r="HF185" i="1"/>
  <c r="HF238" i="1"/>
  <c r="HF236" i="1"/>
  <c r="HF301" i="1"/>
  <c r="HF299" i="1"/>
  <c r="HF300" i="1"/>
  <c r="HF285" i="1"/>
  <c r="HF290" i="1"/>
  <c r="HF150" i="1"/>
  <c r="HF303" i="1"/>
  <c r="HF239" i="1"/>
  <c r="HF255" i="1"/>
  <c r="HF173" i="1"/>
  <c r="HF247" i="1"/>
  <c r="HF232" i="1"/>
  <c r="HF305" i="1"/>
  <c r="HF304" i="1"/>
  <c r="HF237" i="1"/>
  <c r="HF311" i="1"/>
  <c r="HF314" i="1"/>
  <c r="HF312" i="1"/>
  <c r="HF313" i="1"/>
  <c r="HF158" i="1"/>
  <c r="HF198" i="1"/>
  <c r="HF200" i="1"/>
  <c r="HF205" i="1"/>
  <c r="HF291" i="1"/>
  <c r="HF142" i="1"/>
  <c r="HF144" i="1"/>
  <c r="HF248" i="1"/>
  <c r="HF190" i="1"/>
  <c r="HF228" i="1"/>
  <c r="HF143" i="1"/>
  <c r="HF286" i="1"/>
  <c r="HF209" i="1"/>
  <c r="HF287" i="1"/>
  <c r="HF156" i="1"/>
  <c r="HF296" i="1"/>
  <c r="HF270" i="1"/>
  <c r="HF267" i="1"/>
  <c r="HG217" i="1"/>
  <c r="HF321" i="1"/>
  <c r="HG219" i="1"/>
  <c r="HF224" i="1"/>
  <c r="HF168" i="1"/>
  <c r="HF151" i="1"/>
  <c r="HF226" i="1"/>
  <c r="HF233" i="1"/>
  <c r="HF263" i="1"/>
  <c r="HF148" i="1"/>
  <c r="HF141" i="1"/>
  <c r="HF170" i="1"/>
  <c r="HF145" i="1"/>
  <c r="HF293" i="1"/>
  <c r="HF235" i="1"/>
  <c r="HF157" i="1"/>
  <c r="HF165" i="1"/>
  <c r="HF274" i="1"/>
  <c r="HF197" i="1"/>
  <c r="HF231" i="1"/>
  <c r="HF199" i="1"/>
  <c r="HF193" i="1"/>
  <c r="HF203" i="1"/>
  <c r="HF186" i="1"/>
  <c r="HF146" i="1"/>
  <c r="HF322" i="1"/>
  <c r="HF202" i="1"/>
  <c r="HF251" i="1"/>
  <c r="HF279" i="1"/>
  <c r="HF162" i="1"/>
  <c r="HF172" i="1"/>
  <c r="HF281" i="1"/>
  <c r="HF234" i="1"/>
  <c r="HF242" i="1"/>
  <c r="HF206" i="1"/>
  <c r="HF266" i="1"/>
  <c r="HF177" i="1"/>
  <c r="HF243" i="1"/>
  <c r="HF297" i="1"/>
  <c r="HF174" i="1"/>
  <c r="HF315" i="1"/>
  <c r="HF316" i="1"/>
  <c r="HF183" i="1"/>
  <c r="HF204" i="1"/>
  <c r="HF257" i="1"/>
  <c r="HF256" i="1"/>
  <c r="HF249" i="1"/>
  <c r="HF280" i="1"/>
  <c r="HF210" i="1"/>
  <c r="HG237" i="1"/>
  <c r="HF275" i="1"/>
  <c r="HF208" i="1"/>
  <c r="HF307" i="1"/>
  <c r="HF188" i="1"/>
  <c r="HF153" i="1"/>
  <c r="HF309" i="1"/>
  <c r="HF240" i="1"/>
  <c r="HF306" i="1"/>
  <c r="HF195" i="1"/>
  <c r="HF259" i="1"/>
  <c r="HF320" i="1"/>
  <c r="HF227" i="1"/>
  <c r="HF261" i="1"/>
  <c r="HG261" i="1" s="1"/>
  <c r="HF265" i="1"/>
  <c r="HF271" i="1"/>
  <c r="HF191" i="1"/>
  <c r="HF139" i="1"/>
  <c r="HF140" i="1"/>
  <c r="HF318" i="1"/>
  <c r="HF317" i="1"/>
  <c r="HF138" i="1"/>
  <c r="HF164" i="1"/>
  <c r="HF163" i="1"/>
  <c r="HG218" i="1"/>
  <c r="HH218" i="1" s="1"/>
  <c r="HF184" i="1"/>
  <c r="HF159" i="1"/>
  <c r="HF189" i="1"/>
  <c r="HF179" i="1"/>
  <c r="HF180" i="1"/>
  <c r="HF294" i="1"/>
  <c r="HF187" i="1"/>
  <c r="HF244" i="1"/>
  <c r="HF178" i="1"/>
  <c r="HF181" i="1"/>
  <c r="J82" i="25"/>
  <c r="I83" i="25"/>
  <c r="HG238" i="1"/>
  <c r="HF154" i="1"/>
  <c r="HF155" i="1"/>
  <c r="HF160" i="1"/>
  <c r="HF161" i="1"/>
  <c r="HF277" i="1"/>
  <c r="HF276" i="1"/>
  <c r="HF194" i="1"/>
  <c r="HF250" i="1"/>
  <c r="HF229" i="1"/>
  <c r="HF230" i="1"/>
  <c r="HF319" i="1"/>
  <c r="HF169" i="1"/>
  <c r="HF182" i="1"/>
  <c r="HF207" i="1"/>
  <c r="HF212" i="1"/>
  <c r="HF213" i="1"/>
  <c r="HF214" i="1"/>
  <c r="HF292" i="1"/>
  <c r="HF171" i="1"/>
  <c r="HF253" i="1"/>
  <c r="HF254" i="1"/>
  <c r="HF166" i="1"/>
  <c r="HF167" i="1"/>
  <c r="HF147" i="1"/>
  <c r="HF196" i="1"/>
  <c r="HF223" i="1"/>
  <c r="HF258" i="1"/>
  <c r="HF310" i="1"/>
  <c r="HF264" i="1"/>
  <c r="HF268" i="1"/>
  <c r="HF149" i="1"/>
  <c r="HF273" i="1"/>
  <c r="HF241" i="1"/>
  <c r="HF176" i="1"/>
  <c r="HF284" i="1"/>
  <c r="HF308" i="1"/>
  <c r="HF222" i="1"/>
  <c r="HF221" i="1"/>
  <c r="HF295" i="1"/>
  <c r="HF245" i="1"/>
  <c r="HF246" i="1"/>
  <c r="HF192" i="1"/>
  <c r="HF282" i="1"/>
  <c r="HF278" i="1"/>
  <c r="HF269" i="1"/>
  <c r="HF252" i="1"/>
  <c r="HF137" i="1"/>
  <c r="HF136" i="1"/>
  <c r="HF225" i="1"/>
  <c r="HF152" i="1"/>
  <c r="HG300" i="1" l="1"/>
  <c r="HG303" i="1"/>
  <c r="HG239" i="1"/>
  <c r="HG236" i="1"/>
  <c r="HH237" i="1" s="1"/>
  <c r="HG273" i="1"/>
  <c r="HG149" i="1"/>
  <c r="HG301" i="1"/>
  <c r="HG299" i="1"/>
  <c r="HG312" i="1"/>
  <c r="HG174" i="1"/>
  <c r="HG289" i="1"/>
  <c r="HG302" i="1"/>
  <c r="HG304" i="1"/>
  <c r="HG286" i="1"/>
  <c r="HG305" i="1"/>
  <c r="HG248" i="1"/>
  <c r="HG297" i="1"/>
  <c r="HG290" i="1"/>
  <c r="HG313" i="1"/>
  <c r="HG284" i="1"/>
  <c r="HG292" i="1"/>
  <c r="HG314" i="1"/>
  <c r="HG322" i="1"/>
  <c r="HG143" i="1"/>
  <c r="HG199" i="1"/>
  <c r="HG169" i="1"/>
  <c r="HG201" i="1"/>
  <c r="HG210" i="1"/>
  <c r="HG142" i="1"/>
  <c r="HG258" i="1"/>
  <c r="HG287" i="1"/>
  <c r="HG189" i="1"/>
  <c r="HG278" i="1"/>
  <c r="HG171" i="1"/>
  <c r="HG157" i="1"/>
  <c r="HG144" i="1"/>
  <c r="HG196" i="1"/>
  <c r="HG298" i="1"/>
  <c r="HG147" i="1"/>
  <c r="HG204" i="1"/>
  <c r="HG232" i="1"/>
  <c r="HG271" i="1"/>
  <c r="HG152" i="1"/>
  <c r="HG282" i="1"/>
  <c r="HG145" i="1"/>
  <c r="HG243" i="1"/>
  <c r="HG184" i="1"/>
  <c r="HG165" i="1"/>
  <c r="HG227" i="1"/>
  <c r="HG173" i="1"/>
  <c r="HG321" i="1"/>
  <c r="HG206" i="1"/>
  <c r="HG275" i="1"/>
  <c r="HG200" i="1"/>
  <c r="HG225" i="1"/>
  <c r="HG288" i="1"/>
  <c r="HG182" i="1"/>
  <c r="HG264" i="1"/>
  <c r="HG235" i="1"/>
  <c r="HG192" i="1"/>
  <c r="HG266" i="1"/>
  <c r="HG310" i="1"/>
  <c r="HG194" i="1"/>
  <c r="HG202" i="1"/>
  <c r="HG198" i="1"/>
  <c r="HG250" i="1"/>
  <c r="HG234" i="1"/>
  <c r="HG280" i="1"/>
  <c r="HG256" i="1"/>
  <c r="HG315" i="1"/>
  <c r="HG295" i="1"/>
  <c r="HG209" i="1"/>
  <c r="HG205" i="1"/>
  <c r="HG233" i="1"/>
  <c r="HG241" i="1"/>
  <c r="HG187" i="1"/>
  <c r="HG167" i="1"/>
  <c r="HG269" i="1"/>
  <c r="HG154" i="1"/>
  <c r="HG306" i="1"/>
  <c r="HG203" i="1"/>
  <c r="HG252" i="1"/>
  <c r="HG309" i="1"/>
  <c r="HG249" i="1"/>
  <c r="HG276" i="1"/>
  <c r="HG137" i="1"/>
  <c r="HG274" i="1"/>
  <c r="HG179" i="1"/>
  <c r="HG245" i="1"/>
  <c r="HG197" i="1"/>
  <c r="HG260" i="1"/>
  <c r="HG254" i="1"/>
  <c r="HG230" i="1"/>
  <c r="HG285" i="1"/>
  <c r="HG257" i="1"/>
  <c r="HG262" i="1"/>
  <c r="HG283" i="1"/>
  <c r="HG212" i="1"/>
  <c r="HG270" i="1"/>
  <c r="HG222" i="1"/>
  <c r="HH217" i="1"/>
  <c r="HG318" i="1"/>
  <c r="HG296" i="1"/>
  <c r="HG159" i="1"/>
  <c r="HG172" i="1"/>
  <c r="HH238" i="1"/>
  <c r="HG164" i="1"/>
  <c r="HG226" i="1"/>
  <c r="HG155" i="1"/>
  <c r="HG156" i="1"/>
  <c r="HG146" i="1"/>
  <c r="HG191" i="1"/>
  <c r="HG231" i="1"/>
  <c r="HG265" i="1"/>
  <c r="HG291" i="1"/>
  <c r="HG136" i="1"/>
  <c r="HG150" i="1"/>
  <c r="HG168" i="1"/>
  <c r="HG259" i="1"/>
  <c r="HG183" i="1"/>
  <c r="HG190" i="1"/>
  <c r="HG211" i="1"/>
  <c r="HG195" i="1"/>
  <c r="HG251" i="1"/>
  <c r="HG311" i="1"/>
  <c r="HG214" i="1"/>
  <c r="HG215" i="1"/>
  <c r="HG153" i="1"/>
  <c r="HG277" i="1"/>
  <c r="J83" i="25"/>
  <c r="I84" i="25"/>
  <c r="HG294" i="1"/>
  <c r="HG148" i="1"/>
  <c r="HG281" i="1"/>
  <c r="HG140" i="1"/>
  <c r="HG141" i="1"/>
  <c r="HG158" i="1"/>
  <c r="HG188" i="1"/>
  <c r="HG221" i="1"/>
  <c r="HG151" i="1"/>
  <c r="HG166" i="1"/>
  <c r="HG253" i="1"/>
  <c r="HG213" i="1"/>
  <c r="HG319" i="1"/>
  <c r="HG180" i="1"/>
  <c r="HG272" i="1"/>
  <c r="HG163" i="1"/>
  <c r="HG139" i="1"/>
  <c r="HG185" i="1"/>
  <c r="HG161" i="1"/>
  <c r="HG162" i="1"/>
  <c r="HG255" i="1"/>
  <c r="HG224" i="1"/>
  <c r="HG181" i="1"/>
  <c r="HG246" i="1"/>
  <c r="HG247" i="1"/>
  <c r="HG307" i="1"/>
  <c r="HG308" i="1"/>
  <c r="HG223" i="1"/>
  <c r="HG279" i="1"/>
  <c r="HG207" i="1"/>
  <c r="HG208" i="1"/>
  <c r="HG193" i="1"/>
  <c r="HG228" i="1"/>
  <c r="HG229" i="1"/>
  <c r="HG160" i="1"/>
  <c r="HG178" i="1"/>
  <c r="HG320" i="1"/>
  <c r="HG138" i="1"/>
  <c r="HG263" i="1"/>
  <c r="HG177" i="1"/>
  <c r="HG176" i="1"/>
  <c r="HG175" i="1"/>
  <c r="HG240" i="1"/>
  <c r="HG268" i="1"/>
  <c r="HG242" i="1"/>
  <c r="HG170" i="1"/>
  <c r="HG220" i="1"/>
  <c r="HG244" i="1"/>
  <c r="HG293" i="1"/>
  <c r="HG267" i="1"/>
  <c r="HG317" i="1"/>
  <c r="HG316" i="1"/>
  <c r="HG186" i="1"/>
  <c r="HH172" i="1" l="1"/>
  <c r="HH235" i="1"/>
  <c r="HH236" i="1"/>
  <c r="HH302" i="1"/>
  <c r="HH148" i="1"/>
  <c r="HH301" i="1"/>
  <c r="HH300" i="1"/>
  <c r="HH174" i="1"/>
  <c r="HH304" i="1"/>
  <c r="HH313" i="1"/>
  <c r="HH285" i="1"/>
  <c r="HH166" i="1"/>
  <c r="HH303" i="1"/>
  <c r="HH314" i="1"/>
  <c r="HH315" i="1"/>
  <c r="HH287" i="1"/>
  <c r="HH322" i="1"/>
  <c r="HH298" i="1"/>
  <c r="HH143" i="1"/>
  <c r="HH305" i="1"/>
  <c r="HH226" i="1"/>
  <c r="HH144" i="1"/>
  <c r="HH263" i="1"/>
  <c r="HH288" i="1"/>
  <c r="HH225" i="1"/>
  <c r="HH272" i="1"/>
  <c r="HH270" i="1"/>
  <c r="HH200" i="1"/>
  <c r="HH283" i="1"/>
  <c r="HH297" i="1"/>
  <c r="HH267" i="1"/>
  <c r="HH196" i="1"/>
  <c r="HH244" i="1"/>
  <c r="HH299" i="1"/>
  <c r="HH171" i="1"/>
  <c r="HH183" i="1"/>
  <c r="HH242" i="1"/>
  <c r="HH184" i="1"/>
  <c r="HH146" i="1"/>
  <c r="HH205" i="1"/>
  <c r="HH310" i="1"/>
  <c r="HH199" i="1"/>
  <c r="HH257" i="1"/>
  <c r="HH201" i="1"/>
  <c r="HH289" i="1"/>
  <c r="HH203" i="1"/>
  <c r="HH274" i="1"/>
  <c r="HH281" i="1"/>
  <c r="HH293" i="1"/>
  <c r="HH286" i="1"/>
  <c r="HH193" i="1"/>
  <c r="HH195" i="1"/>
  <c r="HI236" i="1"/>
  <c r="HH188" i="1"/>
  <c r="HH210" i="1"/>
  <c r="HH284" i="1"/>
  <c r="HH282" i="1"/>
  <c r="HH277" i="1"/>
  <c r="HI237" i="1"/>
  <c r="HH198" i="1"/>
  <c r="HH255" i="1"/>
  <c r="HH249" i="1"/>
  <c r="HH168" i="1"/>
  <c r="HH197" i="1"/>
  <c r="HH136" i="1"/>
  <c r="HH202" i="1"/>
  <c r="HH234" i="1"/>
  <c r="HI235" i="1" s="1"/>
  <c r="HH153" i="1"/>
  <c r="HH173" i="1"/>
  <c r="HH164" i="1"/>
  <c r="HH232" i="1"/>
  <c r="HH229" i="1"/>
  <c r="HH233" i="1"/>
  <c r="HH138" i="1"/>
  <c r="HH296" i="1"/>
  <c r="HH186" i="1"/>
  <c r="HH253" i="1"/>
  <c r="HH258" i="1"/>
  <c r="HH251" i="1"/>
  <c r="HH160" i="1"/>
  <c r="HH204" i="1"/>
  <c r="HH231" i="1"/>
  <c r="HH149" i="1"/>
  <c r="HH145" i="1"/>
  <c r="HH275" i="1"/>
  <c r="HH158" i="1"/>
  <c r="HH180" i="1"/>
  <c r="HH192" i="1"/>
  <c r="HH261" i="1"/>
  <c r="HH211" i="1"/>
  <c r="HH190" i="1"/>
  <c r="HH151" i="1"/>
  <c r="HH214" i="1"/>
  <c r="HH223" i="1"/>
  <c r="HH162" i="1"/>
  <c r="HH221" i="1"/>
  <c r="HH273" i="1"/>
  <c r="HH319" i="1"/>
  <c r="HH254" i="1"/>
  <c r="HH307" i="1"/>
  <c r="HH187" i="1"/>
  <c r="HH167" i="1"/>
  <c r="HH271" i="1"/>
  <c r="HH292" i="1"/>
  <c r="HH176" i="1"/>
  <c r="HH208" i="1"/>
  <c r="HH154" i="1"/>
  <c r="HI302" i="1"/>
  <c r="HH139" i="1"/>
  <c r="HH262" i="1"/>
  <c r="HH222" i="1"/>
  <c r="HH316" i="1"/>
  <c r="HH159" i="1"/>
  <c r="HH240" i="1"/>
  <c r="HH239" i="1"/>
  <c r="HH246" i="1"/>
  <c r="HH294" i="1"/>
  <c r="HH247" i="1"/>
  <c r="HH248" i="1"/>
  <c r="HH306" i="1"/>
  <c r="HH268" i="1"/>
  <c r="HH178" i="1"/>
  <c r="HH279" i="1"/>
  <c r="HH280" i="1"/>
  <c r="HH179" i="1"/>
  <c r="HH185" i="1"/>
  <c r="HH213" i="1"/>
  <c r="HH278" i="1"/>
  <c r="J84" i="25"/>
  <c r="I85" i="25"/>
  <c r="HH311" i="1"/>
  <c r="HH312" i="1"/>
  <c r="HH259" i="1"/>
  <c r="HH260" i="1"/>
  <c r="HH241" i="1"/>
  <c r="HH189" i="1"/>
  <c r="HH177" i="1"/>
  <c r="HH320" i="1"/>
  <c r="HH250" i="1"/>
  <c r="HH209" i="1"/>
  <c r="HH269" i="1"/>
  <c r="HH252" i="1"/>
  <c r="HH141" i="1"/>
  <c r="HH142" i="1"/>
  <c r="HH321" i="1"/>
  <c r="HH165" i="1"/>
  <c r="HH147" i="1"/>
  <c r="HH207" i="1"/>
  <c r="HH182" i="1"/>
  <c r="HH220" i="1"/>
  <c r="HH219" i="1"/>
  <c r="HH181" i="1"/>
  <c r="HH161" i="1"/>
  <c r="HH163" i="1"/>
  <c r="HH140" i="1"/>
  <c r="HH137" i="1"/>
  <c r="HH256" i="1"/>
  <c r="HH150" i="1"/>
  <c r="HH291" i="1"/>
  <c r="HH290" i="1"/>
  <c r="HH156" i="1"/>
  <c r="HH157" i="1"/>
  <c r="HH243" i="1"/>
  <c r="HH228" i="1"/>
  <c r="HH206" i="1"/>
  <c r="HH227" i="1"/>
  <c r="HH230" i="1"/>
  <c r="HH276" i="1"/>
  <c r="HH191" i="1"/>
  <c r="HH155" i="1"/>
  <c r="HH264" i="1"/>
  <c r="HH317" i="1"/>
  <c r="HH245" i="1"/>
  <c r="HI301" i="1"/>
  <c r="HH169" i="1"/>
  <c r="HH170" i="1"/>
  <c r="HH152" i="1"/>
  <c r="HH175" i="1"/>
  <c r="HH308" i="1"/>
  <c r="HH224" i="1"/>
  <c r="HH212" i="1"/>
  <c r="HH215" i="1"/>
  <c r="HH216" i="1"/>
  <c r="HH295" i="1"/>
  <c r="HH265" i="1"/>
  <c r="HH266" i="1"/>
  <c r="HH318" i="1"/>
  <c r="HH194" i="1"/>
  <c r="HH309" i="1"/>
  <c r="HI300" i="1" l="1"/>
  <c r="HI167" i="1"/>
  <c r="HI147" i="1"/>
  <c r="HI299" i="1"/>
  <c r="HI173" i="1"/>
  <c r="HI314" i="1"/>
  <c r="HI304" i="1"/>
  <c r="HI165" i="1"/>
  <c r="HI315" i="1"/>
  <c r="HI303" i="1"/>
  <c r="HI286" i="1"/>
  <c r="HI226" i="1"/>
  <c r="HI144" i="1"/>
  <c r="HI287" i="1"/>
  <c r="HI288" i="1"/>
  <c r="HI204" i="1"/>
  <c r="HI298" i="1"/>
  <c r="HJ299" i="1" s="1"/>
  <c r="HK299" i="1" s="1"/>
  <c r="HI276" i="1"/>
  <c r="HI297" i="1"/>
  <c r="HJ298" i="1" s="1"/>
  <c r="HK298" i="1" s="1"/>
  <c r="HI243" i="1"/>
  <c r="HI310" i="1"/>
  <c r="HI194" i="1"/>
  <c r="HI271" i="1"/>
  <c r="HI285" i="1"/>
  <c r="HI245" i="1"/>
  <c r="HI263" i="1"/>
  <c r="HI200" i="1"/>
  <c r="HI163" i="1"/>
  <c r="HI199" i="1"/>
  <c r="HI272" i="1"/>
  <c r="HI202" i="1"/>
  <c r="HI175" i="1"/>
  <c r="HI185" i="1"/>
  <c r="HI222" i="1"/>
  <c r="HI266" i="1"/>
  <c r="HI189" i="1"/>
  <c r="HI172" i="1"/>
  <c r="HI137" i="1"/>
  <c r="HI254" i="1"/>
  <c r="HI252" i="1"/>
  <c r="HI284" i="1"/>
  <c r="HI250" i="1"/>
  <c r="HI233" i="1"/>
  <c r="HI196" i="1"/>
  <c r="HI282" i="1"/>
  <c r="HI152" i="1"/>
  <c r="HI155" i="1"/>
  <c r="HI150" i="1"/>
  <c r="HI187" i="1"/>
  <c r="HI281" i="1"/>
  <c r="HI307" i="1"/>
  <c r="HI197" i="1"/>
  <c r="HI283" i="1"/>
  <c r="HI209" i="1"/>
  <c r="HJ236" i="1"/>
  <c r="HK236" i="1" s="1"/>
  <c r="HI201" i="1"/>
  <c r="HI203" i="1"/>
  <c r="HI159" i="1"/>
  <c r="HI234" i="1"/>
  <c r="HJ234" i="1" s="1"/>
  <c r="HK234" i="1" s="1"/>
  <c r="HI224" i="1"/>
  <c r="HJ301" i="1"/>
  <c r="HK301" i="1" s="1"/>
  <c r="HI232" i="1"/>
  <c r="HI198" i="1"/>
  <c r="HI230" i="1"/>
  <c r="HI192" i="1"/>
  <c r="HI241" i="1"/>
  <c r="HI161" i="1"/>
  <c r="HI274" i="1"/>
  <c r="HI293" i="1"/>
  <c r="HI177" i="1"/>
  <c r="HI145" i="1"/>
  <c r="HI262" i="1"/>
  <c r="HI259" i="1"/>
  <c r="HI179" i="1"/>
  <c r="HI138" i="1"/>
  <c r="HI258" i="1"/>
  <c r="HI140" i="1"/>
  <c r="HI253" i="1"/>
  <c r="HI206" i="1"/>
  <c r="HI170" i="1"/>
  <c r="HI221" i="1"/>
  <c r="HI157" i="1"/>
  <c r="HI278" i="1"/>
  <c r="HI306" i="1"/>
  <c r="HI139" i="1"/>
  <c r="HI321" i="1"/>
  <c r="HI291" i="1"/>
  <c r="HI273" i="1"/>
  <c r="HI280" i="1"/>
  <c r="HI309" i="1"/>
  <c r="HI317" i="1"/>
  <c r="HI153" i="1"/>
  <c r="HI148" i="1"/>
  <c r="HI182" i="1"/>
  <c r="HI215" i="1"/>
  <c r="HI212" i="1"/>
  <c r="HI154" i="1"/>
  <c r="HI228" i="1"/>
  <c r="HI305" i="1"/>
  <c r="HI277" i="1"/>
  <c r="HI239" i="1"/>
  <c r="HI238" i="1"/>
  <c r="HI318" i="1"/>
  <c r="HI316" i="1"/>
  <c r="HI171" i="1"/>
  <c r="HI319" i="1"/>
  <c r="HI205" i="1"/>
  <c r="HI184" i="1"/>
  <c r="HI164" i="1"/>
  <c r="HI169" i="1"/>
  <c r="HI256" i="1"/>
  <c r="HI257" i="1"/>
  <c r="HI255" i="1"/>
  <c r="HI168" i="1"/>
  <c r="HI311" i="1"/>
  <c r="HI247" i="1"/>
  <c r="HI240" i="1"/>
  <c r="HI181" i="1"/>
  <c r="HI207" i="1"/>
  <c r="HI211" i="1"/>
  <c r="HI162" i="1"/>
  <c r="HI174" i="1"/>
  <c r="HI242" i="1"/>
  <c r="I86" i="25"/>
  <c r="J85" i="25"/>
  <c r="HI151" i="1"/>
  <c r="HJ151" i="1" s="1"/>
  <c r="HK151" i="1" s="1"/>
  <c r="HI246" i="1"/>
  <c r="HI308" i="1"/>
  <c r="HI210" i="1"/>
  <c r="HI275" i="1"/>
  <c r="HI320" i="1"/>
  <c r="HI279" i="1"/>
  <c r="HI208" i="1"/>
  <c r="HI244" i="1"/>
  <c r="HI195" i="1"/>
  <c r="HI312" i="1"/>
  <c r="HI313" i="1"/>
  <c r="HJ314" i="1" s="1"/>
  <c r="HK314" i="1" s="1"/>
  <c r="HI248" i="1"/>
  <c r="HI249" i="1"/>
  <c r="HI180" i="1"/>
  <c r="HI265" i="1"/>
  <c r="HI295" i="1"/>
  <c r="HI296" i="1"/>
  <c r="HI264" i="1"/>
  <c r="HI229" i="1"/>
  <c r="HI216" i="1"/>
  <c r="HI217" i="1"/>
  <c r="HI193" i="1"/>
  <c r="HI190" i="1"/>
  <c r="HI191" i="1"/>
  <c r="HI156" i="1"/>
  <c r="HI149" i="1"/>
  <c r="HI142" i="1"/>
  <c r="HI143" i="1"/>
  <c r="HI270" i="1"/>
  <c r="HI269" i="1"/>
  <c r="HI186" i="1"/>
  <c r="HI158" i="1"/>
  <c r="HI178" i="1"/>
  <c r="HI267" i="1"/>
  <c r="HI294" i="1"/>
  <c r="HI183" i="1"/>
  <c r="HI225" i="1"/>
  <c r="HI231" i="1"/>
  <c r="HI219" i="1"/>
  <c r="HI218" i="1"/>
  <c r="HI176" i="1"/>
  <c r="HI141" i="1"/>
  <c r="HI223" i="1"/>
  <c r="HI136" i="1"/>
  <c r="HI268" i="1"/>
  <c r="HI188" i="1"/>
  <c r="HI251" i="1"/>
  <c r="HJ251" i="1" s="1"/>
  <c r="HK251" i="1" s="1"/>
  <c r="HI227" i="1"/>
  <c r="HJ302" i="1"/>
  <c r="HK302" i="1" s="1"/>
  <c r="HI290" i="1"/>
  <c r="HI289" i="1"/>
  <c r="HI166" i="1"/>
  <c r="HI220" i="1"/>
  <c r="HI160" i="1"/>
  <c r="HI260" i="1"/>
  <c r="HI261" i="1"/>
  <c r="HI213" i="1"/>
  <c r="HJ300" i="1"/>
  <c r="HK300" i="1" s="1"/>
  <c r="HI146" i="1"/>
  <c r="HJ146" i="1" s="1"/>
  <c r="HK146" i="1" s="1"/>
  <c r="HI322" i="1"/>
  <c r="HI214" i="1"/>
  <c r="HI292" i="1"/>
  <c r="HJ162" i="1" l="1"/>
  <c r="HK162" i="1" s="1"/>
  <c r="HJ253" i="1"/>
  <c r="HK253" i="1" s="1"/>
  <c r="HJ303" i="1"/>
  <c r="HK303" i="1" s="1"/>
  <c r="HJ244" i="1"/>
  <c r="HK244" i="1" s="1"/>
  <c r="HJ164" i="1"/>
  <c r="HK164" i="1" s="1"/>
  <c r="HJ287" i="1"/>
  <c r="HK287" i="1" s="1"/>
  <c r="HJ233" i="1"/>
  <c r="HK233" i="1" s="1"/>
  <c r="HJ235" i="1"/>
  <c r="HK235" i="1" s="1"/>
  <c r="HJ286" i="1"/>
  <c r="HK286" i="1" s="1"/>
  <c r="HJ160" i="1"/>
  <c r="HK160" i="1" s="1"/>
  <c r="HJ272" i="1"/>
  <c r="HK272" i="1" s="1"/>
  <c r="HJ136" i="1"/>
  <c r="HK136" i="1" s="1"/>
  <c r="HJ201" i="1"/>
  <c r="HK201" i="1" s="1"/>
  <c r="HJ203" i="1"/>
  <c r="HK203" i="1" s="1"/>
  <c r="HJ285" i="1"/>
  <c r="HK285" i="1" s="1"/>
  <c r="HJ242" i="1"/>
  <c r="HK242" i="1" s="1"/>
  <c r="HJ171" i="1"/>
  <c r="HK171" i="1" s="1"/>
  <c r="HJ174" i="1"/>
  <c r="HK174" i="1" s="1"/>
  <c r="HJ199" i="1"/>
  <c r="HK199" i="1" s="1"/>
  <c r="HJ200" i="1"/>
  <c r="HK200" i="1" s="1"/>
  <c r="HJ186" i="1"/>
  <c r="HK186" i="1" s="1"/>
  <c r="HJ322" i="1"/>
  <c r="HK322" i="1" s="1"/>
  <c r="HJ188" i="1"/>
  <c r="HK188" i="1" s="1"/>
  <c r="HJ202" i="1"/>
  <c r="HK202" i="1" s="1"/>
  <c r="HJ223" i="1"/>
  <c r="HK223" i="1" s="1"/>
  <c r="HJ229" i="1"/>
  <c r="HK229" i="1" s="1"/>
  <c r="HJ205" i="1"/>
  <c r="HK205" i="1" s="1"/>
  <c r="HJ276" i="1"/>
  <c r="HK276" i="1" s="1"/>
  <c r="HJ176" i="1"/>
  <c r="HK176" i="1" s="1"/>
  <c r="HJ178" i="1"/>
  <c r="HK178" i="1" s="1"/>
  <c r="HJ156" i="1"/>
  <c r="HK156" i="1" s="1"/>
  <c r="HJ284" i="1"/>
  <c r="HK284" i="1" s="1"/>
  <c r="HJ282" i="1"/>
  <c r="HK282" i="1" s="1"/>
  <c r="HJ283" i="1"/>
  <c r="HK283" i="1" s="1"/>
  <c r="HJ273" i="1"/>
  <c r="HK273" i="1" s="1"/>
  <c r="HJ198" i="1"/>
  <c r="HK198" i="1" s="1"/>
  <c r="HJ193" i="1"/>
  <c r="HK193" i="1" s="1"/>
  <c r="HJ281" i="1"/>
  <c r="HK281" i="1" s="1"/>
  <c r="HJ278" i="1"/>
  <c r="HK278" i="1" s="1"/>
  <c r="HJ197" i="1"/>
  <c r="HK197" i="1" s="1"/>
  <c r="HJ222" i="1"/>
  <c r="HK222" i="1" s="1"/>
  <c r="HJ212" i="1"/>
  <c r="HK212" i="1" s="1"/>
  <c r="HJ208" i="1"/>
  <c r="HK208" i="1" s="1"/>
  <c r="HJ277" i="1"/>
  <c r="HK277" i="1" s="1"/>
  <c r="HJ258" i="1"/>
  <c r="HK258" i="1" s="1"/>
  <c r="HJ225" i="1"/>
  <c r="HK225" i="1" s="1"/>
  <c r="HJ279" i="1"/>
  <c r="HK279" i="1" s="1"/>
  <c r="HJ292" i="1"/>
  <c r="HK292" i="1" s="1"/>
  <c r="HJ138" i="1"/>
  <c r="HK138" i="1" s="1"/>
  <c r="HJ275" i="1"/>
  <c r="HK275" i="1" s="1"/>
  <c r="HJ317" i="1"/>
  <c r="HK317" i="1" s="1"/>
  <c r="HJ139" i="1"/>
  <c r="HK139" i="1" s="1"/>
  <c r="HJ204" i="1"/>
  <c r="HK204" i="1" s="1"/>
  <c r="HJ274" i="1"/>
  <c r="HK274" i="1" s="1"/>
  <c r="HJ227" i="1"/>
  <c r="HK227" i="1" s="1"/>
  <c r="HJ183" i="1"/>
  <c r="HK183" i="1" s="1"/>
  <c r="HJ320" i="1"/>
  <c r="HK320" i="1" s="1"/>
  <c r="HJ240" i="1"/>
  <c r="HK240" i="1" s="1"/>
  <c r="HJ308" i="1"/>
  <c r="HK308" i="1" s="1"/>
  <c r="HJ172" i="1"/>
  <c r="HK172" i="1" s="1"/>
  <c r="HJ149" i="1"/>
  <c r="HK149" i="1" s="1"/>
  <c r="HJ170" i="1"/>
  <c r="HK170" i="1" s="1"/>
  <c r="HJ248" i="1"/>
  <c r="HK248" i="1" s="1"/>
  <c r="HJ230" i="1"/>
  <c r="HK230" i="1" s="1"/>
  <c r="HJ168" i="1"/>
  <c r="HK168" i="1" s="1"/>
  <c r="HJ243" i="1"/>
  <c r="HK243" i="1" s="1"/>
  <c r="HJ214" i="1"/>
  <c r="HK214" i="1" s="1"/>
  <c r="HJ310" i="1"/>
  <c r="HK310" i="1" s="1"/>
  <c r="HJ306" i="1"/>
  <c r="HK306" i="1" s="1"/>
  <c r="HJ264" i="1"/>
  <c r="HK264" i="1" s="1"/>
  <c r="HJ141" i="1"/>
  <c r="HK141" i="1" s="1"/>
  <c r="HJ254" i="1"/>
  <c r="HK254" i="1" s="1"/>
  <c r="HJ294" i="1"/>
  <c r="HK294" i="1" s="1"/>
  <c r="HJ206" i="1"/>
  <c r="HK206" i="1" s="1"/>
  <c r="HJ260" i="1"/>
  <c r="HK260" i="1" s="1"/>
  <c r="HJ147" i="1"/>
  <c r="HK147" i="1" s="1"/>
  <c r="HJ316" i="1"/>
  <c r="HK316" i="1" s="1"/>
  <c r="HJ210" i="1"/>
  <c r="HK210" i="1" s="1"/>
  <c r="HJ220" i="1"/>
  <c r="HK220" i="1" s="1"/>
  <c r="HJ175" i="1"/>
  <c r="HK175" i="1" s="1"/>
  <c r="HJ148" i="1"/>
  <c r="HK148" i="1" s="1"/>
  <c r="HJ154" i="1"/>
  <c r="HK154" i="1" s="1"/>
  <c r="HJ218" i="1"/>
  <c r="HK218" i="1" s="1"/>
  <c r="HJ291" i="1"/>
  <c r="HK291" i="1" s="1"/>
  <c r="HJ191" i="1"/>
  <c r="HK191" i="1" s="1"/>
  <c r="HJ179" i="1"/>
  <c r="HK179" i="1" s="1"/>
  <c r="HJ181" i="1"/>
  <c r="HK181" i="1" s="1"/>
  <c r="HJ255" i="1"/>
  <c r="HK255" i="1" s="1"/>
  <c r="HJ152" i="1"/>
  <c r="HK152" i="1" s="1"/>
  <c r="HJ187" i="1"/>
  <c r="HK187" i="1" s="1"/>
  <c r="HJ143" i="1"/>
  <c r="HK143" i="1" s="1"/>
  <c r="HJ257" i="1"/>
  <c r="HK257" i="1" s="1"/>
  <c r="HJ312" i="1"/>
  <c r="HK312" i="1" s="1"/>
  <c r="HJ267" i="1"/>
  <c r="HK267" i="1" s="1"/>
  <c r="HJ165" i="1"/>
  <c r="HK165" i="1" s="1"/>
  <c r="HJ185" i="1"/>
  <c r="HK185" i="1" s="1"/>
  <c r="HJ305" i="1"/>
  <c r="HK305" i="1" s="1"/>
  <c r="HJ304" i="1"/>
  <c r="HK304" i="1" s="1"/>
  <c r="HJ153" i="1"/>
  <c r="HK153" i="1" s="1"/>
  <c r="HJ269" i="1"/>
  <c r="HK269" i="1" s="1"/>
  <c r="HJ249" i="1"/>
  <c r="HK249" i="1" s="1"/>
  <c r="HJ321" i="1"/>
  <c r="HK321" i="1" s="1"/>
  <c r="HJ137" i="1"/>
  <c r="HK137" i="1" s="1"/>
  <c r="HJ140" i="1"/>
  <c r="HK140" i="1" s="1"/>
  <c r="HJ245" i="1"/>
  <c r="HK245" i="1" s="1"/>
  <c r="HJ239" i="1"/>
  <c r="HK239" i="1" s="1"/>
  <c r="HJ190" i="1"/>
  <c r="HK190" i="1" s="1"/>
  <c r="HJ161" i="1"/>
  <c r="HK161" i="1" s="1"/>
  <c r="HJ247" i="1"/>
  <c r="HK247" i="1" s="1"/>
  <c r="HJ173" i="1"/>
  <c r="HK173" i="1" s="1"/>
  <c r="HJ307" i="1"/>
  <c r="HK307" i="1" s="1"/>
  <c r="HJ182" i="1"/>
  <c r="HK182" i="1" s="1"/>
  <c r="HJ142" i="1"/>
  <c r="HK142" i="1" s="1"/>
  <c r="HJ296" i="1"/>
  <c r="HK296" i="1" s="1"/>
  <c r="HJ297" i="1"/>
  <c r="HK297" i="1" s="1"/>
  <c r="HJ313" i="1"/>
  <c r="HK313" i="1" s="1"/>
  <c r="HJ150" i="1"/>
  <c r="HK150" i="1" s="1"/>
  <c r="HJ189" i="1"/>
  <c r="HK189" i="1" s="1"/>
  <c r="HJ145" i="1"/>
  <c r="HK145" i="1" s="1"/>
  <c r="HJ163" i="1"/>
  <c r="HK163" i="1" s="1"/>
  <c r="HJ318" i="1"/>
  <c r="HK318" i="1" s="1"/>
  <c r="HJ263" i="1"/>
  <c r="HK263" i="1" s="1"/>
  <c r="HJ226" i="1"/>
  <c r="HK226" i="1" s="1"/>
  <c r="HJ246" i="1"/>
  <c r="HK246" i="1" s="1"/>
  <c r="HJ311" i="1"/>
  <c r="HK311" i="1" s="1"/>
  <c r="HJ256" i="1"/>
  <c r="HK256" i="1" s="1"/>
  <c r="HJ215" i="1"/>
  <c r="HK215" i="1" s="1"/>
  <c r="HJ192" i="1"/>
  <c r="HK192" i="1" s="1"/>
  <c r="HJ270" i="1"/>
  <c r="HK270" i="1" s="1"/>
  <c r="HJ271" i="1"/>
  <c r="HK271" i="1" s="1"/>
  <c r="I87" i="25"/>
  <c r="J86" i="25"/>
  <c r="HJ217" i="1"/>
  <c r="HK217" i="1" s="1"/>
  <c r="HJ265" i="1"/>
  <c r="HK265" i="1" s="1"/>
  <c r="HJ177" i="1"/>
  <c r="HK177" i="1" s="1"/>
  <c r="HJ144" i="1"/>
  <c r="HK144" i="1" s="1"/>
  <c r="HJ211" i="1"/>
  <c r="HK211" i="1" s="1"/>
  <c r="HJ228" i="1"/>
  <c r="HK228" i="1" s="1"/>
  <c r="HJ309" i="1"/>
  <c r="HK309" i="1" s="1"/>
  <c r="HJ155" i="1"/>
  <c r="HK155" i="1" s="1"/>
  <c r="HJ184" i="1"/>
  <c r="HK184" i="1" s="1"/>
  <c r="HJ166" i="1"/>
  <c r="HK166" i="1" s="1"/>
  <c r="HJ167" i="1"/>
  <c r="HK167" i="1" s="1"/>
  <c r="HJ295" i="1"/>
  <c r="HK295" i="1" s="1"/>
  <c r="HJ213" i="1"/>
  <c r="HK213" i="1" s="1"/>
  <c r="HJ289" i="1"/>
  <c r="HK289" i="1" s="1"/>
  <c r="HJ288" i="1"/>
  <c r="HK288" i="1" s="1"/>
  <c r="HJ194" i="1"/>
  <c r="HK194" i="1" s="1"/>
  <c r="HJ158" i="1"/>
  <c r="HK158" i="1" s="1"/>
  <c r="HJ159" i="1"/>
  <c r="HK159" i="1" s="1"/>
  <c r="HJ261" i="1"/>
  <c r="HK261" i="1" s="1"/>
  <c r="HJ262" i="1"/>
  <c r="HK262" i="1" s="1"/>
  <c r="HJ290" i="1"/>
  <c r="HK290" i="1" s="1"/>
  <c r="HJ268" i="1"/>
  <c r="HK268" i="1" s="1"/>
  <c r="HJ219" i="1"/>
  <c r="HK219" i="1" s="1"/>
  <c r="HJ241" i="1"/>
  <c r="HK241" i="1" s="1"/>
  <c r="HJ216" i="1"/>
  <c r="HK216" i="1" s="1"/>
  <c r="HJ180" i="1"/>
  <c r="HK180" i="1" s="1"/>
  <c r="HJ209" i="1"/>
  <c r="HK209" i="1" s="1"/>
  <c r="HJ266" i="1"/>
  <c r="HK266" i="1" s="1"/>
  <c r="HJ157" i="1"/>
  <c r="HK157" i="1" s="1"/>
  <c r="HJ207" i="1"/>
  <c r="HK207" i="1" s="1"/>
  <c r="HJ250" i="1"/>
  <c r="HK250" i="1" s="1"/>
  <c r="HJ259" i="1"/>
  <c r="HK259" i="1" s="1"/>
  <c r="HJ224" i="1"/>
  <c r="HK224" i="1" s="1"/>
  <c r="HJ221" i="1"/>
  <c r="HK221" i="1" s="1"/>
  <c r="HJ231" i="1"/>
  <c r="HK231" i="1" s="1"/>
  <c r="HJ232" i="1"/>
  <c r="HK232" i="1" s="1"/>
  <c r="HJ293" i="1"/>
  <c r="HK293" i="1" s="1"/>
  <c r="HJ252" i="1"/>
  <c r="HK252" i="1" s="1"/>
  <c r="HJ196" i="1"/>
  <c r="HK196" i="1" s="1"/>
  <c r="HJ195" i="1"/>
  <c r="HK195" i="1" s="1"/>
  <c r="HJ280" i="1"/>
  <c r="HK280" i="1" s="1"/>
  <c r="HJ169" i="1"/>
  <c r="HK169" i="1" s="1"/>
  <c r="HJ319" i="1"/>
  <c r="HK319" i="1" s="1"/>
  <c r="HJ238" i="1"/>
  <c r="HK238" i="1" s="1"/>
  <c r="HJ237" i="1"/>
  <c r="HK237" i="1" s="1"/>
  <c r="HJ315" i="1"/>
  <c r="HK315" i="1" s="1"/>
  <c r="I88" i="25" l="1"/>
  <c r="J87" i="25"/>
  <c r="I89" i="25" l="1"/>
  <c r="J88" i="25"/>
  <c r="I90" i="25" l="1"/>
  <c r="J89" i="25"/>
  <c r="I91" i="25" l="1"/>
  <c r="J90" i="25"/>
  <c r="J91" i="25" l="1"/>
  <c r="I92" i="25"/>
  <c r="I93" i="25" l="1"/>
  <c r="J92" i="25"/>
  <c r="I94" i="25" l="1"/>
  <c r="J93" i="25"/>
  <c r="I95" i="25" l="1"/>
  <c r="J94" i="25"/>
  <c r="I96" i="25" l="1"/>
  <c r="J95" i="25"/>
  <c r="I97" i="25" l="1"/>
  <c r="J96" i="25"/>
  <c r="I98" i="25" l="1"/>
  <c r="J97" i="25"/>
  <c r="I99" i="25" l="1"/>
  <c r="J98" i="25"/>
  <c r="I100" i="25" l="1"/>
  <c r="J99" i="25"/>
  <c r="J100" i="25" l="1"/>
  <c r="I101" i="25"/>
  <c r="I102" i="25" l="1"/>
  <c r="J101" i="25"/>
  <c r="I103" i="25" l="1"/>
  <c r="J102" i="25"/>
  <c r="I104" i="25" l="1"/>
  <c r="J103" i="25"/>
  <c r="I105" i="25" l="1"/>
  <c r="J104" i="25"/>
  <c r="I106" i="25" l="1"/>
  <c r="J105" i="25"/>
  <c r="I107" i="25" l="1"/>
  <c r="J106" i="25"/>
  <c r="J107" i="25" l="1"/>
  <c r="I108" i="25"/>
  <c r="J108" i="25" l="1"/>
  <c r="I109" i="25"/>
  <c r="I110" i="25" l="1"/>
  <c r="J109" i="25"/>
  <c r="I111" i="25" l="1"/>
  <c r="J110" i="25"/>
  <c r="I112" i="25" l="1"/>
  <c r="J111" i="25"/>
  <c r="I113" i="25" l="1"/>
  <c r="J112" i="25"/>
  <c r="I114" i="25" l="1"/>
  <c r="J113" i="25"/>
  <c r="J114" i="25" l="1"/>
  <c r="I115" i="25"/>
  <c r="I116" i="25" l="1"/>
  <c r="J115" i="25"/>
  <c r="J116" i="25" l="1"/>
  <c r="I117" i="25"/>
  <c r="I118" i="25" l="1"/>
  <c r="J117" i="25"/>
  <c r="I119" i="25" l="1"/>
  <c r="J118" i="25"/>
  <c r="I120" i="25" l="1"/>
  <c r="J119" i="25"/>
  <c r="J120" i="25" l="1"/>
  <c r="I121" i="25"/>
  <c r="I122" i="25" l="1"/>
  <c r="J121" i="25"/>
  <c r="I123" i="25" l="1"/>
  <c r="J122" i="25"/>
  <c r="J123" i="25" l="1"/>
  <c r="I124" i="25"/>
  <c r="J124" i="25" l="1"/>
  <c r="I125" i="25"/>
  <c r="I126" i="25" l="1"/>
  <c r="J125" i="25"/>
  <c r="I127" i="25" l="1"/>
  <c r="J126" i="25"/>
  <c r="J127" i="25" l="1"/>
  <c r="I128" i="25"/>
  <c r="J128" i="25" l="1"/>
  <c r="I129" i="25"/>
  <c r="I130" i="25" l="1"/>
  <c r="J129" i="25"/>
  <c r="I131" i="25" l="1"/>
  <c r="J130" i="25"/>
  <c r="J131" i="25" l="1"/>
  <c r="I132" i="25"/>
  <c r="J132" i="25" l="1"/>
  <c r="I133" i="25"/>
  <c r="I134" i="25" l="1"/>
  <c r="J133" i="25"/>
  <c r="J134" i="25" l="1"/>
  <c r="I135" i="25"/>
  <c r="I136" i="25" l="1"/>
  <c r="J136" i="25" s="1"/>
  <c r="J135" i="25"/>
</calcChain>
</file>

<file path=xl/comments1.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2.xml><?xml version="1.0" encoding="utf-8"?>
<comments xmlns="http://schemas.openxmlformats.org/spreadsheetml/2006/main">
  <authors>
    <author>Wagner Deconto</author>
  </authors>
  <commentList>
    <comment ref="B6" authorId="0" shapeId="0">
      <text>
        <r>
          <rPr>
            <b/>
            <sz val="9"/>
            <color indexed="81"/>
            <rFont val="Tahoma"/>
            <family val="2"/>
          </rPr>
          <t>INSERIR DATA - CAMPO OBRIGATÓRIO</t>
        </r>
        <r>
          <rPr>
            <sz val="9"/>
            <color indexed="81"/>
            <rFont val="Tahoma"/>
            <family val="2"/>
          </rPr>
          <t xml:space="preserve">
</t>
        </r>
      </text>
    </comment>
    <comment ref="I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B8" authorId="0" shapeId="0">
      <text>
        <r>
          <rPr>
            <b/>
            <sz val="9"/>
            <color indexed="81"/>
            <rFont val="Tahoma"/>
            <family val="2"/>
          </rPr>
          <t>INSERIR DATA - CAMPO OBRIGATÓRIO</t>
        </r>
        <r>
          <rPr>
            <sz val="9"/>
            <color indexed="81"/>
            <rFont val="Tahoma"/>
            <family val="2"/>
          </rPr>
          <t xml:space="preserve">
</t>
        </r>
      </text>
    </comment>
    <comment ref="I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List>
</comments>
</file>

<file path=xl/comments3.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<sst xmlns="http://schemas.openxmlformats.org/spreadsheetml/2006/main" count="27136" uniqueCount="14237">
  <si>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</si>
  <si>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</si>
  <si>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</si>
  <si>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</si>
  <si>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</si>
  <si>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</si>
  <si>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</si>
  <si>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</si>
  <si>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</si>
  <si>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</si>
  <si>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</si>
  <si>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</si>
  <si>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</si>
  <si>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</si>
  <si>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</si>
  <si>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</si>
  <si>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</si>
  <si>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</si>
  <si>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</si>
  <si>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</si>
  <si>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</si>
  <si>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</si>
  <si>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</si>
  <si>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</si>
  <si>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</si>
  <si>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</si>
  <si>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</si>
  <si>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</si>
  <si>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</si>
  <si>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</si>
  <si>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</si>
  <si>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</si>
  <si>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</si>
  <si>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</si>
  <si>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</si>
  <si>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</si>
  <si>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</si>
  <si>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</si>
  <si>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</si>
  <si>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</si>
  <si>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</si>
  <si>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</si>
  <si>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</si>
  <si>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</si>
  <si>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</si>
  <si>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</si>
  <si>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</si>
  <si>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</si>
  <si>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</si>
  <si>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</si>
  <si>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</si>
  <si>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</si>
  <si>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</si>
  <si>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</si>
  <si>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</si>
  <si>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</si>
  <si>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</si>
  <si>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</si>
  <si>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</si>
  <si>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</si>
  <si>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</si>
  <si>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</si>
  <si>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</si>
  <si>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</si>
  <si>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</si>
  <si>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</si>
  <si>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</si>
  <si>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</si>
  <si>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</si>
  <si>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</si>
  <si>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</si>
  <si>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</si>
  <si>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</si>
  <si>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</si>
  <si>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</si>
  <si>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</si>
  <si>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</si>
  <si>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</si>
  <si>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</si>
  <si>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</si>
  <si>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</si>
  <si>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</si>
  <si>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</si>
  <si>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</si>
  <si>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</si>
  <si>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</si>
  <si>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</si>
  <si>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</si>
  <si>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</si>
  <si>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</si>
  <si>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</si>
  <si>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</si>
  <si>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</si>
  <si>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</si>
  <si>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</si>
  <si>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</si>
  <si>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</si>
  <si>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</si>
  <si>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</si>
  <si>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</si>
  <si>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</si>
  <si>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</si>
  <si>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</si>
  <si>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</si>
  <si>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</si>
  <si>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</si>
  <si>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</si>
  <si>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</si>
  <si>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</si>
  <si>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</si>
  <si>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</si>
  <si>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</si>
  <si>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</si>
  <si>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</si>
  <si>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</si>
  <si>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</si>
  <si>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</si>
  <si>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</si>
  <si>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</si>
  <si>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</si>
  <si>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</si>
  <si>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</si>
  <si>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</si>
  <si>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</si>
  <si>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</si>
  <si>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</si>
  <si>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</si>
  <si>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</si>
  <si>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</si>
  <si>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</si>
  <si>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</si>
  <si>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</si>
  <si>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</si>
  <si>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</si>
  <si>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</si>
  <si>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</si>
  <si>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</si>
  <si>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</si>
  <si>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</si>
  <si>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</si>
  <si>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</si>
  <si>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</si>
  <si>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</si>
  <si>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</si>
  <si>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</si>
  <si>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</si>
  <si>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</si>
  <si>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</si>
  <si>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</si>
  <si>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</si>
  <si>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</si>
  <si>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</si>
  <si>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</si>
  <si>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</si>
  <si>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</si>
  <si>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</si>
  <si>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</si>
  <si>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</si>
  <si>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</si>
  <si>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</si>
  <si>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</si>
  <si>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</si>
  <si>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</si>
  <si>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</si>
  <si>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</si>
  <si>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</si>
  <si>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</si>
  <si>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</si>
  <si>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</si>
  <si>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</si>
  <si>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</si>
  <si>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</si>
  <si>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</si>
  <si>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</si>
  <si>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</si>
  <si>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</si>
  <si>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</si>
  <si>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</si>
  <si>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</si>
  <si>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</si>
  <si>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</si>
  <si>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</si>
  <si>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</si>
  <si>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</si>
  <si>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</si>
  <si>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</si>
  <si>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</si>
  <si>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</si>
  <si>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</si>
  <si>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</si>
  <si>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</si>
  <si>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</si>
  <si>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</si>
  <si>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</si>
  <si>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</si>
  <si>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</si>
  <si>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</si>
  <si>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</si>
  <si>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</si>
  <si>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</si>
  <si>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</si>
  <si>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</si>
  <si>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</si>
  <si>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</si>
  <si>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</si>
  <si>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</si>
  <si>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</si>
  <si>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</si>
  <si>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</si>
  <si>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</si>
  <si>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</si>
  <si>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</si>
  <si>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</si>
  <si>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</si>
  <si>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</si>
  <si>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</si>
  <si>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</si>
  <si>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</si>
  <si>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</si>
  <si>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</si>
  <si>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</si>
  <si>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</si>
  <si>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</si>
  <si>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</si>
  <si>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</si>
  <si>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</si>
  <si>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</si>
  <si>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</si>
  <si>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</si>
  <si>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</si>
  <si>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</si>
  <si>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</si>
  <si>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</si>
  <si>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</si>
  <si>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</si>
  <si>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</si>
  <si>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</si>
  <si>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</si>
  <si>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</si>
  <si>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</si>
  <si>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</si>
  <si>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</si>
  <si>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</si>
  <si>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</si>
  <si>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</si>
  <si>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</si>
  <si>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</si>
  <si>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</si>
  <si>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</si>
  <si>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</si>
  <si>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</si>
  <si>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</si>
  <si>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</si>
  <si>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</si>
  <si>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</si>
  <si>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</si>
  <si>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</si>
  <si>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</si>
  <si>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</si>
  <si>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</si>
  <si>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</si>
  <si>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</si>
  <si>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</si>
  <si>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</si>
  <si>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</si>
  <si>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</si>
  <si>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</si>
  <si>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</si>
  <si>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</si>
  <si>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</si>
  <si>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</si>
  <si>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</si>
  <si>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</si>
  <si>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</si>
  <si>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</si>
  <si>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</si>
  <si>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</si>
  <si>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</si>
  <si>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</si>
  <si>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</si>
  <si>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</si>
  <si>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</si>
  <si>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</si>
  <si>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</si>
  <si>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</si>
  <si>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</si>
  <si>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</si>
  <si>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</si>
  <si>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</si>
  <si>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</si>
  <si>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</si>
  <si>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</si>
  <si>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</si>
  <si>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</si>
  <si>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</si>
  <si>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</si>
  <si>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</si>
  <si>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</si>
  <si>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</si>
  <si>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</si>
  <si>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</si>
  <si>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</si>
  <si>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</si>
  <si>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</si>
  <si>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</si>
  <si>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</si>
  <si>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</si>
  <si>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</si>
  <si>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</si>
  <si>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</si>
  <si>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</si>
  <si>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</si>
  <si>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</si>
  <si>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</si>
  <si>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</si>
  <si>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</si>
  <si>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</si>
  <si>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</si>
  <si>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</si>
  <si>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</si>
  <si>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</si>
  <si>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</si>
  <si>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</si>
  <si>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</si>
  <si>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</si>
  <si>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</si>
  <si>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</si>
  <si>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</si>
  <si>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</si>
  <si>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</si>
  <si>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</si>
  <si>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</si>
  <si>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</si>
  <si>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</si>
  <si>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</si>
  <si>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</si>
  <si>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</si>
  <si>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</si>
  <si>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</si>
  <si>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</si>
  <si>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</si>
  <si>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</si>
  <si>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</si>
  <si>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</si>
  <si>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</si>
  <si>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</si>
  <si>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</si>
  <si>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</si>
  <si>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</si>
  <si>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</si>
  <si>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</si>
  <si>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</si>
  <si>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</si>
  <si>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</si>
  <si>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</si>
  <si>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</si>
  <si>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</si>
  <si>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</si>
  <si>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</si>
  <si>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</si>
  <si>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</si>
  <si>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</si>
  <si>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</si>
  <si>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</si>
  <si>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</si>
  <si>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</si>
  <si>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</si>
  <si>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</si>
  <si>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</si>
  <si>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</si>
  <si>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</si>
  <si>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</si>
  <si>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</si>
  <si>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</si>
  <si>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</si>
  <si>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</si>
  <si>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</si>
  <si>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</si>
  <si>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</si>
  <si>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</si>
  <si>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</si>
  <si>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</si>
  <si>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</si>
  <si>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</si>
  <si>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</si>
  <si>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</si>
  <si>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</si>
  <si>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</si>
  <si>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</si>
  <si>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</si>
  <si>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</si>
  <si>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</si>
  <si>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</si>
  <si>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</si>
  <si>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</si>
  <si>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</si>
  <si>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</si>
  <si>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</si>
  <si>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</si>
  <si>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</si>
  <si>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</si>
  <si>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</si>
  <si>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</si>
  <si>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</si>
  <si>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</si>
  <si>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</si>
  <si>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</si>
  <si>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</si>
  <si>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</si>
  <si>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</si>
  <si>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</si>
  <si>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</si>
  <si>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</si>
  <si>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</si>
  <si>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</si>
  <si>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</si>
  <si>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</si>
  <si>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</si>
  <si>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</si>
  <si>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</si>
  <si>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</si>
  <si>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</si>
  <si>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</si>
  <si>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</si>
  <si>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</si>
  <si>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</si>
  <si>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</si>
  <si>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</si>
  <si>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</si>
  <si>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</si>
  <si>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</si>
  <si>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</si>
  <si>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</si>
  <si>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</si>
  <si>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</si>
  <si>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</si>
  <si>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</si>
  <si>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</si>
  <si>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</si>
  <si>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</si>
  <si>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</si>
  <si>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</si>
  <si>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</si>
  <si>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</si>
  <si>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</si>
  <si>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</si>
  <si>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</si>
  <si>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</si>
  <si>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</si>
  <si>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</si>
  <si>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</si>
  <si>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</si>
  <si>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</si>
  <si>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</si>
  <si>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</si>
  <si>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</si>
  <si>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</si>
  <si>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</si>
  <si>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</si>
  <si>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</si>
  <si>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</si>
  <si>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</si>
  <si>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</si>
  <si>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</si>
  <si>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</si>
  <si>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</si>
  <si>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</si>
  <si>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</si>
  <si>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</si>
  <si>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</si>
  <si>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</si>
  <si>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</si>
  <si>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</si>
  <si>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</si>
  <si>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</si>
  <si>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</si>
  <si>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</si>
  <si>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</si>
  <si>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</si>
  <si>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</si>
  <si>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</si>
  <si>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</si>
  <si>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</si>
  <si>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</si>
  <si>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</si>
  <si>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</si>
  <si>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</si>
  <si>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</si>
  <si>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</si>
  <si>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</si>
  <si>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</si>
  <si>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</si>
  <si>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</si>
  <si>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</si>
  <si>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</si>
  <si>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</si>
  <si>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</si>
  <si>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</si>
  <si>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</si>
  <si>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</si>
  <si>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</si>
  <si>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</si>
  <si>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</si>
  <si>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</si>
  <si>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</si>
  <si>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</si>
  <si>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</si>
  <si>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</si>
  <si>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</si>
  <si>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</si>
  <si>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</si>
  <si>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</si>
  <si>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</si>
  <si>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</si>
  <si>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</si>
  <si>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</si>
  <si>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</si>
  <si>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</si>
  <si>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</si>
  <si>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</si>
  <si>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</si>
  <si>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</si>
  <si>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</si>
  <si>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</si>
  <si>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</si>
  <si>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</si>
  <si>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</si>
  <si>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</si>
  <si>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</si>
  <si>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</si>
  <si>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</si>
  <si>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</si>
  <si>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</si>
  <si>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</si>
  <si>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</si>
  <si>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</si>
  <si>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</si>
  <si>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</si>
  <si>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</si>
  <si>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</si>
  <si>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</si>
  <si>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</si>
  <si>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</si>
  <si>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</si>
  <si>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</si>
  <si>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</si>
  <si>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</si>
  <si>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</si>
  <si>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</si>
  <si>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</si>
  <si>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</si>
  <si>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</si>
  <si>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</si>
  <si>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</si>
  <si>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</si>
  <si>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</si>
  <si>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</si>
  <si>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</si>
  <si>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</si>
  <si>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</si>
  <si>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</si>
  <si>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</si>
  <si>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</si>
  <si>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</si>
  <si>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</si>
  <si>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</si>
  <si>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</si>
  <si>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</si>
  <si>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</si>
  <si>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</si>
  <si>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</si>
  <si>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</si>
  <si>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</si>
  <si>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</si>
  <si>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</si>
  <si>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</si>
  <si>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</si>
  <si>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</si>
  <si>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</si>
  <si>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</si>
  <si>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</si>
  <si>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</si>
  <si>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</si>
  <si>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</si>
  <si>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</si>
  <si>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</si>
  <si>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</si>
  <si>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</si>
  <si>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</si>
  <si>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</si>
  <si>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</si>
  <si>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</si>
  <si>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</si>
  <si>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</si>
  <si>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</si>
  <si>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</si>
  <si>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</si>
  <si>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</si>
  <si>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</si>
  <si>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</si>
  <si>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</si>
  <si>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</si>
  <si>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</si>
  <si>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</si>
  <si>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</si>
  <si>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</si>
  <si>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</si>
  <si>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</si>
  <si>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</si>
  <si>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</si>
  <si>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</si>
  <si>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</si>
  <si>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</si>
  <si>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</si>
  <si>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</si>
  <si>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</si>
  <si>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</si>
  <si>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</si>
  <si>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</si>
  <si>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</si>
  <si>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</si>
  <si>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</si>
  <si>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</si>
  <si>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</si>
  <si>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</si>
  <si>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</si>
  <si>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</si>
  <si>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</si>
  <si>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</si>
  <si>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</si>
  <si>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</si>
  <si>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</si>
  <si>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</si>
  <si>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</si>
  <si>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</si>
  <si>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</si>
  <si>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</si>
  <si>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</si>
  <si>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</si>
  <si>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</si>
  <si>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</si>
  <si>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</si>
  <si>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</si>
  <si>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</si>
  <si>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</si>
  <si>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</si>
  <si>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</si>
  <si>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</si>
  <si>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</si>
  <si>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</si>
  <si>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</si>
  <si>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</si>
  <si>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</si>
  <si>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</si>
  <si>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</si>
  <si>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</si>
  <si>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</si>
  <si>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</si>
  <si>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</si>
  <si>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</si>
  <si>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</si>
  <si>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</si>
  <si>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</si>
  <si>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</si>
  <si>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</si>
  <si>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</si>
  <si>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</si>
  <si>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</si>
  <si>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</si>
  <si>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</si>
  <si>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</si>
  <si>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</si>
  <si>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</si>
  <si>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</si>
  <si>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</si>
  <si>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</si>
  <si>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</si>
  <si>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</si>
  <si>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</si>
  <si>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</si>
  <si>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</si>
  <si>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</si>
  <si>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</si>
  <si>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</si>
  <si>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</si>
  <si>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</si>
  <si>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</si>
  <si>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</si>
  <si>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</si>
  <si>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</si>
  <si>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</si>
  <si>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</si>
  <si>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</si>
  <si>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</si>
  <si>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</si>
  <si>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</si>
  <si>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</si>
  <si>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</si>
  <si>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</si>
  <si>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</si>
  <si>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</si>
  <si>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</si>
  <si>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</si>
  <si>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</si>
  <si>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</si>
  <si>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</si>
  <si>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</si>
  <si>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</si>
  <si>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</si>
  <si>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</si>
  <si>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</si>
  <si>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</si>
  <si>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</si>
  <si>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</si>
  <si>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</si>
  <si>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</si>
  <si>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</si>
  <si>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</si>
  <si>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</si>
  <si>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</si>
  <si>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</si>
  <si>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</si>
  <si>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</si>
  <si>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</si>
  <si>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</si>
  <si>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</si>
  <si>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</si>
  <si>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</si>
  <si>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</si>
  <si>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</si>
  <si>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</si>
  <si>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</si>
  <si>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</si>
  <si>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</si>
  <si>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</si>
  <si>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</si>
  <si>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</si>
  <si>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</si>
  <si>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</si>
  <si>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</si>
  <si>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</si>
  <si>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</si>
  <si>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</si>
  <si>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</si>
  <si>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</si>
  <si>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</si>
  <si>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</si>
  <si>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</si>
  <si>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</si>
  <si>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</si>
  <si>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</si>
  <si>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</si>
  <si>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</si>
  <si>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</si>
  <si>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</si>
  <si>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</si>
  <si>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</si>
  <si>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</si>
  <si>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</si>
  <si>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</si>
  <si>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</si>
  <si>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</si>
  <si>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</si>
  <si>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</si>
  <si>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</si>
  <si>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</si>
  <si>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</si>
  <si>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</si>
  <si>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</si>
  <si>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</si>
  <si>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</si>
  <si>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</si>
  <si>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</si>
  <si>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</si>
  <si>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</si>
  <si>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</si>
  <si>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</si>
  <si>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</si>
  <si>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</si>
  <si>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</si>
  <si>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</si>
  <si>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</si>
  <si>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</si>
  <si>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</si>
  <si>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</si>
  <si>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</si>
  <si>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</si>
  <si>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</si>
  <si>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</si>
  <si>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</si>
  <si>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</si>
  <si>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</si>
  <si>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</si>
  <si>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</si>
  <si>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</si>
  <si>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</si>
  <si>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</si>
  <si>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</si>
  <si>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</si>
  <si>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</si>
  <si>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</si>
  <si>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</si>
  <si>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</si>
  <si>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</si>
  <si>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</si>
  <si>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</si>
  <si>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</si>
  <si>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</si>
  <si>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</si>
  <si>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</si>
  <si>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</si>
  <si>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</si>
  <si>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</si>
  <si>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</si>
  <si>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</si>
  <si>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</si>
  <si>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</si>
  <si>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</si>
  <si>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</si>
  <si>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</si>
  <si>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</si>
  <si>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</si>
  <si>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</si>
  <si>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</si>
  <si>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</si>
  <si>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</si>
  <si>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</si>
  <si>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</si>
  <si>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</si>
  <si>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</si>
  <si>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</si>
  <si>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</si>
  <si>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</si>
  <si>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</si>
  <si>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</si>
  <si>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</si>
  <si>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</si>
  <si>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</si>
  <si>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</si>
  <si>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</si>
  <si>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</si>
  <si>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</si>
  <si>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</si>
  <si>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</si>
  <si>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</si>
  <si>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</si>
  <si>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</si>
  <si>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</si>
  <si>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</si>
  <si>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</si>
  <si>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</si>
  <si>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</si>
  <si>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</si>
  <si>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</si>
  <si>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</si>
  <si>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</si>
  <si>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</si>
  <si>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</si>
  <si>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</si>
  <si>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</si>
  <si>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</si>
  <si>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</si>
  <si>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</si>
  <si>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</si>
  <si>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</si>
  <si>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</si>
  <si>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</si>
  <si>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</si>
  <si>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</si>
  <si>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</si>
  <si>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</si>
  <si>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</si>
  <si>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</si>
  <si>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</si>
  <si>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</si>
  <si>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</si>
  <si>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</si>
  <si>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</si>
  <si>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</si>
  <si>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</si>
  <si>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</si>
  <si>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</si>
  <si>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</si>
  <si>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</si>
  <si>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</si>
  <si>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</si>
  <si>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</si>
  <si>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</si>
  <si>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</si>
  <si>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</si>
  <si>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</si>
  <si>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</si>
  <si>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</si>
  <si>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</si>
  <si>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</si>
  <si>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</si>
  <si>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</si>
  <si>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</si>
  <si>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</si>
  <si>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</si>
  <si>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</si>
  <si>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</si>
  <si>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</si>
  <si>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</si>
  <si>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</si>
  <si>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</si>
  <si>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</si>
  <si>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</si>
  <si>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</si>
  <si>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</si>
  <si>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</si>
  <si>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</si>
  <si>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</si>
  <si>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</si>
  <si>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</si>
  <si>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</si>
  <si>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</si>
  <si>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</si>
  <si>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</si>
  <si>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</si>
  <si>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</si>
  <si>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</si>
  <si>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</si>
  <si>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</si>
  <si>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</si>
  <si>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</si>
  <si>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</si>
  <si>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</si>
  <si>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</si>
  <si>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</si>
  <si>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</si>
  <si>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</si>
  <si>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</si>
  <si>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</si>
  <si>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</si>
  <si>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</si>
  <si>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</si>
  <si>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</si>
  <si>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</si>
  <si>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</si>
  <si>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</si>
  <si>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</si>
  <si>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</si>
  <si>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</si>
  <si>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</si>
  <si>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</si>
  <si>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</si>
  <si>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</si>
  <si>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</si>
  <si>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</si>
  <si>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</si>
  <si>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</si>
  <si>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</si>
  <si>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</si>
  <si>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</si>
  <si>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</si>
  <si>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</si>
  <si>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</si>
  <si>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</si>
  <si>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</si>
  <si>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</si>
  <si>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</si>
  <si>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</si>
  <si>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</si>
  <si>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</si>
  <si>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</si>
  <si>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</si>
  <si>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</si>
  <si>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</si>
  <si>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</si>
  <si>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</si>
  <si>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</si>
  <si>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</si>
  <si>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</si>
  <si>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</si>
  <si>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</si>
  <si>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</si>
  <si>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</si>
  <si>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</si>
  <si>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</si>
  <si>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</si>
  <si>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</si>
  <si>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</si>
  <si>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</si>
  <si>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</si>
  <si>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</si>
  <si>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</si>
  <si>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</si>
  <si>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</si>
  <si>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</si>
  <si>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</si>
  <si>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</si>
  <si>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</si>
  <si>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</si>
  <si>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</si>
  <si>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</si>
  <si>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</si>
  <si>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</si>
  <si>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</si>
  <si>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</si>
  <si>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</si>
  <si>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</si>
  <si>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</si>
  <si>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</si>
  <si>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</si>
  <si>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</si>
  <si>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</si>
  <si>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</si>
  <si>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</si>
  <si>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</si>
  <si>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</si>
  <si>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</si>
  <si>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</si>
  <si>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</si>
  <si>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</si>
  <si>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</si>
  <si>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</si>
  <si>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</si>
  <si>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</si>
  <si>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</si>
  <si>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</si>
  <si>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</si>
  <si>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</si>
  <si>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</si>
  <si>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</si>
  <si>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</si>
  <si>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</si>
  <si>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</si>
  <si>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</si>
  <si>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</si>
  <si>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</si>
  <si>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</si>
  <si>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</si>
  <si>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</si>
  <si>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</si>
  <si>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</si>
  <si>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</si>
  <si>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</si>
  <si>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</si>
  <si>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</si>
  <si>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</si>
  <si>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</si>
  <si>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</si>
  <si>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</si>
  <si>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</si>
  <si>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</si>
  <si>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</si>
  <si>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</si>
  <si>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</si>
  <si>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</si>
  <si>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</si>
  <si>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</si>
  <si>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</si>
  <si>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</si>
  <si>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</si>
  <si>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</si>
  <si>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</si>
  <si>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</si>
  <si>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</si>
  <si>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</si>
  <si>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</si>
  <si>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</si>
  <si>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</si>
  <si>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</si>
  <si>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</si>
  <si>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</si>
  <si>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</si>
  <si>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</si>
  <si>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</si>
  <si>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</si>
  <si>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</si>
  <si>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</si>
  <si>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</si>
  <si>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</si>
  <si>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</si>
  <si>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</si>
  <si>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</si>
  <si>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</si>
  <si>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</si>
  <si>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</si>
  <si>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</si>
  <si>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</si>
  <si>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</si>
  <si>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</si>
  <si>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</si>
  <si>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</si>
  <si>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</si>
  <si>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</si>
  <si>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</si>
  <si>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</si>
  <si>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</si>
  <si>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</si>
  <si>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</si>
  <si>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</si>
  <si>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</si>
  <si>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</si>
  <si>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</si>
  <si>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</si>
  <si>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</si>
  <si>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</si>
  <si>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</si>
  <si>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</si>
  <si>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</si>
  <si>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</si>
  <si>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</si>
  <si>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</si>
  <si>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</si>
  <si>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</si>
  <si>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</si>
  <si>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</si>
  <si>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</si>
  <si>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</si>
  <si>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</si>
  <si>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</si>
  <si>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</si>
  <si>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</si>
  <si>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</si>
  <si>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</si>
  <si>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</si>
  <si>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</si>
  <si>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</si>
  <si>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</si>
  <si>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</si>
  <si>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</si>
  <si>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</si>
  <si>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</si>
  <si>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</si>
  <si>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</si>
  <si>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</si>
  <si>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</si>
  <si>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</si>
  <si>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</si>
  <si>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</si>
  <si>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</si>
  <si>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</si>
  <si>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</si>
  <si>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</si>
  <si>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</si>
  <si>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</si>
  <si>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</si>
  <si>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</si>
  <si>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</si>
  <si>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</si>
  <si>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</si>
  <si>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</si>
  <si>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</si>
  <si>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</si>
  <si>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</si>
  <si>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</si>
  <si>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</si>
  <si>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</si>
  <si>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</si>
  <si>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</si>
  <si>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</si>
  <si>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</si>
  <si>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</si>
  <si>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</si>
  <si>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</si>
  <si>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</si>
  <si>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</si>
  <si>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</si>
  <si>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</si>
  <si>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</si>
  <si>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</si>
  <si>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</si>
  <si>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</si>
  <si>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</si>
  <si>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</si>
  <si>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</si>
  <si>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</si>
  <si>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</si>
  <si>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</si>
  <si>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</si>
  <si>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</si>
  <si>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</si>
  <si>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</si>
  <si>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</si>
  <si>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</si>
  <si>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</si>
  <si>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</si>
  <si>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</si>
  <si>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</si>
  <si>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</si>
  <si>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</si>
  <si>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</si>
  <si>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</si>
  <si>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</si>
  <si>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</si>
  <si>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</si>
  <si>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</si>
  <si>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</si>
  <si>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</si>
  <si>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</si>
  <si>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</si>
  <si>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</si>
  <si>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</si>
  <si>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</si>
  <si>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</si>
  <si>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</si>
  <si>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</si>
  <si>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</si>
  <si>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</si>
  <si>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</si>
  <si>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</si>
  <si>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</si>
  <si>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</si>
  <si>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</si>
  <si>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</si>
  <si>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</si>
  <si>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</si>
  <si>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</si>
  <si>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</si>
  <si>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</si>
  <si>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</si>
  <si>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</si>
  <si>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</si>
  <si>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</si>
  <si>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</si>
  <si>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</si>
  <si>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</si>
  <si>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</si>
  <si>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</si>
  <si>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</si>
  <si>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</si>
  <si>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</si>
  <si>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</si>
  <si>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</si>
  <si>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</si>
  <si>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</si>
  <si>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</si>
  <si>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</si>
  <si>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</si>
  <si>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</si>
  <si>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</si>
  <si>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</si>
  <si>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</si>
  <si>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</si>
  <si>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</si>
  <si>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</si>
  <si>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</si>
  <si>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</si>
  <si>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</si>
  <si>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</si>
  <si>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</si>
  <si>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</si>
  <si>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</si>
  <si>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</si>
  <si>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</si>
  <si>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</si>
  <si>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</si>
  <si>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</si>
  <si>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</si>
  <si>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</si>
  <si>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</si>
  <si>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</si>
  <si>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</si>
  <si>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</si>
  <si>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</si>
  <si>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</si>
  <si>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</si>
  <si>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</si>
  <si>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</si>
  <si>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</si>
  <si>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</si>
  <si>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</si>
  <si>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</si>
  <si>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</si>
  <si>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</si>
  <si>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</si>
  <si>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</si>
  <si>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</si>
  <si>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</si>
  <si>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</si>
  <si>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</si>
  <si>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</si>
  <si>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</si>
  <si>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</si>
  <si>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</si>
  <si>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</si>
  <si>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</si>
  <si>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</si>
  <si>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</si>
  <si>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</si>
  <si>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</si>
  <si>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</si>
  <si>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</si>
  <si>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</si>
  <si>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</si>
  <si>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</si>
  <si>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</si>
  <si>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</si>
  <si>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</si>
  <si>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</si>
  <si>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</si>
  <si>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</si>
  <si>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</si>
  <si>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</si>
  <si>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</si>
  <si>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</si>
  <si>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</si>
  <si>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</si>
  <si>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</si>
  <si>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</si>
  <si>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</si>
  <si>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</si>
  <si>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</si>
  <si>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</si>
  <si>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</si>
  <si>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</si>
  <si>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</si>
  <si>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</si>
  <si>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</si>
  <si>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</si>
  <si>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</si>
  <si>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</si>
  <si>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</si>
  <si>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</si>
  <si>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</si>
  <si>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</si>
  <si>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</si>
  <si>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</si>
  <si>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</si>
  <si>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</si>
  <si>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</si>
  <si>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</si>
  <si>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</si>
  <si>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</si>
  <si>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</si>
  <si>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</si>
  <si>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</si>
  <si>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</si>
  <si>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</si>
  <si>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</si>
  <si>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</si>
  <si>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</si>
  <si>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</si>
  <si>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</si>
  <si>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</si>
  <si>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</si>
  <si>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</si>
  <si>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</si>
  <si>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</si>
  <si>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</si>
  <si>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</si>
  <si>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</si>
  <si>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</si>
  <si>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</si>
  <si>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</si>
  <si>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</si>
  <si>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</si>
  <si>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</si>
  <si>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</si>
  <si>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</si>
  <si>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</si>
  <si>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</si>
  <si>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</si>
  <si>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</si>
  <si>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</si>
  <si>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</si>
  <si>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</si>
  <si>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</si>
  <si>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</si>
  <si>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</si>
  <si>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</si>
  <si>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</si>
  <si>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</si>
  <si>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</si>
  <si>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</si>
  <si>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</si>
  <si>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</si>
  <si>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</si>
  <si>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</si>
  <si>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</si>
  <si>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</si>
  <si>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</si>
  <si>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</si>
  <si>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</si>
  <si>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</si>
  <si>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</si>
  <si>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</si>
  <si>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</si>
  <si>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</si>
  <si>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</si>
  <si>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</si>
  <si>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</si>
  <si>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</si>
  <si>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</si>
  <si>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</si>
  <si>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</si>
  <si>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</si>
  <si>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</si>
  <si>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</si>
  <si>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</si>
  <si>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</si>
  <si>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</si>
  <si>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</si>
  <si>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</si>
  <si>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</si>
  <si>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</si>
  <si>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</si>
  <si>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</si>
  <si>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</si>
  <si>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</si>
  <si>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</si>
  <si>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</si>
  <si>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</si>
  <si>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</si>
  <si>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</si>
  <si>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</si>
  <si>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</si>
  <si>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</si>
  <si>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</si>
  <si>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</si>
  <si>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</si>
  <si>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</si>
  <si>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</si>
  <si>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</si>
  <si>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</si>
  <si>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</si>
  <si>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</si>
  <si>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</si>
  <si>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</si>
  <si>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</si>
  <si>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</si>
  <si>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</si>
  <si>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</si>
  <si>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</si>
  <si>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</si>
  <si>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</si>
  <si>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</si>
  <si>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</si>
  <si>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</si>
  <si>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</si>
  <si>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</si>
  <si>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</si>
  <si>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</si>
  <si>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</si>
  <si>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</si>
  <si>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</si>
  <si>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</si>
  <si>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</si>
  <si>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</si>
  <si>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</si>
  <si>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</si>
  <si>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</si>
  <si>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</si>
  <si>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</si>
  <si>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</si>
  <si>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</si>
  <si>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</si>
  <si>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</si>
  <si>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</si>
  <si>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</si>
  <si>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</si>
  <si>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</si>
  <si>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</si>
  <si>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</si>
  <si>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</si>
  <si>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</si>
  <si>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</si>
  <si>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</si>
  <si>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</si>
  <si>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</si>
  <si>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</si>
  <si>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</si>
  <si>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</si>
  <si>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</si>
  <si>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</si>
  <si>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</si>
  <si>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</si>
  <si>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</si>
  <si>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</si>
  <si>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</si>
  <si>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</si>
  <si>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</si>
  <si>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</si>
  <si>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</si>
  <si>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</si>
  <si>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</si>
  <si>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</si>
  <si>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</si>
  <si>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</si>
  <si>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</si>
  <si>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</si>
  <si>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</si>
  <si>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</si>
  <si>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</si>
  <si>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</si>
  <si>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</si>
  <si>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</si>
  <si>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</si>
  <si>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</si>
  <si>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</si>
  <si>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</si>
  <si>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</si>
  <si>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</si>
  <si>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</si>
  <si>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</si>
  <si>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</si>
  <si>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</si>
  <si>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</si>
  <si>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</si>
  <si>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</si>
  <si>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</si>
  <si>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</si>
  <si>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</si>
  <si>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</si>
  <si>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</si>
  <si>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</si>
  <si>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</si>
  <si>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</si>
  <si>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</si>
  <si>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</si>
  <si>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</si>
  <si>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</si>
  <si>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</si>
  <si>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</si>
  <si>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</si>
  <si>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</si>
  <si>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</si>
  <si>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</si>
  <si>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</si>
  <si>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</si>
  <si>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</si>
  <si>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</si>
  <si>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</si>
  <si>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</si>
  <si>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</si>
  <si>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</si>
  <si>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</si>
  <si>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</si>
  <si>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</si>
  <si>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</si>
  <si>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</si>
  <si>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</si>
  <si>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</si>
  <si>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</si>
  <si>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</si>
  <si>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</si>
  <si>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</si>
  <si>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</si>
  <si>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</si>
  <si>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</si>
  <si>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</si>
  <si>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</si>
  <si>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</si>
  <si>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</si>
  <si>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</si>
  <si>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</si>
  <si>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</si>
  <si>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</si>
  <si>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</si>
  <si>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</si>
  <si>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</si>
  <si>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</si>
  <si>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</si>
  <si>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</si>
  <si>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</si>
  <si>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</si>
  <si>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</si>
  <si>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</si>
  <si>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</si>
  <si>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</si>
  <si>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</si>
  <si>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</si>
  <si>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</si>
  <si>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</si>
  <si>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</si>
  <si>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</si>
  <si>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</si>
  <si>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</si>
  <si>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</si>
  <si>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</si>
  <si>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</si>
  <si>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</si>
  <si>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</si>
  <si>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</si>
  <si>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</si>
  <si>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</si>
  <si>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</si>
  <si>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</si>
  <si>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</si>
  <si>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</si>
  <si>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</si>
  <si>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</si>
  <si>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</si>
  <si>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</si>
  <si>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</si>
  <si>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</si>
  <si>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</si>
  <si>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</si>
  <si>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</si>
  <si>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</si>
  <si>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</si>
  <si>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</si>
  <si>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</si>
  <si>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</si>
  <si>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</si>
  <si>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</si>
  <si>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</si>
  <si>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</si>
  <si>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</si>
  <si>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</si>
  <si>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</si>
  <si>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</si>
  <si>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</si>
  <si>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</si>
  <si>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</si>
  <si>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</si>
  <si>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</si>
  <si>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</si>
  <si>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</si>
  <si>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</si>
  <si>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</si>
  <si>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</si>
  <si>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</si>
  <si>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</si>
  <si>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</si>
  <si>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</si>
  <si>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</si>
  <si>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</si>
  <si>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</si>
  <si>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</si>
  <si>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</si>
  <si>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</si>
  <si>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</si>
  <si>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</si>
  <si>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</si>
  <si>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</si>
  <si>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</si>
  <si>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</si>
  <si>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</si>
  <si>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</si>
  <si>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</si>
  <si>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</si>
  <si>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</si>
  <si>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</si>
  <si>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</si>
  <si>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</si>
  <si>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</si>
  <si>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</si>
  <si>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</si>
  <si>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</si>
  <si>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</si>
  <si>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</si>
  <si>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</si>
  <si>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</si>
  <si>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</si>
  <si>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</si>
  <si>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</si>
  <si>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</si>
  <si>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</si>
  <si>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</si>
  <si>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</si>
  <si>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</si>
  <si>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</si>
  <si>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</si>
  <si>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</si>
  <si>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</si>
  <si>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</si>
  <si>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</si>
  <si>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</si>
  <si>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</si>
  <si>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</si>
  <si>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</si>
  <si>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</si>
  <si>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</si>
  <si>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</si>
  <si>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</si>
  <si>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</si>
  <si>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</si>
  <si>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</si>
  <si>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</si>
  <si>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</si>
  <si>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</si>
  <si>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</si>
  <si>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</si>
  <si>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</si>
  <si>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</si>
  <si>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</si>
  <si>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</si>
  <si>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</si>
  <si>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</si>
  <si>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</si>
  <si>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</si>
  <si>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</si>
  <si>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</si>
  <si>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</si>
  <si>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</si>
  <si>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</si>
  <si>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</si>
  <si>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</si>
  <si>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</si>
  <si>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</si>
  <si>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</si>
  <si>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</si>
  <si>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</si>
  <si>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</si>
  <si>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</si>
  <si>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</si>
  <si>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</si>
  <si>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</si>
  <si>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</si>
  <si>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</si>
  <si>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</si>
  <si>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</si>
  <si>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</si>
  <si>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</si>
  <si>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</si>
  <si>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</si>
  <si>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</si>
  <si>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</si>
  <si>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</si>
  <si>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</si>
  <si>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</si>
  <si>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</si>
  <si>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</si>
  <si>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</si>
  <si>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</si>
  <si>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</si>
  <si>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</si>
  <si>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</si>
  <si>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</si>
  <si>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</si>
  <si>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</si>
  <si>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</si>
  <si>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</si>
  <si>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</si>
  <si>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</si>
  <si>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</si>
  <si>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</si>
  <si>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</si>
  <si>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</si>
  <si>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</si>
  <si>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</si>
  <si>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</si>
  <si>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</si>
  <si>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</si>
  <si>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</si>
  <si>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</si>
  <si>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</si>
  <si>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</si>
  <si>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</si>
  <si>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</si>
  <si>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</si>
  <si>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</si>
  <si>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</si>
  <si>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</si>
  <si>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</si>
  <si>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</si>
  <si>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</si>
  <si>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</si>
  <si>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</si>
  <si>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</si>
  <si>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</si>
  <si>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</si>
  <si>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</si>
  <si>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</si>
  <si>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</si>
  <si>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</si>
  <si>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</si>
  <si>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</si>
  <si>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</si>
  <si>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</si>
  <si>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</si>
  <si>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</si>
  <si>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</si>
  <si>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</si>
  <si>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</si>
  <si>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</si>
  <si>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</si>
  <si>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</si>
  <si>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</si>
  <si>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</si>
  <si>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</si>
  <si>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</si>
  <si>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</si>
  <si>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</si>
  <si>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</si>
  <si>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</si>
  <si>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</si>
  <si>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</si>
  <si>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</si>
  <si>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</si>
  <si>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</si>
  <si>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</si>
  <si>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</si>
  <si>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</si>
  <si>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</si>
  <si>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</si>
  <si>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</si>
  <si>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</si>
  <si>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</si>
  <si>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</si>
  <si>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</si>
  <si>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</si>
  <si>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</si>
  <si>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</si>
  <si>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</si>
  <si>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</si>
  <si>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</si>
  <si>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</si>
  <si>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</si>
  <si>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</si>
  <si>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</si>
  <si>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</si>
  <si>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</si>
  <si>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</si>
  <si>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</si>
  <si>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</si>
  <si>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</si>
  <si>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</si>
  <si>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</si>
  <si>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</si>
  <si>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</si>
  <si>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</si>
  <si>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</si>
  <si>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</si>
  <si>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</si>
  <si>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</si>
  <si>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</si>
  <si>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</si>
  <si>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</si>
  <si>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</si>
  <si>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</si>
  <si>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</si>
  <si>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</si>
  <si>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</si>
  <si>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</si>
  <si>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</si>
  <si>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</si>
  <si>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</si>
  <si>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</si>
  <si>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</si>
  <si>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</si>
  <si>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</si>
  <si>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</si>
  <si>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</si>
  <si>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</si>
  <si>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</si>
  <si>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</si>
  <si>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</si>
  <si>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</si>
  <si>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</si>
  <si>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</si>
  <si>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</si>
  <si>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</si>
  <si>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</si>
  <si>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</si>
  <si>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</si>
  <si>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</si>
  <si>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</si>
  <si>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</si>
  <si>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</si>
  <si>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</si>
  <si>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</si>
  <si>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</si>
  <si>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</si>
  <si>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</si>
  <si>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</si>
  <si>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</si>
  <si>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</si>
  <si>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</si>
  <si>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</si>
  <si>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</si>
  <si>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</si>
  <si>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</si>
  <si>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</si>
  <si>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</si>
  <si>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</si>
  <si>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</si>
  <si>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</si>
  <si>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</si>
  <si>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</si>
  <si>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</si>
  <si>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</si>
  <si>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</si>
  <si>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</si>
  <si>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</si>
  <si>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</si>
  <si>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</si>
  <si>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</si>
  <si>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</si>
  <si>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</si>
  <si>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</si>
  <si>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</si>
  <si>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</si>
  <si>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</si>
  <si>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</si>
  <si>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</si>
  <si>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</si>
  <si>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</si>
  <si>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</si>
  <si>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</si>
  <si>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</si>
  <si>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</si>
  <si>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</si>
  <si>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</si>
  <si>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</si>
  <si>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</si>
  <si>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</si>
  <si>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</si>
  <si>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</si>
  <si>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</si>
  <si>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</si>
  <si>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</si>
  <si>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</si>
  <si>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</si>
  <si>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</si>
  <si>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</si>
  <si>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</si>
  <si>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</si>
  <si>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</si>
  <si>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</si>
  <si>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</si>
  <si>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</si>
  <si>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</si>
  <si>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</si>
  <si>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</si>
  <si>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</si>
  <si>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</si>
  <si>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</si>
  <si>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</si>
  <si>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</si>
  <si>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</si>
  <si>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</si>
  <si>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</si>
  <si>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</si>
  <si>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</si>
  <si>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</si>
  <si>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</si>
  <si>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</si>
  <si>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</si>
  <si>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</si>
  <si>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</si>
  <si>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</si>
  <si>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</si>
  <si>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</si>
  <si>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</si>
  <si>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</si>
  <si>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</si>
  <si>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</si>
  <si>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</si>
  <si>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</si>
  <si>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</si>
  <si>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</si>
  <si>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</si>
  <si>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</si>
  <si>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</si>
  <si>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</si>
  <si>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</si>
  <si>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</si>
  <si>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</si>
  <si>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</si>
  <si>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</si>
  <si>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</si>
  <si>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</si>
  <si>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</si>
  <si>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</si>
  <si>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</si>
  <si>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</si>
  <si>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</si>
  <si>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</si>
  <si>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</si>
  <si>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</si>
  <si>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</si>
  <si>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</si>
  <si>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</si>
  <si>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</si>
  <si>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</si>
  <si>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</si>
  <si>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</si>
  <si>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</si>
  <si>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</si>
  <si>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</si>
  <si>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</si>
  <si>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</si>
  <si>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</si>
  <si>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</si>
  <si>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</si>
  <si>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</si>
  <si>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</si>
  <si>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</si>
  <si>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</si>
  <si>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</si>
  <si>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</si>
  <si>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</si>
  <si>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</si>
  <si>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</si>
  <si>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</si>
  <si>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</si>
  <si>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</si>
  <si>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</si>
  <si>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</si>
  <si>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</si>
  <si>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</si>
  <si>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</si>
  <si>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</si>
  <si>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</si>
  <si>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</si>
  <si>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</si>
  <si>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</si>
  <si>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</si>
  <si>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</si>
  <si>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</si>
  <si>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</si>
  <si>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</si>
  <si>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</si>
  <si>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</si>
  <si>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</si>
  <si>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</si>
  <si>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</si>
  <si>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</si>
  <si>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</si>
  <si>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</si>
  <si>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</si>
  <si>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</si>
  <si>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</si>
  <si>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</si>
  <si>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</si>
  <si>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</si>
  <si>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</si>
  <si>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</si>
  <si>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</si>
  <si>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</si>
  <si>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</si>
  <si>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</si>
  <si>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</si>
  <si>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</si>
  <si>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</si>
  <si>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</si>
  <si>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</si>
  <si>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</si>
  <si>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</si>
  <si>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</si>
  <si>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</si>
  <si>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</si>
  <si>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</si>
  <si>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</si>
  <si>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</si>
  <si>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</si>
  <si>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</si>
  <si>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</si>
  <si>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</si>
  <si>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</si>
  <si>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</si>
  <si>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</si>
  <si>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</si>
  <si>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</si>
  <si>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</si>
  <si>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</si>
  <si>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</si>
  <si>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</si>
  <si>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</si>
  <si>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</si>
  <si>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</si>
  <si>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</si>
  <si>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</si>
  <si>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</si>
  <si>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</si>
  <si>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</si>
  <si>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</si>
  <si>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</si>
  <si>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</si>
  <si>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</si>
  <si>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</si>
  <si>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</si>
  <si>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</si>
  <si>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</si>
  <si>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</si>
  <si>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</si>
  <si>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</si>
  <si>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</si>
  <si>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</si>
  <si>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</si>
  <si>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</si>
  <si>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</si>
  <si>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</si>
  <si>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</si>
  <si>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</si>
  <si>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</si>
  <si>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</si>
  <si>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</si>
  <si>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</si>
  <si>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</si>
  <si>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</si>
  <si>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</si>
  <si>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</si>
  <si>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</si>
  <si>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</si>
  <si>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</si>
  <si>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</si>
  <si>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</si>
  <si>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</si>
  <si>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</si>
  <si>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</si>
  <si>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</si>
  <si>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</si>
  <si>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</si>
  <si>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</si>
  <si>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</si>
  <si>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</si>
  <si>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</si>
  <si>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</si>
  <si>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</si>
  <si>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</si>
  <si>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</si>
  <si>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</si>
  <si>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</si>
  <si>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</si>
  <si>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</si>
  <si>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</si>
  <si>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</si>
  <si>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</si>
  <si>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</si>
  <si>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</si>
  <si>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</si>
  <si>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</si>
  <si>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</si>
  <si>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</si>
  <si>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</si>
  <si>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</si>
  <si>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</si>
  <si>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</si>
  <si>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</si>
  <si>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</si>
  <si>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</si>
  <si>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</si>
  <si>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</si>
  <si>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</si>
  <si>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</si>
  <si>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</si>
  <si>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</si>
  <si>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</si>
  <si>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</si>
  <si>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</si>
  <si>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</si>
  <si>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</si>
  <si>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</si>
  <si>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</si>
  <si>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</si>
  <si>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</si>
  <si>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</si>
  <si>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</si>
  <si>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</si>
  <si>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</si>
  <si>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</si>
  <si>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</si>
  <si>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</si>
  <si>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</si>
  <si>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</si>
  <si>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</si>
  <si>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</si>
  <si>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</si>
  <si>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</si>
  <si>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</si>
  <si>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</si>
  <si>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</si>
  <si>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</si>
  <si>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</si>
  <si>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</si>
  <si>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</si>
  <si>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</si>
  <si>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</si>
  <si>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</si>
  <si>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</si>
  <si>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</si>
  <si>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</si>
  <si>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</si>
  <si>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</si>
  <si>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</si>
  <si>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</si>
  <si>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</si>
  <si>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</si>
  <si>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</si>
  <si>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</si>
  <si>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</si>
  <si>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</si>
  <si>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</si>
  <si>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</si>
  <si>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</si>
  <si>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</si>
  <si>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</si>
  <si>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</si>
  <si>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</si>
  <si>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</si>
  <si>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</si>
  <si>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</si>
  <si>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</si>
  <si>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</si>
  <si>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</si>
  <si>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</si>
  <si>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</si>
  <si>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</si>
  <si>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</si>
  <si>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</si>
  <si>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</si>
  <si>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</si>
  <si>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</si>
  <si>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</si>
  <si>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</si>
  <si>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</si>
  <si>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</si>
  <si>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</si>
  <si>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</si>
  <si>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</si>
  <si>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</si>
  <si>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</si>
  <si>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</si>
  <si>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</si>
  <si>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</si>
  <si>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</si>
  <si>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</si>
  <si>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</si>
  <si>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</si>
  <si>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</si>
  <si>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</si>
  <si>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</si>
  <si>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</si>
  <si>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</si>
  <si>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</si>
  <si>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</si>
  <si>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</si>
  <si>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</si>
  <si>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</si>
  <si>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</si>
  <si>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</si>
  <si>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</si>
  <si>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</si>
  <si>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</si>
  <si>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</si>
  <si>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</si>
  <si>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</si>
  <si>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</si>
  <si>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</si>
  <si>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</si>
  <si>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</si>
  <si>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</si>
  <si>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</si>
  <si>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</si>
  <si>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</si>
  <si>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</si>
  <si>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</si>
  <si>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</si>
  <si>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</si>
  <si>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</si>
  <si>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</si>
  <si>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</si>
  <si>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</si>
  <si>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</si>
  <si>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</si>
  <si>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</si>
  <si>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</si>
  <si>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</si>
  <si>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</si>
  <si>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</si>
  <si>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</si>
  <si>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</si>
  <si>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</si>
  <si>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</si>
  <si>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</si>
  <si>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</si>
  <si>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</si>
  <si>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</si>
  <si>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</si>
  <si>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</si>
  <si>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</si>
  <si>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</si>
  <si>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</si>
  <si>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</si>
  <si>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</si>
  <si>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</si>
  <si>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</si>
  <si>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</si>
  <si>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</si>
  <si>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</si>
  <si>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</si>
  <si>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</si>
  <si>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</si>
  <si>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</si>
  <si>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</si>
  <si>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</si>
  <si>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</si>
  <si>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</si>
  <si>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</si>
  <si>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</si>
  <si>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</si>
  <si>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</si>
  <si>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</si>
  <si>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</si>
  <si>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</si>
  <si>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</si>
  <si>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</si>
  <si>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</si>
  <si>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</si>
  <si>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</si>
  <si>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</si>
  <si>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</si>
  <si>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</si>
  <si>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</si>
  <si>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</si>
  <si>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</si>
  <si>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</si>
  <si>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</si>
  <si>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</si>
  <si>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</si>
  <si>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</si>
  <si>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</si>
  <si>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</si>
  <si>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</si>
  <si>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</si>
  <si>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</si>
  <si>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</si>
  <si>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</si>
  <si>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</si>
  <si>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</si>
  <si>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</si>
  <si>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</si>
  <si>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</si>
  <si>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</si>
  <si>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</si>
  <si>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</si>
  <si>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</si>
  <si>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</si>
  <si>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</si>
  <si>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</si>
  <si>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</si>
  <si>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</si>
  <si>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</si>
  <si>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</si>
  <si>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</si>
  <si>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</si>
  <si>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</si>
  <si>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</si>
  <si>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</si>
  <si>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</si>
  <si>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</si>
  <si>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</si>
  <si>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</si>
  <si>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</si>
  <si>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</si>
  <si>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</si>
  <si>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</si>
  <si>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</si>
  <si>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</si>
  <si>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</si>
  <si>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</si>
  <si>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</si>
  <si>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</si>
  <si>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</si>
  <si>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</si>
  <si>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</si>
  <si>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</si>
  <si>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</si>
  <si>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</si>
  <si>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</si>
  <si>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</si>
  <si>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</si>
  <si>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</si>
  <si>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</si>
  <si>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</si>
  <si>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</si>
  <si>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</si>
  <si>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</si>
  <si>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</si>
  <si>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</si>
  <si>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</si>
  <si>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</si>
  <si>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</si>
  <si>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</si>
  <si>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</si>
  <si>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</si>
  <si>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</si>
  <si>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</si>
  <si>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</si>
  <si>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</si>
  <si>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</si>
  <si>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</si>
  <si>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</si>
  <si>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</si>
  <si>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</si>
  <si>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</si>
  <si>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</si>
  <si>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</si>
  <si>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</si>
  <si>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</si>
  <si>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</si>
  <si>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</si>
  <si>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</si>
  <si>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</si>
  <si>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</si>
  <si>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</si>
  <si>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</si>
  <si>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</si>
  <si>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</si>
  <si>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</si>
  <si>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</si>
  <si>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</si>
  <si>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</si>
  <si>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</si>
  <si>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</si>
  <si>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</si>
  <si>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</si>
  <si>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</si>
  <si>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</si>
  <si>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</si>
  <si>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</si>
  <si>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</si>
  <si>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</si>
  <si>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</si>
  <si>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</si>
  <si>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</si>
  <si>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</si>
  <si>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</si>
  <si>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</si>
  <si>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</si>
  <si>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</si>
  <si>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</si>
  <si>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</si>
  <si>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</si>
  <si>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</si>
  <si>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</si>
  <si>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</si>
  <si>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</si>
  <si>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</si>
  <si>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</si>
  <si>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</si>
  <si>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</si>
  <si>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</si>
  <si>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</si>
  <si>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</si>
  <si>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</si>
  <si>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</si>
  <si>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</si>
  <si>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</si>
  <si>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</si>
  <si>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</si>
  <si>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</si>
  <si>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</si>
  <si>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</si>
  <si>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</si>
  <si>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</si>
  <si>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</si>
  <si>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</si>
  <si>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</si>
  <si>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</si>
  <si>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</si>
  <si>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</si>
  <si>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</si>
  <si>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</si>
  <si>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</si>
  <si>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</si>
  <si>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</si>
  <si>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</si>
  <si>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</si>
  <si>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</si>
  <si>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</si>
  <si>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</si>
  <si>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</si>
  <si>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</si>
  <si>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</si>
  <si>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</si>
  <si>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</si>
  <si>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</si>
  <si>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</si>
  <si>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</si>
  <si>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</si>
  <si>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</si>
  <si>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</si>
  <si>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</si>
  <si>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</si>
  <si>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</si>
  <si>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</si>
  <si>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</si>
  <si>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</si>
  <si>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</si>
  <si>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</si>
  <si>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</si>
  <si>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</si>
  <si>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</si>
  <si>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</si>
  <si>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</si>
  <si>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</si>
  <si>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</si>
  <si>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</si>
  <si>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</si>
  <si>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</si>
  <si>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</si>
  <si>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</si>
  <si>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</si>
  <si>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</si>
  <si>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</si>
  <si>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</si>
  <si>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</si>
  <si>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</si>
  <si>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</si>
  <si>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</si>
  <si>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</si>
  <si>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</si>
  <si>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</si>
  <si>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</si>
  <si>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</si>
  <si>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</si>
  <si>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</si>
  <si>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</si>
  <si>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</si>
  <si>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</si>
  <si>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</si>
  <si>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</si>
  <si>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</si>
  <si>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</si>
  <si>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</si>
  <si>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</si>
  <si>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</si>
  <si>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</si>
  <si>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</si>
  <si>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</si>
  <si>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</si>
  <si>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</si>
  <si>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</si>
  <si>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</si>
  <si>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</si>
  <si>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</si>
  <si>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</si>
  <si>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</si>
  <si>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</si>
  <si>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</si>
  <si>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</si>
  <si>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</si>
  <si>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</si>
  <si>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</si>
  <si>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</si>
  <si>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</si>
  <si>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</si>
  <si>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</si>
  <si>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</si>
  <si>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</si>
  <si>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</si>
  <si>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</si>
  <si>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</si>
  <si>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</si>
  <si>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</si>
  <si>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</si>
  <si>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</si>
  <si>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</si>
  <si>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</si>
  <si>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</si>
  <si>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</si>
  <si>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</si>
  <si>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</si>
  <si>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</si>
  <si>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</si>
  <si>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</si>
  <si>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</si>
  <si>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</si>
  <si>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</si>
  <si>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</si>
  <si>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</si>
  <si>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</si>
  <si>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</si>
  <si>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</si>
  <si>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</si>
  <si>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</si>
  <si>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</si>
  <si>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</si>
  <si>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</si>
  <si>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</si>
  <si>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</si>
  <si>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</si>
  <si>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</si>
  <si>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</si>
  <si>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</si>
  <si>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</si>
  <si>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</si>
  <si>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</si>
  <si>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</si>
  <si>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</si>
  <si>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</si>
  <si>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</si>
  <si>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</si>
  <si>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</si>
  <si>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</si>
  <si>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</si>
  <si>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</si>
  <si>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</si>
  <si>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</si>
  <si>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</si>
  <si>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</si>
  <si>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</si>
  <si>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</si>
  <si>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</si>
  <si>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</si>
  <si>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</si>
  <si>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</si>
  <si>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</si>
  <si>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</si>
  <si>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</si>
  <si>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</si>
  <si>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</si>
  <si>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</si>
  <si>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</si>
  <si>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</si>
  <si>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</si>
  <si>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</si>
  <si>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</si>
  <si>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</si>
  <si>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</si>
  <si>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</si>
  <si>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</si>
  <si>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</si>
  <si>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</si>
  <si>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</si>
  <si>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</si>
  <si>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</si>
  <si>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</si>
  <si>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</si>
  <si>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</si>
  <si>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</si>
  <si>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</si>
  <si>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</si>
  <si>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</si>
  <si>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</si>
  <si>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</si>
  <si>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</si>
  <si>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</si>
  <si>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</si>
  <si>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</si>
  <si>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</si>
  <si>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</si>
  <si>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</si>
  <si>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</si>
  <si>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</si>
  <si>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</si>
  <si>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</si>
  <si>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</si>
  <si>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</si>
  <si>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</si>
  <si>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</si>
  <si>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</si>
  <si>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</si>
  <si>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</si>
  <si>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</si>
  <si>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</si>
  <si>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</si>
  <si>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</si>
  <si>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</si>
  <si>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</si>
  <si>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</si>
  <si>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</si>
  <si>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</si>
  <si>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</si>
  <si>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</si>
  <si>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</si>
  <si>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</si>
  <si>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</si>
  <si>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</si>
  <si>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</si>
  <si>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</si>
  <si>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</si>
  <si>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</si>
  <si>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</si>
  <si>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</si>
  <si>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</si>
  <si>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</si>
  <si>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</si>
  <si>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</si>
  <si>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</si>
  <si>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</si>
  <si>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</si>
  <si>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</si>
  <si>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</si>
  <si>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</si>
  <si>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</si>
  <si>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</si>
  <si>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</si>
  <si>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</si>
  <si>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</si>
  <si>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</si>
  <si>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</si>
  <si>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</si>
  <si>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</si>
  <si>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</si>
  <si>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</si>
  <si>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</si>
  <si>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</si>
  <si>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</si>
  <si>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</si>
  <si>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</si>
  <si>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</si>
  <si>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</si>
  <si>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</si>
  <si>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</si>
  <si>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</si>
  <si>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</si>
  <si>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</si>
  <si>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</si>
  <si>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</si>
  <si>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</si>
  <si>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</si>
  <si>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</si>
  <si>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</si>
  <si>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</si>
  <si>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</si>
  <si>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</si>
  <si>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</si>
  <si>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</si>
  <si>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</si>
  <si>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</si>
  <si>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</si>
  <si>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</si>
  <si>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</si>
  <si>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</si>
  <si>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</si>
  <si>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</si>
  <si>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</si>
  <si>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</si>
  <si>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</si>
  <si>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</si>
  <si>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</si>
  <si>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</si>
  <si>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</si>
  <si>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</si>
  <si>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</si>
  <si>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</si>
  <si>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</si>
  <si>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</si>
  <si>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</si>
  <si>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</si>
  <si>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</si>
  <si>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</si>
  <si>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</si>
  <si>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</si>
  <si>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</si>
  <si>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</si>
  <si>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</si>
  <si>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</si>
  <si>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</si>
  <si>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</si>
  <si>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</si>
  <si>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</si>
  <si>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</si>
  <si>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</si>
  <si>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</si>
  <si>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</si>
  <si>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</si>
  <si>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</si>
  <si>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</si>
  <si>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</si>
  <si>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</si>
  <si>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</si>
  <si>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</si>
  <si>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</si>
  <si>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</si>
  <si>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</si>
  <si>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</si>
  <si>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</si>
  <si>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</si>
  <si>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</si>
  <si>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</si>
  <si>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</si>
  <si>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</si>
  <si>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</si>
  <si>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</si>
  <si>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</si>
  <si>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</si>
  <si>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</si>
  <si>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</si>
  <si>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</si>
  <si>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</si>
  <si>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</si>
  <si>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</si>
  <si>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</si>
  <si>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</si>
  <si>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</si>
  <si>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</si>
  <si>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</si>
  <si>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</si>
  <si>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</si>
  <si>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</si>
  <si>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</si>
  <si>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</si>
  <si>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</si>
  <si>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</si>
  <si>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</si>
  <si>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</si>
  <si>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</si>
  <si>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</si>
  <si>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</si>
  <si>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</si>
  <si>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</si>
  <si>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</si>
  <si>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</si>
  <si>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</si>
  <si>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</si>
  <si>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</si>
  <si>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</si>
  <si>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</si>
  <si>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</si>
  <si>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</si>
  <si>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</si>
  <si>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</si>
  <si>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</si>
  <si>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</si>
  <si>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</si>
  <si>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</si>
  <si>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</si>
  <si>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</si>
  <si>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</si>
  <si>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</si>
  <si>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</si>
  <si>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</si>
  <si>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</si>
  <si>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</si>
  <si>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</si>
  <si>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</si>
  <si>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</si>
  <si>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</si>
  <si>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</si>
  <si>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</si>
  <si>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</si>
  <si>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</si>
  <si>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</si>
  <si>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</si>
  <si>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</si>
  <si>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</si>
  <si>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</si>
  <si>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</si>
  <si>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</si>
  <si>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</si>
  <si>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</si>
  <si>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</si>
  <si>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</si>
  <si>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</si>
  <si>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</si>
  <si>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</si>
  <si>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</si>
  <si>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</si>
  <si>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</si>
  <si>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</si>
  <si>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</si>
  <si>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</si>
  <si>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</si>
  <si>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</si>
  <si>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</si>
  <si>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</si>
  <si>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</si>
  <si>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</si>
  <si>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</si>
  <si>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</si>
  <si>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</si>
  <si>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</si>
  <si>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</si>
  <si>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</si>
  <si>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</si>
  <si>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</si>
  <si>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</si>
  <si>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</si>
  <si>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</si>
  <si>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</si>
  <si>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</si>
  <si>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</si>
  <si>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</si>
  <si>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</si>
  <si>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</si>
  <si>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</si>
  <si>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</si>
  <si>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</si>
  <si>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</si>
  <si>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</si>
  <si>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</si>
  <si>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</si>
  <si>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</si>
  <si>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</si>
  <si>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</si>
  <si>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</si>
  <si>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</si>
  <si>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</si>
  <si>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</si>
  <si>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</si>
  <si>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</si>
  <si>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</si>
  <si>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</si>
  <si>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</si>
  <si>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</si>
  <si>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</si>
  <si>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</si>
  <si>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</si>
  <si>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</si>
  <si>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</si>
  <si>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</si>
  <si>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</si>
  <si>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</si>
  <si>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</si>
  <si>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</si>
  <si>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</si>
  <si>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</si>
  <si>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</si>
  <si>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</si>
  <si>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</si>
  <si>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</si>
  <si>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</si>
  <si>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</si>
  <si>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</si>
  <si>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</si>
  <si>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</si>
  <si>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</si>
  <si>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</si>
  <si>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</si>
  <si>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</si>
  <si>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</si>
  <si>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</si>
  <si>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</si>
  <si>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</si>
  <si>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</si>
  <si>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</si>
  <si>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</si>
  <si>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</si>
  <si>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</si>
  <si>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</si>
  <si>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</si>
  <si>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</si>
  <si>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</si>
  <si>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</si>
  <si>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</si>
  <si>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</si>
  <si>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</si>
  <si>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</si>
  <si>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</si>
  <si>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</si>
  <si>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</si>
  <si>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</si>
  <si>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</si>
  <si>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</si>
  <si>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</si>
  <si>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</si>
  <si>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</si>
  <si>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</si>
  <si>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</si>
  <si>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</si>
  <si>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</si>
  <si>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</si>
  <si>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</si>
  <si>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</si>
  <si>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</si>
  <si>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</si>
  <si>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</si>
  <si>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</si>
  <si>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</si>
  <si>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</si>
  <si>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</si>
  <si>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</si>
  <si>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</si>
  <si>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</si>
  <si>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</si>
  <si>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</si>
  <si>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</si>
  <si>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</si>
  <si>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</si>
  <si>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</si>
  <si>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</si>
  <si>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</si>
  <si>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</si>
  <si>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</si>
  <si>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</si>
  <si>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</si>
  <si>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</si>
  <si>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</si>
  <si>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</si>
  <si>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</si>
  <si>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</si>
  <si>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</si>
  <si>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</si>
  <si>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</si>
  <si>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</si>
  <si>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</si>
  <si>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</si>
  <si>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</si>
  <si>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</si>
  <si>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</si>
  <si>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</si>
  <si>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</si>
  <si>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</si>
  <si>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</si>
  <si>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</si>
  <si>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</si>
  <si>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</si>
  <si>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</si>
  <si>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</si>
  <si>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</si>
  <si>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</si>
  <si>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</si>
  <si>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</si>
  <si>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</si>
  <si>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</si>
  <si>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</si>
  <si>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</si>
  <si>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</si>
  <si>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</si>
  <si>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</si>
  <si>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</si>
  <si>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</si>
  <si>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</si>
  <si>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</si>
  <si>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</si>
  <si>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</si>
  <si>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</si>
  <si>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</si>
  <si>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</si>
  <si>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</si>
  <si>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</si>
  <si>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</si>
  <si>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</si>
  <si>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</si>
  <si>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</si>
  <si>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</si>
  <si>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</si>
  <si>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</si>
  <si>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</si>
  <si>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</si>
  <si>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</si>
  <si>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</si>
  <si>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</si>
  <si>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</si>
  <si>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</si>
  <si>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</si>
  <si>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</si>
  <si>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</si>
  <si>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</si>
  <si>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</si>
  <si>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</si>
  <si>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</si>
  <si>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</si>
  <si>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</si>
  <si>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</si>
  <si>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</si>
  <si>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</si>
  <si>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</si>
  <si>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</si>
  <si>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 xml:space="preserve">CUSTO TOTAL </t>
  </si>
  <si>
    <t xml:space="preserve">CUSTO TOTAL ACUMULADO </t>
  </si>
  <si>
    <t>CUSTO TOTAL</t>
  </si>
  <si>
    <t>1.1</t>
  </si>
  <si>
    <t xml:space="preserve">Check-list da Documentação </t>
  </si>
  <si>
    <t>1.2</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</si>
  <si>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</si>
  <si>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</si>
  <si>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</si>
  <si>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</si>
  <si>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</si>
  <si>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</si>
  <si>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</si>
  <si>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</si>
  <si>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</si>
  <si>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</si>
  <si>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</si>
  <si>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</si>
  <si>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</si>
  <si>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</si>
  <si>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</si>
  <si>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</si>
  <si>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</si>
  <si>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</si>
  <si>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</si>
  <si>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</si>
  <si>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</si>
  <si>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</si>
  <si>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</si>
  <si>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</si>
  <si>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</si>
  <si>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</si>
  <si>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</si>
  <si>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</si>
  <si>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</si>
  <si>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</si>
  <si>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</si>
  <si>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</si>
  <si>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</si>
  <si>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</si>
  <si>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</si>
  <si>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</si>
  <si>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</si>
  <si>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</si>
  <si>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</si>
  <si>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</si>
  <si>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</si>
  <si>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</si>
  <si>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</si>
  <si>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</si>
  <si>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</si>
  <si>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</si>
  <si>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</si>
  <si>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</si>
  <si>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</si>
  <si>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</si>
  <si>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</si>
  <si>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</si>
  <si>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</si>
  <si>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</si>
  <si>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</si>
  <si>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</si>
  <si>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</si>
  <si>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</si>
  <si>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</si>
  <si>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</si>
  <si>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</si>
  <si>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</si>
  <si>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</si>
  <si>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</si>
  <si>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</si>
  <si>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</si>
  <si>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</si>
  <si>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</si>
  <si>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</si>
  <si>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</si>
  <si>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</si>
  <si>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</si>
  <si>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</si>
  <si>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</si>
  <si>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</si>
  <si>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</si>
  <si>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</si>
  <si>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</si>
  <si>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</si>
  <si>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</si>
  <si>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</si>
  <si>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</si>
  <si>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</si>
  <si>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</si>
  <si>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</si>
  <si>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</si>
  <si>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</si>
  <si>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</si>
  <si>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</si>
  <si>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</si>
  <si>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</si>
  <si>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</si>
  <si>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</si>
  <si>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</si>
  <si>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</si>
  <si>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</si>
  <si>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</si>
  <si>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</si>
  <si>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</si>
  <si>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</si>
  <si>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</si>
  <si>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</si>
  <si>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</si>
  <si>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</si>
  <si>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</si>
  <si>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</si>
  <si>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</si>
  <si>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</si>
  <si>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</si>
  <si>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</si>
  <si>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</si>
  <si>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</si>
  <si>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</si>
  <si>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</si>
  <si>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</si>
  <si>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</si>
  <si>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</si>
  <si>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</si>
  <si>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</si>
  <si>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</si>
  <si>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</si>
  <si>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</si>
  <si>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</si>
  <si>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</si>
  <si>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</si>
  <si>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</si>
  <si>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</si>
  <si>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</si>
  <si>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</si>
  <si>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</si>
  <si>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</si>
  <si>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</si>
  <si>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</si>
  <si>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</si>
  <si>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</si>
  <si>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</si>
  <si>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</si>
  <si>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</si>
  <si>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</si>
  <si>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</si>
  <si>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</si>
  <si>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</si>
  <si>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</si>
  <si>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</si>
  <si>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</si>
  <si>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</si>
  <si>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</si>
  <si>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</si>
  <si>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</si>
  <si>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</si>
  <si>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</si>
  <si>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</si>
  <si>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</si>
  <si>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</si>
  <si>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</si>
  <si>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</si>
  <si>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</si>
  <si>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</si>
  <si>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</si>
  <si>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</si>
  <si>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</si>
  <si>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</si>
  <si>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</si>
  <si>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</si>
  <si>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</si>
  <si>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</si>
  <si>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</si>
  <si>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</si>
  <si>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</si>
  <si>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</si>
  <si>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</si>
  <si>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</si>
  <si>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</si>
  <si>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</si>
  <si>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</si>
  <si>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</si>
  <si>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</si>
  <si>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</si>
  <si>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</si>
  <si>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</si>
  <si>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</si>
  <si>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</si>
  <si>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</si>
  <si>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</si>
  <si>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</si>
  <si>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</si>
  <si>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</si>
  <si>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</si>
  <si>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</si>
  <si>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</si>
  <si>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</si>
  <si>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</si>
  <si>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</si>
  <si>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</si>
  <si>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</si>
  <si>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</si>
  <si>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</si>
  <si>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</si>
  <si>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</si>
  <si>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</si>
  <si>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</si>
  <si>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</si>
  <si>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</si>
  <si>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</si>
  <si>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</si>
  <si>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</si>
  <si>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</si>
  <si>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</si>
  <si>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</si>
  <si>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</si>
  <si>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</si>
  <si>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</si>
  <si>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</si>
  <si>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</si>
  <si>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</si>
  <si>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</si>
  <si>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</si>
  <si>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</si>
  <si>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</si>
  <si>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</si>
  <si>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</si>
  <si>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</si>
  <si>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</si>
  <si>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</si>
  <si>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</si>
  <si>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</si>
  <si>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</si>
  <si>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</si>
  <si>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</si>
  <si>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</si>
  <si>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</si>
  <si>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</si>
  <si>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</si>
  <si>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</si>
  <si>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</si>
  <si>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</si>
  <si>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</si>
  <si>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</si>
  <si>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</si>
  <si>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</si>
  <si>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</si>
  <si>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</si>
  <si>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</si>
  <si>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</si>
  <si>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</si>
  <si>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</si>
  <si>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</si>
  <si>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</si>
  <si>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</si>
  <si>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</si>
  <si>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</si>
  <si>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</si>
  <si>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</si>
  <si>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</si>
  <si>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</si>
  <si>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</si>
  <si>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</si>
  <si>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</si>
  <si>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</si>
  <si>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</si>
  <si>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</si>
  <si>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</si>
  <si>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</si>
  <si>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</si>
  <si>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</si>
  <si>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</si>
  <si>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</si>
  <si>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</si>
  <si>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</si>
  <si>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</si>
  <si>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</si>
  <si>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</si>
  <si>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</si>
  <si>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</si>
  <si>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</si>
  <si>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</si>
  <si>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</si>
  <si>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</si>
  <si>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</si>
  <si>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</si>
  <si>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</si>
  <si>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</si>
  <si>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</si>
  <si>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</si>
  <si>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</si>
  <si>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</si>
  <si>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</si>
  <si>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</si>
  <si>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</si>
  <si>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</si>
  <si>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</si>
  <si>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</si>
  <si>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</si>
  <si>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</si>
  <si>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</si>
  <si>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</si>
  <si>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</si>
  <si>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</si>
  <si>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</si>
  <si>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</si>
  <si>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</si>
  <si>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</si>
  <si>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</si>
  <si>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</si>
  <si>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</si>
  <si>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</si>
  <si>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</si>
  <si>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</si>
  <si>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</si>
  <si>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</si>
  <si>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</si>
  <si>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</si>
  <si>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</si>
  <si>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</si>
  <si>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</si>
  <si>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</si>
  <si>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</si>
  <si>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</si>
  <si>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</si>
  <si>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</si>
  <si>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</si>
  <si>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</si>
  <si>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</si>
  <si>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</si>
  <si>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</si>
  <si>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</si>
  <si>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</si>
  <si>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</si>
  <si>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</si>
  <si>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</si>
  <si>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</si>
  <si>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</si>
  <si>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</si>
  <si>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</si>
  <si>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</si>
  <si>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</si>
  <si>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</si>
  <si>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</si>
  <si>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</si>
  <si>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</si>
  <si>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</si>
  <si>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</si>
  <si>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</si>
  <si>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</si>
  <si>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</si>
  <si>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</si>
  <si>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</si>
  <si>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</si>
  <si>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</si>
  <si>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</si>
  <si>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</si>
  <si>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</si>
  <si>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</si>
  <si>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</si>
  <si>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</si>
  <si>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</si>
  <si>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</si>
  <si>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</si>
  <si>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</si>
  <si>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</si>
  <si>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</si>
  <si>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</si>
  <si>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</si>
  <si>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</si>
  <si>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</si>
  <si>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</si>
  <si>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</si>
  <si>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</si>
  <si>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</si>
  <si>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</si>
  <si>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</si>
  <si>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</si>
  <si>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</si>
  <si>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</si>
  <si>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</si>
  <si>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</si>
  <si>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</si>
  <si>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</si>
  <si>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</si>
  <si>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</si>
  <si>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</si>
  <si>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</si>
  <si>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</si>
  <si>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</si>
  <si>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</si>
  <si>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</si>
  <si>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</si>
  <si>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</si>
  <si>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</si>
  <si>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</si>
  <si>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</si>
  <si>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</si>
  <si>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</si>
  <si>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</si>
  <si>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</si>
  <si>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</si>
  <si>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</si>
  <si>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</si>
  <si>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</si>
  <si>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</si>
  <si>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</si>
  <si>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</si>
  <si>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</si>
  <si>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</si>
  <si>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</si>
  <si>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</si>
  <si>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</si>
  <si>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</si>
  <si>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</si>
  <si>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</si>
  <si>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</si>
  <si>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</si>
  <si>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</si>
  <si>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</si>
  <si>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</si>
  <si>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</si>
  <si>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</si>
  <si>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</si>
  <si>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</si>
  <si>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</si>
  <si>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</si>
  <si>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</si>
  <si>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</si>
  <si>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</si>
  <si>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</si>
  <si>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</si>
  <si>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</si>
  <si>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</si>
  <si>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</si>
  <si>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</si>
  <si>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</si>
  <si>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</si>
  <si>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</si>
  <si>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</si>
  <si>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</si>
  <si>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</si>
  <si>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</si>
  <si>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</si>
  <si>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</si>
  <si>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</si>
  <si>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</si>
  <si>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</si>
  <si>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</si>
  <si>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</si>
  <si>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</si>
  <si>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</si>
  <si>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</si>
  <si>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</si>
  <si>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</si>
  <si>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</si>
  <si>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</si>
  <si>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</si>
  <si>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</si>
  <si>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</si>
  <si>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</si>
  <si>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</si>
  <si>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</si>
  <si>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</si>
  <si>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</si>
  <si>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</si>
  <si>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</si>
  <si>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</si>
  <si>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</si>
  <si>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</si>
  <si>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</si>
  <si>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</si>
  <si>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</si>
  <si>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</si>
  <si>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</si>
  <si>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</si>
  <si>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</si>
  <si>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</si>
  <si>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</si>
  <si>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</si>
  <si>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</si>
  <si>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</si>
  <si>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</si>
  <si>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</si>
  <si>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</si>
  <si>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</si>
  <si>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</si>
  <si>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</si>
  <si>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</si>
  <si>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</si>
  <si>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</si>
  <si>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</si>
  <si>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</si>
  <si>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</si>
  <si>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</si>
  <si>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</si>
  <si>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</si>
  <si>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</si>
  <si>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</si>
  <si>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</si>
  <si>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</si>
  <si>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</si>
  <si>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</si>
  <si>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</si>
  <si>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</si>
  <si>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</si>
  <si>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</si>
  <si>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</si>
  <si>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</si>
  <si>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</si>
  <si>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</si>
  <si>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</si>
  <si>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</si>
  <si>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</si>
  <si>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</si>
  <si>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</si>
  <si>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</si>
  <si>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</si>
  <si>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</si>
  <si>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</si>
  <si>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</si>
  <si>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</si>
  <si>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</si>
  <si>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</si>
  <si>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</si>
  <si>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</si>
  <si>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</si>
  <si>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</si>
  <si>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</si>
  <si>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</si>
  <si>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</si>
  <si>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</si>
  <si>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</si>
  <si>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</si>
  <si>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</si>
  <si>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</si>
  <si>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</si>
  <si>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</si>
  <si>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</si>
  <si>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</si>
  <si>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</si>
  <si>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</si>
  <si>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</si>
  <si>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</si>
  <si>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</si>
  <si>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</si>
  <si>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</si>
  <si>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</si>
  <si>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</si>
  <si>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</si>
  <si>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</si>
  <si>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</si>
  <si>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</si>
  <si>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</si>
  <si>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</si>
  <si>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</si>
  <si>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</si>
  <si>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</si>
  <si>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</si>
  <si>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</si>
  <si>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</si>
  <si>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</si>
  <si>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</si>
  <si>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</si>
  <si>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</si>
  <si>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</si>
  <si>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</si>
  <si>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</si>
  <si>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</si>
  <si>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</si>
  <si>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</si>
  <si>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</si>
  <si>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</si>
  <si>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</si>
  <si>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</si>
  <si>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</si>
  <si>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</si>
  <si>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</si>
  <si>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</si>
  <si>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</si>
  <si>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</si>
  <si>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</si>
  <si>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</si>
  <si>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</si>
  <si>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</si>
  <si>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</si>
  <si>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</si>
  <si>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</si>
  <si>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</si>
  <si>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</si>
  <si>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</si>
  <si>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</si>
  <si>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</si>
  <si>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</si>
  <si>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</si>
  <si>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</si>
  <si>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</si>
  <si>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</si>
  <si>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</si>
  <si>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</si>
  <si>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</si>
  <si>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</si>
  <si>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</si>
  <si>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</si>
  <si>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</si>
  <si>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</si>
  <si>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</si>
  <si>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</si>
  <si>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</si>
  <si>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</si>
  <si>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</si>
  <si>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</si>
  <si>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</si>
  <si>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</si>
  <si>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</si>
  <si>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</si>
  <si>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</si>
  <si>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</si>
  <si>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</si>
  <si>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</si>
  <si>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</si>
  <si>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</si>
  <si>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</si>
  <si>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</si>
  <si>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</si>
  <si>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</si>
  <si>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</si>
  <si>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</si>
  <si>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</si>
  <si>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</si>
  <si>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</si>
  <si>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</si>
  <si>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</si>
  <si>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</si>
  <si>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</si>
  <si>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</si>
  <si>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</si>
  <si>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</si>
  <si>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</si>
  <si>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</si>
  <si>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</si>
  <si>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</si>
  <si>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</si>
  <si>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</si>
  <si>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</si>
  <si>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</si>
  <si>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</si>
  <si>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</si>
  <si>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</si>
  <si>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</si>
  <si>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</si>
  <si>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</si>
  <si>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</si>
  <si>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</si>
  <si>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</si>
  <si>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</si>
  <si>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</si>
  <si>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</si>
  <si>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</si>
  <si>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</si>
  <si>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</si>
  <si>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</si>
  <si>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</si>
  <si>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</si>
  <si>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</si>
  <si>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</si>
  <si>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</si>
  <si>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</si>
  <si>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</si>
  <si>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</si>
  <si>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</si>
  <si>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</si>
  <si>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</si>
  <si>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</si>
  <si>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</si>
  <si>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</si>
  <si>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</si>
  <si>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</si>
  <si>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</si>
  <si>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</si>
  <si>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</si>
  <si>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</si>
  <si>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</si>
  <si>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</si>
  <si>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</si>
  <si>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</si>
  <si>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</si>
  <si>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</si>
  <si>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</si>
  <si>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</si>
  <si>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</si>
  <si>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</si>
  <si>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</si>
  <si>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</si>
  <si>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</si>
  <si>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</si>
  <si>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</si>
  <si>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</si>
  <si>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</si>
  <si>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</si>
  <si>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</si>
  <si>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</si>
  <si>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</si>
  <si>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</si>
  <si>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</si>
  <si>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</si>
  <si>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</si>
  <si>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</si>
  <si>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</si>
  <si>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</si>
  <si>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</si>
  <si>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</si>
  <si>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</si>
  <si>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</si>
  <si>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</si>
  <si>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</si>
  <si>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</si>
  <si>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</si>
  <si>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</si>
  <si>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</si>
  <si>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</si>
  <si>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</si>
  <si>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</si>
  <si>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</si>
  <si>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</si>
  <si>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</si>
  <si>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</si>
  <si>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</si>
  <si>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</si>
  <si>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</si>
  <si>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</si>
  <si>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</si>
  <si>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</si>
  <si>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</si>
  <si>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</si>
  <si>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</si>
  <si>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</si>
  <si>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</si>
  <si>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</si>
  <si>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</si>
  <si>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</si>
  <si>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</si>
  <si>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</si>
  <si>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</si>
  <si>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</si>
  <si>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</si>
  <si>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</si>
  <si>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</si>
  <si>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</si>
  <si>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</si>
  <si>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</si>
  <si>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</si>
  <si>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</si>
  <si>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</si>
  <si>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</si>
  <si>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</si>
  <si>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</si>
  <si>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</si>
  <si>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</si>
  <si>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</si>
  <si>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</si>
  <si>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</si>
  <si>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</si>
  <si>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</si>
  <si>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</si>
  <si>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</si>
  <si>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</si>
  <si>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</si>
  <si>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</si>
  <si>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</si>
  <si>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</si>
  <si>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</si>
  <si>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</si>
  <si>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</si>
  <si>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</si>
  <si>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</si>
  <si>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</si>
  <si>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</si>
  <si>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</si>
  <si>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</si>
  <si>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</si>
  <si>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</si>
  <si>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</si>
  <si>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</si>
  <si>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</si>
  <si>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</si>
  <si>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</si>
  <si>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</si>
  <si>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</si>
  <si>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</si>
  <si>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</si>
  <si>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</si>
  <si>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</si>
  <si>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</si>
  <si>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</si>
  <si>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</si>
  <si>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</si>
  <si>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</si>
  <si>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</si>
  <si>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</si>
  <si>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</si>
  <si>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</si>
  <si>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</si>
  <si>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</si>
  <si>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</si>
  <si>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</si>
  <si>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</si>
  <si>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</si>
  <si>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</si>
  <si>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</si>
  <si>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</si>
  <si>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</si>
  <si>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</si>
  <si>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</si>
  <si>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</si>
  <si>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</si>
  <si>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</si>
  <si>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</si>
  <si>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</si>
  <si>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</si>
  <si>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</si>
  <si>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</si>
  <si>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</si>
  <si>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</si>
  <si>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</si>
  <si>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</si>
  <si>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</si>
  <si>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</si>
  <si>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</si>
  <si>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</si>
  <si>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</si>
  <si>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</si>
  <si>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</si>
  <si>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</si>
  <si>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</si>
  <si>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</si>
  <si>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</si>
  <si>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</si>
  <si>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</si>
  <si>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</si>
  <si>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</si>
  <si>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</si>
  <si>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</si>
  <si>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</si>
  <si>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</si>
  <si>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</si>
  <si>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</si>
  <si>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</si>
  <si>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</si>
  <si>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</si>
  <si>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</si>
  <si>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</si>
  <si>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</si>
  <si>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</si>
  <si>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</si>
  <si>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</si>
  <si>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</si>
  <si>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</si>
  <si>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</si>
  <si>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</si>
  <si>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</si>
  <si>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</si>
  <si>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</si>
  <si>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</si>
  <si>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</si>
  <si>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</si>
  <si>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</si>
  <si>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</si>
  <si>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</si>
  <si>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</si>
  <si>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</si>
  <si>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</si>
  <si>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</si>
  <si>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</si>
  <si>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</si>
  <si>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</si>
  <si>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</si>
  <si>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</si>
  <si>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</si>
  <si>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</si>
  <si>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</si>
  <si>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</si>
  <si>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</si>
  <si>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</si>
  <si>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</si>
  <si>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</si>
  <si>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</si>
  <si>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</si>
  <si>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</si>
  <si>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</si>
  <si>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</si>
  <si>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</si>
  <si>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</si>
  <si>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</si>
  <si>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</si>
  <si>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</si>
  <si>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</si>
  <si>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</si>
  <si>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</si>
  <si>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</si>
  <si>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</si>
  <si>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</si>
  <si>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</si>
  <si>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</si>
  <si>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</si>
  <si>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</si>
  <si>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</si>
  <si>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</si>
  <si>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</si>
  <si>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</si>
  <si>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</si>
  <si>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</si>
  <si>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</si>
  <si>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</si>
  <si>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</si>
  <si>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</si>
  <si>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</si>
  <si>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</si>
  <si>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</si>
  <si>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</si>
  <si>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</si>
  <si>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</si>
  <si>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</si>
  <si>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</si>
  <si>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</si>
  <si>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</si>
  <si>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</si>
  <si>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</si>
  <si>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</si>
  <si>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</si>
  <si>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</si>
  <si>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</si>
  <si>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</si>
  <si>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</si>
  <si>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</si>
  <si>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</si>
  <si>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</si>
  <si>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</si>
  <si>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</si>
  <si>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</si>
  <si>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</si>
  <si>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</si>
  <si>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</si>
  <si>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</si>
  <si>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</si>
  <si>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</si>
  <si>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</si>
  <si>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</si>
  <si>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</si>
  <si>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</si>
  <si>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</si>
  <si>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</si>
  <si>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</si>
  <si>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</si>
  <si>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</si>
  <si>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</si>
  <si>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</si>
  <si>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</si>
  <si>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</si>
  <si>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</si>
  <si>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</si>
  <si>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</si>
  <si>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</si>
  <si>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</si>
  <si>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</si>
  <si>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</si>
  <si>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</si>
  <si>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</si>
  <si>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</si>
  <si>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</si>
  <si>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</si>
  <si>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</si>
  <si>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</si>
  <si>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</si>
  <si>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</si>
  <si>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</si>
  <si>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</si>
  <si>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</si>
  <si>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</si>
  <si>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</si>
  <si>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</si>
  <si>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</si>
  <si>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</si>
  <si>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</si>
  <si>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</si>
  <si>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</si>
  <si>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</si>
  <si>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</si>
  <si>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</si>
  <si>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</si>
  <si>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</si>
  <si>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</si>
  <si>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</si>
  <si>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</si>
  <si>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</si>
  <si>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</si>
  <si>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</si>
  <si>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</si>
  <si>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</si>
  <si>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</si>
  <si>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</si>
  <si>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</si>
  <si>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</si>
  <si>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</si>
  <si>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</si>
  <si>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</si>
  <si>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</si>
  <si>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</si>
  <si>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</si>
  <si>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</si>
  <si>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</si>
  <si>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</si>
  <si>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</si>
  <si>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</si>
  <si>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</si>
  <si>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</si>
  <si>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</si>
  <si>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</si>
  <si>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</si>
  <si>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</si>
  <si>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</si>
  <si>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</si>
  <si>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</si>
  <si>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</si>
  <si>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</si>
  <si>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</si>
  <si>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</si>
  <si>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</si>
  <si>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</si>
  <si>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</si>
  <si>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</si>
  <si>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</si>
  <si>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</si>
  <si>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</si>
  <si>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</si>
  <si>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</si>
  <si>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</si>
  <si>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</si>
  <si>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</si>
  <si>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</si>
  <si>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</si>
  <si>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</si>
  <si>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</si>
  <si>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</si>
  <si>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</si>
  <si>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</si>
  <si>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</si>
  <si>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</si>
  <si>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</si>
  <si>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</si>
  <si>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</si>
  <si>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</si>
  <si>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</si>
  <si>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</si>
  <si>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</si>
  <si>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</si>
  <si>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</si>
  <si>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</si>
  <si>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</si>
  <si>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</si>
  <si>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</si>
  <si>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</si>
  <si>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</si>
  <si>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</si>
  <si>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</si>
  <si>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</si>
  <si>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</si>
  <si>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</si>
  <si>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</si>
  <si>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</si>
  <si>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</si>
  <si>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</si>
  <si>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</si>
  <si>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</si>
  <si>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</si>
  <si>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</si>
  <si>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</si>
  <si>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</si>
  <si>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</si>
  <si>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</si>
  <si>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</si>
  <si>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</si>
  <si>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</si>
  <si>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</si>
  <si>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</si>
  <si>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</si>
  <si>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</si>
  <si>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</si>
  <si>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</si>
  <si>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</si>
  <si>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</si>
  <si>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</si>
  <si>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</si>
  <si>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</si>
  <si>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</si>
  <si>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</si>
  <si>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</si>
  <si>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</si>
  <si>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</si>
  <si>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</si>
  <si>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</si>
  <si>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</si>
  <si>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</si>
  <si>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</si>
  <si>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</si>
  <si>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</si>
  <si>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</si>
  <si>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</si>
  <si>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</si>
  <si>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</si>
  <si>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</si>
  <si>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</si>
  <si>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</si>
  <si>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</si>
  <si>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</si>
  <si>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</si>
  <si>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</si>
  <si>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</si>
  <si>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</si>
  <si>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</si>
  <si>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</si>
  <si>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</si>
  <si>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</si>
  <si>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</si>
  <si>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</si>
  <si>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</si>
  <si>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</si>
  <si>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</si>
  <si>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</si>
  <si>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</si>
  <si>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</si>
  <si>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</si>
  <si>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</si>
  <si>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</si>
  <si>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</si>
  <si>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</si>
  <si>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</si>
  <si>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</si>
  <si>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</si>
  <si>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</si>
  <si>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</si>
  <si>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</si>
  <si>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</si>
  <si>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</si>
  <si>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</si>
  <si>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</si>
  <si>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</si>
  <si>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</si>
  <si>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</si>
  <si>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</si>
  <si>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</si>
  <si>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</si>
  <si>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</si>
  <si>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</si>
  <si>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</si>
  <si>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</si>
  <si>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</si>
  <si>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</si>
  <si>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</si>
  <si>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</si>
  <si>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</si>
  <si>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</si>
  <si>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</si>
  <si>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</si>
  <si>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</si>
  <si>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</si>
  <si>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</si>
  <si>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</si>
  <si>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</si>
  <si>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</si>
  <si>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</si>
  <si>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</si>
  <si>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</si>
  <si>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</si>
  <si>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</si>
  <si>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</si>
  <si>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</si>
  <si>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</si>
  <si>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</si>
  <si>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</si>
  <si>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</si>
  <si>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</si>
  <si>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</si>
  <si>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</si>
  <si>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</si>
  <si>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</si>
  <si>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</si>
  <si>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</si>
  <si>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</si>
  <si>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</si>
  <si>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</si>
  <si>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</si>
  <si>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</si>
  <si>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</si>
  <si>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</si>
  <si>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</si>
  <si>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</si>
  <si>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</si>
  <si>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</si>
  <si>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</si>
  <si>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</si>
  <si>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</si>
  <si>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</si>
  <si>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</si>
  <si>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</si>
  <si>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</si>
  <si>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</si>
  <si>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</si>
  <si>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</si>
  <si>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</si>
  <si>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</si>
  <si>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</si>
  <si>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</si>
  <si>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</si>
  <si>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</si>
  <si>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</si>
  <si>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</si>
  <si>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</si>
  <si>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</si>
  <si>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</si>
  <si>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</si>
  <si>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</si>
  <si>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</si>
  <si>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</si>
  <si>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</si>
  <si>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</si>
  <si>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</si>
  <si>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</si>
  <si>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</si>
  <si>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</si>
  <si>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</si>
  <si>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</si>
  <si>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</si>
  <si>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</si>
  <si>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</si>
  <si>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</si>
  <si>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</si>
  <si>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</si>
  <si>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</si>
  <si>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</si>
  <si>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</si>
  <si>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</si>
  <si>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</si>
  <si>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</si>
  <si>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</si>
  <si>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</si>
  <si>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</si>
  <si>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</si>
  <si>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</si>
  <si>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</si>
  <si>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</si>
  <si>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</si>
  <si>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</si>
  <si>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</si>
  <si>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</si>
  <si>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</si>
  <si>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</si>
  <si>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</si>
  <si>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</si>
  <si>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</si>
  <si>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</si>
  <si>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</si>
  <si>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</si>
  <si>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</si>
  <si>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</si>
  <si>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</si>
  <si>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</si>
  <si>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</si>
  <si>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</si>
  <si>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</si>
  <si>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</si>
  <si>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</si>
  <si>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</si>
  <si>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</si>
  <si>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</si>
  <si>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</si>
  <si>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</si>
  <si>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</si>
  <si>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</si>
  <si>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</si>
  <si>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</si>
  <si>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</si>
  <si>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</si>
  <si>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</si>
  <si>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</si>
  <si>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</si>
  <si>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</si>
  <si>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</si>
  <si>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</si>
  <si>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</si>
  <si>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</si>
  <si>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</si>
  <si>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</si>
  <si>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</si>
  <si>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</si>
  <si>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</si>
  <si>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</si>
  <si>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</si>
  <si>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</si>
  <si>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</si>
  <si>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</si>
  <si>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</si>
  <si>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</si>
  <si>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</si>
  <si>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</si>
  <si>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</si>
  <si>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</si>
  <si>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</si>
  <si>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</si>
  <si>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</si>
  <si>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</si>
  <si>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</si>
  <si>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</si>
  <si>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</si>
  <si>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</si>
  <si>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</si>
  <si>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</si>
  <si>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</si>
  <si>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</si>
  <si>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</si>
  <si>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</si>
  <si>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</si>
  <si>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</si>
  <si>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</si>
  <si>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</si>
  <si>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</si>
  <si>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</si>
  <si>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</si>
  <si>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</si>
  <si>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</si>
  <si>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</si>
  <si>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</si>
  <si>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</si>
  <si>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</si>
  <si>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</si>
  <si>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</si>
  <si>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</si>
  <si>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</si>
  <si>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</si>
  <si>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</si>
  <si>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</si>
  <si>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</si>
  <si>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</si>
  <si>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</si>
  <si>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</si>
  <si>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</si>
  <si>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</si>
  <si>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</si>
  <si>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</si>
  <si>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</si>
  <si>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</si>
  <si>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</si>
  <si>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</si>
  <si>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</si>
  <si>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</si>
  <si>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</si>
  <si>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</si>
  <si>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</si>
  <si>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</si>
  <si>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</si>
  <si>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</si>
  <si>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</si>
  <si>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</si>
  <si>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</si>
  <si>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</si>
  <si>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</si>
  <si>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</si>
  <si>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</si>
  <si>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</si>
  <si>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</si>
  <si>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</si>
  <si>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</si>
  <si>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</si>
  <si>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</si>
  <si>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</si>
  <si>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</si>
  <si>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</si>
  <si>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</si>
  <si>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</si>
  <si>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</si>
  <si>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</si>
  <si>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</si>
  <si>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</si>
  <si>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</si>
  <si>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</si>
  <si>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</si>
  <si>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</si>
  <si>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</si>
  <si>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</si>
  <si>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</si>
  <si>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</si>
  <si>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</si>
  <si>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</si>
  <si>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</si>
  <si>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</si>
  <si>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</si>
  <si>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</si>
  <si>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</si>
  <si>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</si>
  <si>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</si>
  <si>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</si>
  <si>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</si>
  <si>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</si>
  <si>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</si>
  <si>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</si>
  <si>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</si>
  <si>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</si>
  <si>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</si>
  <si>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</si>
  <si>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</si>
  <si>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</si>
  <si>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</si>
  <si>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</si>
  <si>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</si>
  <si>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</si>
  <si>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</si>
  <si>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</si>
  <si>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</si>
  <si>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</si>
  <si>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</si>
  <si>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</si>
  <si>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</si>
  <si>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</si>
  <si>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</si>
  <si>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</si>
  <si>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</si>
  <si>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</si>
  <si>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</si>
  <si>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</si>
  <si>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</si>
  <si>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</si>
  <si>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</si>
  <si>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</si>
  <si>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</si>
  <si>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</si>
  <si>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</si>
  <si>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</si>
  <si>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</si>
  <si>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</si>
  <si>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</si>
  <si>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</si>
  <si>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</si>
  <si>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</si>
  <si>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</si>
  <si>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</si>
  <si>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</si>
  <si>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</si>
  <si>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</si>
  <si>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</si>
  <si>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</si>
  <si>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</si>
  <si>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</si>
  <si>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</si>
  <si>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</si>
  <si>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</si>
  <si>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</si>
  <si>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</si>
  <si>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</si>
  <si>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</si>
  <si>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</si>
  <si>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</si>
  <si>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</si>
  <si>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</si>
  <si>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</si>
  <si>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</si>
  <si>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</si>
  <si>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</si>
  <si>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</si>
  <si>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</si>
  <si>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</si>
  <si>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</si>
  <si>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</si>
  <si>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</si>
  <si>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</si>
  <si>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</si>
  <si>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</si>
  <si>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</si>
  <si>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</si>
  <si>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</si>
  <si>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</si>
  <si>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</si>
  <si>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</si>
  <si>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</si>
  <si>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</si>
  <si>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</si>
  <si>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</si>
  <si>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</si>
  <si>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</si>
  <si>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</si>
  <si>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</si>
  <si>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</si>
  <si>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</si>
  <si>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</si>
  <si>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</si>
  <si>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</si>
  <si>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</si>
  <si>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</si>
  <si>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</si>
  <si>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</si>
  <si>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</si>
  <si>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</si>
  <si>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</si>
  <si>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</si>
  <si>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</si>
  <si>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</si>
  <si>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</si>
  <si>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</si>
  <si>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</si>
  <si>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</si>
  <si>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</si>
  <si>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</si>
  <si>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</si>
  <si>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</si>
  <si>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</si>
  <si>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</si>
  <si>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</si>
  <si>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</si>
  <si>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</si>
  <si>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</si>
  <si>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</si>
  <si>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</si>
  <si>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</si>
  <si>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</si>
  <si>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</si>
  <si>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</si>
  <si>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</si>
  <si>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</si>
  <si>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</si>
  <si>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</si>
  <si>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</si>
  <si>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</si>
  <si>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</si>
  <si>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</si>
  <si>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</si>
  <si>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</si>
  <si>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</si>
  <si>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</si>
  <si>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</si>
  <si>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</si>
  <si>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</si>
  <si>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</si>
  <si>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</si>
  <si>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</si>
  <si>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</si>
  <si>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</si>
  <si>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</si>
  <si>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</si>
  <si>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</si>
  <si>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</si>
  <si>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</si>
  <si>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</si>
  <si>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</si>
  <si>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</si>
  <si>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</si>
  <si>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</si>
  <si>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</si>
  <si>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</si>
  <si>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</si>
  <si>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</si>
  <si>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</si>
  <si>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</si>
  <si>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</si>
  <si>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</si>
  <si>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</si>
  <si>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</si>
  <si>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</si>
  <si>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</si>
  <si>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</si>
  <si>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</si>
  <si>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</si>
  <si>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</si>
  <si>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</si>
  <si>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</si>
  <si>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</si>
  <si>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</si>
  <si>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</si>
  <si>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</si>
  <si>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</si>
  <si>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</si>
  <si>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</si>
  <si>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</si>
  <si>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</si>
  <si>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</si>
  <si>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</si>
  <si>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</si>
  <si>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</si>
  <si>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</si>
  <si>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</si>
  <si>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</si>
  <si>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</si>
  <si>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</si>
  <si>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</si>
  <si>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</si>
  <si>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</si>
  <si>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</si>
  <si>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</si>
  <si>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</si>
  <si>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</si>
  <si>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</si>
  <si>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</si>
  <si>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</si>
  <si>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</si>
  <si>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</si>
  <si>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</si>
  <si>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</si>
  <si>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</si>
  <si>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</si>
  <si>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</si>
  <si>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</si>
  <si>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</si>
  <si>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</si>
  <si>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</si>
  <si>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</si>
  <si>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</si>
  <si>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</si>
  <si>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</si>
  <si>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</si>
  <si>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</si>
  <si>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</si>
  <si>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</si>
  <si>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</si>
  <si>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</si>
  <si>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</si>
  <si>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</si>
  <si>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</si>
  <si>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</si>
  <si>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</si>
  <si>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</si>
  <si>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</si>
  <si>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</si>
  <si>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</si>
  <si>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</si>
  <si>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</si>
  <si>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</si>
  <si>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</si>
  <si>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</si>
  <si>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</si>
  <si>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</si>
  <si>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</si>
  <si>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</si>
  <si>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</si>
  <si>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</si>
  <si>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</si>
  <si>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</si>
  <si>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</si>
  <si>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</si>
  <si>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</si>
  <si>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</si>
  <si>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</si>
  <si>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</si>
  <si>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</si>
  <si>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</si>
  <si>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</si>
  <si>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</si>
  <si>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</si>
  <si>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</si>
  <si>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</si>
  <si>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</si>
  <si>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</si>
  <si>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</si>
  <si>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</si>
  <si>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</si>
  <si>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</si>
  <si>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</si>
  <si>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</si>
  <si>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</si>
  <si>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</si>
  <si>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</si>
  <si>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</si>
  <si>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</si>
  <si>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</si>
  <si>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</si>
  <si>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</si>
  <si>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</si>
  <si>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</si>
  <si>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</si>
  <si>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</si>
  <si>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</si>
  <si>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</si>
  <si>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</si>
  <si>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</si>
  <si>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</si>
  <si>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</si>
  <si>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</si>
  <si>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</si>
  <si>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</si>
  <si>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</si>
  <si>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</si>
  <si>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</si>
  <si>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</si>
  <si>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</si>
  <si>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</si>
  <si>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</si>
  <si>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</si>
  <si>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</si>
  <si>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</si>
  <si>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</si>
  <si>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</si>
  <si>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</si>
  <si>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</si>
  <si>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</si>
  <si>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</si>
  <si>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</si>
  <si>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</si>
  <si>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</si>
  <si>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</si>
  <si>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</si>
  <si>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</si>
  <si>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</si>
  <si>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</si>
  <si>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</si>
  <si>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</si>
  <si>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</si>
  <si>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</si>
  <si>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</si>
  <si>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</si>
  <si>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</si>
  <si>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</si>
  <si>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</si>
  <si>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</si>
  <si>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</si>
  <si>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</si>
  <si>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</si>
  <si>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</si>
  <si>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</si>
  <si>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</si>
  <si>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</si>
  <si>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</si>
  <si>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</si>
  <si>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</si>
  <si>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</si>
  <si>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</si>
  <si>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</si>
  <si>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</si>
  <si>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</si>
  <si>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</si>
  <si>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</si>
  <si>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</si>
  <si>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</si>
  <si>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</si>
  <si>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</si>
  <si>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</si>
  <si>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</si>
  <si>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</si>
  <si>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</si>
  <si>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</si>
  <si>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</si>
  <si>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</si>
  <si>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</si>
  <si>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</si>
  <si>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</si>
  <si>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</si>
  <si>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</si>
  <si>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</si>
  <si>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</si>
  <si>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</si>
  <si>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</si>
  <si>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</si>
  <si>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</si>
  <si>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</si>
  <si>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</si>
  <si>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</si>
  <si>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</si>
  <si>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</si>
  <si>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</si>
  <si>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</si>
  <si>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</si>
  <si>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</si>
  <si>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</si>
  <si>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</si>
  <si>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</si>
  <si>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</si>
  <si>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</si>
  <si>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</si>
  <si>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</si>
  <si>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</si>
  <si>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</si>
  <si>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</si>
  <si>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</si>
  <si>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</si>
  <si>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</si>
  <si>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</si>
  <si>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</si>
  <si>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</si>
  <si>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</si>
  <si>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</si>
  <si>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</si>
  <si>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</si>
  <si>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</si>
  <si>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</si>
  <si>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</si>
  <si>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</si>
  <si>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</si>
  <si>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</si>
  <si>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</si>
  <si>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</si>
  <si>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</si>
  <si>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</si>
  <si>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</si>
  <si>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</si>
  <si>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</si>
  <si>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</si>
  <si>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</si>
  <si>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</si>
  <si>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</si>
  <si>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</si>
  <si>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</si>
  <si>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</si>
  <si>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</si>
  <si>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</si>
  <si>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</si>
  <si>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</si>
  <si>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</si>
  <si>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</si>
  <si>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</si>
  <si>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</si>
  <si>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</si>
  <si>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</si>
  <si>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</si>
  <si>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</si>
  <si>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</si>
  <si>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</si>
  <si>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</si>
  <si>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</si>
  <si>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</si>
  <si>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</si>
  <si>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</si>
  <si>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</si>
  <si>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</si>
  <si>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</si>
  <si>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</si>
  <si>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</si>
  <si>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</si>
  <si>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</si>
  <si>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</si>
  <si>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</si>
  <si>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</si>
  <si>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</si>
  <si>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</si>
  <si>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</si>
  <si>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</si>
  <si>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</si>
  <si>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</si>
  <si>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</si>
  <si>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</si>
  <si>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</si>
  <si>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</si>
  <si>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</si>
  <si>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</si>
  <si>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</si>
  <si>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</si>
  <si>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</si>
  <si>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</si>
  <si>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</si>
  <si>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</si>
  <si>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</si>
  <si>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</si>
  <si>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</si>
  <si>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</si>
  <si>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</si>
  <si>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</si>
  <si>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</si>
  <si>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</si>
  <si>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</si>
  <si>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</si>
  <si>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</si>
  <si>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</si>
  <si>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</si>
  <si>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</si>
  <si>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</si>
  <si>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</si>
  <si>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</si>
  <si>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</si>
  <si>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</si>
  <si>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</si>
  <si>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</si>
  <si>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</si>
  <si>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</si>
  <si>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</si>
  <si>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</si>
  <si>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</si>
  <si>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</si>
  <si>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</si>
  <si>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</si>
  <si>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</si>
  <si>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</si>
  <si>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</si>
  <si>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</si>
  <si>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</si>
  <si>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</si>
  <si>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</si>
  <si>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</si>
  <si>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</si>
  <si>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</si>
  <si>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</si>
  <si>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</si>
  <si>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</si>
  <si>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</si>
  <si>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</si>
  <si>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</si>
  <si>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</si>
  <si>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</si>
  <si>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</si>
  <si>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</si>
  <si>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</si>
  <si>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</si>
  <si>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</si>
  <si>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</si>
  <si>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</si>
  <si>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</si>
  <si>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</si>
  <si>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</si>
  <si>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</si>
  <si>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</si>
  <si>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</si>
  <si>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</si>
  <si>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</si>
  <si>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</si>
  <si>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</si>
  <si>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</si>
  <si>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</si>
  <si>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</si>
  <si>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</si>
  <si>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</si>
  <si>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</si>
  <si>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</si>
  <si>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</si>
  <si>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</si>
  <si>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</si>
  <si>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</si>
  <si>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</si>
  <si>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</si>
  <si>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</si>
  <si>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</si>
  <si>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</si>
  <si>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</si>
  <si>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</si>
  <si>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</si>
  <si>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</si>
  <si>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</si>
  <si>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</si>
  <si>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</si>
  <si>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</si>
  <si>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</si>
  <si>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</si>
  <si>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</si>
  <si>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</si>
  <si>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</si>
  <si>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</si>
  <si>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</si>
  <si>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</si>
  <si>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</si>
  <si>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</si>
  <si>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</si>
  <si>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</si>
  <si>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</si>
  <si>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</si>
  <si>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</si>
  <si>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</si>
  <si>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</si>
  <si>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</si>
  <si>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</si>
  <si>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</si>
  <si>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</si>
  <si>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</si>
  <si>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</si>
  <si>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</si>
  <si>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</si>
  <si>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</si>
  <si>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</si>
  <si>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</si>
  <si>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</si>
  <si>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</si>
  <si>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</si>
  <si>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</si>
  <si>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</si>
  <si>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</si>
  <si>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</si>
  <si>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</si>
  <si>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</si>
  <si>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</si>
  <si>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</si>
  <si>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</si>
  <si>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</si>
  <si>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</si>
  <si>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</si>
  <si>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</si>
  <si>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</si>
  <si>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</si>
  <si>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</si>
  <si>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</si>
  <si>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</si>
  <si>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</si>
  <si>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</si>
  <si>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</si>
  <si>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</si>
  <si>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</si>
  <si>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</si>
  <si>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</si>
  <si>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</si>
  <si>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</si>
  <si>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</si>
  <si>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</si>
  <si>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</si>
  <si>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</si>
  <si>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</si>
  <si>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</si>
  <si>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</si>
  <si>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</si>
  <si>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</si>
  <si>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</si>
  <si>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</si>
  <si>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</si>
  <si>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</si>
  <si>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</si>
  <si>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</si>
  <si>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</si>
  <si>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</si>
  <si>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</si>
  <si>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</si>
  <si>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</si>
  <si>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</si>
  <si>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</si>
  <si>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</si>
  <si>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</si>
  <si>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</si>
  <si>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</si>
  <si>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</si>
  <si>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</si>
  <si>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</si>
  <si>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</si>
  <si>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</si>
  <si>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</si>
  <si>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</si>
  <si>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</si>
  <si>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</si>
  <si>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</si>
  <si>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</si>
  <si>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</si>
  <si>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</si>
  <si>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</si>
  <si>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</si>
  <si>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</si>
  <si>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</si>
  <si>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</si>
  <si>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</si>
  <si>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</si>
  <si>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</si>
  <si>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</si>
  <si>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</si>
  <si>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</si>
  <si>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</si>
  <si>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</si>
  <si>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</si>
  <si>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</si>
  <si>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</si>
  <si>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</si>
  <si>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</si>
  <si>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</si>
  <si>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</si>
  <si>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</si>
  <si>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</si>
  <si>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</si>
  <si>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</si>
  <si>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</si>
  <si>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</si>
  <si>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</si>
  <si>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</si>
  <si>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</si>
  <si>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</si>
  <si>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</si>
  <si>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</si>
  <si>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</si>
  <si>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</si>
  <si>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</si>
  <si>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</si>
  <si>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</si>
  <si>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</si>
  <si>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</si>
  <si>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</si>
  <si>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</si>
  <si>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</si>
  <si>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</si>
  <si>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</si>
  <si>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</si>
  <si>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</si>
  <si>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</si>
  <si>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</si>
  <si>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</si>
  <si>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</si>
  <si>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</si>
  <si>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</si>
  <si>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</si>
  <si>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</si>
  <si>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</si>
  <si>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</si>
  <si>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</si>
  <si>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</si>
  <si>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</si>
  <si>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</si>
  <si>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</si>
  <si>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</si>
  <si>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</si>
  <si>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</si>
  <si>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</si>
  <si>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</si>
  <si>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</si>
  <si>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</si>
  <si>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</si>
  <si>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</si>
  <si>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</si>
  <si>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</si>
  <si>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</si>
  <si>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</si>
  <si>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</si>
  <si>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</si>
  <si>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</si>
  <si>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</si>
  <si>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</si>
  <si>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</si>
  <si>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</si>
  <si>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</si>
  <si>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</si>
  <si>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</si>
  <si>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</si>
  <si>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</si>
  <si>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</si>
  <si>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</si>
  <si>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</si>
  <si>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</si>
  <si>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</si>
  <si>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</si>
  <si>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</si>
  <si>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</si>
  <si>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</si>
  <si>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</si>
  <si>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</si>
  <si>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</si>
  <si>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</si>
  <si>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</si>
  <si>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</si>
  <si>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</si>
  <si>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</si>
  <si>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</si>
  <si>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</si>
  <si>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</si>
  <si>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</si>
  <si>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</si>
  <si>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</si>
  <si>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</si>
  <si>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</si>
  <si>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</si>
  <si>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</si>
  <si>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</si>
  <si>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</si>
  <si>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</si>
  <si>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</si>
  <si>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</si>
  <si>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</si>
  <si>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</si>
  <si>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</si>
  <si>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</si>
  <si>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</si>
  <si>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</si>
  <si>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</si>
  <si>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</si>
  <si>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</si>
  <si>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</si>
  <si>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</si>
  <si>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</si>
  <si>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</si>
  <si>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</si>
  <si>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</si>
  <si>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</si>
  <si>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</si>
  <si>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</si>
  <si>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</si>
  <si>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</si>
  <si>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</si>
  <si>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</si>
  <si>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</si>
  <si>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</si>
  <si>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</si>
  <si>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</si>
  <si>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</si>
  <si>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</si>
  <si>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</si>
  <si>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</si>
  <si>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</si>
  <si>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</si>
  <si>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</si>
  <si>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</si>
  <si>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</si>
  <si>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</si>
  <si>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</si>
  <si>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</si>
  <si>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</si>
  <si>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</si>
  <si>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</si>
  <si>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</si>
  <si>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</si>
  <si>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</si>
  <si>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</si>
  <si>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</si>
  <si>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</si>
  <si>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</si>
  <si>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</si>
  <si>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</si>
  <si>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</si>
  <si>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</si>
  <si>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</si>
  <si>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</si>
  <si>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</si>
  <si>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</si>
  <si>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</si>
  <si>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</si>
  <si>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</si>
  <si>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</si>
  <si>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</si>
  <si>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</si>
  <si>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</si>
  <si>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</si>
  <si>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</si>
  <si>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</si>
  <si>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</si>
  <si>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</si>
  <si>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</si>
  <si>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</si>
  <si>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</si>
  <si>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</si>
  <si>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</si>
  <si>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</si>
  <si>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</si>
  <si>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</si>
  <si>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</si>
  <si>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</si>
  <si>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</si>
  <si>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</si>
  <si>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</si>
  <si>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</si>
  <si>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</si>
  <si>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</si>
  <si>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</si>
  <si>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</si>
  <si>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</si>
  <si>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</si>
  <si>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</si>
  <si>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</si>
  <si>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</si>
  <si>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</si>
  <si>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</si>
  <si>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</si>
  <si>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</si>
  <si>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</si>
  <si>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</si>
  <si>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</si>
  <si>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</si>
  <si>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</si>
  <si>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</si>
  <si>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</si>
  <si>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</si>
  <si>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</si>
  <si>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</si>
  <si>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</si>
  <si>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</si>
  <si>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</si>
  <si>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</si>
  <si>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</si>
  <si>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</si>
  <si>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</si>
  <si>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</si>
  <si>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</si>
  <si>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</si>
  <si>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</si>
  <si>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</si>
  <si>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</si>
  <si>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</si>
  <si>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</si>
  <si>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</si>
  <si>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</si>
  <si>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</si>
  <si>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</si>
  <si>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</si>
  <si>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</si>
  <si>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</si>
  <si>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</si>
  <si>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</si>
  <si>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</si>
  <si>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</si>
  <si>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</si>
  <si>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</si>
  <si>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</si>
  <si>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</si>
  <si>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</si>
  <si>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</si>
  <si>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</si>
  <si>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</si>
  <si>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</si>
  <si>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</si>
  <si>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</si>
  <si>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</si>
  <si>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</si>
  <si>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</si>
  <si>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</si>
  <si>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</si>
  <si>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</si>
  <si>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</si>
  <si>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</si>
  <si>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</si>
  <si>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</si>
  <si>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</si>
  <si>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</si>
  <si>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</si>
  <si>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</si>
  <si>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</si>
  <si>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</si>
  <si>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</si>
  <si>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</si>
  <si>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</si>
  <si>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</si>
  <si>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</si>
  <si>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</si>
  <si>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</si>
  <si>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</si>
  <si>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</si>
  <si>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</si>
  <si>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</si>
  <si>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</si>
  <si>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</si>
  <si>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</si>
  <si>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</si>
  <si>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</si>
  <si>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</si>
  <si>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</si>
  <si>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</si>
  <si>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</si>
  <si>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</si>
  <si>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</si>
  <si>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</si>
  <si>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</si>
  <si>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</si>
  <si>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</si>
  <si>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</si>
  <si>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</si>
  <si>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</si>
  <si>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</si>
  <si>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</si>
  <si>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</si>
  <si>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</si>
  <si>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</si>
  <si>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</si>
  <si>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</si>
  <si>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</si>
  <si>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</si>
  <si>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</si>
  <si>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</si>
  <si>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</si>
  <si>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</si>
  <si>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</si>
  <si>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</si>
  <si>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</si>
  <si>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</si>
  <si>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</si>
  <si>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</si>
  <si>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</si>
  <si>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</si>
  <si>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</si>
  <si>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</si>
  <si>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</si>
  <si>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</si>
  <si>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</si>
  <si>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</si>
  <si>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</si>
  <si>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</si>
  <si>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</si>
  <si>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</si>
  <si>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</si>
  <si>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</si>
  <si>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</si>
  <si>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</si>
  <si>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</si>
  <si>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</si>
  <si>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</si>
  <si>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</si>
  <si>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</si>
  <si>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</si>
  <si>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</si>
  <si>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</si>
  <si>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</si>
  <si>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</si>
  <si>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</si>
  <si>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</si>
  <si>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</si>
  <si>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</si>
  <si>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</si>
  <si>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</si>
  <si>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</si>
  <si>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</si>
  <si>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</si>
  <si>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</si>
  <si>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</si>
  <si>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</si>
  <si>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</si>
  <si>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</si>
  <si>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</si>
  <si>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</si>
  <si>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</si>
  <si>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</si>
  <si>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</si>
  <si>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</si>
  <si>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</si>
  <si>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</si>
  <si>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</si>
  <si>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</si>
  <si>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</si>
  <si>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</si>
  <si>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</si>
  <si>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</si>
  <si>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</si>
  <si>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</si>
  <si>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</si>
  <si>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</si>
  <si>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</si>
  <si>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</si>
  <si>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</si>
  <si>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</si>
  <si>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</si>
  <si>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</si>
  <si>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</si>
  <si>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</si>
  <si>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</si>
  <si>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</si>
  <si>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</si>
  <si>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</si>
  <si>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</si>
  <si>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</si>
  <si>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</si>
  <si>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</si>
  <si>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</si>
  <si>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</si>
  <si>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</si>
  <si>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</si>
  <si>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</si>
  <si>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</si>
  <si>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</si>
  <si>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</si>
  <si>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</si>
  <si>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</si>
  <si>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</si>
  <si>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</si>
  <si>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</si>
  <si>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</si>
  <si>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</si>
  <si>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</si>
  <si>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</si>
  <si>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</si>
  <si>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</si>
  <si>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</si>
  <si>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</si>
  <si>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</si>
  <si>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</si>
  <si>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</si>
  <si>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</si>
  <si>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</si>
  <si>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</si>
  <si>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</si>
  <si>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</si>
  <si>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</si>
  <si>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</si>
  <si>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</si>
  <si>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</si>
  <si>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</si>
  <si>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</si>
  <si>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</si>
  <si>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</si>
  <si>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</si>
  <si>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</si>
  <si>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</si>
  <si>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</si>
  <si>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</si>
  <si>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</si>
  <si>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</si>
  <si>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</si>
  <si>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</si>
  <si>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</si>
  <si>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</si>
  <si>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</si>
  <si>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</si>
  <si>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</si>
  <si>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</si>
  <si>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</si>
  <si>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</si>
  <si>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</si>
  <si>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</si>
  <si>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</si>
  <si>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</si>
  <si>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</si>
  <si>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</si>
  <si>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</si>
  <si>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</si>
  <si>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</si>
  <si>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</si>
  <si>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</si>
  <si>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</si>
  <si>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</si>
  <si>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</si>
  <si>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</si>
  <si>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</si>
  <si>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</si>
  <si>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</si>
  <si>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</si>
  <si>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</si>
  <si>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</si>
  <si>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</si>
  <si>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</si>
  <si>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</si>
  <si>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</si>
  <si>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</si>
  <si>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</si>
  <si>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</si>
  <si>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</si>
  <si>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</si>
  <si>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</si>
  <si>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</si>
  <si>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</si>
  <si>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</si>
  <si>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</si>
  <si>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</si>
  <si>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</si>
  <si>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</si>
  <si>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</si>
  <si>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</si>
  <si>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</si>
  <si>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</si>
  <si>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</si>
  <si>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</si>
  <si>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</si>
  <si>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</si>
  <si>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</si>
  <si>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</si>
  <si>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</si>
  <si>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</si>
  <si>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</si>
  <si>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</si>
  <si>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</si>
  <si>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</si>
  <si>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</si>
  <si>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</si>
  <si>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</si>
  <si>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</si>
  <si>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</si>
  <si>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</si>
  <si>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</si>
  <si>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</si>
  <si>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</si>
  <si>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</si>
  <si>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</si>
  <si>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</si>
  <si>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</si>
  <si>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</si>
  <si>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</si>
  <si>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</si>
  <si>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</si>
  <si>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</si>
  <si>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</si>
  <si>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</si>
  <si>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</si>
  <si>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</si>
  <si>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</si>
  <si>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</si>
  <si>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</si>
  <si>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</si>
  <si>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</si>
  <si>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</si>
  <si>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</si>
  <si>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</si>
  <si>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</si>
  <si>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</si>
  <si>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</si>
  <si>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</si>
  <si>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</si>
  <si>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</si>
  <si>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</si>
  <si>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</si>
  <si>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</si>
  <si>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</si>
  <si>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</si>
  <si>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</si>
  <si>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</si>
  <si>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</si>
  <si>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</si>
  <si>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</si>
  <si>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</si>
  <si>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</si>
  <si>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</si>
  <si>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</si>
  <si>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</si>
  <si>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</si>
  <si>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</si>
  <si>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</si>
  <si>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</si>
  <si>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</si>
  <si>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</si>
  <si>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</si>
  <si>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</si>
  <si>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</si>
  <si>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</si>
  <si>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</si>
  <si>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</si>
  <si>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</si>
  <si>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</si>
  <si>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</si>
  <si>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</si>
  <si>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</si>
  <si>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</si>
  <si>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</si>
  <si>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</si>
  <si>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</si>
  <si>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</si>
  <si>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</si>
  <si>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</si>
  <si>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</si>
  <si>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</si>
  <si>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</si>
  <si>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</si>
  <si>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</si>
  <si>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</si>
  <si>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</si>
  <si>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</si>
  <si>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</si>
  <si>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</si>
  <si>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</si>
  <si>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</si>
  <si>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</si>
  <si>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</si>
  <si>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</si>
  <si>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</si>
  <si>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</si>
  <si>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</si>
  <si>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</si>
  <si>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</si>
  <si>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</si>
  <si>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</si>
  <si>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</si>
  <si>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</si>
  <si>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</si>
  <si>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</si>
  <si>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</si>
  <si>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</si>
  <si>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</si>
  <si>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</si>
  <si>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</si>
  <si>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</si>
  <si>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</si>
  <si>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</si>
  <si>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</si>
  <si>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</si>
  <si>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</si>
  <si>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</si>
  <si>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</si>
  <si>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</si>
  <si>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</si>
  <si>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</si>
  <si>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</si>
  <si>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</si>
  <si>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</si>
  <si>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</si>
  <si>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</si>
  <si>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</si>
  <si>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</si>
  <si>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</si>
  <si>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</si>
  <si>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</si>
  <si>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</si>
  <si>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</si>
  <si>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</si>
  <si>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</si>
  <si>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</si>
  <si>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</si>
  <si>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</si>
  <si>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</si>
  <si>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</si>
  <si>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</si>
  <si>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</si>
  <si>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</si>
  <si>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</si>
  <si>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</si>
  <si>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</si>
  <si>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</si>
  <si>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</si>
  <si>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</si>
  <si>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</si>
  <si>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</si>
  <si>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</si>
  <si>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</si>
  <si>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</si>
  <si>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</si>
  <si>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</si>
  <si>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</si>
  <si>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</si>
  <si>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</si>
  <si>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</si>
  <si>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</si>
  <si>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</si>
  <si>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</si>
  <si>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</si>
  <si>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</si>
  <si>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</si>
  <si>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</si>
  <si>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</si>
  <si>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</si>
  <si>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</si>
  <si>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</si>
  <si>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</si>
  <si>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</si>
  <si>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</si>
  <si>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</si>
  <si>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</si>
  <si>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</si>
  <si>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</si>
  <si>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</si>
  <si>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</si>
  <si>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</si>
  <si>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</si>
  <si>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</si>
  <si>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</si>
  <si>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</si>
  <si>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</si>
  <si>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</si>
  <si>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</si>
  <si>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</si>
  <si>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</si>
  <si>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</si>
  <si>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</si>
  <si>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</si>
  <si>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</si>
  <si>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</si>
  <si>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</si>
  <si>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</si>
  <si>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</si>
  <si>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</si>
  <si>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</si>
  <si>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</si>
  <si>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</si>
  <si>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</si>
  <si>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</si>
  <si>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</si>
  <si>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</si>
  <si>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</si>
  <si>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</si>
  <si>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</si>
  <si>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</si>
  <si>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</si>
  <si>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</si>
  <si>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</si>
  <si>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</si>
  <si>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</si>
  <si>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</si>
  <si>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</si>
  <si>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</si>
  <si>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</si>
  <si>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</si>
  <si>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</si>
  <si>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</si>
  <si>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</si>
  <si>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</si>
  <si>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</si>
  <si>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</si>
  <si>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</si>
  <si>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</si>
  <si>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</si>
  <si>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</si>
  <si>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</si>
  <si>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</si>
  <si>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</si>
  <si>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</si>
  <si>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</si>
  <si>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</si>
  <si>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</si>
  <si>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</si>
  <si>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</si>
  <si>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</si>
  <si>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</si>
  <si>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</si>
  <si>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</si>
  <si>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</si>
  <si>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</si>
  <si>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</si>
  <si>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</si>
  <si>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</si>
  <si>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</si>
  <si>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</si>
  <si>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</si>
  <si>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</si>
  <si>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</si>
  <si>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</si>
  <si>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</si>
  <si>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</si>
  <si>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</si>
  <si>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</si>
  <si>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</si>
  <si>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</si>
  <si>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</si>
  <si>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</si>
  <si>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</si>
  <si>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</si>
  <si>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</si>
  <si>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</si>
  <si>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</si>
  <si>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</si>
  <si>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</si>
  <si>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</si>
  <si>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</si>
  <si>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</si>
  <si>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</si>
  <si>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</si>
  <si>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</si>
  <si>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</si>
  <si>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</si>
  <si>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</si>
  <si>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</si>
  <si>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</si>
  <si>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</si>
  <si>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</si>
  <si>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</si>
  <si>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</si>
  <si>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</si>
  <si>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</si>
  <si>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</si>
  <si>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</si>
  <si>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</si>
  <si>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</si>
  <si>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</si>
  <si>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</si>
  <si>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</si>
  <si>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</si>
  <si>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</si>
  <si>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</si>
  <si>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</si>
  <si>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</si>
  <si>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</si>
  <si>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</si>
  <si>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</si>
  <si>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</si>
  <si>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</si>
  <si>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</si>
  <si>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</si>
  <si>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</si>
  <si>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</si>
  <si>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</si>
  <si>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</si>
  <si>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</si>
  <si>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</si>
  <si>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</si>
  <si>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</si>
  <si>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</si>
  <si>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</si>
  <si>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</si>
  <si>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</si>
  <si>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</si>
  <si>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</si>
  <si>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</si>
  <si>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</si>
  <si>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</si>
  <si>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</si>
  <si>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</si>
  <si>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</si>
  <si>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</si>
  <si>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</si>
  <si>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</si>
  <si>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</si>
  <si>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</si>
  <si>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</si>
  <si>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</si>
  <si>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</si>
  <si>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</si>
  <si>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</si>
  <si>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</si>
  <si>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</si>
  <si>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</si>
  <si>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</si>
  <si>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</si>
  <si>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</si>
  <si>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</si>
  <si>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</si>
  <si>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</si>
  <si>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</si>
  <si>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</si>
  <si>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</si>
  <si>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</si>
  <si>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</si>
  <si>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</si>
  <si>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</si>
  <si>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</si>
  <si>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</si>
  <si>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</si>
  <si>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</si>
  <si>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</si>
  <si>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</si>
  <si>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</si>
  <si>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</si>
  <si>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</si>
  <si>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</si>
  <si>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</si>
  <si>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</si>
  <si>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</si>
  <si>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</si>
  <si>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</si>
  <si>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</si>
  <si>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</si>
  <si>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</si>
  <si>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</si>
  <si>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</si>
  <si>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</si>
  <si>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</si>
  <si>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</si>
  <si>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</si>
  <si>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</si>
  <si>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</si>
  <si>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</si>
  <si>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</si>
  <si>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</si>
  <si>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</si>
  <si>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</si>
  <si>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</si>
  <si>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</si>
  <si>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</si>
  <si>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</si>
  <si>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</si>
  <si>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</si>
  <si>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</si>
  <si>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</si>
  <si>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</si>
  <si>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</si>
  <si>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</si>
  <si>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</si>
  <si>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</si>
  <si>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</si>
  <si>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</si>
  <si>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</si>
  <si>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</si>
  <si>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</si>
  <si>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</si>
  <si>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</si>
  <si>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</si>
  <si>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</si>
  <si>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</si>
  <si>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</si>
  <si>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</si>
  <si>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</si>
  <si>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</si>
  <si>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</si>
  <si>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</si>
  <si>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</si>
  <si>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</si>
  <si>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</si>
  <si>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</si>
  <si>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</si>
  <si>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</si>
  <si>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</si>
  <si>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</si>
  <si>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</si>
  <si>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</si>
  <si>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</si>
  <si>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</si>
  <si>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</si>
  <si>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</si>
  <si>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</si>
  <si>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</si>
  <si>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</si>
  <si>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</si>
  <si>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</si>
  <si>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</si>
  <si>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</si>
  <si>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</si>
  <si>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</si>
  <si>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</si>
  <si>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</si>
  <si>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</si>
  <si>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</si>
  <si>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</si>
  <si>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</si>
  <si>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</si>
  <si>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</si>
  <si>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</si>
  <si>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</si>
  <si>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</si>
  <si>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</si>
  <si>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</si>
  <si>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</si>
  <si>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</si>
  <si>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</si>
  <si>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</si>
  <si>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</si>
  <si>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</si>
  <si>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</si>
  <si>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</si>
  <si>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</si>
  <si>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</si>
  <si>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</si>
  <si>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</si>
  <si>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</si>
  <si>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</si>
  <si>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</si>
  <si>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</si>
  <si>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</si>
  <si>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</si>
  <si>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</si>
  <si>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</si>
  <si>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</si>
  <si>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</si>
  <si>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</si>
  <si>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</si>
  <si>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</si>
  <si>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</si>
  <si>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</si>
  <si>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</si>
  <si>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</si>
  <si>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</si>
  <si>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</si>
  <si>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</si>
  <si>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</si>
  <si>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</si>
  <si>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</si>
  <si>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</si>
  <si>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</si>
  <si>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</si>
  <si>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</si>
  <si>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</si>
  <si>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</si>
  <si>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</si>
  <si>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</si>
  <si>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</si>
  <si>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</si>
  <si>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</si>
  <si>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</si>
  <si>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</si>
  <si>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</si>
  <si>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</si>
  <si>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</si>
  <si>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</si>
  <si>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</si>
  <si>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</si>
  <si>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</si>
  <si>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</si>
  <si>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</si>
  <si>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</si>
  <si>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</si>
  <si>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</si>
  <si>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</si>
  <si>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</si>
  <si>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</si>
  <si>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</si>
  <si>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</si>
  <si>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</si>
  <si>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</si>
  <si>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</si>
  <si>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</si>
  <si>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</si>
  <si>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</si>
  <si>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</si>
  <si>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</si>
  <si>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</si>
  <si>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</si>
  <si>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</si>
  <si>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</si>
  <si>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</si>
  <si>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</si>
  <si>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</si>
  <si>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</si>
  <si>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</si>
  <si>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</si>
  <si>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</si>
  <si>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</si>
  <si>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</si>
  <si>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</si>
  <si>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</si>
  <si>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</si>
  <si>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</si>
  <si>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</si>
  <si>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</si>
  <si>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</si>
  <si>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</si>
  <si>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</si>
  <si>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</si>
  <si>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</si>
  <si>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</si>
  <si>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</si>
  <si>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</si>
  <si>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</si>
  <si>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</si>
  <si>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</si>
  <si>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</si>
  <si>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</si>
  <si>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</si>
  <si>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</si>
  <si>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</si>
  <si>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</si>
  <si>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</si>
  <si>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</si>
  <si>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</si>
  <si>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</si>
  <si>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</si>
  <si>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</si>
  <si>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</si>
  <si>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</si>
  <si>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</si>
  <si>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</si>
  <si>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</si>
  <si>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</si>
  <si>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</si>
  <si>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</si>
  <si>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</si>
  <si>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</si>
  <si>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</si>
  <si>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</si>
  <si>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</si>
  <si>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</si>
  <si>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</si>
  <si>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</si>
  <si>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</si>
  <si>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</si>
  <si>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</si>
  <si>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</si>
  <si>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</si>
  <si>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</si>
  <si>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</si>
  <si>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</si>
  <si>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</si>
  <si>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</si>
  <si>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</si>
  <si>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</si>
  <si>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</si>
  <si>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</si>
  <si>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</si>
  <si>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</si>
  <si>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</si>
  <si>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</si>
  <si>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</si>
  <si>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</si>
  <si>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</si>
  <si>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</si>
  <si>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</si>
  <si>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</si>
  <si>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</si>
  <si>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</si>
  <si>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</si>
  <si>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</si>
  <si>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</si>
  <si>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</si>
  <si>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</si>
  <si>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</si>
  <si>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</si>
  <si>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</si>
  <si>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</si>
  <si>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</si>
  <si>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</si>
  <si>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</si>
  <si>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</si>
  <si>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</si>
  <si>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</si>
  <si>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</si>
  <si>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</si>
  <si>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</si>
  <si>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</si>
  <si>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</si>
  <si>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</si>
  <si>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</si>
  <si>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</si>
  <si>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</si>
  <si>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</si>
  <si>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</si>
  <si>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</si>
  <si>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</si>
  <si>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</si>
  <si>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</si>
  <si>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</si>
  <si>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</si>
  <si>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</si>
  <si>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</si>
  <si>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</si>
  <si>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</si>
  <si>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</si>
  <si>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</si>
  <si>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</si>
  <si>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</si>
  <si>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</si>
  <si>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</si>
  <si>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</si>
  <si>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</si>
  <si>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</si>
  <si>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</si>
  <si>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</si>
  <si>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</si>
  <si>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</si>
  <si>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</si>
  <si>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</si>
  <si>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</si>
  <si>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</si>
  <si>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</si>
  <si>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</si>
  <si>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</si>
  <si>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</si>
  <si>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</si>
  <si>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</si>
  <si>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</si>
  <si>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</si>
  <si>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</si>
  <si>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</si>
  <si>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</si>
  <si>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</si>
  <si>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</si>
  <si>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</si>
  <si>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</si>
  <si>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</si>
  <si>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</si>
  <si>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</si>
  <si>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</si>
  <si>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</si>
  <si>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</si>
  <si>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</si>
  <si>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</si>
  <si>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</si>
  <si>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</si>
  <si>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</si>
  <si>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</si>
  <si>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</si>
  <si>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</si>
  <si>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</si>
  <si>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</si>
  <si>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</si>
  <si>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</si>
  <si>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</si>
  <si>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</si>
  <si>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</si>
  <si>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</si>
  <si>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</si>
  <si>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</si>
  <si>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</si>
  <si>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</si>
  <si>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</si>
  <si>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</si>
  <si>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</si>
  <si>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</si>
  <si>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</si>
  <si>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</si>
  <si>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</si>
  <si>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</si>
  <si>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</si>
  <si>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</si>
  <si>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</si>
  <si>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</si>
  <si>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</si>
  <si>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</si>
  <si>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</si>
  <si>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</si>
  <si>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</si>
  <si>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</si>
  <si>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</si>
  <si>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</si>
  <si>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</si>
  <si>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</si>
  <si>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</si>
  <si>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</si>
  <si>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</si>
  <si>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</si>
  <si>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</si>
  <si>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</si>
  <si>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</si>
  <si>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</si>
  <si>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</si>
  <si>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</si>
  <si>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</si>
  <si>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</si>
  <si>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</si>
  <si>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</si>
  <si>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</si>
  <si>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</si>
  <si>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</si>
  <si>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</si>
  <si>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</si>
  <si>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</si>
  <si>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</si>
  <si>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</si>
  <si>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</si>
  <si>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</si>
  <si>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</si>
  <si>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</si>
  <si>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</si>
  <si>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</si>
  <si>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</si>
  <si>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</si>
  <si>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</si>
  <si>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</si>
  <si>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</si>
  <si>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</si>
  <si>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</si>
  <si>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</si>
  <si>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</si>
  <si>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</si>
  <si>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</si>
  <si>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</si>
  <si>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</si>
  <si>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</si>
  <si>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</si>
  <si>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</si>
  <si>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</si>
  <si>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</si>
  <si>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</si>
  <si>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</si>
  <si>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</si>
  <si>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</si>
  <si>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</si>
  <si>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</si>
  <si>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</si>
  <si>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</si>
  <si>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</si>
  <si>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</si>
  <si>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</si>
  <si>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</si>
  <si>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</si>
  <si>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</si>
  <si>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</si>
  <si>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</si>
  <si>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</si>
  <si>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</si>
  <si>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</si>
  <si>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</si>
  <si>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</si>
  <si>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</si>
  <si>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</si>
  <si>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</si>
  <si>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</si>
  <si>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</si>
  <si>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</si>
  <si>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</si>
  <si>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</si>
  <si>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</si>
  <si>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</si>
  <si>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</si>
  <si>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</si>
  <si>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</si>
  <si>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</si>
  <si>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</si>
  <si>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</si>
  <si>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</si>
  <si>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</si>
  <si>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</si>
  <si>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</si>
  <si>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</si>
  <si>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</si>
  <si>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</si>
  <si>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</si>
  <si>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</si>
  <si>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</si>
  <si>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</si>
  <si>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</si>
  <si>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</si>
  <si>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</si>
  <si>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</si>
  <si>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</si>
  <si>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</si>
  <si>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</si>
  <si>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</si>
  <si>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</si>
  <si>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</si>
  <si>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</si>
  <si>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</si>
  <si>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</si>
  <si>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</si>
  <si>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</si>
  <si>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</si>
  <si>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</si>
  <si>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</si>
  <si>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</si>
  <si>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</si>
  <si>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</si>
  <si>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</si>
  <si>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</si>
  <si>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</si>
  <si>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</si>
  <si>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</si>
  <si>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</si>
  <si>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</si>
  <si>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</si>
  <si>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</si>
  <si>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</si>
  <si>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</si>
  <si>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</si>
  <si>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</si>
  <si>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</si>
  <si>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</si>
  <si>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</si>
  <si>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</si>
  <si>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</si>
  <si>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</si>
  <si>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</si>
  <si>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</si>
  <si>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</si>
  <si>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</si>
  <si>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</si>
  <si>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</si>
  <si>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</si>
  <si>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</si>
  <si>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</si>
  <si>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</si>
  <si>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</si>
  <si>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</si>
  <si>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</si>
  <si>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</si>
  <si>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</si>
  <si>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</si>
  <si>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</si>
  <si>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</si>
  <si>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</si>
  <si>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</si>
  <si>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</si>
  <si>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</si>
  <si>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</si>
  <si>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</si>
  <si>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</si>
  <si>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</si>
  <si>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</si>
  <si>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</si>
  <si>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</si>
  <si>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</si>
  <si>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</si>
  <si>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</si>
  <si>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</si>
  <si>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</si>
  <si>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</si>
  <si>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</si>
  <si>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</si>
  <si>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</si>
  <si>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</si>
  <si>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</si>
  <si>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</si>
  <si>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</si>
  <si>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</si>
  <si>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</si>
  <si>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</si>
  <si>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</si>
  <si>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</si>
  <si>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</si>
  <si>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</si>
  <si>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</si>
  <si>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</si>
  <si>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</si>
  <si>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</si>
  <si>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</si>
  <si>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</si>
  <si>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</si>
  <si>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</si>
  <si>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</si>
  <si>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</si>
  <si>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</si>
  <si>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</si>
  <si>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</si>
  <si>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</si>
  <si>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</si>
  <si>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</si>
  <si>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</si>
  <si>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</si>
  <si>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</si>
  <si>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</si>
  <si>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</si>
  <si>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</si>
  <si>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</si>
  <si>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</si>
  <si>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</si>
  <si>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</si>
  <si>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</si>
  <si>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</si>
  <si>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</si>
  <si>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</si>
  <si>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</si>
  <si>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</si>
  <si>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</si>
  <si>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</si>
  <si>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</si>
  <si>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</si>
  <si>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</si>
  <si>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</si>
  <si>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</si>
  <si>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</si>
  <si>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</si>
  <si>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</si>
  <si>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</si>
  <si>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</si>
  <si>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</si>
  <si>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</si>
  <si>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</si>
  <si>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</si>
  <si>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</si>
  <si>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</si>
  <si>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</si>
  <si>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</si>
  <si>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</si>
  <si>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</si>
  <si>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</si>
  <si>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</si>
  <si>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</si>
  <si>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</si>
  <si>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</si>
  <si>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</si>
  <si>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</si>
  <si>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</si>
  <si>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</si>
  <si>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</si>
  <si>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</si>
  <si>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</si>
  <si>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</si>
  <si>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</si>
  <si>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</si>
  <si>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</si>
  <si>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</si>
  <si>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</si>
  <si>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</si>
  <si>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</si>
  <si>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</si>
  <si>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</si>
  <si>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</si>
  <si>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</si>
  <si>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</si>
  <si>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</si>
  <si>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</si>
  <si>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</si>
  <si>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</si>
  <si>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</si>
  <si>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</si>
  <si>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</si>
  <si>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</si>
  <si>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</si>
  <si>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</si>
  <si>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</si>
  <si>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</si>
  <si>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</si>
  <si>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</si>
  <si>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</si>
  <si>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</si>
  <si>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</si>
  <si>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</si>
  <si>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</si>
  <si>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</si>
  <si>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</si>
  <si>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</si>
  <si>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</si>
  <si>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</si>
  <si>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</si>
  <si>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</si>
  <si>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</si>
  <si>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</si>
  <si>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</si>
  <si>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</si>
  <si>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</si>
  <si>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</si>
  <si>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</si>
  <si>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</si>
  <si>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</si>
  <si>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</si>
  <si>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</si>
  <si>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</si>
  <si>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</si>
  <si>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</si>
  <si>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</si>
  <si>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</si>
  <si>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</si>
  <si>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</si>
  <si>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</si>
  <si>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</si>
  <si>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</si>
  <si>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</si>
  <si>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</si>
  <si>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</si>
  <si>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</si>
  <si>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</si>
  <si>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</si>
  <si>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</si>
  <si>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</si>
  <si>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</si>
  <si>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</si>
  <si>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</si>
  <si>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</si>
  <si>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</si>
  <si>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</si>
  <si>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</si>
  <si>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</si>
  <si>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</si>
  <si>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</si>
  <si>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</si>
  <si>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</si>
  <si>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</si>
  <si>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</si>
  <si>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</si>
  <si>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</si>
  <si>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</si>
  <si>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</si>
  <si>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</si>
  <si>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</si>
  <si>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</si>
  <si>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</si>
  <si>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</si>
  <si>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</si>
  <si>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</si>
  <si>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</si>
  <si>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</si>
  <si>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</si>
  <si>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</si>
  <si>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</si>
  <si>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</si>
  <si>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</si>
  <si>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</si>
  <si>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</si>
  <si>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</si>
  <si>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</si>
  <si>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</si>
  <si>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</si>
  <si>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</si>
  <si>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</si>
  <si>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</si>
  <si>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</si>
  <si>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</si>
  <si>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</si>
  <si>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</si>
  <si>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</si>
  <si>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</si>
  <si>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</si>
  <si>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</si>
  <si>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</si>
  <si>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</si>
  <si>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</si>
  <si>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</si>
  <si>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</si>
  <si>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</si>
  <si>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</si>
  <si>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</si>
  <si>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</si>
  <si>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</si>
  <si>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</si>
  <si>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</si>
  <si>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</si>
  <si>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</si>
  <si>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</si>
  <si>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</si>
  <si>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</si>
  <si>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</si>
  <si>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</si>
  <si>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</si>
  <si>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</si>
  <si>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</si>
  <si>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</si>
  <si>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</si>
  <si>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</si>
  <si>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</si>
  <si>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</si>
  <si>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</si>
  <si>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</si>
  <si>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</si>
  <si>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</si>
  <si>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</si>
  <si>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</si>
  <si>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</si>
  <si>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</si>
  <si>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</si>
  <si>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</si>
  <si>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</si>
  <si>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</si>
  <si>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</si>
  <si>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</si>
  <si>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</si>
  <si>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</si>
  <si>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</si>
  <si>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</si>
  <si>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</si>
  <si>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</si>
  <si>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</si>
  <si>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</si>
  <si>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</si>
  <si>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</si>
  <si>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</si>
  <si>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</si>
  <si>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</si>
  <si>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</si>
  <si>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</si>
  <si>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</si>
  <si>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</si>
  <si>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</si>
  <si>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</si>
  <si>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</si>
  <si>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</si>
  <si>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</si>
  <si>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</si>
  <si>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</si>
  <si>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</si>
  <si>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</si>
  <si>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</si>
  <si>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</si>
  <si>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</si>
  <si>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</si>
  <si>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</si>
  <si>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</si>
  <si>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</si>
  <si>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</si>
  <si>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</si>
  <si>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</si>
  <si>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</si>
  <si>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</si>
  <si>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</si>
  <si>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</si>
  <si>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</si>
  <si>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</si>
  <si>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</si>
  <si>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</si>
  <si>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</si>
  <si>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</si>
  <si>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</si>
  <si>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</si>
  <si>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</si>
  <si>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</si>
  <si>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</si>
  <si>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</si>
  <si>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</si>
  <si>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</si>
  <si>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</si>
  <si>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</si>
  <si>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</si>
  <si>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</si>
  <si>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</si>
  <si>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</si>
  <si>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</si>
  <si>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</si>
  <si>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</si>
  <si>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</si>
  <si>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</si>
  <si>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</si>
  <si>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</si>
  <si>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</si>
  <si>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</si>
  <si>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</si>
  <si>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</si>
  <si>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</si>
  <si>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</si>
  <si>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</si>
  <si>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</si>
  <si>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</si>
  <si>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</si>
  <si>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</si>
  <si>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</si>
  <si>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</si>
  <si>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</si>
  <si>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</si>
  <si>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</si>
  <si>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</si>
  <si>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</si>
  <si>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</si>
  <si>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</si>
  <si>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</si>
  <si>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</si>
  <si>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</si>
  <si>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</si>
  <si>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</si>
  <si>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</si>
  <si>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</si>
  <si>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</si>
  <si>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</si>
  <si>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</si>
  <si>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</si>
  <si>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</si>
  <si>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</si>
  <si>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</si>
  <si>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</si>
  <si>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</si>
  <si>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</si>
  <si>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</si>
  <si>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</si>
  <si>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</si>
  <si>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</si>
  <si>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</si>
  <si>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</si>
  <si>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</si>
  <si>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</si>
  <si>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</si>
  <si>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</si>
  <si>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</si>
  <si>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</si>
  <si>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</si>
  <si>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</si>
  <si>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</si>
  <si>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</si>
  <si>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</si>
  <si>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</si>
  <si>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</si>
  <si>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</si>
  <si>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</si>
  <si>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</si>
  <si>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</si>
  <si>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</si>
  <si>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</si>
  <si>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</si>
  <si>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</si>
  <si>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</si>
  <si>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</si>
  <si>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</si>
  <si>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</si>
  <si>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</si>
  <si>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</si>
  <si>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</si>
  <si>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</si>
  <si>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</si>
  <si>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</si>
  <si>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</si>
  <si>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</si>
  <si>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</si>
  <si>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</si>
  <si>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</si>
  <si>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</si>
  <si>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</si>
  <si>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</si>
  <si>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</si>
  <si>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</si>
  <si>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</si>
  <si>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</si>
  <si>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</si>
  <si>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</si>
  <si>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</si>
  <si>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</si>
  <si>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</si>
  <si>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</si>
  <si>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</si>
  <si>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</si>
  <si>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</si>
  <si>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</si>
  <si>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</si>
  <si>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</si>
  <si>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</si>
  <si>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</si>
  <si>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</si>
  <si>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</si>
  <si>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</si>
  <si>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</si>
  <si>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</si>
  <si>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</si>
  <si>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</si>
  <si>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</si>
  <si>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</si>
  <si>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</si>
  <si>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</si>
  <si>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</si>
  <si>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</si>
  <si>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</si>
  <si>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</si>
  <si>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</si>
  <si>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</si>
  <si>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</si>
  <si>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</si>
  <si>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</si>
  <si>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</si>
  <si>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</si>
  <si>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</si>
  <si>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</si>
  <si>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</si>
  <si>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</si>
  <si>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</si>
  <si>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</si>
  <si>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</si>
  <si>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</si>
  <si>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</si>
  <si>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</si>
  <si>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</si>
  <si>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</si>
  <si>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</si>
  <si>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</si>
  <si>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</si>
  <si>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</si>
  <si>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</si>
  <si>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</si>
  <si>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</si>
  <si>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</si>
  <si>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</si>
  <si>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</si>
  <si>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</si>
  <si>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</si>
  <si>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</si>
  <si>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</si>
  <si>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</si>
  <si>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</si>
  <si>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</si>
  <si>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</si>
  <si>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</si>
  <si>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</si>
  <si>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</si>
  <si>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</si>
  <si>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</si>
  <si>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</si>
  <si>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</si>
  <si>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</si>
  <si>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</si>
  <si>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</si>
  <si>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</si>
  <si>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</si>
  <si>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</si>
  <si>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</si>
  <si>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</si>
  <si>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</si>
  <si>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</si>
  <si>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</si>
  <si>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</si>
  <si>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</si>
  <si>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</si>
  <si>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</si>
  <si>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</si>
  <si>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</si>
  <si>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</si>
  <si>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</si>
  <si>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</si>
  <si>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</si>
  <si>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</si>
  <si>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</si>
  <si>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</si>
  <si>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</si>
  <si>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</si>
  <si>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</si>
  <si>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</si>
  <si>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</si>
  <si>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</si>
  <si>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</si>
  <si>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</si>
  <si>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</si>
  <si>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</si>
  <si>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</si>
  <si>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</si>
  <si>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</si>
  <si>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</si>
  <si>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</si>
  <si>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</si>
  <si>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</si>
  <si>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</si>
  <si>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</si>
  <si>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</si>
  <si>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</si>
  <si>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</si>
  <si>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</si>
  <si>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</si>
  <si>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</si>
  <si>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</si>
  <si>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</si>
  <si>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</si>
  <si>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</si>
  <si>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</si>
  <si>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</si>
  <si>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</si>
  <si>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</si>
  <si>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</si>
  <si>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</si>
  <si>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</si>
  <si>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</si>
  <si>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</si>
  <si>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</si>
  <si>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</si>
  <si>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</si>
  <si>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</si>
  <si>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</si>
  <si>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</si>
  <si>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</si>
  <si>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</si>
  <si>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</si>
  <si>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</si>
  <si>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</si>
  <si>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</si>
  <si>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</si>
  <si>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</si>
  <si>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</si>
  <si>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</si>
  <si>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</si>
  <si>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</si>
  <si>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</si>
  <si>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</si>
  <si>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</si>
  <si>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</si>
  <si>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</si>
  <si>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</si>
  <si>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</si>
  <si>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</si>
  <si>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</si>
  <si>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</si>
  <si>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</si>
  <si>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</si>
  <si>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</si>
  <si>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</si>
  <si>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</si>
  <si>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</si>
  <si>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</si>
  <si>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</si>
  <si>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</si>
  <si>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</si>
  <si>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</si>
  <si>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</si>
  <si>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</si>
  <si>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</si>
  <si>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</si>
  <si>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</si>
  <si>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</si>
  <si>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</si>
  <si>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</si>
  <si>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</si>
  <si>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</si>
  <si>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</si>
  <si>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</si>
  <si>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</si>
  <si>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</si>
  <si>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</si>
  <si>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</si>
  <si>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</si>
  <si>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</si>
  <si>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</si>
  <si>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</si>
  <si>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</si>
  <si>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</si>
  <si>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</si>
  <si>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</si>
  <si>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</si>
  <si>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</si>
  <si>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</si>
  <si>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</si>
  <si>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</si>
  <si>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</si>
  <si>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</si>
  <si>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</si>
  <si>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</si>
  <si>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</si>
  <si>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</si>
  <si>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</si>
  <si>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</si>
  <si>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</si>
  <si>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</si>
  <si>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</si>
  <si>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</si>
  <si>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</si>
  <si>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</si>
  <si>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</si>
  <si>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</si>
  <si>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</si>
  <si>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</si>
  <si>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</si>
  <si>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</si>
  <si>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</si>
  <si>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</si>
  <si>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</si>
  <si>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</si>
  <si>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</si>
  <si>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</si>
  <si>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</si>
  <si>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</si>
  <si>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</si>
  <si>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</si>
  <si>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</si>
  <si>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</si>
  <si>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</si>
  <si>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</si>
  <si>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</si>
  <si>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</si>
  <si>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</si>
  <si>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</si>
  <si>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</si>
  <si>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</si>
  <si>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</si>
  <si>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</si>
  <si>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</si>
  <si>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</si>
  <si>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</si>
  <si>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</si>
  <si>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</si>
  <si>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</si>
  <si>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</si>
  <si>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</si>
  <si>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</si>
  <si>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</si>
  <si>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</si>
  <si>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</si>
  <si>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</si>
  <si>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</si>
  <si>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</si>
  <si>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</si>
  <si>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</si>
  <si>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</si>
  <si>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</si>
  <si>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</si>
  <si>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</si>
  <si>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</si>
  <si>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</si>
  <si>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</si>
  <si>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</si>
  <si>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</si>
  <si>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</si>
  <si>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</si>
  <si>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</si>
  <si>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</si>
  <si>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</si>
  <si>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</si>
  <si>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</si>
  <si>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</si>
  <si>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</si>
  <si>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</si>
  <si>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</si>
  <si>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</si>
  <si>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</si>
  <si>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</si>
  <si>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</si>
  <si>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</si>
  <si>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</si>
  <si>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</si>
  <si>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</si>
  <si>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</si>
  <si>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</si>
  <si>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</si>
  <si>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</si>
  <si>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</si>
  <si>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</si>
  <si>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</si>
  <si>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</si>
  <si>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</si>
  <si>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</si>
  <si>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</si>
  <si>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</si>
  <si>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</si>
  <si>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</si>
  <si>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</si>
  <si>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</si>
  <si>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</si>
  <si>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</si>
  <si>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</si>
  <si>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</si>
  <si>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</si>
  <si>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</si>
  <si>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</si>
  <si>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</si>
  <si>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</si>
  <si>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</si>
  <si>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</si>
  <si>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</si>
  <si>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</si>
  <si>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</si>
  <si>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</si>
  <si>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</si>
  <si>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</si>
  <si>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</si>
  <si>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</si>
  <si>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</si>
  <si>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</si>
  <si>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</si>
  <si>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</si>
  <si>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</si>
  <si>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</si>
  <si>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</si>
  <si>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</si>
  <si>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</si>
  <si>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</si>
  <si>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</si>
  <si>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</si>
  <si>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</si>
  <si>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</si>
  <si>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</si>
  <si>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</si>
  <si>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</si>
  <si>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</si>
  <si>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</si>
  <si>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</si>
  <si>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</si>
  <si>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</si>
  <si>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</si>
  <si>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</si>
  <si>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</si>
  <si>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</si>
  <si>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</si>
  <si>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</si>
  <si>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</si>
  <si>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</si>
  <si>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</si>
  <si>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</si>
  <si>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</si>
  <si>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</si>
  <si>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</si>
  <si>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</si>
  <si>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</si>
  <si>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</si>
  <si>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</si>
  <si>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</si>
  <si>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</si>
  <si>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</si>
  <si>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</si>
  <si>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</si>
  <si>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</si>
  <si>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</si>
  <si>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</si>
  <si>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</si>
  <si>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</si>
  <si>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</si>
  <si>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</si>
  <si>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</si>
  <si>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</si>
  <si>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</si>
  <si>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</si>
  <si>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</si>
  <si>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</si>
  <si>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</si>
  <si>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</si>
  <si>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</si>
  <si>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</si>
  <si>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</si>
  <si>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</si>
  <si>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</si>
  <si>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</si>
  <si>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</si>
  <si>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</si>
  <si>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</si>
  <si>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</si>
  <si>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</si>
  <si>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</si>
  <si>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</si>
  <si>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</si>
  <si>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</si>
  <si>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</si>
  <si>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</si>
  <si>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</si>
  <si>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</si>
  <si>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</si>
  <si>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</si>
  <si>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</si>
  <si>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</si>
  <si>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</si>
  <si>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</si>
  <si>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</si>
  <si>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</si>
  <si>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</si>
  <si>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</si>
  <si>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</si>
  <si>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</si>
  <si>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</si>
  <si>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</si>
  <si>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</si>
  <si>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</si>
  <si>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</si>
  <si>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</si>
  <si>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</si>
  <si>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</si>
  <si>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</si>
  <si>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</si>
  <si>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</si>
  <si>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</si>
  <si>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</si>
  <si>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</si>
  <si>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</si>
  <si>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</si>
  <si>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</si>
  <si>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</si>
  <si>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</si>
  <si>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</si>
  <si>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</si>
  <si>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</si>
  <si>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</si>
  <si>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</si>
  <si>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</si>
  <si>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</si>
  <si>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</si>
  <si>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</si>
  <si>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</si>
  <si>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</si>
  <si>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</si>
  <si>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</si>
  <si>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</si>
  <si>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</si>
  <si>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</si>
  <si>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</si>
  <si>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</si>
  <si>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</si>
  <si>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</si>
  <si>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</si>
  <si>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</si>
  <si>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</si>
  <si>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</si>
  <si>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</si>
  <si>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</si>
  <si>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</si>
  <si>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</si>
  <si>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</si>
  <si>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</si>
  <si>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</si>
  <si>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</si>
  <si>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</si>
  <si>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</si>
  <si>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</si>
  <si>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</si>
  <si>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</si>
  <si>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</si>
  <si>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</si>
  <si>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</si>
  <si>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</si>
  <si>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</si>
  <si>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</si>
  <si>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</si>
  <si>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</si>
  <si>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</si>
  <si>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</si>
  <si>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</si>
  <si>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</si>
  <si>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</si>
  <si>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</si>
  <si>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</si>
  <si>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</si>
  <si>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</si>
  <si>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</si>
  <si>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</si>
  <si>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</si>
  <si>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</si>
  <si>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</si>
  <si>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</si>
  <si>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</si>
  <si>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</si>
  <si>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</si>
  <si>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</si>
  <si>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</si>
  <si>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</si>
  <si>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</si>
  <si>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</si>
  <si>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</si>
  <si>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</si>
  <si>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</si>
  <si>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</si>
  <si>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</si>
  <si>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</si>
  <si>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</si>
  <si>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</si>
  <si>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</si>
  <si>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</si>
  <si>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</si>
  <si>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</si>
  <si>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</si>
  <si>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</si>
  <si>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</si>
  <si>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</si>
  <si>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</si>
  <si>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</si>
  <si>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</si>
  <si>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</si>
  <si>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</si>
  <si>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</si>
  <si>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</si>
  <si>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</si>
  <si>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</si>
  <si>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</si>
  <si>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</si>
  <si>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</si>
  <si>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</si>
  <si>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</si>
  <si>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</si>
  <si>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</si>
  <si>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</si>
  <si>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</si>
  <si>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</si>
  <si>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</si>
  <si>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</si>
  <si>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</si>
  <si>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</si>
  <si>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</si>
  <si>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</si>
  <si>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</si>
  <si>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</si>
  <si>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</si>
  <si>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</si>
  <si>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</si>
  <si>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</si>
  <si>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</si>
  <si>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</si>
  <si>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</si>
  <si>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</si>
  <si>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</si>
  <si>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</si>
  <si>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</si>
  <si>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</si>
  <si>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</si>
  <si>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</si>
  <si>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</si>
  <si>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</si>
  <si>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</si>
  <si>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</si>
  <si>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</si>
  <si>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</si>
  <si>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</si>
  <si>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</si>
  <si>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</si>
  <si>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</si>
  <si>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</si>
  <si>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</si>
  <si>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</si>
  <si>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</si>
  <si>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</si>
  <si>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</si>
  <si>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</si>
  <si>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</si>
  <si>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</si>
  <si>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</si>
  <si>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</si>
  <si>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</si>
  <si>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</si>
  <si>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</si>
  <si>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</si>
  <si>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</si>
  <si>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</si>
  <si>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</si>
  <si>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</si>
  <si>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</si>
  <si>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</si>
  <si>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</si>
  <si>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</si>
  <si>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</si>
  <si>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</si>
  <si>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</si>
  <si>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</si>
  <si>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</si>
  <si>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</si>
  <si>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</si>
  <si>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</si>
  <si>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</si>
  <si>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</si>
  <si>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</si>
  <si>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</si>
  <si>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</si>
  <si>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</si>
  <si>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</si>
  <si>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</si>
  <si>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</si>
  <si>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</si>
  <si>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</si>
  <si>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</si>
  <si>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</si>
  <si>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</si>
  <si>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</si>
  <si>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</si>
  <si>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</si>
  <si>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</si>
  <si>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</si>
  <si>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</si>
  <si>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</si>
  <si>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</si>
  <si>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</si>
  <si>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</si>
  <si>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</si>
  <si>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</si>
  <si>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</si>
  <si>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</si>
  <si>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</si>
  <si>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</si>
  <si>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</si>
  <si>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</si>
  <si>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</si>
  <si>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</si>
  <si>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</si>
  <si>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</si>
  <si>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</si>
  <si>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</si>
  <si>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</si>
  <si>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</si>
  <si>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</si>
  <si>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</si>
  <si>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</si>
  <si>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</si>
  <si>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</si>
  <si>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</si>
  <si>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</si>
  <si>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</si>
  <si>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</si>
  <si>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</si>
  <si>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</si>
  <si>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</si>
  <si>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</si>
  <si>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</si>
  <si>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</si>
  <si>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</si>
  <si>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</si>
  <si>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</si>
  <si>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</si>
  <si>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</si>
  <si>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</si>
  <si>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</si>
  <si>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</si>
  <si>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</si>
  <si>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</si>
  <si>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</si>
  <si>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</si>
  <si>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</si>
  <si>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</si>
  <si>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</si>
  <si>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</si>
  <si>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</si>
  <si>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</si>
  <si>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</si>
  <si>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</si>
  <si>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</si>
  <si>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</si>
  <si>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</si>
  <si>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</si>
  <si>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</si>
  <si>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</si>
  <si>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</si>
  <si>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</si>
  <si>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</si>
  <si>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</si>
  <si>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</si>
  <si>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</si>
  <si>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</si>
  <si>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</si>
  <si>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</si>
  <si>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</si>
  <si>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</si>
  <si>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</si>
  <si>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</si>
  <si>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</si>
  <si>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</si>
  <si>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</si>
  <si>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</si>
  <si>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</si>
  <si>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</si>
  <si>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</si>
  <si>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</si>
  <si>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</si>
  <si>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</si>
  <si>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</si>
  <si>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</si>
  <si>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</si>
  <si>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</si>
  <si>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</si>
  <si>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</si>
  <si>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</si>
  <si>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</si>
  <si>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</si>
  <si>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</si>
  <si>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</si>
  <si>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</si>
  <si>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</si>
  <si>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</si>
  <si>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</si>
  <si>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</si>
  <si>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</si>
  <si>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</si>
  <si>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</si>
  <si>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</si>
  <si>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</si>
  <si>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</si>
  <si>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</si>
  <si>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</si>
  <si>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</si>
  <si>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</si>
  <si>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</si>
  <si>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</si>
  <si>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</si>
  <si>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</si>
  <si>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</si>
  <si>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</si>
  <si>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</si>
  <si>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</si>
  <si>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</si>
  <si>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</si>
  <si>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</si>
  <si>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</si>
  <si>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</si>
  <si>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</si>
  <si>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</si>
  <si>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</si>
  <si>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</si>
  <si>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</si>
  <si>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</si>
  <si>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</si>
  <si>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</si>
  <si>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</si>
  <si>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</si>
  <si>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</si>
  <si>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</si>
  <si>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</si>
  <si>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</si>
  <si>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</si>
  <si>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</si>
  <si>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</si>
  <si>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</si>
  <si>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</si>
  <si>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</si>
  <si>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</si>
  <si>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</si>
  <si>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</si>
  <si>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</si>
  <si>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</si>
  <si>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</si>
  <si>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</si>
  <si>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</si>
  <si>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</si>
  <si>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</si>
  <si>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</si>
  <si>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</si>
  <si>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</si>
  <si>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</si>
  <si>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</si>
  <si>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</si>
  <si>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</si>
  <si>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</si>
  <si>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</si>
  <si>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</si>
  <si>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</si>
  <si>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</si>
  <si>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</si>
  <si>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</si>
  <si>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</si>
  <si>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</si>
  <si>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</si>
  <si>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</si>
  <si>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</si>
  <si>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</si>
  <si>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</si>
  <si>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</si>
  <si>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</si>
  <si>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</si>
  <si>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</si>
  <si>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</si>
  <si>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</si>
  <si>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</si>
  <si>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</si>
  <si>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</si>
  <si>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</si>
  <si>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</si>
  <si>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</si>
  <si>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</si>
  <si>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</si>
  <si>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</si>
  <si>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</si>
  <si>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</si>
  <si>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</si>
  <si>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</si>
  <si>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</si>
  <si>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</si>
  <si>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</si>
  <si>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</si>
  <si>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</si>
  <si>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</si>
  <si>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</si>
  <si>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</si>
  <si>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</si>
  <si>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</si>
  <si>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</si>
  <si>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</si>
  <si>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</si>
  <si>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</si>
  <si>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</si>
  <si>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</si>
  <si>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</si>
  <si>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</si>
  <si>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</si>
  <si>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</si>
  <si>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</si>
  <si>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</si>
  <si>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</si>
  <si>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</si>
  <si>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</si>
  <si>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</si>
  <si>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</si>
  <si>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</si>
  <si>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</si>
  <si>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</si>
  <si>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</si>
  <si>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</si>
  <si>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</si>
  <si>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</si>
  <si>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</si>
  <si>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</si>
  <si>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</si>
  <si>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</si>
  <si>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</si>
  <si>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</si>
  <si>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</si>
  <si>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</si>
  <si>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</si>
  <si>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</si>
  <si>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</si>
  <si>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</si>
  <si>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</si>
  <si>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</si>
  <si>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</si>
  <si>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</si>
  <si>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</si>
  <si>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</si>
  <si>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</si>
  <si>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</si>
  <si>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</si>
  <si>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</si>
  <si>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</si>
  <si>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</si>
  <si>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</si>
  <si>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</si>
  <si>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</si>
  <si>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</si>
  <si>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</si>
  <si>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</si>
  <si>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</si>
  <si>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</si>
  <si>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</si>
  <si>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</si>
  <si>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</si>
  <si>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</si>
  <si>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</si>
  <si>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</si>
  <si>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</si>
  <si>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</si>
  <si>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</si>
  <si>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</si>
  <si>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</si>
  <si>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</si>
  <si>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</si>
  <si>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</si>
  <si>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</si>
  <si>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</si>
  <si>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</si>
  <si>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</si>
  <si>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</si>
  <si>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</si>
  <si>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</si>
  <si>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</si>
  <si>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</si>
  <si>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</si>
  <si>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</si>
  <si>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</si>
  <si>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</si>
  <si>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</si>
  <si>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</si>
  <si>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</si>
  <si>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</si>
  <si>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</si>
  <si>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</si>
  <si>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</si>
  <si>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</si>
  <si>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</si>
  <si>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</si>
  <si>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</si>
  <si>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</si>
  <si>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</si>
  <si>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</si>
  <si>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</si>
  <si>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</si>
  <si>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</si>
  <si>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</si>
  <si>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</si>
  <si>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</si>
  <si>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</si>
  <si>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</si>
  <si>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</si>
  <si>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</si>
  <si>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</si>
  <si>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</si>
  <si>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</si>
  <si>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</si>
  <si>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</si>
  <si>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</si>
  <si>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</si>
  <si>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</si>
  <si>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</si>
  <si>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</si>
  <si>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</si>
  <si>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</si>
  <si>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</si>
  <si>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</si>
  <si>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</si>
  <si>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</si>
  <si>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</si>
  <si>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</si>
  <si>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</si>
  <si>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</si>
  <si>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</si>
  <si>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</si>
  <si>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</si>
  <si>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</si>
  <si>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</si>
  <si>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</si>
  <si>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</si>
  <si>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</si>
  <si>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</si>
  <si>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</si>
  <si>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</si>
  <si>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</si>
  <si>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</si>
  <si>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</si>
  <si>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</si>
  <si>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</si>
  <si>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</si>
  <si>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</si>
  <si>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</si>
  <si>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</si>
  <si>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</si>
  <si>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</si>
  <si>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</si>
  <si>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</si>
  <si>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</si>
  <si>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</si>
  <si>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</si>
  <si>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</si>
  <si>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</si>
  <si>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</si>
  <si>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</si>
  <si>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</si>
  <si>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</si>
  <si>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</si>
  <si>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</si>
  <si>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</si>
  <si>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</si>
  <si>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</si>
  <si>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</si>
  <si>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</si>
  <si>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</si>
  <si>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</si>
  <si>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</si>
  <si>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</si>
  <si>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</si>
  <si>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</si>
  <si>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</si>
  <si>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</si>
  <si>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</si>
  <si>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</si>
  <si>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</si>
  <si>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</si>
  <si>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</si>
  <si>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</si>
  <si>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</si>
  <si>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</si>
  <si>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</si>
  <si>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</si>
  <si>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</si>
  <si>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</si>
  <si>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</si>
  <si>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</si>
  <si>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</si>
  <si>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</si>
  <si>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</si>
  <si>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</si>
  <si>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</si>
  <si>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</si>
  <si>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</si>
  <si>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</si>
  <si>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</si>
  <si>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</si>
  <si>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</si>
  <si>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</si>
  <si>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</si>
  <si>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</si>
  <si>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</si>
  <si>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</si>
  <si>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</si>
  <si>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</si>
  <si>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</si>
  <si>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</si>
  <si>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</si>
  <si>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</si>
  <si>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</si>
  <si>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</si>
  <si>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</si>
  <si>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</si>
  <si>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</si>
  <si>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</si>
  <si>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</si>
  <si>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</si>
  <si>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</si>
  <si>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</si>
  <si>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</si>
  <si>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</si>
  <si>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</si>
  <si>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</si>
  <si>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</si>
  <si>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</si>
  <si>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</si>
  <si>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</si>
  <si>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</si>
  <si>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</si>
  <si>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</si>
  <si>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</si>
  <si>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</si>
  <si>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</si>
  <si>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</si>
  <si>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</si>
  <si>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</si>
  <si>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</si>
  <si>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</si>
  <si>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</si>
  <si>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</si>
  <si>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</si>
  <si>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</si>
  <si>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</si>
  <si>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</si>
  <si>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</si>
  <si>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</si>
  <si>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</si>
  <si>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</si>
  <si>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</si>
  <si>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</si>
  <si>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</si>
  <si>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</si>
  <si>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</si>
  <si>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</si>
  <si>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</si>
  <si>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</si>
  <si>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</si>
  <si>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</si>
  <si>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</si>
  <si>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</si>
  <si>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</si>
  <si>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</si>
  <si>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</si>
  <si>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</si>
  <si>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</si>
  <si>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</si>
  <si>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</si>
  <si>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</si>
  <si>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</si>
  <si>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</si>
  <si>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</si>
  <si>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</si>
  <si>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</si>
  <si>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</si>
  <si>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</si>
  <si>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</si>
  <si>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</si>
  <si>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</si>
  <si>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</si>
  <si>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</si>
  <si>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</si>
  <si>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</si>
  <si>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</si>
  <si>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</si>
  <si>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</si>
  <si>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</si>
  <si>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</si>
  <si>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</si>
  <si>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</si>
  <si>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</si>
  <si>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</si>
  <si>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</si>
  <si>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</si>
  <si>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</si>
  <si>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</si>
  <si>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</si>
  <si>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</si>
  <si>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</si>
  <si>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</si>
  <si>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</si>
  <si>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</si>
  <si>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</si>
  <si>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</si>
  <si>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</si>
  <si>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</si>
  <si>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</si>
  <si>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</si>
  <si>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</si>
  <si>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</si>
  <si>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</si>
  <si>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</si>
  <si>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</si>
  <si>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</si>
  <si>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</si>
  <si>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</si>
  <si>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</si>
  <si>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</si>
  <si>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</si>
  <si>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</si>
  <si>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</si>
  <si>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</si>
  <si>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</si>
  <si>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</si>
  <si>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</si>
  <si>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</si>
  <si>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</si>
  <si>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</si>
  <si>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</si>
  <si>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</si>
  <si>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</si>
  <si>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</si>
  <si>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</si>
  <si>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</si>
  <si>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</si>
  <si>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</si>
  <si>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</si>
  <si>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</si>
  <si>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</si>
  <si>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</si>
  <si>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</si>
  <si>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</si>
  <si>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</si>
  <si>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</si>
  <si>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</si>
  <si>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</si>
  <si>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</si>
  <si>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</si>
  <si>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</si>
  <si>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</si>
  <si>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</si>
  <si>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</si>
  <si>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</si>
  <si>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</si>
  <si>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</si>
  <si>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</si>
  <si>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</si>
  <si>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</si>
  <si>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</si>
  <si>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</si>
  <si>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</si>
  <si>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</si>
  <si>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</si>
  <si>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</si>
  <si>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</si>
  <si>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</si>
  <si>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</si>
  <si>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</si>
  <si>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</si>
  <si>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</si>
  <si>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</si>
  <si>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</si>
  <si>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</si>
  <si>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</si>
  <si>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</si>
  <si>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</si>
  <si>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</si>
  <si>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</si>
  <si>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</si>
  <si>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</si>
  <si>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</si>
  <si>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</si>
  <si>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</si>
  <si>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</si>
  <si>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</si>
  <si>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</si>
  <si>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</si>
  <si>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</si>
  <si>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</si>
  <si>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</si>
  <si>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</si>
  <si>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</si>
  <si>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</si>
  <si>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</si>
  <si>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</si>
  <si>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</si>
  <si>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</si>
  <si>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</si>
  <si>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</si>
  <si>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</si>
  <si>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</si>
  <si>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</si>
  <si>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</si>
  <si>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</si>
  <si>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</si>
  <si>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</si>
  <si>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</si>
  <si>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</si>
  <si>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</si>
  <si>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</si>
  <si>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</si>
  <si>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</si>
  <si>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</si>
  <si>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</si>
  <si>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</si>
  <si>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</si>
  <si>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</si>
  <si>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</si>
  <si>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</si>
  <si>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</si>
  <si>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</si>
  <si>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</si>
  <si>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</si>
  <si>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</si>
  <si>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</si>
  <si>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</si>
  <si>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</si>
  <si>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</si>
  <si>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</si>
  <si>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</si>
  <si>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</si>
  <si>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</si>
  <si>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</si>
  <si>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</si>
  <si>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</si>
  <si>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</si>
  <si>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</si>
  <si>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</si>
  <si>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</si>
  <si>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</si>
  <si>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</si>
  <si>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</si>
  <si>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</si>
  <si>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</si>
  <si>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</si>
  <si>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</si>
  <si>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</si>
  <si>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</si>
  <si>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</si>
  <si>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</si>
  <si>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</si>
  <si>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</si>
  <si>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</si>
  <si>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</si>
  <si>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</si>
  <si>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</si>
  <si>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</si>
  <si>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</si>
  <si>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</si>
  <si>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</si>
  <si>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</si>
  <si>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</si>
  <si>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</si>
  <si>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</si>
  <si>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</si>
  <si>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</si>
  <si>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</si>
  <si>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</si>
  <si>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</si>
  <si>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</si>
  <si>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</si>
  <si>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</si>
  <si>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</si>
  <si>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</si>
  <si>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</si>
  <si>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</si>
  <si>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</si>
  <si>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</si>
  <si>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</si>
  <si>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</si>
  <si>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</si>
  <si>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</si>
  <si>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</si>
  <si>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</si>
  <si>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</si>
  <si>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</si>
  <si>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</si>
  <si>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</si>
  <si>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</si>
  <si>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</si>
  <si>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</si>
  <si>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</si>
  <si>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</si>
  <si>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</si>
  <si>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</si>
  <si>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</si>
  <si>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</si>
  <si>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</si>
  <si>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</si>
  <si>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</si>
  <si>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</si>
  <si>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</si>
  <si>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</si>
  <si>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</si>
  <si>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</si>
  <si>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</si>
  <si>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</si>
  <si>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</si>
  <si>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</si>
  <si>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</si>
  <si>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</si>
  <si>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</si>
  <si>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</si>
  <si>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</si>
  <si>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</si>
  <si>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</si>
  <si>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</si>
  <si>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</si>
  <si>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</si>
  <si>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</si>
  <si>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</si>
  <si>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</si>
  <si>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</si>
  <si>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</si>
  <si>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</si>
  <si>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</si>
  <si>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</si>
  <si>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</si>
  <si>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</si>
  <si>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</si>
  <si>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</si>
  <si>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</si>
  <si>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</si>
  <si>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</si>
  <si>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</si>
  <si>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</si>
  <si>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</si>
  <si>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</si>
  <si>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</si>
  <si>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</si>
  <si>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</si>
  <si>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</si>
  <si>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</si>
  <si>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</si>
  <si>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</si>
  <si>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</si>
  <si>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</si>
  <si>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</si>
  <si>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</si>
  <si>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</si>
  <si>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</si>
  <si>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</si>
  <si>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</si>
  <si>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</si>
  <si>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</si>
  <si>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</si>
  <si>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</si>
  <si>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</si>
  <si>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</si>
  <si>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</si>
  <si>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</si>
  <si>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</si>
  <si>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</si>
  <si>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</si>
  <si>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</si>
  <si>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</si>
  <si>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</si>
  <si>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</si>
  <si>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</si>
  <si>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</si>
  <si>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</si>
  <si>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</si>
  <si>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</si>
  <si>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</si>
  <si>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</si>
  <si>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</si>
  <si>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</si>
  <si>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</si>
  <si>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</si>
  <si>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</si>
  <si>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</si>
  <si>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</si>
  <si>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</si>
  <si>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</si>
  <si>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</si>
  <si>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</si>
  <si>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</si>
  <si>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</si>
  <si>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</si>
  <si>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</si>
  <si>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</si>
  <si>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</si>
  <si>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</si>
  <si>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</si>
  <si>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</si>
  <si>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</si>
  <si>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</si>
  <si>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</si>
  <si>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</si>
  <si>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</si>
  <si>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</si>
  <si>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</si>
  <si>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</si>
  <si>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</si>
  <si>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</si>
  <si>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</si>
  <si>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</si>
  <si>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</si>
  <si>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</si>
  <si>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</si>
  <si>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</si>
  <si>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</si>
  <si>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</si>
  <si>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</si>
  <si>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</si>
  <si>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</si>
  <si>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</si>
  <si>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</si>
  <si>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</si>
  <si>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</si>
  <si>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</si>
  <si>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</si>
  <si>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</si>
  <si>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</si>
  <si>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</si>
  <si>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</si>
  <si>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</si>
  <si>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</si>
  <si>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</si>
  <si>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</si>
  <si>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</si>
  <si>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</si>
  <si>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</si>
  <si>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</si>
  <si>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</si>
  <si>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</si>
  <si>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</si>
  <si>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</si>
  <si>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</si>
  <si>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</si>
  <si>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</si>
  <si>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</si>
  <si>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</si>
  <si>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</si>
  <si>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</si>
  <si>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</si>
  <si>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</si>
  <si>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</si>
  <si>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</si>
  <si>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</si>
  <si>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</si>
  <si>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</si>
  <si>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</si>
  <si>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</si>
  <si>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</si>
  <si>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</si>
  <si>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</si>
  <si>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</si>
  <si>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</si>
  <si>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</si>
  <si>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</si>
  <si>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</si>
  <si>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</si>
  <si>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</si>
  <si>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</si>
  <si>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</si>
  <si>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</si>
  <si>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</si>
  <si>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</si>
  <si>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</si>
  <si>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</si>
  <si>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</si>
  <si>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</si>
  <si>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</si>
  <si>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</si>
  <si>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</si>
  <si>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</si>
  <si>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</si>
  <si>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</si>
  <si>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</si>
  <si>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</si>
  <si>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</si>
  <si>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</si>
  <si>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</si>
  <si>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</si>
  <si>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</si>
  <si>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</si>
  <si>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</si>
  <si>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</si>
  <si>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</si>
  <si>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</si>
  <si>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</si>
  <si>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</si>
  <si>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</si>
  <si>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</si>
  <si>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</si>
  <si>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</si>
  <si>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</si>
  <si>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</si>
  <si>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</si>
  <si>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</si>
  <si>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</si>
  <si>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</si>
  <si>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</si>
  <si>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</si>
  <si>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</si>
  <si>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</si>
  <si>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</si>
  <si>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</si>
  <si>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</si>
  <si>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</si>
  <si>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</si>
  <si>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</si>
  <si>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</si>
  <si>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</si>
  <si>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</si>
  <si>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</si>
  <si>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</si>
  <si>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</si>
  <si>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</si>
  <si>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</si>
  <si>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</si>
  <si>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</si>
  <si>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</si>
  <si>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</si>
  <si>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</si>
  <si>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</si>
  <si>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</si>
  <si>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</si>
  <si>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</si>
  <si>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</si>
  <si>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</si>
  <si>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</si>
  <si>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</si>
  <si>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</si>
  <si>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</si>
  <si>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</si>
  <si>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</si>
  <si>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</si>
  <si>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</si>
  <si>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</si>
  <si>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</si>
  <si>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</si>
  <si>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</si>
  <si>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</si>
  <si>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</si>
  <si>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</si>
  <si>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</si>
  <si>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</si>
  <si>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</si>
  <si>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</si>
  <si>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</si>
  <si>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</si>
  <si>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</si>
  <si>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</si>
  <si>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</si>
  <si>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</si>
  <si>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</si>
  <si>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</si>
  <si>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</si>
  <si>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</si>
  <si>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</si>
  <si>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</si>
  <si>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</si>
  <si>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</si>
  <si>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</si>
  <si>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</si>
  <si>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</si>
  <si>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</si>
  <si>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</si>
  <si>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</si>
  <si>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</si>
  <si>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</si>
  <si>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</si>
  <si>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</si>
  <si>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</si>
  <si>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</si>
  <si>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</si>
  <si>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</si>
  <si>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</si>
  <si>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</si>
  <si>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</si>
  <si>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</si>
  <si>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</si>
  <si>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</si>
  <si>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</si>
  <si>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</si>
  <si>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</si>
  <si>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</si>
  <si>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</si>
  <si>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</si>
  <si>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</si>
  <si>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</si>
  <si>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</si>
  <si>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</si>
  <si>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</si>
  <si>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</si>
  <si>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</si>
  <si>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</si>
  <si>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</si>
  <si>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</si>
  <si>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</si>
  <si>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</si>
  <si>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</si>
  <si>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</si>
  <si>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</si>
  <si>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</si>
  <si>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</si>
  <si>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</si>
  <si>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</si>
  <si>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</si>
  <si>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</si>
  <si>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</si>
  <si>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</si>
  <si>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</si>
  <si>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</si>
  <si>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</si>
  <si>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</si>
  <si>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</si>
  <si>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</si>
  <si>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</si>
  <si>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</si>
  <si>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</si>
  <si>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</si>
  <si>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</si>
  <si>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</si>
  <si>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</si>
  <si>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</si>
  <si>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</si>
  <si>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</si>
  <si>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</si>
  <si>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</si>
  <si>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</si>
  <si>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</si>
  <si>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</si>
  <si>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</si>
  <si>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</si>
  <si>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</si>
  <si>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</si>
  <si>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</si>
  <si>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</si>
  <si>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</si>
  <si>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</si>
  <si>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</si>
  <si>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</si>
  <si>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</si>
  <si>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</si>
  <si>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</si>
  <si>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</si>
  <si>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</si>
  <si>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</si>
  <si>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</si>
  <si>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</si>
  <si>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</si>
  <si>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</si>
  <si>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</si>
  <si>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</si>
  <si>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</si>
  <si>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</si>
  <si>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</si>
  <si>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</si>
  <si>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</si>
  <si>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</si>
  <si>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</si>
  <si>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</si>
  <si>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</si>
  <si>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</si>
  <si>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</si>
  <si>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</si>
  <si>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</si>
  <si>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</si>
  <si>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</si>
  <si>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</si>
  <si>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</si>
  <si>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</si>
  <si>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</si>
  <si>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</si>
  <si>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</si>
  <si>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</si>
  <si>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</si>
  <si>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</si>
  <si>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</si>
  <si>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</si>
  <si>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</si>
  <si>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</si>
  <si>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</si>
  <si>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</si>
  <si>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</si>
  <si>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</si>
  <si>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</si>
  <si>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</si>
  <si>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</si>
  <si>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</si>
  <si>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</si>
  <si>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</si>
  <si>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</si>
  <si>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</si>
  <si>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</si>
  <si>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</si>
  <si>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</si>
  <si>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</si>
  <si>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</si>
  <si>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</si>
  <si>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</si>
  <si>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</si>
  <si>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</si>
  <si>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</si>
  <si>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</si>
  <si>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</si>
  <si>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</si>
  <si>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</si>
  <si>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</si>
  <si>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</si>
  <si>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</si>
  <si>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</si>
  <si>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</si>
  <si>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</si>
  <si>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</si>
  <si>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</si>
  <si>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</si>
  <si>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</si>
  <si>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</si>
  <si>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</si>
  <si>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</si>
  <si>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</si>
  <si>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</si>
  <si>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</si>
  <si>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</si>
  <si>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</si>
  <si>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</si>
  <si>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</si>
  <si>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</si>
  <si>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</si>
  <si>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</si>
  <si>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</si>
  <si>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</si>
  <si>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</si>
  <si>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</si>
  <si>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</si>
  <si>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</si>
  <si>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</si>
  <si>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</si>
  <si>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</si>
  <si>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</si>
  <si>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</si>
  <si>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</si>
  <si>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</si>
  <si>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</si>
  <si>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</si>
  <si>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</si>
  <si>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</si>
  <si>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</si>
  <si>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</si>
  <si>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</si>
  <si>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</si>
  <si>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</si>
  <si>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</si>
  <si>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</si>
  <si>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</si>
  <si>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</si>
  <si>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</si>
  <si>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</si>
  <si>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</si>
  <si>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</si>
  <si>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</si>
  <si>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</si>
  <si>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</si>
  <si>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</si>
  <si>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</si>
  <si>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</si>
  <si>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</si>
  <si>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</si>
  <si>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</si>
  <si>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</si>
  <si>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</si>
  <si>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</si>
  <si>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</si>
  <si>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</si>
  <si>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</si>
  <si>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</si>
  <si>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</si>
  <si>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</si>
  <si>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</si>
  <si>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</si>
  <si>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</si>
  <si>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</si>
  <si>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</si>
  <si>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</si>
  <si>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</si>
  <si>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</si>
  <si>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</si>
  <si>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</si>
  <si>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</si>
  <si>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</si>
  <si>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</si>
  <si>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</si>
  <si>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</si>
  <si>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</si>
  <si>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</si>
  <si>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</si>
  <si>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</si>
  <si>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</si>
  <si>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</si>
  <si>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</si>
  <si>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</si>
  <si>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</si>
  <si>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</si>
  <si>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</si>
  <si>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</si>
  <si>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</si>
  <si>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</si>
  <si>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</si>
  <si>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</si>
  <si>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</si>
  <si>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</si>
  <si>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</si>
  <si>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</si>
  <si>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</si>
  <si>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</si>
  <si>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</si>
  <si>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</si>
  <si>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</si>
  <si>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</si>
  <si>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</si>
  <si>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</si>
  <si>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</si>
  <si>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</si>
  <si>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</si>
  <si>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</si>
  <si>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</si>
  <si>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</si>
  <si>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</si>
  <si>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</si>
  <si>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</si>
  <si>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</si>
  <si>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</si>
  <si>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</si>
  <si>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</si>
  <si>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</si>
  <si>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</si>
  <si>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</si>
  <si>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</si>
  <si>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</si>
  <si>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</si>
  <si>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</si>
  <si>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</si>
  <si>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</si>
  <si>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</si>
  <si>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</si>
  <si>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</si>
  <si>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</si>
  <si>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</si>
  <si>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</si>
  <si>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</si>
  <si>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</si>
  <si>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</si>
  <si>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</si>
  <si>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</si>
  <si>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</si>
  <si>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</si>
  <si>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</si>
  <si>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</si>
  <si>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</si>
  <si>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</si>
  <si>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</si>
  <si>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</si>
  <si>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</si>
  <si>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</si>
  <si>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</si>
  <si>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</si>
  <si>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</si>
  <si>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</si>
  <si>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</si>
  <si>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</si>
  <si>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</si>
  <si>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</si>
  <si>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</si>
  <si>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</si>
  <si>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</si>
  <si>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</si>
  <si>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</si>
  <si>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</si>
  <si>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</si>
  <si>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</si>
  <si>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</si>
  <si>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</si>
  <si>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</si>
  <si>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</si>
  <si>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</si>
  <si>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</si>
  <si>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</si>
  <si>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</si>
  <si>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</si>
  <si>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</si>
  <si>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</si>
  <si>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</si>
  <si>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</si>
  <si>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</si>
  <si>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</si>
  <si>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</si>
  <si>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</si>
  <si>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</si>
  <si>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</si>
  <si>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</si>
  <si>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</si>
  <si>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</si>
  <si>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</si>
  <si>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</si>
  <si>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</si>
  <si>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</si>
  <si>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</si>
  <si>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</si>
  <si>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</si>
  <si>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</si>
  <si>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</si>
  <si>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</si>
  <si>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</si>
  <si>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</si>
  <si>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</si>
  <si>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</si>
  <si>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</si>
  <si>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</si>
  <si>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</si>
  <si>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</si>
  <si>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</si>
  <si>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</si>
  <si>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</si>
  <si>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</si>
  <si>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</si>
  <si>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</si>
  <si>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</si>
  <si>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</si>
  <si>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</si>
  <si>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</si>
  <si>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</si>
  <si>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</si>
  <si>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</si>
  <si>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</si>
  <si>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</si>
  <si>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</si>
  <si>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</si>
  <si>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</si>
  <si>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</si>
  <si>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</si>
  <si>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</si>
  <si>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</si>
  <si>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</si>
  <si>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</si>
  <si>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</si>
  <si>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</si>
  <si>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</si>
  <si>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</si>
  <si>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</si>
  <si>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</si>
  <si>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</si>
  <si>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</si>
  <si>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</si>
  <si>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</si>
  <si>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</si>
  <si>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</si>
  <si>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</si>
  <si>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</si>
  <si>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</si>
  <si>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</si>
  <si>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</si>
  <si>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</si>
  <si>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</si>
  <si>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</si>
  <si>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</si>
  <si>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</si>
  <si>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</si>
  <si>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</si>
  <si>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</si>
  <si>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</si>
  <si>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</si>
  <si>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</si>
  <si>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</si>
  <si>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</si>
  <si>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</si>
  <si>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</si>
  <si>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</si>
  <si>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</si>
  <si>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</si>
  <si>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</si>
  <si>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</si>
  <si>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</si>
  <si>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</si>
  <si>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</si>
  <si>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</si>
  <si>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</si>
  <si>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</si>
  <si>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</si>
  <si>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</si>
  <si>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</si>
  <si>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</si>
  <si>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</si>
  <si>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</si>
  <si>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</si>
  <si>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</si>
  <si>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</si>
  <si>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</si>
  <si>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</si>
  <si>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</si>
  <si>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</si>
  <si>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</si>
  <si>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</si>
  <si>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</si>
  <si>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</si>
  <si>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</si>
  <si>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</si>
  <si>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</si>
  <si>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</si>
  <si>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</si>
  <si>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</si>
  <si>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</si>
  <si>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</si>
  <si>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</si>
  <si>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</si>
  <si>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</si>
  <si>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</si>
  <si>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</si>
  <si>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</si>
  <si>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</si>
  <si>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</si>
  <si>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</si>
  <si>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</si>
  <si>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</si>
  <si>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</si>
  <si>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</si>
  <si>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</si>
  <si>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</si>
  <si>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</si>
  <si>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</si>
  <si>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</si>
  <si>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</si>
  <si>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</si>
  <si>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</si>
  <si>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</si>
  <si>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</si>
  <si>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</si>
  <si>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</si>
  <si>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</si>
  <si>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</si>
  <si>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</si>
  <si>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</si>
  <si>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</si>
  <si>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</si>
  <si>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</si>
  <si>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</si>
  <si>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</si>
  <si>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</si>
  <si>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</si>
  <si>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</si>
  <si>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</si>
  <si>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</si>
  <si>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</si>
  <si>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</si>
  <si>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</si>
  <si>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</si>
  <si>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</si>
  <si>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</si>
  <si>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</si>
  <si>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</si>
  <si>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</si>
  <si>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</si>
  <si>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</si>
  <si>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</si>
  <si>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</si>
  <si>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</si>
  <si>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</si>
  <si>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</si>
  <si>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</si>
  <si>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</si>
  <si>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</si>
  <si>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</si>
  <si>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</si>
  <si>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</si>
  <si>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</si>
  <si>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</si>
  <si>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</si>
  <si>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</si>
  <si>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</si>
  <si>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</si>
  <si>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</si>
  <si>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</si>
  <si>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</si>
  <si>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</si>
  <si>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</si>
  <si>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</si>
  <si>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</si>
  <si>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</si>
  <si>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</si>
  <si>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</si>
  <si>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</si>
  <si>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</si>
  <si>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</si>
  <si>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</si>
  <si>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</si>
  <si>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</si>
  <si>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</si>
  <si>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</si>
  <si>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</si>
  <si>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</si>
  <si>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</si>
  <si>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</si>
  <si>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</si>
  <si>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</si>
  <si>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</si>
  <si>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</si>
  <si>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</si>
  <si>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</si>
  <si>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</si>
  <si>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</si>
  <si>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</si>
  <si>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</si>
  <si>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</si>
  <si>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</si>
  <si>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</si>
  <si>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</si>
  <si>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</si>
  <si>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</si>
  <si>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</si>
  <si>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</si>
  <si>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</si>
  <si>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</si>
  <si>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</si>
  <si>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</si>
  <si>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</si>
  <si>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</si>
  <si>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</si>
  <si>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</si>
  <si>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</si>
  <si>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</si>
  <si>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</si>
  <si>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</si>
  <si>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</si>
  <si>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</si>
  <si>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</si>
  <si>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</si>
  <si>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</si>
  <si>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</si>
  <si>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</si>
  <si>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</si>
  <si>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</si>
  <si>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</si>
  <si>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</si>
  <si>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</si>
  <si>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</si>
  <si>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</si>
  <si>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</si>
  <si>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</si>
  <si>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</si>
  <si>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</si>
  <si>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</si>
  <si>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</si>
  <si>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</si>
  <si>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</si>
  <si>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</si>
  <si>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</si>
  <si>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</si>
  <si>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</si>
  <si>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</si>
  <si>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</si>
  <si>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</si>
  <si>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</si>
  <si>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</si>
  <si>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</si>
  <si>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</si>
  <si>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</si>
  <si>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</si>
  <si>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</si>
  <si>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</si>
  <si>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</si>
  <si>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</si>
  <si>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</si>
  <si>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</si>
  <si>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</si>
  <si>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</si>
  <si>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</si>
  <si>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</si>
  <si>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</si>
  <si>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</si>
  <si>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</si>
  <si>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</si>
  <si>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</si>
  <si>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</si>
  <si>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</si>
  <si>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</si>
  <si>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</si>
  <si>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</si>
  <si>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</si>
  <si>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</si>
  <si>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</si>
  <si>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</si>
  <si>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</si>
  <si>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</si>
  <si>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</si>
  <si>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</si>
  <si>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</si>
  <si>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</si>
  <si>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</si>
  <si>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</si>
  <si>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</si>
  <si>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</si>
  <si>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</si>
  <si>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</si>
  <si>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</si>
  <si>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</si>
  <si>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</si>
  <si>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</si>
  <si>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</si>
  <si>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</si>
  <si>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</si>
  <si>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</si>
  <si>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</si>
  <si>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</si>
  <si>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</si>
  <si>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</si>
  <si>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</si>
  <si>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</si>
  <si>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</si>
  <si>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</si>
  <si>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</si>
  <si>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</si>
  <si>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</si>
  <si>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</si>
  <si>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</si>
  <si>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</si>
  <si>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</si>
  <si>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</si>
  <si>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</si>
  <si>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</si>
  <si>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</si>
  <si>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</si>
  <si>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</si>
  <si>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</si>
  <si>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</si>
  <si>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</si>
  <si>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</si>
  <si>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</si>
  <si>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</si>
  <si>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</si>
  <si>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</si>
  <si>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</si>
  <si>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</si>
  <si>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</si>
  <si>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</si>
  <si>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</si>
  <si>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</si>
  <si>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</si>
  <si>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</si>
  <si>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</si>
  <si>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</si>
  <si>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</si>
  <si>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</si>
  <si>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</si>
  <si>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</si>
  <si>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</si>
  <si>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</si>
  <si>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</si>
  <si>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</si>
  <si>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</si>
  <si>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</si>
  <si>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</si>
  <si>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</si>
  <si>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</si>
  <si>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</si>
  <si>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</si>
  <si>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</si>
  <si>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</si>
  <si>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</si>
  <si>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</si>
  <si>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</si>
  <si>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</si>
  <si>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</si>
  <si>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</si>
  <si>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</si>
  <si>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</si>
  <si>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</si>
  <si>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</si>
  <si>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</si>
  <si>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</si>
  <si>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</si>
  <si>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</si>
  <si>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</si>
  <si>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</si>
  <si>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</si>
  <si>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</si>
  <si>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</si>
  <si>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</si>
  <si>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</si>
  <si>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</si>
  <si>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</si>
  <si>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</si>
  <si>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</si>
  <si>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</si>
  <si>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</si>
  <si>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</si>
  <si>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</si>
  <si>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</si>
  <si>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</si>
  <si>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</si>
  <si>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</si>
  <si>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</si>
  <si>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</si>
  <si>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</si>
  <si>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</si>
  <si>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</si>
  <si>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</si>
  <si>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</si>
  <si>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</si>
  <si>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</si>
  <si>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</si>
  <si>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</si>
  <si>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</si>
  <si>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</si>
  <si>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</si>
  <si>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</si>
  <si>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</si>
  <si>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</si>
  <si>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</si>
  <si>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</si>
  <si>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</si>
  <si>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</si>
  <si>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</si>
  <si>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</si>
  <si>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</si>
  <si>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</si>
  <si>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</si>
  <si>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</si>
  <si>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</si>
  <si>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</si>
  <si>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</si>
  <si>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</si>
  <si>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</si>
  <si>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</si>
  <si>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</si>
  <si>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</si>
  <si>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</si>
  <si>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</si>
  <si>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</si>
  <si>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</si>
  <si>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</si>
  <si>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</si>
  <si>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</si>
  <si>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</si>
  <si>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</si>
  <si>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</si>
  <si>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</si>
  <si>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</si>
  <si>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</si>
  <si>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</si>
  <si>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</si>
  <si>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</si>
  <si>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</si>
  <si>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</si>
  <si>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</si>
  <si>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</si>
  <si>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</si>
  <si>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</si>
  <si>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</si>
  <si>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</si>
  <si>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</si>
  <si>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</si>
  <si>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</si>
  <si>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</si>
  <si>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</si>
  <si>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</si>
  <si>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</si>
  <si>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</si>
  <si>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</si>
  <si>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</si>
  <si>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</si>
  <si>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</si>
  <si>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</si>
  <si>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</si>
  <si>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</si>
  <si>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</si>
  <si>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</si>
  <si>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</si>
  <si>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</si>
  <si>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</si>
  <si>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</si>
  <si>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</si>
  <si>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</si>
  <si>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</si>
  <si>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</si>
  <si>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</si>
  <si>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</si>
  <si>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</si>
  <si>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</si>
  <si>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</si>
  <si>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</si>
  <si>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</si>
  <si>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</si>
  <si>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</si>
  <si>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</si>
  <si>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</si>
  <si>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</si>
  <si>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</si>
  <si>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</si>
  <si>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</si>
  <si>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</si>
  <si>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</si>
  <si>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</si>
  <si>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</si>
  <si>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</si>
  <si>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</si>
  <si>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</si>
  <si>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</si>
  <si>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</si>
  <si>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</si>
  <si>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</si>
  <si>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</si>
  <si>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</si>
  <si>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</si>
  <si>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</si>
  <si>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</si>
  <si>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</si>
  <si>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</si>
  <si>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</si>
  <si>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</si>
  <si>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</si>
  <si>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</si>
  <si>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</si>
  <si>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</si>
  <si>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</si>
  <si>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</si>
  <si>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</si>
  <si>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</si>
  <si>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</si>
  <si>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</si>
  <si>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</si>
  <si>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</si>
  <si>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</si>
  <si>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</si>
  <si>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</si>
  <si>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</si>
  <si>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</si>
  <si>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</si>
  <si>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</si>
  <si>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</si>
  <si>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</si>
  <si>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</si>
  <si>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</si>
  <si>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</si>
  <si>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</si>
  <si>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</si>
  <si>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</si>
  <si>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</si>
  <si>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</si>
  <si>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</si>
  <si>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</si>
  <si>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</si>
  <si>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</si>
  <si>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</si>
  <si>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</si>
  <si>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</si>
  <si>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</si>
  <si>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</si>
  <si>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</si>
  <si>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</si>
  <si>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</si>
  <si>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</si>
  <si>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</si>
  <si>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</si>
  <si>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</si>
  <si>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</si>
  <si>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</si>
  <si>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</si>
  <si>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</si>
  <si>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</si>
  <si>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</si>
  <si>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</si>
  <si>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</si>
  <si>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</si>
  <si>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</si>
  <si>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</si>
  <si>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</si>
  <si>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</si>
  <si>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</si>
  <si>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</si>
  <si>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</si>
  <si>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</si>
  <si>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</si>
  <si>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</si>
  <si>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</si>
  <si>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</si>
  <si>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</si>
  <si>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</si>
  <si>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</si>
  <si>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</si>
  <si>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</si>
  <si>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</si>
  <si>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</si>
  <si>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</si>
  <si>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</si>
  <si>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</si>
  <si>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</si>
  <si>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</si>
  <si>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</si>
  <si>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</si>
  <si>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</si>
  <si>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</si>
  <si>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</si>
  <si>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</si>
  <si>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</si>
  <si>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</si>
  <si>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</si>
  <si>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</si>
  <si>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</si>
  <si>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</si>
  <si>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</si>
  <si>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</si>
  <si>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</si>
  <si>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</si>
  <si>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</si>
  <si>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</si>
  <si>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</si>
  <si>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</si>
  <si>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</si>
  <si>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</si>
  <si>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</si>
  <si>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</si>
  <si>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</si>
  <si>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</si>
  <si>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</si>
  <si>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</si>
  <si>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</si>
  <si>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</si>
  <si>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</si>
  <si>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</si>
  <si>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</si>
  <si>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</si>
  <si>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</si>
  <si>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</si>
  <si>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</si>
  <si>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</si>
  <si>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</si>
  <si>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</si>
  <si>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</si>
  <si>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</si>
  <si>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</si>
  <si>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</si>
  <si>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</si>
  <si>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</si>
  <si>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</si>
  <si>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</si>
  <si>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</si>
  <si>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</si>
  <si>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</si>
  <si>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</si>
  <si>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</si>
  <si>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</si>
  <si>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</si>
  <si>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</si>
  <si>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</si>
  <si>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</si>
  <si>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</si>
  <si>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</si>
  <si>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</si>
  <si>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</si>
  <si>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</si>
  <si>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</si>
  <si>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</si>
  <si>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</si>
  <si>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</si>
  <si>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</si>
  <si>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</si>
  <si>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</si>
  <si>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</si>
  <si>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</si>
  <si>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</si>
  <si>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</si>
  <si>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</si>
  <si>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</si>
  <si>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</si>
  <si>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</si>
  <si>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</si>
  <si>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</si>
  <si>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</si>
  <si>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</si>
  <si>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</si>
  <si>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</si>
  <si>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</si>
  <si>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</si>
  <si>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</si>
  <si>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</si>
  <si>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</si>
  <si>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</si>
  <si>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</si>
  <si>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</si>
  <si>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</si>
  <si>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</si>
  <si>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</si>
  <si>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</si>
  <si>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</si>
  <si>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</si>
  <si>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</si>
  <si>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</si>
  <si>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</si>
  <si>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</si>
  <si>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</si>
  <si>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</si>
  <si>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</si>
  <si>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</si>
  <si>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</si>
  <si>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</si>
  <si>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</si>
  <si>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</si>
  <si>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</si>
  <si>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</si>
  <si>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</si>
  <si>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</si>
  <si>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</si>
  <si>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</si>
  <si>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</si>
  <si>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</si>
  <si>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</si>
  <si>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</si>
  <si>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</si>
  <si>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</si>
  <si>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</si>
  <si>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</si>
  <si>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</si>
  <si>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</si>
  <si>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</si>
  <si>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</si>
  <si>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</si>
  <si>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</si>
  <si>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</si>
  <si>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</si>
  <si>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</si>
  <si>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</si>
  <si>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</si>
  <si>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</si>
  <si>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</si>
  <si>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</si>
  <si>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</si>
  <si>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</si>
  <si>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</si>
  <si>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</si>
  <si>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</si>
  <si>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</si>
  <si>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</si>
  <si>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</si>
  <si>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</si>
  <si>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</si>
  <si>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</si>
  <si>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</si>
  <si>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</si>
  <si>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</si>
  <si>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</si>
  <si>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</si>
  <si>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</si>
  <si>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</si>
  <si>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</si>
  <si>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</si>
  <si>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</si>
  <si>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</si>
  <si>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</si>
  <si>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</si>
  <si>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</si>
  <si>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</si>
  <si>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</si>
  <si>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</si>
  <si>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</si>
  <si>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</si>
  <si>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</si>
  <si>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</si>
  <si>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</si>
  <si>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</si>
  <si>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</si>
  <si>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</si>
  <si>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</si>
  <si>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</si>
  <si>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</si>
  <si>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</si>
  <si>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</si>
  <si>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</si>
  <si>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</si>
  <si>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</si>
  <si>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</si>
  <si>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</si>
  <si>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</si>
  <si>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</si>
  <si>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</si>
  <si>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</si>
  <si>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</si>
  <si>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</si>
  <si>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</si>
  <si>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</si>
  <si>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</si>
  <si>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</si>
  <si>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</si>
  <si>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</si>
  <si>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</si>
  <si>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</si>
  <si>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</si>
  <si>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</si>
  <si>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</si>
  <si>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</si>
  <si>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</si>
  <si>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</si>
  <si>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</si>
  <si>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</si>
  <si>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</si>
  <si>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</si>
  <si>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</si>
  <si>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</si>
  <si>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</si>
  <si>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</si>
  <si>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</si>
  <si>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</si>
  <si>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</si>
  <si>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</si>
  <si>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</si>
  <si>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</si>
  <si>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</si>
  <si>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</si>
  <si>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</si>
  <si>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</si>
  <si>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</si>
  <si>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</si>
  <si>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</si>
  <si>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</si>
  <si>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</si>
  <si>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</si>
  <si>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</si>
  <si>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</si>
  <si>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</si>
  <si>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</si>
  <si>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</si>
  <si>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</si>
  <si>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</si>
  <si>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</si>
  <si>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</si>
  <si>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</si>
  <si>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</si>
  <si>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</si>
  <si>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</si>
  <si>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</si>
  <si>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</si>
  <si>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</si>
  <si>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</si>
  <si>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</si>
  <si>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</si>
  <si>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</si>
  <si>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</si>
  <si>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</si>
  <si>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</si>
  <si>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</si>
  <si>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</si>
  <si>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</si>
  <si>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</si>
  <si>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</si>
  <si>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</si>
  <si>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</si>
  <si>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</si>
  <si>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</si>
  <si>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</si>
  <si>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</si>
  <si>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</si>
  <si>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</si>
  <si>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</si>
  <si>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</si>
  <si>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</si>
  <si>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</si>
  <si>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</si>
  <si>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</si>
  <si>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</si>
  <si>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</si>
  <si>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</si>
  <si>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</si>
  <si>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</si>
  <si>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</si>
  <si>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</si>
  <si>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</si>
  <si>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</si>
  <si>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</si>
  <si>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</si>
  <si>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</si>
  <si>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</si>
  <si>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</si>
  <si>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</si>
  <si>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</si>
  <si>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</si>
  <si>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</si>
  <si>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</si>
  <si>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</si>
  <si>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</si>
  <si>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</si>
  <si>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</si>
  <si>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</si>
  <si>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</si>
  <si>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</si>
  <si>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</si>
  <si>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</si>
  <si>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</si>
  <si>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</si>
  <si>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</si>
  <si>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</si>
  <si>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</si>
  <si>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</si>
  <si>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</si>
  <si>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</si>
  <si>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</si>
  <si>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</si>
  <si>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</si>
  <si>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</si>
  <si>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</si>
  <si>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</si>
  <si>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</si>
  <si>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</si>
  <si>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</si>
  <si>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</si>
  <si>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</si>
  <si>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</si>
  <si>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</si>
  <si>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</si>
  <si>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</si>
  <si>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</si>
  <si>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</si>
  <si>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</si>
  <si>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</si>
  <si>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</si>
  <si>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</si>
  <si>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</si>
  <si>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</si>
  <si>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</si>
  <si>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</si>
  <si>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</si>
  <si>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</si>
  <si>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</si>
  <si>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</si>
  <si>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</si>
  <si>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</si>
  <si>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</si>
  <si>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</si>
  <si>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</si>
  <si>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</si>
  <si>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</si>
  <si>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</si>
  <si>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</si>
  <si>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</si>
  <si>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</si>
  <si>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</si>
  <si>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</si>
  <si>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</si>
  <si>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</si>
  <si>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</si>
  <si>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</si>
  <si>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</si>
  <si>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</si>
  <si>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</si>
  <si>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</si>
  <si>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</si>
  <si>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</si>
  <si>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</si>
  <si>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</si>
  <si>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</si>
  <si>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</si>
  <si>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</si>
  <si>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</si>
  <si>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</si>
  <si>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</si>
  <si>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</si>
  <si>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</si>
  <si>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</si>
  <si>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</si>
  <si>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</si>
  <si>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</si>
  <si>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</si>
  <si>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</si>
  <si>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</si>
  <si>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</si>
  <si>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</si>
  <si>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</si>
  <si>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</si>
  <si>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</si>
  <si>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</si>
  <si>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</si>
  <si>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</si>
  <si>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</si>
  <si>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</si>
  <si>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</si>
  <si>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</si>
  <si>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</si>
  <si>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</si>
  <si>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</si>
  <si>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</si>
  <si>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</si>
  <si>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</si>
  <si>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</si>
  <si>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</si>
  <si>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</si>
  <si>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</si>
  <si>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</si>
  <si>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</si>
  <si>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</si>
  <si>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</si>
  <si>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</si>
  <si>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</si>
  <si>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</si>
  <si>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</si>
  <si>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</si>
  <si>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</si>
  <si>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</si>
  <si>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</si>
  <si>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</si>
  <si>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</si>
  <si>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</si>
  <si>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</si>
  <si>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</si>
  <si>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</si>
  <si>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</si>
  <si>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</si>
  <si>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</si>
  <si>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</si>
  <si>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</si>
  <si>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</si>
  <si>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</si>
  <si>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</si>
  <si>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</si>
  <si>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</si>
  <si>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</si>
  <si>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</si>
  <si>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</si>
  <si>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</si>
  <si>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</si>
  <si>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</si>
  <si>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</si>
  <si>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</si>
  <si>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</si>
  <si>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</si>
  <si>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</si>
  <si>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</si>
  <si>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</si>
  <si>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</si>
  <si>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</si>
  <si>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</si>
  <si>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</si>
  <si>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</si>
  <si>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</si>
  <si>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</si>
  <si>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</si>
  <si>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</si>
  <si>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</si>
  <si>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</si>
  <si>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</si>
  <si>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</si>
  <si>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</si>
  <si>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</si>
  <si>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</si>
  <si>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</si>
  <si>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</si>
  <si>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</si>
  <si>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</si>
  <si>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</si>
  <si>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</si>
  <si>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</si>
  <si>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</si>
  <si>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</si>
  <si>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</si>
  <si>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</si>
  <si>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</si>
  <si>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</si>
  <si>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</si>
  <si>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</si>
  <si>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</si>
  <si>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</si>
  <si>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</si>
  <si>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</si>
  <si>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</si>
  <si>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</si>
  <si>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</si>
  <si>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</si>
  <si>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</si>
  <si>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</si>
  <si>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</si>
  <si>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</si>
  <si>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</si>
  <si>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</si>
  <si>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</si>
  <si>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</si>
  <si>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</si>
  <si>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</si>
  <si>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</si>
  <si>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</si>
  <si>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</si>
  <si>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</si>
  <si>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</si>
  <si>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</si>
  <si>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</si>
  <si>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</si>
  <si>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</si>
  <si>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</si>
  <si>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</si>
  <si>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</si>
  <si>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</si>
  <si>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</si>
  <si>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</si>
  <si>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</si>
  <si>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</si>
  <si>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</si>
  <si>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</si>
  <si>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</si>
  <si>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</si>
  <si>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</si>
  <si>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</si>
  <si>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</si>
  <si>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</si>
  <si>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</si>
  <si>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</si>
  <si>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</si>
  <si>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</si>
  <si>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</si>
  <si>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</si>
  <si>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</si>
  <si>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</si>
  <si>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</si>
  <si>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</si>
  <si>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</si>
  <si>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</si>
  <si>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</si>
  <si>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</si>
  <si>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</si>
  <si>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</si>
  <si>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</si>
  <si>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</si>
  <si>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</si>
  <si>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</si>
  <si>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</si>
  <si>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</si>
  <si>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</si>
  <si>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</si>
  <si>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</si>
  <si>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</si>
  <si>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</si>
  <si>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</si>
  <si>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</si>
  <si>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</si>
  <si>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</si>
  <si>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</si>
  <si>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</si>
  <si>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</si>
  <si>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</si>
  <si>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</si>
  <si>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</si>
  <si>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</si>
  <si>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</si>
  <si>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</si>
  <si>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</si>
  <si>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</si>
  <si>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</si>
  <si>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</si>
  <si>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</si>
  <si>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</si>
  <si>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</si>
  <si>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</si>
  <si>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</si>
  <si>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</si>
  <si>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</si>
  <si>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</si>
  <si>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</si>
  <si>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</si>
  <si>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</si>
  <si>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</si>
  <si>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</si>
  <si>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</si>
  <si>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</si>
  <si>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</si>
  <si>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</si>
  <si>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</si>
  <si>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</si>
  <si>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</si>
  <si>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</si>
  <si>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</si>
  <si>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</si>
  <si>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</si>
  <si>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</si>
  <si>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</si>
  <si>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</si>
  <si>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</si>
  <si>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</si>
  <si>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</si>
  <si>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</si>
  <si>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</si>
  <si>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</si>
  <si>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</si>
  <si>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</si>
  <si>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</si>
  <si>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</si>
  <si>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</si>
  <si>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</si>
  <si>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</si>
  <si>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</si>
  <si>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</si>
  <si>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</si>
  <si>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</si>
  <si>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</si>
  <si>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</si>
  <si>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</si>
  <si>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</si>
  <si>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</si>
  <si>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</si>
  <si>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</si>
  <si>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</si>
  <si>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</si>
  <si>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</si>
  <si>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</si>
  <si>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</si>
  <si>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</si>
  <si>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</si>
  <si>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</si>
  <si>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</si>
  <si>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</si>
  <si>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</si>
  <si>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</si>
  <si>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</si>
  <si>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</si>
  <si>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</si>
  <si>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</si>
  <si>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</si>
  <si>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</si>
  <si>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</si>
  <si>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</si>
  <si>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</si>
  <si>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</si>
  <si>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</si>
  <si>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</si>
  <si>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</si>
  <si>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</si>
  <si>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</si>
  <si>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</si>
  <si>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</si>
  <si>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</si>
  <si>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</si>
  <si>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</si>
  <si>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</si>
  <si>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</si>
  <si>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</si>
  <si>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</si>
  <si>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</si>
  <si>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</si>
  <si>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</si>
  <si>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</si>
  <si>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</si>
  <si>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</si>
  <si>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</si>
  <si>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</si>
  <si>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</si>
  <si>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</si>
  <si>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</si>
  <si>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</si>
  <si>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</si>
  <si>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</si>
  <si>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</si>
  <si>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</si>
  <si>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</si>
  <si>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</si>
  <si>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</si>
  <si>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</si>
  <si>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</si>
  <si>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</si>
  <si>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</si>
  <si>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</si>
  <si>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</si>
  <si>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</si>
  <si>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</si>
  <si>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</si>
  <si>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</si>
  <si>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</si>
  <si>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</si>
  <si>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</si>
  <si>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</si>
  <si>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</si>
  <si>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</si>
  <si>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</si>
  <si>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</si>
  <si>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</si>
  <si>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</si>
  <si>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</si>
  <si>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</si>
  <si>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</si>
  <si>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</si>
  <si>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</si>
  <si>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</si>
  <si>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</si>
  <si>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</si>
  <si>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</si>
  <si>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</si>
  <si>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</si>
  <si>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</si>
  <si>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</si>
  <si>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</si>
  <si>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</si>
  <si>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</si>
  <si>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</si>
  <si>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</si>
  <si>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</si>
  <si>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</si>
  <si>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</si>
  <si>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</si>
  <si>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</si>
  <si>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</si>
  <si>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</si>
  <si>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</si>
  <si>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</si>
  <si>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</si>
  <si>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</si>
  <si>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</si>
  <si>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</si>
  <si>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</si>
  <si>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</si>
  <si>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</si>
  <si>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</si>
  <si>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</si>
  <si>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</si>
  <si>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</si>
  <si>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</si>
  <si>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</si>
  <si>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</si>
  <si>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</si>
  <si>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</si>
  <si>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</si>
  <si>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</si>
  <si>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</si>
  <si>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</si>
  <si>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</si>
  <si>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</si>
  <si>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</si>
  <si>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</si>
  <si>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</si>
  <si>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</si>
  <si>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</si>
  <si>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</si>
  <si>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</si>
  <si>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</si>
  <si>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</si>
  <si>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</si>
  <si>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</si>
  <si>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</si>
  <si>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</si>
  <si>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</si>
  <si>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</si>
  <si>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</si>
  <si>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</si>
  <si>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</si>
  <si>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</si>
  <si>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</si>
  <si>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</si>
  <si>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</si>
  <si>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</si>
  <si>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</si>
  <si>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</si>
  <si>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</si>
  <si>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</si>
  <si>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</si>
  <si>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</si>
  <si>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</si>
  <si>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</si>
  <si>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</si>
  <si>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</si>
  <si>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</si>
  <si>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</si>
  <si>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</si>
  <si>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</si>
  <si>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</si>
  <si>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</si>
  <si>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</si>
  <si>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</si>
  <si>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</si>
  <si>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</si>
  <si>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</si>
  <si>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</si>
  <si>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</si>
  <si>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</si>
  <si>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</si>
  <si>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</si>
  <si>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</si>
  <si>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</si>
  <si>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</si>
  <si>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</si>
  <si>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</si>
  <si>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</si>
  <si>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</si>
  <si>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</si>
  <si>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</si>
  <si>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</si>
  <si>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</si>
  <si>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</si>
  <si>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</si>
  <si>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</si>
  <si>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</si>
  <si>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</si>
  <si>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</si>
  <si>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</si>
  <si>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</si>
  <si>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</si>
  <si>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</si>
  <si>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</si>
  <si>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</si>
  <si>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</si>
  <si>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</si>
  <si>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</si>
  <si>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</si>
  <si>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</si>
  <si>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</si>
  <si>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</si>
  <si>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</si>
  <si>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</si>
  <si>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</si>
  <si>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</si>
  <si>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</si>
  <si>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</si>
  <si>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</si>
  <si>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</si>
  <si>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</si>
  <si>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</si>
  <si>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</si>
  <si>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</si>
  <si>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</si>
  <si>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</si>
  <si>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</si>
  <si>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</si>
  <si>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</si>
  <si>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</si>
  <si>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</si>
  <si>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</si>
  <si>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</si>
  <si>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</si>
  <si>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</si>
  <si>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</si>
  <si>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</si>
  <si>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</si>
  <si>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</si>
  <si>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</si>
  <si>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</si>
  <si>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</si>
  <si>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</si>
  <si>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</si>
  <si>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</si>
  <si>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</si>
  <si>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</si>
  <si>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</si>
  <si>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</si>
  <si>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</si>
  <si>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</si>
  <si>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</si>
  <si>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</si>
  <si>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</si>
  <si>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</si>
  <si>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</si>
  <si>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</si>
  <si>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</si>
  <si>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</si>
  <si>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</si>
  <si>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</si>
  <si>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</si>
  <si>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</si>
  <si>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</si>
  <si>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</si>
  <si>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</si>
  <si>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</si>
  <si>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</si>
  <si>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</si>
  <si>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</si>
  <si>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</si>
  <si>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</si>
  <si>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</si>
  <si>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</si>
  <si>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</si>
  <si>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</si>
  <si>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</si>
  <si>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</si>
  <si>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</si>
  <si>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</si>
  <si>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</si>
  <si>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</si>
  <si>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</si>
  <si>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</si>
  <si>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</si>
  <si>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</si>
  <si>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</si>
  <si>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</si>
  <si>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</si>
  <si>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</si>
  <si>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</si>
  <si>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</si>
  <si>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</si>
  <si>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</si>
  <si>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</si>
  <si>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</si>
  <si>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</si>
  <si>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</si>
  <si>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</si>
  <si>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</si>
  <si>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</si>
  <si>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</si>
  <si>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</si>
  <si>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</si>
  <si>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</si>
  <si>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</si>
  <si>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</si>
  <si>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</si>
  <si>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</si>
  <si>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</si>
  <si>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</si>
  <si>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</si>
  <si>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</si>
  <si>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</si>
  <si>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</si>
  <si>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</si>
  <si>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</si>
  <si>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</si>
  <si>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</si>
  <si>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</si>
  <si>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</si>
  <si>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</si>
  <si>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</si>
  <si>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</si>
  <si>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</si>
  <si>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</si>
  <si>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</si>
  <si>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</si>
  <si>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</si>
  <si>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</si>
  <si>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</si>
  <si>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</si>
  <si>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</si>
  <si>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</si>
  <si>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</si>
  <si>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</si>
  <si>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</si>
  <si>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</si>
  <si>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</si>
  <si>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</si>
  <si>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</si>
  <si>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</si>
  <si>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</si>
  <si>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</si>
  <si>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</si>
  <si>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</si>
  <si>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</si>
  <si>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</si>
  <si>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</si>
  <si>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</si>
  <si>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</si>
  <si>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</si>
  <si>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</si>
  <si>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</si>
  <si>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</si>
  <si>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</si>
  <si>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</si>
  <si>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</si>
  <si>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</si>
  <si>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</si>
  <si>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</si>
  <si>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</si>
  <si>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</si>
  <si>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</si>
  <si>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</si>
  <si>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</si>
  <si>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</si>
  <si>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</si>
  <si>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</si>
  <si>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</si>
  <si>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</si>
  <si>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</si>
  <si>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</si>
  <si>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</si>
  <si>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</si>
  <si>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</si>
  <si>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</si>
  <si>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</si>
  <si>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</si>
  <si>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</si>
  <si>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</si>
  <si>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</si>
  <si>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</si>
  <si>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</si>
  <si>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</si>
  <si>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</si>
  <si>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</si>
  <si>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</si>
  <si>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</si>
  <si>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</si>
  <si>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</si>
  <si>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</si>
  <si>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</si>
  <si>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</si>
  <si>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</si>
  <si>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</si>
  <si>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</si>
  <si>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</si>
  <si>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</si>
  <si>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</si>
  <si>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</si>
  <si>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</si>
  <si>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</si>
  <si>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</si>
  <si>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</si>
  <si>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</si>
  <si>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</si>
  <si>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</si>
  <si>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</si>
  <si>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</si>
  <si>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</si>
  <si>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</si>
  <si>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</si>
  <si>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</si>
  <si>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</si>
  <si>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</si>
  <si>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</si>
  <si>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</si>
  <si>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</si>
  <si>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</si>
  <si>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</si>
  <si>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</si>
  <si>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</si>
  <si>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</si>
  <si>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</si>
  <si>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</si>
  <si>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</si>
  <si>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</si>
  <si>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</si>
  <si>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</si>
  <si>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</si>
  <si>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</si>
  <si>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</si>
  <si>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</si>
  <si>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</si>
  <si>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</si>
  <si>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</si>
  <si>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</si>
  <si>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</si>
  <si>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</si>
  <si>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</si>
  <si>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</si>
  <si>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</si>
  <si>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</si>
  <si>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</si>
  <si>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</si>
  <si>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</si>
  <si>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</si>
  <si>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</si>
  <si>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</si>
  <si>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</si>
  <si>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</si>
  <si>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</si>
  <si>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</si>
  <si>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</si>
  <si>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</si>
  <si>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</si>
  <si>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</si>
  <si>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</si>
  <si>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</si>
  <si>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</si>
  <si>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</si>
  <si>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</si>
  <si>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</si>
  <si>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</si>
  <si>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</si>
  <si>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</si>
  <si>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</si>
  <si>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</si>
  <si>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</si>
  <si>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</si>
  <si>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</si>
  <si>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</si>
  <si>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</si>
  <si>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</si>
  <si>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</si>
  <si>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</si>
  <si>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</si>
  <si>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</si>
  <si>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</si>
  <si>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</si>
  <si>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</si>
  <si>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</si>
  <si>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</si>
  <si>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</si>
  <si>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</si>
  <si>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</si>
  <si>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</si>
  <si>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</si>
  <si>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</si>
  <si>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</si>
  <si>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</si>
  <si>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</si>
  <si>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</si>
  <si>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</si>
  <si>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</si>
  <si>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</si>
  <si>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</si>
  <si>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</si>
  <si>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</si>
  <si>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</si>
  <si>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</si>
  <si>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</si>
  <si>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</si>
  <si>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</si>
  <si>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</si>
  <si>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</si>
  <si>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</si>
  <si>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</si>
  <si>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</si>
  <si>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</si>
  <si>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</si>
  <si>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</si>
  <si>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</si>
  <si>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</si>
  <si>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</si>
  <si>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</si>
  <si>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</si>
  <si>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</si>
  <si>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</si>
  <si>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</si>
  <si>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</si>
  <si>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</si>
  <si>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</si>
  <si>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</si>
  <si>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</si>
  <si>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</si>
  <si>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</si>
  <si>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</si>
  <si>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</si>
  <si>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</si>
  <si>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</si>
  <si>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</si>
  <si>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</si>
  <si>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</si>
  <si>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</si>
  <si>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</si>
  <si>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</si>
  <si>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</si>
  <si>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</si>
  <si>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</si>
  <si>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</si>
  <si>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</si>
  <si>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</si>
  <si>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</si>
  <si>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</si>
  <si>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</si>
  <si>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</si>
  <si>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</si>
  <si>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</si>
  <si>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</si>
  <si>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</si>
  <si>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</si>
  <si>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</si>
  <si>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</si>
  <si>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</si>
  <si>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</si>
  <si>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</si>
  <si>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</si>
  <si>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</si>
  <si>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</si>
  <si>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</si>
  <si>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</si>
  <si>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</si>
  <si>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</si>
  <si>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</si>
  <si>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</si>
  <si>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</si>
  <si>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</si>
  <si>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</si>
  <si>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</si>
  <si>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</si>
  <si>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</si>
  <si>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</si>
  <si>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</si>
  <si>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</si>
  <si>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</si>
  <si>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</si>
  <si>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</si>
  <si>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</si>
  <si>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</si>
  <si>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</si>
  <si>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</si>
  <si>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</si>
  <si>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</si>
  <si>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</si>
  <si>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</si>
  <si>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</si>
  <si>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</si>
  <si>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</si>
  <si>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</si>
  <si>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</si>
  <si>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</si>
  <si>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</si>
  <si>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</si>
  <si>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</si>
  <si>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</si>
  <si>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</si>
  <si>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</si>
  <si>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</si>
  <si>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</si>
  <si>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</si>
  <si>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</si>
  <si>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</si>
  <si>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</si>
  <si>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</si>
  <si>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</si>
  <si>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</si>
  <si>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</si>
  <si>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</si>
  <si>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</si>
  <si>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</si>
  <si>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</si>
  <si>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</si>
  <si>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</si>
  <si>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</si>
  <si>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</si>
  <si>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</si>
  <si>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</si>
  <si>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</si>
  <si>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</si>
  <si>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</si>
  <si>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</si>
  <si>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</si>
  <si>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</si>
  <si>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</si>
  <si>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</si>
  <si>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</si>
  <si>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</si>
  <si>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</si>
  <si>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</si>
  <si>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</si>
  <si>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</si>
  <si>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</si>
  <si>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</si>
  <si>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</si>
  <si>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</si>
  <si>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</si>
  <si>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</si>
  <si>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</si>
  <si>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</si>
  <si>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</si>
  <si>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</si>
  <si>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</si>
  <si>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</si>
  <si>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</si>
  <si>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</si>
  <si>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</si>
  <si>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</si>
  <si>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</si>
  <si>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</si>
  <si>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</si>
  <si>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</si>
  <si>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</si>
  <si>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</si>
  <si>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</si>
  <si>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</si>
  <si>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</si>
  <si>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</si>
  <si>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</si>
  <si>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</si>
  <si>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</si>
  <si>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</si>
  <si>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</si>
  <si>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</si>
  <si>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</si>
  <si>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</si>
  <si>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</si>
  <si>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</si>
  <si>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</si>
  <si>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</si>
  <si>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</si>
  <si>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</si>
  <si>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</si>
  <si>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</si>
  <si>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</si>
  <si>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</si>
  <si>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</si>
  <si>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</si>
  <si>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</si>
  <si>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</si>
  <si>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</si>
  <si>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</si>
  <si>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</si>
  <si>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</si>
  <si>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</si>
  <si>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</si>
  <si>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</si>
  <si>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</si>
  <si>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</si>
  <si>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</si>
  <si>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</si>
  <si>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</si>
  <si>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</si>
  <si>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</si>
  <si>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</si>
  <si>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</si>
  <si>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</si>
  <si>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</si>
  <si>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</si>
  <si>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</si>
  <si>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</si>
  <si>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</si>
  <si>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</si>
  <si>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</si>
  <si>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</si>
  <si>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</si>
  <si>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</si>
  <si>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</si>
  <si>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</si>
  <si>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</si>
  <si>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</si>
  <si>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</si>
  <si>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</si>
  <si>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</si>
  <si>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</si>
  <si>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</si>
  <si>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</si>
  <si>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</si>
  <si>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</si>
  <si>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</si>
  <si>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</si>
  <si>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</si>
  <si>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</si>
  <si>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</si>
  <si>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</si>
  <si>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</si>
  <si>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</si>
  <si>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</si>
  <si>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</si>
  <si>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</si>
  <si>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</si>
  <si>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</si>
  <si>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</si>
  <si>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</si>
  <si>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</si>
  <si>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</si>
  <si>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</si>
  <si>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</si>
  <si>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</si>
  <si>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</si>
  <si>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</si>
  <si>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</si>
  <si>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</si>
  <si>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</si>
  <si>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</si>
  <si>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</si>
  <si>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</si>
  <si>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</si>
  <si>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</si>
  <si>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</si>
  <si>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</si>
  <si>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</si>
  <si>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</si>
  <si>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</si>
  <si>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</si>
  <si>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</si>
  <si>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</si>
  <si>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</si>
  <si>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</si>
  <si>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</si>
  <si>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</si>
  <si>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</si>
  <si>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</si>
  <si>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</si>
  <si>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</si>
  <si>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</si>
  <si>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</si>
  <si>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</si>
  <si>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</si>
  <si>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</si>
  <si>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</si>
  <si>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</si>
  <si>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</si>
  <si>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</si>
  <si>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</si>
  <si>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</si>
  <si>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</si>
  <si>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</si>
  <si>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</si>
  <si>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</si>
  <si>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</si>
  <si>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</si>
  <si>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</si>
  <si>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</si>
  <si>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</si>
  <si>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</si>
  <si>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</si>
  <si>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</si>
  <si>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</si>
  <si>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</si>
  <si>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</si>
  <si>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</si>
  <si>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</si>
  <si>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</si>
  <si>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</si>
  <si>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</si>
  <si>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</si>
  <si>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</si>
  <si>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</si>
  <si>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</si>
  <si>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</si>
  <si>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</si>
  <si>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</si>
  <si>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</si>
  <si>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</si>
  <si>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</si>
  <si>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</si>
  <si>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</si>
  <si>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</si>
  <si>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</si>
  <si>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</si>
  <si>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</si>
  <si>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</si>
  <si>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</si>
  <si>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</si>
  <si>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</si>
  <si>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</si>
  <si>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</si>
  <si>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</si>
  <si>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</si>
  <si>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</si>
  <si>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</si>
  <si>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</si>
  <si>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</si>
  <si>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</si>
  <si>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</si>
  <si>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</si>
  <si>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</si>
  <si>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</si>
  <si>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</si>
  <si>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</si>
  <si>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</si>
  <si>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</si>
  <si>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</si>
  <si>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</si>
  <si>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</si>
  <si>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</si>
  <si>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</si>
  <si>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</si>
  <si>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</si>
  <si>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</si>
  <si>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</si>
  <si>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</si>
  <si>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</si>
  <si>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</si>
  <si>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</si>
  <si>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</si>
  <si>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</si>
  <si>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</si>
  <si>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</si>
  <si>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</si>
  <si>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</si>
  <si>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</si>
  <si>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</si>
  <si>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</si>
  <si>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</si>
  <si>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</si>
  <si>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</si>
  <si>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</si>
  <si>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</si>
  <si>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</si>
  <si>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</si>
  <si>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</si>
  <si>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</si>
  <si>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</si>
  <si>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</si>
  <si>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</si>
  <si>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</si>
  <si>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</si>
  <si>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</si>
  <si>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</si>
  <si>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</si>
  <si>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</si>
  <si>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</si>
  <si>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</si>
  <si>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</si>
  <si>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</si>
  <si>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</si>
  <si>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</si>
  <si>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</si>
  <si>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</si>
  <si>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</si>
  <si>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</si>
  <si>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</si>
  <si>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</si>
  <si>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</si>
  <si>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</si>
  <si>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</si>
  <si>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</si>
  <si>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</si>
  <si>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</si>
  <si>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</si>
  <si>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</si>
  <si>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</si>
  <si>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</si>
  <si>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</si>
  <si>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</si>
  <si>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</si>
  <si>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</si>
  <si>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</si>
  <si>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</si>
  <si>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</si>
  <si>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</si>
  <si>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</si>
  <si>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</si>
  <si>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</si>
  <si>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</si>
  <si>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</si>
  <si>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</si>
  <si>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</si>
  <si>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</si>
  <si>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</si>
  <si>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</si>
  <si>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</si>
  <si>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</si>
  <si>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</si>
  <si>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</si>
  <si>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</si>
  <si>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</si>
  <si>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</si>
  <si>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</si>
  <si>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</si>
  <si>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</si>
  <si>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</si>
  <si>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</si>
  <si>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</si>
  <si>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</si>
  <si>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</si>
  <si>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</si>
  <si>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</si>
  <si>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</si>
  <si>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</si>
  <si>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</si>
  <si>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</si>
  <si>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</si>
  <si>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</si>
  <si>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</si>
  <si>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</si>
  <si>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</si>
  <si>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</si>
  <si>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</si>
  <si>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</si>
  <si>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</si>
  <si>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</si>
  <si>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</si>
  <si>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</si>
  <si>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</si>
  <si>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</si>
  <si>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</si>
  <si>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</si>
  <si>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</si>
  <si>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</si>
  <si>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</si>
  <si>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</si>
  <si>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</si>
  <si>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</si>
  <si>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</si>
  <si>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</si>
  <si>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</si>
  <si>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</si>
  <si>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</si>
  <si>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</si>
  <si>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</si>
  <si>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</si>
  <si>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</si>
  <si>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</si>
  <si>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</si>
  <si>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</si>
  <si>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</si>
  <si>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</si>
  <si>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</si>
  <si>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</si>
  <si>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</si>
  <si>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</si>
  <si>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</si>
  <si>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</si>
  <si>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</si>
  <si>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</si>
  <si>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</si>
  <si>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</si>
  <si>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</si>
  <si>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</si>
  <si>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</si>
  <si>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</si>
  <si>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</si>
  <si>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</si>
  <si>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</si>
  <si>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</si>
  <si>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</si>
  <si>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</si>
  <si>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</si>
  <si>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</si>
  <si>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</si>
  <si>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</si>
  <si>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</si>
  <si>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</si>
  <si>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</si>
  <si>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</si>
  <si>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</si>
  <si>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</si>
  <si>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</si>
  <si>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</si>
  <si>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</si>
  <si>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</si>
  <si>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</si>
  <si>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</si>
  <si>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</si>
  <si>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</si>
  <si>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</si>
  <si>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</si>
  <si>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</si>
  <si>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</si>
  <si>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</si>
  <si>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</si>
  <si>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</si>
  <si>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</si>
  <si>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</si>
  <si>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</si>
  <si>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</si>
  <si>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</si>
  <si>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</si>
  <si>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</si>
  <si>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</si>
  <si>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</si>
  <si>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</si>
  <si>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</si>
  <si>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</si>
  <si>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</si>
  <si>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</si>
  <si>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</si>
  <si>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</si>
  <si>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</si>
  <si>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</si>
  <si>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</si>
  <si>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</si>
  <si>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</si>
  <si>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</si>
  <si>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</si>
  <si>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</si>
  <si>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</si>
  <si>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</si>
  <si>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</si>
  <si>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</si>
  <si>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</si>
  <si>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</si>
  <si>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</si>
  <si>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</si>
  <si>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</si>
  <si>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</si>
  <si>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</si>
  <si>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</si>
  <si>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</si>
  <si>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</si>
  <si>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</si>
  <si>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</si>
  <si>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</si>
  <si>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</si>
  <si>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</si>
  <si>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</si>
  <si>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</si>
  <si>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</si>
  <si>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</si>
  <si>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</si>
  <si>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</si>
  <si>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</si>
  <si>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</si>
  <si>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</si>
  <si>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</si>
  <si>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</si>
  <si>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</si>
  <si>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</si>
  <si>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</si>
  <si>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</si>
  <si>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</si>
  <si>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</si>
  <si>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</si>
  <si>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</si>
  <si>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</si>
  <si>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</si>
  <si>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</si>
  <si>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</si>
  <si>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</si>
  <si>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</si>
  <si>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</si>
  <si>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</si>
  <si>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</si>
  <si>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</si>
  <si>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</si>
  <si>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</si>
  <si>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</si>
  <si>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</si>
  <si>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</si>
  <si>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</si>
  <si>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</si>
  <si>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</si>
  <si>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</si>
  <si>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</si>
  <si>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</si>
  <si>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</si>
  <si>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</si>
  <si>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</si>
  <si>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</si>
  <si>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</si>
  <si>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</si>
  <si>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</si>
  <si>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</si>
  <si>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</si>
  <si>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</si>
  <si>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</si>
  <si>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</si>
  <si>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</si>
  <si>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</si>
  <si>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</si>
  <si>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</si>
  <si>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</si>
  <si>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</si>
  <si>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</si>
  <si>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</si>
  <si>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</si>
  <si>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</si>
  <si>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</si>
  <si>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</si>
  <si>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</si>
  <si>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</si>
  <si>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</si>
  <si>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</si>
  <si>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</si>
  <si>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</si>
  <si>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</si>
  <si>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</si>
  <si>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</si>
  <si>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</si>
  <si>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</si>
  <si>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</si>
  <si>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</si>
  <si>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</si>
  <si>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</si>
  <si>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</si>
  <si>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</si>
  <si>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</si>
  <si>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</si>
  <si>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</si>
  <si>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</si>
  <si>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</si>
  <si>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</si>
  <si>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</si>
  <si>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</si>
  <si>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</si>
  <si>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</si>
  <si>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</si>
  <si>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</si>
  <si>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</si>
  <si>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</si>
  <si>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</si>
  <si>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</si>
  <si>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</si>
  <si>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</si>
  <si>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</si>
  <si>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</si>
  <si>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</si>
  <si>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</si>
  <si>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</si>
  <si>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</si>
  <si>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</si>
  <si>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</si>
  <si>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</si>
  <si>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</si>
  <si>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</si>
  <si>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</si>
  <si>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</si>
  <si>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</si>
  <si>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</si>
  <si>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</si>
  <si>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</si>
  <si>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</si>
  <si>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</si>
  <si>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</si>
  <si>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</si>
  <si>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</si>
  <si>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</si>
  <si>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</si>
  <si>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</si>
  <si>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</si>
  <si>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</si>
  <si>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</si>
  <si>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</si>
  <si>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</si>
  <si>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</si>
  <si>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</si>
  <si>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</si>
  <si>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</si>
  <si>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</si>
  <si>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</si>
  <si>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</si>
  <si>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</si>
  <si>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</si>
  <si>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</si>
  <si>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</si>
  <si>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</si>
  <si>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</si>
  <si>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</si>
  <si>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</si>
  <si>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</si>
  <si>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</si>
  <si>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</si>
  <si>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</si>
  <si>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</si>
  <si>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</si>
  <si>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</si>
  <si>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</si>
  <si>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</si>
  <si>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</si>
  <si>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</si>
  <si>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</si>
  <si>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</si>
  <si>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</si>
  <si>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</si>
  <si>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</si>
  <si>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</si>
  <si>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</si>
  <si>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</si>
  <si>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</si>
  <si>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</si>
  <si>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</si>
  <si>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</si>
  <si>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</si>
  <si>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</si>
  <si>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</si>
  <si>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</si>
  <si>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</si>
  <si>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</si>
  <si>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</si>
  <si>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</si>
  <si>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</si>
  <si>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</si>
  <si>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</si>
  <si>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</si>
  <si>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</si>
  <si>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</si>
  <si>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</si>
  <si>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</si>
  <si>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</si>
  <si>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</si>
  <si>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</si>
  <si>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</si>
  <si>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</si>
  <si>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</si>
  <si>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</si>
  <si>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</si>
  <si>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</si>
  <si>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</si>
  <si>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</si>
  <si>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</si>
  <si>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</si>
  <si>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</si>
  <si>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</si>
  <si>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</si>
  <si>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</si>
  <si>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</si>
  <si>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</si>
  <si>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</si>
  <si>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</si>
  <si>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</si>
  <si>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</si>
  <si>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</si>
  <si>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</si>
  <si>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</si>
  <si>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</si>
  <si>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</si>
  <si>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</si>
  <si>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</si>
  <si>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</si>
  <si>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</si>
  <si>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</si>
  <si>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</si>
  <si>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</si>
  <si>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</si>
  <si>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</si>
  <si>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</si>
  <si>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</si>
  <si>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</si>
  <si>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</si>
  <si>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</si>
  <si>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</si>
  <si>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</si>
  <si>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</si>
  <si>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</si>
  <si>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</si>
  <si>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</si>
  <si>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</si>
  <si>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</si>
  <si>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</si>
  <si>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</si>
  <si>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</si>
  <si>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</si>
  <si>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</si>
  <si>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</si>
  <si>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</si>
  <si>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</si>
  <si>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</si>
  <si>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</si>
  <si>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</si>
  <si>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</si>
  <si>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</si>
  <si>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</si>
  <si>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</si>
  <si>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</si>
  <si>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</si>
  <si>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</si>
  <si>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</si>
  <si>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</si>
  <si>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</si>
  <si>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</si>
  <si>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</si>
  <si>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</si>
  <si>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</si>
  <si>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</si>
  <si>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</si>
  <si>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</si>
  <si>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</si>
  <si>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</si>
  <si>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</si>
  <si>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</si>
  <si>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</si>
  <si>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</si>
  <si>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</si>
  <si>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</si>
  <si>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</si>
  <si>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</si>
  <si>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</si>
  <si>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</si>
  <si>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</si>
  <si>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</si>
  <si>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</si>
  <si>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</si>
  <si>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</si>
  <si>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</si>
  <si>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</si>
  <si>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</si>
  <si>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</si>
  <si>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</si>
  <si>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</si>
  <si>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</si>
  <si>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</si>
  <si>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</si>
  <si>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</si>
  <si>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</si>
  <si>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</si>
  <si>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</si>
  <si>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</si>
  <si>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</si>
  <si>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</si>
  <si>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</si>
  <si>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</si>
  <si>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</si>
  <si>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</si>
  <si>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</si>
  <si>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</si>
  <si>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</si>
  <si>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</si>
  <si>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</si>
  <si>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</si>
  <si>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</si>
  <si>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</si>
  <si>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</si>
  <si>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</si>
  <si>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</si>
  <si>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</si>
  <si>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</si>
  <si>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</si>
  <si>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</si>
  <si>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</si>
  <si>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</si>
  <si>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</si>
  <si>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</si>
  <si>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</si>
  <si>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</si>
  <si>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</si>
  <si>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</si>
  <si>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</si>
  <si>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</si>
  <si>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</si>
  <si>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</si>
  <si>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</si>
  <si>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</si>
  <si>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</si>
  <si>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</si>
  <si>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</si>
  <si>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</si>
  <si>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</si>
  <si>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</si>
  <si>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</si>
  <si>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</si>
  <si>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</si>
  <si>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</si>
  <si>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</si>
  <si>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</si>
  <si>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</si>
  <si>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</si>
  <si>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</si>
  <si>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</si>
  <si>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</si>
  <si>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</si>
  <si>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</si>
  <si>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</si>
  <si>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</si>
  <si>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</si>
  <si>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</si>
  <si>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</si>
  <si>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</si>
  <si>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</si>
  <si>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</si>
  <si>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</si>
  <si>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</si>
  <si>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</si>
  <si>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</si>
  <si>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</si>
  <si>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</si>
  <si>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</si>
  <si>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</si>
  <si>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</si>
  <si>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</si>
  <si>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</si>
  <si>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</si>
  <si>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</si>
  <si>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</si>
  <si>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</si>
  <si>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</si>
  <si>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</si>
  <si>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</si>
  <si>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</si>
  <si>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</si>
  <si>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</si>
  <si>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</si>
  <si>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</si>
  <si>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</si>
  <si>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</si>
  <si>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</si>
  <si>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</si>
  <si>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</si>
  <si>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</si>
  <si>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</si>
  <si>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</si>
  <si>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</si>
  <si>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</si>
  <si>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</si>
  <si>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</si>
  <si>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</si>
  <si>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</si>
  <si>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</si>
  <si>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</si>
  <si>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</si>
  <si>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</si>
  <si>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</si>
  <si>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</si>
  <si>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</si>
  <si>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</si>
  <si>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</si>
  <si>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</si>
  <si>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</si>
  <si>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</si>
  <si>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</si>
  <si>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</si>
  <si>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</si>
  <si>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</si>
  <si>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</si>
  <si>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</si>
  <si>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</si>
  <si>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</si>
  <si>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</si>
  <si>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</si>
  <si>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</si>
  <si>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</si>
  <si>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</si>
  <si>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</si>
  <si>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</si>
  <si>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</si>
  <si>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</si>
  <si>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</si>
  <si>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</si>
  <si>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</si>
  <si>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</si>
  <si>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</si>
  <si>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</si>
  <si>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</si>
  <si>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</si>
  <si>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</si>
  <si>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</si>
  <si>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</si>
  <si>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</si>
  <si>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</si>
  <si>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</si>
  <si>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</si>
  <si>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</si>
  <si>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</si>
  <si>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</si>
  <si>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</si>
  <si>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</si>
  <si>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</si>
  <si>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</si>
  <si>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</si>
  <si>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</si>
  <si>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</si>
  <si>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</si>
  <si>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</si>
  <si>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</si>
  <si>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</si>
  <si>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</si>
  <si>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</si>
  <si>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</si>
  <si>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</si>
  <si>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</si>
  <si>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</si>
  <si>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</si>
  <si>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</si>
  <si>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</si>
  <si>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</si>
  <si>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</si>
  <si>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</si>
  <si>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</si>
  <si>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</si>
  <si>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</si>
  <si>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</si>
  <si>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</si>
  <si>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</si>
  <si>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</si>
  <si>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</si>
  <si>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</si>
  <si>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</si>
  <si>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</si>
  <si>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</si>
  <si>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</si>
  <si>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</si>
  <si>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</si>
  <si>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</si>
  <si>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</si>
  <si>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</si>
  <si>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</si>
  <si>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</si>
  <si>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</si>
  <si>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</si>
  <si>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</si>
  <si>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</si>
  <si>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</si>
  <si>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</si>
  <si>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</si>
  <si>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</si>
  <si>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</si>
  <si>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</si>
  <si>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</si>
  <si>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</si>
  <si>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</si>
  <si>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</si>
  <si>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</si>
  <si>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</si>
  <si>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</si>
  <si>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</si>
  <si>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</si>
  <si>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</si>
  <si>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</si>
  <si>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</si>
  <si>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</si>
  <si>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</si>
  <si>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</si>
  <si>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</si>
  <si>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</si>
  <si>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</si>
  <si>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</si>
  <si>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</si>
  <si>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</si>
  <si>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</si>
  <si>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</si>
  <si>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</si>
  <si>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</si>
  <si>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</si>
  <si>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</si>
  <si>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</si>
  <si>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</si>
  <si>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</si>
  <si>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</si>
  <si>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</si>
  <si>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</si>
  <si>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</si>
  <si>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</si>
  <si>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</si>
  <si>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</si>
  <si>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</si>
  <si>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</si>
  <si>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</si>
  <si>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</si>
  <si>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</si>
  <si>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</si>
  <si>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</si>
  <si>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</si>
  <si>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</si>
  <si>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</si>
  <si>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</si>
  <si>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</si>
  <si>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</si>
  <si>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</si>
  <si>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</si>
  <si>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</si>
  <si>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</si>
  <si>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</si>
  <si>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</si>
  <si>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</si>
  <si>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</si>
  <si>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</si>
  <si>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</si>
  <si>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</si>
  <si>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</si>
  <si>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</si>
  <si>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</si>
  <si>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</si>
  <si>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</si>
  <si>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</si>
  <si>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</si>
  <si>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</si>
  <si>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</si>
  <si>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</si>
  <si>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</si>
  <si>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</si>
  <si>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</si>
  <si>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</si>
  <si>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</si>
  <si>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</si>
  <si>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</si>
  <si>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</si>
  <si>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</si>
  <si>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</si>
  <si>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</si>
  <si>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</si>
  <si>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</si>
  <si>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</si>
  <si>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</si>
  <si>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</si>
  <si>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</si>
  <si>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</si>
  <si>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</si>
  <si>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</si>
  <si>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</si>
  <si>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</si>
  <si>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</si>
  <si>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</si>
  <si>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</si>
  <si>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</si>
  <si>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</si>
  <si>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</si>
  <si>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</si>
  <si>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</si>
  <si>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</si>
  <si>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</si>
  <si>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</si>
  <si>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</si>
  <si>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</si>
  <si>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</si>
  <si>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</si>
  <si>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</si>
  <si>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</si>
  <si>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</si>
  <si>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</si>
  <si>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</si>
  <si>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</si>
  <si>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</si>
  <si>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</si>
  <si>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</si>
  <si>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</si>
  <si>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</si>
  <si>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</si>
  <si>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</si>
  <si>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</si>
  <si>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</si>
  <si>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</si>
  <si>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</si>
  <si>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</si>
  <si>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</si>
  <si>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</si>
  <si>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</si>
  <si>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</si>
  <si>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</si>
  <si>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</si>
  <si>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</si>
  <si>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</si>
  <si>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</si>
  <si>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</si>
  <si>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</si>
  <si>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</si>
  <si>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</si>
  <si>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</si>
  <si>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</si>
  <si>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</si>
  <si>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</si>
  <si>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</si>
  <si>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</si>
  <si>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</si>
  <si>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</si>
  <si>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</si>
  <si>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</si>
  <si>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</si>
  <si>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</si>
  <si>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</si>
  <si>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</si>
  <si>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</si>
  <si>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</si>
  <si>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</si>
  <si>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</si>
  <si>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</si>
  <si>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</si>
  <si>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</si>
  <si>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</si>
  <si>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</si>
  <si>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</si>
  <si>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</si>
  <si>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</si>
  <si>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</si>
  <si>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</si>
  <si>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</si>
  <si>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</si>
  <si>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</si>
  <si>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</si>
  <si>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</si>
  <si>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</si>
  <si>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</si>
  <si>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</si>
  <si>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</si>
  <si>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</si>
  <si>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</si>
  <si>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</si>
  <si>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</si>
  <si>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</si>
  <si>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</si>
  <si>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</si>
  <si>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</si>
  <si>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</si>
  <si>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</si>
  <si>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</si>
  <si>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</si>
  <si>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</si>
  <si>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</si>
  <si>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</si>
  <si>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</si>
  <si>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</si>
  <si>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</si>
  <si>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</si>
  <si>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</si>
  <si>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</si>
  <si>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</si>
  <si>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</si>
  <si>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</si>
  <si>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</si>
  <si>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</si>
  <si>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</si>
  <si>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</si>
  <si>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</si>
  <si>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</si>
  <si>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</si>
  <si>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</si>
  <si>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</si>
  <si>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</si>
  <si>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</si>
  <si>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</si>
  <si>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</si>
  <si>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</si>
  <si>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</si>
  <si>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</si>
  <si>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</si>
  <si>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</si>
  <si>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</si>
  <si>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</si>
  <si>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</si>
  <si>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</si>
  <si>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</si>
  <si>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</si>
  <si>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</si>
  <si>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</si>
  <si>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</si>
  <si>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</si>
  <si>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</si>
  <si>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</si>
  <si>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</si>
  <si>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</si>
  <si>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</si>
  <si>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</si>
  <si>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</si>
  <si>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</si>
  <si>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</si>
  <si>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</si>
  <si>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</si>
  <si>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</si>
  <si>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</si>
  <si>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</si>
  <si>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</si>
  <si>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</si>
  <si>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</si>
  <si>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</si>
  <si>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</si>
  <si>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</si>
  <si>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</si>
  <si>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</si>
  <si>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</si>
  <si>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</si>
  <si>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</si>
  <si>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</si>
  <si>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</si>
  <si>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</si>
  <si>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</si>
  <si>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</si>
  <si>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</si>
  <si>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</si>
  <si>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</si>
  <si>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</si>
  <si>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</si>
  <si>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</si>
  <si>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</si>
  <si>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</si>
  <si>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</si>
  <si>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</si>
  <si>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</si>
  <si>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</si>
  <si>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</si>
  <si>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</si>
  <si>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</si>
  <si>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</si>
  <si>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</si>
  <si>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</si>
  <si>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</si>
  <si>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</si>
  <si>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</si>
  <si>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</si>
  <si>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</si>
  <si>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</si>
  <si>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</si>
  <si>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</si>
  <si>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</si>
  <si>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</si>
  <si>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</si>
  <si>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</si>
  <si>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</si>
  <si>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</si>
  <si>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</si>
  <si>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</si>
  <si>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</si>
  <si>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</si>
  <si>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</si>
  <si>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</si>
  <si>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</si>
  <si>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</si>
  <si>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</si>
  <si>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</si>
  <si>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</si>
  <si>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</si>
  <si>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</si>
  <si>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</si>
  <si>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</si>
  <si>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</si>
  <si>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</si>
  <si>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</si>
  <si>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</si>
  <si>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</si>
  <si>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</si>
  <si>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</si>
  <si>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</si>
  <si>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</si>
  <si>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</si>
  <si>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</si>
  <si>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</si>
  <si>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</si>
  <si>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</si>
  <si>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</si>
  <si>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</si>
  <si>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</si>
  <si>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</si>
  <si>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</si>
  <si>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</si>
  <si>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</si>
  <si>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</si>
  <si>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</si>
  <si>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</si>
  <si>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</si>
  <si>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</si>
  <si>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</si>
  <si>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</si>
  <si>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</si>
  <si>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</si>
  <si>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</si>
  <si>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</si>
  <si>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</si>
  <si>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</si>
  <si>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</si>
  <si>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</si>
  <si>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</si>
  <si>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</si>
  <si>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</si>
  <si>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</si>
  <si>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</si>
  <si>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</si>
  <si>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</si>
  <si>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</si>
  <si>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</si>
  <si>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</si>
  <si>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</si>
  <si>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</si>
  <si>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</si>
  <si>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</si>
  <si>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</si>
  <si>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</si>
  <si>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</si>
  <si>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</si>
  <si>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</si>
  <si>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</si>
  <si>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</si>
  <si>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</si>
  <si>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</si>
  <si>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</si>
  <si>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</si>
  <si>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</si>
  <si>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</si>
  <si>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</si>
  <si>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</si>
  <si>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</si>
  <si>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</si>
  <si>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</si>
  <si>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</si>
  <si>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</si>
  <si>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</si>
  <si>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</si>
  <si>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</si>
  <si>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</si>
  <si>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</si>
  <si>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</si>
  <si>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</si>
  <si>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</si>
  <si>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</si>
  <si>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</si>
  <si>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</si>
  <si>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</si>
  <si>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</si>
  <si>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</si>
  <si>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</si>
  <si>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</si>
  <si>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</si>
  <si>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</si>
  <si>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</si>
  <si>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</si>
  <si>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</si>
  <si>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</si>
  <si>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</si>
  <si>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</si>
  <si>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</si>
  <si>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</si>
  <si>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</si>
  <si>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</si>
  <si>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</si>
  <si>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</si>
  <si>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</si>
  <si>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</si>
  <si>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</si>
  <si>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</si>
  <si>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</si>
  <si>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</si>
  <si>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</si>
  <si>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</si>
  <si>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</si>
  <si>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</si>
  <si>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</si>
  <si>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</si>
  <si>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</si>
  <si>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</si>
  <si>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</si>
  <si>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</si>
  <si>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</si>
  <si>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</si>
  <si>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</si>
  <si>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</si>
  <si>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</si>
  <si>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</si>
  <si>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</si>
  <si>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</si>
  <si>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</si>
  <si>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</si>
  <si>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</si>
  <si>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</si>
  <si>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</si>
  <si>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</si>
  <si>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</si>
  <si>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</si>
  <si>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</si>
  <si>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</si>
  <si>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</si>
  <si>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</si>
  <si>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</si>
  <si>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</si>
  <si>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</si>
  <si>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</si>
  <si>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</si>
  <si>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</si>
  <si>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</si>
  <si>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</si>
  <si>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</si>
  <si>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</si>
  <si>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</si>
  <si>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</si>
  <si>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</si>
  <si>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</si>
  <si>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</si>
  <si>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</si>
  <si>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</si>
  <si>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</si>
  <si>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</si>
  <si>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</si>
  <si>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</si>
  <si>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</si>
  <si>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</si>
  <si>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</si>
  <si>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</si>
  <si>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</si>
  <si>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</si>
  <si>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</si>
  <si>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</si>
  <si>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</si>
  <si>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</si>
  <si>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</si>
  <si>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</si>
  <si>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</si>
  <si>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</si>
  <si>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</si>
  <si>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</si>
  <si>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</si>
  <si>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</si>
  <si>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</si>
  <si>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</si>
  <si>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</si>
  <si>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</si>
  <si>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</si>
  <si>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</si>
  <si>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</si>
  <si>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</si>
  <si>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</si>
  <si>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</si>
  <si>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</si>
  <si>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SECRETARIA DE ESTADO DO DESENVOLVIMENTO URBANO E OBRAS PÚBLICAS</t>
  </si>
  <si>
    <t xml:space="preserve">              FOLHA RESUMO PARA FECHAMENTO DE ORÇAMENTO </t>
  </si>
  <si>
    <t>ORGÃO  PROP.:</t>
  </si>
  <si>
    <t>RESPONSÁVEL:</t>
  </si>
  <si>
    <t xml:space="preserve">CREA / CAU: </t>
  </si>
  <si>
    <t>CUSTO (R$)</t>
  </si>
  <si>
    <t>VALOR COM BDI (R$)</t>
  </si>
  <si>
    <t>Custo Total da Obra</t>
  </si>
  <si>
    <t>Valor Total da Obra com BDI</t>
  </si>
  <si>
    <t>TOTAL (R$) SERVIÇOS</t>
  </si>
  <si>
    <t>TOTAL (R$) NATUREZA ESPECIFICA</t>
  </si>
  <si>
    <t>Custo dos Serviços de REPAROS</t>
  </si>
  <si>
    <t>Custos dos Serviços de REFORMAS</t>
  </si>
  <si>
    <t>RESUMO DOS SERVIÇOS DE REFORMA</t>
  </si>
  <si>
    <t>RESUMO DOS SERVIÇOS DE REPAROS</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</si>
  <si>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</si>
  <si>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</si>
  <si>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</si>
  <si>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</si>
  <si>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</si>
  <si>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</si>
  <si>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</si>
  <si>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</si>
  <si>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</si>
  <si>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</si>
  <si>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</si>
  <si>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</si>
  <si>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REPAROS</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</si>
  <si>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</si>
  <si>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</si>
  <si>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</si>
  <si>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</si>
  <si>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</si>
  <si>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</si>
  <si>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</si>
  <si>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</si>
  <si>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</si>
  <si>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TABELAS DE REFERÊNCIA:  SINAPI/PR (JANEIRO/2022) E PRED (MARÇO/2022) VERSÃO 1.0</t>
  </si>
  <si>
    <t>SECRETARIA DE ESTADO DO DESENVOLVIMENTO URBANO E DE OBRAS PÚBLICAS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</si>
  <si>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</si>
  <si>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</si>
  <si>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</si>
  <si>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</si>
  <si>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</si>
  <si>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</si>
  <si>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</si>
  <si>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</si>
  <si>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</si>
  <si>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</si>
  <si>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</si>
  <si>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</si>
  <si>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</si>
  <si>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</si>
  <si>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</si>
  <si>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</si>
  <si>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</si>
  <si>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</si>
  <si>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</si>
  <si>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</si>
  <si>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</si>
  <si>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</si>
  <si>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</si>
  <si>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</si>
  <si>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</si>
  <si>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</si>
  <si>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</si>
  <si>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</si>
  <si>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</si>
  <si>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</si>
  <si>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</si>
  <si>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</si>
  <si>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</si>
  <si>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</si>
  <si>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</si>
  <si>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</si>
  <si>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</si>
  <si>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</si>
  <si>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</si>
  <si>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</si>
  <si>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</si>
  <si>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</si>
  <si>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</si>
  <si>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</si>
  <si>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</si>
  <si>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</si>
  <si>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</si>
  <si>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</si>
  <si>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</si>
  <si>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</si>
  <si>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</si>
  <si>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</si>
  <si>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</si>
  <si>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</si>
  <si>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</si>
  <si>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</si>
  <si>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</si>
  <si>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</si>
  <si>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</si>
  <si>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</si>
  <si>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</si>
  <si>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</si>
  <si>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</si>
  <si>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</si>
  <si>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</si>
  <si>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</si>
  <si>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</si>
  <si>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</si>
  <si>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</si>
  <si>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</si>
  <si>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</si>
  <si>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</si>
  <si>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</si>
  <si>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</si>
  <si>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</si>
  <si>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</si>
  <si>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</si>
  <si>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</si>
  <si>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</si>
  <si>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</si>
  <si>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</si>
  <si>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</si>
  <si>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</si>
  <si>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</si>
  <si>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</si>
  <si>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</si>
  <si>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</si>
  <si>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</si>
  <si>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</si>
  <si>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</si>
  <si>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</si>
  <si>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</si>
  <si>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</si>
  <si>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</si>
  <si>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</si>
  <si>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</si>
  <si>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</si>
  <si>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</si>
  <si>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</si>
  <si>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</si>
  <si>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</si>
  <si>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</si>
  <si>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</si>
  <si>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</si>
  <si>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</si>
  <si>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</si>
  <si>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</si>
  <si>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</si>
  <si>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</si>
  <si>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</si>
  <si>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</si>
  <si>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</si>
  <si>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</si>
  <si>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</si>
  <si>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</si>
  <si>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</si>
  <si>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</si>
  <si>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</si>
  <si>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</si>
  <si>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</si>
  <si>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</si>
  <si>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</si>
  <si>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</si>
  <si>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</si>
  <si>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</si>
  <si>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</si>
  <si>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</si>
  <si>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</si>
  <si>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</si>
  <si>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</si>
  <si>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</si>
  <si>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</si>
  <si>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</si>
  <si>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</si>
  <si>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</si>
  <si>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</si>
  <si>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</si>
  <si>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</si>
  <si>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</si>
  <si>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</si>
  <si>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</si>
  <si>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</si>
  <si>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</si>
  <si>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</si>
  <si>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</si>
  <si>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</si>
  <si>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</si>
  <si>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</si>
  <si>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</si>
  <si>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</si>
  <si>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</si>
  <si>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</si>
  <si>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</si>
  <si>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</si>
  <si>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</si>
  <si>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</si>
  <si>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</si>
  <si>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</si>
  <si>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</si>
  <si>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</si>
  <si>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</si>
  <si>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</si>
  <si>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</si>
  <si>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</si>
  <si>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</si>
  <si>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</si>
  <si>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</si>
  <si>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</si>
  <si>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</si>
  <si>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</si>
  <si>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</si>
  <si>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</si>
  <si>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</si>
  <si>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</si>
  <si>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</si>
  <si>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</si>
  <si>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</si>
  <si>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</si>
  <si>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</si>
  <si>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</si>
  <si>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</si>
  <si>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</si>
  <si>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</si>
  <si>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</si>
  <si>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</si>
  <si>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</si>
  <si>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</si>
  <si>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</si>
  <si>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</si>
  <si>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</si>
  <si>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</si>
  <si>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</si>
  <si>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</si>
  <si>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</si>
  <si>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</si>
  <si>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</si>
  <si>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</si>
  <si>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</si>
  <si>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</si>
  <si>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</si>
  <si>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</si>
  <si>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</si>
  <si>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</si>
  <si>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</si>
  <si>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</si>
  <si>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</si>
  <si>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</si>
  <si>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</si>
  <si>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</si>
  <si>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</si>
  <si>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</si>
  <si>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</si>
  <si>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</si>
  <si>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</si>
  <si>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</si>
  <si>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</si>
  <si>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</si>
  <si>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</si>
  <si>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</si>
  <si>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</si>
  <si>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</si>
  <si>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</si>
  <si>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</si>
  <si>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</si>
  <si>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</si>
  <si>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</si>
  <si>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</si>
  <si>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</si>
  <si>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</si>
  <si>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</si>
  <si>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</si>
  <si>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</si>
  <si>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</si>
  <si>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</si>
  <si>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</si>
  <si>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</si>
  <si>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</si>
  <si>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</si>
  <si>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</si>
  <si>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</si>
  <si>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</si>
  <si>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</si>
  <si>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</si>
  <si>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</si>
  <si>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</si>
  <si>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</si>
  <si>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</si>
  <si>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</si>
  <si>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</si>
  <si>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</si>
  <si>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</si>
  <si>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</si>
  <si>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</si>
  <si>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</si>
  <si>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</si>
  <si>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</si>
  <si>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</si>
  <si>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</si>
  <si>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</si>
  <si>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</si>
  <si>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</si>
  <si>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</si>
  <si>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</si>
  <si>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</si>
  <si>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</si>
  <si>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</si>
  <si>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</si>
  <si>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</si>
  <si>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</si>
  <si>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</si>
  <si>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</si>
  <si>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</si>
  <si>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</si>
  <si>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</si>
  <si>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</si>
  <si>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</si>
  <si>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</si>
  <si>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</si>
  <si>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</si>
  <si>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</si>
  <si>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</si>
  <si>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</si>
  <si>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</si>
  <si>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</si>
  <si>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</si>
  <si>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</si>
  <si>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</si>
  <si>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</si>
  <si>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</si>
  <si>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</si>
  <si>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</si>
  <si>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</si>
  <si>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</si>
  <si>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</si>
  <si>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</si>
  <si>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</si>
  <si>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</si>
  <si>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</si>
  <si>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</si>
  <si>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</si>
  <si>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</si>
  <si>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</si>
  <si>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</si>
  <si>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</si>
  <si>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</si>
  <si>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</si>
  <si>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</si>
  <si>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</si>
  <si>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</si>
  <si>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</si>
  <si>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</si>
  <si>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</si>
  <si>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</si>
  <si>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</si>
  <si>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</si>
  <si>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</si>
  <si>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</si>
  <si>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</si>
  <si>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</si>
  <si>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</si>
  <si>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</si>
  <si>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</si>
  <si>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</si>
  <si>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</si>
  <si>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</si>
  <si>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</si>
  <si>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</si>
  <si>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</si>
  <si>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</si>
  <si>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</si>
  <si>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</si>
  <si>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</si>
  <si>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</si>
  <si>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</si>
  <si>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</si>
  <si>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</si>
  <si>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</si>
  <si>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</si>
  <si>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</si>
  <si>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</si>
  <si>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</si>
  <si>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</si>
  <si>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</si>
  <si>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</si>
  <si>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</si>
  <si>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</si>
  <si>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</si>
  <si>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</si>
  <si>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</si>
  <si>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</si>
  <si>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</si>
  <si>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</si>
  <si>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</si>
  <si>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</si>
  <si>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</si>
  <si>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</si>
  <si>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</si>
  <si>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</si>
  <si>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</si>
  <si>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</si>
  <si>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</si>
  <si>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</si>
  <si>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</si>
  <si>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</si>
  <si>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</si>
  <si>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</si>
  <si>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</si>
  <si>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</si>
  <si>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</si>
  <si>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</si>
  <si>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</si>
  <si>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</si>
  <si>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</si>
  <si>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</si>
  <si>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</si>
  <si>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</si>
  <si>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</si>
  <si>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</si>
  <si>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</si>
  <si>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</si>
  <si>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</si>
  <si>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</si>
  <si>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</si>
  <si>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</si>
  <si>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</si>
  <si>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</si>
  <si>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</si>
  <si>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</si>
  <si>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</si>
  <si>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</si>
  <si>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</si>
  <si>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</si>
  <si>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</si>
  <si>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</si>
  <si>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</si>
  <si>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</si>
  <si>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</si>
  <si>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</si>
  <si>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</si>
  <si>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</si>
  <si>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</si>
  <si>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</si>
  <si>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</si>
  <si>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</si>
  <si>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</si>
  <si>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</si>
  <si>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</si>
  <si>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</si>
  <si>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</si>
  <si>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</si>
  <si>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</si>
  <si>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</si>
  <si>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</si>
  <si>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</si>
  <si>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</si>
  <si>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</si>
  <si>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</si>
  <si>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</si>
  <si>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</si>
  <si>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</si>
  <si>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</si>
  <si>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</si>
  <si>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</si>
  <si>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</si>
  <si>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</si>
  <si>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</si>
  <si>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</si>
  <si>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</si>
  <si>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</si>
  <si>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</si>
  <si>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</si>
  <si>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</si>
  <si>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</si>
  <si>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</si>
  <si>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</si>
  <si>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</si>
  <si>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</si>
  <si>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</si>
  <si>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</si>
  <si>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</si>
  <si>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</si>
  <si>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</si>
  <si>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</si>
  <si>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</si>
  <si>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</si>
  <si>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</si>
  <si>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</si>
  <si>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</si>
  <si>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</si>
  <si>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</si>
  <si>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</si>
  <si>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</si>
  <si>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</si>
  <si>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</si>
  <si>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</si>
  <si>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</si>
  <si>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</si>
  <si>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</si>
  <si>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</si>
  <si>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</si>
  <si>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</si>
  <si>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</si>
  <si>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</si>
  <si>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</si>
  <si>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</si>
  <si>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</si>
  <si>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</si>
  <si>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</si>
  <si>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</si>
  <si>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</si>
  <si>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</si>
  <si>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</si>
  <si>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</si>
  <si>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</si>
  <si>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</si>
  <si>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</si>
  <si>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</si>
  <si>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</si>
  <si>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</si>
  <si>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</si>
  <si>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</si>
  <si>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</si>
  <si>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</si>
  <si>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</si>
  <si>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</si>
  <si>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</si>
  <si>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</si>
  <si>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</si>
  <si>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</si>
  <si>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</si>
  <si>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</si>
  <si>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</si>
  <si>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</si>
  <si>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</si>
  <si>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</si>
  <si>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</si>
  <si>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</si>
  <si>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</si>
  <si>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</si>
  <si>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</si>
  <si>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</si>
  <si>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</si>
  <si>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</si>
  <si>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</si>
  <si>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</si>
  <si>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</si>
  <si>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</si>
  <si>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</si>
  <si>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</si>
  <si>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</si>
  <si>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</si>
  <si>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</si>
  <si>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</si>
  <si>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</si>
  <si>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</si>
  <si>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</si>
  <si>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</si>
  <si>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</si>
  <si>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</si>
  <si>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</si>
  <si>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</si>
  <si>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</si>
  <si>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</si>
  <si>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</si>
  <si>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</si>
  <si>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</si>
  <si>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</si>
  <si>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</si>
  <si>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</si>
  <si>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</si>
  <si>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</si>
  <si>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</si>
  <si>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</si>
  <si>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</si>
  <si>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</si>
  <si>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</si>
  <si>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</si>
  <si>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</si>
  <si>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</si>
  <si>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</si>
  <si>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</si>
  <si>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</si>
  <si>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</si>
  <si>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</si>
  <si>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</si>
  <si>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</si>
  <si>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</si>
  <si>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</si>
  <si>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</si>
  <si>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</si>
  <si>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</si>
  <si>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</si>
  <si>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</si>
  <si>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</si>
  <si>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</si>
  <si>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</si>
  <si>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</si>
  <si>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</si>
  <si>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</si>
  <si>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</si>
  <si>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</si>
  <si>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</si>
  <si>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</si>
  <si>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</si>
  <si>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</si>
  <si>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</si>
  <si>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</si>
  <si>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</si>
  <si>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</si>
  <si>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</si>
  <si>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</si>
  <si>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</si>
  <si>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</si>
  <si>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</si>
  <si>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</si>
  <si>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</si>
  <si>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</si>
  <si>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</si>
  <si>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</si>
  <si>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</si>
  <si>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</si>
  <si>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</si>
  <si>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</si>
  <si>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</si>
  <si>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</si>
  <si>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</si>
  <si>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</si>
  <si>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</si>
  <si>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</si>
  <si>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</si>
  <si>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</si>
  <si>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</si>
  <si>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</si>
  <si>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</si>
  <si>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</si>
  <si>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</si>
  <si>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</si>
  <si>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</si>
  <si>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</si>
  <si>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</si>
  <si>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</si>
  <si>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</si>
  <si>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</si>
  <si>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</si>
  <si>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</si>
  <si>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</si>
  <si>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</si>
  <si>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</si>
  <si>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</si>
  <si>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</si>
  <si>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</si>
  <si>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</si>
  <si>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</si>
  <si>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</si>
  <si>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</si>
  <si>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</si>
  <si>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</si>
  <si>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</si>
  <si>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</si>
  <si>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</si>
  <si>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</si>
  <si>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</si>
  <si>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</si>
  <si>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</si>
  <si>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</si>
  <si>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</si>
  <si>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</si>
  <si>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</si>
  <si>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</si>
  <si>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</si>
  <si>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</si>
  <si>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</si>
  <si>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</si>
  <si>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</si>
  <si>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</si>
  <si>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</si>
  <si>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</si>
  <si>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</si>
  <si>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</si>
  <si>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</si>
  <si>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</si>
  <si>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</si>
  <si>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</si>
  <si>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</si>
  <si>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</si>
  <si>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</si>
  <si>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</si>
  <si>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</si>
  <si>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</si>
  <si>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</si>
  <si>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</si>
  <si>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</si>
  <si>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</si>
  <si>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</si>
  <si>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</si>
  <si>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</si>
  <si>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</si>
  <si>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</si>
  <si>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</si>
  <si>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</si>
  <si>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</si>
  <si>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</si>
  <si>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</si>
  <si>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</si>
  <si>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</si>
  <si>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</si>
  <si>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</si>
  <si>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</si>
  <si>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</si>
  <si>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</si>
  <si>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</si>
  <si>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</si>
  <si>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</si>
  <si>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</si>
  <si>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</si>
  <si>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</si>
  <si>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</si>
  <si>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</si>
  <si>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</si>
  <si>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</si>
  <si>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</si>
  <si>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</si>
  <si>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</si>
  <si>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</si>
  <si>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</si>
  <si>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</si>
  <si>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</si>
  <si>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</si>
  <si>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</si>
  <si>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</si>
  <si>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</si>
  <si>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</si>
  <si>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</si>
  <si>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</si>
  <si>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</si>
  <si>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</si>
  <si>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</si>
  <si>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</si>
  <si>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</si>
  <si>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</si>
  <si>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</si>
  <si>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</si>
  <si>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</si>
  <si>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</si>
  <si>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</si>
  <si>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</si>
  <si>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</si>
  <si>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</si>
  <si>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</si>
  <si>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</si>
  <si>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</si>
  <si>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</si>
  <si>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</si>
  <si>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</si>
  <si>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</si>
  <si>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</si>
  <si>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</si>
  <si>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</si>
  <si>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</si>
  <si>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</si>
  <si>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</si>
  <si>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</si>
  <si>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</si>
  <si>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</si>
  <si>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</si>
  <si>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</si>
  <si>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</si>
  <si>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</si>
  <si>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</si>
  <si>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</si>
  <si>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</si>
  <si>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</si>
  <si>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</si>
  <si>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</si>
  <si>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</si>
  <si>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</si>
  <si>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</si>
  <si>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</si>
  <si>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</si>
  <si>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</si>
  <si>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</si>
  <si>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</si>
  <si>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</si>
  <si>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</si>
  <si>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</si>
  <si>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</si>
  <si>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</si>
  <si>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</si>
  <si>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</si>
  <si>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</si>
  <si>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</si>
  <si>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</si>
  <si>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</si>
  <si>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</si>
  <si>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</si>
  <si>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</si>
  <si>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</si>
  <si>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</si>
  <si>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</si>
  <si>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</si>
  <si>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</si>
  <si>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</si>
  <si>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</si>
  <si>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</si>
  <si>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</si>
  <si>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</si>
  <si>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</si>
  <si>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</si>
  <si>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</si>
  <si>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</si>
  <si>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</si>
  <si>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</si>
  <si>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</si>
  <si>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</si>
  <si>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</si>
  <si>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</si>
  <si>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</si>
  <si>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</si>
  <si>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</si>
  <si>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</si>
  <si>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</si>
  <si>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</si>
  <si>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</si>
  <si>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</si>
  <si>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</si>
  <si>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</si>
  <si>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</si>
  <si>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</si>
  <si>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</si>
  <si>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</si>
  <si>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</si>
  <si>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</si>
  <si>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</si>
  <si>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</si>
  <si>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</si>
  <si>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</si>
  <si>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</si>
  <si>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</si>
  <si>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</si>
  <si>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</si>
  <si>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</si>
  <si>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</si>
  <si>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</si>
  <si>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</si>
  <si>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</si>
  <si>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</si>
  <si>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</si>
  <si>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</si>
  <si>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</si>
  <si>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</si>
  <si>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</si>
  <si>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</si>
  <si>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</si>
  <si>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</si>
  <si>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</si>
  <si>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</si>
  <si>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</si>
  <si>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</si>
  <si>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</si>
  <si>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</si>
  <si>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</si>
  <si>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</si>
  <si>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</si>
  <si>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</si>
  <si>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</si>
  <si>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</si>
  <si>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</si>
  <si>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</si>
  <si>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</si>
  <si>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</si>
  <si>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</si>
  <si>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</si>
  <si>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</si>
  <si>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</si>
  <si>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</si>
  <si>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</si>
  <si>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</si>
  <si>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</si>
  <si>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</si>
  <si>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</si>
  <si>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</si>
  <si>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</si>
  <si>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</si>
  <si>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</si>
  <si>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</si>
  <si>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</si>
  <si>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</si>
  <si>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</si>
  <si>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</si>
  <si>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</si>
  <si>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</si>
  <si>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</si>
  <si>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</si>
  <si>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</si>
  <si>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</si>
  <si>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</si>
  <si>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</si>
  <si>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</si>
  <si>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</si>
  <si>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</si>
  <si>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</si>
  <si>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</si>
  <si>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</si>
  <si>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</si>
  <si>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</si>
  <si>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</si>
  <si>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</si>
  <si>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</si>
  <si>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</si>
  <si>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</si>
  <si>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</si>
  <si>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</si>
  <si>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</si>
  <si>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</si>
  <si>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</si>
  <si>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</si>
  <si>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</si>
  <si>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</si>
  <si>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</si>
  <si>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</si>
  <si>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</si>
  <si>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</si>
  <si>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</si>
  <si>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</si>
  <si>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</si>
  <si>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</si>
  <si>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</si>
  <si>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</si>
  <si>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</si>
  <si>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</si>
  <si>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</si>
  <si>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</si>
  <si>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</si>
  <si>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</si>
  <si>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</si>
  <si>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</si>
  <si>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</si>
  <si>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</si>
  <si>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</si>
  <si>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</si>
  <si>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</si>
  <si>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</si>
  <si>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</si>
  <si>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</si>
  <si>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</si>
  <si>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</si>
  <si>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</si>
  <si>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</si>
  <si>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</si>
  <si>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</si>
  <si>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</si>
  <si>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</si>
  <si>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</si>
  <si>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</si>
  <si>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</si>
  <si>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</si>
  <si>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</si>
  <si>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</si>
  <si>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</si>
  <si>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</si>
  <si>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</si>
  <si>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</si>
  <si>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</si>
  <si>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</si>
  <si>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</si>
  <si>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</si>
  <si>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</si>
  <si>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</si>
  <si>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</si>
  <si>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</si>
  <si>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</si>
  <si>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</si>
  <si>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</si>
  <si>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</si>
  <si>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</si>
  <si>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</si>
  <si>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</si>
  <si>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</si>
  <si>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</si>
  <si>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</si>
  <si>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</si>
  <si>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</si>
  <si>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</si>
  <si>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</si>
  <si>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</si>
  <si>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</si>
  <si>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</si>
  <si>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</si>
  <si>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</si>
  <si>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</si>
  <si>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</si>
  <si>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</si>
  <si>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</si>
  <si>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</si>
  <si>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</si>
  <si>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</si>
  <si>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</si>
  <si>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</si>
  <si>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</si>
  <si>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</si>
  <si>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</si>
  <si>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</si>
  <si>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</si>
  <si>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</si>
  <si>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</si>
  <si>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</si>
  <si>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</si>
  <si>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</si>
  <si>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</si>
  <si>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</si>
  <si>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</si>
  <si>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</si>
  <si>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</si>
  <si>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</si>
  <si>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</si>
  <si>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</si>
  <si>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</si>
  <si>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</si>
  <si>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</si>
  <si>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</si>
  <si>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</si>
  <si>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</si>
  <si>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</si>
  <si>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</si>
  <si>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</si>
  <si>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</si>
  <si>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</si>
  <si>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</si>
  <si>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</si>
  <si>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</si>
  <si>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</si>
  <si>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</si>
  <si>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</si>
  <si>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</si>
  <si>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</si>
  <si>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</si>
  <si>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</si>
  <si>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</si>
  <si>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</si>
  <si>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</si>
  <si>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</si>
  <si>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</si>
  <si>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</si>
  <si>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</si>
  <si>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</si>
  <si>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</si>
  <si>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</si>
  <si>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</si>
  <si>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</si>
  <si>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</si>
  <si>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</si>
  <si>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</si>
  <si>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</si>
  <si>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</si>
  <si>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</si>
  <si>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</si>
  <si>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</si>
  <si>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</si>
  <si>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</si>
  <si>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</si>
  <si>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</si>
  <si>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</si>
  <si>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</si>
  <si>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</si>
  <si>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</si>
  <si>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</si>
  <si>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</si>
  <si>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</si>
  <si>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</si>
  <si>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</si>
  <si>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</si>
  <si>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</si>
  <si>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</si>
  <si>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</si>
  <si>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</si>
  <si>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</si>
  <si>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</si>
  <si>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</si>
  <si>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</si>
  <si>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</si>
  <si>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</si>
  <si>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</si>
  <si>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</si>
  <si>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</si>
  <si>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</si>
  <si>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</si>
  <si>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</si>
  <si>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</si>
  <si>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</si>
  <si>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</si>
  <si>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</si>
  <si>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</si>
  <si>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</si>
  <si>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</si>
  <si>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</si>
  <si>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</si>
  <si>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</si>
  <si>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</si>
  <si>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</si>
  <si>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</si>
  <si>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</si>
  <si>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</si>
  <si>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</si>
  <si>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</si>
  <si>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</si>
  <si>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</si>
  <si>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</si>
  <si>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</si>
  <si>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</si>
  <si>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</si>
  <si>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</si>
  <si>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</si>
  <si>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</si>
  <si>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</si>
  <si>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</si>
  <si>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</si>
  <si>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</si>
  <si>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</si>
  <si>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</si>
  <si>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</si>
  <si>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</si>
  <si>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</si>
  <si>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</si>
  <si>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</si>
  <si>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</si>
  <si>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</si>
  <si>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</si>
  <si>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</si>
  <si>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</si>
  <si>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</si>
  <si>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</si>
  <si>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</si>
  <si>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</si>
  <si>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</si>
  <si>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</si>
  <si>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</si>
  <si>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</si>
  <si>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</si>
  <si>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</si>
  <si>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</si>
  <si>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</si>
  <si>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</si>
  <si>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</si>
  <si>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</si>
  <si>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</si>
  <si>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</si>
  <si>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</si>
  <si>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</si>
  <si>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</si>
  <si>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</si>
  <si>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</si>
  <si>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</si>
  <si>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</si>
  <si>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</si>
  <si>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</si>
  <si>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</si>
  <si>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</si>
  <si>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</si>
  <si>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</si>
  <si>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</si>
  <si>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</si>
  <si>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</si>
  <si>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</si>
  <si>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</si>
  <si>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</si>
  <si>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</si>
  <si>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</si>
  <si>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</si>
  <si>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</si>
  <si>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</si>
  <si>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</si>
  <si>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</si>
  <si>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</si>
  <si>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</si>
  <si>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</si>
  <si>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</si>
  <si>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</si>
  <si>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</si>
  <si>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</si>
  <si>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</si>
  <si>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</si>
  <si>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</si>
  <si>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</si>
  <si>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</si>
  <si>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</si>
  <si>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</si>
  <si>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</si>
  <si>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</si>
  <si>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</si>
  <si>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</si>
  <si>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</si>
  <si>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</si>
  <si>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</si>
  <si>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</si>
  <si>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</si>
  <si>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</si>
  <si>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</si>
  <si>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</si>
  <si>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</si>
  <si>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</si>
  <si>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</si>
  <si>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</si>
  <si>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</si>
  <si>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</si>
  <si>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</si>
  <si>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</si>
  <si>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</si>
  <si>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</si>
  <si>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</si>
  <si>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</si>
  <si>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</si>
  <si>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</si>
  <si>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</si>
  <si>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</si>
  <si>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</si>
  <si>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</si>
  <si>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</si>
  <si>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</si>
  <si>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</si>
  <si>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</si>
  <si>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</si>
  <si>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</si>
  <si>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</si>
  <si>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</si>
  <si>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</si>
  <si>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</si>
  <si>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</si>
  <si>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</si>
  <si>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</si>
  <si>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</si>
  <si>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</si>
  <si>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</si>
  <si>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</si>
  <si>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</si>
  <si>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</si>
  <si>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</si>
  <si>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</si>
  <si>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</si>
  <si>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</si>
  <si>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</si>
  <si>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</si>
  <si>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</si>
  <si>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</si>
  <si>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</si>
  <si>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</si>
  <si>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</si>
  <si>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</si>
  <si>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</si>
  <si>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</si>
  <si>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</si>
  <si>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</si>
  <si>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</si>
  <si>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</si>
  <si>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</si>
  <si>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</si>
  <si>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</si>
  <si>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</si>
  <si>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</si>
  <si>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</si>
  <si>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</si>
  <si>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</si>
  <si>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</si>
  <si>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</si>
  <si>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</si>
  <si>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</si>
  <si>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</si>
  <si>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</si>
  <si>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</si>
  <si>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</si>
  <si>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</si>
  <si>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</si>
  <si>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</si>
  <si>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</si>
  <si>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</si>
  <si>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</si>
  <si>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</si>
  <si>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</si>
  <si>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</si>
  <si>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</si>
  <si>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</si>
  <si>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</si>
  <si>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</si>
  <si>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</si>
  <si>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</si>
  <si>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</si>
  <si>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</si>
  <si>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</si>
  <si>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</si>
  <si>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</si>
  <si>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</si>
  <si>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</si>
  <si>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</si>
  <si>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</si>
  <si>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</si>
  <si>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</si>
  <si>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</si>
  <si>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</si>
  <si>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</si>
  <si>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</si>
  <si>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</si>
  <si>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</si>
  <si>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</si>
  <si>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</si>
  <si>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</si>
  <si>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</si>
  <si>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</si>
  <si>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</si>
  <si>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</si>
  <si>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</si>
  <si>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</si>
  <si>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</si>
  <si>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</si>
  <si>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</si>
  <si>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</si>
  <si>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</si>
  <si>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</si>
  <si>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</si>
  <si>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</si>
  <si>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</si>
  <si>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</si>
  <si>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</si>
  <si>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</si>
  <si>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</si>
  <si>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</si>
  <si>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</si>
  <si>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</si>
  <si>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</si>
  <si>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</si>
  <si>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</si>
  <si>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</si>
  <si>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</si>
  <si>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</si>
  <si>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</si>
  <si>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</si>
  <si>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</si>
  <si>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</si>
  <si>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</si>
  <si>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</si>
  <si>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</si>
  <si>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</si>
  <si>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</si>
  <si>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</si>
  <si>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</si>
  <si>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</si>
  <si>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</si>
  <si>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</si>
  <si>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</si>
  <si>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</si>
  <si>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</si>
  <si>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</si>
  <si>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</si>
  <si>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</si>
  <si>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</si>
  <si>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</si>
  <si>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</si>
  <si>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</si>
  <si>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</si>
  <si>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</si>
  <si>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</si>
  <si>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</si>
  <si>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</si>
  <si>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</si>
  <si>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</si>
  <si>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</si>
  <si>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</si>
  <si>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</si>
  <si>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</si>
  <si>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</si>
  <si>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</si>
  <si>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</si>
  <si>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</si>
  <si>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</si>
  <si>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</si>
  <si>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</si>
  <si>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</si>
  <si>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</si>
  <si>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</si>
  <si>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</si>
  <si>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</si>
  <si>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</si>
  <si>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</si>
  <si>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</si>
  <si>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</si>
  <si>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</si>
  <si>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</si>
  <si>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</si>
  <si>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</si>
  <si>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</si>
  <si>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</si>
  <si>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</si>
  <si>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</si>
  <si>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</si>
  <si>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</si>
  <si>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</si>
  <si>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</si>
  <si>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</si>
  <si>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</si>
  <si>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</si>
  <si>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</si>
  <si>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</si>
  <si>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</si>
  <si>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</si>
  <si>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</si>
  <si>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</si>
  <si>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</si>
  <si>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</si>
  <si>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</si>
  <si>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</si>
  <si>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</si>
  <si>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</si>
  <si>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</si>
  <si>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</si>
  <si>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</si>
  <si>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</si>
  <si>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</si>
  <si>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</si>
  <si>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</si>
  <si>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</si>
  <si>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</si>
  <si>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</si>
  <si>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</si>
  <si>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</si>
  <si>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</si>
  <si>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</si>
  <si>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</si>
  <si>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</si>
  <si>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</si>
  <si>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</si>
  <si>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</si>
  <si>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</si>
  <si>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</si>
  <si>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</si>
  <si>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</si>
  <si>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</si>
  <si>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</si>
  <si>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</si>
  <si>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</si>
  <si>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</si>
  <si>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</si>
  <si>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</si>
  <si>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</si>
  <si>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</si>
  <si>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</si>
  <si>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</si>
  <si>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</si>
  <si>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</si>
  <si>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</si>
  <si>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</si>
  <si>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</si>
  <si>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</si>
  <si>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</si>
  <si>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</si>
  <si>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</si>
  <si>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</si>
  <si>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</si>
  <si>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</si>
  <si>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</si>
  <si>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</si>
  <si>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</si>
  <si>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</si>
  <si>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</si>
  <si>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</si>
  <si>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</si>
  <si>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</si>
  <si>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</si>
  <si>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</si>
  <si>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</si>
  <si>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</si>
  <si>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</si>
  <si>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</si>
  <si>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</si>
  <si>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</si>
  <si>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</si>
  <si>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</si>
  <si>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</si>
  <si>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</si>
  <si>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</si>
  <si>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</si>
  <si>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</si>
  <si>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</si>
  <si>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</si>
  <si>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</si>
  <si>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</si>
  <si>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</si>
  <si>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</si>
  <si>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</si>
  <si>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</si>
  <si>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</si>
  <si>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</si>
  <si>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</si>
  <si>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</si>
  <si>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</si>
  <si>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</si>
  <si>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</si>
  <si>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</si>
  <si>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</si>
  <si>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</si>
  <si>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</si>
  <si>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</si>
  <si>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</si>
  <si>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</si>
  <si>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</si>
  <si>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</si>
  <si>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</si>
  <si>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</si>
  <si>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</si>
  <si>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</si>
  <si>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</si>
  <si>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</si>
  <si>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</si>
  <si>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</si>
  <si>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</si>
  <si>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</si>
  <si>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</si>
  <si>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</si>
  <si>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</si>
  <si>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</si>
  <si>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</si>
  <si>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</si>
  <si>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</si>
  <si>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</si>
  <si>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</si>
  <si>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</si>
  <si>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</si>
  <si>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</si>
  <si>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</si>
  <si>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</si>
  <si>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</si>
  <si>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</si>
  <si>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</si>
  <si>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</si>
  <si>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</si>
  <si>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</si>
  <si>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</si>
  <si>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</si>
  <si>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</si>
  <si>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</si>
  <si>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</si>
  <si>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</si>
  <si>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</si>
  <si>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</si>
  <si>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</si>
  <si>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</si>
  <si>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</si>
  <si>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</si>
  <si>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</si>
  <si>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</si>
  <si>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</si>
  <si>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</si>
  <si>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</si>
  <si>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</si>
  <si>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</si>
  <si>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</si>
  <si>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</si>
  <si>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</si>
  <si>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</si>
  <si>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</si>
  <si>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</si>
  <si>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</si>
  <si>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</si>
  <si>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</si>
  <si>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</si>
  <si>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</si>
  <si>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</si>
  <si>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</si>
  <si>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</si>
  <si>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</si>
  <si>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</si>
  <si>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</si>
  <si>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</si>
  <si>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</si>
  <si>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</si>
  <si>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</si>
  <si>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</si>
  <si>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</si>
  <si>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</si>
  <si>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</si>
  <si>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</si>
  <si>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</si>
  <si>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</si>
  <si>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</si>
  <si>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</si>
  <si>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</si>
  <si>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</si>
  <si>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</si>
  <si>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</si>
  <si>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</si>
  <si>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</si>
  <si>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</si>
  <si>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</si>
  <si>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</si>
  <si>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</si>
  <si>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</si>
  <si>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</si>
  <si>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</si>
  <si>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</si>
  <si>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</si>
  <si>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</si>
  <si>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</si>
  <si>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</si>
  <si>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</si>
  <si>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</si>
  <si>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</si>
  <si>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</si>
  <si>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</si>
  <si>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</si>
  <si>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</si>
  <si>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</si>
  <si>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</si>
  <si>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</si>
  <si>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</si>
  <si>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</si>
  <si>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</si>
  <si>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</si>
  <si>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</si>
  <si>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</si>
  <si>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</si>
  <si>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</si>
  <si>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</si>
  <si>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</si>
  <si>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</si>
  <si>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</si>
  <si>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</si>
  <si>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</si>
  <si>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</si>
  <si>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</si>
  <si>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</si>
  <si>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</si>
  <si>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</si>
  <si>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</si>
  <si>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</si>
  <si>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</si>
  <si>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</si>
  <si>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</si>
  <si>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</si>
  <si>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</si>
  <si>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</si>
  <si>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</si>
  <si>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</si>
  <si>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</si>
  <si>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</si>
  <si>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</si>
  <si>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</si>
  <si>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</si>
  <si>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</si>
  <si>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</si>
  <si>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</si>
  <si>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</si>
  <si>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</si>
  <si>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</si>
  <si>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</si>
  <si>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</si>
  <si>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</si>
  <si>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</si>
  <si>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</si>
  <si>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</si>
  <si>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</si>
  <si>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</si>
  <si>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</si>
  <si>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</si>
  <si>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</si>
  <si>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</si>
  <si>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</si>
  <si>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</si>
  <si>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</si>
  <si>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</si>
  <si>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</si>
  <si>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</si>
  <si>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</si>
  <si>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</si>
  <si>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</si>
  <si>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</si>
  <si>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</si>
  <si>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</si>
  <si>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</si>
  <si>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</si>
  <si>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</si>
  <si>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</si>
  <si>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</si>
  <si>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</si>
  <si>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</si>
  <si>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</si>
  <si>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</si>
  <si>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</si>
  <si>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</si>
  <si>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</si>
  <si>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</si>
  <si>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</si>
  <si>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</si>
  <si>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</si>
  <si>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</si>
  <si>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</si>
  <si>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</si>
  <si>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</si>
  <si>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</si>
  <si>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</si>
  <si>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</si>
  <si>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</si>
  <si>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</si>
  <si>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</si>
  <si>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</si>
  <si>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</si>
  <si>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</si>
  <si>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</si>
  <si>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</si>
  <si>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</si>
  <si>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</si>
  <si>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</si>
  <si>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</si>
  <si>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</si>
  <si>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</si>
  <si>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</si>
  <si>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</si>
  <si>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</si>
  <si>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</si>
  <si>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</si>
  <si>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</si>
  <si>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</si>
  <si>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</si>
  <si>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</si>
  <si>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</si>
  <si>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</si>
  <si>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</si>
  <si>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</si>
  <si>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</si>
  <si>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</si>
  <si>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</si>
  <si>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</si>
  <si>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</si>
  <si>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</si>
  <si>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</si>
  <si>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</si>
  <si>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</si>
  <si>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</si>
  <si>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</si>
  <si>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</si>
  <si>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</si>
  <si>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</si>
  <si>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</si>
  <si>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</si>
  <si>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</si>
  <si>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Correto uso dos modelos e da tabela PRED</t>
  </si>
  <si>
    <t>Vigência a partir de: MARÇO/2022</t>
  </si>
  <si>
    <t>ALAMBRADO EM MOURÕES DE CONCRETO, COM TELA DE ARAME GALVANIZADO (INCLUSIVE MURETA EM CONCRETO). AF_05/2018</t>
  </si>
  <si>
    <r>
      <t xml:space="preserve">Portaria PRED N° </t>
    </r>
    <r>
      <rPr>
        <b/>
        <sz val="12"/>
        <color rgb="FFFF0000"/>
        <rFont val="Arial"/>
        <family val="2"/>
      </rPr>
      <t>022</t>
    </r>
    <r>
      <rPr>
        <b/>
        <sz val="12"/>
        <color indexed="10"/>
        <rFont val="Arial"/>
        <family val="2"/>
      </rPr>
      <t>/2022</t>
    </r>
  </si>
  <si>
    <t>Portaria PRED N° 022/2022</t>
  </si>
  <si>
    <t>CONTRAPISO EM ARGAMASSA PRONTA, PREPARO MANUAL, APLICADO EM ÁREAS SECAS SOBRE LAJE, ADERIDO, ACABAMENTO NÃO REFORÇADO, ESPESSURA 2CM. AF_07/2021</t>
  </si>
  <si>
    <t>SOMASE CT</t>
  </si>
  <si>
    <t>CT ARRED</t>
  </si>
  <si>
    <t>SOMASE QT</t>
  </si>
  <si>
    <t>MAIOR</t>
  </si>
  <si>
    <t>LOCAL</t>
  </si>
  <si>
    <t>0</t>
  </si>
  <si>
    <t>CUSTO EQUIP</t>
  </si>
  <si>
    <t>CUSTO MO</t>
  </si>
  <si>
    <t>CT EQUIP</t>
  </si>
  <si>
    <t>CT MO</t>
  </si>
  <si>
    <t>CHECK</t>
  </si>
  <si>
    <t>COMP 1</t>
  </si>
  <si>
    <t>Av. Victor Ferreira do Amaral, 2940</t>
  </si>
  <si>
    <t>Curitiba</t>
  </si>
  <si>
    <t>REPAROS</t>
  </si>
  <si>
    <t>Lucas Evandro Pereira</t>
  </si>
  <si>
    <t>Policarbonato 6mm placa</t>
  </si>
  <si>
    <t>Comprimento</t>
  </si>
  <si>
    <t>Arco</t>
  </si>
  <si>
    <t>Quant</t>
  </si>
  <si>
    <t>m²</t>
  </si>
  <si>
    <t>LISTA DE MATERIAIS</t>
  </si>
  <si>
    <t>Treliças entrada</t>
  </si>
  <si>
    <t>Perfil</t>
  </si>
  <si>
    <t>Chapuz metálico</t>
  </si>
  <si>
    <t>Área</t>
  </si>
  <si>
    <t>Trama entrada maior comprimento</t>
  </si>
  <si>
    <t>Trama entrada menor comprimento</t>
  </si>
  <si>
    <t>Treliças completas BC</t>
  </si>
  <si>
    <t>Meia treliça BC</t>
  </si>
  <si>
    <t>Arco trama BC</t>
  </si>
  <si>
    <t>Vigas maiores</t>
  </si>
  <si>
    <t>Viga menor</t>
  </si>
  <si>
    <t>Pilares</t>
  </si>
  <si>
    <t>Andaime</t>
  </si>
  <si>
    <t>Isolamento</t>
  </si>
  <si>
    <t>Retirada de placas</t>
  </si>
  <si>
    <t>Retirada das vedações com a parede</t>
  </si>
  <si>
    <t>Retirada de rufo</t>
  </si>
  <si>
    <t>Retirada de calha (horizontal e vertical)</t>
  </si>
  <si>
    <t>Lixar estrutura</t>
  </si>
  <si>
    <t>Pintar estrutura</t>
  </si>
  <si>
    <t>Instalar cobertura</t>
  </si>
  <si>
    <t>Vedar</t>
  </si>
  <si>
    <t>Instalar rufo</t>
  </si>
  <si>
    <t>Instalar calha (horizontal e vertical)</t>
  </si>
  <si>
    <t>Limpeza final</t>
  </si>
  <si>
    <t>MÊS</t>
  </si>
  <si>
    <t>COMPOSIÇÃO PRÓPRIA</t>
  </si>
  <si>
    <t>2.1</t>
  </si>
  <si>
    <t>2.2</t>
  </si>
  <si>
    <t>2.3</t>
  </si>
  <si>
    <t>2.4</t>
  </si>
  <si>
    <t>2.5</t>
  </si>
  <si>
    <t>2.6</t>
  </si>
  <si>
    <t>2.7</t>
  </si>
  <si>
    <t>2.8</t>
  </si>
  <si>
    <t>ESTRUTURAS</t>
  </si>
  <si>
    <t>Trecho A e B</t>
  </si>
  <si>
    <t>Vazão</t>
  </si>
  <si>
    <t>Área (m²)</t>
  </si>
  <si>
    <t>l/min</t>
  </si>
  <si>
    <t>Diâmetro</t>
  </si>
  <si>
    <t>m</t>
  </si>
  <si>
    <t>Circular</t>
  </si>
  <si>
    <t>Quadrado</t>
  </si>
  <si>
    <t>o lado</t>
  </si>
  <si>
    <t>Perímetro q</t>
  </si>
  <si>
    <t>Perímetro c</t>
  </si>
  <si>
    <t>Trecho C</t>
  </si>
  <si>
    <t>mm</t>
  </si>
  <si>
    <t>diâmetro</t>
  </si>
  <si>
    <t>Condutores fechado AB</t>
  </si>
  <si>
    <t>Condutores fechado C</t>
  </si>
  <si>
    <t>Inclinação</t>
  </si>
  <si>
    <t>Quant calha retirar</t>
  </si>
  <si>
    <t>Calha desenvolvimento 50</t>
  </si>
  <si>
    <t>Rufo desenvolvimento 33</t>
  </si>
  <si>
    <t>Pintura</t>
  </si>
  <si>
    <t>Cordão de 10 mm</t>
  </si>
  <si>
    <t>3.1</t>
  </si>
  <si>
    <t>3.2</t>
  </si>
  <si>
    <t>Parafuso autobrocante</t>
  </si>
  <si>
    <t>ORSE</t>
  </si>
  <si>
    <t>Perfil alumínio</t>
  </si>
  <si>
    <t>kg/m</t>
  </si>
  <si>
    <t>Gaxeta</t>
  </si>
  <si>
    <t>Cotação</t>
  </si>
  <si>
    <t>unid</t>
  </si>
  <si>
    <t>kg</t>
  </si>
  <si>
    <t>metros</t>
  </si>
  <si>
    <t>DETRAN/PR</t>
  </si>
  <si>
    <t>DETRAN</t>
  </si>
  <si>
    <t>X</t>
  </si>
  <si>
    <t>Reparos e manutenções na sede do DETRAN</t>
  </si>
  <si>
    <t>Lucas Pereira Bolfe</t>
  </si>
  <si>
    <t>178242/D - PR</t>
  </si>
  <si>
    <t>(41) 3361-1341</t>
  </si>
  <si>
    <t>lucas.bolfe@detran.pr.gov.br</t>
  </si>
  <si>
    <t>COPA</t>
  </si>
  <si>
    <t>2.1.1</t>
  </si>
  <si>
    <t>2.1.2</t>
  </si>
  <si>
    <t>ISOLAMENTO DE OBRA</t>
  </si>
  <si>
    <t>APICOAMENTO DE PISO CIMENTADO</t>
  </si>
  <si>
    <t>FORRO ACÚSTICO REMOVÍVEL EM PERFIL DE AÇO GALVANIZADO, PENDURAIS EM ARAME GALVANIZADO, MODULAÇÃO 625X1250 MM, PLACA DE FORRO COM PELÍCULA (CLASSIC OU SIMILAR)</t>
  </si>
  <si>
    <t>RETIRADA DE ESQUADRIAS METÁLICAS EM GERAL, PORTAS OU CAIXILHOS</t>
  </si>
  <si>
    <t>JANELA DE CORRER DE ALUMÍNIO COM ACABAMENTO NATURAL, 2 FOLHAS, SEM VIDROS</t>
  </si>
  <si>
    <t>TCPO AGOSTO/2022</t>
  </si>
  <si>
    <t>14638-E/EMOP</t>
  </si>
  <si>
    <t>FITA PARA TRATAMENTO ACÚSTICO (BANDA ACÚSTICA) 3000 X 48 MM</t>
  </si>
  <si>
    <t>EMOP JULHO/2022</t>
  </si>
  <si>
    <t>PAPELEIRA PLÁSTICA TIPO DISPENSER PARA PAPEL HIGIÊNICO ROLÃO - INCLUSO FIXAÇÃO</t>
  </si>
  <si>
    <t>TOALHEIRO PLÁSTICO TIPO DISPENSER PARA PAPEL TOALHA INTERFOLHADO - INCLUSO FIXAÇÃO</t>
  </si>
  <si>
    <t>SMOP-DEM-009 ABRIL 2022</t>
  </si>
  <si>
    <t>SIURB 08-60-01 JANEIRO 2022</t>
  </si>
  <si>
    <t>EMOP 12.016.024-A JULHO 2022</t>
  </si>
  <si>
    <t>SEINFRA C4835 ABRIL 2022 - ADAPTADO</t>
  </si>
  <si>
    <t>ESPELHO CRISTAL, ESPESSURA 4MM, COM PARAFUSOS DE FIXAÇÃO, SEM MOLDURA</t>
  </si>
  <si>
    <t>BANCADA GRANITO CINZA POLIDO 0,80 X 0,60 M, COM SAIDA DE 30 CM EM TODA EXTENSÃO, INCL. CUBA DE SOBREPOR LOUÇA BRANCA COM LADRÃO 52 X 45 CM, VÁLVULA EM PLÁSTICO BRANCO, SIFÃO FLEXÍVEL PVC, ENGATE 30 CM FLEXÍVEL PLÁSTICO E TORNEIRA CROMADA DE MESA E PRESSÃO</t>
  </si>
  <si>
    <t>M2XMÊS</t>
  </si>
  <si>
    <t>PRED AUX1977 JANEIRO 2022</t>
  </si>
  <si>
    <t>ANDAIME METÁLICO FACHADEIRO - LOCAÇÃO MENSAL, MONTAGEM E DESMONTAGEM</t>
  </si>
  <si>
    <t>REMOÇÃO DE ENTULHO COM CAÇAMBA METÁLICA, INCLUSIVE CARGA MANUAL E DESCARGA EM BOTA-FORA</t>
  </si>
  <si>
    <t>79722/SIURB</t>
  </si>
  <si>
    <t>ALUGUEL DE CAÇAMBA METÁLICA - CAPACIDADE 4 M3 P/ ENTULHO DE ALVENARIA</t>
  </si>
  <si>
    <t>SIURB JANEIRO/2022</t>
  </si>
  <si>
    <t>SIURB 01-01-07 JANEIRO 2022</t>
  </si>
  <si>
    <t>LONA PARA PROTEÇÃO DE TELHADO DESCOBERTO TEMPORARIAMENTE, COM REAPROVEITAMENTO 2X</t>
  </si>
  <si>
    <t>REPARO EM ESTRUTURA DE CONCRETO COM ARGAMASSA POLIMÉRICA DE ALTO DESEMPENHO, E=2 CM</t>
  </si>
  <si>
    <t>ESCADA TIPO MARINHEIRO EM TUBO DE AÇO GALVANIZADO 1 1/2" COM 5 DEGRAUS</t>
  </si>
  <si>
    <t>EXAUSTOR PARA BANHEIRO, BIVOLT. FORNECIMENTO E INSTALAÇÃO</t>
  </si>
  <si>
    <t>ORSE 11148 AGOSTO 2022 - ADAPTADO</t>
  </si>
  <si>
    <t>Nichele</t>
  </si>
  <si>
    <t>Telhanorte</t>
  </si>
  <si>
    <t>Balaroti</t>
  </si>
  <si>
    <t>Site</t>
  </si>
  <si>
    <t>https://www.nichele.com.br/kit-ventilacao-ventokit-280-nm-westaflex/p?idsku=478847&amp;gclid=CjwKCAjwvNaYBhA3EiwACgndgqtmNgot0XecEjrXe2ZuKke9JFOfmI2ee-d8n38cA-nPKWIiqKXaFRoCjqsQAvD_BwE</t>
  </si>
  <si>
    <t>https://www.telhanorte.com.br/renovador-de-ar-ventokit-280-bivolt-branco-e-cinza-westaflex-791784/p?idsku=791784&amp;gclid=CjwKCAjwvNaYBhA3EiwACgndguOXijMS5aeFtmGLh7dXKu1lmshR4x45CrCkP5pROaDe0k_0fBHdMRoCcOgQAvD_BwE</t>
  </si>
  <si>
    <t>https://www.balaroti.com.br/exaustor-de-ar-ventokit-aquarela-c280-completo-bivolt-37552/p?idsku=37552&amp;gclid=CjwKCAjwvNaYBhA3EiwACgndgiXFHxgGVIcUTxq2yfPPnlvmhKKAao_CIf2KnPK8yTgVhKCCbSdM_BoCe-oQAvD_BwE</t>
  </si>
  <si>
    <t>COTAÇÃO JUNHO/2022</t>
  </si>
  <si>
    <t>INSTALAÇÃO E FORNECIMENTO DE PORTAS DE CORRER COM VIDRO TEMPERADO 10 MM, INCLUSIVE ESTRUTURA AUXILIAR EM ALUMÍNIO ANODIZADO BRANCO, TRILHO, ROLDANAS, FECHADURA COM CONTRAPLACA E PUXADOR</t>
  </si>
  <si>
    <t>ORSE/13857</t>
  </si>
  <si>
    <t>PORTA EM VIDRO TEMPERADO 10 MM, INCOLOR, INCLUSIVE FERRAGENS DE FIXAÇÃO E INSTALAÇÃO, EXCLUSIVE PUXADOR</t>
  </si>
  <si>
    <t>ORSE AGOSTO/2022</t>
  </si>
  <si>
    <t>REMOÇÃO DE PORTA DE VIDRO TEMPERADO COM REAPROVEITAMENTO</t>
  </si>
  <si>
    <t>INSTALAÇÃO DE PORTA DE VIDRO TEMPERADO</t>
  </si>
  <si>
    <t>BUZINOTES</t>
  </si>
  <si>
    <t>BOMBA DE DRENO AR CONDICIONADO</t>
  </si>
  <si>
    <t>Samatec</t>
  </si>
  <si>
    <t>Dufrio</t>
  </si>
  <si>
    <t>Carrefour</t>
  </si>
  <si>
    <t>https://www.samatec.com.br/bomba-de-drenagem-da-agua-ar-arcondicionado-universal-split-220v/p?idsku=2000726&amp;gclid=CjwKCAjwtcCVBhA0EiwAT1fY7xi-1oUPeYyztBfHWQnAClDkPAgWeliXjdRkf7yUYAnb6nLwRhw7QhoCnYkQAvD_BwE</t>
  </si>
  <si>
    <t>https://www.dufrio.com.br/bomba-de-dreno-aspen-hi-flow-300-000-btus-220v.html?utm_source=google&amp;utm_medium=shopping&amp;apwc=Y2FuYWxJbnRlZ3JhY2FvPTQ0N3xwcm9kdXRvPTU0MTc=&amp;gclid=CjwKCAjwtcCVBhA0EiwAT1fY7-lf5Rl16WfFeTlSh8HqmnIKeUzSqq9ojOijibAJygxQlMK7cDEEYRoCtCUQAvD_BwE</t>
  </si>
  <si>
    <t>https://www.carrefour.com.br/bomba-dreno-universal-220v-transoni-mp923791314/p</t>
  </si>
  <si>
    <t>BOMBA DE DRENO PARA AR CONDICIONADO</t>
  </si>
  <si>
    <t>ORSE/01997</t>
  </si>
  <si>
    <t>ORSE 02450 AGOSTO 2022 - ADAPTADO</t>
  </si>
  <si>
    <t>SABÃO EM PÓ</t>
  </si>
  <si>
    <t>HIDRONOX</t>
  </si>
  <si>
    <t>CONSTRUINOX</t>
  </si>
  <si>
    <t>LPF CUBAS E METAIS</t>
  </si>
  <si>
    <t>SITE</t>
  </si>
  <si>
    <t>https://www.hidronox.com.br/produto/cuba-industrial-60x50-profundidade-30-hidronox/73085</t>
  </si>
  <si>
    <t>https://www.construinox.com.br/cuba-industrial-funda-60x50x30cm-construinox?search=cuba%20industrial</t>
  </si>
  <si>
    <t>https://www.lpfdistribuidora.com.br/cuba-industrial-625x505x350-esc-aco-304-10/p</t>
  </si>
  <si>
    <t>COT 003</t>
  </si>
  <si>
    <t>JANELA DE ALUMÍNIO SOB ENCOMENDA, COLOCAÇÃO E ACABAMENTO, MAXIM-AR, COM CONTRAMARCOS</t>
  </si>
  <si>
    <t>TCPO 2C 05 03 03 00 04</t>
  </si>
  <si>
    <t>JANELA MÁXIMO-AR DE ALUMÍNIO COM ACABAMENTO NATURAL, SEM VIDROS</t>
  </si>
  <si>
    <t>JANELA DE ALUMÍNIO SOB ENCOMENDA, COLOCAÇÃO E ACABAMENTO, FIXA, COM CONTRAMARCOS</t>
  </si>
  <si>
    <t>JANELA FIXA DE ALUMÍNIO COM ACABAMENTO NATURAL, SEM VIDROS</t>
  </si>
  <si>
    <t>TCPO 2C 05 03 03 11 10</t>
  </si>
  <si>
    <t>JANELA DE ALUMÍNIO SOB ENCOMENDA, COLOCAÇÃO E ACABAMENTO, DE CORRER, COM CONTRAMARCOS</t>
  </si>
  <si>
    <t>TCPO 3R 09 52 14 00 00 00 10 74 - AGOSTO 2022</t>
  </si>
  <si>
    <t>TCPO 3R 09 52 14 00 00 00 10 77 - AGOSTO 2022</t>
  </si>
  <si>
    <t>TCPO 3R 09 52 14 00 00 00 10 80 - AGOSTO 2022</t>
  </si>
  <si>
    <t>TCPO 2C 05 03 03 13 03</t>
  </si>
  <si>
    <t>ORSE/10397</t>
  </si>
  <si>
    <t>LÃ DE VIDRO REVESTIDA COM UMA FACE EM ALUMÍNIO, ESPESSURA 25 MM, DENSIDADE = 18 KG/M² - MODULAÇÃO 25,0 X 1,20 M (ROLO COM 30,00 M²)</t>
  </si>
  <si>
    <t>PAREDE SEPARATIVA DRYWALL COMPOSTA POR PERFIS GUIAS E MONTANTES EM AÇO GALVANIZADO, COM DUAS CAMADAS DE CHAPAS DE GESSO EM CADA FACE</t>
  </si>
  <si>
    <t>TCPO 2C 04 04 08 00 09</t>
  </si>
  <si>
    <t>CHAPA ST STANDARD, BR (BORDAS REBAIXADAS), PARA ÁREAS SECAS</t>
  </si>
  <si>
    <t>TCPO 2C 04 04 08 00 04</t>
  </si>
  <si>
    <t>BANDA ACÚSTICA - FITA DE POLIETILENO EXPANDIDO #3 MM</t>
  </si>
  <si>
    <t>TCPO 2C 04 04 08 00 19</t>
  </si>
  <si>
    <t>MONTANTE PARA ESTRUTURAÇÃO VERTICAL, GALVANIZADO</t>
  </si>
  <si>
    <t>COMP 2</t>
  </si>
  <si>
    <t>COMP 12</t>
  </si>
  <si>
    <t>PISO</t>
  </si>
  <si>
    <t>2.2.1</t>
  </si>
  <si>
    <t>2.2.2</t>
  </si>
  <si>
    <t>2.2.3</t>
  </si>
  <si>
    <t>2.2.4</t>
  </si>
  <si>
    <t>2.2.5</t>
  </si>
  <si>
    <t>2.2.6</t>
  </si>
  <si>
    <t>2.2.7</t>
  </si>
  <si>
    <t>2.2.8</t>
  </si>
  <si>
    <t>COMP 3</t>
  </si>
  <si>
    <t>2.3.1</t>
  </si>
  <si>
    <t>2.3.2</t>
  </si>
  <si>
    <t>2.3.3</t>
  </si>
  <si>
    <t>2.3.4</t>
  </si>
  <si>
    <t>2.3.5</t>
  </si>
  <si>
    <t>2.3.6</t>
  </si>
  <si>
    <t>2.3.7</t>
  </si>
  <si>
    <t>2.3.8</t>
  </si>
  <si>
    <t>2.3.9</t>
  </si>
  <si>
    <t>2.3.10</t>
  </si>
  <si>
    <t>2.3.11</t>
  </si>
  <si>
    <t>COMP 24</t>
  </si>
  <si>
    <t>TETO</t>
  </si>
  <si>
    <t>2.4.1</t>
  </si>
  <si>
    <t>2.4.2</t>
  </si>
  <si>
    <t>2.4.3</t>
  </si>
  <si>
    <t>2.4.4</t>
  </si>
  <si>
    <t>COMP 4</t>
  </si>
  <si>
    <t>2.5.1</t>
  </si>
  <si>
    <t>2.5.2</t>
  </si>
  <si>
    <t>2.5.3</t>
  </si>
  <si>
    <t>2.5.4</t>
  </si>
  <si>
    <t>2.5.5</t>
  </si>
  <si>
    <t>2.5.6</t>
  </si>
  <si>
    <t>2.5.7</t>
  </si>
  <si>
    <t>COMP 19</t>
  </si>
  <si>
    <t>COMP 18</t>
  </si>
  <si>
    <t>COMP 27</t>
  </si>
  <si>
    <t>ELÉTRICA</t>
  </si>
  <si>
    <t>2.6.1</t>
  </si>
  <si>
    <t>2.6.2</t>
  </si>
  <si>
    <t>2.6.3</t>
  </si>
  <si>
    <t>2.6.4</t>
  </si>
  <si>
    <t>2.6.5</t>
  </si>
  <si>
    <t>2.6.6</t>
  </si>
  <si>
    <t>COMP 22</t>
  </si>
  <si>
    <t>2.7.1</t>
  </si>
  <si>
    <t>2.7.2</t>
  </si>
  <si>
    <t>COBERTURA TANQUE</t>
  </si>
  <si>
    <t>2.8.1</t>
  </si>
  <si>
    <t>2.8.2</t>
  </si>
  <si>
    <t>2.8.3</t>
  </si>
  <si>
    <t>2.8.4</t>
  </si>
  <si>
    <t>2.8.5</t>
  </si>
  <si>
    <t>2.8.6</t>
  </si>
  <si>
    <t>2.8.7</t>
  </si>
  <si>
    <t>2.8.8</t>
  </si>
  <si>
    <t>3.1.1</t>
  </si>
  <si>
    <t>3.1.2</t>
  </si>
  <si>
    <t>3.1.3</t>
  </si>
  <si>
    <t>3.1.4</t>
  </si>
  <si>
    <t>3.1.5</t>
  </si>
  <si>
    <t>3.1.6</t>
  </si>
  <si>
    <t>3.1.7</t>
  </si>
  <si>
    <t>3.1.8</t>
  </si>
  <si>
    <t>3.1.9</t>
  </si>
  <si>
    <t>3.1.10</t>
  </si>
  <si>
    <t>COMP 14</t>
  </si>
  <si>
    <t>COMP 16</t>
  </si>
  <si>
    <t>COMP 15</t>
  </si>
  <si>
    <t>3.2.1</t>
  </si>
  <si>
    <t>3.2.2</t>
  </si>
  <si>
    <t>3.2.3</t>
  </si>
  <si>
    <t>3.2.4</t>
  </si>
  <si>
    <t>3.2.5</t>
  </si>
  <si>
    <t>3.2.6</t>
  </si>
  <si>
    <t>4.1</t>
  </si>
  <si>
    <t>4.2</t>
  </si>
  <si>
    <t>COMP 23</t>
  </si>
  <si>
    <t>RETIRADA DE AR CONDICIONADO</t>
  </si>
  <si>
    <t>SERVIÇOS FINAIS</t>
  </si>
  <si>
    <t>CAPTURA DE TELAS - ORÇAMENTOS COMPLEMENTARES TCPO</t>
  </si>
  <si>
    <t>Engenheiro civil</t>
  </si>
  <si>
    <t>TCOP 3R 10 21 00 00 00 00 05 33 - AGOSTO 2022</t>
  </si>
  <si>
    <t>3.1.11</t>
  </si>
  <si>
    <t>3.1.12</t>
  </si>
  <si>
    <t>3.1.13</t>
  </si>
  <si>
    <t>3.1.14</t>
  </si>
  <si>
    <t>3.1.15</t>
  </si>
  <si>
    <t>3.1.16</t>
  </si>
  <si>
    <t>3.1.17</t>
  </si>
  <si>
    <t>3.1.18</t>
  </si>
  <si>
    <t>3.1.19</t>
  </si>
  <si>
    <t>3.1.20</t>
  </si>
  <si>
    <t>3.1.21</t>
  </si>
  <si>
    <t>3.1.22</t>
  </si>
  <si>
    <t>3.1.23</t>
  </si>
  <si>
    <t>3.1.24</t>
  </si>
  <si>
    <t>3.1.25</t>
  </si>
  <si>
    <t>3.1.26</t>
  </si>
  <si>
    <t>3.1.27</t>
  </si>
  <si>
    <t>3.1.28</t>
  </si>
  <si>
    <t>3.1.29</t>
  </si>
  <si>
    <t>COMP 30</t>
  </si>
  <si>
    <t>REMOÇÃO DE IMPERMEABILIZAÇÃO COM MANTA ASFÁLTICA</t>
  </si>
  <si>
    <t>ORSE NOVEMBRO 2022</t>
  </si>
  <si>
    <t>COMP 31</t>
  </si>
  <si>
    <t>REMOÇÃO DE CALHA</t>
  </si>
  <si>
    <t>COMP 32</t>
  </si>
  <si>
    <t>ORSE 00038 NOVEMBRO 2002</t>
  </si>
  <si>
    <t>COMP 33</t>
  </si>
  <si>
    <t xml:space="preserve">REMOÇÃO COM REAPROVEITAMENTO E INSTALAÇÃO DE RUFO </t>
  </si>
  <si>
    <t>VEDAÇÃO COM SELANTE PU</t>
  </si>
  <si>
    <t>PRED 96555 MARÇO 2022 - ADAPTADO</t>
  </si>
  <si>
    <t>CONCRETAGEM DE VIGAS, SOBRE LAJE, FCK 30 MPA, COM USO DE JERICA, LANÇAMENTO, ADENSAMENTO E ACABAMENTO</t>
  </si>
  <si>
    <t>COMP 34</t>
  </si>
  <si>
    <t>PAREDE DRYWALL ESP. 78 MM, ESTRUT. MONTANTES E GUIAS 48 MM, AMBOS AÇO ALV. ESP. 0,5 MM, ESPAÇACAS ENTRE SI A CADA 400 MM, C/ DUAS CHAPAS GESS ACARTONADO, RU (RESISTENTE A UMIDADE).  C/ TRATAMENTO DE JUNTAS C/MASSA E FITA P/UNIF. DA SUPERF. INSTALADO</t>
  </si>
  <si>
    <t>3.2.7</t>
  </si>
  <si>
    <t>REMOÇÃO E INSTALAÇÃO DE COMPONENTES EM LAJE (ELETRODUTOS, ARAMES, ESCADAS, GANCHOS, ANTENA, SUPORTES)</t>
  </si>
  <si>
    <t>CALÇADA TANQUE</t>
  </si>
  <si>
    <t>SEINFRA C1049 ABRIL 2022</t>
  </si>
  <si>
    <t>COMP 35</t>
  </si>
  <si>
    <t>REMOÇÃO CAIXA DE GORDURA</t>
  </si>
  <si>
    <t>COMP 36</t>
  </si>
  <si>
    <t>EXAUSTOR PARA BANHEIRO, BIVOLT</t>
  </si>
  <si>
    <t>COMP 37</t>
  </si>
  <si>
    <t>COMP 38</t>
  </si>
  <si>
    <t>ESTACIONAMENTO</t>
  </si>
  <si>
    <t>DEMOLIÇÃO DE PISO DE CONCRETO ARMADO</t>
  </si>
  <si>
    <t>DEMOLIÇÃO DE PISO DE CONCRETO</t>
  </si>
  <si>
    <t>COMP 40</t>
  </si>
  <si>
    <t>COMP 41</t>
  </si>
  <si>
    <t>CARGA, MANOBRA E DESCARGA DE SOLO E MATERIAIS GRANULARES EM CAMINHÃO CARROCERIA - COM MINICARREGADEIRA SOBRE RODAS</t>
  </si>
  <si>
    <t>ESCAVAÇÃO HORIZONTAL, INCLUINDO CARGA, DESCARGA E DISTRIBUIÇÃO DE SOLO LOCAL (1A CATEGORIA) COM MINICARREGADEIRA SOBRE RODAS</t>
  </si>
  <si>
    <t>SMOP PAV-075 - ABRIL 2022</t>
  </si>
  <si>
    <t>REMOÇÃO MANUAL DE MEIO FIO DE CONCRETO, SEM REAPROVEITAMENTO</t>
  </si>
  <si>
    <t>COMP 42</t>
  </si>
  <si>
    <t>COMPOSIÇÃO PRÓPRIA - ESPECIFICADO EM CADERNO DE ATIVIDADE</t>
  </si>
  <si>
    <t>02706/ORSE</t>
  </si>
  <si>
    <t>TRELIÇA - TR 08634 - H=8CM</t>
  </si>
  <si>
    <t>COMP 43</t>
  </si>
  <si>
    <t>PAVIMENTO RÍGIDO</t>
  </si>
  <si>
    <t>4.1.1</t>
  </si>
  <si>
    <t>4.1.2</t>
  </si>
  <si>
    <t>4.1.3</t>
  </si>
  <si>
    <t>4.1.4</t>
  </si>
  <si>
    <t>4.1.5</t>
  </si>
  <si>
    <t>4.1.6</t>
  </si>
  <si>
    <t>4.1.7</t>
  </si>
  <si>
    <t>4.1.8</t>
  </si>
  <si>
    <t>4.1.9</t>
  </si>
  <si>
    <t>4.1.10</t>
  </si>
  <si>
    <t>4.1.11</t>
  </si>
  <si>
    <t>4.1.12</t>
  </si>
  <si>
    <t>4.1.13</t>
  </si>
  <si>
    <t>4.1.14</t>
  </si>
  <si>
    <t>4.1.15</t>
  </si>
  <si>
    <t>4.1.16</t>
  </si>
  <si>
    <t>4.1.17</t>
  </si>
  <si>
    <t>4.1.18</t>
  </si>
  <si>
    <t>EXECUÇÃO DE JUNTA SERRADA DE DILATAÇÃO COM TARUGO DE POLIETILENO E SELANTE PU 30</t>
  </si>
  <si>
    <t>02621/ORSE</t>
  </si>
  <si>
    <t>TARUGO DELIMITADOR DE PROFUNDIDADE EM POLIETILENO BAIXA DENSIDADE</t>
  </si>
  <si>
    <t>COMP 44</t>
  </si>
  <si>
    <t>COMP 45</t>
  </si>
  <si>
    <t>EXECUÇÃO DE PISO EM CONCRETO ARMADO (ARMADURA NEGATIVA E POSITIVA) FCK 30 MPA, MOLDADO IN LOCO, USINADO BOMBEÁVEL, VIBRADO, ACABAMENTO DESEMPENADO. ESPESSURA 15 CM. INCLUSO ESPAÇADORES E TRELIÇAS. CURA ÚMIDA</t>
  </si>
  <si>
    <t>REFORÇO DE ARMADURA NEGATIVA EM QUINAS COM AÇO CA-50, DIÂMETRO DE 8,0 MM</t>
  </si>
  <si>
    <t>REMOÇÃO E REINSTALAÇÃO DE BANCO DE MADEIRA, PÉ EM FERRO FUNDIDO</t>
  </si>
  <si>
    <t>COMP 46</t>
  </si>
  <si>
    <t>4.2.1</t>
  </si>
  <si>
    <t>4.2.2</t>
  </si>
  <si>
    <t>4.2.3</t>
  </si>
  <si>
    <t>4.2.4</t>
  </si>
  <si>
    <t>4.2.5</t>
  </si>
  <si>
    <t>4.2.7</t>
  </si>
  <si>
    <t>4.2.8</t>
  </si>
  <si>
    <t>4.2.9</t>
  </si>
  <si>
    <t>4.2.10</t>
  </si>
  <si>
    <t>4.2.11</t>
  </si>
  <si>
    <t>4.2.12</t>
  </si>
  <si>
    <t>4.2.13</t>
  </si>
  <si>
    <t>4.2.14</t>
  </si>
  <si>
    <t>4.2.15</t>
  </si>
  <si>
    <t>4.2.16</t>
  </si>
  <si>
    <t>4.2.17</t>
  </si>
  <si>
    <t>DRENAGEM E ESGOTO</t>
  </si>
  <si>
    <t>LIMPEZA DE CAIXA DE PASSAGEM OU DE GORDURA</t>
  </si>
  <si>
    <t>ORSE 12636 NOVEMBRO 2022 ADAPTADO</t>
  </si>
  <si>
    <t>COMP 47</t>
  </si>
  <si>
    <t>DESOBSTRUÇÃO DE RAMAL PREDIAL COM AUXÍLIO DE EQUIPAMENTO HIDROJATO</t>
  </si>
  <si>
    <t>ORSE 06390 NOVEMBRO 2022</t>
  </si>
  <si>
    <t>05897/ORSE</t>
  </si>
  <si>
    <t>EQUIPAMENTO HIDROJATO</t>
  </si>
  <si>
    <t>ORSE NOVEMBRO/2022</t>
  </si>
  <si>
    <t>COMP 48</t>
  </si>
  <si>
    <t>TAMPA EM CONCRETO ARMADO, ESPESSURA 10 CENTÍMETROS</t>
  </si>
  <si>
    <t>SMOP ELE-111 ABRIL 2022 ADAPTADO</t>
  </si>
  <si>
    <t>COMP 49</t>
  </si>
  <si>
    <t>REALOCAÇÃO VERTICAL DE CAIXA DE PASSAGEM EM CONCRETO</t>
  </si>
  <si>
    <t>TUBO DE PVC PARA REDE COLETORA DE ÁGUAS PLUVIAIS, DN 200 MM, JUNTA ELÁSTICA - FORNECIMENTO E ASSENTAMENTO</t>
  </si>
  <si>
    <t>COMP 50</t>
  </si>
  <si>
    <t>LUVA SIMPLES PVC DN 200 MM COM ANEL DE BORRACHA</t>
  </si>
  <si>
    <t>08021/ORSE</t>
  </si>
  <si>
    <t>LUVA SIMPLES PVC DN 200 MM</t>
  </si>
  <si>
    <t>COMP 51</t>
  </si>
  <si>
    <t>4.2.21</t>
  </si>
  <si>
    <t>4.2.22</t>
  </si>
  <si>
    <t>4.2.23</t>
  </si>
  <si>
    <t>4.2.24</t>
  </si>
  <si>
    <t>4.2.25</t>
  </si>
  <si>
    <t>REMOÇÃO DE GUIA DE CONCRETO SEM REAPROVEITAMENTO</t>
  </si>
  <si>
    <t>SIURB 17-50-45 JULHO 2022</t>
  </si>
  <si>
    <t>COMP 52</t>
  </si>
  <si>
    <t>ADEQUAÇÃO DE PASSEIO - RAMPA DE ACESSO</t>
  </si>
  <si>
    <t>BLOCO A</t>
  </si>
  <si>
    <t>3.3</t>
  </si>
  <si>
    <t>REMOÇÃO DE TANQUE DE CONCRETO</t>
  </si>
  <si>
    <t>2.9</t>
  </si>
  <si>
    <t>2.8.9</t>
  </si>
  <si>
    <t>2.8.10</t>
  </si>
  <si>
    <t>2.8.11</t>
  </si>
  <si>
    <t>2.8.12</t>
  </si>
  <si>
    <t>2.9.1</t>
  </si>
  <si>
    <t>2.9.2</t>
  </si>
  <si>
    <t>2.9.3</t>
  </si>
  <si>
    <t>2.9.4</t>
  </si>
  <si>
    <t>2.9.5</t>
  </si>
  <si>
    <t>2.9.6</t>
  </si>
  <si>
    <t>2.9.7</t>
  </si>
  <si>
    <t>2.9.8</t>
  </si>
  <si>
    <t>CUBA INDUSTRIAL FUNDA EM AÇO INOX 60 X 50 X 30 CM</t>
  </si>
  <si>
    <t>COTAÇÃO AGOSTO/2022</t>
  </si>
  <si>
    <t>BANCADA GRANITO CINZA POLIDO 11,8 X 0,60 M, INCLUSO CUBA DE EMBUTIR FUNDA EM AÇO INOX (60 X 50 X 30 CM). VÁLVULA, ENGATE E TORNEIRA EM METAL CROMADO. SIFÃO EM PVC. FORNECIMENTO E INSTALAÇÃO COM SUPORTE MÃO FRANCESA E ACESSÓRIOS</t>
  </si>
  <si>
    <t>RODABANCADA EM GRANITO, ALTURA 10 CM. FORNECIMENTO E INSTALAÇÃO</t>
  </si>
  <si>
    <t>COMP 53</t>
  </si>
  <si>
    <t>BANCADA EM GRANITO</t>
  </si>
  <si>
    <t>3.3.1</t>
  </si>
  <si>
    <t>3.3.2</t>
  </si>
  <si>
    <t>3.3.3</t>
  </si>
  <si>
    <t>REVISÃO EM ESQUADRIA DE ALUMÍNIO</t>
  </si>
  <si>
    <t>05941/ORSE</t>
  </si>
  <si>
    <t>BARRA CHATA DE ALUMÍNIO</t>
  </si>
  <si>
    <t xml:space="preserve">CORTE EM PLASMA EM CHAPA DE ALUMÍNIO </t>
  </si>
  <si>
    <t>1400975/NOVO SICRO</t>
  </si>
  <si>
    <t>NOVO SICRO OUTUBRO/2022</t>
  </si>
  <si>
    <t>COMP 55</t>
  </si>
  <si>
    <t>COMP 56</t>
  </si>
  <si>
    <t>COMP 54</t>
  </si>
  <si>
    <t>COT 004</t>
  </si>
  <si>
    <t>FECHO FRONTAL ALAVANCA MAXIM AR JANELA ALUMÍNIO</t>
  </si>
  <si>
    <t>https://kmpacessorios.com.br/produtos/fecho-alavanca-maxim-ar-aluminio-frontal-fermax-fma36/</t>
  </si>
  <si>
    <t>KMP ACESSÓRIOS</t>
  </si>
  <si>
    <t>https://www.leroymerlin.com.br/fecho-maxim-ar-puxador-alavanca-frontal-1018-2-aluminio-fosco-l-20-25-30_1569253896</t>
  </si>
  <si>
    <t>LEROY MERLIN</t>
  </si>
  <si>
    <t>CASSOL CENTERLAR</t>
  </si>
  <si>
    <t>https://www.cassol.com.br/fecho-frontal-alavanca-maxim-ar-janela-aluminio-100430459/p</t>
  </si>
  <si>
    <t>SUBSTITUIÇÃO DE FECHO ALAVANCA PARA JANELA MAXIM AR DE ALUMÍNIO</t>
  </si>
  <si>
    <t>3.4</t>
  </si>
  <si>
    <t>FACHADA</t>
  </si>
  <si>
    <t>3.4.1</t>
  </si>
  <si>
    <t>3.4.2</t>
  </si>
  <si>
    <t>3.4.3</t>
  </si>
  <si>
    <t>3.4.4</t>
  </si>
  <si>
    <t>LOCAÇÃO DE ANDAIME FACHADEIRO, INCLUSO SAPATAS, DIAGONAIS, PISO E DEMAIS ITENS PARA INSTALAÇÃO</t>
  </si>
  <si>
    <t>11249/ORSE</t>
  </si>
  <si>
    <t>EXECUÇÃO DE JUNTA SERRADA VERTICAL EM FACHADA</t>
  </si>
  <si>
    <t>SERRA CIRCULAR ELÉTRICA PORTÁTIL</t>
  </si>
  <si>
    <t>13972/ORSE</t>
  </si>
  <si>
    <t>TARUGO DELIMITADOR DE PROFUNDIDADE EM POLIETILENO BAIXA DENSIDADE 30 MM</t>
  </si>
  <si>
    <t>PREENCHIMENTO DE JUNTA DE DILATAÇÃO HORIZONTAL COM TARUGO DE POLIETILENO E SELANTE PU 30</t>
  </si>
  <si>
    <t>COMP 58</t>
  </si>
  <si>
    <t>COMP 57</t>
  </si>
  <si>
    <t>PRED MARÇO/2022</t>
  </si>
  <si>
    <t>PRED 98685 MARÇO 2022</t>
  </si>
  <si>
    <t>PRED 90696 MARÇO 2022 ADAPTADO</t>
  </si>
  <si>
    <t>PRED 92883 MARÇO 2022 ADAPTADO</t>
  </si>
  <si>
    <t>PRED 98577 + PRED 97114 MARÇO 2022</t>
  </si>
  <si>
    <t>PRED 101124 MARÇO 2022 ADAPTADO</t>
  </si>
  <si>
    <t>PRED 100974 MARÇO 2022 ADAPTADO</t>
  </si>
  <si>
    <t>PRED 97627 MARÇO 2022 ADAPTADO</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</si>
</sst>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0_);[Red]\-#,##0.00;"/>
    <numFmt numFmtId="177" formatCode="000000"/>
    <numFmt numFmtId="178" formatCode="#."/>
    <numFmt numFmtId="179" formatCode="&quot;N$&quot;#,##0_);\(&quot;N$&quot;#,##0\)"/>
    <numFmt numFmtId="180" formatCode="_-&quot;$&quot;* #,##0_-;\-&quot;$&quot;* #,##0_-;_-&quot;$&quot;* &quot;-&quot;_-;_-@_-"/>
    <numFmt numFmtId="181" formatCode="_-&quot;$&quot;* #,##0.00_-;\-&quot;$&quot;* #,##0.00_-;_-&quot;$&quot;* &quot;-&quot;??_-;_-@_-"/>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dd/mm/yy"/>
    <numFmt numFmtId="192" formatCode="&quot;R$ &quot;#,##0.00"/>
    <numFmt numFmtId="193" formatCode="&quot;R$&quot;\ #,##0.00"/>
    <numFmt numFmtId="194" formatCode="0.000%"/>
    <numFmt numFmtId="195" formatCode="0.0%"/>
    <numFmt numFmtId="196" formatCode="&quot;DATA:&quot;\ \ dd/mm/yyyy"/>
    <numFmt numFmtId="197" formatCode="dd/mm/yy;@"/>
    <numFmt numFmtId="198" formatCode="00"/>
    <numFmt numFmtId="199" formatCode="#\ &quot;DIAS&quot;"/>
    <numFmt numFmtId="200" formatCode="#,##0.00_);[Red]\-#,##0.0;"/>
    <numFmt numFmtId="201" formatCode="0.000"/>
  </numFmts>
  <fonts count="127">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b/>
      <sz val="12"/>
      <color rgb="FFFF0000"/>
      <name val="Arial"/>
      <family val="2"/>
    </font>
    <font>
      <sz val="11"/>
      <color indexed="54"/>
      <name val="Calibri"/>
      <family val="2"/>
    </font>
    <font>
      <sz val="10"/>
      <name val="Courier New"/>
      <family val="3"/>
    </font>
    <font>
      <sz val="11"/>
      <color theme="0"/>
      <name val="Calibri"/>
      <family val="2"/>
      <scheme val="minor"/>
    </font>
    <font>
      <b/>
      <sz val="11"/>
      <color indexed="8"/>
      <name val="Calibri"/>
      <family val="2"/>
      <scheme val="minor"/>
    </font>
    <font>
      <b/>
      <sz val="9"/>
      <color indexed="8"/>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
      <patternFill patternType="solid">
        <fgColor theme="6" tint="0.39997558519241921"/>
        <bgColor indexed="65"/>
      </patternFill>
    </fill>
    <fill>
      <patternFill patternType="solid">
        <fgColor theme="2" tint="-9.9978637043366805E-2"/>
        <bgColor indexed="64"/>
      </patternFill>
    </fill>
    <fill>
      <patternFill patternType="solid">
        <fgColor rgb="FFFFFF00"/>
        <bgColor indexed="64"/>
      </patternFill>
    </fill>
  </fills>
  <borders count="1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931">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78"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78"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78" fontId="44" fillId="0" borderId="0">
      <protection locked="0"/>
    </xf>
    <xf numFmtId="179" fontId="5" fillId="0" borderId="0">
      <alignment horizontal="center"/>
    </xf>
    <xf numFmtId="180" fontId="5" fillId="0" borderId="0" applyFont="0" applyFill="0" applyBorder="0" applyAlignment="0" applyProtection="0"/>
    <xf numFmtId="181" fontId="5" fillId="0" borderId="0" applyFont="0" applyFill="0" applyBorder="0" applyAlignment="0" applyProtection="0"/>
    <xf numFmtId="178" fontId="44" fillId="0" borderId="0">
      <protection locked="0"/>
    </xf>
    <xf numFmtId="178"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7" fillId="0" borderId="0"/>
    <xf numFmtId="0" fontId="67" fillId="0" borderId="0"/>
    <xf numFmtId="182" fontId="5" fillId="0" borderId="0" applyFont="0" applyFill="0" applyBorder="0" applyAlignment="0" applyProtection="0"/>
    <xf numFmtId="174" fontId="13" fillId="0" borderId="0"/>
    <xf numFmtId="174" fontId="5" fillId="0" borderId="0"/>
    <xf numFmtId="174" fontId="13" fillId="0" borderId="0"/>
    <xf numFmtId="174" fontId="5" fillId="0" borderId="0"/>
    <xf numFmtId="174" fontId="5" fillId="0" borderId="0"/>
    <xf numFmtId="174"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78"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78" fontId="53" fillId="0" borderId="0">
      <protection locked="0"/>
    </xf>
    <xf numFmtId="178" fontId="53" fillId="0" borderId="0">
      <protection locked="0"/>
    </xf>
    <xf numFmtId="0" fontId="10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54" fillId="0" borderId="10"/>
    <xf numFmtId="44" fontId="3"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3" fillId="0" borderId="0" applyFont="0" applyFill="0" applyBorder="0" applyAlignment="0" applyProtection="0"/>
    <xf numFmtId="172" fontId="5" fillId="0" borderId="0"/>
    <xf numFmtId="44" fontId="5" fillId="0" borderId="0" applyFill="0" applyBorder="0" applyAlignment="0" applyProtection="0"/>
    <xf numFmtId="40" fontId="13" fillId="0" borderId="0"/>
    <xf numFmtId="185" fontId="5" fillId="0" borderId="0" applyFont="0" applyFill="0" applyBorder="0" applyAlignment="0" applyProtection="0"/>
    <xf numFmtId="185"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3" fillId="0" borderId="0"/>
    <xf numFmtId="172" fontId="5" fillId="0" borderId="0"/>
    <xf numFmtId="44" fontId="5" fillId="0" borderId="0" applyFill="0" applyBorder="0" applyAlignment="0" applyProtection="0"/>
    <xf numFmtId="44" fontId="5" fillId="0" borderId="0" applyFill="0" applyBorder="0" applyAlignment="0" applyProtection="0"/>
    <xf numFmtId="172" fontId="13"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13" fillId="0" borderId="0"/>
    <xf numFmtId="172" fontId="13" fillId="0" borderId="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172" fontId="13" fillId="0" borderId="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5" fillId="49"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37" fontId="56" fillId="0" borderId="0"/>
    <xf numFmtId="188" fontId="5" fillId="0" borderId="0"/>
    <xf numFmtId="0" fontId="34" fillId="0" borderId="0"/>
    <xf numFmtId="0" fontId="34" fillId="0" borderId="0"/>
    <xf numFmtId="0" fontId="34" fillId="0" borderId="0"/>
    <xf numFmtId="0" fontId="105" fillId="0" borderId="0"/>
    <xf numFmtId="0" fontId="13" fillId="0" borderId="0"/>
    <xf numFmtId="0" fontId="105"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7" fillId="0" borderId="0" applyNumberFormat="0" applyFill="0" applyBorder="0" applyAlignment="0" applyProtection="0"/>
    <xf numFmtId="0" fontId="13" fillId="0" borderId="0"/>
    <xf numFmtId="0" fontId="103" fillId="0" borderId="0"/>
    <xf numFmtId="0" fontId="103" fillId="0" borderId="0"/>
    <xf numFmtId="0" fontId="103" fillId="0" borderId="0"/>
    <xf numFmtId="0" fontId="13" fillId="0" borderId="0"/>
    <xf numFmtId="0" fontId="103" fillId="0" borderId="0"/>
    <xf numFmtId="0" fontId="103" fillId="0" borderId="0"/>
    <xf numFmtId="0" fontId="13" fillId="0" borderId="0"/>
    <xf numFmtId="0" fontId="103" fillId="0" borderId="0"/>
    <xf numFmtId="0" fontId="103"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05" fillId="0" borderId="0"/>
    <xf numFmtId="0" fontId="5" fillId="0" borderId="0"/>
    <xf numFmtId="0" fontId="34" fillId="0" borderId="0"/>
    <xf numFmtId="0" fontId="34" fillId="0" borderId="0"/>
    <xf numFmtId="0" fontId="105" fillId="0" borderId="0"/>
    <xf numFmtId="0" fontId="5" fillId="0" borderId="0"/>
    <xf numFmtId="0" fontId="105" fillId="0" borderId="0"/>
    <xf numFmtId="0" fontId="5" fillId="0" borderId="0"/>
    <xf numFmtId="0" fontId="5" fillId="0" borderId="0"/>
    <xf numFmtId="0" fontId="5" fillId="0" borderId="0"/>
    <xf numFmtId="0" fontId="5" fillId="0" borderId="0"/>
    <xf numFmtId="0" fontId="5" fillId="0" borderId="0"/>
    <xf numFmtId="0" fontId="34" fillId="0" borderId="0"/>
    <xf numFmtId="0" fontId="10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7" fillId="0" borderId="0"/>
    <xf numFmtId="0" fontId="57"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78"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8"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0" fontId="49" fillId="0" borderId="0">
      <protection locked="0"/>
    </xf>
    <xf numFmtId="38" fontId="59"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78" fontId="60"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3" fillId="0" borderId="0" applyFont="0" applyFill="0" applyBorder="0" applyAlignment="0" applyProtection="0"/>
    <xf numFmtId="166" fontId="5" fillId="0" borderId="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174" fontId="13"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0" fontId="5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3" fontId="13" fillId="0" borderId="0"/>
    <xf numFmtId="173" fontId="13" fillId="0" borderId="0"/>
    <xf numFmtId="174" fontId="13"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3" fontId="13" fillId="0" borderId="0"/>
    <xf numFmtId="173" fontId="13" fillId="0" borderId="0"/>
    <xf numFmtId="173" fontId="13" fillId="0" borderId="0"/>
    <xf numFmtId="173" fontId="13" fillId="0" borderId="0"/>
    <xf numFmtId="43" fontId="34"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3" fillId="0" borderId="0"/>
    <xf numFmtId="43" fontId="34" fillId="0" borderId="0" applyFont="0" applyFill="0" applyBorder="0" applyAlignment="0" applyProtection="0"/>
    <xf numFmtId="43" fontId="6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9" fillId="0" borderId="0" applyFont="0" applyFill="0" applyBorder="0" applyAlignment="0" applyProtection="0"/>
    <xf numFmtId="43" fontId="34" fillId="0" borderId="0" applyFont="0" applyFill="0" applyBorder="0" applyAlignment="0" applyProtection="0"/>
    <xf numFmtId="175" fontId="5" fillId="0" borderId="0"/>
    <xf numFmtId="175" fontId="5"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1" fillId="0" borderId="0" applyFill="0" applyBorder="0" applyAlignment="0" applyProtection="0"/>
    <xf numFmtId="9" fontId="111" fillId="0" borderId="0" applyFill="0" applyBorder="0" applyAlignment="0" applyProtection="0"/>
    <xf numFmtId="0" fontId="3" fillId="1" borderId="8" applyFont="0" applyFill="0" applyBorder="0" applyAlignment="0">
      <alignment horizontal="center" vertical="center"/>
    </xf>
    <xf numFmtId="44" fontId="111"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3"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1" fillId="0" borderId="0" applyFill="0" applyBorder="0" applyAlignment="0" applyProtection="0"/>
    <xf numFmtId="9" fontId="111" fillId="0" borderId="0" applyFill="0" applyBorder="0" applyAlignment="0" applyProtection="0"/>
    <xf numFmtId="0" fontId="5" fillId="0" borderId="0" applyNumberFormat="0" applyFont="0" applyFill="0" applyBorder="0" applyAlignment="0" applyProtection="0"/>
    <xf numFmtId="9" fontId="11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11"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12" fillId="0" borderId="0"/>
    <xf numFmtId="0" fontId="5" fillId="0" borderId="0"/>
    <xf numFmtId="0" fontId="5" fillId="0" borderId="0"/>
    <xf numFmtId="0" fontId="5" fillId="0" borderId="0"/>
    <xf numFmtId="9" fontId="5" fillId="0" borderId="0" applyFill="0" applyBorder="0" applyAlignment="0" applyProtection="0"/>
    <xf numFmtId="43" fontId="5" fillId="0" borderId="0" applyFill="0" applyBorder="0" applyAlignment="0" applyProtection="0"/>
    <xf numFmtId="0" fontId="124" fillId="71" borderId="0" applyNumberFormat="0" applyBorder="0" applyAlignment="0" applyProtection="0"/>
  </cellStyleXfs>
  <cellXfs count="956">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9" fillId="52" borderId="0" xfId="0" applyFont="1" applyFill="1" applyBorder="1" applyProtection="1">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7" fontId="4" fillId="53" borderId="19" xfId="684" applyNumberFormat="1" applyFont="1" applyFill="1" applyBorder="1" applyAlignment="1" applyProtection="1">
      <alignment horizontal="center" vertical="center"/>
    </xf>
    <xf numFmtId="177" fontId="4" fillId="53" borderId="0" xfId="684" applyNumberFormat="1" applyFont="1" applyFill="1" applyBorder="1" applyAlignment="1" applyProtection="1">
      <alignment horizontal="center" vertical="center"/>
    </xf>
    <xf numFmtId="0" fontId="0" fillId="48" borderId="0" xfId="0" applyFill="1" applyBorder="1"/>
    <xf numFmtId="177" fontId="4" fillId="53" borderId="20" xfId="684" applyNumberFormat="1" applyFont="1" applyFill="1" applyBorder="1" applyAlignment="1" applyProtection="1">
      <alignment horizontal="center" vertical="center"/>
    </xf>
    <xf numFmtId="0" fontId="13" fillId="0" borderId="0" xfId="0" applyFont="1"/>
    <xf numFmtId="0" fontId="4" fillId="53" borderId="0" xfId="491" applyFont="1" applyFill="1" applyBorder="1" applyAlignment="1">
      <alignment horizontal="center" vertical="center"/>
    </xf>
    <xf numFmtId="0" fontId="4" fillId="0" borderId="0" xfId="264" applyFont="1" applyAlignment="1" applyProtection="1">
      <alignment horizontal="center" vertical="center"/>
    </xf>
    <xf numFmtId="0" fontId="4" fillId="53" borderId="19" xfId="491" applyFont="1" applyFill="1" applyBorder="1" applyAlignment="1">
      <alignment horizontal="center" vertical="center"/>
    </xf>
    <xf numFmtId="189" fontId="4" fillId="53" borderId="19" xfId="491" applyNumberFormat="1" applyFont="1" applyFill="1" applyBorder="1" applyAlignment="1">
      <alignment horizontal="centerContinuous" vertical="center"/>
    </xf>
    <xf numFmtId="189" fontId="4" fillId="53" borderId="0" xfId="491" applyNumberFormat="1" applyFont="1" applyFill="1" applyBorder="1" applyAlignment="1">
      <alignment horizontal="center" vertical="center"/>
    </xf>
    <xf numFmtId="0" fontId="0" fillId="52" borderId="21" xfId="0" applyFill="1" applyBorder="1" applyAlignment="1" applyProtection="1">
      <protection locked="0"/>
    </xf>
    <xf numFmtId="0" fontId="9" fillId="52" borderId="22"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9" fillId="52" borderId="10" xfId="0" applyFont="1" applyFill="1" applyBorder="1" applyAlignment="1" applyProtection="1">
      <protection locked="0"/>
    </xf>
    <xf numFmtId="0" fontId="72" fillId="0" borderId="0" xfId="0" applyFont="1" applyAlignment="1">
      <alignment horizontal="right"/>
    </xf>
    <xf numFmtId="0" fontId="0" fillId="0" borderId="0" xfId="0" applyAlignment="1">
      <alignment horizontal="justify" vertical="justify"/>
    </xf>
    <xf numFmtId="0" fontId="0" fillId="0" borderId="0" xfId="0" applyBorder="1"/>
    <xf numFmtId="0" fontId="72" fillId="54" borderId="28" xfId="0" applyFont="1" applyFill="1" applyBorder="1" applyAlignment="1">
      <alignment horizontal="center"/>
    </xf>
    <xf numFmtId="0" fontId="72" fillId="54" borderId="29" xfId="0" applyFont="1" applyFill="1" applyBorder="1" applyAlignment="1">
      <alignment horizontal="center"/>
    </xf>
    <xf numFmtId="0" fontId="72" fillId="56" borderId="32" xfId="0" applyFont="1" applyFill="1" applyBorder="1"/>
    <xf numFmtId="8" fontId="0" fillId="0" borderId="33" xfId="0" applyNumberFormat="1" applyBorder="1" applyAlignment="1">
      <alignment horizontal="center" vertical="center"/>
    </xf>
    <xf numFmtId="0" fontId="72" fillId="56" borderId="32" xfId="0" applyFont="1" applyFill="1" applyBorder="1" applyAlignment="1">
      <alignment horizontal="center"/>
    </xf>
    <xf numFmtId="8" fontId="72" fillId="55" borderId="34" xfId="0" applyNumberFormat="1" applyFont="1" applyFill="1" applyBorder="1" applyAlignment="1">
      <alignment horizontal="center" vertical="center"/>
    </xf>
    <xf numFmtId="0" fontId="0" fillId="56" borderId="32" xfId="0" applyFill="1" applyBorder="1"/>
    <xf numFmtId="0" fontId="70" fillId="0" borderId="0" xfId="0" applyFont="1" applyAlignment="1">
      <alignment horizontal="center" vertical="justify"/>
    </xf>
    <xf numFmtId="2" fontId="77"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5" xfId="495" applyFill="1" applyBorder="1"/>
    <xf numFmtId="0" fontId="15" fillId="48" borderId="35" xfId="495" applyFill="1" applyBorder="1" applyAlignment="1"/>
    <xf numFmtId="0" fontId="15" fillId="48" borderId="36" xfId="495" applyFill="1" applyBorder="1"/>
    <xf numFmtId="0" fontId="15" fillId="48" borderId="0" xfId="495" applyFill="1" applyBorder="1"/>
    <xf numFmtId="0" fontId="15" fillId="48" borderId="0" xfId="495" applyFill="1" applyBorder="1" applyAlignment="1"/>
    <xf numFmtId="0" fontId="15" fillId="48" borderId="37" xfId="495" applyFill="1" applyBorder="1"/>
    <xf numFmtId="0" fontId="78" fillId="48" borderId="0" xfId="495" applyFont="1" applyFill="1" applyBorder="1" applyAlignment="1"/>
    <xf numFmtId="0" fontId="79" fillId="48" borderId="0" xfId="495" applyFont="1" applyFill="1" applyBorder="1" applyAlignment="1" applyProtection="1">
      <alignment horizontal="left"/>
      <protection locked="0"/>
    </xf>
    <xf numFmtId="0" fontId="15" fillId="48" borderId="38" xfId="495" applyFill="1" applyBorder="1"/>
    <xf numFmtId="0" fontId="15" fillId="48" borderId="39" xfId="495" applyFill="1" applyBorder="1"/>
    <xf numFmtId="0" fontId="15" fillId="48" borderId="0" xfId="495" applyFont="1" applyFill="1" applyBorder="1"/>
    <xf numFmtId="0" fontId="6" fillId="48" borderId="0" xfId="495" applyFont="1" applyFill="1" applyBorder="1"/>
    <xf numFmtId="0" fontId="0" fillId="48" borderId="0" xfId="0" applyFill="1" applyAlignment="1">
      <alignment horizontal="center"/>
    </xf>
    <xf numFmtId="0" fontId="15" fillId="48" borderId="35" xfId="495" applyFill="1" applyBorder="1" applyAlignment="1">
      <alignment horizontal="center"/>
    </xf>
    <xf numFmtId="0" fontId="15" fillId="48" borderId="0" xfId="495" applyFill="1" applyBorder="1" applyAlignment="1">
      <alignment horizontal="center"/>
    </xf>
    <xf numFmtId="0" fontId="79" fillId="48" borderId="0" xfId="495" applyFont="1" applyFill="1" applyBorder="1" applyAlignment="1" applyProtection="1">
      <alignment horizontal="center"/>
      <protection locked="0"/>
    </xf>
    <xf numFmtId="0" fontId="3" fillId="48" borderId="36" xfId="495" applyFont="1" applyFill="1" applyBorder="1"/>
    <xf numFmtId="0" fontId="3" fillId="48" borderId="0" xfId="495" applyFont="1" applyFill="1" applyBorder="1"/>
    <xf numFmtId="0" fontId="3" fillId="48" borderId="0" xfId="495" applyFont="1" applyFill="1" applyBorder="1" applyAlignment="1">
      <alignment horizontal="center"/>
    </xf>
    <xf numFmtId="0" fontId="3" fillId="48" borderId="37" xfId="495" applyFont="1" applyFill="1" applyBorder="1"/>
    <xf numFmtId="0" fontId="29" fillId="48" borderId="0" xfId="0" applyFont="1" applyFill="1"/>
    <xf numFmtId="0" fontId="29" fillId="0" borderId="0" xfId="0" applyFont="1"/>
    <xf numFmtId="0" fontId="15" fillId="48" borderId="10" xfId="495" applyFont="1" applyFill="1" applyBorder="1"/>
    <xf numFmtId="0" fontId="15" fillId="48" borderId="10" xfId="495" applyFill="1" applyBorder="1"/>
    <xf numFmtId="0" fontId="10" fillId="48" borderId="0" xfId="495" applyFont="1" applyFill="1" applyBorder="1"/>
    <xf numFmtId="0" fontId="9" fillId="48" borderId="0" xfId="495" applyFont="1" applyFill="1" applyBorder="1"/>
    <xf numFmtId="0" fontId="9" fillId="48" borderId="35" xfId="495" applyFont="1" applyFill="1" applyBorder="1"/>
    <xf numFmtId="0" fontId="27" fillId="58" borderId="40" xfId="264" applyFont="1" applyFill="1" applyBorder="1" applyAlignment="1">
      <alignment horizontal="center" vertical="center" wrapText="1"/>
    </xf>
    <xf numFmtId="0" fontId="70" fillId="48" borderId="32" xfId="0" applyFont="1" applyFill="1" applyBorder="1" applyAlignment="1">
      <alignment horizontal="center" vertical="center"/>
    </xf>
    <xf numFmtId="0" fontId="70"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6" fillId="0" borderId="0" xfId="264" applyNumberFormat="1" applyFont="1" applyAlignment="1" applyProtection="1">
      <alignment horizontal="center" vertical="center" wrapText="1"/>
    </xf>
    <xf numFmtId="0" fontId="9" fillId="48" borderId="35" xfId="495"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4" fontId="61" fillId="53" borderId="19" xfId="491" applyNumberFormat="1" applyFont="1" applyFill="1" applyBorder="1" applyAlignment="1">
      <alignment vertical="center" wrapText="1"/>
    </xf>
    <xf numFmtId="4" fontId="65" fillId="59" borderId="9" xfId="684" applyNumberFormat="1" applyFont="1" applyFill="1" applyBorder="1" applyAlignment="1" applyProtection="1">
      <alignment horizontal="center" vertical="center"/>
    </xf>
    <xf numFmtId="4" fontId="4" fillId="53" borderId="0" xfId="491" applyNumberFormat="1" applyFont="1" applyFill="1" applyBorder="1" applyAlignment="1">
      <alignment horizontal="center" vertical="center"/>
    </xf>
    <xf numFmtId="4" fontId="4" fillId="53" borderId="0" xfId="684" applyNumberFormat="1" applyFont="1" applyFill="1" applyBorder="1" applyAlignment="1" applyProtection="1">
      <alignment horizontal="right" vertical="center"/>
    </xf>
    <xf numFmtId="0" fontId="70" fillId="48" borderId="21" xfId="0" applyFont="1" applyFill="1" applyBorder="1" applyAlignment="1">
      <alignment horizontal="center"/>
    </xf>
    <xf numFmtId="0" fontId="70" fillId="48" borderId="0" xfId="0" applyFont="1" applyFill="1" applyBorder="1" applyAlignment="1">
      <alignment horizontal="center"/>
    </xf>
    <xf numFmtId="0" fontId="70" fillId="48" borderId="25" xfId="0" applyFont="1" applyFill="1" applyBorder="1" applyAlignment="1">
      <alignment horizontal="center"/>
    </xf>
    <xf numFmtId="0" fontId="76" fillId="48" borderId="21" xfId="0" applyFont="1" applyFill="1" applyBorder="1" applyAlignment="1">
      <alignment horizontal="left"/>
    </xf>
    <xf numFmtId="0" fontId="80"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2" xfId="264" applyNumberFormat="1" applyFont="1" applyFill="1" applyBorder="1" applyAlignment="1">
      <alignment horizontal="center" vertical="center" wrapText="1"/>
    </xf>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8" fillId="52" borderId="0" xfId="0" applyNumberFormat="1" applyFont="1" applyFill="1" applyAlignment="1" applyProtection="1">
      <alignment horizontal="center" vertical="center"/>
      <protection locked="0"/>
    </xf>
    <xf numFmtId="10" fontId="88" fillId="52" borderId="0" xfId="0" applyNumberFormat="1" applyFont="1" applyFill="1" applyAlignment="1" applyProtection="1">
      <alignment vertical="center"/>
      <protection locked="0"/>
    </xf>
    <xf numFmtId="0" fontId="88" fillId="52" borderId="0" xfId="0" applyFont="1" applyFill="1" applyAlignment="1" applyProtection="1">
      <alignment vertical="justify" wrapText="1"/>
      <protection locked="0"/>
    </xf>
    <xf numFmtId="2" fontId="89" fillId="52" borderId="0" xfId="0" applyNumberFormat="1" applyFont="1" applyFill="1" applyAlignment="1" applyProtection="1">
      <alignment horizontal="right" vertical="center"/>
      <protection locked="0"/>
    </xf>
    <xf numFmtId="2" fontId="88" fillId="52" borderId="0" xfId="0" applyNumberFormat="1" applyFont="1" applyFill="1" applyAlignment="1" applyProtection="1">
      <alignment horizontal="right" vertical="center"/>
      <protection locked="0"/>
    </xf>
    <xf numFmtId="1" fontId="88" fillId="52" borderId="0" xfId="0" applyNumberFormat="1" applyFont="1" applyFill="1" applyAlignment="1" applyProtection="1">
      <alignment horizontal="center" vertical="center"/>
      <protection locked="0"/>
    </xf>
    <xf numFmtId="2" fontId="90" fillId="52" borderId="0" xfId="0" applyNumberFormat="1" applyFont="1" applyFill="1" applyAlignment="1" applyProtection="1">
      <alignment horizontal="right" vertical="center"/>
      <protection locked="0"/>
    </xf>
    <xf numFmtId="168" fontId="92"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center" vertical="center"/>
      <protection locked="0"/>
    </xf>
    <xf numFmtId="168" fontId="92" fillId="52" borderId="0" xfId="0" applyNumberFormat="1" applyFont="1" applyFill="1" applyBorder="1" applyAlignment="1" applyProtection="1">
      <alignment horizontal="center" vertical="center" wrapText="1"/>
      <protection locked="0"/>
    </xf>
    <xf numFmtId="2" fontId="92" fillId="52" borderId="0" xfId="0" applyNumberFormat="1" applyFont="1" applyFill="1" applyBorder="1" applyAlignment="1" applyProtection="1">
      <alignment horizontal="center"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 fontId="93" fillId="52" borderId="0" xfId="0" applyNumberFormat="1" applyFont="1" applyFill="1" applyAlignment="1" applyProtection="1">
      <alignment horizontal="center" vertical="center"/>
      <protection locked="0"/>
    </xf>
    <xf numFmtId="0" fontId="89" fillId="52" borderId="0" xfId="0" applyFont="1" applyFill="1" applyAlignment="1" applyProtection="1">
      <alignment horizontal="center" vertical="center"/>
      <protection locked="0"/>
    </xf>
    <xf numFmtId="2" fontId="93"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left" vertical="center"/>
      <protection locked="0"/>
    </xf>
    <xf numFmtId="169"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left" vertical="center"/>
      <protection locked="0"/>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169" fontId="89" fillId="52" borderId="0"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vertical="center"/>
      <protection locked="0"/>
    </xf>
    <xf numFmtId="2" fontId="89" fillId="52" borderId="2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right" vertical="center"/>
      <protection locked="0"/>
    </xf>
    <xf numFmtId="0" fontId="89" fillId="52" borderId="0" xfId="0" applyFont="1" applyFill="1" applyAlignment="1" applyProtection="1">
      <alignment horizontal="justify" vertical="center" wrapText="1"/>
      <protection locked="0"/>
    </xf>
    <xf numFmtId="2" fontId="89" fillId="52" borderId="0" xfId="0" applyNumberFormat="1" applyFont="1" applyFill="1" applyAlignment="1" applyProtection="1">
      <alignment horizontal="center" vertical="center"/>
      <protection locked="0"/>
    </xf>
    <xf numFmtId="10" fontId="93" fillId="52" borderId="0" xfId="0" applyNumberFormat="1" applyFont="1" applyFill="1" applyAlignment="1" applyProtection="1">
      <alignment vertical="center"/>
      <protection locked="0"/>
    </xf>
    <xf numFmtId="2" fontId="92" fillId="52" borderId="0" xfId="0" applyNumberFormat="1" applyFont="1" applyFill="1" applyBorder="1" applyAlignment="1" applyProtection="1">
      <alignment vertical="center"/>
      <protection locked="0"/>
    </xf>
    <xf numFmtId="0" fontId="82" fillId="48" borderId="0" xfId="496" applyFont="1" applyFill="1" applyBorder="1" applyAlignment="1" applyProtection="1">
      <alignment horizontal="right" vertical="center"/>
    </xf>
    <xf numFmtId="0" fontId="4" fillId="53" borderId="0" xfId="491" applyNumberFormat="1" applyFont="1" applyFill="1" applyBorder="1" applyAlignment="1">
      <alignment vertical="center" wrapText="1"/>
    </xf>
    <xf numFmtId="0" fontId="9" fillId="0" borderId="0" xfId="417" applyFont="1" applyBorder="1" applyProtection="1"/>
    <xf numFmtId="0" fontId="9" fillId="0" borderId="0" xfId="417" applyFont="1" applyProtection="1"/>
    <xf numFmtId="0" fontId="9" fillId="53" borderId="0" xfId="417" applyFont="1" applyFill="1" applyAlignment="1" applyProtection="1"/>
    <xf numFmtId="0" fontId="83" fillId="53" borderId="0" xfId="264" applyFont="1" applyFill="1" applyBorder="1" applyAlignment="1" applyProtection="1"/>
    <xf numFmtId="0" fontId="83" fillId="53" borderId="47" xfId="417" applyFont="1" applyFill="1" applyBorder="1" applyAlignment="1" applyProtection="1"/>
    <xf numFmtId="0" fontId="77" fillId="53" borderId="0" xfId="417" applyFont="1" applyFill="1" applyBorder="1" applyAlignment="1" applyProtection="1">
      <alignment horizontal="left" indent="1"/>
    </xf>
    <xf numFmtId="0" fontId="9" fillId="53" borderId="0" xfId="417" applyFont="1" applyFill="1" applyAlignment="1" applyProtection="1">
      <alignment vertical="center"/>
    </xf>
    <xf numFmtId="0" fontId="84" fillId="53" borderId="48" xfId="417" applyFont="1" applyFill="1" applyBorder="1" applyAlignment="1" applyProtection="1">
      <alignment horizontal="left"/>
    </xf>
    <xf numFmtId="0" fontId="34" fillId="53" borderId="20" xfId="417" applyFont="1" applyFill="1" applyBorder="1" applyAlignment="1" applyProtection="1"/>
    <xf numFmtId="0" fontId="85" fillId="53" borderId="20" xfId="417" applyFont="1" applyFill="1" applyBorder="1" applyAlignment="1" applyProtection="1">
      <alignment horizontal="center"/>
    </xf>
    <xf numFmtId="0" fontId="85" fillId="53" borderId="49" xfId="417" applyFont="1" applyFill="1" applyBorder="1" applyAlignment="1" applyProtection="1">
      <alignment horizontal="center"/>
    </xf>
    <xf numFmtId="0" fontId="10" fillId="53" borderId="0" xfId="417" applyFont="1" applyFill="1" applyBorder="1" applyAlignment="1" applyProtection="1">
      <alignment horizontal="center" vertical="center"/>
    </xf>
    <xf numFmtId="0" fontId="9" fillId="53" borderId="0" xfId="417" applyFont="1" applyFill="1" applyAlignment="1" applyProtection="1">
      <alignment horizontal="center" vertical="center"/>
    </xf>
    <xf numFmtId="0" fontId="83" fillId="53" borderId="0" xfId="264" applyFont="1" applyFill="1" applyBorder="1" applyAlignment="1" applyProtection="1">
      <alignment horizontal="center" vertical="center"/>
    </xf>
    <xf numFmtId="193" fontId="83" fillId="53" borderId="52" xfId="417" applyNumberFormat="1" applyFont="1" applyFill="1" applyBorder="1" applyAlignment="1" applyProtection="1">
      <alignment horizontal="right" vertical="center"/>
    </xf>
    <xf numFmtId="194" fontId="84" fillId="53" borderId="53" xfId="264" applyNumberFormat="1" applyFont="1" applyFill="1" applyBorder="1" applyAlignment="1" applyProtection="1">
      <alignment vertical="center"/>
    </xf>
    <xf numFmtId="0" fontId="83" fillId="60" borderId="54" xfId="417" applyNumberFormat="1" applyFont="1" applyFill="1" applyBorder="1" applyAlignment="1" applyProtection="1">
      <alignment horizontal="center" vertical="center"/>
    </xf>
    <xf numFmtId="0" fontId="84" fillId="53" borderId="0" xfId="264" applyFont="1" applyFill="1" applyBorder="1" applyAlignment="1" applyProtection="1">
      <alignment vertical="center"/>
    </xf>
    <xf numFmtId="0" fontId="83" fillId="53" borderId="0" xfId="417" applyFont="1" applyFill="1" applyAlignment="1" applyProtection="1">
      <alignment vertical="center"/>
    </xf>
    <xf numFmtId="0" fontId="34" fillId="53" borderId="0" xfId="264" applyFont="1" applyFill="1" applyBorder="1" applyAlignment="1" applyProtection="1">
      <alignment vertical="center"/>
    </xf>
    <xf numFmtId="0" fontId="9" fillId="53" borderId="0" xfId="417" applyFont="1" applyFill="1" applyBorder="1" applyAlignment="1" applyProtection="1">
      <alignment vertical="center"/>
    </xf>
    <xf numFmtId="0" fontId="83" fillId="0" borderId="0" xfId="417" applyFont="1" applyBorder="1" applyProtection="1"/>
    <xf numFmtId="0" fontId="9" fillId="48" borderId="0" xfId="417"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2" fillId="52" borderId="0" xfId="0" applyNumberFormat="1" applyFont="1" applyFill="1" applyBorder="1" applyAlignment="1" applyProtection="1">
      <alignment horizontal="center" vertical="center"/>
      <protection locked="0"/>
    </xf>
    <xf numFmtId="1" fontId="89" fillId="52" borderId="0" xfId="0" applyNumberFormat="1" applyFont="1" applyFill="1" applyAlignment="1" applyProtection="1">
      <alignment horizontal="center" vertical="center"/>
      <protection locked="0"/>
    </xf>
    <xf numFmtId="49" fontId="27" fillId="58" borderId="40"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65" fillId="59" borderId="48" xfId="684" applyNumberFormat="1" applyFont="1" applyFill="1" applyBorder="1" applyAlignment="1" applyProtection="1">
      <alignment horizontal="center" vertical="center" wrapText="1"/>
    </xf>
    <xf numFmtId="4" fontId="4" fillId="53" borderId="19" xfId="491" applyNumberFormat="1" applyFont="1" applyFill="1" applyBorder="1" applyAlignment="1">
      <alignment horizontal="center" vertical="center"/>
    </xf>
    <xf numFmtId="4" fontId="61" fillId="53" borderId="19" xfId="491" applyNumberFormat="1" applyFont="1" applyFill="1" applyBorder="1" applyAlignment="1">
      <alignment horizontal="center" vertical="center" wrapText="1"/>
    </xf>
    <xf numFmtId="4" fontId="4" fillId="53" borderId="0" xfId="684" applyNumberFormat="1" applyFont="1" applyFill="1" applyBorder="1" applyAlignment="1" applyProtection="1">
      <alignment horizontal="center" vertical="center"/>
    </xf>
    <xf numFmtId="0" fontId="91" fillId="52" borderId="0" xfId="0" applyFont="1" applyFill="1" applyBorder="1" applyAlignment="1" applyProtection="1">
      <alignment vertical="center" wrapText="1"/>
      <protection locked="0"/>
    </xf>
    <xf numFmtId="0" fontId="91"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6" fillId="53" borderId="0" xfId="264" applyNumberFormat="1" applyFont="1" applyFill="1" applyAlignment="1" applyProtection="1">
      <alignment horizontal="center" vertical="center" wrapText="1"/>
    </xf>
    <xf numFmtId="2" fontId="92"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vertical="center"/>
      <protection locked="0"/>
    </xf>
    <xf numFmtId="0" fontId="92" fillId="52" borderId="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xf>
    <xf numFmtId="0" fontId="95" fillId="57" borderId="9" xfId="0" applyFont="1" applyFill="1" applyBorder="1" applyAlignment="1">
      <alignment horizontal="center" vertical="center" wrapText="1"/>
    </xf>
    <xf numFmtId="0" fontId="95" fillId="48" borderId="0" xfId="0" applyFont="1" applyFill="1" applyAlignment="1">
      <alignment horizontal="center"/>
    </xf>
    <xf numFmtId="0" fontId="0" fillId="62"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9" fillId="52" borderId="0" xfId="0" applyFont="1" applyFill="1" applyAlignment="1" applyProtection="1">
      <alignment horizontal="right" vertical="center"/>
      <protection locked="0"/>
    </xf>
    <xf numFmtId="0" fontId="95" fillId="52" borderId="0" xfId="0" applyNumberFormat="1" applyFont="1" applyFill="1" applyAlignment="1" applyProtection="1">
      <alignment horizontal="left" vertical="center"/>
      <protection locked="0"/>
    </xf>
    <xf numFmtId="0" fontId="38" fillId="0" borderId="0" xfId="492" applyFont="1" applyBorder="1" applyAlignment="1">
      <alignment horizontal="left" vertical="top" wrapText="1"/>
    </xf>
    <xf numFmtId="1" fontId="95" fillId="52" borderId="0" xfId="0" applyNumberFormat="1" applyFont="1" applyFill="1" applyBorder="1" applyAlignment="1" applyProtection="1">
      <alignment horizontal="left" vertical="center" wrapText="1"/>
      <protection locked="0"/>
    </xf>
    <xf numFmtId="49" fontId="93" fillId="52" borderId="0" xfId="0" applyNumberFormat="1" applyFont="1" applyFill="1" applyBorder="1" applyAlignment="1" applyProtection="1">
      <alignment horizontal="center" vertical="center"/>
      <protection locked="0"/>
    </xf>
    <xf numFmtId="49" fontId="93" fillId="52" borderId="0" xfId="0" applyNumberFormat="1" applyFont="1" applyFill="1" applyAlignment="1" applyProtection="1">
      <alignment horizontal="center" vertical="center"/>
      <protection locked="0"/>
    </xf>
    <xf numFmtId="49" fontId="88" fillId="52" borderId="0" xfId="0" applyNumberFormat="1" applyFont="1" applyFill="1" applyAlignment="1" applyProtection="1">
      <alignment horizontal="center" vertical="center"/>
      <protection locked="0"/>
    </xf>
    <xf numFmtId="49" fontId="4" fillId="53" borderId="46" xfId="684" applyNumberFormat="1" applyFont="1" applyFill="1" applyBorder="1" applyAlignment="1" applyProtection="1">
      <alignment horizontal="center" vertical="center"/>
    </xf>
    <xf numFmtId="49" fontId="4" fillId="53" borderId="47" xfId="684" applyNumberFormat="1" applyFont="1" applyFill="1" applyBorder="1" applyAlignment="1" applyProtection="1">
      <alignment horizontal="center" vertical="center"/>
    </xf>
    <xf numFmtId="49" fontId="4" fillId="53" borderId="48" xfId="684" applyNumberFormat="1" applyFont="1" applyFill="1" applyBorder="1" applyAlignment="1" applyProtection="1">
      <alignment horizontal="center" vertical="center"/>
    </xf>
    <xf numFmtId="49" fontId="65" fillId="59" borderId="58" xfId="684" applyNumberFormat="1" applyFont="1" applyFill="1" applyBorder="1" applyAlignment="1" applyProtection="1">
      <alignment horizontal="center" vertical="center" wrapText="1"/>
    </xf>
    <xf numFmtId="49" fontId="4" fillId="53" borderId="0" xfId="684" applyNumberFormat="1" applyFont="1" applyFill="1" applyBorder="1" applyAlignment="1" applyProtection="1">
      <alignment horizontal="center" vertical="center"/>
    </xf>
    <xf numFmtId="0" fontId="29" fillId="48" borderId="32" xfId="0" applyFont="1" applyFill="1" applyBorder="1" applyAlignment="1">
      <alignment horizontal="center" vertical="center"/>
    </xf>
    <xf numFmtId="2" fontId="29" fillId="48" borderId="32"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84" fillId="48" borderId="21" xfId="0" applyFont="1" applyFill="1" applyBorder="1"/>
    <xf numFmtId="0" fontId="84" fillId="48" borderId="0" xfId="0" applyFont="1" applyFill="1" applyBorder="1"/>
    <xf numFmtId="0" fontId="84" fillId="48" borderId="25" xfId="0" applyFont="1" applyFill="1" applyBorder="1"/>
    <xf numFmtId="0" fontId="84" fillId="48" borderId="0" xfId="0" applyNumberFormat="1" applyFont="1" applyFill="1" applyBorder="1" applyAlignment="1">
      <alignment horizontal="justify" vertical="justify" wrapText="1" justifyLastLine="1"/>
    </xf>
    <xf numFmtId="0" fontId="84" fillId="48" borderId="26" xfId="0" applyFont="1" applyFill="1" applyBorder="1"/>
    <xf numFmtId="0" fontId="84" fillId="48" borderId="10" xfId="0" applyFont="1" applyFill="1" applyBorder="1"/>
    <xf numFmtId="0" fontId="84" fillId="48" borderId="27" xfId="0" applyFont="1" applyFill="1" applyBorder="1"/>
    <xf numFmtId="0" fontId="81"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0" fillId="52" borderId="0" xfId="0" applyNumberFormat="1" applyFont="1" applyFill="1" applyAlignment="1" applyProtection="1">
      <alignment horizontal="right" vertical="center"/>
      <protection locked="0"/>
    </xf>
    <xf numFmtId="0" fontId="96" fillId="48" borderId="19" xfId="0" applyNumberFormat="1" applyFont="1" applyFill="1" applyBorder="1" applyAlignment="1" applyProtection="1">
      <alignment horizontal="centerContinuous" vertical="center" wrapText="1"/>
      <protection locked="0"/>
    </xf>
    <xf numFmtId="0" fontId="97" fillId="48" borderId="0" xfId="0" applyNumberFormat="1" applyFont="1" applyFill="1" applyBorder="1" applyAlignment="1" applyProtection="1">
      <alignment horizontal="centerContinuous" vertical="center" wrapText="1"/>
      <protection locked="0"/>
    </xf>
    <xf numFmtId="0" fontId="97" fillId="48" borderId="20" xfId="0" applyNumberFormat="1" applyFont="1" applyFill="1" applyBorder="1" applyAlignment="1" applyProtection="1">
      <alignment horizontal="centerContinuous" vertical="center" wrapText="1"/>
      <protection locked="0"/>
    </xf>
    <xf numFmtId="0" fontId="84" fillId="48" borderId="0" xfId="0" applyFont="1" applyFill="1" applyBorder="1" applyAlignment="1">
      <alignment horizontal="center"/>
    </xf>
    <xf numFmtId="43" fontId="5" fillId="52" borderId="44" xfId="579" applyFont="1" applyFill="1" applyBorder="1" applyAlignment="1" applyProtection="1">
      <alignment horizontal="right" vertical="center" wrapText="1"/>
      <protection locked="0"/>
    </xf>
    <xf numFmtId="10" fontId="5" fillId="52" borderId="44" xfId="529" applyNumberFormat="1" applyFont="1" applyFill="1" applyBorder="1" applyAlignment="1" applyProtection="1">
      <alignment horizontal="right" vertical="center" wrapText="1"/>
      <protection locked="0"/>
    </xf>
    <xf numFmtId="14" fontId="77" fillId="53" borderId="59" xfId="417" applyNumberFormat="1" applyFont="1" applyFill="1" applyBorder="1" applyAlignment="1" applyProtection="1">
      <alignment horizontal="left" indent="1"/>
    </xf>
    <xf numFmtId="0" fontId="84" fillId="53" borderId="59" xfId="417" applyFont="1" applyFill="1" applyBorder="1" applyAlignment="1" applyProtection="1">
      <alignment horizontal="left" indent="1"/>
    </xf>
    <xf numFmtId="191" fontId="75" fillId="48" borderId="0" xfId="496" applyNumberFormat="1" applyFont="1" applyFill="1" applyBorder="1" applyAlignment="1" applyProtection="1">
      <alignment horizontal="left" vertical="center"/>
    </xf>
    <xf numFmtId="176" fontId="71" fillId="48" borderId="0" xfId="496"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right" vertical="center"/>
      <protection locked="0"/>
    </xf>
    <xf numFmtId="0" fontId="5" fillId="48" borderId="0" xfId="493" applyFont="1" applyFill="1" applyBorder="1"/>
    <xf numFmtId="0" fontId="99" fillId="52" borderId="0" xfId="0" applyFont="1" applyFill="1" applyBorder="1" applyAlignment="1" applyProtection="1">
      <alignment horizontal="left"/>
      <protection locked="0"/>
    </xf>
    <xf numFmtId="0" fontId="100" fillId="52" borderId="0" xfId="0" applyFont="1" applyFill="1" applyBorder="1" applyAlignment="1" applyProtection="1">
      <alignment horizontal="left"/>
    </xf>
    <xf numFmtId="0" fontId="10" fillId="48" borderId="0" xfId="493" applyFont="1" applyFill="1" applyBorder="1"/>
    <xf numFmtId="0" fontId="62" fillId="48" borderId="0" xfId="493" applyFont="1" applyFill="1" applyBorder="1"/>
    <xf numFmtId="0" fontId="88" fillId="52" borderId="0" xfId="0" applyNumberFormat="1" applyFont="1" applyFill="1" applyAlignment="1" applyProtection="1">
      <alignment horizontal="center" vertical="center"/>
      <protection locked="0"/>
    </xf>
    <xf numFmtId="0" fontId="4" fillId="53" borderId="0" xfId="684" applyNumberFormat="1" applyFont="1" applyFill="1" applyBorder="1" applyAlignment="1" applyProtection="1">
      <alignment horizontal="center" vertical="center"/>
    </xf>
    <xf numFmtId="1" fontId="14" fillId="60" borderId="78" xfId="264" applyNumberFormat="1" applyFont="1" applyFill="1" applyBorder="1" applyAlignment="1">
      <alignment horizontal="center" vertical="center"/>
    </xf>
    <xf numFmtId="0" fontId="14" fillId="60" borderId="79" xfId="684" applyNumberFormat="1" applyFont="1" applyFill="1" applyBorder="1" applyAlignment="1" applyProtection="1">
      <alignment horizontal="center" vertical="center"/>
    </xf>
    <xf numFmtId="177" fontId="14" fillId="53" borderId="79" xfId="684" applyNumberFormat="1" applyFont="1" applyFill="1" applyBorder="1" applyAlignment="1" applyProtection="1">
      <alignment horizontal="center" vertical="center"/>
    </xf>
    <xf numFmtId="0" fontId="14" fillId="53" borderId="79" xfId="491" applyNumberFormat="1" applyFont="1" applyFill="1" applyBorder="1" applyAlignment="1">
      <alignment vertical="center" wrapText="1"/>
    </xf>
    <xf numFmtId="189" fontId="14" fillId="60" borderId="79" xfId="491" applyNumberFormat="1" applyFont="1" applyFill="1" applyBorder="1" applyAlignment="1">
      <alignment horizontal="center" vertical="center"/>
    </xf>
    <xf numFmtId="4" fontId="6" fillId="53" borderId="79" xfId="298" applyNumberFormat="1" applyFill="1" applyBorder="1" applyAlignment="1">
      <alignment horizontal="center" vertical="center" wrapText="1"/>
    </xf>
    <xf numFmtId="44" fontId="6" fillId="53" borderId="79" xfId="296" applyFont="1" applyFill="1" applyBorder="1" applyAlignment="1">
      <alignment horizontal="center" vertical="center" wrapText="1"/>
    </xf>
    <xf numFmtId="44" fontId="6" fillId="53" borderId="79" xfId="296" applyFont="1" applyFill="1" applyBorder="1" applyAlignment="1" applyProtection="1">
      <alignment horizontal="right" vertical="center"/>
    </xf>
    <xf numFmtId="0" fontId="70" fillId="0" borderId="31" xfId="0" applyFont="1" applyBorder="1" applyAlignment="1">
      <alignment horizontal="center" vertical="center"/>
    </xf>
    <xf numFmtId="0" fontId="72" fillId="0" borderId="75" xfId="0" applyFont="1" applyBorder="1" applyAlignment="1">
      <alignment horizontal="right"/>
    </xf>
    <xf numFmtId="0" fontId="72" fillId="0" borderId="81" xfId="0" applyFont="1" applyBorder="1" applyAlignment="1">
      <alignment horizontal="right"/>
    </xf>
    <xf numFmtId="0" fontId="70" fillId="56" borderId="61" xfId="0" applyFont="1" applyFill="1" applyBorder="1" applyAlignment="1">
      <alignment horizontal="center" wrapText="1"/>
    </xf>
    <xf numFmtId="0" fontId="71" fillId="0" borderId="33" xfId="0" applyFont="1" applyBorder="1" applyAlignment="1">
      <alignment horizontal="center" vertical="justify"/>
    </xf>
    <xf numFmtId="0" fontId="72" fillId="0" borderId="76" xfId="0" applyFont="1" applyBorder="1" applyAlignment="1"/>
    <xf numFmtId="0" fontId="72" fillId="0" borderId="82" xfId="0" applyFont="1" applyBorder="1" applyAlignment="1"/>
    <xf numFmtId="14" fontId="10" fillId="67" borderId="0" xfId="495" applyNumberFormat="1" applyFont="1" applyFill="1" applyBorder="1" applyAlignment="1">
      <alignment horizontal="center"/>
    </xf>
    <xf numFmtId="0" fontId="15" fillId="67" borderId="0" xfId="495" applyFill="1" applyBorder="1" applyAlignment="1">
      <alignment horizontal="center"/>
    </xf>
    <xf numFmtId="0" fontId="15" fillId="67" borderId="0" xfId="495" applyFill="1" applyBorder="1"/>
    <xf numFmtId="0" fontId="9" fillId="68" borderId="0" xfId="0" applyFont="1" applyFill="1" applyBorder="1" applyAlignment="1" applyProtection="1">
      <alignment horizontal="left"/>
      <protection locked="0"/>
    </xf>
    <xf numFmtId="44" fontId="107" fillId="63" borderId="9" xfId="295" applyFont="1" applyFill="1" applyBorder="1" applyAlignment="1" applyProtection="1">
      <alignment vertical="center" wrapText="1"/>
    </xf>
    <xf numFmtId="44" fontId="107" fillId="63" borderId="9" xfId="295" applyFont="1" applyFill="1" applyBorder="1" applyAlignment="1" applyProtection="1">
      <alignment horizontal="right" vertical="center" wrapText="1"/>
      <protection locked="0"/>
    </xf>
    <xf numFmtId="1" fontId="107" fillId="52" borderId="55" xfId="0" applyNumberFormat="1" applyFont="1" applyFill="1" applyBorder="1" applyAlignment="1" applyProtection="1">
      <alignment horizontal="center" vertical="center" wrapText="1"/>
      <protection locked="0"/>
    </xf>
    <xf numFmtId="49" fontId="108" fillId="52" borderId="42" xfId="0" applyNumberFormat="1" applyFont="1" applyFill="1" applyBorder="1" applyAlignment="1" applyProtection="1">
      <alignment horizontal="center" vertical="center" wrapText="1"/>
      <protection locked="0"/>
    </xf>
    <xf numFmtId="0" fontId="107" fillId="52" borderId="42" xfId="0" applyFont="1" applyFill="1" applyBorder="1" applyAlignment="1" applyProtection="1">
      <alignment horizontal="center" vertical="center" wrapText="1"/>
      <protection locked="0"/>
    </xf>
    <xf numFmtId="2" fontId="107" fillId="52" borderId="42" xfId="0" applyNumberFormat="1" applyFont="1" applyFill="1" applyBorder="1" applyAlignment="1" applyProtection="1">
      <alignment horizontal="center" vertical="center" wrapText="1"/>
      <protection locked="0"/>
    </xf>
    <xf numFmtId="10" fontId="107" fillId="52" borderId="43" xfId="0" applyNumberFormat="1" applyFont="1" applyFill="1" applyBorder="1" applyAlignment="1" applyProtection="1">
      <alignment horizontal="center" vertical="center"/>
      <protection locked="0"/>
    </xf>
    <xf numFmtId="1" fontId="109" fillId="63" borderId="9" xfId="0" applyNumberFormat="1" applyFont="1" applyFill="1" applyBorder="1" applyAlignment="1" applyProtection="1">
      <alignment horizontal="center" vertical="center" wrapText="1"/>
      <protection locked="0"/>
    </xf>
    <xf numFmtId="1" fontId="109" fillId="64" borderId="9" xfId="683" applyNumberFormat="1" applyFont="1" applyFill="1" applyBorder="1" applyAlignment="1" applyProtection="1">
      <alignment horizontal="center" vertical="center" wrapText="1"/>
    </xf>
    <xf numFmtId="167" fontId="109" fillId="63" borderId="9" xfId="0" applyNumberFormat="1" applyFont="1" applyFill="1" applyBorder="1" applyAlignment="1" applyProtection="1">
      <alignment horizontal="left" vertical="justify" wrapText="1"/>
    </xf>
    <xf numFmtId="167" fontId="110" fillId="63" borderId="9" xfId="0" applyNumberFormat="1" applyFont="1" applyFill="1" applyBorder="1" applyAlignment="1" applyProtection="1">
      <alignment horizontal="center" vertical="center" wrapText="1"/>
    </xf>
    <xf numFmtId="2" fontId="110" fillId="63" borderId="9" xfId="0" applyNumberFormat="1" applyFont="1" applyFill="1" applyBorder="1" applyAlignment="1" applyProtection="1">
      <alignment horizontal="center" vertical="center" wrapText="1"/>
    </xf>
    <xf numFmtId="2" fontId="110" fillId="63" borderId="9" xfId="0" applyNumberFormat="1" applyFont="1" applyFill="1" applyBorder="1" applyAlignment="1" applyProtection="1">
      <alignment vertical="center" wrapText="1"/>
    </xf>
    <xf numFmtId="2" fontId="110" fillId="63" borderId="9" xfId="0" applyNumberFormat="1" applyFont="1" applyFill="1" applyBorder="1" applyAlignment="1" applyProtection="1">
      <alignment horizontal="right" vertical="center" wrapText="1"/>
    </xf>
    <xf numFmtId="1" fontId="110" fillId="52" borderId="44" xfId="0" applyNumberFormat="1" applyFont="1" applyFill="1" applyBorder="1" applyAlignment="1" applyProtection="1">
      <alignment horizontal="center" vertical="center" wrapText="1"/>
      <protection locked="0"/>
    </xf>
    <xf numFmtId="0" fontId="110" fillId="48" borderId="44" xfId="683" applyNumberFormat="1" applyFont="1" applyFill="1" applyBorder="1" applyAlignment="1" applyProtection="1">
      <alignment horizontal="center" vertical="center" wrapText="1"/>
    </xf>
    <xf numFmtId="2" fontId="110" fillId="52" borderId="44" xfId="0" applyNumberFormat="1" applyFont="1" applyFill="1" applyBorder="1" applyAlignment="1" applyProtection="1">
      <alignment horizontal="left" vertical="justify" wrapText="1"/>
    </xf>
    <xf numFmtId="2" fontId="110" fillId="52" borderId="44" xfId="0" applyNumberFormat="1" applyFont="1" applyFill="1" applyBorder="1" applyAlignment="1" applyProtection="1">
      <alignment horizontal="center" vertical="center" wrapText="1"/>
    </xf>
    <xf numFmtId="4" fontId="110" fillId="52" borderId="44" xfId="0" applyNumberFormat="1" applyFont="1" applyFill="1" applyBorder="1" applyAlignment="1" applyProtection="1">
      <alignment horizontal="center" vertical="center" wrapText="1"/>
    </xf>
    <xf numFmtId="4" fontId="110" fillId="52" borderId="44" xfId="0" applyNumberFormat="1" applyFont="1" applyFill="1" applyBorder="1" applyAlignment="1" applyProtection="1">
      <alignment horizontal="right" vertical="center" wrapText="1"/>
    </xf>
    <xf numFmtId="4" fontId="110" fillId="52" borderId="44" xfId="0" applyNumberFormat="1" applyFont="1" applyFill="1" applyBorder="1" applyAlignment="1" applyProtection="1">
      <alignment horizontal="right" vertical="center" wrapText="1"/>
      <protection locked="0"/>
    </xf>
    <xf numFmtId="0" fontId="89" fillId="52" borderId="0" xfId="0" applyFont="1" applyFill="1" applyAlignment="1" applyProtection="1">
      <alignment horizontal="center" vertical="center"/>
    </xf>
    <xf numFmtId="2" fontId="93" fillId="52" borderId="0" xfId="0" applyNumberFormat="1" applyFont="1" applyFill="1" applyAlignment="1" applyProtection="1">
      <alignment horizontal="center" vertical="center"/>
    </xf>
    <xf numFmtId="2" fontId="89" fillId="52" borderId="0" xfId="0" applyNumberFormat="1" applyFont="1" applyFill="1" applyAlignment="1" applyProtection="1">
      <alignment horizontal="right" vertical="center"/>
    </xf>
    <xf numFmtId="169" fontId="89" fillId="52" borderId="0" xfId="0" applyNumberFormat="1" applyFont="1" applyFill="1" applyAlignment="1" applyProtection="1">
      <alignment horizontal="left" vertical="center"/>
    </xf>
    <xf numFmtId="2" fontId="89" fillId="52" borderId="0" xfId="0" applyNumberFormat="1" applyFont="1" applyFill="1" applyBorder="1" applyAlignment="1" applyProtection="1">
      <alignment horizontal="right" vertical="center"/>
    </xf>
    <xf numFmtId="2" fontId="92" fillId="52" borderId="0" xfId="0" applyNumberFormat="1" applyFont="1" applyFill="1" applyBorder="1" applyAlignment="1" applyProtection="1">
      <alignment vertical="center"/>
    </xf>
    <xf numFmtId="2" fontId="80" fillId="52" borderId="0" xfId="0" applyNumberFormat="1" applyFont="1" applyFill="1" applyAlignment="1" applyProtection="1">
      <alignment horizontal="right" vertical="center"/>
    </xf>
    <xf numFmtId="170" fontId="101" fillId="52" borderId="19" xfId="0" applyNumberFormat="1" applyFont="1" applyFill="1" applyBorder="1" applyAlignment="1" applyProtection="1">
      <alignment horizontal="left" vertical="center" wrapText="1"/>
    </xf>
    <xf numFmtId="2" fontId="89" fillId="52" borderId="19" xfId="0" applyNumberFormat="1" applyFont="1" applyFill="1" applyBorder="1" applyAlignment="1" applyProtection="1">
      <alignment horizontal="right" vertical="center"/>
    </xf>
    <xf numFmtId="196" fontId="89" fillId="52" borderId="20" xfId="0" applyNumberFormat="1" applyFont="1" applyFill="1" applyBorder="1" applyAlignment="1" applyProtection="1">
      <alignment horizontal="left" vertical="center" wrapText="1"/>
    </xf>
    <xf numFmtId="2" fontId="89" fillId="52" borderId="20" xfId="0" applyNumberFormat="1" applyFont="1" applyFill="1" applyBorder="1" applyAlignment="1" applyProtection="1">
      <alignment horizontal="right" vertical="center"/>
    </xf>
    <xf numFmtId="196" fontId="37" fillId="52" borderId="20" xfId="0" applyNumberFormat="1" applyFont="1" applyFill="1" applyBorder="1" applyAlignment="1" applyProtection="1">
      <alignment horizontal="left" vertical="center" wrapText="1"/>
    </xf>
    <xf numFmtId="1" fontId="64" fillId="59" borderId="9" xfId="684" applyNumberFormat="1" applyFont="1" applyFill="1" applyBorder="1" applyAlignment="1" applyProtection="1">
      <alignment horizontal="center" vertical="center" wrapText="1"/>
    </xf>
    <xf numFmtId="190" fontId="75" fillId="48" borderId="0" xfId="496" applyNumberFormat="1" applyFont="1" applyFill="1" applyBorder="1" applyAlignment="1" applyProtection="1">
      <alignment horizontal="left" vertical="center"/>
    </xf>
    <xf numFmtId="176" fontId="71" fillId="48" borderId="20" xfId="496" applyNumberFormat="1" applyFont="1" applyFill="1" applyBorder="1" applyAlignment="1" applyProtection="1">
      <alignment horizontal="left" vertical="center"/>
    </xf>
    <xf numFmtId="4" fontId="4" fillId="53" borderId="20" xfId="491" applyNumberFormat="1" applyFont="1" applyFill="1" applyBorder="1" applyAlignment="1">
      <alignment horizontal="center" vertical="center"/>
    </xf>
    <xf numFmtId="4" fontId="4" fillId="53" borderId="20" xfId="684" applyNumberFormat="1" applyFont="1" applyFill="1" applyBorder="1" applyAlignment="1" applyProtection="1">
      <alignment horizontal="center" vertical="center"/>
    </xf>
    <xf numFmtId="0" fontId="82" fillId="48" borderId="20" xfId="496" applyFont="1" applyFill="1" applyBorder="1" applyAlignment="1" applyProtection="1">
      <alignment horizontal="right" vertical="center"/>
    </xf>
    <xf numFmtId="190" fontId="75" fillId="48" borderId="20" xfId="496" applyNumberFormat="1" applyFont="1" applyFill="1" applyBorder="1" applyAlignment="1" applyProtection="1">
      <alignment horizontal="left" vertical="center"/>
    </xf>
    <xf numFmtId="0" fontId="82" fillId="48" borderId="20" xfId="496" applyFont="1" applyFill="1" applyBorder="1" applyAlignment="1" applyProtection="1">
      <alignment horizontal="center" vertical="center"/>
    </xf>
    <xf numFmtId="0" fontId="14" fillId="53" borderId="79" xfId="491" applyNumberFormat="1" applyFont="1" applyFill="1" applyBorder="1" applyAlignment="1">
      <alignment horizontal="center" vertical="center" wrapText="1"/>
    </xf>
    <xf numFmtId="0" fontId="13" fillId="67" borderId="0" xfId="264" applyFont="1" applyFill="1" applyBorder="1" applyAlignment="1" applyProtection="1">
      <alignment vertical="center" wrapText="1"/>
    </xf>
    <xf numFmtId="0" fontId="64" fillId="68" borderId="0" xfId="0" applyFont="1" applyFill="1" applyAlignment="1" applyProtection="1">
      <alignment horizontal="center" vertical="center" wrapText="1"/>
    </xf>
    <xf numFmtId="168" fontId="64" fillId="52" borderId="0" xfId="0" applyNumberFormat="1" applyFont="1" applyFill="1" applyBorder="1" applyAlignment="1" applyProtection="1">
      <alignment horizontal="center" vertical="center"/>
      <protection locked="0"/>
    </xf>
    <xf numFmtId="0" fontId="13" fillId="53" borderId="0" xfId="417" applyFont="1" applyFill="1" applyBorder="1" applyAlignment="1" applyProtection="1">
      <alignment horizontal="right"/>
    </xf>
    <xf numFmtId="0" fontId="0" fillId="53" borderId="0" xfId="417"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0" fillId="52" borderId="0" xfId="0" applyFont="1" applyFill="1" applyBorder="1" applyAlignment="1" applyProtection="1">
      <alignment horizontal="right"/>
      <protection locked="0"/>
    </xf>
    <xf numFmtId="0" fontId="15" fillId="48" borderId="0" xfId="495" applyFill="1" applyBorder="1" applyAlignment="1">
      <alignment horizontal="center"/>
    </xf>
    <xf numFmtId="0" fontId="70" fillId="0" borderId="83" xfId="0" applyFont="1" applyBorder="1" applyAlignment="1">
      <alignment horizontal="right"/>
    </xf>
    <xf numFmtId="0" fontId="70" fillId="0" borderId="84" xfId="0" applyFont="1" applyBorder="1" applyAlignment="1"/>
    <xf numFmtId="197" fontId="71" fillId="0" borderId="75" xfId="0" applyNumberFormat="1" applyFont="1" applyBorder="1" applyAlignment="1">
      <alignment horizontal="center"/>
    </xf>
    <xf numFmtId="0" fontId="71" fillId="0" borderId="75" xfId="0" applyFont="1" applyBorder="1" applyAlignment="1">
      <alignment horizontal="center"/>
    </xf>
    <xf numFmtId="0" fontId="71" fillId="0" borderId="81" xfId="0" applyFont="1" applyBorder="1" applyAlignment="1">
      <alignment horizontal="center"/>
    </xf>
    <xf numFmtId="197" fontId="71" fillId="0" borderId="50" xfId="0" applyNumberFormat="1" applyFont="1" applyBorder="1" applyAlignment="1">
      <alignment horizontal="center"/>
    </xf>
    <xf numFmtId="0" fontId="71" fillId="0" borderId="50" xfId="0" applyFont="1" applyBorder="1" applyAlignment="1">
      <alignment horizontal="center"/>
    </xf>
    <xf numFmtId="0" fontId="71" fillId="0" borderId="85" xfId="0" applyFont="1" applyBorder="1" applyAlignment="1">
      <alignment horizontal="center"/>
    </xf>
    <xf numFmtId="197" fontId="71" fillId="0" borderId="9" xfId="0" applyNumberFormat="1" applyFont="1" applyBorder="1" applyAlignment="1">
      <alignment horizontal="center"/>
    </xf>
    <xf numFmtId="0" fontId="71" fillId="0" borderId="9" xfId="0" applyFont="1" applyBorder="1" applyAlignment="1">
      <alignment horizontal="center"/>
    </xf>
    <xf numFmtId="0" fontId="71" fillId="0" borderId="30" xfId="0" applyFont="1" applyBorder="1" applyAlignment="1">
      <alignment horizontal="center"/>
    </xf>
    <xf numFmtId="0" fontId="110" fillId="67" borderId="44" xfId="683" applyNumberFormat="1" applyFont="1" applyFill="1" applyBorder="1" applyAlignment="1" applyProtection="1">
      <alignment horizontal="center" vertical="center" wrapText="1"/>
    </xf>
    <xf numFmtId="0" fontId="70" fillId="67" borderId="0" xfId="0" applyFont="1" applyFill="1" applyBorder="1" applyAlignment="1">
      <alignment horizontal="center"/>
    </xf>
    <xf numFmtId="0" fontId="100" fillId="52" borderId="0" xfId="0" applyFont="1" applyFill="1" applyBorder="1" applyAlignment="1" applyProtection="1">
      <alignment horizontal="center"/>
    </xf>
    <xf numFmtId="4" fontId="27" fillId="58" borderId="41" xfId="264" applyNumberFormat="1" applyFont="1" applyFill="1" applyBorder="1" applyAlignment="1">
      <alignment horizontal="center" vertical="center" wrapText="1"/>
    </xf>
    <xf numFmtId="0" fontId="23" fillId="65" borderId="88" xfId="683" applyNumberFormat="1" applyFont="1" applyFill="1" applyBorder="1" applyAlignment="1" applyProtection="1">
      <alignment horizontal="center" vertical="center"/>
    </xf>
    <xf numFmtId="0" fontId="19" fillId="65" borderId="88" xfId="491" applyFont="1" applyFill="1" applyBorder="1" applyAlignment="1">
      <alignment horizontal="left" vertical="center" wrapText="1"/>
    </xf>
    <xf numFmtId="0" fontId="23" fillId="65" borderId="88" xfId="491" applyFont="1" applyFill="1" applyBorder="1" applyAlignment="1">
      <alignment horizontal="left" vertical="center" wrapText="1"/>
    </xf>
    <xf numFmtId="0" fontId="23" fillId="0" borderId="88" xfId="683" applyNumberFormat="1" applyFont="1" applyFill="1" applyBorder="1" applyAlignment="1" applyProtection="1">
      <alignment horizontal="center" vertical="center"/>
    </xf>
    <xf numFmtId="0" fontId="23" fillId="53" borderId="88" xfId="491" applyFont="1" applyFill="1" applyBorder="1" applyAlignment="1">
      <alignment horizontal="left" vertical="center" wrapText="1"/>
    </xf>
    <xf numFmtId="0" fontId="23" fillId="53" borderId="88" xfId="491"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13" fillId="67" borderId="21" xfId="0" applyFont="1" applyFill="1" applyBorder="1" applyAlignment="1">
      <alignment horizontal="left"/>
    </xf>
    <xf numFmtId="0" fontId="64" fillId="52" borderId="0" xfId="0" applyFont="1" applyFill="1" applyAlignment="1" applyProtection="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4" fillId="60" borderId="80" xfId="684" applyNumberFormat="1" applyFont="1" applyFill="1" applyBorder="1" applyAlignment="1" applyProtection="1">
      <alignment horizontal="center" vertical="center" wrapText="1"/>
    </xf>
    <xf numFmtId="0" fontId="0" fillId="0" borderId="0" xfId="0" applyAlignment="1">
      <alignment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5" fillId="48" borderId="0" xfId="493" applyFont="1" applyFill="1" applyBorder="1" applyAlignment="1">
      <alignment horizontal="center"/>
    </xf>
    <xf numFmtId="0" fontId="5" fillId="52" borderId="22" xfId="925" applyFill="1" applyBorder="1" applyAlignment="1" applyProtection="1">
      <protection locked="0"/>
    </xf>
    <xf numFmtId="0" fontId="5" fillId="52" borderId="23" xfId="925" applyFill="1" applyBorder="1" applyProtection="1">
      <protection locked="0"/>
    </xf>
    <xf numFmtId="0" fontId="3" fillId="52" borderId="23" xfId="925" applyFont="1" applyFill="1" applyBorder="1" applyAlignment="1" applyProtection="1">
      <alignment horizontal="center"/>
      <protection locked="0"/>
    </xf>
    <xf numFmtId="0" fontId="5" fillId="52" borderId="24" xfId="925" applyFill="1" applyBorder="1" applyProtection="1">
      <protection locked="0"/>
    </xf>
    <xf numFmtId="0" fontId="13" fillId="53" borderId="0" xfId="496" applyFill="1" applyAlignment="1" applyProtection="1">
      <alignment vertical="center"/>
      <protection locked="0"/>
    </xf>
    <xf numFmtId="0" fontId="13" fillId="48" borderId="0" xfId="496" applyFill="1" applyProtection="1">
      <protection locked="0"/>
    </xf>
    <xf numFmtId="0" fontId="5" fillId="52" borderId="21" xfId="925" applyFill="1" applyBorder="1" applyAlignment="1" applyProtection="1">
      <protection locked="0"/>
    </xf>
    <xf numFmtId="0" fontId="3" fillId="52" borderId="0" xfId="925" applyFont="1" applyFill="1" applyBorder="1" applyAlignment="1" applyProtection="1">
      <alignment horizontal="left"/>
      <protection locked="0"/>
    </xf>
    <xf numFmtId="0" fontId="3" fillId="52" borderId="0" xfId="925" applyFont="1" applyFill="1" applyBorder="1" applyAlignment="1" applyProtection="1">
      <alignment horizontal="center"/>
      <protection locked="0"/>
    </xf>
    <xf numFmtId="0" fontId="5" fillId="52" borderId="25" xfId="925" applyFill="1" applyBorder="1" applyProtection="1">
      <protection locked="0"/>
    </xf>
    <xf numFmtId="0" fontId="13" fillId="53" borderId="0" xfId="496" applyFill="1" applyProtection="1">
      <protection locked="0"/>
    </xf>
    <xf numFmtId="0" fontId="5" fillId="52" borderId="0" xfId="925" applyFill="1" applyBorder="1" applyProtection="1">
      <protection locked="0"/>
    </xf>
    <xf numFmtId="0" fontId="3" fillId="52" borderId="0" xfId="925" applyFont="1" applyFill="1" applyBorder="1" applyAlignment="1" applyProtection="1">
      <alignment horizontal="center" vertical="center"/>
      <protection locked="0"/>
    </xf>
    <xf numFmtId="0" fontId="3" fillId="52" borderId="25" xfId="925" applyFont="1" applyFill="1" applyBorder="1" applyAlignment="1" applyProtection="1">
      <alignment horizontal="center" vertical="center"/>
      <protection locked="0"/>
    </xf>
    <xf numFmtId="0" fontId="5" fillId="52" borderId="21" xfId="925" applyFill="1" applyBorder="1" applyAlignment="1" applyProtection="1">
      <alignment vertical="center"/>
      <protection locked="0"/>
    </xf>
    <xf numFmtId="0" fontId="3" fillId="52" borderId="0" xfId="925" applyFont="1" applyFill="1" applyBorder="1" applyAlignment="1" applyProtection="1">
      <alignment horizontal="left" vertical="center"/>
      <protection locked="0"/>
    </xf>
    <xf numFmtId="0" fontId="7" fillId="52" borderId="0" xfId="925" applyFont="1" applyFill="1" applyBorder="1" applyAlignment="1" applyProtection="1">
      <alignment horizontal="center" vertical="center"/>
      <protection locked="0"/>
    </xf>
    <xf numFmtId="0" fontId="7" fillId="52" borderId="0" xfId="925" applyFont="1" applyFill="1" applyBorder="1" applyAlignment="1" applyProtection="1">
      <alignment horizontal="left" vertical="center"/>
      <protection locked="0"/>
    </xf>
    <xf numFmtId="0" fontId="5" fillId="52" borderId="0" xfId="925" applyFill="1" applyBorder="1" applyAlignment="1" applyProtection="1">
      <alignment vertical="center"/>
      <protection locked="0"/>
    </xf>
    <xf numFmtId="0" fontId="13" fillId="48" borderId="60" xfId="496" applyFill="1" applyBorder="1" applyProtection="1">
      <protection hidden="1"/>
    </xf>
    <xf numFmtId="0" fontId="13" fillId="48" borderId="0" xfId="496" applyFill="1" applyBorder="1" applyProtection="1">
      <protection hidden="1"/>
    </xf>
    <xf numFmtId="0" fontId="13" fillId="48" borderId="0" xfId="496" applyFill="1" applyProtection="1">
      <protection hidden="1"/>
    </xf>
    <xf numFmtId="0" fontId="29" fillId="52" borderId="0" xfId="0" applyFont="1" applyFill="1" applyBorder="1" applyAlignment="1" applyProtection="1">
      <protection locked="0"/>
    </xf>
    <xf numFmtId="0" fontId="110" fillId="48" borderId="0" xfId="496" applyFont="1" applyFill="1" applyBorder="1" applyAlignment="1" applyProtection="1">
      <alignment horizontal="right"/>
      <protection hidden="1"/>
    </xf>
    <xf numFmtId="0" fontId="5" fillId="48" borderId="21" xfId="496" applyFont="1" applyFill="1" applyBorder="1" applyProtection="1">
      <protection hidden="1"/>
    </xf>
    <xf numFmtId="0" fontId="13" fillId="48" borderId="0" xfId="496" applyFont="1" applyFill="1" applyBorder="1" applyProtection="1">
      <protection hidden="1"/>
    </xf>
    <xf numFmtId="0" fontId="13" fillId="52" borderId="21" xfId="0" applyFont="1" applyFill="1" applyBorder="1" applyAlignment="1" applyProtection="1">
      <protection locked="0"/>
    </xf>
    <xf numFmtId="0" fontId="13" fillId="52" borderId="0" xfId="0" applyFont="1" applyFill="1" applyBorder="1" applyProtection="1">
      <protection locked="0"/>
    </xf>
    <xf numFmtId="49" fontId="13" fillId="52" borderId="0" xfId="0" applyNumberFormat="1" applyFont="1" applyFill="1" applyBorder="1" applyAlignment="1" applyProtection="1">
      <alignment horizontal="left"/>
      <protection locked="0"/>
    </xf>
    <xf numFmtId="0" fontId="13" fillId="52" borderId="0" xfId="0" applyFont="1" applyFill="1" applyBorder="1" applyAlignment="1" applyProtection="1">
      <alignment horizontal="right"/>
      <protection locked="0"/>
    </xf>
    <xf numFmtId="0" fontId="0" fillId="48" borderId="89" xfId="0" applyFill="1" applyBorder="1"/>
    <xf numFmtId="0" fontId="29" fillId="48" borderId="92" xfId="0" applyFont="1" applyFill="1" applyBorder="1" applyAlignment="1">
      <alignment horizontal="center"/>
    </xf>
    <xf numFmtId="0" fontId="9" fillId="48" borderId="60" xfId="496" applyFont="1" applyFill="1" applyBorder="1" applyAlignment="1" applyProtection="1">
      <protection hidden="1"/>
    </xf>
    <xf numFmtId="0" fontId="9" fillId="48" borderId="60" xfId="496" applyFont="1" applyFill="1" applyBorder="1" applyProtection="1">
      <protection hidden="1"/>
    </xf>
    <xf numFmtId="0" fontId="9" fillId="48" borderId="21" xfId="496" applyFont="1" applyFill="1" applyBorder="1" applyAlignment="1" applyProtection="1">
      <alignment horizontal="right"/>
      <protection hidden="1"/>
    </xf>
    <xf numFmtId="0" fontId="9" fillId="48" borderId="0" xfId="496" applyFont="1" applyFill="1" applyBorder="1" applyAlignment="1" applyProtection="1">
      <alignment horizontal="right"/>
      <protection hidden="1"/>
    </xf>
    <xf numFmtId="0" fontId="9" fillId="48" borderId="0" xfId="496" applyFont="1" applyFill="1" applyBorder="1" applyAlignment="1" applyProtection="1">
      <alignment horizontal="left"/>
      <protection hidden="1"/>
    </xf>
    <xf numFmtId="0" fontId="9" fillId="48" borderId="0" xfId="496" applyFont="1" applyFill="1" applyBorder="1" applyAlignment="1" applyProtection="1">
      <protection hidden="1"/>
    </xf>
    <xf numFmtId="0" fontId="9" fillId="48" borderId="0" xfId="496" applyFont="1" applyFill="1" applyBorder="1" applyProtection="1">
      <protection hidden="1"/>
    </xf>
    <xf numFmtId="0" fontId="9" fillId="48" borderId="25" xfId="496" applyFont="1" applyFill="1" applyBorder="1" applyProtection="1">
      <protection hidden="1"/>
    </xf>
    <xf numFmtId="0" fontId="9" fillId="48" borderId="21" xfId="496" applyFont="1" applyFill="1" applyBorder="1" applyProtection="1">
      <protection hidden="1"/>
    </xf>
    <xf numFmtId="0" fontId="13" fillId="48" borderId="21" xfId="496" applyFill="1" applyBorder="1" applyProtection="1">
      <protection hidden="1"/>
    </xf>
    <xf numFmtId="0" fontId="13" fillId="48" borderId="25" xfId="496" applyFill="1" applyBorder="1" applyProtection="1">
      <protection hidden="1"/>
    </xf>
    <xf numFmtId="0" fontId="5" fillId="52" borderId="26" xfId="925" applyFill="1" applyBorder="1" applyAlignment="1" applyProtection="1">
      <protection locked="0"/>
    </xf>
    <xf numFmtId="0" fontId="5" fillId="52" borderId="10" xfId="925" applyFont="1" applyFill="1" applyBorder="1" applyAlignment="1" applyProtection="1">
      <alignment horizontal="center"/>
      <protection locked="0"/>
    </xf>
    <xf numFmtId="0" fontId="5" fillId="52" borderId="10" xfId="925" applyFill="1" applyBorder="1" applyAlignment="1" applyProtection="1">
      <protection locked="0"/>
    </xf>
    <xf numFmtId="0" fontId="5" fillId="52" borderId="27" xfId="925" applyFill="1" applyBorder="1" applyProtection="1">
      <protection locked="0"/>
    </xf>
    <xf numFmtId="0" fontId="5" fillId="48" borderId="0" xfId="493" applyFill="1" applyBorder="1"/>
    <xf numFmtId="0" fontId="100" fillId="52" borderId="0" xfId="0" applyFont="1" applyFill="1" applyBorder="1" applyAlignment="1" applyProtection="1">
      <alignment horizontal="left"/>
      <protection locked="0"/>
    </xf>
    <xf numFmtId="0" fontId="5" fillId="0" borderId="0" xfId="493"/>
    <xf numFmtId="164" fontId="5" fillId="64" borderId="32" xfId="373" applyFont="1" applyFill="1" applyBorder="1" applyAlignment="1">
      <alignment horizontal="center"/>
    </xf>
    <xf numFmtId="0" fontId="5" fillId="0" borderId="0" xfId="493" applyFont="1"/>
    <xf numFmtId="0" fontId="5" fillId="0" borderId="0" xfId="493" applyAlignment="1">
      <alignment vertical="center"/>
    </xf>
    <xf numFmtId="0" fontId="5" fillId="0" borderId="0" xfId="493" applyFont="1" applyAlignment="1">
      <alignment vertical="center"/>
    </xf>
    <xf numFmtId="0" fontId="5" fillId="0" borderId="32" xfId="493" applyFont="1" applyBorder="1" applyAlignment="1">
      <alignment horizontal="center" vertical="center"/>
    </xf>
    <xf numFmtId="0" fontId="5" fillId="54" borderId="32" xfId="493" applyFont="1" applyFill="1" applyBorder="1"/>
    <xf numFmtId="164" fontId="5" fillId="54" borderId="32" xfId="493" applyNumberFormat="1" applyFont="1" applyFill="1" applyBorder="1" applyAlignment="1">
      <alignment horizontal="center"/>
    </xf>
    <xf numFmtId="10" fontId="5" fillId="64" borderId="32" xfId="493" applyNumberFormat="1" applyFont="1" applyFill="1" applyBorder="1" applyAlignment="1">
      <alignment horizontal="center"/>
    </xf>
    <xf numFmtId="10" fontId="5" fillId="0" borderId="32" xfId="563" applyNumberFormat="1" applyFont="1" applyBorder="1" applyAlignment="1">
      <alignment horizontal="center"/>
    </xf>
    <xf numFmtId="10" fontId="5" fillId="64" borderId="32" xfId="563" applyNumberFormat="1" applyFont="1" applyFill="1" applyBorder="1" applyAlignment="1">
      <alignment horizontal="center"/>
    </xf>
    <xf numFmtId="0" fontId="5" fillId="54" borderId="32" xfId="493" applyFont="1" applyFill="1" applyBorder="1" applyAlignment="1">
      <alignment horizontal="left"/>
    </xf>
    <xf numFmtId="164" fontId="5" fillId="54" borderId="32" xfId="373" applyFont="1" applyFill="1" applyBorder="1" applyAlignment="1">
      <alignment horizontal="center"/>
    </xf>
    <xf numFmtId="10" fontId="5" fillId="0" borderId="32" xfId="563" applyNumberFormat="1" applyFont="1" applyFill="1" applyBorder="1" applyAlignment="1">
      <alignment horizontal="center"/>
    </xf>
    <xf numFmtId="0" fontId="5" fillId="48" borderId="21" xfId="493" applyFont="1" applyFill="1" applyBorder="1" applyAlignment="1">
      <alignment horizontal="center"/>
    </xf>
    <xf numFmtId="10" fontId="5" fillId="48" borderId="0" xfId="493" applyNumberFormat="1" applyFont="1" applyFill="1" applyBorder="1"/>
    <xf numFmtId="10" fontId="5" fillId="48" borderId="25" xfId="493" applyNumberFormat="1" applyFont="1" applyFill="1" applyBorder="1"/>
    <xf numFmtId="0" fontId="5" fillId="0" borderId="32" xfId="493" applyFont="1" applyBorder="1" applyAlignment="1">
      <alignment horizontal="left" indent="5"/>
    </xf>
    <xf numFmtId="0" fontId="5" fillId="48" borderId="25" xfId="493" applyFont="1" applyFill="1" applyBorder="1"/>
    <xf numFmtId="10" fontId="5" fillId="64" borderId="40" xfId="563" applyNumberFormat="1" applyFont="1" applyFill="1" applyBorder="1" applyAlignment="1">
      <alignment horizontal="center"/>
    </xf>
    <xf numFmtId="0" fontId="5" fillId="0" borderId="32" xfId="493" applyFont="1" applyBorder="1" applyAlignment="1">
      <alignment horizontal="center"/>
    </xf>
    <xf numFmtId="164" fontId="5" fillId="0" borderId="32" xfId="493" applyNumberFormat="1" applyFont="1" applyBorder="1" applyAlignment="1">
      <alignment horizontal="center"/>
    </xf>
    <xf numFmtId="0" fontId="5" fillId="0" borderId="32" xfId="493" applyFont="1" applyBorder="1"/>
    <xf numFmtId="10" fontId="5" fillId="64" borderId="32" xfId="563" applyNumberFormat="1" applyFont="1" applyFill="1" applyBorder="1"/>
    <xf numFmtId="0" fontId="5" fillId="48" borderId="0" xfId="493" applyFont="1" applyFill="1"/>
    <xf numFmtId="0" fontId="5" fillId="48" borderId="0" xfId="493" applyFont="1" applyFill="1" applyAlignment="1">
      <alignment horizontal="center"/>
    </xf>
    <xf numFmtId="0" fontId="5" fillId="48" borderId="0" xfId="926" applyFill="1" applyBorder="1"/>
    <xf numFmtId="0" fontId="5" fillId="0" borderId="0" xfId="926"/>
    <xf numFmtId="0" fontId="5" fillId="48" borderId="0" xfId="926" applyFill="1"/>
    <xf numFmtId="0" fontId="5" fillId="48" borderId="0" xfId="926" applyFill="1" applyAlignment="1">
      <alignment horizontal="center"/>
    </xf>
    <xf numFmtId="0" fontId="5" fillId="48" borderId="22" xfId="926" applyFill="1" applyBorder="1"/>
    <xf numFmtId="0" fontId="5" fillId="48" borderId="23" xfId="926" applyFill="1" applyBorder="1"/>
    <xf numFmtId="0" fontId="5" fillId="48" borderId="24" xfId="493" applyFont="1" applyFill="1" applyBorder="1"/>
    <xf numFmtId="0" fontId="5" fillId="48" borderId="21" xfId="926" applyFill="1" applyBorder="1"/>
    <xf numFmtId="0" fontId="5" fillId="48" borderId="26" xfId="926" applyFill="1" applyBorder="1"/>
    <xf numFmtId="0" fontId="5" fillId="48" borderId="10" xfId="926" applyFill="1" applyBorder="1"/>
    <xf numFmtId="0" fontId="5" fillId="48" borderId="27" xfId="493" applyFont="1" applyFill="1" applyBorder="1"/>
    <xf numFmtId="0" fontId="5" fillId="48" borderId="0" xfId="927" applyFont="1" applyFill="1" applyBorder="1"/>
    <xf numFmtId="0" fontId="5" fillId="48" borderId="0" xfId="927" applyFill="1" applyBorder="1"/>
    <xf numFmtId="0" fontId="5" fillId="67" borderId="0" xfId="493" applyFill="1"/>
    <xf numFmtId="0" fontId="5" fillId="0" borderId="0" xfId="493" applyAlignment="1">
      <alignment horizontal="center"/>
    </xf>
    <xf numFmtId="0" fontId="9" fillId="53" borderId="97" xfId="417" applyFont="1" applyFill="1" applyBorder="1" applyAlignment="1" applyProtection="1"/>
    <xf numFmtId="0" fontId="83" fillId="53" borderId="98" xfId="264" applyFont="1" applyFill="1" applyBorder="1" applyAlignment="1" applyProtection="1"/>
    <xf numFmtId="0" fontId="77" fillId="53" borderId="98" xfId="417" applyFont="1" applyFill="1" applyBorder="1" applyAlignment="1" applyProtection="1">
      <alignment horizontal="center"/>
    </xf>
    <xf numFmtId="10" fontId="86" fillId="53" borderId="0" xfId="417" applyNumberFormat="1" applyFont="1" applyFill="1" applyBorder="1" applyAlignment="1" applyProtection="1">
      <alignment horizontal="left" indent="1"/>
    </xf>
    <xf numFmtId="0" fontId="84" fillId="53" borderId="0" xfId="417" applyFont="1" applyFill="1" applyBorder="1" applyAlignment="1" applyProtection="1">
      <alignment horizontal="right"/>
    </xf>
    <xf numFmtId="10" fontId="86" fillId="53" borderId="59" xfId="417" applyNumberFormat="1" applyFont="1" applyFill="1" applyBorder="1" applyAlignment="1" applyProtection="1">
      <alignment horizontal="left" indent="1"/>
    </xf>
    <xf numFmtId="0" fontId="86" fillId="53" borderId="50" xfId="417" applyFont="1" applyFill="1" applyBorder="1" applyAlignment="1" applyProtection="1">
      <alignment horizontal="center" vertical="center" wrapText="1"/>
    </xf>
    <xf numFmtId="0" fontId="86" fillId="53" borderId="51" xfId="417" applyFont="1" applyFill="1" applyBorder="1" applyAlignment="1" applyProtection="1">
      <alignment horizontal="center" vertical="center" wrapText="1"/>
    </xf>
    <xf numFmtId="0" fontId="86" fillId="53" borderId="43" xfId="417" applyFont="1" applyFill="1" applyBorder="1" applyAlignment="1" applyProtection="1">
      <alignment horizontal="center" vertical="center" wrapText="1"/>
    </xf>
    <xf numFmtId="0" fontId="84" fillId="60" borderId="103" xfId="264" applyFont="1" applyFill="1" applyBorder="1" applyAlignment="1" applyProtection="1">
      <alignment horizontal="center" vertical="center"/>
    </xf>
    <xf numFmtId="0" fontId="77" fillId="53" borderId="104" xfId="264" applyFont="1" applyFill="1" applyBorder="1" applyAlignment="1" applyProtection="1">
      <alignment horizontal="left" vertical="center" indent="2"/>
    </xf>
    <xf numFmtId="0" fontId="77" fillId="53" borderId="105" xfId="264" applyFont="1" applyFill="1" applyBorder="1" applyAlignment="1" applyProtection="1">
      <alignment vertical="center"/>
    </xf>
    <xf numFmtId="193" fontId="86" fillId="53" borderId="107" xfId="301" applyNumberFormat="1" applyFont="1" applyFill="1" applyBorder="1" applyAlignment="1" applyProtection="1">
      <alignment vertical="center"/>
    </xf>
    <xf numFmtId="195" fontId="77" fillId="48" borderId="108" xfId="264" applyNumberFormat="1" applyFont="1" applyFill="1" applyBorder="1" applyAlignment="1" applyProtection="1">
      <alignment vertical="center"/>
    </xf>
    <xf numFmtId="0" fontId="77" fillId="53" borderId="41" xfId="264" applyFont="1" applyFill="1" applyBorder="1" applyAlignment="1" applyProtection="1">
      <alignment horizontal="left" vertical="center" indent="2"/>
    </xf>
    <xf numFmtId="193" fontId="86" fillId="53" borderId="41" xfId="301" applyNumberFormat="1" applyFont="1" applyFill="1" applyBorder="1" applyAlignment="1" applyProtection="1">
      <alignment vertical="center"/>
    </xf>
    <xf numFmtId="193" fontId="86" fillId="53" borderId="60" xfId="301" applyNumberFormat="1" applyFont="1" applyFill="1" applyBorder="1" applyAlignment="1" applyProtection="1">
      <alignment vertical="center"/>
    </xf>
    <xf numFmtId="193" fontId="86" fillId="53" borderId="61" xfId="301" applyNumberFormat="1" applyFont="1" applyFill="1" applyBorder="1" applyAlignment="1" applyProtection="1">
      <alignment vertical="center"/>
    </xf>
    <xf numFmtId="193" fontId="94" fillId="53" borderId="60" xfId="301" applyNumberFormat="1" applyFont="1" applyFill="1" applyBorder="1" applyAlignment="1" applyProtection="1">
      <alignment vertical="center"/>
    </xf>
    <xf numFmtId="195" fontId="77" fillId="48" borderId="61" xfId="264" applyNumberFormat="1" applyFont="1" applyFill="1" applyBorder="1" applyAlignment="1" applyProtection="1">
      <alignment vertical="center"/>
    </xf>
    <xf numFmtId="0" fontId="83" fillId="60" borderId="109" xfId="417" applyNumberFormat="1" applyFont="1" applyFill="1" applyBorder="1" applyAlignment="1" applyProtection="1">
      <alignment horizontal="center" vertical="center"/>
    </xf>
    <xf numFmtId="0" fontId="77" fillId="53" borderId="112" xfId="264" applyFont="1" applyFill="1" applyBorder="1" applyAlignment="1" applyProtection="1">
      <alignment horizontal="left" vertical="center" indent="2"/>
    </xf>
    <xf numFmtId="0" fontId="77" fillId="53" borderId="113" xfId="264" applyFont="1" applyFill="1" applyBorder="1" applyAlignment="1" applyProtection="1">
      <alignment vertical="center"/>
    </xf>
    <xf numFmtId="193" fontId="86" fillId="53" borderId="115" xfId="301" applyNumberFormat="1" applyFont="1" applyFill="1" applyBorder="1" applyAlignment="1" applyProtection="1">
      <alignment vertical="center"/>
    </xf>
    <xf numFmtId="195" fontId="77" fillId="0" borderId="96" xfId="264" applyNumberFormat="1" applyFont="1" applyFill="1" applyBorder="1" applyAlignment="1" applyProtection="1">
      <alignment vertical="center"/>
    </xf>
    <xf numFmtId="193" fontId="86" fillId="65" borderId="115" xfId="301" applyNumberFormat="1" applyFont="1" applyFill="1" applyBorder="1" applyAlignment="1" applyProtection="1">
      <alignment vertical="center"/>
    </xf>
    <xf numFmtId="195" fontId="77" fillId="53" borderId="96" xfId="264" applyNumberFormat="1" applyFont="1" applyFill="1" applyBorder="1" applyAlignment="1" applyProtection="1">
      <alignment vertical="center"/>
    </xf>
    <xf numFmtId="10" fontId="86" fillId="61" borderId="115" xfId="301" applyNumberFormat="1" applyFont="1" applyFill="1" applyBorder="1" applyAlignment="1" applyProtection="1">
      <alignment horizontal="center" vertical="center"/>
    </xf>
    <xf numFmtId="193" fontId="86" fillId="0" borderId="115" xfId="301" applyNumberFormat="1" applyFont="1" applyFill="1" applyBorder="1" applyAlignment="1" applyProtection="1">
      <alignment horizontal="center" vertical="center"/>
    </xf>
    <xf numFmtId="193" fontId="86" fillId="0" borderId="96" xfId="301" applyNumberFormat="1" applyFont="1" applyFill="1" applyBorder="1" applyAlignment="1" applyProtection="1">
      <alignment horizontal="center" vertical="center"/>
    </xf>
    <xf numFmtId="0" fontId="86" fillId="48" borderId="118" xfId="417" applyFont="1" applyFill="1" applyBorder="1" applyAlignment="1" applyProtection="1">
      <alignment horizontal="center"/>
    </xf>
    <xf numFmtId="171" fontId="77" fillId="53" borderId="116" xfId="516" applyNumberFormat="1" applyFont="1" applyFill="1" applyBorder="1" applyAlignment="1" applyProtection="1">
      <alignment horizontal="left" vertical="center" indent="1"/>
    </xf>
    <xf numFmtId="171" fontId="8" fillId="53" borderId="117" xfId="516" applyNumberFormat="1" applyFont="1" applyFill="1" applyBorder="1" applyAlignment="1" applyProtection="1">
      <alignment horizontal="centerContinuous" vertical="center"/>
    </xf>
    <xf numFmtId="4" fontId="86" fillId="53" borderId="119" xfId="264" applyNumberFormat="1" applyFont="1" applyFill="1" applyBorder="1" applyAlignment="1" applyProtection="1">
      <alignment vertical="center"/>
    </xf>
    <xf numFmtId="0" fontId="13" fillId="48" borderId="0" xfId="496" applyFont="1" applyFill="1" applyBorder="1" applyAlignment="1" applyProtection="1">
      <alignment vertical="center"/>
    </xf>
    <xf numFmtId="10" fontId="82" fillId="48" borderId="23" xfId="496" applyNumberFormat="1" applyFont="1" applyFill="1" applyBorder="1" applyAlignment="1" applyProtection="1">
      <alignment horizontal="right"/>
    </xf>
    <xf numFmtId="10" fontId="82" fillId="48" borderId="23" xfId="496" applyNumberFormat="1" applyFont="1" applyFill="1" applyBorder="1" applyAlignment="1" applyProtection="1">
      <alignment horizontal="left"/>
    </xf>
    <xf numFmtId="10" fontId="114" fillId="48" borderId="23" xfId="496" applyNumberFormat="1" applyFont="1" applyFill="1" applyBorder="1" applyAlignment="1" applyProtection="1">
      <alignment horizontal="right"/>
    </xf>
    <xf numFmtId="0" fontId="114" fillId="48" borderId="24" xfId="496" applyFont="1" applyFill="1" applyBorder="1" applyProtection="1"/>
    <xf numFmtId="0" fontId="13" fillId="48" borderId="0" xfId="496" applyFont="1" applyFill="1" applyBorder="1" applyProtection="1"/>
    <xf numFmtId="10" fontId="13" fillId="48" borderId="0" xfId="496" applyNumberFormat="1" applyFont="1" applyFill="1" applyProtection="1"/>
    <xf numFmtId="0" fontId="114" fillId="48" borderId="0" xfId="496" applyFont="1" applyFill="1" applyBorder="1" applyAlignment="1" applyProtection="1">
      <alignment horizontal="left" vertical="center"/>
    </xf>
    <xf numFmtId="0" fontId="114" fillId="48" borderId="0" xfId="496" applyFont="1" applyFill="1" applyBorder="1" applyAlignment="1" applyProtection="1">
      <alignment horizontal="right" vertical="center"/>
    </xf>
    <xf numFmtId="176" fontId="71" fillId="48" borderId="0" xfId="496" applyNumberFormat="1" applyFont="1" applyFill="1" applyAlignment="1" applyProtection="1">
      <alignment horizontal="left" vertical="center"/>
    </xf>
    <xf numFmtId="198" fontId="13" fillId="48" borderId="21" xfId="496" applyNumberFormat="1" applyFont="1" applyFill="1" applyBorder="1" applyAlignment="1" applyProtection="1">
      <alignment horizontal="center" vertical="top"/>
    </xf>
    <xf numFmtId="2" fontId="80" fillId="52" borderId="0" xfId="0" applyNumberFormat="1" applyFont="1" applyFill="1" applyBorder="1" applyAlignment="1" applyProtection="1">
      <alignment horizontal="left" vertical="center"/>
    </xf>
    <xf numFmtId="198" fontId="114" fillId="48" borderId="21" xfId="496" quotePrefix="1" applyNumberFormat="1" applyFont="1" applyFill="1" applyBorder="1" applyAlignment="1" applyProtection="1">
      <alignment horizontal="center" vertical="top"/>
    </xf>
    <xf numFmtId="176" fontId="13" fillId="48" borderId="0" xfId="496" applyNumberFormat="1" applyFont="1" applyFill="1" applyProtection="1"/>
    <xf numFmtId="199" fontId="71" fillId="48" borderId="0" xfId="496" applyNumberFormat="1" applyFont="1" applyFill="1" applyAlignment="1" applyProtection="1">
      <alignment horizontal="left" vertical="center"/>
    </xf>
    <xf numFmtId="0" fontId="82" fillId="48" borderId="0" xfId="496" applyFont="1" applyFill="1" applyBorder="1" applyAlignment="1" applyProtection="1">
      <alignment horizontal="center" vertical="justify"/>
    </xf>
    <xf numFmtId="0" fontId="82" fillId="48" borderId="25" xfId="496" applyFont="1" applyFill="1" applyBorder="1" applyAlignment="1" applyProtection="1">
      <alignment horizontal="center" vertical="justify"/>
    </xf>
    <xf numFmtId="10" fontId="82" fillId="48" borderId="41" xfId="496" applyNumberFormat="1" applyFont="1" applyFill="1" applyBorder="1" applyAlignment="1" applyProtection="1">
      <alignment horizontal="centerContinuous"/>
    </xf>
    <xf numFmtId="171" fontId="114" fillId="55" borderId="32" xfId="928" applyNumberFormat="1" applyFont="1" applyFill="1" applyBorder="1" applyAlignment="1" applyProtection="1">
      <alignment horizontal="center"/>
    </xf>
    <xf numFmtId="0" fontId="82" fillId="48" borderId="10" xfId="496" applyFont="1" applyFill="1" applyBorder="1" applyAlignment="1" applyProtection="1">
      <alignment horizontal="center" vertical="justify"/>
    </xf>
    <xf numFmtId="10" fontId="82" fillId="48" borderId="60" xfId="496" applyNumberFormat="1" applyFont="1" applyFill="1" applyBorder="1" applyAlignment="1" applyProtection="1">
      <alignment horizontal="centerContinuous"/>
    </xf>
    <xf numFmtId="171" fontId="114" fillId="67" borderId="61" xfId="928" applyNumberFormat="1" applyFont="1" applyFill="1" applyBorder="1" applyAlignment="1" applyProtection="1">
      <alignment horizontal="center"/>
    </xf>
    <xf numFmtId="198" fontId="115" fillId="48" borderId="22" xfId="496" quotePrefix="1" applyNumberFormat="1" applyFont="1" applyFill="1" applyBorder="1" applyAlignment="1" applyProtection="1">
      <alignment horizontal="center" vertical="top"/>
    </xf>
    <xf numFmtId="10" fontId="116" fillId="48" borderId="40" xfId="496" applyNumberFormat="1" applyFont="1" applyFill="1" applyBorder="1" applyAlignment="1" applyProtection="1">
      <alignment horizontal="right"/>
    </xf>
    <xf numFmtId="10" fontId="116" fillId="48" borderId="22" xfId="496" applyNumberFormat="1" applyFont="1" applyFill="1" applyBorder="1" applyAlignment="1" applyProtection="1">
      <alignment horizontal="center"/>
    </xf>
    <xf numFmtId="0" fontId="116" fillId="48" borderId="40" xfId="496" applyFont="1" applyFill="1" applyBorder="1" applyAlignment="1" applyProtection="1">
      <alignment horizontal="center" vertical="center"/>
    </xf>
    <xf numFmtId="0" fontId="115" fillId="48" borderId="0" xfId="496" applyFont="1" applyFill="1" applyBorder="1" applyProtection="1"/>
    <xf numFmtId="198" fontId="82" fillId="48" borderId="21" xfId="496" applyNumberFormat="1" applyFont="1" applyFill="1" applyBorder="1" applyAlignment="1" applyProtection="1">
      <alignment horizontal="center" vertical="center"/>
    </xf>
    <xf numFmtId="15" fontId="82" fillId="48" borderId="121" xfId="496" applyNumberFormat="1" applyFont="1" applyFill="1" applyBorder="1" applyAlignment="1" applyProtection="1">
      <alignment horizontal="center" vertical="center"/>
    </xf>
    <xf numFmtId="15" fontId="116" fillId="48" borderId="21" xfId="496" applyNumberFormat="1" applyFont="1" applyFill="1" applyBorder="1" applyAlignment="1" applyProtection="1">
      <alignment horizontal="center" vertical="center"/>
    </xf>
    <xf numFmtId="15" fontId="116" fillId="48" borderId="121" xfId="496" applyNumberFormat="1" applyFont="1" applyFill="1" applyBorder="1" applyAlignment="1" applyProtection="1">
      <alignment horizontal="center" vertical="center"/>
    </xf>
    <xf numFmtId="15" fontId="64" fillId="48" borderId="0" xfId="496" applyNumberFormat="1" applyFont="1" applyFill="1" applyBorder="1" applyAlignment="1" applyProtection="1">
      <alignment horizontal="center" vertical="center"/>
    </xf>
    <xf numFmtId="198" fontId="82" fillId="48" borderId="26" xfId="496" applyNumberFormat="1" applyFont="1" applyFill="1" applyBorder="1" applyAlignment="1" applyProtection="1">
      <alignment horizontal="center" vertical="center"/>
    </xf>
    <xf numFmtId="15" fontId="82" fillId="48" borderId="45" xfId="496" applyNumberFormat="1" applyFont="1" applyFill="1" applyBorder="1" applyAlignment="1" applyProtection="1">
      <alignment horizontal="center" vertical="center"/>
    </xf>
    <xf numFmtId="15" fontId="116" fillId="48" borderId="26" xfId="496" applyNumberFormat="1" applyFont="1" applyFill="1" applyBorder="1" applyAlignment="1" applyProtection="1">
      <alignment horizontal="center" vertical="center"/>
    </xf>
    <xf numFmtId="15" fontId="116" fillId="48" borderId="45" xfId="496" applyNumberFormat="1" applyFont="1" applyFill="1" applyBorder="1" applyAlignment="1" applyProtection="1">
      <alignment horizontal="center" vertical="center"/>
    </xf>
    <xf numFmtId="15" fontId="64" fillId="48" borderId="0" xfId="496" applyNumberFormat="1" applyFont="1" applyFill="1" applyBorder="1" applyAlignment="1" applyProtection="1">
      <alignment horizontal="justify" vertical="justify"/>
    </xf>
    <xf numFmtId="198" fontId="114" fillId="48" borderId="41" xfId="496" applyNumberFormat="1" applyFont="1" applyFill="1" applyBorder="1" applyAlignment="1" applyProtection="1">
      <alignment horizontal="center" vertical="center" wrapText="1"/>
    </xf>
    <xf numFmtId="198" fontId="82" fillId="48" borderId="61" xfId="496" applyNumberFormat="1" applyFont="1" applyFill="1" applyBorder="1" applyAlignment="1" applyProtection="1">
      <alignment horizontal="center" vertical="center" wrapText="1"/>
    </xf>
    <xf numFmtId="198" fontId="114" fillId="48" borderId="60" xfId="496" applyNumberFormat="1" applyFont="1" applyFill="1" applyBorder="1" applyAlignment="1" applyProtection="1">
      <alignment horizontal="center" vertical="center" wrapText="1"/>
    </xf>
    <xf numFmtId="198" fontId="114" fillId="48" borderId="61" xfId="496" applyNumberFormat="1" applyFont="1" applyFill="1" applyBorder="1" applyAlignment="1" applyProtection="1">
      <alignment horizontal="center" vertical="center" wrapText="1"/>
    </xf>
    <xf numFmtId="0" fontId="13" fillId="48" borderId="0" xfId="496" applyFont="1" applyFill="1" applyBorder="1" applyAlignment="1" applyProtection="1">
      <alignment vertical="center" wrapText="1"/>
    </xf>
    <xf numFmtId="10" fontId="13" fillId="48" borderId="0" xfId="496" applyNumberFormat="1" applyFont="1" applyFill="1" applyBorder="1" applyAlignment="1" applyProtection="1">
      <alignment vertical="center" wrapText="1"/>
    </xf>
    <xf numFmtId="198" fontId="114" fillId="55" borderId="122" xfId="496" applyNumberFormat="1" applyFont="1" applyFill="1" applyBorder="1" applyAlignment="1" applyProtection="1">
      <alignment horizontal="center" vertical="center" wrapText="1"/>
    </xf>
    <xf numFmtId="0" fontId="80" fillId="67" borderId="122" xfId="496" applyFont="1" applyFill="1" applyBorder="1" applyAlignment="1" applyProtection="1">
      <alignment horizontal="left" vertical="center" wrapText="1"/>
    </xf>
    <xf numFmtId="10" fontId="80" fillId="48" borderId="122" xfId="496" applyNumberFormat="1" applyFont="1" applyFill="1" applyBorder="1" applyAlignment="1" applyProtection="1">
      <alignment horizontal="right" vertical="center" wrapText="1"/>
    </xf>
    <xf numFmtId="176" fontId="80" fillId="48" borderId="122" xfId="496" applyNumberFormat="1" applyFont="1" applyFill="1" applyBorder="1" applyAlignment="1" applyProtection="1">
      <alignment horizontal="right" vertical="center" wrapText="1"/>
    </xf>
    <xf numFmtId="10" fontId="80" fillId="55" borderId="122" xfId="496" applyNumberFormat="1" applyFont="1" applyFill="1" applyBorder="1" applyAlignment="1" applyProtection="1">
      <alignment horizontal="right" vertical="center" wrapText="1"/>
      <protection locked="0"/>
    </xf>
    <xf numFmtId="200" fontId="80" fillId="67" borderId="122" xfId="929" quotePrefix="1" applyNumberFormat="1" applyFont="1" applyFill="1" applyBorder="1" applyAlignment="1" applyProtection="1">
      <alignment horizontal="right" vertical="center" wrapText="1"/>
      <protection locked="0"/>
    </xf>
    <xf numFmtId="176" fontId="80" fillId="48" borderId="123" xfId="496" applyNumberFormat="1" applyFont="1" applyFill="1" applyBorder="1" applyAlignment="1" applyProtection="1">
      <alignment horizontal="right" vertical="center" wrapText="1"/>
    </xf>
    <xf numFmtId="10" fontId="80" fillId="48" borderId="124" xfId="496" applyNumberFormat="1" applyFont="1" applyFill="1" applyBorder="1" applyAlignment="1" applyProtection="1">
      <alignment horizontal="right" vertical="center" wrapText="1"/>
    </xf>
    <xf numFmtId="176" fontId="80" fillId="48" borderId="124" xfId="496" applyNumberFormat="1" applyFont="1" applyFill="1" applyBorder="1" applyAlignment="1" applyProtection="1">
      <alignment horizontal="right"/>
    </xf>
    <xf numFmtId="10" fontId="80" fillId="48" borderId="124" xfId="496" applyNumberFormat="1" applyFont="1" applyFill="1" applyBorder="1" applyAlignment="1" applyProtection="1">
      <alignment horizontal="right"/>
    </xf>
    <xf numFmtId="176" fontId="13" fillId="48" borderId="0" xfId="496" applyNumberFormat="1" applyFont="1" applyFill="1" applyBorder="1" applyProtection="1"/>
    <xf numFmtId="44" fontId="64" fillId="55" borderId="122" xfId="295" applyFont="1" applyFill="1" applyBorder="1" applyAlignment="1" applyProtection="1">
      <alignment horizontal="right"/>
    </xf>
    <xf numFmtId="10" fontId="80" fillId="48" borderId="127" xfId="496" quotePrefix="1" applyNumberFormat="1" applyFont="1" applyFill="1" applyBorder="1" applyAlignment="1" applyProtection="1">
      <alignment horizontal="right"/>
    </xf>
    <xf numFmtId="176" fontId="80" fillId="48" borderId="127" xfId="496" applyNumberFormat="1" applyFont="1" applyFill="1" applyBorder="1" applyAlignment="1" applyProtection="1">
      <alignment horizontal="right"/>
    </xf>
    <xf numFmtId="176" fontId="80" fillId="48" borderId="127" xfId="496" applyNumberFormat="1" applyFont="1" applyFill="1" applyBorder="1" applyAlignment="1" applyProtection="1">
      <alignment horizontal="right"/>
      <protection locked="0"/>
    </xf>
    <xf numFmtId="0" fontId="80" fillId="48" borderId="127" xfId="496" applyFont="1" applyFill="1" applyBorder="1" applyProtection="1"/>
    <xf numFmtId="0" fontId="114" fillId="48" borderId="0" xfId="496" applyFont="1" applyFill="1" applyBorder="1" applyProtection="1"/>
    <xf numFmtId="198" fontId="114" fillId="48" borderId="0" xfId="496" applyNumberFormat="1" applyFont="1" applyFill="1" applyBorder="1" applyAlignment="1" applyProtection="1">
      <alignment horizontal="center" vertical="top"/>
    </xf>
    <xf numFmtId="0" fontId="114" fillId="48" borderId="0" xfId="496" applyFont="1" applyFill="1" applyBorder="1" applyAlignment="1" applyProtection="1">
      <alignment horizontal="left" vertical="justify"/>
    </xf>
    <xf numFmtId="10" fontId="114" fillId="48" borderId="0" xfId="496" applyNumberFormat="1" applyFont="1" applyFill="1" applyBorder="1" applyAlignment="1" applyProtection="1">
      <alignment horizontal="right"/>
    </xf>
    <xf numFmtId="176" fontId="114" fillId="48" borderId="0" xfId="496" applyNumberFormat="1" applyFont="1" applyFill="1" applyBorder="1" applyAlignment="1" applyProtection="1">
      <alignment horizontal="center"/>
    </xf>
    <xf numFmtId="10" fontId="114" fillId="48" borderId="0" xfId="496" applyNumberFormat="1" applyFont="1" applyFill="1" applyBorder="1" applyAlignment="1" applyProtection="1">
      <alignment horizontal="center"/>
    </xf>
    <xf numFmtId="176" fontId="114" fillId="48" borderId="0" xfId="496" applyNumberFormat="1" applyFont="1" applyFill="1" applyBorder="1" applyProtection="1"/>
    <xf numFmtId="176" fontId="114" fillId="48" borderId="0" xfId="496" quotePrefix="1" applyNumberFormat="1" applyFont="1" applyFill="1" applyBorder="1" applyAlignment="1" applyProtection="1">
      <alignment horizontal="center"/>
    </xf>
    <xf numFmtId="10" fontId="114" fillId="48" borderId="0" xfId="496" quotePrefix="1" applyNumberFormat="1" applyFont="1" applyFill="1" applyBorder="1" applyAlignment="1" applyProtection="1">
      <alignment horizontal="center"/>
    </xf>
    <xf numFmtId="198" fontId="13" fillId="48" borderId="0" xfId="496" applyNumberFormat="1" applyFont="1" applyFill="1" applyAlignment="1" applyProtection="1">
      <alignment horizontal="center" vertical="top"/>
    </xf>
    <xf numFmtId="0" fontId="13" fillId="48" borderId="0" xfId="496"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5" fillId="48" borderId="0" xfId="495" applyFont="1" applyFill="1" applyBorder="1" applyAlignment="1">
      <alignment horizontal="center"/>
    </xf>
    <xf numFmtId="14" fontId="3" fillId="55" borderId="9" xfId="495" applyNumberFormat="1" applyFont="1" applyFill="1" applyBorder="1" applyAlignment="1">
      <alignment horizontal="center"/>
    </xf>
    <xf numFmtId="4" fontId="23" fillId="53" borderId="88" xfId="491" applyNumberFormat="1" applyFont="1" applyFill="1" applyBorder="1" applyAlignment="1">
      <alignment horizontal="center" vertical="center" wrapText="1"/>
    </xf>
    <xf numFmtId="0" fontId="23" fillId="67" borderId="88" xfId="683" applyNumberFormat="1" applyFont="1" applyFill="1" applyBorder="1" applyAlignment="1" applyProtection="1">
      <alignment horizontal="center" vertical="center"/>
    </xf>
    <xf numFmtId="0" fontId="23" fillId="70" borderId="88" xfId="491" applyFont="1" applyFill="1" applyBorder="1" applyAlignment="1">
      <alignment horizontal="left" vertical="center" wrapText="1"/>
    </xf>
    <xf numFmtId="0" fontId="23" fillId="70" borderId="88" xfId="491" applyFont="1" applyFill="1" applyBorder="1" applyAlignment="1">
      <alignment horizontal="center" vertical="center" wrapText="1"/>
    </xf>
    <xf numFmtId="4" fontId="23" fillId="70" borderId="88" xfId="491" applyNumberFormat="1" applyFont="1" applyFill="1" applyBorder="1" applyAlignment="1">
      <alignment horizontal="center" vertical="center" wrapText="1"/>
    </xf>
    <xf numFmtId="0" fontId="23" fillId="67" borderId="88" xfId="491" applyFont="1" applyFill="1" applyBorder="1" applyAlignment="1">
      <alignment horizontal="left" vertical="center" wrapText="1"/>
    </xf>
    <xf numFmtId="0" fontId="23" fillId="67" borderId="88" xfId="491" applyFont="1" applyFill="1" applyBorder="1" applyAlignment="1">
      <alignment horizontal="center" vertical="center" wrapText="1"/>
    </xf>
    <xf numFmtId="4" fontId="23" fillId="67" borderId="88" xfId="491" applyNumberFormat="1" applyFont="1" applyFill="1" applyBorder="1" applyAlignment="1">
      <alignment horizontal="center" vertical="center" wrapText="1"/>
    </xf>
    <xf numFmtId="0" fontId="23" fillId="70" borderId="88" xfId="683" applyNumberFormat="1" applyFont="1" applyFill="1" applyBorder="1" applyAlignment="1" applyProtection="1">
      <alignment horizontal="center" vertical="center"/>
    </xf>
    <xf numFmtId="0" fontId="122" fillId="65" borderId="88" xfId="491" applyFont="1" applyFill="1" applyBorder="1" applyAlignment="1">
      <alignment horizontal="left" vertical="center" wrapText="1"/>
    </xf>
    <xf numFmtId="177" fontId="14" fillId="53" borderId="88" xfId="683" applyNumberFormat="1" applyFont="1" applyFill="1" applyBorder="1" applyAlignment="1" applyProtection="1">
      <alignment horizontal="center" vertical="center"/>
    </xf>
    <xf numFmtId="0" fontId="123" fillId="0" borderId="0" xfId="391" applyFont="1" applyBorder="1" applyAlignment="1">
      <alignment horizontal="left"/>
    </xf>
    <xf numFmtId="0" fontId="102" fillId="53" borderId="88" xfId="491" applyFont="1" applyFill="1" applyBorder="1" applyAlignment="1">
      <alignment horizontal="center" vertical="center" wrapText="1"/>
    </xf>
    <xf numFmtId="4" fontId="102" fillId="53" borderId="88" xfId="491" applyNumberFormat="1" applyFont="1" applyFill="1" applyBorder="1" applyAlignment="1">
      <alignment horizontal="right" vertical="center" wrapText="1"/>
    </xf>
    <xf numFmtId="0" fontId="92" fillId="52" borderId="0" xfId="0" applyFont="1" applyFill="1" applyAlignment="1" applyProtection="1">
      <alignment horizontal="center" vertical="center" wrapText="1"/>
      <protection locked="0"/>
    </xf>
    <xf numFmtId="0" fontId="93" fillId="52" borderId="0" xfId="0" applyFont="1" applyFill="1" applyBorder="1" applyAlignment="1" applyProtection="1">
      <alignment horizontal="center" vertical="center"/>
      <protection locked="0"/>
    </xf>
    <xf numFmtId="0" fontId="89" fillId="52" borderId="0" xfId="0" applyFont="1" applyFill="1" applyBorder="1" applyAlignment="1" applyProtection="1">
      <alignment horizontal="center" vertical="center"/>
      <protection locked="0"/>
    </xf>
    <xf numFmtId="0" fontId="91" fillId="52" borderId="0" xfId="0" applyFont="1" applyFill="1" applyBorder="1" applyAlignment="1" applyProtection="1">
      <alignment horizontal="center" vertical="center" wrapText="1"/>
      <protection locked="0"/>
    </xf>
    <xf numFmtId="0" fontId="88" fillId="52" borderId="0" xfId="0" applyFont="1" applyFill="1" applyBorder="1" applyAlignment="1" applyProtection="1">
      <alignment horizontal="center" vertical="center"/>
      <protection locked="0"/>
    </xf>
    <xf numFmtId="0" fontId="76" fillId="52" borderId="0" xfId="0" applyFont="1" applyFill="1" applyBorder="1" applyAlignment="1" applyProtection="1">
      <alignment horizontal="center" vertical="center" wrapText="1"/>
      <protection locked="0"/>
    </xf>
    <xf numFmtId="0" fontId="93" fillId="52" borderId="0" xfId="0" applyFont="1" applyFill="1" applyBorder="1" applyAlignment="1" applyProtection="1">
      <alignment horizontal="center" vertical="center" wrapText="1"/>
      <protection locked="0"/>
    </xf>
    <xf numFmtId="0" fontId="76" fillId="52" borderId="0" xfId="0" applyFont="1" applyFill="1" applyBorder="1" applyAlignment="1" applyProtection="1">
      <alignment vertical="center"/>
      <protection locked="0"/>
    </xf>
    <xf numFmtId="0" fontId="93" fillId="52" borderId="0" xfId="0" applyFont="1" applyFill="1" applyAlignment="1" applyProtection="1">
      <alignment horizontal="center" vertical="center"/>
      <protection locked="0"/>
    </xf>
    <xf numFmtId="0" fontId="91" fillId="52" borderId="0" xfId="0" applyFont="1" applyFill="1" applyAlignment="1" applyProtection="1">
      <alignment horizontal="center" vertical="center" wrapText="1"/>
      <protection locked="0"/>
    </xf>
    <xf numFmtId="2" fontId="110" fillId="52" borderId="44" xfId="0" applyNumberFormat="1" applyFont="1" applyFill="1" applyBorder="1" applyAlignment="1" applyProtection="1">
      <alignment horizontal="center" vertical="center" wrapText="1"/>
      <protection locked="0"/>
    </xf>
    <xf numFmtId="0" fontId="89" fillId="52" borderId="0" xfId="0" applyFont="1" applyFill="1" applyAlignment="1" applyProtection="1">
      <alignment horizontal="left" vertical="center" wrapText="1"/>
      <protection locked="0"/>
    </xf>
    <xf numFmtId="196" fontId="64" fillId="52" borderId="20" xfId="0" applyNumberFormat="1" applyFont="1" applyFill="1" applyBorder="1" applyAlignment="1" applyProtection="1">
      <alignment horizontal="center" vertical="center" wrapText="1"/>
      <protection locked="0"/>
    </xf>
    <xf numFmtId="170" fontId="101" fillId="52" borderId="19" xfId="0" applyNumberFormat="1" applyFont="1" applyFill="1" applyBorder="1" applyAlignment="1" applyProtection="1">
      <alignment horizontal="center" vertical="center" wrapText="1"/>
    </xf>
    <xf numFmtId="1" fontId="5" fillId="52" borderId="44" xfId="0" applyNumberFormat="1" applyFont="1" applyFill="1" applyBorder="1" applyAlignment="1" applyProtection="1">
      <alignment horizontal="center" vertical="center" wrapText="1"/>
      <protection locked="0"/>
    </xf>
    <xf numFmtId="0" fontId="3" fillId="52" borderId="0" xfId="0" applyFont="1" applyFill="1" applyBorder="1" applyAlignment="1" applyProtection="1">
      <alignment vertical="center" wrapText="1"/>
      <protection locked="0"/>
    </xf>
    <xf numFmtId="0" fontId="3" fillId="52" borderId="56" xfId="0" applyFont="1" applyFill="1" applyBorder="1" applyAlignment="1" applyProtection="1">
      <alignment vertical="center" wrapText="1"/>
      <protection locked="0"/>
    </xf>
    <xf numFmtId="0" fontId="3" fillId="52" borderId="0" xfId="0" applyFont="1" applyFill="1" applyAlignment="1" applyProtection="1">
      <alignment vertical="center" wrapText="1"/>
      <protection locked="0"/>
    </xf>
    <xf numFmtId="2" fontId="5" fillId="52" borderId="44" xfId="0" applyNumberFormat="1" applyFont="1" applyFill="1" applyBorder="1" applyAlignment="1" applyProtection="1">
      <alignment horizontal="left" vertical="justify" wrapText="1"/>
      <protection locked="0"/>
    </xf>
    <xf numFmtId="2" fontId="5" fillId="52" borderId="44" xfId="0" applyNumberFormat="1" applyFont="1" applyFill="1" applyBorder="1" applyAlignment="1" applyProtection="1">
      <alignment horizontal="center" vertical="center" wrapText="1"/>
      <protection locked="0"/>
    </xf>
    <xf numFmtId="2" fontId="5" fillId="52" borderId="44" xfId="0" applyNumberFormat="1" applyFont="1" applyFill="1" applyBorder="1" applyAlignment="1" applyProtection="1">
      <alignment horizontal="right" vertical="center" wrapText="1"/>
      <protection locked="0"/>
    </xf>
    <xf numFmtId="0" fontId="57" fillId="52" borderId="0" xfId="0" applyFont="1" applyFill="1" applyBorder="1" applyAlignment="1" applyProtection="1">
      <alignment vertical="center"/>
      <protection locked="0"/>
    </xf>
    <xf numFmtId="0" fontId="57" fillId="52" borderId="0" xfId="0" applyFont="1" applyFill="1" applyAlignment="1" applyProtection="1">
      <alignment vertical="center"/>
      <protection locked="0"/>
    </xf>
    <xf numFmtId="1" fontId="57" fillId="52" borderId="0" xfId="0" applyNumberFormat="1" applyFont="1" applyFill="1" applyAlignment="1" applyProtection="1">
      <alignment horizontal="center" vertical="center"/>
      <protection locked="0"/>
    </xf>
    <xf numFmtId="0" fontId="57" fillId="52" borderId="0" xfId="0" applyFont="1" applyFill="1" applyAlignment="1" applyProtection="1">
      <alignment horizontal="left" vertical="justify" wrapText="1"/>
      <protection locked="0"/>
    </xf>
    <xf numFmtId="0" fontId="57" fillId="52" borderId="0" xfId="0" applyFont="1" applyFill="1" applyAlignment="1" applyProtection="1">
      <alignment horizontal="center" vertical="center"/>
      <protection locked="0"/>
    </xf>
    <xf numFmtId="2" fontId="57" fillId="52" borderId="0" xfId="0" applyNumberFormat="1" applyFont="1" applyFill="1" applyAlignment="1" applyProtection="1">
      <alignment horizontal="center" vertical="center"/>
      <protection locked="0"/>
    </xf>
    <xf numFmtId="2" fontId="5" fillId="52" borderId="0" xfId="0" applyNumberFormat="1" applyFont="1" applyFill="1" applyAlignment="1" applyProtection="1">
      <alignment horizontal="right" vertical="center"/>
      <protection locked="0"/>
    </xf>
    <xf numFmtId="2" fontId="57" fillId="52" borderId="0" xfId="0" applyNumberFormat="1" applyFont="1" applyFill="1" applyAlignment="1" applyProtection="1">
      <alignment horizontal="right" vertical="center"/>
      <protection locked="0"/>
    </xf>
    <xf numFmtId="2" fontId="5" fillId="52" borderId="0" xfId="0" applyNumberFormat="1" applyFont="1" applyFill="1" applyAlignment="1" applyProtection="1">
      <alignment vertical="center"/>
      <protection locked="0"/>
    </xf>
    <xf numFmtId="10" fontId="57" fillId="52" borderId="0" xfId="0" applyNumberFormat="1" applyFont="1" applyFill="1" applyAlignment="1" applyProtection="1">
      <alignment vertical="center"/>
      <protection locked="0"/>
    </xf>
    <xf numFmtId="1" fontId="110" fillId="52" borderId="44" xfId="0" applyNumberFormat="1" applyFont="1" applyFill="1" applyBorder="1" applyAlignment="1" applyProtection="1">
      <alignment horizontal="left" vertical="center" wrapText="1"/>
      <protection locked="0"/>
    </xf>
    <xf numFmtId="44" fontId="110" fillId="52" borderId="44" xfId="295" applyFont="1" applyFill="1" applyBorder="1" applyAlignment="1" applyProtection="1">
      <alignment horizontal="center" vertical="center" wrapText="1"/>
      <protection locked="0"/>
    </xf>
    <xf numFmtId="0" fontId="109" fillId="52" borderId="0" xfId="0" applyFont="1" applyFill="1" applyBorder="1" applyAlignment="1" applyProtection="1">
      <alignment vertical="center" wrapText="1"/>
      <protection locked="0"/>
    </xf>
    <xf numFmtId="0" fontId="109" fillId="52" borderId="56" xfId="0" applyFont="1" applyFill="1" applyBorder="1" applyAlignment="1" applyProtection="1">
      <alignment vertical="center" wrapText="1"/>
      <protection locked="0"/>
    </xf>
    <xf numFmtId="0" fontId="109" fillId="52" borderId="0" xfId="0" applyFont="1" applyFill="1" applyAlignment="1" applyProtection="1">
      <alignment vertical="center" wrapText="1"/>
      <protection locked="0"/>
    </xf>
    <xf numFmtId="1" fontId="98" fillId="52" borderId="0" xfId="0" applyNumberFormat="1" applyFont="1" applyFill="1" applyAlignment="1" applyProtection="1">
      <alignment vertical="center"/>
      <protection locked="0"/>
    </xf>
    <xf numFmtId="10" fontId="110" fillId="52" borderId="44" xfId="529" applyNumberFormat="1" applyFont="1" applyFill="1" applyBorder="1" applyAlignment="1" applyProtection="1">
      <alignment horizontal="center" vertical="center" wrapText="1"/>
      <protection locked="0"/>
    </xf>
    <xf numFmtId="1" fontId="64" fillId="59" borderId="9" xfId="684" applyNumberFormat="1" applyFont="1" applyFill="1" applyBorder="1" applyAlignment="1" applyProtection="1">
      <alignment horizontal="center" vertical="center"/>
    </xf>
    <xf numFmtId="0" fontId="14" fillId="0" borderId="0"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13" fillId="0" borderId="0" xfId="930" applyFont="1" applyFill="1" applyAlignment="1">
      <alignment horizontal="center" vertical="center"/>
    </xf>
    <xf numFmtId="201" fontId="0" fillId="0" borderId="0" xfId="0" applyNumberFormat="1"/>
    <xf numFmtId="1" fontId="0" fillId="0" borderId="0" xfId="0" applyNumberFormat="1"/>
    <xf numFmtId="0" fontId="29" fillId="72" borderId="0" xfId="0" applyFont="1" applyFill="1"/>
    <xf numFmtId="2" fontId="29" fillId="72" borderId="0" xfId="0" applyNumberFormat="1" applyFont="1" applyFill="1"/>
    <xf numFmtId="0" fontId="0" fillId="0" borderId="0" xfId="0" applyAlignment="1">
      <alignment horizontal="left" vertical="center"/>
    </xf>
    <xf numFmtId="2" fontId="0" fillId="0" borderId="0" xfId="0" applyNumberFormat="1" applyAlignment="1">
      <alignment horizontal="left" vertical="center"/>
    </xf>
    <xf numFmtId="1" fontId="0" fillId="0" borderId="0" xfId="0" applyNumberFormat="1" applyAlignment="1">
      <alignment horizontal="left" vertical="center"/>
    </xf>
    <xf numFmtId="9" fontId="0" fillId="0" borderId="0" xfId="0" applyNumberFormat="1"/>
    <xf numFmtId="168" fontId="0" fillId="0" borderId="0" xfId="0" applyNumberFormat="1"/>
    <xf numFmtId="0" fontId="71" fillId="0" borderId="30" xfId="0" applyFont="1" applyBorder="1" applyAlignment="1">
      <alignment horizontal="center" wrapText="1"/>
    </xf>
    <xf numFmtId="0" fontId="71" fillId="0" borderId="75" xfId="0" applyFont="1" applyBorder="1" applyAlignment="1">
      <alignment horizontal="center" vertical="center"/>
    </xf>
    <xf numFmtId="0" fontId="71" fillId="0" borderId="50" xfId="0" applyFont="1" applyBorder="1" applyAlignment="1">
      <alignment horizontal="center" vertical="center"/>
    </xf>
    <xf numFmtId="0" fontId="71" fillId="0" borderId="9" xfId="0" applyFont="1" applyBorder="1" applyAlignment="1">
      <alignment horizontal="center" vertical="center"/>
    </xf>
    <xf numFmtId="0" fontId="71" fillId="0" borderId="81" xfId="0" applyFont="1" applyBorder="1" applyAlignment="1">
      <alignment horizontal="center" vertical="center" wrapText="1"/>
    </xf>
    <xf numFmtId="0" fontId="71" fillId="0" borderId="85" xfId="0" applyFont="1" applyBorder="1" applyAlignment="1">
      <alignment horizontal="center" vertical="center" wrapText="1"/>
    </xf>
    <xf numFmtId="194" fontId="80" fillId="48" borderId="122" xfId="496" applyNumberFormat="1" applyFont="1" applyFill="1" applyBorder="1" applyAlignment="1" applyProtection="1">
      <alignment horizontal="right"/>
    </xf>
    <xf numFmtId="0" fontId="5" fillId="48" borderId="0" xfId="495" applyFont="1" applyFill="1" applyBorder="1"/>
    <xf numFmtId="0" fontId="5" fillId="48" borderId="37" xfId="495" applyFont="1" applyFill="1" applyBorder="1"/>
    <xf numFmtId="0" fontId="3" fillId="50" borderId="88" xfId="0" applyFont="1" applyFill="1" applyBorder="1" applyAlignment="1" applyProtection="1">
      <alignment horizontal="center"/>
      <protection locked="0"/>
    </xf>
    <xf numFmtId="0" fontId="5" fillId="0" borderId="0" xfId="417" applyFont="1" applyAlignment="1" applyProtection="1">
      <alignment horizontal="center"/>
    </xf>
    <xf numFmtId="0" fontId="71" fillId="0" borderId="81" xfId="0" applyFont="1" applyBorder="1" applyAlignment="1">
      <alignment horizontal="center" wrapText="1"/>
    </xf>
    <xf numFmtId="0" fontId="71" fillId="0" borderId="85" xfId="0" applyFont="1" applyBorder="1" applyAlignment="1">
      <alignment horizontal="center" wrapText="1"/>
    </xf>
    <xf numFmtId="0" fontId="71" fillId="0" borderId="33" xfId="0" applyFont="1" applyBorder="1" applyAlignment="1">
      <alignment horizontal="center" vertical="center"/>
    </xf>
    <xf numFmtId="0" fontId="70" fillId="0" borderId="84" xfId="0" applyFont="1" applyBorder="1" applyAlignment="1">
      <alignment horizontal="center" vertical="center"/>
    </xf>
    <xf numFmtId="0" fontId="72" fillId="0" borderId="76" xfId="0" applyFont="1" applyBorder="1" applyAlignment="1">
      <alignment horizontal="center" vertical="center"/>
    </xf>
    <xf numFmtId="0" fontId="72" fillId="0" borderId="82" xfId="0" applyFont="1" applyBorder="1" applyAlignment="1">
      <alignment horizontal="center" vertical="center"/>
    </xf>
    <xf numFmtId="0" fontId="70" fillId="56" borderId="61" xfId="0" applyFont="1" applyFill="1" applyBorder="1" applyAlignment="1">
      <alignment horizontal="center" vertical="center" wrapText="1"/>
    </xf>
    <xf numFmtId="0" fontId="14" fillId="60" borderId="79" xfId="684" applyNumberFormat="1" applyFont="1" applyFill="1" applyBorder="1" applyAlignment="1" applyProtection="1">
      <alignment horizontal="center" vertical="center" wrapText="1"/>
    </xf>
    <xf numFmtId="196" fontId="89" fillId="52" borderId="20" xfId="0" applyNumberFormat="1" applyFont="1" applyFill="1" applyBorder="1" applyAlignment="1" applyProtection="1">
      <alignment horizontal="center" vertical="center" wrapText="1"/>
      <protection locked="0"/>
    </xf>
    <xf numFmtId="0" fontId="77" fillId="73" borderId="0" xfId="0" applyFont="1" applyFill="1" applyAlignment="1">
      <alignment horizontal="center" vertical="center"/>
    </xf>
    <xf numFmtId="0" fontId="84" fillId="0" borderId="0" xfId="0" applyFont="1"/>
    <xf numFmtId="0" fontId="7" fillId="48" borderId="0" xfId="496" applyFont="1" applyFill="1" applyBorder="1" applyAlignment="1" applyProtection="1">
      <alignment horizontal="right"/>
      <protection hidden="1"/>
    </xf>
    <xf numFmtId="0" fontId="0" fillId="0" borderId="0" xfId="0" applyBorder="1" applyAlignment="1"/>
    <xf numFmtId="177" fontId="63" fillId="66" borderId="0" xfId="494" applyNumberFormat="1" applyFont="1" applyFill="1" applyBorder="1" applyAlignment="1" applyProtection="1">
      <alignment vertical="center"/>
      <protection hidden="1"/>
    </xf>
    <xf numFmtId="0" fontId="14" fillId="60" borderId="78" xfId="264" applyNumberFormat="1" applyFont="1" applyFill="1" applyBorder="1" applyAlignment="1">
      <alignment horizontal="center" vertical="center"/>
    </xf>
    <xf numFmtId="1" fontId="14" fillId="60" borderId="78" xfId="264" applyNumberFormat="1" applyFont="1" applyFill="1" applyBorder="1" applyAlignment="1">
      <alignment horizontal="center" vertical="center" wrapText="1"/>
    </xf>
    <xf numFmtId="0" fontId="71" fillId="0" borderId="30" xfId="0" applyFont="1" applyBorder="1" applyAlignment="1">
      <alignment horizontal="center" vertical="center" wrapText="1"/>
    </xf>
    <xf numFmtId="0" fontId="71" fillId="0" borderId="0" xfId="0" applyFont="1" applyAlignment="1">
      <alignment horizontal="center" vertical="center" wrapText="1"/>
    </xf>
    <xf numFmtId="0" fontId="3" fillId="55" borderId="0" xfId="495" applyFont="1" applyFill="1" applyBorder="1" applyAlignment="1">
      <alignment horizontal="left"/>
    </xf>
    <xf numFmtId="192" fontId="10" fillId="48" borderId="0" xfId="495" applyNumberFormat="1" applyFont="1" applyFill="1" applyBorder="1" applyAlignment="1">
      <alignment horizontal="left"/>
    </xf>
    <xf numFmtId="192" fontId="10" fillId="48" borderId="37" xfId="495" applyNumberFormat="1" applyFont="1" applyFill="1" applyBorder="1" applyAlignment="1">
      <alignment horizontal="left"/>
    </xf>
    <xf numFmtId="0" fontId="3" fillId="55" borderId="0" xfId="495" applyFont="1" applyFill="1" applyBorder="1" applyAlignment="1">
      <alignment horizontal="left" wrapText="1"/>
    </xf>
    <xf numFmtId="0" fontId="3" fillId="55" borderId="0" xfId="495" applyFont="1" applyFill="1" applyBorder="1" applyAlignment="1">
      <alignment horizontal="center"/>
    </xf>
    <xf numFmtId="192" fontId="3" fillId="48" borderId="0" xfId="495" applyNumberFormat="1" applyFont="1" applyFill="1" applyBorder="1" applyAlignment="1">
      <alignment horizontal="left"/>
    </xf>
    <xf numFmtId="192" fontId="3" fillId="48" borderId="37" xfId="495" applyNumberFormat="1" applyFont="1" applyFill="1" applyBorder="1" applyAlignment="1">
      <alignment horizontal="left"/>
    </xf>
    <xf numFmtId="0" fontId="9" fillId="48" borderId="35" xfId="495" applyNumberFormat="1" applyFont="1" applyFill="1" applyBorder="1" applyAlignment="1">
      <alignment horizontal="left"/>
    </xf>
    <xf numFmtId="4" fontId="3" fillId="55" borderId="0" xfId="495" applyNumberFormat="1" applyFont="1" applyFill="1" applyBorder="1" applyAlignment="1">
      <alignment horizontal="left"/>
    </xf>
    <xf numFmtId="14" fontId="3" fillId="55" borderId="0" xfId="495" applyNumberFormat="1" applyFont="1" applyFill="1" applyBorder="1" applyAlignment="1">
      <alignment horizontal="left"/>
    </xf>
    <xf numFmtId="192" fontId="9" fillId="48" borderId="35" xfId="495" applyNumberFormat="1" applyFont="1" applyFill="1" applyBorder="1" applyAlignment="1">
      <alignment horizontal="left"/>
    </xf>
    <xf numFmtId="2" fontId="3" fillId="48" borderId="0" xfId="495" applyNumberFormat="1" applyFont="1" applyFill="1" applyBorder="1" applyAlignment="1">
      <alignment horizontal="left"/>
    </xf>
    <xf numFmtId="2" fontId="3" fillId="48" borderId="37" xfId="495" applyNumberFormat="1" applyFont="1" applyFill="1" applyBorder="1" applyAlignment="1">
      <alignment horizontal="left"/>
    </xf>
    <xf numFmtId="0" fontId="5" fillId="48" borderId="0" xfId="495" applyFont="1" applyFill="1" applyBorder="1" applyAlignment="1">
      <alignment horizontal="center"/>
    </xf>
    <xf numFmtId="0" fontId="15" fillId="48" borderId="0" xfId="495" applyFill="1" applyBorder="1" applyAlignment="1">
      <alignment horizontal="center"/>
    </xf>
    <xf numFmtId="0" fontId="0" fillId="48" borderId="23" xfId="0" applyFill="1" applyBorder="1" applyAlignment="1">
      <alignment horizontal="center"/>
    </xf>
    <xf numFmtId="1" fontId="3" fillId="55" borderId="0" xfId="495" applyNumberFormat="1" applyFont="1" applyFill="1" applyBorder="1" applyAlignment="1">
      <alignment horizontal="left"/>
    </xf>
    <xf numFmtId="0" fontId="29" fillId="52" borderId="0" xfId="0" applyFont="1" applyFill="1" applyBorder="1" applyAlignment="1" applyProtection="1">
      <alignment horizontal="left"/>
    </xf>
    <xf numFmtId="0" fontId="3" fillId="52" borderId="0" xfId="0" applyFont="1" applyFill="1" applyBorder="1" applyAlignment="1" applyProtection="1">
      <alignment horizontal="left"/>
    </xf>
    <xf numFmtId="0" fontId="3" fillId="52" borderId="25" xfId="0" applyFont="1" applyFill="1" applyBorder="1" applyAlignment="1" applyProtection="1">
      <alignment horizontal="left"/>
    </xf>
    <xf numFmtId="0" fontId="7" fillId="48" borderId="21" xfId="496" applyFont="1" applyFill="1" applyBorder="1" applyAlignment="1" applyProtection="1">
      <alignment horizontal="center"/>
      <protection hidden="1"/>
    </xf>
    <xf numFmtId="0" fontId="7" fillId="48" borderId="0" xfId="496" applyFont="1" applyFill="1" applyBorder="1" applyAlignment="1" applyProtection="1">
      <alignment horizontal="center"/>
      <protection hidden="1"/>
    </xf>
    <xf numFmtId="14" fontId="126" fillId="48" borderId="23" xfId="496" applyNumberFormat="1" applyFont="1" applyFill="1" applyBorder="1" applyAlignment="1" applyProtection="1">
      <alignment horizontal="left"/>
      <protection hidden="1"/>
    </xf>
    <xf numFmtId="14" fontId="126" fillId="48" borderId="24" xfId="496" applyNumberFormat="1" applyFont="1" applyFill="1" applyBorder="1" applyAlignment="1" applyProtection="1">
      <alignment horizontal="left"/>
      <protection hidden="1"/>
    </xf>
    <xf numFmtId="0" fontId="110" fillId="48" borderId="21" xfId="496" applyFont="1" applyFill="1" applyBorder="1" applyAlignment="1" applyProtection="1">
      <alignment horizontal="left"/>
      <protection hidden="1"/>
    </xf>
    <xf numFmtId="0" fontId="110" fillId="48" borderId="0" xfId="496" applyFont="1" applyFill="1" applyBorder="1" applyAlignment="1" applyProtection="1">
      <alignment horizontal="left"/>
      <protection hidden="1"/>
    </xf>
    <xf numFmtId="0" fontId="77" fillId="52" borderId="0" xfId="0" applyFont="1" applyFill="1" applyBorder="1" applyAlignment="1" applyProtection="1">
      <alignment horizontal="left" wrapText="1"/>
      <protection locked="0"/>
    </xf>
    <xf numFmtId="0" fontId="29" fillId="55" borderId="0" xfId="0" applyFont="1" applyFill="1" applyBorder="1" applyAlignment="1" applyProtection="1">
      <alignment horizontal="left"/>
      <protection locked="0"/>
    </xf>
    <xf numFmtId="0" fontId="29" fillId="55" borderId="25" xfId="0" applyFont="1" applyFill="1" applyBorder="1" applyAlignment="1" applyProtection="1">
      <alignment horizontal="left"/>
      <protection locked="0"/>
    </xf>
    <xf numFmtId="0" fontId="13" fillId="52" borderId="0" xfId="0" applyFont="1" applyFill="1" applyBorder="1" applyAlignment="1" applyProtection="1">
      <alignment horizontal="left"/>
      <protection locked="0"/>
    </xf>
    <xf numFmtId="0" fontId="13" fillId="52" borderId="0" xfId="0" applyFont="1" applyFill="1" applyBorder="1" applyAlignment="1" applyProtection="1">
      <alignment horizontal="left"/>
    </xf>
    <xf numFmtId="0" fontId="13" fillId="48" borderId="0" xfId="496" applyFill="1" applyBorder="1" applyAlignment="1" applyProtection="1">
      <alignment horizontal="left"/>
      <protection hidden="1"/>
    </xf>
    <xf numFmtId="0" fontId="13" fillId="48" borderId="25" xfId="496" applyFill="1" applyBorder="1" applyAlignment="1" applyProtection="1">
      <alignment horizontal="left"/>
      <protection hidden="1"/>
    </xf>
    <xf numFmtId="0" fontId="13" fillId="68" borderId="0" xfId="0" applyFont="1" applyFill="1" applyBorder="1" applyAlignment="1" applyProtection="1">
      <alignment horizontal="left"/>
      <protection locked="0"/>
    </xf>
    <xf numFmtId="0" fontId="13" fillId="68" borderId="25" xfId="0" applyFont="1" applyFill="1" applyBorder="1" applyAlignment="1" applyProtection="1">
      <alignment horizontal="left"/>
      <protection locked="0"/>
    </xf>
    <xf numFmtId="0" fontId="29" fillId="48" borderId="91" xfId="0" applyFont="1" applyFill="1" applyBorder="1" applyAlignment="1">
      <alignment horizontal="center" vertical="center"/>
    </xf>
    <xf numFmtId="0" fontId="29" fillId="48" borderId="92" xfId="0" applyFont="1" applyFill="1" applyBorder="1" applyAlignment="1">
      <alignment horizontal="center" vertical="center"/>
    </xf>
    <xf numFmtId="164" fontId="29" fillId="48" borderId="92" xfId="0" applyNumberFormat="1" applyFont="1" applyFill="1" applyBorder="1" applyAlignment="1">
      <alignment horizontal="center" vertical="center"/>
    </xf>
    <xf numFmtId="0" fontId="29" fillId="48" borderId="90" xfId="0" applyFont="1" applyFill="1" applyBorder="1" applyAlignment="1">
      <alignment horizontal="center" vertical="center"/>
    </xf>
    <xf numFmtId="0" fontId="13" fillId="50" borderId="0" xfId="0" applyFont="1" applyFill="1" applyBorder="1" applyAlignment="1" applyProtection="1">
      <alignment horizontal="left"/>
      <protection locked="0"/>
    </xf>
    <xf numFmtId="1" fontId="3" fillId="52" borderId="0" xfId="0" applyNumberFormat="1" applyFont="1" applyFill="1" applyBorder="1" applyAlignment="1" applyProtection="1">
      <alignment horizontal="left"/>
    </xf>
    <xf numFmtId="1" fontId="3" fillId="52" borderId="25" xfId="0" applyNumberFormat="1" applyFont="1" applyFill="1" applyBorder="1" applyAlignment="1" applyProtection="1">
      <alignment horizontal="left"/>
    </xf>
    <xf numFmtId="0" fontId="29" fillId="48" borderId="90" xfId="0" applyFont="1" applyFill="1" applyBorder="1" applyAlignment="1">
      <alignment horizontal="center"/>
    </xf>
    <xf numFmtId="0" fontId="29" fillId="48" borderId="91" xfId="0" applyFont="1" applyFill="1" applyBorder="1" applyAlignment="1">
      <alignment horizontal="center"/>
    </xf>
    <xf numFmtId="0" fontId="70" fillId="48" borderId="90" xfId="0" applyFont="1" applyFill="1" applyBorder="1" applyAlignment="1">
      <alignment horizontal="left"/>
    </xf>
    <xf numFmtId="0" fontId="70" fillId="48" borderId="89" xfId="0" applyFont="1" applyFill="1" applyBorder="1" applyAlignment="1">
      <alignment horizontal="left"/>
    </xf>
    <xf numFmtId="0" fontId="29" fillId="48" borderId="93" xfId="0" applyFont="1" applyFill="1" applyBorder="1" applyAlignment="1">
      <alignment horizontal="center" vertical="center" wrapText="1"/>
    </xf>
    <xf numFmtId="0" fontId="29" fillId="48" borderId="94" xfId="0" applyFont="1" applyFill="1" applyBorder="1" applyAlignment="1">
      <alignment horizontal="center" vertical="center" wrapText="1"/>
    </xf>
    <xf numFmtId="164" fontId="0" fillId="48" borderId="94" xfId="0" applyNumberFormat="1" applyFill="1" applyBorder="1" applyAlignment="1">
      <alignment horizontal="center" vertical="center"/>
    </xf>
    <xf numFmtId="164" fontId="0" fillId="48" borderId="95" xfId="0" applyNumberFormat="1" applyFill="1" applyBorder="1" applyAlignment="1">
      <alignment horizontal="center" vertical="center"/>
    </xf>
    <xf numFmtId="10" fontId="125" fillId="48" borderId="120" xfId="0" applyNumberFormat="1" applyFont="1" applyFill="1" applyBorder="1" applyAlignment="1">
      <alignment horizontal="center" vertical="center" wrapText="1"/>
    </xf>
    <xf numFmtId="10" fontId="125" fillId="48" borderId="58" xfId="0" applyNumberFormat="1" applyFont="1" applyFill="1" applyBorder="1" applyAlignment="1">
      <alignment horizontal="center" vertical="center" wrapText="1"/>
    </xf>
    <xf numFmtId="0" fontId="29" fillId="48" borderId="49" xfId="0" applyFont="1" applyFill="1" applyBorder="1" applyAlignment="1">
      <alignment horizontal="center" vertical="center" wrapText="1"/>
    </xf>
    <xf numFmtId="0" fontId="29" fillId="48" borderId="58" xfId="0" applyFont="1" applyFill="1" applyBorder="1" applyAlignment="1">
      <alignment horizontal="center" vertical="center" wrapText="1"/>
    </xf>
    <xf numFmtId="164" fontId="0" fillId="48" borderId="58" xfId="0" applyNumberFormat="1" applyFill="1" applyBorder="1" applyAlignment="1">
      <alignment horizontal="center" vertical="center"/>
    </xf>
    <xf numFmtId="164"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4"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0" fontId="0" fillId="52" borderId="0" xfId="0" applyFill="1" applyBorder="1" applyAlignment="1" applyProtection="1">
      <alignment horizontal="center"/>
      <protection locked="0"/>
    </xf>
    <xf numFmtId="0" fontId="0" fillId="52" borderId="25" xfId="0" applyFill="1" applyBorder="1" applyAlignment="1" applyProtection="1">
      <alignment horizontal="center"/>
      <protection locked="0"/>
    </xf>
    <xf numFmtId="0" fontId="9" fillId="52" borderId="0"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59" xfId="0" applyFont="1" applyFill="1" applyBorder="1" applyAlignment="1" applyProtection="1">
      <alignment horizontal="right"/>
      <protection locked="0"/>
    </xf>
    <xf numFmtId="10" fontId="109" fillId="68" borderId="88" xfId="0" applyNumberFormat="1" applyFont="1" applyFill="1" applyBorder="1" applyAlignment="1" applyProtection="1">
      <alignment horizontal="center"/>
    </xf>
    <xf numFmtId="0" fontId="0" fillId="52" borderId="0" xfId="0" applyFont="1"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3"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17" fontId="11" fillId="68" borderId="0" xfId="0" applyNumberFormat="1" applyFont="1" applyFill="1" applyBorder="1" applyAlignment="1" applyProtection="1">
      <alignment horizontal="center"/>
      <protection locked="0"/>
    </xf>
    <xf numFmtId="17" fontId="11" fillId="68" borderId="25" xfId="0" applyNumberFormat="1" applyFont="1" applyFill="1" applyBorder="1" applyAlignment="1" applyProtection="1">
      <alignment horizontal="center"/>
      <protection locked="0"/>
    </xf>
    <xf numFmtId="0" fontId="5" fillId="0" borderId="32" xfId="493" applyFont="1" applyBorder="1" applyAlignment="1">
      <alignment horizontal="center"/>
    </xf>
    <xf numFmtId="0" fontId="5" fillId="0" borderId="23" xfId="493" applyFont="1" applyBorder="1" applyAlignment="1">
      <alignment horizontal="center"/>
    </xf>
    <xf numFmtId="0" fontId="5" fillId="48" borderId="0" xfId="927" applyFont="1" applyFill="1" applyBorder="1" applyAlignment="1">
      <alignment horizontal="center"/>
    </xf>
    <xf numFmtId="0" fontId="5" fillId="0" borderId="41" xfId="493" applyFont="1" applyBorder="1" applyAlignment="1">
      <alignment horizontal="center"/>
    </xf>
    <xf numFmtId="0" fontId="5" fillId="0" borderId="60" xfId="493" applyFont="1" applyBorder="1" applyAlignment="1">
      <alignment horizontal="center"/>
    </xf>
    <xf numFmtId="0" fontId="5" fillId="0" borderId="61" xfId="493" applyFont="1" applyBorder="1" applyAlignment="1">
      <alignment horizontal="center"/>
    </xf>
    <xf numFmtId="0" fontId="5" fillId="48" borderId="0" xfId="493" applyFont="1" applyFill="1" applyBorder="1" applyAlignment="1">
      <alignment horizontal="center"/>
    </xf>
    <xf numFmtId="0" fontId="5" fillId="48" borderId="0" xfId="493" applyFont="1" applyFill="1" applyBorder="1" applyAlignment="1">
      <alignment horizontal="right"/>
    </xf>
    <xf numFmtId="0" fontId="3" fillId="54" borderId="41" xfId="493" applyFont="1" applyFill="1" applyBorder="1" applyAlignment="1">
      <alignment horizontal="center"/>
    </xf>
    <xf numFmtId="0" fontId="3" fillId="54" borderId="60" xfId="493" applyFont="1" applyFill="1" applyBorder="1" applyAlignment="1">
      <alignment horizontal="center"/>
    </xf>
    <xf numFmtId="0" fontId="3" fillId="54" borderId="61" xfId="493" applyFont="1" applyFill="1" applyBorder="1" applyAlignment="1">
      <alignment horizontal="center"/>
    </xf>
    <xf numFmtId="0" fontId="5" fillId="0" borderId="32" xfId="493" applyFont="1" applyBorder="1" applyAlignment="1">
      <alignment horizontal="center" vertical="center"/>
    </xf>
    <xf numFmtId="0" fontId="5" fillId="0" borderId="40" xfId="493" applyFont="1" applyBorder="1" applyAlignment="1">
      <alignment horizontal="center" vertical="center" wrapText="1"/>
    </xf>
    <xf numFmtId="0" fontId="5" fillId="0" borderId="45" xfId="493" applyFont="1" applyBorder="1" applyAlignment="1">
      <alignment horizontal="center" vertical="center" wrapText="1"/>
    </xf>
    <xf numFmtId="0" fontId="5" fillId="0" borderId="41" xfId="493" applyFont="1" applyBorder="1" applyAlignment="1">
      <alignment horizontal="left"/>
    </xf>
    <xf numFmtId="0" fontId="5" fillId="0" borderId="61" xfId="493" applyFont="1" applyBorder="1" applyAlignment="1">
      <alignment horizontal="left"/>
    </xf>
    <xf numFmtId="0" fontId="5" fillId="0" borderId="24" xfId="493" applyFont="1" applyBorder="1" applyAlignment="1">
      <alignment horizontal="left"/>
    </xf>
    <xf numFmtId="0" fontId="77" fillId="53" borderId="0" xfId="417" applyFont="1" applyFill="1" applyBorder="1" applyAlignment="1" applyProtection="1">
      <alignment horizontal="left"/>
    </xf>
    <xf numFmtId="14" fontId="77" fillId="53" borderId="0" xfId="417" applyNumberFormat="1" applyFont="1" applyFill="1" applyBorder="1" applyAlignment="1" applyProtection="1">
      <alignment horizontal="left"/>
    </xf>
    <xf numFmtId="0" fontId="83" fillId="53" borderId="110" xfId="417" applyFont="1" applyFill="1" applyBorder="1" applyAlignment="1" applyProtection="1">
      <alignment horizontal="left" vertical="center" wrapText="1"/>
    </xf>
    <xf numFmtId="0" fontId="83" fillId="53" borderId="111" xfId="417" applyFont="1" applyFill="1" applyBorder="1" applyAlignment="1" applyProtection="1">
      <alignment horizontal="left" vertical="center" wrapText="1"/>
    </xf>
    <xf numFmtId="0" fontId="83" fillId="53" borderId="52" xfId="417" applyFont="1" applyFill="1" applyBorder="1" applyAlignment="1" applyProtection="1">
      <alignment horizontal="left" vertical="center" wrapText="1"/>
    </xf>
    <xf numFmtId="0" fontId="83" fillId="53" borderId="62" xfId="417" applyFont="1" applyFill="1" applyBorder="1" applyAlignment="1" applyProtection="1">
      <alignment horizontal="left" vertical="center" wrapText="1"/>
    </xf>
    <xf numFmtId="0" fontId="83" fillId="53" borderId="63" xfId="417" applyFont="1" applyFill="1" applyBorder="1" applyAlignment="1" applyProtection="1">
      <alignment horizontal="left" vertical="center" wrapText="1"/>
    </xf>
    <xf numFmtId="0" fontId="83" fillId="53" borderId="64" xfId="417" applyFont="1" applyFill="1" applyBorder="1" applyAlignment="1" applyProtection="1">
      <alignment horizontal="left" vertical="center" wrapText="1"/>
    </xf>
    <xf numFmtId="0" fontId="77" fillId="53" borderId="60" xfId="264" applyFont="1" applyFill="1" applyBorder="1" applyAlignment="1" applyProtection="1">
      <alignment horizontal="center" vertical="center"/>
    </xf>
    <xf numFmtId="0" fontId="86" fillId="53" borderId="0" xfId="417" applyFont="1" applyFill="1" applyBorder="1" applyAlignment="1" applyProtection="1">
      <alignment horizontal="left"/>
    </xf>
    <xf numFmtId="0" fontId="86" fillId="53" borderId="59" xfId="417" applyFont="1" applyFill="1" applyBorder="1" applyAlignment="1" applyProtection="1">
      <alignment horizontal="left"/>
    </xf>
    <xf numFmtId="0" fontId="83" fillId="53" borderId="66" xfId="417" applyFont="1" applyFill="1" applyBorder="1" applyAlignment="1" applyProtection="1">
      <alignment horizontal="left" vertical="center" wrapText="1"/>
    </xf>
    <xf numFmtId="0" fontId="83" fillId="53" borderId="67" xfId="417" applyFont="1" applyFill="1" applyBorder="1" applyAlignment="1" applyProtection="1">
      <alignment horizontal="left" vertical="center" wrapText="1"/>
    </xf>
    <xf numFmtId="0" fontId="83" fillId="53" borderId="68" xfId="417" applyFont="1" applyFill="1" applyBorder="1" applyAlignment="1" applyProtection="1">
      <alignment horizontal="left" vertical="center" wrapText="1"/>
    </xf>
    <xf numFmtId="0" fontId="77" fillId="53" borderId="98" xfId="417" applyFont="1" applyFill="1" applyBorder="1" applyAlignment="1" applyProtection="1">
      <alignment horizontal="center"/>
    </xf>
    <xf numFmtId="0" fontId="77" fillId="53" borderId="99" xfId="417" applyFont="1" applyFill="1" applyBorder="1" applyAlignment="1" applyProtection="1">
      <alignment horizontal="center"/>
    </xf>
    <xf numFmtId="171" fontId="8" fillId="53" borderId="47" xfId="516" applyNumberFormat="1" applyFont="1" applyFill="1" applyBorder="1" applyAlignment="1" applyProtection="1">
      <alignment horizontal="center" vertical="center" wrapText="1"/>
    </xf>
    <xf numFmtId="171" fontId="8" fillId="53" borderId="0" xfId="516" applyNumberFormat="1" applyFont="1" applyFill="1" applyBorder="1" applyAlignment="1" applyProtection="1">
      <alignment horizontal="center" vertical="center" wrapText="1"/>
    </xf>
    <xf numFmtId="171" fontId="8" fillId="53" borderId="59" xfId="516" applyNumberFormat="1" applyFont="1" applyFill="1" applyBorder="1" applyAlignment="1" applyProtection="1">
      <alignment horizontal="center" vertical="center" wrapText="1"/>
    </xf>
    <xf numFmtId="171" fontId="8" fillId="53" borderId="48" xfId="516" applyNumberFormat="1" applyFont="1" applyFill="1" applyBorder="1" applyAlignment="1" applyProtection="1">
      <alignment horizontal="center" vertical="center" wrapText="1"/>
    </xf>
    <xf numFmtId="171" fontId="8" fillId="53" borderId="20" xfId="516" applyNumberFormat="1" applyFont="1" applyFill="1" applyBorder="1" applyAlignment="1" applyProtection="1">
      <alignment horizontal="center" vertical="center" wrapText="1"/>
    </xf>
    <xf numFmtId="171" fontId="8" fillId="53" borderId="49" xfId="516" applyNumberFormat="1" applyFont="1" applyFill="1" applyBorder="1" applyAlignment="1" applyProtection="1">
      <alignment horizontal="center" vertical="center" wrapText="1"/>
    </xf>
    <xf numFmtId="0" fontId="11" fillId="53" borderId="0" xfId="417" applyFont="1" applyFill="1" applyAlignment="1" applyProtection="1">
      <alignment horizontal="center" wrapText="1"/>
    </xf>
    <xf numFmtId="0" fontId="77" fillId="53" borderId="98" xfId="417" applyFont="1" applyFill="1" applyBorder="1" applyAlignment="1" applyProtection="1">
      <alignment horizontal="left"/>
    </xf>
    <xf numFmtId="14" fontId="77" fillId="53" borderId="98" xfId="417" applyNumberFormat="1" applyFont="1" applyFill="1" applyBorder="1" applyAlignment="1" applyProtection="1">
      <alignment horizontal="left"/>
    </xf>
    <xf numFmtId="0" fontId="86" fillId="53" borderId="97" xfId="417" applyFont="1" applyFill="1" applyBorder="1" applyAlignment="1" applyProtection="1">
      <alignment horizontal="center" vertical="center"/>
    </xf>
    <xf numFmtId="0" fontId="86" fillId="53" borderId="65" xfId="417" applyFont="1" applyFill="1" applyBorder="1" applyAlignment="1" applyProtection="1">
      <alignment horizontal="center" vertical="center"/>
    </xf>
    <xf numFmtId="0" fontId="86" fillId="53" borderId="97" xfId="417" applyFont="1" applyFill="1" applyBorder="1" applyAlignment="1" applyProtection="1">
      <alignment horizontal="center" vertical="center" wrapText="1"/>
    </xf>
    <xf numFmtId="0" fontId="86" fillId="53" borderId="98" xfId="417" applyFont="1" applyFill="1" applyBorder="1" applyAlignment="1" applyProtection="1">
      <alignment horizontal="center" vertical="center" wrapText="1"/>
    </xf>
    <xf numFmtId="0" fontId="86" fillId="53" borderId="99" xfId="417" applyFont="1" applyFill="1" applyBorder="1" applyAlignment="1" applyProtection="1">
      <alignment horizontal="center" vertical="center" wrapText="1"/>
    </xf>
    <xf numFmtId="0" fontId="86" fillId="53" borderId="48" xfId="417" applyFont="1" applyFill="1" applyBorder="1" applyAlignment="1" applyProtection="1">
      <alignment horizontal="center" vertical="center" wrapText="1"/>
    </xf>
    <xf numFmtId="0" fontId="86" fillId="53" borderId="20" xfId="417" applyFont="1" applyFill="1" applyBorder="1" applyAlignment="1" applyProtection="1">
      <alignment horizontal="center" vertical="center" wrapText="1"/>
    </xf>
    <xf numFmtId="0" fontId="86" fillId="53" borderId="49" xfId="417" applyFont="1" applyFill="1" applyBorder="1" applyAlignment="1" applyProtection="1">
      <alignment horizontal="center" vertical="center" wrapText="1"/>
    </xf>
    <xf numFmtId="0" fontId="86" fillId="53" borderId="50" xfId="417" applyFont="1" applyFill="1" applyBorder="1" applyAlignment="1" applyProtection="1">
      <alignment horizontal="center" vertical="center" wrapText="1"/>
    </xf>
    <xf numFmtId="0" fontId="86" fillId="53" borderId="100" xfId="417" applyFont="1" applyFill="1" applyBorder="1" applyAlignment="1" applyProtection="1">
      <alignment horizontal="center" vertical="center" wrapText="1"/>
    </xf>
    <xf numFmtId="0" fontId="86" fillId="53" borderId="101" xfId="417" applyFont="1" applyFill="1" applyBorder="1" applyAlignment="1" applyProtection="1">
      <alignment horizontal="center" vertical="center" wrapText="1"/>
    </xf>
    <xf numFmtId="0" fontId="86" fillId="53" borderId="102" xfId="417" applyFont="1" applyFill="1" applyBorder="1" applyAlignment="1" applyProtection="1">
      <alignment horizontal="center" vertical="center" wrapText="1"/>
    </xf>
    <xf numFmtId="0" fontId="86" fillId="53" borderId="58" xfId="417" applyFont="1" applyFill="1" applyBorder="1" applyAlignment="1" applyProtection="1">
      <alignment horizontal="center" vertical="center" wrapText="1"/>
    </xf>
    <xf numFmtId="0" fontId="86" fillId="53" borderId="102" xfId="417" applyFont="1" applyFill="1" applyBorder="1" applyAlignment="1" applyProtection="1">
      <alignment horizontal="center" vertical="center"/>
    </xf>
    <xf numFmtId="0" fontId="86" fillId="53" borderId="58" xfId="417" applyFont="1" applyFill="1" applyBorder="1" applyAlignment="1" applyProtection="1">
      <alignment horizontal="center" vertical="center"/>
    </xf>
    <xf numFmtId="0" fontId="29" fillId="53" borderId="113" xfId="264" applyFont="1" applyFill="1" applyBorder="1" applyAlignment="1" applyProtection="1">
      <alignment horizontal="right" vertical="center"/>
    </xf>
    <xf numFmtId="0" fontId="29" fillId="53" borderId="114" xfId="264" applyFont="1" applyFill="1" applyBorder="1" applyAlignment="1" applyProtection="1">
      <alignment horizontal="right" vertical="center"/>
    </xf>
    <xf numFmtId="0" fontId="77" fillId="65" borderId="112" xfId="264" applyFont="1" applyFill="1" applyBorder="1" applyAlignment="1" applyProtection="1">
      <alignment horizontal="center" vertical="center"/>
    </xf>
    <xf numFmtId="0" fontId="77" fillId="65" borderId="113" xfId="264" applyFont="1" applyFill="1" applyBorder="1" applyAlignment="1" applyProtection="1">
      <alignment horizontal="center" vertical="center"/>
    </xf>
    <xf numFmtId="0" fontId="77" fillId="65" borderId="114" xfId="264" applyFont="1" applyFill="1" applyBorder="1" applyAlignment="1" applyProtection="1">
      <alignment horizontal="center" vertical="center"/>
    </xf>
    <xf numFmtId="0" fontId="86" fillId="48" borderId="116" xfId="417" applyFont="1" applyFill="1" applyBorder="1" applyAlignment="1" applyProtection="1">
      <alignment horizontal="left"/>
    </xf>
    <xf numFmtId="0" fontId="86" fillId="48" borderId="117" xfId="417" applyFont="1" applyFill="1" applyBorder="1" applyAlignment="1" applyProtection="1">
      <alignment horizontal="left"/>
    </xf>
    <xf numFmtId="0" fontId="29" fillId="53" borderId="105" xfId="264" applyFont="1" applyFill="1" applyBorder="1" applyAlignment="1" applyProtection="1">
      <alignment horizontal="right" vertical="center"/>
    </xf>
    <xf numFmtId="0" fontId="29" fillId="53" borderId="106" xfId="264" applyFont="1" applyFill="1" applyBorder="1" applyAlignment="1" applyProtection="1">
      <alignment horizontal="right" vertical="center"/>
    </xf>
    <xf numFmtId="2" fontId="92" fillId="52" borderId="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92" fillId="52" borderId="20" xfId="0" applyNumberFormat="1" applyFont="1" applyFill="1" applyBorder="1" applyAlignment="1" applyProtection="1">
      <alignment horizontal="left" vertical="center"/>
    </xf>
    <xf numFmtId="2" fontId="89" fillId="52" borderId="72" xfId="0" applyNumberFormat="1" applyFont="1" applyFill="1" applyBorder="1" applyAlignment="1" applyProtection="1">
      <alignment horizontal="left" vertical="center"/>
    </xf>
    <xf numFmtId="0" fontId="92" fillId="52" borderId="20"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0" fontId="92" fillId="52" borderId="0" xfId="0" applyNumberFormat="1" applyFont="1" applyFill="1" applyAlignment="1" applyProtection="1">
      <alignment horizontal="left" vertical="center"/>
    </xf>
    <xf numFmtId="2" fontId="89" fillId="52" borderId="20" xfId="0" applyNumberFormat="1" applyFont="1" applyFill="1" applyBorder="1" applyAlignment="1" applyProtection="1">
      <alignment horizontal="left" vertical="center"/>
    </xf>
    <xf numFmtId="1" fontId="92" fillId="52" borderId="19" xfId="0"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left" vertical="center"/>
    </xf>
    <xf numFmtId="0" fontId="74" fillId="58" borderId="40" xfId="264" applyNumberFormat="1" applyFont="1" applyFill="1" applyBorder="1" applyAlignment="1">
      <alignment horizontal="center" vertical="center" wrapText="1"/>
    </xf>
    <xf numFmtId="0" fontId="74" fillId="58" borderId="45" xfId="264" applyNumberFormat="1" applyFont="1" applyFill="1" applyBorder="1" applyAlignment="1">
      <alignment horizontal="center" vertical="center" wrapText="1"/>
    </xf>
    <xf numFmtId="0" fontId="27" fillId="58" borderId="73" xfId="264" applyFont="1" applyFill="1" applyBorder="1" applyAlignment="1">
      <alignment horizontal="center" vertical="center" wrapText="1"/>
    </xf>
    <xf numFmtId="0" fontId="27" fillId="58" borderId="74" xfId="264" applyFont="1" applyFill="1" applyBorder="1" applyAlignment="1">
      <alignment horizontal="center" vertical="center" wrapText="1"/>
    </xf>
    <xf numFmtId="0" fontId="27" fillId="58" borderId="40" xfId="264" applyFont="1" applyFill="1" applyBorder="1" applyAlignment="1">
      <alignment horizontal="center" vertical="center" wrapText="1"/>
    </xf>
    <xf numFmtId="4" fontId="27" fillId="58" borderId="41" xfId="264" applyNumberFormat="1" applyFont="1" applyFill="1" applyBorder="1" applyAlignment="1">
      <alignment horizontal="center" vertical="center" wrapText="1"/>
    </xf>
    <xf numFmtId="4" fontId="27" fillId="58" borderId="60" xfId="264" applyNumberFormat="1" applyFont="1" applyFill="1" applyBorder="1" applyAlignment="1">
      <alignment horizontal="center" vertical="center" wrapText="1"/>
    </xf>
    <xf numFmtId="1" fontId="94" fillId="0" borderId="47" xfId="494" applyNumberFormat="1" applyFont="1" applyFill="1" applyBorder="1" applyAlignment="1" applyProtection="1">
      <alignment horizontal="center" vertical="center"/>
      <protection hidden="1"/>
    </xf>
    <xf numFmtId="1" fontId="94" fillId="0" borderId="0" xfId="494" applyNumberFormat="1" applyFont="1" applyFill="1" applyBorder="1" applyAlignment="1" applyProtection="1">
      <alignment horizontal="center" vertical="center"/>
      <protection hidden="1"/>
    </xf>
    <xf numFmtId="2" fontId="89" fillId="52" borderId="19"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left" vertical="center"/>
      <protection locked="0"/>
    </xf>
    <xf numFmtId="1" fontId="92" fillId="52" borderId="19" xfId="0" applyNumberFormat="1" applyFont="1" applyFill="1" applyBorder="1" applyAlignment="1" applyProtection="1">
      <alignment horizontal="left" vertical="center"/>
      <protection locked="0"/>
    </xf>
    <xf numFmtId="2" fontId="89" fillId="52" borderId="72" xfId="0" applyNumberFormat="1" applyFont="1" applyFill="1" applyBorder="1" applyAlignment="1" applyProtection="1">
      <alignment horizontal="left" vertical="center"/>
      <protection locked="0"/>
    </xf>
    <xf numFmtId="0" fontId="92" fillId="52" borderId="20" xfId="0" applyNumberFormat="1" applyFont="1" applyFill="1" applyBorder="1" applyAlignment="1" applyProtection="1">
      <alignment horizontal="left" vertical="center"/>
      <protection locked="0"/>
    </xf>
    <xf numFmtId="2"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9" fillId="52" borderId="20" xfId="0" applyNumberFormat="1" applyFont="1" applyFill="1" applyBorder="1" applyAlignment="1" applyProtection="1">
      <alignment horizontal="left" vertical="center"/>
      <protection locked="0"/>
    </xf>
    <xf numFmtId="49" fontId="118" fillId="48" borderId="127" xfId="496" applyNumberFormat="1" applyFont="1" applyFill="1" applyBorder="1" applyAlignment="1" applyProtection="1">
      <alignment horizontal="center" vertical="center"/>
    </xf>
    <xf numFmtId="0" fontId="119" fillId="48" borderId="0" xfId="496" applyFont="1" applyFill="1" applyBorder="1" applyAlignment="1" applyProtection="1">
      <alignment horizontal="center" vertical="justify"/>
    </xf>
    <xf numFmtId="0" fontId="119" fillId="48" borderId="0" xfId="496" quotePrefix="1" applyFont="1" applyFill="1" applyBorder="1" applyAlignment="1" applyProtection="1">
      <alignment horizontal="center" vertical="justify"/>
    </xf>
    <xf numFmtId="0" fontId="120" fillId="48" borderId="0" xfId="496" applyFont="1" applyFill="1" applyBorder="1" applyAlignment="1" applyProtection="1">
      <alignment horizontal="center" vertical="justify"/>
    </xf>
    <xf numFmtId="165" fontId="64" fillId="48" borderId="126" xfId="929" applyNumberFormat="1" applyFont="1" applyFill="1" applyBorder="1" applyAlignment="1" applyProtection="1">
      <alignment horizontal="right" vertical="center"/>
      <protection locked="0"/>
    </xf>
    <xf numFmtId="165" fontId="64" fillId="48" borderId="123" xfId="929" applyNumberFormat="1" applyFont="1" applyFill="1" applyBorder="1" applyAlignment="1" applyProtection="1">
      <alignment horizontal="right" vertical="center"/>
      <protection locked="0"/>
    </xf>
    <xf numFmtId="176" fontId="64" fillId="48" borderId="126" xfId="496" applyNumberFormat="1" applyFont="1" applyFill="1" applyBorder="1" applyAlignment="1" applyProtection="1">
      <alignment horizontal="right" vertical="center"/>
    </xf>
    <xf numFmtId="176" fontId="64" fillId="48" borderId="123" xfId="496" applyNumberFormat="1" applyFont="1" applyFill="1" applyBorder="1" applyAlignment="1" applyProtection="1">
      <alignment horizontal="right" vertical="center"/>
    </xf>
    <xf numFmtId="10" fontId="80" fillId="48" borderId="126" xfId="496" applyNumberFormat="1" applyFont="1" applyFill="1" applyBorder="1" applyAlignment="1" applyProtection="1">
      <alignment horizontal="right" vertical="center"/>
    </xf>
    <xf numFmtId="10" fontId="80" fillId="48" borderId="123" xfId="496" applyNumberFormat="1" applyFont="1" applyFill="1" applyBorder="1" applyAlignment="1" applyProtection="1">
      <alignment horizontal="right" vertical="center"/>
    </xf>
    <xf numFmtId="176" fontId="80" fillId="48" borderId="126" xfId="496" applyNumberFormat="1" applyFont="1" applyFill="1" applyBorder="1" applyAlignment="1" applyProtection="1">
      <alignment horizontal="center"/>
    </xf>
    <xf numFmtId="176" fontId="80" fillId="48" borderId="123" xfId="496" applyNumberFormat="1" applyFont="1" applyFill="1" applyBorder="1" applyAlignment="1" applyProtection="1">
      <alignment horizontal="center"/>
    </xf>
    <xf numFmtId="49" fontId="117" fillId="48" borderId="75" xfId="496" applyNumberFormat="1" applyFont="1" applyFill="1" applyBorder="1" applyAlignment="1" applyProtection="1">
      <alignment horizontal="center" vertical="center"/>
    </xf>
    <xf numFmtId="49" fontId="117" fillId="48" borderId="125" xfId="496" applyNumberFormat="1" applyFont="1" applyFill="1" applyBorder="1" applyAlignment="1" applyProtection="1">
      <alignment horizontal="center" vertical="center"/>
    </xf>
    <xf numFmtId="49" fontId="118" fillId="48" borderId="124" xfId="496" applyNumberFormat="1" applyFont="1" applyFill="1" applyBorder="1" applyAlignment="1" applyProtection="1">
      <alignment horizontal="center" vertical="center"/>
    </xf>
    <xf numFmtId="49" fontId="118" fillId="48" borderId="122" xfId="496" applyNumberFormat="1" applyFont="1" applyFill="1" applyBorder="1" applyAlignment="1" applyProtection="1">
      <alignment horizontal="center" vertical="center"/>
    </xf>
    <xf numFmtId="1" fontId="82" fillId="48" borderId="40" xfId="496" applyNumberFormat="1" applyFont="1" applyFill="1" applyBorder="1" applyAlignment="1" applyProtection="1">
      <alignment horizontal="center" vertical="center"/>
      <protection locked="0"/>
    </xf>
    <xf numFmtId="1" fontId="82" fillId="48" borderId="121" xfId="496" applyNumberFormat="1" applyFont="1" applyFill="1" applyBorder="1" applyAlignment="1" applyProtection="1">
      <alignment horizontal="center" vertical="center"/>
      <protection locked="0"/>
    </xf>
    <xf numFmtId="1" fontId="82" fillId="48" borderId="45" xfId="496" applyNumberFormat="1" applyFont="1" applyFill="1" applyBorder="1" applyAlignment="1" applyProtection="1">
      <alignment horizontal="center" vertical="center"/>
      <protection locked="0"/>
    </xf>
    <xf numFmtId="10" fontId="117" fillId="48" borderId="40" xfId="496" applyNumberFormat="1" applyFont="1" applyFill="1" applyBorder="1" applyAlignment="1" applyProtection="1">
      <alignment horizontal="center" vertical="center" wrapText="1"/>
    </xf>
    <xf numFmtId="10" fontId="117" fillId="48" borderId="121" xfId="496" applyNumberFormat="1" applyFont="1" applyFill="1" applyBorder="1" applyAlignment="1" applyProtection="1">
      <alignment horizontal="center" vertical="center" wrapText="1"/>
    </xf>
    <xf numFmtId="10" fontId="117" fillId="48" borderId="45" xfId="496" applyNumberFormat="1" applyFont="1" applyFill="1" applyBorder="1" applyAlignment="1" applyProtection="1">
      <alignment horizontal="center" vertical="center" wrapText="1"/>
    </xf>
    <xf numFmtId="198" fontId="98" fillId="69" borderId="10" xfId="496" applyNumberFormat="1" applyFont="1" applyFill="1" applyBorder="1" applyAlignment="1" applyProtection="1">
      <alignment horizontal="center" vertical="center"/>
    </xf>
    <xf numFmtId="198" fontId="13" fillId="48" borderId="22" xfId="496" applyNumberFormat="1" applyFont="1" applyFill="1" applyBorder="1" applyAlignment="1" applyProtection="1">
      <alignment horizontal="center" vertical="top"/>
    </xf>
    <xf numFmtId="198" fontId="13" fillId="48" borderId="21" xfId="496" applyNumberFormat="1" applyFont="1" applyFill="1" applyBorder="1" applyAlignment="1" applyProtection="1">
      <alignment horizontal="center" vertical="top"/>
    </xf>
    <xf numFmtId="0" fontId="65" fillId="48" borderId="23" xfId="496" applyFont="1" applyFill="1" applyBorder="1" applyAlignment="1" applyProtection="1">
      <alignment horizontal="center"/>
      <protection hidden="1"/>
    </xf>
    <xf numFmtId="0" fontId="65" fillId="48" borderId="0" xfId="496" applyFont="1" applyFill="1" applyBorder="1" applyAlignment="1" applyProtection="1">
      <alignment horizontal="center" wrapText="1"/>
      <protection hidden="1"/>
    </xf>
    <xf numFmtId="0" fontId="65" fillId="48" borderId="0" xfId="496" applyFont="1" applyFill="1" applyBorder="1" applyAlignment="1" applyProtection="1">
      <alignment horizontal="center" vertical="center"/>
    </xf>
    <xf numFmtId="0" fontId="65" fillId="48" borderId="10" xfId="496" applyFont="1" applyFill="1" applyBorder="1" applyAlignment="1" applyProtection="1">
      <alignment horizontal="center" vertical="center"/>
    </xf>
    <xf numFmtId="15" fontId="82" fillId="48" borderId="40" xfId="496" applyNumberFormat="1" applyFont="1" applyFill="1" applyBorder="1" applyAlignment="1" applyProtection="1">
      <alignment horizontal="center" vertical="center"/>
    </xf>
    <xf numFmtId="15" fontId="82" fillId="48" borderId="121" xfId="496" applyNumberFormat="1" applyFont="1" applyFill="1" applyBorder="1" applyAlignment="1" applyProtection="1">
      <alignment horizontal="center" vertical="center"/>
    </xf>
    <xf numFmtId="15" fontId="82" fillId="48" borderId="45" xfId="496" applyNumberFormat="1" applyFont="1" applyFill="1" applyBorder="1" applyAlignment="1" applyProtection="1">
      <alignment horizontal="center" vertical="center"/>
    </xf>
    <xf numFmtId="10" fontId="117" fillId="48" borderId="23" xfId="496" applyNumberFormat="1" applyFont="1" applyFill="1" applyBorder="1" applyAlignment="1" applyProtection="1">
      <alignment horizontal="center" vertical="center" wrapText="1"/>
    </xf>
    <xf numFmtId="10" fontId="117" fillId="48" borderId="0" xfId="496" applyNumberFormat="1" applyFont="1" applyFill="1" applyBorder="1" applyAlignment="1" applyProtection="1">
      <alignment horizontal="center" vertical="center" wrapText="1"/>
    </xf>
    <xf numFmtId="10" fontId="117" fillId="48" borderId="10" xfId="496" applyNumberFormat="1" applyFont="1" applyFill="1" applyBorder="1" applyAlignment="1" applyProtection="1">
      <alignment horizontal="center" vertical="center" wrapText="1"/>
    </xf>
    <xf numFmtId="176" fontId="71" fillId="48" borderId="0" xfId="496" applyNumberFormat="1" applyFont="1" applyFill="1" applyBorder="1" applyAlignment="1" applyProtection="1">
      <alignment horizontal="left" vertical="center"/>
    </xf>
    <xf numFmtId="1" fontId="64" fillId="59" borderId="50" xfId="684" applyNumberFormat="1" applyFont="1" applyFill="1" applyBorder="1" applyAlignment="1" applyProtection="1">
      <alignment horizontal="center" vertical="center"/>
    </xf>
    <xf numFmtId="1" fontId="64" fillId="59" borderId="70" xfId="684" applyNumberFormat="1" applyFont="1" applyFill="1" applyBorder="1" applyAlignment="1" applyProtection="1">
      <alignment horizontal="center" vertical="center"/>
    </xf>
    <xf numFmtId="177" fontId="65" fillId="59" borderId="9" xfId="684" applyNumberFormat="1" applyFont="1" applyFill="1" applyBorder="1" applyAlignment="1" applyProtection="1">
      <alignment horizontal="center" vertical="center" wrapText="1"/>
    </xf>
    <xf numFmtId="177" fontId="65" fillId="59" borderId="9" xfId="684" applyNumberFormat="1" applyFont="1" applyFill="1" applyBorder="1" applyAlignment="1" applyProtection="1">
      <alignment horizontal="center" vertical="center"/>
    </xf>
    <xf numFmtId="4" fontId="64" fillId="59" borderId="50" xfId="684" applyNumberFormat="1" applyFont="1" applyFill="1" applyBorder="1" applyAlignment="1" applyProtection="1">
      <alignment horizontal="center" vertical="center" wrapText="1"/>
    </xf>
    <xf numFmtId="4" fontId="64" fillId="59" borderId="70" xfId="684" applyNumberFormat="1" applyFont="1" applyFill="1" applyBorder="1" applyAlignment="1" applyProtection="1">
      <alignment horizontal="center" vertical="center" wrapText="1"/>
    </xf>
    <xf numFmtId="4" fontId="64" fillId="59" borderId="71" xfId="684" applyNumberFormat="1" applyFont="1" applyFill="1" applyBorder="1" applyAlignment="1" applyProtection="1">
      <alignment horizontal="center" vertical="center" wrapText="1"/>
    </xf>
    <xf numFmtId="1" fontId="63" fillId="66" borderId="48" xfId="494" applyNumberFormat="1" applyFont="1" applyFill="1" applyBorder="1" applyAlignment="1" applyProtection="1">
      <alignment horizontal="center" vertical="center"/>
      <protection hidden="1"/>
    </xf>
    <xf numFmtId="1" fontId="63" fillId="66" borderId="20" xfId="494" applyNumberFormat="1" applyFont="1" applyFill="1" applyBorder="1" applyAlignment="1" applyProtection="1">
      <alignment horizontal="center" vertical="center"/>
      <protection hidden="1"/>
    </xf>
    <xf numFmtId="0" fontId="37" fillId="59" borderId="69" xfId="491" applyNumberFormat="1" applyFont="1" applyFill="1" applyBorder="1" applyAlignment="1">
      <alignment horizontal="center" vertical="center" wrapText="1"/>
    </xf>
    <xf numFmtId="0" fontId="37" fillId="59" borderId="58" xfId="491" applyNumberFormat="1" applyFont="1" applyFill="1" applyBorder="1" applyAlignment="1">
      <alignment horizontal="center" vertical="center" wrapText="1"/>
    </xf>
    <xf numFmtId="0" fontId="64" fillId="59" borderId="77" xfId="491" applyFont="1" applyFill="1" applyBorder="1" applyAlignment="1">
      <alignment horizontal="center" vertical="center" wrapText="1"/>
    </xf>
    <xf numFmtId="0" fontId="64" fillId="59" borderId="58" xfId="491" applyFont="1" applyFill="1" applyBorder="1" applyAlignment="1">
      <alignment horizontal="center" vertical="center" wrapText="1"/>
    </xf>
    <xf numFmtId="189" fontId="64" fillId="59" borderId="77" xfId="491" applyNumberFormat="1" applyFont="1" applyFill="1" applyBorder="1" applyAlignment="1">
      <alignment horizontal="center" vertical="center" wrapText="1"/>
    </xf>
    <xf numFmtId="189" fontId="64" fillId="59" borderId="58" xfId="491" applyNumberFormat="1" applyFont="1" applyFill="1" applyBorder="1" applyAlignment="1">
      <alignment horizontal="center" vertical="center" wrapText="1"/>
    </xf>
    <xf numFmtId="4" fontId="64" fillId="59" borderId="77" xfId="491" applyNumberFormat="1" applyFont="1" applyFill="1" applyBorder="1" applyAlignment="1">
      <alignment horizontal="center" vertical="center" wrapText="1"/>
    </xf>
    <xf numFmtId="4" fontId="64" fillId="59" borderId="58" xfId="491" applyNumberFormat="1" applyFont="1" applyFill="1" applyBorder="1" applyAlignment="1">
      <alignment horizontal="center" vertical="center" wrapText="1"/>
    </xf>
    <xf numFmtId="2" fontId="65" fillId="59" borderId="69" xfId="684" applyNumberFormat="1" applyFont="1" applyFill="1" applyBorder="1" applyAlignment="1" applyProtection="1">
      <alignment horizontal="center" vertical="center" wrapText="1"/>
    </xf>
    <xf numFmtId="2" fontId="65" fillId="59" borderId="48" xfId="684" applyNumberFormat="1" applyFont="1" applyFill="1" applyBorder="1" applyAlignment="1" applyProtection="1">
      <alignment horizontal="center" vertical="center" wrapText="1"/>
    </xf>
    <xf numFmtId="0" fontId="77" fillId="73" borderId="0" xfId="0" applyFont="1" applyFill="1" applyAlignment="1">
      <alignment horizontal="left" vertical="center" wrapText="1"/>
    </xf>
    <xf numFmtId="177" fontId="63" fillId="66" borderId="41" xfId="494" applyNumberFormat="1" applyFont="1" applyFill="1" applyBorder="1" applyAlignment="1" applyProtection="1">
      <alignment horizontal="center" vertical="center"/>
      <protection hidden="1"/>
    </xf>
    <xf numFmtId="177" fontId="63" fillId="66" borderId="60" xfId="494" applyNumberFormat="1" applyFont="1" applyFill="1" applyBorder="1" applyAlignment="1" applyProtection="1">
      <alignment horizontal="center" vertical="center"/>
      <protection hidden="1"/>
    </xf>
    <xf numFmtId="0" fontId="0" fillId="0" borderId="22" xfId="0" applyBorder="1" applyAlignment="1">
      <alignment horizontal="center"/>
    </xf>
    <xf numFmtId="0" fontId="0" fillId="0" borderId="23"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6" xfId="0" applyBorder="1" applyAlignment="1">
      <alignment horizontal="center"/>
    </xf>
    <xf numFmtId="0" fontId="0" fillId="0" borderId="10" xfId="0" applyBorder="1" applyAlignment="1">
      <alignment horizontal="center"/>
    </xf>
    <xf numFmtId="0" fontId="72" fillId="56" borderId="41" xfId="0" applyFont="1" applyFill="1" applyBorder="1" applyAlignment="1">
      <alignment horizontal="center"/>
    </xf>
    <xf numFmtId="0" fontId="72" fillId="56" borderId="60" xfId="0" applyFont="1" applyFill="1" applyBorder="1" applyAlignment="1">
      <alignment horizontal="center"/>
    </xf>
    <xf numFmtId="0" fontId="72" fillId="56" borderId="61" xfId="0" applyFont="1" applyFill="1" applyBorder="1" applyAlignment="1">
      <alignment horizontal="center"/>
    </xf>
    <xf numFmtId="0" fontId="71" fillId="0" borderId="33" xfId="0" applyFont="1" applyBorder="1" applyAlignment="1">
      <alignment horizontal="justify" vertical="justify"/>
    </xf>
    <xf numFmtId="0" fontId="73" fillId="0" borderId="33" xfId="0" applyFont="1" applyBorder="1" applyAlignment="1">
      <alignment horizontal="justify" vertical="justify"/>
    </xf>
    <xf numFmtId="0" fontId="0" fillId="0" borderId="24" xfId="0" applyBorder="1" applyAlignment="1">
      <alignment horizontal="center"/>
    </xf>
    <xf numFmtId="0" fontId="0" fillId="0" borderId="25" xfId="0" applyBorder="1" applyAlignment="1">
      <alignment horizontal="center"/>
    </xf>
    <xf numFmtId="0" fontId="71" fillId="0" borderId="33" xfId="0" applyFont="1" applyBorder="1" applyAlignment="1">
      <alignment horizontal="justify" vertical="center"/>
    </xf>
    <xf numFmtId="0" fontId="73" fillId="0" borderId="33" xfId="0" applyFont="1" applyBorder="1" applyAlignment="1">
      <alignment horizontal="justify" vertical="center"/>
    </xf>
    <xf numFmtId="177" fontId="63" fillId="66" borderId="61" xfId="494" applyNumberFormat="1" applyFont="1" applyFill="1" applyBorder="1" applyAlignment="1" applyProtection="1">
      <alignment horizontal="center" vertical="center"/>
      <protection hidden="1"/>
    </xf>
    <xf numFmtId="0" fontId="29" fillId="55" borderId="86" xfId="0" applyFont="1" applyFill="1" applyBorder="1" applyAlignment="1">
      <alignment horizontal="center" vertical="center"/>
    </xf>
    <xf numFmtId="0" fontId="29" fillId="55" borderId="87" xfId="0" applyFont="1" applyFill="1" applyBorder="1" applyAlignment="1">
      <alignment horizontal="center" vertical="center"/>
    </xf>
    <xf numFmtId="0" fontId="29" fillId="55" borderId="34" xfId="0" applyFont="1" applyFill="1" applyBorder="1" applyAlignment="1">
      <alignment horizontal="center" vertical="center"/>
    </xf>
    <xf numFmtId="0" fontId="84" fillId="48" borderId="0" xfId="0" applyFont="1" applyFill="1" applyBorder="1" applyAlignment="1">
      <alignment horizontal="center"/>
    </xf>
    <xf numFmtId="0" fontId="77" fillId="48" borderId="0" xfId="0" applyFont="1" applyFill="1" applyBorder="1" applyAlignment="1">
      <alignment horizontal="center"/>
    </xf>
    <xf numFmtId="0" fontId="84" fillId="48" borderId="0" xfId="0" applyNumberFormat="1" applyFont="1" applyFill="1" applyBorder="1" applyAlignment="1">
      <alignment horizontal="justify" vertical="justify" wrapText="1"/>
    </xf>
    <xf numFmtId="0" fontId="84" fillId="48" borderId="0" xfId="0" applyFont="1" applyFill="1" applyBorder="1" applyAlignment="1">
      <alignment horizontal="right"/>
    </xf>
    <xf numFmtId="1" fontId="84" fillId="48" borderId="0" xfId="0" applyNumberFormat="1" applyFont="1" applyFill="1" applyBorder="1" applyAlignment="1">
      <alignment horizontal="left"/>
    </xf>
    <xf numFmtId="0" fontId="84"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0" fillId="48" borderId="21" xfId="0" applyFont="1" applyFill="1" applyBorder="1" applyAlignment="1">
      <alignment horizontal="center"/>
    </xf>
    <xf numFmtId="0" fontId="70" fillId="48" borderId="0" xfId="0" applyFont="1" applyFill="1" applyBorder="1" applyAlignment="1">
      <alignment horizontal="center"/>
    </xf>
    <xf numFmtId="0" fontId="70" fillId="48" borderId="25" xfId="0" applyFont="1" applyFill="1" applyBorder="1" applyAlignment="1">
      <alignment horizontal="center"/>
    </xf>
    <xf numFmtId="0" fontId="70" fillId="48" borderId="41" xfId="0" applyFont="1" applyFill="1" applyBorder="1" applyAlignment="1">
      <alignment horizontal="center"/>
    </xf>
    <xf numFmtId="0" fontId="70" fillId="48" borderId="60" xfId="0" applyFont="1" applyFill="1" applyBorder="1" applyAlignment="1">
      <alignment horizontal="center"/>
    </xf>
    <xf numFmtId="0" fontId="70" fillId="48" borderId="61" xfId="0" applyFont="1" applyFill="1" applyBorder="1" applyAlignment="1">
      <alignment horizontal="center"/>
    </xf>
    <xf numFmtId="0" fontId="95" fillId="52" borderId="0" xfId="0" applyNumberFormat="1" applyFont="1" applyFill="1" applyAlignment="1" applyProtection="1">
      <alignment horizontal="left" vertical="center"/>
      <protection locked="0"/>
    </xf>
    <xf numFmtId="2" fontId="89" fillId="52" borderId="0" xfId="0" applyNumberFormat="1" applyFont="1" applyFill="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wrapText="1"/>
    </xf>
    <xf numFmtId="0" fontId="76" fillId="57" borderId="9" xfId="0" applyFont="1" applyFill="1" applyBorder="1" applyAlignment="1">
      <alignment horizontal="center" vertical="center" wrapText="1"/>
    </xf>
    <xf numFmtId="0" fontId="95" fillId="57" borderId="9" xfId="0" applyFont="1" applyFill="1" applyBorder="1" applyAlignment="1">
      <alignment horizontal="center" vertical="center"/>
    </xf>
    <xf numFmtId="168" fontId="64" fillId="52" borderId="0" xfId="0" applyNumberFormat="1" applyFont="1" applyFill="1" applyBorder="1" applyAlignment="1" applyProtection="1">
      <alignment horizontal="center" vertical="center"/>
      <protection locked="0"/>
    </xf>
    <xf numFmtId="168" fontId="92" fillId="52" borderId="0" xfId="0" applyNumberFormat="1" applyFont="1" applyFill="1" applyBorder="1" applyAlignment="1" applyProtection="1">
      <alignment horizontal="center"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horizontal="left" vertical="center"/>
      <protection locked="0"/>
    </xf>
    <xf numFmtId="0" fontId="0" fillId="62" borderId="50" xfId="0" applyFill="1" applyBorder="1" applyAlignment="1">
      <alignment horizontal="center" vertical="center"/>
    </xf>
    <xf numFmtId="0" fontId="0" fillId="62" borderId="70" xfId="0" applyFill="1" applyBorder="1" applyAlignment="1">
      <alignment horizontal="center" vertical="center"/>
    </xf>
    <xf numFmtId="0" fontId="0" fillId="62" borderId="71" xfId="0" applyFill="1" applyBorder="1" applyAlignment="1">
      <alignment horizontal="center" vertical="center"/>
    </xf>
    <xf numFmtId="0" fontId="92" fillId="52" borderId="0" xfId="0" applyFont="1" applyFill="1" applyAlignment="1" applyProtection="1">
      <alignment horizontal="center" vertical="center" wrapText="1"/>
      <protection locked="0"/>
    </xf>
    <xf numFmtId="0" fontId="64" fillId="52" borderId="0" xfId="0" applyFont="1" applyFill="1" applyAlignment="1" applyProtection="1">
      <alignment horizontal="center" vertical="center" wrapText="1"/>
      <protection locked="0"/>
    </xf>
    <xf numFmtId="0" fontId="29" fillId="0" borderId="41" xfId="0" applyFont="1" applyBorder="1" applyAlignment="1">
      <alignment horizontal="center"/>
    </xf>
    <xf numFmtId="0" fontId="29"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1" xfId="0" applyFont="1" applyFill="1" applyBorder="1" applyAlignment="1">
      <alignment horizontal="left" vertical="center"/>
    </xf>
    <xf numFmtId="0" fontId="29" fillId="48" borderId="60" xfId="0" applyFont="1" applyFill="1" applyBorder="1" applyAlignment="1">
      <alignment horizontal="left" vertical="center"/>
    </xf>
    <xf numFmtId="0" fontId="29" fillId="48" borderId="61" xfId="0" applyFont="1" applyFill="1" applyBorder="1" applyAlignment="1">
      <alignment horizontal="left" vertical="center"/>
    </xf>
    <xf numFmtId="0" fontId="29" fillId="48" borderId="41" xfId="0" applyFont="1" applyFill="1" applyBorder="1" applyAlignment="1">
      <alignment horizontal="center" vertical="center"/>
    </xf>
    <xf numFmtId="0" fontId="29" fillId="48" borderId="60" xfId="0" applyFont="1" applyFill="1" applyBorder="1" applyAlignment="1">
      <alignment horizontal="center" vertical="center"/>
    </xf>
    <xf numFmtId="0" fontId="29"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70" fillId="48" borderId="41" xfId="0" applyFont="1" applyFill="1" applyBorder="1" applyAlignment="1">
      <alignment horizontal="center" vertical="center"/>
    </xf>
    <xf numFmtId="0" fontId="70" fillId="48" borderId="60" xfId="0" applyFont="1" applyFill="1" applyBorder="1" applyAlignment="1">
      <alignment horizontal="center" vertical="center"/>
    </xf>
    <xf numFmtId="0" fontId="70" fillId="48" borderId="61" xfId="0" applyFont="1" applyFill="1" applyBorder="1" applyAlignment="1">
      <alignment horizontal="center" vertical="center"/>
    </xf>
  </cellXfs>
  <cellStyles count="93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xfId="930" builtinId="40"/>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0"/>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2" xfId="286"/>
    <cellStyle name="Incorrecto" xfId="287"/>
    <cellStyle name="Incorrecto 2" xfId="288"/>
    <cellStyle name="Incorreto 2" xfId="289"/>
    <cellStyle name="Incorreto 3" xfId="290"/>
    <cellStyle name="Input [yellow]" xfId="291"/>
    <cellStyle name="Millares [0]_10 AVERIAS MASIVAS + ANT" xfId="292"/>
    <cellStyle name="Millares_10 AVERIAS MASIVAS + ANT" xfId="293"/>
    <cellStyle name="Model" xfId="294"/>
    <cellStyle name="Moeda" xfId="295" builtinId="4"/>
    <cellStyle name="Moeda 10" xfId="296"/>
    <cellStyle name="Moeda 10 2" xfId="772"/>
    <cellStyle name="Moeda 11" xfId="297"/>
    <cellStyle name="Moeda 11 2" xfId="773"/>
    <cellStyle name="Moeda 12" xfId="298"/>
    <cellStyle name="Moeda 12 2" xfId="774"/>
    <cellStyle name="Moeda 13" xfId="771"/>
    <cellStyle name="Moeda 2" xfId="299"/>
    <cellStyle name="Moeda 2 2" xfId="300"/>
    <cellStyle name="Moeda 2 2 2" xfId="301"/>
    <cellStyle name="Moeda 2 2 2 2" xfId="775"/>
    <cellStyle name="Moeda 2 2 3" xfId="302"/>
    <cellStyle name="Moeda 2 2 3 2" xfId="776"/>
    <cellStyle name="Moeda 2 2 4" xfId="303"/>
    <cellStyle name="Moeda 2 2_AQPNG_ORC_R01_2013_11_22(OBRA COMPLETA) 29112013-2" xfId="304"/>
    <cellStyle name="Moeda 2 3" xfId="305"/>
    <cellStyle name="Moeda 2 3 2" xfId="306"/>
    <cellStyle name="Moeda 2 3_AQPNG_ORC_R01_2013_11_22(OBRA COMPLETA) 29112013-2" xfId="307"/>
    <cellStyle name="Moeda 2 4" xfId="308"/>
    <cellStyle name="Moeda 2 4 2" xfId="777"/>
    <cellStyle name="Moeda 2 5" xfId="309"/>
    <cellStyle name="Moeda 2_AQPNG_ORC_R01_2013_11_22(OBRA COMPLETA) 29112013-2" xfId="310"/>
    <cellStyle name="Moeda 3" xfId="311"/>
    <cellStyle name="Moeda 3 2" xfId="312"/>
    <cellStyle name="Moeda 3 2 2" xfId="313"/>
    <cellStyle name="Moeda 3 2 2 2" xfId="778"/>
    <cellStyle name="Moeda 3 2_AQPNG_ORC_R01_2013_11_22(OBRA COMPLETA) 29112013-2" xfId="314"/>
    <cellStyle name="Moeda 3 3" xfId="315"/>
    <cellStyle name="Moeda 3 3 2" xfId="316"/>
    <cellStyle name="Moeda 3 3 2 2" xfId="779"/>
    <cellStyle name="Moeda 3 3_AQPNG_ORC_R01_2013_11_22(OBRA COMPLETA) 29112013-2" xfId="317"/>
    <cellStyle name="Moeda 3 4" xfId="318"/>
    <cellStyle name="Moeda 3 4 2" xfId="780"/>
    <cellStyle name="Moeda 3_AQPNG_ORC_R01_2013_11_22(OBRA COMPLETA) 29112013-2" xfId="319"/>
    <cellStyle name="Moeda 4" xfId="320"/>
    <cellStyle name="Moeda 4 2" xfId="321"/>
    <cellStyle name="Moeda 4 2 2" xfId="322"/>
    <cellStyle name="Moeda 4 2 2 2" xfId="323"/>
    <cellStyle name="Moeda 4 2 2 2 2" xfId="782"/>
    <cellStyle name="Moeda 4 2 2 3" xfId="781"/>
    <cellStyle name="Moeda 4 2 3" xfId="324"/>
    <cellStyle name="Moeda 4 2 3 2" xfId="783"/>
    <cellStyle name="Moeda 4 2 4" xfId="325"/>
    <cellStyle name="Moeda 4 2 4 2" xfId="784"/>
    <cellStyle name="Moeda 4 2_AQPNG_ORC_R01_2013_11_22(OBRA COMPLETA) 29112013-2" xfId="326"/>
    <cellStyle name="Moeda 4 3" xfId="327"/>
    <cellStyle name="Moeda 4 3 2" xfId="328"/>
    <cellStyle name="Moeda 4 3 2 2" xfId="786"/>
    <cellStyle name="Moeda 4 3 3" xfId="329"/>
    <cellStyle name="Moeda 4 3 3 2" xfId="787"/>
    <cellStyle name="Moeda 4 3 4" xfId="785"/>
    <cellStyle name="Moeda 4 4" xfId="330"/>
    <cellStyle name="Moeda 4 4 2" xfId="788"/>
    <cellStyle name="Moeda 4 5" xfId="331"/>
    <cellStyle name="Moeda 4 5 2" xfId="789"/>
    <cellStyle name="Moeda 4_AQPNG_ORC_R01_2013_11_22(OBRA COMPLETA) 29112013-2" xfId="332"/>
    <cellStyle name="Moeda 5" xfId="333"/>
    <cellStyle name="Moeda 5 10" xfId="334"/>
    <cellStyle name="Moeda 5 10 2" xfId="790"/>
    <cellStyle name="Moeda 5 11" xfId="335"/>
    <cellStyle name="Moeda 5 11 2" xfId="791"/>
    <cellStyle name="Moeda 5 2" xfId="336"/>
    <cellStyle name="Moeda 5 2 2" xfId="337"/>
    <cellStyle name="Moeda 5 2 2 2" xfId="338"/>
    <cellStyle name="Moeda 5 2 2 2 2" xfId="794"/>
    <cellStyle name="Moeda 5 2 2 3" xfId="339"/>
    <cellStyle name="Moeda 5 2 2 3 2" xfId="795"/>
    <cellStyle name="Moeda 5 2 2 4" xfId="793"/>
    <cellStyle name="Moeda 5 2 3" xfId="340"/>
    <cellStyle name="Moeda 5 2 3 2" xfId="341"/>
    <cellStyle name="Moeda 5 2 3 2 2" xfId="797"/>
    <cellStyle name="Moeda 5 2 3 3" xfId="796"/>
    <cellStyle name="Moeda 5 2 4" xfId="342"/>
    <cellStyle name="Moeda 5 2 4 2" xfId="798"/>
    <cellStyle name="Moeda 5 2 5" xfId="343"/>
    <cellStyle name="Moeda 5 2 5 2" xfId="799"/>
    <cellStyle name="Moeda 5 2 6" xfId="792"/>
    <cellStyle name="Moeda 5 3" xfId="344"/>
    <cellStyle name="Moeda 5 3 2" xfId="345"/>
    <cellStyle name="Moeda 5 3 2 2" xfId="346"/>
    <cellStyle name="Moeda 5 3 2 2 2" xfId="802"/>
    <cellStyle name="Moeda 5 3 2 3" xfId="801"/>
    <cellStyle name="Moeda 5 3 3" xfId="347"/>
    <cellStyle name="Moeda 5 3 3 2" xfId="803"/>
    <cellStyle name="Moeda 5 3 4" xfId="348"/>
    <cellStyle name="Moeda 5 3 4 2" xfId="804"/>
    <cellStyle name="Moeda 5 3 5" xfId="800"/>
    <cellStyle name="Moeda 5 4" xfId="349"/>
    <cellStyle name="Moeda 5 4 2" xfId="805"/>
    <cellStyle name="Moeda 5 5" xfId="350"/>
    <cellStyle name="Moeda 5 5 2" xfId="351"/>
    <cellStyle name="Moeda 5 5 2 2" xfId="807"/>
    <cellStyle name="Moeda 5 5 3" xfId="352"/>
    <cellStyle name="Moeda 5 5 3 2" xfId="808"/>
    <cellStyle name="Moeda 5 5 4" xfId="806"/>
    <cellStyle name="Moeda 5 6" xfId="353"/>
    <cellStyle name="Moeda 5 6 2" xfId="354"/>
    <cellStyle name="Moeda 5 6 2 2" xfId="810"/>
    <cellStyle name="Moeda 5 6 3" xfId="355"/>
    <cellStyle name="Moeda 5 6 3 2" xfId="811"/>
    <cellStyle name="Moeda 5 6 4" xfId="809"/>
    <cellStyle name="Moeda 5 7" xfId="356"/>
    <cellStyle name="Moeda 5 7 2" xfId="357"/>
    <cellStyle name="Moeda 5 7 2 2" xfId="813"/>
    <cellStyle name="Moeda 5 7 3" xfId="812"/>
    <cellStyle name="Moeda 5 8" xfId="358"/>
    <cellStyle name="Moeda 5 8 2" xfId="359"/>
    <cellStyle name="Moeda 5 8 2 2" xfId="815"/>
    <cellStyle name="Moeda 5 8 3" xfId="814"/>
    <cellStyle name="Moeda 5 9" xfId="360"/>
    <cellStyle name="Moeda 5 9 2" xfId="816"/>
    <cellStyle name="Moeda 5_AQPNG_ORC_R01_2013_11_22(OBRA COMPLETA) 29112013-2" xfId="361"/>
    <cellStyle name="Moeda 6" xfId="362"/>
    <cellStyle name="Moeda 6 2" xfId="363"/>
    <cellStyle name="Moeda 6 2 2" xfId="364"/>
    <cellStyle name="Moeda 6 2 2 2" xfId="818"/>
    <cellStyle name="Moeda 6 2 3" xfId="817"/>
    <cellStyle name="Moeda 6 3" xfId="365"/>
    <cellStyle name="Moeda 6 3 2" xfId="819"/>
    <cellStyle name="Moeda 6 4" xfId="366"/>
    <cellStyle name="Moeda 6 4 2" xfId="820"/>
    <cellStyle name="Moeda 6_AQPNG_ORC_R01_2013_11_22(OBRA COMPLETA) 29112013-2" xfId="367"/>
    <cellStyle name="Moeda 7" xfId="368"/>
    <cellStyle name="Moeda 7 2" xfId="369"/>
    <cellStyle name="Moeda 7 2 2" xfId="822"/>
    <cellStyle name="Moeda 7 3" xfId="821"/>
    <cellStyle name="Moeda 8" xfId="370"/>
    <cellStyle name="Moeda 8 2" xfId="371"/>
    <cellStyle name="Moeda 8 2 2" xfId="824"/>
    <cellStyle name="Moeda 8 3" xfId="823"/>
    <cellStyle name="Moeda 9" xfId="372"/>
    <cellStyle name="Moeda 9 2" xfId="825"/>
    <cellStyle name="Moeda_pLANILHA DE BDI_MODELO v2_EXCEL" xfId="373"/>
    <cellStyle name="Moneda [0]_10 AVERIAS MASIVAS + ANT" xfId="374"/>
    <cellStyle name="Moneda_10 AVERIAS MASIVAS + ANT" xfId="375"/>
    <cellStyle name="Monetario" xfId="376"/>
    <cellStyle name="Neutra 2" xfId="377"/>
    <cellStyle name="Neutra 3" xfId="378"/>
    <cellStyle name="Neutro" xfId="379"/>
    <cellStyle name="Neutro 2" xfId="380"/>
    <cellStyle name="no dec" xfId="381"/>
    <cellStyle name="Normal" xfId="0" builtinId="0"/>
    <cellStyle name="Normal - Style1" xfId="382"/>
    <cellStyle name="Normal 10" xfId="383"/>
    <cellStyle name="Normal 10 2" xfId="384"/>
    <cellStyle name="Normal 10 3" xfId="385"/>
    <cellStyle name="Normal 10 3 2" xfId="386"/>
    <cellStyle name="Normal 10 4" xfId="387"/>
    <cellStyle name="Normal 10 5" xfId="388"/>
    <cellStyle name="Normal 10_AQPNG_ORC_R01_2013_11_22(OBRA COMPLETA) 29112013-2" xfId="389"/>
    <cellStyle name="Normal 11" xfId="390"/>
    <cellStyle name="Normal 11 2" xfId="391"/>
    <cellStyle name="Normal 11 2 2" xfId="392"/>
    <cellStyle name="Normal 11 3" xfId="393"/>
    <cellStyle name="Normal 11 4" xfId="394"/>
    <cellStyle name="Normal 11 5" xfId="395"/>
    <cellStyle name="Normal 11_AQPNG_ORC_R01_2013_11_22(OBRA COMPLETA) 29112013-2" xfId="396"/>
    <cellStyle name="Normal 12" xfId="397"/>
    <cellStyle name="Normal 12 2" xfId="398"/>
    <cellStyle name="Normal 12 2 2" xfId="399"/>
    <cellStyle name="Normal 12 2 2 2" xfId="827"/>
    <cellStyle name="Normal 12 2 3" xfId="400"/>
    <cellStyle name="Normal 12 2 3 2" xfId="828"/>
    <cellStyle name="Normal 12 2 4" xfId="826"/>
    <cellStyle name="Normal 12 2_CÁLCULO DE HORAS - tabela MARÇO 2014" xfId="401"/>
    <cellStyle name="Normal 12 3" xfId="402"/>
    <cellStyle name="Normal 12 3 2" xfId="403"/>
    <cellStyle name="Normal 12 3 2 2" xfId="830"/>
    <cellStyle name="Normal 12 3 3" xfId="829"/>
    <cellStyle name="Normal 12 3_CÁLCULO DE HORAS - tabela MARÇO 2014" xfId="404"/>
    <cellStyle name="Normal 12 4" xfId="405"/>
    <cellStyle name="Normal 12 4 2" xfId="831"/>
    <cellStyle name="Normal 12 5" xfId="406"/>
    <cellStyle name="Normal 12 5 2" xfId="832"/>
    <cellStyle name="Normal 12_AQPNG_ORC_R01_2013_11_22(OBRA COMPLETA) 29112013-2" xfId="407"/>
    <cellStyle name="Normal 13" xfId="408"/>
    <cellStyle name="Normal 14" xfId="409"/>
    <cellStyle name="Normal 15" xfId="410"/>
    <cellStyle name="Normal 16" xfId="411"/>
    <cellStyle name="Normal 17" xfId="412"/>
    <cellStyle name="Normal 18" xfId="413"/>
    <cellStyle name="Normal 19" xfId="414"/>
    <cellStyle name="Normal 2" xfId="415"/>
    <cellStyle name="Normal 2 2" xfId="416"/>
    <cellStyle name="Normal 2 2 2" xfId="417"/>
    <cellStyle name="Normal 2 2 3" xfId="418"/>
    <cellStyle name="Normal 2 2 3 2" xfId="419"/>
    <cellStyle name="Normal 2 2 4" xfId="420"/>
    <cellStyle name="Normal 2 2 4 2" xfId="421"/>
    <cellStyle name="Normal 2 2 5" xfId="422"/>
    <cellStyle name="Normal 2 2 6" xfId="423"/>
    <cellStyle name="Normal 2 2 7" xfId="424"/>
    <cellStyle name="Normal 2 2_CEEP BANDEIRANTES - REV. SUELY" xfId="425"/>
    <cellStyle name="Normal 2 3" xfId="426"/>
    <cellStyle name="Normal 2 3 2" xfId="427"/>
    <cellStyle name="Normal 2 3 2 2" xfId="428"/>
    <cellStyle name="Normal 2 3 2 3" xfId="429"/>
    <cellStyle name="Normal 2 3 3" xfId="430"/>
    <cellStyle name="Normal 2 3 4" xfId="431"/>
    <cellStyle name="Normal 2 4" xfId="432"/>
    <cellStyle name="Normal 2 4 2" xfId="433"/>
    <cellStyle name="Normal 2 5" xfId="434"/>
    <cellStyle name="Normal 2 6" xfId="435"/>
    <cellStyle name="Normal 2_0130.02.IMUNIZAÇÃO SGA_PLANILHA ORÇAMENTARIA.R05" xfId="436"/>
    <cellStyle name="Normal 20" xfId="437"/>
    <cellStyle name="Normal 21" xfId="438"/>
    <cellStyle name="Normal 22" xfId="439"/>
    <cellStyle name="Normal 23" xfId="440"/>
    <cellStyle name="Normal 24" xfId="441"/>
    <cellStyle name="Normal 25" xfId="442"/>
    <cellStyle name="Normal 26" xfId="443"/>
    <cellStyle name="Normal 27" xfId="444"/>
    <cellStyle name="Normal 27 2" xfId="835"/>
    <cellStyle name="Normal 28" xfId="445"/>
    <cellStyle name="Normal 29" xfId="923"/>
    <cellStyle name="Normal 3" xfId="446"/>
    <cellStyle name="Normal 3 2" xfId="447"/>
    <cellStyle name="Normal 3 3" xfId="448"/>
    <cellStyle name="Normal 3 3 2" xfId="449"/>
    <cellStyle name="Normal 3 4" xfId="450"/>
    <cellStyle name="Normal 3 5" xfId="451"/>
    <cellStyle name="Normal 3 6" xfId="452"/>
    <cellStyle name="Normal 3_Planilha RETROFIT PALÁCIO - VRF  DEZEMBRO  2013 CRONOGRAMA 15 MESES _ R02 - 2" xfId="453"/>
    <cellStyle name="Normal 30" xfId="924"/>
    <cellStyle name="Normal 32" xfId="454"/>
    <cellStyle name="Normal 4" xfId="455"/>
    <cellStyle name="Normal 4 10" xfId="456"/>
    <cellStyle name="Normal 4 2" xfId="457"/>
    <cellStyle name="Normal 4 3" xfId="458"/>
    <cellStyle name="Normal 4 3 2" xfId="459"/>
    <cellStyle name="Normal 4 3 2 2" xfId="460"/>
    <cellStyle name="Normal 4 3 3" xfId="461"/>
    <cellStyle name="Normal 4 3 4" xfId="462"/>
    <cellStyle name="Normal 4 3_AQPNG_ORC_R01_2013_11_22(OBRA COMPLETA) 29112013-2" xfId="463"/>
    <cellStyle name="Normal 4 4" xfId="464"/>
    <cellStyle name="Normal 4 4 2" xfId="465"/>
    <cellStyle name="Normal 4 5" xfId="466"/>
    <cellStyle name="Normal 4 6" xfId="467"/>
    <cellStyle name="Normal 4 7" xfId="468"/>
    <cellStyle name="Normal 4 8" xfId="469"/>
    <cellStyle name="Normal 4_CEEP BANDEIRANTES - REV. SUELY" xfId="470"/>
    <cellStyle name="Normal 40" xfId="471"/>
    <cellStyle name="Normal 44" xfId="472"/>
    <cellStyle name="Normal 5" xfId="473"/>
    <cellStyle name="Normal 5 2" xfId="474"/>
    <cellStyle name="Normal 5 3" xfId="475"/>
    <cellStyle name="Normal 5 4" xfId="476"/>
    <cellStyle name="Normal 6" xfId="477"/>
    <cellStyle name="Normal 6 2" xfId="478"/>
    <cellStyle name="Normal 6 2 2" xfId="479"/>
    <cellStyle name="Normal 6 3" xfId="480"/>
    <cellStyle name="Normal 6_Cópia de CEEP INDÍGENA DO PARANÁ  - LICITAÇÃO" xfId="481"/>
    <cellStyle name="Normal 7" xfId="482"/>
    <cellStyle name="Normal 7 2" xfId="483"/>
    <cellStyle name="Normal 8" xfId="484"/>
    <cellStyle name="Normal 8 2" xfId="485"/>
    <cellStyle name="Normal 8 3" xfId="486"/>
    <cellStyle name="Normal 9" xfId="487"/>
    <cellStyle name="Normal 9 2" xfId="488"/>
    <cellStyle name="Normal 9 3" xfId="489"/>
    <cellStyle name="Normal 9_AQPNG_ORC_R01_2013_11_22(OBRA COMPLETA) 29112013-2" xfId="490"/>
    <cellStyle name="Normal_ELETRICA_2" xfId="491"/>
    <cellStyle name="Normal_Modelo de Folha de Fechamento BDI Diferenciado" xfId="925"/>
    <cellStyle name="Normal_Plan4_1" xfId="492"/>
    <cellStyle name="Normal_pLANILHA DE BDI_MODELO v2_EXCEL" xfId="493"/>
    <cellStyle name="Normal_pLANILHA DE BDI_MODELO v2_EXCEL_Composição do BDI" xfId="926"/>
    <cellStyle name="Normal_Planilha Modelo" xfId="494"/>
    <cellStyle name="Normal_Planilha RETROFIT PALÁCIO - VRF  DEZEMBRO  2013 CRONOGRAMA 15 MESES _ R02 - 2" xfId="495"/>
    <cellStyle name="Normal_Planilha RETROFIT PALÁCIO - VRF  DEZEMBRO  2013 CRONOGRAMA 15 MESES _ R02 - 2 2" xfId="927"/>
    <cellStyle name="Normal_SEJU" xfId="496"/>
    <cellStyle name="Nota 2" xfId="497"/>
    <cellStyle name="Nota 2 2" xfId="498"/>
    <cellStyle name="Nota 2 2 2" xfId="499"/>
    <cellStyle name="Nota 2 2_CÁLCULO DE HORAS - tabela MARÇO 2014" xfId="500"/>
    <cellStyle name="Nota 2 3" xfId="501"/>
    <cellStyle name="Nota 2 3 2" xfId="502"/>
    <cellStyle name="Nota 2 3_CÁLCULO DE HORAS - tabela MARÇO 2014" xfId="503"/>
    <cellStyle name="Nota 2 4" xfId="504"/>
    <cellStyle name="Nota 2_AQPNG_ORC_R01_2013_11_22(OBRA COMPLETA) 29112013-2" xfId="505"/>
    <cellStyle name="Nota 3" xfId="506"/>
    <cellStyle name="Nota 3 2" xfId="507"/>
    <cellStyle name="Nota 3_CÁLCULO DE HORAS - tabela MARÇO 2014" xfId="508"/>
    <cellStyle name="Nota 4" xfId="509"/>
    <cellStyle name="Nota 5" xfId="510"/>
    <cellStyle name="Nota 6" xfId="511"/>
    <cellStyle name="Nota 6 2" xfId="512"/>
    <cellStyle name="Percent" xfId="513"/>
    <cellStyle name="Percent [2]" xfId="514"/>
    <cellStyle name="Percentagem 2" xfId="515"/>
    <cellStyle name="Percentagem 2 2" xfId="516"/>
    <cellStyle name="Percentagem 2 3" xfId="517"/>
    <cellStyle name="Percentagem 2_AQPNG_ORC_R01_2013_11_22(OBRA COMPLETA) 29112013-2" xfId="518"/>
    <cellStyle name="Percentagem 3" xfId="519"/>
    <cellStyle name="Percentagem 3 2" xfId="520"/>
    <cellStyle name="Percentagem 3_AQPNG_ORC_R01_2013_11_22(OBRA COMPLETA) 29112013-2" xfId="521"/>
    <cellStyle name="Percentagem 4" xfId="522"/>
    <cellStyle name="Percentagem 4 2" xfId="523"/>
    <cellStyle name="Percentagem 4_AQPNG_ORC_R01_2013_11_22(OBRA COMPLETA) 29112013-2" xfId="524"/>
    <cellStyle name="PLANILHA ANALITICA" xfId="525"/>
    <cellStyle name="PLANILHA ANALITICA 2" xfId="526"/>
    <cellStyle name="PLANILHA ANALITICA_AQPNG_ORC_R01_2013_11_22(OBRA COMPLETA) 29112013-2" xfId="527"/>
    <cellStyle name="planilhas" xfId="528"/>
    <cellStyle name="Porcentagem" xfId="529" builtinId="5"/>
    <cellStyle name="Porcentagem 10" xfId="833"/>
    <cellStyle name="Porcentagem 2" xfId="530"/>
    <cellStyle name="Porcentagem 2 10" xfId="531"/>
    <cellStyle name="Porcentagem 2 2" xfId="532"/>
    <cellStyle name="Porcentagem 2 2 2" xfId="533"/>
    <cellStyle name="Porcentagem 2 2_AQPNG_ORC_R01_2013_11_22(OBRA COMPLETA) 29112013-2" xfId="534"/>
    <cellStyle name="Porcentagem 2 3" xfId="535"/>
    <cellStyle name="Porcentagem 2 3 2" xfId="536"/>
    <cellStyle name="Porcentagem 2 3_AQPNG_ORC_R01_2013_11_22(OBRA COMPLETA) 29112013-2" xfId="537"/>
    <cellStyle name="Porcentagem 2 4" xfId="538"/>
    <cellStyle name="Porcentagem 2 4 2" xfId="539"/>
    <cellStyle name="Porcentagem 2 4_AQPNG_ORC_R01_2013_11_22(OBRA COMPLETA) 29112013-2" xfId="540"/>
    <cellStyle name="Porcentagem 2 5" xfId="541"/>
    <cellStyle name="Porcentagem 2 5 2" xfId="542"/>
    <cellStyle name="Porcentagem 2 5_AQPNG_ORC_R01_2013_11_22(OBRA COMPLETA) 29112013-2" xfId="543"/>
    <cellStyle name="Porcentagem 2 6" xfId="544"/>
    <cellStyle name="Porcentagem 2 6 2" xfId="545"/>
    <cellStyle name="Porcentagem 2 7" xfId="546"/>
    <cellStyle name="Porcentagem 2 8" xfId="547"/>
    <cellStyle name="Porcentagem 2 9" xfId="548"/>
    <cellStyle name="Porcentagem 2_AQPNG_ORC_R01_2013_11_22(OBRA COMPLETA) 29112013-2" xfId="549"/>
    <cellStyle name="Porcentagem 3" xfId="550"/>
    <cellStyle name="Porcentagem 3 2" xfId="551"/>
    <cellStyle name="Porcentagem 3 3" xfId="552"/>
    <cellStyle name="Porcentagem 3 4" xfId="553"/>
    <cellStyle name="Porcentagem 3_AQPNG_ORC_R01_2013_11_22(OBRA COMPLETA) 29112013-2" xfId="554"/>
    <cellStyle name="Porcentagem 4" xfId="555"/>
    <cellStyle name="Porcentagem 4 2" xfId="556"/>
    <cellStyle name="Porcentagem 4 2 2" xfId="557"/>
    <cellStyle name="Porcentagem 4 3" xfId="558"/>
    <cellStyle name="Porcentagem 4 4" xfId="559"/>
    <cellStyle name="Porcentagem 4 5" xfId="560"/>
    <cellStyle name="Porcentagem 4_AQPNG_ORC_R01_2013_11_22(OBRA COMPLETA) 29112013-2" xfId="561"/>
    <cellStyle name="Porcentagem 5" xfId="562"/>
    <cellStyle name="Porcentagem 6" xfId="836"/>
    <cellStyle name="Porcentagem 7" xfId="768"/>
    <cellStyle name="Porcentagem 8" xfId="834"/>
    <cellStyle name="Porcentagem 9" xfId="769"/>
    <cellStyle name="Porcentagem_pLANILHA DE BDI_MODELO v2_EXCEL" xfId="563"/>
    <cellStyle name="Porcentagem_SEJU" xfId="928"/>
    <cellStyle name="Porcentaje" xfId="564"/>
    <cellStyle name="RM" xfId="565"/>
    <cellStyle name="Saída 2" xfId="566"/>
    <cellStyle name="Saída 2 2" xfId="567"/>
    <cellStyle name="Saída 2 2 2" xfId="568"/>
    <cellStyle name="Saída 2 2_CÁLCULO DE HORAS - tabela MARÇO 2014" xfId="569"/>
    <cellStyle name="Saída 2 3" xfId="570"/>
    <cellStyle name="Saída 2 3 2" xfId="571"/>
    <cellStyle name="Saída 2 3_CÁLCULO DE HORAS - tabela MARÇO 2014" xfId="572"/>
    <cellStyle name="Saída 2 4" xfId="573"/>
    <cellStyle name="Saída 2_AQPNG_ORC_R01_2013_11_22(OBRA COMPLETA) 29112013-2" xfId="574"/>
    <cellStyle name="Saída 3" xfId="575"/>
    <cellStyle name="Saída 3 2" xfId="576"/>
    <cellStyle name="Saída 3_CÁLCULO DE HORAS - tabela MARÇO 2014" xfId="577"/>
    <cellStyle name="Separador de m" xfId="578"/>
    <cellStyle name="Separador de milhares 2" xfId="580"/>
    <cellStyle name="Separador de milhares 2 10" xfId="581"/>
    <cellStyle name="Separador de milhares 2 10 2" xfId="582"/>
    <cellStyle name="Separador de milhares 2 10 2 2" xfId="583"/>
    <cellStyle name="Separador de milhares 2 10 2 2 2" xfId="838"/>
    <cellStyle name="Separador de milhares 2 10 2 3" xfId="837"/>
    <cellStyle name="Separador de milhares 2 2" xfId="584"/>
    <cellStyle name="Separador de milhares 2 2 2" xfId="585"/>
    <cellStyle name="Separador de milhares 2 2 2 2" xfId="839"/>
    <cellStyle name="Separador de milhares 2 2_AQPNG_ORC_R01_2013_11_22(OBRA COMPLETA) 29112013-2" xfId="586"/>
    <cellStyle name="Separador de milhares 2 3" xfId="587"/>
    <cellStyle name="Separador de milhares 2 3 2" xfId="588"/>
    <cellStyle name="Separador de milhares 2 3 2 2" xfId="840"/>
    <cellStyle name="Separador de milhares 2 3_AQPNG_ORC_R01_2013_11_22(OBRA COMPLETA) 29112013-2" xfId="589"/>
    <cellStyle name="Separador de milhares 2 4" xfId="590"/>
    <cellStyle name="Separador de milhares 2 4 2" xfId="591"/>
    <cellStyle name="Separador de milhares 2 4 2 2" xfId="841"/>
    <cellStyle name="Separador de milhares 2 4_AQPNG_ORC_R01_2013_11_22(OBRA COMPLETA) 29112013-2" xfId="592"/>
    <cellStyle name="Separador de milhares 2 5" xfId="593"/>
    <cellStyle name="Separador de milhares 2 5 2" xfId="594"/>
    <cellStyle name="Separador de milhares 2 5 2 2" xfId="595"/>
    <cellStyle name="Separador de milhares 2 5 2 2 2" xfId="843"/>
    <cellStyle name="Separador de milhares 2 5 2 3" xfId="842"/>
    <cellStyle name="Separador de milhares 2 5 3" xfId="596"/>
    <cellStyle name="Separador de milhares 2 5_AQPNG_ORC_R01_2013_11_22(OBRA COMPLETA) 29112013-2" xfId="597"/>
    <cellStyle name="Separador de milhares 2 6" xfId="598"/>
    <cellStyle name="Separador de milhares 2 6 2" xfId="599"/>
    <cellStyle name="Separador de milhares 2 6 2 2" xfId="845"/>
    <cellStyle name="Separador de milhares 2 6 3" xfId="600"/>
    <cellStyle name="Separador de milhares 2 6 3 2" xfId="846"/>
    <cellStyle name="Separador de milhares 2 6 4" xfId="844"/>
    <cellStyle name="Separador de milhares 2 7" xfId="601"/>
    <cellStyle name="Separador de milhares 2 7 2" xfId="602"/>
    <cellStyle name="Separador de milhares 2 7 2 2" xfId="603"/>
    <cellStyle name="Separador de milhares 2 7 2 2 2" xfId="848"/>
    <cellStyle name="Separador de milhares 2 7 2 3" xfId="847"/>
    <cellStyle name="Separador de milhares 2 8" xfId="604"/>
    <cellStyle name="Separador de milhares 2 8 2" xfId="605"/>
    <cellStyle name="Separador de milhares 2 8 2 2" xfId="606"/>
    <cellStyle name="Separador de milhares 2 8 2 2 2" xfId="850"/>
    <cellStyle name="Separador de milhares 2 8 2 3" xfId="849"/>
    <cellStyle name="Separador de milhares 2 9" xfId="607"/>
    <cellStyle name="Separador de milhares 2 9 2" xfId="608"/>
    <cellStyle name="Separador de milhares 2 9 2 2" xfId="609"/>
    <cellStyle name="Separador de milhares 2 9 2 2 2" xfId="852"/>
    <cellStyle name="Separador de milhares 2 9 2 3" xfId="851"/>
    <cellStyle name="Separador de milhares 2_AQPNG_ORC_R01_2013_11_22(OBRA COMPLETA) 29112013-2" xfId="610"/>
    <cellStyle name="Separador de milhares 3" xfId="611"/>
    <cellStyle name="Separador de milhares 3 2" xfId="612"/>
    <cellStyle name="Separador de milhares 3 2 2" xfId="613"/>
    <cellStyle name="Separador de milhares 3 2 3" xfId="614"/>
    <cellStyle name="Separador de milhares 3 2 3 2" xfId="853"/>
    <cellStyle name="Separador de milhares 3 2 4" xfId="615"/>
    <cellStyle name="Separador de milhares 3 2_AQPNG_ORC_R01_2013_11_22(OBRA COMPLETA) 29112013-2" xfId="616"/>
    <cellStyle name="Separador de milhares 3 3" xfId="617"/>
    <cellStyle name="Separador de milhares 3 3 2" xfId="618"/>
    <cellStyle name="Separador de milhares 3 3 2 2" xfId="854"/>
    <cellStyle name="Separador de milhares 3 3_AQPNG_ORC_R01_2013_11_22(OBRA COMPLETA) 29112013-2" xfId="619"/>
    <cellStyle name="Separador de milhares 3 4" xfId="620"/>
    <cellStyle name="Separador de milhares 3 4 2" xfId="621"/>
    <cellStyle name="Separador de milhares 3 4 2 2" xfId="622"/>
    <cellStyle name="Separador de milhares 3 4 2 2 2" xfId="856"/>
    <cellStyle name="Separador de milhares 3 4 2 3" xfId="855"/>
    <cellStyle name="Separador de milhares 3 4 3" xfId="623"/>
    <cellStyle name="Separador de milhares 3 4 3 2" xfId="624"/>
    <cellStyle name="Separador de milhares 3 4 3 2 2" xfId="858"/>
    <cellStyle name="Separador de milhares 3 4 3 3" xfId="857"/>
    <cellStyle name="Separador de milhares 3 5" xfId="625"/>
    <cellStyle name="Separador de milhares 3 5 2" xfId="626"/>
    <cellStyle name="Separador de milhares 3 5 2 2" xfId="627"/>
    <cellStyle name="Separador de milhares 3 5 2 2 2" xfId="860"/>
    <cellStyle name="Separador de milhares 3 5 2 3" xfId="859"/>
    <cellStyle name="Separador de milhares 3 5 3" xfId="628"/>
    <cellStyle name="Separador de milhares 3 5 3 2" xfId="629"/>
    <cellStyle name="Separador de milhares 3 5 3 2 2" xfId="862"/>
    <cellStyle name="Separador de milhares 3 5 3 3" xfId="861"/>
    <cellStyle name="Separador de milhares 3 6" xfId="630"/>
    <cellStyle name="Separador de milhares 3 6 2" xfId="631"/>
    <cellStyle name="Separador de milhares 3 6 2 2" xfId="632"/>
    <cellStyle name="Separador de milhares 3 6 2 2 2" xfId="864"/>
    <cellStyle name="Separador de milhares 3 6 2 3" xfId="863"/>
    <cellStyle name="Separador de milhares 3 7" xfId="633"/>
    <cellStyle name="Separador de milhares 3 7 2" xfId="634"/>
    <cellStyle name="Separador de milhares 3 7 2 2" xfId="635"/>
    <cellStyle name="Separador de milhares 3 7 2 2 2" xfId="866"/>
    <cellStyle name="Separador de milhares 3 7 2 3" xfId="865"/>
    <cellStyle name="Separador de milhares 3 8" xfId="636"/>
    <cellStyle name="Separador de milhares 3_AQPNG_ORC_R01_2013_11_22(OBRA COMPLETA) 29112013-2" xfId="637"/>
    <cellStyle name="Separador de milhares 4" xfId="638"/>
    <cellStyle name="Separador de milhares 4 2" xfId="639"/>
    <cellStyle name="Separador de milhares 4 2 2" xfId="640"/>
    <cellStyle name="Separador de milhares 4 2_AQPNG_ORC_R01_2013_11_22(OBRA COMPLETA) 29112013-2" xfId="641"/>
    <cellStyle name="Separador de milhares 4 3" xfId="642"/>
    <cellStyle name="Separador de milhares 4 3 2" xfId="643"/>
    <cellStyle name="Separador de milhares 4 3 2 2" xfId="867"/>
    <cellStyle name="Separador de milhares 4 3_AQPNG_ORC_R01_2013_11_22(OBRA COMPLETA) 29112013-2" xfId="644"/>
    <cellStyle name="Separador de milhares 4 4" xfId="645"/>
    <cellStyle name="Separador de milhares 4 4 2" xfId="646"/>
    <cellStyle name="Separador de milhares 4 4 2 2" xfId="647"/>
    <cellStyle name="Separador de milhares 4 4 2 2 2" xfId="869"/>
    <cellStyle name="Separador de milhares 4 4 2 3" xfId="868"/>
    <cellStyle name="Separador de milhares 4 4 3" xfId="648"/>
    <cellStyle name="Separador de milhares 4 4 3 2" xfId="649"/>
    <cellStyle name="Separador de milhares 4 4 3 2 2" xfId="871"/>
    <cellStyle name="Separador de milhares 4 4 3 3" xfId="870"/>
    <cellStyle name="Separador de milhares 4 5" xfId="650"/>
    <cellStyle name="Separador de milhares 4 5 2" xfId="651"/>
    <cellStyle name="Separador de milhares 4 5 2 2" xfId="652"/>
    <cellStyle name="Separador de milhares 4 5 2 2 2" xfId="873"/>
    <cellStyle name="Separador de milhares 4 5 2 3" xfId="872"/>
    <cellStyle name="Separador de milhares 4 6" xfId="653"/>
    <cellStyle name="Separador de milhares 4 6 2" xfId="654"/>
    <cellStyle name="Separador de milhares 4 6 2 2" xfId="655"/>
    <cellStyle name="Separador de milhares 4 6 2 2 2" xfId="875"/>
    <cellStyle name="Separador de milhares 4 6 2 3" xfId="874"/>
    <cellStyle name="Separador de milhares 4 7" xfId="656"/>
    <cellStyle name="Separador de milhares 4 7 2" xfId="657"/>
    <cellStyle name="Separador de milhares 4 7 2 2" xfId="658"/>
    <cellStyle name="Separador de milhares 4 7 2 2 2" xfId="877"/>
    <cellStyle name="Separador de milhares 4 7 2 3" xfId="876"/>
    <cellStyle name="Separador de milhares 4 8" xfId="659"/>
    <cellStyle name="Separador de milhares 4_AQPNG_ORC_R01_2013_11_22(OBRA COMPLETA) 29112013-2" xfId="660"/>
    <cellStyle name="Separador de milhares 5" xfId="661"/>
    <cellStyle name="Separador de milhares 5 2" xfId="662"/>
    <cellStyle name="Separador de milhares 5 2 2" xfId="878"/>
    <cellStyle name="Separador de milhares 5_AQPNG_ORC_R01_2013_11_22(OBRA COMPLETA) 29112013-2" xfId="663"/>
    <cellStyle name="Separador de milhares 6" xfId="664"/>
    <cellStyle name="Separador de milhares 6 2" xfId="665"/>
    <cellStyle name="Separador de milhares 6 2 2" xfId="879"/>
    <cellStyle name="Separador de milhares 6_AQPNG_ORC_R01_2013_11_22(OBRA COMPLETA) 29112013-2" xfId="666"/>
    <cellStyle name="Separador de milhares 7" xfId="667"/>
    <cellStyle name="Separador de milhares 7 2" xfId="668"/>
    <cellStyle name="Separador de milhares 7 2 2" xfId="669"/>
    <cellStyle name="Separador de milhares 7 2 2 2" xfId="882"/>
    <cellStyle name="Separador de milhares 7 2 3" xfId="881"/>
    <cellStyle name="Separador de milhares 7 3" xfId="670"/>
    <cellStyle name="Separador de milhares 7 3 2" xfId="883"/>
    <cellStyle name="Separador de milhares 7 4" xfId="671"/>
    <cellStyle name="Separador de milhares 7 4 2" xfId="884"/>
    <cellStyle name="Separador de milhares 7 5" xfId="880"/>
    <cellStyle name="Separador de milhares 8" xfId="672"/>
    <cellStyle name="Separador de milhares 8 2" xfId="673"/>
    <cellStyle name="Separador de milhares 8 2 2" xfId="674"/>
    <cellStyle name="Separador de milhares 8 2 2 2" xfId="675"/>
    <cellStyle name="Separador de milhares 8 2 2 2 2" xfId="888"/>
    <cellStyle name="Separador de milhares 8 2 2 3" xfId="887"/>
    <cellStyle name="Separador de milhares 8 2 3" xfId="676"/>
    <cellStyle name="Separador de milhares 8 2 3 2" xfId="889"/>
    <cellStyle name="Separador de milhares 8 2 4" xfId="886"/>
    <cellStyle name="Separador de milhares 8 3" xfId="677"/>
    <cellStyle name="Separador de milhares 8 3 2" xfId="678"/>
    <cellStyle name="Separador de milhares 8 3 2 2" xfId="891"/>
    <cellStyle name="Separador de milhares 8 3 3" xfId="890"/>
    <cellStyle name="Separador de milhares 8 4" xfId="679"/>
    <cellStyle name="Separador de milhares 8 4 2" xfId="680"/>
    <cellStyle name="Separador de milhares 8 4 2 2" xfId="893"/>
    <cellStyle name="Separador de milhares 8 4 3" xfId="892"/>
    <cellStyle name="Separador de milhares 8 5" xfId="681"/>
    <cellStyle name="Separador de milhares 8 5 2" xfId="894"/>
    <cellStyle name="Separador de milhares 8 6" xfId="885"/>
    <cellStyle name="Separador de milhares 9" xfId="682"/>
    <cellStyle name="Separador de milhares 9 2" xfId="895"/>
    <cellStyle name="Separador de milhares_ELETRICA_2 2 2" xfId="683"/>
    <cellStyle name="Separador de milhares_ELETRICA_2 2_MODELO Planilha Orçamentária obra menor _ SEIL-PRED-SUDE _ JUN 2013-2" xfId="684"/>
    <cellStyle name="Separador de milhares_SEJU" xfId="929"/>
    <cellStyle name="subhead" xfId="685"/>
    <cellStyle name="Texto de Aviso 2" xfId="686"/>
    <cellStyle name="Texto de Aviso 2 2" xfId="687"/>
    <cellStyle name="Texto de Aviso 2_AQPNG_ORC_R01_2013_11_22(OBRA COMPLETA) 29112013-2" xfId="688"/>
    <cellStyle name="Texto Explicativo 2" xfId="689"/>
    <cellStyle name="Texto Explicativo 2 2" xfId="690"/>
    <cellStyle name="Texto Explicativo 2_AQPNG_ORC_R01_2013_11_22(OBRA COMPLETA) 29112013-2" xfId="691"/>
    <cellStyle name="Título 1 2" xfId="692"/>
    <cellStyle name="Título 1 3" xfId="693"/>
    <cellStyle name="Título 2 2" xfId="694"/>
    <cellStyle name="Título 2 3" xfId="695"/>
    <cellStyle name="Título 3 2" xfId="696"/>
    <cellStyle name="Título 3 3" xfId="697"/>
    <cellStyle name="Título 4 2" xfId="698"/>
    <cellStyle name="Título 4 3" xfId="699"/>
    <cellStyle name="Título 5" xfId="700"/>
    <cellStyle name="Título 5 2" xfId="701"/>
    <cellStyle name="Título 5 3" xfId="702"/>
    <cellStyle name="Título 5_AQPNG_ORC_R01_2013_11_22(OBRA COMPLETA) 29112013-2" xfId="703"/>
    <cellStyle name="Título 6" xfId="704"/>
    <cellStyle name="Título 7" xfId="705"/>
    <cellStyle name="Total 2" xfId="706"/>
    <cellStyle name="Total 2 2" xfId="707"/>
    <cellStyle name="Total 2 2 2" xfId="708"/>
    <cellStyle name="Total 2 2_CÁLCULO DE HORAS - tabela MARÇO 2014" xfId="709"/>
    <cellStyle name="Total 2 3" xfId="710"/>
    <cellStyle name="Total 2 3 2" xfId="711"/>
    <cellStyle name="Total 2 3_CÁLCULO DE HORAS - tabela MARÇO 2014" xfId="712"/>
    <cellStyle name="Total 2 4" xfId="713"/>
    <cellStyle name="Total 2_AQPNG_ORC_R01_2013_11_22(OBRA COMPLETA) 29112013-2" xfId="714"/>
    <cellStyle name="Total 3" xfId="715"/>
    <cellStyle name="Total 3 2" xfId="716"/>
    <cellStyle name="Total 3_CÁLCULO DE HORAS - tabela MARÇO 2014" xfId="717"/>
    <cellStyle name="Verificar Célula" xfId="718"/>
    <cellStyle name="Verificar Célula 2" xfId="719"/>
    <cellStyle name="Vírgula" xfId="579" builtinId="3"/>
    <cellStyle name="Vírgula 10" xfId="720"/>
    <cellStyle name="Vírgula 10 2" xfId="897"/>
    <cellStyle name="Vírgula 11" xfId="721"/>
    <cellStyle name="Vírgula 11 2" xfId="898"/>
    <cellStyle name="Vírgula 12" xfId="896"/>
    <cellStyle name="Vírgula 2" xfId="722"/>
    <cellStyle name="Vírgula 2 10" xfId="723"/>
    <cellStyle name="Vírgula 2 2" xfId="724"/>
    <cellStyle name="Vírgula 2 2 2" xfId="725"/>
    <cellStyle name="Vírgula 2 2 2 2" xfId="726"/>
    <cellStyle name="Vírgula 2 2 2 2 2" xfId="727"/>
    <cellStyle name="Vírgula 2 2 2 2 2 2" xfId="900"/>
    <cellStyle name="Vírgula 2 2 2 2 3" xfId="899"/>
    <cellStyle name="Vírgula 2 2 3" xfId="728"/>
    <cellStyle name="Vírgula 2 2_AQPNG_ORC_R01_2013_11_22(OBRA COMPLETA) 29112013-2" xfId="729"/>
    <cellStyle name="Vírgula 2 3" xfId="730"/>
    <cellStyle name="Vírgula 2 3 2" xfId="731"/>
    <cellStyle name="Vírgula 2 3 2 2" xfId="901"/>
    <cellStyle name="Vírgula 2 3_CÁLCULO DE HORAS - tabela MARÇO 2014" xfId="732"/>
    <cellStyle name="Vírgula 2 4" xfId="733"/>
    <cellStyle name="Vírgula 2 4 2" xfId="902"/>
    <cellStyle name="Vírgula 2 5" xfId="734"/>
    <cellStyle name="Vírgula 2 5 2" xfId="903"/>
    <cellStyle name="Vírgula 2 6" xfId="735"/>
    <cellStyle name="Vírgula 2 7" xfId="736"/>
    <cellStyle name="Vírgula 2 8" xfId="737"/>
    <cellStyle name="Vírgula 2 9" xfId="738"/>
    <cellStyle name="Vírgula 2_AQPNG_ORC_R01_2013_11_22(OBRA COMPLETA) 29112013-2" xfId="739"/>
    <cellStyle name="Vírgula 3" xfId="740"/>
    <cellStyle name="Vírgula 3 2" xfId="741"/>
    <cellStyle name="Vírgula 3 2 2" xfId="904"/>
    <cellStyle name="Vírgula 3_AQPNG_ORC_R01_2013_11_22(OBRA COMPLETA) 29112013-2" xfId="742"/>
    <cellStyle name="Vírgula 4" xfId="743"/>
    <cellStyle name="Vírgula 4 2" xfId="744"/>
    <cellStyle name="Vírgula 4 2 2" xfId="745"/>
    <cellStyle name="Vírgula 4 2 2 2" xfId="906"/>
    <cellStyle name="Vírgula 4 2 3" xfId="746"/>
    <cellStyle name="Vírgula 4 2 3 2" xfId="907"/>
    <cellStyle name="Vírgula 4 2 4" xfId="905"/>
    <cellStyle name="Vírgula 4 3" xfId="747"/>
    <cellStyle name="Vírgula 4 3 2" xfId="908"/>
    <cellStyle name="Vírgula 4 4" xfId="748"/>
    <cellStyle name="Vírgula 4 4 2" xfId="909"/>
    <cellStyle name="Vírgula 4_AQPNG_ORC_R01_2013_11_22(OBRA COMPLETA) 29112013-2" xfId="749"/>
    <cellStyle name="Vírgula 5" xfId="750"/>
    <cellStyle name="Vírgula 5 2" xfId="751"/>
    <cellStyle name="Vírgula 5_AQPNG_ORC_R01_2013_11_22(OBRA COMPLETA) 29112013-2" xfId="752"/>
    <cellStyle name="Vírgula 6" xfId="753"/>
    <cellStyle name="Vírgula 6 2" xfId="754"/>
    <cellStyle name="Vírgula 6 2 2" xfId="755"/>
    <cellStyle name="Vírgula 6 2 2 2" xfId="756"/>
    <cellStyle name="Vírgula 6 2 2 2 2" xfId="912"/>
    <cellStyle name="Vírgula 6 2 2 3" xfId="911"/>
    <cellStyle name="Vírgula 6 2 3" xfId="757"/>
    <cellStyle name="Vírgula 6 2 3 2" xfId="913"/>
    <cellStyle name="Vírgula 6 2 4" xfId="758"/>
    <cellStyle name="Vírgula 6 2 4 2" xfId="914"/>
    <cellStyle name="Vírgula 6 2 5" xfId="910"/>
    <cellStyle name="Vírgula 6 3" xfId="759"/>
    <cellStyle name="Vírgula 6 3 2" xfId="915"/>
    <cellStyle name="Vírgula 6 4" xfId="760"/>
    <cellStyle name="Vírgula 6 4 2" xfId="761"/>
    <cellStyle name="Vírgula 6 4 2 2" xfId="917"/>
    <cellStyle name="Vírgula 6 4 3" xfId="916"/>
    <cellStyle name="Vírgula 6 5" xfId="762"/>
    <cellStyle name="Vírgula 6 5 2" xfId="918"/>
    <cellStyle name="Vírgula 6 6" xfId="763"/>
    <cellStyle name="Vírgula 6 6 2" xfId="919"/>
    <cellStyle name="Vírgula 6_CÁLCULO DE HORAS - tabela MARÇO 2014" xfId="764"/>
    <cellStyle name="Vírgula 7" xfId="765"/>
    <cellStyle name="Vírgula 7 2" xfId="920"/>
    <cellStyle name="Vírgula 8" xfId="766"/>
    <cellStyle name="Vírgula 8 2" xfId="921"/>
    <cellStyle name="Vírgula 9" xfId="767"/>
    <cellStyle name="Vírgula 9 2" xfId="922"/>
  </cellStyles>
  <dxfs count="15">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140184</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104184</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1834482</xdr:colOff>
      <xdr:row>0</xdr:row>
      <xdr:rowOff>19050</xdr:rowOff>
    </xdr:from>
    <xdr:to>
      <xdr:col>6</xdr:col>
      <xdr:colOff>1634457</xdr:colOff>
      <xdr:row>4</xdr:row>
      <xdr:rowOff>114300</xdr:rowOff>
    </xdr:to>
    <xdr:sp macro="" textlink="" fLocksText="0">
      <xdr:nvSpPr>
        <xdr:cNvPr id="2"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834482" y="19050"/>
          <a:ext cx="11474904"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0</xdr:col>
      <xdr:colOff>874895</xdr:colOff>
      <xdr:row>4</xdr:row>
      <xdr:rowOff>149625</xdr:rowOff>
    </xdr:to>
    <xdr:pic>
      <xdr:nvPicPr>
        <xdr:cNvPr id="3" name="Imagem 2"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6</xdr:col>
      <xdr:colOff>1681842</xdr:colOff>
      <xdr:row>0</xdr:row>
      <xdr:rowOff>62593</xdr:rowOff>
    </xdr:from>
    <xdr:to>
      <xdr:col>7</xdr:col>
      <xdr:colOff>598737</xdr:colOff>
      <xdr:row>4</xdr:row>
      <xdr:rowOff>92593</xdr:rowOff>
    </xdr:to>
    <xdr:pic>
      <xdr:nvPicPr>
        <xdr:cNvPr id="4" name="Imagem 3"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56771" y="62593"/>
          <a:ext cx="862716" cy="792000"/>
        </a:xfrm>
        <a:prstGeom prst="rect">
          <a:avLst/>
        </a:prstGeom>
        <a:noFill/>
        <a:ln>
          <a:noFill/>
        </a:ln>
      </xdr:spPr>
    </xdr:pic>
    <xdr:clientData/>
  </xdr:twoCellAnchor>
  <xdr:twoCellAnchor editAs="oneCell">
    <xdr:from>
      <xdr:col>0</xdr:col>
      <xdr:colOff>0</xdr:colOff>
      <xdr:row>56</xdr:row>
      <xdr:rowOff>95809</xdr:rowOff>
    </xdr:from>
    <xdr:to>
      <xdr:col>7</xdr:col>
      <xdr:colOff>779250</xdr:colOff>
      <xdr:row>88</xdr:row>
      <xdr:rowOff>111110</xdr:rowOff>
    </xdr:to>
    <xdr:pic>
      <xdr:nvPicPr>
        <xdr:cNvPr id="5" name="Imagem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809"/>
          <a:ext cx="14400000" cy="6111301"/>
        </a:xfrm>
        <a:prstGeom prst="rect">
          <a:avLst/>
        </a:prstGeom>
      </xdr:spPr>
    </xdr:pic>
    <xdr:clientData/>
  </xdr:twoCellAnchor>
  <xdr:twoCellAnchor editAs="oneCell">
    <xdr:from>
      <xdr:col>0</xdr:col>
      <xdr:colOff>0</xdr:colOff>
      <xdr:row>103</xdr:row>
      <xdr:rowOff>81642</xdr:rowOff>
    </xdr:from>
    <xdr:to>
      <xdr:col>7</xdr:col>
      <xdr:colOff>779250</xdr:colOff>
      <xdr:row>135</xdr:row>
      <xdr:rowOff>94410</xdr:rowOff>
    </xdr:to>
    <xdr:pic>
      <xdr:nvPicPr>
        <xdr:cNvPr id="6" name="Imagem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0261035"/>
          <a:ext cx="14400000" cy="6108768"/>
        </a:xfrm>
        <a:prstGeom prst="rect">
          <a:avLst/>
        </a:prstGeom>
      </xdr:spPr>
    </xdr:pic>
    <xdr:clientData/>
  </xdr:twoCellAnchor>
  <xdr:twoCellAnchor editAs="oneCell">
    <xdr:from>
      <xdr:col>0</xdr:col>
      <xdr:colOff>0</xdr:colOff>
      <xdr:row>150</xdr:row>
      <xdr:rowOff>95249</xdr:rowOff>
    </xdr:from>
    <xdr:to>
      <xdr:col>7</xdr:col>
      <xdr:colOff>779250</xdr:colOff>
      <xdr:row>183</xdr:row>
      <xdr:rowOff>137</xdr:rowOff>
    </xdr:to>
    <xdr:pic>
      <xdr:nvPicPr>
        <xdr:cNvPr id="9" name="Imagem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405035"/>
          <a:ext cx="14400000" cy="6191388"/>
        </a:xfrm>
        <a:prstGeom prst="rect">
          <a:avLst/>
        </a:prstGeom>
      </xdr:spPr>
    </xdr:pic>
    <xdr:clientData/>
  </xdr:twoCellAnchor>
  <xdr:twoCellAnchor editAs="oneCell">
    <xdr:from>
      <xdr:col>0</xdr:col>
      <xdr:colOff>0</xdr:colOff>
      <xdr:row>9</xdr:row>
      <xdr:rowOff>136072</xdr:rowOff>
    </xdr:from>
    <xdr:to>
      <xdr:col>7</xdr:col>
      <xdr:colOff>779250</xdr:colOff>
      <xdr:row>52</xdr:row>
      <xdr:rowOff>142031</xdr:rowOff>
    </xdr:to>
    <xdr:pic>
      <xdr:nvPicPr>
        <xdr:cNvPr id="7" name="Imagem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054679"/>
          <a:ext cx="14400000" cy="8197459"/>
        </a:xfrm>
        <a:prstGeom prst="rect">
          <a:avLst/>
        </a:prstGeom>
      </xdr:spPr>
    </xdr:pic>
    <xdr:clientData/>
  </xdr:twoCellAnchor>
  <xdr:twoCellAnchor editAs="oneCell">
    <xdr:from>
      <xdr:col>0</xdr:col>
      <xdr:colOff>0</xdr:colOff>
      <xdr:row>198</xdr:row>
      <xdr:rowOff>0</xdr:rowOff>
    </xdr:from>
    <xdr:to>
      <xdr:col>7</xdr:col>
      <xdr:colOff>779250</xdr:colOff>
      <xdr:row>240</xdr:row>
      <xdr:rowOff>148639</xdr:rowOff>
    </xdr:to>
    <xdr:pic>
      <xdr:nvPicPr>
        <xdr:cNvPr id="10" name="Imagem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8630679"/>
          <a:ext cx="14400000" cy="81496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493427</xdr:colOff>
      <xdr:row>6</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96675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233530</xdr:colOff>
      <xdr:row>8</xdr:row>
      <xdr:rowOff>91500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76200</xdr:rowOff>
    </xdr:from>
    <xdr:to>
      <xdr:col>10</xdr:col>
      <xdr:colOff>878925</xdr:colOff>
      <xdr:row>8</xdr:row>
      <xdr:rowOff>55500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46</xdr:row>
      <xdr:rowOff>0</xdr:rowOff>
    </xdr:from>
    <xdr:to>
      <xdr:col>1</xdr:col>
      <xdr:colOff>638175</xdr:colOff>
      <xdr:row>46</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923925" y="561975"/>
          <a:ext cx="8562975" cy="981075"/>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52</xdr:row>
      <xdr:rowOff>0</xdr:rowOff>
    </xdr:from>
    <xdr:to>
      <xdr:col>1</xdr:col>
      <xdr:colOff>638175</xdr:colOff>
      <xdr:row>52</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7</xdr:col>
      <xdr:colOff>165286</xdr:colOff>
      <xdr:row>1</xdr:row>
      <xdr:rowOff>188259</xdr:rowOff>
    </xdr:from>
    <xdr:to>
      <xdr:col>8</xdr:col>
      <xdr:colOff>413881</xdr:colOff>
      <xdr:row>6</xdr:row>
      <xdr:rowOff>205659</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92227" y="502024"/>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cas.bolfe@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leroymerlin.com.br/fecho-maxim-ar-puxador-alavanca-frontal-1018-2-aluminio-fosco-l-20-25-30_1569253896" TargetMode="External"/><Relationship Id="rId2" Type="http://schemas.openxmlformats.org/officeDocument/2006/relationships/hyperlink" Target="https://kmpacessorios.com.br/produtos/fecho-alavanca-maxim-ar-aluminio-frontal-fermax-fma36/" TargetMode="External"/><Relationship Id="rId1" Type="http://schemas.openxmlformats.org/officeDocument/2006/relationships/hyperlink" Target="https://www.hidronox.com.br/produto/cuba-industrial-60x50-profundidade-30-hidronox/73085"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cassol.com.br/fecho-frontal-alavanca-maxim-ar-janela-aluminio-100430459/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D31" sqref="D31"/>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06" t="s">
        <v>3051</v>
      </c>
    </row>
    <row r="3" spans="1:21">
      <c r="U3" s="206" t="s">
        <v>3052</v>
      </c>
    </row>
    <row r="4" spans="1:21">
      <c r="U4" s="206" t="s">
        <v>3053</v>
      </c>
    </row>
    <row r="5" spans="1:21">
      <c r="U5" s="206" t="s">
        <v>3054</v>
      </c>
    </row>
    <row r="6" spans="1:21">
      <c r="U6" s="206" t="s">
        <v>3055</v>
      </c>
    </row>
    <row r="7" spans="1:21" ht="15.75" thickBot="1">
      <c r="A7" s="52"/>
      <c r="B7" s="52"/>
      <c r="C7" s="52"/>
      <c r="D7" s="52"/>
      <c r="E7" s="65"/>
      <c r="F7" s="65"/>
      <c r="G7" s="65"/>
      <c r="H7" s="65"/>
      <c r="I7" s="65"/>
      <c r="J7" s="65"/>
      <c r="K7" s="53"/>
      <c r="L7" s="53"/>
      <c r="M7" s="53"/>
      <c r="N7" s="52"/>
      <c r="O7" s="52"/>
      <c r="P7" s="52"/>
      <c r="U7" s="206" t="s">
        <v>3056</v>
      </c>
    </row>
    <row r="8" spans="1:21" ht="15.75" thickTop="1">
      <c r="A8" s="54"/>
      <c r="B8" s="55"/>
      <c r="C8" s="55"/>
      <c r="D8" s="55"/>
      <c r="E8" s="66"/>
      <c r="F8" s="66"/>
      <c r="G8" s="66"/>
      <c r="H8" s="66"/>
      <c r="I8" s="66"/>
      <c r="J8" s="66"/>
      <c r="K8" s="56"/>
      <c r="L8" s="56"/>
      <c r="M8" s="56"/>
      <c r="N8" s="55"/>
      <c r="O8" s="55"/>
      <c r="P8" s="57"/>
      <c r="U8" s="206" t="s">
        <v>3057</v>
      </c>
    </row>
    <row r="9" spans="1:21">
      <c r="A9" s="54"/>
      <c r="B9" s="55"/>
      <c r="C9" s="55"/>
      <c r="D9" s="55"/>
      <c r="E9" s="66"/>
      <c r="F9" s="66"/>
      <c r="G9" s="66"/>
      <c r="H9" s="66"/>
      <c r="I9" s="66"/>
      <c r="J9" s="66"/>
      <c r="K9" s="56"/>
      <c r="L9" s="56"/>
      <c r="M9" s="56"/>
      <c r="N9" s="55"/>
      <c r="O9" s="55"/>
      <c r="P9" s="57"/>
      <c r="U9" s="206" t="s">
        <v>3058</v>
      </c>
    </row>
    <row r="10" spans="1:21" ht="15.75">
      <c r="A10" s="54"/>
      <c r="B10" s="76" t="s">
        <v>1365</v>
      </c>
      <c r="C10" s="55"/>
      <c r="D10" s="55"/>
      <c r="E10" s="66"/>
      <c r="F10" s="66"/>
      <c r="G10" s="66"/>
      <c r="H10" s="66"/>
      <c r="I10" s="66"/>
      <c r="J10" s="66"/>
      <c r="K10" s="56"/>
      <c r="L10" s="56"/>
      <c r="M10" s="56"/>
      <c r="N10" s="55"/>
      <c r="O10" s="55"/>
      <c r="P10" s="57"/>
      <c r="U10" s="206" t="s">
        <v>3059</v>
      </c>
    </row>
    <row r="11" spans="1:21" ht="15.75">
      <c r="A11" s="54"/>
      <c r="B11" s="77"/>
      <c r="C11" s="55"/>
      <c r="D11" s="55"/>
      <c r="E11" s="66"/>
      <c r="F11" s="66"/>
      <c r="G11" s="66"/>
      <c r="H11" s="66"/>
      <c r="I11" s="66"/>
      <c r="J11" s="66"/>
      <c r="K11" s="56"/>
      <c r="L11" s="56"/>
      <c r="M11" s="56"/>
      <c r="N11" s="55"/>
      <c r="O11" s="55"/>
      <c r="P11" s="57"/>
      <c r="U11" s="206" t="s">
        <v>3060</v>
      </c>
    </row>
    <row r="12" spans="1:21" ht="16.5" thickBot="1">
      <c r="A12" s="54"/>
      <c r="B12" s="78" t="s">
        <v>1356</v>
      </c>
      <c r="C12" s="52"/>
      <c r="D12" s="653" t="s">
        <v>13863</v>
      </c>
      <c r="E12" s="653"/>
      <c r="F12" s="653"/>
      <c r="G12" s="653"/>
      <c r="H12" s="653"/>
      <c r="I12" s="653"/>
      <c r="J12" s="653"/>
      <c r="K12" s="85" t="s">
        <v>1337</v>
      </c>
      <c r="L12" s="85"/>
      <c r="M12" s="654" t="s">
        <v>13861</v>
      </c>
      <c r="N12" s="654"/>
      <c r="O12" s="654"/>
      <c r="P12" s="57"/>
      <c r="U12" s="206" t="s">
        <v>3060</v>
      </c>
    </row>
    <row r="13" spans="1:21" ht="16.5" thickTop="1">
      <c r="A13" s="54"/>
      <c r="B13" s="77"/>
      <c r="C13" s="55"/>
      <c r="D13" s="55"/>
      <c r="E13" s="66"/>
      <c r="F13" s="66"/>
      <c r="G13" s="66"/>
      <c r="H13" s="66"/>
      <c r="I13" s="66"/>
      <c r="J13" s="66"/>
      <c r="K13" s="56"/>
      <c r="L13" s="56"/>
      <c r="M13" s="56"/>
      <c r="N13" s="55"/>
      <c r="O13" s="55"/>
      <c r="P13" s="57"/>
      <c r="U13" s="206" t="s">
        <v>3061</v>
      </c>
    </row>
    <row r="14" spans="1:21" ht="16.5" thickBot="1">
      <c r="A14" s="54"/>
      <c r="B14" s="78" t="s">
        <v>1361</v>
      </c>
      <c r="C14" s="52"/>
      <c r="D14" s="650" t="s">
        <v>13781</v>
      </c>
      <c r="E14" s="650"/>
      <c r="F14" s="650"/>
      <c r="G14" s="650"/>
      <c r="H14" s="650"/>
      <c r="I14" s="650"/>
      <c r="J14" s="650"/>
      <c r="K14" s="650"/>
      <c r="L14" s="650"/>
      <c r="M14" s="650"/>
      <c r="N14" s="650"/>
      <c r="O14" s="650"/>
      <c r="P14" s="57"/>
      <c r="U14" s="206" t="s">
        <v>3062</v>
      </c>
    </row>
    <row r="15" spans="1:21" ht="16.5" thickTop="1">
      <c r="A15" s="54"/>
      <c r="B15" s="77"/>
      <c r="C15" s="55"/>
      <c r="D15" s="58"/>
      <c r="E15" s="67"/>
      <c r="F15" s="67"/>
      <c r="G15" s="67"/>
      <c r="H15" s="67"/>
      <c r="I15" s="67"/>
      <c r="J15" s="67"/>
      <c r="K15" s="59"/>
      <c r="L15" s="59"/>
      <c r="M15" s="59"/>
      <c r="N15" s="55"/>
      <c r="O15" s="55"/>
      <c r="P15" s="57"/>
      <c r="U15" s="206" t="s">
        <v>3063</v>
      </c>
    </row>
    <row r="16" spans="1:21" ht="16.5" thickBot="1">
      <c r="A16" s="54"/>
      <c r="B16" s="78" t="s">
        <v>1362</v>
      </c>
      <c r="C16" s="52"/>
      <c r="D16" s="650" t="s">
        <v>13782</v>
      </c>
      <c r="E16" s="650"/>
      <c r="F16" s="650"/>
      <c r="G16" s="650"/>
      <c r="H16" s="660" t="s">
        <v>1168</v>
      </c>
      <c r="I16" s="660"/>
      <c r="J16" s="660"/>
      <c r="K16" s="660"/>
      <c r="L16" s="660"/>
      <c r="M16" s="655">
        <f>IF('FOLHA DE FECHAMENTO'!H27&lt;&gt;" ",'FOLHA DE FECHAMENTO'!H27," ")</f>
        <v>467200.43786729511</v>
      </c>
      <c r="N16" s="655"/>
      <c r="O16" s="655"/>
      <c r="P16" s="656"/>
      <c r="U16" s="206" t="s">
        <v>3064</v>
      </c>
    </row>
    <row r="17" spans="1:21" ht="16.5" thickTop="1">
      <c r="A17" s="54"/>
      <c r="B17" s="77"/>
      <c r="C17" s="55"/>
      <c r="D17" s="58"/>
      <c r="E17" s="67"/>
      <c r="F17" s="67"/>
      <c r="G17" s="67"/>
      <c r="H17" s="67"/>
      <c r="I17" s="67"/>
      <c r="J17" s="67"/>
      <c r="K17" s="59"/>
      <c r="L17" s="59"/>
      <c r="M17" s="59"/>
      <c r="N17" s="628"/>
      <c r="O17" s="628"/>
      <c r="P17" s="629"/>
      <c r="U17" s="206" t="s">
        <v>3065</v>
      </c>
    </row>
    <row r="18" spans="1:21" ht="16.5" thickBot="1">
      <c r="A18" s="54"/>
      <c r="B18" s="78" t="s">
        <v>1357</v>
      </c>
      <c r="C18" s="52"/>
      <c r="D18" s="658">
        <v>1305</v>
      </c>
      <c r="E18" s="658"/>
      <c r="F18" s="658"/>
      <c r="G18" s="69" t="s">
        <v>13789</v>
      </c>
      <c r="H18" s="657" t="s">
        <v>1169</v>
      </c>
      <c r="I18" s="657"/>
      <c r="J18" s="657"/>
      <c r="K18" s="657"/>
      <c r="L18" s="657"/>
      <c r="M18" s="661">
        <f>IF(D18&lt;&gt;"",M16/D18," ")</f>
        <v>358.00799836574339</v>
      </c>
      <c r="N18" s="661"/>
      <c r="O18" s="661"/>
      <c r="P18" s="662"/>
      <c r="U18" s="206" t="s">
        <v>3066</v>
      </c>
    </row>
    <row r="19" spans="1:21" ht="15.75" thickTop="1">
      <c r="A19" s="54"/>
      <c r="B19" s="55"/>
      <c r="C19" s="55"/>
      <c r="D19" s="55"/>
      <c r="E19" s="553"/>
      <c r="F19" s="66"/>
      <c r="G19" s="66"/>
      <c r="H19" s="66"/>
      <c r="I19" s="66"/>
      <c r="J19" s="66"/>
      <c r="K19" s="56"/>
      <c r="L19" s="56"/>
      <c r="M19" s="56"/>
      <c r="N19" s="55"/>
      <c r="O19" s="55"/>
      <c r="P19" s="57"/>
      <c r="U19" s="206" t="s">
        <v>3067</v>
      </c>
    </row>
    <row r="20" spans="1:21" ht="16.5" thickBot="1">
      <c r="A20" s="54"/>
      <c r="B20" s="78" t="s">
        <v>141</v>
      </c>
      <c r="C20" s="52"/>
      <c r="D20" s="659">
        <f ca="1">TODAY()</f>
        <v>45015</v>
      </c>
      <c r="E20" s="659"/>
      <c r="F20" s="659"/>
      <c r="G20" s="66"/>
      <c r="H20" s="66"/>
      <c r="I20" s="66"/>
      <c r="J20" s="66"/>
      <c r="K20" s="56"/>
      <c r="L20" s="56"/>
      <c r="M20" s="56"/>
      <c r="N20" s="55"/>
      <c r="O20" s="55"/>
      <c r="P20" s="57"/>
      <c r="U20" s="206" t="s">
        <v>3068</v>
      </c>
    </row>
    <row r="21" spans="1:21" ht="15.75" thickTop="1">
      <c r="A21" s="54"/>
      <c r="B21" s="55"/>
      <c r="C21" s="55"/>
      <c r="D21" s="55"/>
      <c r="E21" s="66"/>
      <c r="F21" s="66"/>
      <c r="G21" s="66"/>
      <c r="H21" s="66"/>
      <c r="I21" s="66"/>
      <c r="J21" s="66"/>
      <c r="K21" s="56"/>
      <c r="L21" s="56"/>
      <c r="M21" s="56"/>
      <c r="N21" s="55"/>
      <c r="O21" s="55"/>
      <c r="P21" s="57"/>
      <c r="U21" s="206" t="s">
        <v>3069</v>
      </c>
    </row>
    <row r="22" spans="1:21" ht="15.75">
      <c r="A22" s="54"/>
      <c r="B22" s="76" t="s">
        <v>1366</v>
      </c>
      <c r="C22" s="63"/>
      <c r="D22" s="63"/>
      <c r="E22" s="66"/>
      <c r="F22" s="66"/>
      <c r="G22" s="66"/>
      <c r="H22" s="319"/>
      <c r="I22" s="319"/>
      <c r="J22" s="319"/>
      <c r="K22" s="56"/>
      <c r="L22" s="56"/>
      <c r="M22" s="651"/>
      <c r="N22" s="651"/>
      <c r="O22" s="651"/>
      <c r="P22" s="652"/>
      <c r="U22" s="206" t="s">
        <v>3070</v>
      </c>
    </row>
    <row r="23" spans="1:21" ht="15.75">
      <c r="A23" s="54"/>
      <c r="B23" s="77"/>
      <c r="C23" s="55"/>
      <c r="D23" s="55"/>
      <c r="E23" s="66"/>
      <c r="F23" s="66"/>
      <c r="G23" s="66"/>
      <c r="H23" s="66"/>
      <c r="I23" s="66"/>
      <c r="J23" s="66"/>
      <c r="K23" s="56"/>
      <c r="L23" s="56"/>
      <c r="M23" s="56"/>
      <c r="N23" s="55"/>
      <c r="O23" s="55"/>
      <c r="P23" s="57"/>
      <c r="U23" s="206" t="s">
        <v>3071</v>
      </c>
    </row>
    <row r="24" spans="1:21" ht="16.5" thickBot="1">
      <c r="A24" s="54"/>
      <c r="B24" s="78" t="s">
        <v>1363</v>
      </c>
      <c r="C24" s="52"/>
      <c r="D24" s="650" t="s">
        <v>13864</v>
      </c>
      <c r="E24" s="650"/>
      <c r="F24" s="650"/>
      <c r="G24" s="650"/>
      <c r="H24" s="650"/>
      <c r="I24" s="650"/>
      <c r="J24" s="650"/>
      <c r="K24" s="650"/>
      <c r="L24" s="650"/>
      <c r="M24" s="650"/>
      <c r="N24" s="650"/>
      <c r="O24" s="650"/>
      <c r="P24" s="57"/>
      <c r="U24" s="206" t="s">
        <v>3072</v>
      </c>
    </row>
    <row r="25" spans="1:21" ht="16.5" thickTop="1">
      <c r="A25" s="54"/>
      <c r="B25" s="77"/>
      <c r="C25" s="55"/>
      <c r="D25" s="55"/>
      <c r="E25" s="66"/>
      <c r="F25" s="66"/>
      <c r="G25" s="66"/>
      <c r="H25" s="66"/>
      <c r="I25" s="66"/>
      <c r="J25" s="66"/>
      <c r="K25" s="56"/>
      <c r="L25" s="56"/>
      <c r="M25" s="56"/>
      <c r="N25" s="55"/>
      <c r="O25" s="55"/>
      <c r="P25" s="57"/>
      <c r="U25" s="206" t="s">
        <v>3073</v>
      </c>
    </row>
    <row r="26" spans="1:21" ht="16.5" thickBot="1">
      <c r="A26" s="54"/>
      <c r="B26" s="78" t="s">
        <v>1364</v>
      </c>
      <c r="C26" s="52"/>
      <c r="D26" s="650" t="s">
        <v>14039</v>
      </c>
      <c r="E26" s="650"/>
      <c r="F26" s="650"/>
      <c r="G26" s="650"/>
      <c r="H26" s="650"/>
      <c r="I26" s="650"/>
      <c r="J26" s="650"/>
      <c r="K26" s="650"/>
      <c r="L26" s="650"/>
      <c r="M26" s="650"/>
      <c r="N26" s="650"/>
      <c r="O26" s="650"/>
      <c r="P26" s="57"/>
      <c r="U26" s="206" t="s">
        <v>3074</v>
      </c>
    </row>
    <row r="27" spans="1:21" ht="16.5" thickTop="1">
      <c r="A27" s="54"/>
      <c r="B27" s="77"/>
      <c r="C27" s="55"/>
      <c r="D27" s="55"/>
      <c r="E27" s="66"/>
      <c r="F27" s="553"/>
      <c r="G27" s="66"/>
      <c r="H27" s="66"/>
      <c r="I27" s="66"/>
      <c r="J27" s="66"/>
      <c r="K27" s="56"/>
      <c r="L27" s="56"/>
      <c r="M27" s="56"/>
      <c r="N27" s="55"/>
      <c r="O27" s="55"/>
      <c r="P27" s="57"/>
      <c r="U27" s="206" t="s">
        <v>3075</v>
      </c>
    </row>
    <row r="28" spans="1:21" ht="16.5" thickBot="1">
      <c r="A28" s="54"/>
      <c r="B28" s="78" t="s">
        <v>1359</v>
      </c>
      <c r="C28" s="52"/>
      <c r="D28" s="650" t="s">
        <v>13865</v>
      </c>
      <c r="E28" s="650"/>
      <c r="F28" s="650"/>
      <c r="G28" s="650"/>
      <c r="H28" s="650"/>
      <c r="I28" s="650"/>
      <c r="J28" s="650"/>
      <c r="K28" s="650"/>
      <c r="L28" s="650"/>
      <c r="M28" s="650"/>
      <c r="N28" s="650"/>
      <c r="O28" s="650"/>
      <c r="P28" s="57"/>
      <c r="U28" s="206" t="s">
        <v>3076</v>
      </c>
    </row>
    <row r="29" spans="1:21" ht="16.5" thickTop="1">
      <c r="A29" s="54"/>
      <c r="B29" s="77"/>
      <c r="C29" s="55"/>
      <c r="D29" s="55"/>
      <c r="E29" s="67"/>
      <c r="F29" s="67"/>
      <c r="G29" s="67"/>
      <c r="H29" s="67"/>
      <c r="I29" s="67"/>
      <c r="J29" s="67"/>
      <c r="K29" s="59"/>
      <c r="L29" s="59"/>
      <c r="M29" s="59"/>
      <c r="N29" s="55"/>
      <c r="O29" s="55"/>
      <c r="P29" s="57"/>
      <c r="U29" s="206" t="s">
        <v>3077</v>
      </c>
    </row>
    <row r="30" spans="1:21" ht="16.5" thickBot="1">
      <c r="A30" s="54"/>
      <c r="B30" s="78" t="s">
        <v>1360</v>
      </c>
      <c r="C30" s="52"/>
      <c r="D30" s="666">
        <v>1720231245932</v>
      </c>
      <c r="E30" s="666"/>
      <c r="F30" s="666"/>
      <c r="G30" s="666"/>
      <c r="H30" s="666"/>
      <c r="I30" s="666"/>
      <c r="J30" s="666"/>
      <c r="K30" s="666"/>
      <c r="L30" s="666"/>
      <c r="M30" s="666"/>
      <c r="N30" s="666"/>
      <c r="O30" s="666"/>
      <c r="P30" s="57"/>
      <c r="U30" s="206" t="s">
        <v>3078</v>
      </c>
    </row>
    <row r="31" spans="1:21" ht="16.5" thickTop="1">
      <c r="A31" s="54"/>
      <c r="B31" s="77"/>
      <c r="C31" s="55"/>
      <c r="D31" s="55"/>
      <c r="E31" s="66"/>
      <c r="F31" s="66"/>
      <c r="G31" s="66"/>
      <c r="H31" s="66"/>
      <c r="I31" s="66"/>
      <c r="J31" s="66"/>
      <c r="K31" s="56"/>
      <c r="L31" s="56"/>
      <c r="M31" s="56"/>
      <c r="N31" s="55"/>
      <c r="O31" s="55"/>
      <c r="P31" s="57"/>
      <c r="U31" s="206" t="s">
        <v>3079</v>
      </c>
    </row>
    <row r="32" spans="1:21" ht="16.5" thickBot="1">
      <c r="A32" s="54"/>
      <c r="B32" s="78" t="s">
        <v>1358</v>
      </c>
      <c r="C32" s="52"/>
      <c r="D32" s="650" t="s">
        <v>13860</v>
      </c>
      <c r="E32" s="650"/>
      <c r="F32" s="650"/>
      <c r="G32" s="650"/>
      <c r="H32" s="650"/>
      <c r="I32" s="650"/>
      <c r="J32" s="650"/>
      <c r="K32" s="650"/>
      <c r="L32" s="650"/>
      <c r="M32" s="650"/>
      <c r="N32" s="650"/>
      <c r="O32" s="650"/>
      <c r="P32" s="57"/>
      <c r="U32" s="206" t="s">
        <v>3080</v>
      </c>
    </row>
    <row r="33" spans="1:21" ht="16.5" thickTop="1">
      <c r="A33" s="54"/>
      <c r="B33" s="77"/>
      <c r="C33" s="55"/>
      <c r="D33" s="55"/>
      <c r="E33" s="66"/>
      <c r="F33" s="66"/>
      <c r="G33" s="66"/>
      <c r="H33" s="66"/>
      <c r="I33" s="66"/>
      <c r="J33" s="66"/>
      <c r="K33" s="56"/>
      <c r="L33" s="56"/>
      <c r="M33" s="56"/>
      <c r="N33" s="55"/>
      <c r="O33" s="55"/>
      <c r="P33" s="57"/>
      <c r="U33" s="206" t="s">
        <v>3081</v>
      </c>
    </row>
    <row r="34" spans="1:21" ht="16.5" thickBot="1">
      <c r="A34" s="54"/>
      <c r="B34" s="78" t="s">
        <v>1028</v>
      </c>
      <c r="C34" s="52"/>
      <c r="D34" s="650" t="s">
        <v>13866</v>
      </c>
      <c r="E34" s="650"/>
      <c r="F34" s="650"/>
      <c r="G34" s="650"/>
      <c r="H34" s="650"/>
      <c r="I34" s="650"/>
      <c r="J34" s="650"/>
      <c r="K34" s="650"/>
      <c r="L34" s="650"/>
      <c r="M34" s="650"/>
      <c r="N34" s="650"/>
      <c r="O34" s="650"/>
      <c r="P34" s="57"/>
      <c r="U34" s="206" t="s">
        <v>3082</v>
      </c>
    </row>
    <row r="35" spans="1:21" ht="16.5" thickTop="1">
      <c r="A35" s="54"/>
      <c r="B35" s="77"/>
      <c r="C35" s="55"/>
      <c r="D35" s="55"/>
      <c r="E35" s="67"/>
      <c r="F35" s="67"/>
      <c r="G35" s="67"/>
      <c r="H35" s="67"/>
      <c r="I35" s="67"/>
      <c r="J35" s="67"/>
      <c r="K35" s="59"/>
      <c r="L35" s="59"/>
      <c r="M35" s="59"/>
      <c r="N35" s="55"/>
      <c r="O35" s="55"/>
      <c r="P35" s="57"/>
      <c r="U35" s="206" t="s">
        <v>3083</v>
      </c>
    </row>
    <row r="36" spans="1:21" ht="16.5" thickBot="1">
      <c r="A36" s="54"/>
      <c r="B36" s="78" t="s">
        <v>1170</v>
      </c>
      <c r="C36" s="52"/>
      <c r="D36" s="650" t="s">
        <v>13867</v>
      </c>
      <c r="E36" s="650"/>
      <c r="F36" s="650"/>
      <c r="G36" s="650"/>
      <c r="H36" s="650"/>
      <c r="I36" s="650"/>
      <c r="J36" s="650"/>
      <c r="K36" s="650"/>
      <c r="L36" s="650"/>
      <c r="M36" s="650"/>
      <c r="N36" s="650"/>
      <c r="O36" s="650"/>
      <c r="P36" s="57"/>
      <c r="U36" s="206" t="s">
        <v>3084</v>
      </c>
    </row>
    <row r="37" spans="1:21" ht="15.75" thickTop="1">
      <c r="A37" s="54"/>
      <c r="B37" s="55"/>
      <c r="C37" s="55"/>
      <c r="D37" s="55"/>
      <c r="E37" s="66"/>
      <c r="F37" s="66"/>
      <c r="G37" s="66"/>
      <c r="H37" s="66"/>
      <c r="I37" s="66"/>
      <c r="J37" s="66"/>
      <c r="K37" s="56"/>
      <c r="L37" s="56"/>
      <c r="M37" s="56"/>
      <c r="N37" s="55"/>
      <c r="O37" s="55"/>
      <c r="P37" s="57"/>
      <c r="U37" s="206" t="s">
        <v>3085</v>
      </c>
    </row>
    <row r="38" spans="1:21" ht="15.75">
      <c r="A38" s="54"/>
      <c r="B38" s="76" t="s">
        <v>3042</v>
      </c>
      <c r="C38" s="55"/>
      <c r="D38" s="55"/>
      <c r="E38" s="66"/>
      <c r="F38" s="66"/>
      <c r="G38" s="66"/>
      <c r="H38" s="66"/>
      <c r="I38" s="66"/>
      <c r="J38" s="66"/>
      <c r="K38" s="56"/>
      <c r="L38" s="56"/>
      <c r="M38" s="56"/>
      <c r="N38" s="55"/>
      <c r="O38" s="55"/>
      <c r="P38" s="57"/>
      <c r="U38" s="206" t="s">
        <v>3086</v>
      </c>
    </row>
    <row r="39" spans="1:21">
      <c r="A39" s="54"/>
      <c r="C39" s="55"/>
      <c r="D39" s="55"/>
      <c r="E39" s="66"/>
      <c r="F39" s="66"/>
      <c r="G39" s="66"/>
      <c r="H39" s="66"/>
      <c r="I39" s="66"/>
      <c r="J39" s="66"/>
      <c r="K39" s="56"/>
      <c r="L39" s="56"/>
      <c r="M39" s="56"/>
      <c r="N39" s="55"/>
      <c r="O39" s="55"/>
      <c r="P39" s="57"/>
      <c r="U39" s="206" t="s">
        <v>3087</v>
      </c>
    </row>
    <row r="40" spans="1:21" ht="15.75">
      <c r="A40" s="54"/>
      <c r="B40" s="76" t="s">
        <v>1367</v>
      </c>
      <c r="C40" s="69"/>
      <c r="D40" s="69"/>
      <c r="E40" s="70"/>
      <c r="F40" s="70"/>
      <c r="G40" s="70"/>
      <c r="H40" s="70" t="s">
        <v>1368</v>
      </c>
      <c r="I40" s="70"/>
      <c r="J40" s="70"/>
      <c r="K40" s="70" t="s">
        <v>1369</v>
      </c>
      <c r="L40" s="70"/>
      <c r="M40" s="70"/>
      <c r="N40" s="70" t="s">
        <v>1370</v>
      </c>
      <c r="O40" s="70"/>
      <c r="P40" s="57"/>
      <c r="U40" s="206" t="s">
        <v>3088</v>
      </c>
    </row>
    <row r="41" spans="1:21" ht="15.75">
      <c r="A41" s="54"/>
      <c r="B41" s="77"/>
      <c r="C41" s="55"/>
      <c r="D41" s="55"/>
      <c r="E41" s="66"/>
      <c r="F41" s="66"/>
      <c r="G41" s="66"/>
      <c r="H41" s="66"/>
      <c r="I41" s="66"/>
      <c r="J41" s="66"/>
      <c r="K41" s="56"/>
      <c r="L41" s="56"/>
      <c r="M41" s="56"/>
      <c r="N41" s="55"/>
      <c r="O41" s="55"/>
      <c r="P41" s="57"/>
      <c r="U41" s="206" t="s">
        <v>3089</v>
      </c>
    </row>
    <row r="42" spans="1:21" s="73" customFormat="1" ht="15.75">
      <c r="A42" s="68"/>
      <c r="B42" s="77" t="s">
        <v>1371</v>
      </c>
      <c r="C42" s="55"/>
      <c r="D42" s="55"/>
      <c r="E42" s="66"/>
      <c r="F42" s="66"/>
      <c r="G42" s="66"/>
      <c r="H42" s="554" t="s">
        <v>13862</v>
      </c>
      <c r="I42" s="66"/>
      <c r="J42" s="66"/>
      <c r="K42" s="554"/>
      <c r="L42" s="266"/>
      <c r="M42" s="266"/>
      <c r="N42" s="267"/>
      <c r="O42" s="268"/>
      <c r="P42" s="71"/>
      <c r="Q42" s="72"/>
      <c r="U42" s="206" t="s">
        <v>3090</v>
      </c>
    </row>
    <row r="43" spans="1:21" ht="9.9499999999999993" customHeight="1">
      <c r="A43" s="54"/>
      <c r="B43" s="77"/>
      <c r="C43" s="55"/>
      <c r="D43" s="55"/>
      <c r="E43" s="66"/>
      <c r="F43" s="66"/>
      <c r="G43" s="66"/>
      <c r="H43" s="66"/>
      <c r="I43" s="66"/>
      <c r="J43" s="66"/>
      <c r="K43" s="66"/>
      <c r="L43" s="267"/>
      <c r="M43" s="267"/>
      <c r="N43" s="267"/>
      <c r="O43" s="268"/>
      <c r="P43" s="57"/>
      <c r="U43" s="206" t="s">
        <v>3091</v>
      </c>
    </row>
    <row r="44" spans="1:21" ht="15.75">
      <c r="A44" s="54"/>
      <c r="B44" s="77" t="s">
        <v>1372</v>
      </c>
      <c r="C44" s="55"/>
      <c r="D44" s="55"/>
      <c r="E44" s="66"/>
      <c r="F44" s="66"/>
      <c r="G44" s="66"/>
      <c r="H44" s="554" t="s">
        <v>13862</v>
      </c>
      <c r="I44" s="66"/>
      <c r="J44" s="66"/>
      <c r="K44" s="554"/>
      <c r="L44" s="66"/>
      <c r="M44" s="66"/>
      <c r="N44" s="66"/>
      <c r="O44" s="55"/>
      <c r="P44" s="57"/>
      <c r="U44" s="206" t="s">
        <v>3091</v>
      </c>
    </row>
    <row r="45" spans="1:21" ht="9.9499999999999993" customHeight="1">
      <c r="A45" s="54"/>
      <c r="B45" s="77"/>
      <c r="C45" s="55"/>
      <c r="D45" s="55"/>
      <c r="E45" s="66"/>
      <c r="F45" s="66"/>
      <c r="G45" s="66"/>
      <c r="H45" s="66"/>
      <c r="I45" s="66"/>
      <c r="J45" s="66"/>
      <c r="K45" s="66"/>
      <c r="L45" s="66"/>
      <c r="M45" s="66"/>
      <c r="N45" s="66"/>
      <c r="O45" s="55"/>
      <c r="P45" s="57"/>
      <c r="U45" s="206" t="s">
        <v>3091</v>
      </c>
    </row>
    <row r="46" spans="1:21" ht="15.75">
      <c r="A46" s="54"/>
      <c r="B46" s="77" t="s">
        <v>1374</v>
      </c>
      <c r="C46" s="55"/>
      <c r="D46" s="55"/>
      <c r="E46" s="66"/>
      <c r="F46" s="66"/>
      <c r="G46" s="66"/>
      <c r="H46" s="554" t="s">
        <v>13862</v>
      </c>
      <c r="I46" s="66"/>
      <c r="J46" s="66"/>
      <c r="K46" s="554"/>
      <c r="L46" s="66"/>
      <c r="M46" s="66"/>
      <c r="N46" s="66"/>
      <c r="O46" s="55"/>
      <c r="P46" s="57"/>
      <c r="U46" s="206" t="s">
        <v>3092</v>
      </c>
    </row>
    <row r="47" spans="1:21" ht="9.9499999999999993" customHeight="1">
      <c r="A47" s="54"/>
      <c r="P47" s="57"/>
      <c r="U47" s="206" t="s">
        <v>3093</v>
      </c>
    </row>
    <row r="48" spans="1:21" ht="15.75">
      <c r="A48" s="54"/>
      <c r="B48" s="77" t="s">
        <v>1373</v>
      </c>
      <c r="C48" s="55"/>
      <c r="D48" s="55"/>
      <c r="E48" s="66"/>
      <c r="F48" s="66"/>
      <c r="G48" s="66"/>
      <c r="H48" s="554" t="s">
        <v>13862</v>
      </c>
      <c r="I48" s="66"/>
      <c r="J48" s="66"/>
      <c r="K48" s="554"/>
      <c r="L48" s="66"/>
      <c r="M48" s="66"/>
      <c r="N48" s="554"/>
      <c r="O48" s="55"/>
      <c r="P48" s="57"/>
      <c r="U48" s="206" t="s">
        <v>3094</v>
      </c>
    </row>
    <row r="49" spans="1:21" ht="9.9499999999999993" customHeight="1">
      <c r="A49" s="54"/>
      <c r="B49" s="77"/>
      <c r="C49" s="55"/>
      <c r="D49" s="55"/>
      <c r="E49" s="66"/>
      <c r="F49" s="66"/>
      <c r="G49" s="66"/>
      <c r="H49" s="66"/>
      <c r="I49" s="66"/>
      <c r="J49" s="66"/>
      <c r="K49" s="66"/>
      <c r="L49" s="66"/>
      <c r="M49" s="66"/>
      <c r="N49" s="66"/>
      <c r="O49" s="55"/>
      <c r="P49" s="57"/>
      <c r="U49" s="206" t="s">
        <v>3095</v>
      </c>
    </row>
    <row r="50" spans="1:21" ht="15.75">
      <c r="A50" s="54"/>
      <c r="B50" s="77" t="s">
        <v>2584</v>
      </c>
      <c r="C50" s="55"/>
      <c r="D50" s="55"/>
      <c r="E50" s="66"/>
      <c r="F50" s="66"/>
      <c r="G50" s="66"/>
      <c r="H50" s="554" t="s">
        <v>13862</v>
      </c>
      <c r="I50" s="66"/>
      <c r="J50" s="66"/>
      <c r="K50" s="554"/>
      <c r="L50" s="66"/>
      <c r="M50" s="66"/>
      <c r="N50" s="554"/>
      <c r="O50" s="55"/>
      <c r="P50" s="57"/>
      <c r="U50" s="206" t="s">
        <v>3096</v>
      </c>
    </row>
    <row r="51" spans="1:21" ht="9.9499999999999993" customHeight="1">
      <c r="A51" s="54"/>
      <c r="P51" s="57"/>
      <c r="U51" s="206" t="s">
        <v>3097</v>
      </c>
    </row>
    <row r="52" spans="1:21" ht="15.75">
      <c r="A52" s="54"/>
      <c r="B52" s="77" t="s">
        <v>1378</v>
      </c>
      <c r="C52" s="55"/>
      <c r="D52" s="55"/>
      <c r="E52" s="66"/>
      <c r="F52" s="66"/>
      <c r="G52" s="66"/>
      <c r="H52" s="554" t="s">
        <v>13862</v>
      </c>
      <c r="I52" s="66"/>
      <c r="J52" s="66"/>
      <c r="K52" s="554"/>
      <c r="L52" s="66"/>
      <c r="M52" s="66"/>
      <c r="N52" s="554"/>
      <c r="O52" s="55"/>
      <c r="P52" s="57"/>
      <c r="U52" s="206" t="s">
        <v>3098</v>
      </c>
    </row>
    <row r="53" spans="1:21" ht="9.9499999999999993" customHeight="1">
      <c r="A53" s="54"/>
      <c r="B53" s="77"/>
      <c r="C53" s="55"/>
      <c r="D53" s="55"/>
      <c r="E53" s="66"/>
      <c r="F53" s="66"/>
      <c r="G53" s="66"/>
      <c r="H53" s="66"/>
      <c r="I53" s="66"/>
      <c r="J53" s="66"/>
      <c r="K53" s="66"/>
      <c r="L53" s="66"/>
      <c r="M53" s="66"/>
      <c r="N53" s="66"/>
      <c r="O53" s="55"/>
      <c r="P53" s="57"/>
      <c r="U53" s="206" t="s">
        <v>3099</v>
      </c>
    </row>
    <row r="54" spans="1:21" ht="15.75">
      <c r="A54" s="54"/>
      <c r="B54" s="77" t="s">
        <v>2585</v>
      </c>
      <c r="C54" s="55"/>
      <c r="D54" s="55"/>
      <c r="E54" s="66"/>
      <c r="F54" s="66"/>
      <c r="G54" s="66"/>
      <c r="H54" s="554" t="s">
        <v>13862</v>
      </c>
      <c r="I54" s="66"/>
      <c r="J54" s="66"/>
      <c r="K54" s="554"/>
      <c r="L54" s="66"/>
      <c r="M54" s="66"/>
      <c r="N54" s="66"/>
      <c r="O54" s="55"/>
      <c r="P54" s="57"/>
      <c r="U54" s="206" t="s">
        <v>3100</v>
      </c>
    </row>
    <row r="55" spans="1:21" ht="9.9499999999999993" customHeight="1">
      <c r="A55" s="54"/>
      <c r="B55" s="77"/>
      <c r="C55" s="55"/>
      <c r="D55" s="55"/>
      <c r="E55" s="66"/>
      <c r="F55" s="66"/>
      <c r="G55" s="66"/>
      <c r="H55" s="66"/>
      <c r="I55" s="66"/>
      <c r="J55" s="66"/>
      <c r="K55" s="66"/>
      <c r="L55" s="66"/>
      <c r="M55" s="66"/>
      <c r="N55" s="66"/>
      <c r="O55" s="55"/>
      <c r="P55" s="57"/>
      <c r="U55" s="206" t="s">
        <v>3101</v>
      </c>
    </row>
    <row r="56" spans="1:21" ht="15.75">
      <c r="A56" s="54"/>
      <c r="B56" s="77" t="s">
        <v>2581</v>
      </c>
      <c r="C56" s="55"/>
      <c r="D56" s="55"/>
      <c r="E56" s="66"/>
      <c r="F56" s="66"/>
      <c r="G56" s="66"/>
      <c r="H56" s="554" t="s">
        <v>13862</v>
      </c>
      <c r="I56" s="66"/>
      <c r="J56" s="66"/>
      <c r="K56" s="554"/>
      <c r="L56" s="66"/>
      <c r="M56" s="66"/>
      <c r="N56" s="66"/>
      <c r="O56" s="55"/>
      <c r="P56" s="57"/>
      <c r="U56" s="206" t="s">
        <v>3102</v>
      </c>
    </row>
    <row r="57" spans="1:21" ht="9.9499999999999993" customHeight="1">
      <c r="A57" s="54"/>
      <c r="B57" s="77"/>
      <c r="C57" s="55"/>
      <c r="D57" s="55"/>
      <c r="E57" s="66"/>
      <c r="F57" s="66"/>
      <c r="G57" s="66"/>
      <c r="H57" s="66"/>
      <c r="I57" s="66"/>
      <c r="J57" s="66"/>
      <c r="K57" s="66"/>
      <c r="L57" s="66"/>
      <c r="M57" s="66"/>
      <c r="N57" s="66"/>
      <c r="O57" s="55"/>
      <c r="P57" s="57"/>
      <c r="U57" s="206" t="s">
        <v>3103</v>
      </c>
    </row>
    <row r="58" spans="1:21" ht="15.75">
      <c r="A58" s="54"/>
      <c r="B58" s="77" t="s">
        <v>2586</v>
      </c>
      <c r="C58" s="55"/>
      <c r="D58" s="55"/>
      <c r="E58" s="66"/>
      <c r="F58" s="66"/>
      <c r="G58" s="66"/>
      <c r="H58" s="554" t="s">
        <v>13862</v>
      </c>
      <c r="I58" s="66"/>
      <c r="J58" s="66"/>
      <c r="K58" s="554"/>
      <c r="L58" s="66"/>
      <c r="M58" s="66"/>
      <c r="N58" s="66"/>
      <c r="O58" s="55"/>
      <c r="P58" s="57"/>
      <c r="U58" s="206" t="s">
        <v>3104</v>
      </c>
    </row>
    <row r="59" spans="1:21" ht="9.9499999999999993" customHeight="1">
      <c r="A59" s="54"/>
      <c r="B59" s="77"/>
      <c r="C59" s="55"/>
      <c r="D59" s="55"/>
      <c r="E59" s="66"/>
      <c r="F59" s="66"/>
      <c r="G59" s="66"/>
      <c r="H59" s="66"/>
      <c r="I59" s="66"/>
      <c r="J59" s="66"/>
      <c r="K59" s="66"/>
      <c r="L59" s="66"/>
      <c r="M59" s="66"/>
      <c r="N59" s="66"/>
      <c r="O59" s="55"/>
      <c r="P59" s="57"/>
      <c r="U59" s="206" t="s">
        <v>3105</v>
      </c>
    </row>
    <row r="60" spans="1:21" ht="15.75">
      <c r="A60" s="54"/>
      <c r="B60" s="77" t="s">
        <v>2583</v>
      </c>
      <c r="C60" s="55"/>
      <c r="D60" s="55"/>
      <c r="E60" s="66"/>
      <c r="F60" s="66"/>
      <c r="G60" s="66"/>
      <c r="H60" s="554"/>
      <c r="I60" s="66"/>
      <c r="J60" s="66"/>
      <c r="K60" s="554"/>
      <c r="L60" s="66"/>
      <c r="M60" s="66"/>
      <c r="N60" s="554" t="s">
        <v>13862</v>
      </c>
      <c r="O60" s="55"/>
      <c r="P60" s="57"/>
      <c r="U60" s="206" t="s">
        <v>3106</v>
      </c>
    </row>
    <row r="61" spans="1:21" ht="9.9499999999999993" customHeight="1">
      <c r="A61" s="54"/>
      <c r="B61" s="77"/>
      <c r="C61" s="55"/>
      <c r="D61" s="55"/>
      <c r="E61" s="66"/>
      <c r="F61" s="66"/>
      <c r="G61" s="66"/>
      <c r="H61" s="66"/>
      <c r="I61" s="66"/>
      <c r="J61" s="66"/>
      <c r="K61" s="66"/>
      <c r="L61" s="66"/>
      <c r="M61" s="66"/>
      <c r="N61" s="66"/>
      <c r="O61" s="55"/>
      <c r="P61" s="57"/>
      <c r="U61" s="206" t="s">
        <v>3107</v>
      </c>
    </row>
    <row r="62" spans="1:21" ht="15.75">
      <c r="A62" s="54"/>
      <c r="B62" s="77" t="s">
        <v>2582</v>
      </c>
      <c r="C62" s="55"/>
      <c r="D62" s="55"/>
      <c r="E62" s="66"/>
      <c r="F62" s="66"/>
      <c r="G62" s="66"/>
      <c r="H62" s="554"/>
      <c r="I62" s="66"/>
      <c r="J62" s="66"/>
      <c r="K62" s="554"/>
      <c r="L62" s="66"/>
      <c r="M62" s="66"/>
      <c r="N62" s="554" t="s">
        <v>13862</v>
      </c>
      <c r="O62" s="55"/>
      <c r="P62" s="57"/>
      <c r="U62" s="206" t="s">
        <v>3108</v>
      </c>
    </row>
    <row r="63" spans="1:21" ht="9.9499999999999993" customHeight="1">
      <c r="A63" s="54"/>
      <c r="B63" s="77"/>
      <c r="C63" s="55"/>
      <c r="D63" s="55"/>
      <c r="E63" s="66"/>
      <c r="F63" s="66"/>
      <c r="G63" s="66"/>
      <c r="H63" s="66"/>
      <c r="I63" s="66"/>
      <c r="J63" s="66"/>
      <c r="K63" s="553"/>
      <c r="L63" s="66"/>
      <c r="M63" s="66"/>
      <c r="N63" s="66"/>
      <c r="O63" s="55"/>
      <c r="P63" s="57"/>
      <c r="U63" s="206" t="s">
        <v>3109</v>
      </c>
    </row>
    <row r="64" spans="1:21" ht="15.75">
      <c r="A64" s="54"/>
      <c r="B64" s="77" t="s">
        <v>2587</v>
      </c>
      <c r="C64" s="55"/>
      <c r="D64" s="55"/>
      <c r="E64" s="66"/>
      <c r="F64" s="66"/>
      <c r="G64" s="66"/>
      <c r="H64" s="554"/>
      <c r="I64" s="66"/>
      <c r="J64" s="66"/>
      <c r="K64" s="554"/>
      <c r="L64" s="66"/>
      <c r="M64" s="66"/>
      <c r="N64" s="554" t="s">
        <v>13862</v>
      </c>
      <c r="O64" s="55"/>
      <c r="P64" s="57"/>
      <c r="U64" s="206" t="s">
        <v>3110</v>
      </c>
    </row>
    <row r="65" spans="1:21" ht="9.9499999999999993" customHeight="1">
      <c r="A65" s="54"/>
      <c r="B65" s="77"/>
      <c r="C65" s="55"/>
      <c r="D65" s="55"/>
      <c r="E65" s="66"/>
      <c r="F65" s="66"/>
      <c r="G65" s="66"/>
      <c r="H65" s="66"/>
      <c r="I65" s="66"/>
      <c r="J65" s="66"/>
      <c r="K65" s="66"/>
      <c r="L65" s="66"/>
      <c r="M65" s="66"/>
      <c r="N65" s="66"/>
      <c r="O65" s="55"/>
      <c r="P65" s="57"/>
      <c r="U65" s="206" t="s">
        <v>3111</v>
      </c>
    </row>
    <row r="66" spans="1:21" ht="15.75">
      <c r="A66" s="54"/>
      <c r="B66" s="77" t="s">
        <v>1375</v>
      </c>
      <c r="C66" s="55"/>
      <c r="D66" s="55"/>
      <c r="E66" s="66"/>
      <c r="F66" s="66"/>
      <c r="G66" s="66"/>
      <c r="H66" s="554" t="s">
        <v>13862</v>
      </c>
      <c r="I66" s="66"/>
      <c r="J66" s="66"/>
      <c r="K66" s="554"/>
      <c r="L66" s="66"/>
      <c r="M66" s="553"/>
      <c r="N66" s="554"/>
      <c r="O66" s="55"/>
      <c r="P66" s="57"/>
      <c r="U66" s="206" t="s">
        <v>3112</v>
      </c>
    </row>
    <row r="67" spans="1:21" ht="15.75">
      <c r="A67" s="54"/>
      <c r="B67" s="77" t="s">
        <v>13763</v>
      </c>
      <c r="C67" s="55"/>
      <c r="D67" s="55"/>
      <c r="E67" s="66"/>
      <c r="F67" s="66"/>
      <c r="G67" s="66"/>
      <c r="H67" s="66"/>
      <c r="I67" s="66"/>
      <c r="J67" s="66"/>
      <c r="K67" s="66"/>
      <c r="L67" s="66"/>
      <c r="M67" s="66"/>
      <c r="N67" s="553"/>
      <c r="O67" s="55"/>
      <c r="P67" s="57"/>
      <c r="U67" s="206" t="s">
        <v>3113</v>
      </c>
    </row>
    <row r="68" spans="1:21" ht="9.9499999999999993" customHeight="1">
      <c r="A68" s="54"/>
      <c r="B68" s="77"/>
      <c r="C68" s="55"/>
      <c r="D68" s="55"/>
      <c r="E68" s="66"/>
      <c r="F68" s="66"/>
      <c r="G68" s="66"/>
      <c r="H68" s="553"/>
      <c r="I68" s="66"/>
      <c r="J68" s="66"/>
      <c r="K68" s="66"/>
      <c r="L68" s="66"/>
      <c r="M68" s="66"/>
      <c r="N68" s="66"/>
      <c r="O68" s="55"/>
      <c r="P68" s="57"/>
      <c r="U68" s="206" t="s">
        <v>3114</v>
      </c>
    </row>
    <row r="69" spans="1:21" ht="15.75">
      <c r="A69" s="54"/>
      <c r="B69" s="77" t="s">
        <v>1376</v>
      </c>
      <c r="C69" s="55"/>
      <c r="D69" s="55"/>
      <c r="E69" s="66"/>
      <c r="F69" s="66"/>
      <c r="G69" s="66"/>
      <c r="H69" s="554" t="s">
        <v>13862</v>
      </c>
      <c r="I69" s="66"/>
      <c r="J69" s="66"/>
      <c r="K69" s="554"/>
      <c r="L69" s="66"/>
      <c r="M69" s="66"/>
      <c r="N69" s="554"/>
      <c r="O69" s="55"/>
      <c r="P69" s="57"/>
      <c r="U69" s="206" t="s">
        <v>3115</v>
      </c>
    </row>
    <row r="70" spans="1:21">
      <c r="A70" s="54"/>
      <c r="B70" s="62"/>
      <c r="C70" s="55"/>
      <c r="D70" s="55"/>
      <c r="E70" s="66"/>
      <c r="F70" s="66"/>
      <c r="G70" s="66"/>
      <c r="H70" s="66"/>
      <c r="I70" s="66"/>
      <c r="J70" s="66"/>
      <c r="K70" s="56"/>
      <c r="L70" s="56"/>
      <c r="M70" s="56"/>
      <c r="N70" s="55"/>
      <c r="O70" s="55"/>
      <c r="P70" s="57"/>
      <c r="U70" s="206" t="s">
        <v>3116</v>
      </c>
    </row>
    <row r="71" spans="1:21">
      <c r="A71" s="54"/>
      <c r="B71" s="62"/>
      <c r="C71" s="55"/>
      <c r="D71" s="55"/>
      <c r="E71" s="66"/>
      <c r="F71" s="66"/>
      <c r="G71" s="66"/>
      <c r="H71" s="66"/>
      <c r="I71" s="66"/>
      <c r="J71" s="66"/>
      <c r="K71" s="56"/>
      <c r="L71" s="56"/>
      <c r="M71" s="56"/>
      <c r="N71" s="55"/>
      <c r="O71" s="55"/>
      <c r="P71" s="57"/>
      <c r="U71" s="206" t="s">
        <v>3117</v>
      </c>
    </row>
    <row r="72" spans="1:21" ht="15.75" thickBot="1">
      <c r="A72" s="54"/>
      <c r="B72" s="74"/>
      <c r="C72" s="75"/>
      <c r="D72" s="75"/>
      <c r="E72" s="66"/>
      <c r="F72" s="66"/>
      <c r="G72" s="66"/>
      <c r="H72" s="66"/>
      <c r="I72" s="66"/>
      <c r="J72" s="66"/>
      <c r="K72" s="56"/>
      <c r="L72" s="56"/>
      <c r="M72" s="56"/>
      <c r="N72" s="55"/>
      <c r="O72" s="55"/>
      <c r="P72" s="57"/>
      <c r="U72" s="206" t="s">
        <v>3118</v>
      </c>
    </row>
    <row r="73" spans="1:21">
      <c r="A73" s="54"/>
      <c r="B73" s="665" t="str">
        <f>IF(DADOS!$D$24&lt;&gt;"",DADOS!$D$24," ")</f>
        <v>Lucas Pereira Bolfe</v>
      </c>
      <c r="C73" s="665"/>
      <c r="D73" s="665"/>
      <c r="E73" s="66"/>
      <c r="F73" s="66"/>
      <c r="G73" s="66"/>
      <c r="H73" s="66"/>
      <c r="I73" s="66"/>
      <c r="J73" s="66"/>
      <c r="K73" s="56"/>
      <c r="L73" s="56"/>
      <c r="M73" s="56"/>
      <c r="N73" s="55"/>
      <c r="O73" s="55"/>
      <c r="P73" s="57"/>
      <c r="U73" s="206" t="s">
        <v>3119</v>
      </c>
    </row>
    <row r="74" spans="1:21">
      <c r="A74" s="54"/>
      <c r="B74" s="663" t="s">
        <v>1377</v>
      </c>
      <c r="C74" s="663"/>
      <c r="D74" s="663"/>
      <c r="E74" s="66"/>
      <c r="F74" s="66"/>
      <c r="G74" s="66"/>
      <c r="H74" s="664"/>
      <c r="I74" s="664"/>
      <c r="J74" s="664"/>
      <c r="K74" s="664"/>
      <c r="L74" s="664"/>
      <c r="M74" s="664"/>
      <c r="N74" s="664"/>
      <c r="O74" s="664"/>
      <c r="P74" s="57"/>
      <c r="U74" s="206" t="s">
        <v>3120</v>
      </c>
    </row>
    <row r="75" spans="1:21">
      <c r="A75" s="54"/>
      <c r="B75" s="663" t="s">
        <v>1279</v>
      </c>
      <c r="C75" s="663"/>
      <c r="D75" s="663"/>
      <c r="E75" s="66"/>
      <c r="F75" s="66"/>
      <c r="G75" s="66"/>
      <c r="H75" s="664"/>
      <c r="I75" s="664"/>
      <c r="J75" s="664"/>
      <c r="K75" s="664"/>
      <c r="L75" s="664"/>
      <c r="M75" s="664"/>
      <c r="N75" s="664"/>
      <c r="O75" s="664"/>
      <c r="P75" s="57"/>
      <c r="U75" s="206" t="s">
        <v>3121</v>
      </c>
    </row>
    <row r="76" spans="1:21" ht="15.75" thickBot="1">
      <c r="A76" s="60"/>
      <c r="B76" s="52"/>
      <c r="C76" s="52"/>
      <c r="D76" s="52"/>
      <c r="E76" s="65"/>
      <c r="F76" s="65"/>
      <c r="G76" s="65"/>
      <c r="H76" s="65"/>
      <c r="I76" s="65"/>
      <c r="J76" s="65"/>
      <c r="K76" s="53"/>
      <c r="L76" s="53"/>
      <c r="M76" s="53"/>
      <c r="N76" s="52"/>
      <c r="O76" s="52"/>
      <c r="P76" s="61"/>
      <c r="U76" s="206" t="s">
        <v>3122</v>
      </c>
    </row>
    <row r="77" spans="1:21" ht="15.75" thickTop="1">
      <c r="U77" s="206" t="s">
        <v>3123</v>
      </c>
    </row>
    <row r="78" spans="1:21">
      <c r="U78" s="206" t="s">
        <v>3124</v>
      </c>
    </row>
    <row r="79" spans="1:21">
      <c r="U79" s="206" t="s">
        <v>3125</v>
      </c>
    </row>
    <row r="80" spans="1:21">
      <c r="U80" s="206" t="s">
        <v>3126</v>
      </c>
    </row>
    <row r="81" spans="21:21">
      <c r="U81" s="206" t="s">
        <v>3127</v>
      </c>
    </row>
    <row r="82" spans="21:21">
      <c r="U82" s="206" t="s">
        <v>3128</v>
      </c>
    </row>
    <row r="83" spans="21:21">
      <c r="U83" s="206" t="s">
        <v>3129</v>
      </c>
    </row>
    <row r="84" spans="21:21">
      <c r="U84" s="206" t="s">
        <v>3130</v>
      </c>
    </row>
    <row r="85" spans="21:21">
      <c r="U85" s="206" t="s">
        <v>3131</v>
      </c>
    </row>
    <row r="86" spans="21:21">
      <c r="U86" s="206" t="s">
        <v>3132</v>
      </c>
    </row>
    <row r="87" spans="21:21">
      <c r="U87" s="206" t="s">
        <v>3133</v>
      </c>
    </row>
    <row r="88" spans="21:21">
      <c r="U88" s="206" t="s">
        <v>3134</v>
      </c>
    </row>
    <row r="89" spans="21:21">
      <c r="U89" s="206" t="s">
        <v>3135</v>
      </c>
    </row>
    <row r="90" spans="21:21">
      <c r="U90" s="206" t="s">
        <v>3136</v>
      </c>
    </row>
    <row r="91" spans="21:21">
      <c r="U91" s="206" t="s">
        <v>3137</v>
      </c>
    </row>
    <row r="92" spans="21:21">
      <c r="U92" s="206" t="s">
        <v>3138</v>
      </c>
    </row>
    <row r="93" spans="21:21">
      <c r="U93" s="206" t="s">
        <v>3139</v>
      </c>
    </row>
    <row r="94" spans="21:21">
      <c r="U94" s="206" t="s">
        <v>3140</v>
      </c>
    </row>
    <row r="95" spans="21:21">
      <c r="U95" s="206" t="s">
        <v>3141</v>
      </c>
    </row>
    <row r="96" spans="21:21">
      <c r="U96" s="206" t="s">
        <v>3142</v>
      </c>
    </row>
    <row r="97" spans="21:21">
      <c r="U97" s="206" t="s">
        <v>3143</v>
      </c>
    </row>
    <row r="98" spans="21:21">
      <c r="U98" s="206" t="s">
        <v>3144</v>
      </c>
    </row>
    <row r="99" spans="21:21">
      <c r="U99" s="206" t="s">
        <v>3145</v>
      </c>
    </row>
    <row r="100" spans="21:21">
      <c r="U100" s="206" t="s">
        <v>3146</v>
      </c>
    </row>
    <row r="101" spans="21:21">
      <c r="U101" s="206" t="s">
        <v>3147</v>
      </c>
    </row>
    <row r="102" spans="21:21">
      <c r="U102" s="206" t="s">
        <v>3148</v>
      </c>
    </row>
    <row r="103" spans="21:21">
      <c r="U103" s="206" t="s">
        <v>3149</v>
      </c>
    </row>
    <row r="104" spans="21:21">
      <c r="U104" s="206" t="s">
        <v>3150</v>
      </c>
    </row>
    <row r="105" spans="21:21">
      <c r="U105" s="206" t="s">
        <v>3151</v>
      </c>
    </row>
    <row r="106" spans="21:21">
      <c r="U106" s="206" t="s">
        <v>3152</v>
      </c>
    </row>
    <row r="107" spans="21:21">
      <c r="U107" s="206" t="s">
        <v>3153</v>
      </c>
    </row>
    <row r="108" spans="21:21">
      <c r="U108" s="206" t="s">
        <v>3154</v>
      </c>
    </row>
    <row r="109" spans="21:21">
      <c r="U109" s="206" t="s">
        <v>3155</v>
      </c>
    </row>
    <row r="110" spans="21:21">
      <c r="U110" s="206" t="s">
        <v>3156</v>
      </c>
    </row>
    <row r="111" spans="21:21">
      <c r="U111" s="206" t="s">
        <v>3157</v>
      </c>
    </row>
    <row r="112" spans="21:21">
      <c r="U112" s="206" t="s">
        <v>3158</v>
      </c>
    </row>
    <row r="113" spans="21:21">
      <c r="U113" s="206" t="s">
        <v>3159</v>
      </c>
    </row>
    <row r="114" spans="21:21">
      <c r="U114" s="206" t="s">
        <v>3160</v>
      </c>
    </row>
    <row r="115" spans="21:21">
      <c r="U115" s="206" t="s">
        <v>3161</v>
      </c>
    </row>
    <row r="116" spans="21:21">
      <c r="U116" s="206" t="s">
        <v>3162</v>
      </c>
    </row>
    <row r="117" spans="21:21">
      <c r="U117" s="206" t="s">
        <v>3163</v>
      </c>
    </row>
    <row r="118" spans="21:21">
      <c r="U118" s="206" t="s">
        <v>3164</v>
      </c>
    </row>
    <row r="119" spans="21:21">
      <c r="U119" s="206" t="s">
        <v>3165</v>
      </c>
    </row>
    <row r="120" spans="21:21">
      <c r="U120" s="206" t="s">
        <v>3166</v>
      </c>
    </row>
    <row r="121" spans="21:21">
      <c r="U121" s="206" t="s">
        <v>3167</v>
      </c>
    </row>
    <row r="122" spans="21:21">
      <c r="U122" s="206" t="s">
        <v>3168</v>
      </c>
    </row>
    <row r="123" spans="21:21">
      <c r="U123" s="206" t="s">
        <v>3169</v>
      </c>
    </row>
    <row r="124" spans="21:21">
      <c r="U124" s="206" t="s">
        <v>3170</v>
      </c>
    </row>
    <row r="125" spans="21:21">
      <c r="U125" s="206" t="s">
        <v>3171</v>
      </c>
    </row>
    <row r="126" spans="21:21">
      <c r="U126" s="206" t="s">
        <v>3172</v>
      </c>
    </row>
    <row r="127" spans="21:21">
      <c r="U127" s="206" t="s">
        <v>3173</v>
      </c>
    </row>
    <row r="128" spans="21:21">
      <c r="U128" s="206" t="s">
        <v>3174</v>
      </c>
    </row>
    <row r="129" spans="21:21">
      <c r="U129" s="206" t="s">
        <v>3175</v>
      </c>
    </row>
    <row r="130" spans="21:21">
      <c r="U130" s="206" t="s">
        <v>3176</v>
      </c>
    </row>
    <row r="131" spans="21:21">
      <c r="U131" s="206" t="s">
        <v>3177</v>
      </c>
    </row>
    <row r="132" spans="21:21">
      <c r="U132" s="206" t="s">
        <v>3178</v>
      </c>
    </row>
    <row r="133" spans="21:21">
      <c r="U133" s="206" t="s">
        <v>3179</v>
      </c>
    </row>
    <row r="134" spans="21:21">
      <c r="U134" s="206" t="s">
        <v>3180</v>
      </c>
    </row>
    <row r="135" spans="21:21">
      <c r="U135" s="206" t="s">
        <v>3181</v>
      </c>
    </row>
    <row r="136" spans="21:21">
      <c r="U136" s="206" t="s">
        <v>3182</v>
      </c>
    </row>
    <row r="137" spans="21:21">
      <c r="U137" s="206" t="s">
        <v>3183</v>
      </c>
    </row>
    <row r="138" spans="21:21">
      <c r="U138" s="206" t="s">
        <v>3184</v>
      </c>
    </row>
    <row r="139" spans="21:21">
      <c r="U139" s="206" t="s">
        <v>3185</v>
      </c>
    </row>
    <row r="140" spans="21:21">
      <c r="U140" s="206" t="s">
        <v>3186</v>
      </c>
    </row>
    <row r="141" spans="21:21">
      <c r="U141" s="206" t="s">
        <v>3187</v>
      </c>
    </row>
    <row r="142" spans="21:21">
      <c r="U142" s="206" t="s">
        <v>3188</v>
      </c>
    </row>
    <row r="143" spans="21:21">
      <c r="U143" s="206" t="s">
        <v>3189</v>
      </c>
    </row>
    <row r="144" spans="21:21">
      <c r="U144" s="206" t="s">
        <v>3190</v>
      </c>
    </row>
    <row r="145" spans="21:21">
      <c r="U145" s="206" t="s">
        <v>3191</v>
      </c>
    </row>
    <row r="146" spans="21:21">
      <c r="U146" s="206" t="s">
        <v>3192</v>
      </c>
    </row>
    <row r="147" spans="21:21">
      <c r="U147" s="206" t="s">
        <v>3193</v>
      </c>
    </row>
    <row r="148" spans="21:21">
      <c r="U148" s="206" t="s">
        <v>3194</v>
      </c>
    </row>
    <row r="149" spans="21:21">
      <c r="U149" s="206" t="s">
        <v>3195</v>
      </c>
    </row>
    <row r="150" spans="21:21">
      <c r="U150" s="206" t="s">
        <v>3196</v>
      </c>
    </row>
    <row r="151" spans="21:21">
      <c r="U151" s="206" t="s">
        <v>3197</v>
      </c>
    </row>
    <row r="152" spans="21:21">
      <c r="U152" s="206" t="s">
        <v>3198</v>
      </c>
    </row>
    <row r="153" spans="21:21">
      <c r="U153" s="206" t="s">
        <v>3199</v>
      </c>
    </row>
    <row r="154" spans="21:21">
      <c r="U154" s="206" t="s">
        <v>3200</v>
      </c>
    </row>
    <row r="155" spans="21:21">
      <c r="U155" s="206" t="s">
        <v>3201</v>
      </c>
    </row>
    <row r="156" spans="21:21">
      <c r="U156" s="206" t="s">
        <v>3202</v>
      </c>
    </row>
    <row r="157" spans="21:21">
      <c r="U157" s="206" t="s">
        <v>3203</v>
      </c>
    </row>
    <row r="158" spans="21:21">
      <c r="U158" s="206" t="s">
        <v>3204</v>
      </c>
    </row>
    <row r="159" spans="21:21">
      <c r="U159" s="206" t="s">
        <v>3205</v>
      </c>
    </row>
    <row r="160" spans="21:21">
      <c r="U160" s="206" t="s">
        <v>3206</v>
      </c>
    </row>
    <row r="161" spans="21:21">
      <c r="U161" s="206" t="s">
        <v>3207</v>
      </c>
    </row>
    <row r="162" spans="21:21">
      <c r="U162" s="206" t="s">
        <v>3208</v>
      </c>
    </row>
    <row r="163" spans="21:21">
      <c r="U163" s="206" t="s">
        <v>3209</v>
      </c>
    </row>
    <row r="164" spans="21:21">
      <c r="U164" s="206" t="s">
        <v>3210</v>
      </c>
    </row>
    <row r="165" spans="21:21">
      <c r="U165" s="206" t="s">
        <v>3211</v>
      </c>
    </row>
    <row r="166" spans="21:21">
      <c r="U166" s="206" t="s">
        <v>3212</v>
      </c>
    </row>
    <row r="167" spans="21:21">
      <c r="U167" s="206" t="s">
        <v>3213</v>
      </c>
    </row>
    <row r="168" spans="21:21">
      <c r="U168" s="206" t="s">
        <v>3214</v>
      </c>
    </row>
    <row r="169" spans="21:21">
      <c r="U169" s="206" t="s">
        <v>3215</v>
      </c>
    </row>
    <row r="170" spans="21:21">
      <c r="U170" s="206" t="s">
        <v>3216</v>
      </c>
    </row>
    <row r="171" spans="21:21">
      <c r="U171" s="206" t="s">
        <v>3217</v>
      </c>
    </row>
    <row r="172" spans="21:21">
      <c r="U172" s="206" t="s">
        <v>3218</v>
      </c>
    </row>
    <row r="173" spans="21:21">
      <c r="U173" s="206" t="s">
        <v>3219</v>
      </c>
    </row>
    <row r="174" spans="21:21">
      <c r="U174" s="206" t="s">
        <v>3220</v>
      </c>
    </row>
    <row r="175" spans="21:21">
      <c r="U175" s="206" t="s">
        <v>3221</v>
      </c>
    </row>
    <row r="176" spans="21:21">
      <c r="U176" s="206" t="s">
        <v>3222</v>
      </c>
    </row>
    <row r="177" spans="21:21">
      <c r="U177" s="206" t="s">
        <v>3223</v>
      </c>
    </row>
    <row r="178" spans="21:21">
      <c r="U178" s="206" t="s">
        <v>3224</v>
      </c>
    </row>
    <row r="179" spans="21:21">
      <c r="U179" s="206" t="s">
        <v>3225</v>
      </c>
    </row>
    <row r="180" spans="21:21">
      <c r="U180" s="206" t="s">
        <v>3226</v>
      </c>
    </row>
    <row r="181" spans="21:21">
      <c r="U181" s="206" t="s">
        <v>3227</v>
      </c>
    </row>
    <row r="182" spans="21:21">
      <c r="U182" s="206" t="s">
        <v>3228</v>
      </c>
    </row>
    <row r="183" spans="21:21">
      <c r="U183" s="206" t="s">
        <v>3229</v>
      </c>
    </row>
    <row r="184" spans="21:21">
      <c r="U184" s="206" t="s">
        <v>3230</v>
      </c>
    </row>
    <row r="185" spans="21:21">
      <c r="U185" s="206" t="s">
        <v>3231</v>
      </c>
    </row>
    <row r="186" spans="21:21">
      <c r="U186" s="206" t="s">
        <v>3232</v>
      </c>
    </row>
    <row r="187" spans="21:21">
      <c r="U187" s="206" t="s">
        <v>3233</v>
      </c>
    </row>
    <row r="188" spans="21:21">
      <c r="U188" s="206" t="s">
        <v>3234</v>
      </c>
    </row>
    <row r="189" spans="21:21">
      <c r="U189" s="206" t="s">
        <v>3235</v>
      </c>
    </row>
    <row r="190" spans="21:21">
      <c r="U190" s="206" t="s">
        <v>3236</v>
      </c>
    </row>
    <row r="191" spans="21:21">
      <c r="U191" s="206" t="s">
        <v>3237</v>
      </c>
    </row>
    <row r="192" spans="21:21">
      <c r="U192" s="206" t="s">
        <v>3238</v>
      </c>
    </row>
    <row r="193" spans="21:21">
      <c r="U193" s="206" t="s">
        <v>3239</v>
      </c>
    </row>
    <row r="194" spans="21:21">
      <c r="U194" s="206" t="s">
        <v>3240</v>
      </c>
    </row>
    <row r="195" spans="21:21">
      <c r="U195" s="206" t="s">
        <v>3241</v>
      </c>
    </row>
    <row r="196" spans="21:21">
      <c r="U196" s="206" t="s">
        <v>3242</v>
      </c>
    </row>
    <row r="197" spans="21:21">
      <c r="U197" s="206" t="s">
        <v>3243</v>
      </c>
    </row>
    <row r="198" spans="21:21">
      <c r="U198" s="206" t="s">
        <v>3244</v>
      </c>
    </row>
    <row r="199" spans="21:21">
      <c r="U199" s="206" t="s">
        <v>3245</v>
      </c>
    </row>
    <row r="200" spans="21:21">
      <c r="U200" s="206" t="s">
        <v>3246</v>
      </c>
    </row>
    <row r="201" spans="21:21">
      <c r="U201" s="206" t="s">
        <v>3247</v>
      </c>
    </row>
    <row r="202" spans="21:21">
      <c r="U202" s="206" t="s">
        <v>3248</v>
      </c>
    </row>
    <row r="203" spans="21:21">
      <c r="U203" s="206" t="s">
        <v>3249</v>
      </c>
    </row>
    <row r="204" spans="21:21">
      <c r="U204" s="206" t="s">
        <v>3250</v>
      </c>
    </row>
    <row r="205" spans="21:21">
      <c r="U205" s="206" t="s">
        <v>3251</v>
      </c>
    </row>
    <row r="206" spans="21:21">
      <c r="U206" s="206" t="s">
        <v>3252</v>
      </c>
    </row>
    <row r="207" spans="21:21">
      <c r="U207" s="206" t="s">
        <v>3253</v>
      </c>
    </row>
    <row r="208" spans="21:21">
      <c r="U208" s="206" t="s">
        <v>3254</v>
      </c>
    </row>
    <row r="209" spans="21:21">
      <c r="U209" s="206" t="s">
        <v>3255</v>
      </c>
    </row>
    <row r="210" spans="21:21">
      <c r="U210" s="206" t="s">
        <v>3256</v>
      </c>
    </row>
    <row r="211" spans="21:21">
      <c r="U211" s="206" t="s">
        <v>3257</v>
      </c>
    </row>
    <row r="212" spans="21:21">
      <c r="U212" s="206" t="s">
        <v>3258</v>
      </c>
    </row>
    <row r="213" spans="21:21">
      <c r="U213" s="206" t="s">
        <v>3259</v>
      </c>
    </row>
    <row r="214" spans="21:21">
      <c r="U214" s="206" t="s">
        <v>3260</v>
      </c>
    </row>
    <row r="215" spans="21:21">
      <c r="U215" s="206" t="s">
        <v>3261</v>
      </c>
    </row>
    <row r="216" spans="21:21">
      <c r="U216" s="206" t="s">
        <v>3262</v>
      </c>
    </row>
    <row r="217" spans="21:21">
      <c r="U217" s="206" t="s">
        <v>3263</v>
      </c>
    </row>
    <row r="218" spans="21:21">
      <c r="U218" s="206" t="s">
        <v>3264</v>
      </c>
    </row>
    <row r="219" spans="21:21">
      <c r="U219" s="206" t="s">
        <v>3265</v>
      </c>
    </row>
    <row r="220" spans="21:21">
      <c r="U220" s="206" t="s">
        <v>3266</v>
      </c>
    </row>
    <row r="221" spans="21:21">
      <c r="U221" s="206" t="s">
        <v>3267</v>
      </c>
    </row>
    <row r="222" spans="21:21">
      <c r="U222" s="206" t="s">
        <v>3268</v>
      </c>
    </row>
    <row r="223" spans="21:21">
      <c r="U223" s="206" t="s">
        <v>3269</v>
      </c>
    </row>
    <row r="224" spans="21:21">
      <c r="U224" s="206" t="s">
        <v>3270</v>
      </c>
    </row>
    <row r="225" spans="21:21">
      <c r="U225" s="206" t="s">
        <v>3271</v>
      </c>
    </row>
    <row r="226" spans="21:21">
      <c r="U226" s="206" t="s">
        <v>3272</v>
      </c>
    </row>
    <row r="227" spans="21:21">
      <c r="U227" s="206" t="s">
        <v>3273</v>
      </c>
    </row>
    <row r="228" spans="21:21">
      <c r="U228" s="206" t="s">
        <v>3274</v>
      </c>
    </row>
    <row r="229" spans="21:21">
      <c r="U229" s="206" t="s">
        <v>3275</v>
      </c>
    </row>
    <row r="230" spans="21:21">
      <c r="U230" s="206" t="s">
        <v>3276</v>
      </c>
    </row>
    <row r="231" spans="21:21">
      <c r="U231" s="206" t="s">
        <v>3277</v>
      </c>
    </row>
    <row r="232" spans="21:21">
      <c r="U232" s="206" t="s">
        <v>3278</v>
      </c>
    </row>
    <row r="233" spans="21:21">
      <c r="U233" s="206" t="s">
        <v>3279</v>
      </c>
    </row>
    <row r="234" spans="21:21">
      <c r="U234" s="206" t="s">
        <v>3280</v>
      </c>
    </row>
    <row r="235" spans="21:21">
      <c r="U235" s="206" t="s">
        <v>3281</v>
      </c>
    </row>
    <row r="236" spans="21:21">
      <c r="U236" s="206" t="s">
        <v>3282</v>
      </c>
    </row>
    <row r="237" spans="21:21">
      <c r="U237" s="206" t="s">
        <v>3283</v>
      </c>
    </row>
    <row r="238" spans="21:21">
      <c r="U238" s="206" t="s">
        <v>3284</v>
      </c>
    </row>
    <row r="239" spans="21:21">
      <c r="U239" s="206" t="s">
        <v>3285</v>
      </c>
    </row>
    <row r="240" spans="21:21">
      <c r="U240" s="206" t="s">
        <v>3286</v>
      </c>
    </row>
    <row r="241" spans="21:21">
      <c r="U241" s="206" t="s">
        <v>3287</v>
      </c>
    </row>
    <row r="242" spans="21:21">
      <c r="U242" s="206" t="s">
        <v>3288</v>
      </c>
    </row>
    <row r="243" spans="21:21">
      <c r="U243" s="206" t="s">
        <v>3289</v>
      </c>
    </row>
    <row r="244" spans="21:21">
      <c r="U244" s="206" t="s">
        <v>3290</v>
      </c>
    </row>
    <row r="245" spans="21:21">
      <c r="U245" s="206" t="s">
        <v>3291</v>
      </c>
    </row>
    <row r="246" spans="21:21">
      <c r="U246" s="206" t="s">
        <v>3292</v>
      </c>
    </row>
    <row r="247" spans="21:21">
      <c r="U247" s="206" t="s">
        <v>3293</v>
      </c>
    </row>
    <row r="248" spans="21:21">
      <c r="U248" s="206" t="s">
        <v>3294</v>
      </c>
    </row>
    <row r="249" spans="21:21">
      <c r="U249" s="206" t="s">
        <v>3295</v>
      </c>
    </row>
    <row r="250" spans="21:21">
      <c r="U250" s="206" t="s">
        <v>3296</v>
      </c>
    </row>
    <row r="251" spans="21:21">
      <c r="U251" s="206" t="s">
        <v>3297</v>
      </c>
    </row>
    <row r="252" spans="21:21">
      <c r="U252" s="206" t="s">
        <v>3298</v>
      </c>
    </row>
    <row r="253" spans="21:21">
      <c r="U253" s="206" t="s">
        <v>3299</v>
      </c>
    </row>
    <row r="254" spans="21:21">
      <c r="U254" s="206" t="s">
        <v>3300</v>
      </c>
    </row>
    <row r="255" spans="21:21">
      <c r="U255" s="206" t="s">
        <v>3301</v>
      </c>
    </row>
    <row r="256" spans="21:21">
      <c r="U256" s="206" t="s">
        <v>3302</v>
      </c>
    </row>
    <row r="257" spans="21:21">
      <c r="U257" s="206" t="s">
        <v>3303</v>
      </c>
    </row>
    <row r="258" spans="21:21">
      <c r="U258" s="206" t="s">
        <v>3304</v>
      </c>
    </row>
    <row r="259" spans="21:21">
      <c r="U259" s="206" t="s">
        <v>3305</v>
      </c>
    </row>
    <row r="260" spans="21:21">
      <c r="U260" s="206" t="s">
        <v>3306</v>
      </c>
    </row>
    <row r="261" spans="21:21">
      <c r="U261" s="206" t="s">
        <v>3307</v>
      </c>
    </row>
    <row r="262" spans="21:21">
      <c r="U262" s="206" t="s">
        <v>3308</v>
      </c>
    </row>
    <row r="263" spans="21:21">
      <c r="U263" s="206" t="s">
        <v>3309</v>
      </c>
    </row>
    <row r="264" spans="21:21">
      <c r="U264" s="206" t="s">
        <v>3310</v>
      </c>
    </row>
    <row r="265" spans="21:21">
      <c r="U265" s="206" t="s">
        <v>3311</v>
      </c>
    </row>
    <row r="266" spans="21:21">
      <c r="U266" s="206" t="s">
        <v>3312</v>
      </c>
    </row>
    <row r="267" spans="21:21">
      <c r="U267" s="206" t="s">
        <v>3313</v>
      </c>
    </row>
    <row r="268" spans="21:21">
      <c r="U268" s="206" t="s">
        <v>3314</v>
      </c>
    </row>
    <row r="269" spans="21:21">
      <c r="U269" s="206" t="s">
        <v>3315</v>
      </c>
    </row>
    <row r="270" spans="21:21">
      <c r="U270" s="206" t="s">
        <v>3316</v>
      </c>
    </row>
    <row r="271" spans="21:21">
      <c r="U271" s="206" t="s">
        <v>3317</v>
      </c>
    </row>
    <row r="272" spans="21:21">
      <c r="U272" s="206" t="s">
        <v>3318</v>
      </c>
    </row>
    <row r="273" spans="21:21">
      <c r="U273" s="206" t="s">
        <v>3319</v>
      </c>
    </row>
    <row r="274" spans="21:21">
      <c r="U274" s="206" t="s">
        <v>3320</v>
      </c>
    </row>
    <row r="275" spans="21:21">
      <c r="U275" s="206" t="s">
        <v>3321</v>
      </c>
    </row>
    <row r="276" spans="21:21">
      <c r="U276" s="206" t="s">
        <v>3322</v>
      </c>
    </row>
    <row r="277" spans="21:21">
      <c r="U277" s="206" t="s">
        <v>3323</v>
      </c>
    </row>
    <row r="278" spans="21:21">
      <c r="U278" s="206" t="s">
        <v>3324</v>
      </c>
    </row>
    <row r="279" spans="21:21">
      <c r="U279" s="206" t="s">
        <v>3325</v>
      </c>
    </row>
    <row r="280" spans="21:21">
      <c r="U280" s="206" t="s">
        <v>3326</v>
      </c>
    </row>
    <row r="281" spans="21:21">
      <c r="U281" s="206" t="s">
        <v>3327</v>
      </c>
    </row>
    <row r="282" spans="21:21">
      <c r="U282" s="206" t="s">
        <v>3328</v>
      </c>
    </row>
    <row r="283" spans="21:21">
      <c r="U283" s="206" t="s">
        <v>3329</v>
      </c>
    </row>
    <row r="284" spans="21:21">
      <c r="U284" s="206" t="s">
        <v>3330</v>
      </c>
    </row>
    <row r="285" spans="21:21">
      <c r="U285" s="206" t="s">
        <v>3331</v>
      </c>
    </row>
    <row r="286" spans="21:21">
      <c r="U286" s="206" t="s">
        <v>3332</v>
      </c>
    </row>
    <row r="287" spans="21:21">
      <c r="U287" s="206" t="s">
        <v>3333</v>
      </c>
    </row>
    <row r="288" spans="21:21">
      <c r="U288" s="206" t="s">
        <v>3334</v>
      </c>
    </row>
    <row r="289" spans="21:21">
      <c r="U289" s="206" t="s">
        <v>3335</v>
      </c>
    </row>
    <row r="290" spans="21:21">
      <c r="U290" s="206" t="s">
        <v>3336</v>
      </c>
    </row>
    <row r="291" spans="21:21">
      <c r="U291" s="206" t="s">
        <v>3337</v>
      </c>
    </row>
    <row r="292" spans="21:21">
      <c r="U292" s="206" t="s">
        <v>3338</v>
      </c>
    </row>
    <row r="293" spans="21:21">
      <c r="U293" s="206" t="s">
        <v>3339</v>
      </c>
    </row>
    <row r="294" spans="21:21">
      <c r="U294" s="206" t="s">
        <v>3340</v>
      </c>
    </row>
    <row r="295" spans="21:21">
      <c r="U295" s="206" t="s">
        <v>3341</v>
      </c>
    </row>
    <row r="296" spans="21:21">
      <c r="U296" s="206" t="s">
        <v>3342</v>
      </c>
    </row>
    <row r="297" spans="21:21">
      <c r="U297" s="206" t="s">
        <v>3343</v>
      </c>
    </row>
    <row r="298" spans="21:21">
      <c r="U298" s="206" t="s">
        <v>3344</v>
      </c>
    </row>
    <row r="299" spans="21:21">
      <c r="U299" s="206" t="s">
        <v>3345</v>
      </c>
    </row>
    <row r="300" spans="21:21">
      <c r="U300" s="206" t="s">
        <v>3346</v>
      </c>
    </row>
    <row r="301" spans="21:21">
      <c r="U301" s="206" t="s">
        <v>3347</v>
      </c>
    </row>
    <row r="302" spans="21:21">
      <c r="U302" s="206" t="s">
        <v>3348</v>
      </c>
    </row>
    <row r="303" spans="21:21">
      <c r="U303" s="206" t="s">
        <v>3349</v>
      </c>
    </row>
    <row r="304" spans="21:21">
      <c r="U304" s="206" t="s">
        <v>3350</v>
      </c>
    </row>
    <row r="305" spans="21:21">
      <c r="U305" s="206" t="s">
        <v>3351</v>
      </c>
    </row>
    <row r="306" spans="21:21">
      <c r="U306" s="206" t="s">
        <v>3352</v>
      </c>
    </row>
    <row r="307" spans="21:21">
      <c r="U307" s="206" t="s">
        <v>3353</v>
      </c>
    </row>
    <row r="308" spans="21:21">
      <c r="U308" s="206" t="s">
        <v>3354</v>
      </c>
    </row>
    <row r="309" spans="21:21">
      <c r="U309" s="206" t="s">
        <v>3355</v>
      </c>
    </row>
    <row r="310" spans="21:21">
      <c r="U310" s="206" t="s">
        <v>3356</v>
      </c>
    </row>
    <row r="311" spans="21:21">
      <c r="U311" s="206" t="s">
        <v>3357</v>
      </c>
    </row>
    <row r="312" spans="21:21">
      <c r="U312" s="206" t="s">
        <v>3358</v>
      </c>
    </row>
    <row r="313" spans="21:21">
      <c r="U313" s="206" t="s">
        <v>3359</v>
      </c>
    </row>
    <row r="314" spans="21:21">
      <c r="U314" s="206" t="s">
        <v>3360</v>
      </c>
    </row>
    <row r="315" spans="21:21">
      <c r="U315" s="206" t="s">
        <v>3361</v>
      </c>
    </row>
    <row r="316" spans="21:21">
      <c r="U316" s="206" t="s">
        <v>3362</v>
      </c>
    </row>
    <row r="317" spans="21:21">
      <c r="U317" s="206" t="s">
        <v>3363</v>
      </c>
    </row>
    <row r="318" spans="21:21">
      <c r="U318" s="206" t="s">
        <v>3364</v>
      </c>
    </row>
    <row r="319" spans="21:21">
      <c r="U319" s="206" t="s">
        <v>3365</v>
      </c>
    </row>
    <row r="320" spans="21:21">
      <c r="U320" s="206" t="s">
        <v>3366</v>
      </c>
    </row>
    <row r="321" spans="21:21">
      <c r="U321" s="206" t="s">
        <v>3367</v>
      </c>
    </row>
    <row r="322" spans="21:21">
      <c r="U322" s="206" t="s">
        <v>3368</v>
      </c>
    </row>
    <row r="323" spans="21:21">
      <c r="U323" s="206" t="s">
        <v>3369</v>
      </c>
    </row>
    <row r="324" spans="21:21">
      <c r="U324" s="206" t="s">
        <v>3370</v>
      </c>
    </row>
    <row r="325" spans="21:21">
      <c r="U325" s="206" t="s">
        <v>3371</v>
      </c>
    </row>
    <row r="326" spans="21:21">
      <c r="U326" s="206" t="s">
        <v>3372</v>
      </c>
    </row>
    <row r="327" spans="21:21">
      <c r="U327" s="206" t="s">
        <v>3373</v>
      </c>
    </row>
    <row r="328" spans="21:21">
      <c r="U328" s="206" t="s">
        <v>3374</v>
      </c>
    </row>
    <row r="329" spans="21:21">
      <c r="U329" s="206" t="s">
        <v>3375</v>
      </c>
    </row>
    <row r="330" spans="21:21">
      <c r="U330" s="206" t="s">
        <v>3376</v>
      </c>
    </row>
    <row r="331" spans="21:21">
      <c r="U331" s="206" t="s">
        <v>3377</v>
      </c>
    </row>
    <row r="332" spans="21:21">
      <c r="U332" s="206" t="s">
        <v>3378</v>
      </c>
    </row>
    <row r="333" spans="21:21">
      <c r="U333" s="206" t="s">
        <v>3379</v>
      </c>
    </row>
    <row r="334" spans="21:21">
      <c r="U334" s="206" t="s">
        <v>3380</v>
      </c>
    </row>
    <row r="335" spans="21:21">
      <c r="U335" s="206" t="s">
        <v>3381</v>
      </c>
    </row>
    <row r="336" spans="21:21">
      <c r="U336" s="206" t="s">
        <v>3382</v>
      </c>
    </row>
    <row r="337" spans="21:21">
      <c r="U337" s="206" t="s">
        <v>3383</v>
      </c>
    </row>
    <row r="338" spans="21:21">
      <c r="U338" s="206" t="s">
        <v>3384</v>
      </c>
    </row>
    <row r="339" spans="21:21">
      <c r="U339" s="206" t="s">
        <v>3385</v>
      </c>
    </row>
    <row r="340" spans="21:21">
      <c r="U340" s="206" t="s">
        <v>3386</v>
      </c>
    </row>
    <row r="341" spans="21:21">
      <c r="U341" s="206" t="s">
        <v>3387</v>
      </c>
    </row>
    <row r="342" spans="21:21">
      <c r="U342" s="206" t="s">
        <v>3388</v>
      </c>
    </row>
    <row r="343" spans="21:21">
      <c r="U343" s="206" t="s">
        <v>3389</v>
      </c>
    </row>
    <row r="344" spans="21:21">
      <c r="U344" s="206" t="s">
        <v>3390</v>
      </c>
    </row>
    <row r="345" spans="21:21">
      <c r="U345" s="206" t="s">
        <v>3391</v>
      </c>
    </row>
    <row r="346" spans="21:21">
      <c r="U346" s="206" t="s">
        <v>3392</v>
      </c>
    </row>
    <row r="347" spans="21:21">
      <c r="U347" s="206" t="s">
        <v>3393</v>
      </c>
    </row>
    <row r="348" spans="21:21">
      <c r="U348" s="206" t="s">
        <v>3394</v>
      </c>
    </row>
    <row r="349" spans="21:21">
      <c r="U349" s="206" t="s">
        <v>3395</v>
      </c>
    </row>
    <row r="350" spans="21:21">
      <c r="U350" s="206" t="s">
        <v>3396</v>
      </c>
    </row>
    <row r="351" spans="21:21">
      <c r="U351" s="206" t="s">
        <v>3397</v>
      </c>
    </row>
    <row r="352" spans="21:21">
      <c r="U352" s="206" t="s">
        <v>3398</v>
      </c>
    </row>
    <row r="353" spans="21:21">
      <c r="U353" s="206" t="s">
        <v>3399</v>
      </c>
    </row>
    <row r="354" spans="21:21">
      <c r="U354" s="206" t="s">
        <v>3400</v>
      </c>
    </row>
    <row r="355" spans="21:21">
      <c r="U355" s="206" t="s">
        <v>3401</v>
      </c>
    </row>
    <row r="356" spans="21:21">
      <c r="U356" s="206" t="s">
        <v>3402</v>
      </c>
    </row>
    <row r="357" spans="21:21">
      <c r="U357" s="206" t="s">
        <v>3403</v>
      </c>
    </row>
    <row r="358" spans="21:21">
      <c r="U358" s="206" t="s">
        <v>3404</v>
      </c>
    </row>
    <row r="359" spans="21:21">
      <c r="U359" s="206" t="s">
        <v>3405</v>
      </c>
    </row>
    <row r="360" spans="21:21">
      <c r="U360" s="206" t="s">
        <v>3406</v>
      </c>
    </row>
    <row r="361" spans="21:21">
      <c r="U361" s="206" t="s">
        <v>3407</v>
      </c>
    </row>
    <row r="362" spans="21:21">
      <c r="U362" s="206" t="s">
        <v>3408</v>
      </c>
    </row>
    <row r="363" spans="21:21">
      <c r="U363" s="206" t="s">
        <v>3409</v>
      </c>
    </row>
    <row r="364" spans="21:21">
      <c r="U364" s="206" t="s">
        <v>3410</v>
      </c>
    </row>
    <row r="365" spans="21:21">
      <c r="U365" s="206" t="s">
        <v>3411</v>
      </c>
    </row>
    <row r="366" spans="21:21">
      <c r="U366" s="206" t="s">
        <v>3412</v>
      </c>
    </row>
    <row r="367" spans="21:21">
      <c r="U367" s="206" t="s">
        <v>3413</v>
      </c>
    </row>
    <row r="368" spans="21:21">
      <c r="U368" s="206" t="s">
        <v>3414</v>
      </c>
    </row>
    <row r="369" spans="21:21">
      <c r="U369" s="206" t="s">
        <v>3415</v>
      </c>
    </row>
    <row r="370" spans="21:21">
      <c r="U370" s="206" t="s">
        <v>3416</v>
      </c>
    </row>
    <row r="371" spans="21:21">
      <c r="U371" s="206" t="s">
        <v>3417</v>
      </c>
    </row>
    <row r="372" spans="21:21">
      <c r="U372" s="206" t="s">
        <v>3418</v>
      </c>
    </row>
    <row r="373" spans="21:21">
      <c r="U373" s="206" t="s">
        <v>3419</v>
      </c>
    </row>
    <row r="374" spans="21:21">
      <c r="U374" s="206" t="s">
        <v>3420</v>
      </c>
    </row>
    <row r="375" spans="21:21">
      <c r="U375" s="206" t="s">
        <v>3421</v>
      </c>
    </row>
    <row r="376" spans="21:21">
      <c r="U376" s="206" t="s">
        <v>3422</v>
      </c>
    </row>
    <row r="377" spans="21:21">
      <c r="U377" s="206" t="s">
        <v>3423</v>
      </c>
    </row>
    <row r="378" spans="21:21">
      <c r="U378" s="206" t="s">
        <v>3424</v>
      </c>
    </row>
    <row r="379" spans="21:21">
      <c r="U379" s="206" t="s">
        <v>3425</v>
      </c>
    </row>
    <row r="380" spans="21:21">
      <c r="U380" s="206" t="s">
        <v>3426</v>
      </c>
    </row>
    <row r="381" spans="21:21">
      <c r="U381" s="206" t="s">
        <v>3427</v>
      </c>
    </row>
    <row r="382" spans="21:21">
      <c r="U382" s="206" t="s">
        <v>3428</v>
      </c>
    </row>
    <row r="383" spans="21:21">
      <c r="U383" s="206" t="s">
        <v>3429</v>
      </c>
    </row>
    <row r="384" spans="21:21">
      <c r="U384" s="206" t="s">
        <v>3430</v>
      </c>
    </row>
    <row r="385" spans="21:21">
      <c r="U385" s="206" t="s">
        <v>3431</v>
      </c>
    </row>
    <row r="386" spans="21:21">
      <c r="U386" s="206" t="s">
        <v>3432</v>
      </c>
    </row>
    <row r="387" spans="21:21">
      <c r="U387" s="206" t="s">
        <v>3433</v>
      </c>
    </row>
    <row r="388" spans="21:21">
      <c r="U388" s="206" t="s">
        <v>3434</v>
      </c>
    </row>
    <row r="389" spans="21:21">
      <c r="U389" s="206" t="s">
        <v>3435</v>
      </c>
    </row>
    <row r="390" spans="21:21">
      <c r="U390" s="206" t="s">
        <v>3436</v>
      </c>
    </row>
    <row r="391" spans="21:21">
      <c r="U391" s="206" t="s">
        <v>3437</v>
      </c>
    </row>
    <row r="392" spans="21:21">
      <c r="U392" s="206" t="s">
        <v>3438</v>
      </c>
    </row>
    <row r="393" spans="21:21">
      <c r="U393" s="206" t="s">
        <v>3439</v>
      </c>
    </row>
    <row r="394" spans="21:21">
      <c r="U394" s="206" t="s">
        <v>3440</v>
      </c>
    </row>
    <row r="395" spans="21:21">
      <c r="U395" s="206" t="s">
        <v>3441</v>
      </c>
    </row>
    <row r="396" spans="21:21">
      <c r="U396" s="206" t="s">
        <v>3442</v>
      </c>
    </row>
    <row r="397" spans="21:21">
      <c r="U397" s="206" t="s">
        <v>3443</v>
      </c>
    </row>
    <row r="398" spans="21:21">
      <c r="U398" s="206" t="s">
        <v>3444</v>
      </c>
    </row>
    <row r="399" spans="21:21">
      <c r="U399" s="206" t="s">
        <v>3445</v>
      </c>
    </row>
    <row r="400" spans="21:21">
      <c r="U400" s="206" t="s">
        <v>3446</v>
      </c>
    </row>
    <row r="401" spans="21:21">
      <c r="U401" s="206" t="s">
        <v>3447</v>
      </c>
    </row>
    <row r="409" spans="21:21">
      <c r="U409" s="4"/>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R701"/>
  <sheetViews>
    <sheetView view="pageBreakPreview" topLeftCell="A224" zoomScaleNormal="90" zoomScaleSheetLayoutView="100" workbookViewId="0">
      <selection activeCell="D243" sqref="D243"/>
    </sheetView>
  </sheetViews>
  <sheetFormatPr defaultRowHeight="15"/>
  <cols>
    <col min="1" max="1" width="15.42578125" style="215" customWidth="1"/>
    <col min="2" max="2" width="15.140625" style="18" customWidth="1"/>
    <col min="3" max="3" width="10.85546875" style="18" customWidth="1"/>
    <col min="4" max="4" width="71.140625" style="145" customWidth="1"/>
    <col min="5" max="5" width="10.85546875" style="22" bestFit="1" customWidth="1"/>
    <col min="6" max="6" width="10.5703125" style="26" customWidth="1"/>
    <col min="7" max="7" width="10.7109375" style="91" customWidth="1"/>
    <col min="8" max="9" width="14.7109375" style="183" customWidth="1"/>
    <col min="10" max="10" width="14.7109375" style="92" customWidth="1"/>
    <col min="11" max="11" width="21.85546875" style="350" customWidth="1"/>
    <col min="12" max="12" width="9.85546875" style="609" hidden="1" customWidth="1"/>
    <col min="13" max="18" width="9.140625" style="609" hidden="1" customWidth="1"/>
  </cols>
  <sheetData>
    <row r="1" spans="1:18" ht="15.75">
      <c r="A1" s="211"/>
      <c r="B1" s="17"/>
      <c r="C1" s="17"/>
      <c r="D1" s="233" t="s">
        <v>1079</v>
      </c>
      <c r="E1" s="24"/>
      <c r="F1" s="25"/>
      <c r="G1" s="181"/>
      <c r="H1" s="182"/>
      <c r="I1" s="182"/>
      <c r="J1" s="89"/>
      <c r="K1" s="346"/>
    </row>
    <row r="2" spans="1:18" ht="30">
      <c r="A2" s="212"/>
      <c r="D2" s="317" t="s">
        <v>12061</v>
      </c>
      <c r="E2" s="144" t="s">
        <v>1251</v>
      </c>
      <c r="F2" s="857" t="str">
        <f>IF(DADOS!$D$12&lt;&gt;"",DADOS!$D$12," ")</f>
        <v>Reparos e manutenções na sede do DETRAN</v>
      </c>
      <c r="G2" s="857"/>
      <c r="H2" s="857"/>
      <c r="I2" s="144" t="s">
        <v>1254</v>
      </c>
      <c r="J2" s="241">
        <f ca="1">IF(DADOS!D20&lt;&gt;"",DADOS!D20," ")</f>
        <v>45015</v>
      </c>
      <c r="K2" s="347"/>
    </row>
    <row r="3" spans="1:18">
      <c r="A3" s="212"/>
      <c r="D3" s="234" t="s">
        <v>1078</v>
      </c>
      <c r="E3" s="144" t="s">
        <v>1267</v>
      </c>
      <c r="F3" s="857" t="str">
        <f>IF(DADOS!$D$16&lt;&gt;"",DADOS!$D$16," ")</f>
        <v>Curitiba</v>
      </c>
      <c r="G3" s="857"/>
      <c r="I3" s="144" t="s">
        <v>4562</v>
      </c>
      <c r="J3" s="242" t="str">
        <f>IF('FOLHA DE FECHAMENTO'!$K$10&lt;&gt;"",'FOLHA DE FECHAMENTO'!$K$10," ")</f>
        <v>REPAROS</v>
      </c>
      <c r="K3" s="347"/>
    </row>
    <row r="4" spans="1:18">
      <c r="A4" s="212"/>
      <c r="D4" s="317" t="s">
        <v>12020</v>
      </c>
      <c r="E4" s="144" t="s">
        <v>653</v>
      </c>
      <c r="F4" s="857" t="str">
        <f>IF(DADOS!$D$32&lt;&gt;"",DADOS!$D$32," ")</f>
        <v>DETRAN/PR</v>
      </c>
      <c r="G4" s="857"/>
      <c r="H4" s="857"/>
      <c r="I4" s="144" t="s">
        <v>3030</v>
      </c>
      <c r="J4" s="304" t="str">
        <f>IF(DADOS!D24&lt;&gt;"",DADOS!D24," ")</f>
        <v>Lucas Pereira Bolfe</v>
      </c>
      <c r="K4" s="347"/>
    </row>
    <row r="5" spans="1:18">
      <c r="A5" s="213"/>
      <c r="B5" s="20"/>
      <c r="C5" s="20"/>
      <c r="D5" s="235"/>
      <c r="E5" s="310"/>
      <c r="F5" s="305"/>
      <c r="G5" s="306"/>
      <c r="H5" s="307"/>
      <c r="I5" s="308"/>
      <c r="J5" s="309"/>
      <c r="K5" s="348"/>
    </row>
    <row r="6" spans="1:18" ht="17.25">
      <c r="A6" s="865" t="s">
        <v>3049</v>
      </c>
      <c r="B6" s="866"/>
      <c r="C6" s="866"/>
      <c r="D6" s="866"/>
      <c r="E6" s="866"/>
      <c r="F6" s="866"/>
      <c r="G6" s="866"/>
      <c r="H6" s="866"/>
      <c r="I6" s="866"/>
      <c r="J6" s="866"/>
      <c r="K6" s="866"/>
    </row>
    <row r="7" spans="1:18">
      <c r="A7" s="858" t="s">
        <v>1080</v>
      </c>
      <c r="B7" s="859"/>
      <c r="C7" s="860" t="s">
        <v>3048</v>
      </c>
      <c r="D7" s="867" t="s">
        <v>1081</v>
      </c>
      <c r="E7" s="869" t="s">
        <v>1082</v>
      </c>
      <c r="F7" s="871" t="s">
        <v>1083</v>
      </c>
      <c r="G7" s="873" t="s">
        <v>1084</v>
      </c>
      <c r="H7" s="862" t="s">
        <v>1265</v>
      </c>
      <c r="I7" s="863"/>
      <c r="J7" s="864"/>
      <c r="K7" s="875" t="s">
        <v>1085</v>
      </c>
    </row>
    <row r="8" spans="1:18" ht="30">
      <c r="A8" s="214" t="s">
        <v>441</v>
      </c>
      <c r="B8" s="180" t="s">
        <v>3047</v>
      </c>
      <c r="C8" s="861"/>
      <c r="D8" s="868"/>
      <c r="E8" s="870"/>
      <c r="F8" s="872"/>
      <c r="G8" s="874"/>
      <c r="H8" s="90" t="s">
        <v>1336</v>
      </c>
      <c r="I8" s="90" t="s">
        <v>1263</v>
      </c>
      <c r="J8" s="90" t="s">
        <v>1248</v>
      </c>
      <c r="K8" s="876"/>
      <c r="L8" s="608" t="s">
        <v>13773</v>
      </c>
      <c r="M8" s="608" t="s">
        <v>13779</v>
      </c>
      <c r="N8" s="608" t="s">
        <v>13774</v>
      </c>
      <c r="O8" s="608" t="s">
        <v>13775</v>
      </c>
      <c r="P8" s="608" t="s">
        <v>13776</v>
      </c>
      <c r="Q8" s="608" t="s">
        <v>13777</v>
      </c>
      <c r="R8" s="610" t="s">
        <v>13778</v>
      </c>
    </row>
    <row r="9" spans="1:18" s="21" customFormat="1" ht="30">
      <c r="A9" s="251"/>
      <c r="B9" s="252"/>
      <c r="C9" s="253" t="str">
        <f>IF(AND(M9=1,N9=N10),CONCATENATE("COMP ",N9),IF(AND(A9="",B9=""),"",IF(A9="","Insumo",IF(B9="","Serviço",""))))</f>
        <v>COMP 1</v>
      </c>
      <c r="D9" s="254" t="s">
        <v>12021</v>
      </c>
      <c r="E9" s="311" t="s">
        <v>3450</v>
      </c>
      <c r="F9" s="255"/>
      <c r="G9" s="256" t="str">
        <f>IF($B9="",IFERROR(VLOOKUP($A9,SERVIÇOS!$A:$F,6,0),IFERROR(VLOOKUP($A9,$C:$J,8,0),"")),IFERROR(VLOOKUP($B9,INSUMOS!$A:$D,4,0),IFERROR(VLOOKUP($B9,COTAÇÕES!$A:$J,9,0),"")))</f>
        <v/>
      </c>
      <c r="H9" s="257">
        <f>ROUND(IF(M9=1,Q9,(IF($B9="",IFERROR(VLOOKUP($A9,SERVIÇOS!$A:$F,4,0),IFERROR(VLOOKUP($A9,$C:$J,6,0),)),IFERROR(VLOOKUP($B9,INSUMOS!$A:$D,4,0),IFERROR(VLOOKUP($B9,COTAÇÕES!$A:$J,9,0),)))*$F9)),2)</f>
        <v>340.95</v>
      </c>
      <c r="I9" s="257">
        <f>ROUND(IF(M9=1,R9,(IF($B9="",IFERROR(VLOOKUP($A9,SERVIÇOS!$A:$F,5,0),IFERROR(VLOOKUP($A9,$C:$J,7,0),)),0)*$F9)),2)</f>
        <v>45.66</v>
      </c>
      <c r="J9" s="258">
        <f>H9+I9</f>
        <v>386.61</v>
      </c>
      <c r="K9" s="349" t="s">
        <v>12022</v>
      </c>
      <c r="L9" s="611" t="str">
        <f t="shared" ref="L9:L72" si="0">IF(IF(AND(A9="",B9=""),1,0)=1,ADDRESS(MATCH(D9,D:D,0),4,4,1),L8)</f>
        <v>D9</v>
      </c>
      <c r="M9" s="611">
        <f t="shared" ref="M9:M72" si="1">IF(AND(A:A="",B:B=""),1,0)</f>
        <v>1</v>
      </c>
      <c r="N9" s="611">
        <f t="shared" ref="N9:N72" si="2">IF(M:M=1,N8+1,N8)</f>
        <v>1</v>
      </c>
      <c r="O9" s="611">
        <f t="shared" ref="O9" si="3">IF(M9=1,0,H9)</f>
        <v>0</v>
      </c>
      <c r="P9" s="611">
        <f t="shared" ref="P9" si="4">IF(M9=1,0,I9)</f>
        <v>0</v>
      </c>
      <c r="Q9" s="611">
        <f t="shared" ref="Q9:Q72" si="5">SUMIF(L:L,L9,O:O)</f>
        <v>340.95000000000005</v>
      </c>
      <c r="R9" s="611">
        <f t="shared" ref="R9:R72" si="6">SUMIF(L:L,L9,P:P)</f>
        <v>45.66</v>
      </c>
    </row>
    <row r="10" spans="1:18" s="21" customFormat="1" ht="30">
      <c r="A10" s="251"/>
      <c r="B10" s="252">
        <v>4417</v>
      </c>
      <c r="C10" s="253" t="str">
        <f t="shared" ref="C10:C73" si="7">IF(AND(M10=1,N10=N11),CONCATENATE("COMP ",N10),IF(AND(A10="",B10=""),"",IF(A10="","Insumo",IF(B10="","Serviço",""))))</f>
        <v>Insumo</v>
      </c>
      <c r="D10" s="254" t="str">
        <f>IF($B10="",IFERROR(VLOOKUP($A10,SERVIÇOS!$A:$F,2,0),IFERROR(VLOOKUP($A10,$C:$J,2,0),"")),IFERROR(VLOOKUP($B10,INSUMOS!$A:$D,2,0),IFERROR(VLOOKUP($B10,COTAÇÕES!$A:$J,2,0),"")))</f>
        <v>SARRAFO NAO APARELHADO *2,5 X 7* CM, EM MACARANDUBA, ANGELIM OU EQUIVALENTE DA REGIAO -  BRUTA</v>
      </c>
      <c r="E10" s="311" t="str">
        <f>IF($B10="",IFERROR(VLOOKUP($A10,SERVIÇOS!$A:$F,3,0),IFERROR(VLOOKUP($A10,$C:$J,3,0),"")),IFERROR(VLOOKUP($B10,INSUMOS!$A:$D,3,0),IFERROR(VLOOKUP($B10,COTAÇÕES!$A:$J,5,0),"")))</f>
        <v xml:space="preserve">M     </v>
      </c>
      <c r="F10" s="255">
        <v>1</v>
      </c>
      <c r="G10" s="256">
        <f>IF($B10="",IFERROR(VLOOKUP($A10,SERVIÇOS!$A:$F,6,0),IFERROR(VLOOKUP($A10,$C:$J,8,0),"")),IFERROR(VLOOKUP($B10,INSUMOS!$A:$D,4,0),IFERROR(VLOOKUP($B10,COTAÇÕES!$A:$J,9,0),"")))</f>
        <v>9.52</v>
      </c>
      <c r="H10" s="257">
        <f>ROUND(IF(M10=1,Q10,(IF($B10="",IFERROR(VLOOKUP($A10,SERVIÇOS!$A:$F,4,0),IFERROR(VLOOKUP($A10,$C:$J,6,0),)),IFERROR(VLOOKUP($B10,INSUMOS!$A:$D,4,0),IFERROR(VLOOKUP($B10,COTAÇÕES!$A:$J,9,0),)))*$F10)),2)</f>
        <v>9.52</v>
      </c>
      <c r="I10" s="257">
        <f>ROUND(IF(M10=1,R10,(IF($B10="",IFERROR(VLOOKUP($A10,SERVIÇOS!$A:$F,5,0),IFERROR(VLOOKUP($A10,$C:$J,7,0),)),0)*$F10)),2)</f>
        <v>0</v>
      </c>
      <c r="J10" s="258">
        <f t="shared" ref="J10:J73" si="8">H10+I10</f>
        <v>9.52</v>
      </c>
      <c r="K10" s="349" t="str">
        <f t="shared" ref="K10:K16" si="9">IF(OR(ISNUMBER(A10),ISNUMBER(B10)),"PRED MARÇO/2022","")</f>
        <v>PRED MARÇO/2022</v>
      </c>
      <c r="L10" s="611" t="str">
        <f t="shared" si="0"/>
        <v>D9</v>
      </c>
      <c r="M10" s="611">
        <f t="shared" si="1"/>
        <v>0</v>
      </c>
      <c r="N10" s="611">
        <f t="shared" si="2"/>
        <v>1</v>
      </c>
      <c r="O10" s="611">
        <f t="shared" ref="O10:O35" si="10">IF(M10=1,0,H10)</f>
        <v>9.52</v>
      </c>
      <c r="P10" s="611">
        <f t="shared" ref="P10:P35" si="11">IF(M10=1,0,I10)</f>
        <v>0</v>
      </c>
      <c r="Q10" s="611">
        <f t="shared" si="5"/>
        <v>340.95000000000005</v>
      </c>
      <c r="R10" s="611">
        <f t="shared" si="6"/>
        <v>45.66</v>
      </c>
    </row>
    <row r="11" spans="1:18" s="21" customFormat="1" ht="30">
      <c r="A11" s="251"/>
      <c r="B11" s="252">
        <v>4491</v>
      </c>
      <c r="C11" s="253" t="str">
        <f t="shared" si="7"/>
        <v>Insumo</v>
      </c>
      <c r="D11" s="254" t="str">
        <f>IF($B11="",IFERROR(VLOOKUP($A11,SERVIÇOS!$A:$F,2,0),IFERROR(VLOOKUP($A11,$C:$J,2,0),"")),IFERROR(VLOOKUP($B11,INSUMOS!$A:$D,2,0),IFERROR(VLOOKUP($B11,COTAÇÕES!$A:$J,2,0),"")))</f>
        <v>PONTALETE *7,5 X 7,5* CM EM PINUS, MISTA OU EQUIVALENTE DA REGIAO - BRUTA</v>
      </c>
      <c r="E11" s="311" t="str">
        <f>IF($B11="",IFERROR(VLOOKUP($A11,SERVIÇOS!$A:$F,3,0),IFERROR(VLOOKUP($A11,$C:$J,3,0),"")),IFERROR(VLOOKUP($B11,INSUMOS!$A:$D,3,0),IFERROR(VLOOKUP($B11,COTAÇÕES!$A:$J,5,0),"")))</f>
        <v xml:space="preserve">M     </v>
      </c>
      <c r="F11" s="255">
        <v>4</v>
      </c>
      <c r="G11" s="256">
        <f>IF($B11="",IFERROR(VLOOKUP($A11,SERVIÇOS!$A:$F,6,0),IFERROR(VLOOKUP($A11,$C:$J,8,0),"")),IFERROR(VLOOKUP($B11,INSUMOS!$A:$D,4,0),IFERROR(VLOOKUP($B11,COTAÇÕES!$A:$J,9,0),"")))</f>
        <v>5.55</v>
      </c>
      <c r="H11" s="257">
        <f>ROUND(IF(M11=1,Q11,(IF($B11="",IFERROR(VLOOKUP($A11,SERVIÇOS!$A:$F,4,0),IFERROR(VLOOKUP($A11,$C:$J,6,0),)),IFERROR(VLOOKUP($B11,INSUMOS!$A:$D,4,0),IFERROR(VLOOKUP($B11,COTAÇÕES!$A:$J,9,0),)))*$F11)),2)</f>
        <v>22.2</v>
      </c>
      <c r="I11" s="257">
        <f>ROUND(IF(M11=1,R11,(IF($B11="",IFERROR(VLOOKUP($A11,SERVIÇOS!$A:$F,5,0),IFERROR(VLOOKUP($A11,$C:$J,7,0),)),0)*$F11)),2)</f>
        <v>0</v>
      </c>
      <c r="J11" s="258">
        <f t="shared" si="8"/>
        <v>22.2</v>
      </c>
      <c r="K11" s="349" t="str">
        <f t="shared" si="9"/>
        <v>PRED MARÇO/2022</v>
      </c>
      <c r="L11" s="611" t="str">
        <f t="shared" si="0"/>
        <v>D9</v>
      </c>
      <c r="M11" s="611">
        <f t="shared" si="1"/>
        <v>0</v>
      </c>
      <c r="N11" s="611">
        <f t="shared" si="2"/>
        <v>1</v>
      </c>
      <c r="O11" s="611">
        <f t="shared" si="10"/>
        <v>22.2</v>
      </c>
      <c r="P11" s="611">
        <f t="shared" si="11"/>
        <v>0</v>
      </c>
      <c r="Q11" s="611">
        <f t="shared" si="5"/>
        <v>340.95000000000005</v>
      </c>
      <c r="R11" s="611">
        <f t="shared" si="6"/>
        <v>45.66</v>
      </c>
    </row>
    <row r="12" spans="1:18" s="21" customFormat="1" ht="30">
      <c r="A12" s="251"/>
      <c r="B12" s="252">
        <v>4813</v>
      </c>
      <c r="C12" s="253" t="str">
        <f t="shared" si="7"/>
        <v>Insumo</v>
      </c>
      <c r="D12" s="254" t="str">
        <f>IF($B12="",IFERROR(VLOOKUP($A12,SERVIÇOS!$A:$F,2,0),IFERROR(VLOOKUP($A12,$C:$J,2,0),"")),IFERROR(VLOOKUP($B12,INSUMOS!$A:$D,2,0),IFERROR(VLOOKUP($B12,COTAÇÕES!$A:$J,2,0),"")))</f>
        <v>PLACA DE OBRA (PARA CONSTRUCAO CIVIL) EM CHAPA GALVANIZADA *N. 22*, ADESIVADA, DE *2,4 X 1,2* M (SEM POSTES PARA FIXACAO)</v>
      </c>
      <c r="E12" s="311" t="str">
        <f>IF($B12="",IFERROR(VLOOKUP($A12,SERVIÇOS!$A:$F,3,0),IFERROR(VLOOKUP($A12,$C:$J,3,0),"")),IFERROR(VLOOKUP($B12,INSUMOS!$A:$D,3,0),IFERROR(VLOOKUP($B12,COTAÇÕES!$A:$J,5,0),"")))</f>
        <v xml:space="preserve">M2    </v>
      </c>
      <c r="F12" s="255">
        <v>1</v>
      </c>
      <c r="G12" s="256">
        <f>IF($B12="",IFERROR(VLOOKUP($A12,SERVIÇOS!$A:$F,6,0),IFERROR(VLOOKUP($A12,$C:$J,8,0),"")),IFERROR(VLOOKUP($B12,INSUMOS!$A:$D,4,0),IFERROR(VLOOKUP($B12,COTAÇÕES!$A:$J,9,0),"")))</f>
        <v>285</v>
      </c>
      <c r="H12" s="257">
        <f>ROUND(IF(M12=1,Q12,(IF($B12="",IFERROR(VLOOKUP($A12,SERVIÇOS!$A:$F,4,0),IFERROR(VLOOKUP($A12,$C:$J,6,0),)),IFERROR(VLOOKUP($B12,INSUMOS!$A:$D,4,0),IFERROR(VLOOKUP($B12,COTAÇÕES!$A:$J,9,0),)))*$F12)),2)</f>
        <v>285</v>
      </c>
      <c r="I12" s="257">
        <f>ROUND(IF(M12=1,R12,(IF($B12="",IFERROR(VLOOKUP($A12,SERVIÇOS!$A:$F,5,0),IFERROR(VLOOKUP($A12,$C:$J,7,0),)),0)*$F12)),2)</f>
        <v>0</v>
      </c>
      <c r="J12" s="258">
        <f t="shared" si="8"/>
        <v>285</v>
      </c>
      <c r="K12" s="349" t="str">
        <f t="shared" si="9"/>
        <v>PRED MARÇO/2022</v>
      </c>
      <c r="L12" s="611" t="str">
        <f t="shared" si="0"/>
        <v>D9</v>
      </c>
      <c r="M12" s="611">
        <f t="shared" si="1"/>
        <v>0</v>
      </c>
      <c r="N12" s="611">
        <f t="shared" si="2"/>
        <v>1</v>
      </c>
      <c r="O12" s="611">
        <f t="shared" si="10"/>
        <v>285</v>
      </c>
      <c r="P12" s="611">
        <f t="shared" si="11"/>
        <v>0</v>
      </c>
      <c r="Q12" s="611">
        <f t="shared" si="5"/>
        <v>340.95000000000005</v>
      </c>
      <c r="R12" s="611">
        <f t="shared" si="6"/>
        <v>45.66</v>
      </c>
    </row>
    <row r="13" spans="1:18" s="21" customFormat="1">
      <c r="A13" s="251"/>
      <c r="B13" s="252">
        <v>5075</v>
      </c>
      <c r="C13" s="253" t="str">
        <f t="shared" si="7"/>
        <v>Insumo</v>
      </c>
      <c r="D13" s="254" t="str">
        <f>IF($B13="",IFERROR(VLOOKUP($A13,SERVIÇOS!$A:$F,2,0),IFERROR(VLOOKUP($A13,$C:$J,2,0),"")),IFERROR(VLOOKUP($B13,INSUMOS!$A:$D,2,0),IFERROR(VLOOKUP($B13,COTAÇÕES!$A:$J,2,0),"")))</f>
        <v>PREGO DE ACO POLIDO COM CABECA 18 X 30 (2 3/4 X 10)</v>
      </c>
      <c r="E13" s="311" t="str">
        <f>IF($B13="",IFERROR(VLOOKUP($A13,SERVIÇOS!$A:$F,3,0),IFERROR(VLOOKUP($A13,$C:$J,3,0),"")),IFERROR(VLOOKUP($B13,INSUMOS!$A:$D,3,0),IFERROR(VLOOKUP($B13,COTAÇÕES!$A:$J,5,0),"")))</f>
        <v xml:space="preserve">KG    </v>
      </c>
      <c r="F13" s="255">
        <v>0.11</v>
      </c>
      <c r="G13" s="256">
        <f>IF($B13="",IFERROR(VLOOKUP($A13,SERVIÇOS!$A:$F,6,0),IFERROR(VLOOKUP($A13,$C:$J,8,0),"")),IFERROR(VLOOKUP($B13,INSUMOS!$A:$D,4,0),IFERROR(VLOOKUP($B13,COTAÇÕES!$A:$J,9,0),"")))</f>
        <v>20.04</v>
      </c>
      <c r="H13" s="257">
        <f>ROUND(IF(M13=1,Q13,(IF($B13="",IFERROR(VLOOKUP($A13,SERVIÇOS!$A:$F,4,0),IFERROR(VLOOKUP($A13,$C:$J,6,0),)),IFERROR(VLOOKUP($B13,INSUMOS!$A:$D,4,0),IFERROR(VLOOKUP($B13,COTAÇÕES!$A:$J,9,0),)))*$F13)),2)</f>
        <v>2.2000000000000002</v>
      </c>
      <c r="I13" s="257">
        <f>ROUND(IF(M13=1,R13,(IF($B13="",IFERROR(VLOOKUP($A13,SERVIÇOS!$A:$F,5,0),IFERROR(VLOOKUP($A13,$C:$J,7,0),)),0)*$F13)),2)</f>
        <v>0</v>
      </c>
      <c r="J13" s="258">
        <f t="shared" si="8"/>
        <v>2.2000000000000002</v>
      </c>
      <c r="K13" s="349" t="str">
        <f t="shared" si="9"/>
        <v>PRED MARÇO/2022</v>
      </c>
      <c r="L13" s="611" t="str">
        <f t="shared" si="0"/>
        <v>D9</v>
      </c>
      <c r="M13" s="611">
        <f t="shared" si="1"/>
        <v>0</v>
      </c>
      <c r="N13" s="611">
        <f t="shared" si="2"/>
        <v>1</v>
      </c>
      <c r="O13" s="611">
        <f t="shared" si="10"/>
        <v>2.2000000000000002</v>
      </c>
      <c r="P13" s="611">
        <f t="shared" si="11"/>
        <v>0</v>
      </c>
      <c r="Q13" s="611">
        <f t="shared" si="5"/>
        <v>340.95000000000005</v>
      </c>
      <c r="R13" s="611">
        <f t="shared" si="6"/>
        <v>45.66</v>
      </c>
    </row>
    <row r="14" spans="1:18" s="21" customFormat="1">
      <c r="A14" s="251">
        <v>88262</v>
      </c>
      <c r="B14" s="252"/>
      <c r="C14" s="253" t="str">
        <f t="shared" si="7"/>
        <v>Serviço</v>
      </c>
      <c r="D14" s="254" t="str">
        <f>IF($B14="",IFERROR(VLOOKUP($A14,SERVIÇOS!$A:$F,2,0),IFERROR(VLOOKUP($A14,$C:$J,2,0),"")),IFERROR(VLOOKUP($B14,INSUMOS!$A:$D,2,0),IFERROR(VLOOKUP($B14,COTAÇÕES!$A:$J,2,0),"")))</f>
        <v>CARPINTEIRO DE FORMAS COM ENCARGOS COMPLEMENTARES</v>
      </c>
      <c r="E14" s="311" t="str">
        <f>IF($B14="",IFERROR(VLOOKUP($A14,SERVIÇOS!$A:$F,3,0),IFERROR(VLOOKUP($A14,$C:$J,3,0),"")),IFERROR(VLOOKUP($B14,INSUMOS!$A:$D,3,0),IFERROR(VLOOKUP($B14,COTAÇÕES!$A:$J,5,0),"")))</f>
        <v>H</v>
      </c>
      <c r="F14" s="255">
        <v>1</v>
      </c>
      <c r="G14" s="256">
        <f>IF($B14="",IFERROR(VLOOKUP($A14,SERVIÇOS!$A:$F,6,0),IFERROR(VLOOKUP($A14,$C:$J,8,0),"")),IFERROR(VLOOKUP($B14,INSUMOS!$A:$D,4,0),IFERROR(VLOOKUP($B14,COTAÇÕES!$A:$J,9,0),"")))</f>
        <v>25.15</v>
      </c>
      <c r="H14" s="257">
        <f>ROUND(IF(M14=1,Q14,(IF($B14="",IFERROR(VLOOKUP($A14,SERVIÇOS!$A:$F,4,0),IFERROR(VLOOKUP($A14,$C:$J,6,0),)),IFERROR(VLOOKUP($B14,INSUMOS!$A:$D,4,0),IFERROR(VLOOKUP($B14,COTAÇÕES!$A:$J,9,0),)))*$F14)),2)</f>
        <v>6.52</v>
      </c>
      <c r="I14" s="257">
        <f>ROUND(IF(M14=1,R14,(IF($B14="",IFERROR(VLOOKUP($A14,SERVIÇOS!$A:$F,5,0),IFERROR(VLOOKUP($A14,$C:$J,7,0),)),0)*$F14)),2)</f>
        <v>18.63</v>
      </c>
      <c r="J14" s="258">
        <f t="shared" si="8"/>
        <v>25.15</v>
      </c>
      <c r="K14" s="349" t="str">
        <f t="shared" si="9"/>
        <v>PRED MARÇO/2022</v>
      </c>
      <c r="L14" s="611" t="str">
        <f t="shared" si="0"/>
        <v>D9</v>
      </c>
      <c r="M14" s="611">
        <f t="shared" si="1"/>
        <v>0</v>
      </c>
      <c r="N14" s="611">
        <f t="shared" si="2"/>
        <v>1</v>
      </c>
      <c r="O14" s="611">
        <f t="shared" si="10"/>
        <v>6.52</v>
      </c>
      <c r="P14" s="611">
        <f t="shared" si="11"/>
        <v>18.63</v>
      </c>
      <c r="Q14" s="611">
        <f t="shared" si="5"/>
        <v>340.95000000000005</v>
      </c>
      <c r="R14" s="611">
        <f t="shared" si="6"/>
        <v>45.66</v>
      </c>
    </row>
    <row r="15" spans="1:18" s="21" customFormat="1">
      <c r="A15" s="251">
        <v>88316</v>
      </c>
      <c r="B15" s="252"/>
      <c r="C15" s="253" t="str">
        <f t="shared" si="7"/>
        <v>Serviço</v>
      </c>
      <c r="D15" s="254" t="str">
        <f>IF($B15="",IFERROR(VLOOKUP($A15,SERVIÇOS!$A:$F,2,0),IFERROR(VLOOKUP($A15,$C:$J,2,0),"")),IFERROR(VLOOKUP($B15,INSUMOS!$A:$D,2,0),IFERROR(VLOOKUP($B15,COTAÇÕES!$A:$J,2,0),"")))</f>
        <v>SERVENTE COM ENCARGOS COMPLEMENTARES</v>
      </c>
      <c r="E15" s="311" t="str">
        <f>IF($B15="",IFERROR(VLOOKUP($A15,SERVIÇOS!$A:$F,3,0),IFERROR(VLOOKUP($A15,$C:$J,3,0),"")),IFERROR(VLOOKUP($B15,INSUMOS!$A:$D,3,0),IFERROR(VLOOKUP($B15,COTAÇÕES!$A:$J,5,0),"")))</f>
        <v>H</v>
      </c>
      <c r="F15" s="255">
        <v>2</v>
      </c>
      <c r="G15" s="256">
        <f>IF($B15="",IFERROR(VLOOKUP($A15,SERVIÇOS!$A:$F,6,0),IFERROR(VLOOKUP($A15,$C:$J,8,0),"")),IFERROR(VLOOKUP($B15,INSUMOS!$A:$D,4,0),IFERROR(VLOOKUP($B15,COTAÇÕES!$A:$J,9,0),"")))</f>
        <v>19.78</v>
      </c>
      <c r="H15" s="257">
        <f>ROUND(IF(M15=1,Q15,(IF($B15="",IFERROR(VLOOKUP($A15,SERVIÇOS!$A:$F,4,0),IFERROR(VLOOKUP($A15,$C:$J,6,0),)),IFERROR(VLOOKUP($B15,INSUMOS!$A:$D,4,0),IFERROR(VLOOKUP($B15,COTAÇÕES!$A:$J,9,0),)))*$F15)),2)</f>
        <v>13.04</v>
      </c>
      <c r="I15" s="257">
        <f>ROUND(IF(M15=1,R15,(IF($B15="",IFERROR(VLOOKUP($A15,SERVIÇOS!$A:$F,5,0),IFERROR(VLOOKUP($A15,$C:$J,7,0),)),0)*$F15)),2)</f>
        <v>26.52</v>
      </c>
      <c r="J15" s="258">
        <f t="shared" si="8"/>
        <v>39.56</v>
      </c>
      <c r="K15" s="349" t="str">
        <f t="shared" si="9"/>
        <v>PRED MARÇO/2022</v>
      </c>
      <c r="L15" s="611" t="str">
        <f t="shared" si="0"/>
        <v>D9</v>
      </c>
      <c r="M15" s="611">
        <f t="shared" si="1"/>
        <v>0</v>
      </c>
      <c r="N15" s="611">
        <f t="shared" si="2"/>
        <v>1</v>
      </c>
      <c r="O15" s="611">
        <f t="shared" si="10"/>
        <v>13.04</v>
      </c>
      <c r="P15" s="611">
        <f t="shared" si="11"/>
        <v>26.52</v>
      </c>
      <c r="Q15" s="611">
        <f t="shared" si="5"/>
        <v>340.95000000000005</v>
      </c>
      <c r="R15" s="611">
        <f t="shared" si="6"/>
        <v>45.66</v>
      </c>
    </row>
    <row r="16" spans="1:18" s="21" customFormat="1" ht="45">
      <c r="A16" s="251">
        <v>94962</v>
      </c>
      <c r="B16" s="252"/>
      <c r="C16" s="253" t="str">
        <f t="shared" si="7"/>
        <v>Serviço</v>
      </c>
      <c r="D16" s="254" t="str">
        <f>IF($B16="",IFERROR(VLOOKUP($A16,SERVIÇOS!$A:$F,2,0),IFERROR(VLOOKUP($A16,$C:$J,2,0),"")),IFERROR(VLOOKUP($B16,INSUMOS!$A:$D,2,0),IFERROR(VLOOKUP($B16,COTAÇÕES!$A:$J,2,0),"")))</f>
        <v>CONCRETO MAGRO PARA LASTRO, TRAÇO 1:4,5:4,5 (EM MASSA SECA DE CIMENTO/ AREIA MÉDIA/ BRITA 1) - PREPARO MECÂNICO COM BETONEIRA 400 L. AF_05/2021</v>
      </c>
      <c r="E16" s="311" t="str">
        <f>IF($B16="",IFERROR(VLOOKUP($A16,SERVIÇOS!$A:$F,3,0),IFERROR(VLOOKUP($A16,$C:$J,3,0),"")),IFERROR(VLOOKUP($B16,INSUMOS!$A:$D,3,0),IFERROR(VLOOKUP($B16,COTAÇÕES!$A:$J,5,0),"")))</f>
        <v>M3</v>
      </c>
      <c r="F16" s="255">
        <v>0.01</v>
      </c>
      <c r="G16" s="256">
        <f>IF($B16="",IFERROR(VLOOKUP($A16,SERVIÇOS!$A:$F,6,0),IFERROR(VLOOKUP($A16,$C:$J,8,0),"")),IFERROR(VLOOKUP($B16,INSUMOS!$A:$D,4,0),IFERROR(VLOOKUP($B16,COTAÇÕES!$A:$J,9,0),"")))</f>
        <v>298.37</v>
      </c>
      <c r="H16" s="257">
        <f>ROUND(IF(M16=1,Q16,(IF($B16="",IFERROR(VLOOKUP($A16,SERVIÇOS!$A:$F,4,0),IFERROR(VLOOKUP($A16,$C:$J,6,0),)),IFERROR(VLOOKUP($B16,INSUMOS!$A:$D,4,0),IFERROR(VLOOKUP($B16,COTAÇÕES!$A:$J,9,0),)))*$F16)),2)</f>
        <v>2.4700000000000002</v>
      </c>
      <c r="I16" s="257">
        <f>ROUND(IF(M16=1,R16,(IF($B16="",IFERROR(VLOOKUP($A16,SERVIÇOS!$A:$F,5,0),IFERROR(VLOOKUP($A16,$C:$J,7,0),)),0)*$F16)),2)</f>
        <v>0.51</v>
      </c>
      <c r="J16" s="258">
        <f t="shared" si="8"/>
        <v>2.9800000000000004</v>
      </c>
      <c r="K16" s="349" t="str">
        <f t="shared" si="9"/>
        <v>PRED MARÇO/2022</v>
      </c>
      <c r="L16" s="611" t="str">
        <f t="shared" si="0"/>
        <v>D9</v>
      </c>
      <c r="M16" s="611">
        <f t="shared" si="1"/>
        <v>0</v>
      </c>
      <c r="N16" s="611">
        <f t="shared" si="2"/>
        <v>1</v>
      </c>
      <c r="O16" s="611">
        <f t="shared" si="10"/>
        <v>2.4700000000000002</v>
      </c>
      <c r="P16" s="611">
        <f t="shared" si="11"/>
        <v>0.51</v>
      </c>
      <c r="Q16" s="611">
        <f t="shared" si="5"/>
        <v>340.95000000000005</v>
      </c>
      <c r="R16" s="611">
        <f t="shared" si="6"/>
        <v>45.66</v>
      </c>
    </row>
    <row r="17" spans="1:18" s="21" customFormat="1" ht="30">
      <c r="A17" s="251"/>
      <c r="B17" s="252"/>
      <c r="C17" s="253" t="str">
        <f t="shared" si="7"/>
        <v>COMP 2</v>
      </c>
      <c r="D17" s="254" t="s">
        <v>13871</v>
      </c>
      <c r="E17" s="311" t="s">
        <v>3450</v>
      </c>
      <c r="F17" s="255"/>
      <c r="G17" s="256" t="str">
        <f>IF($B17="",IFERROR(VLOOKUP($A17,SERVIÇOS!$A:$F,6,0),IFERROR(VLOOKUP($A17,$C:$J,8,0),"")),IFERROR(VLOOKUP($B17,INSUMOS!$A:$D,4,0),IFERROR(VLOOKUP($B17,COTAÇÕES!$A:$J,9,0),"")))</f>
        <v/>
      </c>
      <c r="H17" s="257">
        <f>ROUND(IF(M17=1,Q17,(IF($B17="",IFERROR(VLOOKUP($A17,SERVIÇOS!$A:$F,4,0),IFERROR(VLOOKUP($A17,$C:$J,6,0),)),IFERROR(VLOOKUP($B17,INSUMOS!$A:$D,4,0),IFERROR(VLOOKUP($B17,COTAÇÕES!$A:$J,9,0),)))*$F17)),2)</f>
        <v>13.69</v>
      </c>
      <c r="I17" s="257">
        <f>ROUND(IF(M17=1,R17,(IF($B17="",IFERROR(VLOOKUP($A17,SERVIÇOS!$A:$F,5,0),IFERROR(VLOOKUP($A17,$C:$J,7,0),)),0)*$F17)),2)</f>
        <v>16</v>
      </c>
      <c r="J17" s="258">
        <f t="shared" si="8"/>
        <v>29.689999999999998</v>
      </c>
      <c r="K17" s="349" t="s">
        <v>13817</v>
      </c>
      <c r="L17" s="611" t="str">
        <f t="shared" si="0"/>
        <v>D17</v>
      </c>
      <c r="M17" s="611">
        <f t="shared" si="1"/>
        <v>1</v>
      </c>
      <c r="N17" s="611">
        <f t="shared" si="2"/>
        <v>2</v>
      </c>
      <c r="O17" s="611">
        <f t="shared" si="10"/>
        <v>0</v>
      </c>
      <c r="P17" s="611">
        <f t="shared" si="11"/>
        <v>0</v>
      </c>
      <c r="Q17" s="611">
        <f t="shared" si="5"/>
        <v>13.690000000000001</v>
      </c>
      <c r="R17" s="611">
        <f t="shared" si="6"/>
        <v>16</v>
      </c>
    </row>
    <row r="18" spans="1:18" s="21" customFormat="1" ht="30">
      <c r="A18" s="252"/>
      <c r="B18" s="252">
        <v>4491</v>
      </c>
      <c r="C18" s="253" t="str">
        <f t="shared" si="7"/>
        <v>Insumo</v>
      </c>
      <c r="D18" s="254" t="str">
        <f>IF($B18="",IFERROR(VLOOKUP($A18,SERVIÇOS!$A:$F,2,0),IFERROR(VLOOKUP($A18,$C:$J,2,0),"")),IFERROR(VLOOKUP($B18,INSUMOS!$A:$D,2,0),IFERROR(VLOOKUP($B18,COTAÇÕES!$A:$J,2,0),"")))</f>
        <v>PONTALETE *7,5 X 7,5* CM EM PINUS, MISTA OU EQUIVALENTE DA REGIAO - BRUTA</v>
      </c>
      <c r="E18" s="311" t="s">
        <v>13816</v>
      </c>
      <c r="F18" s="255">
        <v>0.06</v>
      </c>
      <c r="G18" s="256">
        <f>IF($B18="",IFERROR(VLOOKUP($A18,SERVIÇOS!$A:$F,6,0),IFERROR(VLOOKUP($A18,$C:$J,8,0),"")),IFERROR(VLOOKUP($B18,INSUMOS!$A:$D,4,0),IFERROR(VLOOKUP($B18,COTAÇÕES!$A:$J,9,0),"")))</f>
        <v>5.55</v>
      </c>
      <c r="H18" s="257">
        <f>ROUND(IF(M18=1,Q18,(IF($B18="",IFERROR(VLOOKUP($A18,SERVIÇOS!$A:$F,4,0),IFERROR(VLOOKUP($A18,$C:$J,6,0),)),IFERROR(VLOOKUP($B18,INSUMOS!$A:$D,4,0),IFERROR(VLOOKUP($B18,COTAÇÕES!$A:$J,9,0),)))*$F18)),2)</f>
        <v>0.33</v>
      </c>
      <c r="I18" s="257">
        <f>ROUND(IF(M18=1,R18,(IF($B18="",IFERROR(VLOOKUP($A18,SERVIÇOS!$A:$F,5,0),IFERROR(VLOOKUP($A18,$C:$J,7,0),)),0)*$F18)),2)</f>
        <v>0</v>
      </c>
      <c r="J18" s="258">
        <f t="shared" ref="J18:J19" si="12">H18+I18</f>
        <v>0.33</v>
      </c>
      <c r="K18" s="349" t="str">
        <f t="shared" ref="K18:K23" si="13">IF(OR(ISNUMBER(A18),ISNUMBER(B18)),"PRED MARÇO/2022","")</f>
        <v>PRED MARÇO/2022</v>
      </c>
      <c r="L18" s="611" t="str">
        <f t="shared" si="0"/>
        <v>D17</v>
      </c>
      <c r="M18" s="611">
        <f t="shared" si="1"/>
        <v>0</v>
      </c>
      <c r="N18" s="611">
        <f t="shared" si="2"/>
        <v>2</v>
      </c>
      <c r="O18" s="611">
        <f t="shared" si="10"/>
        <v>0.33</v>
      </c>
      <c r="P18" s="611">
        <f t="shared" si="11"/>
        <v>0</v>
      </c>
      <c r="Q18" s="611">
        <f t="shared" si="5"/>
        <v>13.690000000000001</v>
      </c>
      <c r="R18" s="611">
        <f t="shared" si="6"/>
        <v>16</v>
      </c>
    </row>
    <row r="19" spans="1:18" s="21" customFormat="1" ht="30">
      <c r="A19" s="251"/>
      <c r="B19" s="252">
        <v>43614</v>
      </c>
      <c r="C19" s="253" t="str">
        <f t="shared" si="7"/>
        <v>Insumo</v>
      </c>
      <c r="D19" s="254" t="str">
        <f>IF($B19="",IFERROR(VLOOKUP($A19,SERVIÇOS!$A:$F,2,0),IFERROR(VLOOKUP($A19,$C:$J,2,0),"")),IFERROR(VLOOKUP($B19,INSUMOS!$A:$D,2,0),IFERROR(VLOOKUP($B19,COTAÇÕES!$A:$J,2,0),"")))</f>
        <v>TABUA NAO APARELHADA *2,5 X 15* CM, EM MACARANDUBA, ANGELIM OU EQUIVALENTE DA REGIAO - BRUTA</v>
      </c>
      <c r="E19" s="311" t="s">
        <v>1163</v>
      </c>
      <c r="F19" s="255">
        <v>0.2</v>
      </c>
      <c r="G19" s="256">
        <f>IF($B19="",IFERROR(VLOOKUP($A19,SERVIÇOS!$A:$F,6,0),IFERROR(VLOOKUP($A19,$C:$J,8,0),"")),IFERROR(VLOOKUP($B19,INSUMOS!$A:$D,4,0),IFERROR(VLOOKUP($B19,COTAÇÕES!$A:$J,9,0),"")))</f>
        <v>20.32</v>
      </c>
      <c r="H19" s="257">
        <f>ROUND(IF(M19=1,Q19,(IF($B19="",IFERROR(VLOOKUP($A19,SERVIÇOS!$A:$F,4,0),IFERROR(VLOOKUP($A19,$C:$J,6,0),)),IFERROR(VLOOKUP($B19,INSUMOS!$A:$D,4,0),IFERROR(VLOOKUP($B19,COTAÇÕES!$A:$J,9,0),)))*$F19)),2)</f>
        <v>4.0599999999999996</v>
      </c>
      <c r="I19" s="257">
        <f>ROUND(IF(M19=1,R19,(IF($B19="",IFERROR(VLOOKUP($A19,SERVIÇOS!$A:$F,5,0),IFERROR(VLOOKUP($A19,$C:$J,7,0),)),0)*$F19)),2)</f>
        <v>0</v>
      </c>
      <c r="J19" s="258">
        <f t="shared" si="12"/>
        <v>4.0599999999999996</v>
      </c>
      <c r="K19" s="349" t="str">
        <f t="shared" si="13"/>
        <v>PRED MARÇO/2022</v>
      </c>
      <c r="L19" s="611" t="str">
        <f t="shared" si="0"/>
        <v>D17</v>
      </c>
      <c r="M19" s="611">
        <f t="shared" si="1"/>
        <v>0</v>
      </c>
      <c r="N19" s="611">
        <f t="shared" si="2"/>
        <v>2</v>
      </c>
      <c r="O19" s="611">
        <f t="shared" si="10"/>
        <v>4.0599999999999996</v>
      </c>
      <c r="P19" s="611">
        <f t="shared" si="11"/>
        <v>0</v>
      </c>
      <c r="Q19" s="611">
        <f t="shared" si="5"/>
        <v>13.690000000000001</v>
      </c>
      <c r="R19" s="611">
        <f t="shared" si="6"/>
        <v>16</v>
      </c>
    </row>
    <row r="20" spans="1:18" s="21" customFormat="1">
      <c r="A20" s="251"/>
      <c r="B20" s="252">
        <v>5061</v>
      </c>
      <c r="C20" s="253" t="str">
        <f t="shared" si="7"/>
        <v>Insumo</v>
      </c>
      <c r="D20" s="254" t="str">
        <f>IF($B20="",IFERROR(VLOOKUP($A20,SERVIÇOS!$A:$F,2,0),IFERROR(VLOOKUP($A20,$C:$J,2,0),"")),IFERROR(VLOOKUP($B20,INSUMOS!$A:$D,2,0),IFERROR(VLOOKUP($B20,COTAÇÕES!$A:$J,2,0),"")))</f>
        <v>PREGO DE ACO POLIDO COM CABECA 18 X 27 (2 1/2 X 10)</v>
      </c>
      <c r="E20" s="311" t="str">
        <f>IF($B20="",IFERROR(VLOOKUP($A20,SERVIÇOS!$A:$F,3,0),IFERROR(VLOOKUP($A20,$C:$J,3,0),"")),IFERROR(VLOOKUP($B20,INSUMOS!$A:$D,3,0),IFERROR(VLOOKUP($B20,COTAÇÕES!$A:$J,5,0),"")))</f>
        <v xml:space="preserve">KG    </v>
      </c>
      <c r="F20" s="255">
        <v>0.01</v>
      </c>
      <c r="G20" s="256">
        <f>IF($B20="",IFERROR(VLOOKUP($A20,SERVIÇOS!$A:$F,6,0),IFERROR(VLOOKUP($A20,$C:$J,8,0),"")),IFERROR(VLOOKUP($B20,INSUMOS!$A:$D,4,0),IFERROR(VLOOKUP($B20,COTAÇÕES!$A:$J,9,0),"")))</f>
        <v>19.7</v>
      </c>
      <c r="H20" s="257">
        <f>ROUND(IF(M20=1,Q20,(IF($B20="",IFERROR(VLOOKUP($A20,SERVIÇOS!$A:$F,4,0),IFERROR(VLOOKUP($A20,$C:$J,6,0),)),IFERROR(VLOOKUP($B20,INSUMOS!$A:$D,4,0),IFERROR(VLOOKUP($B20,COTAÇÕES!$A:$J,9,0),)))*$F20)),2)</f>
        <v>0.2</v>
      </c>
      <c r="I20" s="257">
        <f>ROUND(IF(M20=1,R20,(IF($B20="",IFERROR(VLOOKUP($A20,SERVIÇOS!$A:$F,5,0),IFERROR(VLOOKUP($A20,$C:$J,7,0),)),0)*$F20)),2)</f>
        <v>0</v>
      </c>
      <c r="J20" s="258">
        <f t="shared" si="8"/>
        <v>0.2</v>
      </c>
      <c r="K20" s="349" t="str">
        <f t="shared" si="13"/>
        <v>PRED MARÇO/2022</v>
      </c>
      <c r="L20" s="611" t="str">
        <f t="shared" si="0"/>
        <v>D17</v>
      </c>
      <c r="M20" s="611">
        <f t="shared" si="1"/>
        <v>0</v>
      </c>
      <c r="N20" s="611">
        <f t="shared" si="2"/>
        <v>2</v>
      </c>
      <c r="O20" s="611">
        <f t="shared" si="10"/>
        <v>0.2</v>
      </c>
      <c r="P20" s="611">
        <f t="shared" si="11"/>
        <v>0</v>
      </c>
      <c r="Q20" s="611">
        <f t="shared" si="5"/>
        <v>13.690000000000001</v>
      </c>
      <c r="R20" s="611">
        <f t="shared" si="6"/>
        <v>16</v>
      </c>
    </row>
    <row r="21" spans="1:18" s="21" customFormat="1" ht="30">
      <c r="A21" s="251"/>
      <c r="B21" s="252">
        <v>7170</v>
      </c>
      <c r="C21" s="253" t="str">
        <f t="shared" si="7"/>
        <v>Insumo</v>
      </c>
      <c r="D21" s="254" t="str">
        <f>IF($B21="",IFERROR(VLOOKUP($A21,SERVIÇOS!$A:$F,2,0),IFERROR(VLOOKUP($A21,$C:$J,2,0),"")),IFERROR(VLOOKUP($B21,INSUMOS!$A:$D,2,0),IFERROR(VLOOKUP($B21,COTAÇÕES!$A:$J,2,0),"")))</f>
        <v>TELA FACHADEIRA EM POLIETILENO, ROLO DE 3 X 100 M (L X C), COR BRANCA, SEM LOGOMARCA - PARA PROTECAO DE OBRAS</v>
      </c>
      <c r="E21" s="311" t="str">
        <f>IF($B21="",IFERROR(VLOOKUP($A21,SERVIÇOS!$A:$F,3,0),IFERROR(VLOOKUP($A21,$C:$J,3,0),"")),IFERROR(VLOOKUP($B21,INSUMOS!$A:$D,3,0),IFERROR(VLOOKUP($B21,COTAÇÕES!$A:$J,5,0),"")))</f>
        <v xml:space="preserve">M2    </v>
      </c>
      <c r="F21" s="255">
        <v>1.1000000000000001</v>
      </c>
      <c r="G21" s="256">
        <f>IF($B21="",IFERROR(VLOOKUP($A21,SERVIÇOS!$A:$F,6,0),IFERROR(VLOOKUP($A21,$C:$J,8,0),"")),IFERROR(VLOOKUP($B21,INSUMOS!$A:$D,4,0),IFERROR(VLOOKUP($B21,COTAÇÕES!$A:$J,9,0),"")))</f>
        <v>2.52</v>
      </c>
      <c r="H21" s="257">
        <f>ROUND(IF(M21=1,Q21,(IF($B21="",IFERROR(VLOOKUP($A21,SERVIÇOS!$A:$F,4,0),IFERROR(VLOOKUP($A21,$C:$J,6,0),)),IFERROR(VLOOKUP($B21,INSUMOS!$A:$D,4,0),IFERROR(VLOOKUP($B21,COTAÇÕES!$A:$J,9,0),)))*$F21)),2)</f>
        <v>2.77</v>
      </c>
      <c r="I21" s="257">
        <f>ROUND(IF(M21=1,R21,(IF($B21="",IFERROR(VLOOKUP($A21,SERVIÇOS!$A:$F,5,0),IFERROR(VLOOKUP($A21,$C:$J,7,0),)),0)*$F21)),2)</f>
        <v>0</v>
      </c>
      <c r="J21" s="258">
        <f t="shared" si="8"/>
        <v>2.77</v>
      </c>
      <c r="K21" s="349" t="str">
        <f t="shared" si="13"/>
        <v>PRED MARÇO/2022</v>
      </c>
      <c r="L21" s="611" t="str">
        <f t="shared" si="0"/>
        <v>D17</v>
      </c>
      <c r="M21" s="611">
        <f t="shared" si="1"/>
        <v>0</v>
      </c>
      <c r="N21" s="611">
        <f t="shared" si="2"/>
        <v>2</v>
      </c>
      <c r="O21" s="611">
        <f t="shared" si="10"/>
        <v>2.77</v>
      </c>
      <c r="P21" s="611">
        <f t="shared" si="11"/>
        <v>0</v>
      </c>
      <c r="Q21" s="611">
        <f t="shared" si="5"/>
        <v>13.690000000000001</v>
      </c>
      <c r="R21" s="611">
        <f t="shared" si="6"/>
        <v>16</v>
      </c>
    </row>
    <row r="22" spans="1:18" s="21" customFormat="1">
      <c r="A22" s="251">
        <v>88239</v>
      </c>
      <c r="B22" s="252"/>
      <c r="C22" s="253" t="str">
        <f t="shared" si="7"/>
        <v>Serviço</v>
      </c>
      <c r="D22" s="254" t="str">
        <f>IF($B22="",IFERROR(VLOOKUP($A22,SERVIÇOS!$A:$F,2,0),IFERROR(VLOOKUP($A22,$C:$J,2,0),"")),IFERROR(VLOOKUP($B22,INSUMOS!$A:$D,2,0),IFERROR(VLOOKUP($B22,COTAÇÕES!$A:$J,2,0),"")))</f>
        <v>AJUDANTE DE CARPINTEIRO COM ENCARGOS COMPLEMENTARES</v>
      </c>
      <c r="E22" s="311" t="str">
        <f>IF($B22="",IFERROR(VLOOKUP($A22,SERVIÇOS!$A:$F,3,0),IFERROR(VLOOKUP($A22,$C:$J,3,0),"")),IFERROR(VLOOKUP($B22,INSUMOS!$A:$D,3,0),IFERROR(VLOOKUP($B22,COTAÇÕES!$A:$J,5,0),"")))</f>
        <v>H</v>
      </c>
      <c r="F22" s="255">
        <v>0.53</v>
      </c>
      <c r="G22" s="256">
        <f>IF($B22="",IFERROR(VLOOKUP($A22,SERVIÇOS!$A:$F,6,0),IFERROR(VLOOKUP($A22,$C:$J,8,0),"")),IFERROR(VLOOKUP($B22,INSUMOS!$A:$D,4,0),IFERROR(VLOOKUP($B22,COTAÇÕES!$A:$J,9,0),"")))</f>
        <v>21.23</v>
      </c>
      <c r="H22" s="257">
        <f>ROUND(IF(M22=1,Q22,(IF($B22="",IFERROR(VLOOKUP($A22,SERVIÇOS!$A:$F,4,0),IFERROR(VLOOKUP($A22,$C:$J,6,0),)),IFERROR(VLOOKUP($B22,INSUMOS!$A:$D,4,0),IFERROR(VLOOKUP($B22,COTAÇÕES!$A:$J,9,0),)))*$F22)),2)</f>
        <v>3.46</v>
      </c>
      <c r="I22" s="257">
        <f>ROUND(IF(M22=1,R22,(IF($B22="",IFERROR(VLOOKUP($A22,SERVIÇOS!$A:$F,5,0),IFERROR(VLOOKUP($A22,$C:$J,7,0),)),0)*$F22)),2)</f>
        <v>7.8</v>
      </c>
      <c r="J22" s="258">
        <f t="shared" si="8"/>
        <v>11.26</v>
      </c>
      <c r="K22" s="349" t="str">
        <f t="shared" si="13"/>
        <v>PRED MARÇO/2022</v>
      </c>
      <c r="L22" s="611" t="str">
        <f t="shared" si="0"/>
        <v>D17</v>
      </c>
      <c r="M22" s="611">
        <f t="shared" si="1"/>
        <v>0</v>
      </c>
      <c r="N22" s="611">
        <f t="shared" si="2"/>
        <v>2</v>
      </c>
      <c r="O22" s="611">
        <f t="shared" si="10"/>
        <v>3.46</v>
      </c>
      <c r="P22" s="611">
        <f t="shared" si="11"/>
        <v>7.8</v>
      </c>
      <c r="Q22" s="611">
        <f t="shared" si="5"/>
        <v>13.690000000000001</v>
      </c>
      <c r="R22" s="611">
        <f t="shared" si="6"/>
        <v>16</v>
      </c>
    </row>
    <row r="23" spans="1:18" s="21" customFormat="1">
      <c r="A23" s="251">
        <v>88262</v>
      </c>
      <c r="B23" s="252"/>
      <c r="C23" s="253" t="str">
        <f t="shared" si="7"/>
        <v>Serviço</v>
      </c>
      <c r="D23" s="254" t="str">
        <f>IF($B23="",IFERROR(VLOOKUP($A23,SERVIÇOS!$A:$F,2,0),IFERROR(VLOOKUP($A23,$C:$J,2,0),"")),IFERROR(VLOOKUP($B23,INSUMOS!$A:$D,2,0),IFERROR(VLOOKUP($B23,COTAÇÕES!$A:$J,2,0),"")))</f>
        <v>CARPINTEIRO DE FORMAS COM ENCARGOS COMPLEMENTARES</v>
      </c>
      <c r="E23" s="311" t="str">
        <f>IF($B23="",IFERROR(VLOOKUP($A23,SERVIÇOS!$A:$F,3,0),IFERROR(VLOOKUP($A23,$C:$J,3,0),"")),IFERROR(VLOOKUP($B23,INSUMOS!$A:$D,3,0),IFERROR(VLOOKUP($B23,COTAÇÕES!$A:$J,5,0),"")))</f>
        <v>H</v>
      </c>
      <c r="F23" s="255">
        <v>0.44</v>
      </c>
      <c r="G23" s="256">
        <f>IF($B23="",IFERROR(VLOOKUP($A23,SERVIÇOS!$A:$F,6,0),IFERROR(VLOOKUP($A23,$C:$J,8,0),"")),IFERROR(VLOOKUP($B23,INSUMOS!$A:$D,4,0),IFERROR(VLOOKUP($B23,COTAÇÕES!$A:$J,9,0),"")))</f>
        <v>25.15</v>
      </c>
      <c r="H23" s="257">
        <f>ROUND(IF(M23=1,Q23,(IF($B23="",IFERROR(VLOOKUP($A23,SERVIÇOS!$A:$F,4,0),IFERROR(VLOOKUP($A23,$C:$J,6,0),)),IFERROR(VLOOKUP($B23,INSUMOS!$A:$D,4,0),IFERROR(VLOOKUP($B23,COTAÇÕES!$A:$J,9,0),)))*$F23)),2)</f>
        <v>2.87</v>
      </c>
      <c r="I23" s="257">
        <f>ROUND(IF(M23=1,R23,(IF($B23="",IFERROR(VLOOKUP($A23,SERVIÇOS!$A:$F,5,0),IFERROR(VLOOKUP($A23,$C:$J,7,0),)),0)*$F23)),2)</f>
        <v>8.1999999999999993</v>
      </c>
      <c r="J23" s="258">
        <f t="shared" si="8"/>
        <v>11.07</v>
      </c>
      <c r="K23" s="349" t="str">
        <f t="shared" si="13"/>
        <v>PRED MARÇO/2022</v>
      </c>
      <c r="L23" s="611" t="str">
        <f t="shared" si="0"/>
        <v>D17</v>
      </c>
      <c r="M23" s="611">
        <f t="shared" si="1"/>
        <v>0</v>
      </c>
      <c r="N23" s="611">
        <f t="shared" si="2"/>
        <v>2</v>
      </c>
      <c r="O23" s="611">
        <f t="shared" si="10"/>
        <v>2.87</v>
      </c>
      <c r="P23" s="611">
        <f t="shared" si="11"/>
        <v>8.1999999999999993</v>
      </c>
      <c r="Q23" s="611">
        <f t="shared" si="5"/>
        <v>13.690000000000001</v>
      </c>
      <c r="R23" s="611">
        <f t="shared" si="6"/>
        <v>16</v>
      </c>
    </row>
    <row r="24" spans="1:18" s="21" customFormat="1" ht="30">
      <c r="A24" s="251"/>
      <c r="B24" s="252"/>
      <c r="C24" s="253" t="str">
        <f t="shared" si="7"/>
        <v>COMP 3</v>
      </c>
      <c r="D24" s="254" t="s">
        <v>13872</v>
      </c>
      <c r="E24" s="311" t="s">
        <v>3450</v>
      </c>
      <c r="F24" s="255"/>
      <c r="G24" s="256" t="str">
        <f>IF($B24="",IFERROR(VLOOKUP($A24,SERVIÇOS!$A:$F,6,0),IFERROR(VLOOKUP($A24,$C:$J,8,0),"")),IFERROR(VLOOKUP($B24,INSUMOS!$A:$D,4,0),IFERROR(VLOOKUP($B24,COTAÇÕES!$A:$J,9,0),"")))</f>
        <v/>
      </c>
      <c r="H24" s="257">
        <f>ROUND(IF(M24=1,Q24,(IF($B24="",IFERROR(VLOOKUP($A24,SERVIÇOS!$A:$F,4,0),IFERROR(VLOOKUP($A24,$C:$J,6,0),)),IFERROR(VLOOKUP($B24,INSUMOS!$A:$D,4,0),IFERROR(VLOOKUP($B24,COTAÇÕES!$A:$J,9,0),)))*$F24)),2)</f>
        <v>1.96</v>
      </c>
      <c r="I24" s="257">
        <f>ROUND(IF(M24=1,R24,(IF($B24="",IFERROR(VLOOKUP($A24,SERVIÇOS!$A:$F,5,0),IFERROR(VLOOKUP($A24,$C:$J,7,0),)),0)*$F24)),2)</f>
        <v>4.26</v>
      </c>
      <c r="J24" s="258">
        <f t="shared" si="8"/>
        <v>6.22</v>
      </c>
      <c r="K24" s="349" t="s">
        <v>13882</v>
      </c>
      <c r="L24" s="611" t="str">
        <f t="shared" si="0"/>
        <v>D24</v>
      </c>
      <c r="M24" s="611">
        <f t="shared" si="1"/>
        <v>1</v>
      </c>
      <c r="N24" s="611">
        <f t="shared" si="2"/>
        <v>3</v>
      </c>
      <c r="O24" s="611">
        <f t="shared" si="10"/>
        <v>0</v>
      </c>
      <c r="P24" s="611">
        <f t="shared" si="11"/>
        <v>0</v>
      </c>
      <c r="Q24" s="611">
        <f t="shared" si="5"/>
        <v>1.96</v>
      </c>
      <c r="R24" s="611">
        <f t="shared" si="6"/>
        <v>4.26</v>
      </c>
    </row>
    <row r="25" spans="1:18" s="21" customFormat="1">
      <c r="A25" s="251">
        <v>88309</v>
      </c>
      <c r="B25" s="252"/>
      <c r="C25" s="253" t="str">
        <f t="shared" ref="C25" si="14">IF(AND(M25=1,N25=N26),CONCATENATE("COMP ",N25),IF(AND(A25="",B25=""),"",IF(A25="","Insumo",IF(B25="","Serviço",""))))</f>
        <v>Serviço</v>
      </c>
      <c r="D25" s="254" t="str">
        <f>IF($B25="",IFERROR(VLOOKUP($A25,SERVIÇOS!$A:$F,2,0),IFERROR(VLOOKUP($A25,$C:$J,2,0),"")),IFERROR(VLOOKUP($B25,INSUMOS!$A:$D,2,0),IFERROR(VLOOKUP($B25,COTAÇÕES!$A:$J,2,0),"")))</f>
        <v>PEDREIRO COM ENCARGOS COMPLEMENTARES</v>
      </c>
      <c r="E25" s="311" t="str">
        <f>IF($B25="",IFERROR(VLOOKUP($A25,SERVIÇOS!$A:$F,3,0),IFERROR(VLOOKUP($A25,$C:$J,3,0),"")),IFERROR(VLOOKUP($B25,INSUMOS!$A:$D,3,0),IFERROR(VLOOKUP($B25,COTAÇÕES!$A:$J,5,0),"")))</f>
        <v>H</v>
      </c>
      <c r="F25" s="255">
        <v>0.05</v>
      </c>
      <c r="G25" s="256">
        <f>IF($B25="",IFERROR(VLOOKUP($A25,SERVIÇOS!$A:$F,6,0),IFERROR(VLOOKUP($A25,$C:$J,8,0),"")),IFERROR(VLOOKUP($B25,INSUMOS!$A:$D,4,0),IFERROR(VLOOKUP($B25,COTAÇÕES!$A:$J,9,0),"")))</f>
        <v>25.41</v>
      </c>
      <c r="H25" s="257">
        <f>ROUND(IF(M25=1,Q25,(IF($B25="",IFERROR(VLOOKUP($A25,SERVIÇOS!$A:$F,4,0),IFERROR(VLOOKUP($A25,$C:$J,6,0),)),IFERROR(VLOOKUP($B25,INSUMOS!$A:$D,4,0),IFERROR(VLOOKUP($B25,COTAÇÕES!$A:$J,9,0),)))*$F25)),2)</f>
        <v>0.33</v>
      </c>
      <c r="I25" s="257">
        <f>ROUND(IF(M25=1,R25,(IF($B25="",IFERROR(VLOOKUP($A25,SERVIÇOS!$A:$F,5,0),IFERROR(VLOOKUP($A25,$C:$J,7,0),)),0)*$F25)),2)</f>
        <v>0.94</v>
      </c>
      <c r="J25" s="258">
        <f t="shared" ref="J25" si="15">H25+I25</f>
        <v>1.27</v>
      </c>
      <c r="K25" s="349" t="str">
        <f>IF(OR(ISNUMBER(A25),ISNUMBER(B25)),"PRED MARÇO/2022","")</f>
        <v>PRED MARÇO/2022</v>
      </c>
      <c r="L25" s="611" t="str">
        <f t="shared" si="0"/>
        <v>D24</v>
      </c>
      <c r="M25" s="611">
        <f t="shared" si="1"/>
        <v>0</v>
      </c>
      <c r="N25" s="611">
        <f t="shared" si="2"/>
        <v>3</v>
      </c>
      <c r="O25" s="611">
        <f t="shared" si="10"/>
        <v>0.33</v>
      </c>
      <c r="P25" s="611">
        <f t="shared" si="11"/>
        <v>0.94</v>
      </c>
      <c r="Q25" s="611">
        <f t="shared" si="5"/>
        <v>1.96</v>
      </c>
      <c r="R25" s="611">
        <f t="shared" si="6"/>
        <v>4.26</v>
      </c>
    </row>
    <row r="26" spans="1:18" s="21" customFormat="1">
      <c r="A26" s="251">
        <v>88316</v>
      </c>
      <c r="B26" s="252"/>
      <c r="C26" s="253" t="str">
        <f t="shared" si="7"/>
        <v>Serviço</v>
      </c>
      <c r="D26" s="254" t="str">
        <f>IF($B26="",IFERROR(VLOOKUP($A26,SERVIÇOS!$A:$F,2,0),IFERROR(VLOOKUP($A26,$C:$J,2,0),"")),IFERROR(VLOOKUP($B26,INSUMOS!$A:$D,2,0),IFERROR(VLOOKUP($B26,COTAÇÕES!$A:$J,2,0),"")))</f>
        <v>SERVENTE COM ENCARGOS COMPLEMENTARES</v>
      </c>
      <c r="E26" s="311" t="str">
        <f>IF($B26="",IFERROR(VLOOKUP($A26,SERVIÇOS!$A:$F,3,0),IFERROR(VLOOKUP($A26,$C:$J,3,0),"")),IFERROR(VLOOKUP($B26,INSUMOS!$A:$D,3,0),IFERROR(VLOOKUP($B26,COTAÇÕES!$A:$J,5,0),"")))</f>
        <v>H</v>
      </c>
      <c r="F26" s="255">
        <v>0.25</v>
      </c>
      <c r="G26" s="256">
        <f>IF($B26="",IFERROR(VLOOKUP($A26,SERVIÇOS!$A:$F,6,0),IFERROR(VLOOKUP($A26,$C:$J,8,0),"")),IFERROR(VLOOKUP($B26,INSUMOS!$A:$D,4,0),IFERROR(VLOOKUP($B26,COTAÇÕES!$A:$J,9,0),"")))</f>
        <v>19.78</v>
      </c>
      <c r="H26" s="257">
        <f>ROUND(IF(M26=1,Q26,(IF($B26="",IFERROR(VLOOKUP($A26,SERVIÇOS!$A:$F,4,0),IFERROR(VLOOKUP($A26,$C:$J,6,0),)),IFERROR(VLOOKUP($B26,INSUMOS!$A:$D,4,0),IFERROR(VLOOKUP($B26,COTAÇÕES!$A:$J,9,0),)))*$F26)),2)</f>
        <v>1.63</v>
      </c>
      <c r="I26" s="257">
        <f>ROUND(IF(M26=1,R26,(IF($B26="",IFERROR(VLOOKUP($A26,SERVIÇOS!$A:$F,5,0),IFERROR(VLOOKUP($A26,$C:$J,7,0),)),0)*$F26)),2)</f>
        <v>3.32</v>
      </c>
      <c r="J26" s="258">
        <f t="shared" si="8"/>
        <v>4.9499999999999993</v>
      </c>
      <c r="K26" s="349" t="str">
        <f>IF(OR(ISNUMBER(A26),ISNUMBER(B26)),"PRED MARÇO/2022","")</f>
        <v>PRED MARÇO/2022</v>
      </c>
      <c r="L26" s="611" t="str">
        <f t="shared" si="0"/>
        <v>D24</v>
      </c>
      <c r="M26" s="611">
        <f t="shared" si="1"/>
        <v>0</v>
      </c>
      <c r="N26" s="611">
        <f t="shared" si="2"/>
        <v>3</v>
      </c>
      <c r="O26" s="611">
        <f t="shared" si="10"/>
        <v>1.63</v>
      </c>
      <c r="P26" s="611">
        <f t="shared" si="11"/>
        <v>3.32</v>
      </c>
      <c r="Q26" s="611">
        <f t="shared" si="5"/>
        <v>1.96</v>
      </c>
      <c r="R26" s="611">
        <f t="shared" si="6"/>
        <v>4.26</v>
      </c>
    </row>
    <row r="27" spans="1:18" s="21" customFormat="1" ht="45">
      <c r="A27" s="251"/>
      <c r="B27" s="252"/>
      <c r="C27" s="253" t="str">
        <f t="shared" si="7"/>
        <v>COMP 4</v>
      </c>
      <c r="D27" s="254" t="s">
        <v>13873</v>
      </c>
      <c r="E27" s="311" t="s">
        <v>3450</v>
      </c>
      <c r="F27" s="255"/>
      <c r="G27" s="256" t="str">
        <f>IF($B27="",IFERROR(VLOOKUP($A27,SERVIÇOS!$A:$F,6,0),IFERROR(VLOOKUP($A27,$C:$J,8,0),"")),IFERROR(VLOOKUP($B27,INSUMOS!$A:$D,4,0),IFERROR(VLOOKUP($B27,COTAÇÕES!$A:$J,9,0),"")))</f>
        <v/>
      </c>
      <c r="H27" s="257">
        <f>ROUND(IF(M27=1,Q27,(IF($B27="",IFERROR(VLOOKUP($A27,SERVIÇOS!$A:$F,4,0),IFERROR(VLOOKUP($A27,$C:$J,6,0),)),IFERROR(VLOOKUP($B27,INSUMOS!$A:$D,4,0),IFERROR(VLOOKUP($B27,COTAÇÕES!$A:$J,9,0),)))*$F27)),2)</f>
        <v>62.17</v>
      </c>
      <c r="I27" s="257">
        <f>ROUND(IF(M27=1,R27,(IF($B27="",IFERROR(VLOOKUP($A27,SERVIÇOS!$A:$F,5,0),IFERROR(VLOOKUP($A27,$C:$J,7,0),)),0)*$F27)),2)</f>
        <v>4.4400000000000004</v>
      </c>
      <c r="J27" s="258">
        <f t="shared" si="8"/>
        <v>66.61</v>
      </c>
      <c r="K27" s="349" t="s">
        <v>13817</v>
      </c>
      <c r="L27" s="611" t="str">
        <f t="shared" si="0"/>
        <v>D27</v>
      </c>
      <c r="M27" s="611">
        <f t="shared" si="1"/>
        <v>1</v>
      </c>
      <c r="N27" s="611">
        <f t="shared" si="2"/>
        <v>4</v>
      </c>
      <c r="O27" s="611">
        <f t="shared" si="10"/>
        <v>0</v>
      </c>
      <c r="P27" s="611">
        <f t="shared" si="11"/>
        <v>0</v>
      </c>
      <c r="Q27" s="611">
        <f t="shared" si="5"/>
        <v>62.17</v>
      </c>
      <c r="R27" s="611">
        <f t="shared" si="6"/>
        <v>4.4400000000000004</v>
      </c>
    </row>
    <row r="28" spans="1:18" s="21" customFormat="1">
      <c r="A28" s="251">
        <v>88269</v>
      </c>
      <c r="B28" s="252"/>
      <c r="C28" s="253" t="str">
        <f t="shared" ref="C28" si="16">IF(AND(M28=1,N28=N29),CONCATENATE("COMP ",N28),IF(AND(A28="",B28=""),"",IF(A28="","Insumo",IF(B28="","Serviço",""))))</f>
        <v>Serviço</v>
      </c>
      <c r="D28" s="254" t="str">
        <f>IF($B28="",IFERROR(VLOOKUP($A28,SERVIÇOS!$A:$F,2,0),IFERROR(VLOOKUP($A28,$C:$J,2,0),"")),IFERROR(VLOOKUP($B28,INSUMOS!$A:$D,2,0),IFERROR(VLOOKUP($B28,COTAÇÕES!$A:$J,2,0),"")))</f>
        <v>GESSEIRO COM ENCARGOS COMPLEMENTARES</v>
      </c>
      <c r="E28" s="311" t="str">
        <f>IF($B28="",IFERROR(VLOOKUP($A28,SERVIÇOS!$A:$F,3,0),IFERROR(VLOOKUP($A28,$C:$J,3,0),"")),IFERROR(VLOOKUP($B28,INSUMOS!$A:$D,3,0),IFERROR(VLOOKUP($B28,COTAÇÕES!$A:$J,5,0),"")))</f>
        <v>H</v>
      </c>
      <c r="F28" s="255">
        <v>0.25</v>
      </c>
      <c r="G28" s="256">
        <f>IF($B28="",IFERROR(VLOOKUP($A28,SERVIÇOS!$A:$F,6,0),IFERROR(VLOOKUP($A28,$C:$J,8,0),"")),IFERROR(VLOOKUP($B28,INSUMOS!$A:$D,4,0),IFERROR(VLOOKUP($B28,COTAÇÕES!$A:$J,9,0),"")))</f>
        <v>24.39</v>
      </c>
      <c r="H28" s="257">
        <f>ROUND(IF(M28=1,Q28,(IF($B28="",IFERROR(VLOOKUP($A28,SERVIÇOS!$A:$F,4,0),IFERROR(VLOOKUP($A28,$C:$J,6,0),)),IFERROR(VLOOKUP($B28,INSUMOS!$A:$D,4,0),IFERROR(VLOOKUP($B28,COTAÇÕES!$A:$J,9,0),)))*$F28)),2)</f>
        <v>1.66</v>
      </c>
      <c r="I28" s="257">
        <f>ROUND(IF(M28=1,R28,(IF($B28="",IFERROR(VLOOKUP($A28,SERVIÇOS!$A:$F,5,0),IFERROR(VLOOKUP($A28,$C:$J,7,0),)),0)*$F28)),2)</f>
        <v>4.4400000000000004</v>
      </c>
      <c r="J28" s="258">
        <f t="shared" ref="J28" si="17">H28+I28</f>
        <v>6.1000000000000005</v>
      </c>
      <c r="K28" s="349" t="str">
        <f>IF(OR(ISNUMBER(A28),ISNUMBER(B28)),"PRED MARÇO/2022","")</f>
        <v>PRED MARÇO/2022</v>
      </c>
      <c r="L28" s="611" t="str">
        <f t="shared" si="0"/>
        <v>D27</v>
      </c>
      <c r="M28" s="611">
        <f t="shared" si="1"/>
        <v>0</v>
      </c>
      <c r="N28" s="611">
        <f t="shared" si="2"/>
        <v>4</v>
      </c>
      <c r="O28" s="611">
        <f t="shared" si="10"/>
        <v>1.66</v>
      </c>
      <c r="P28" s="611">
        <f t="shared" si="11"/>
        <v>4.4400000000000004</v>
      </c>
      <c r="Q28" s="611">
        <f t="shared" si="5"/>
        <v>62.17</v>
      </c>
      <c r="R28" s="611">
        <f t="shared" si="6"/>
        <v>4.4400000000000004</v>
      </c>
    </row>
    <row r="29" spans="1:18" s="21" customFormat="1" ht="30">
      <c r="A29" s="251"/>
      <c r="B29" s="252">
        <v>39573</v>
      </c>
      <c r="C29" s="253" t="str">
        <f t="shared" si="7"/>
        <v>Insumo</v>
      </c>
      <c r="D29" s="254" t="str">
        <f>IF($B29="",IFERROR(VLOOKUP($A29,SERVIÇOS!$A:$F,2,0),IFERROR(VLOOKUP($A29,$C:$J,2,0),"")),IFERROR(VLOOKUP($B29,INSUMOS!$A:$D,2,0),IFERROR(VLOOKUP($B29,COTAÇÕES!$A:$J,2,0),"")))</f>
        <v>PENDURAL OU REGULADOR, COM MOLA, EM ACO GALVANIZADO, PARA PERFIL TIPO T CLICADO DE FORROS REMOVIVEL</v>
      </c>
      <c r="E29" s="311" t="str">
        <f>IF($B29="",IFERROR(VLOOKUP($A29,SERVIÇOS!$A:$F,3,0),IFERROR(VLOOKUP($A29,$C:$J,3,0),"")),IFERROR(VLOOKUP($B29,INSUMOS!$A:$D,3,0),IFERROR(VLOOKUP($B29,COTAÇÕES!$A:$J,5,0),"")))</f>
        <v xml:space="preserve">UN    </v>
      </c>
      <c r="F29" s="255">
        <v>2</v>
      </c>
      <c r="G29" s="256">
        <f>IF($B29="",IFERROR(VLOOKUP($A29,SERVIÇOS!$A:$F,6,0),IFERROR(VLOOKUP($A29,$C:$J,8,0),"")),IFERROR(VLOOKUP($B29,INSUMOS!$A:$D,4,0),IFERROR(VLOOKUP($B29,COTAÇÕES!$A:$J,9,0),"")))</f>
        <v>2.37</v>
      </c>
      <c r="H29" s="257">
        <f>ROUND(IF(M29=1,Q29,(IF($B29="",IFERROR(VLOOKUP($A29,SERVIÇOS!$A:$F,4,0),IFERROR(VLOOKUP($A29,$C:$J,6,0),)),IFERROR(VLOOKUP($B29,INSUMOS!$A:$D,4,0),IFERROR(VLOOKUP($B29,COTAÇÕES!$A:$J,9,0),)))*$F29)),2)</f>
        <v>4.74</v>
      </c>
      <c r="I29" s="257">
        <f>ROUND(IF(M29=1,R29,(IF($B29="",IFERROR(VLOOKUP($A29,SERVIÇOS!$A:$F,5,0),IFERROR(VLOOKUP($A29,$C:$J,7,0),)),0)*$F29)),2)</f>
        <v>0</v>
      </c>
      <c r="J29" s="258">
        <f t="shared" si="8"/>
        <v>4.74</v>
      </c>
      <c r="K29" s="349" t="str">
        <f>IF(OR(ISNUMBER(A29),ISNUMBER(B29)),"PRED MARÇO/2022","")</f>
        <v>PRED MARÇO/2022</v>
      </c>
      <c r="L29" s="611" t="str">
        <f t="shared" si="0"/>
        <v>D27</v>
      </c>
      <c r="M29" s="611">
        <f t="shared" si="1"/>
        <v>0</v>
      </c>
      <c r="N29" s="611">
        <f t="shared" si="2"/>
        <v>4</v>
      </c>
      <c r="O29" s="611">
        <f t="shared" si="10"/>
        <v>4.74</v>
      </c>
      <c r="P29" s="611">
        <f t="shared" si="11"/>
        <v>0</v>
      </c>
      <c r="Q29" s="611">
        <f t="shared" si="5"/>
        <v>62.17</v>
      </c>
      <c r="R29" s="611">
        <f t="shared" si="6"/>
        <v>4.4400000000000004</v>
      </c>
    </row>
    <row r="30" spans="1:18" s="21" customFormat="1" ht="30">
      <c r="A30" s="251"/>
      <c r="B30" s="252">
        <v>39574</v>
      </c>
      <c r="C30" s="253" t="str">
        <f t="shared" si="7"/>
        <v>Insumo</v>
      </c>
      <c r="D30" s="254" t="str">
        <f>IF($B30="",IFERROR(VLOOKUP($A30,SERVIÇOS!$A:$F,2,0),IFERROR(VLOOKUP($A30,$C:$J,2,0),"")),IFERROR(VLOOKUP($B30,INSUMOS!$A:$D,2,0),IFERROR(VLOOKUP($B30,COTAÇÕES!$A:$J,2,0),"")))</f>
        <v>TIRANTE COM ELO, EM ARAME GALVANIZADO RIGIDO, NUMERO 10, COMPRIMENTO 2000 MM, PARA PENDURAL DE FORRO REMOVIVEL</v>
      </c>
      <c r="E30" s="311" t="str">
        <f>IF($B30="",IFERROR(VLOOKUP($A30,SERVIÇOS!$A:$F,3,0),IFERROR(VLOOKUP($A30,$C:$J,3,0),"")),IFERROR(VLOOKUP($B30,INSUMOS!$A:$D,3,0),IFERROR(VLOOKUP($B30,COTAÇÕES!$A:$J,5,0),"")))</f>
        <v xml:space="preserve">UN    </v>
      </c>
      <c r="F30" s="255">
        <v>0.6</v>
      </c>
      <c r="G30" s="256">
        <f>IF($B30="",IFERROR(VLOOKUP($A30,SERVIÇOS!$A:$F,6,0),IFERROR(VLOOKUP($A30,$C:$J,8,0),"")),IFERROR(VLOOKUP($B30,INSUMOS!$A:$D,4,0),IFERROR(VLOOKUP($B30,COTAÇÕES!$A:$J,9,0),"")))</f>
        <v>5.41</v>
      </c>
      <c r="H30" s="257">
        <f>ROUND(IF(M30=1,Q30,(IF($B30="",IFERROR(VLOOKUP($A30,SERVIÇOS!$A:$F,4,0),IFERROR(VLOOKUP($A30,$C:$J,6,0),)),IFERROR(VLOOKUP($B30,INSUMOS!$A:$D,4,0),IFERROR(VLOOKUP($B30,COTAÇÕES!$A:$J,9,0),)))*$F30)),2)</f>
        <v>3.25</v>
      </c>
      <c r="I30" s="257">
        <f>ROUND(IF(M30=1,R30,(IF($B30="",IFERROR(VLOOKUP($A30,SERVIÇOS!$A:$F,5,0),IFERROR(VLOOKUP($A30,$C:$J,7,0),)),0)*$F30)),2)</f>
        <v>0</v>
      </c>
      <c r="J30" s="258">
        <f t="shared" si="8"/>
        <v>3.25</v>
      </c>
      <c r="K30" s="349" t="str">
        <f>IF(OR(ISNUMBER(A30),ISNUMBER(B30)),"PRED MARÇO/2022","")</f>
        <v>PRED MARÇO/2022</v>
      </c>
      <c r="L30" s="611" t="str">
        <f t="shared" si="0"/>
        <v>D27</v>
      </c>
      <c r="M30" s="611">
        <f t="shared" si="1"/>
        <v>0</v>
      </c>
      <c r="N30" s="611">
        <f t="shared" si="2"/>
        <v>4</v>
      </c>
      <c r="O30" s="611">
        <f t="shared" si="10"/>
        <v>3.25</v>
      </c>
      <c r="P30" s="611">
        <f t="shared" si="11"/>
        <v>0</v>
      </c>
      <c r="Q30" s="611">
        <f t="shared" si="5"/>
        <v>62.17</v>
      </c>
      <c r="R30" s="611">
        <f t="shared" si="6"/>
        <v>4.4400000000000004</v>
      </c>
    </row>
    <row r="31" spans="1:18" s="21" customFormat="1" ht="30">
      <c r="A31" s="251"/>
      <c r="B31" s="252">
        <v>39570</v>
      </c>
      <c r="C31" s="253" t="str">
        <f t="shared" ref="C31:C34" si="18">IF(AND(M31=1,N31=N32),CONCATENATE("COMP ",N31),IF(AND(A31="",B31=""),"",IF(A31="","Insumo",IF(B31="","Serviço",""))))</f>
        <v>Insumo</v>
      </c>
      <c r="D31" s="254" t="str">
        <f>IF($B31="",IFERROR(VLOOKUP($A31,SERVIÇOS!$A:$F,2,0),IFERROR(VLOOKUP($A31,$C:$J,2,0),"")),IFERROR(VLOOKUP($B31,INSUMOS!$A:$D,2,0),IFERROR(VLOOKUP($B31,COTAÇÕES!$A:$J,2,0),"")))</f>
        <v>PERFIL TRAVESSA (SECUNDARIO), T CLICADO, EM ACO GALVANIZADO , BRANCO, PARA FORRO REMOVIVEL, 24 X 1250 MM (L X C)</v>
      </c>
      <c r="E31" s="311" t="str">
        <f>IF($B31="",IFERROR(VLOOKUP($A31,SERVIÇOS!$A:$F,3,0),IFERROR(VLOOKUP($A31,$C:$J,3,0),"")),IFERROR(VLOOKUP($B31,INSUMOS!$A:$D,3,0),IFERROR(VLOOKUP($B31,COTAÇÕES!$A:$J,5,0),"")))</f>
        <v xml:space="preserve">M     </v>
      </c>
      <c r="F31" s="255">
        <v>2.4</v>
      </c>
      <c r="G31" s="256">
        <f>IF($B31="",IFERROR(VLOOKUP($A31,SERVIÇOS!$A:$F,6,0),IFERROR(VLOOKUP($A31,$C:$J,8,0),"")),IFERROR(VLOOKUP($B31,INSUMOS!$A:$D,4,0),IFERROR(VLOOKUP($B31,COTAÇÕES!$A:$J,9,0),"")))</f>
        <v>5.7</v>
      </c>
      <c r="H31" s="257">
        <f>ROUND(IF(M31=1,Q31,(IF($B31="",IFERROR(VLOOKUP($A31,SERVIÇOS!$A:$F,4,0),IFERROR(VLOOKUP($A31,$C:$J,6,0),)),IFERROR(VLOOKUP($B31,INSUMOS!$A:$D,4,0),IFERROR(VLOOKUP($B31,COTAÇÕES!$A:$J,9,0),)))*$F31)),2)</f>
        <v>13.68</v>
      </c>
      <c r="I31" s="257">
        <f>ROUND(IF(M31=1,R31,(IF($B31="",IFERROR(VLOOKUP($A31,SERVIÇOS!$A:$F,5,0),IFERROR(VLOOKUP($A31,$C:$J,7,0),)),0)*$F31)),2)</f>
        <v>0</v>
      </c>
      <c r="J31" s="258">
        <f t="shared" ref="J31:J34" si="19">H31+I31</f>
        <v>13.68</v>
      </c>
      <c r="K31" s="349" t="str">
        <f>IF(OR(ISNUMBER(A31),ISNUMBER(B31)),"PRED MARÇO/2022","")</f>
        <v>PRED MARÇO/2022</v>
      </c>
      <c r="L31" s="611" t="str">
        <f t="shared" si="0"/>
        <v>D27</v>
      </c>
      <c r="M31" s="611">
        <f t="shared" si="1"/>
        <v>0</v>
      </c>
      <c r="N31" s="611">
        <f t="shared" si="2"/>
        <v>4</v>
      </c>
      <c r="O31" s="611">
        <f t="shared" si="10"/>
        <v>13.68</v>
      </c>
      <c r="P31" s="611">
        <f t="shared" si="11"/>
        <v>0</v>
      </c>
      <c r="Q31" s="611">
        <f t="shared" si="5"/>
        <v>62.17</v>
      </c>
      <c r="R31" s="611">
        <f t="shared" si="6"/>
        <v>4.4400000000000004</v>
      </c>
    </row>
    <row r="32" spans="1:18" s="21" customFormat="1" ht="45">
      <c r="A32" s="251"/>
      <c r="B32" s="252">
        <v>39567</v>
      </c>
      <c r="C32" s="253" t="str">
        <f t="shared" si="18"/>
        <v>Insumo</v>
      </c>
      <c r="D32" s="254" t="str">
        <f>IF($B32="",IFERROR(VLOOKUP($A32,SERVIÇOS!$A:$F,2,0),IFERROR(VLOOKUP($A32,$C:$J,2,0),"")),IFERROR(VLOOKUP($B32,INSUMOS!$A:$D,2,0),IFERROR(VLOOKUP($B32,COTAÇÕES!$A:$J,2,0),"")))</f>
        <v>PLACA / CHAPA DE GESSO ACARTONADO, ACABAMENTO VINILICO LISO EM UMA DAS FACES, COR BRANCA, BORDA QUADRADA, E = 9,5 MM, *625 X 1250* MM (L X C), PARA FORRO REMOVIVEL</v>
      </c>
      <c r="E32" s="311" t="str">
        <f>IF($B32="",IFERROR(VLOOKUP($A32,SERVIÇOS!$A:$F,3,0),IFERROR(VLOOKUP($A32,$C:$J,3,0),"")),IFERROR(VLOOKUP($B32,INSUMOS!$A:$D,3,0),IFERROR(VLOOKUP($B32,COTAÇÕES!$A:$J,5,0),"")))</f>
        <v xml:space="preserve">M2    </v>
      </c>
      <c r="F32" s="255">
        <v>1</v>
      </c>
      <c r="G32" s="256">
        <f>IF($B32="",IFERROR(VLOOKUP($A32,SERVIÇOS!$A:$F,6,0),IFERROR(VLOOKUP($A32,$C:$J,8,0),"")),IFERROR(VLOOKUP($B32,INSUMOS!$A:$D,4,0),IFERROR(VLOOKUP($B32,COTAÇÕES!$A:$J,9,0),"")))</f>
        <v>38.840000000000003</v>
      </c>
      <c r="H32" s="257">
        <f>ROUND(IF(M32=1,Q32,(IF($B32="",IFERROR(VLOOKUP($A32,SERVIÇOS!$A:$F,4,0),IFERROR(VLOOKUP($A32,$C:$J,6,0),)),IFERROR(VLOOKUP($B32,INSUMOS!$A:$D,4,0),IFERROR(VLOOKUP($B32,COTAÇÕES!$A:$J,9,0),)))*$F32)),2)</f>
        <v>38.840000000000003</v>
      </c>
      <c r="I32" s="257">
        <f>ROUND(IF(M32=1,R32,(IF($B32="",IFERROR(VLOOKUP($A32,SERVIÇOS!$A:$F,5,0),IFERROR(VLOOKUP($A32,$C:$J,7,0),)),0)*$F32)),2)</f>
        <v>0</v>
      </c>
      <c r="J32" s="258">
        <f t="shared" si="19"/>
        <v>38.840000000000003</v>
      </c>
      <c r="K32" s="349" t="str">
        <f>IF(OR(ISNUMBER(A32),ISNUMBER(B32)),"PRED MARÇO/2022","")</f>
        <v>PRED MARÇO/2022</v>
      </c>
      <c r="L32" s="611" t="str">
        <f t="shared" si="0"/>
        <v>D27</v>
      </c>
      <c r="M32" s="611">
        <f t="shared" si="1"/>
        <v>0</v>
      </c>
      <c r="N32" s="611">
        <f t="shared" si="2"/>
        <v>4</v>
      </c>
      <c r="O32" s="611">
        <f t="shared" si="10"/>
        <v>38.840000000000003</v>
      </c>
      <c r="P32" s="611">
        <f t="shared" si="11"/>
        <v>0</v>
      </c>
      <c r="Q32" s="611">
        <f t="shared" si="5"/>
        <v>62.17</v>
      </c>
      <c r="R32" s="611">
        <f t="shared" si="6"/>
        <v>4.4400000000000004</v>
      </c>
    </row>
    <row r="33" spans="1:18" s="21" customFormat="1" ht="30">
      <c r="A33" s="251"/>
      <c r="B33" s="252"/>
      <c r="C33" s="253" t="str">
        <f t="shared" si="18"/>
        <v>COMP 5</v>
      </c>
      <c r="D33" s="254" t="s">
        <v>13874</v>
      </c>
      <c r="E33" s="311" t="s">
        <v>3450</v>
      </c>
      <c r="F33" s="255"/>
      <c r="G33" s="256" t="str">
        <f>IF($B33="",IFERROR(VLOOKUP($A33,SERVIÇOS!$A:$F,6,0),IFERROR(VLOOKUP($A33,$C:$J,8,0),"")),IFERROR(VLOOKUP($B33,INSUMOS!$A:$D,4,0),IFERROR(VLOOKUP($B33,COTAÇÕES!$A:$J,9,0),"")))</f>
        <v/>
      </c>
      <c r="H33" s="257">
        <f>ROUND(IF(M33=1,Q33,(IF($B33="",IFERROR(VLOOKUP($A33,SERVIÇOS!$A:$F,4,0),IFERROR(VLOOKUP($A33,$C:$J,6,0),)),IFERROR(VLOOKUP($B33,INSUMOS!$A:$D,4,0),IFERROR(VLOOKUP($B33,COTAÇÕES!$A:$J,9,0),)))*$F33)),2)</f>
        <v>9.2100000000000009</v>
      </c>
      <c r="I33" s="257">
        <f>ROUND(IF(M33=1,R33,(IF($B33="",IFERROR(VLOOKUP($A33,SERVIÇOS!$A:$F,5,0),IFERROR(VLOOKUP($A33,$C:$J,7,0),)),0)*$F33)),2)</f>
        <v>22.42</v>
      </c>
      <c r="J33" s="258">
        <f t="shared" si="19"/>
        <v>31.630000000000003</v>
      </c>
      <c r="K33" s="349" t="s">
        <v>13883</v>
      </c>
      <c r="L33" s="611" t="str">
        <f t="shared" si="0"/>
        <v>D33</v>
      </c>
      <c r="M33" s="611">
        <f t="shared" si="1"/>
        <v>1</v>
      </c>
      <c r="N33" s="611">
        <f t="shared" si="2"/>
        <v>5</v>
      </c>
      <c r="O33" s="611">
        <f t="shared" si="10"/>
        <v>0</v>
      </c>
      <c r="P33" s="611">
        <f t="shared" si="11"/>
        <v>0</v>
      </c>
      <c r="Q33" s="611">
        <f t="shared" si="5"/>
        <v>9.2100000000000009</v>
      </c>
      <c r="R33" s="611">
        <f t="shared" si="6"/>
        <v>22.42</v>
      </c>
    </row>
    <row r="34" spans="1:18" s="21" customFormat="1">
      <c r="A34" s="251">
        <v>88309</v>
      </c>
      <c r="B34" s="252"/>
      <c r="C34" s="253" t="str">
        <f t="shared" si="18"/>
        <v>Serviço</v>
      </c>
      <c r="D34" s="254" t="str">
        <f>IF($B34="",IFERROR(VLOOKUP($A34,SERVIÇOS!$A:$F,2,0),IFERROR(VLOOKUP($A34,$C:$J,2,0),"")),IFERROR(VLOOKUP($B34,INSUMOS!$A:$D,2,0),IFERROR(VLOOKUP($B34,COTAÇÕES!$A:$J,2,0),"")))</f>
        <v>PEDREIRO COM ENCARGOS COMPLEMENTARES</v>
      </c>
      <c r="E34" s="311" t="str">
        <f>IF($B34="",IFERROR(VLOOKUP($A34,SERVIÇOS!$A:$F,3,0),IFERROR(VLOOKUP($A34,$C:$J,3,0),"")),IFERROR(VLOOKUP($B34,INSUMOS!$A:$D,3,0),IFERROR(VLOOKUP($B34,COTAÇÕES!$A:$J,5,0),"")))</f>
        <v>H</v>
      </c>
      <c r="F34" s="255">
        <v>0.7</v>
      </c>
      <c r="G34" s="256">
        <f>IF($B34="",IFERROR(VLOOKUP($A34,SERVIÇOS!$A:$F,6,0),IFERROR(VLOOKUP($A34,$C:$J,8,0),"")),IFERROR(VLOOKUP($B34,INSUMOS!$A:$D,4,0),IFERROR(VLOOKUP($B34,COTAÇÕES!$A:$J,9,0),"")))</f>
        <v>25.41</v>
      </c>
      <c r="H34" s="257">
        <f>ROUND(IF(M34=1,Q34,(IF($B34="",IFERROR(VLOOKUP($A34,SERVIÇOS!$A:$F,4,0),IFERROR(VLOOKUP($A34,$C:$J,6,0),)),IFERROR(VLOOKUP($B34,INSUMOS!$A:$D,4,0),IFERROR(VLOOKUP($B34,COTAÇÕES!$A:$J,9,0),)))*$F34)),2)</f>
        <v>4.6500000000000004</v>
      </c>
      <c r="I34" s="257">
        <f>ROUND(IF(M34=1,R34,(IF($B34="",IFERROR(VLOOKUP($A34,SERVIÇOS!$A:$F,5,0),IFERROR(VLOOKUP($A34,$C:$J,7,0),)),0)*$F34)),2)</f>
        <v>13.14</v>
      </c>
      <c r="J34" s="258">
        <f t="shared" si="19"/>
        <v>17.79</v>
      </c>
      <c r="K34" s="349" t="str">
        <f>IF(OR(ISNUMBER(A34),ISNUMBER(B34)),"PRED MARÇO/2022","")</f>
        <v>PRED MARÇO/2022</v>
      </c>
      <c r="L34" s="611" t="str">
        <f t="shared" si="0"/>
        <v>D33</v>
      </c>
      <c r="M34" s="611">
        <f t="shared" si="1"/>
        <v>0</v>
      </c>
      <c r="N34" s="611">
        <f t="shared" si="2"/>
        <v>5</v>
      </c>
      <c r="O34" s="611">
        <f t="shared" si="10"/>
        <v>4.6500000000000004</v>
      </c>
      <c r="P34" s="611">
        <f t="shared" si="11"/>
        <v>13.14</v>
      </c>
      <c r="Q34" s="611">
        <f t="shared" si="5"/>
        <v>9.2100000000000009</v>
      </c>
      <c r="R34" s="611">
        <f t="shared" si="6"/>
        <v>22.42</v>
      </c>
    </row>
    <row r="35" spans="1:18" s="21" customFormat="1">
      <c r="A35" s="251">
        <v>88316</v>
      </c>
      <c r="B35" s="252"/>
      <c r="C35" s="253" t="str">
        <f t="shared" si="7"/>
        <v>Serviço</v>
      </c>
      <c r="D35" s="254" t="str">
        <f>IF($B35="",IFERROR(VLOOKUP($A35,SERVIÇOS!$A:$F,2,0),IFERROR(VLOOKUP($A35,$C:$J,2,0),"")),IFERROR(VLOOKUP($B35,INSUMOS!$A:$D,2,0),IFERROR(VLOOKUP($B35,COTAÇÕES!$A:$J,2,0),"")))</f>
        <v>SERVENTE COM ENCARGOS COMPLEMENTARES</v>
      </c>
      <c r="E35" s="311" t="str">
        <f>IF($B35="",IFERROR(VLOOKUP($A35,SERVIÇOS!$A:$F,3,0),IFERROR(VLOOKUP($A35,$C:$J,3,0),"")),IFERROR(VLOOKUP($B35,INSUMOS!$A:$D,3,0),IFERROR(VLOOKUP($B35,COTAÇÕES!$A:$J,5,0),"")))</f>
        <v>H</v>
      </c>
      <c r="F35" s="255">
        <v>0.7</v>
      </c>
      <c r="G35" s="256">
        <f>IF($B35="",IFERROR(VLOOKUP($A35,SERVIÇOS!$A:$F,6,0),IFERROR(VLOOKUP($A35,$C:$J,8,0),"")),IFERROR(VLOOKUP($B35,INSUMOS!$A:$D,4,0),IFERROR(VLOOKUP($B35,COTAÇÕES!$A:$J,9,0),"")))</f>
        <v>19.78</v>
      </c>
      <c r="H35" s="257">
        <f>ROUND(IF(M35=1,Q35,(IF($B35="",IFERROR(VLOOKUP($A35,SERVIÇOS!$A:$F,4,0),IFERROR(VLOOKUP($A35,$C:$J,6,0),)),IFERROR(VLOOKUP($B35,INSUMOS!$A:$D,4,0),IFERROR(VLOOKUP($B35,COTAÇÕES!$A:$J,9,0),)))*$F35)),2)</f>
        <v>4.5599999999999996</v>
      </c>
      <c r="I35" s="257">
        <f>ROUND(IF(M35=1,R35,(IF($B35="",IFERROR(VLOOKUP($A35,SERVIÇOS!$A:$F,5,0),IFERROR(VLOOKUP($A35,$C:$J,7,0),)),0)*$F35)),2)</f>
        <v>9.2799999999999994</v>
      </c>
      <c r="J35" s="258">
        <f t="shared" si="8"/>
        <v>13.84</v>
      </c>
      <c r="K35" s="349" t="str">
        <f>IF(OR(ISNUMBER(A35),ISNUMBER(B35)),"PRED MARÇO/2022","")</f>
        <v>PRED MARÇO/2022</v>
      </c>
      <c r="L35" s="611" t="str">
        <f t="shared" si="0"/>
        <v>D33</v>
      </c>
      <c r="M35" s="611">
        <f t="shared" si="1"/>
        <v>0</v>
      </c>
      <c r="N35" s="611">
        <f t="shared" si="2"/>
        <v>5</v>
      </c>
      <c r="O35" s="611">
        <f t="shared" si="10"/>
        <v>4.5599999999999996</v>
      </c>
      <c r="P35" s="611">
        <f t="shared" si="11"/>
        <v>9.2799999999999994</v>
      </c>
      <c r="Q35" s="611">
        <f t="shared" si="5"/>
        <v>9.2100000000000009</v>
      </c>
      <c r="R35" s="611">
        <f t="shared" si="6"/>
        <v>22.42</v>
      </c>
    </row>
    <row r="36" spans="1:18" s="21" customFormat="1" ht="60">
      <c r="A36" s="251"/>
      <c r="B36" s="252"/>
      <c r="C36" s="253" t="str">
        <f t="shared" ref="C36:C37" si="20">IF(AND(M36=1,N36=N37),CONCATENATE("COMP ",N36),IF(AND(A36="",B36=""),"",IF(A36="","Insumo",IF(B36="","Serviço",""))))</f>
        <v>COMP 6</v>
      </c>
      <c r="D36" s="254" t="s">
        <v>14073</v>
      </c>
      <c r="E36" s="311" t="s">
        <v>3450</v>
      </c>
      <c r="F36" s="255"/>
      <c r="G36" s="256" t="str">
        <f>IF($B36="",IFERROR(VLOOKUP($A36,SERVIÇOS!$A:$F,6,0),IFERROR(VLOOKUP($A36,$C:$J,8,0),"")),IFERROR(VLOOKUP($B36,INSUMOS!$A:$D,4,0),IFERROR(VLOOKUP($B36,COTAÇÕES!$A:$J,9,0),"")))</f>
        <v/>
      </c>
      <c r="H36" s="257">
        <f>ROUND(IF(M36=1,Q36,(IF($B36="",IFERROR(VLOOKUP($A36,SERVIÇOS!$A:$F,4,0),IFERROR(VLOOKUP($A36,$C:$J,6,0),)),IFERROR(VLOOKUP($B36,INSUMOS!$A:$D,4,0),IFERROR(VLOOKUP($B36,COTAÇÕES!$A:$J,9,0),)))*$F36)),2)</f>
        <v>92.09</v>
      </c>
      <c r="I36" s="257">
        <f>ROUND(IF(M36=1,R36,(IF($B36="",IFERROR(VLOOKUP($A36,SERVIÇOS!$A:$F,5,0),IFERROR(VLOOKUP($A36,$C:$J,7,0),)),0)*$F36)),2)</f>
        <v>11.7</v>
      </c>
      <c r="J36" s="258">
        <f t="shared" ref="J36:J37" si="21">H36+I36</f>
        <v>103.79</v>
      </c>
      <c r="K36" s="349" t="s">
        <v>13884</v>
      </c>
      <c r="L36" s="611" t="str">
        <f t="shared" si="0"/>
        <v>D36</v>
      </c>
      <c r="M36" s="611">
        <f t="shared" si="1"/>
        <v>1</v>
      </c>
      <c r="N36" s="611">
        <f t="shared" si="2"/>
        <v>6</v>
      </c>
      <c r="O36" s="611">
        <f t="shared" ref="O36:O99" si="22">IF(M36=1,0,H36)</f>
        <v>0</v>
      </c>
      <c r="P36" s="611">
        <f t="shared" ref="P36:P99" si="23">IF(M36=1,0,I36)</f>
        <v>0</v>
      </c>
      <c r="Q36" s="611">
        <f t="shared" si="5"/>
        <v>92.088999999999999</v>
      </c>
      <c r="R36" s="611">
        <f t="shared" si="6"/>
        <v>11.7</v>
      </c>
    </row>
    <row r="37" spans="1:18" s="21" customFormat="1">
      <c r="A37" s="251">
        <v>88278</v>
      </c>
      <c r="B37" s="252"/>
      <c r="C37" s="253" t="str">
        <f t="shared" si="20"/>
        <v>Serviço</v>
      </c>
      <c r="D37" s="254" t="str">
        <f>IF($B37="",IFERROR(VLOOKUP($A37,SERVIÇOS!$A:$F,2,0),IFERROR(VLOOKUP($A37,$C:$J,2,0),"")),IFERROR(VLOOKUP($B37,INSUMOS!$A:$D,2,0),IFERROR(VLOOKUP($B37,COTAÇÕES!$A:$J,2,0),"")))</f>
        <v>MONTADOR DE ESTRUTURA METÁLICA COM ENCARGOS COMPLEMENTARES</v>
      </c>
      <c r="E37" s="311" t="str">
        <f>IF($B37="",IFERROR(VLOOKUP($A37,SERVIÇOS!$A:$F,3,0),IFERROR(VLOOKUP($A37,$C:$J,3,0),"")),IFERROR(VLOOKUP($B37,INSUMOS!$A:$D,3,0),IFERROR(VLOOKUP($B37,COTAÇÕES!$A:$J,5,0),"")))</f>
        <v>H</v>
      </c>
      <c r="F37" s="255">
        <v>0.56124778799999997</v>
      </c>
      <c r="G37" s="256">
        <f>IF($B37="",IFERROR(VLOOKUP($A37,SERVIÇOS!$A:$F,6,0),IFERROR(VLOOKUP($A37,$C:$J,8,0),"")),IFERROR(VLOOKUP($B37,INSUMOS!$A:$D,4,0),IFERROR(VLOOKUP($B37,COTAÇÕES!$A:$J,9,0),"")))</f>
        <v>23.12</v>
      </c>
      <c r="H37" s="257">
        <f>ROUND(IF(M37=1,Q37,(IF($B37="",IFERROR(VLOOKUP($A37,SERVIÇOS!$A:$F,4,0),IFERROR(VLOOKUP($A37,$C:$J,6,0),)),IFERROR(VLOOKUP($B37,INSUMOS!$A:$D,4,0),IFERROR(VLOOKUP($B37,COTAÇÕES!$A:$J,9,0),)))*$F37)),2)</f>
        <v>3.13</v>
      </c>
      <c r="I37" s="257">
        <f>ROUND(IF(M37=1,R37,(IF($B37="",IFERROR(VLOOKUP($A37,SERVIÇOS!$A:$F,5,0),IFERROR(VLOOKUP($A37,$C:$J,7,0),)),0)*$F37)),2)</f>
        <v>9.84</v>
      </c>
      <c r="J37" s="258">
        <f t="shared" si="21"/>
        <v>12.969999999999999</v>
      </c>
      <c r="K37" s="349" t="str">
        <f>IF(OR(ISNUMBER(A37),ISNUMBER(B37)),"PRED MARÇO/2022","")</f>
        <v>PRED MARÇO/2022</v>
      </c>
      <c r="L37" s="611" t="str">
        <f t="shared" si="0"/>
        <v>D36</v>
      </c>
      <c r="M37" s="611">
        <f t="shared" si="1"/>
        <v>0</v>
      </c>
      <c r="N37" s="611">
        <f t="shared" si="2"/>
        <v>6</v>
      </c>
      <c r="O37" s="611">
        <f t="shared" si="22"/>
        <v>3.13</v>
      </c>
      <c r="P37" s="611">
        <f t="shared" si="23"/>
        <v>9.84</v>
      </c>
      <c r="Q37" s="611">
        <f t="shared" si="5"/>
        <v>92.088999999999999</v>
      </c>
      <c r="R37" s="611">
        <f t="shared" si="6"/>
        <v>11.7</v>
      </c>
    </row>
    <row r="38" spans="1:18" s="21" customFormat="1">
      <c r="A38" s="251">
        <v>88316</v>
      </c>
      <c r="B38" s="252"/>
      <c r="C38" s="253" t="str">
        <f t="shared" ref="C38:C43" si="24">IF(AND(M38=1,N38=N39),CONCATENATE("COMP ",N38),IF(AND(A38="",B38=""),"",IF(A38="","Insumo",IF(B38="","Serviço",""))))</f>
        <v>Serviço</v>
      </c>
      <c r="D38" s="254" t="str">
        <f>IF($B38="",IFERROR(VLOOKUP($A38,SERVIÇOS!$A:$F,2,0),IFERROR(VLOOKUP($A38,$C:$J,2,0),"")),IFERROR(VLOOKUP($B38,INSUMOS!$A:$D,2,0),IFERROR(VLOOKUP($B38,COTAÇÕES!$A:$J,2,0),"")))</f>
        <v>SERVENTE COM ENCARGOS COMPLEMENTARES</v>
      </c>
      <c r="E38" s="311" t="str">
        <f>IF($B38="",IFERROR(VLOOKUP($A38,SERVIÇOS!$A:$F,3,0),IFERROR(VLOOKUP($A38,$C:$J,3,0),"")),IFERROR(VLOOKUP($B38,INSUMOS!$A:$D,3,0),IFERROR(VLOOKUP($B38,COTAÇÕES!$A:$J,5,0),"")))</f>
        <v>H</v>
      </c>
      <c r="F38" s="255">
        <v>0.14028289499999999</v>
      </c>
      <c r="G38" s="256">
        <f>IF($B38="",IFERROR(VLOOKUP($A38,SERVIÇOS!$A:$F,6,0),IFERROR(VLOOKUP($A38,$C:$J,8,0),"")),IFERROR(VLOOKUP($B38,INSUMOS!$A:$D,4,0),IFERROR(VLOOKUP($B38,COTAÇÕES!$A:$J,9,0),"")))</f>
        <v>19.78</v>
      </c>
      <c r="H38" s="257">
        <f>ROUND(IF(M38=1,Q38,(IF($B38="",IFERROR(VLOOKUP($A38,SERVIÇOS!$A:$F,4,0),IFERROR(VLOOKUP($A38,$C:$J,6,0),)),IFERROR(VLOOKUP($B38,INSUMOS!$A:$D,4,0),IFERROR(VLOOKUP($B38,COTAÇÕES!$A:$J,9,0),)))*$F38)),2)</f>
        <v>0.91</v>
      </c>
      <c r="I38" s="257">
        <f>ROUND(IF(M38=1,R38,(IF($B38="",IFERROR(VLOOKUP($A38,SERVIÇOS!$A:$F,5,0),IFERROR(VLOOKUP($A38,$C:$J,7,0),)),0)*$F38)),2)</f>
        <v>1.86</v>
      </c>
      <c r="J38" s="258">
        <f t="shared" ref="J38:J43" si="25">H38+I38</f>
        <v>2.77</v>
      </c>
      <c r="K38" s="349" t="str">
        <f>IF(OR(ISNUMBER(A38),ISNUMBER(B38)),"PRED MARÇO/2022","")</f>
        <v>PRED MARÇO/2022</v>
      </c>
      <c r="L38" s="611" t="str">
        <f t="shared" si="0"/>
        <v>D36</v>
      </c>
      <c r="M38" s="611">
        <f t="shared" si="1"/>
        <v>0</v>
      </c>
      <c r="N38" s="611">
        <f t="shared" si="2"/>
        <v>6</v>
      </c>
      <c r="O38" s="611">
        <f t="shared" si="22"/>
        <v>0.91</v>
      </c>
      <c r="P38" s="611">
        <f t="shared" si="23"/>
        <v>1.86</v>
      </c>
      <c r="Q38" s="611">
        <f t="shared" si="5"/>
        <v>92.088999999999999</v>
      </c>
      <c r="R38" s="611">
        <f t="shared" si="6"/>
        <v>11.7</v>
      </c>
    </row>
    <row r="39" spans="1:18" s="21" customFormat="1" ht="30">
      <c r="A39" s="251"/>
      <c r="B39" s="252">
        <v>39417</v>
      </c>
      <c r="C39" s="253" t="str">
        <f t="shared" si="24"/>
        <v>Insumo</v>
      </c>
      <c r="D39" s="254" t="str">
        <f>IF($B39="",IFERROR(VLOOKUP($A39,SERVIÇOS!$A:$F,2,0),IFERROR(VLOOKUP($A39,$C:$J,2,0),"")),IFERROR(VLOOKUP($B39,INSUMOS!$A:$D,2,0),IFERROR(VLOOKUP($B39,COTAÇÕES!$A:$J,2,0),"")))</f>
        <v>PLACA / CHAPA DE GESSO ACARTONADO, RESISTENTE A UMIDADE (RU), COR VERDE, E = 12,5 MM, 1200 X 2400 MM (L X C)</v>
      </c>
      <c r="E39" s="311" t="str">
        <f>IF($B39="",IFERROR(VLOOKUP($A39,SERVIÇOS!$A:$F,3,0),IFERROR(VLOOKUP($A39,$C:$J,3,0),"")),IFERROR(VLOOKUP($B39,INSUMOS!$A:$D,3,0),IFERROR(VLOOKUP($B39,COTAÇÕES!$A:$J,5,0),"")))</f>
        <v xml:space="preserve">M2    </v>
      </c>
      <c r="F39" s="255">
        <v>2.1</v>
      </c>
      <c r="G39" s="256">
        <f>IF($B39="",IFERROR(VLOOKUP($A39,SERVIÇOS!$A:$F,6,0),IFERROR(VLOOKUP($A39,$C:$J,8,0),"")),IFERROR(VLOOKUP($B39,INSUMOS!$A:$D,4,0),IFERROR(VLOOKUP($B39,COTAÇÕES!$A:$J,9,0),"")))</f>
        <v>24.44</v>
      </c>
      <c r="H39" s="257">
        <f>ROUND(IF(M39=1,Q39,(IF($B39="",IFERROR(VLOOKUP($A39,SERVIÇOS!$A:$F,4,0),IFERROR(VLOOKUP($A39,$C:$J,6,0),)),IFERROR(VLOOKUP($B39,INSUMOS!$A:$D,4,0),IFERROR(VLOOKUP($B39,COTAÇÕES!$A:$J,9,0),)))*$F39)),2)</f>
        <v>51.32</v>
      </c>
      <c r="I39" s="257">
        <f>ROUND(IF(M39=1,R39,(IF($B39="",IFERROR(VLOOKUP($A39,SERVIÇOS!$A:$F,5,0),IFERROR(VLOOKUP($A39,$C:$J,7,0),)),0)*$F39)),2)</f>
        <v>0</v>
      </c>
      <c r="J39" s="258">
        <f t="shared" si="25"/>
        <v>51.32</v>
      </c>
      <c r="K39" s="349" t="str">
        <f>IF(OR(ISNUMBER(A39),ISNUMBER(B39)),"PRED MARÇO/2022","")</f>
        <v>PRED MARÇO/2022</v>
      </c>
      <c r="L39" s="611" t="str">
        <f t="shared" si="0"/>
        <v>D36</v>
      </c>
      <c r="M39" s="611">
        <f t="shared" si="1"/>
        <v>0</v>
      </c>
      <c r="N39" s="611">
        <f t="shared" si="2"/>
        <v>6</v>
      </c>
      <c r="O39" s="611">
        <f t="shared" si="22"/>
        <v>51.32</v>
      </c>
      <c r="P39" s="611">
        <f t="shared" si="23"/>
        <v>0</v>
      </c>
      <c r="Q39" s="611">
        <f t="shared" si="5"/>
        <v>92.088999999999999</v>
      </c>
      <c r="R39" s="611">
        <f t="shared" si="6"/>
        <v>11.7</v>
      </c>
    </row>
    <row r="40" spans="1:18" s="21" customFormat="1" ht="30">
      <c r="A40" s="251"/>
      <c r="B40" s="252">
        <v>39431</v>
      </c>
      <c r="C40" s="253" t="str">
        <f t="shared" si="24"/>
        <v>Insumo</v>
      </c>
      <c r="D40" s="254" t="str">
        <f>IF($B40="",IFERROR(VLOOKUP($A40,SERVIÇOS!$A:$F,2,0),IFERROR(VLOOKUP($A40,$C:$J,2,0),"")),IFERROR(VLOOKUP($B40,INSUMOS!$A:$D,2,0),IFERROR(VLOOKUP($B40,COTAÇÕES!$A:$J,2,0),"")))</f>
        <v>FITA DE PAPEL MICROPERFURADO, 50 X 150 MM, PARA TRATAMENTO DE JUNTAS DE CHAPA DE GESSO PARA DRYWALL</v>
      </c>
      <c r="E40" s="311" t="str">
        <f>IF($B40="",IFERROR(VLOOKUP($A40,SERVIÇOS!$A:$F,3,0),IFERROR(VLOOKUP($A40,$C:$J,3,0),"")),IFERROR(VLOOKUP($B40,INSUMOS!$A:$D,3,0),IFERROR(VLOOKUP($B40,COTAÇÕES!$A:$J,5,0),"")))</f>
        <v xml:space="preserve">M     </v>
      </c>
      <c r="F40" s="255">
        <v>2.8</v>
      </c>
      <c r="G40" s="256">
        <f>IF($B40="",IFERROR(VLOOKUP($A40,SERVIÇOS!$A:$F,6,0),IFERROR(VLOOKUP($A40,$C:$J,8,0),"")),IFERROR(VLOOKUP($B40,INSUMOS!$A:$D,4,0),IFERROR(VLOOKUP($B40,COTAÇÕES!$A:$J,9,0),"")))</f>
        <v>0.28999999999999998</v>
      </c>
      <c r="H40" s="257">
        <f>ROUND(IF(M40=1,Q40,(IF($B40="",IFERROR(VLOOKUP($A40,SERVIÇOS!$A:$F,4,0),IFERROR(VLOOKUP($A40,$C:$J,6,0),)),IFERROR(VLOOKUP($B40,INSUMOS!$A:$D,4,0),IFERROR(VLOOKUP($B40,COTAÇÕES!$A:$J,9,0),)))*$F40)),2)</f>
        <v>0.81</v>
      </c>
      <c r="I40" s="257">
        <f>ROUND(IF(M40=1,R40,(IF($B40="",IFERROR(VLOOKUP($A40,SERVIÇOS!$A:$F,5,0),IFERROR(VLOOKUP($A40,$C:$J,7,0),)),0)*$F40)),2)</f>
        <v>0</v>
      </c>
      <c r="J40" s="258">
        <f t="shared" si="25"/>
        <v>0.81</v>
      </c>
      <c r="K40" s="349" t="str">
        <f>IF(OR(ISNUMBER(A40),ISNUMBER(B40)),"PRED MARÇO/2022","")</f>
        <v>PRED MARÇO/2022</v>
      </c>
      <c r="L40" s="611" t="str">
        <f t="shared" si="0"/>
        <v>D36</v>
      </c>
      <c r="M40" s="611">
        <f t="shared" si="1"/>
        <v>0</v>
      </c>
      <c r="N40" s="611">
        <f t="shared" si="2"/>
        <v>6</v>
      </c>
      <c r="O40" s="611">
        <f t="shared" si="22"/>
        <v>0.81</v>
      </c>
      <c r="P40" s="611">
        <f t="shared" si="23"/>
        <v>0</v>
      </c>
      <c r="Q40" s="611">
        <f t="shared" si="5"/>
        <v>92.088999999999999</v>
      </c>
      <c r="R40" s="611">
        <f t="shared" si="6"/>
        <v>11.7</v>
      </c>
    </row>
    <row r="41" spans="1:18" s="21" customFormat="1">
      <c r="A41" s="251"/>
      <c r="B41" s="252" t="s">
        <v>13877</v>
      </c>
      <c r="C41" s="253" t="str">
        <f t="shared" si="24"/>
        <v>Insumo</v>
      </c>
      <c r="D41" s="254" t="s">
        <v>13878</v>
      </c>
      <c r="E41" s="311" t="s">
        <v>1163</v>
      </c>
      <c r="F41" s="255">
        <v>0.7</v>
      </c>
      <c r="G41" s="256">
        <v>1.87</v>
      </c>
      <c r="H41" s="257">
        <f>F41*G41</f>
        <v>1.3089999999999999</v>
      </c>
      <c r="I41" s="257">
        <f>ROUND(IF(M41=1,R41,(IF($B41="",IFERROR(VLOOKUP($A41,SERVIÇOS!$A:$F,5,0),IFERROR(VLOOKUP($A41,$C:$J,7,0),)),0)*$F41)),2)</f>
        <v>0</v>
      </c>
      <c r="J41" s="258">
        <f t="shared" si="25"/>
        <v>1.3089999999999999</v>
      </c>
      <c r="K41" s="349" t="s">
        <v>13879</v>
      </c>
      <c r="L41" s="611" t="str">
        <f t="shared" si="0"/>
        <v>D36</v>
      </c>
      <c r="M41" s="611">
        <f t="shared" si="1"/>
        <v>0</v>
      </c>
      <c r="N41" s="611">
        <f t="shared" si="2"/>
        <v>6</v>
      </c>
      <c r="O41" s="611">
        <f t="shared" si="22"/>
        <v>1.3089999999999999</v>
      </c>
      <c r="P41" s="611">
        <f t="shared" si="23"/>
        <v>0</v>
      </c>
      <c r="Q41" s="611">
        <f t="shared" si="5"/>
        <v>92.088999999999999</v>
      </c>
      <c r="R41" s="611">
        <f t="shared" si="6"/>
        <v>11.7</v>
      </c>
    </row>
    <row r="42" spans="1:18" s="21" customFormat="1" ht="45">
      <c r="A42" s="251"/>
      <c r="B42" s="252">
        <v>39434</v>
      </c>
      <c r="C42" s="253" t="str">
        <f t="shared" si="24"/>
        <v>Insumo</v>
      </c>
      <c r="D42" s="254" t="str">
        <f>IF($B42="",IFERROR(VLOOKUP($A42,SERVIÇOS!$A:$F,2,0),IFERROR(VLOOKUP($A42,$C:$J,2,0),"")),IFERROR(VLOOKUP($B42,INSUMOS!$A:$D,2,0),IFERROR(VLOOKUP($B42,COTAÇÕES!$A:$J,2,0),"")))</f>
        <v>MASSA DE REJUNTE EM PO PARA DRYWALL, A BASE DE GESSO, SECAGEM RAPIDA, PARA TRATAMENTO DE JUNTAS DE CHAPA DE GESSO (NECESSITA ADICAO DE AGUA)</v>
      </c>
      <c r="E42" s="311" t="str">
        <f>IF($B42="",IFERROR(VLOOKUP($A42,SERVIÇOS!$A:$F,3,0),IFERROR(VLOOKUP($A42,$C:$J,3,0),"")),IFERROR(VLOOKUP($B42,INSUMOS!$A:$D,3,0),IFERROR(VLOOKUP($B42,COTAÇÕES!$A:$J,5,0),"")))</f>
        <v xml:space="preserve">KG    </v>
      </c>
      <c r="F42" s="255">
        <v>1.0327</v>
      </c>
      <c r="G42" s="256">
        <f>IF($B42="",IFERROR(VLOOKUP($A42,SERVIÇOS!$A:$F,6,0),IFERROR(VLOOKUP($A42,$C:$J,8,0),"")),IFERROR(VLOOKUP($B42,INSUMOS!$A:$D,4,0),IFERROR(VLOOKUP($B42,COTAÇÕES!$A:$J,9,0),"")))</f>
        <v>3.21</v>
      </c>
      <c r="H42" s="257">
        <f>ROUND(IF(M42=1,Q42,(IF($B42="",IFERROR(VLOOKUP($A42,SERVIÇOS!$A:$F,4,0),IFERROR(VLOOKUP($A42,$C:$J,6,0),)),IFERROR(VLOOKUP($B42,INSUMOS!$A:$D,4,0),IFERROR(VLOOKUP($B42,COTAÇÕES!$A:$J,9,0),)))*$F42)),2)</f>
        <v>3.31</v>
      </c>
      <c r="I42" s="257">
        <f>ROUND(IF(M42=1,R42,(IF($B42="",IFERROR(VLOOKUP($A42,SERVIÇOS!$A:$F,5,0),IFERROR(VLOOKUP($A42,$C:$J,7,0),)),0)*$F42)),2)</f>
        <v>0</v>
      </c>
      <c r="J42" s="258">
        <f t="shared" si="25"/>
        <v>3.31</v>
      </c>
      <c r="K42" s="349" t="str">
        <f>IF(OR(ISNUMBER(A42),ISNUMBER(B42)),"PRED MARÇO/2022","")</f>
        <v>PRED MARÇO/2022</v>
      </c>
      <c r="L42" s="611" t="str">
        <f t="shared" si="0"/>
        <v>D36</v>
      </c>
      <c r="M42" s="611">
        <f t="shared" si="1"/>
        <v>0</v>
      </c>
      <c r="N42" s="611">
        <f t="shared" si="2"/>
        <v>6</v>
      </c>
      <c r="O42" s="611">
        <f t="shared" si="22"/>
        <v>3.31</v>
      </c>
      <c r="P42" s="611">
        <f t="shared" si="23"/>
        <v>0</v>
      </c>
      <c r="Q42" s="611">
        <f t="shared" si="5"/>
        <v>92.088999999999999</v>
      </c>
      <c r="R42" s="611">
        <f t="shared" si="6"/>
        <v>11.7</v>
      </c>
    </row>
    <row r="43" spans="1:18" s="21" customFormat="1" ht="30">
      <c r="A43" s="251"/>
      <c r="B43" s="252">
        <v>39418</v>
      </c>
      <c r="C43" s="253" t="str">
        <f t="shared" si="24"/>
        <v>Insumo</v>
      </c>
      <c r="D43" s="254" t="str">
        <f>IF($B43="",IFERROR(VLOOKUP($A43,SERVIÇOS!$A:$F,2,0),IFERROR(VLOOKUP($A43,$C:$J,2,0),"")),IFERROR(VLOOKUP($B43,INSUMOS!$A:$D,2,0),IFERROR(VLOOKUP($B43,COTAÇÕES!$A:$J,2,0),"")))</f>
        <v>PERFIL GUIA, FORMATO U, EM ACO ZINCADO, PARA ESTRUTURA PAREDE DRYWALL, E = 0,5 MM, 48  X 3000 MM (L X C)</v>
      </c>
      <c r="E43" s="311" t="str">
        <f>IF($B43="",IFERROR(VLOOKUP($A43,SERVIÇOS!$A:$F,3,0),IFERROR(VLOOKUP($A43,$C:$J,3,0),"")),IFERROR(VLOOKUP($B43,INSUMOS!$A:$D,3,0),IFERROR(VLOOKUP($B43,COTAÇÕES!$A:$J,5,0),"")))</f>
        <v xml:space="preserve">M     </v>
      </c>
      <c r="F43" s="255">
        <v>0.7</v>
      </c>
      <c r="G43" s="256">
        <f>IF($B43="",IFERROR(VLOOKUP($A43,SERVIÇOS!$A:$F,6,0),IFERROR(VLOOKUP($A43,$C:$J,8,0),"")),IFERROR(VLOOKUP($B43,INSUMOS!$A:$D,4,0),IFERROR(VLOOKUP($B43,COTAÇÕES!$A:$J,9,0),"")))</f>
        <v>7.14</v>
      </c>
      <c r="H43" s="257">
        <f>ROUND(IF(M43=1,Q43,(IF($B43="",IFERROR(VLOOKUP($A43,SERVIÇOS!$A:$F,4,0),IFERROR(VLOOKUP($A43,$C:$J,6,0),)),IFERROR(VLOOKUP($B43,INSUMOS!$A:$D,4,0),IFERROR(VLOOKUP($B43,COTAÇÕES!$A:$J,9,0),)))*$F43)),2)</f>
        <v>5</v>
      </c>
      <c r="I43" s="257">
        <f>ROUND(IF(M43=1,R43,(IF($B43="",IFERROR(VLOOKUP($A43,SERVIÇOS!$A:$F,5,0),IFERROR(VLOOKUP($A43,$C:$J,7,0),)),0)*$F43)),2)</f>
        <v>0</v>
      </c>
      <c r="J43" s="258">
        <f t="shared" si="25"/>
        <v>5</v>
      </c>
      <c r="K43" s="349" t="str">
        <f>IF(OR(ISNUMBER(A43),ISNUMBER(B43)),"PRED MARÇO/2022","")</f>
        <v>PRED MARÇO/2022</v>
      </c>
      <c r="L43" s="611" t="str">
        <f t="shared" si="0"/>
        <v>D36</v>
      </c>
      <c r="M43" s="611">
        <f t="shared" si="1"/>
        <v>0</v>
      </c>
      <c r="N43" s="611">
        <f t="shared" si="2"/>
        <v>6</v>
      </c>
      <c r="O43" s="611">
        <f t="shared" si="22"/>
        <v>5</v>
      </c>
      <c r="P43" s="611">
        <f t="shared" si="23"/>
        <v>0</v>
      </c>
      <c r="Q43" s="611">
        <f t="shared" si="5"/>
        <v>92.088999999999999</v>
      </c>
      <c r="R43" s="611">
        <f t="shared" si="6"/>
        <v>11.7</v>
      </c>
    </row>
    <row r="44" spans="1:18" s="21" customFormat="1" ht="30">
      <c r="A44" s="251"/>
      <c r="B44" s="252">
        <v>39421</v>
      </c>
      <c r="C44" s="253" t="str">
        <f t="shared" ref="C44:C45" si="26">IF(AND(M44=1,N44=N45),CONCATENATE("COMP ",N44),IF(AND(A44="",B44=""),"",IF(A44="","Insumo",IF(B44="","Serviço",""))))</f>
        <v>Insumo</v>
      </c>
      <c r="D44" s="254" t="str">
        <f>IF($B44="",IFERROR(VLOOKUP($A44,SERVIÇOS!$A:$F,2,0),IFERROR(VLOOKUP($A44,$C:$J,2,0),"")),IFERROR(VLOOKUP($B44,INSUMOS!$A:$D,2,0),IFERROR(VLOOKUP($B44,COTAÇÕES!$A:$J,2,0),"")))</f>
        <v>PERFIL MONTANTE, FORMATO C, EM ACO ZINCADO, PARA ESTRUTURA PAREDE DRYWALL, E = 0,5 MM, 48 X 3000 MM (L X C)</v>
      </c>
      <c r="E44" s="311" t="str">
        <f>IF($B44="",IFERROR(VLOOKUP($A44,SERVIÇOS!$A:$F,3,0),IFERROR(VLOOKUP($A44,$C:$J,3,0),"")),IFERROR(VLOOKUP($B44,INSUMOS!$A:$D,3,0),IFERROR(VLOOKUP($B44,COTAÇÕES!$A:$J,5,0),"")))</f>
        <v xml:space="preserve">M     </v>
      </c>
      <c r="F44" s="255">
        <v>2.625</v>
      </c>
      <c r="G44" s="256">
        <f>IF($B44="",IFERROR(VLOOKUP($A44,SERVIÇOS!$A:$F,6,0),IFERROR(VLOOKUP($A44,$C:$J,8,0),"")),IFERROR(VLOOKUP($B44,INSUMOS!$A:$D,4,0),IFERROR(VLOOKUP($B44,COTAÇÕES!$A:$J,9,0),"")))</f>
        <v>8.4499999999999993</v>
      </c>
      <c r="H44" s="257">
        <f>ROUND(IF(M44=1,Q44,(IF($B44="",IFERROR(VLOOKUP($A44,SERVIÇOS!$A:$F,4,0),IFERROR(VLOOKUP($A44,$C:$J,6,0),)),IFERROR(VLOOKUP($B44,INSUMOS!$A:$D,4,0),IFERROR(VLOOKUP($B44,COTAÇÕES!$A:$J,9,0),)))*$F44)),2)</f>
        <v>22.18</v>
      </c>
      <c r="I44" s="257">
        <f>ROUND(IF(M44=1,R44,(IF($B44="",IFERROR(VLOOKUP($A44,SERVIÇOS!$A:$F,5,0),IFERROR(VLOOKUP($A44,$C:$J,7,0),)),0)*$F44)),2)</f>
        <v>0</v>
      </c>
      <c r="J44" s="258">
        <f t="shared" ref="J44:J45" si="27">H44+I44</f>
        <v>22.18</v>
      </c>
      <c r="K44" s="349" t="str">
        <f>IF(OR(ISNUMBER(A44),ISNUMBER(B44)),"PRED MARÇO/2022","")</f>
        <v>PRED MARÇO/2022</v>
      </c>
      <c r="L44" s="611" t="str">
        <f t="shared" si="0"/>
        <v>D36</v>
      </c>
      <c r="M44" s="611">
        <f t="shared" si="1"/>
        <v>0</v>
      </c>
      <c r="N44" s="611">
        <f t="shared" si="2"/>
        <v>6</v>
      </c>
      <c r="O44" s="611">
        <f t="shared" si="22"/>
        <v>22.18</v>
      </c>
      <c r="P44" s="611">
        <f t="shared" si="23"/>
        <v>0</v>
      </c>
      <c r="Q44" s="611">
        <f t="shared" si="5"/>
        <v>92.088999999999999</v>
      </c>
      <c r="R44" s="611">
        <f t="shared" si="6"/>
        <v>11.7</v>
      </c>
    </row>
    <row r="45" spans="1:18" s="21" customFormat="1" ht="30">
      <c r="A45" s="251"/>
      <c r="B45" s="252">
        <v>39435</v>
      </c>
      <c r="C45" s="253" t="str">
        <f t="shared" si="26"/>
        <v>Insumo</v>
      </c>
      <c r="D45" s="254" t="str">
        <f>IF($B45="",IFERROR(VLOOKUP($A45,SERVIÇOS!$A:$F,2,0),IFERROR(VLOOKUP($A45,$C:$J,2,0),"")),IFERROR(VLOOKUP($B45,INSUMOS!$A:$D,2,0),IFERROR(VLOOKUP($B45,COTAÇÕES!$A:$J,2,0),"")))</f>
        <v>PARAFUSO DRY WALL, EM ACO FOSFATIZADO, CABECA TROMBETA E PONTA AGULHA (TA), COMPRIMENTO 25 MM</v>
      </c>
      <c r="E45" s="311" t="str">
        <f>IF($B45="",IFERROR(VLOOKUP($A45,SERVIÇOS!$A:$F,3,0),IFERROR(VLOOKUP($A45,$C:$J,3,0),"")),IFERROR(VLOOKUP($B45,INSUMOS!$A:$D,3,0),IFERROR(VLOOKUP($B45,COTAÇÕES!$A:$J,5,0),"")))</f>
        <v xml:space="preserve">UN    </v>
      </c>
      <c r="F45" s="255">
        <v>26.666699999999999</v>
      </c>
      <c r="G45" s="256">
        <f>IF($B45="",IFERROR(VLOOKUP($A45,SERVIÇOS!$A:$F,6,0),IFERROR(VLOOKUP($A45,$C:$J,8,0),"")),IFERROR(VLOOKUP($B45,INSUMOS!$A:$D,4,0),IFERROR(VLOOKUP($B45,COTAÇÕES!$A:$J,9,0),"")))</f>
        <v>0.11</v>
      </c>
      <c r="H45" s="257">
        <f>ROUND(IF(M45=1,Q45,(IF($B45="",IFERROR(VLOOKUP($A45,SERVIÇOS!$A:$F,4,0),IFERROR(VLOOKUP($A45,$C:$J,6,0),)),IFERROR(VLOOKUP($B45,INSUMOS!$A:$D,4,0),IFERROR(VLOOKUP($B45,COTAÇÕES!$A:$J,9,0),)))*$F45)),2)</f>
        <v>2.93</v>
      </c>
      <c r="I45" s="257">
        <f>ROUND(IF(M45=1,R45,(IF($B45="",IFERROR(VLOOKUP($A45,SERVIÇOS!$A:$F,5,0),IFERROR(VLOOKUP($A45,$C:$J,7,0),)),0)*$F45)),2)</f>
        <v>0</v>
      </c>
      <c r="J45" s="258">
        <f t="shared" si="27"/>
        <v>2.93</v>
      </c>
      <c r="K45" s="349" t="str">
        <f>IF(OR(ISNUMBER(A45),ISNUMBER(B45)),"PRED MARÇO/2022","")</f>
        <v>PRED MARÇO/2022</v>
      </c>
      <c r="L45" s="611" t="str">
        <f t="shared" si="0"/>
        <v>D36</v>
      </c>
      <c r="M45" s="611">
        <f t="shared" si="1"/>
        <v>0</v>
      </c>
      <c r="N45" s="611">
        <f t="shared" si="2"/>
        <v>6</v>
      </c>
      <c r="O45" s="611">
        <f t="shared" si="22"/>
        <v>2.93</v>
      </c>
      <c r="P45" s="611">
        <f t="shared" si="23"/>
        <v>0</v>
      </c>
      <c r="Q45" s="611">
        <f t="shared" si="5"/>
        <v>92.088999999999999</v>
      </c>
      <c r="R45" s="611">
        <f t="shared" si="6"/>
        <v>11.7</v>
      </c>
    </row>
    <row r="46" spans="1:18" s="21" customFormat="1" ht="30">
      <c r="A46" s="251"/>
      <c r="B46" s="252">
        <v>37586</v>
      </c>
      <c r="C46" s="253" t="str">
        <f t="shared" si="7"/>
        <v>Insumo</v>
      </c>
      <c r="D46" s="254" t="str">
        <f>IF($B46="",IFERROR(VLOOKUP($A46,SERVIÇOS!$A:$F,2,0),IFERROR(VLOOKUP($A46,$C:$J,2,0),"")),IFERROR(VLOOKUP($B46,INSUMOS!$A:$D,2,0),IFERROR(VLOOKUP($B46,COTAÇÕES!$A:$J,2,0),"")))</f>
        <v>PINO DE ACO COM ARRUELA CONICA, DIAMETRO ARRUELA = *23* MM E COMP HASTE = *27* MM (ACAO INDIRETA)</v>
      </c>
      <c r="E46" s="311" t="str">
        <f>IF($B46="",IFERROR(VLOOKUP($A46,SERVIÇOS!$A:$F,3,0),IFERROR(VLOOKUP($A46,$C:$J,3,0),"")),IFERROR(VLOOKUP($B46,INSUMOS!$A:$D,3,0),IFERROR(VLOOKUP($B46,COTAÇÕES!$A:$J,5,0),"")))</f>
        <v xml:space="preserve">CENTO </v>
      </c>
      <c r="F46" s="255">
        <v>2.5555999999999999E-2</v>
      </c>
      <c r="G46" s="256">
        <f>IF($B46="",IFERROR(VLOOKUP($A46,SERVIÇOS!$A:$F,6,0),IFERROR(VLOOKUP($A46,$C:$J,8,0),"")),IFERROR(VLOOKUP($B46,INSUMOS!$A:$D,4,0),IFERROR(VLOOKUP($B46,COTAÇÕES!$A:$J,9,0),"")))</f>
        <v>46.52</v>
      </c>
      <c r="H46" s="257">
        <f>ROUND(IF(M46=1,Q46,(IF($B46="",IFERROR(VLOOKUP($A46,SERVIÇOS!$A:$F,4,0),IFERROR(VLOOKUP($A46,$C:$J,6,0),)),IFERROR(VLOOKUP($B46,INSUMOS!$A:$D,4,0),IFERROR(VLOOKUP($B46,COTAÇÕES!$A:$J,9,0),)))*$F46)),2)</f>
        <v>1.19</v>
      </c>
      <c r="I46" s="257">
        <f>ROUND(IF(M46=1,R46,(IF($B46="",IFERROR(VLOOKUP($A46,SERVIÇOS!$A:$F,5,0),IFERROR(VLOOKUP($A46,$C:$J,7,0),)),0)*$F46)),2)</f>
        <v>0</v>
      </c>
      <c r="J46" s="258">
        <f t="shared" si="8"/>
        <v>1.19</v>
      </c>
      <c r="K46" s="349" t="str">
        <f>IF(OR(ISNUMBER(A46),ISNUMBER(B46)),"PRED MARÇO/2022","")</f>
        <v>PRED MARÇO/2022</v>
      </c>
      <c r="L46" s="611" t="str">
        <f t="shared" si="0"/>
        <v>D36</v>
      </c>
      <c r="M46" s="611">
        <f t="shared" si="1"/>
        <v>0</v>
      </c>
      <c r="N46" s="611">
        <f t="shared" si="2"/>
        <v>6</v>
      </c>
      <c r="O46" s="611">
        <f t="shared" si="22"/>
        <v>1.19</v>
      </c>
      <c r="P46" s="611">
        <f t="shared" si="23"/>
        <v>0</v>
      </c>
      <c r="Q46" s="611">
        <f t="shared" si="5"/>
        <v>92.088999999999999</v>
      </c>
      <c r="R46" s="611">
        <f t="shared" si="6"/>
        <v>11.7</v>
      </c>
    </row>
    <row r="47" spans="1:18" s="21" customFormat="1" ht="30">
      <c r="A47" s="251"/>
      <c r="B47" s="252"/>
      <c r="C47" s="253" t="str">
        <f t="shared" si="7"/>
        <v>COMP 7</v>
      </c>
      <c r="D47" s="254" t="s">
        <v>13880</v>
      </c>
      <c r="E47" s="311" t="s">
        <v>96</v>
      </c>
      <c r="F47" s="255"/>
      <c r="G47" s="256" t="str">
        <f>IF($B47="",IFERROR(VLOOKUP($A47,SERVIÇOS!$A:$F,6,0),IFERROR(VLOOKUP($A47,$C:$J,8,0),"")),IFERROR(VLOOKUP($B47,INSUMOS!$A:$D,4,0),IFERROR(VLOOKUP($B47,COTAÇÕES!$A:$J,9,0),"")))</f>
        <v/>
      </c>
      <c r="H47" s="257">
        <f>ROUND(IF(M47=1,Q47,(IF($B47="",IFERROR(VLOOKUP($A47,SERVIÇOS!$A:$F,4,0),IFERROR(VLOOKUP($A47,$C:$J,6,0),)),IFERROR(VLOOKUP($B47,INSUMOS!$A:$D,4,0),IFERROR(VLOOKUP($B47,COTAÇÕES!$A:$J,9,0),)))*$F47)),2)</f>
        <v>50.92</v>
      </c>
      <c r="I47" s="257">
        <f>ROUND(IF(M47=1,R47,(IF($B47="",IFERROR(VLOOKUP($A47,SERVIÇOS!$A:$F,5,0),IFERROR(VLOOKUP($A47,$C:$J,7,0),)),0)*$F47)),2)</f>
        <v>5.3</v>
      </c>
      <c r="J47" s="258">
        <f t="shared" si="8"/>
        <v>56.22</v>
      </c>
      <c r="K47" s="349" t="s">
        <v>13817</v>
      </c>
      <c r="L47" s="611" t="str">
        <f t="shared" si="0"/>
        <v>D47</v>
      </c>
      <c r="M47" s="611">
        <f t="shared" si="1"/>
        <v>1</v>
      </c>
      <c r="N47" s="611">
        <f t="shared" si="2"/>
        <v>7</v>
      </c>
      <c r="O47" s="611">
        <f t="shared" si="22"/>
        <v>0</v>
      </c>
      <c r="P47" s="611">
        <f t="shared" si="23"/>
        <v>0</v>
      </c>
      <c r="Q47" s="611">
        <f t="shared" si="5"/>
        <v>50.919999999999995</v>
      </c>
      <c r="R47" s="611">
        <f t="shared" si="6"/>
        <v>5.3</v>
      </c>
    </row>
    <row r="48" spans="1:18" s="21" customFormat="1" ht="30">
      <c r="A48" s="251">
        <v>88248</v>
      </c>
      <c r="B48" s="252"/>
      <c r="C48" s="253" t="str">
        <f t="shared" ref="C48" si="28">IF(AND(M48=1,N48=N49),CONCATENATE("COMP ",N48),IF(AND(A48="",B48=""),"",IF(A48="","Insumo",IF(B48="","Serviço",""))))</f>
        <v>Serviço</v>
      </c>
      <c r="D48" s="254" t="str">
        <f>IF($B48="",IFERROR(VLOOKUP($A48,SERVIÇOS!$A:$F,2,0),IFERROR(VLOOKUP($A48,$C:$J,2,0),"")),IFERROR(VLOOKUP($B48,INSUMOS!$A:$D,2,0),IFERROR(VLOOKUP($B48,COTAÇÕES!$A:$J,2,0),"")))</f>
        <v>AUXILIAR DE ENCANADOR OU BOMBEIRO HIDRÁULICO COM ENCARGOS COMPLEMENTARES</v>
      </c>
      <c r="E48" s="311" t="str">
        <f>IF($B48="",IFERROR(VLOOKUP($A48,SERVIÇOS!$A:$F,3,0),IFERROR(VLOOKUP($A48,$C:$J,3,0),"")),IFERROR(VLOOKUP($B48,INSUMOS!$A:$D,3,0),IFERROR(VLOOKUP($B48,COTAÇÕES!$A:$J,5,0),"")))</f>
        <v>H</v>
      </c>
      <c r="F48" s="255">
        <v>0.4</v>
      </c>
      <c r="G48" s="256">
        <f>IF($B48="",IFERROR(VLOOKUP($A48,SERVIÇOS!$A:$F,6,0),IFERROR(VLOOKUP($A48,$C:$J,8,0),"")),IFERROR(VLOOKUP($B48,INSUMOS!$A:$D,4,0),IFERROR(VLOOKUP($B48,COTAÇÕES!$A:$J,9,0),"")))</f>
        <v>19.329999999999998</v>
      </c>
      <c r="H48" s="257">
        <f>ROUND(IF(M48=1,Q48,(IF($B48="",IFERROR(VLOOKUP($A48,SERVIÇOS!$A:$F,4,0),IFERROR(VLOOKUP($A48,$C:$J,6,0),)),IFERROR(VLOOKUP($B48,INSUMOS!$A:$D,4,0),IFERROR(VLOOKUP($B48,COTAÇÕES!$A:$J,9,0),)))*$F48)),2)</f>
        <v>2.4300000000000002</v>
      </c>
      <c r="I48" s="257">
        <f>ROUND(IF(M48=1,R48,(IF($B48="",IFERROR(VLOOKUP($A48,SERVIÇOS!$A:$F,5,0),IFERROR(VLOOKUP($A48,$C:$J,7,0),)),0)*$F48)),2)</f>
        <v>5.3</v>
      </c>
      <c r="J48" s="258">
        <f t="shared" ref="J48" si="29">H48+I48</f>
        <v>7.73</v>
      </c>
      <c r="K48" s="349" t="str">
        <f>IF(OR(ISNUMBER(A48),ISNUMBER(B48)),"PRED MARÇO/2022","")</f>
        <v>PRED MARÇO/2022</v>
      </c>
      <c r="L48" s="611" t="str">
        <f t="shared" si="0"/>
        <v>D47</v>
      </c>
      <c r="M48" s="611">
        <f t="shared" si="1"/>
        <v>0</v>
      </c>
      <c r="N48" s="611">
        <f t="shared" si="2"/>
        <v>7</v>
      </c>
      <c r="O48" s="611">
        <f t="shared" si="22"/>
        <v>2.4300000000000002</v>
      </c>
      <c r="P48" s="611">
        <f t="shared" si="23"/>
        <v>5.3</v>
      </c>
      <c r="Q48" s="611">
        <f t="shared" si="5"/>
        <v>50.919999999999995</v>
      </c>
      <c r="R48" s="611">
        <f t="shared" si="6"/>
        <v>5.3</v>
      </c>
    </row>
    <row r="49" spans="1:18" s="21" customFormat="1">
      <c r="A49" s="251"/>
      <c r="B49" s="252">
        <v>37400</v>
      </c>
      <c r="C49" s="253" t="str">
        <f t="shared" si="7"/>
        <v>Insumo</v>
      </c>
      <c r="D49" s="254" t="str">
        <f>IF($B49="",IFERROR(VLOOKUP($A49,SERVIÇOS!$A:$F,2,0),IFERROR(VLOOKUP($A49,$C:$J,2,0),"")),IFERROR(VLOOKUP($B49,INSUMOS!$A:$D,2,0),IFERROR(VLOOKUP($B49,COTAÇÕES!$A:$J,2,0),"")))</f>
        <v>PAPELEIRA PLASTICA TIPO DISPENSER PARA PAPEL HIGIENICO ROLAO</v>
      </c>
      <c r="E49" s="311" t="str">
        <f>IF($B49="",IFERROR(VLOOKUP($A49,SERVIÇOS!$A:$F,3,0),IFERROR(VLOOKUP($A49,$C:$J,3,0),"")),IFERROR(VLOOKUP($B49,INSUMOS!$A:$D,3,0),IFERROR(VLOOKUP($B49,COTAÇÕES!$A:$J,5,0),"")))</f>
        <v xml:space="preserve">UN    </v>
      </c>
      <c r="F49" s="255">
        <v>1</v>
      </c>
      <c r="G49" s="256">
        <f>IF($B49="",IFERROR(VLOOKUP($A49,SERVIÇOS!$A:$F,6,0),IFERROR(VLOOKUP($A49,$C:$J,8,0),"")),IFERROR(VLOOKUP($B49,INSUMOS!$A:$D,4,0),IFERROR(VLOOKUP($B49,COTAÇÕES!$A:$J,9,0),"")))</f>
        <v>47.37</v>
      </c>
      <c r="H49" s="257">
        <f>ROUND(IF(M49=1,Q49,(IF($B49="",IFERROR(VLOOKUP($A49,SERVIÇOS!$A:$F,4,0),IFERROR(VLOOKUP($A49,$C:$J,6,0),)),IFERROR(VLOOKUP($B49,INSUMOS!$A:$D,4,0),IFERROR(VLOOKUP($B49,COTAÇÕES!$A:$J,9,0),)))*$F49)),2)</f>
        <v>47.37</v>
      </c>
      <c r="I49" s="257">
        <f>ROUND(IF(M49=1,R49,(IF($B49="",IFERROR(VLOOKUP($A49,SERVIÇOS!$A:$F,5,0),IFERROR(VLOOKUP($A49,$C:$J,7,0),)),0)*$F49)),2)</f>
        <v>0</v>
      </c>
      <c r="J49" s="258">
        <f t="shared" si="8"/>
        <v>47.37</v>
      </c>
      <c r="K49" s="349" t="str">
        <f>IF(OR(ISNUMBER(A49),ISNUMBER(B49)),"PRED MARÇO/2022","")</f>
        <v>PRED MARÇO/2022</v>
      </c>
      <c r="L49" s="611" t="str">
        <f t="shared" si="0"/>
        <v>D47</v>
      </c>
      <c r="M49" s="611">
        <f t="shared" si="1"/>
        <v>0</v>
      </c>
      <c r="N49" s="611">
        <f t="shared" si="2"/>
        <v>7</v>
      </c>
      <c r="O49" s="611">
        <f t="shared" si="22"/>
        <v>47.37</v>
      </c>
      <c r="P49" s="611">
        <f t="shared" si="23"/>
        <v>0</v>
      </c>
      <c r="Q49" s="611">
        <f t="shared" si="5"/>
        <v>50.919999999999995</v>
      </c>
      <c r="R49" s="611">
        <f t="shared" si="6"/>
        <v>5.3</v>
      </c>
    </row>
    <row r="50" spans="1:18" s="21" customFormat="1" ht="30">
      <c r="A50" s="251"/>
      <c r="B50" s="252">
        <v>11950</v>
      </c>
      <c r="C50" s="253" t="str">
        <f t="shared" si="7"/>
        <v>Insumo</v>
      </c>
      <c r="D50" s="254" t="str">
        <f>IF($B50="",IFERROR(VLOOKUP($A50,SERVIÇOS!$A:$F,2,0),IFERROR(VLOOKUP($A50,$C:$J,2,0),"")),IFERROR(VLOOKUP($B50,INSUMOS!$A:$D,2,0),IFERROR(VLOOKUP($B50,COTAÇÕES!$A:$J,2,0),"")))</f>
        <v>BUCHA DE NYLON SEM ABA S6, COM PARAFUSO DE 4,20 X 40 MM EM ACO ZINCADO COM ROSCA SOBERBA, CABECA CHATA E FENDA PHILLIPS</v>
      </c>
      <c r="E50" s="311" t="str">
        <f>IF($B50="",IFERROR(VLOOKUP($A50,SERVIÇOS!$A:$F,3,0),IFERROR(VLOOKUP($A50,$C:$J,3,0),"")),IFERROR(VLOOKUP($B50,INSUMOS!$A:$D,3,0),IFERROR(VLOOKUP($B50,COTAÇÕES!$A:$J,5,0),"")))</f>
        <v xml:space="preserve">UN    </v>
      </c>
      <c r="F50" s="255">
        <v>4</v>
      </c>
      <c r="G50" s="256">
        <f>IF($B50="",IFERROR(VLOOKUP($A50,SERVIÇOS!$A:$F,6,0),IFERROR(VLOOKUP($A50,$C:$J,8,0),"")),IFERROR(VLOOKUP($B50,INSUMOS!$A:$D,4,0),IFERROR(VLOOKUP($B50,COTAÇÕES!$A:$J,9,0),"")))</f>
        <v>0.28000000000000003</v>
      </c>
      <c r="H50" s="257">
        <f>ROUND(IF(M50=1,Q50,(IF($B50="",IFERROR(VLOOKUP($A50,SERVIÇOS!$A:$F,4,0),IFERROR(VLOOKUP($A50,$C:$J,6,0),)),IFERROR(VLOOKUP($B50,INSUMOS!$A:$D,4,0),IFERROR(VLOOKUP($B50,COTAÇÕES!$A:$J,9,0),)))*$F50)),2)</f>
        <v>1.1200000000000001</v>
      </c>
      <c r="I50" s="257">
        <f>ROUND(IF(M50=1,R50,(IF($B50="",IFERROR(VLOOKUP($A50,SERVIÇOS!$A:$F,5,0),IFERROR(VLOOKUP($A50,$C:$J,7,0),)),0)*$F50)),2)</f>
        <v>0</v>
      </c>
      <c r="J50" s="258">
        <f t="shared" si="8"/>
        <v>1.1200000000000001</v>
      </c>
      <c r="K50" s="349" t="str">
        <f>IF(OR(ISNUMBER(A50),ISNUMBER(B50)),"PRED MARÇO/2022","")</f>
        <v>PRED MARÇO/2022</v>
      </c>
      <c r="L50" s="611" t="str">
        <f t="shared" si="0"/>
        <v>D47</v>
      </c>
      <c r="M50" s="611">
        <f t="shared" si="1"/>
        <v>0</v>
      </c>
      <c r="N50" s="611">
        <f t="shared" si="2"/>
        <v>7</v>
      </c>
      <c r="O50" s="611">
        <f t="shared" si="22"/>
        <v>1.1200000000000001</v>
      </c>
      <c r="P50" s="611">
        <f t="shared" si="23"/>
        <v>0</v>
      </c>
      <c r="Q50" s="611">
        <f t="shared" si="5"/>
        <v>50.919999999999995</v>
      </c>
      <c r="R50" s="611">
        <f t="shared" si="6"/>
        <v>5.3</v>
      </c>
    </row>
    <row r="51" spans="1:18" s="21" customFormat="1" ht="30">
      <c r="A51" s="251"/>
      <c r="B51" s="252"/>
      <c r="C51" s="253" t="str">
        <f t="shared" ref="C51:C53" si="30">IF(AND(M51=1,N51=N52),CONCATENATE("COMP ",N51),IF(AND(A51="",B51=""),"",IF(A51="","Insumo",IF(B51="","Serviço",""))))</f>
        <v>COMP 8</v>
      </c>
      <c r="D51" s="254" t="s">
        <v>13881</v>
      </c>
      <c r="E51" s="311" t="s">
        <v>96</v>
      </c>
      <c r="F51" s="255"/>
      <c r="G51" s="256" t="str">
        <f>IF($B51="",IFERROR(VLOOKUP($A51,SERVIÇOS!$A:$F,6,0),IFERROR(VLOOKUP($A51,$C:$J,8,0),"")),IFERROR(VLOOKUP($B51,INSUMOS!$A:$D,4,0),IFERROR(VLOOKUP($B51,COTAÇÕES!$A:$J,9,0),"")))</f>
        <v/>
      </c>
      <c r="H51" s="257">
        <f>ROUND(IF(M51=1,Q51,(IF($B51="",IFERROR(VLOOKUP($A51,SERVIÇOS!$A:$F,4,0),IFERROR(VLOOKUP($A51,$C:$J,6,0),)),IFERROR(VLOOKUP($B51,INSUMOS!$A:$D,4,0),IFERROR(VLOOKUP($B51,COTAÇÕES!$A:$J,9,0),)))*$F51)),2)</f>
        <v>49.61</v>
      </c>
      <c r="I51" s="257">
        <f>ROUND(IF(M51=1,R51,(IF($B51="",IFERROR(VLOOKUP($A51,SERVIÇOS!$A:$F,5,0),IFERROR(VLOOKUP($A51,$C:$J,7,0),)),0)*$F51)),2)</f>
        <v>3.33</v>
      </c>
      <c r="J51" s="258">
        <f t="shared" ref="J51:J53" si="31">H51+I51</f>
        <v>52.94</v>
      </c>
      <c r="K51" s="349" t="s">
        <v>13817</v>
      </c>
      <c r="L51" s="611" t="str">
        <f t="shared" si="0"/>
        <v>D51</v>
      </c>
      <c r="M51" s="611">
        <f t="shared" si="1"/>
        <v>1</v>
      </c>
      <c r="N51" s="611">
        <f t="shared" si="2"/>
        <v>8</v>
      </c>
      <c r="O51" s="611">
        <f t="shared" si="22"/>
        <v>0</v>
      </c>
      <c r="P51" s="611">
        <f t="shared" si="23"/>
        <v>0</v>
      </c>
      <c r="Q51" s="611">
        <f t="shared" si="5"/>
        <v>49.609999999999992</v>
      </c>
      <c r="R51" s="611">
        <f t="shared" si="6"/>
        <v>3.3299999999999996</v>
      </c>
    </row>
    <row r="52" spans="1:18" s="21" customFormat="1" ht="30">
      <c r="A52" s="251">
        <v>88248</v>
      </c>
      <c r="B52" s="252"/>
      <c r="C52" s="253" t="str">
        <f t="shared" si="30"/>
        <v>Serviço</v>
      </c>
      <c r="D52" s="254" t="str">
        <f>IF($B52="",IFERROR(VLOOKUP($A52,SERVIÇOS!$A:$F,2,0),IFERROR(VLOOKUP($A52,$C:$J,2,0),"")),IFERROR(VLOOKUP($B52,INSUMOS!$A:$D,2,0),IFERROR(VLOOKUP($B52,COTAÇÕES!$A:$J,2,0),"")))</f>
        <v>AUXILIAR DE ENCANADOR OU BOMBEIRO HIDRÁULICO COM ENCARGOS COMPLEMENTARES</v>
      </c>
      <c r="E52" s="311" t="str">
        <f>IF($B52="",IFERROR(VLOOKUP($A52,SERVIÇOS!$A:$F,3,0),IFERROR(VLOOKUP($A52,$C:$J,3,0),"")),IFERROR(VLOOKUP($B52,INSUMOS!$A:$D,3,0),IFERROR(VLOOKUP($B52,COTAÇÕES!$A:$J,5,0),"")))</f>
        <v>H</v>
      </c>
      <c r="F52" s="255">
        <v>2.2700000000000001E-2</v>
      </c>
      <c r="G52" s="256">
        <f>IF($B52="",IFERROR(VLOOKUP($A52,SERVIÇOS!$A:$F,6,0),IFERROR(VLOOKUP($A52,$C:$J,8,0),"")),IFERROR(VLOOKUP($B52,INSUMOS!$A:$D,4,0),IFERROR(VLOOKUP($B52,COTAÇÕES!$A:$J,9,0),"")))</f>
        <v>19.329999999999998</v>
      </c>
      <c r="H52" s="257">
        <f>ROUND(IF(M52=1,Q52,(IF($B52="",IFERROR(VLOOKUP($A52,SERVIÇOS!$A:$F,4,0),IFERROR(VLOOKUP($A52,$C:$J,6,0),)),IFERROR(VLOOKUP($B52,INSUMOS!$A:$D,4,0),IFERROR(VLOOKUP($B52,COTAÇÕES!$A:$J,9,0),)))*$F52)),2)</f>
        <v>0.14000000000000001</v>
      </c>
      <c r="I52" s="257">
        <f>ROUND(IF(M52=1,R52,(IF($B52="",IFERROR(VLOOKUP($A52,SERVIÇOS!$A:$F,5,0),IFERROR(VLOOKUP($A52,$C:$J,7,0),)),0)*$F52)),2)</f>
        <v>0.3</v>
      </c>
      <c r="J52" s="258">
        <f t="shared" si="31"/>
        <v>0.44</v>
      </c>
      <c r="K52" s="349" t="str">
        <f>IF(OR(ISNUMBER(A52),ISNUMBER(B52)),"PRED MARÇO/2022","")</f>
        <v>PRED MARÇO/2022</v>
      </c>
      <c r="L52" s="611" t="str">
        <f t="shared" si="0"/>
        <v>D51</v>
      </c>
      <c r="M52" s="611">
        <f t="shared" si="1"/>
        <v>0</v>
      </c>
      <c r="N52" s="611">
        <f t="shared" si="2"/>
        <v>8</v>
      </c>
      <c r="O52" s="611">
        <f t="shared" si="22"/>
        <v>0.14000000000000001</v>
      </c>
      <c r="P52" s="611">
        <f t="shared" si="23"/>
        <v>0.3</v>
      </c>
      <c r="Q52" s="611">
        <f t="shared" si="5"/>
        <v>49.609999999999992</v>
      </c>
      <c r="R52" s="611">
        <f t="shared" si="6"/>
        <v>3.3299999999999996</v>
      </c>
    </row>
    <row r="53" spans="1:18" s="21" customFormat="1">
      <c r="A53" s="251">
        <v>88267</v>
      </c>
      <c r="B53" s="252"/>
      <c r="C53" s="253" t="str">
        <f t="shared" si="30"/>
        <v>Serviço</v>
      </c>
      <c r="D53" s="254" t="str">
        <f>IF($B53="",IFERROR(VLOOKUP($A53,SERVIÇOS!$A:$F,2,0),IFERROR(VLOOKUP($A53,$C:$J,2,0),"")),IFERROR(VLOOKUP($B53,INSUMOS!$A:$D,2,0),IFERROR(VLOOKUP($B53,COTAÇÕES!$A:$J,2,0),"")))</f>
        <v>ENCANADOR OU BOMBEIRO HIDRÁULICO COM ENCARGOS COMPLEMENTARES</v>
      </c>
      <c r="E53" s="311" t="str">
        <f>IF($B53="",IFERROR(VLOOKUP($A53,SERVIÇOS!$A:$F,3,0),IFERROR(VLOOKUP($A53,$C:$J,3,0),"")),IFERROR(VLOOKUP($B53,INSUMOS!$A:$D,3,0),IFERROR(VLOOKUP($B53,COTAÇÕES!$A:$J,5,0),"")))</f>
        <v>H</v>
      </c>
      <c r="F53" s="255">
        <v>0.16209999999999999</v>
      </c>
      <c r="G53" s="256">
        <f>IF($B53="",IFERROR(VLOOKUP($A53,SERVIÇOS!$A:$F,6,0),IFERROR(VLOOKUP($A53,$C:$J,8,0),"")),IFERROR(VLOOKUP($B53,INSUMOS!$A:$D,4,0),IFERROR(VLOOKUP($B53,COTAÇÕES!$A:$J,9,0),"")))</f>
        <v>24.79</v>
      </c>
      <c r="H53" s="257">
        <f>ROUND(IF(M53=1,Q53,(IF($B53="",IFERROR(VLOOKUP($A53,SERVIÇOS!$A:$F,4,0),IFERROR(VLOOKUP($A53,$C:$J,6,0),)),IFERROR(VLOOKUP($B53,INSUMOS!$A:$D,4,0),IFERROR(VLOOKUP($B53,COTAÇÕES!$A:$J,9,0),)))*$F53)),2)</f>
        <v>0.98</v>
      </c>
      <c r="I53" s="257">
        <f>ROUND(IF(M53=1,R53,(IF($B53="",IFERROR(VLOOKUP($A53,SERVIÇOS!$A:$F,5,0),IFERROR(VLOOKUP($A53,$C:$J,7,0),)),0)*$F53)),2)</f>
        <v>3.03</v>
      </c>
      <c r="J53" s="258">
        <f t="shared" si="31"/>
        <v>4.01</v>
      </c>
      <c r="K53" s="349" t="str">
        <f>IF(OR(ISNUMBER(A53),ISNUMBER(B53)),"PRED MARÇO/2022","")</f>
        <v>PRED MARÇO/2022</v>
      </c>
      <c r="L53" s="611" t="str">
        <f t="shared" si="0"/>
        <v>D51</v>
      </c>
      <c r="M53" s="611">
        <f t="shared" si="1"/>
        <v>0</v>
      </c>
      <c r="N53" s="611">
        <f t="shared" si="2"/>
        <v>8</v>
      </c>
      <c r="O53" s="611">
        <f t="shared" si="22"/>
        <v>0.98</v>
      </c>
      <c r="P53" s="611">
        <f t="shared" si="23"/>
        <v>3.03</v>
      </c>
      <c r="Q53" s="611">
        <f t="shared" si="5"/>
        <v>49.609999999999992</v>
      </c>
      <c r="R53" s="611">
        <f t="shared" si="6"/>
        <v>3.3299999999999996</v>
      </c>
    </row>
    <row r="54" spans="1:18" s="21" customFormat="1">
      <c r="A54" s="251"/>
      <c r="B54" s="252">
        <v>37401</v>
      </c>
      <c r="C54" s="253" t="str">
        <f t="shared" si="7"/>
        <v>Insumo</v>
      </c>
      <c r="D54" s="254" t="str">
        <f>IF($B54="",IFERROR(VLOOKUP($A54,SERVIÇOS!$A:$F,2,0),IFERROR(VLOOKUP($A54,$C:$J,2,0),"")),IFERROR(VLOOKUP($B54,INSUMOS!$A:$D,2,0),IFERROR(VLOOKUP($B54,COTAÇÕES!$A:$J,2,0),"")))</f>
        <v>TOALHEIRO PLASTICO TIPO DISPENSER PARA PAPEL TOALHA INTERFOLHADO</v>
      </c>
      <c r="E54" s="311" t="str">
        <f>IF($B54="",IFERROR(VLOOKUP($A54,SERVIÇOS!$A:$F,3,0),IFERROR(VLOOKUP($A54,$C:$J,3,0),"")),IFERROR(VLOOKUP($B54,INSUMOS!$A:$D,3,0),IFERROR(VLOOKUP($B54,COTAÇÕES!$A:$J,5,0),"")))</f>
        <v xml:space="preserve">UN    </v>
      </c>
      <c r="F54" s="255">
        <v>1</v>
      </c>
      <c r="G54" s="256">
        <f>IF($B54="",IFERROR(VLOOKUP($A54,SERVIÇOS!$A:$F,6,0),IFERROR(VLOOKUP($A54,$C:$J,8,0),"")),IFERROR(VLOOKUP($B54,INSUMOS!$A:$D,4,0),IFERROR(VLOOKUP($B54,COTAÇÕES!$A:$J,9,0),"")))</f>
        <v>47.37</v>
      </c>
      <c r="H54" s="257">
        <f>ROUND(IF(M54=1,Q54,(IF($B54="",IFERROR(VLOOKUP($A54,SERVIÇOS!$A:$F,4,0),IFERROR(VLOOKUP($A54,$C:$J,6,0),)),IFERROR(VLOOKUP($B54,INSUMOS!$A:$D,4,0),IFERROR(VLOOKUP($B54,COTAÇÕES!$A:$J,9,0),)))*$F54)),2)</f>
        <v>47.37</v>
      </c>
      <c r="I54" s="257">
        <f>ROUND(IF(M54=1,R54,(IF($B54="",IFERROR(VLOOKUP($A54,SERVIÇOS!$A:$F,5,0),IFERROR(VLOOKUP($A54,$C:$J,7,0),)),0)*$F54)),2)</f>
        <v>0</v>
      </c>
      <c r="J54" s="258">
        <f t="shared" si="8"/>
        <v>47.37</v>
      </c>
      <c r="K54" s="349" t="str">
        <f>IF(OR(ISNUMBER(A54),ISNUMBER(B54)),"PRED MARÇO/2022","")</f>
        <v>PRED MARÇO/2022</v>
      </c>
      <c r="L54" s="611" t="str">
        <f t="shared" si="0"/>
        <v>D51</v>
      </c>
      <c r="M54" s="611">
        <f t="shared" si="1"/>
        <v>0</v>
      </c>
      <c r="N54" s="611">
        <f t="shared" si="2"/>
        <v>8</v>
      </c>
      <c r="O54" s="611">
        <f t="shared" si="22"/>
        <v>47.37</v>
      </c>
      <c r="P54" s="611">
        <f t="shared" si="23"/>
        <v>0</v>
      </c>
      <c r="Q54" s="611">
        <f t="shared" si="5"/>
        <v>49.609999999999992</v>
      </c>
      <c r="R54" s="611">
        <f t="shared" si="6"/>
        <v>3.3299999999999996</v>
      </c>
    </row>
    <row r="55" spans="1:18" s="21" customFormat="1" ht="30">
      <c r="A55" s="251"/>
      <c r="B55" s="252">
        <v>11950</v>
      </c>
      <c r="C55" s="253" t="str">
        <f t="shared" si="7"/>
        <v>Insumo</v>
      </c>
      <c r="D55" s="254" t="str">
        <f>IF($B55="",IFERROR(VLOOKUP($A55,SERVIÇOS!$A:$F,2,0),IFERROR(VLOOKUP($A55,$C:$J,2,0),"")),IFERROR(VLOOKUP($B55,INSUMOS!$A:$D,2,0),IFERROR(VLOOKUP($B55,COTAÇÕES!$A:$J,2,0),"")))</f>
        <v>BUCHA DE NYLON SEM ABA S6, COM PARAFUSO DE 4,20 X 40 MM EM ACO ZINCADO COM ROSCA SOBERBA, CABECA CHATA E FENDA PHILLIPS</v>
      </c>
      <c r="E55" s="311" t="str">
        <f>IF($B55="",IFERROR(VLOOKUP($A55,SERVIÇOS!$A:$F,3,0),IFERROR(VLOOKUP($A55,$C:$J,3,0),"")),IFERROR(VLOOKUP($B55,INSUMOS!$A:$D,3,0),IFERROR(VLOOKUP($B55,COTAÇÕES!$A:$J,5,0),"")))</f>
        <v xml:space="preserve">UN    </v>
      </c>
      <c r="F55" s="255">
        <v>4</v>
      </c>
      <c r="G55" s="256">
        <f>IF($B55="",IFERROR(VLOOKUP($A55,SERVIÇOS!$A:$F,6,0),IFERROR(VLOOKUP($A55,$C:$J,8,0),"")),IFERROR(VLOOKUP($B55,INSUMOS!$A:$D,4,0),IFERROR(VLOOKUP($B55,COTAÇÕES!$A:$J,9,0),"")))</f>
        <v>0.28000000000000003</v>
      </c>
      <c r="H55" s="257">
        <f>ROUND(IF(M55=1,Q55,(IF($B55="",IFERROR(VLOOKUP($A55,SERVIÇOS!$A:$F,4,0),IFERROR(VLOOKUP($A55,$C:$J,6,0),)),IFERROR(VLOOKUP($B55,INSUMOS!$A:$D,4,0),IFERROR(VLOOKUP($B55,COTAÇÕES!$A:$J,9,0),)))*$F55)),2)</f>
        <v>1.1200000000000001</v>
      </c>
      <c r="I55" s="257">
        <f>ROUND(IF(M55=1,R55,(IF($B55="",IFERROR(VLOOKUP($A55,SERVIÇOS!$A:$F,5,0),IFERROR(VLOOKUP($A55,$C:$J,7,0),)),0)*$F55)),2)</f>
        <v>0</v>
      </c>
      <c r="J55" s="258">
        <f t="shared" si="8"/>
        <v>1.1200000000000001</v>
      </c>
      <c r="K55" s="349" t="str">
        <f>IF(OR(ISNUMBER(A55),ISNUMBER(B55)),"PRED MARÇO/2022","")</f>
        <v>PRED MARÇO/2022</v>
      </c>
      <c r="L55" s="611" t="str">
        <f t="shared" si="0"/>
        <v>D51</v>
      </c>
      <c r="M55" s="611">
        <f t="shared" si="1"/>
        <v>0</v>
      </c>
      <c r="N55" s="611">
        <f t="shared" si="2"/>
        <v>8</v>
      </c>
      <c r="O55" s="611">
        <f t="shared" si="22"/>
        <v>1.1200000000000001</v>
      </c>
      <c r="P55" s="611">
        <f t="shared" si="23"/>
        <v>0</v>
      </c>
      <c r="Q55" s="611">
        <f t="shared" si="5"/>
        <v>49.609999999999992</v>
      </c>
      <c r="R55" s="611">
        <f t="shared" si="6"/>
        <v>3.3299999999999996</v>
      </c>
    </row>
    <row r="56" spans="1:18" s="21" customFormat="1" ht="30">
      <c r="A56" s="251"/>
      <c r="B56" s="252"/>
      <c r="C56" s="253" t="str">
        <f t="shared" si="7"/>
        <v>COMP 9</v>
      </c>
      <c r="D56" s="254" t="s">
        <v>13886</v>
      </c>
      <c r="E56" s="311" t="str">
        <f>IF($B56="",IFERROR(VLOOKUP($A56,SERVIÇOS!$A:$F,3,0),IFERROR(VLOOKUP($A56,$C:$J,3,0),"")),IFERROR(VLOOKUP($B56,INSUMOS!$A:$D,3,0),IFERROR(VLOOKUP($B56,COTAÇÕES!$A:$J,5,0),"")))</f>
        <v/>
      </c>
      <c r="F56" s="255"/>
      <c r="G56" s="256" t="str">
        <f>IF($B56="",IFERROR(VLOOKUP($A56,SERVIÇOS!$A:$F,6,0),IFERROR(VLOOKUP($A56,$C:$J,8,0),"")),IFERROR(VLOOKUP($B56,INSUMOS!$A:$D,4,0),IFERROR(VLOOKUP($B56,COTAÇÕES!$A:$J,9,0),"")))</f>
        <v/>
      </c>
      <c r="H56" s="257">
        <f>ROUND(IF(M56=1,Q56,(IF($B56="",IFERROR(VLOOKUP($A56,SERVIÇOS!$A:$F,4,0),IFERROR(VLOOKUP($A56,$C:$J,6,0),)),IFERROR(VLOOKUP($B56,INSUMOS!$A:$D,4,0),IFERROR(VLOOKUP($B56,COTAÇÕES!$A:$J,9,0),)))*$F56)),2)</f>
        <v>564.29999999999995</v>
      </c>
      <c r="I56" s="257">
        <f>ROUND(IF(M56=1,R56,(IF($B56="",IFERROR(VLOOKUP($A56,SERVIÇOS!$A:$F,5,0),IFERROR(VLOOKUP($A56,$C:$J,7,0),)),0)*$F56)),2)</f>
        <v>42.84</v>
      </c>
      <c r="J56" s="258">
        <f t="shared" si="8"/>
        <v>607.14</v>
      </c>
      <c r="K56" s="349" t="s">
        <v>13885</v>
      </c>
      <c r="L56" s="611" t="str">
        <f t="shared" si="0"/>
        <v>D56</v>
      </c>
      <c r="M56" s="611">
        <f t="shared" si="1"/>
        <v>1</v>
      </c>
      <c r="N56" s="611">
        <f t="shared" si="2"/>
        <v>9</v>
      </c>
      <c r="O56" s="611">
        <f t="shared" si="22"/>
        <v>0</v>
      </c>
      <c r="P56" s="611">
        <f t="shared" si="23"/>
        <v>0</v>
      </c>
      <c r="Q56" s="611">
        <f t="shared" si="5"/>
        <v>564.29999999999995</v>
      </c>
      <c r="R56" s="611">
        <f t="shared" si="6"/>
        <v>42.839999999999996</v>
      </c>
    </row>
    <row r="57" spans="1:18" s="21" customFormat="1" ht="30">
      <c r="A57" s="251"/>
      <c r="B57" s="252">
        <v>4335</v>
      </c>
      <c r="C57" s="253" t="str">
        <f t="shared" si="7"/>
        <v>Insumo</v>
      </c>
      <c r="D57" s="254" t="str">
        <f>IF($B57="",IFERROR(VLOOKUP($A57,SERVIÇOS!$A:$F,2,0),IFERROR(VLOOKUP($A57,$C:$J,2,0),"")),IFERROR(VLOOKUP($B57,INSUMOS!$A:$D,2,0),IFERROR(VLOOKUP($B57,COTAÇÕES!$A:$J,2,0),"")))</f>
        <v>PARAFUSO FRANCES ZINCADO, DIAMETRO 1/2", COMPRIMENTO 12", COM PORCA E ARRUELA LISA MEDIA</v>
      </c>
      <c r="E57" s="311" t="str">
        <f>IF($B57="",IFERROR(VLOOKUP($A57,SERVIÇOS!$A:$F,3,0),IFERROR(VLOOKUP($A57,$C:$J,3,0),"")),IFERROR(VLOOKUP($B57,INSUMOS!$A:$D,3,0),IFERROR(VLOOKUP($B57,COTAÇÕES!$A:$J,5,0),"")))</f>
        <v xml:space="preserve">UN    </v>
      </c>
      <c r="F57" s="255">
        <v>4</v>
      </c>
      <c r="G57" s="256">
        <f>IF($B57="",IFERROR(VLOOKUP($A57,SERVIÇOS!$A:$F,6,0),IFERROR(VLOOKUP($A57,$C:$J,8,0),"")),IFERROR(VLOOKUP($B57,INSUMOS!$A:$D,4,0),IFERROR(VLOOKUP($B57,COTAÇÕES!$A:$J,9,0),"")))</f>
        <v>15.27</v>
      </c>
      <c r="H57" s="257">
        <f>ROUND(IF(M57=1,Q57,(IF($B57="",IFERROR(VLOOKUP($A57,SERVIÇOS!$A:$F,4,0),IFERROR(VLOOKUP($A57,$C:$J,6,0),)),IFERROR(VLOOKUP($B57,INSUMOS!$A:$D,4,0),IFERROR(VLOOKUP($B57,COTAÇÕES!$A:$J,9,0),)))*$F57)),2)</f>
        <v>61.08</v>
      </c>
      <c r="I57" s="257">
        <f>ROUND(IF(M57=1,R57,(IF($B57="",IFERROR(VLOOKUP($A57,SERVIÇOS!$A:$F,5,0),IFERROR(VLOOKUP($A57,$C:$J,7,0),)),0)*$F57)),2)</f>
        <v>0</v>
      </c>
      <c r="J57" s="258">
        <f t="shared" si="8"/>
        <v>61.08</v>
      </c>
      <c r="K57" s="349" t="str">
        <f>IF(OR(ISNUMBER(A57),ISNUMBER(B57)),"PRED MARÇO/2022","")</f>
        <v>PRED MARÇO/2022</v>
      </c>
      <c r="L57" s="611" t="str">
        <f t="shared" si="0"/>
        <v>D56</v>
      </c>
      <c r="M57" s="611">
        <f t="shared" si="1"/>
        <v>0</v>
      </c>
      <c r="N57" s="611">
        <f t="shared" si="2"/>
        <v>9</v>
      </c>
      <c r="O57" s="611">
        <f t="shared" si="22"/>
        <v>61.08</v>
      </c>
      <c r="P57" s="611">
        <f t="shared" si="23"/>
        <v>0</v>
      </c>
      <c r="Q57" s="611">
        <f t="shared" si="5"/>
        <v>564.29999999999995</v>
      </c>
      <c r="R57" s="611">
        <f t="shared" si="6"/>
        <v>42.839999999999996</v>
      </c>
    </row>
    <row r="58" spans="1:18" s="21" customFormat="1">
      <c r="A58" s="251">
        <v>88309</v>
      </c>
      <c r="B58" s="252"/>
      <c r="C58" s="253" t="str">
        <f t="shared" si="7"/>
        <v>Serviço</v>
      </c>
      <c r="D58" s="254" t="str">
        <f>IF($B58="",IFERROR(VLOOKUP($A58,SERVIÇOS!$A:$F,2,0),IFERROR(VLOOKUP($A58,$C:$J,2,0),"")),IFERROR(VLOOKUP($B58,INSUMOS!$A:$D,2,0),IFERROR(VLOOKUP($B58,COTAÇÕES!$A:$J,2,0),"")))</f>
        <v>PEDREIRO COM ENCARGOS COMPLEMENTARES</v>
      </c>
      <c r="E58" s="311" t="str">
        <f>IF($B58="",IFERROR(VLOOKUP($A58,SERVIÇOS!$A:$F,3,0),IFERROR(VLOOKUP($A58,$C:$J,3,0),"")),IFERROR(VLOOKUP($B58,INSUMOS!$A:$D,3,0),IFERROR(VLOOKUP($B58,COTAÇÕES!$A:$J,5,0),"")))</f>
        <v>H</v>
      </c>
      <c r="F58" s="255">
        <v>2</v>
      </c>
      <c r="G58" s="256">
        <f>IF($B58="",IFERROR(VLOOKUP($A58,SERVIÇOS!$A:$F,6,0),IFERROR(VLOOKUP($A58,$C:$J,8,0),"")),IFERROR(VLOOKUP($B58,INSUMOS!$A:$D,4,0),IFERROR(VLOOKUP($B58,COTAÇÕES!$A:$J,9,0),"")))</f>
        <v>25.41</v>
      </c>
      <c r="H58" s="257">
        <f>ROUND(IF(M58=1,Q58,(IF($B58="",IFERROR(VLOOKUP($A58,SERVIÇOS!$A:$F,4,0),IFERROR(VLOOKUP($A58,$C:$J,6,0),)),IFERROR(VLOOKUP($B58,INSUMOS!$A:$D,4,0),IFERROR(VLOOKUP($B58,COTAÇÕES!$A:$J,9,0),)))*$F58)),2)</f>
        <v>13.28</v>
      </c>
      <c r="I58" s="257">
        <f>ROUND(IF(M58=1,R58,(IF($B58="",IFERROR(VLOOKUP($A58,SERVIÇOS!$A:$F,5,0),IFERROR(VLOOKUP($A58,$C:$J,7,0),)),0)*$F58)),2)</f>
        <v>37.54</v>
      </c>
      <c r="J58" s="258">
        <f t="shared" si="8"/>
        <v>50.82</v>
      </c>
      <c r="K58" s="349" t="str">
        <f>IF(OR(ISNUMBER(A58),ISNUMBER(B58)),"PRED MARÇO/2022","")</f>
        <v>PRED MARÇO/2022</v>
      </c>
      <c r="L58" s="611" t="str">
        <f t="shared" si="0"/>
        <v>D56</v>
      </c>
      <c r="M58" s="611">
        <f t="shared" si="1"/>
        <v>0</v>
      </c>
      <c r="N58" s="611">
        <f t="shared" si="2"/>
        <v>9</v>
      </c>
      <c r="O58" s="611">
        <f t="shared" si="22"/>
        <v>13.28</v>
      </c>
      <c r="P58" s="611">
        <f t="shared" si="23"/>
        <v>37.54</v>
      </c>
      <c r="Q58" s="611">
        <f t="shared" si="5"/>
        <v>564.29999999999995</v>
      </c>
      <c r="R58" s="611">
        <f t="shared" si="6"/>
        <v>42.839999999999996</v>
      </c>
    </row>
    <row r="59" spans="1:18" s="21" customFormat="1">
      <c r="A59" s="251">
        <v>88316</v>
      </c>
      <c r="B59" s="252"/>
      <c r="C59" s="253" t="str">
        <f t="shared" si="7"/>
        <v>Serviço</v>
      </c>
      <c r="D59" s="254" t="str">
        <f>IF($B59="",IFERROR(VLOOKUP($A59,SERVIÇOS!$A:$F,2,0),IFERROR(VLOOKUP($A59,$C:$J,2,0),"")),IFERROR(VLOOKUP($B59,INSUMOS!$A:$D,2,0),IFERROR(VLOOKUP($B59,COTAÇÕES!$A:$J,2,0),"")))</f>
        <v>SERVENTE COM ENCARGOS COMPLEMENTARES</v>
      </c>
      <c r="E59" s="311" t="str">
        <f>IF($B59="",IFERROR(VLOOKUP($A59,SERVIÇOS!$A:$F,3,0),IFERROR(VLOOKUP($A59,$C:$J,3,0),"")),IFERROR(VLOOKUP($B59,INSUMOS!$A:$D,3,0),IFERROR(VLOOKUP($B59,COTAÇÕES!$A:$J,5,0),"")))</f>
        <v>H</v>
      </c>
      <c r="F59" s="255">
        <v>0.4</v>
      </c>
      <c r="G59" s="256">
        <f>IF($B59="",IFERROR(VLOOKUP($A59,SERVIÇOS!$A:$F,6,0),IFERROR(VLOOKUP($A59,$C:$J,8,0),"")),IFERROR(VLOOKUP($B59,INSUMOS!$A:$D,4,0),IFERROR(VLOOKUP($B59,COTAÇÕES!$A:$J,9,0),"")))</f>
        <v>19.78</v>
      </c>
      <c r="H59" s="257">
        <f>ROUND(IF(M59=1,Q59,(IF($B59="",IFERROR(VLOOKUP($A59,SERVIÇOS!$A:$F,4,0),IFERROR(VLOOKUP($A59,$C:$J,6,0),)),IFERROR(VLOOKUP($B59,INSUMOS!$A:$D,4,0),IFERROR(VLOOKUP($B59,COTAÇÕES!$A:$J,9,0),)))*$F59)),2)</f>
        <v>2.61</v>
      </c>
      <c r="I59" s="257">
        <f>ROUND(IF(M59=1,R59,(IF($B59="",IFERROR(VLOOKUP($A59,SERVIÇOS!$A:$F,5,0),IFERROR(VLOOKUP($A59,$C:$J,7,0),)),0)*$F59)),2)</f>
        <v>5.3</v>
      </c>
      <c r="J59" s="258">
        <f t="shared" si="8"/>
        <v>7.91</v>
      </c>
      <c r="K59" s="349" t="str">
        <f>IF(OR(ISNUMBER(A59),ISNUMBER(B59)),"PRED MARÇO/2022","")</f>
        <v>PRED MARÇO/2022</v>
      </c>
      <c r="L59" s="611" t="str">
        <f t="shared" si="0"/>
        <v>D56</v>
      </c>
      <c r="M59" s="611">
        <f t="shared" si="1"/>
        <v>0</v>
      </c>
      <c r="N59" s="611">
        <f t="shared" si="2"/>
        <v>9</v>
      </c>
      <c r="O59" s="611">
        <f t="shared" si="22"/>
        <v>2.61</v>
      </c>
      <c r="P59" s="611">
        <f t="shared" si="23"/>
        <v>5.3</v>
      </c>
      <c r="Q59" s="611">
        <f t="shared" si="5"/>
        <v>564.29999999999995</v>
      </c>
      <c r="R59" s="611">
        <f t="shared" si="6"/>
        <v>42.839999999999996</v>
      </c>
    </row>
    <row r="60" spans="1:18" s="21" customFormat="1">
      <c r="A60" s="251"/>
      <c r="B60" s="252">
        <v>11186</v>
      </c>
      <c r="C60" s="253" t="str">
        <f t="shared" si="7"/>
        <v>Insumo</v>
      </c>
      <c r="D60" s="254" t="str">
        <f>IF($B60="",IFERROR(VLOOKUP($A60,SERVIÇOS!$A:$F,2,0),IFERROR(VLOOKUP($A60,$C:$J,2,0),"")),IFERROR(VLOOKUP($B60,INSUMOS!$A:$D,2,0),IFERROR(VLOOKUP($B60,COTAÇÕES!$A:$J,2,0),"")))</f>
        <v>ESPELHO CRISTAL E = 4 MM</v>
      </c>
      <c r="E60" s="311" t="str">
        <f>IF($B60="",IFERROR(VLOOKUP($A60,SERVIÇOS!$A:$F,3,0),IFERROR(VLOOKUP($A60,$C:$J,3,0),"")),IFERROR(VLOOKUP($B60,INSUMOS!$A:$D,3,0),IFERROR(VLOOKUP($B60,COTAÇÕES!$A:$J,5,0),"")))</f>
        <v xml:space="preserve">M2    </v>
      </c>
      <c r="F60" s="255">
        <v>1</v>
      </c>
      <c r="G60" s="256">
        <f>IF($B60="",IFERROR(VLOOKUP($A60,SERVIÇOS!$A:$F,6,0),IFERROR(VLOOKUP($A60,$C:$J,8,0),"")),IFERROR(VLOOKUP($B60,INSUMOS!$A:$D,4,0),IFERROR(VLOOKUP($B60,COTAÇÕES!$A:$J,9,0),"")))</f>
        <v>487.33</v>
      </c>
      <c r="H60" s="257">
        <f>ROUND(IF(M60=1,Q60,(IF($B60="",IFERROR(VLOOKUP($A60,SERVIÇOS!$A:$F,4,0),IFERROR(VLOOKUP($A60,$C:$J,6,0),)),IFERROR(VLOOKUP($B60,INSUMOS!$A:$D,4,0),IFERROR(VLOOKUP($B60,COTAÇÕES!$A:$J,9,0),)))*$F60)),2)</f>
        <v>487.33</v>
      </c>
      <c r="I60" s="257">
        <f>ROUND(IF(M60=1,R60,(IF($B60="",IFERROR(VLOOKUP($A60,SERVIÇOS!$A:$F,5,0),IFERROR(VLOOKUP($A60,$C:$J,7,0),)),0)*$F60)),2)</f>
        <v>0</v>
      </c>
      <c r="J60" s="258">
        <f t="shared" si="8"/>
        <v>487.33</v>
      </c>
      <c r="K60" s="349" t="str">
        <f>IF(OR(ISNUMBER(A60),ISNUMBER(B60)),"PRED MARÇO/2022","")</f>
        <v>PRED MARÇO/2022</v>
      </c>
      <c r="L60" s="611" t="str">
        <f t="shared" si="0"/>
        <v>D56</v>
      </c>
      <c r="M60" s="611">
        <f t="shared" si="1"/>
        <v>0</v>
      </c>
      <c r="N60" s="611">
        <f t="shared" si="2"/>
        <v>9</v>
      </c>
      <c r="O60" s="611">
        <f t="shared" si="22"/>
        <v>487.33</v>
      </c>
      <c r="P60" s="611">
        <f t="shared" si="23"/>
        <v>0</v>
      </c>
      <c r="Q60" s="611">
        <f t="shared" si="5"/>
        <v>564.29999999999995</v>
      </c>
      <c r="R60" s="611">
        <f t="shared" si="6"/>
        <v>42.839999999999996</v>
      </c>
    </row>
    <row r="61" spans="1:18" s="21" customFormat="1" ht="60">
      <c r="A61" s="251"/>
      <c r="B61" s="252"/>
      <c r="C61" s="253" t="str">
        <f t="shared" si="7"/>
        <v>COMP 10</v>
      </c>
      <c r="D61" s="254" t="s">
        <v>13887</v>
      </c>
      <c r="E61" s="311" t="s">
        <v>96</v>
      </c>
      <c r="F61" s="255"/>
      <c r="G61" s="256" t="str">
        <f>IF($B61="",IFERROR(VLOOKUP($A61,SERVIÇOS!$A:$F,6,0),IFERROR(VLOOKUP($A61,$C:$J,8,0),"")),IFERROR(VLOOKUP($B61,INSUMOS!$A:$D,4,0),IFERROR(VLOOKUP($B61,COTAÇÕES!$A:$J,9,0),"")))</f>
        <v/>
      </c>
      <c r="H61" s="257">
        <f>ROUND(IF(M61=1,Q61,(IF($B61="",IFERROR(VLOOKUP($A61,SERVIÇOS!$A:$F,4,0),IFERROR(VLOOKUP($A61,$C:$J,6,0),)),IFERROR(VLOOKUP($B61,INSUMOS!$A:$D,4,0),IFERROR(VLOOKUP($B61,COTAÇÕES!$A:$J,9,0),)))*$F61)),2)</f>
        <v>1244.82</v>
      </c>
      <c r="I61" s="257">
        <f>ROUND(IF(M61=1,R61,(IF($B61="",IFERROR(VLOOKUP($A61,SERVIÇOS!$A:$F,5,0),IFERROR(VLOOKUP($A61,$C:$J,7,0),)),0)*$F61)),2)</f>
        <v>124.18</v>
      </c>
      <c r="J61" s="258">
        <f t="shared" si="8"/>
        <v>1369</v>
      </c>
      <c r="K61" s="349" t="s">
        <v>13817</v>
      </c>
      <c r="L61" s="611" t="str">
        <f t="shared" si="0"/>
        <v>D61</v>
      </c>
      <c r="M61" s="611">
        <f t="shared" si="1"/>
        <v>1</v>
      </c>
      <c r="N61" s="611">
        <f t="shared" si="2"/>
        <v>10</v>
      </c>
      <c r="O61" s="611">
        <f t="shared" si="22"/>
        <v>0</v>
      </c>
      <c r="P61" s="611">
        <f t="shared" si="23"/>
        <v>0</v>
      </c>
      <c r="Q61" s="611">
        <f t="shared" si="5"/>
        <v>1244.8200000000002</v>
      </c>
      <c r="R61" s="611">
        <f t="shared" si="6"/>
        <v>124.18</v>
      </c>
    </row>
    <row r="62" spans="1:18" s="21" customFormat="1" ht="30">
      <c r="A62" s="251"/>
      <c r="B62" s="252">
        <v>11795</v>
      </c>
      <c r="C62" s="253" t="str">
        <f t="shared" si="7"/>
        <v>Insumo</v>
      </c>
      <c r="D62" s="254" t="str">
        <f>IF($B62="",IFERROR(VLOOKUP($A62,SERVIÇOS!$A:$F,2,0),IFERROR(VLOOKUP($A62,$C:$J,2,0),"")),IFERROR(VLOOKUP($B62,INSUMOS!$A:$D,2,0),IFERROR(VLOOKUP($B62,COTAÇÕES!$A:$J,2,0),"")))</f>
        <v>GRANITO PARA BANCADA, POLIDO, TIPO ANDORINHA/ QUARTZ/ CASTELO/ CORUMBA OU OUTROS EQUIVALENTES DA REGIAO, E=  *2,5* CM</v>
      </c>
      <c r="E62" s="311" t="str">
        <f>IF($B62="",IFERROR(VLOOKUP($A62,SERVIÇOS!$A:$F,3,0),IFERROR(VLOOKUP($A62,$C:$J,3,0),"")),IFERROR(VLOOKUP($B62,INSUMOS!$A:$D,3,0),IFERROR(VLOOKUP($B62,COTAÇÕES!$A:$J,5,0),"")))</f>
        <v xml:space="preserve">M2    </v>
      </c>
      <c r="F62" s="255">
        <v>0.7</v>
      </c>
      <c r="G62" s="256">
        <f>IF($B62="",IFERROR(VLOOKUP($A62,SERVIÇOS!$A:$F,6,0),IFERROR(VLOOKUP($A62,$C:$J,8,0),"")),IFERROR(VLOOKUP($B62,INSUMOS!$A:$D,4,0),IFERROR(VLOOKUP($B62,COTAÇÕES!$A:$J,9,0),"")))</f>
        <v>588.66999999999996</v>
      </c>
      <c r="H62" s="257">
        <f>ROUND(IF(M62=1,Q62,(IF($B62="",IFERROR(VLOOKUP($A62,SERVIÇOS!$A:$F,4,0),IFERROR(VLOOKUP($A62,$C:$J,6,0),)),IFERROR(VLOOKUP($B62,INSUMOS!$A:$D,4,0),IFERROR(VLOOKUP($B62,COTAÇÕES!$A:$J,9,0),)))*$F62)),2)</f>
        <v>412.07</v>
      </c>
      <c r="I62" s="257">
        <f>ROUND(IF(M62=1,R62,(IF($B62="",IFERROR(VLOOKUP($A62,SERVIÇOS!$A:$F,5,0),IFERROR(VLOOKUP($A62,$C:$J,7,0),)),0)*$F62)),2)</f>
        <v>0</v>
      </c>
      <c r="J62" s="258">
        <f t="shared" si="8"/>
        <v>412.07</v>
      </c>
      <c r="K62" s="349" t="str">
        <f t="shared" ref="K62:K74" si="32">IF(OR(ISNUMBER(A62),ISNUMBER(B62)),"PRED MARÇO/2022","")</f>
        <v>PRED MARÇO/2022</v>
      </c>
      <c r="L62" s="611" t="str">
        <f t="shared" si="0"/>
        <v>D61</v>
      </c>
      <c r="M62" s="611">
        <f t="shared" si="1"/>
        <v>0</v>
      </c>
      <c r="N62" s="611">
        <f t="shared" si="2"/>
        <v>10</v>
      </c>
      <c r="O62" s="611">
        <f t="shared" si="22"/>
        <v>412.07</v>
      </c>
      <c r="P62" s="611">
        <f t="shared" si="23"/>
        <v>0</v>
      </c>
      <c r="Q62" s="611">
        <f t="shared" si="5"/>
        <v>1244.8200000000002</v>
      </c>
      <c r="R62" s="611">
        <f t="shared" si="6"/>
        <v>124.18</v>
      </c>
    </row>
    <row r="63" spans="1:18" s="21" customFormat="1" ht="30">
      <c r="A63" s="251"/>
      <c r="B63" s="252">
        <v>7568</v>
      </c>
      <c r="C63" s="253" t="str">
        <f t="shared" si="7"/>
        <v>Insumo</v>
      </c>
      <c r="D63" s="254" t="str">
        <f>IF($B63="",IFERROR(VLOOKUP($A63,SERVIÇOS!$A:$F,2,0),IFERROR(VLOOKUP($A63,$C:$J,2,0),"")),IFERROR(VLOOKUP($B63,INSUMOS!$A:$D,2,0),IFERROR(VLOOKUP($B63,COTAÇÕES!$A:$J,2,0),"")))</f>
        <v>BUCHA DE NYLON SEM ABA S10, COM PARAFUSO DE 6,10 X 65 MM EM ACO ZINCADO COM ROSCA SOBERBA, CABECA CHATA E FENDA PHILLIPS</v>
      </c>
      <c r="E63" s="311" t="str">
        <f>IF($B63="",IFERROR(VLOOKUP($A63,SERVIÇOS!$A:$F,3,0),IFERROR(VLOOKUP($A63,$C:$J,3,0),"")),IFERROR(VLOOKUP($B63,INSUMOS!$A:$D,3,0),IFERROR(VLOOKUP($B63,COTAÇÕES!$A:$J,5,0),"")))</f>
        <v xml:space="preserve">UN    </v>
      </c>
      <c r="F63" s="255">
        <v>8</v>
      </c>
      <c r="G63" s="256">
        <f>IF($B63="",IFERROR(VLOOKUP($A63,SERVIÇOS!$A:$F,6,0),IFERROR(VLOOKUP($A63,$C:$J,8,0),"")),IFERROR(VLOOKUP($B63,INSUMOS!$A:$D,4,0),IFERROR(VLOOKUP($B63,COTAÇÕES!$A:$J,9,0),"")))</f>
        <v>0.86</v>
      </c>
      <c r="H63" s="257">
        <f>ROUND(IF(M63=1,Q63,(IF($B63="",IFERROR(VLOOKUP($A63,SERVIÇOS!$A:$F,4,0),IFERROR(VLOOKUP($A63,$C:$J,6,0),)),IFERROR(VLOOKUP($B63,INSUMOS!$A:$D,4,0),IFERROR(VLOOKUP($B63,COTAÇÕES!$A:$J,9,0),)))*$F63)),2)</f>
        <v>6.88</v>
      </c>
      <c r="I63" s="257">
        <f>ROUND(IF(M63=1,R63,(IF($B63="",IFERROR(VLOOKUP($A63,SERVIÇOS!$A:$F,5,0),IFERROR(VLOOKUP($A63,$C:$J,7,0),)),0)*$F63)),2)</f>
        <v>0</v>
      </c>
      <c r="J63" s="258">
        <f t="shared" si="8"/>
        <v>6.88</v>
      </c>
      <c r="K63" s="349" t="str">
        <f t="shared" si="32"/>
        <v>PRED MARÇO/2022</v>
      </c>
      <c r="L63" s="611" t="str">
        <f t="shared" si="0"/>
        <v>D61</v>
      </c>
      <c r="M63" s="611">
        <f t="shared" si="1"/>
        <v>0</v>
      </c>
      <c r="N63" s="611">
        <f t="shared" si="2"/>
        <v>10</v>
      </c>
      <c r="O63" s="611">
        <f t="shared" si="22"/>
        <v>6.88</v>
      </c>
      <c r="P63" s="611">
        <f t="shared" si="23"/>
        <v>0</v>
      </c>
      <c r="Q63" s="611">
        <f t="shared" si="5"/>
        <v>1244.8200000000002</v>
      </c>
      <c r="R63" s="611">
        <f t="shared" si="6"/>
        <v>124.18</v>
      </c>
    </row>
    <row r="64" spans="1:18" s="21" customFormat="1">
      <c r="A64" s="251"/>
      <c r="B64" s="252">
        <v>4823</v>
      </c>
      <c r="C64" s="253" t="str">
        <f t="shared" si="7"/>
        <v>Insumo</v>
      </c>
      <c r="D64" s="254" t="str">
        <f>IF($B64="",IFERROR(VLOOKUP($A64,SERVIÇOS!$A:$F,2,0),IFERROR(VLOOKUP($A64,$C:$J,2,0),"")),IFERROR(VLOOKUP($B64,INSUMOS!$A:$D,2,0),IFERROR(VLOOKUP($B64,COTAÇÕES!$A:$J,2,0),"")))</f>
        <v>MASSA PLASTICA PARA MARMORE/GRANITO</v>
      </c>
      <c r="E64" s="311" t="str">
        <f>IF($B64="",IFERROR(VLOOKUP($A64,SERVIÇOS!$A:$F,3,0),IFERROR(VLOOKUP($A64,$C:$J,3,0),"")),IFERROR(VLOOKUP($B64,INSUMOS!$A:$D,3,0),IFERROR(VLOOKUP($B64,COTAÇÕES!$A:$J,5,0),"")))</f>
        <v xml:space="preserve">KG    </v>
      </c>
      <c r="F64" s="255">
        <v>1.1532</v>
      </c>
      <c r="G64" s="256">
        <f>IF($B64="",IFERROR(VLOOKUP($A64,SERVIÇOS!$A:$F,6,0),IFERROR(VLOOKUP($A64,$C:$J,8,0),"")),IFERROR(VLOOKUP($B64,INSUMOS!$A:$D,4,0),IFERROR(VLOOKUP($B64,COTAÇÕES!$A:$J,9,0),"")))</f>
        <v>33.71</v>
      </c>
      <c r="H64" s="257">
        <f>ROUND(IF(M64=1,Q64,(IF($B64="",IFERROR(VLOOKUP($A64,SERVIÇOS!$A:$F,4,0),IFERROR(VLOOKUP($A64,$C:$J,6,0),)),IFERROR(VLOOKUP($B64,INSUMOS!$A:$D,4,0),IFERROR(VLOOKUP($B64,COTAÇÕES!$A:$J,9,0),)))*$F64)),2)</f>
        <v>38.869999999999997</v>
      </c>
      <c r="I64" s="257">
        <f>ROUND(IF(M64=1,R64,(IF($B64="",IFERROR(VLOOKUP($A64,SERVIÇOS!$A:$F,5,0),IFERROR(VLOOKUP($A64,$C:$J,7,0),)),0)*$F64)),2)</f>
        <v>0</v>
      </c>
      <c r="J64" s="258">
        <f t="shared" si="8"/>
        <v>38.869999999999997</v>
      </c>
      <c r="K64" s="349" t="str">
        <f t="shared" si="32"/>
        <v>PRED MARÇO/2022</v>
      </c>
      <c r="L64" s="611" t="str">
        <f t="shared" si="0"/>
        <v>D61</v>
      </c>
      <c r="M64" s="611">
        <f t="shared" si="1"/>
        <v>0</v>
      </c>
      <c r="N64" s="611">
        <f t="shared" si="2"/>
        <v>10</v>
      </c>
      <c r="O64" s="611">
        <f t="shared" si="22"/>
        <v>38.869999999999997</v>
      </c>
      <c r="P64" s="611">
        <f t="shared" si="23"/>
        <v>0</v>
      </c>
      <c r="Q64" s="611">
        <f t="shared" si="5"/>
        <v>1244.8200000000002</v>
      </c>
      <c r="R64" s="611">
        <f t="shared" si="6"/>
        <v>124.18</v>
      </c>
    </row>
    <row r="65" spans="1:18" s="21" customFormat="1" ht="30">
      <c r="A65" s="251"/>
      <c r="B65" s="252">
        <v>37591</v>
      </c>
      <c r="C65" s="253" t="str">
        <f t="shared" si="7"/>
        <v>Insumo</v>
      </c>
      <c r="D65" s="254" t="str">
        <f>IF($B65="",IFERROR(VLOOKUP($A65,SERVIÇOS!$A:$F,2,0),IFERROR(VLOOKUP($A65,$C:$J,2,0),"")),IFERROR(VLOOKUP($B65,INSUMOS!$A:$D,2,0),IFERROR(VLOOKUP($B65,COTAÇÕES!$A:$J,2,0),"")))</f>
        <v>SUPORTE MAO-FRANCESA EM ACO, ABAS IGUAIS 40 CM, CAPACIDADE MINIMA 70 KG, BRANCO</v>
      </c>
      <c r="E65" s="311" t="str">
        <f>IF($B65="",IFERROR(VLOOKUP($A65,SERVIÇOS!$A:$F,3,0),IFERROR(VLOOKUP($A65,$C:$J,3,0),"")),IFERROR(VLOOKUP($B65,INSUMOS!$A:$D,3,0),IFERROR(VLOOKUP($B65,COTAÇÕES!$A:$J,5,0),"")))</f>
        <v xml:space="preserve">UN    </v>
      </c>
      <c r="F65" s="255">
        <v>2</v>
      </c>
      <c r="G65" s="256">
        <f>IF($B65="",IFERROR(VLOOKUP($A65,SERVIÇOS!$A:$F,6,0),IFERROR(VLOOKUP($A65,$C:$J,8,0),"")),IFERROR(VLOOKUP($B65,INSUMOS!$A:$D,4,0),IFERROR(VLOOKUP($B65,COTAÇÕES!$A:$J,9,0),"")))</f>
        <v>34.46</v>
      </c>
      <c r="H65" s="257">
        <f>ROUND(IF(M65=1,Q65,(IF($B65="",IFERROR(VLOOKUP($A65,SERVIÇOS!$A:$F,4,0),IFERROR(VLOOKUP($A65,$C:$J,6,0),)),IFERROR(VLOOKUP($B65,INSUMOS!$A:$D,4,0),IFERROR(VLOOKUP($B65,COTAÇÕES!$A:$J,9,0),)))*$F65)),2)</f>
        <v>68.92</v>
      </c>
      <c r="I65" s="257">
        <f>ROUND(IF(M65=1,R65,(IF($B65="",IFERROR(VLOOKUP($A65,SERVIÇOS!$A:$F,5,0),IFERROR(VLOOKUP($A65,$C:$J,7,0),)),0)*$F65)),2)</f>
        <v>0</v>
      </c>
      <c r="J65" s="258">
        <f t="shared" si="8"/>
        <v>68.92</v>
      </c>
      <c r="K65" s="349" t="str">
        <f t="shared" si="32"/>
        <v>PRED MARÇO/2022</v>
      </c>
      <c r="L65" s="611" t="str">
        <f t="shared" si="0"/>
        <v>D61</v>
      </c>
      <c r="M65" s="611">
        <f t="shared" si="1"/>
        <v>0</v>
      </c>
      <c r="N65" s="611">
        <f t="shared" si="2"/>
        <v>10</v>
      </c>
      <c r="O65" s="611">
        <f t="shared" si="22"/>
        <v>68.92</v>
      </c>
      <c r="P65" s="611">
        <f t="shared" si="23"/>
        <v>0</v>
      </c>
      <c r="Q65" s="611">
        <f t="shared" si="5"/>
        <v>1244.8200000000002</v>
      </c>
      <c r="R65" s="611">
        <f t="shared" si="6"/>
        <v>124.18</v>
      </c>
    </row>
    <row r="66" spans="1:18" s="21" customFormat="1" ht="30">
      <c r="A66" s="251"/>
      <c r="B66" s="252">
        <v>11696</v>
      </c>
      <c r="C66" s="253" t="str">
        <f t="shared" si="7"/>
        <v>Insumo</v>
      </c>
      <c r="D66" s="254" t="str">
        <f>IF($B66="",IFERROR(VLOOKUP($A66,SERVIÇOS!$A:$F,2,0),IFERROR(VLOOKUP($A66,$C:$J,2,0),"")),IFERROR(VLOOKUP($B66,INSUMOS!$A:$D,2,0),IFERROR(VLOOKUP($B66,COTAÇÕES!$A:$J,2,0),"")))</f>
        <v>LAVATORIO / CUBA DE SOBREPOR, OVAL PEQUENA, DE LOUCA BRANCA, SEM LADRAO, DIMENSOES *44 X 31* CM (L X C)</v>
      </c>
      <c r="E66" s="311" t="str">
        <f>IF($B66="",IFERROR(VLOOKUP($A66,SERVIÇOS!$A:$F,3,0),IFERROR(VLOOKUP($A66,$C:$J,3,0),"")),IFERROR(VLOOKUP($B66,INSUMOS!$A:$D,3,0),IFERROR(VLOOKUP($B66,COTAÇÕES!$A:$J,5,0),"")))</f>
        <v xml:space="preserve">UN    </v>
      </c>
      <c r="F66" s="255">
        <v>1</v>
      </c>
      <c r="G66" s="256">
        <f>IF($B66="",IFERROR(VLOOKUP($A66,SERVIÇOS!$A:$F,6,0),IFERROR(VLOOKUP($A66,$C:$J,8,0),"")),IFERROR(VLOOKUP($B66,INSUMOS!$A:$D,4,0),IFERROR(VLOOKUP($B66,COTAÇÕES!$A:$J,9,0),"")))</f>
        <v>191.27</v>
      </c>
      <c r="H66" s="257">
        <f>ROUND(IF(M66=1,Q66,(IF($B66="",IFERROR(VLOOKUP($A66,SERVIÇOS!$A:$F,4,0),IFERROR(VLOOKUP($A66,$C:$J,6,0),)),IFERROR(VLOOKUP($B66,INSUMOS!$A:$D,4,0),IFERROR(VLOOKUP($B66,COTAÇÕES!$A:$J,9,0),)))*$F66)),2)</f>
        <v>191.27</v>
      </c>
      <c r="I66" s="257">
        <f>ROUND(IF(M66=1,R66,(IF($B66="",IFERROR(VLOOKUP($A66,SERVIÇOS!$A:$F,5,0),IFERROR(VLOOKUP($A66,$C:$J,7,0),)),0)*$F66)),2)</f>
        <v>0</v>
      </c>
      <c r="J66" s="258">
        <f t="shared" si="8"/>
        <v>191.27</v>
      </c>
      <c r="K66" s="349" t="str">
        <f t="shared" si="32"/>
        <v>PRED MARÇO/2022</v>
      </c>
      <c r="L66" s="611" t="str">
        <f t="shared" si="0"/>
        <v>D61</v>
      </c>
      <c r="M66" s="611">
        <f t="shared" si="1"/>
        <v>0</v>
      </c>
      <c r="N66" s="611">
        <f t="shared" si="2"/>
        <v>10</v>
      </c>
      <c r="O66" s="611">
        <f t="shared" si="22"/>
        <v>191.27</v>
      </c>
      <c r="P66" s="611">
        <f t="shared" si="23"/>
        <v>0</v>
      </c>
      <c r="Q66" s="611">
        <f t="shared" si="5"/>
        <v>1244.8200000000002</v>
      </c>
      <c r="R66" s="611">
        <f t="shared" si="6"/>
        <v>124.18</v>
      </c>
    </row>
    <row r="67" spans="1:18" s="21" customFormat="1">
      <c r="A67" s="251"/>
      <c r="B67" s="252">
        <v>37329</v>
      </c>
      <c r="C67" s="253" t="str">
        <f t="shared" si="7"/>
        <v>Insumo</v>
      </c>
      <c r="D67" s="254" t="str">
        <f>IF($B67="",IFERROR(VLOOKUP($A67,SERVIÇOS!$A:$F,2,0),IFERROR(VLOOKUP($A67,$C:$J,2,0),"")),IFERROR(VLOOKUP($B67,INSUMOS!$A:$D,2,0),IFERROR(VLOOKUP($B67,COTAÇÕES!$A:$J,2,0),"")))</f>
        <v>REJUNTE EPOXI, QUALQUER COR</v>
      </c>
      <c r="E67" s="311" t="str">
        <f>IF($B67="",IFERROR(VLOOKUP($A67,SERVIÇOS!$A:$F,3,0),IFERROR(VLOOKUP($A67,$C:$J,3,0),"")),IFERROR(VLOOKUP($B67,INSUMOS!$A:$D,3,0),IFERROR(VLOOKUP($B67,COTAÇÕES!$A:$J,5,0),"")))</f>
        <v xml:space="preserve">KG    </v>
      </c>
      <c r="F67" s="255">
        <v>7.7100000000000002E-2</v>
      </c>
      <c r="G67" s="256">
        <f>IF($B67="",IFERROR(VLOOKUP($A67,SERVIÇOS!$A:$F,6,0),IFERROR(VLOOKUP($A67,$C:$J,8,0),"")),IFERROR(VLOOKUP($B67,INSUMOS!$A:$D,4,0),IFERROR(VLOOKUP($B67,COTAÇÕES!$A:$J,9,0),"")))</f>
        <v>80.38</v>
      </c>
      <c r="H67" s="257">
        <f>ROUND(IF(M67=1,Q67,(IF($B67="",IFERROR(VLOOKUP($A67,SERVIÇOS!$A:$F,4,0),IFERROR(VLOOKUP($A67,$C:$J,6,0),)),IFERROR(VLOOKUP($B67,INSUMOS!$A:$D,4,0),IFERROR(VLOOKUP($B67,COTAÇÕES!$A:$J,9,0),)))*$F67)),2)</f>
        <v>6.2</v>
      </c>
      <c r="I67" s="257">
        <f>ROUND(IF(M67=1,R67,(IF($B67="",IFERROR(VLOOKUP($A67,SERVIÇOS!$A:$F,5,0),IFERROR(VLOOKUP($A67,$C:$J,7,0),)),0)*$F67)),2)</f>
        <v>0</v>
      </c>
      <c r="J67" s="258">
        <f t="shared" si="8"/>
        <v>6.2</v>
      </c>
      <c r="K67" s="349" t="str">
        <f t="shared" si="32"/>
        <v>PRED MARÇO/2022</v>
      </c>
      <c r="L67" s="611" t="str">
        <f t="shared" si="0"/>
        <v>D61</v>
      </c>
      <c r="M67" s="611">
        <f t="shared" si="1"/>
        <v>0</v>
      </c>
      <c r="N67" s="611">
        <f t="shared" si="2"/>
        <v>10</v>
      </c>
      <c r="O67" s="611">
        <f t="shared" si="22"/>
        <v>6.2</v>
      </c>
      <c r="P67" s="611">
        <f t="shared" si="23"/>
        <v>0</v>
      </c>
      <c r="Q67" s="611">
        <f t="shared" si="5"/>
        <v>1244.8200000000002</v>
      </c>
      <c r="R67" s="611">
        <f t="shared" si="6"/>
        <v>124.18</v>
      </c>
    </row>
    <row r="68" spans="1:18" s="21" customFormat="1" ht="30">
      <c r="A68" s="251">
        <v>86884</v>
      </c>
      <c r="B68" s="252"/>
      <c r="C68" s="253" t="str">
        <f t="shared" si="7"/>
        <v>Serviço</v>
      </c>
      <c r="D68" s="254" t="str">
        <f>IF($B68="",IFERROR(VLOOKUP($A68,SERVIÇOS!$A:$F,2,0),IFERROR(VLOOKUP($A68,$C:$J,2,0),"")),IFERROR(VLOOKUP($B68,INSUMOS!$A:$D,2,0),IFERROR(VLOOKUP($B68,COTAÇÕES!$A:$J,2,0),"")))</f>
        <v>ENGATE FLEXÍVEL EM PLÁSTICO BRANCO, 1/2 X 30CM - FORNECIMENTO E INSTALAÇÃO. AF_01/2020</v>
      </c>
      <c r="E68" s="311" t="str">
        <f>IF($B68="",IFERROR(VLOOKUP($A68,SERVIÇOS!$A:$F,3,0),IFERROR(VLOOKUP($A68,$C:$J,3,0),"")),IFERROR(VLOOKUP($B68,INSUMOS!$A:$D,3,0),IFERROR(VLOOKUP($B68,COTAÇÕES!$A:$J,5,0),"")))</f>
        <v>UN</v>
      </c>
      <c r="F68" s="255">
        <v>1</v>
      </c>
      <c r="G68" s="256">
        <f>IF($B68="",IFERROR(VLOOKUP($A68,SERVIÇOS!$A:$F,6,0),IFERROR(VLOOKUP($A68,$C:$J,8,0),"")),IFERROR(VLOOKUP($B68,INSUMOS!$A:$D,4,0),IFERROR(VLOOKUP($B68,COTAÇÕES!$A:$J,9,0),"")))</f>
        <v>8.65</v>
      </c>
      <c r="H68" s="257">
        <f>ROUND(IF(M68=1,Q68,(IF($B68="",IFERROR(VLOOKUP($A68,SERVIÇOS!$A:$F,4,0),IFERROR(VLOOKUP($A68,$C:$J,6,0),)),IFERROR(VLOOKUP($B68,INSUMOS!$A:$D,4,0),IFERROR(VLOOKUP($B68,COTAÇÕES!$A:$J,9,0),)))*$F68)),2)</f>
        <v>5.15</v>
      </c>
      <c r="I68" s="257">
        <f>ROUND(IF(M68=1,R68,(IF($B68="",IFERROR(VLOOKUP($A68,SERVIÇOS!$A:$F,5,0),IFERROR(VLOOKUP($A68,$C:$J,7,0),)),0)*$F68)),2)</f>
        <v>3.5</v>
      </c>
      <c r="J68" s="258">
        <f t="shared" si="8"/>
        <v>8.65</v>
      </c>
      <c r="K68" s="349" t="str">
        <f t="shared" si="32"/>
        <v>PRED MARÇO/2022</v>
      </c>
      <c r="L68" s="611" t="str">
        <f t="shared" si="0"/>
        <v>D61</v>
      </c>
      <c r="M68" s="611">
        <f t="shared" si="1"/>
        <v>0</v>
      </c>
      <c r="N68" s="611">
        <f t="shared" si="2"/>
        <v>10</v>
      </c>
      <c r="O68" s="611">
        <f t="shared" si="22"/>
        <v>5.15</v>
      </c>
      <c r="P68" s="611">
        <f t="shared" si="23"/>
        <v>3.5</v>
      </c>
      <c r="Q68" s="611">
        <f t="shared" si="5"/>
        <v>1244.8200000000002</v>
      </c>
      <c r="R68" s="611">
        <f t="shared" si="6"/>
        <v>124.18</v>
      </c>
    </row>
    <row r="69" spans="1:18" s="21" customFormat="1" ht="30">
      <c r="A69" s="251"/>
      <c r="B69" s="252">
        <v>6158</v>
      </c>
      <c r="C69" s="253" t="str">
        <f t="shared" si="7"/>
        <v>Insumo</v>
      </c>
      <c r="D69" s="254" t="str">
        <f>IF($B69="",IFERROR(VLOOKUP($A69,SERVIÇOS!$A:$F,2,0),IFERROR(VLOOKUP($A69,$C:$J,2,0),"")),IFERROR(VLOOKUP($B69,INSUMOS!$A:$D,2,0),IFERROR(VLOOKUP($B69,COTAÇÕES!$A:$J,2,0),"")))</f>
        <v>VALVULA EM PLASTICO BRANCO PARA LAVATORIO 1 ", SEM UNHO, COM LADRAO</v>
      </c>
      <c r="E69" s="311" t="str">
        <f>IF($B69="",IFERROR(VLOOKUP($A69,SERVIÇOS!$A:$F,3,0),IFERROR(VLOOKUP($A69,$C:$J,3,0),"")),IFERROR(VLOOKUP($B69,INSUMOS!$A:$D,3,0),IFERROR(VLOOKUP($B69,COTAÇÕES!$A:$J,5,0),"")))</f>
        <v xml:space="preserve">UN    </v>
      </c>
      <c r="F69" s="255">
        <v>1</v>
      </c>
      <c r="G69" s="256">
        <f>IF($B69="",IFERROR(VLOOKUP($A69,SERVIÇOS!$A:$F,6,0),IFERROR(VLOOKUP($A69,$C:$J,8,0),"")),IFERROR(VLOOKUP($B69,INSUMOS!$A:$D,4,0),IFERROR(VLOOKUP($B69,COTAÇÕES!$A:$J,9,0),"")))</f>
        <v>3.94</v>
      </c>
      <c r="H69" s="257">
        <f>ROUND(IF(M69=1,Q69,(IF($B69="",IFERROR(VLOOKUP($A69,SERVIÇOS!$A:$F,4,0),IFERROR(VLOOKUP($A69,$C:$J,6,0),)),IFERROR(VLOOKUP($B69,INSUMOS!$A:$D,4,0),IFERROR(VLOOKUP($B69,COTAÇÕES!$A:$J,9,0),)))*$F69)),2)</f>
        <v>3.94</v>
      </c>
      <c r="I69" s="257">
        <f>ROUND(IF(M69=1,R69,(IF($B69="",IFERROR(VLOOKUP($A69,SERVIÇOS!$A:$F,5,0),IFERROR(VLOOKUP($A69,$C:$J,7,0),)),0)*$F69)),2)</f>
        <v>0</v>
      </c>
      <c r="J69" s="258">
        <f t="shared" si="8"/>
        <v>3.94</v>
      </c>
      <c r="K69" s="349" t="str">
        <f t="shared" si="32"/>
        <v>PRED MARÇO/2022</v>
      </c>
      <c r="L69" s="611" t="str">
        <f t="shared" si="0"/>
        <v>D61</v>
      </c>
      <c r="M69" s="611">
        <f t="shared" si="1"/>
        <v>0</v>
      </c>
      <c r="N69" s="611">
        <f t="shared" si="2"/>
        <v>10</v>
      </c>
      <c r="O69" s="611">
        <f t="shared" si="22"/>
        <v>3.94</v>
      </c>
      <c r="P69" s="611">
        <f t="shared" si="23"/>
        <v>0</v>
      </c>
      <c r="Q69" s="611">
        <f t="shared" si="5"/>
        <v>1244.8200000000002</v>
      </c>
      <c r="R69" s="611">
        <f t="shared" si="6"/>
        <v>124.18</v>
      </c>
    </row>
    <row r="70" spans="1:18" s="21" customFormat="1">
      <c r="A70" s="251"/>
      <c r="B70" s="252">
        <v>6136</v>
      </c>
      <c r="C70" s="253" t="str">
        <f t="shared" si="7"/>
        <v>Insumo</v>
      </c>
      <c r="D70" s="254" t="str">
        <f>IF($B70="",IFERROR(VLOOKUP($A70,SERVIÇOS!$A:$F,2,0),IFERROR(VLOOKUP($A70,$C:$J,2,0),"")),IFERROR(VLOOKUP($B70,INSUMOS!$A:$D,2,0),IFERROR(VLOOKUP($B70,COTAÇÕES!$A:$J,2,0),"")))</f>
        <v>SIFAO EM METAL CROMADO PARA PIA OU LAVATORIO, 1 X 1.1/2 "</v>
      </c>
      <c r="E70" s="311" t="str">
        <f>IF($B70="",IFERROR(VLOOKUP($A70,SERVIÇOS!$A:$F,3,0),IFERROR(VLOOKUP($A70,$C:$J,3,0),"")),IFERROR(VLOOKUP($B70,INSUMOS!$A:$D,3,0),IFERROR(VLOOKUP($B70,COTAÇÕES!$A:$J,5,0),"")))</f>
        <v xml:space="preserve">UN    </v>
      </c>
      <c r="F70" s="255">
        <v>1</v>
      </c>
      <c r="G70" s="256">
        <f>IF($B70="",IFERROR(VLOOKUP($A70,SERVIÇOS!$A:$F,6,0),IFERROR(VLOOKUP($A70,$C:$J,8,0),"")),IFERROR(VLOOKUP($B70,INSUMOS!$A:$D,4,0),IFERROR(VLOOKUP($B70,COTAÇÕES!$A:$J,9,0),"")))</f>
        <v>351.16</v>
      </c>
      <c r="H70" s="257">
        <f>ROUND(IF(M70=1,Q70,(IF($B70="",IFERROR(VLOOKUP($A70,SERVIÇOS!$A:$F,4,0),IFERROR(VLOOKUP($A70,$C:$J,6,0),)),IFERROR(VLOOKUP($B70,INSUMOS!$A:$D,4,0),IFERROR(VLOOKUP($B70,COTAÇÕES!$A:$J,9,0),)))*$F70)),2)</f>
        <v>351.16</v>
      </c>
      <c r="I70" s="257">
        <f>ROUND(IF(M70=1,R70,(IF($B70="",IFERROR(VLOOKUP($A70,SERVIÇOS!$A:$F,5,0),IFERROR(VLOOKUP($A70,$C:$J,7,0),)),0)*$F70)),2)</f>
        <v>0</v>
      </c>
      <c r="J70" s="258">
        <f t="shared" si="8"/>
        <v>351.16</v>
      </c>
      <c r="K70" s="349" t="str">
        <f t="shared" si="32"/>
        <v>PRED MARÇO/2022</v>
      </c>
      <c r="L70" s="611" t="str">
        <f t="shared" si="0"/>
        <v>D61</v>
      </c>
      <c r="M70" s="611">
        <f t="shared" si="1"/>
        <v>0</v>
      </c>
      <c r="N70" s="611">
        <f t="shared" si="2"/>
        <v>10</v>
      </c>
      <c r="O70" s="611">
        <f t="shared" si="22"/>
        <v>351.16</v>
      </c>
      <c r="P70" s="611">
        <f t="shared" si="23"/>
        <v>0</v>
      </c>
      <c r="Q70" s="611">
        <f t="shared" si="5"/>
        <v>1244.8200000000002</v>
      </c>
      <c r="R70" s="611">
        <f t="shared" si="6"/>
        <v>124.18</v>
      </c>
    </row>
    <row r="71" spans="1:18" s="21" customFormat="1" ht="30">
      <c r="A71" s="251"/>
      <c r="B71" s="252">
        <v>36796</v>
      </c>
      <c r="C71" s="253" t="str">
        <f t="shared" si="7"/>
        <v>Insumo</v>
      </c>
      <c r="D71" s="254" t="str">
        <f>IF($B71="",IFERROR(VLOOKUP($A71,SERVIÇOS!$A:$F,2,0),IFERROR(VLOOKUP($A71,$C:$J,2,0),"")),IFERROR(VLOOKUP($B71,INSUMOS!$A:$D,2,0),IFERROR(VLOOKUP($B71,COTAÇÕES!$A:$J,2,0),"")))</f>
        <v>TORNEIRA METALICA CROMADA DE MESA, PARA LAVATORIO, TEMPORIZADA PRESSAO FECHAMENTO AUTOMATICO, BICA BAIXA</v>
      </c>
      <c r="E71" s="311" t="str">
        <f>IF($B71="",IFERROR(VLOOKUP($A71,SERVIÇOS!$A:$F,3,0),IFERROR(VLOOKUP($A71,$C:$J,3,0),"")),IFERROR(VLOOKUP($B71,INSUMOS!$A:$D,3,0),IFERROR(VLOOKUP($B71,COTAÇÕES!$A:$J,5,0),"")))</f>
        <v xml:space="preserve">UN    </v>
      </c>
      <c r="F71" s="255">
        <v>1</v>
      </c>
      <c r="G71" s="256">
        <f>IF($B71="",IFERROR(VLOOKUP($A71,SERVIÇOS!$A:$F,6,0),IFERROR(VLOOKUP($A71,$C:$J,8,0),"")),IFERROR(VLOOKUP($B71,INSUMOS!$A:$D,4,0),IFERROR(VLOOKUP($B71,COTAÇÕES!$A:$J,9,0),"")))</f>
        <v>99.38</v>
      </c>
      <c r="H71" s="257">
        <f>ROUND(IF(M71=1,Q71,(IF($B71="",IFERROR(VLOOKUP($A71,SERVIÇOS!$A:$F,4,0),IFERROR(VLOOKUP($A71,$C:$J,6,0),)),IFERROR(VLOOKUP($B71,INSUMOS!$A:$D,4,0),IFERROR(VLOOKUP($B71,COTAÇÕES!$A:$J,9,0),)))*$F71)),2)</f>
        <v>99.38</v>
      </c>
      <c r="I71" s="257">
        <f>ROUND(IF(M71=1,R71,(IF($B71="",IFERROR(VLOOKUP($A71,SERVIÇOS!$A:$F,5,0),IFERROR(VLOOKUP($A71,$C:$J,7,0),)),0)*$F71)),2)</f>
        <v>0</v>
      </c>
      <c r="J71" s="258">
        <f t="shared" si="8"/>
        <v>99.38</v>
      </c>
      <c r="K71" s="349" t="str">
        <f t="shared" si="32"/>
        <v>PRED MARÇO/2022</v>
      </c>
      <c r="L71" s="611" t="str">
        <f t="shared" si="0"/>
        <v>D61</v>
      </c>
      <c r="M71" s="611">
        <f t="shared" si="1"/>
        <v>0</v>
      </c>
      <c r="N71" s="611">
        <f t="shared" si="2"/>
        <v>10</v>
      </c>
      <c r="O71" s="611">
        <f t="shared" si="22"/>
        <v>99.38</v>
      </c>
      <c r="P71" s="611">
        <f t="shared" si="23"/>
        <v>0</v>
      </c>
      <c r="Q71" s="611">
        <f t="shared" si="5"/>
        <v>1244.8200000000002</v>
      </c>
      <c r="R71" s="611">
        <f t="shared" si="6"/>
        <v>124.18</v>
      </c>
    </row>
    <row r="72" spans="1:18" s="21" customFormat="1" ht="30">
      <c r="A72" s="251"/>
      <c r="B72" s="252">
        <v>38633</v>
      </c>
      <c r="C72" s="253" t="str">
        <f t="shared" si="7"/>
        <v>Insumo</v>
      </c>
      <c r="D72" s="254" t="str">
        <f>IF($B72="",IFERROR(VLOOKUP($A72,SERVIÇOS!$A:$F,2,0),IFERROR(VLOOKUP($A72,$C:$J,2,0),"")),IFERROR(VLOOKUP($B72,INSUMOS!$A:$D,2,0),IFERROR(VLOOKUP($B72,COTAÇÕES!$A:$J,2,0),"")))</f>
        <v>FURO PARA TORNEIRA OU OUTROS ACESSORIOS  EM BANCADA DE MARMORE/ GRANITO OU OUTRO TIPO DE PEDRA NATURAL</v>
      </c>
      <c r="E72" s="311" t="str">
        <f>IF($B72="",IFERROR(VLOOKUP($A72,SERVIÇOS!$A:$F,3,0),IFERROR(VLOOKUP($A72,$C:$J,3,0),"")),IFERROR(VLOOKUP($B72,INSUMOS!$A:$D,3,0),IFERROR(VLOOKUP($B72,COTAÇÕES!$A:$J,5,0),"")))</f>
        <v xml:space="preserve">UN    </v>
      </c>
      <c r="F72" s="255">
        <v>1</v>
      </c>
      <c r="G72" s="256">
        <f>IF($B72="",IFERROR(VLOOKUP($A72,SERVIÇOS!$A:$F,6,0),IFERROR(VLOOKUP($A72,$C:$J,8,0),"")),IFERROR(VLOOKUP($B72,INSUMOS!$A:$D,4,0),IFERROR(VLOOKUP($B72,COTAÇÕES!$A:$J,9,0),"")))</f>
        <v>16.25</v>
      </c>
      <c r="H72" s="257">
        <f>ROUND(IF(M72=1,Q72,(IF($B72="",IFERROR(VLOOKUP($A72,SERVIÇOS!$A:$F,4,0),IFERROR(VLOOKUP($A72,$C:$J,6,0),)),IFERROR(VLOOKUP($B72,INSUMOS!$A:$D,4,0),IFERROR(VLOOKUP($B72,COTAÇÕES!$A:$J,9,0),)))*$F72)),2)</f>
        <v>16.25</v>
      </c>
      <c r="I72" s="257">
        <f>ROUND(IF(M72=1,R72,(IF($B72="",IFERROR(VLOOKUP($A72,SERVIÇOS!$A:$F,5,0),IFERROR(VLOOKUP($A72,$C:$J,7,0),)),0)*$F72)),2)</f>
        <v>0</v>
      </c>
      <c r="J72" s="258">
        <f t="shared" si="8"/>
        <v>16.25</v>
      </c>
      <c r="K72" s="349" t="str">
        <f t="shared" si="32"/>
        <v>PRED MARÇO/2022</v>
      </c>
      <c r="L72" s="611" t="str">
        <f t="shared" si="0"/>
        <v>D61</v>
      </c>
      <c r="M72" s="611">
        <f t="shared" si="1"/>
        <v>0</v>
      </c>
      <c r="N72" s="611">
        <f t="shared" si="2"/>
        <v>10</v>
      </c>
      <c r="O72" s="611">
        <f t="shared" si="22"/>
        <v>16.25</v>
      </c>
      <c r="P72" s="611">
        <f t="shared" si="23"/>
        <v>0</v>
      </c>
      <c r="Q72" s="611">
        <f t="shared" si="5"/>
        <v>1244.8200000000002</v>
      </c>
      <c r="R72" s="611">
        <f t="shared" si="6"/>
        <v>124.18</v>
      </c>
    </row>
    <row r="73" spans="1:18" s="21" customFormat="1">
      <c r="A73" s="251">
        <v>88274</v>
      </c>
      <c r="B73" s="252"/>
      <c r="C73" s="253" t="str">
        <f t="shared" si="7"/>
        <v>Serviço</v>
      </c>
      <c r="D73" s="254" t="str">
        <f>IF($B73="",IFERROR(VLOOKUP($A73,SERVIÇOS!$A:$F,2,0),IFERROR(VLOOKUP($A73,$C:$J,2,0),"")),IFERROR(VLOOKUP($B73,INSUMOS!$A:$D,2,0),IFERROR(VLOOKUP($B73,COTAÇÕES!$A:$J,2,0),"")))</f>
        <v>MARMORISTA/GRANITEIRO COM ENCARGOS COMPLEMENTARES</v>
      </c>
      <c r="E73" s="311" t="str">
        <f>IF($B73="",IFERROR(VLOOKUP($A73,SERVIÇOS!$A:$F,3,0),IFERROR(VLOOKUP($A73,$C:$J,3,0),"")),IFERROR(VLOOKUP($B73,INSUMOS!$A:$D,3,0),IFERROR(VLOOKUP($B73,COTAÇÕES!$A:$J,5,0),"")))</f>
        <v>H</v>
      </c>
      <c r="F73" s="255">
        <v>3.85</v>
      </c>
      <c r="G73" s="256">
        <f>IF($B73="",IFERROR(VLOOKUP($A73,SERVIÇOS!$A:$F,6,0),IFERROR(VLOOKUP($A73,$C:$J,8,0),"")),IFERROR(VLOOKUP($B73,INSUMOS!$A:$D,4,0),IFERROR(VLOOKUP($B73,COTAÇÕES!$A:$J,9,0),"")))</f>
        <v>27.86</v>
      </c>
      <c r="H73" s="257">
        <f>ROUND(IF(M73=1,Q73,(IF($B73="",IFERROR(VLOOKUP($A73,SERVIÇOS!$A:$F,4,0),IFERROR(VLOOKUP($A73,$C:$J,6,0),)),IFERROR(VLOOKUP($B73,INSUMOS!$A:$D,4,0),IFERROR(VLOOKUP($B73,COTAÇÕES!$A:$J,9,0),)))*$F73)),2)</f>
        <v>25.56</v>
      </c>
      <c r="I73" s="257">
        <f>ROUND(IF(M73=1,R73,(IF($B73="",IFERROR(VLOOKUP($A73,SERVIÇOS!$A:$F,5,0),IFERROR(VLOOKUP($A73,$C:$J,7,0),)),0)*$F73)),2)</f>
        <v>81.7</v>
      </c>
      <c r="J73" s="258">
        <f t="shared" si="8"/>
        <v>107.26</v>
      </c>
      <c r="K73" s="349" t="str">
        <f t="shared" si="32"/>
        <v>PRED MARÇO/2022</v>
      </c>
      <c r="L73" s="611" t="str">
        <f t="shared" ref="L73:L136" si="33">IF(IF(AND(A73="",B73=""),1,0)=1,ADDRESS(MATCH(D73,D:D,0),4,4,1),L72)</f>
        <v>D61</v>
      </c>
      <c r="M73" s="611">
        <f t="shared" ref="M73:M136" si="34">IF(AND(A:A="",B:B=""),1,0)</f>
        <v>0</v>
      </c>
      <c r="N73" s="611">
        <f t="shared" ref="N73:N136" si="35">IF(M:M=1,N72+1,N72)</f>
        <v>10</v>
      </c>
      <c r="O73" s="611">
        <f t="shared" si="22"/>
        <v>25.56</v>
      </c>
      <c r="P73" s="611">
        <f t="shared" si="23"/>
        <v>81.7</v>
      </c>
      <c r="Q73" s="611">
        <f t="shared" ref="Q73:Q136" si="36">SUMIF(L:L,L73,O:O)</f>
        <v>1244.8200000000002</v>
      </c>
      <c r="R73" s="611">
        <f t="shared" ref="R73:R136" si="37">SUMIF(L:L,L73,P:P)</f>
        <v>124.18</v>
      </c>
    </row>
    <row r="74" spans="1:18" s="21" customFormat="1">
      <c r="A74" s="251">
        <v>88316</v>
      </c>
      <c r="B74" s="252"/>
      <c r="C74" s="253" t="str">
        <f>IF(AND(M74=1,N74=N75),CONCATENATE("COMP ",N74),IF(AND(A74="",B74=""),"",IF(A74="","Insumo",IF(B74="","Serviço",""))))</f>
        <v>Serviço</v>
      </c>
      <c r="D74" s="254" t="str">
        <f>IF($B74="",IFERROR(VLOOKUP($A74,SERVIÇOS!$A:$F,2,0),IFERROR(VLOOKUP($A74,$C:$J,2,0),"")),IFERROR(VLOOKUP($B74,INSUMOS!$A:$D,2,0),IFERROR(VLOOKUP($B74,COTAÇÕES!$A:$J,2,0),"")))</f>
        <v>SERVENTE COM ENCARGOS COMPLEMENTARES</v>
      </c>
      <c r="E74" s="311" t="str">
        <f>IF($B74="",IFERROR(VLOOKUP($A74,SERVIÇOS!$A:$F,3,0),IFERROR(VLOOKUP($A74,$C:$J,3,0),"")),IFERROR(VLOOKUP($B74,INSUMOS!$A:$D,3,0),IFERROR(VLOOKUP($B74,COTAÇÕES!$A:$J,5,0),"")))</f>
        <v>H</v>
      </c>
      <c r="F74" s="255">
        <v>2.94</v>
      </c>
      <c r="G74" s="256">
        <f>IF($B74="",IFERROR(VLOOKUP($A74,SERVIÇOS!$A:$F,6,0),IFERROR(VLOOKUP($A74,$C:$J,8,0),"")),IFERROR(VLOOKUP($B74,INSUMOS!$A:$D,4,0),IFERROR(VLOOKUP($B74,COTAÇÕES!$A:$J,9,0),"")))</f>
        <v>19.78</v>
      </c>
      <c r="H74" s="257">
        <f>ROUND(IF(M74=1,Q74,(IF($B74="",IFERROR(VLOOKUP($A74,SERVIÇOS!$A:$F,4,0),IFERROR(VLOOKUP($A74,$C:$J,6,0),)),IFERROR(VLOOKUP($B74,INSUMOS!$A:$D,4,0),IFERROR(VLOOKUP($B74,COTAÇÕES!$A:$J,9,0),)))*$F74)),2)</f>
        <v>19.170000000000002</v>
      </c>
      <c r="I74" s="257">
        <f>ROUND(IF(M74=1,R74,(IF($B74="",IFERROR(VLOOKUP($A74,SERVIÇOS!$A:$F,5,0),IFERROR(VLOOKUP($A74,$C:$J,7,0),)),0)*$F74)),2)</f>
        <v>38.979999999999997</v>
      </c>
      <c r="J74" s="258">
        <f t="shared" ref="J74:J137" si="38">H74+I74</f>
        <v>58.15</v>
      </c>
      <c r="K74" s="349" t="str">
        <f t="shared" si="32"/>
        <v>PRED MARÇO/2022</v>
      </c>
      <c r="L74" s="611" t="str">
        <f t="shared" si="33"/>
        <v>D61</v>
      </c>
      <c r="M74" s="611">
        <f t="shared" si="34"/>
        <v>0</v>
      </c>
      <c r="N74" s="611">
        <f t="shared" si="35"/>
        <v>10</v>
      </c>
      <c r="O74" s="611">
        <f t="shared" si="22"/>
        <v>19.170000000000002</v>
      </c>
      <c r="P74" s="611">
        <f t="shared" si="23"/>
        <v>38.979999999999997</v>
      </c>
      <c r="Q74" s="611">
        <f t="shared" si="36"/>
        <v>1244.8200000000002</v>
      </c>
      <c r="R74" s="611">
        <f t="shared" si="37"/>
        <v>124.18</v>
      </c>
    </row>
    <row r="75" spans="1:18" s="21" customFormat="1" ht="30">
      <c r="A75" s="251"/>
      <c r="B75" s="252"/>
      <c r="C75" s="253" t="str">
        <f t="shared" ref="C75:C137" si="39">IF(AND(M75=1,N75=N76),CONCATENATE("COMP ",N75),IF(AND(A75="",B75=""),"",IF(A75="","Insumo",IF(B75="","Serviço",""))))</f>
        <v>COMP 11</v>
      </c>
      <c r="D75" s="254" t="s">
        <v>13890</v>
      </c>
      <c r="E75" s="311" t="s">
        <v>13888</v>
      </c>
      <c r="F75" s="255"/>
      <c r="G75" s="256" t="str">
        <f>IF($B75="",IFERROR(VLOOKUP($A75,SERVIÇOS!$A:$F,6,0),IFERROR(VLOOKUP($A75,$C:$J,8,0),"")),IFERROR(VLOOKUP($B75,INSUMOS!$A:$D,4,0),IFERROR(VLOOKUP($B75,COTAÇÕES!$A:$J,9,0),"")))</f>
        <v/>
      </c>
      <c r="H75" s="257">
        <f>ROUND(IF(M75=1,Q75,(IF($B75="",IFERROR(VLOOKUP($A75,SERVIÇOS!$A:$F,4,0),IFERROR(VLOOKUP($A75,$C:$J,6,0),)),IFERROR(VLOOKUP($B75,INSUMOS!$A:$D,4,0),IFERROR(VLOOKUP($B75,COTAÇÕES!$A:$J,9,0),)))*$F75)),2)</f>
        <v>7.32</v>
      </c>
      <c r="I75" s="257">
        <f>ROUND(IF(M75=1,R75,(IF($B75="",IFERROR(VLOOKUP($A75,SERVIÇOS!$A:$F,5,0),IFERROR(VLOOKUP($A75,$C:$J,7,0),)),0)*$F75)),2)</f>
        <v>3.52</v>
      </c>
      <c r="J75" s="258">
        <f t="shared" si="38"/>
        <v>10.84</v>
      </c>
      <c r="K75" s="349" t="s">
        <v>13889</v>
      </c>
      <c r="L75" s="611" t="str">
        <f t="shared" si="33"/>
        <v>D75</v>
      </c>
      <c r="M75" s="611">
        <f t="shared" si="34"/>
        <v>1</v>
      </c>
      <c r="N75" s="611">
        <f t="shared" si="35"/>
        <v>11</v>
      </c>
      <c r="O75" s="611">
        <f t="shared" si="22"/>
        <v>0</v>
      </c>
      <c r="P75" s="611">
        <f t="shared" si="23"/>
        <v>0</v>
      </c>
      <c r="Q75" s="611">
        <f t="shared" si="36"/>
        <v>7.32</v>
      </c>
      <c r="R75" s="611">
        <f t="shared" si="37"/>
        <v>3.52</v>
      </c>
    </row>
    <row r="76" spans="1:18" s="21" customFormat="1" ht="45">
      <c r="A76" s="251"/>
      <c r="B76" s="252">
        <v>20193</v>
      </c>
      <c r="C76" s="253" t="str">
        <f t="shared" si="39"/>
        <v>Insumo</v>
      </c>
      <c r="D76" s="254" t="str">
        <f>IF($B76="",IFERROR(VLOOKUP($A76,SERVIÇOS!$A:$F,2,0),IFERROR(VLOOKUP($A76,$C:$J,2,0),"")),IFERROR(VLOOKUP($B76,INSUMOS!$A:$D,2,0),IFERROR(VLOOKUP($B76,COTAÇÕES!$A:$J,2,0),"")))</f>
        <v>LOCACAO DE ANDAIME METALICO TIPO FACHADEIRO, LARGURA DE 1,20 M, ALTURA POR PECA DE 2,0 M, INCLUINDO SAPATAS E ITENS NECESSARIOS A INSTALACAO</v>
      </c>
      <c r="E76" s="311" t="str">
        <f>IF($B76="",IFERROR(VLOOKUP($A76,SERVIÇOS!$A:$F,3,0),IFERROR(VLOOKUP($A76,$C:$J,3,0),"")),IFERROR(VLOOKUP($B76,INSUMOS!$A:$D,3,0),IFERROR(VLOOKUP($B76,COTAÇÕES!$A:$J,5,0),"")))</f>
        <v>M2XMES</v>
      </c>
      <c r="F76" s="255">
        <v>1.03</v>
      </c>
      <c r="G76" s="256">
        <f>IF($B76="",IFERROR(VLOOKUP($A76,SERVIÇOS!$A:$F,6,0),IFERROR(VLOOKUP($A76,$C:$J,8,0),"")),IFERROR(VLOOKUP($B76,INSUMOS!$A:$D,4,0),IFERROR(VLOOKUP($B76,COTAÇÕES!$A:$J,9,0),"")))</f>
        <v>5.66</v>
      </c>
      <c r="H76" s="257">
        <f>ROUND(IF(M76=1,Q76,(IF($B76="",IFERROR(VLOOKUP($A76,SERVIÇOS!$A:$F,4,0),IFERROR(VLOOKUP($A76,$C:$J,6,0),)),IFERROR(VLOOKUP($B76,INSUMOS!$A:$D,4,0),IFERROR(VLOOKUP($B76,COTAÇÕES!$A:$J,9,0),)))*$F76)),2)</f>
        <v>5.83</v>
      </c>
      <c r="I76" s="257">
        <f>ROUND(IF(M76=1,R76,(IF($B76="",IFERROR(VLOOKUP($A76,SERVIÇOS!$A:$F,5,0),IFERROR(VLOOKUP($A76,$C:$J,7,0),)),0)*$F76)),2)</f>
        <v>0</v>
      </c>
      <c r="J76" s="258">
        <f t="shared" si="38"/>
        <v>5.83</v>
      </c>
      <c r="K76" s="349" t="str">
        <f>IF(OR(ISNUMBER(A76),ISNUMBER(B76)),"PRED MARÇO/2022","")</f>
        <v>PRED MARÇO/2022</v>
      </c>
      <c r="L76" s="611" t="str">
        <f t="shared" si="33"/>
        <v>D75</v>
      </c>
      <c r="M76" s="611">
        <f t="shared" si="34"/>
        <v>0</v>
      </c>
      <c r="N76" s="611">
        <f t="shared" si="35"/>
        <v>11</v>
      </c>
      <c r="O76" s="611">
        <f t="shared" si="22"/>
        <v>5.83</v>
      </c>
      <c r="P76" s="611">
        <f t="shared" si="23"/>
        <v>0</v>
      </c>
      <c r="Q76" s="611">
        <f t="shared" si="36"/>
        <v>7.32</v>
      </c>
      <c r="R76" s="611">
        <f t="shared" si="37"/>
        <v>3.52</v>
      </c>
    </row>
    <row r="77" spans="1:18" s="21" customFormat="1">
      <c r="A77" s="251">
        <v>88316</v>
      </c>
      <c r="B77" s="252"/>
      <c r="C77" s="253" t="str">
        <f t="shared" si="39"/>
        <v>Serviço</v>
      </c>
      <c r="D77" s="254" t="str">
        <f>IF($B77="",IFERROR(VLOOKUP($A77,SERVIÇOS!$A:$F,2,0),IFERROR(VLOOKUP($A77,$C:$J,2,0),"")),IFERROR(VLOOKUP($B77,INSUMOS!$A:$D,2,0),IFERROR(VLOOKUP($B77,COTAÇÕES!$A:$J,2,0),"")))</f>
        <v>SERVENTE COM ENCARGOS COMPLEMENTARES</v>
      </c>
      <c r="E77" s="311" t="str">
        <f>IF($B77="",IFERROR(VLOOKUP($A77,SERVIÇOS!$A:$F,3,0),IFERROR(VLOOKUP($A77,$C:$J,3,0),"")),IFERROR(VLOOKUP($B77,INSUMOS!$A:$D,3,0),IFERROR(VLOOKUP($B77,COTAÇÕES!$A:$J,5,0),"")))</f>
        <v>H</v>
      </c>
      <c r="F77" s="255">
        <v>0.16</v>
      </c>
      <c r="G77" s="256">
        <f>IF($B77="",IFERROR(VLOOKUP($A77,SERVIÇOS!$A:$F,6,0),IFERROR(VLOOKUP($A77,$C:$J,8,0),"")),IFERROR(VLOOKUP($B77,INSUMOS!$A:$D,4,0),IFERROR(VLOOKUP($B77,COTAÇÕES!$A:$J,9,0),"")))</f>
        <v>19.78</v>
      </c>
      <c r="H77" s="257">
        <f>ROUND(IF(M77=1,Q77,(IF($B77="",IFERROR(VLOOKUP($A77,SERVIÇOS!$A:$F,4,0),IFERROR(VLOOKUP($A77,$C:$J,6,0),)),IFERROR(VLOOKUP($B77,INSUMOS!$A:$D,4,0),IFERROR(VLOOKUP($B77,COTAÇÕES!$A:$J,9,0),)))*$F77)),2)</f>
        <v>1.04</v>
      </c>
      <c r="I77" s="257">
        <f>ROUND(IF(M77=1,R77,(IF($B77="",IFERROR(VLOOKUP($A77,SERVIÇOS!$A:$F,5,0),IFERROR(VLOOKUP($A77,$C:$J,7,0),)),0)*$F77)),2)</f>
        <v>2.12</v>
      </c>
      <c r="J77" s="258">
        <f t="shared" si="38"/>
        <v>3.16</v>
      </c>
      <c r="K77" s="349" t="str">
        <f>IF(OR(ISNUMBER(A77),ISNUMBER(B77)),"PRED MARÇO/2022","")</f>
        <v>PRED MARÇO/2022</v>
      </c>
      <c r="L77" s="611" t="str">
        <f t="shared" si="33"/>
        <v>D75</v>
      </c>
      <c r="M77" s="611">
        <f t="shared" si="34"/>
        <v>0</v>
      </c>
      <c r="N77" s="611">
        <f t="shared" si="35"/>
        <v>11</v>
      </c>
      <c r="O77" s="611">
        <f t="shared" si="22"/>
        <v>1.04</v>
      </c>
      <c r="P77" s="611">
        <f t="shared" si="23"/>
        <v>2.12</v>
      </c>
      <c r="Q77" s="611">
        <f t="shared" si="36"/>
        <v>7.32</v>
      </c>
      <c r="R77" s="611">
        <f t="shared" si="37"/>
        <v>3.52</v>
      </c>
    </row>
    <row r="78" spans="1:18" s="21" customFormat="1">
      <c r="A78" s="251">
        <v>88278</v>
      </c>
      <c r="B78" s="252"/>
      <c r="C78" s="253" t="str">
        <f t="shared" si="39"/>
        <v>Serviço</v>
      </c>
      <c r="D78" s="254" t="str">
        <f>IF($B78="",IFERROR(VLOOKUP($A78,SERVIÇOS!$A:$F,2,0),IFERROR(VLOOKUP($A78,$C:$J,2,0),"")),IFERROR(VLOOKUP($B78,INSUMOS!$A:$D,2,0),IFERROR(VLOOKUP($B78,COTAÇÕES!$A:$J,2,0),"")))</f>
        <v>MONTADOR DE ESTRUTURA METÁLICA COM ENCARGOS COMPLEMENTARES</v>
      </c>
      <c r="E78" s="311" t="str">
        <f>IF($B78="",IFERROR(VLOOKUP($A78,SERVIÇOS!$A:$F,3,0),IFERROR(VLOOKUP($A78,$C:$J,3,0),"")),IFERROR(VLOOKUP($B78,INSUMOS!$A:$D,3,0),IFERROR(VLOOKUP($B78,COTAÇÕES!$A:$J,5,0),"")))</f>
        <v>H</v>
      </c>
      <c r="F78" s="255">
        <v>0.08</v>
      </c>
      <c r="G78" s="256">
        <f>IF($B78="",IFERROR(VLOOKUP($A78,SERVIÇOS!$A:$F,6,0),IFERROR(VLOOKUP($A78,$C:$J,8,0),"")),IFERROR(VLOOKUP($B78,INSUMOS!$A:$D,4,0),IFERROR(VLOOKUP($B78,COTAÇÕES!$A:$J,9,0),"")))</f>
        <v>23.12</v>
      </c>
      <c r="H78" s="257">
        <f>ROUND(IF(M78=1,Q78,(IF($B78="",IFERROR(VLOOKUP($A78,SERVIÇOS!$A:$F,4,0),IFERROR(VLOOKUP($A78,$C:$J,6,0),)),IFERROR(VLOOKUP($B78,INSUMOS!$A:$D,4,0),IFERROR(VLOOKUP($B78,COTAÇÕES!$A:$J,9,0),)))*$F78)),2)</f>
        <v>0.45</v>
      </c>
      <c r="I78" s="257">
        <f>ROUND(IF(M78=1,R78,(IF($B78="",IFERROR(VLOOKUP($A78,SERVIÇOS!$A:$F,5,0),IFERROR(VLOOKUP($A78,$C:$J,7,0),)),0)*$F78)),2)</f>
        <v>1.4</v>
      </c>
      <c r="J78" s="258">
        <f t="shared" si="38"/>
        <v>1.8499999999999999</v>
      </c>
      <c r="K78" s="349" t="str">
        <f>IF(OR(ISNUMBER(A78),ISNUMBER(B78)),"PRED MARÇO/2022","")</f>
        <v>PRED MARÇO/2022</v>
      </c>
      <c r="L78" s="611" t="str">
        <f t="shared" si="33"/>
        <v>D75</v>
      </c>
      <c r="M78" s="611">
        <f t="shared" si="34"/>
        <v>0</v>
      </c>
      <c r="N78" s="611">
        <f t="shared" si="35"/>
        <v>11</v>
      </c>
      <c r="O78" s="611">
        <f t="shared" si="22"/>
        <v>0.45</v>
      </c>
      <c r="P78" s="611">
        <f t="shared" si="23"/>
        <v>1.4</v>
      </c>
      <c r="Q78" s="611">
        <f t="shared" si="36"/>
        <v>7.32</v>
      </c>
      <c r="R78" s="611">
        <f t="shared" si="37"/>
        <v>3.52</v>
      </c>
    </row>
    <row r="79" spans="1:18" s="21" customFormat="1" ht="30">
      <c r="A79" s="251"/>
      <c r="B79" s="252"/>
      <c r="C79" s="253" t="str">
        <f t="shared" si="39"/>
        <v>COMP 12</v>
      </c>
      <c r="D79" s="254" t="s">
        <v>13891</v>
      </c>
      <c r="E79" s="311" t="s">
        <v>1159</v>
      </c>
      <c r="F79" s="255"/>
      <c r="G79" s="256" t="str">
        <f>IF($B79="",IFERROR(VLOOKUP($A79,SERVIÇOS!$A:$F,6,0),IFERROR(VLOOKUP($A79,$C:$J,8,0),"")),IFERROR(VLOOKUP($B79,INSUMOS!$A:$D,4,0),IFERROR(VLOOKUP($B79,COTAÇÕES!$A:$J,9,0),"")))</f>
        <v/>
      </c>
      <c r="H79" s="257">
        <f>ROUND(IF(M79=1,Q79,(IF($B79="",IFERROR(VLOOKUP($A79,SERVIÇOS!$A:$F,4,0),IFERROR(VLOOKUP($A79,$C:$J,6,0),)),IFERROR(VLOOKUP($B79,INSUMOS!$A:$D,4,0),IFERROR(VLOOKUP($B79,COTAÇÕES!$A:$J,9,0),)))*$F79)),2)</f>
        <v>108.92</v>
      </c>
      <c r="I79" s="257">
        <f>ROUND(IF(M79=1,R79,(IF($B79="",IFERROR(VLOOKUP($A79,SERVIÇOS!$A:$F,5,0),IFERROR(VLOOKUP($A79,$C:$J,7,0),)),0)*$F79)),2)</f>
        <v>15.91</v>
      </c>
      <c r="J79" s="258">
        <f t="shared" si="38"/>
        <v>124.83</v>
      </c>
      <c r="K79" s="349" t="s">
        <v>13895</v>
      </c>
      <c r="L79" s="611" t="str">
        <f t="shared" si="33"/>
        <v>D79</v>
      </c>
      <c r="M79" s="611">
        <f t="shared" si="34"/>
        <v>1</v>
      </c>
      <c r="N79" s="611">
        <f t="shared" si="35"/>
        <v>12</v>
      </c>
      <c r="O79" s="611">
        <f t="shared" si="22"/>
        <v>0</v>
      </c>
      <c r="P79" s="611">
        <f t="shared" si="23"/>
        <v>0</v>
      </c>
      <c r="Q79" s="611">
        <f t="shared" si="36"/>
        <v>108.91999999999999</v>
      </c>
      <c r="R79" s="611">
        <f t="shared" si="37"/>
        <v>15.91</v>
      </c>
    </row>
    <row r="80" spans="1:18" s="21" customFormat="1">
      <c r="A80" s="251">
        <v>88316</v>
      </c>
      <c r="B80" s="252"/>
      <c r="C80" s="253" t="str">
        <f t="shared" si="39"/>
        <v>Serviço</v>
      </c>
      <c r="D80" s="254" t="str">
        <f>IF($B80="",IFERROR(VLOOKUP($A80,SERVIÇOS!$A:$F,2,0),IFERROR(VLOOKUP($A80,$C:$J,2,0),"")),IFERROR(VLOOKUP($B80,INSUMOS!$A:$D,2,0),IFERROR(VLOOKUP($B80,COTAÇÕES!$A:$J,2,0),"")))</f>
        <v>SERVENTE COM ENCARGOS COMPLEMENTARES</v>
      </c>
      <c r="E80" s="311" t="str">
        <f>IF($B80="",IFERROR(VLOOKUP($A80,SERVIÇOS!$A:$F,3,0),IFERROR(VLOOKUP($A80,$C:$J,3,0),"")),IFERROR(VLOOKUP($B80,INSUMOS!$A:$D,3,0),IFERROR(VLOOKUP($B80,COTAÇÕES!$A:$J,5,0),"")))</f>
        <v>H</v>
      </c>
      <c r="F80" s="255">
        <v>1.2</v>
      </c>
      <c r="G80" s="256">
        <f>IF($B80="",IFERROR(VLOOKUP($A80,SERVIÇOS!$A:$F,6,0),IFERROR(VLOOKUP($A80,$C:$J,8,0),"")),IFERROR(VLOOKUP($B80,INSUMOS!$A:$D,4,0),IFERROR(VLOOKUP($B80,COTAÇÕES!$A:$J,9,0),"")))</f>
        <v>19.78</v>
      </c>
      <c r="H80" s="257">
        <f>ROUND(IF(M80=1,Q80,(IF($B80="",IFERROR(VLOOKUP($A80,SERVIÇOS!$A:$F,4,0),IFERROR(VLOOKUP($A80,$C:$J,6,0),)),IFERROR(VLOOKUP($B80,INSUMOS!$A:$D,4,0),IFERROR(VLOOKUP($B80,COTAÇÕES!$A:$J,9,0),)))*$F80)),2)</f>
        <v>7.82</v>
      </c>
      <c r="I80" s="257">
        <f>ROUND(IF(M80=1,R80,(IF($B80="",IFERROR(VLOOKUP($A80,SERVIÇOS!$A:$F,5,0),IFERROR(VLOOKUP($A80,$C:$J,7,0),)),0)*$F80)),2)</f>
        <v>15.91</v>
      </c>
      <c r="J80" s="258">
        <f t="shared" si="38"/>
        <v>23.73</v>
      </c>
      <c r="K80" s="349" t="str">
        <f>IF(OR(ISNUMBER(A80),ISNUMBER(B80)),"PRED MARÇO/2022","")</f>
        <v>PRED MARÇO/2022</v>
      </c>
      <c r="L80" s="611" t="str">
        <f t="shared" si="33"/>
        <v>D79</v>
      </c>
      <c r="M80" s="611">
        <f t="shared" si="34"/>
        <v>0</v>
      </c>
      <c r="N80" s="611">
        <f t="shared" si="35"/>
        <v>12</v>
      </c>
      <c r="O80" s="611">
        <f t="shared" si="22"/>
        <v>7.82</v>
      </c>
      <c r="P80" s="611">
        <f t="shared" si="23"/>
        <v>15.91</v>
      </c>
      <c r="Q80" s="611">
        <f t="shared" si="36"/>
        <v>108.91999999999999</v>
      </c>
      <c r="R80" s="611">
        <f t="shared" si="37"/>
        <v>15.91</v>
      </c>
    </row>
    <row r="81" spans="1:18" s="21" customFormat="1" ht="30">
      <c r="A81" s="251"/>
      <c r="B81" s="252" t="s">
        <v>13892</v>
      </c>
      <c r="C81" s="253" t="str">
        <f t="shared" si="39"/>
        <v>Insumo</v>
      </c>
      <c r="D81" s="254" t="s">
        <v>13893</v>
      </c>
      <c r="E81" s="311" t="s">
        <v>1159</v>
      </c>
      <c r="F81" s="255">
        <v>0.25</v>
      </c>
      <c r="G81" s="256">
        <v>404.4</v>
      </c>
      <c r="H81" s="257">
        <f>G81*F81</f>
        <v>101.1</v>
      </c>
      <c r="I81" s="257">
        <f>ROUND(IF(M81=1,R81,(IF($B81="",IFERROR(VLOOKUP($A81,SERVIÇOS!$A:$F,5,0),IFERROR(VLOOKUP($A81,$C:$J,7,0),)),0)*$F81)),2)</f>
        <v>0</v>
      </c>
      <c r="J81" s="258">
        <f t="shared" si="38"/>
        <v>101.1</v>
      </c>
      <c r="K81" s="349" t="s">
        <v>13894</v>
      </c>
      <c r="L81" s="611" t="str">
        <f t="shared" si="33"/>
        <v>D79</v>
      </c>
      <c r="M81" s="611">
        <f t="shared" si="34"/>
        <v>0</v>
      </c>
      <c r="N81" s="611">
        <f t="shared" si="35"/>
        <v>12</v>
      </c>
      <c r="O81" s="611">
        <f t="shared" si="22"/>
        <v>101.1</v>
      </c>
      <c r="P81" s="611">
        <f t="shared" si="23"/>
        <v>0</v>
      </c>
      <c r="Q81" s="611">
        <f t="shared" si="36"/>
        <v>108.91999999999999</v>
      </c>
      <c r="R81" s="611">
        <f t="shared" si="37"/>
        <v>15.91</v>
      </c>
    </row>
    <row r="82" spans="1:18" ht="30">
      <c r="A82" s="251"/>
      <c r="B82" s="252"/>
      <c r="C82" s="253" t="str">
        <f t="shared" si="39"/>
        <v>COMP 13</v>
      </c>
      <c r="D82" s="254" t="s">
        <v>13896</v>
      </c>
      <c r="E82" s="311" t="s">
        <v>1164</v>
      </c>
      <c r="F82" s="255"/>
      <c r="G82" s="256" t="str">
        <f>IF($B82="",IFERROR(VLOOKUP($A82,SERVIÇOS!$A:$F,6,0),IFERROR(VLOOKUP($A82,$C:$J,8,0),"")),IFERROR(VLOOKUP($B82,INSUMOS!$A:$D,4,0),IFERROR(VLOOKUP($B82,COTAÇÕES!$A:$J,9,0),"")))</f>
        <v/>
      </c>
      <c r="H82" s="257">
        <f>ROUND(IF(M82=1,Q82,(IF($B82="",IFERROR(VLOOKUP($A82,SERVIÇOS!$A:$F,4,0),IFERROR(VLOOKUP($A82,$C:$J,6,0),)),IFERROR(VLOOKUP($B82,INSUMOS!$A:$D,4,0),IFERROR(VLOOKUP($B82,COTAÇÕES!$A:$J,9,0),)))*$F82)),2)</f>
        <v>4.53</v>
      </c>
      <c r="I82" s="257">
        <f>ROUND(IF(M82=1,R82,(IF($B82="",IFERROR(VLOOKUP($A82,SERVIÇOS!$A:$F,5,0),IFERROR(VLOOKUP($A82,$C:$J,7,0),)),0)*$F82)),2)</f>
        <v>6.8</v>
      </c>
      <c r="J82" s="258">
        <f t="shared" si="38"/>
        <v>11.33</v>
      </c>
      <c r="K82" s="349" t="s">
        <v>13817</v>
      </c>
      <c r="L82" s="611" t="str">
        <f t="shared" si="33"/>
        <v>D82</v>
      </c>
      <c r="M82" s="611">
        <f t="shared" si="34"/>
        <v>1</v>
      </c>
      <c r="N82" s="611">
        <f t="shared" si="35"/>
        <v>13</v>
      </c>
      <c r="O82" s="611">
        <f t="shared" si="22"/>
        <v>0</v>
      </c>
      <c r="P82" s="611">
        <f t="shared" si="23"/>
        <v>0</v>
      </c>
      <c r="Q82" s="611">
        <f t="shared" si="36"/>
        <v>4.53</v>
      </c>
      <c r="R82" s="611">
        <f t="shared" si="37"/>
        <v>6.8</v>
      </c>
    </row>
    <row r="83" spans="1:18">
      <c r="A83" s="251"/>
      <c r="B83" s="252">
        <v>3777</v>
      </c>
      <c r="C83" s="253" t="str">
        <f t="shared" si="39"/>
        <v>Insumo</v>
      </c>
      <c r="D83" s="254" t="str">
        <f>IF($B83="",IFERROR(VLOOKUP($A83,SERVIÇOS!$A:$F,2,0),IFERROR(VLOOKUP($A83,$C:$J,2,0),"")),IFERROR(VLOOKUP($B83,INSUMOS!$A:$D,2,0),IFERROR(VLOOKUP($B83,COTAÇÕES!$A:$J,2,0),"")))</f>
        <v>LONA PLASTICA PESADA PRETA, E = 150 MICRA</v>
      </c>
      <c r="E83" s="311" t="str">
        <f>IF($B83="",IFERROR(VLOOKUP($A83,SERVIÇOS!$A:$F,3,0),IFERROR(VLOOKUP($A83,$C:$J,3,0),"")),IFERROR(VLOOKUP($B83,INSUMOS!$A:$D,3,0),IFERROR(VLOOKUP($B83,COTAÇÕES!$A:$J,5,0),"")))</f>
        <v xml:space="preserve">M2    </v>
      </c>
      <c r="F83" s="255">
        <v>1</v>
      </c>
      <c r="G83" s="256">
        <f>IF($B83="",IFERROR(VLOOKUP($A83,SERVIÇOS!$A:$F,6,0),IFERROR(VLOOKUP($A83,$C:$J,8,0),"")),IFERROR(VLOOKUP($B83,INSUMOS!$A:$D,4,0),IFERROR(VLOOKUP($B83,COTAÇÕES!$A:$J,9,0),"")))</f>
        <v>1.57</v>
      </c>
      <c r="H83" s="257">
        <f>ROUND(IF(M83=1,Q83,(IF($B83="",IFERROR(VLOOKUP($A83,SERVIÇOS!$A:$F,4,0),IFERROR(VLOOKUP($A83,$C:$J,6,0),)),IFERROR(VLOOKUP($B83,INSUMOS!$A:$D,4,0),IFERROR(VLOOKUP($B83,COTAÇÕES!$A:$J,9,0),)))*$F83)),2)</f>
        <v>1.57</v>
      </c>
      <c r="I83" s="257">
        <f>ROUND(IF(M83=1,R83,(IF($B83="",IFERROR(VLOOKUP($A83,SERVIÇOS!$A:$F,5,0),IFERROR(VLOOKUP($A83,$C:$J,7,0),)),0)*$F83)),2)</f>
        <v>0</v>
      </c>
      <c r="J83" s="258">
        <f t="shared" si="38"/>
        <v>1.57</v>
      </c>
      <c r="K83" s="349" t="str">
        <f>IF(OR(ISNUMBER(A83),ISNUMBER(B83)),"PRED MARÇO/2022","")</f>
        <v>PRED MARÇO/2022</v>
      </c>
      <c r="L83" s="611" t="str">
        <f t="shared" si="33"/>
        <v>D82</v>
      </c>
      <c r="M83" s="611">
        <f t="shared" si="34"/>
        <v>0</v>
      </c>
      <c r="N83" s="611">
        <f t="shared" si="35"/>
        <v>13</v>
      </c>
      <c r="O83" s="611">
        <f t="shared" si="22"/>
        <v>1.57</v>
      </c>
      <c r="P83" s="611">
        <f t="shared" si="23"/>
        <v>0</v>
      </c>
      <c r="Q83" s="611">
        <f t="shared" si="36"/>
        <v>4.53</v>
      </c>
      <c r="R83" s="611">
        <f t="shared" si="37"/>
        <v>6.8</v>
      </c>
    </row>
    <row r="84" spans="1:18">
      <c r="A84" s="251">
        <v>88309</v>
      </c>
      <c r="B84" s="252"/>
      <c r="C84" s="253" t="str">
        <f t="shared" si="39"/>
        <v>Serviço</v>
      </c>
      <c r="D84" s="254" t="str">
        <f>IF($B84="",IFERROR(VLOOKUP($A84,SERVIÇOS!$A:$F,2,0),IFERROR(VLOOKUP($A84,$C:$J,2,0),"")),IFERROR(VLOOKUP($B84,INSUMOS!$A:$D,2,0),IFERROR(VLOOKUP($B84,COTAÇÕES!$A:$J,2,0),"")))</f>
        <v>PEDREIRO COM ENCARGOS COMPLEMENTARES</v>
      </c>
      <c r="E84" s="311" t="str">
        <f>IF($B84="",IFERROR(VLOOKUP($A84,SERVIÇOS!$A:$F,3,0),IFERROR(VLOOKUP($A84,$C:$J,3,0),"")),IFERROR(VLOOKUP($B84,INSUMOS!$A:$D,3,0),IFERROR(VLOOKUP($B84,COTAÇÕES!$A:$J,5,0),"")))</f>
        <v>H</v>
      </c>
      <c r="F84" s="255">
        <v>0.15</v>
      </c>
      <c r="G84" s="256">
        <f>IF($B84="",IFERROR(VLOOKUP($A84,SERVIÇOS!$A:$F,6,0),IFERROR(VLOOKUP($A84,$C:$J,8,0),"")),IFERROR(VLOOKUP($B84,INSUMOS!$A:$D,4,0),IFERROR(VLOOKUP($B84,COTAÇÕES!$A:$J,9,0),"")))</f>
        <v>25.41</v>
      </c>
      <c r="H84" s="257">
        <f>ROUND(IF(M84=1,Q84,(IF($B84="",IFERROR(VLOOKUP($A84,SERVIÇOS!$A:$F,4,0),IFERROR(VLOOKUP($A84,$C:$J,6,0),)),IFERROR(VLOOKUP($B84,INSUMOS!$A:$D,4,0),IFERROR(VLOOKUP($B84,COTAÇÕES!$A:$J,9,0),)))*$F84)),2)</f>
        <v>1</v>
      </c>
      <c r="I84" s="257">
        <f>ROUND(IF(M84=1,R84,(IF($B84="",IFERROR(VLOOKUP($A84,SERVIÇOS!$A:$F,5,0),IFERROR(VLOOKUP($A84,$C:$J,7,0),)),0)*$F84)),2)</f>
        <v>2.82</v>
      </c>
      <c r="J84" s="258">
        <f t="shared" si="38"/>
        <v>3.82</v>
      </c>
      <c r="K84" s="349" t="str">
        <f>IF(OR(ISNUMBER(A84),ISNUMBER(B84)),"PRED MARÇO/2022","")</f>
        <v>PRED MARÇO/2022</v>
      </c>
      <c r="L84" s="611" t="str">
        <f t="shared" si="33"/>
        <v>D82</v>
      </c>
      <c r="M84" s="611">
        <f t="shared" si="34"/>
        <v>0</v>
      </c>
      <c r="N84" s="611">
        <f t="shared" si="35"/>
        <v>13</v>
      </c>
      <c r="O84" s="611">
        <f t="shared" si="22"/>
        <v>1</v>
      </c>
      <c r="P84" s="611">
        <f t="shared" si="23"/>
        <v>2.82</v>
      </c>
      <c r="Q84" s="611">
        <f t="shared" si="36"/>
        <v>4.53</v>
      </c>
      <c r="R84" s="611">
        <f t="shared" si="37"/>
        <v>6.8</v>
      </c>
    </row>
    <row r="85" spans="1:18">
      <c r="A85" s="251">
        <v>88316</v>
      </c>
      <c r="B85" s="252"/>
      <c r="C85" s="253" t="str">
        <f t="shared" si="39"/>
        <v>Serviço</v>
      </c>
      <c r="D85" s="254" t="str">
        <f>IF($B85="",IFERROR(VLOOKUP($A85,SERVIÇOS!$A:$F,2,0),IFERROR(VLOOKUP($A85,$C:$J,2,0),"")),IFERROR(VLOOKUP($B85,INSUMOS!$A:$D,2,0),IFERROR(VLOOKUP($B85,COTAÇÕES!$A:$J,2,0),"")))</f>
        <v>SERVENTE COM ENCARGOS COMPLEMENTARES</v>
      </c>
      <c r="E85" s="311" t="str">
        <f>IF($B85="",IFERROR(VLOOKUP($A85,SERVIÇOS!$A:$F,3,0),IFERROR(VLOOKUP($A85,$C:$J,3,0),"")),IFERROR(VLOOKUP($B85,INSUMOS!$A:$D,3,0),IFERROR(VLOOKUP($B85,COTAÇÕES!$A:$J,5,0),"")))</f>
        <v>H</v>
      </c>
      <c r="F85" s="255">
        <v>0.3</v>
      </c>
      <c r="G85" s="256">
        <f>IF($B85="",IFERROR(VLOOKUP($A85,SERVIÇOS!$A:$F,6,0),IFERROR(VLOOKUP($A85,$C:$J,8,0),"")),IFERROR(VLOOKUP($B85,INSUMOS!$A:$D,4,0),IFERROR(VLOOKUP($B85,COTAÇÕES!$A:$J,9,0),"")))</f>
        <v>19.78</v>
      </c>
      <c r="H85" s="257">
        <f>ROUND(IF(M85=1,Q85,(IF($B85="",IFERROR(VLOOKUP($A85,SERVIÇOS!$A:$F,4,0),IFERROR(VLOOKUP($A85,$C:$J,6,0),)),IFERROR(VLOOKUP($B85,INSUMOS!$A:$D,4,0),IFERROR(VLOOKUP($B85,COTAÇÕES!$A:$J,9,0),)))*$F85)),2)</f>
        <v>1.96</v>
      </c>
      <c r="I85" s="257">
        <f>ROUND(IF(M85=1,R85,(IF($B85="",IFERROR(VLOOKUP($A85,SERVIÇOS!$A:$F,5,0),IFERROR(VLOOKUP($A85,$C:$J,7,0),)),0)*$F85)),2)</f>
        <v>3.98</v>
      </c>
      <c r="J85" s="258">
        <f t="shared" si="38"/>
        <v>5.9399999999999995</v>
      </c>
      <c r="K85" s="349" t="str">
        <f>IF(OR(ISNUMBER(A85),ISNUMBER(B85)),"PRED MARÇO/2022","")</f>
        <v>PRED MARÇO/2022</v>
      </c>
      <c r="L85" s="611" t="str">
        <f t="shared" si="33"/>
        <v>D82</v>
      </c>
      <c r="M85" s="611">
        <f t="shared" si="34"/>
        <v>0</v>
      </c>
      <c r="N85" s="611">
        <f t="shared" si="35"/>
        <v>13</v>
      </c>
      <c r="O85" s="611">
        <f t="shared" si="22"/>
        <v>1.96</v>
      </c>
      <c r="P85" s="611">
        <f t="shared" si="23"/>
        <v>3.98</v>
      </c>
      <c r="Q85" s="611">
        <f t="shared" si="36"/>
        <v>4.53</v>
      </c>
      <c r="R85" s="611">
        <f t="shared" si="37"/>
        <v>6.8</v>
      </c>
    </row>
    <row r="86" spans="1:18" ht="30">
      <c r="A86" s="251"/>
      <c r="B86" s="252"/>
      <c r="C86" s="253" t="str">
        <f t="shared" si="39"/>
        <v>COMP 14</v>
      </c>
      <c r="D86" s="254" t="s">
        <v>13897</v>
      </c>
      <c r="E86" s="311" t="s">
        <v>1164</v>
      </c>
      <c r="F86" s="255"/>
      <c r="G86" s="256" t="str">
        <f>IF($B86="",IFERROR(VLOOKUP($A86,SERVIÇOS!$A:$F,6,0),IFERROR(VLOOKUP($A86,$C:$J,8,0),"")),IFERROR(VLOOKUP($B86,INSUMOS!$A:$D,4,0),IFERROR(VLOOKUP($B86,COTAÇÕES!$A:$J,9,0),"")))</f>
        <v/>
      </c>
      <c r="H86" s="257">
        <f>ROUND(IF(M86=1,Q86,(IF($B86="",IFERROR(VLOOKUP($A86,SERVIÇOS!$A:$F,4,0),IFERROR(VLOOKUP($A86,$C:$J,6,0),)),IFERROR(VLOOKUP($B86,INSUMOS!$A:$D,4,0),IFERROR(VLOOKUP($B86,COTAÇÕES!$A:$J,9,0),)))*$F86)),2)</f>
        <v>157.29</v>
      </c>
      <c r="I86" s="257">
        <f>ROUND(IF(M86=1,R86,(IF($B86="",IFERROR(VLOOKUP($A86,SERVIÇOS!$A:$F,5,0),IFERROR(VLOOKUP($A86,$C:$J,7,0),)),0)*$F86)),2)</f>
        <v>24.78</v>
      </c>
      <c r="J86" s="258">
        <f t="shared" si="38"/>
        <v>182.07</v>
      </c>
      <c r="K86" s="349" t="s">
        <v>13817</v>
      </c>
      <c r="L86" s="611" t="str">
        <f t="shared" si="33"/>
        <v>D86</v>
      </c>
      <c r="M86" s="611">
        <f t="shared" si="34"/>
        <v>1</v>
      </c>
      <c r="N86" s="611">
        <f t="shared" si="35"/>
        <v>14</v>
      </c>
      <c r="O86" s="611">
        <f t="shared" si="22"/>
        <v>0</v>
      </c>
      <c r="P86" s="611">
        <f t="shared" si="23"/>
        <v>0</v>
      </c>
      <c r="Q86" s="611">
        <f t="shared" si="36"/>
        <v>157.28999999999996</v>
      </c>
      <c r="R86" s="611">
        <f t="shared" si="37"/>
        <v>24.78</v>
      </c>
    </row>
    <row r="87" spans="1:18">
      <c r="A87" s="251"/>
      <c r="B87" s="252">
        <v>130</v>
      </c>
      <c r="C87" s="253" t="str">
        <f t="shared" si="39"/>
        <v>Insumo</v>
      </c>
      <c r="D87" s="254" t="str">
        <f>IF($B87="",IFERROR(VLOOKUP($A87,SERVIÇOS!$A:$F,2,0),IFERROR(VLOOKUP($A87,$C:$J,2,0),"")),IFERROR(VLOOKUP($B87,INSUMOS!$A:$D,2,0),IFERROR(VLOOKUP($B87,COTAÇÕES!$A:$J,2,0),"")))</f>
        <v>ARGAMASSA POLIMERICA DE REPARO ESTRUTURAL, BICOMPONENTE</v>
      </c>
      <c r="E87" s="311" t="str">
        <f>IF($B87="",IFERROR(VLOOKUP($A87,SERVIÇOS!$A:$F,3,0),IFERROR(VLOOKUP($A87,$C:$J,3,0),"")),IFERROR(VLOOKUP($B87,INSUMOS!$A:$D,3,0),IFERROR(VLOOKUP($B87,COTAÇÕES!$A:$J,5,0),"")))</f>
        <v xml:space="preserve">KG    </v>
      </c>
      <c r="F87" s="255">
        <v>42</v>
      </c>
      <c r="G87" s="256">
        <f>IF($B87="",IFERROR(VLOOKUP($A87,SERVIÇOS!$A:$F,6,0),IFERROR(VLOOKUP($A87,$C:$J,8,0),"")),IFERROR(VLOOKUP($B87,INSUMOS!$A:$D,4,0),IFERROR(VLOOKUP($B87,COTAÇÕES!$A:$J,9,0),"")))</f>
        <v>3.51</v>
      </c>
      <c r="H87" s="257">
        <f>ROUND(IF(M87=1,Q87,(IF($B87="",IFERROR(VLOOKUP($A87,SERVIÇOS!$A:$F,4,0),IFERROR(VLOOKUP($A87,$C:$J,6,0),)),IFERROR(VLOOKUP($B87,INSUMOS!$A:$D,4,0),IFERROR(VLOOKUP($B87,COTAÇÕES!$A:$J,9,0),)))*$F87)),2)</f>
        <v>147.41999999999999</v>
      </c>
      <c r="I87" s="257">
        <f>ROUND(IF(M87=1,R87,(IF($B87="",IFERROR(VLOOKUP($A87,SERVIÇOS!$A:$F,5,0),IFERROR(VLOOKUP($A87,$C:$J,7,0),)),0)*$F87)),2)</f>
        <v>0</v>
      </c>
      <c r="J87" s="258">
        <f t="shared" si="38"/>
        <v>147.41999999999999</v>
      </c>
      <c r="K87" s="349" t="str">
        <f>IF(OR(ISNUMBER(A87),ISNUMBER(B87)),"PRED MARÇO/2022","")</f>
        <v>PRED MARÇO/2022</v>
      </c>
      <c r="L87" s="611" t="str">
        <f t="shared" si="33"/>
        <v>D86</v>
      </c>
      <c r="M87" s="611">
        <f t="shared" si="34"/>
        <v>0</v>
      </c>
      <c r="N87" s="611">
        <f t="shared" si="35"/>
        <v>14</v>
      </c>
      <c r="O87" s="611">
        <f t="shared" si="22"/>
        <v>147.41999999999999</v>
      </c>
      <c r="P87" s="611">
        <f t="shared" si="23"/>
        <v>0</v>
      </c>
      <c r="Q87" s="611">
        <f t="shared" si="36"/>
        <v>157.28999999999996</v>
      </c>
      <c r="R87" s="611">
        <f t="shared" si="37"/>
        <v>24.78</v>
      </c>
    </row>
    <row r="88" spans="1:18">
      <c r="A88" s="251">
        <v>88243</v>
      </c>
      <c r="B88" s="252"/>
      <c r="C88" s="253" t="str">
        <f t="shared" si="39"/>
        <v>Serviço</v>
      </c>
      <c r="D88" s="254" t="str">
        <f>IF($B88="",IFERROR(VLOOKUP($A88,SERVIÇOS!$A:$F,2,0),IFERROR(VLOOKUP($A88,$C:$J,2,0),"")),IFERROR(VLOOKUP($B88,INSUMOS!$A:$D,2,0),IFERROR(VLOOKUP($B88,COTAÇÕES!$A:$J,2,0),"")))</f>
        <v>AJUDANTE ESPECIALIZADO COM ENCARGOS COMPLEMENTARES</v>
      </c>
      <c r="E88" s="311" t="str">
        <f>IF($B88="",IFERROR(VLOOKUP($A88,SERVIÇOS!$A:$F,3,0),IFERROR(VLOOKUP($A88,$C:$J,3,0),"")),IFERROR(VLOOKUP($B88,INSUMOS!$A:$D,3,0),IFERROR(VLOOKUP($B88,COTAÇÕES!$A:$J,5,0),"")))</f>
        <v>H</v>
      </c>
      <c r="F88" s="255">
        <v>0.75</v>
      </c>
      <c r="G88" s="256">
        <f>IF($B88="",IFERROR(VLOOKUP($A88,SERVIÇOS!$A:$F,6,0),IFERROR(VLOOKUP($A88,$C:$J,8,0),"")),IFERROR(VLOOKUP($B88,INSUMOS!$A:$D,4,0),IFERROR(VLOOKUP($B88,COTAÇÕES!$A:$J,9,0),"")))</f>
        <v>20.78</v>
      </c>
      <c r="H88" s="257">
        <f>ROUND(IF(M88=1,Q88,(IF($B88="",IFERROR(VLOOKUP($A88,SERVIÇOS!$A:$F,4,0),IFERROR(VLOOKUP($A88,$C:$J,6,0),)),IFERROR(VLOOKUP($B88,INSUMOS!$A:$D,4,0),IFERROR(VLOOKUP($B88,COTAÇÕES!$A:$J,9,0),)))*$F88)),2)</f>
        <v>4.8899999999999997</v>
      </c>
      <c r="I88" s="257">
        <f>ROUND(IF(M88=1,R88,(IF($B88="",IFERROR(VLOOKUP($A88,SERVIÇOS!$A:$F,5,0),IFERROR(VLOOKUP($A88,$C:$J,7,0),)),0)*$F88)),2)</f>
        <v>10.7</v>
      </c>
      <c r="J88" s="258">
        <f t="shared" si="38"/>
        <v>15.59</v>
      </c>
      <c r="K88" s="349" t="str">
        <f>IF(OR(ISNUMBER(A88),ISNUMBER(B88)),"PRED MARÇO/2022","")</f>
        <v>PRED MARÇO/2022</v>
      </c>
      <c r="L88" s="611" t="str">
        <f t="shared" si="33"/>
        <v>D86</v>
      </c>
      <c r="M88" s="611">
        <f t="shared" si="34"/>
        <v>0</v>
      </c>
      <c r="N88" s="611">
        <f t="shared" si="35"/>
        <v>14</v>
      </c>
      <c r="O88" s="611">
        <f t="shared" si="22"/>
        <v>4.8899999999999997</v>
      </c>
      <c r="P88" s="611">
        <f t="shared" si="23"/>
        <v>10.7</v>
      </c>
      <c r="Q88" s="611">
        <f t="shared" si="36"/>
        <v>157.28999999999996</v>
      </c>
      <c r="R88" s="611">
        <f t="shared" si="37"/>
        <v>24.78</v>
      </c>
    </row>
    <row r="89" spans="1:18">
      <c r="A89" s="251">
        <v>88270</v>
      </c>
      <c r="B89" s="252"/>
      <c r="C89" s="253" t="str">
        <f t="shared" si="39"/>
        <v>Serviço</v>
      </c>
      <c r="D89" s="254" t="str">
        <f>IF($B89="",IFERROR(VLOOKUP($A89,SERVIÇOS!$A:$F,2,0),IFERROR(VLOOKUP($A89,$C:$J,2,0),"")),IFERROR(VLOOKUP($B89,INSUMOS!$A:$D,2,0),IFERROR(VLOOKUP($B89,COTAÇÕES!$A:$J,2,0),"")))</f>
        <v>IMPERMEABILIZADOR COM ENCARGOS COMPLEMENTARES</v>
      </c>
      <c r="E89" s="311" t="str">
        <f>IF($B89="",IFERROR(VLOOKUP($A89,SERVIÇOS!$A:$F,3,0),IFERROR(VLOOKUP($A89,$C:$J,3,0),"")),IFERROR(VLOOKUP($B89,INSUMOS!$A:$D,3,0),IFERROR(VLOOKUP($B89,COTAÇÕES!$A:$J,5,0),"")))</f>
        <v>H</v>
      </c>
      <c r="F89" s="255">
        <v>0.75</v>
      </c>
      <c r="G89" s="256">
        <f>IF($B89="",IFERROR(VLOOKUP($A89,SERVIÇOS!$A:$F,6,0),IFERROR(VLOOKUP($A89,$C:$J,8,0),"")),IFERROR(VLOOKUP($B89,INSUMOS!$A:$D,4,0),IFERROR(VLOOKUP($B89,COTAÇÕES!$A:$J,9,0),"")))</f>
        <v>25.41</v>
      </c>
      <c r="H89" s="257">
        <f>ROUND(IF(M89=1,Q89,(IF($B89="",IFERROR(VLOOKUP($A89,SERVIÇOS!$A:$F,4,0),IFERROR(VLOOKUP($A89,$C:$J,6,0),)),IFERROR(VLOOKUP($B89,INSUMOS!$A:$D,4,0),IFERROR(VLOOKUP($B89,COTAÇÕES!$A:$J,9,0),)))*$F89)),2)</f>
        <v>4.9800000000000004</v>
      </c>
      <c r="I89" s="257">
        <f>ROUND(IF(M89=1,R89,(IF($B89="",IFERROR(VLOOKUP($A89,SERVIÇOS!$A:$F,5,0),IFERROR(VLOOKUP($A89,$C:$J,7,0),)),0)*$F89)),2)</f>
        <v>14.08</v>
      </c>
      <c r="J89" s="258">
        <f t="shared" si="38"/>
        <v>19.060000000000002</v>
      </c>
      <c r="K89" s="349" t="str">
        <f>IF(OR(ISNUMBER(A89),ISNUMBER(B89)),"PRED MARÇO/2022","")</f>
        <v>PRED MARÇO/2022</v>
      </c>
      <c r="L89" s="611" t="str">
        <f t="shared" si="33"/>
        <v>D86</v>
      </c>
      <c r="M89" s="611">
        <f t="shared" si="34"/>
        <v>0</v>
      </c>
      <c r="N89" s="611">
        <f t="shared" si="35"/>
        <v>14</v>
      </c>
      <c r="O89" s="611">
        <f t="shared" si="22"/>
        <v>4.9800000000000004</v>
      </c>
      <c r="P89" s="611">
        <f t="shared" si="23"/>
        <v>14.08</v>
      </c>
      <c r="Q89" s="611">
        <f t="shared" si="36"/>
        <v>157.28999999999996</v>
      </c>
      <c r="R89" s="611">
        <f t="shared" si="37"/>
        <v>24.78</v>
      </c>
    </row>
    <row r="90" spans="1:18" ht="30">
      <c r="A90" s="251"/>
      <c r="B90" s="252"/>
      <c r="C90" s="253" t="str">
        <f t="shared" si="39"/>
        <v>COMP 15</v>
      </c>
      <c r="D90" s="254" t="s">
        <v>14069</v>
      </c>
      <c r="E90" s="311" t="s">
        <v>1163</v>
      </c>
      <c r="F90" s="255"/>
      <c r="G90" s="256" t="str">
        <f>IF($B90="",IFERROR(VLOOKUP($A90,SERVIÇOS!$A:$F,6,0),IFERROR(VLOOKUP($A90,$C:$J,8,0),"")),IFERROR(VLOOKUP($B90,INSUMOS!$A:$D,4,0),IFERROR(VLOOKUP($B90,COTAÇÕES!$A:$J,9,0),"")))</f>
        <v/>
      </c>
      <c r="H90" s="257">
        <f>ROUND(IF(M90=1,Q90,(IF($B90="",IFERROR(VLOOKUP($A90,SERVIÇOS!$A:$F,4,0),IFERROR(VLOOKUP($A90,$C:$J,6,0),)),IFERROR(VLOOKUP($B90,INSUMOS!$A:$D,4,0),IFERROR(VLOOKUP($B90,COTAÇÕES!$A:$J,9,0),)))*$F90)),2)</f>
        <v>8.75</v>
      </c>
      <c r="I90" s="257">
        <f>ROUND(IF(M90=1,R90,(IF($B90="",IFERROR(VLOOKUP($A90,SERVIÇOS!$A:$F,5,0),IFERROR(VLOOKUP($A90,$C:$J,7,0),)),0)*$F90)),2)</f>
        <v>5.89</v>
      </c>
      <c r="J90" s="258">
        <f t="shared" si="38"/>
        <v>14.64</v>
      </c>
      <c r="K90" s="349" t="s">
        <v>13817</v>
      </c>
      <c r="L90" s="611" t="str">
        <f t="shared" si="33"/>
        <v>D90</v>
      </c>
      <c r="M90" s="611">
        <f t="shared" si="34"/>
        <v>1</v>
      </c>
      <c r="N90" s="611">
        <f t="shared" si="35"/>
        <v>15</v>
      </c>
      <c r="O90" s="611">
        <f t="shared" si="22"/>
        <v>0</v>
      </c>
      <c r="P90" s="611">
        <f t="shared" si="23"/>
        <v>0</v>
      </c>
      <c r="Q90" s="611">
        <f t="shared" si="36"/>
        <v>8.75</v>
      </c>
      <c r="R90" s="611">
        <f t="shared" si="37"/>
        <v>5.8900000000000006</v>
      </c>
    </row>
    <row r="91" spans="1:18">
      <c r="A91" s="251">
        <v>88316</v>
      </c>
      <c r="B91" s="252"/>
      <c r="C91" s="253" t="str">
        <f t="shared" si="39"/>
        <v>Serviço</v>
      </c>
      <c r="D91" s="254" t="str">
        <f>IF($B91="",IFERROR(VLOOKUP($A91,SERVIÇOS!$A:$F,2,0),IFERROR(VLOOKUP($A91,$C:$J,2,0),"")),IFERROR(VLOOKUP($B91,INSUMOS!$A:$D,2,0),IFERROR(VLOOKUP($B91,COTAÇÕES!$A:$J,2,0),"")))</f>
        <v>SERVENTE COM ENCARGOS COMPLEMENTARES</v>
      </c>
      <c r="E91" s="311" t="str">
        <f>IF($B91="",IFERROR(VLOOKUP($A91,SERVIÇOS!$A:$F,3,0),IFERROR(VLOOKUP($A91,$C:$J,3,0),"")),IFERROR(VLOOKUP($B91,INSUMOS!$A:$D,3,0),IFERROR(VLOOKUP($B91,COTAÇÕES!$A:$J,5,0),"")))</f>
        <v>H</v>
      </c>
      <c r="F91" s="255">
        <v>0.23899999999999999</v>
      </c>
      <c r="G91" s="256">
        <f>IF($B91="",IFERROR(VLOOKUP($A91,SERVIÇOS!$A:$F,6,0),IFERROR(VLOOKUP($A91,$C:$J,8,0),"")),IFERROR(VLOOKUP($B91,INSUMOS!$A:$D,4,0),IFERROR(VLOOKUP($B91,COTAÇÕES!$A:$J,9,0),"")))</f>
        <v>19.78</v>
      </c>
      <c r="H91" s="257">
        <f>ROUND(IF(M91=1,Q91,(IF($B91="",IFERROR(VLOOKUP($A91,SERVIÇOS!$A:$F,4,0),IFERROR(VLOOKUP($A91,$C:$J,6,0),)),IFERROR(VLOOKUP($B91,INSUMOS!$A:$D,4,0),IFERROR(VLOOKUP($B91,COTAÇÕES!$A:$J,9,0),)))*$F91)),2)</f>
        <v>1.56</v>
      </c>
      <c r="I91" s="257">
        <f>ROUND(IF(M91=1,R91,(IF($B91="",IFERROR(VLOOKUP($A91,SERVIÇOS!$A:$F,5,0),IFERROR(VLOOKUP($A91,$C:$J,7,0),)),0)*$F91)),2)</f>
        <v>3.17</v>
      </c>
      <c r="J91" s="258">
        <f t="shared" si="38"/>
        <v>4.7300000000000004</v>
      </c>
      <c r="K91" s="349" t="str">
        <f>IF(OR(ISNUMBER(A91),ISNUMBER(B91)),"PRED MARÇO/2022","")</f>
        <v>PRED MARÇO/2022</v>
      </c>
      <c r="L91" s="611" t="str">
        <f t="shared" si="33"/>
        <v>D90</v>
      </c>
      <c r="M91" s="611">
        <f t="shared" si="34"/>
        <v>0</v>
      </c>
      <c r="N91" s="611">
        <f t="shared" si="35"/>
        <v>15</v>
      </c>
      <c r="O91" s="611">
        <f t="shared" si="22"/>
        <v>1.56</v>
      </c>
      <c r="P91" s="611">
        <f t="shared" si="23"/>
        <v>3.17</v>
      </c>
      <c r="Q91" s="611">
        <f t="shared" si="36"/>
        <v>8.75</v>
      </c>
      <c r="R91" s="611">
        <f t="shared" si="37"/>
        <v>5.8900000000000006</v>
      </c>
    </row>
    <row r="92" spans="1:18">
      <c r="A92" s="251">
        <v>88309</v>
      </c>
      <c r="B92" s="252"/>
      <c r="C92" s="253" t="str">
        <f t="shared" si="39"/>
        <v>Serviço</v>
      </c>
      <c r="D92" s="254" t="str">
        <f>IF($B92="",IFERROR(VLOOKUP($A92,SERVIÇOS!$A:$F,2,0),IFERROR(VLOOKUP($A92,$C:$J,2,0),"")),IFERROR(VLOOKUP($B92,INSUMOS!$A:$D,2,0),IFERROR(VLOOKUP($B92,COTAÇÕES!$A:$J,2,0),"")))</f>
        <v>PEDREIRO COM ENCARGOS COMPLEMENTARES</v>
      </c>
      <c r="E92" s="311" t="str">
        <f>IF($B92="",IFERROR(VLOOKUP($A92,SERVIÇOS!$A:$F,3,0),IFERROR(VLOOKUP($A92,$C:$J,3,0),"")),IFERROR(VLOOKUP($B92,INSUMOS!$A:$D,3,0),IFERROR(VLOOKUP($B92,COTAÇÕES!$A:$J,5,0),"")))</f>
        <v>H</v>
      </c>
      <c r="F92" s="255">
        <v>0.14499999999999999</v>
      </c>
      <c r="G92" s="256">
        <f>IF($B92="",IFERROR(VLOOKUP($A92,SERVIÇOS!$A:$F,6,0),IFERROR(VLOOKUP($A92,$C:$J,8,0),"")),IFERROR(VLOOKUP($B92,INSUMOS!$A:$D,4,0),IFERROR(VLOOKUP($B92,COTAÇÕES!$A:$J,9,0),"")))</f>
        <v>25.41</v>
      </c>
      <c r="H92" s="257">
        <f>ROUND(IF(M92=1,Q92,(IF($B92="",IFERROR(VLOOKUP($A92,SERVIÇOS!$A:$F,4,0),IFERROR(VLOOKUP($A92,$C:$J,6,0),)),IFERROR(VLOOKUP($B92,INSUMOS!$A:$D,4,0),IFERROR(VLOOKUP($B92,COTAÇÕES!$A:$J,9,0),)))*$F92)),2)</f>
        <v>0.96</v>
      </c>
      <c r="I92" s="257">
        <f>ROUND(IF(M92=1,R92,(IF($B92="",IFERROR(VLOOKUP($A92,SERVIÇOS!$A:$F,5,0),IFERROR(VLOOKUP($A92,$C:$J,7,0),)),0)*$F92)),2)</f>
        <v>2.72</v>
      </c>
      <c r="J92" s="258">
        <f t="shared" si="38"/>
        <v>3.68</v>
      </c>
      <c r="K92" s="349" t="str">
        <f>IF(OR(ISNUMBER(A92),ISNUMBER(B92)),"PRED MARÇO/2022","")</f>
        <v>PRED MARÇO/2022</v>
      </c>
      <c r="L92" s="611" t="str">
        <f t="shared" si="33"/>
        <v>D90</v>
      </c>
      <c r="M92" s="611">
        <f t="shared" si="34"/>
        <v>0</v>
      </c>
      <c r="N92" s="611">
        <f t="shared" si="35"/>
        <v>15</v>
      </c>
      <c r="O92" s="611">
        <f t="shared" si="22"/>
        <v>0.96</v>
      </c>
      <c r="P92" s="611">
        <f t="shared" si="23"/>
        <v>2.72</v>
      </c>
      <c r="Q92" s="611">
        <f t="shared" si="36"/>
        <v>8.75</v>
      </c>
      <c r="R92" s="611">
        <f t="shared" si="37"/>
        <v>5.8900000000000006</v>
      </c>
    </row>
    <row r="93" spans="1:18" ht="30">
      <c r="A93" s="251"/>
      <c r="B93" s="252">
        <v>142</v>
      </c>
      <c r="C93" s="253" t="str">
        <f t="shared" si="39"/>
        <v>Insumo</v>
      </c>
      <c r="D93" s="254" t="str">
        <f>IF($B93="",IFERROR(VLOOKUP($A93,SERVIÇOS!$A:$F,2,0),IFERROR(VLOOKUP($A93,$C:$J,2,0),"")),IFERROR(VLOOKUP($B93,INSUMOS!$A:$D,2,0),IFERROR(VLOOKUP($B93,COTAÇÕES!$A:$J,2,0),"")))</f>
        <v>SELANTE ELASTICO MONOCOMPONENTE A BASE DE POLIURETANO (PU) PARA JUNTAS DIVERSAS</v>
      </c>
      <c r="E93" s="311" t="str">
        <f>IF($B93="",IFERROR(VLOOKUP($A93,SERVIÇOS!$A:$F,3,0),IFERROR(VLOOKUP($A93,$C:$J,3,0),"")),IFERROR(VLOOKUP($B93,INSUMOS!$A:$D,3,0),IFERROR(VLOOKUP($B93,COTAÇÕES!$A:$J,5,0),"")))</f>
        <v xml:space="preserve">310ML </v>
      </c>
      <c r="F93" s="255">
        <v>0.21099999999999999</v>
      </c>
      <c r="G93" s="256">
        <f>IF($B93="",IFERROR(VLOOKUP($A93,SERVIÇOS!$A:$F,6,0),IFERROR(VLOOKUP($A93,$C:$J,8,0),"")),IFERROR(VLOOKUP($B93,INSUMOS!$A:$D,4,0),IFERROR(VLOOKUP($B93,COTAÇÕES!$A:$J,9,0),"")))</f>
        <v>29.54</v>
      </c>
      <c r="H93" s="257">
        <f>ROUND(IF(M93=1,Q93,(IF($B93="",IFERROR(VLOOKUP($A93,SERVIÇOS!$A:$F,4,0),IFERROR(VLOOKUP($A93,$C:$J,6,0),)),IFERROR(VLOOKUP($B93,INSUMOS!$A:$D,4,0),IFERROR(VLOOKUP($B93,COTAÇÕES!$A:$J,9,0),)))*$F93)),2)</f>
        <v>6.23</v>
      </c>
      <c r="I93" s="257">
        <f>ROUND(IF(M93=1,R93,(IF($B93="",IFERROR(VLOOKUP($A93,SERVIÇOS!$A:$F,5,0),IFERROR(VLOOKUP($A93,$C:$J,7,0),)),0)*$F93)),2)</f>
        <v>0</v>
      </c>
      <c r="J93" s="258">
        <f t="shared" si="38"/>
        <v>6.23</v>
      </c>
      <c r="K93" s="349" t="str">
        <f>IF(OR(ISNUMBER(A93),ISNUMBER(B93)),"PRED MARÇO/2022","")</f>
        <v>PRED MARÇO/2022</v>
      </c>
      <c r="L93" s="611" t="str">
        <f t="shared" si="33"/>
        <v>D90</v>
      </c>
      <c r="M93" s="611">
        <f t="shared" si="34"/>
        <v>0</v>
      </c>
      <c r="N93" s="611">
        <f t="shared" si="35"/>
        <v>15</v>
      </c>
      <c r="O93" s="611">
        <f t="shared" si="22"/>
        <v>6.23</v>
      </c>
      <c r="P93" s="611">
        <f t="shared" si="23"/>
        <v>0</v>
      </c>
      <c r="Q93" s="611">
        <f t="shared" si="36"/>
        <v>8.75</v>
      </c>
      <c r="R93" s="611">
        <f t="shared" si="37"/>
        <v>5.8900000000000006</v>
      </c>
    </row>
    <row r="94" spans="1:18" ht="30">
      <c r="A94" s="251"/>
      <c r="B94" s="252"/>
      <c r="C94" s="253" t="str">
        <f t="shared" si="39"/>
        <v>COMP 16</v>
      </c>
      <c r="D94" s="254" t="s">
        <v>13898</v>
      </c>
      <c r="E94" s="311" t="s">
        <v>1163</v>
      </c>
      <c r="F94" s="255"/>
      <c r="G94" s="256" t="str">
        <f>IF($B94="",IFERROR(VLOOKUP($A94,SERVIÇOS!$A:$F,6,0),IFERROR(VLOOKUP($A94,$C:$J,8,0),"")),IFERROR(VLOOKUP($B94,INSUMOS!$A:$D,4,0),IFERROR(VLOOKUP($B94,COTAÇÕES!$A:$J,9,0),"")))</f>
        <v/>
      </c>
      <c r="H94" s="257">
        <f>ROUND(IF(M94=1,Q94,(IF($B94="",IFERROR(VLOOKUP($A94,SERVIÇOS!$A:$F,4,0),IFERROR(VLOOKUP($A94,$C:$J,6,0),)),IFERROR(VLOOKUP($B94,INSUMOS!$A:$D,4,0),IFERROR(VLOOKUP($B94,COTAÇÕES!$A:$J,9,0),)))*$F94)),2)</f>
        <v>316.95</v>
      </c>
      <c r="I94" s="257">
        <f>ROUND(IF(M94=1,R94,(IF($B94="",IFERROR(VLOOKUP($A94,SERVIÇOS!$A:$F,5,0),IFERROR(VLOOKUP($A94,$C:$J,7,0),)),0)*$F94)),2)</f>
        <v>106.65</v>
      </c>
      <c r="J94" s="258">
        <f t="shared" si="38"/>
        <v>423.6</v>
      </c>
      <c r="K94" s="349" t="s">
        <v>13817</v>
      </c>
      <c r="L94" s="611" t="str">
        <f t="shared" si="33"/>
        <v>D94</v>
      </c>
      <c r="M94" s="611">
        <f t="shared" si="34"/>
        <v>1</v>
      </c>
      <c r="N94" s="611">
        <f t="shared" si="35"/>
        <v>16</v>
      </c>
      <c r="O94" s="611">
        <f t="shared" si="22"/>
        <v>0</v>
      </c>
      <c r="P94" s="611">
        <f t="shared" si="23"/>
        <v>0</v>
      </c>
      <c r="Q94" s="611">
        <f t="shared" si="36"/>
        <v>316.94999999999993</v>
      </c>
      <c r="R94" s="611">
        <f t="shared" si="37"/>
        <v>106.65</v>
      </c>
    </row>
    <row r="95" spans="1:18" ht="30">
      <c r="A95" s="251"/>
      <c r="B95" s="252">
        <v>7697</v>
      </c>
      <c r="C95" s="253" t="str">
        <f t="shared" si="39"/>
        <v>Insumo</v>
      </c>
      <c r="D95" s="254" t="str">
        <f>IF($B95="",IFERROR(VLOOKUP($A95,SERVIÇOS!$A:$F,2,0),IFERROR(VLOOKUP($A95,$C:$J,2,0),"")),IFERROR(VLOOKUP($B95,INSUMOS!$A:$D,2,0),IFERROR(VLOOKUP($B95,COTAÇÕES!$A:$J,2,0),"")))</f>
        <v>TUBO ACO GALVANIZADO COM COSTURA, CLASSE MEDIA, DN 1.1/2", E = *3,25* MM, PESO *3,61* KG/M (NBR 5580)</v>
      </c>
      <c r="E95" s="311" t="str">
        <f>IF($B95="",IFERROR(VLOOKUP($A95,SERVIÇOS!$A:$F,3,0),IFERROR(VLOOKUP($A95,$C:$J,3,0),"")),IFERROR(VLOOKUP($B95,INSUMOS!$A:$D,3,0),IFERROR(VLOOKUP($B95,COTAÇÕES!$A:$J,5,0),"")))</f>
        <v xml:space="preserve">M     </v>
      </c>
      <c r="F95" s="255">
        <v>4</v>
      </c>
      <c r="G95" s="256">
        <f>IF($B95="",IFERROR(VLOOKUP($A95,SERVIÇOS!$A:$F,6,0),IFERROR(VLOOKUP($A95,$C:$J,8,0),"")),IFERROR(VLOOKUP($B95,INSUMOS!$A:$D,4,0),IFERROR(VLOOKUP($B95,COTAÇÕES!$A:$J,9,0),"")))</f>
        <v>66.66</v>
      </c>
      <c r="H95" s="257">
        <f>ROUND(IF(M95=1,Q95,(IF($B95="",IFERROR(VLOOKUP($A95,SERVIÇOS!$A:$F,4,0),IFERROR(VLOOKUP($A95,$C:$J,6,0),)),IFERROR(VLOOKUP($B95,INSUMOS!$A:$D,4,0),IFERROR(VLOOKUP($B95,COTAÇÕES!$A:$J,9,0),)))*$F95)),2)</f>
        <v>266.64</v>
      </c>
      <c r="I95" s="257">
        <f>ROUND(IF(M95=1,R95,(IF($B95="",IFERROR(VLOOKUP($A95,SERVIÇOS!$A:$F,5,0),IFERROR(VLOOKUP($A95,$C:$J,7,0),)),0)*$F95)),2)</f>
        <v>0</v>
      </c>
      <c r="J95" s="258">
        <f t="shared" si="38"/>
        <v>266.64</v>
      </c>
      <c r="K95" s="349" t="str">
        <f>IF(OR(ISNUMBER(A95),ISNUMBER(B95)),"PRED MARÇO/2022","")</f>
        <v>PRED MARÇO/2022</v>
      </c>
      <c r="L95" s="611" t="str">
        <f t="shared" si="33"/>
        <v>D94</v>
      </c>
      <c r="M95" s="611">
        <f t="shared" si="34"/>
        <v>0</v>
      </c>
      <c r="N95" s="611">
        <f t="shared" si="35"/>
        <v>16</v>
      </c>
      <c r="O95" s="611">
        <f t="shared" si="22"/>
        <v>266.64</v>
      </c>
      <c r="P95" s="611">
        <f t="shared" si="23"/>
        <v>0</v>
      </c>
      <c r="Q95" s="611">
        <f t="shared" si="36"/>
        <v>316.94999999999993</v>
      </c>
      <c r="R95" s="611">
        <f t="shared" si="37"/>
        <v>106.65</v>
      </c>
    </row>
    <row r="96" spans="1:18">
      <c r="A96" s="251">
        <v>88315</v>
      </c>
      <c r="B96" s="252"/>
      <c r="C96" s="253" t="str">
        <f t="shared" si="39"/>
        <v>Serviço</v>
      </c>
      <c r="D96" s="254" t="str">
        <f>IF($B96="",IFERROR(VLOOKUP($A96,SERVIÇOS!$A:$F,2,0),IFERROR(VLOOKUP($A96,$C:$J,2,0),"")),IFERROR(VLOOKUP($B96,INSUMOS!$A:$D,2,0),IFERROR(VLOOKUP($B96,COTAÇÕES!$A:$J,2,0),"")))</f>
        <v>SERRALHEIRO COM ENCARGOS COMPLEMENTARES</v>
      </c>
      <c r="E96" s="311" t="str">
        <f>IF($B96="",IFERROR(VLOOKUP($A96,SERVIÇOS!$A:$F,3,0),IFERROR(VLOOKUP($A96,$C:$J,3,0),"")),IFERROR(VLOOKUP($B96,INSUMOS!$A:$D,3,0),IFERROR(VLOOKUP($B96,COTAÇÕES!$A:$J,5,0),"")))</f>
        <v>H</v>
      </c>
      <c r="F96" s="255">
        <v>3.4</v>
      </c>
      <c r="G96" s="256">
        <f>IF($B96="",IFERROR(VLOOKUP($A96,SERVIÇOS!$A:$F,6,0),IFERROR(VLOOKUP($A96,$C:$J,8,0),"")),IFERROR(VLOOKUP($B96,INSUMOS!$A:$D,4,0),IFERROR(VLOOKUP($B96,COTAÇÕES!$A:$J,9,0),"")))</f>
        <v>25.27</v>
      </c>
      <c r="H96" s="257">
        <f>ROUND(IF(M96=1,Q96,(IF($B96="",IFERROR(VLOOKUP($A96,SERVIÇOS!$A:$F,4,0),IFERROR(VLOOKUP($A96,$C:$J,6,0),)),IFERROR(VLOOKUP($B96,INSUMOS!$A:$D,4,0),IFERROR(VLOOKUP($B96,COTAÇÕES!$A:$J,9,0),)))*$F96)),2)</f>
        <v>22.58</v>
      </c>
      <c r="I96" s="257">
        <f>ROUND(IF(M96=1,R96,(IF($B96="",IFERROR(VLOOKUP($A96,SERVIÇOS!$A:$F,5,0),IFERROR(VLOOKUP($A96,$C:$J,7,0),)),0)*$F96)),2)</f>
        <v>63.34</v>
      </c>
      <c r="J96" s="258">
        <f t="shared" si="38"/>
        <v>85.92</v>
      </c>
      <c r="K96" s="349" t="str">
        <f>IF(OR(ISNUMBER(A96),ISNUMBER(B96)),"PRED MARÇO/2022","")</f>
        <v>PRED MARÇO/2022</v>
      </c>
      <c r="L96" s="611" t="str">
        <f t="shared" si="33"/>
        <v>D94</v>
      </c>
      <c r="M96" s="611">
        <f t="shared" si="34"/>
        <v>0</v>
      </c>
      <c r="N96" s="611">
        <f t="shared" si="35"/>
        <v>16</v>
      </c>
      <c r="O96" s="611">
        <f t="shared" si="22"/>
        <v>22.58</v>
      </c>
      <c r="P96" s="611">
        <f t="shared" si="23"/>
        <v>63.34</v>
      </c>
      <c r="Q96" s="611">
        <f t="shared" si="36"/>
        <v>316.94999999999993</v>
      </c>
      <c r="R96" s="611">
        <f t="shared" si="37"/>
        <v>106.65</v>
      </c>
    </row>
    <row r="97" spans="1:18">
      <c r="A97" s="251">
        <v>88316</v>
      </c>
      <c r="B97" s="252"/>
      <c r="C97" s="253" t="str">
        <f t="shared" si="39"/>
        <v>Serviço</v>
      </c>
      <c r="D97" s="254" t="str">
        <f>IF($B97="",IFERROR(VLOOKUP($A97,SERVIÇOS!$A:$F,2,0),IFERROR(VLOOKUP($A97,$C:$J,2,0),"")),IFERROR(VLOOKUP($B97,INSUMOS!$A:$D,2,0),IFERROR(VLOOKUP($B97,COTAÇÕES!$A:$J,2,0),"")))</f>
        <v>SERVENTE COM ENCARGOS COMPLEMENTARES</v>
      </c>
      <c r="E97" s="311" t="str">
        <f>IF($B97="",IFERROR(VLOOKUP($A97,SERVIÇOS!$A:$F,3,0),IFERROR(VLOOKUP($A97,$C:$J,3,0),"")),IFERROR(VLOOKUP($B97,INSUMOS!$A:$D,3,0),IFERROR(VLOOKUP($B97,COTAÇÕES!$A:$J,5,0),"")))</f>
        <v>H</v>
      </c>
      <c r="F97" s="255">
        <v>3.1</v>
      </c>
      <c r="G97" s="256">
        <f>IF($B97="",IFERROR(VLOOKUP($A97,SERVIÇOS!$A:$F,6,0),IFERROR(VLOOKUP($A97,$C:$J,8,0),"")),IFERROR(VLOOKUP($B97,INSUMOS!$A:$D,4,0),IFERROR(VLOOKUP($B97,COTAÇÕES!$A:$J,9,0),"")))</f>
        <v>19.78</v>
      </c>
      <c r="H97" s="257">
        <f>ROUND(IF(M97=1,Q97,(IF($B97="",IFERROR(VLOOKUP($A97,SERVIÇOS!$A:$F,4,0),IFERROR(VLOOKUP($A97,$C:$J,6,0),)),IFERROR(VLOOKUP($B97,INSUMOS!$A:$D,4,0),IFERROR(VLOOKUP($B97,COTAÇÕES!$A:$J,9,0),)))*$F97)),2)</f>
        <v>20.21</v>
      </c>
      <c r="I97" s="257">
        <f>ROUND(IF(M97=1,R97,(IF($B97="",IFERROR(VLOOKUP($A97,SERVIÇOS!$A:$F,5,0),IFERROR(VLOOKUP($A97,$C:$J,7,0),)),0)*$F97)),2)</f>
        <v>41.11</v>
      </c>
      <c r="J97" s="258">
        <f t="shared" si="38"/>
        <v>61.32</v>
      </c>
      <c r="K97" s="349" t="str">
        <f>IF(OR(ISNUMBER(A97),ISNUMBER(B97)),"PRED MARÇO/2022","")</f>
        <v>PRED MARÇO/2022</v>
      </c>
      <c r="L97" s="611" t="str">
        <f t="shared" si="33"/>
        <v>D94</v>
      </c>
      <c r="M97" s="611">
        <f t="shared" si="34"/>
        <v>0</v>
      </c>
      <c r="N97" s="611">
        <f t="shared" si="35"/>
        <v>16</v>
      </c>
      <c r="O97" s="611">
        <f t="shared" si="22"/>
        <v>20.21</v>
      </c>
      <c r="P97" s="611">
        <f t="shared" si="23"/>
        <v>41.11</v>
      </c>
      <c r="Q97" s="611">
        <f t="shared" si="36"/>
        <v>316.94999999999993</v>
      </c>
      <c r="R97" s="611">
        <f t="shared" si="37"/>
        <v>106.65</v>
      </c>
    </row>
    <row r="98" spans="1:18" ht="30">
      <c r="A98" s="251">
        <v>88631</v>
      </c>
      <c r="B98" s="252"/>
      <c r="C98" s="253" t="str">
        <f t="shared" si="39"/>
        <v>Serviço</v>
      </c>
      <c r="D98" s="254" t="str">
        <f>IF($B98="",IFERROR(VLOOKUP($A98,SERVIÇOS!$A:$F,2,0),IFERROR(VLOOKUP($A98,$C:$J,2,0),"")),IFERROR(VLOOKUP($B98,INSUMOS!$A:$D,2,0),IFERROR(VLOOKUP($B98,COTAÇÕES!$A:$J,2,0),"")))</f>
        <v>ARGAMASSA TRAÇO 1:4 (EM VOLUME DE CIMENTO E AREIA MÉDIA ÚMIDA), PREPARO MANUAL. AF_08/2019</v>
      </c>
      <c r="E98" s="311" t="str">
        <f>IF($B98="",IFERROR(VLOOKUP($A98,SERVIÇOS!$A:$F,3,0),IFERROR(VLOOKUP($A98,$C:$J,3,0),"")),IFERROR(VLOOKUP($B98,INSUMOS!$A:$D,3,0),IFERROR(VLOOKUP($B98,COTAÇÕES!$A:$J,5,0),"")))</f>
        <v>M3</v>
      </c>
      <c r="F98" s="255">
        <v>0.02</v>
      </c>
      <c r="G98" s="256">
        <f>IF($B98="",IFERROR(VLOOKUP($A98,SERVIÇOS!$A:$F,6,0),IFERROR(VLOOKUP($A98,$C:$J,8,0),"")),IFERROR(VLOOKUP($B98,INSUMOS!$A:$D,4,0),IFERROR(VLOOKUP($B98,COTAÇÕES!$A:$J,9,0),"")))</f>
        <v>485.95</v>
      </c>
      <c r="H98" s="257">
        <f>ROUND(IF(M98=1,Q98,(IF($B98="",IFERROR(VLOOKUP($A98,SERVIÇOS!$A:$F,4,0),IFERROR(VLOOKUP($A98,$C:$J,6,0),)),IFERROR(VLOOKUP($B98,INSUMOS!$A:$D,4,0),IFERROR(VLOOKUP($B98,COTAÇÕES!$A:$J,9,0),)))*$F98)),2)</f>
        <v>7.52</v>
      </c>
      <c r="I98" s="257">
        <f>ROUND(IF(M98=1,R98,(IF($B98="",IFERROR(VLOOKUP($A98,SERVIÇOS!$A:$F,5,0),IFERROR(VLOOKUP($A98,$C:$J,7,0),)),0)*$F98)),2)</f>
        <v>2.2000000000000002</v>
      </c>
      <c r="J98" s="258">
        <f t="shared" si="38"/>
        <v>9.7199999999999989</v>
      </c>
      <c r="K98" s="349" t="str">
        <f>IF(OR(ISNUMBER(A98),ISNUMBER(B98)),"PRED MARÇO/2022","")</f>
        <v>PRED MARÇO/2022</v>
      </c>
      <c r="L98" s="611" t="str">
        <f t="shared" si="33"/>
        <v>D94</v>
      </c>
      <c r="M98" s="611">
        <f t="shared" si="34"/>
        <v>0</v>
      </c>
      <c r="N98" s="611">
        <f t="shared" si="35"/>
        <v>16</v>
      </c>
      <c r="O98" s="611">
        <f t="shared" si="22"/>
        <v>7.52</v>
      </c>
      <c r="P98" s="611">
        <f t="shared" si="23"/>
        <v>2.2000000000000002</v>
      </c>
      <c r="Q98" s="611">
        <f t="shared" si="36"/>
        <v>316.94999999999993</v>
      </c>
      <c r="R98" s="611">
        <f t="shared" si="37"/>
        <v>106.65</v>
      </c>
    </row>
    <row r="99" spans="1:18" ht="30">
      <c r="A99" s="251"/>
      <c r="B99" s="252"/>
      <c r="C99" s="253" t="str">
        <f t="shared" si="39"/>
        <v>COMP 17</v>
      </c>
      <c r="D99" s="254" t="s">
        <v>13899</v>
      </c>
      <c r="E99" s="311" t="s">
        <v>96</v>
      </c>
      <c r="F99" s="255"/>
      <c r="G99" s="256" t="str">
        <f>IF($B99="",IFERROR(VLOOKUP($A99,SERVIÇOS!$A:$F,6,0),IFERROR(VLOOKUP($A99,$C:$J,8,0),"")),IFERROR(VLOOKUP($B99,INSUMOS!$A:$D,4,0),IFERROR(VLOOKUP($B99,COTAÇÕES!$A:$J,9,0),"")))</f>
        <v/>
      </c>
      <c r="H99" s="257">
        <f>ROUND(IF(M99=1,Q99,(IF($B99="",IFERROR(VLOOKUP($A99,SERVIÇOS!$A:$F,4,0),IFERROR(VLOOKUP($A99,$C:$J,6,0),)),IFERROR(VLOOKUP($B99,INSUMOS!$A:$D,4,0),IFERROR(VLOOKUP($B99,COTAÇÕES!$A:$J,9,0),)))*$F99)),2)</f>
        <v>525.55999999999995</v>
      </c>
      <c r="I99" s="257">
        <f>ROUND(IF(M99=1,R99,(IF($B99="",IFERROR(VLOOKUP($A99,SERVIÇOS!$A:$F,5,0),IFERROR(VLOOKUP($A99,$C:$J,7,0),)),0)*$F99)),2)</f>
        <v>32.380000000000003</v>
      </c>
      <c r="J99" s="258">
        <f t="shared" si="38"/>
        <v>557.93999999999994</v>
      </c>
      <c r="K99" s="349" t="s">
        <v>13900</v>
      </c>
      <c r="L99" s="611" t="str">
        <f t="shared" si="33"/>
        <v>D99</v>
      </c>
      <c r="M99" s="611">
        <f t="shared" si="34"/>
        <v>1</v>
      </c>
      <c r="N99" s="611">
        <f t="shared" si="35"/>
        <v>17</v>
      </c>
      <c r="O99" s="611">
        <f t="shared" si="22"/>
        <v>0</v>
      </c>
      <c r="P99" s="611">
        <f t="shared" si="23"/>
        <v>0</v>
      </c>
      <c r="Q99" s="611">
        <f t="shared" si="36"/>
        <v>525.56000000000006</v>
      </c>
      <c r="R99" s="611">
        <f t="shared" si="37"/>
        <v>32.380000000000003</v>
      </c>
    </row>
    <row r="100" spans="1:18">
      <c r="A100" s="251">
        <v>88264</v>
      </c>
      <c r="B100" s="252"/>
      <c r="C100" s="253" t="str">
        <f t="shared" si="39"/>
        <v>Serviço</v>
      </c>
      <c r="D100" s="254" t="str">
        <f>IF($B100="",IFERROR(VLOOKUP($A100,SERVIÇOS!$A:$F,2,0),IFERROR(VLOOKUP($A100,$C:$J,2,0),"")),IFERROR(VLOOKUP($B100,INSUMOS!$A:$D,2,0),IFERROR(VLOOKUP($B100,COTAÇÕES!$A:$J,2,0),"")))</f>
        <v>ELETRICISTA COM ENCARGOS COMPLEMENTARES</v>
      </c>
      <c r="E100" s="311" t="str">
        <f>IF($B100="",IFERROR(VLOOKUP($A100,SERVIÇOS!$A:$F,3,0),IFERROR(VLOOKUP($A100,$C:$J,3,0),"")),IFERROR(VLOOKUP($B100,INSUMOS!$A:$D,3,0),IFERROR(VLOOKUP($B100,COTAÇÕES!$A:$J,5,0),"")))</f>
        <v>H</v>
      </c>
      <c r="F100" s="255">
        <v>1</v>
      </c>
      <c r="G100" s="256">
        <f>IF($B100="",IFERROR(VLOOKUP($A100,SERVIÇOS!$A:$F,6,0),IFERROR(VLOOKUP($A100,$C:$J,8,0),"")),IFERROR(VLOOKUP($B100,INSUMOS!$A:$D,4,0),IFERROR(VLOOKUP($B100,COTAÇÕES!$A:$J,9,0),"")))</f>
        <v>25.67</v>
      </c>
      <c r="H100" s="257">
        <f>ROUND(IF(M100=1,Q100,(IF($B100="",IFERROR(VLOOKUP($A100,SERVIÇOS!$A:$F,4,0),IFERROR(VLOOKUP($A100,$C:$J,6,0),)),IFERROR(VLOOKUP($B100,INSUMOS!$A:$D,4,0),IFERROR(VLOOKUP($B100,COTAÇÕES!$A:$J,9,0),)))*$F100)),2)</f>
        <v>6.66</v>
      </c>
      <c r="I100" s="257">
        <f>ROUND(IF(M100=1,R100,(IF($B100="",IFERROR(VLOOKUP($A100,SERVIÇOS!$A:$F,5,0),IFERROR(VLOOKUP($A100,$C:$J,7,0),)),0)*$F100)),2)</f>
        <v>19.010000000000002</v>
      </c>
      <c r="J100" s="258">
        <f t="shared" si="38"/>
        <v>25.67</v>
      </c>
      <c r="K100" s="349" t="str">
        <f>IF(OR(ISNUMBER(A100),ISNUMBER(B100)),"PRED MARÇO/2022","")</f>
        <v>PRED MARÇO/2022</v>
      </c>
      <c r="L100" s="611" t="str">
        <f t="shared" si="33"/>
        <v>D99</v>
      </c>
      <c r="M100" s="611">
        <f t="shared" si="34"/>
        <v>0</v>
      </c>
      <c r="N100" s="611">
        <f t="shared" si="35"/>
        <v>17</v>
      </c>
      <c r="O100" s="611">
        <f t="shared" ref="O100:O163" si="40">IF(M100=1,0,H100)</f>
        <v>6.66</v>
      </c>
      <c r="P100" s="611">
        <f t="shared" ref="P100:P163" si="41">IF(M100=1,0,I100)</f>
        <v>19.010000000000002</v>
      </c>
      <c r="Q100" s="611">
        <f t="shared" si="36"/>
        <v>525.56000000000006</v>
      </c>
      <c r="R100" s="611">
        <f t="shared" si="37"/>
        <v>32.380000000000003</v>
      </c>
    </row>
    <row r="101" spans="1:18">
      <c r="A101" s="251">
        <v>88247</v>
      </c>
      <c r="B101" s="252"/>
      <c r="C101" s="253" t="str">
        <f t="shared" si="39"/>
        <v>Serviço</v>
      </c>
      <c r="D101" s="254" t="str">
        <f>IF($B101="",IFERROR(VLOOKUP($A101,SERVIÇOS!$A:$F,2,0),IFERROR(VLOOKUP($A101,$C:$J,2,0),"")),IFERROR(VLOOKUP($B101,INSUMOS!$A:$D,2,0),IFERROR(VLOOKUP($B101,COTAÇÕES!$A:$J,2,0),"")))</f>
        <v>AUXILIAR DE ELETRICISTA COM ENCARGOS COMPLEMENTARES</v>
      </c>
      <c r="E101" s="311" t="str">
        <f>IF($B101="",IFERROR(VLOOKUP($A101,SERVIÇOS!$A:$F,3,0),IFERROR(VLOOKUP($A101,$C:$J,3,0),"")),IFERROR(VLOOKUP($B101,INSUMOS!$A:$D,3,0),IFERROR(VLOOKUP($B101,COTAÇÕES!$A:$J,5,0),"")))</f>
        <v>H</v>
      </c>
      <c r="F101" s="255">
        <v>1</v>
      </c>
      <c r="G101" s="256">
        <f>IF($B101="",IFERROR(VLOOKUP($A101,SERVIÇOS!$A:$F,6,0),IFERROR(VLOOKUP($A101,$C:$J,8,0),"")),IFERROR(VLOOKUP($B101,INSUMOS!$A:$D,4,0),IFERROR(VLOOKUP($B101,COTAÇÕES!$A:$J,9,0),"")))</f>
        <v>20.03</v>
      </c>
      <c r="H101" s="257">
        <f>ROUND(IF(M101=1,Q101,(IF($B101="",IFERROR(VLOOKUP($A101,SERVIÇOS!$A:$F,4,0),IFERROR(VLOOKUP($A101,$C:$J,6,0),)),IFERROR(VLOOKUP($B101,INSUMOS!$A:$D,4,0),IFERROR(VLOOKUP($B101,COTAÇÕES!$A:$J,9,0),)))*$F101)),2)</f>
        <v>6.66</v>
      </c>
      <c r="I101" s="257">
        <f>ROUND(IF(M101=1,R101,(IF($B101="",IFERROR(VLOOKUP($A101,SERVIÇOS!$A:$F,5,0),IFERROR(VLOOKUP($A101,$C:$J,7,0),)),0)*$F101)),2)</f>
        <v>13.37</v>
      </c>
      <c r="J101" s="258">
        <f t="shared" si="38"/>
        <v>20.03</v>
      </c>
      <c r="K101" s="349" t="str">
        <f>IF(OR(ISNUMBER(A101),ISNUMBER(B101)),"PRED MARÇO/2022","")</f>
        <v>PRED MARÇO/2022</v>
      </c>
      <c r="L101" s="611" t="str">
        <f t="shared" si="33"/>
        <v>D99</v>
      </c>
      <c r="M101" s="611">
        <f t="shared" si="34"/>
        <v>0</v>
      </c>
      <c r="N101" s="611">
        <f t="shared" si="35"/>
        <v>17</v>
      </c>
      <c r="O101" s="611">
        <f t="shared" si="40"/>
        <v>6.66</v>
      </c>
      <c r="P101" s="611">
        <f t="shared" si="41"/>
        <v>13.37</v>
      </c>
      <c r="Q101" s="611">
        <f t="shared" si="36"/>
        <v>525.56000000000006</v>
      </c>
      <c r="R101" s="611">
        <f t="shared" si="37"/>
        <v>32.380000000000003</v>
      </c>
    </row>
    <row r="102" spans="1:18">
      <c r="A102" s="251"/>
      <c r="B102" s="252" t="s">
        <v>4565</v>
      </c>
      <c r="C102" s="253" t="str">
        <f t="shared" si="39"/>
        <v>Insumo</v>
      </c>
      <c r="D102" s="254" t="str">
        <f>IF($B102="",IFERROR(VLOOKUP($A102,SERVIÇOS!$A:$F,2,0),IFERROR(VLOOKUP($A102,$C:$J,2,0),"")),IFERROR(VLOOKUP($B102,INSUMOS!$A:$D,2,0),IFERROR(VLOOKUP($B102,COTAÇÕES!$A:$J,2,0),"")))</f>
        <v>EXAUSTOR PARA BANHEIRO, BIVOLT</v>
      </c>
      <c r="E102" s="311" t="str">
        <f>IF($B102="",IFERROR(VLOOKUP($A102,SERVIÇOS!$A:$F,3,0),IFERROR(VLOOKUP($A102,$C:$J,3,0),"")),IFERROR(VLOOKUP($B102,INSUMOS!$A:$D,3,0),IFERROR(VLOOKUP($B102,COTAÇÕES!$A:$J,5,0),"")))</f>
        <v xml:space="preserve">UN </v>
      </c>
      <c r="F102" s="255">
        <v>1</v>
      </c>
      <c r="G102" s="256">
        <f>IF($B102="",IFERROR(VLOOKUP($A102,SERVIÇOS!$A:$F,6,0),IFERROR(VLOOKUP($A102,$C:$J,8,0),"")),IFERROR(VLOOKUP($B102,INSUMOS!$A:$D,4,0),IFERROR(VLOOKUP($B102,COTAÇÕES!$A:$J,9,0),"")))</f>
        <v>512.24</v>
      </c>
      <c r="H102" s="257">
        <f>G102*F102</f>
        <v>512.24</v>
      </c>
      <c r="I102" s="257">
        <f>ROUND(IF(M102=1,R102,(IF($B102="",IFERROR(VLOOKUP($A102,SERVIÇOS!$A:$F,5,0),IFERROR(VLOOKUP($A102,$C:$J,7,0),)),0)*$F102)),2)</f>
        <v>0</v>
      </c>
      <c r="J102" s="258">
        <f t="shared" si="38"/>
        <v>512.24</v>
      </c>
      <c r="K102" s="349" t="s">
        <v>13908</v>
      </c>
      <c r="L102" s="611" t="str">
        <f t="shared" si="33"/>
        <v>D99</v>
      </c>
      <c r="M102" s="611">
        <f t="shared" si="34"/>
        <v>0</v>
      </c>
      <c r="N102" s="611">
        <f t="shared" si="35"/>
        <v>17</v>
      </c>
      <c r="O102" s="611">
        <f t="shared" si="40"/>
        <v>512.24</v>
      </c>
      <c r="P102" s="611">
        <f t="shared" si="41"/>
        <v>0</v>
      </c>
      <c r="Q102" s="611">
        <f t="shared" si="36"/>
        <v>525.56000000000006</v>
      </c>
      <c r="R102" s="611">
        <f t="shared" si="37"/>
        <v>32.380000000000003</v>
      </c>
    </row>
    <row r="103" spans="1:18" ht="30">
      <c r="A103" s="251"/>
      <c r="B103" s="252"/>
      <c r="C103" s="253" t="str">
        <f t="shared" si="39"/>
        <v>COMP 18</v>
      </c>
      <c r="D103" s="254" t="s">
        <v>13913</v>
      </c>
      <c r="E103" s="311" t="s">
        <v>1164</v>
      </c>
      <c r="F103" s="255"/>
      <c r="G103" s="256" t="str">
        <f>IF($B103="",IFERROR(VLOOKUP($A103,SERVIÇOS!$A:$F,6,0),IFERROR(VLOOKUP($A103,$C:$J,8,0),"")),IFERROR(VLOOKUP($B103,INSUMOS!$A:$D,4,0),IFERROR(VLOOKUP($B103,COTAÇÕES!$A:$J,9,0),"")))</f>
        <v/>
      </c>
      <c r="H103" s="257">
        <f>ROUND(IF(M103=1,Q103,(IF($B103="",IFERROR(VLOOKUP($A103,SERVIÇOS!$A:$F,4,0),IFERROR(VLOOKUP($A103,$C:$J,6,0),)),IFERROR(VLOOKUP($B103,INSUMOS!$A:$D,4,0),IFERROR(VLOOKUP($B103,COTAÇÕES!$A:$J,9,0),)))*$F103)),2)</f>
        <v>3.59</v>
      </c>
      <c r="I103" s="257">
        <f>ROUND(IF(M103=1,R103,(IF($B103="",IFERROR(VLOOKUP($A103,SERVIÇOS!$A:$F,5,0),IFERROR(VLOOKUP($A103,$C:$J,7,0),)),0)*$F103)),2)</f>
        <v>7.58</v>
      </c>
      <c r="J103" s="258">
        <f t="shared" si="38"/>
        <v>11.17</v>
      </c>
      <c r="K103" s="349" t="s">
        <v>13817</v>
      </c>
      <c r="L103" s="611" t="str">
        <f t="shared" si="33"/>
        <v>D103</v>
      </c>
      <c r="M103" s="611">
        <f t="shared" si="34"/>
        <v>1</v>
      </c>
      <c r="N103" s="611">
        <f t="shared" si="35"/>
        <v>18</v>
      </c>
      <c r="O103" s="611">
        <f t="shared" si="40"/>
        <v>0</v>
      </c>
      <c r="P103" s="611">
        <f t="shared" si="41"/>
        <v>0</v>
      </c>
      <c r="Q103" s="611">
        <f t="shared" si="36"/>
        <v>3.59</v>
      </c>
      <c r="R103" s="611">
        <f t="shared" si="37"/>
        <v>7.58</v>
      </c>
    </row>
    <row r="104" spans="1:18">
      <c r="A104" s="251">
        <v>88325</v>
      </c>
      <c r="B104" s="252"/>
      <c r="C104" s="253" t="str">
        <f t="shared" si="39"/>
        <v>Serviço</v>
      </c>
      <c r="D104" s="254" t="str">
        <f>IF($B104="",IFERROR(VLOOKUP($A104,SERVIÇOS!$A:$F,2,0),IFERROR(VLOOKUP($A104,$C:$J,2,0),"")),IFERROR(VLOOKUP($B104,INSUMOS!$A:$D,2,0),IFERROR(VLOOKUP($B104,COTAÇÕES!$A:$J,2,0),"")))</f>
        <v>VIDRACEIRO COM ENCARGOS COMPLEMENTARES</v>
      </c>
      <c r="E104" s="311" t="str">
        <f>IF($B104="",IFERROR(VLOOKUP($A104,SERVIÇOS!$A:$F,3,0),IFERROR(VLOOKUP($A104,$C:$J,3,0),"")),IFERROR(VLOOKUP($B104,INSUMOS!$A:$D,3,0),IFERROR(VLOOKUP($B104,COTAÇÕES!$A:$J,5,0),"")))</f>
        <v>H</v>
      </c>
      <c r="F104" s="255">
        <v>0.05</v>
      </c>
      <c r="G104" s="256">
        <f>IF($B104="",IFERROR(VLOOKUP($A104,SERVIÇOS!$A:$F,6,0),IFERROR(VLOOKUP($A104,$C:$J,8,0),"")),IFERROR(VLOOKUP($B104,INSUMOS!$A:$D,4,0),IFERROR(VLOOKUP($B104,COTAÇÕES!$A:$J,9,0),"")))</f>
        <v>25.6</v>
      </c>
      <c r="H104" s="257">
        <f>ROUND(IF(M104=1,Q104,(IF($B104="",IFERROR(VLOOKUP($A104,SERVIÇOS!$A:$F,4,0),IFERROR(VLOOKUP($A104,$C:$J,6,0),)),IFERROR(VLOOKUP($B104,INSUMOS!$A:$D,4,0),IFERROR(VLOOKUP($B104,COTAÇÕES!$A:$J,9,0),)))*$F104)),2)</f>
        <v>0.33</v>
      </c>
      <c r="I104" s="257">
        <f>ROUND(IF(M104=1,R104,(IF($B104="",IFERROR(VLOOKUP($A104,SERVIÇOS!$A:$F,5,0),IFERROR(VLOOKUP($A104,$C:$J,7,0),)),0)*$F104)),2)</f>
        <v>0.95</v>
      </c>
      <c r="J104" s="258">
        <f t="shared" si="38"/>
        <v>1.28</v>
      </c>
      <c r="K104" s="349" t="str">
        <f>IF(OR(ISNUMBER(A104),ISNUMBER(B104)),"PRED MARÇO/2022","")</f>
        <v>PRED MARÇO/2022</v>
      </c>
      <c r="L104" s="611" t="str">
        <f t="shared" si="33"/>
        <v>D103</v>
      </c>
      <c r="M104" s="611">
        <f t="shared" si="34"/>
        <v>0</v>
      </c>
      <c r="N104" s="611">
        <f t="shared" si="35"/>
        <v>18</v>
      </c>
      <c r="O104" s="611">
        <f t="shared" si="40"/>
        <v>0.33</v>
      </c>
      <c r="P104" s="611">
        <f t="shared" si="41"/>
        <v>0.95</v>
      </c>
      <c r="Q104" s="611">
        <f t="shared" si="36"/>
        <v>3.59</v>
      </c>
      <c r="R104" s="611">
        <f t="shared" si="37"/>
        <v>7.58</v>
      </c>
    </row>
    <row r="105" spans="1:18">
      <c r="A105" s="251">
        <v>88316</v>
      </c>
      <c r="B105" s="252"/>
      <c r="C105" s="253" t="str">
        <f t="shared" si="39"/>
        <v>Serviço</v>
      </c>
      <c r="D105" s="254" t="str">
        <f>IF($B105="",IFERROR(VLOOKUP($A105,SERVIÇOS!$A:$F,2,0),IFERROR(VLOOKUP($A105,$C:$J,2,0),"")),IFERROR(VLOOKUP($B105,INSUMOS!$A:$D,2,0),IFERROR(VLOOKUP($B105,COTAÇÕES!$A:$J,2,0),"")))</f>
        <v>SERVENTE COM ENCARGOS COMPLEMENTARES</v>
      </c>
      <c r="E105" s="311" t="str">
        <f>IF($B105="",IFERROR(VLOOKUP($A105,SERVIÇOS!$A:$F,3,0),IFERROR(VLOOKUP($A105,$C:$J,3,0),"")),IFERROR(VLOOKUP($B105,INSUMOS!$A:$D,3,0),IFERROR(VLOOKUP($B105,COTAÇÕES!$A:$J,5,0),"")))</f>
        <v>H</v>
      </c>
      <c r="F105" s="255">
        <v>0.5</v>
      </c>
      <c r="G105" s="256">
        <f>IF($B105="",IFERROR(VLOOKUP($A105,SERVIÇOS!$A:$F,6,0),IFERROR(VLOOKUP($A105,$C:$J,8,0),"")),IFERROR(VLOOKUP($B105,INSUMOS!$A:$D,4,0),IFERROR(VLOOKUP($B105,COTAÇÕES!$A:$J,9,0),"")))</f>
        <v>19.78</v>
      </c>
      <c r="H105" s="257">
        <f>ROUND(IF(M105=1,Q105,(IF($B105="",IFERROR(VLOOKUP($A105,SERVIÇOS!$A:$F,4,0),IFERROR(VLOOKUP($A105,$C:$J,6,0),)),IFERROR(VLOOKUP($B105,INSUMOS!$A:$D,4,0),IFERROR(VLOOKUP($B105,COTAÇÕES!$A:$J,9,0),)))*$F105)),2)</f>
        <v>3.26</v>
      </c>
      <c r="I105" s="257">
        <f>ROUND(IF(M105=1,R105,(IF($B105="",IFERROR(VLOOKUP($A105,SERVIÇOS!$A:$F,5,0),IFERROR(VLOOKUP($A105,$C:$J,7,0),)),0)*$F105)),2)</f>
        <v>6.63</v>
      </c>
      <c r="J105" s="258">
        <f t="shared" si="38"/>
        <v>9.89</v>
      </c>
      <c r="K105" s="349" t="str">
        <f>IF(OR(ISNUMBER(A105),ISNUMBER(B105)),"PRED MARÇO/2022","")</f>
        <v>PRED MARÇO/2022</v>
      </c>
      <c r="L105" s="611" t="str">
        <f t="shared" si="33"/>
        <v>D103</v>
      </c>
      <c r="M105" s="611">
        <f t="shared" si="34"/>
        <v>0</v>
      </c>
      <c r="N105" s="611">
        <f t="shared" si="35"/>
        <v>18</v>
      </c>
      <c r="O105" s="611">
        <f t="shared" si="40"/>
        <v>3.26</v>
      </c>
      <c r="P105" s="611">
        <f t="shared" si="41"/>
        <v>6.63</v>
      </c>
      <c r="Q105" s="611">
        <f t="shared" si="36"/>
        <v>3.59</v>
      </c>
      <c r="R105" s="611">
        <f t="shared" si="37"/>
        <v>7.58</v>
      </c>
    </row>
    <row r="106" spans="1:18" ht="30">
      <c r="A106" s="251"/>
      <c r="B106" s="252"/>
      <c r="C106" s="253" t="str">
        <f t="shared" si="39"/>
        <v>COMP 19</v>
      </c>
      <c r="D106" s="254" t="s">
        <v>13914</v>
      </c>
      <c r="E106" s="311" t="s">
        <v>1164</v>
      </c>
      <c r="F106" s="255"/>
      <c r="G106" s="256"/>
      <c r="H106" s="257">
        <f>ROUND(IF(M106=1,Q106,(IF($B106="",IFERROR(VLOOKUP($A106,SERVIÇOS!$A:$F,4,0),IFERROR(VLOOKUP($A106,$C:$J,6,0),)),IFERROR(VLOOKUP($B106,INSUMOS!$A:$D,4,0),IFERROR(VLOOKUP($B106,COTAÇÕES!$A:$J,9,0),)))*$F106)),2)</f>
        <v>9.9</v>
      </c>
      <c r="I106" s="257">
        <f>ROUND(IF(M106=1,R106,(IF($B106="",IFERROR(VLOOKUP($A106,SERVIÇOS!$A:$F,5,0),IFERROR(VLOOKUP($A106,$C:$J,7,0),)),0)*$F106)),2)</f>
        <v>25.59</v>
      </c>
      <c r="J106" s="258">
        <f t="shared" si="38"/>
        <v>35.49</v>
      </c>
      <c r="K106" s="349" t="s">
        <v>13817</v>
      </c>
      <c r="L106" s="611" t="str">
        <f t="shared" si="33"/>
        <v>D106</v>
      </c>
      <c r="M106" s="611">
        <f t="shared" si="34"/>
        <v>1</v>
      </c>
      <c r="N106" s="611">
        <f t="shared" si="35"/>
        <v>19</v>
      </c>
      <c r="O106" s="611">
        <f t="shared" si="40"/>
        <v>0</v>
      </c>
      <c r="P106" s="611">
        <f t="shared" si="41"/>
        <v>0</v>
      </c>
      <c r="Q106" s="611">
        <f t="shared" si="36"/>
        <v>9.8999999999999986</v>
      </c>
      <c r="R106" s="611">
        <f t="shared" si="37"/>
        <v>25.59</v>
      </c>
    </row>
    <row r="107" spans="1:18">
      <c r="A107" s="251">
        <v>88325</v>
      </c>
      <c r="B107" s="252"/>
      <c r="C107" s="253" t="str">
        <f t="shared" si="39"/>
        <v>Serviço</v>
      </c>
      <c r="D107" s="254" t="str">
        <f>IF($B107="",IFERROR(VLOOKUP($A107,SERVIÇOS!$A:$F,2,0),IFERROR(VLOOKUP($A107,$C:$J,2,0),"")),IFERROR(VLOOKUP($B107,INSUMOS!$A:$D,2,0),IFERROR(VLOOKUP($B107,COTAÇÕES!$A:$J,2,0),"")))</f>
        <v>VIDRACEIRO COM ENCARGOS COMPLEMENTARES</v>
      </c>
      <c r="E107" s="311" t="str">
        <f>IF($B107="",IFERROR(VLOOKUP($A107,SERVIÇOS!$A:$F,3,0),IFERROR(VLOOKUP($A107,$C:$J,3,0),"")),IFERROR(VLOOKUP($B107,INSUMOS!$A:$D,3,0),IFERROR(VLOOKUP($B107,COTAÇÕES!$A:$J,5,0),"")))</f>
        <v>H</v>
      </c>
      <c r="F107" s="255">
        <v>1</v>
      </c>
      <c r="G107" s="256">
        <f>IF($B107="",IFERROR(VLOOKUP($A107,SERVIÇOS!$A:$F,6,0),IFERROR(VLOOKUP($A107,$C:$J,8,0),"")),IFERROR(VLOOKUP($B107,INSUMOS!$A:$D,4,0),IFERROR(VLOOKUP($B107,COTAÇÕES!$A:$J,9,0),"")))</f>
        <v>25.6</v>
      </c>
      <c r="H107" s="257">
        <f>ROUND(IF(M107=1,Q107,(IF($B107="",IFERROR(VLOOKUP($A107,SERVIÇOS!$A:$F,4,0),IFERROR(VLOOKUP($A107,$C:$J,6,0),)),IFERROR(VLOOKUP($B107,INSUMOS!$A:$D,4,0),IFERROR(VLOOKUP($B107,COTAÇÕES!$A:$J,9,0),)))*$F107)),2)</f>
        <v>6.64</v>
      </c>
      <c r="I107" s="257">
        <f>ROUND(IF(M107=1,R107,(IF($B107="",IFERROR(VLOOKUP($A107,SERVIÇOS!$A:$F,5,0),IFERROR(VLOOKUP($A107,$C:$J,7,0),)),0)*$F107)),2)</f>
        <v>18.96</v>
      </c>
      <c r="J107" s="258">
        <f t="shared" si="38"/>
        <v>25.6</v>
      </c>
      <c r="K107" s="349" t="str">
        <f>IF(OR(ISNUMBER(A107),ISNUMBER(B107)),"PRED MARÇO/2022","")</f>
        <v>PRED MARÇO/2022</v>
      </c>
      <c r="L107" s="611" t="str">
        <f t="shared" si="33"/>
        <v>D106</v>
      </c>
      <c r="M107" s="611">
        <f t="shared" si="34"/>
        <v>0</v>
      </c>
      <c r="N107" s="611">
        <f t="shared" si="35"/>
        <v>19</v>
      </c>
      <c r="O107" s="611">
        <f t="shared" si="40"/>
        <v>6.64</v>
      </c>
      <c r="P107" s="611">
        <f t="shared" si="41"/>
        <v>18.96</v>
      </c>
      <c r="Q107" s="611">
        <f t="shared" si="36"/>
        <v>9.8999999999999986</v>
      </c>
      <c r="R107" s="611">
        <f t="shared" si="37"/>
        <v>25.59</v>
      </c>
    </row>
    <row r="108" spans="1:18">
      <c r="A108" s="251">
        <v>88316</v>
      </c>
      <c r="B108" s="252"/>
      <c r="C108" s="253" t="str">
        <f t="shared" si="39"/>
        <v>Serviço</v>
      </c>
      <c r="D108" s="254" t="str">
        <f>IF($B108="",IFERROR(VLOOKUP($A108,SERVIÇOS!$A:$F,2,0),IFERROR(VLOOKUP($A108,$C:$J,2,0),"")),IFERROR(VLOOKUP($B108,INSUMOS!$A:$D,2,0),IFERROR(VLOOKUP($B108,COTAÇÕES!$A:$J,2,0),"")))</f>
        <v>SERVENTE COM ENCARGOS COMPLEMENTARES</v>
      </c>
      <c r="E108" s="311" t="str">
        <f>IF($B108="",IFERROR(VLOOKUP($A108,SERVIÇOS!$A:$F,3,0),IFERROR(VLOOKUP($A108,$C:$J,3,0),"")),IFERROR(VLOOKUP($B108,INSUMOS!$A:$D,3,0),IFERROR(VLOOKUP($B108,COTAÇÕES!$A:$J,5,0),"")))</f>
        <v>H</v>
      </c>
      <c r="F108" s="255">
        <v>0.5</v>
      </c>
      <c r="G108" s="256">
        <f>IF($B108="",IFERROR(VLOOKUP($A108,SERVIÇOS!$A:$F,6,0),IFERROR(VLOOKUP($A108,$C:$J,8,0),"")),IFERROR(VLOOKUP($B108,INSUMOS!$A:$D,4,0),IFERROR(VLOOKUP($B108,COTAÇÕES!$A:$J,9,0),"")))</f>
        <v>19.78</v>
      </c>
      <c r="H108" s="257">
        <f>ROUND(IF(M108=1,Q108,(IF($B108="",IFERROR(VLOOKUP($A108,SERVIÇOS!$A:$F,4,0),IFERROR(VLOOKUP($A108,$C:$J,6,0),)),IFERROR(VLOOKUP($B108,INSUMOS!$A:$D,4,0),IFERROR(VLOOKUP($B108,COTAÇÕES!$A:$J,9,0),)))*$F108)),2)</f>
        <v>3.26</v>
      </c>
      <c r="I108" s="257">
        <f>ROUND(IF(M108=1,R108,(IF($B108="",IFERROR(VLOOKUP($A108,SERVIÇOS!$A:$F,5,0),IFERROR(VLOOKUP($A108,$C:$J,7,0),)),0)*$F108)),2)</f>
        <v>6.63</v>
      </c>
      <c r="J108" s="258">
        <f t="shared" si="38"/>
        <v>9.89</v>
      </c>
      <c r="K108" s="349" t="str">
        <f>IF(OR(ISNUMBER(A108),ISNUMBER(B108)),"PRED MARÇO/2022","")</f>
        <v>PRED MARÇO/2022</v>
      </c>
      <c r="L108" s="611" t="str">
        <f t="shared" si="33"/>
        <v>D106</v>
      </c>
      <c r="M108" s="611">
        <f t="shared" si="34"/>
        <v>0</v>
      </c>
      <c r="N108" s="611">
        <f t="shared" si="35"/>
        <v>19</v>
      </c>
      <c r="O108" s="611">
        <f t="shared" si="40"/>
        <v>3.26</v>
      </c>
      <c r="P108" s="611">
        <f t="shared" si="41"/>
        <v>6.63</v>
      </c>
      <c r="Q108" s="611">
        <f t="shared" si="36"/>
        <v>9.8999999999999986</v>
      </c>
      <c r="R108" s="611">
        <f t="shared" si="37"/>
        <v>25.59</v>
      </c>
    </row>
    <row r="109" spans="1:18" ht="60">
      <c r="A109" s="251"/>
      <c r="B109" s="252"/>
      <c r="C109" s="253" t="str">
        <f t="shared" si="39"/>
        <v>COMP 20</v>
      </c>
      <c r="D109" s="254" t="s">
        <v>13909</v>
      </c>
      <c r="E109" s="311" t="s">
        <v>1164</v>
      </c>
      <c r="F109" s="255"/>
      <c r="G109" s="256" t="str">
        <f>IF($B109="",IFERROR(VLOOKUP($A109,SERVIÇOS!$A:$F,6,0),IFERROR(VLOOKUP($A109,$C:$J,8,0),"")),IFERROR(VLOOKUP($B109,INSUMOS!$A:$D,4,0),IFERROR(VLOOKUP($B109,COTAÇÕES!$A:$J,9,0),"")))</f>
        <v/>
      </c>
      <c r="H109" s="257">
        <f>ROUND(IF(M109=1,Q109,(IF($B109="",IFERROR(VLOOKUP($A109,SERVIÇOS!$A:$F,4,0),IFERROR(VLOOKUP($A109,$C:$J,6,0),)),IFERROR(VLOOKUP($B109,INSUMOS!$A:$D,4,0),IFERROR(VLOOKUP($B109,COTAÇÕES!$A:$J,9,0),)))*$F109)),2)</f>
        <v>748.23</v>
      </c>
      <c r="I109" s="257">
        <f>ROUND(IF(M109=1,R109,(IF($B109="",IFERROR(VLOOKUP($A109,SERVIÇOS!$A:$F,5,0),IFERROR(VLOOKUP($A109,$C:$J,7,0),)),0)*$F109)),2)</f>
        <v>21.41</v>
      </c>
      <c r="J109" s="258">
        <f t="shared" si="38"/>
        <v>769.64</v>
      </c>
      <c r="K109" s="349" t="s">
        <v>13817</v>
      </c>
      <c r="L109" s="611" t="str">
        <f t="shared" si="33"/>
        <v>D109</v>
      </c>
      <c r="M109" s="611">
        <f t="shared" si="34"/>
        <v>1</v>
      </c>
      <c r="N109" s="611">
        <f t="shared" si="35"/>
        <v>20</v>
      </c>
      <c r="O109" s="611">
        <f t="shared" si="40"/>
        <v>0</v>
      </c>
      <c r="P109" s="611">
        <f t="shared" si="41"/>
        <v>0</v>
      </c>
      <c r="Q109" s="611">
        <f t="shared" si="36"/>
        <v>748.23</v>
      </c>
      <c r="R109" s="611">
        <f t="shared" si="37"/>
        <v>21.41</v>
      </c>
    </row>
    <row r="110" spans="1:18" ht="30">
      <c r="A110" s="251"/>
      <c r="B110" s="252" t="s">
        <v>13910</v>
      </c>
      <c r="C110" s="253" t="str">
        <f t="shared" si="39"/>
        <v>Insumo</v>
      </c>
      <c r="D110" s="254" t="s">
        <v>13911</v>
      </c>
      <c r="E110" s="311" t="s">
        <v>1164</v>
      </c>
      <c r="F110" s="255">
        <v>1</v>
      </c>
      <c r="G110" s="256">
        <v>675.72</v>
      </c>
      <c r="H110" s="257">
        <f>G110*F110</f>
        <v>675.72</v>
      </c>
      <c r="I110" s="257">
        <f>ROUND(IF(M110=1,R110,(IF($B110="",IFERROR(VLOOKUP($A110,SERVIÇOS!$A:$F,5,0),IFERROR(VLOOKUP($A110,$C:$J,7,0),)),0)*$F110)),2)</f>
        <v>0</v>
      </c>
      <c r="J110" s="258">
        <f t="shared" si="38"/>
        <v>675.72</v>
      </c>
      <c r="K110" s="349" t="s">
        <v>13912</v>
      </c>
      <c r="L110" s="611" t="str">
        <f t="shared" si="33"/>
        <v>D109</v>
      </c>
      <c r="M110" s="611">
        <f t="shared" si="34"/>
        <v>0</v>
      </c>
      <c r="N110" s="611">
        <f t="shared" si="35"/>
        <v>20</v>
      </c>
      <c r="O110" s="611">
        <f t="shared" si="40"/>
        <v>675.72</v>
      </c>
      <c r="P110" s="611">
        <f t="shared" si="41"/>
        <v>0</v>
      </c>
      <c r="Q110" s="611">
        <f t="shared" si="36"/>
        <v>748.23</v>
      </c>
      <c r="R110" s="611">
        <f t="shared" si="37"/>
        <v>21.41</v>
      </c>
    </row>
    <row r="111" spans="1:18" ht="30">
      <c r="A111" s="251"/>
      <c r="B111" s="252">
        <v>43601</v>
      </c>
      <c r="C111" s="253" t="str">
        <f t="shared" si="39"/>
        <v>Insumo</v>
      </c>
      <c r="D111" s="254" t="str">
        <f>IF($B111="",IFERROR(VLOOKUP($A111,SERVIÇOS!$A:$F,2,0),IFERROR(VLOOKUP($A111,$C:$J,2,0),"")),IFERROR(VLOOKUP($B111,INSUMOS!$A:$D,2,0),IFERROR(VLOOKUP($B111,COTAÇÕES!$A:$J,2,0),"")))</f>
        <v>PUXADOR TUBULAR RETO SIMPLES, EM ALUMINIO CROMADO, COM COMPRIMENTO DE APROX 400 MM E DIAMETRO DE 25 MM</v>
      </c>
      <c r="E111" s="311" t="str">
        <f>IF($B111="",IFERROR(VLOOKUP($A111,SERVIÇOS!$A:$F,3,0),IFERROR(VLOOKUP($A111,$C:$J,3,0),"")),IFERROR(VLOOKUP($B111,INSUMOS!$A:$D,3,0),IFERROR(VLOOKUP($B111,COTAÇÕES!$A:$J,5,0),"")))</f>
        <v xml:space="preserve">UN    </v>
      </c>
      <c r="F111" s="255">
        <v>1</v>
      </c>
      <c r="G111" s="256">
        <f>IF($B111="",IFERROR(VLOOKUP($A111,SERVIÇOS!$A:$F,6,0),IFERROR(VLOOKUP($A111,$C:$J,8,0),"")),IFERROR(VLOOKUP($B111,INSUMOS!$A:$D,4,0),IFERROR(VLOOKUP($B111,COTAÇÕES!$A:$J,9,0),"")))</f>
        <v>63.73</v>
      </c>
      <c r="H111" s="257">
        <f>ROUND(IF(M111=1,Q111,(IF($B111="",IFERROR(VLOOKUP($A111,SERVIÇOS!$A:$F,4,0),IFERROR(VLOOKUP($A111,$C:$J,6,0),)),IFERROR(VLOOKUP($B111,INSUMOS!$A:$D,4,0),IFERROR(VLOOKUP($B111,COTAÇÕES!$A:$J,9,0),)))*$F111)),2)</f>
        <v>63.73</v>
      </c>
      <c r="I111" s="257">
        <f>ROUND(IF(M111=1,R111,(IF($B111="",IFERROR(VLOOKUP($A111,SERVIÇOS!$A:$F,5,0),IFERROR(VLOOKUP($A111,$C:$J,7,0),)),0)*$F111)),2)</f>
        <v>0</v>
      </c>
      <c r="J111" s="258">
        <f t="shared" si="38"/>
        <v>63.73</v>
      </c>
      <c r="K111" s="349" t="str">
        <f>IF(OR(ISNUMBER(A111),ISNUMBER(B111)),"PRED MARÇO/2022","")</f>
        <v>PRED MARÇO/2022</v>
      </c>
      <c r="L111" s="611" t="str">
        <f t="shared" si="33"/>
        <v>D109</v>
      </c>
      <c r="M111" s="611">
        <f t="shared" si="34"/>
        <v>0</v>
      </c>
      <c r="N111" s="611">
        <f t="shared" si="35"/>
        <v>20</v>
      </c>
      <c r="O111" s="611">
        <f t="shared" si="40"/>
        <v>63.73</v>
      </c>
      <c r="P111" s="611">
        <f t="shared" si="41"/>
        <v>0</v>
      </c>
      <c r="Q111" s="611">
        <f t="shared" si="36"/>
        <v>748.23</v>
      </c>
      <c r="R111" s="611">
        <f t="shared" si="37"/>
        <v>21.41</v>
      </c>
    </row>
    <row r="112" spans="1:18">
      <c r="A112" s="251">
        <v>88325</v>
      </c>
      <c r="B112" s="252"/>
      <c r="C112" s="253" t="str">
        <f t="shared" si="39"/>
        <v>Serviço</v>
      </c>
      <c r="D112" s="254" t="str">
        <f>IF($B112="",IFERROR(VLOOKUP($A112,SERVIÇOS!$A:$F,2,0),IFERROR(VLOOKUP($A112,$C:$J,2,0),"")),IFERROR(VLOOKUP($B112,INSUMOS!$A:$D,2,0),IFERROR(VLOOKUP($B112,COTAÇÕES!$A:$J,2,0),"")))</f>
        <v>VIDRACEIRO COM ENCARGOS COMPLEMENTARES</v>
      </c>
      <c r="E112" s="311" t="str">
        <f>IF($B112="",IFERROR(VLOOKUP($A112,SERVIÇOS!$A:$F,3,0),IFERROR(VLOOKUP($A112,$C:$J,3,0),"")),IFERROR(VLOOKUP($B112,INSUMOS!$A:$D,3,0),IFERROR(VLOOKUP($B112,COTAÇÕES!$A:$J,5,0),"")))</f>
        <v>H</v>
      </c>
      <c r="F112" s="255">
        <v>0.66669999999999996</v>
      </c>
      <c r="G112" s="256">
        <f>IF($B112="",IFERROR(VLOOKUP($A112,SERVIÇOS!$A:$F,6,0),IFERROR(VLOOKUP($A112,$C:$J,8,0),"")),IFERROR(VLOOKUP($B112,INSUMOS!$A:$D,4,0),IFERROR(VLOOKUP($B112,COTAÇÕES!$A:$J,9,0),"")))</f>
        <v>25.6</v>
      </c>
      <c r="H112" s="257">
        <f>ROUND(IF(M112=1,Q112,(IF($B112="",IFERROR(VLOOKUP($A112,SERVIÇOS!$A:$F,4,0),IFERROR(VLOOKUP($A112,$C:$J,6,0),)),IFERROR(VLOOKUP($B112,INSUMOS!$A:$D,4,0),IFERROR(VLOOKUP($B112,COTAÇÕES!$A:$J,9,0),)))*$F112)),2)</f>
        <v>4.43</v>
      </c>
      <c r="I112" s="257">
        <f>ROUND(IF(M112=1,R112,(IF($B112="",IFERROR(VLOOKUP($A112,SERVIÇOS!$A:$F,5,0),IFERROR(VLOOKUP($A112,$C:$J,7,0),)),0)*$F112)),2)</f>
        <v>12.64</v>
      </c>
      <c r="J112" s="258">
        <f t="shared" si="38"/>
        <v>17.07</v>
      </c>
      <c r="K112" s="349" t="str">
        <f>IF(OR(ISNUMBER(A112),ISNUMBER(B112)),"PRED MARÇO/2022","")</f>
        <v>PRED MARÇO/2022</v>
      </c>
      <c r="L112" s="611" t="str">
        <f t="shared" si="33"/>
        <v>D109</v>
      </c>
      <c r="M112" s="611">
        <f t="shared" si="34"/>
        <v>0</v>
      </c>
      <c r="N112" s="611">
        <f t="shared" si="35"/>
        <v>20</v>
      </c>
      <c r="O112" s="611">
        <f t="shared" si="40"/>
        <v>4.43</v>
      </c>
      <c r="P112" s="611">
        <f t="shared" si="41"/>
        <v>12.64</v>
      </c>
      <c r="Q112" s="611">
        <f t="shared" si="36"/>
        <v>748.23</v>
      </c>
      <c r="R112" s="611">
        <f t="shared" si="37"/>
        <v>21.41</v>
      </c>
    </row>
    <row r="113" spans="1:18">
      <c r="A113" s="251">
        <v>88252</v>
      </c>
      <c r="B113" s="252"/>
      <c r="C113" s="253" t="str">
        <f t="shared" si="39"/>
        <v>Serviço</v>
      </c>
      <c r="D113" s="254" t="str">
        <f>IF($B113="",IFERROR(VLOOKUP($A113,SERVIÇOS!$A:$F,2,0),IFERROR(VLOOKUP($A113,$C:$J,2,0),"")),IFERROR(VLOOKUP($B113,INSUMOS!$A:$D,2,0),IFERROR(VLOOKUP($B113,COTAÇÕES!$A:$J,2,0),"")))</f>
        <v>AUXILIAR DE SERVIÇOS GERAIS COM ENCARGOS COMPLEMENTARES</v>
      </c>
      <c r="E113" s="311" t="str">
        <f>IF($B113="",IFERROR(VLOOKUP($A113,SERVIÇOS!$A:$F,3,0),IFERROR(VLOOKUP($A113,$C:$J,3,0),"")),IFERROR(VLOOKUP($B113,INSUMOS!$A:$D,3,0),IFERROR(VLOOKUP($B113,COTAÇÕES!$A:$J,5,0),"")))</f>
        <v>H</v>
      </c>
      <c r="F113" s="255">
        <v>0.66669999999999996</v>
      </c>
      <c r="G113" s="256">
        <f>IF($B113="",IFERROR(VLOOKUP($A113,SERVIÇOS!$A:$F,6,0),IFERROR(VLOOKUP($A113,$C:$J,8,0),"")),IFERROR(VLOOKUP($B113,INSUMOS!$A:$D,4,0),IFERROR(VLOOKUP($B113,COTAÇÕES!$A:$J,9,0),"")))</f>
        <v>19.68</v>
      </c>
      <c r="H113" s="257">
        <f>ROUND(IF(M113=1,Q113,(IF($B113="",IFERROR(VLOOKUP($A113,SERVIÇOS!$A:$F,4,0),IFERROR(VLOOKUP($A113,$C:$J,6,0),)),IFERROR(VLOOKUP($B113,INSUMOS!$A:$D,4,0),IFERROR(VLOOKUP($B113,COTAÇÕES!$A:$J,9,0),)))*$F113)),2)</f>
        <v>4.3499999999999996</v>
      </c>
      <c r="I113" s="257">
        <f>ROUND(IF(M113=1,R113,(IF($B113="",IFERROR(VLOOKUP($A113,SERVIÇOS!$A:$F,5,0),IFERROR(VLOOKUP($A113,$C:$J,7,0),)),0)*$F113)),2)</f>
        <v>8.77</v>
      </c>
      <c r="J113" s="258">
        <f t="shared" si="38"/>
        <v>13.12</v>
      </c>
      <c r="K113" s="349" t="str">
        <f>IF(OR(ISNUMBER(A113),ISNUMBER(B113)),"PRED MARÇO/2022","")</f>
        <v>PRED MARÇO/2022</v>
      </c>
      <c r="L113" s="611" t="str">
        <f t="shared" si="33"/>
        <v>D109</v>
      </c>
      <c r="M113" s="611">
        <f t="shared" si="34"/>
        <v>0</v>
      </c>
      <c r="N113" s="611">
        <f t="shared" si="35"/>
        <v>20</v>
      </c>
      <c r="O113" s="611">
        <f t="shared" si="40"/>
        <v>4.3499999999999996</v>
      </c>
      <c r="P113" s="611">
        <f t="shared" si="41"/>
        <v>8.77</v>
      </c>
      <c r="Q113" s="611">
        <f t="shared" si="36"/>
        <v>748.23</v>
      </c>
      <c r="R113" s="611">
        <f t="shared" si="37"/>
        <v>21.41</v>
      </c>
    </row>
    <row r="114" spans="1:18" ht="30">
      <c r="A114" s="251"/>
      <c r="B114" s="252"/>
      <c r="C114" s="253" t="str">
        <f t="shared" si="39"/>
        <v>COMP 21</v>
      </c>
      <c r="D114" s="254" t="s">
        <v>13915</v>
      </c>
      <c r="E114" s="311" t="s">
        <v>96</v>
      </c>
      <c r="F114" s="255"/>
      <c r="G114" s="256" t="str">
        <f>IF($B114="",IFERROR(VLOOKUP($A114,SERVIÇOS!$A:$F,6,0),IFERROR(VLOOKUP($A114,$C:$J,8,0),"")),IFERROR(VLOOKUP($B114,INSUMOS!$A:$D,4,0),IFERROR(VLOOKUP($B114,COTAÇÕES!$A:$J,9,0),"")))</f>
        <v/>
      </c>
      <c r="H114" s="257">
        <f>ROUND(IF(M114=1,Q114,(IF($B114="",IFERROR(VLOOKUP($A114,SERVIÇOS!$A:$F,4,0),IFERROR(VLOOKUP($A114,$C:$J,6,0),)),IFERROR(VLOOKUP($B114,INSUMOS!$A:$D,4,0),IFERROR(VLOOKUP($B114,COTAÇÕES!$A:$J,9,0),)))*$F114)),2)</f>
        <v>14.72</v>
      </c>
      <c r="I114" s="257">
        <f>ROUND(IF(M114=1,R114,(IF($B114="",IFERROR(VLOOKUP($A114,SERVIÇOS!$A:$F,5,0),IFERROR(VLOOKUP($A114,$C:$J,7,0),)),0)*$F114)),2)</f>
        <v>23.08</v>
      </c>
      <c r="J114" s="258">
        <f t="shared" si="38"/>
        <v>37.799999999999997</v>
      </c>
      <c r="K114" s="349" t="s">
        <v>13817</v>
      </c>
      <c r="L114" s="611" t="str">
        <f t="shared" si="33"/>
        <v>D114</v>
      </c>
      <c r="M114" s="611">
        <f t="shared" si="34"/>
        <v>1</v>
      </c>
      <c r="N114" s="611">
        <f t="shared" si="35"/>
        <v>21</v>
      </c>
      <c r="O114" s="611">
        <f t="shared" si="40"/>
        <v>0</v>
      </c>
      <c r="P114" s="611">
        <f t="shared" si="41"/>
        <v>0</v>
      </c>
      <c r="Q114" s="611">
        <f t="shared" si="36"/>
        <v>14.719999999999999</v>
      </c>
      <c r="R114" s="611">
        <f t="shared" si="37"/>
        <v>23.080000000000002</v>
      </c>
    </row>
    <row r="115" spans="1:18" ht="30">
      <c r="A115" s="251">
        <v>90436</v>
      </c>
      <c r="B115" s="252"/>
      <c r="C115" s="253" t="str">
        <f t="shared" si="39"/>
        <v>Serviço</v>
      </c>
      <c r="D115" s="254" t="str">
        <f>IF($B115="",IFERROR(VLOOKUP($A115,SERVIÇOS!$A:$F,2,0),IFERROR(VLOOKUP($A115,$C:$J,2,0),"")),IFERROR(VLOOKUP($B115,INSUMOS!$A:$D,2,0),IFERROR(VLOOKUP($B115,COTAÇÕES!$A:$J,2,0),"")))</f>
        <v>FURO EM ALVENARIA PARA DIÂMETROS MENORES OU IGUAIS A 40 MM. AF_05/2015</v>
      </c>
      <c r="E115" s="311" t="str">
        <f>IF($B115="",IFERROR(VLOOKUP($A115,SERVIÇOS!$A:$F,3,0),IFERROR(VLOOKUP($A115,$C:$J,3,0),"")),IFERROR(VLOOKUP($B115,INSUMOS!$A:$D,3,0),IFERROR(VLOOKUP($B115,COTAÇÕES!$A:$J,5,0),"")))</f>
        <v>UN</v>
      </c>
      <c r="F115" s="255">
        <v>1</v>
      </c>
      <c r="G115" s="256">
        <f>IF($B115="",IFERROR(VLOOKUP($A115,SERVIÇOS!$A:$F,6,0),IFERROR(VLOOKUP($A115,$C:$J,8,0),"")),IFERROR(VLOOKUP($B115,INSUMOS!$A:$D,4,0),IFERROR(VLOOKUP($B115,COTAÇÕES!$A:$J,9,0),"")))</f>
        <v>13.72</v>
      </c>
      <c r="H115" s="257">
        <f>ROUND(IF(M115=1,Q115,(IF($B115="",IFERROR(VLOOKUP($A115,SERVIÇOS!$A:$F,4,0),IFERROR(VLOOKUP($A115,$C:$J,6,0),)),IFERROR(VLOOKUP($B115,INSUMOS!$A:$D,4,0),IFERROR(VLOOKUP($B115,COTAÇÕES!$A:$J,9,0),)))*$F115)),2)</f>
        <v>3.43</v>
      </c>
      <c r="I115" s="257">
        <f>ROUND(IF(M115=1,R115,(IF($B115="",IFERROR(VLOOKUP($A115,SERVIÇOS!$A:$F,5,0),IFERROR(VLOOKUP($A115,$C:$J,7,0),)),0)*$F115)),2)</f>
        <v>10.29</v>
      </c>
      <c r="J115" s="258">
        <f t="shared" si="38"/>
        <v>13.719999999999999</v>
      </c>
      <c r="K115" s="349" t="str">
        <f>IF(OR(ISNUMBER(A115),ISNUMBER(B115)),"PRED MARÇO/2022","")</f>
        <v>PRED MARÇO/2022</v>
      </c>
      <c r="L115" s="611" t="str">
        <f t="shared" si="33"/>
        <v>D114</v>
      </c>
      <c r="M115" s="611">
        <f t="shared" si="34"/>
        <v>0</v>
      </c>
      <c r="N115" s="611">
        <f t="shared" si="35"/>
        <v>21</v>
      </c>
      <c r="O115" s="611">
        <f t="shared" si="40"/>
        <v>3.43</v>
      </c>
      <c r="P115" s="611">
        <f t="shared" si="41"/>
        <v>10.29</v>
      </c>
      <c r="Q115" s="611">
        <f t="shared" si="36"/>
        <v>14.719999999999999</v>
      </c>
      <c r="R115" s="611">
        <f t="shared" si="37"/>
        <v>23.080000000000002</v>
      </c>
    </row>
    <row r="116" spans="1:18" ht="30">
      <c r="A116" s="251"/>
      <c r="B116" s="252">
        <v>20067</v>
      </c>
      <c r="C116" s="253" t="str">
        <f t="shared" si="39"/>
        <v>Insumo</v>
      </c>
      <c r="D116" s="254" t="str">
        <f>IF($B116="",IFERROR(VLOOKUP($A116,SERVIÇOS!$A:$F,2,0),IFERROR(VLOOKUP($A116,$C:$J,2,0),"")),IFERROR(VLOOKUP($B116,INSUMOS!$A:$D,2,0),IFERROR(VLOOKUP($B116,COTAÇÕES!$A:$J,2,0),"")))</f>
        <v>TUBO PVC, SERIE R, DN 40 MM, PARA ESGOTO OU AGUAS PLUVIAIS PREDIAIS (NBR 5688)</v>
      </c>
      <c r="E116" s="311" t="str">
        <f>IF($B116="",IFERROR(VLOOKUP($A116,SERVIÇOS!$A:$F,3,0),IFERROR(VLOOKUP($A116,$C:$J,3,0),"")),IFERROR(VLOOKUP($B116,INSUMOS!$A:$D,3,0),IFERROR(VLOOKUP($B116,COTAÇÕES!$A:$J,5,0),"")))</f>
        <v xml:space="preserve">M     </v>
      </c>
      <c r="F116" s="255">
        <v>0.4</v>
      </c>
      <c r="G116" s="256">
        <f>IF($B116="",IFERROR(VLOOKUP($A116,SERVIÇOS!$A:$F,6,0),IFERROR(VLOOKUP($A116,$C:$J,8,0),"")),IFERROR(VLOOKUP($B116,INSUMOS!$A:$D,4,0),IFERROR(VLOOKUP($B116,COTAÇÕES!$A:$J,9,0),"")))</f>
        <v>16.07</v>
      </c>
      <c r="H116" s="257">
        <f>ROUND(IF(M116=1,Q116,(IF($B116="",IFERROR(VLOOKUP($A116,SERVIÇOS!$A:$F,4,0),IFERROR(VLOOKUP($A116,$C:$J,6,0),)),IFERROR(VLOOKUP($B116,INSUMOS!$A:$D,4,0),IFERROR(VLOOKUP($B116,COTAÇÕES!$A:$J,9,0),)))*$F116)),2)</f>
        <v>6.43</v>
      </c>
      <c r="I116" s="257">
        <f>ROUND(IF(M116=1,R116,(IF($B116="",IFERROR(VLOOKUP($A116,SERVIÇOS!$A:$F,5,0),IFERROR(VLOOKUP($A116,$C:$J,7,0),)),0)*$F116)),2)</f>
        <v>0</v>
      </c>
      <c r="J116" s="258">
        <f t="shared" si="38"/>
        <v>6.43</v>
      </c>
      <c r="K116" s="349" t="str">
        <f>IF(OR(ISNUMBER(A116),ISNUMBER(B116)),"PRED MARÇO/2022","")</f>
        <v>PRED MARÇO/2022</v>
      </c>
      <c r="L116" s="611" t="str">
        <f t="shared" si="33"/>
        <v>D114</v>
      </c>
      <c r="M116" s="611">
        <f t="shared" si="34"/>
        <v>0</v>
      </c>
      <c r="N116" s="611">
        <f t="shared" si="35"/>
        <v>21</v>
      </c>
      <c r="O116" s="611">
        <f t="shared" si="40"/>
        <v>6.43</v>
      </c>
      <c r="P116" s="611">
        <f t="shared" si="41"/>
        <v>0</v>
      </c>
      <c r="Q116" s="611">
        <f t="shared" si="36"/>
        <v>14.719999999999999</v>
      </c>
      <c r="R116" s="611">
        <f t="shared" si="37"/>
        <v>23.080000000000002</v>
      </c>
    </row>
    <row r="117" spans="1:18">
      <c r="A117" s="251">
        <v>88267</v>
      </c>
      <c r="B117" s="252"/>
      <c r="C117" s="253" t="str">
        <f t="shared" si="39"/>
        <v>Serviço</v>
      </c>
      <c r="D117" s="254" t="str">
        <f>IF($B117="",IFERROR(VLOOKUP($A117,SERVIÇOS!$A:$F,2,0),IFERROR(VLOOKUP($A117,$C:$J,2,0),"")),IFERROR(VLOOKUP($B117,INSUMOS!$A:$D,2,0),IFERROR(VLOOKUP($B117,COTAÇÕES!$A:$J,2,0),"")))</f>
        <v>ENCANADOR OU BOMBEIRO HIDRÁULICO COM ENCARGOS COMPLEMENTARES</v>
      </c>
      <c r="E117" s="311" t="str">
        <f>IF($B117="",IFERROR(VLOOKUP($A117,SERVIÇOS!$A:$F,3,0),IFERROR(VLOOKUP($A117,$C:$J,3,0),"")),IFERROR(VLOOKUP($B117,INSUMOS!$A:$D,3,0),IFERROR(VLOOKUP($B117,COTAÇÕES!$A:$J,5,0),"")))</f>
        <v>H</v>
      </c>
      <c r="F117" s="255">
        <v>0.4</v>
      </c>
      <c r="G117" s="256">
        <f>IF($B117="",IFERROR(VLOOKUP($A117,SERVIÇOS!$A:$F,6,0),IFERROR(VLOOKUP($A117,$C:$J,8,0),"")),IFERROR(VLOOKUP($B117,INSUMOS!$A:$D,4,0),IFERROR(VLOOKUP($B117,COTAÇÕES!$A:$J,9,0),"")))</f>
        <v>24.79</v>
      </c>
      <c r="H117" s="257">
        <f>ROUND(IF(M117=1,Q117,(IF($B117="",IFERROR(VLOOKUP($A117,SERVIÇOS!$A:$F,4,0),IFERROR(VLOOKUP($A117,$C:$J,6,0),)),IFERROR(VLOOKUP($B117,INSUMOS!$A:$D,4,0),IFERROR(VLOOKUP($B117,COTAÇÕES!$A:$J,9,0),)))*$F117)),2)</f>
        <v>2.4300000000000002</v>
      </c>
      <c r="I117" s="257">
        <f>ROUND(IF(M117=1,R117,(IF($B117="",IFERROR(VLOOKUP($A117,SERVIÇOS!$A:$F,5,0),IFERROR(VLOOKUP($A117,$C:$J,7,0),)),0)*$F117)),2)</f>
        <v>7.49</v>
      </c>
      <c r="J117" s="258">
        <f t="shared" si="38"/>
        <v>9.92</v>
      </c>
      <c r="K117" s="349" t="str">
        <f>IF(OR(ISNUMBER(A117),ISNUMBER(B117)),"PRED MARÇO/2022","")</f>
        <v>PRED MARÇO/2022</v>
      </c>
      <c r="L117" s="611" t="str">
        <f t="shared" si="33"/>
        <v>D114</v>
      </c>
      <c r="M117" s="611">
        <f t="shared" si="34"/>
        <v>0</v>
      </c>
      <c r="N117" s="611">
        <f t="shared" si="35"/>
        <v>21</v>
      </c>
      <c r="O117" s="611">
        <f t="shared" si="40"/>
        <v>2.4300000000000002</v>
      </c>
      <c r="P117" s="611">
        <f t="shared" si="41"/>
        <v>7.49</v>
      </c>
      <c r="Q117" s="611">
        <f t="shared" si="36"/>
        <v>14.719999999999999</v>
      </c>
      <c r="R117" s="611">
        <f t="shared" si="37"/>
        <v>23.080000000000002</v>
      </c>
    </row>
    <row r="118" spans="1:18" ht="30">
      <c r="A118" s="251">
        <v>88248</v>
      </c>
      <c r="B118" s="252"/>
      <c r="C118" s="253" t="str">
        <f t="shared" si="39"/>
        <v>Serviço</v>
      </c>
      <c r="D118" s="254" t="str">
        <f>IF($B118="",IFERROR(VLOOKUP($A118,SERVIÇOS!$A:$F,2,0),IFERROR(VLOOKUP($A118,$C:$J,2,0),"")),IFERROR(VLOOKUP($B118,INSUMOS!$A:$D,2,0),IFERROR(VLOOKUP($B118,COTAÇÕES!$A:$J,2,0),"")))</f>
        <v>AUXILIAR DE ENCANADOR OU BOMBEIRO HIDRÁULICO COM ENCARGOS COMPLEMENTARES</v>
      </c>
      <c r="E118" s="311" t="str">
        <f>IF($B118="",IFERROR(VLOOKUP($A118,SERVIÇOS!$A:$F,3,0),IFERROR(VLOOKUP($A118,$C:$J,3,0),"")),IFERROR(VLOOKUP($B118,INSUMOS!$A:$D,3,0),IFERROR(VLOOKUP($B118,COTAÇÕES!$A:$J,5,0),"")))</f>
        <v>H</v>
      </c>
      <c r="F118" s="255">
        <v>0.4</v>
      </c>
      <c r="G118" s="256">
        <f>IF($B118="",IFERROR(VLOOKUP($A118,SERVIÇOS!$A:$F,6,0),IFERROR(VLOOKUP($A118,$C:$J,8,0),"")),IFERROR(VLOOKUP($B118,INSUMOS!$A:$D,4,0),IFERROR(VLOOKUP($B118,COTAÇÕES!$A:$J,9,0),"")))</f>
        <v>19.329999999999998</v>
      </c>
      <c r="H118" s="257">
        <f>ROUND(IF(M118=1,Q118,(IF($B118="",IFERROR(VLOOKUP($A118,SERVIÇOS!$A:$F,4,0),IFERROR(VLOOKUP($A118,$C:$J,6,0),)),IFERROR(VLOOKUP($B118,INSUMOS!$A:$D,4,0),IFERROR(VLOOKUP($B118,COTAÇÕES!$A:$J,9,0),)))*$F118)),2)</f>
        <v>2.4300000000000002</v>
      </c>
      <c r="I118" s="257">
        <f>ROUND(IF(M118=1,R118,(IF($B118="",IFERROR(VLOOKUP($A118,SERVIÇOS!$A:$F,5,0),IFERROR(VLOOKUP($A118,$C:$J,7,0),)),0)*$F118)),2)</f>
        <v>5.3</v>
      </c>
      <c r="J118" s="258">
        <f t="shared" si="38"/>
        <v>7.73</v>
      </c>
      <c r="K118" s="349" t="str">
        <f>IF(OR(ISNUMBER(A118),ISNUMBER(B118)),"PRED MARÇO/2022","")</f>
        <v>PRED MARÇO/2022</v>
      </c>
      <c r="L118" s="611" t="str">
        <f t="shared" si="33"/>
        <v>D114</v>
      </c>
      <c r="M118" s="611">
        <f t="shared" si="34"/>
        <v>0</v>
      </c>
      <c r="N118" s="611">
        <f t="shared" si="35"/>
        <v>21</v>
      </c>
      <c r="O118" s="611">
        <f t="shared" si="40"/>
        <v>2.4300000000000002</v>
      </c>
      <c r="P118" s="611">
        <f t="shared" si="41"/>
        <v>5.3</v>
      </c>
      <c r="Q118" s="611">
        <f t="shared" si="36"/>
        <v>14.719999999999999</v>
      </c>
      <c r="R118" s="611">
        <f t="shared" si="37"/>
        <v>23.080000000000002</v>
      </c>
    </row>
    <row r="119" spans="1:18" ht="30">
      <c r="A119" s="251"/>
      <c r="B119" s="252"/>
      <c r="C119" s="253" t="str">
        <f t="shared" si="39"/>
        <v>COMP 22</v>
      </c>
      <c r="D119" s="254" t="s">
        <v>13916</v>
      </c>
      <c r="E119" s="311" t="s">
        <v>96</v>
      </c>
      <c r="F119" s="255"/>
      <c r="G119" s="256" t="str">
        <f>IF($B119="",IFERROR(VLOOKUP($A119,SERVIÇOS!$A:$F,6,0),IFERROR(VLOOKUP($A119,$C:$J,8,0),"")),IFERROR(VLOOKUP($B119,INSUMOS!$A:$D,4,0),IFERROR(VLOOKUP($B119,COTAÇÕES!$A:$J,9,0),"")))</f>
        <v/>
      </c>
      <c r="H119" s="257">
        <f>ROUND(IF(M119=1,Q119,(IF($B119="",IFERROR(VLOOKUP($A119,SERVIÇOS!$A:$F,4,0),IFERROR(VLOOKUP($A119,$C:$J,6,0),)),IFERROR(VLOOKUP($B119,INSUMOS!$A:$D,4,0),IFERROR(VLOOKUP($B119,COTAÇÕES!$A:$J,9,0),)))*$F119)),2)</f>
        <v>340.29</v>
      </c>
      <c r="I119" s="257">
        <f>ROUND(IF(M119=1,R119,(IF($B119="",IFERROR(VLOOKUP($A119,SERVIÇOS!$A:$F,5,0),IFERROR(VLOOKUP($A119,$C:$J,7,0),)),0)*$F119)),2)</f>
        <v>15.99</v>
      </c>
      <c r="J119" s="258">
        <f t="shared" si="38"/>
        <v>356.28000000000003</v>
      </c>
      <c r="K119" s="349" t="s">
        <v>13817</v>
      </c>
      <c r="L119" s="611" t="str">
        <f t="shared" si="33"/>
        <v>D119</v>
      </c>
      <c r="M119" s="611">
        <f t="shared" si="34"/>
        <v>1</v>
      </c>
      <c r="N119" s="611">
        <f t="shared" si="35"/>
        <v>22</v>
      </c>
      <c r="O119" s="611">
        <f t="shared" si="40"/>
        <v>0</v>
      </c>
      <c r="P119" s="611">
        <f t="shared" si="41"/>
        <v>0</v>
      </c>
      <c r="Q119" s="611">
        <f t="shared" si="36"/>
        <v>340.28999999999996</v>
      </c>
      <c r="R119" s="611">
        <f t="shared" si="37"/>
        <v>15.989999999999998</v>
      </c>
    </row>
    <row r="120" spans="1:18">
      <c r="A120" s="251">
        <v>88267</v>
      </c>
      <c r="B120" s="252"/>
      <c r="C120" s="253" t="str">
        <f t="shared" si="39"/>
        <v>Serviço</v>
      </c>
      <c r="D120" s="254" t="str">
        <f>IF($B120="",IFERROR(VLOOKUP($A120,SERVIÇOS!$A:$F,2,0),IFERROR(VLOOKUP($A120,$C:$J,2,0),"")),IFERROR(VLOOKUP($B120,INSUMOS!$A:$D,2,0),IFERROR(VLOOKUP($B120,COTAÇÕES!$A:$J,2,0),"")))</f>
        <v>ENCANADOR OU BOMBEIRO HIDRÁULICO COM ENCARGOS COMPLEMENTARES</v>
      </c>
      <c r="E120" s="311" t="str">
        <f>IF($B120="",IFERROR(VLOOKUP($A120,SERVIÇOS!$A:$F,3,0),IFERROR(VLOOKUP($A120,$C:$J,3,0),"")),IFERROR(VLOOKUP($B120,INSUMOS!$A:$D,3,0),IFERROR(VLOOKUP($B120,COTAÇÕES!$A:$J,5,0),"")))</f>
        <v>H</v>
      </c>
      <c r="F120" s="255">
        <v>0.5</v>
      </c>
      <c r="G120" s="256">
        <f>IF($B120="",IFERROR(VLOOKUP($A120,SERVIÇOS!$A:$F,6,0),IFERROR(VLOOKUP($A120,$C:$J,8,0),"")),IFERROR(VLOOKUP($B120,INSUMOS!$A:$D,4,0),IFERROR(VLOOKUP($B120,COTAÇÕES!$A:$J,9,0),"")))</f>
        <v>24.79</v>
      </c>
      <c r="H120" s="257">
        <f>ROUND(IF(M120=1,Q120,(IF($B120="",IFERROR(VLOOKUP($A120,SERVIÇOS!$A:$F,4,0),IFERROR(VLOOKUP($A120,$C:$J,6,0),)),IFERROR(VLOOKUP($B120,INSUMOS!$A:$D,4,0),IFERROR(VLOOKUP($B120,COTAÇÕES!$A:$J,9,0),)))*$F120)),2)</f>
        <v>3.04</v>
      </c>
      <c r="I120" s="257">
        <f>ROUND(IF(M120=1,R120,(IF($B120="",IFERROR(VLOOKUP($A120,SERVIÇOS!$A:$F,5,0),IFERROR(VLOOKUP($A120,$C:$J,7,0),)),0)*$F120)),2)</f>
        <v>9.36</v>
      </c>
      <c r="J120" s="258">
        <f t="shared" si="38"/>
        <v>12.399999999999999</v>
      </c>
      <c r="K120" s="349" t="str">
        <f>IF(OR(ISNUMBER(A120),ISNUMBER(B120)),"PRED MARÇO/2022","")</f>
        <v>PRED MARÇO/2022</v>
      </c>
      <c r="L120" s="611" t="str">
        <f t="shared" si="33"/>
        <v>D119</v>
      </c>
      <c r="M120" s="611">
        <f t="shared" si="34"/>
        <v>0</v>
      </c>
      <c r="N120" s="611">
        <f t="shared" si="35"/>
        <v>22</v>
      </c>
      <c r="O120" s="611">
        <f t="shared" si="40"/>
        <v>3.04</v>
      </c>
      <c r="P120" s="611">
        <f t="shared" si="41"/>
        <v>9.36</v>
      </c>
      <c r="Q120" s="611">
        <f t="shared" si="36"/>
        <v>340.28999999999996</v>
      </c>
      <c r="R120" s="611">
        <f t="shared" si="37"/>
        <v>15.989999999999998</v>
      </c>
    </row>
    <row r="121" spans="1:18" ht="30">
      <c r="A121" s="251">
        <v>88248</v>
      </c>
      <c r="B121" s="252"/>
      <c r="C121" s="253" t="str">
        <f t="shared" si="39"/>
        <v>Serviço</v>
      </c>
      <c r="D121" s="254" t="str">
        <f>IF($B121="",IFERROR(VLOOKUP($A121,SERVIÇOS!$A:$F,2,0),IFERROR(VLOOKUP($A121,$C:$J,2,0),"")),IFERROR(VLOOKUP($B121,INSUMOS!$A:$D,2,0),IFERROR(VLOOKUP($B121,COTAÇÕES!$A:$J,2,0),"")))</f>
        <v>AUXILIAR DE ENCANADOR OU BOMBEIRO HIDRÁULICO COM ENCARGOS COMPLEMENTARES</v>
      </c>
      <c r="E121" s="311" t="str">
        <f>IF($B121="",IFERROR(VLOOKUP($A121,SERVIÇOS!$A:$F,3,0),IFERROR(VLOOKUP($A121,$C:$J,3,0),"")),IFERROR(VLOOKUP($B121,INSUMOS!$A:$D,3,0),IFERROR(VLOOKUP($B121,COTAÇÕES!$A:$J,5,0),"")))</f>
        <v>H</v>
      </c>
      <c r="F121" s="255">
        <v>0.5</v>
      </c>
      <c r="G121" s="256">
        <f>IF($B121="",IFERROR(VLOOKUP($A121,SERVIÇOS!$A:$F,6,0),IFERROR(VLOOKUP($A121,$C:$J,8,0),"")),IFERROR(VLOOKUP($B121,INSUMOS!$A:$D,4,0),IFERROR(VLOOKUP($B121,COTAÇÕES!$A:$J,9,0),"")))</f>
        <v>19.329999999999998</v>
      </c>
      <c r="H121" s="257">
        <f>ROUND(IF(M121=1,Q121,(IF($B121="",IFERROR(VLOOKUP($A121,SERVIÇOS!$A:$F,4,0),IFERROR(VLOOKUP($A121,$C:$J,6,0),)),IFERROR(VLOOKUP($B121,INSUMOS!$A:$D,4,0),IFERROR(VLOOKUP($B121,COTAÇÕES!$A:$J,9,0),)))*$F121)),2)</f>
        <v>3.04</v>
      </c>
      <c r="I121" s="257">
        <f>ROUND(IF(M121=1,R121,(IF($B121="",IFERROR(VLOOKUP($A121,SERVIÇOS!$A:$F,5,0),IFERROR(VLOOKUP($A121,$C:$J,7,0),)),0)*$F121)),2)</f>
        <v>6.63</v>
      </c>
      <c r="J121" s="258">
        <f t="shared" si="38"/>
        <v>9.67</v>
      </c>
      <c r="K121" s="349" t="str">
        <f>IF(OR(ISNUMBER(A121),ISNUMBER(B121)),"PRED MARÇO/2022","")</f>
        <v>PRED MARÇO/2022</v>
      </c>
      <c r="L121" s="611" t="str">
        <f t="shared" si="33"/>
        <v>D119</v>
      </c>
      <c r="M121" s="611">
        <f t="shared" si="34"/>
        <v>0</v>
      </c>
      <c r="N121" s="611">
        <f t="shared" si="35"/>
        <v>22</v>
      </c>
      <c r="O121" s="611">
        <f t="shared" si="40"/>
        <v>3.04</v>
      </c>
      <c r="P121" s="611">
        <f t="shared" si="41"/>
        <v>6.63</v>
      </c>
      <c r="Q121" s="611">
        <f t="shared" si="36"/>
        <v>340.28999999999996</v>
      </c>
      <c r="R121" s="611">
        <f t="shared" si="37"/>
        <v>15.989999999999998</v>
      </c>
    </row>
    <row r="122" spans="1:18">
      <c r="A122" s="251"/>
      <c r="B122" s="252" t="s">
        <v>4566</v>
      </c>
      <c r="C122" s="253" t="str">
        <f t="shared" si="39"/>
        <v>Insumo</v>
      </c>
      <c r="D122" s="254" t="str">
        <f>IF($B122="",IFERROR(VLOOKUP($A122,SERVIÇOS!$A:$F,2,0),IFERROR(VLOOKUP($A122,$C:$J,2,0),"")),IFERROR(VLOOKUP($B122,INSUMOS!$A:$D,2,0),IFERROR(VLOOKUP($B122,COTAÇÕES!$A:$J,2,0),"")))</f>
        <v>BOMBA DE DRENO PARA AR CONDICIONADO</v>
      </c>
      <c r="E122" s="311" t="str">
        <f>IF($B122="",IFERROR(VLOOKUP($A122,SERVIÇOS!$A:$F,3,0),IFERROR(VLOOKUP($A122,$C:$J,3,0),"")),IFERROR(VLOOKUP($B122,INSUMOS!$A:$D,3,0),IFERROR(VLOOKUP($B122,COTAÇÕES!$A:$J,5,0),"")))</f>
        <v xml:space="preserve">UN </v>
      </c>
      <c r="F122" s="255">
        <v>1</v>
      </c>
      <c r="G122" s="256">
        <f>IF($B122="",IFERROR(VLOOKUP($A122,SERVIÇOS!$A:$F,6,0),IFERROR(VLOOKUP($A122,$C:$J,8,0),"")),IFERROR(VLOOKUP($B122,INSUMOS!$A:$D,4,0),IFERROR(VLOOKUP($B122,COTAÇÕES!$A:$J,9,0),"")))</f>
        <v>334.21333333333331</v>
      </c>
      <c r="H122" s="257">
        <f>ROUND(IF(M122=1,Q122,(IF($B122="",IFERROR(VLOOKUP($A122,SERVIÇOS!$A:$F,4,0),IFERROR(VLOOKUP($A122,$C:$J,6,0),)),IFERROR(VLOOKUP($B122,INSUMOS!$A:$D,4,0),IFERROR(VLOOKUP($B122,COTAÇÕES!$A:$J,9,0),)))*$F122)),2)</f>
        <v>334.21</v>
      </c>
      <c r="I122" s="257">
        <f>ROUND(IF(M122=1,R122,(IF($B122="",IFERROR(VLOOKUP($A122,SERVIÇOS!$A:$F,5,0),IFERROR(VLOOKUP($A122,$C:$J,7,0),)),0)*$F122)),2)</f>
        <v>0</v>
      </c>
      <c r="J122" s="258">
        <f t="shared" si="38"/>
        <v>334.21</v>
      </c>
      <c r="K122" s="349" t="s">
        <v>13908</v>
      </c>
      <c r="L122" s="611" t="str">
        <f t="shared" si="33"/>
        <v>D119</v>
      </c>
      <c r="M122" s="611">
        <f t="shared" si="34"/>
        <v>0</v>
      </c>
      <c r="N122" s="611">
        <f t="shared" si="35"/>
        <v>22</v>
      </c>
      <c r="O122" s="611">
        <f t="shared" si="40"/>
        <v>334.21</v>
      </c>
      <c r="P122" s="611">
        <f t="shared" si="41"/>
        <v>0</v>
      </c>
      <c r="Q122" s="611">
        <f t="shared" si="36"/>
        <v>340.28999999999996</v>
      </c>
      <c r="R122" s="611">
        <f t="shared" si="37"/>
        <v>15.989999999999998</v>
      </c>
    </row>
    <row r="123" spans="1:18" ht="30">
      <c r="A123" s="251"/>
      <c r="B123" s="252"/>
      <c r="C123" s="253" t="str">
        <f t="shared" si="39"/>
        <v>COMP 23</v>
      </c>
      <c r="D123" s="254" t="s">
        <v>1057</v>
      </c>
      <c r="E123" s="311" t="s">
        <v>1164</v>
      </c>
      <c r="F123" s="255"/>
      <c r="G123" s="256" t="str">
        <f>IF($B123="",IFERROR(VLOOKUP($A123,SERVIÇOS!$A:$F,6,0),IFERROR(VLOOKUP($A123,$C:$J,8,0),"")),IFERROR(VLOOKUP($B123,INSUMOS!$A:$D,4,0),IFERROR(VLOOKUP($B123,COTAÇÕES!$A:$J,9,0),"")))</f>
        <v/>
      </c>
      <c r="H123" s="257">
        <f>ROUND(IF(M123=1,Q123,(IF($B123="",IFERROR(VLOOKUP($A123,SERVIÇOS!$A:$F,4,0),IFERROR(VLOOKUP($A123,$C:$J,6,0),)),IFERROR(VLOOKUP($B123,INSUMOS!$A:$D,4,0),IFERROR(VLOOKUP($B123,COTAÇÕES!$A:$J,9,0),)))*$F123)),2)</f>
        <v>1.67</v>
      </c>
      <c r="I123" s="257">
        <f>ROUND(IF(M123=1,R123,(IF($B123="",IFERROR(VLOOKUP($A123,SERVIÇOS!$A:$F,5,0),IFERROR(VLOOKUP($A123,$C:$J,7,0),)),0)*$F123)),2)</f>
        <v>1.33</v>
      </c>
      <c r="J123" s="258">
        <f t="shared" si="38"/>
        <v>3</v>
      </c>
      <c r="K123" s="349" t="s">
        <v>13925</v>
      </c>
      <c r="L123" s="611" t="str">
        <f t="shared" si="33"/>
        <v>D123</v>
      </c>
      <c r="M123" s="611">
        <f t="shared" si="34"/>
        <v>1</v>
      </c>
      <c r="N123" s="611">
        <f t="shared" si="35"/>
        <v>23</v>
      </c>
      <c r="O123" s="611">
        <f t="shared" si="40"/>
        <v>0</v>
      </c>
      <c r="P123" s="611">
        <f t="shared" si="41"/>
        <v>0</v>
      </c>
      <c r="Q123" s="611">
        <f t="shared" si="36"/>
        <v>1.6672500000000001</v>
      </c>
      <c r="R123" s="611">
        <f t="shared" si="37"/>
        <v>1.33</v>
      </c>
    </row>
    <row r="124" spans="1:18">
      <c r="A124" s="251">
        <v>88316</v>
      </c>
      <c r="B124" s="252"/>
      <c r="C124" s="253" t="str">
        <f t="shared" si="39"/>
        <v>Serviço</v>
      </c>
      <c r="D124" s="254" t="str">
        <f>IF($B124="",IFERROR(VLOOKUP($A124,SERVIÇOS!$A:$F,2,0),IFERROR(VLOOKUP($A124,$C:$J,2,0),"")),IFERROR(VLOOKUP($B124,INSUMOS!$A:$D,2,0),IFERROR(VLOOKUP($B124,COTAÇÕES!$A:$J,2,0),"")))</f>
        <v>SERVENTE COM ENCARGOS COMPLEMENTARES</v>
      </c>
      <c r="E124" s="311" t="str">
        <f>IF($B124="",IFERROR(VLOOKUP($A124,SERVIÇOS!$A:$F,3,0),IFERROR(VLOOKUP($A124,$C:$J,3,0),"")),IFERROR(VLOOKUP($B124,INSUMOS!$A:$D,3,0),IFERROR(VLOOKUP($B124,COTAÇÕES!$A:$J,5,0),"")))</f>
        <v>H</v>
      </c>
      <c r="F124" s="255">
        <v>0.1</v>
      </c>
      <c r="G124" s="256">
        <f>IF($B124="",IFERROR(VLOOKUP($A124,SERVIÇOS!$A:$F,6,0),IFERROR(VLOOKUP($A124,$C:$J,8,0),"")),IFERROR(VLOOKUP($B124,INSUMOS!$A:$D,4,0),IFERROR(VLOOKUP($B124,COTAÇÕES!$A:$J,9,0),"")))</f>
        <v>19.78</v>
      </c>
      <c r="H124" s="257">
        <f>ROUND(IF(M124=1,Q124,(IF($B124="",IFERROR(VLOOKUP($A124,SERVIÇOS!$A:$F,4,0),IFERROR(VLOOKUP($A124,$C:$J,6,0),)),IFERROR(VLOOKUP($B124,INSUMOS!$A:$D,4,0),IFERROR(VLOOKUP($B124,COTAÇÕES!$A:$J,9,0),)))*$F124)),2)</f>
        <v>0.65</v>
      </c>
      <c r="I124" s="257">
        <f>ROUND(IF(M124=1,R124,(IF($B124="",IFERROR(VLOOKUP($A124,SERVIÇOS!$A:$F,5,0),IFERROR(VLOOKUP($A124,$C:$J,7,0),)),0)*$F124)),2)</f>
        <v>1.33</v>
      </c>
      <c r="J124" s="258">
        <f t="shared" si="38"/>
        <v>1.98</v>
      </c>
      <c r="K124" s="349" t="str">
        <f>IF(OR(ISNUMBER(A124),ISNUMBER(B124)),"PRED MARÇO/2022","")</f>
        <v>PRED MARÇO/2022</v>
      </c>
      <c r="L124" s="611" t="str">
        <f t="shared" si="33"/>
        <v>D123</v>
      </c>
      <c r="M124" s="611">
        <f t="shared" si="34"/>
        <v>0</v>
      </c>
      <c r="N124" s="611">
        <f t="shared" si="35"/>
        <v>23</v>
      </c>
      <c r="O124" s="611">
        <f t="shared" si="40"/>
        <v>0.65</v>
      </c>
      <c r="P124" s="611">
        <f t="shared" si="41"/>
        <v>1.33</v>
      </c>
      <c r="Q124" s="611">
        <f t="shared" si="36"/>
        <v>1.6672500000000001</v>
      </c>
      <c r="R124" s="611">
        <f t="shared" si="37"/>
        <v>1.33</v>
      </c>
    </row>
    <row r="125" spans="1:18">
      <c r="A125" s="251"/>
      <c r="B125" s="252">
        <v>38400</v>
      </c>
      <c r="C125" s="253" t="str">
        <f t="shared" si="39"/>
        <v>Insumo</v>
      </c>
      <c r="D125" s="254" t="str">
        <f>IF($B125="",IFERROR(VLOOKUP($A125,SERVIÇOS!$A:$F,2,0),IFERROR(VLOOKUP($A125,$C:$J,2,0),"")),IFERROR(VLOOKUP($B125,INSUMOS!$A:$D,2,0),IFERROR(VLOOKUP($B125,COTAÇÕES!$A:$J,2,0),"")))</f>
        <v>VASSOURA 40 CM COM CABO</v>
      </c>
      <c r="E125" s="311" t="str">
        <f>IF($B125="",IFERROR(VLOOKUP($A125,SERVIÇOS!$A:$F,3,0),IFERROR(VLOOKUP($A125,$C:$J,3,0),"")),IFERROR(VLOOKUP($B125,INSUMOS!$A:$D,3,0),IFERROR(VLOOKUP($B125,COTAÇÕES!$A:$J,5,0),"")))</f>
        <v xml:space="preserve">UN    </v>
      </c>
      <c r="F125" s="255">
        <v>0.05</v>
      </c>
      <c r="G125" s="256">
        <f>IF($B125="",IFERROR(VLOOKUP($A125,SERVIÇOS!$A:$F,6,0),IFERROR(VLOOKUP($A125,$C:$J,8,0),"")),IFERROR(VLOOKUP($B125,INSUMOS!$A:$D,4,0),IFERROR(VLOOKUP($B125,COTAÇÕES!$A:$J,9,0),"")))</f>
        <v>19.34</v>
      </c>
      <c r="H125" s="257">
        <f>ROUND(IF(M125=1,Q125,(IF($B125="",IFERROR(VLOOKUP($A125,SERVIÇOS!$A:$F,4,0),IFERROR(VLOOKUP($A125,$C:$J,6,0),)),IFERROR(VLOOKUP($B125,INSUMOS!$A:$D,4,0),IFERROR(VLOOKUP($B125,COTAÇÕES!$A:$J,9,0),)))*$F125)),2)</f>
        <v>0.97</v>
      </c>
      <c r="I125" s="257">
        <f>ROUND(IF(M125=1,R125,(IF($B125="",IFERROR(VLOOKUP($A125,SERVIÇOS!$A:$F,5,0),IFERROR(VLOOKUP($A125,$C:$J,7,0),)),0)*$F125)),2)</f>
        <v>0</v>
      </c>
      <c r="J125" s="258">
        <f t="shared" si="38"/>
        <v>0.97</v>
      </c>
      <c r="K125" s="349" t="str">
        <f>IF(OR(ISNUMBER(A125),ISNUMBER(B125)),"PRED MARÇO/2022","")</f>
        <v>PRED MARÇO/2022</v>
      </c>
      <c r="L125" s="611" t="str">
        <f t="shared" si="33"/>
        <v>D123</v>
      </c>
      <c r="M125" s="611">
        <f t="shared" si="34"/>
        <v>0</v>
      </c>
      <c r="N125" s="611">
        <f t="shared" si="35"/>
        <v>23</v>
      </c>
      <c r="O125" s="611">
        <f t="shared" si="40"/>
        <v>0.97</v>
      </c>
      <c r="P125" s="611">
        <f t="shared" si="41"/>
        <v>0</v>
      </c>
      <c r="Q125" s="611">
        <f t="shared" si="36"/>
        <v>1.6672500000000001</v>
      </c>
      <c r="R125" s="611">
        <f t="shared" si="37"/>
        <v>1.33</v>
      </c>
    </row>
    <row r="126" spans="1:18">
      <c r="A126" s="251"/>
      <c r="B126" s="252" t="s">
        <v>13924</v>
      </c>
      <c r="C126" s="253" t="str">
        <f t="shared" si="39"/>
        <v>Insumo</v>
      </c>
      <c r="D126" s="254" t="s">
        <v>13926</v>
      </c>
      <c r="E126" s="311" t="s">
        <v>3454</v>
      </c>
      <c r="F126" s="255">
        <v>5.0000000000000001E-3</v>
      </c>
      <c r="G126" s="256">
        <v>9.4499999999999993</v>
      </c>
      <c r="H126" s="257">
        <f>G126*F126</f>
        <v>4.725E-2</v>
      </c>
      <c r="I126" s="257">
        <f>ROUND(IF(M126=1,R126,(IF($B126="",IFERROR(VLOOKUP($A126,SERVIÇOS!$A:$F,5,0),IFERROR(VLOOKUP($A126,$C:$J,7,0),)),0)*$F126)),2)</f>
        <v>0</v>
      </c>
      <c r="J126" s="258">
        <f t="shared" si="38"/>
        <v>4.725E-2</v>
      </c>
      <c r="K126" s="349" t="s">
        <v>13912</v>
      </c>
      <c r="L126" s="611" t="str">
        <f t="shared" si="33"/>
        <v>D123</v>
      </c>
      <c r="M126" s="611">
        <f t="shared" si="34"/>
        <v>0</v>
      </c>
      <c r="N126" s="611">
        <f t="shared" si="35"/>
        <v>23</v>
      </c>
      <c r="O126" s="611">
        <f t="shared" si="40"/>
        <v>4.725E-2</v>
      </c>
      <c r="P126" s="611">
        <f t="shared" si="41"/>
        <v>0</v>
      </c>
      <c r="Q126" s="611">
        <f t="shared" si="36"/>
        <v>1.6672500000000001</v>
      </c>
      <c r="R126" s="611">
        <f t="shared" si="37"/>
        <v>1.33</v>
      </c>
    </row>
    <row r="127" spans="1:18" ht="60">
      <c r="A127" s="251"/>
      <c r="B127" s="252"/>
      <c r="C127" s="253" t="str">
        <f t="shared" si="39"/>
        <v>COMP 24</v>
      </c>
      <c r="D127" s="254" t="s">
        <v>14189</v>
      </c>
      <c r="E127" s="311" t="s">
        <v>96</v>
      </c>
      <c r="F127" s="255"/>
      <c r="G127" s="256" t="str">
        <f>IF($B127="",IFERROR(VLOOKUP($A127,SERVIÇOS!$A:$F,6,0),IFERROR(VLOOKUP($A127,$C:$J,8,0),"")),IFERROR(VLOOKUP($B127,INSUMOS!$A:$D,4,0),IFERROR(VLOOKUP($B127,COTAÇÕES!$A:$J,9,0),"")))</f>
        <v/>
      </c>
      <c r="H127" s="257">
        <f>ROUND(IF(M127=1,Q127,(IF($B127="",IFERROR(VLOOKUP($A127,SERVIÇOS!$A:$F,4,0),IFERROR(VLOOKUP($A127,$C:$J,6,0),)),IFERROR(VLOOKUP($B127,INSUMOS!$A:$D,4,0),IFERROR(VLOOKUP($B127,COTAÇÕES!$A:$J,9,0),)))*$F127)),2)</f>
        <v>7691.35</v>
      </c>
      <c r="I127" s="257">
        <f>ROUND(IF(M127=1,R127,(IF($B127="",IFERROR(VLOOKUP($A127,SERVIÇOS!$A:$F,5,0),IFERROR(VLOOKUP($A127,$C:$J,7,0),)),0)*$F127)),2)</f>
        <v>378.36</v>
      </c>
      <c r="J127" s="258">
        <f t="shared" si="38"/>
        <v>8069.71</v>
      </c>
      <c r="K127" s="349" t="s">
        <v>13817</v>
      </c>
      <c r="L127" s="611" t="str">
        <f t="shared" si="33"/>
        <v>D127</v>
      </c>
      <c r="M127" s="611">
        <f t="shared" si="34"/>
        <v>1</v>
      </c>
      <c r="N127" s="611">
        <f t="shared" si="35"/>
        <v>24</v>
      </c>
      <c r="O127" s="611">
        <f t="shared" si="40"/>
        <v>0</v>
      </c>
      <c r="P127" s="611">
        <f t="shared" si="41"/>
        <v>0</v>
      </c>
      <c r="Q127" s="611">
        <f t="shared" si="36"/>
        <v>7691.3499999999995</v>
      </c>
      <c r="R127" s="611">
        <f t="shared" si="37"/>
        <v>378.36</v>
      </c>
    </row>
    <row r="128" spans="1:18" ht="30">
      <c r="A128" s="251"/>
      <c r="B128" s="252">
        <v>11795</v>
      </c>
      <c r="C128" s="253" t="str">
        <f t="shared" si="39"/>
        <v>Insumo</v>
      </c>
      <c r="D128" s="254" t="str">
        <f>IF($B128="",IFERROR(VLOOKUP($A128,SERVIÇOS!$A:$F,2,0),IFERROR(VLOOKUP($A128,$C:$J,2,0),"")),IFERROR(VLOOKUP($B128,INSUMOS!$A:$D,2,0),IFERROR(VLOOKUP($B128,COTAÇÕES!$A:$J,2,0),"")))</f>
        <v>GRANITO PARA BANCADA, POLIDO, TIPO ANDORINHA/ QUARTZ/ CASTELO/ CORUMBA OU OUTROS EQUIVALENTES DA REGIAO, E=  *2,5* CM</v>
      </c>
      <c r="E128" s="311" t="str">
        <f>IF($B128="",IFERROR(VLOOKUP($A128,SERVIÇOS!$A:$F,3,0),IFERROR(VLOOKUP($A128,$C:$J,3,0),"")),IFERROR(VLOOKUP($B128,INSUMOS!$A:$D,3,0),IFERROR(VLOOKUP($B128,COTAÇÕES!$A:$J,5,0),"")))</f>
        <v xml:space="preserve">M2    </v>
      </c>
      <c r="F128" s="255">
        <f>11.8*0.6</f>
        <v>7.08</v>
      </c>
      <c r="G128" s="256">
        <f>IF($B128="",IFERROR(VLOOKUP($A128,SERVIÇOS!$A:$F,6,0),IFERROR(VLOOKUP($A128,$C:$J,8,0),"")),IFERROR(VLOOKUP($B128,INSUMOS!$A:$D,4,0),IFERROR(VLOOKUP($B128,COTAÇÕES!$A:$J,9,0),"")))</f>
        <v>588.66999999999996</v>
      </c>
      <c r="H128" s="257">
        <f>ROUND(IF(M128=1,Q128,(IF($B128="",IFERROR(VLOOKUP($A128,SERVIÇOS!$A:$F,4,0),IFERROR(VLOOKUP($A128,$C:$J,6,0),)),IFERROR(VLOOKUP($B128,INSUMOS!$A:$D,4,0),IFERROR(VLOOKUP($B128,COTAÇÕES!$A:$J,9,0),)))*$F128)),2)</f>
        <v>4167.78</v>
      </c>
      <c r="I128" s="257">
        <f>ROUND(IF(M128=1,R128,(IF($B128="",IFERROR(VLOOKUP($A128,SERVIÇOS!$A:$F,5,0),IFERROR(VLOOKUP($A128,$C:$J,7,0),)),0)*$F128)),2)</f>
        <v>0</v>
      </c>
      <c r="J128" s="258">
        <f t="shared" si="38"/>
        <v>4167.78</v>
      </c>
      <c r="K128" s="349" t="str">
        <f>IF(OR(ISNUMBER(A128),ISNUMBER(B128)),"PRED MARÇO/2022","")</f>
        <v>PRED MARÇO/2022</v>
      </c>
      <c r="L128" s="611" t="str">
        <f t="shared" si="33"/>
        <v>D127</v>
      </c>
      <c r="M128" s="611">
        <f t="shared" si="34"/>
        <v>0</v>
      </c>
      <c r="N128" s="611">
        <f t="shared" si="35"/>
        <v>24</v>
      </c>
      <c r="O128" s="611">
        <f t="shared" si="40"/>
        <v>4167.78</v>
      </c>
      <c r="P128" s="611">
        <f t="shared" si="41"/>
        <v>0</v>
      </c>
      <c r="Q128" s="611">
        <f t="shared" si="36"/>
        <v>7691.3499999999995</v>
      </c>
      <c r="R128" s="611">
        <f t="shared" si="37"/>
        <v>378.36</v>
      </c>
    </row>
    <row r="129" spans="1:18" ht="30">
      <c r="A129" s="251"/>
      <c r="B129" s="252">
        <v>7568</v>
      </c>
      <c r="C129" s="253" t="str">
        <f t="shared" si="39"/>
        <v>Insumo</v>
      </c>
      <c r="D129" s="254" t="str">
        <f>IF($B129="",IFERROR(VLOOKUP($A129,SERVIÇOS!$A:$F,2,0),IFERROR(VLOOKUP($A129,$C:$J,2,0),"")),IFERROR(VLOOKUP($B129,INSUMOS!$A:$D,2,0),IFERROR(VLOOKUP($B129,COTAÇÕES!$A:$J,2,0),"")))</f>
        <v>BUCHA DE NYLON SEM ABA S10, COM PARAFUSO DE 6,10 X 65 MM EM ACO ZINCADO COM ROSCA SOBERBA, CABECA CHATA E FENDA PHILLIPS</v>
      </c>
      <c r="E129" s="311" t="str">
        <f>IF($B129="",IFERROR(VLOOKUP($A129,SERVIÇOS!$A:$F,3,0),IFERROR(VLOOKUP($A129,$C:$J,3,0),"")),IFERROR(VLOOKUP($B129,INSUMOS!$A:$D,3,0),IFERROR(VLOOKUP($B129,COTAÇÕES!$A:$J,5,0),"")))</f>
        <v xml:space="preserve">UN    </v>
      </c>
      <c r="F129" s="255">
        <f>F131*3</f>
        <v>42</v>
      </c>
      <c r="G129" s="256">
        <f>IF($B129="",IFERROR(VLOOKUP($A129,SERVIÇOS!$A:$F,6,0),IFERROR(VLOOKUP($A129,$C:$J,8,0),"")),IFERROR(VLOOKUP($B129,INSUMOS!$A:$D,4,0),IFERROR(VLOOKUP($B129,COTAÇÕES!$A:$J,9,0),"")))</f>
        <v>0.86</v>
      </c>
      <c r="H129" s="257">
        <f>ROUND(IF(M129=1,Q129,(IF($B129="",IFERROR(VLOOKUP($A129,SERVIÇOS!$A:$F,4,0),IFERROR(VLOOKUP($A129,$C:$J,6,0),)),IFERROR(VLOOKUP($B129,INSUMOS!$A:$D,4,0),IFERROR(VLOOKUP($B129,COTAÇÕES!$A:$J,9,0),)))*$F129)),2)</f>
        <v>36.119999999999997</v>
      </c>
      <c r="I129" s="257">
        <f>ROUND(IF(M129=1,R129,(IF($B129="",IFERROR(VLOOKUP($A129,SERVIÇOS!$A:$F,5,0),IFERROR(VLOOKUP($A129,$C:$J,7,0),)),0)*$F129)),2)</f>
        <v>0</v>
      </c>
      <c r="J129" s="258">
        <f t="shared" si="38"/>
        <v>36.119999999999997</v>
      </c>
      <c r="K129" s="349" t="str">
        <f>IF(OR(ISNUMBER(A129),ISNUMBER(B129)),"PRED MARÇO/2022","")</f>
        <v>PRED MARÇO/2022</v>
      </c>
      <c r="L129" s="611" t="str">
        <f t="shared" si="33"/>
        <v>D127</v>
      </c>
      <c r="M129" s="611">
        <f t="shared" si="34"/>
        <v>0</v>
      </c>
      <c r="N129" s="611">
        <f t="shared" si="35"/>
        <v>24</v>
      </c>
      <c r="O129" s="611">
        <f t="shared" si="40"/>
        <v>36.119999999999997</v>
      </c>
      <c r="P129" s="611">
        <f t="shared" si="41"/>
        <v>0</v>
      </c>
      <c r="Q129" s="611">
        <f t="shared" si="36"/>
        <v>7691.3499999999995</v>
      </c>
      <c r="R129" s="611">
        <f t="shared" si="37"/>
        <v>378.36</v>
      </c>
    </row>
    <row r="130" spans="1:18">
      <c r="A130" s="251"/>
      <c r="B130" s="252">
        <v>4823</v>
      </c>
      <c r="C130" s="253" t="str">
        <f t="shared" si="39"/>
        <v>Insumo</v>
      </c>
      <c r="D130" s="254" t="str">
        <f>IF($B130="",IFERROR(VLOOKUP($A130,SERVIÇOS!$A:$F,2,0),IFERROR(VLOOKUP($A130,$C:$J,2,0),"")),IFERROR(VLOOKUP($B130,INSUMOS!$A:$D,2,0),IFERROR(VLOOKUP($B130,COTAÇÕES!$A:$J,2,0),"")))</f>
        <v>MASSA PLASTICA PARA MARMORE/GRANITO</v>
      </c>
      <c r="E130" s="311" t="str">
        <f>IF($B130="",IFERROR(VLOOKUP($A130,SERVIÇOS!$A:$F,3,0),IFERROR(VLOOKUP($A130,$C:$J,3,0),"")),IFERROR(VLOOKUP($B130,INSUMOS!$A:$D,3,0),IFERROR(VLOOKUP($B130,COTAÇÕES!$A:$J,5,0),"")))</f>
        <v xml:space="preserve">KG    </v>
      </c>
      <c r="F130" s="255">
        <f>11.8*0.55228/1.5</f>
        <v>4.3446026666666668</v>
      </c>
      <c r="G130" s="256">
        <f>IF($B130="",IFERROR(VLOOKUP($A130,SERVIÇOS!$A:$F,6,0),IFERROR(VLOOKUP($A130,$C:$J,8,0),"")),IFERROR(VLOOKUP($B130,INSUMOS!$A:$D,4,0),IFERROR(VLOOKUP($B130,COTAÇÕES!$A:$J,9,0),"")))</f>
        <v>33.71</v>
      </c>
      <c r="H130" s="257">
        <f>ROUND(IF(M130=1,Q130,(IF($B130="",IFERROR(VLOOKUP($A130,SERVIÇOS!$A:$F,4,0),IFERROR(VLOOKUP($A130,$C:$J,6,0),)),IFERROR(VLOOKUP($B130,INSUMOS!$A:$D,4,0),IFERROR(VLOOKUP($B130,COTAÇÕES!$A:$J,9,0),)))*$F130)),2)</f>
        <v>146.46</v>
      </c>
      <c r="I130" s="257">
        <f>ROUND(IF(M130=1,R130,(IF($B130="",IFERROR(VLOOKUP($A130,SERVIÇOS!$A:$F,5,0),IFERROR(VLOOKUP($A130,$C:$J,7,0),)),0)*$F130)),2)</f>
        <v>0</v>
      </c>
      <c r="J130" s="258">
        <f t="shared" si="38"/>
        <v>146.46</v>
      </c>
      <c r="K130" s="349" t="str">
        <f>IF(OR(ISNUMBER(A130),ISNUMBER(B130)),"PRED MARÇO/2022","")</f>
        <v>PRED MARÇO/2022</v>
      </c>
      <c r="L130" s="611" t="str">
        <f t="shared" si="33"/>
        <v>D127</v>
      </c>
      <c r="M130" s="611">
        <f t="shared" si="34"/>
        <v>0</v>
      </c>
      <c r="N130" s="611">
        <f t="shared" si="35"/>
        <v>24</v>
      </c>
      <c r="O130" s="611">
        <f t="shared" si="40"/>
        <v>146.46</v>
      </c>
      <c r="P130" s="611">
        <f t="shared" si="41"/>
        <v>0</v>
      </c>
      <c r="Q130" s="611">
        <f t="shared" si="36"/>
        <v>7691.3499999999995</v>
      </c>
      <c r="R130" s="611">
        <f t="shared" si="37"/>
        <v>378.36</v>
      </c>
    </row>
    <row r="131" spans="1:18" ht="30">
      <c r="A131" s="251"/>
      <c r="B131" s="252">
        <v>37591</v>
      </c>
      <c r="C131" s="253" t="str">
        <f t="shared" si="39"/>
        <v>Insumo</v>
      </c>
      <c r="D131" s="254" t="str">
        <f>IF($B131="",IFERROR(VLOOKUP($A131,SERVIÇOS!$A:$F,2,0),IFERROR(VLOOKUP($A131,$C:$J,2,0),"")),IFERROR(VLOOKUP($B131,INSUMOS!$A:$D,2,0),IFERROR(VLOOKUP($B131,COTAÇÕES!$A:$J,2,0),"")))</f>
        <v>SUPORTE MAO-FRANCESA EM ACO, ABAS IGUAIS 40 CM, CAPACIDADE MINIMA 70 KG, BRANCO</v>
      </c>
      <c r="E131" s="311" t="str">
        <f>IF($B131="",IFERROR(VLOOKUP($A131,SERVIÇOS!$A:$F,3,0),IFERROR(VLOOKUP($A131,$C:$J,3,0),"")),IFERROR(VLOOKUP($B131,INSUMOS!$A:$D,3,0),IFERROR(VLOOKUP($B131,COTAÇÕES!$A:$J,5,0),"")))</f>
        <v xml:space="preserve">UN    </v>
      </c>
      <c r="F131" s="255">
        <v>14</v>
      </c>
      <c r="G131" s="256">
        <f>IF($B131="",IFERROR(VLOOKUP($A131,SERVIÇOS!$A:$F,6,0),IFERROR(VLOOKUP($A131,$C:$J,8,0),"")),IFERROR(VLOOKUP($B131,INSUMOS!$A:$D,4,0),IFERROR(VLOOKUP($B131,COTAÇÕES!$A:$J,9,0),"")))</f>
        <v>34.46</v>
      </c>
      <c r="H131" s="257">
        <f>ROUND(IF(M131=1,Q131,(IF($B131="",IFERROR(VLOOKUP($A131,SERVIÇOS!$A:$F,4,0),IFERROR(VLOOKUP($A131,$C:$J,6,0),)),IFERROR(VLOOKUP($B131,INSUMOS!$A:$D,4,0),IFERROR(VLOOKUP($B131,COTAÇÕES!$A:$J,9,0),)))*$F131)),2)</f>
        <v>482.44</v>
      </c>
      <c r="I131" s="257">
        <f>ROUND(IF(M131=1,R131,(IF($B131="",IFERROR(VLOOKUP($A131,SERVIÇOS!$A:$F,5,0),IFERROR(VLOOKUP($A131,$C:$J,7,0),)),0)*$F131)),2)</f>
        <v>0</v>
      </c>
      <c r="J131" s="258">
        <f t="shared" si="38"/>
        <v>482.44</v>
      </c>
      <c r="K131" s="349" t="str">
        <f>IF(OR(ISNUMBER(A131),ISNUMBER(B131)),"PRED MARÇO/2022","")</f>
        <v>PRED MARÇO/2022</v>
      </c>
      <c r="L131" s="611" t="str">
        <f t="shared" si="33"/>
        <v>D127</v>
      </c>
      <c r="M131" s="611">
        <f t="shared" si="34"/>
        <v>0</v>
      </c>
      <c r="N131" s="611">
        <f t="shared" si="35"/>
        <v>24</v>
      </c>
      <c r="O131" s="611">
        <f t="shared" si="40"/>
        <v>482.44</v>
      </c>
      <c r="P131" s="611">
        <f t="shared" si="41"/>
        <v>0</v>
      </c>
      <c r="Q131" s="611">
        <f t="shared" si="36"/>
        <v>7691.3499999999995</v>
      </c>
      <c r="R131" s="611">
        <f t="shared" si="37"/>
        <v>378.36</v>
      </c>
    </row>
    <row r="132" spans="1:18" ht="30">
      <c r="A132" s="251"/>
      <c r="B132" s="252" t="s">
        <v>13934</v>
      </c>
      <c r="C132" s="253" t="str">
        <f t="shared" si="39"/>
        <v>Insumo</v>
      </c>
      <c r="D132" s="254" t="str">
        <f>IF($B132="",IFERROR(VLOOKUP($A132,SERVIÇOS!$A:$F,2,0),IFERROR(VLOOKUP($A132,$C:$J,2,0),"")),IFERROR(VLOOKUP($B132,INSUMOS!$A:$D,2,0),IFERROR(VLOOKUP($B132,COTAÇÕES!$A:$J,2,0),"")))</f>
        <v>CUBA INDUSTRIAL FUNDA EM AÇO INOX 60 X 50 X 30 CM</v>
      </c>
      <c r="E132" s="311" t="str">
        <f>IF($B132="",IFERROR(VLOOKUP($A132,SERVIÇOS!$A:$F,3,0),IFERROR(VLOOKUP($A132,$C:$J,3,0),"")),IFERROR(VLOOKUP($B132,INSUMOS!$A:$D,3,0),IFERROR(VLOOKUP($B132,COTAÇÕES!$A:$J,5,0),"")))</f>
        <v xml:space="preserve">UN </v>
      </c>
      <c r="F132" s="255">
        <v>2</v>
      </c>
      <c r="G132" s="256">
        <f>IF($B132="",IFERROR(VLOOKUP($A132,SERVIÇOS!$A:$F,6,0),IFERROR(VLOOKUP($A132,$C:$J,8,0),"")),IFERROR(VLOOKUP($B132,INSUMOS!$A:$D,4,0),IFERROR(VLOOKUP($B132,COTAÇÕES!$A:$J,9,0),"")))</f>
        <v>1036.2033333333331</v>
      </c>
      <c r="H132" s="257">
        <f>ROUND(IF(M132=1,Q132,(IF($B132="",IFERROR(VLOOKUP($A132,SERVIÇOS!$A:$F,4,0),IFERROR(VLOOKUP($A132,$C:$J,6,0),)),IFERROR(VLOOKUP($B132,INSUMOS!$A:$D,4,0),IFERROR(VLOOKUP($B132,COTAÇÕES!$A:$J,9,0),)))*$F132)),2)</f>
        <v>2072.41</v>
      </c>
      <c r="I132" s="257">
        <f>ROUND(IF(M132=1,R132,(IF($B132="",IFERROR(VLOOKUP($A132,SERVIÇOS!$A:$F,5,0),IFERROR(VLOOKUP($A132,$C:$J,7,0),)),0)*$F132)),2)</f>
        <v>0</v>
      </c>
      <c r="J132" s="258">
        <f t="shared" si="38"/>
        <v>2072.41</v>
      </c>
      <c r="K132" s="349" t="s">
        <v>14188</v>
      </c>
      <c r="L132" s="611" t="str">
        <f t="shared" si="33"/>
        <v>D127</v>
      </c>
      <c r="M132" s="611">
        <f t="shared" si="34"/>
        <v>0</v>
      </c>
      <c r="N132" s="611">
        <f t="shared" si="35"/>
        <v>24</v>
      </c>
      <c r="O132" s="611">
        <f t="shared" si="40"/>
        <v>2072.41</v>
      </c>
      <c r="P132" s="611">
        <f t="shared" si="41"/>
        <v>0</v>
      </c>
      <c r="Q132" s="611">
        <f t="shared" si="36"/>
        <v>7691.3499999999995</v>
      </c>
      <c r="R132" s="611">
        <f t="shared" si="37"/>
        <v>378.36</v>
      </c>
    </row>
    <row r="133" spans="1:18">
      <c r="A133" s="251"/>
      <c r="B133" s="252">
        <v>37329</v>
      </c>
      <c r="C133" s="253" t="str">
        <f t="shared" si="39"/>
        <v>Insumo</v>
      </c>
      <c r="D133" s="254" t="str">
        <f>IF($B133="",IFERROR(VLOOKUP($A133,SERVIÇOS!$A:$F,2,0),IFERROR(VLOOKUP($A133,$C:$J,2,0),"")),IFERROR(VLOOKUP($B133,INSUMOS!$A:$D,2,0),IFERROR(VLOOKUP($B133,COTAÇÕES!$A:$J,2,0),"")))</f>
        <v>REJUNTE EPOXI, QUALQUER COR</v>
      </c>
      <c r="E133" s="311" t="str">
        <f>IF($B133="",IFERROR(VLOOKUP($A133,SERVIÇOS!$A:$F,3,0),IFERROR(VLOOKUP($A133,$C:$J,3,0),"")),IFERROR(VLOOKUP($B133,INSUMOS!$A:$D,3,0),IFERROR(VLOOKUP($B133,COTAÇÕES!$A:$J,5,0),"")))</f>
        <v xml:space="preserve">KG    </v>
      </c>
      <c r="F133" s="255">
        <f>11.8*0.0211/1.5</f>
        <v>0.1659866666666667</v>
      </c>
      <c r="G133" s="256">
        <f>IF($B133="",IFERROR(VLOOKUP($A133,SERVIÇOS!$A:$F,6,0),IFERROR(VLOOKUP($A133,$C:$J,8,0),"")),IFERROR(VLOOKUP($B133,INSUMOS!$A:$D,4,0),IFERROR(VLOOKUP($B133,COTAÇÕES!$A:$J,9,0),"")))</f>
        <v>80.38</v>
      </c>
      <c r="H133" s="257">
        <f>ROUND(IF(M133=1,Q133,(IF($B133="",IFERROR(VLOOKUP($A133,SERVIÇOS!$A:$F,4,0),IFERROR(VLOOKUP($A133,$C:$J,6,0),)),IFERROR(VLOOKUP($B133,INSUMOS!$A:$D,4,0),IFERROR(VLOOKUP($B133,COTAÇÕES!$A:$J,9,0),)))*$F133)),2)</f>
        <v>13.34</v>
      </c>
      <c r="I133" s="257">
        <f>ROUND(IF(M133=1,R133,(IF($B133="",IFERROR(VLOOKUP($A133,SERVIÇOS!$A:$F,5,0),IFERROR(VLOOKUP($A133,$C:$J,7,0),)),0)*$F133)),2)</f>
        <v>0</v>
      </c>
      <c r="J133" s="258">
        <f t="shared" si="38"/>
        <v>13.34</v>
      </c>
      <c r="K133" s="349" t="str">
        <f t="shared" ref="K133:K140" si="42">IF(OR(ISNUMBER(A133),ISNUMBER(B133)),"PRED MARÇO/2022","")</f>
        <v>PRED MARÇO/2022</v>
      </c>
      <c r="L133" s="611" t="str">
        <f t="shared" si="33"/>
        <v>D127</v>
      </c>
      <c r="M133" s="611">
        <f t="shared" si="34"/>
        <v>0</v>
      </c>
      <c r="N133" s="611">
        <f t="shared" si="35"/>
        <v>24</v>
      </c>
      <c r="O133" s="611">
        <f t="shared" si="40"/>
        <v>13.34</v>
      </c>
      <c r="P133" s="611">
        <f t="shared" si="41"/>
        <v>0</v>
      </c>
      <c r="Q133" s="611">
        <f t="shared" si="36"/>
        <v>7691.3499999999995</v>
      </c>
      <c r="R133" s="611">
        <f t="shared" si="37"/>
        <v>378.36</v>
      </c>
    </row>
    <row r="134" spans="1:18" ht="30">
      <c r="A134" s="251">
        <v>86887</v>
      </c>
      <c r="B134" s="252"/>
      <c r="C134" s="253" t="str">
        <f t="shared" si="39"/>
        <v>Serviço</v>
      </c>
      <c r="D134" s="254" t="str">
        <f>IF($B134="",IFERROR(VLOOKUP($A134,SERVIÇOS!$A:$F,2,0),IFERROR(VLOOKUP($A134,$C:$J,2,0),"")),IFERROR(VLOOKUP($B134,INSUMOS!$A:$D,2,0),IFERROR(VLOOKUP($B134,COTAÇÕES!$A:$J,2,0),"")))</f>
        <v>ENGATE FLEXÍVEL EM INOX, 1/2  X 40CM - FORNECIMENTO E INSTALAÇÃO. AF_01/2020</v>
      </c>
      <c r="E134" s="311" t="str">
        <f>IF($B134="",IFERROR(VLOOKUP($A134,SERVIÇOS!$A:$F,3,0),IFERROR(VLOOKUP($A134,$C:$J,3,0),"")),IFERROR(VLOOKUP($B134,INSUMOS!$A:$D,3,0),IFERROR(VLOOKUP($B134,COTAÇÕES!$A:$J,5,0),"")))</f>
        <v>UN</v>
      </c>
      <c r="F134" s="255">
        <v>2</v>
      </c>
      <c r="G134" s="256">
        <f>IF($B134="",IFERROR(VLOOKUP($A134,SERVIÇOS!$A:$F,6,0),IFERROR(VLOOKUP($A134,$C:$J,8,0),"")),IFERROR(VLOOKUP($B134,INSUMOS!$A:$D,4,0),IFERROR(VLOOKUP($B134,COTAÇÕES!$A:$J,9,0),"")))</f>
        <v>92.96</v>
      </c>
      <c r="H134" s="257">
        <f>ROUND(IF(M134=1,Q134,(IF($B134="",IFERROR(VLOOKUP($A134,SERVIÇOS!$A:$F,4,0),IFERROR(VLOOKUP($A134,$C:$J,6,0),)),IFERROR(VLOOKUP($B134,INSUMOS!$A:$D,4,0),IFERROR(VLOOKUP($B134,COTAÇÕES!$A:$J,9,0),)))*$F134)),2)</f>
        <v>178.98</v>
      </c>
      <c r="I134" s="257">
        <f>ROUND(IF(M134=1,R134,(IF($B134="",IFERROR(VLOOKUP($A134,SERVIÇOS!$A:$F,5,0),IFERROR(VLOOKUP($A134,$C:$J,7,0),)),0)*$F134)),2)</f>
        <v>6.94</v>
      </c>
      <c r="J134" s="258">
        <f t="shared" si="38"/>
        <v>185.92</v>
      </c>
      <c r="K134" s="349" t="str">
        <f t="shared" si="42"/>
        <v>PRED MARÇO/2022</v>
      </c>
      <c r="L134" s="611" t="str">
        <f t="shared" si="33"/>
        <v>D127</v>
      </c>
      <c r="M134" s="611">
        <f t="shared" si="34"/>
        <v>0</v>
      </c>
      <c r="N134" s="611">
        <f t="shared" si="35"/>
        <v>24</v>
      </c>
      <c r="O134" s="611">
        <f t="shared" si="40"/>
        <v>178.98</v>
      </c>
      <c r="P134" s="611">
        <f t="shared" si="41"/>
        <v>6.94</v>
      </c>
      <c r="Q134" s="611">
        <f t="shared" si="36"/>
        <v>7691.3499999999995</v>
      </c>
      <c r="R134" s="611">
        <f t="shared" si="37"/>
        <v>378.36</v>
      </c>
    </row>
    <row r="135" spans="1:18" ht="30">
      <c r="A135" s="251">
        <v>86878</v>
      </c>
      <c r="B135" s="252"/>
      <c r="C135" s="253" t="str">
        <f t="shared" si="39"/>
        <v>Serviço</v>
      </c>
      <c r="D135" s="254" t="str">
        <f>IF($B135="",IFERROR(VLOOKUP($A135,SERVIÇOS!$A:$F,2,0),IFERROR(VLOOKUP($A135,$C:$J,2,0),"")),IFERROR(VLOOKUP($B135,INSUMOS!$A:$D,2,0),IFERROR(VLOOKUP($B135,COTAÇÕES!$A:$J,2,0),"")))</f>
        <v>VÁLVULA EM METAL CROMADO TIPO AMERICANA 3.1/2 X 1.1/2 PARA PIA - FORNECIMENTO E INSTALAÇÃO. AF_01/2020</v>
      </c>
      <c r="E135" s="311" t="str">
        <f>IF($B135="",IFERROR(VLOOKUP($A135,SERVIÇOS!$A:$F,3,0),IFERROR(VLOOKUP($A135,$C:$J,3,0),"")),IFERROR(VLOOKUP($B135,INSUMOS!$A:$D,3,0),IFERROR(VLOOKUP($B135,COTAÇÕES!$A:$J,5,0),"")))</f>
        <v>UN</v>
      </c>
      <c r="F135" s="255">
        <v>2</v>
      </c>
      <c r="G135" s="256">
        <f>IF($B135="",IFERROR(VLOOKUP($A135,SERVIÇOS!$A:$F,6,0),IFERROR(VLOOKUP($A135,$C:$J,8,0),"")),IFERROR(VLOOKUP($B135,INSUMOS!$A:$D,4,0),IFERROR(VLOOKUP($B135,COTAÇÕES!$A:$J,9,0),"")))</f>
        <v>125.53</v>
      </c>
      <c r="H135" s="257">
        <f>ROUND(IF(M135=1,Q135,(IF($B135="",IFERROR(VLOOKUP($A135,SERVIÇOS!$A:$F,4,0),IFERROR(VLOOKUP($A135,$C:$J,6,0),)),IFERROR(VLOOKUP($B135,INSUMOS!$A:$D,4,0),IFERROR(VLOOKUP($B135,COTAÇÕES!$A:$J,9,0),)))*$F135)),2)</f>
        <v>243.12</v>
      </c>
      <c r="I135" s="257">
        <f>ROUND(IF(M135=1,R135,(IF($B135="",IFERROR(VLOOKUP($A135,SERVIÇOS!$A:$F,5,0),IFERROR(VLOOKUP($A135,$C:$J,7,0),)),0)*$F135)),2)</f>
        <v>7.94</v>
      </c>
      <c r="J135" s="258">
        <f t="shared" si="38"/>
        <v>251.06</v>
      </c>
      <c r="K135" s="349" t="str">
        <f t="shared" si="42"/>
        <v>PRED MARÇO/2022</v>
      </c>
      <c r="L135" s="611" t="str">
        <f t="shared" si="33"/>
        <v>D127</v>
      </c>
      <c r="M135" s="611">
        <f t="shared" si="34"/>
        <v>0</v>
      </c>
      <c r="N135" s="611">
        <f t="shared" si="35"/>
        <v>24</v>
      </c>
      <c r="O135" s="611">
        <f t="shared" si="40"/>
        <v>243.12</v>
      </c>
      <c r="P135" s="611">
        <f t="shared" si="41"/>
        <v>7.94</v>
      </c>
      <c r="Q135" s="611">
        <f t="shared" si="36"/>
        <v>7691.3499999999995</v>
      </c>
      <c r="R135" s="611">
        <f t="shared" si="37"/>
        <v>378.36</v>
      </c>
    </row>
    <row r="136" spans="1:18" ht="30">
      <c r="A136" s="251">
        <v>86883</v>
      </c>
      <c r="B136" s="252"/>
      <c r="C136" s="253" t="str">
        <f t="shared" si="39"/>
        <v>Serviço</v>
      </c>
      <c r="D136" s="254" t="str">
        <f>IF($B136="",IFERROR(VLOOKUP($A136,SERVIÇOS!$A:$F,2,0),IFERROR(VLOOKUP($A136,$C:$J,2,0),"")),IFERROR(VLOOKUP($B136,INSUMOS!$A:$D,2,0),IFERROR(VLOOKUP($B136,COTAÇÕES!$A:$J,2,0),"")))</f>
        <v>SIFÃO DO TIPO FLEXÍVEL EM PVC 1  X 1.1/2  - FORNECIMENTO E INSTALAÇÃO. AF_01/2020</v>
      </c>
      <c r="E136" s="311" t="str">
        <f>IF($B136="",IFERROR(VLOOKUP($A136,SERVIÇOS!$A:$F,3,0),IFERROR(VLOOKUP($A136,$C:$J,3,0),"")),IFERROR(VLOOKUP($B136,INSUMOS!$A:$D,3,0),IFERROR(VLOOKUP($B136,COTAÇÕES!$A:$J,5,0),"")))</f>
        <v>UN</v>
      </c>
      <c r="F136" s="255">
        <v>2</v>
      </c>
      <c r="G136" s="256">
        <f>IF($B136="",IFERROR(VLOOKUP($A136,SERVIÇOS!$A:$F,6,0),IFERROR(VLOOKUP($A136,$C:$J,8,0),"")),IFERROR(VLOOKUP($B136,INSUMOS!$A:$D,4,0),IFERROR(VLOOKUP($B136,COTAÇÕES!$A:$J,9,0),"")))</f>
        <v>11.26</v>
      </c>
      <c r="H136" s="257">
        <f>ROUND(IF(M136=1,Q136,(IF($B136="",IFERROR(VLOOKUP($A136,SERVIÇOS!$A:$F,4,0),IFERROR(VLOOKUP($A136,$C:$J,6,0),)),IFERROR(VLOOKUP($B136,INSUMOS!$A:$D,4,0),IFERROR(VLOOKUP($B136,COTAÇÕES!$A:$J,9,0),)))*$F136)),2)</f>
        <v>18.68</v>
      </c>
      <c r="I136" s="257">
        <f>ROUND(IF(M136=1,R136,(IF($B136="",IFERROR(VLOOKUP($A136,SERVIÇOS!$A:$F,5,0),IFERROR(VLOOKUP($A136,$C:$J,7,0),)),0)*$F136)),2)</f>
        <v>3.84</v>
      </c>
      <c r="J136" s="258">
        <f t="shared" si="38"/>
        <v>22.52</v>
      </c>
      <c r="K136" s="349" t="str">
        <f t="shared" si="42"/>
        <v>PRED MARÇO/2022</v>
      </c>
      <c r="L136" s="611" t="str">
        <f t="shared" si="33"/>
        <v>D127</v>
      </c>
      <c r="M136" s="611">
        <f t="shared" si="34"/>
        <v>0</v>
      </c>
      <c r="N136" s="611">
        <f t="shared" si="35"/>
        <v>24</v>
      </c>
      <c r="O136" s="611">
        <f t="shared" si="40"/>
        <v>18.68</v>
      </c>
      <c r="P136" s="611">
        <f t="shared" si="41"/>
        <v>3.84</v>
      </c>
      <c r="Q136" s="611">
        <f t="shared" si="36"/>
        <v>7691.3499999999995</v>
      </c>
      <c r="R136" s="611">
        <f t="shared" si="37"/>
        <v>378.36</v>
      </c>
    </row>
    <row r="137" spans="1:18" ht="30">
      <c r="A137" s="251">
        <v>86909</v>
      </c>
      <c r="B137" s="252"/>
      <c r="C137" s="253" t="str">
        <f t="shared" si="39"/>
        <v>Serviço</v>
      </c>
      <c r="D137" s="254" t="str">
        <f>IF($B137="",IFERROR(VLOOKUP($A137,SERVIÇOS!$A:$F,2,0),IFERROR(VLOOKUP($A137,$C:$J,2,0),"")),IFERROR(VLOOKUP($B137,INSUMOS!$A:$D,2,0),IFERROR(VLOOKUP($B137,COTAÇÕES!$A:$J,2,0),"")))</f>
        <v>TORNEIRA CROMADA TUBO MÓVEL, DE MESA, 1/2 OU 3/4, PARA PIA DE COZINHA, PADRÃO ALTO - FORNECIMENTO E INSTALAÇÃO. AF_01/2020</v>
      </c>
      <c r="E137" s="311" t="str">
        <f>IF($B137="",IFERROR(VLOOKUP($A137,SERVIÇOS!$A:$F,3,0),IFERROR(VLOOKUP($A137,$C:$J,3,0),"")),IFERROR(VLOOKUP($B137,INSUMOS!$A:$D,3,0),IFERROR(VLOOKUP($B137,COTAÇÕES!$A:$J,5,0),"")))</f>
        <v>UN</v>
      </c>
      <c r="F137" s="255">
        <v>2</v>
      </c>
      <c r="G137" s="256">
        <f>IF($B137="",IFERROR(VLOOKUP($A137,SERVIÇOS!$A:$F,6,0),IFERROR(VLOOKUP($A137,$C:$J,8,0),"")),IFERROR(VLOOKUP($B137,INSUMOS!$A:$D,4,0),IFERROR(VLOOKUP($B137,COTAÇÕES!$A:$J,9,0),"")))</f>
        <v>89.31</v>
      </c>
      <c r="H137" s="257">
        <f>ROUND(IF(M137=1,Q137,(IF($B137="",IFERROR(VLOOKUP($A137,SERVIÇOS!$A:$F,4,0),IFERROR(VLOOKUP($A137,$C:$J,6,0),)),IFERROR(VLOOKUP($B137,INSUMOS!$A:$D,4,0),IFERROR(VLOOKUP($B137,COTAÇÕES!$A:$J,9,0),)))*$F137)),2)</f>
        <v>171.02</v>
      </c>
      <c r="I137" s="257">
        <f>ROUND(IF(M137=1,R137,(IF($B137="",IFERROR(VLOOKUP($A137,SERVIÇOS!$A:$F,5,0),IFERROR(VLOOKUP($A137,$C:$J,7,0),)),0)*$F137)),2)</f>
        <v>7.6</v>
      </c>
      <c r="J137" s="258">
        <f t="shared" si="38"/>
        <v>178.62</v>
      </c>
      <c r="K137" s="349" t="str">
        <f t="shared" si="42"/>
        <v>PRED MARÇO/2022</v>
      </c>
      <c r="L137" s="611" t="str">
        <f t="shared" ref="L137:L200" si="43">IF(IF(AND(A137="",B137=""),1,0)=1,ADDRESS(MATCH(D137,D:D,0),4,4,1),L136)</f>
        <v>D127</v>
      </c>
      <c r="M137" s="611">
        <f t="shared" ref="M137:M200" si="44">IF(AND(A:A="",B:B=""),1,0)</f>
        <v>0</v>
      </c>
      <c r="N137" s="611">
        <f t="shared" ref="N137:N200" si="45">IF(M:M=1,N136+1,N136)</f>
        <v>24</v>
      </c>
      <c r="O137" s="611">
        <f t="shared" si="40"/>
        <v>171.02</v>
      </c>
      <c r="P137" s="611">
        <f t="shared" si="41"/>
        <v>7.6</v>
      </c>
      <c r="Q137" s="611">
        <f t="shared" ref="Q137:Q200" si="46">SUMIF(L:L,L137,O:O)</f>
        <v>7691.3499999999995</v>
      </c>
      <c r="R137" s="611">
        <f t="shared" ref="R137:R200" si="47">SUMIF(L:L,L137,P:P)</f>
        <v>378.36</v>
      </c>
    </row>
    <row r="138" spans="1:18" ht="30">
      <c r="A138" s="251"/>
      <c r="B138" s="252">
        <v>38633</v>
      </c>
      <c r="C138" s="253" t="str">
        <f t="shared" ref="C138:C176" si="48">IF(AND(M138=1,N138=N139),CONCATENATE("COMP ",N138),IF(AND(A138="",B138=""),"",IF(A138="","Insumo",IF(B138="","Serviço",""))))</f>
        <v>Insumo</v>
      </c>
      <c r="D138" s="254" t="str">
        <f>IF($B138="",IFERROR(VLOOKUP($A138,SERVIÇOS!$A:$F,2,0),IFERROR(VLOOKUP($A138,$C:$J,2,0),"")),IFERROR(VLOOKUP($B138,INSUMOS!$A:$D,2,0),IFERROR(VLOOKUP($B138,COTAÇÕES!$A:$J,2,0),"")))</f>
        <v>FURO PARA TORNEIRA OU OUTROS ACESSORIOS  EM BANCADA DE MARMORE/ GRANITO OU OUTRO TIPO DE PEDRA NATURAL</v>
      </c>
      <c r="E138" s="311" t="str">
        <f>IF($B138="",IFERROR(VLOOKUP($A138,SERVIÇOS!$A:$F,3,0),IFERROR(VLOOKUP($A138,$C:$J,3,0),"")),IFERROR(VLOOKUP($B138,INSUMOS!$A:$D,3,0),IFERROR(VLOOKUP($B138,COTAÇÕES!$A:$J,5,0),"")))</f>
        <v xml:space="preserve">UN    </v>
      </c>
      <c r="F138" s="255">
        <v>2</v>
      </c>
      <c r="G138" s="256">
        <f>IF($B138="",IFERROR(VLOOKUP($A138,SERVIÇOS!$A:$F,6,0),IFERROR(VLOOKUP($A138,$C:$J,8,0),"")),IFERROR(VLOOKUP($B138,INSUMOS!$A:$D,4,0),IFERROR(VLOOKUP($B138,COTAÇÕES!$A:$J,9,0),"")))</f>
        <v>16.25</v>
      </c>
      <c r="H138" s="257">
        <f>ROUND(IF(M138=1,Q138,(IF($B138="",IFERROR(VLOOKUP($A138,SERVIÇOS!$A:$F,4,0),IFERROR(VLOOKUP($A138,$C:$J,6,0),)),IFERROR(VLOOKUP($B138,INSUMOS!$A:$D,4,0),IFERROR(VLOOKUP($B138,COTAÇÕES!$A:$J,9,0),)))*$F138)),2)</f>
        <v>32.5</v>
      </c>
      <c r="I138" s="257">
        <f>ROUND(IF(M138=1,R138,(IF($B138="",IFERROR(VLOOKUP($A138,SERVIÇOS!$A:$F,5,0),IFERROR(VLOOKUP($A138,$C:$J,7,0),)),0)*$F138)),2)</f>
        <v>0</v>
      </c>
      <c r="J138" s="258">
        <f t="shared" ref="J138:J176" si="49">H138+I138</f>
        <v>32.5</v>
      </c>
      <c r="K138" s="349" t="str">
        <f t="shared" si="42"/>
        <v>PRED MARÇO/2022</v>
      </c>
      <c r="L138" s="611" t="str">
        <f t="shared" si="43"/>
        <v>D127</v>
      </c>
      <c r="M138" s="611">
        <f t="shared" si="44"/>
        <v>0</v>
      </c>
      <c r="N138" s="611">
        <f t="shared" si="45"/>
        <v>24</v>
      </c>
      <c r="O138" s="611">
        <f t="shared" si="40"/>
        <v>32.5</v>
      </c>
      <c r="P138" s="611">
        <f t="shared" si="41"/>
        <v>0</v>
      </c>
      <c r="Q138" s="611">
        <f t="shared" si="46"/>
        <v>7691.3499999999995</v>
      </c>
      <c r="R138" s="611">
        <f t="shared" si="47"/>
        <v>378.36</v>
      </c>
    </row>
    <row r="139" spans="1:18">
      <c r="A139" s="251">
        <v>88274</v>
      </c>
      <c r="B139" s="252"/>
      <c r="C139" s="253" t="str">
        <f t="shared" si="48"/>
        <v>Serviço</v>
      </c>
      <c r="D139" s="254" t="str">
        <f>IF($B139="",IFERROR(VLOOKUP($A139,SERVIÇOS!$A:$F,2,0),IFERROR(VLOOKUP($A139,$C:$J,2,0),"")),IFERROR(VLOOKUP($B139,INSUMOS!$A:$D,2,0),IFERROR(VLOOKUP($B139,COTAÇÕES!$A:$J,2,0),"")))</f>
        <v>MARMORISTA/GRANITEIRO COM ENCARGOS COMPLEMENTARES</v>
      </c>
      <c r="E139" s="311" t="str">
        <f>IF($B139="",IFERROR(VLOOKUP($A139,SERVIÇOS!$A:$F,3,0),IFERROR(VLOOKUP($A139,$C:$J,3,0),"")),IFERROR(VLOOKUP($B139,INSUMOS!$A:$D,3,0),IFERROR(VLOOKUP($B139,COTAÇÕES!$A:$J,5,0),"")))</f>
        <v>H</v>
      </c>
      <c r="F139" s="255">
        <f>11.8*1.4944/1.5</f>
        <v>11.755946666666667</v>
      </c>
      <c r="G139" s="256">
        <f>IF($B139="",IFERROR(VLOOKUP($A139,SERVIÇOS!$A:$F,6,0),IFERROR(VLOOKUP($A139,$C:$J,8,0),"")),IFERROR(VLOOKUP($B139,INSUMOS!$A:$D,4,0),IFERROR(VLOOKUP($B139,COTAÇÕES!$A:$J,9,0),"")))</f>
        <v>27.86</v>
      </c>
      <c r="H139" s="257">
        <f>ROUND(IF(M139=1,Q139,(IF($B139="",IFERROR(VLOOKUP($A139,SERVIÇOS!$A:$F,4,0),IFERROR(VLOOKUP($A139,$C:$J,6,0),)),IFERROR(VLOOKUP($B139,INSUMOS!$A:$D,4,0),IFERROR(VLOOKUP($B139,COTAÇÕES!$A:$J,9,0),)))*$F139)),2)</f>
        <v>78.06</v>
      </c>
      <c r="I139" s="257">
        <f>ROUND(IF(M139=1,R139,(IF($B139="",IFERROR(VLOOKUP($A139,SERVIÇOS!$A:$F,5,0),IFERROR(VLOOKUP($A139,$C:$J,7,0),)),0)*$F139)),2)</f>
        <v>249.46</v>
      </c>
      <c r="J139" s="258">
        <f t="shared" si="49"/>
        <v>327.52</v>
      </c>
      <c r="K139" s="349" t="str">
        <f t="shared" si="42"/>
        <v>PRED MARÇO/2022</v>
      </c>
      <c r="L139" s="611" t="str">
        <f t="shared" si="43"/>
        <v>D127</v>
      </c>
      <c r="M139" s="611">
        <f t="shared" si="44"/>
        <v>0</v>
      </c>
      <c r="N139" s="611">
        <f t="shared" si="45"/>
        <v>24</v>
      </c>
      <c r="O139" s="611">
        <f t="shared" si="40"/>
        <v>78.06</v>
      </c>
      <c r="P139" s="611">
        <f t="shared" si="41"/>
        <v>249.46</v>
      </c>
      <c r="Q139" s="611">
        <f t="shared" si="46"/>
        <v>7691.3499999999995</v>
      </c>
      <c r="R139" s="611">
        <f t="shared" si="47"/>
        <v>378.36</v>
      </c>
    </row>
    <row r="140" spans="1:18">
      <c r="A140" s="251">
        <v>88316</v>
      </c>
      <c r="B140" s="252"/>
      <c r="C140" s="253" t="str">
        <f t="shared" si="48"/>
        <v>Serviço</v>
      </c>
      <c r="D140" s="254" t="str">
        <f>IF($B140="",IFERROR(VLOOKUP($A140,SERVIÇOS!$A:$F,2,0),IFERROR(VLOOKUP($A140,$C:$J,2,0),"")),IFERROR(VLOOKUP($B140,INSUMOS!$A:$D,2,0),IFERROR(VLOOKUP($B140,COTAÇÕES!$A:$J,2,0),"")))</f>
        <v>SERVENTE COM ENCARGOS COMPLEMENTARES</v>
      </c>
      <c r="E140" s="311" t="str">
        <f>IF($B140="",IFERROR(VLOOKUP($A140,SERVIÇOS!$A:$F,3,0),IFERROR(VLOOKUP($A140,$C:$J,3,0),"")),IFERROR(VLOOKUP($B140,INSUMOS!$A:$D,3,0),IFERROR(VLOOKUP($B140,COTAÇÕES!$A:$J,5,0),"")))</f>
        <v>H</v>
      </c>
      <c r="F140" s="255">
        <f>11.8*0.9834/1.5</f>
        <v>7.7360800000000012</v>
      </c>
      <c r="G140" s="256">
        <f>IF($B140="",IFERROR(VLOOKUP($A140,SERVIÇOS!$A:$F,6,0),IFERROR(VLOOKUP($A140,$C:$J,8,0),"")),IFERROR(VLOOKUP($B140,INSUMOS!$A:$D,4,0),IFERROR(VLOOKUP($B140,COTAÇÕES!$A:$J,9,0),"")))</f>
        <v>19.78</v>
      </c>
      <c r="H140" s="257">
        <f>ROUND(IF(M140=1,Q140,(IF($B140="",IFERROR(VLOOKUP($A140,SERVIÇOS!$A:$F,4,0),IFERROR(VLOOKUP($A140,$C:$J,6,0),)),IFERROR(VLOOKUP($B140,INSUMOS!$A:$D,4,0),IFERROR(VLOOKUP($B140,COTAÇÕES!$A:$J,9,0),)))*$F140)),2)</f>
        <v>50.44</v>
      </c>
      <c r="I140" s="257">
        <f>ROUND(IF(M140=1,R140,(IF($B140="",IFERROR(VLOOKUP($A140,SERVIÇOS!$A:$F,5,0),IFERROR(VLOOKUP($A140,$C:$J,7,0),)),0)*$F140)),2)</f>
        <v>102.58</v>
      </c>
      <c r="J140" s="258">
        <f t="shared" si="49"/>
        <v>153.01999999999998</v>
      </c>
      <c r="K140" s="349" t="str">
        <f t="shared" si="42"/>
        <v>PRED MARÇO/2022</v>
      </c>
      <c r="L140" s="611" t="str">
        <f t="shared" si="43"/>
        <v>D127</v>
      </c>
      <c r="M140" s="611">
        <f t="shared" si="44"/>
        <v>0</v>
      </c>
      <c r="N140" s="611">
        <f t="shared" si="45"/>
        <v>24</v>
      </c>
      <c r="O140" s="611">
        <f t="shared" si="40"/>
        <v>50.44</v>
      </c>
      <c r="P140" s="611">
        <f t="shared" si="41"/>
        <v>102.58</v>
      </c>
      <c r="Q140" s="611">
        <f t="shared" si="46"/>
        <v>7691.3499999999995</v>
      </c>
      <c r="R140" s="611">
        <f t="shared" si="47"/>
        <v>378.36</v>
      </c>
    </row>
    <row r="141" spans="1:18" ht="30">
      <c r="A141" s="251"/>
      <c r="B141" s="252"/>
      <c r="C141" s="253" t="str">
        <f t="shared" si="48"/>
        <v>COMP 25</v>
      </c>
      <c r="D141" s="254" t="s">
        <v>13935</v>
      </c>
      <c r="E141" s="311" t="s">
        <v>1164</v>
      </c>
      <c r="F141" s="255"/>
      <c r="G141" s="256" t="str">
        <f>IF($B141="",IFERROR(VLOOKUP($A141,SERVIÇOS!$A:$F,6,0),IFERROR(VLOOKUP($A141,$C:$J,8,0),"")),IFERROR(VLOOKUP($B141,INSUMOS!$A:$D,4,0),IFERROR(VLOOKUP($B141,COTAÇÕES!$A:$J,9,0),"")))</f>
        <v/>
      </c>
      <c r="H141" s="257">
        <f>ROUND(IF(M141=1,Q141,(IF($B141="",IFERROR(VLOOKUP($A141,SERVIÇOS!$A:$F,4,0),IFERROR(VLOOKUP($A141,$C:$J,6,0),)),IFERROR(VLOOKUP($B141,INSUMOS!$A:$D,4,0),IFERROR(VLOOKUP($B141,COTAÇÕES!$A:$J,9,0),)))*$F141)),2)</f>
        <v>400.94</v>
      </c>
      <c r="I141" s="257">
        <f>ROUND(IF(M141=1,R141,(IF($B141="",IFERROR(VLOOKUP($A141,SERVIÇOS!$A:$F,5,0),IFERROR(VLOOKUP($A141,$C:$J,7,0),)),0)*$F141)),2)</f>
        <v>41.42</v>
      </c>
      <c r="J141" s="258">
        <f t="shared" si="49"/>
        <v>442.36</v>
      </c>
      <c r="K141" s="349" t="s">
        <v>13944</v>
      </c>
      <c r="L141" s="611" t="str">
        <f t="shared" si="43"/>
        <v>D141</v>
      </c>
      <c r="M141" s="611">
        <f t="shared" si="44"/>
        <v>1</v>
      </c>
      <c r="N141" s="611">
        <f t="shared" si="45"/>
        <v>25</v>
      </c>
      <c r="O141" s="611">
        <f t="shared" si="40"/>
        <v>0</v>
      </c>
      <c r="P141" s="611">
        <f t="shared" si="41"/>
        <v>0</v>
      </c>
      <c r="Q141" s="611">
        <f t="shared" si="46"/>
        <v>400.94</v>
      </c>
      <c r="R141" s="611">
        <f t="shared" si="47"/>
        <v>41.42</v>
      </c>
    </row>
    <row r="142" spans="1:18">
      <c r="A142" s="251">
        <v>88309</v>
      </c>
      <c r="B142" s="252"/>
      <c r="C142" s="253" t="str">
        <f t="shared" si="48"/>
        <v>Serviço</v>
      </c>
      <c r="D142" s="254" t="str">
        <f>IF($B142="",IFERROR(VLOOKUP($A142,SERVIÇOS!$A:$F,2,0),IFERROR(VLOOKUP($A142,$C:$J,2,0),"")),IFERROR(VLOOKUP($B142,INSUMOS!$A:$D,2,0),IFERROR(VLOOKUP($B142,COTAÇÕES!$A:$J,2,0),"")))</f>
        <v>PEDREIRO COM ENCARGOS COMPLEMENTARES</v>
      </c>
      <c r="E142" s="311" t="str">
        <f>IF($B142="",IFERROR(VLOOKUP($A142,SERVIÇOS!$A:$F,3,0),IFERROR(VLOOKUP($A142,$C:$J,3,0),"")),IFERROR(VLOOKUP($B142,INSUMOS!$A:$D,3,0),IFERROR(VLOOKUP($B142,COTAÇÕES!$A:$J,5,0),"")))</f>
        <v>H</v>
      </c>
      <c r="F142" s="255">
        <v>1.5</v>
      </c>
      <c r="G142" s="256">
        <f>IF($B142="",IFERROR(VLOOKUP($A142,SERVIÇOS!$A:$F,6,0),IFERROR(VLOOKUP($A142,$C:$J,8,0),"")),IFERROR(VLOOKUP($B142,INSUMOS!$A:$D,4,0),IFERROR(VLOOKUP($B142,COTAÇÕES!$A:$J,9,0),"")))</f>
        <v>25.41</v>
      </c>
      <c r="H142" s="257">
        <f>ROUND(IF(M142=1,Q142,(IF($B142="",IFERROR(VLOOKUP($A142,SERVIÇOS!$A:$F,4,0),IFERROR(VLOOKUP($A142,$C:$J,6,0),)),IFERROR(VLOOKUP($B142,INSUMOS!$A:$D,4,0),IFERROR(VLOOKUP($B142,COTAÇÕES!$A:$J,9,0),)))*$F142)),2)</f>
        <v>9.9600000000000009</v>
      </c>
      <c r="I142" s="257">
        <f>ROUND(IF(M142=1,R142,(IF($B142="",IFERROR(VLOOKUP($A142,SERVIÇOS!$A:$F,5,0),IFERROR(VLOOKUP($A142,$C:$J,7,0),)),0)*$F142)),2)</f>
        <v>28.16</v>
      </c>
      <c r="J142" s="258">
        <f t="shared" si="49"/>
        <v>38.120000000000005</v>
      </c>
      <c r="K142" s="349" t="str">
        <f>IF(OR(ISNUMBER(A142),ISNUMBER(B142)),"PRED MARÇO/2022","")</f>
        <v>PRED MARÇO/2022</v>
      </c>
      <c r="L142" s="611" t="str">
        <f t="shared" si="43"/>
        <v>D141</v>
      </c>
      <c r="M142" s="611">
        <f t="shared" si="44"/>
        <v>0</v>
      </c>
      <c r="N142" s="611">
        <f t="shared" si="45"/>
        <v>25</v>
      </c>
      <c r="O142" s="611">
        <f t="shared" si="40"/>
        <v>9.9600000000000009</v>
      </c>
      <c r="P142" s="611">
        <f t="shared" si="41"/>
        <v>28.16</v>
      </c>
      <c r="Q142" s="611">
        <f t="shared" si="46"/>
        <v>400.94</v>
      </c>
      <c r="R142" s="611">
        <f t="shared" si="47"/>
        <v>41.42</v>
      </c>
    </row>
    <row r="143" spans="1:18">
      <c r="A143" s="251">
        <v>88316</v>
      </c>
      <c r="B143" s="252"/>
      <c r="C143" s="253" t="str">
        <f t="shared" si="48"/>
        <v>Serviço</v>
      </c>
      <c r="D143" s="254" t="str">
        <f>IF($B143="",IFERROR(VLOOKUP($A143,SERVIÇOS!$A:$F,2,0),IFERROR(VLOOKUP($A143,$C:$J,2,0),"")),IFERROR(VLOOKUP($B143,INSUMOS!$A:$D,2,0),IFERROR(VLOOKUP($B143,COTAÇÕES!$A:$J,2,0),"")))</f>
        <v>SERVENTE COM ENCARGOS COMPLEMENTARES</v>
      </c>
      <c r="E143" s="311" t="str">
        <f>IF($B143="",IFERROR(VLOOKUP($A143,SERVIÇOS!$A:$F,3,0),IFERROR(VLOOKUP($A143,$C:$J,3,0),"")),IFERROR(VLOOKUP($B143,INSUMOS!$A:$D,3,0),IFERROR(VLOOKUP($B143,COTAÇÕES!$A:$J,5,0),"")))</f>
        <v>H</v>
      </c>
      <c r="F143" s="255">
        <v>1</v>
      </c>
      <c r="G143" s="256">
        <f>IF($B143="",IFERROR(VLOOKUP($A143,SERVIÇOS!$A:$F,6,0),IFERROR(VLOOKUP($A143,$C:$J,8,0),"")),IFERROR(VLOOKUP($B143,INSUMOS!$A:$D,4,0),IFERROR(VLOOKUP($B143,COTAÇÕES!$A:$J,9,0),"")))</f>
        <v>19.78</v>
      </c>
      <c r="H143" s="257">
        <f>ROUND(IF(M143=1,Q143,(IF($B143="",IFERROR(VLOOKUP($A143,SERVIÇOS!$A:$F,4,0),IFERROR(VLOOKUP($A143,$C:$J,6,0),)),IFERROR(VLOOKUP($B143,INSUMOS!$A:$D,4,0),IFERROR(VLOOKUP($B143,COTAÇÕES!$A:$J,9,0),)))*$F143)),2)</f>
        <v>6.52</v>
      </c>
      <c r="I143" s="257">
        <f>ROUND(IF(M143=1,R143,(IF($B143="",IFERROR(VLOOKUP($A143,SERVIÇOS!$A:$F,5,0),IFERROR(VLOOKUP($A143,$C:$J,7,0),)),0)*$F143)),2)</f>
        <v>13.26</v>
      </c>
      <c r="J143" s="258">
        <f t="shared" si="49"/>
        <v>19.78</v>
      </c>
      <c r="K143" s="349" t="str">
        <f>IF(OR(ISNUMBER(A143),ISNUMBER(B143)),"PRED MARÇO/2022","")</f>
        <v>PRED MARÇO/2022</v>
      </c>
      <c r="L143" s="611" t="str">
        <f t="shared" si="43"/>
        <v>D141</v>
      </c>
      <c r="M143" s="611">
        <f t="shared" si="44"/>
        <v>0</v>
      </c>
      <c r="N143" s="611">
        <f t="shared" si="45"/>
        <v>25</v>
      </c>
      <c r="O143" s="611">
        <f t="shared" si="40"/>
        <v>6.52</v>
      </c>
      <c r="P143" s="611">
        <f t="shared" si="41"/>
        <v>13.26</v>
      </c>
      <c r="Q143" s="611">
        <f t="shared" si="46"/>
        <v>400.94</v>
      </c>
      <c r="R143" s="611">
        <f t="shared" si="47"/>
        <v>41.42</v>
      </c>
    </row>
    <row r="144" spans="1:18" ht="30">
      <c r="A144" s="251"/>
      <c r="B144" s="252">
        <v>366</v>
      </c>
      <c r="C144" s="253" t="str">
        <f t="shared" si="48"/>
        <v>Insumo</v>
      </c>
      <c r="D144" s="254" t="str">
        <f>IF($B144="",IFERROR(VLOOKUP($A144,SERVIÇOS!$A:$F,2,0),IFERROR(VLOOKUP($A144,$C:$J,2,0),"")),IFERROR(VLOOKUP($B144,INSUMOS!$A:$D,2,0),IFERROR(VLOOKUP($B144,COTAÇÕES!$A:$J,2,0),"")))</f>
        <v>AREIA FINA - POSTO JAZIDA/FORNECEDOR (RETIRADO NA JAZIDA, SEM TRANSPORTE)</v>
      </c>
      <c r="E144" s="311" t="str">
        <f>IF($B144="",IFERROR(VLOOKUP($A144,SERVIÇOS!$A:$F,3,0),IFERROR(VLOOKUP($A144,$C:$J,3,0),"")),IFERROR(VLOOKUP($B144,INSUMOS!$A:$D,3,0),IFERROR(VLOOKUP($B144,COTAÇÕES!$A:$J,5,0),"")))</f>
        <v xml:space="preserve">M3    </v>
      </c>
      <c r="F144" s="255">
        <v>4.8999999999999998E-3</v>
      </c>
      <c r="G144" s="256">
        <f>IF($B144="",IFERROR(VLOOKUP($A144,SERVIÇOS!$A:$F,6,0),IFERROR(VLOOKUP($A144,$C:$J,8,0),"")),IFERROR(VLOOKUP($B144,INSUMOS!$A:$D,4,0),IFERROR(VLOOKUP($B144,COTAÇÕES!$A:$J,9,0),"")))</f>
        <v>76.75</v>
      </c>
      <c r="H144" s="257">
        <f>ROUND(IF(M144=1,Q144,(IF($B144="",IFERROR(VLOOKUP($A144,SERVIÇOS!$A:$F,4,0),IFERROR(VLOOKUP($A144,$C:$J,6,0),)),IFERROR(VLOOKUP($B144,INSUMOS!$A:$D,4,0),IFERROR(VLOOKUP($B144,COTAÇÕES!$A:$J,9,0),)))*$F144)),2)</f>
        <v>0.38</v>
      </c>
      <c r="I144" s="257">
        <f>ROUND(IF(M144=1,R144,(IF($B144="",IFERROR(VLOOKUP($A144,SERVIÇOS!$A:$F,5,0),IFERROR(VLOOKUP($A144,$C:$J,7,0),)),0)*$F144)),2)</f>
        <v>0</v>
      </c>
      <c r="J144" s="258">
        <f t="shared" si="49"/>
        <v>0.38</v>
      </c>
      <c r="K144" s="349" t="str">
        <f>IF(OR(ISNUMBER(A144),ISNUMBER(B144)),"PRED MARÇO/2022","")</f>
        <v>PRED MARÇO/2022</v>
      </c>
      <c r="L144" s="611" t="str">
        <f t="shared" si="43"/>
        <v>D141</v>
      </c>
      <c r="M144" s="611">
        <f t="shared" si="44"/>
        <v>0</v>
      </c>
      <c r="N144" s="611">
        <f t="shared" si="45"/>
        <v>25</v>
      </c>
      <c r="O144" s="611">
        <f t="shared" si="40"/>
        <v>0.38</v>
      </c>
      <c r="P144" s="611">
        <f t="shared" si="41"/>
        <v>0</v>
      </c>
      <c r="Q144" s="611">
        <f t="shared" si="46"/>
        <v>400.94</v>
      </c>
      <c r="R144" s="611">
        <f t="shared" si="47"/>
        <v>41.42</v>
      </c>
    </row>
    <row r="145" spans="1:18">
      <c r="A145" s="251"/>
      <c r="B145" s="252">
        <v>1379</v>
      </c>
      <c r="C145" s="253" t="str">
        <f t="shared" si="48"/>
        <v>Insumo</v>
      </c>
      <c r="D145" s="254" t="str">
        <f>IF($B145="",IFERROR(VLOOKUP($A145,SERVIÇOS!$A:$F,2,0),IFERROR(VLOOKUP($A145,$C:$J,2,0),"")),IFERROR(VLOOKUP($B145,INSUMOS!$A:$D,2,0),IFERROR(VLOOKUP($B145,COTAÇÕES!$A:$J,2,0),"")))</f>
        <v>CIMENTO PORTLAND COMPOSTO CP II-32</v>
      </c>
      <c r="E145" s="311" t="str">
        <f>IF($B145="",IFERROR(VLOOKUP($A145,SERVIÇOS!$A:$F,3,0),IFERROR(VLOOKUP($A145,$C:$J,3,0),"")),IFERROR(VLOOKUP($B145,INSUMOS!$A:$D,3,0),IFERROR(VLOOKUP($B145,COTAÇÕES!$A:$J,5,0),"")))</f>
        <v xml:space="preserve">KG    </v>
      </c>
      <c r="F145" s="255">
        <v>1.94</v>
      </c>
      <c r="G145" s="256">
        <f>IF($B145="",IFERROR(VLOOKUP($A145,SERVIÇOS!$A:$F,6,0),IFERROR(VLOOKUP($A145,$C:$J,8,0),"")),IFERROR(VLOOKUP($B145,INSUMOS!$A:$D,4,0),IFERROR(VLOOKUP($B145,COTAÇÕES!$A:$J,9,0),"")))</f>
        <v>0.6</v>
      </c>
      <c r="H145" s="257">
        <f>ROUND(IF(M145=1,Q145,(IF($B145="",IFERROR(VLOOKUP($A145,SERVIÇOS!$A:$F,4,0),IFERROR(VLOOKUP($A145,$C:$J,6,0),)),IFERROR(VLOOKUP($B145,INSUMOS!$A:$D,4,0),IFERROR(VLOOKUP($B145,COTAÇÕES!$A:$J,9,0),)))*$F145)),2)</f>
        <v>1.1599999999999999</v>
      </c>
      <c r="I145" s="257">
        <f>ROUND(IF(M145=1,R145,(IF($B145="",IFERROR(VLOOKUP($A145,SERVIÇOS!$A:$F,5,0),IFERROR(VLOOKUP($A145,$C:$J,7,0),)),0)*$F145)),2)</f>
        <v>0</v>
      </c>
      <c r="J145" s="258">
        <f t="shared" si="49"/>
        <v>1.1599999999999999</v>
      </c>
      <c r="K145" s="349" t="str">
        <f>IF(OR(ISNUMBER(A145),ISNUMBER(B145)),"PRED MARÇO/2022","")</f>
        <v>PRED MARÇO/2022</v>
      </c>
      <c r="L145" s="611" t="str">
        <f t="shared" si="43"/>
        <v>D141</v>
      </c>
      <c r="M145" s="611">
        <f t="shared" si="44"/>
        <v>0</v>
      </c>
      <c r="N145" s="611">
        <f t="shared" si="45"/>
        <v>25</v>
      </c>
      <c r="O145" s="611">
        <f t="shared" si="40"/>
        <v>1.1599999999999999</v>
      </c>
      <c r="P145" s="611">
        <f t="shared" si="41"/>
        <v>0</v>
      </c>
      <c r="Q145" s="611">
        <f t="shared" si="46"/>
        <v>400.94</v>
      </c>
      <c r="R145" s="611">
        <f t="shared" si="47"/>
        <v>41.42</v>
      </c>
    </row>
    <row r="146" spans="1:18" ht="30">
      <c r="A146" s="251"/>
      <c r="B146" s="639" t="s">
        <v>13936</v>
      </c>
      <c r="C146" s="253" t="str">
        <f t="shared" si="48"/>
        <v>Insumo</v>
      </c>
      <c r="D146" s="254" t="s">
        <v>13937</v>
      </c>
      <c r="E146" s="311" t="s">
        <v>1164</v>
      </c>
      <c r="F146" s="255">
        <v>1</v>
      </c>
      <c r="G146" s="256">
        <v>382.92</v>
      </c>
      <c r="H146" s="257">
        <f>G146*F146</f>
        <v>382.92</v>
      </c>
      <c r="I146" s="257">
        <f>ROUND(IF(M146=1,R146,(IF($B146="",IFERROR(VLOOKUP($A146,SERVIÇOS!$A:$F,5,0),IFERROR(VLOOKUP($A146,$C:$J,7,0),)),0)*$F146)),2)</f>
        <v>0</v>
      </c>
      <c r="J146" s="258">
        <f t="shared" si="49"/>
        <v>382.92</v>
      </c>
      <c r="K146" s="349" t="s">
        <v>13876</v>
      </c>
      <c r="L146" s="611" t="str">
        <f t="shared" si="43"/>
        <v>D141</v>
      </c>
      <c r="M146" s="611">
        <f t="shared" si="44"/>
        <v>0</v>
      </c>
      <c r="N146" s="611">
        <f t="shared" si="45"/>
        <v>25</v>
      </c>
      <c r="O146" s="611">
        <f t="shared" si="40"/>
        <v>382.92</v>
      </c>
      <c r="P146" s="611">
        <f t="shared" si="41"/>
        <v>0</v>
      </c>
      <c r="Q146" s="611">
        <f t="shared" si="46"/>
        <v>400.94</v>
      </c>
      <c r="R146" s="611">
        <f t="shared" si="47"/>
        <v>41.42</v>
      </c>
    </row>
    <row r="147" spans="1:18" ht="30">
      <c r="A147" s="251"/>
      <c r="B147" s="252"/>
      <c r="C147" s="253" t="str">
        <f t="shared" si="48"/>
        <v>COMP 26</v>
      </c>
      <c r="D147" s="254" t="s">
        <v>13938</v>
      </c>
      <c r="E147" s="311" t="s">
        <v>1164</v>
      </c>
      <c r="F147" s="255"/>
      <c r="G147" s="256" t="str">
        <f>IF($B147="",IFERROR(VLOOKUP($A147,SERVIÇOS!$A:$F,6,0),IFERROR(VLOOKUP($A147,$C:$J,8,0),"")),IFERROR(VLOOKUP($B147,INSUMOS!$A:$D,4,0),IFERROR(VLOOKUP($B147,COTAÇÕES!$A:$J,9,0),"")))</f>
        <v/>
      </c>
      <c r="H147" s="257">
        <f>ROUND(IF(M147=1,Q147,(IF($B147="",IFERROR(VLOOKUP($A147,SERVIÇOS!$A:$F,4,0),IFERROR(VLOOKUP($A147,$C:$J,6,0),)),IFERROR(VLOOKUP($B147,INSUMOS!$A:$D,4,0),IFERROR(VLOOKUP($B147,COTAÇÕES!$A:$J,9,0),)))*$F147)),2)</f>
        <v>299.19</v>
      </c>
      <c r="I147" s="257">
        <f>ROUND(IF(M147=1,R147,(IF($B147="",IFERROR(VLOOKUP($A147,SERVIÇOS!$A:$F,5,0),IFERROR(VLOOKUP($A147,$C:$J,7,0),)),0)*$F147)),2)</f>
        <v>41.42</v>
      </c>
      <c r="J147" s="258">
        <f t="shared" si="49"/>
        <v>340.61</v>
      </c>
      <c r="K147" s="349" t="s">
        <v>13943</v>
      </c>
      <c r="L147" s="611" t="str">
        <f t="shared" si="43"/>
        <v>D147</v>
      </c>
      <c r="M147" s="611">
        <f t="shared" si="44"/>
        <v>1</v>
      </c>
      <c r="N147" s="611">
        <f t="shared" si="45"/>
        <v>26</v>
      </c>
      <c r="O147" s="611">
        <f t="shared" si="40"/>
        <v>0</v>
      </c>
      <c r="P147" s="611">
        <f t="shared" si="41"/>
        <v>0</v>
      </c>
      <c r="Q147" s="611">
        <f t="shared" si="46"/>
        <v>299.19</v>
      </c>
      <c r="R147" s="611">
        <f t="shared" si="47"/>
        <v>41.42</v>
      </c>
    </row>
    <row r="148" spans="1:18">
      <c r="A148" s="251">
        <v>88309</v>
      </c>
      <c r="B148" s="252"/>
      <c r="C148" s="253" t="str">
        <f t="shared" si="48"/>
        <v>Serviço</v>
      </c>
      <c r="D148" s="254" t="str">
        <f>IF($B148="",IFERROR(VLOOKUP($A148,SERVIÇOS!$A:$F,2,0),IFERROR(VLOOKUP($A148,$C:$J,2,0),"")),IFERROR(VLOOKUP($B148,INSUMOS!$A:$D,2,0),IFERROR(VLOOKUP($B148,COTAÇÕES!$A:$J,2,0),"")))</f>
        <v>PEDREIRO COM ENCARGOS COMPLEMENTARES</v>
      </c>
      <c r="E148" s="311" t="str">
        <f>IF($B148="",IFERROR(VLOOKUP($A148,SERVIÇOS!$A:$F,3,0),IFERROR(VLOOKUP($A148,$C:$J,3,0),"")),IFERROR(VLOOKUP($B148,INSUMOS!$A:$D,3,0),IFERROR(VLOOKUP($B148,COTAÇÕES!$A:$J,5,0),"")))</f>
        <v>H</v>
      </c>
      <c r="F148" s="255">
        <v>1.5</v>
      </c>
      <c r="G148" s="256">
        <f>IF($B148="",IFERROR(VLOOKUP($A148,SERVIÇOS!$A:$F,6,0),IFERROR(VLOOKUP($A148,$C:$J,8,0),"")),IFERROR(VLOOKUP($B148,INSUMOS!$A:$D,4,0),IFERROR(VLOOKUP($B148,COTAÇÕES!$A:$J,9,0),"")))</f>
        <v>25.41</v>
      </c>
      <c r="H148" s="257">
        <f>ROUND(IF(M148=1,Q148,(IF($B148="",IFERROR(VLOOKUP($A148,SERVIÇOS!$A:$F,4,0),IFERROR(VLOOKUP($A148,$C:$J,6,0),)),IFERROR(VLOOKUP($B148,INSUMOS!$A:$D,4,0),IFERROR(VLOOKUP($B148,COTAÇÕES!$A:$J,9,0),)))*$F148)),2)</f>
        <v>9.9600000000000009</v>
      </c>
      <c r="I148" s="257">
        <f>ROUND(IF(M148=1,R148,(IF($B148="",IFERROR(VLOOKUP($A148,SERVIÇOS!$A:$F,5,0),IFERROR(VLOOKUP($A148,$C:$J,7,0),)),0)*$F148)),2)</f>
        <v>28.16</v>
      </c>
      <c r="J148" s="258">
        <f t="shared" si="49"/>
        <v>38.120000000000005</v>
      </c>
      <c r="K148" s="349" t="str">
        <f>IF(OR(ISNUMBER(A148),ISNUMBER(B148)),"PRED MARÇO/2022","")</f>
        <v>PRED MARÇO/2022</v>
      </c>
      <c r="L148" s="611" t="str">
        <f t="shared" si="43"/>
        <v>D147</v>
      </c>
      <c r="M148" s="611">
        <f t="shared" si="44"/>
        <v>0</v>
      </c>
      <c r="N148" s="611">
        <f t="shared" si="45"/>
        <v>26</v>
      </c>
      <c r="O148" s="611">
        <f t="shared" si="40"/>
        <v>9.9600000000000009</v>
      </c>
      <c r="P148" s="611">
        <f t="shared" si="41"/>
        <v>28.16</v>
      </c>
      <c r="Q148" s="611">
        <f t="shared" si="46"/>
        <v>299.19</v>
      </c>
      <c r="R148" s="611">
        <f t="shared" si="47"/>
        <v>41.42</v>
      </c>
    </row>
    <row r="149" spans="1:18">
      <c r="A149" s="251">
        <v>88316</v>
      </c>
      <c r="B149" s="252"/>
      <c r="C149" s="253" t="str">
        <f t="shared" si="48"/>
        <v>Serviço</v>
      </c>
      <c r="D149" s="254" t="str">
        <f>IF($B149="",IFERROR(VLOOKUP($A149,SERVIÇOS!$A:$F,2,0),IFERROR(VLOOKUP($A149,$C:$J,2,0),"")),IFERROR(VLOOKUP($B149,INSUMOS!$A:$D,2,0),IFERROR(VLOOKUP($B149,COTAÇÕES!$A:$J,2,0),"")))</f>
        <v>SERVENTE COM ENCARGOS COMPLEMENTARES</v>
      </c>
      <c r="E149" s="311" t="str">
        <f>IF($B149="",IFERROR(VLOOKUP($A149,SERVIÇOS!$A:$F,3,0),IFERROR(VLOOKUP($A149,$C:$J,3,0),"")),IFERROR(VLOOKUP($B149,INSUMOS!$A:$D,3,0),IFERROR(VLOOKUP($B149,COTAÇÕES!$A:$J,5,0),"")))</f>
        <v>H</v>
      </c>
      <c r="F149" s="255">
        <v>1</v>
      </c>
      <c r="G149" s="256">
        <f>IF($B149="",IFERROR(VLOOKUP($A149,SERVIÇOS!$A:$F,6,0),IFERROR(VLOOKUP($A149,$C:$J,8,0),"")),IFERROR(VLOOKUP($B149,INSUMOS!$A:$D,4,0),IFERROR(VLOOKUP($B149,COTAÇÕES!$A:$J,9,0),"")))</f>
        <v>19.78</v>
      </c>
      <c r="H149" s="257">
        <f>ROUND(IF(M149=1,Q149,(IF($B149="",IFERROR(VLOOKUP($A149,SERVIÇOS!$A:$F,4,0),IFERROR(VLOOKUP($A149,$C:$J,6,0),)),IFERROR(VLOOKUP($B149,INSUMOS!$A:$D,4,0),IFERROR(VLOOKUP($B149,COTAÇÕES!$A:$J,9,0),)))*$F149)),2)</f>
        <v>6.52</v>
      </c>
      <c r="I149" s="257">
        <f>ROUND(IF(M149=1,R149,(IF($B149="",IFERROR(VLOOKUP($A149,SERVIÇOS!$A:$F,5,0),IFERROR(VLOOKUP($A149,$C:$J,7,0),)),0)*$F149)),2)</f>
        <v>13.26</v>
      </c>
      <c r="J149" s="258">
        <f t="shared" si="49"/>
        <v>19.78</v>
      </c>
      <c r="K149" s="349" t="str">
        <f>IF(OR(ISNUMBER(A149),ISNUMBER(B149)),"PRED MARÇO/2022","")</f>
        <v>PRED MARÇO/2022</v>
      </c>
      <c r="L149" s="611" t="str">
        <f t="shared" si="43"/>
        <v>D147</v>
      </c>
      <c r="M149" s="611">
        <f t="shared" si="44"/>
        <v>0</v>
      </c>
      <c r="N149" s="611">
        <f t="shared" si="45"/>
        <v>26</v>
      </c>
      <c r="O149" s="611">
        <f t="shared" si="40"/>
        <v>6.52</v>
      </c>
      <c r="P149" s="611">
        <f t="shared" si="41"/>
        <v>13.26</v>
      </c>
      <c r="Q149" s="611">
        <f t="shared" si="46"/>
        <v>299.19</v>
      </c>
      <c r="R149" s="611">
        <f t="shared" si="47"/>
        <v>41.42</v>
      </c>
    </row>
    <row r="150" spans="1:18" ht="30">
      <c r="A150" s="251"/>
      <c r="B150" s="252">
        <v>366</v>
      </c>
      <c r="C150" s="253" t="str">
        <f t="shared" si="48"/>
        <v>Insumo</v>
      </c>
      <c r="D150" s="254" t="str">
        <f>IF($B150="",IFERROR(VLOOKUP($A150,SERVIÇOS!$A:$F,2,0),IFERROR(VLOOKUP($A150,$C:$J,2,0),"")),IFERROR(VLOOKUP($B150,INSUMOS!$A:$D,2,0),IFERROR(VLOOKUP($B150,COTAÇÕES!$A:$J,2,0),"")))</f>
        <v>AREIA FINA - POSTO JAZIDA/FORNECEDOR (RETIRADO NA JAZIDA, SEM TRANSPORTE)</v>
      </c>
      <c r="E150" s="311" t="str">
        <f>IF($B150="",IFERROR(VLOOKUP($A150,SERVIÇOS!$A:$F,3,0),IFERROR(VLOOKUP($A150,$C:$J,3,0),"")),IFERROR(VLOOKUP($B150,INSUMOS!$A:$D,3,0),IFERROR(VLOOKUP($B150,COTAÇÕES!$A:$J,5,0),"")))</f>
        <v xml:space="preserve">M3    </v>
      </c>
      <c r="F150" s="255">
        <v>4.8999999999999998E-3</v>
      </c>
      <c r="G150" s="256">
        <f>IF($B150="",IFERROR(VLOOKUP($A150,SERVIÇOS!$A:$F,6,0),IFERROR(VLOOKUP($A150,$C:$J,8,0),"")),IFERROR(VLOOKUP($B150,INSUMOS!$A:$D,4,0),IFERROR(VLOOKUP($B150,COTAÇÕES!$A:$J,9,0),"")))</f>
        <v>76.75</v>
      </c>
      <c r="H150" s="257">
        <f>ROUND(IF(M150=1,Q150,(IF($B150="",IFERROR(VLOOKUP($A150,SERVIÇOS!$A:$F,4,0),IFERROR(VLOOKUP($A150,$C:$J,6,0),)),IFERROR(VLOOKUP($B150,INSUMOS!$A:$D,4,0),IFERROR(VLOOKUP($B150,COTAÇÕES!$A:$J,9,0),)))*$F150)),2)</f>
        <v>0.38</v>
      </c>
      <c r="I150" s="257">
        <f>ROUND(IF(M150=1,R150,(IF($B150="",IFERROR(VLOOKUP($A150,SERVIÇOS!$A:$F,5,0),IFERROR(VLOOKUP($A150,$C:$J,7,0),)),0)*$F150)),2)</f>
        <v>0</v>
      </c>
      <c r="J150" s="258">
        <f t="shared" si="49"/>
        <v>0.38</v>
      </c>
      <c r="K150" s="349" t="str">
        <f>IF(OR(ISNUMBER(A150),ISNUMBER(B150)),"PRED MARÇO/2022","")</f>
        <v>PRED MARÇO/2022</v>
      </c>
      <c r="L150" s="611" t="str">
        <f t="shared" si="43"/>
        <v>D147</v>
      </c>
      <c r="M150" s="611">
        <f t="shared" si="44"/>
        <v>0</v>
      </c>
      <c r="N150" s="611">
        <f t="shared" si="45"/>
        <v>26</v>
      </c>
      <c r="O150" s="611">
        <f t="shared" si="40"/>
        <v>0.38</v>
      </c>
      <c r="P150" s="611">
        <f t="shared" si="41"/>
        <v>0</v>
      </c>
      <c r="Q150" s="611">
        <f t="shared" si="46"/>
        <v>299.19</v>
      </c>
      <c r="R150" s="611">
        <f t="shared" si="47"/>
        <v>41.42</v>
      </c>
    </row>
    <row r="151" spans="1:18">
      <c r="A151" s="251"/>
      <c r="B151" s="252">
        <v>1379</v>
      </c>
      <c r="C151" s="253" t="str">
        <f t="shared" si="48"/>
        <v>Insumo</v>
      </c>
      <c r="D151" s="254" t="str">
        <f>IF($B151="",IFERROR(VLOOKUP($A151,SERVIÇOS!$A:$F,2,0),IFERROR(VLOOKUP($A151,$C:$J,2,0),"")),IFERROR(VLOOKUP($B151,INSUMOS!$A:$D,2,0),IFERROR(VLOOKUP($B151,COTAÇÕES!$A:$J,2,0),"")))</f>
        <v>CIMENTO PORTLAND COMPOSTO CP II-32</v>
      </c>
      <c r="E151" s="311" t="str">
        <f>IF($B151="",IFERROR(VLOOKUP($A151,SERVIÇOS!$A:$F,3,0),IFERROR(VLOOKUP($A151,$C:$J,3,0),"")),IFERROR(VLOOKUP($B151,INSUMOS!$A:$D,3,0),IFERROR(VLOOKUP($B151,COTAÇÕES!$A:$J,5,0),"")))</f>
        <v xml:space="preserve">KG    </v>
      </c>
      <c r="F151" s="255">
        <v>1.94</v>
      </c>
      <c r="G151" s="256">
        <f>IF($B151="",IFERROR(VLOOKUP($A151,SERVIÇOS!$A:$F,6,0),IFERROR(VLOOKUP($A151,$C:$J,8,0),"")),IFERROR(VLOOKUP($B151,INSUMOS!$A:$D,4,0),IFERROR(VLOOKUP($B151,COTAÇÕES!$A:$J,9,0),"")))</f>
        <v>0.6</v>
      </c>
      <c r="H151" s="257">
        <f>ROUND(IF(M151=1,Q151,(IF($B151="",IFERROR(VLOOKUP($A151,SERVIÇOS!$A:$F,4,0),IFERROR(VLOOKUP($A151,$C:$J,6,0),)),IFERROR(VLOOKUP($B151,INSUMOS!$A:$D,4,0),IFERROR(VLOOKUP($B151,COTAÇÕES!$A:$J,9,0),)))*$F151)),2)</f>
        <v>1.1599999999999999</v>
      </c>
      <c r="I151" s="257">
        <f>ROUND(IF(M151=1,R151,(IF($B151="",IFERROR(VLOOKUP($A151,SERVIÇOS!$A:$F,5,0),IFERROR(VLOOKUP($A151,$C:$J,7,0),)),0)*$F151)),2)</f>
        <v>0</v>
      </c>
      <c r="J151" s="258">
        <f t="shared" si="49"/>
        <v>1.1599999999999999</v>
      </c>
      <c r="K151" s="349" t="str">
        <f>IF(OR(ISNUMBER(A151),ISNUMBER(B151)),"PRED MARÇO/2022","")</f>
        <v>PRED MARÇO/2022</v>
      </c>
      <c r="L151" s="611" t="str">
        <f t="shared" si="43"/>
        <v>D147</v>
      </c>
      <c r="M151" s="611">
        <f t="shared" si="44"/>
        <v>0</v>
      </c>
      <c r="N151" s="611">
        <f t="shared" si="45"/>
        <v>26</v>
      </c>
      <c r="O151" s="611">
        <f t="shared" si="40"/>
        <v>1.1599999999999999</v>
      </c>
      <c r="P151" s="611">
        <f t="shared" si="41"/>
        <v>0</v>
      </c>
      <c r="Q151" s="611">
        <f t="shared" si="46"/>
        <v>299.19</v>
      </c>
      <c r="R151" s="611">
        <f t="shared" si="47"/>
        <v>41.42</v>
      </c>
    </row>
    <row r="152" spans="1:18" ht="30">
      <c r="A152" s="251"/>
      <c r="B152" s="639" t="s">
        <v>13940</v>
      </c>
      <c r="C152" s="253" t="str">
        <f t="shared" si="48"/>
        <v>Insumo</v>
      </c>
      <c r="D152" s="254" t="s">
        <v>13939</v>
      </c>
      <c r="E152" s="311" t="s">
        <v>1164</v>
      </c>
      <c r="F152" s="255">
        <v>1</v>
      </c>
      <c r="G152" s="256">
        <v>281.17</v>
      </c>
      <c r="H152" s="257">
        <f>G152*F152</f>
        <v>281.17</v>
      </c>
      <c r="I152" s="257">
        <f>ROUND(IF(M152=1,R152,(IF($B152="",IFERROR(VLOOKUP($A152,SERVIÇOS!$A:$F,5,0),IFERROR(VLOOKUP($A152,$C:$J,7,0),)),0)*$F152)),2)</f>
        <v>0</v>
      </c>
      <c r="J152" s="258">
        <f t="shared" si="49"/>
        <v>281.17</v>
      </c>
      <c r="K152" s="349" t="s">
        <v>13876</v>
      </c>
      <c r="L152" s="611" t="str">
        <f t="shared" si="43"/>
        <v>D147</v>
      </c>
      <c r="M152" s="611">
        <f t="shared" si="44"/>
        <v>0</v>
      </c>
      <c r="N152" s="611">
        <f t="shared" si="45"/>
        <v>26</v>
      </c>
      <c r="O152" s="611">
        <f t="shared" si="40"/>
        <v>281.17</v>
      </c>
      <c r="P152" s="611">
        <f t="shared" si="41"/>
        <v>0</v>
      </c>
      <c r="Q152" s="611">
        <f t="shared" si="46"/>
        <v>299.19</v>
      </c>
      <c r="R152" s="611">
        <f t="shared" si="47"/>
        <v>41.42</v>
      </c>
    </row>
    <row r="153" spans="1:18" ht="30">
      <c r="A153" s="251"/>
      <c r="B153" s="252"/>
      <c r="C153" s="253" t="str">
        <f t="shared" si="48"/>
        <v>COMP 27</v>
      </c>
      <c r="D153" s="254" t="s">
        <v>13941</v>
      </c>
      <c r="E153" s="311" t="s">
        <v>1164</v>
      </c>
      <c r="F153" s="255"/>
      <c r="G153" s="256" t="str">
        <f>IF($B153="",IFERROR(VLOOKUP($A153,SERVIÇOS!$A:$F,6,0),IFERROR(VLOOKUP($A153,$C:$J,8,0),"")),IFERROR(VLOOKUP($B153,INSUMOS!$A:$D,4,0),IFERROR(VLOOKUP($B153,COTAÇÕES!$A:$J,9,0),"")))</f>
        <v/>
      </c>
      <c r="H153" s="257">
        <f>ROUND(IF(M153=1,Q153,(IF($B153="",IFERROR(VLOOKUP($A153,SERVIÇOS!$A:$F,4,0),IFERROR(VLOOKUP($A153,$C:$J,6,0),)),IFERROR(VLOOKUP($B153,INSUMOS!$A:$D,4,0),IFERROR(VLOOKUP($B153,COTAÇÕES!$A:$J,9,0),)))*$F153)),2)</f>
        <v>430.45</v>
      </c>
      <c r="I153" s="257">
        <f>ROUND(IF(M153=1,R153,(IF($B153="",IFERROR(VLOOKUP($A153,SERVIÇOS!$A:$F,5,0),IFERROR(VLOOKUP($A153,$C:$J,7,0),)),0)*$F153)),2)</f>
        <v>41.42</v>
      </c>
      <c r="J153" s="258">
        <f t="shared" si="49"/>
        <v>471.87</v>
      </c>
      <c r="K153" s="349" t="s">
        <v>13942</v>
      </c>
      <c r="L153" s="611" t="str">
        <f t="shared" si="43"/>
        <v>D153</v>
      </c>
      <c r="M153" s="611">
        <f t="shared" si="44"/>
        <v>1</v>
      </c>
      <c r="N153" s="611">
        <f t="shared" si="45"/>
        <v>27</v>
      </c>
      <c r="O153" s="611">
        <f t="shared" si="40"/>
        <v>0</v>
      </c>
      <c r="P153" s="611">
        <f t="shared" si="41"/>
        <v>0</v>
      </c>
      <c r="Q153" s="611">
        <f t="shared" si="46"/>
        <v>430.45</v>
      </c>
      <c r="R153" s="611">
        <f t="shared" si="47"/>
        <v>41.42</v>
      </c>
    </row>
    <row r="154" spans="1:18">
      <c r="A154" s="251">
        <v>88309</v>
      </c>
      <c r="B154" s="252"/>
      <c r="C154" s="253" t="str">
        <f t="shared" si="48"/>
        <v>Serviço</v>
      </c>
      <c r="D154" s="254" t="str">
        <f>IF($B154="",IFERROR(VLOOKUP($A154,SERVIÇOS!$A:$F,2,0),IFERROR(VLOOKUP($A154,$C:$J,2,0),"")),IFERROR(VLOOKUP($B154,INSUMOS!$A:$D,2,0),IFERROR(VLOOKUP($B154,COTAÇÕES!$A:$J,2,0),"")))</f>
        <v>PEDREIRO COM ENCARGOS COMPLEMENTARES</v>
      </c>
      <c r="E154" s="311" t="str">
        <f>IF($B154="",IFERROR(VLOOKUP($A154,SERVIÇOS!$A:$F,3,0),IFERROR(VLOOKUP($A154,$C:$J,3,0),"")),IFERROR(VLOOKUP($B154,INSUMOS!$A:$D,3,0),IFERROR(VLOOKUP($B154,COTAÇÕES!$A:$J,5,0),"")))</f>
        <v>H</v>
      </c>
      <c r="F154" s="255">
        <v>1.5</v>
      </c>
      <c r="G154" s="256">
        <f>IF($B154="",IFERROR(VLOOKUP($A154,SERVIÇOS!$A:$F,6,0),IFERROR(VLOOKUP($A154,$C:$J,8,0),"")),IFERROR(VLOOKUP($B154,INSUMOS!$A:$D,4,0),IFERROR(VLOOKUP($B154,COTAÇÕES!$A:$J,9,0),"")))</f>
        <v>25.41</v>
      </c>
      <c r="H154" s="257">
        <f>ROUND(IF(M154=1,Q154,(IF($B154="",IFERROR(VLOOKUP($A154,SERVIÇOS!$A:$F,4,0),IFERROR(VLOOKUP($A154,$C:$J,6,0),)),IFERROR(VLOOKUP($B154,INSUMOS!$A:$D,4,0),IFERROR(VLOOKUP($B154,COTAÇÕES!$A:$J,9,0),)))*$F154)),2)</f>
        <v>9.9600000000000009</v>
      </c>
      <c r="I154" s="257">
        <f>ROUND(IF(M154=1,R154,(IF($B154="",IFERROR(VLOOKUP($A154,SERVIÇOS!$A:$F,5,0),IFERROR(VLOOKUP($A154,$C:$J,7,0),)),0)*$F154)),2)</f>
        <v>28.16</v>
      </c>
      <c r="J154" s="258">
        <f t="shared" si="49"/>
        <v>38.120000000000005</v>
      </c>
      <c r="K154" s="349" t="str">
        <f>IF(OR(ISNUMBER(A154),ISNUMBER(B154)),"PRED MARÇO/2022","")</f>
        <v>PRED MARÇO/2022</v>
      </c>
      <c r="L154" s="611" t="str">
        <f t="shared" si="43"/>
        <v>D153</v>
      </c>
      <c r="M154" s="611">
        <f t="shared" si="44"/>
        <v>0</v>
      </c>
      <c r="N154" s="611">
        <f t="shared" si="45"/>
        <v>27</v>
      </c>
      <c r="O154" s="611">
        <f t="shared" si="40"/>
        <v>9.9600000000000009</v>
      </c>
      <c r="P154" s="611">
        <f t="shared" si="41"/>
        <v>28.16</v>
      </c>
      <c r="Q154" s="611">
        <f t="shared" si="46"/>
        <v>430.45</v>
      </c>
      <c r="R154" s="611">
        <f t="shared" si="47"/>
        <v>41.42</v>
      </c>
    </row>
    <row r="155" spans="1:18">
      <c r="A155" s="251">
        <v>88316</v>
      </c>
      <c r="B155" s="252"/>
      <c r="C155" s="253" t="str">
        <f t="shared" si="48"/>
        <v>Serviço</v>
      </c>
      <c r="D155" s="254" t="str">
        <f>IF($B155="",IFERROR(VLOOKUP($A155,SERVIÇOS!$A:$F,2,0),IFERROR(VLOOKUP($A155,$C:$J,2,0),"")),IFERROR(VLOOKUP($B155,INSUMOS!$A:$D,2,0),IFERROR(VLOOKUP($B155,COTAÇÕES!$A:$J,2,0),"")))</f>
        <v>SERVENTE COM ENCARGOS COMPLEMENTARES</v>
      </c>
      <c r="E155" s="311" t="str">
        <f>IF($B155="",IFERROR(VLOOKUP($A155,SERVIÇOS!$A:$F,3,0),IFERROR(VLOOKUP($A155,$C:$J,3,0),"")),IFERROR(VLOOKUP($B155,INSUMOS!$A:$D,3,0),IFERROR(VLOOKUP($B155,COTAÇÕES!$A:$J,5,0),"")))</f>
        <v>H</v>
      </c>
      <c r="F155" s="255">
        <v>1</v>
      </c>
      <c r="G155" s="256">
        <f>IF($B155="",IFERROR(VLOOKUP($A155,SERVIÇOS!$A:$F,6,0),IFERROR(VLOOKUP($A155,$C:$J,8,0),"")),IFERROR(VLOOKUP($B155,INSUMOS!$A:$D,4,0),IFERROR(VLOOKUP($B155,COTAÇÕES!$A:$J,9,0),"")))</f>
        <v>19.78</v>
      </c>
      <c r="H155" s="257">
        <f>ROUND(IF(M155=1,Q155,(IF($B155="",IFERROR(VLOOKUP($A155,SERVIÇOS!$A:$F,4,0),IFERROR(VLOOKUP($A155,$C:$J,6,0),)),IFERROR(VLOOKUP($B155,INSUMOS!$A:$D,4,0),IFERROR(VLOOKUP($B155,COTAÇÕES!$A:$J,9,0),)))*$F155)),2)</f>
        <v>6.52</v>
      </c>
      <c r="I155" s="257">
        <f>ROUND(IF(M155=1,R155,(IF($B155="",IFERROR(VLOOKUP($A155,SERVIÇOS!$A:$F,5,0),IFERROR(VLOOKUP($A155,$C:$J,7,0),)),0)*$F155)),2)</f>
        <v>13.26</v>
      </c>
      <c r="J155" s="258">
        <f t="shared" si="49"/>
        <v>19.78</v>
      </c>
      <c r="K155" s="349" t="str">
        <f>IF(OR(ISNUMBER(A155),ISNUMBER(B155)),"PRED MARÇO/2022","")</f>
        <v>PRED MARÇO/2022</v>
      </c>
      <c r="L155" s="611" t="str">
        <f t="shared" si="43"/>
        <v>D153</v>
      </c>
      <c r="M155" s="611">
        <f t="shared" si="44"/>
        <v>0</v>
      </c>
      <c r="N155" s="611">
        <f t="shared" si="45"/>
        <v>27</v>
      </c>
      <c r="O155" s="611">
        <f t="shared" si="40"/>
        <v>6.52</v>
      </c>
      <c r="P155" s="611">
        <f t="shared" si="41"/>
        <v>13.26</v>
      </c>
      <c r="Q155" s="611">
        <f t="shared" si="46"/>
        <v>430.45</v>
      </c>
      <c r="R155" s="611">
        <f t="shared" si="47"/>
        <v>41.42</v>
      </c>
    </row>
    <row r="156" spans="1:18" ht="30">
      <c r="A156" s="251"/>
      <c r="B156" s="252">
        <v>366</v>
      </c>
      <c r="C156" s="253" t="str">
        <f t="shared" si="48"/>
        <v>Insumo</v>
      </c>
      <c r="D156" s="254" t="str">
        <f>IF($B156="",IFERROR(VLOOKUP($A156,SERVIÇOS!$A:$F,2,0),IFERROR(VLOOKUP($A156,$C:$J,2,0),"")),IFERROR(VLOOKUP($B156,INSUMOS!$A:$D,2,0),IFERROR(VLOOKUP($B156,COTAÇÕES!$A:$J,2,0),"")))</f>
        <v>AREIA FINA - POSTO JAZIDA/FORNECEDOR (RETIRADO NA JAZIDA, SEM TRANSPORTE)</v>
      </c>
      <c r="E156" s="311" t="str">
        <f>IF($B156="",IFERROR(VLOOKUP($A156,SERVIÇOS!$A:$F,3,0),IFERROR(VLOOKUP($A156,$C:$J,3,0),"")),IFERROR(VLOOKUP($B156,INSUMOS!$A:$D,3,0),IFERROR(VLOOKUP($B156,COTAÇÕES!$A:$J,5,0),"")))</f>
        <v xml:space="preserve">M3    </v>
      </c>
      <c r="F156" s="255">
        <v>4.8999999999999998E-3</v>
      </c>
      <c r="G156" s="256">
        <f>IF($B156="",IFERROR(VLOOKUP($A156,SERVIÇOS!$A:$F,6,0),IFERROR(VLOOKUP($A156,$C:$J,8,0),"")),IFERROR(VLOOKUP($B156,INSUMOS!$A:$D,4,0),IFERROR(VLOOKUP($B156,COTAÇÕES!$A:$J,9,0),"")))</f>
        <v>76.75</v>
      </c>
      <c r="H156" s="257">
        <f>ROUND(IF(M156=1,Q156,(IF($B156="",IFERROR(VLOOKUP($A156,SERVIÇOS!$A:$F,4,0),IFERROR(VLOOKUP($A156,$C:$J,6,0),)),IFERROR(VLOOKUP($B156,INSUMOS!$A:$D,4,0),IFERROR(VLOOKUP($B156,COTAÇÕES!$A:$J,9,0),)))*$F156)),2)</f>
        <v>0.38</v>
      </c>
      <c r="I156" s="257">
        <f>ROUND(IF(M156=1,R156,(IF($B156="",IFERROR(VLOOKUP($A156,SERVIÇOS!$A:$F,5,0),IFERROR(VLOOKUP($A156,$C:$J,7,0),)),0)*$F156)),2)</f>
        <v>0</v>
      </c>
      <c r="J156" s="258">
        <f t="shared" si="49"/>
        <v>0.38</v>
      </c>
      <c r="K156" s="349" t="str">
        <f>IF(OR(ISNUMBER(A156),ISNUMBER(B156)),"PRED MARÇO/2022","")</f>
        <v>PRED MARÇO/2022</v>
      </c>
      <c r="L156" s="611" t="str">
        <f t="shared" si="43"/>
        <v>D153</v>
      </c>
      <c r="M156" s="611">
        <f t="shared" si="44"/>
        <v>0</v>
      </c>
      <c r="N156" s="611">
        <f t="shared" si="45"/>
        <v>27</v>
      </c>
      <c r="O156" s="611">
        <f t="shared" si="40"/>
        <v>0.38</v>
      </c>
      <c r="P156" s="611">
        <f t="shared" si="41"/>
        <v>0</v>
      </c>
      <c r="Q156" s="611">
        <f t="shared" si="46"/>
        <v>430.45</v>
      </c>
      <c r="R156" s="611">
        <f t="shared" si="47"/>
        <v>41.42</v>
      </c>
    </row>
    <row r="157" spans="1:18">
      <c r="A157" s="251"/>
      <c r="B157" s="252">
        <v>1379</v>
      </c>
      <c r="C157" s="253" t="str">
        <f t="shared" si="48"/>
        <v>Insumo</v>
      </c>
      <c r="D157" s="254" t="str">
        <f>IF($B157="",IFERROR(VLOOKUP($A157,SERVIÇOS!$A:$F,2,0),IFERROR(VLOOKUP($A157,$C:$J,2,0),"")),IFERROR(VLOOKUP($B157,INSUMOS!$A:$D,2,0),IFERROR(VLOOKUP($B157,COTAÇÕES!$A:$J,2,0),"")))</f>
        <v>CIMENTO PORTLAND COMPOSTO CP II-32</v>
      </c>
      <c r="E157" s="311" t="str">
        <f>IF($B157="",IFERROR(VLOOKUP($A157,SERVIÇOS!$A:$F,3,0),IFERROR(VLOOKUP($A157,$C:$J,3,0),"")),IFERROR(VLOOKUP($B157,INSUMOS!$A:$D,3,0),IFERROR(VLOOKUP($B157,COTAÇÕES!$A:$J,5,0),"")))</f>
        <v xml:space="preserve">KG    </v>
      </c>
      <c r="F157" s="255">
        <v>1.94</v>
      </c>
      <c r="G157" s="256">
        <f>IF($B157="",IFERROR(VLOOKUP($A157,SERVIÇOS!$A:$F,6,0),IFERROR(VLOOKUP($A157,$C:$J,8,0),"")),IFERROR(VLOOKUP($B157,INSUMOS!$A:$D,4,0),IFERROR(VLOOKUP($B157,COTAÇÕES!$A:$J,9,0),"")))</f>
        <v>0.6</v>
      </c>
      <c r="H157" s="257">
        <f>ROUND(IF(M157=1,Q157,(IF($B157="",IFERROR(VLOOKUP($A157,SERVIÇOS!$A:$F,4,0),IFERROR(VLOOKUP($A157,$C:$J,6,0),)),IFERROR(VLOOKUP($B157,INSUMOS!$A:$D,4,0),IFERROR(VLOOKUP($B157,COTAÇÕES!$A:$J,9,0),)))*$F157)),2)</f>
        <v>1.1599999999999999</v>
      </c>
      <c r="I157" s="257">
        <f>ROUND(IF(M157=1,R157,(IF($B157="",IFERROR(VLOOKUP($A157,SERVIÇOS!$A:$F,5,0),IFERROR(VLOOKUP($A157,$C:$J,7,0),)),0)*$F157)),2)</f>
        <v>0</v>
      </c>
      <c r="J157" s="258">
        <f t="shared" si="49"/>
        <v>1.1599999999999999</v>
      </c>
      <c r="K157" s="349" t="str">
        <f>IF(OR(ISNUMBER(A157),ISNUMBER(B157)),"PRED MARÇO/2022","")</f>
        <v>PRED MARÇO/2022</v>
      </c>
      <c r="L157" s="611" t="str">
        <f t="shared" si="43"/>
        <v>D153</v>
      </c>
      <c r="M157" s="611">
        <f t="shared" si="44"/>
        <v>0</v>
      </c>
      <c r="N157" s="611">
        <f t="shared" si="45"/>
        <v>27</v>
      </c>
      <c r="O157" s="611">
        <f t="shared" si="40"/>
        <v>1.1599999999999999</v>
      </c>
      <c r="P157" s="611">
        <f t="shared" si="41"/>
        <v>0</v>
      </c>
      <c r="Q157" s="611">
        <f t="shared" si="46"/>
        <v>430.45</v>
      </c>
      <c r="R157" s="611">
        <f t="shared" si="47"/>
        <v>41.42</v>
      </c>
    </row>
    <row r="158" spans="1:18" ht="30">
      <c r="A158" s="251"/>
      <c r="B158" s="639" t="s">
        <v>13945</v>
      </c>
      <c r="C158" s="253" t="str">
        <f t="shared" si="48"/>
        <v>Insumo</v>
      </c>
      <c r="D158" s="254" t="s">
        <v>13875</v>
      </c>
      <c r="E158" s="311" t="s">
        <v>1164</v>
      </c>
      <c r="F158" s="255">
        <v>1</v>
      </c>
      <c r="G158" s="256">
        <v>412.43</v>
      </c>
      <c r="H158" s="257">
        <f>G158*F158</f>
        <v>412.43</v>
      </c>
      <c r="I158" s="257">
        <f>ROUND(IF(M158=1,R158,(IF($B158="",IFERROR(VLOOKUP($A158,SERVIÇOS!$A:$F,5,0),IFERROR(VLOOKUP($A158,$C:$J,7,0),)),0)*$F158)),2)</f>
        <v>0</v>
      </c>
      <c r="J158" s="258">
        <f t="shared" si="49"/>
        <v>412.43</v>
      </c>
      <c r="K158" s="349" t="s">
        <v>13876</v>
      </c>
      <c r="L158" s="611" t="str">
        <f t="shared" si="43"/>
        <v>D153</v>
      </c>
      <c r="M158" s="611">
        <f t="shared" si="44"/>
        <v>0</v>
      </c>
      <c r="N158" s="611">
        <f t="shared" si="45"/>
        <v>27</v>
      </c>
      <c r="O158" s="611">
        <f t="shared" si="40"/>
        <v>412.43</v>
      </c>
      <c r="P158" s="611">
        <f t="shared" si="41"/>
        <v>0</v>
      </c>
      <c r="Q158" s="611">
        <f t="shared" si="46"/>
        <v>430.45</v>
      </c>
      <c r="R158" s="611">
        <f t="shared" si="47"/>
        <v>41.42</v>
      </c>
    </row>
    <row r="159" spans="1:18" ht="45">
      <c r="A159" s="251"/>
      <c r="B159" s="252"/>
      <c r="C159" s="253" t="str">
        <f t="shared" si="48"/>
        <v>COMP 28</v>
      </c>
      <c r="D159" s="254" t="s">
        <v>13948</v>
      </c>
      <c r="E159" s="311" t="s">
        <v>1164</v>
      </c>
      <c r="F159" s="255"/>
      <c r="G159" s="256" t="str">
        <f>IF($B159="",IFERROR(VLOOKUP($A159,SERVIÇOS!$A:$F,6,0),IFERROR(VLOOKUP($A159,$C:$J,8,0),"")),IFERROR(VLOOKUP($B159,INSUMOS!$A:$D,4,0),IFERROR(VLOOKUP($B159,COTAÇÕES!$A:$J,9,0),"")))</f>
        <v/>
      </c>
      <c r="H159" s="257">
        <f>ROUND(IF(M159=1,Q159,(IF($B159="",IFERROR(VLOOKUP($A159,SERVIÇOS!$A:$F,4,0),IFERROR(VLOOKUP($A159,$C:$J,6,0),)),IFERROR(VLOOKUP($B159,INSUMOS!$A:$D,4,0),IFERROR(VLOOKUP($B159,COTAÇÕES!$A:$J,9,0),)))*$F159)),2)</f>
        <v>121.93</v>
      </c>
      <c r="I159" s="257">
        <f>ROUND(IF(M159=1,R159,(IF($B159="",IFERROR(VLOOKUP($A159,SERVIÇOS!$A:$F,5,0),IFERROR(VLOOKUP($A159,$C:$J,7,0),)),0)*$F159)),2)</f>
        <v>20.37</v>
      </c>
      <c r="J159" s="258">
        <f t="shared" si="49"/>
        <v>142.30000000000001</v>
      </c>
      <c r="K159" s="349" t="s">
        <v>14040</v>
      </c>
      <c r="L159" s="611" t="str">
        <f t="shared" si="43"/>
        <v>D159</v>
      </c>
      <c r="M159" s="611">
        <f t="shared" si="44"/>
        <v>1</v>
      </c>
      <c r="N159" s="611">
        <f t="shared" si="45"/>
        <v>28</v>
      </c>
      <c r="O159" s="611">
        <f t="shared" si="40"/>
        <v>0</v>
      </c>
      <c r="P159" s="611">
        <f t="shared" si="41"/>
        <v>0</v>
      </c>
      <c r="Q159" s="611">
        <f t="shared" si="46"/>
        <v>121.92699999999999</v>
      </c>
      <c r="R159" s="611">
        <f t="shared" si="47"/>
        <v>20.369999999999997</v>
      </c>
    </row>
    <row r="160" spans="1:18">
      <c r="A160" s="251">
        <v>88278</v>
      </c>
      <c r="B160" s="252"/>
      <c r="C160" s="253" t="str">
        <f t="shared" si="48"/>
        <v>Serviço</v>
      </c>
      <c r="D160" s="254" t="str">
        <f>IF($B160="",IFERROR(VLOOKUP($A160,SERVIÇOS!$A:$F,2,0),IFERROR(VLOOKUP($A160,$C:$J,2,0),"")),IFERROR(VLOOKUP($B160,INSUMOS!$A:$D,2,0),IFERROR(VLOOKUP($B160,COTAÇÕES!$A:$J,2,0),"")))</f>
        <v>MONTADOR DE ESTRUTURA METÁLICA COM ENCARGOS COMPLEMENTARES</v>
      </c>
      <c r="E160" s="311" t="str">
        <f>IF($B160="",IFERROR(VLOOKUP($A160,SERVIÇOS!$A:$F,3,0),IFERROR(VLOOKUP($A160,$C:$J,3,0),"")),IFERROR(VLOOKUP($B160,INSUMOS!$A:$D,3,0),IFERROR(VLOOKUP($B160,COTAÇÕES!$A:$J,5,0),"")))</f>
        <v>H</v>
      </c>
      <c r="F160" s="255">
        <v>1.01</v>
      </c>
      <c r="G160" s="256">
        <f>IF($B160="",IFERROR(VLOOKUP($A160,SERVIÇOS!$A:$F,6,0),IFERROR(VLOOKUP($A160,$C:$J,8,0),"")),IFERROR(VLOOKUP($B160,INSUMOS!$A:$D,4,0),IFERROR(VLOOKUP($B160,COTAÇÕES!$A:$J,9,0),"")))</f>
        <v>23.12</v>
      </c>
      <c r="H160" s="257">
        <f>ROUND(IF(M160=1,Q160,(IF($B160="",IFERROR(VLOOKUP($A160,SERVIÇOS!$A:$F,4,0),IFERROR(VLOOKUP($A160,$C:$J,6,0),)),IFERROR(VLOOKUP($B160,INSUMOS!$A:$D,4,0),IFERROR(VLOOKUP($B160,COTAÇÕES!$A:$J,9,0),)))*$F160)),2)</f>
        <v>5.64</v>
      </c>
      <c r="I160" s="257">
        <f>ROUND(IF(M160=1,R160,(IF($B160="",IFERROR(VLOOKUP($A160,SERVIÇOS!$A:$F,5,0),IFERROR(VLOOKUP($A160,$C:$J,7,0),)),0)*$F160)),2)</f>
        <v>17.72</v>
      </c>
      <c r="J160" s="258">
        <f t="shared" si="49"/>
        <v>23.36</v>
      </c>
      <c r="K160" s="349" t="str">
        <f>IF(OR(ISNUMBER(A160),ISNUMBER(B160)),"PRED MARÇO/2022","")</f>
        <v>PRED MARÇO/2022</v>
      </c>
      <c r="L160" s="611" t="str">
        <f t="shared" si="43"/>
        <v>D159</v>
      </c>
      <c r="M160" s="611">
        <f t="shared" si="44"/>
        <v>0</v>
      </c>
      <c r="N160" s="611">
        <f t="shared" si="45"/>
        <v>28</v>
      </c>
      <c r="O160" s="611">
        <f t="shared" si="40"/>
        <v>5.64</v>
      </c>
      <c r="P160" s="611">
        <f t="shared" si="41"/>
        <v>17.72</v>
      </c>
      <c r="Q160" s="611">
        <f t="shared" si="46"/>
        <v>121.92699999999999</v>
      </c>
      <c r="R160" s="611">
        <f t="shared" si="47"/>
        <v>20.369999999999997</v>
      </c>
    </row>
    <row r="161" spans="1:18">
      <c r="A161" s="251">
        <v>88316</v>
      </c>
      <c r="B161" s="252"/>
      <c r="C161" s="253" t="str">
        <f t="shared" si="48"/>
        <v>Serviço</v>
      </c>
      <c r="D161" s="254" t="str">
        <f>IF($B161="",IFERROR(VLOOKUP($A161,SERVIÇOS!$A:$F,2,0),IFERROR(VLOOKUP($A161,$C:$J,2,0),"")),IFERROR(VLOOKUP($B161,INSUMOS!$A:$D,2,0),IFERROR(VLOOKUP($B161,COTAÇÕES!$A:$J,2,0),"")))</f>
        <v>SERVENTE COM ENCARGOS COMPLEMENTARES</v>
      </c>
      <c r="E161" s="311" t="str">
        <f>IF($B161="",IFERROR(VLOOKUP($A161,SERVIÇOS!$A:$F,3,0),IFERROR(VLOOKUP($A161,$C:$J,3,0),"")),IFERROR(VLOOKUP($B161,INSUMOS!$A:$D,3,0),IFERROR(VLOOKUP($B161,COTAÇÕES!$A:$J,5,0),"")))</f>
        <v>H</v>
      </c>
      <c r="F161" s="255">
        <v>0.2</v>
      </c>
      <c r="G161" s="256">
        <f>IF($B161="",IFERROR(VLOOKUP($A161,SERVIÇOS!$A:$F,6,0),IFERROR(VLOOKUP($A161,$C:$J,8,0),"")),IFERROR(VLOOKUP($B161,INSUMOS!$A:$D,4,0),IFERROR(VLOOKUP($B161,COTAÇÕES!$A:$J,9,0),"")))</f>
        <v>19.78</v>
      </c>
      <c r="H161" s="257">
        <f>ROUND(IF(M161=1,Q161,(IF($B161="",IFERROR(VLOOKUP($A161,SERVIÇOS!$A:$F,4,0),IFERROR(VLOOKUP($A161,$C:$J,6,0),)),IFERROR(VLOOKUP($B161,INSUMOS!$A:$D,4,0),IFERROR(VLOOKUP($B161,COTAÇÕES!$A:$J,9,0),)))*$F161)),2)</f>
        <v>1.3</v>
      </c>
      <c r="I161" s="257">
        <f>ROUND(IF(M161=1,R161,(IF($B161="",IFERROR(VLOOKUP($A161,SERVIÇOS!$A:$F,5,0),IFERROR(VLOOKUP($A161,$C:$J,7,0),)),0)*$F161)),2)</f>
        <v>2.65</v>
      </c>
      <c r="J161" s="258">
        <f t="shared" si="49"/>
        <v>3.95</v>
      </c>
      <c r="K161" s="349" t="str">
        <f>IF(OR(ISNUMBER(A161),ISNUMBER(B161)),"PRED MARÇO/2022","")</f>
        <v>PRED MARÇO/2022</v>
      </c>
      <c r="L161" s="611" t="str">
        <f t="shared" si="43"/>
        <v>D159</v>
      </c>
      <c r="M161" s="611">
        <f t="shared" si="44"/>
        <v>0</v>
      </c>
      <c r="N161" s="611">
        <f t="shared" si="45"/>
        <v>28</v>
      </c>
      <c r="O161" s="611">
        <f t="shared" si="40"/>
        <v>1.3</v>
      </c>
      <c r="P161" s="611">
        <f t="shared" si="41"/>
        <v>2.65</v>
      </c>
      <c r="Q161" s="611">
        <f t="shared" si="46"/>
        <v>121.92699999999999</v>
      </c>
      <c r="R161" s="611">
        <f t="shared" si="47"/>
        <v>20.369999999999997</v>
      </c>
    </row>
    <row r="162" spans="1:18" ht="30">
      <c r="A162" s="251"/>
      <c r="B162" s="639" t="s">
        <v>13949</v>
      </c>
      <c r="C162" s="253" t="str">
        <f t="shared" si="48"/>
        <v>Insumo</v>
      </c>
      <c r="D162" s="254" t="s">
        <v>13950</v>
      </c>
      <c r="E162" s="311" t="s">
        <v>1164</v>
      </c>
      <c r="F162" s="255">
        <v>4.2</v>
      </c>
      <c r="G162" s="256">
        <v>10.37</v>
      </c>
      <c r="H162" s="257">
        <f>G162*F162</f>
        <v>43.554000000000002</v>
      </c>
      <c r="I162" s="257">
        <f>ROUND(IF(M162=1,R162,(IF($B162="",IFERROR(VLOOKUP($A162,SERVIÇOS!$A:$F,5,0),IFERROR(VLOOKUP($A162,$C:$J,7,0),)),0)*$F162)),2)</f>
        <v>0</v>
      </c>
      <c r="J162" s="258">
        <f t="shared" si="49"/>
        <v>43.554000000000002</v>
      </c>
      <c r="K162" s="349" t="s">
        <v>13876</v>
      </c>
      <c r="L162" s="611" t="str">
        <f t="shared" si="43"/>
        <v>D159</v>
      </c>
      <c r="M162" s="611">
        <f t="shared" si="44"/>
        <v>0</v>
      </c>
      <c r="N162" s="611">
        <f t="shared" si="45"/>
        <v>28</v>
      </c>
      <c r="O162" s="611">
        <f t="shared" si="40"/>
        <v>43.554000000000002</v>
      </c>
      <c r="P162" s="611">
        <f t="shared" si="41"/>
        <v>0</v>
      </c>
      <c r="Q162" s="611">
        <f t="shared" si="46"/>
        <v>121.92699999999999</v>
      </c>
      <c r="R162" s="611">
        <f t="shared" si="47"/>
        <v>20.369999999999997</v>
      </c>
    </row>
    <row r="163" spans="1:18" ht="30">
      <c r="A163" s="251"/>
      <c r="B163" s="252">
        <v>44324</v>
      </c>
      <c r="C163" s="253" t="str">
        <f t="shared" si="48"/>
        <v>Insumo</v>
      </c>
      <c r="D163" s="254" t="str">
        <f>IF($B163="",IFERROR(VLOOKUP($A163,SERVIÇOS!$A:$F,2,0),IFERROR(VLOOKUP($A163,$C:$J,2,0),"")),IFERROR(VLOOKUP($B163,INSUMOS!$A:$D,2,0),IFERROR(VLOOKUP($B163,COTAÇÕES!$A:$J,2,0),"")))</f>
        <v>GESSO COLA, EM PO, PARA FIXACAO DE MOLDURAS, SANCAS E BLOCOS DE GESSO</v>
      </c>
      <c r="E163" s="311" t="str">
        <f>IF($B163="",IFERROR(VLOOKUP($A163,SERVIÇOS!$A:$F,3,0),IFERROR(VLOOKUP($A163,$C:$J,3,0),"")),IFERROR(VLOOKUP($B163,INSUMOS!$A:$D,3,0),IFERROR(VLOOKUP($B163,COTAÇÕES!$A:$J,5,0),"")))</f>
        <v xml:space="preserve">KG    </v>
      </c>
      <c r="F163" s="255">
        <v>0.1</v>
      </c>
      <c r="G163" s="256">
        <f>IF($B163="",IFERROR(VLOOKUP($A163,SERVIÇOS!$A:$F,6,0),IFERROR(VLOOKUP($A163,$C:$J,8,0),"")),IFERROR(VLOOKUP($B163,INSUMOS!$A:$D,4,0),IFERROR(VLOOKUP($B163,COTAÇÕES!$A:$J,9,0),"")))</f>
        <v>2.54</v>
      </c>
      <c r="H163" s="257">
        <f>ROUND(IF(M163=1,Q163,(IF($B163="",IFERROR(VLOOKUP($A163,SERVIÇOS!$A:$F,4,0),IFERROR(VLOOKUP($A163,$C:$J,6,0),)),IFERROR(VLOOKUP($B163,INSUMOS!$A:$D,4,0),IFERROR(VLOOKUP($B163,COTAÇÕES!$A:$J,9,0),)))*$F163)),2)</f>
        <v>0.25</v>
      </c>
      <c r="I163" s="257">
        <f>ROUND(IF(M163=1,R163,(IF($B163="",IFERROR(VLOOKUP($A163,SERVIÇOS!$A:$F,5,0),IFERROR(VLOOKUP($A163,$C:$J,7,0),)),0)*$F163)),2)</f>
        <v>0</v>
      </c>
      <c r="J163" s="258">
        <f t="shared" si="49"/>
        <v>0.25</v>
      </c>
      <c r="K163" s="349" t="str">
        <f>IF(OR(ISNUMBER(A163),ISNUMBER(B163)),"PRED MARÇO/2022","")</f>
        <v>PRED MARÇO/2022</v>
      </c>
      <c r="L163" s="611" t="str">
        <f t="shared" si="43"/>
        <v>D159</v>
      </c>
      <c r="M163" s="611">
        <f t="shared" si="44"/>
        <v>0</v>
      </c>
      <c r="N163" s="611">
        <f t="shared" si="45"/>
        <v>28</v>
      </c>
      <c r="O163" s="611">
        <f t="shared" si="40"/>
        <v>0.25</v>
      </c>
      <c r="P163" s="611">
        <f t="shared" si="41"/>
        <v>0</v>
      </c>
      <c r="Q163" s="611">
        <f t="shared" si="46"/>
        <v>121.92699999999999</v>
      </c>
      <c r="R163" s="611">
        <f t="shared" si="47"/>
        <v>20.369999999999997</v>
      </c>
    </row>
    <row r="164" spans="1:18" ht="30">
      <c r="A164" s="251"/>
      <c r="B164" s="252">
        <v>39431</v>
      </c>
      <c r="C164" s="253" t="str">
        <f t="shared" si="48"/>
        <v>Insumo</v>
      </c>
      <c r="D164" s="254" t="str">
        <f>IF($B164="",IFERROR(VLOOKUP($A164,SERVIÇOS!$A:$F,2,0),IFERROR(VLOOKUP($A164,$C:$J,2,0),"")),IFERROR(VLOOKUP($B164,INSUMOS!$A:$D,2,0),IFERROR(VLOOKUP($B164,COTAÇÕES!$A:$J,2,0),"")))</f>
        <v>FITA DE PAPEL MICROPERFURADO, 50 X 150 MM, PARA TRATAMENTO DE JUNTAS DE CHAPA DE GESSO PARA DRYWALL</v>
      </c>
      <c r="E164" s="311" t="str">
        <f>IF($B164="",IFERROR(VLOOKUP($A164,SERVIÇOS!$A:$F,3,0),IFERROR(VLOOKUP($A164,$C:$J,3,0),"")),IFERROR(VLOOKUP($B164,INSUMOS!$A:$D,3,0),IFERROR(VLOOKUP($B164,COTAÇÕES!$A:$J,5,0),"")))</f>
        <v xml:space="preserve">M     </v>
      </c>
      <c r="F164" s="255">
        <v>3</v>
      </c>
      <c r="G164" s="256">
        <f>IF($B164="",IFERROR(VLOOKUP($A164,SERVIÇOS!$A:$F,6,0),IFERROR(VLOOKUP($A164,$C:$J,8,0),"")),IFERROR(VLOOKUP($B164,INSUMOS!$A:$D,4,0),IFERROR(VLOOKUP($B164,COTAÇÕES!$A:$J,9,0),"")))</f>
        <v>0.28999999999999998</v>
      </c>
      <c r="H164" s="257">
        <f>ROUND(IF(M164=1,Q164,(IF($B164="",IFERROR(VLOOKUP($A164,SERVIÇOS!$A:$F,4,0),IFERROR(VLOOKUP($A164,$C:$J,6,0),)),IFERROR(VLOOKUP($B164,INSUMOS!$A:$D,4,0),IFERROR(VLOOKUP($B164,COTAÇÕES!$A:$J,9,0),)))*$F164)),2)</f>
        <v>0.87</v>
      </c>
      <c r="I164" s="257">
        <f>ROUND(IF(M164=1,R164,(IF($B164="",IFERROR(VLOOKUP($A164,SERVIÇOS!$A:$F,5,0),IFERROR(VLOOKUP($A164,$C:$J,7,0),)),0)*$F164)),2)</f>
        <v>0</v>
      </c>
      <c r="J164" s="258">
        <f t="shared" si="49"/>
        <v>0.87</v>
      </c>
      <c r="K164" s="349" t="str">
        <f>IF(OR(ISNUMBER(A164),ISNUMBER(B164)),"PRED MARÇO/2022","")</f>
        <v>PRED MARÇO/2022</v>
      </c>
      <c r="L164" s="611" t="str">
        <f t="shared" si="43"/>
        <v>D159</v>
      </c>
      <c r="M164" s="611">
        <f t="shared" si="44"/>
        <v>0</v>
      </c>
      <c r="N164" s="611">
        <f t="shared" si="45"/>
        <v>28</v>
      </c>
      <c r="O164" s="611">
        <f t="shared" ref="O164:O227" si="50">IF(M164=1,0,H164)</f>
        <v>0.87</v>
      </c>
      <c r="P164" s="611">
        <f t="shared" ref="P164:P227" si="51">IF(M164=1,0,I164)</f>
        <v>0</v>
      </c>
      <c r="Q164" s="611">
        <f t="shared" si="46"/>
        <v>121.92699999999999</v>
      </c>
      <c r="R164" s="611">
        <f t="shared" si="47"/>
        <v>20.369999999999997</v>
      </c>
    </row>
    <row r="165" spans="1:18" ht="30">
      <c r="A165" s="251"/>
      <c r="B165" s="252">
        <v>39418</v>
      </c>
      <c r="C165" s="253" t="str">
        <f t="shared" si="48"/>
        <v>Insumo</v>
      </c>
      <c r="D165" s="254" t="str">
        <f>IF($B165="",IFERROR(VLOOKUP($A165,SERVIÇOS!$A:$F,2,0),IFERROR(VLOOKUP($A165,$C:$J,2,0),"")),IFERROR(VLOOKUP($B165,INSUMOS!$A:$D,2,0),IFERROR(VLOOKUP($B165,COTAÇÕES!$A:$J,2,0),"")))</f>
        <v>PERFIL GUIA, FORMATO U, EM ACO ZINCADO, PARA ESTRUTURA PAREDE DRYWALL, E = 0,5 MM, 48  X 3000 MM (L X C)</v>
      </c>
      <c r="E165" s="311" t="str">
        <f>IF($B165="",IFERROR(VLOOKUP($A165,SERVIÇOS!$A:$F,3,0),IFERROR(VLOOKUP($A165,$C:$J,3,0),"")),IFERROR(VLOOKUP($B165,INSUMOS!$A:$D,3,0),IFERROR(VLOOKUP($B165,COTAÇÕES!$A:$J,5,0),"")))</f>
        <v xml:space="preserve">M     </v>
      </c>
      <c r="F165" s="255">
        <v>0.9</v>
      </c>
      <c r="G165" s="256">
        <f>IF($B165="",IFERROR(VLOOKUP($A165,SERVIÇOS!$A:$F,6,0),IFERROR(VLOOKUP($A165,$C:$J,8,0),"")),IFERROR(VLOOKUP($B165,INSUMOS!$A:$D,4,0),IFERROR(VLOOKUP($B165,COTAÇÕES!$A:$J,9,0),"")))</f>
        <v>7.14</v>
      </c>
      <c r="H165" s="257">
        <f>ROUND(IF(M165=1,Q165,(IF($B165="",IFERROR(VLOOKUP($A165,SERVIÇOS!$A:$F,4,0),IFERROR(VLOOKUP($A165,$C:$J,6,0),)),IFERROR(VLOOKUP($B165,INSUMOS!$A:$D,4,0),IFERROR(VLOOKUP($B165,COTAÇÕES!$A:$J,9,0),)))*$F165)),2)</f>
        <v>6.43</v>
      </c>
      <c r="I165" s="257">
        <f>ROUND(IF(M165=1,R165,(IF($B165="",IFERROR(VLOOKUP($A165,SERVIÇOS!$A:$F,5,0),IFERROR(VLOOKUP($A165,$C:$J,7,0),)),0)*$F165)),2)</f>
        <v>0</v>
      </c>
      <c r="J165" s="258">
        <f t="shared" si="49"/>
        <v>6.43</v>
      </c>
      <c r="K165" s="349" t="str">
        <f>IF(OR(ISNUMBER(A165),ISNUMBER(B165)),"PRED MARÇO/2022","")</f>
        <v>PRED MARÇO/2022</v>
      </c>
      <c r="L165" s="611" t="str">
        <f t="shared" si="43"/>
        <v>D159</v>
      </c>
      <c r="M165" s="611">
        <f t="shared" si="44"/>
        <v>0</v>
      </c>
      <c r="N165" s="611">
        <f t="shared" si="45"/>
        <v>28</v>
      </c>
      <c r="O165" s="611">
        <f t="shared" si="50"/>
        <v>6.43</v>
      </c>
      <c r="P165" s="611">
        <f t="shared" si="51"/>
        <v>0</v>
      </c>
      <c r="Q165" s="611">
        <f t="shared" si="46"/>
        <v>121.92699999999999</v>
      </c>
      <c r="R165" s="611">
        <f t="shared" si="47"/>
        <v>20.369999999999997</v>
      </c>
    </row>
    <row r="166" spans="1:18" ht="30">
      <c r="A166" s="251"/>
      <c r="B166" s="252" t="s">
        <v>13946</v>
      </c>
      <c r="C166" s="253" t="str">
        <f t="shared" si="48"/>
        <v>Insumo</v>
      </c>
      <c r="D166" s="254" t="s">
        <v>13947</v>
      </c>
      <c r="E166" s="311" t="s">
        <v>1164</v>
      </c>
      <c r="F166" s="255">
        <v>1.05</v>
      </c>
      <c r="G166" s="256">
        <v>17.98</v>
      </c>
      <c r="H166" s="257">
        <f>F166*G166</f>
        <v>18.879000000000001</v>
      </c>
      <c r="I166" s="257">
        <f>ROUND(IF(M166=1,R166,(IF($B166="",IFERROR(VLOOKUP($A166,SERVIÇOS!$A:$F,5,0),IFERROR(VLOOKUP($A166,$C:$J,7,0),)),0)*$F166)),2)</f>
        <v>0</v>
      </c>
      <c r="J166" s="258">
        <f t="shared" si="49"/>
        <v>18.879000000000001</v>
      </c>
      <c r="K166" s="349" t="s">
        <v>13912</v>
      </c>
      <c r="L166" s="611" t="str">
        <f t="shared" si="43"/>
        <v>D159</v>
      </c>
      <c r="M166" s="611">
        <f t="shared" si="44"/>
        <v>0</v>
      </c>
      <c r="N166" s="611">
        <f t="shared" si="45"/>
        <v>28</v>
      </c>
      <c r="O166" s="611">
        <f t="shared" si="50"/>
        <v>18.879000000000001</v>
      </c>
      <c r="P166" s="611">
        <f t="shared" si="51"/>
        <v>0</v>
      </c>
      <c r="Q166" s="611">
        <f t="shared" si="46"/>
        <v>121.92699999999999</v>
      </c>
      <c r="R166" s="611">
        <f t="shared" si="47"/>
        <v>20.369999999999997</v>
      </c>
    </row>
    <row r="167" spans="1:18" ht="45">
      <c r="A167" s="251"/>
      <c r="B167" s="252">
        <v>39434</v>
      </c>
      <c r="C167" s="253" t="str">
        <f t="shared" si="48"/>
        <v>Insumo</v>
      </c>
      <c r="D167" s="254" t="str">
        <f>IF($B167="",IFERROR(VLOOKUP($A167,SERVIÇOS!$A:$F,2,0),IFERROR(VLOOKUP($A167,$C:$J,2,0),"")),IFERROR(VLOOKUP($B167,INSUMOS!$A:$D,2,0),IFERROR(VLOOKUP($B167,COTAÇÕES!$A:$J,2,0),"")))</f>
        <v>MASSA DE REJUNTE EM PO PARA DRYWALL, A BASE DE GESSO, SECAGEM RAPIDA, PARA TRATAMENTO DE JUNTAS DE CHAPA DE GESSO (NECESSITA ADICAO DE AGUA)</v>
      </c>
      <c r="E167" s="311" t="str">
        <f>IF($B167="",IFERROR(VLOOKUP($A167,SERVIÇOS!$A:$F,3,0),IFERROR(VLOOKUP($A167,$C:$J,3,0),"")),IFERROR(VLOOKUP($B167,INSUMOS!$A:$D,3,0),IFERROR(VLOOKUP($B167,COTAÇÕES!$A:$J,5,0),"")))</f>
        <v xml:space="preserve">KG    </v>
      </c>
      <c r="F167" s="255">
        <v>0.7</v>
      </c>
      <c r="G167" s="256">
        <f>IF($B167="",IFERROR(VLOOKUP($A167,SERVIÇOS!$A:$F,6,0),IFERROR(VLOOKUP($A167,$C:$J,8,0),"")),IFERROR(VLOOKUP($B167,INSUMOS!$A:$D,4,0),IFERROR(VLOOKUP($B167,COTAÇÕES!$A:$J,9,0),"")))</f>
        <v>3.21</v>
      </c>
      <c r="H167" s="257">
        <f>ROUND(IF(M167=1,Q167,(IF($B167="",IFERROR(VLOOKUP($A167,SERVIÇOS!$A:$F,4,0),IFERROR(VLOOKUP($A167,$C:$J,6,0),)),IFERROR(VLOOKUP($B167,INSUMOS!$A:$D,4,0),IFERROR(VLOOKUP($B167,COTAÇÕES!$A:$J,9,0),)))*$F167)),2)</f>
        <v>2.25</v>
      </c>
      <c r="I167" s="257">
        <f>ROUND(IF(M167=1,R167,(IF($B167="",IFERROR(VLOOKUP($A167,SERVIÇOS!$A:$F,5,0),IFERROR(VLOOKUP($A167,$C:$J,7,0),)),0)*$F167)),2)</f>
        <v>0</v>
      </c>
      <c r="J167" s="258">
        <f t="shared" si="49"/>
        <v>2.25</v>
      </c>
      <c r="K167" s="349" t="str">
        <f>IF(OR(ISNUMBER(A167),ISNUMBER(B167)),"PRED MARÇO/2022","")</f>
        <v>PRED MARÇO/2022</v>
      </c>
      <c r="L167" s="611" t="str">
        <f t="shared" si="43"/>
        <v>D159</v>
      </c>
      <c r="M167" s="611">
        <f t="shared" si="44"/>
        <v>0</v>
      </c>
      <c r="N167" s="611">
        <f t="shared" si="45"/>
        <v>28</v>
      </c>
      <c r="O167" s="611">
        <f t="shared" si="50"/>
        <v>2.25</v>
      </c>
      <c r="P167" s="611">
        <f t="shared" si="51"/>
        <v>0</v>
      </c>
      <c r="Q167" s="611">
        <f t="shared" si="46"/>
        <v>121.92699999999999</v>
      </c>
      <c r="R167" s="611">
        <f t="shared" si="47"/>
        <v>20.369999999999997</v>
      </c>
    </row>
    <row r="168" spans="1:18" ht="30">
      <c r="A168" s="251"/>
      <c r="B168" s="639" t="s">
        <v>13953</v>
      </c>
      <c r="C168" s="253" t="str">
        <f t="shared" si="48"/>
        <v>Insumo</v>
      </c>
      <c r="D168" s="254" t="s">
        <v>13954</v>
      </c>
      <c r="E168" s="311" t="s">
        <v>1163</v>
      </c>
      <c r="F168" s="255">
        <v>5.5</v>
      </c>
      <c r="G168" s="256">
        <v>5.29</v>
      </c>
      <c r="H168" s="257">
        <f>G168*F168</f>
        <v>29.094999999999999</v>
      </c>
      <c r="I168" s="257">
        <f>ROUND(IF(M168=1,R168,(IF($B168="",IFERROR(VLOOKUP($A168,SERVIÇOS!$A:$F,5,0),IFERROR(VLOOKUP($A168,$C:$J,7,0),)),0)*$F168)),2)</f>
        <v>0</v>
      </c>
      <c r="J168" s="258">
        <f t="shared" si="49"/>
        <v>29.094999999999999</v>
      </c>
      <c r="K168" s="349" t="s">
        <v>13876</v>
      </c>
      <c r="L168" s="611" t="str">
        <f t="shared" si="43"/>
        <v>D159</v>
      </c>
      <c r="M168" s="611">
        <f t="shared" si="44"/>
        <v>0</v>
      </c>
      <c r="N168" s="611">
        <f t="shared" si="45"/>
        <v>28</v>
      </c>
      <c r="O168" s="611">
        <f t="shared" si="50"/>
        <v>29.094999999999999</v>
      </c>
      <c r="P168" s="611">
        <f t="shared" si="51"/>
        <v>0</v>
      </c>
      <c r="Q168" s="611">
        <f t="shared" si="46"/>
        <v>121.92699999999999</v>
      </c>
      <c r="R168" s="611">
        <f t="shared" si="47"/>
        <v>20.369999999999997</v>
      </c>
    </row>
    <row r="169" spans="1:18" ht="30">
      <c r="A169" s="251"/>
      <c r="B169" s="252">
        <v>39435</v>
      </c>
      <c r="C169" s="253" t="str">
        <f t="shared" si="48"/>
        <v>Insumo</v>
      </c>
      <c r="D169" s="254" t="str">
        <f>IF($B169="",IFERROR(VLOOKUP($A169,SERVIÇOS!$A:$F,2,0),IFERROR(VLOOKUP($A169,$C:$J,2,0),"")),IFERROR(VLOOKUP($B169,INSUMOS!$A:$D,2,0),IFERROR(VLOOKUP($B169,COTAÇÕES!$A:$J,2,0),"")))</f>
        <v>PARAFUSO DRY WALL, EM ACO FOSFATIZADO, CABECA TROMBETA E PONTA AGULHA (TA), COMPRIMENTO 25 MM</v>
      </c>
      <c r="E169" s="311" t="str">
        <f>IF($B169="",IFERROR(VLOOKUP($A169,SERVIÇOS!$A:$F,3,0),IFERROR(VLOOKUP($A169,$C:$J,3,0),"")),IFERROR(VLOOKUP($B169,INSUMOS!$A:$D,3,0),IFERROR(VLOOKUP($B169,COTAÇÕES!$A:$J,5,0),"")))</f>
        <v xml:space="preserve">UN    </v>
      </c>
      <c r="F169" s="255">
        <v>20</v>
      </c>
      <c r="G169" s="256">
        <f>IF($B169="",IFERROR(VLOOKUP($A169,SERVIÇOS!$A:$F,6,0),IFERROR(VLOOKUP($A169,$C:$J,8,0),"")),IFERROR(VLOOKUP($B169,INSUMOS!$A:$D,4,0),IFERROR(VLOOKUP($B169,COTAÇÕES!$A:$J,9,0),"")))</f>
        <v>0.11</v>
      </c>
      <c r="H169" s="257">
        <f>ROUND(IF(M169=1,Q169,(IF($B169="",IFERROR(VLOOKUP($A169,SERVIÇOS!$A:$F,4,0),IFERROR(VLOOKUP($A169,$C:$J,6,0),)),IFERROR(VLOOKUP($B169,INSUMOS!$A:$D,4,0),IFERROR(VLOOKUP($B169,COTAÇÕES!$A:$J,9,0),)))*$F169)),2)</f>
        <v>2.2000000000000002</v>
      </c>
      <c r="I169" s="257">
        <f>ROUND(IF(M169=1,R169,(IF($B169="",IFERROR(VLOOKUP($A169,SERVIÇOS!$A:$F,5,0),IFERROR(VLOOKUP($A169,$C:$J,7,0),)),0)*$F169)),2)</f>
        <v>0</v>
      </c>
      <c r="J169" s="258">
        <f t="shared" si="49"/>
        <v>2.2000000000000002</v>
      </c>
      <c r="K169" s="349" t="str">
        <f>IF(OR(ISNUMBER(A169),ISNUMBER(B169)),"PRED MARÇO/2022","")</f>
        <v>PRED MARÇO/2022</v>
      </c>
      <c r="L169" s="611" t="str">
        <f t="shared" si="43"/>
        <v>D159</v>
      </c>
      <c r="M169" s="611">
        <f t="shared" si="44"/>
        <v>0</v>
      </c>
      <c r="N169" s="611">
        <f t="shared" si="45"/>
        <v>28</v>
      </c>
      <c r="O169" s="611">
        <f t="shared" si="50"/>
        <v>2.2000000000000002</v>
      </c>
      <c r="P169" s="611">
        <f t="shared" si="51"/>
        <v>0</v>
      </c>
      <c r="Q169" s="611">
        <f t="shared" si="46"/>
        <v>121.92699999999999</v>
      </c>
      <c r="R169" s="611">
        <f t="shared" si="47"/>
        <v>20.369999999999997</v>
      </c>
    </row>
    <row r="170" spans="1:18" ht="30">
      <c r="A170" s="251"/>
      <c r="B170" s="252">
        <v>39436</v>
      </c>
      <c r="C170" s="253" t="str">
        <f t="shared" si="48"/>
        <v>Insumo</v>
      </c>
      <c r="D170" s="254" t="str">
        <f>IF($B170="",IFERROR(VLOOKUP($A170,SERVIÇOS!$A:$F,2,0),IFERROR(VLOOKUP($A170,$C:$J,2,0),"")),IFERROR(VLOOKUP($B170,INSUMOS!$A:$D,2,0),IFERROR(VLOOKUP($B170,COTAÇÕES!$A:$J,2,0),"")))</f>
        <v>PARAFUSO DRY WALL, EM ACO FOSFATIZADO, CABECA TROMBETA E PONTA AGULHA (TA), COMPRIMENTO 35 MM</v>
      </c>
      <c r="E170" s="311" t="str">
        <f>IF($B170="",IFERROR(VLOOKUP($A170,SERVIÇOS!$A:$F,3,0),IFERROR(VLOOKUP($A170,$C:$J,3,0),"")),IFERROR(VLOOKUP($B170,INSUMOS!$A:$D,3,0),IFERROR(VLOOKUP($B170,COTAÇÕES!$A:$J,5,0),"")))</f>
        <v xml:space="preserve">UN    </v>
      </c>
      <c r="F170" s="255">
        <v>40</v>
      </c>
      <c r="G170" s="256">
        <f>IF($B170="",IFERROR(VLOOKUP($A170,SERVIÇOS!$A:$F,6,0),IFERROR(VLOOKUP($A170,$C:$J,8,0),"")),IFERROR(VLOOKUP($B170,INSUMOS!$A:$D,4,0),IFERROR(VLOOKUP($B170,COTAÇÕES!$A:$J,9,0),"")))</f>
        <v>0.19</v>
      </c>
      <c r="H170" s="257">
        <f>ROUND(IF(M170=1,Q170,(IF($B170="",IFERROR(VLOOKUP($A170,SERVIÇOS!$A:$F,4,0),IFERROR(VLOOKUP($A170,$C:$J,6,0),)),IFERROR(VLOOKUP($B170,INSUMOS!$A:$D,4,0),IFERROR(VLOOKUP($B170,COTAÇÕES!$A:$J,9,0),)))*$F170)),2)</f>
        <v>7.6</v>
      </c>
      <c r="I170" s="257">
        <f>ROUND(IF(M170=1,R170,(IF($B170="",IFERROR(VLOOKUP($A170,SERVIÇOS!$A:$F,5,0),IFERROR(VLOOKUP($A170,$C:$J,7,0),)),0)*$F170)),2)</f>
        <v>0</v>
      </c>
      <c r="J170" s="258">
        <f t="shared" si="49"/>
        <v>7.6</v>
      </c>
      <c r="K170" s="349" t="str">
        <f>IF(OR(ISNUMBER(A170),ISNUMBER(B170)),"PRED MARÇO/2022","")</f>
        <v>PRED MARÇO/2022</v>
      </c>
      <c r="L170" s="611" t="str">
        <f t="shared" si="43"/>
        <v>D159</v>
      </c>
      <c r="M170" s="611">
        <f t="shared" si="44"/>
        <v>0</v>
      </c>
      <c r="N170" s="611">
        <f t="shared" si="45"/>
        <v>28</v>
      </c>
      <c r="O170" s="611">
        <f t="shared" si="50"/>
        <v>7.6</v>
      </c>
      <c r="P170" s="611">
        <f t="shared" si="51"/>
        <v>0</v>
      </c>
      <c r="Q170" s="611">
        <f t="shared" si="46"/>
        <v>121.92699999999999</v>
      </c>
      <c r="R170" s="611">
        <f t="shared" si="47"/>
        <v>20.369999999999997</v>
      </c>
    </row>
    <row r="171" spans="1:18" ht="30">
      <c r="A171" s="251"/>
      <c r="B171" s="252">
        <v>39442</v>
      </c>
      <c r="C171" s="253" t="str">
        <f t="shared" si="48"/>
        <v>Insumo</v>
      </c>
      <c r="D171" s="254" t="str">
        <f>IF($B171="",IFERROR(VLOOKUP($A171,SERVIÇOS!$A:$F,2,0),IFERROR(VLOOKUP($A171,$C:$J,2,0),"")),IFERROR(VLOOKUP($B171,INSUMOS!$A:$D,2,0),IFERROR(VLOOKUP($B171,COTAÇÕES!$A:$J,2,0),"")))</f>
        <v>PARAFUSO DRY WALL, EM ACO ZINCADO, CABECA LENTILHA E PONTA AGULHA (LA), LARGURA 4,2 MM, COMPRIMENTO 13 MM</v>
      </c>
      <c r="E171" s="311" t="str">
        <f>IF($B171="",IFERROR(VLOOKUP($A171,SERVIÇOS!$A:$F,3,0),IFERROR(VLOOKUP($A171,$C:$J,3,0),"")),IFERROR(VLOOKUP($B171,INSUMOS!$A:$D,3,0),IFERROR(VLOOKUP($B171,COTAÇÕES!$A:$J,5,0),"")))</f>
        <v xml:space="preserve">UN    </v>
      </c>
      <c r="F171" s="255">
        <v>8</v>
      </c>
      <c r="G171" s="256">
        <f>IF($B171="",IFERROR(VLOOKUP($A171,SERVIÇOS!$A:$F,6,0),IFERROR(VLOOKUP($A171,$C:$J,8,0),"")),IFERROR(VLOOKUP($B171,INSUMOS!$A:$D,4,0),IFERROR(VLOOKUP($B171,COTAÇÕES!$A:$J,9,0),"")))</f>
        <v>0.2</v>
      </c>
      <c r="H171" s="257">
        <f>ROUND(IF(M171=1,Q171,(IF($B171="",IFERROR(VLOOKUP($A171,SERVIÇOS!$A:$F,4,0),IFERROR(VLOOKUP($A171,$C:$J,6,0),)),IFERROR(VLOOKUP($B171,INSUMOS!$A:$D,4,0),IFERROR(VLOOKUP($B171,COTAÇÕES!$A:$J,9,0),)))*$F171)),2)</f>
        <v>1.6</v>
      </c>
      <c r="I171" s="257">
        <f>ROUND(IF(M171=1,R171,(IF($B171="",IFERROR(VLOOKUP($A171,SERVIÇOS!$A:$F,5,0),IFERROR(VLOOKUP($A171,$C:$J,7,0),)),0)*$F171)),2)</f>
        <v>0</v>
      </c>
      <c r="J171" s="258">
        <f t="shared" si="49"/>
        <v>1.6</v>
      </c>
      <c r="K171" s="349" t="str">
        <f>IF(OR(ISNUMBER(A171),ISNUMBER(B171)),"PRED MARÇO/2022","")</f>
        <v>PRED MARÇO/2022</v>
      </c>
      <c r="L171" s="611" t="str">
        <f t="shared" si="43"/>
        <v>D159</v>
      </c>
      <c r="M171" s="611">
        <f t="shared" si="44"/>
        <v>0</v>
      </c>
      <c r="N171" s="611">
        <f t="shared" si="45"/>
        <v>28</v>
      </c>
      <c r="O171" s="611">
        <f t="shared" si="50"/>
        <v>1.6</v>
      </c>
      <c r="P171" s="611">
        <f t="shared" si="51"/>
        <v>0</v>
      </c>
      <c r="Q171" s="611">
        <f t="shared" si="46"/>
        <v>121.92699999999999</v>
      </c>
      <c r="R171" s="611">
        <f t="shared" si="47"/>
        <v>20.369999999999997</v>
      </c>
    </row>
    <row r="172" spans="1:18" ht="30">
      <c r="A172" s="251"/>
      <c r="B172" s="639" t="s">
        <v>13951</v>
      </c>
      <c r="C172" s="253" t="str">
        <f t="shared" si="48"/>
        <v>Insumo</v>
      </c>
      <c r="D172" s="254" t="s">
        <v>13952</v>
      </c>
      <c r="E172" s="311" t="s">
        <v>1163</v>
      </c>
      <c r="F172" s="255">
        <v>0.9</v>
      </c>
      <c r="G172" s="256">
        <v>2.5099999999999998</v>
      </c>
      <c r="H172" s="257">
        <f>F172*G172</f>
        <v>2.2589999999999999</v>
      </c>
      <c r="I172" s="257">
        <f>ROUND(IF(M172=1,R172,(IF($B172="",IFERROR(VLOOKUP($A172,SERVIÇOS!$A:$F,5,0),IFERROR(VLOOKUP($A172,$C:$J,7,0),)),0)*$F172)),2)</f>
        <v>0</v>
      </c>
      <c r="J172" s="258">
        <f t="shared" si="49"/>
        <v>2.2589999999999999</v>
      </c>
      <c r="K172" s="349" t="s">
        <v>13876</v>
      </c>
      <c r="L172" s="611" t="str">
        <f t="shared" si="43"/>
        <v>D159</v>
      </c>
      <c r="M172" s="611">
        <f t="shared" si="44"/>
        <v>0</v>
      </c>
      <c r="N172" s="611">
        <f t="shared" si="45"/>
        <v>28</v>
      </c>
      <c r="O172" s="611">
        <f t="shared" si="50"/>
        <v>2.2589999999999999</v>
      </c>
      <c r="P172" s="611">
        <f t="shared" si="51"/>
        <v>0</v>
      </c>
      <c r="Q172" s="611">
        <f t="shared" si="46"/>
        <v>121.92699999999999</v>
      </c>
      <c r="R172" s="611">
        <f t="shared" si="47"/>
        <v>20.369999999999997</v>
      </c>
    </row>
    <row r="173" spans="1:18" ht="30">
      <c r="A173" s="251"/>
      <c r="B173" s="252"/>
      <c r="C173" s="253" t="str">
        <f t="shared" si="48"/>
        <v>COMP 29</v>
      </c>
      <c r="D173" s="254" t="s">
        <v>14036</v>
      </c>
      <c r="E173" s="311" t="s">
        <v>96</v>
      </c>
      <c r="F173" s="255"/>
      <c r="G173" s="256" t="str">
        <f>IF($B173="",IFERROR(VLOOKUP($A173,SERVIÇOS!$A:$F,6,0),IFERROR(VLOOKUP($A173,$C:$J,8,0),"")),IFERROR(VLOOKUP($B173,INSUMOS!$A:$D,4,0),IFERROR(VLOOKUP($B173,COTAÇÕES!$A:$J,9,0),"")))</f>
        <v/>
      </c>
      <c r="H173" s="257">
        <f>ROUND(IF(M173=1,Q173,(IF($B173="",IFERROR(VLOOKUP($A173,SERVIÇOS!$A:$F,4,0),IFERROR(VLOOKUP($A173,$C:$J,6,0),)),IFERROR(VLOOKUP($B173,INSUMOS!$A:$D,4,0),IFERROR(VLOOKUP($B173,COTAÇÕES!$A:$J,9,0),)))*$F173)),2)</f>
        <v>12.59</v>
      </c>
      <c r="I173" s="257">
        <f>ROUND(IF(M173=1,R173,(IF($B173="",IFERROR(VLOOKUP($A173,SERVIÇOS!$A:$F,5,0),IFERROR(VLOOKUP($A173,$C:$J,7,0),)),0)*$F173)),2)</f>
        <v>31.98</v>
      </c>
      <c r="J173" s="258">
        <f t="shared" si="49"/>
        <v>44.57</v>
      </c>
      <c r="K173" s="349" t="s">
        <v>13817</v>
      </c>
      <c r="L173" s="611" t="str">
        <f t="shared" si="43"/>
        <v>D173</v>
      </c>
      <c r="M173" s="611">
        <f t="shared" si="44"/>
        <v>1</v>
      </c>
      <c r="N173" s="611">
        <f t="shared" si="45"/>
        <v>29</v>
      </c>
      <c r="O173" s="611">
        <f t="shared" si="50"/>
        <v>0</v>
      </c>
      <c r="P173" s="611">
        <f t="shared" si="51"/>
        <v>0</v>
      </c>
      <c r="Q173" s="611">
        <f t="shared" si="46"/>
        <v>12.59</v>
      </c>
      <c r="R173" s="611">
        <f t="shared" si="47"/>
        <v>31.979999999999997</v>
      </c>
    </row>
    <row r="174" spans="1:18">
      <c r="A174" s="251">
        <v>88267</v>
      </c>
      <c r="B174" s="252"/>
      <c r="C174" s="253" t="str">
        <f t="shared" si="48"/>
        <v>Serviço</v>
      </c>
      <c r="D174" s="254" t="str">
        <f>IF($B174="",IFERROR(VLOOKUP($A174,SERVIÇOS!$A:$F,2,0),IFERROR(VLOOKUP($A174,$C:$J,2,0),"")),IFERROR(VLOOKUP($B174,INSUMOS!$A:$D,2,0),IFERROR(VLOOKUP($B174,COTAÇÕES!$A:$J,2,0),"")))</f>
        <v>ENCANADOR OU BOMBEIRO HIDRÁULICO COM ENCARGOS COMPLEMENTARES</v>
      </c>
      <c r="E174" s="311" t="str">
        <f>IF($B174="",IFERROR(VLOOKUP($A174,SERVIÇOS!$A:$F,3,0),IFERROR(VLOOKUP($A174,$C:$J,3,0),"")),IFERROR(VLOOKUP($B174,INSUMOS!$A:$D,3,0),IFERROR(VLOOKUP($B174,COTAÇÕES!$A:$J,5,0),"")))</f>
        <v>H</v>
      </c>
      <c r="F174" s="255">
        <v>1</v>
      </c>
      <c r="G174" s="256">
        <f>IF($B174="",IFERROR(VLOOKUP($A174,SERVIÇOS!$A:$F,6,0),IFERROR(VLOOKUP($A174,$C:$J,8,0),"")),IFERROR(VLOOKUP($B174,INSUMOS!$A:$D,4,0),IFERROR(VLOOKUP($B174,COTAÇÕES!$A:$J,9,0),"")))</f>
        <v>24.79</v>
      </c>
      <c r="H174" s="257">
        <f>ROUND(IF(M174=1,Q174,(IF($B174="",IFERROR(VLOOKUP($A174,SERVIÇOS!$A:$F,4,0),IFERROR(VLOOKUP($A174,$C:$J,6,0),)),IFERROR(VLOOKUP($B174,INSUMOS!$A:$D,4,0),IFERROR(VLOOKUP($B174,COTAÇÕES!$A:$J,9,0),)))*$F174)),2)</f>
        <v>6.07</v>
      </c>
      <c r="I174" s="257">
        <f>ROUND(IF(M174=1,R174,(IF($B174="",IFERROR(VLOOKUP($A174,SERVIÇOS!$A:$F,5,0),IFERROR(VLOOKUP($A174,$C:$J,7,0),)),0)*$F174)),2)</f>
        <v>18.72</v>
      </c>
      <c r="J174" s="258">
        <f t="shared" si="49"/>
        <v>24.79</v>
      </c>
      <c r="K174" s="349" t="str">
        <f>IF(OR(ISNUMBER(A174),ISNUMBER(B174)),"PRED MARÇO/2022","")</f>
        <v>PRED MARÇO/2022</v>
      </c>
      <c r="L174" s="611" t="str">
        <f t="shared" si="43"/>
        <v>D173</v>
      </c>
      <c r="M174" s="611">
        <f t="shared" si="44"/>
        <v>0</v>
      </c>
      <c r="N174" s="611">
        <f t="shared" si="45"/>
        <v>29</v>
      </c>
      <c r="O174" s="611">
        <f t="shared" si="50"/>
        <v>6.07</v>
      </c>
      <c r="P174" s="611">
        <f t="shared" si="51"/>
        <v>18.72</v>
      </c>
      <c r="Q174" s="611">
        <f t="shared" si="46"/>
        <v>12.59</v>
      </c>
      <c r="R174" s="611">
        <f t="shared" si="47"/>
        <v>31.979999999999997</v>
      </c>
    </row>
    <row r="175" spans="1:18">
      <c r="A175" s="251">
        <v>88316</v>
      </c>
      <c r="B175" s="252"/>
      <c r="C175" s="253" t="str">
        <f t="shared" si="48"/>
        <v>Serviço</v>
      </c>
      <c r="D175" s="254" t="str">
        <f>IF($B175="",IFERROR(VLOOKUP($A175,SERVIÇOS!$A:$F,2,0),IFERROR(VLOOKUP($A175,$C:$J,2,0),"")),IFERROR(VLOOKUP($B175,INSUMOS!$A:$D,2,0),IFERROR(VLOOKUP($B175,COTAÇÕES!$A:$J,2,0),"")))</f>
        <v>SERVENTE COM ENCARGOS COMPLEMENTARES</v>
      </c>
      <c r="E175" s="311" t="str">
        <f>IF($B175="",IFERROR(VLOOKUP($A175,SERVIÇOS!$A:$F,3,0),IFERROR(VLOOKUP($A175,$C:$J,3,0),"")),IFERROR(VLOOKUP($B175,INSUMOS!$A:$D,3,0),IFERROR(VLOOKUP($B175,COTAÇÕES!$A:$J,5,0),"")))</f>
        <v>H</v>
      </c>
      <c r="F175" s="255">
        <v>1</v>
      </c>
      <c r="G175" s="256">
        <f>IF($B175="",IFERROR(VLOOKUP($A175,SERVIÇOS!$A:$F,6,0),IFERROR(VLOOKUP($A175,$C:$J,8,0),"")),IFERROR(VLOOKUP($B175,INSUMOS!$A:$D,4,0),IFERROR(VLOOKUP($B175,COTAÇÕES!$A:$J,9,0),"")))</f>
        <v>19.78</v>
      </c>
      <c r="H175" s="257">
        <f>ROUND(IF(M175=1,Q175,(IF($B175="",IFERROR(VLOOKUP($A175,SERVIÇOS!$A:$F,4,0),IFERROR(VLOOKUP($A175,$C:$J,6,0),)),IFERROR(VLOOKUP($B175,INSUMOS!$A:$D,4,0),IFERROR(VLOOKUP($B175,COTAÇÕES!$A:$J,9,0),)))*$F175)),2)</f>
        <v>6.52</v>
      </c>
      <c r="I175" s="257">
        <f>ROUND(IF(M175=1,R175,(IF($B175="",IFERROR(VLOOKUP($A175,SERVIÇOS!$A:$F,5,0),IFERROR(VLOOKUP($A175,$C:$J,7,0),)),0)*$F175)),2)</f>
        <v>13.26</v>
      </c>
      <c r="J175" s="258">
        <f t="shared" si="49"/>
        <v>19.78</v>
      </c>
      <c r="K175" s="349" t="str">
        <f>IF(OR(ISNUMBER(A175),ISNUMBER(B175)),"PRED MARÇO/2022","")</f>
        <v>PRED MARÇO/2022</v>
      </c>
      <c r="L175" s="611" t="str">
        <f t="shared" si="43"/>
        <v>D173</v>
      </c>
      <c r="M175" s="611">
        <f t="shared" si="44"/>
        <v>0</v>
      </c>
      <c r="N175" s="611">
        <f t="shared" si="45"/>
        <v>29</v>
      </c>
      <c r="O175" s="611">
        <f t="shared" si="50"/>
        <v>6.52</v>
      </c>
      <c r="P175" s="611">
        <f t="shared" si="51"/>
        <v>13.26</v>
      </c>
      <c r="Q175" s="611">
        <f t="shared" si="46"/>
        <v>12.59</v>
      </c>
      <c r="R175" s="611">
        <f t="shared" si="47"/>
        <v>31.979999999999997</v>
      </c>
    </row>
    <row r="176" spans="1:18" ht="30">
      <c r="A176" s="251"/>
      <c r="B176" s="252"/>
      <c r="C176" s="253" t="str">
        <f t="shared" si="48"/>
        <v>COMP 30</v>
      </c>
      <c r="D176" s="254" t="s">
        <v>14075</v>
      </c>
      <c r="E176" s="311" t="s">
        <v>1164</v>
      </c>
      <c r="F176" s="255"/>
      <c r="G176" s="256" t="str">
        <f>IF($B176="",IFERROR(VLOOKUP($A176,SERVIÇOS!$A:$F,6,0),IFERROR(VLOOKUP($A176,$C:$J,8,0),"")),IFERROR(VLOOKUP($B176,INSUMOS!$A:$D,4,0),IFERROR(VLOOKUP($B176,COTAÇÕES!$A:$J,9,0),"")))</f>
        <v/>
      </c>
      <c r="H176" s="257">
        <f>ROUND(IF(M176=1,Q176,(IF($B176="",IFERROR(VLOOKUP($A176,SERVIÇOS!$A:$F,4,0),IFERROR(VLOOKUP($A176,$C:$J,6,0),)),IFERROR(VLOOKUP($B176,INSUMOS!$A:$D,4,0),IFERROR(VLOOKUP($B176,COTAÇÕES!$A:$J,9,0),)))*$F176)),2)</f>
        <v>0.33</v>
      </c>
      <c r="I176" s="257">
        <f>ROUND(IF(M176=1,R176,(IF($B176="",IFERROR(VLOOKUP($A176,SERVIÇOS!$A:$F,5,0),IFERROR(VLOOKUP($A176,$C:$J,7,0),)),0)*$F176)),2)</f>
        <v>0.71</v>
      </c>
      <c r="J176" s="258">
        <f t="shared" si="49"/>
        <v>1.04</v>
      </c>
      <c r="K176" s="349" t="s">
        <v>13817</v>
      </c>
      <c r="L176" s="611" t="str">
        <f t="shared" si="43"/>
        <v>D176</v>
      </c>
      <c r="M176" s="611">
        <f t="shared" si="44"/>
        <v>1</v>
      </c>
      <c r="N176" s="611">
        <f t="shared" si="45"/>
        <v>30</v>
      </c>
      <c r="O176" s="611">
        <f t="shared" si="50"/>
        <v>0</v>
      </c>
      <c r="P176" s="611">
        <f t="shared" si="51"/>
        <v>0</v>
      </c>
      <c r="Q176" s="611">
        <f t="shared" si="46"/>
        <v>0.33</v>
      </c>
      <c r="R176" s="611">
        <f t="shared" si="47"/>
        <v>0.71</v>
      </c>
    </row>
    <row r="177" spans="1:18">
      <c r="A177" s="251">
        <v>88243</v>
      </c>
      <c r="B177" s="252"/>
      <c r="C177" s="253" t="str">
        <f t="shared" ref="C177:C240" si="52">IF(AND(M177=1,N177=N178),CONCATENATE("COMP ",N177),IF(AND(A177="",B177=""),"",IF(A177="","Insumo",IF(B177="","Serviço",""))))</f>
        <v>Serviço</v>
      </c>
      <c r="D177" s="254" t="str">
        <f>IF($B177="",IFERROR(VLOOKUP($A177,SERVIÇOS!$A:$F,2,0),IFERROR(VLOOKUP($A177,$C:$J,2,0),"")),IFERROR(VLOOKUP($B177,INSUMOS!$A:$D,2,0),IFERROR(VLOOKUP($B177,COTAÇÕES!$A:$J,2,0),"")))</f>
        <v>AJUDANTE ESPECIALIZADO COM ENCARGOS COMPLEMENTARES</v>
      </c>
      <c r="E177" s="311" t="str">
        <f>IF($B177="",IFERROR(VLOOKUP($A177,SERVIÇOS!$A:$F,3,0),IFERROR(VLOOKUP($A177,$C:$J,3,0),"")),IFERROR(VLOOKUP($B177,INSUMOS!$A:$D,3,0),IFERROR(VLOOKUP($B177,COTAÇÕES!$A:$J,5,0),"")))</f>
        <v>H</v>
      </c>
      <c r="F177" s="255">
        <v>0.05</v>
      </c>
      <c r="G177" s="256">
        <f>IF($B177="",IFERROR(VLOOKUP($A177,SERVIÇOS!$A:$F,6,0),IFERROR(VLOOKUP($A177,$C:$J,8,0),"")),IFERROR(VLOOKUP($B177,INSUMOS!$A:$D,4,0),IFERROR(VLOOKUP($B177,COTAÇÕES!$A:$J,9,0),"")))</f>
        <v>20.78</v>
      </c>
      <c r="H177" s="257">
        <f>ROUND(IF(M177=1,Q177,(IF($B177="",IFERROR(VLOOKUP($A177,SERVIÇOS!$A:$F,4,0),IFERROR(VLOOKUP($A177,$C:$J,6,0),)),IFERROR(VLOOKUP($B177,INSUMOS!$A:$D,4,0),IFERROR(VLOOKUP($B177,COTAÇÕES!$A:$J,9,0),)))*$F177)),2)</f>
        <v>0.33</v>
      </c>
      <c r="I177" s="257">
        <f>ROUND(IF(M177=1,R177,(IF($B177="",IFERROR(VLOOKUP($A177,SERVIÇOS!$A:$F,5,0),IFERROR(VLOOKUP($A177,$C:$J,7,0),)),0)*$F177)),2)</f>
        <v>0.71</v>
      </c>
      <c r="J177" s="258">
        <f t="shared" ref="J177:J240" si="53">H177+I177</f>
        <v>1.04</v>
      </c>
      <c r="K177" s="349" t="str">
        <f>IF(OR(ISNUMBER(A177),ISNUMBER(B177)),"PRED MARÇO/2022","")</f>
        <v>PRED MARÇO/2022</v>
      </c>
      <c r="L177" s="611" t="str">
        <f t="shared" si="43"/>
        <v>D176</v>
      </c>
      <c r="M177" s="611">
        <f t="shared" si="44"/>
        <v>0</v>
      </c>
      <c r="N177" s="611">
        <f t="shared" si="45"/>
        <v>30</v>
      </c>
      <c r="O177" s="611">
        <f t="shared" si="50"/>
        <v>0.33</v>
      </c>
      <c r="P177" s="611">
        <f t="shared" si="51"/>
        <v>0.71</v>
      </c>
      <c r="Q177" s="611">
        <f t="shared" si="46"/>
        <v>0.33</v>
      </c>
      <c r="R177" s="611">
        <f t="shared" si="47"/>
        <v>0.71</v>
      </c>
    </row>
    <row r="178" spans="1:18">
      <c r="A178" s="251"/>
      <c r="B178" s="252"/>
      <c r="C178" s="253" t="str">
        <f t="shared" si="52"/>
        <v>COMP 31</v>
      </c>
      <c r="D178" s="254" t="s">
        <v>14061</v>
      </c>
      <c r="E178" s="311" t="s">
        <v>1164</v>
      </c>
      <c r="F178" s="255"/>
      <c r="G178" s="256" t="str">
        <f>IF($B178="",IFERROR(VLOOKUP($A178,SERVIÇOS!$A:$F,6,0),IFERROR(VLOOKUP($A178,$C:$J,8,0),"")),IFERROR(VLOOKUP($B178,INSUMOS!$A:$D,4,0),IFERROR(VLOOKUP($B178,COTAÇÕES!$A:$J,9,0),"")))</f>
        <v/>
      </c>
      <c r="H178" s="257">
        <f>ROUND(IF(M178=1,Q178,(IF($B178="",IFERROR(VLOOKUP($A178,SERVIÇOS!$A:$F,4,0),IFERROR(VLOOKUP($A178,$C:$J,6,0),)),IFERROR(VLOOKUP($B178,INSUMOS!$A:$D,4,0),IFERROR(VLOOKUP($B178,COTAÇÕES!$A:$J,9,0),)))*$F178)),2)</f>
        <v>2.36</v>
      </c>
      <c r="I178" s="257">
        <f>ROUND(IF(M178=1,R178,(IF($B178="",IFERROR(VLOOKUP($A178,SERVIÇOS!$A:$F,5,0),IFERROR(VLOOKUP($A178,$C:$J,7,0),)),0)*$F178)),2)</f>
        <v>5.33</v>
      </c>
      <c r="J178" s="258">
        <f t="shared" si="53"/>
        <v>7.6899999999999995</v>
      </c>
      <c r="K178" s="349" t="s">
        <v>14062</v>
      </c>
      <c r="L178" s="611" t="str">
        <f t="shared" si="43"/>
        <v>D178</v>
      </c>
      <c r="M178" s="611">
        <f t="shared" si="44"/>
        <v>1</v>
      </c>
      <c r="N178" s="611">
        <f t="shared" si="45"/>
        <v>31</v>
      </c>
      <c r="O178" s="611">
        <f t="shared" si="50"/>
        <v>0</v>
      </c>
      <c r="P178" s="611">
        <f t="shared" si="51"/>
        <v>0</v>
      </c>
      <c r="Q178" s="611">
        <f t="shared" si="46"/>
        <v>2.36</v>
      </c>
      <c r="R178" s="611">
        <f t="shared" si="47"/>
        <v>5.33</v>
      </c>
    </row>
    <row r="179" spans="1:18">
      <c r="A179" s="251">
        <v>88309</v>
      </c>
      <c r="B179" s="252"/>
      <c r="C179" s="253" t="str">
        <f t="shared" si="52"/>
        <v>Serviço</v>
      </c>
      <c r="D179" s="254" t="str">
        <f>IF($B179="",IFERROR(VLOOKUP($A179,SERVIÇOS!$A:$F,2,0),IFERROR(VLOOKUP($A179,$C:$J,2,0),"")),IFERROR(VLOOKUP($B179,INSUMOS!$A:$D,2,0),IFERROR(VLOOKUP($B179,COTAÇÕES!$A:$J,2,0),"")))</f>
        <v>PEDREIRO COM ENCARGOS COMPLEMENTARES</v>
      </c>
      <c r="E179" s="311" t="str">
        <f>IF($B179="",IFERROR(VLOOKUP($A179,SERVIÇOS!$A:$F,3,0),IFERROR(VLOOKUP($A179,$C:$J,3,0),"")),IFERROR(VLOOKUP($B179,INSUMOS!$A:$D,3,0),IFERROR(VLOOKUP($B179,COTAÇÕES!$A:$J,5,0),"")))</f>
        <v>H</v>
      </c>
      <c r="F179" s="255">
        <v>0.1</v>
      </c>
      <c r="G179" s="256">
        <f>IF($B179="",IFERROR(VLOOKUP($A179,SERVIÇOS!$A:$F,6,0),IFERROR(VLOOKUP($A179,$C:$J,8,0),"")),IFERROR(VLOOKUP($B179,INSUMOS!$A:$D,4,0),IFERROR(VLOOKUP($B179,COTAÇÕES!$A:$J,9,0),"")))</f>
        <v>25.41</v>
      </c>
      <c r="H179" s="257">
        <f>ROUND(IF(M179=1,Q179,(IF($B179="",IFERROR(VLOOKUP($A179,SERVIÇOS!$A:$F,4,0),IFERROR(VLOOKUP($A179,$C:$J,6,0),)),IFERROR(VLOOKUP($B179,INSUMOS!$A:$D,4,0),IFERROR(VLOOKUP($B179,COTAÇÕES!$A:$J,9,0),)))*$F179)),2)</f>
        <v>0.66</v>
      </c>
      <c r="I179" s="257">
        <f>ROUND(IF(M179=1,R179,(IF($B179="",IFERROR(VLOOKUP($A179,SERVIÇOS!$A:$F,5,0),IFERROR(VLOOKUP($A179,$C:$J,7,0),)),0)*$F179)),2)</f>
        <v>1.88</v>
      </c>
      <c r="J179" s="258">
        <f t="shared" si="53"/>
        <v>2.54</v>
      </c>
      <c r="K179" s="349" t="str">
        <f>IF(OR(ISNUMBER(A179),ISNUMBER(B179)),"PRED MARÇO/2022","")</f>
        <v>PRED MARÇO/2022</v>
      </c>
      <c r="L179" s="611" t="str">
        <f t="shared" si="43"/>
        <v>D178</v>
      </c>
      <c r="M179" s="611">
        <f t="shared" si="44"/>
        <v>0</v>
      </c>
      <c r="N179" s="611">
        <f t="shared" si="45"/>
        <v>31</v>
      </c>
      <c r="O179" s="611">
        <f t="shared" si="50"/>
        <v>0.66</v>
      </c>
      <c r="P179" s="611">
        <f t="shared" si="51"/>
        <v>1.88</v>
      </c>
      <c r="Q179" s="611">
        <f t="shared" si="46"/>
        <v>2.36</v>
      </c>
      <c r="R179" s="611">
        <f t="shared" si="47"/>
        <v>5.33</v>
      </c>
    </row>
    <row r="180" spans="1:18">
      <c r="A180" s="251">
        <v>88316</v>
      </c>
      <c r="B180" s="252"/>
      <c r="C180" s="253" t="str">
        <f t="shared" si="52"/>
        <v>Serviço</v>
      </c>
      <c r="D180" s="254" t="str">
        <f>IF($B180="",IFERROR(VLOOKUP($A180,SERVIÇOS!$A:$F,2,0),IFERROR(VLOOKUP($A180,$C:$J,2,0),"")),IFERROR(VLOOKUP($B180,INSUMOS!$A:$D,2,0),IFERROR(VLOOKUP($B180,COTAÇÕES!$A:$J,2,0),"")))</f>
        <v>SERVENTE COM ENCARGOS COMPLEMENTARES</v>
      </c>
      <c r="E180" s="311" t="str">
        <f>IF($B180="",IFERROR(VLOOKUP($A180,SERVIÇOS!$A:$F,3,0),IFERROR(VLOOKUP($A180,$C:$J,3,0),"")),IFERROR(VLOOKUP($B180,INSUMOS!$A:$D,3,0),IFERROR(VLOOKUP($B180,COTAÇÕES!$A:$J,5,0),"")))</f>
        <v>H</v>
      </c>
      <c r="F180" s="255">
        <v>0.26</v>
      </c>
      <c r="G180" s="256">
        <f>IF($B180="",IFERROR(VLOOKUP($A180,SERVIÇOS!$A:$F,6,0),IFERROR(VLOOKUP($A180,$C:$J,8,0),"")),IFERROR(VLOOKUP($B180,INSUMOS!$A:$D,4,0),IFERROR(VLOOKUP($B180,COTAÇÕES!$A:$J,9,0),"")))</f>
        <v>19.78</v>
      </c>
      <c r="H180" s="257">
        <f>ROUND(IF(M180=1,Q180,(IF($B180="",IFERROR(VLOOKUP($A180,SERVIÇOS!$A:$F,4,0),IFERROR(VLOOKUP($A180,$C:$J,6,0),)),IFERROR(VLOOKUP($B180,INSUMOS!$A:$D,4,0),IFERROR(VLOOKUP($B180,COTAÇÕES!$A:$J,9,0),)))*$F180)),2)</f>
        <v>1.7</v>
      </c>
      <c r="I180" s="257">
        <f>ROUND(IF(M180=1,R180,(IF($B180="",IFERROR(VLOOKUP($A180,SERVIÇOS!$A:$F,5,0),IFERROR(VLOOKUP($A180,$C:$J,7,0),)),0)*$F180)),2)</f>
        <v>3.45</v>
      </c>
      <c r="J180" s="258">
        <f t="shared" si="53"/>
        <v>5.15</v>
      </c>
      <c r="K180" s="349" t="str">
        <f>IF(OR(ISNUMBER(A180),ISNUMBER(B180)),"PRED MARÇO/2022","")</f>
        <v>PRED MARÇO/2022</v>
      </c>
      <c r="L180" s="611" t="str">
        <f t="shared" si="43"/>
        <v>D178</v>
      </c>
      <c r="M180" s="611">
        <f t="shared" si="44"/>
        <v>0</v>
      </c>
      <c r="N180" s="611">
        <f t="shared" si="45"/>
        <v>31</v>
      </c>
      <c r="O180" s="611">
        <f t="shared" si="50"/>
        <v>1.7</v>
      </c>
      <c r="P180" s="611">
        <f t="shared" si="51"/>
        <v>3.45</v>
      </c>
      <c r="Q180" s="611">
        <f t="shared" si="46"/>
        <v>2.36</v>
      </c>
      <c r="R180" s="611">
        <f t="shared" si="47"/>
        <v>5.33</v>
      </c>
    </row>
    <row r="181" spans="1:18" ht="30">
      <c r="A181" s="251"/>
      <c r="B181" s="252"/>
      <c r="C181" s="253" t="str">
        <f t="shared" si="52"/>
        <v>COMP 32</v>
      </c>
      <c r="D181" s="254" t="s">
        <v>14068</v>
      </c>
      <c r="E181" s="311" t="s">
        <v>1163</v>
      </c>
      <c r="F181" s="255"/>
      <c r="G181" s="256" t="str">
        <f>IF($B181="",IFERROR(VLOOKUP($A181,SERVIÇOS!$A:$F,6,0),IFERROR(VLOOKUP($A181,$C:$J,8,0),"")),IFERROR(VLOOKUP($B181,INSUMOS!$A:$D,4,0),IFERROR(VLOOKUP($B181,COTAÇÕES!$A:$J,9,0),"")))</f>
        <v/>
      </c>
      <c r="H181" s="257">
        <f>ROUND(IF(M181=1,Q181,(IF($B181="",IFERROR(VLOOKUP($A181,SERVIÇOS!$A:$F,4,0),IFERROR(VLOOKUP($A181,$C:$J,6,0),)),IFERROR(VLOOKUP($B181,INSUMOS!$A:$D,4,0),IFERROR(VLOOKUP($B181,COTAÇÕES!$A:$J,9,0),)))*$F181)),2)</f>
        <v>28.49</v>
      </c>
      <c r="I181" s="257">
        <f>ROUND(IF(M181=1,R181,(IF($B181="",IFERROR(VLOOKUP($A181,SERVIÇOS!$A:$F,5,0),IFERROR(VLOOKUP($A181,$C:$J,7,0),)),0)*$F181)),2)</f>
        <v>15.05</v>
      </c>
      <c r="J181" s="258">
        <f t="shared" si="53"/>
        <v>43.54</v>
      </c>
      <c r="K181" s="349" t="s">
        <v>13817</v>
      </c>
      <c r="L181" s="611" t="str">
        <f t="shared" si="43"/>
        <v>D181</v>
      </c>
      <c r="M181" s="611">
        <f t="shared" si="44"/>
        <v>1</v>
      </c>
      <c r="N181" s="611">
        <f t="shared" si="45"/>
        <v>32</v>
      </c>
      <c r="O181" s="611">
        <f t="shared" si="50"/>
        <v>0</v>
      </c>
      <c r="P181" s="611">
        <f t="shared" si="51"/>
        <v>0</v>
      </c>
      <c r="Q181" s="611">
        <f t="shared" si="46"/>
        <v>28.49</v>
      </c>
      <c r="R181" s="611">
        <f t="shared" si="47"/>
        <v>15.05</v>
      </c>
    </row>
    <row r="182" spans="1:18">
      <c r="A182" s="251">
        <v>88316</v>
      </c>
      <c r="B182" s="252"/>
      <c r="C182" s="253" t="str">
        <f t="shared" si="52"/>
        <v>Serviço</v>
      </c>
      <c r="D182" s="254" t="str">
        <f>IF($B182="",IFERROR(VLOOKUP($A182,SERVIÇOS!$A:$F,2,0),IFERROR(VLOOKUP($A182,$C:$J,2,0),"")),IFERROR(VLOOKUP($B182,INSUMOS!$A:$D,2,0),IFERROR(VLOOKUP($B182,COTAÇÕES!$A:$J,2,0),"")))</f>
        <v>SERVENTE COM ENCARGOS COMPLEMENTARES</v>
      </c>
      <c r="E182" s="311" t="str">
        <f>IF($B182="",IFERROR(VLOOKUP($A182,SERVIÇOS!$A:$F,3,0),IFERROR(VLOOKUP($A182,$C:$J,3,0),"")),IFERROR(VLOOKUP($B182,INSUMOS!$A:$D,3,0),IFERROR(VLOOKUP($B182,COTAÇÕES!$A:$J,5,0),"")))</f>
        <v>H</v>
      </c>
      <c r="F182" s="255">
        <v>1</v>
      </c>
      <c r="G182" s="256">
        <f>IF($B182="",IFERROR(VLOOKUP($A182,SERVIÇOS!$A:$F,6,0),IFERROR(VLOOKUP($A182,$C:$J,8,0),"")),IFERROR(VLOOKUP($B182,INSUMOS!$A:$D,4,0),IFERROR(VLOOKUP($B182,COTAÇÕES!$A:$J,9,0),"")))</f>
        <v>19.78</v>
      </c>
      <c r="H182" s="257">
        <f>ROUND(IF(M182=1,Q182,(IF($B182="",IFERROR(VLOOKUP($A182,SERVIÇOS!$A:$F,4,0),IFERROR(VLOOKUP($A182,$C:$J,6,0),)),IFERROR(VLOOKUP($B182,INSUMOS!$A:$D,4,0),IFERROR(VLOOKUP($B182,COTAÇÕES!$A:$J,9,0),)))*$F182)),2)</f>
        <v>6.52</v>
      </c>
      <c r="I182" s="257">
        <f>ROUND(IF(M182=1,R182,(IF($B182="",IFERROR(VLOOKUP($A182,SERVIÇOS!$A:$F,5,0),IFERROR(VLOOKUP($A182,$C:$J,7,0),)),0)*$F182)),2)</f>
        <v>13.26</v>
      </c>
      <c r="J182" s="258">
        <f t="shared" si="53"/>
        <v>19.78</v>
      </c>
      <c r="K182" s="349" t="str">
        <f t="shared" ref="K182:K188" si="54">IF(OR(ISNUMBER(A182),ISNUMBER(B182)),"PRED MARÇO/2022","")</f>
        <v>PRED MARÇO/2022</v>
      </c>
      <c r="L182" s="611" t="str">
        <f t="shared" si="43"/>
        <v>D181</v>
      </c>
      <c r="M182" s="611">
        <f t="shared" si="44"/>
        <v>0</v>
      </c>
      <c r="N182" s="611">
        <f t="shared" si="45"/>
        <v>32</v>
      </c>
      <c r="O182" s="611">
        <f t="shared" si="50"/>
        <v>6.52</v>
      </c>
      <c r="P182" s="611">
        <f t="shared" si="51"/>
        <v>13.26</v>
      </c>
      <c r="Q182" s="611">
        <f t="shared" si="46"/>
        <v>28.49</v>
      </c>
      <c r="R182" s="611">
        <f t="shared" si="47"/>
        <v>15.05</v>
      </c>
    </row>
    <row r="183" spans="1:18" ht="30">
      <c r="A183" s="251">
        <v>100327</v>
      </c>
      <c r="B183" s="252"/>
      <c r="C183" s="253" t="str">
        <f t="shared" si="52"/>
        <v>Serviço</v>
      </c>
      <c r="D183" s="254" t="str">
        <f>IF($B183="",IFERROR(VLOOKUP($A183,SERVIÇOS!$A:$F,2,0),IFERROR(VLOOKUP($A183,$C:$J,2,0),"")),IFERROR(VLOOKUP($B183,INSUMOS!$A:$D,2,0),IFERROR(VLOOKUP($B183,COTAÇÕES!$A:$J,2,0),"")))</f>
        <v>RUFO EXTERNO/INTERNO EM CHAPA DE AÇO GALVANIZADO NÚMERO 26, CORTE DE 33 CM, INCLUSO IÇAMENTO. AF_07/2019</v>
      </c>
      <c r="E183" s="311" t="str">
        <f>IF($B183="",IFERROR(VLOOKUP($A183,SERVIÇOS!$A:$F,3,0),IFERROR(VLOOKUP($A183,$C:$J,3,0),"")),IFERROR(VLOOKUP($B183,INSUMOS!$A:$D,3,0),IFERROR(VLOOKUP($B183,COTAÇÕES!$A:$J,5,0),"")))</f>
        <v>M</v>
      </c>
      <c r="F183" s="255">
        <v>0.2</v>
      </c>
      <c r="G183" s="256">
        <f>IF($B183="",IFERROR(VLOOKUP($A183,SERVIÇOS!$A:$F,6,0),IFERROR(VLOOKUP($A183,$C:$J,8,0),"")),IFERROR(VLOOKUP($B183,INSUMOS!$A:$D,4,0),IFERROR(VLOOKUP($B183,COTAÇÕES!$A:$J,9,0),"")))</f>
        <v>66.260000000000005</v>
      </c>
      <c r="H183" s="257">
        <f>ROUND(IF(M183=1,Q183,(IF($B183="",IFERROR(VLOOKUP($A183,SERVIÇOS!$A:$F,4,0),IFERROR(VLOOKUP($A183,$C:$J,6,0),)),IFERROR(VLOOKUP($B183,INSUMOS!$A:$D,4,0),IFERROR(VLOOKUP($B183,COTAÇÕES!$A:$J,9,0),)))*$F183)),2)</f>
        <v>12.02</v>
      </c>
      <c r="I183" s="257">
        <f>ROUND(IF(M183=1,R183,(IF($B183="",IFERROR(VLOOKUP($A183,SERVIÇOS!$A:$F,5,0),IFERROR(VLOOKUP($A183,$C:$J,7,0),)),0)*$F183)),2)</f>
        <v>1.24</v>
      </c>
      <c r="J183" s="258">
        <f t="shared" ref="J183" si="55">H183+I183</f>
        <v>13.26</v>
      </c>
      <c r="K183" s="349" t="str">
        <f t="shared" si="54"/>
        <v>PRED MARÇO/2022</v>
      </c>
      <c r="L183" s="611" t="str">
        <f t="shared" si="43"/>
        <v>D181</v>
      </c>
      <c r="M183" s="611">
        <f t="shared" si="44"/>
        <v>0</v>
      </c>
      <c r="N183" s="611">
        <f t="shared" si="45"/>
        <v>32</v>
      </c>
      <c r="O183" s="611">
        <f t="shared" si="50"/>
        <v>12.02</v>
      </c>
      <c r="P183" s="611">
        <f t="shared" si="51"/>
        <v>1.24</v>
      </c>
      <c r="Q183" s="611">
        <f t="shared" si="46"/>
        <v>28.49</v>
      </c>
      <c r="R183" s="611">
        <f t="shared" si="47"/>
        <v>15.05</v>
      </c>
    </row>
    <row r="184" spans="1:18">
      <c r="A184" s="251"/>
      <c r="B184" s="252">
        <v>5061</v>
      </c>
      <c r="C184" s="253" t="str">
        <f t="shared" ref="C184:C185" si="56">IF(AND(M184=1,N184=N185),CONCATENATE("COMP ",N184),IF(AND(A184="",B184=""),"",IF(A184="","Insumo",IF(B184="","Serviço",""))))</f>
        <v>Insumo</v>
      </c>
      <c r="D184" s="254" t="str">
        <f>IF($B184="",IFERROR(VLOOKUP($A184,SERVIÇOS!$A:$F,2,0),IFERROR(VLOOKUP($A184,$C:$J,2,0),"")),IFERROR(VLOOKUP($B184,INSUMOS!$A:$D,2,0),IFERROR(VLOOKUP($B184,COTAÇÕES!$A:$J,2,0),"")))</f>
        <v>PREGO DE ACO POLIDO COM CABECA 18 X 27 (2 1/2 X 10)</v>
      </c>
      <c r="E184" s="311" t="str">
        <f>IF($B184="",IFERROR(VLOOKUP($A184,SERVIÇOS!$A:$F,3,0),IFERROR(VLOOKUP($A184,$C:$J,3,0),"")),IFERROR(VLOOKUP($B184,INSUMOS!$A:$D,3,0),IFERROR(VLOOKUP($B184,COTAÇÕES!$A:$J,5,0),"")))</f>
        <v xml:space="preserve">KG    </v>
      </c>
      <c r="F184" s="255">
        <v>8.0000000000000002E-3</v>
      </c>
      <c r="G184" s="256">
        <f>IF($B184="",IFERROR(VLOOKUP($A184,SERVIÇOS!$A:$F,6,0),IFERROR(VLOOKUP($A184,$C:$J,8,0),"")),IFERROR(VLOOKUP($B184,INSUMOS!$A:$D,4,0),IFERROR(VLOOKUP($B184,COTAÇÕES!$A:$J,9,0),"")))</f>
        <v>19.7</v>
      </c>
      <c r="H184" s="257">
        <f>ROUND(IF(M184=1,Q184,(IF($B184="",IFERROR(VLOOKUP($A184,SERVIÇOS!$A:$F,4,0),IFERROR(VLOOKUP($A184,$C:$J,6,0),)),IFERROR(VLOOKUP($B184,INSUMOS!$A:$D,4,0),IFERROR(VLOOKUP($B184,COTAÇÕES!$A:$J,9,0),)))*$F184)),2)</f>
        <v>0.16</v>
      </c>
      <c r="I184" s="257">
        <f>ROUND(IF(M184=1,R184,(IF($B184="",IFERROR(VLOOKUP($A184,SERVIÇOS!$A:$F,5,0),IFERROR(VLOOKUP($A184,$C:$J,7,0),)),0)*$F184)),2)</f>
        <v>0</v>
      </c>
      <c r="J184" s="258">
        <f t="shared" ref="J184:J185" si="57">H184+I184</f>
        <v>0.16</v>
      </c>
      <c r="K184" s="349" t="str">
        <f t="shared" si="54"/>
        <v>PRED MARÇO/2022</v>
      </c>
      <c r="L184" s="611" t="str">
        <f t="shared" si="43"/>
        <v>D181</v>
      </c>
      <c r="M184" s="611">
        <f t="shared" si="44"/>
        <v>0</v>
      </c>
      <c r="N184" s="611">
        <f t="shared" si="45"/>
        <v>32</v>
      </c>
      <c r="O184" s="611">
        <f t="shared" si="50"/>
        <v>0.16</v>
      </c>
      <c r="P184" s="611">
        <f t="shared" si="51"/>
        <v>0</v>
      </c>
      <c r="Q184" s="611">
        <f t="shared" si="46"/>
        <v>28.49</v>
      </c>
      <c r="R184" s="611">
        <f t="shared" si="47"/>
        <v>15.05</v>
      </c>
    </row>
    <row r="185" spans="1:18">
      <c r="A185" s="251"/>
      <c r="B185" s="252">
        <v>5104</v>
      </c>
      <c r="C185" s="253" t="str">
        <f t="shared" si="56"/>
        <v>Insumo</v>
      </c>
      <c r="D185" s="254" t="str">
        <f>IF($B185="",IFERROR(VLOOKUP($A185,SERVIÇOS!$A:$F,2,0),IFERROR(VLOOKUP($A185,$C:$J,2,0),"")),IFERROR(VLOOKUP($B185,INSUMOS!$A:$D,2,0),IFERROR(VLOOKUP($B185,COTAÇÕES!$A:$J,2,0),"")))</f>
        <v>REBITE DE ALUMINIO VAZADO DE REPUXO, 3,2 X 8 MM (1KG = 1025 UNIDADES)</v>
      </c>
      <c r="E185" s="311" t="str">
        <f>IF($B185="",IFERROR(VLOOKUP($A185,SERVIÇOS!$A:$F,3,0),IFERROR(VLOOKUP($A185,$C:$J,3,0),"")),IFERROR(VLOOKUP($B185,INSUMOS!$A:$D,3,0),IFERROR(VLOOKUP($B185,COTAÇÕES!$A:$J,5,0),"")))</f>
        <v xml:space="preserve">KG    </v>
      </c>
      <c r="F185" s="255">
        <v>1.6000000000000001E-3</v>
      </c>
      <c r="G185" s="256">
        <f>IF($B185="",IFERROR(VLOOKUP($A185,SERVIÇOS!$A:$F,6,0),IFERROR(VLOOKUP($A185,$C:$J,8,0),"")),IFERROR(VLOOKUP($B185,INSUMOS!$A:$D,4,0),IFERROR(VLOOKUP($B185,COTAÇÕES!$A:$J,9,0),"")))</f>
        <v>77.290000000000006</v>
      </c>
      <c r="H185" s="257">
        <f>ROUND(IF(M185=1,Q185,(IF($B185="",IFERROR(VLOOKUP($A185,SERVIÇOS!$A:$F,4,0),IFERROR(VLOOKUP($A185,$C:$J,6,0),)),IFERROR(VLOOKUP($B185,INSUMOS!$A:$D,4,0),IFERROR(VLOOKUP($B185,COTAÇÕES!$A:$J,9,0),)))*$F185)),2)</f>
        <v>0.12</v>
      </c>
      <c r="I185" s="257">
        <f>ROUND(IF(M185=1,R185,(IF($B185="",IFERROR(VLOOKUP($A185,SERVIÇOS!$A:$F,5,0),IFERROR(VLOOKUP($A185,$C:$J,7,0),)),0)*$F185)),2)</f>
        <v>0</v>
      </c>
      <c r="J185" s="258">
        <f t="shared" si="57"/>
        <v>0.12</v>
      </c>
      <c r="K185" s="349" t="str">
        <f t="shared" si="54"/>
        <v>PRED MARÇO/2022</v>
      </c>
      <c r="L185" s="611" t="str">
        <f t="shared" si="43"/>
        <v>D181</v>
      </c>
      <c r="M185" s="611">
        <f t="shared" si="44"/>
        <v>0</v>
      </c>
      <c r="N185" s="611">
        <f t="shared" si="45"/>
        <v>32</v>
      </c>
      <c r="O185" s="611">
        <f t="shared" si="50"/>
        <v>0.12</v>
      </c>
      <c r="P185" s="611">
        <f t="shared" si="51"/>
        <v>0</v>
      </c>
      <c r="Q185" s="611">
        <f t="shared" si="46"/>
        <v>28.49</v>
      </c>
      <c r="R185" s="611">
        <f t="shared" si="47"/>
        <v>15.05</v>
      </c>
    </row>
    <row r="186" spans="1:18">
      <c r="A186" s="251"/>
      <c r="B186" s="252">
        <v>13388</v>
      </c>
      <c r="C186" s="253" t="str">
        <f t="shared" si="52"/>
        <v>Insumo</v>
      </c>
      <c r="D186" s="254" t="str">
        <f>IF($B186="",IFERROR(VLOOKUP($A186,SERVIÇOS!$A:$F,2,0),IFERROR(VLOOKUP($A186,$C:$J,2,0),"")),IFERROR(VLOOKUP($B186,INSUMOS!$A:$D,2,0),IFERROR(VLOOKUP($B186,COTAÇÕES!$A:$J,2,0),"")))</f>
        <v>SOLDA EM BARRA DE ESTANHO-CHUMBO 50/50</v>
      </c>
      <c r="E186" s="311" t="str">
        <f>IF($B186="",IFERROR(VLOOKUP($A186,SERVIÇOS!$A:$F,3,0),IFERROR(VLOOKUP($A186,$C:$J,3,0),"")),IFERROR(VLOOKUP($B186,INSUMOS!$A:$D,3,0),IFERROR(VLOOKUP($B186,COTAÇÕES!$A:$J,5,0),"")))</f>
        <v xml:space="preserve">KG    </v>
      </c>
      <c r="F186" s="255">
        <v>5.8999999999999997E-2</v>
      </c>
      <c r="G186" s="256">
        <f>IF($B186="",IFERROR(VLOOKUP($A186,SERVIÇOS!$A:$F,6,0),IFERROR(VLOOKUP($A186,$C:$J,8,0),"")),IFERROR(VLOOKUP($B186,INSUMOS!$A:$D,4,0),IFERROR(VLOOKUP($B186,COTAÇÕES!$A:$J,9,0),"")))</f>
        <v>160.59</v>
      </c>
      <c r="H186" s="257">
        <f>ROUND(IF(M186=1,Q186,(IF($B186="",IFERROR(VLOOKUP($A186,SERVIÇOS!$A:$F,4,0),IFERROR(VLOOKUP($A186,$C:$J,6,0),)),IFERROR(VLOOKUP($B186,INSUMOS!$A:$D,4,0),IFERROR(VLOOKUP($B186,COTAÇÕES!$A:$J,9,0),)))*$F186)),2)</f>
        <v>9.4700000000000006</v>
      </c>
      <c r="I186" s="257">
        <f>ROUND(IF(M186=1,R186,(IF($B186="",IFERROR(VLOOKUP($A186,SERVIÇOS!$A:$F,5,0),IFERROR(VLOOKUP($A186,$C:$J,7,0),)),0)*$F186)),2)</f>
        <v>0</v>
      </c>
      <c r="J186" s="258">
        <f t="shared" si="53"/>
        <v>9.4700000000000006</v>
      </c>
      <c r="K186" s="349" t="str">
        <f t="shared" si="54"/>
        <v>PRED MARÇO/2022</v>
      </c>
      <c r="L186" s="611" t="str">
        <f t="shared" si="43"/>
        <v>D181</v>
      </c>
      <c r="M186" s="611">
        <f t="shared" si="44"/>
        <v>0</v>
      </c>
      <c r="N186" s="611">
        <f t="shared" si="45"/>
        <v>32</v>
      </c>
      <c r="O186" s="611">
        <f t="shared" si="50"/>
        <v>9.4700000000000006</v>
      </c>
      <c r="P186" s="611">
        <f t="shared" si="51"/>
        <v>0</v>
      </c>
      <c r="Q186" s="611">
        <f t="shared" si="46"/>
        <v>28.49</v>
      </c>
      <c r="R186" s="611">
        <f t="shared" si="47"/>
        <v>15.05</v>
      </c>
    </row>
    <row r="187" spans="1:18" ht="30">
      <c r="A187" s="251">
        <v>93281</v>
      </c>
      <c r="B187" s="252"/>
      <c r="C187" s="253" t="str">
        <f t="shared" si="52"/>
        <v>Serviço</v>
      </c>
      <c r="D187" s="254" t="str">
        <f>IF($B187="",IFERROR(VLOOKUP($A187,SERVIÇOS!$A:$F,2,0),IFERROR(VLOOKUP($A187,$C:$J,2,0),"")),IFERROR(VLOOKUP($B187,INSUMOS!$A:$D,2,0),IFERROR(VLOOKUP($B187,COTAÇÕES!$A:$J,2,0),"")))</f>
        <v>GUINCHO ELÉTRICO DE COLUNA, CAPACIDADE 400 KG, COM MOTO FREIO, MOTOR TRIFÁSICO DE 1,25 CV - CHP DIURNO. AF_03/2016</v>
      </c>
      <c r="E187" s="311" t="str">
        <f>IF($B187="",IFERROR(VLOOKUP($A187,SERVIÇOS!$A:$F,3,0),IFERROR(VLOOKUP($A187,$C:$J,3,0),"")),IFERROR(VLOOKUP($B187,INSUMOS!$A:$D,3,0),IFERROR(VLOOKUP($B187,COTAÇÕES!$A:$J,5,0),"")))</f>
        <v>CHP</v>
      </c>
      <c r="F187" s="255">
        <v>1.32E-2</v>
      </c>
      <c r="G187" s="256">
        <f>IF($B187="",IFERROR(VLOOKUP($A187,SERVIÇOS!$A:$F,6,0),IFERROR(VLOOKUP($A187,$C:$J,8,0),"")),IFERROR(VLOOKUP($B187,INSUMOS!$A:$D,4,0),IFERROR(VLOOKUP($B187,COTAÇÕES!$A:$J,9,0),"")))</f>
        <v>24.51</v>
      </c>
      <c r="H187" s="257">
        <f>ROUND(IF(M187=1,Q187,(IF($B187="",IFERROR(VLOOKUP($A187,SERVIÇOS!$A:$F,4,0),IFERROR(VLOOKUP($A187,$C:$J,6,0),)),IFERROR(VLOOKUP($B187,INSUMOS!$A:$D,4,0),IFERROR(VLOOKUP($B187,COTAÇÕES!$A:$J,9,0),)))*$F187)),2)</f>
        <v>0.09</v>
      </c>
      <c r="I187" s="257">
        <f>ROUND(IF(M187=1,R187,(IF($B187="",IFERROR(VLOOKUP($A187,SERVIÇOS!$A:$F,5,0),IFERROR(VLOOKUP($A187,$C:$J,7,0),)),0)*$F187)),2)</f>
        <v>0.23</v>
      </c>
      <c r="J187" s="258">
        <f t="shared" si="53"/>
        <v>0.32</v>
      </c>
      <c r="K187" s="349" t="str">
        <f t="shared" si="54"/>
        <v>PRED MARÇO/2022</v>
      </c>
      <c r="L187" s="611" t="str">
        <f t="shared" si="43"/>
        <v>D181</v>
      </c>
      <c r="M187" s="611">
        <f t="shared" si="44"/>
        <v>0</v>
      </c>
      <c r="N187" s="611">
        <f t="shared" si="45"/>
        <v>32</v>
      </c>
      <c r="O187" s="611">
        <f t="shared" si="50"/>
        <v>0.09</v>
      </c>
      <c r="P187" s="611">
        <f t="shared" si="51"/>
        <v>0.23</v>
      </c>
      <c r="Q187" s="611">
        <f t="shared" si="46"/>
        <v>28.49</v>
      </c>
      <c r="R187" s="611">
        <f t="shared" si="47"/>
        <v>15.05</v>
      </c>
    </row>
    <row r="188" spans="1:18" ht="30">
      <c r="A188" s="251">
        <v>93282</v>
      </c>
      <c r="B188" s="252"/>
      <c r="C188" s="253" t="str">
        <f t="shared" si="52"/>
        <v>Serviço</v>
      </c>
      <c r="D188" s="254" t="str">
        <f>IF($B188="",IFERROR(VLOOKUP($A188,SERVIÇOS!$A:$F,2,0),IFERROR(VLOOKUP($A188,$C:$J,2,0),"")),IFERROR(VLOOKUP($B188,INSUMOS!$A:$D,2,0),IFERROR(VLOOKUP($B188,COTAÇÕES!$A:$J,2,0),"")))</f>
        <v>GUINCHO ELÉTRICO DE COLUNA, CAPACIDADE 400 KG, COM MOTO FREIO, MOTOR TRIFÁSICO DE 1,25 CV - CHI DIURNO. AF_03/2016</v>
      </c>
      <c r="E188" s="311" t="str">
        <f>IF($B188="",IFERROR(VLOOKUP($A188,SERVIÇOS!$A:$F,3,0),IFERROR(VLOOKUP($A188,$C:$J,3,0),"")),IFERROR(VLOOKUP($B188,INSUMOS!$A:$D,3,0),IFERROR(VLOOKUP($B188,COTAÇÕES!$A:$J,5,0),"")))</f>
        <v>CHI</v>
      </c>
      <c r="F188" s="255">
        <v>1.83E-2</v>
      </c>
      <c r="G188" s="256">
        <f>IF($B188="",IFERROR(VLOOKUP($A188,SERVIÇOS!$A:$F,6,0),IFERROR(VLOOKUP($A188,$C:$J,8,0),"")),IFERROR(VLOOKUP($B188,INSUMOS!$A:$D,4,0),IFERROR(VLOOKUP($B188,COTAÇÕES!$A:$J,9,0),"")))</f>
        <v>23.56</v>
      </c>
      <c r="H188" s="257">
        <f>ROUND(IF(M188=1,Q188,(IF($B188="",IFERROR(VLOOKUP($A188,SERVIÇOS!$A:$F,4,0),IFERROR(VLOOKUP($A188,$C:$J,6,0),)),IFERROR(VLOOKUP($B188,INSUMOS!$A:$D,4,0),IFERROR(VLOOKUP($B188,COTAÇÕES!$A:$J,9,0),)))*$F188)),2)</f>
        <v>0.11</v>
      </c>
      <c r="I188" s="257">
        <f>ROUND(IF(M188=1,R188,(IF($B188="",IFERROR(VLOOKUP($A188,SERVIÇOS!$A:$F,5,0),IFERROR(VLOOKUP($A188,$C:$J,7,0),)),0)*$F188)),2)</f>
        <v>0.32</v>
      </c>
      <c r="J188" s="258">
        <f t="shared" si="53"/>
        <v>0.43</v>
      </c>
      <c r="K188" s="349" t="str">
        <f t="shared" si="54"/>
        <v>PRED MARÇO/2022</v>
      </c>
      <c r="L188" s="611" t="str">
        <f t="shared" si="43"/>
        <v>D181</v>
      </c>
      <c r="M188" s="611">
        <f t="shared" si="44"/>
        <v>0</v>
      </c>
      <c r="N188" s="611">
        <f t="shared" si="45"/>
        <v>32</v>
      </c>
      <c r="O188" s="611">
        <f t="shared" si="50"/>
        <v>0.11</v>
      </c>
      <c r="P188" s="611">
        <f t="shared" si="51"/>
        <v>0.32</v>
      </c>
      <c r="Q188" s="611">
        <f t="shared" si="46"/>
        <v>28.49</v>
      </c>
      <c r="R188" s="611">
        <f t="shared" si="47"/>
        <v>15.05</v>
      </c>
    </row>
    <row r="189" spans="1:18" ht="30">
      <c r="A189" s="251"/>
      <c r="B189" s="252"/>
      <c r="C189" s="253" t="str">
        <f t="shared" ref="C189:C190" si="58">IF(AND(M189=1,N189=N190),CONCATENATE("COMP ",N189),IF(AND(A189="",B189=""),"",IF(A189="","Insumo",IF(B189="","Serviço",""))))</f>
        <v>COMP 33</v>
      </c>
      <c r="D189" s="254" t="s">
        <v>14064</v>
      </c>
      <c r="E189" s="311" t="s">
        <v>1163</v>
      </c>
      <c r="F189" s="255"/>
      <c r="G189" s="256" t="str">
        <f>IF($B189="",IFERROR(VLOOKUP($A189,SERVIÇOS!$A:$F,6,0),IFERROR(VLOOKUP($A189,$C:$J,8,0),"")),IFERROR(VLOOKUP($B189,INSUMOS!$A:$D,4,0),IFERROR(VLOOKUP($B189,COTAÇÕES!$A:$J,9,0),"")))</f>
        <v/>
      </c>
      <c r="H189" s="257">
        <f>ROUND(IF(M189=1,Q189,(IF($B189="",IFERROR(VLOOKUP($A189,SERVIÇOS!$A:$F,4,0),IFERROR(VLOOKUP($A189,$C:$J,6,0),)),IFERROR(VLOOKUP($B189,INSUMOS!$A:$D,4,0),IFERROR(VLOOKUP($B189,COTAÇÕES!$A:$J,9,0),)))*$F189)),2)</f>
        <v>3.91</v>
      </c>
      <c r="I189" s="257">
        <f>ROUND(IF(M189=1,R189,(IF($B189="",IFERROR(VLOOKUP($A189,SERVIÇOS!$A:$F,5,0),IFERROR(VLOOKUP($A189,$C:$J,7,0),)),0)*$F189)),2)</f>
        <v>7.96</v>
      </c>
      <c r="J189" s="258">
        <f t="shared" ref="J189:J190" si="59">H189+I189</f>
        <v>11.870000000000001</v>
      </c>
      <c r="K189" s="349" t="s">
        <v>14066</v>
      </c>
      <c r="L189" s="611" t="str">
        <f t="shared" si="43"/>
        <v>D189</v>
      </c>
      <c r="M189" s="611">
        <f t="shared" si="44"/>
        <v>1</v>
      </c>
      <c r="N189" s="611">
        <f t="shared" si="45"/>
        <v>33</v>
      </c>
      <c r="O189" s="611">
        <f t="shared" si="50"/>
        <v>0</v>
      </c>
      <c r="P189" s="611">
        <f t="shared" si="51"/>
        <v>0</v>
      </c>
      <c r="Q189" s="611">
        <f t="shared" si="46"/>
        <v>3.91</v>
      </c>
      <c r="R189" s="611">
        <f t="shared" si="47"/>
        <v>7.96</v>
      </c>
    </row>
    <row r="190" spans="1:18">
      <c r="A190" s="251">
        <v>88316</v>
      </c>
      <c r="B190" s="252"/>
      <c r="C190" s="253" t="str">
        <f t="shared" si="58"/>
        <v>Serviço</v>
      </c>
      <c r="D190" s="254" t="str">
        <f>IF($B190="",IFERROR(VLOOKUP($A190,SERVIÇOS!$A:$F,2,0),IFERROR(VLOOKUP($A190,$C:$J,2,0),"")),IFERROR(VLOOKUP($B190,INSUMOS!$A:$D,2,0),IFERROR(VLOOKUP($B190,COTAÇÕES!$A:$J,2,0),"")))</f>
        <v>SERVENTE COM ENCARGOS COMPLEMENTARES</v>
      </c>
      <c r="E190" s="311" t="str">
        <f>IF($B190="",IFERROR(VLOOKUP($A190,SERVIÇOS!$A:$F,3,0),IFERROR(VLOOKUP($A190,$C:$J,3,0),"")),IFERROR(VLOOKUP($B190,INSUMOS!$A:$D,3,0),IFERROR(VLOOKUP($B190,COTAÇÕES!$A:$J,5,0),"")))</f>
        <v>H</v>
      </c>
      <c r="F190" s="255">
        <v>0.6</v>
      </c>
      <c r="G190" s="256">
        <f>IF($B190="",IFERROR(VLOOKUP($A190,SERVIÇOS!$A:$F,6,0),IFERROR(VLOOKUP($A190,$C:$J,8,0),"")),IFERROR(VLOOKUP($B190,INSUMOS!$A:$D,4,0),IFERROR(VLOOKUP($B190,COTAÇÕES!$A:$J,9,0),"")))</f>
        <v>19.78</v>
      </c>
      <c r="H190" s="257">
        <f>ROUND(IF(M190=1,Q190,(IF($B190="",IFERROR(VLOOKUP($A190,SERVIÇOS!$A:$F,4,0),IFERROR(VLOOKUP($A190,$C:$J,6,0),)),IFERROR(VLOOKUP($B190,INSUMOS!$A:$D,4,0),IFERROR(VLOOKUP($B190,COTAÇÕES!$A:$J,9,0),)))*$F190)),2)</f>
        <v>3.91</v>
      </c>
      <c r="I190" s="257">
        <f>ROUND(IF(M190=1,R190,(IF($B190="",IFERROR(VLOOKUP($A190,SERVIÇOS!$A:$F,5,0),IFERROR(VLOOKUP($A190,$C:$J,7,0),)),0)*$F190)),2)</f>
        <v>7.96</v>
      </c>
      <c r="J190" s="258">
        <f t="shared" si="59"/>
        <v>11.870000000000001</v>
      </c>
      <c r="K190" s="349" t="str">
        <f>IF(OR(ISNUMBER(A190),ISNUMBER(B190)),"PRED MARÇO/2022","")</f>
        <v>PRED MARÇO/2022</v>
      </c>
      <c r="L190" s="611" t="str">
        <f t="shared" si="43"/>
        <v>D189</v>
      </c>
      <c r="M190" s="611">
        <f t="shared" si="44"/>
        <v>0</v>
      </c>
      <c r="N190" s="611">
        <f t="shared" si="45"/>
        <v>33</v>
      </c>
      <c r="O190" s="611">
        <f t="shared" si="50"/>
        <v>3.91</v>
      </c>
      <c r="P190" s="611">
        <f t="shared" si="51"/>
        <v>7.96</v>
      </c>
      <c r="Q190" s="611">
        <f t="shared" si="46"/>
        <v>3.91</v>
      </c>
      <c r="R190" s="611">
        <f t="shared" si="47"/>
        <v>7.96</v>
      </c>
    </row>
    <row r="191" spans="1:18" ht="30">
      <c r="A191" s="251"/>
      <c r="B191" s="252"/>
      <c r="C191" s="253" t="str">
        <f t="shared" ref="C191:C196" si="60">IF(AND(M191=1,N191=N192),CONCATENATE("COMP ",N191),IF(AND(A191="",B191=""),"",IF(A191="","Insumo",IF(B191="","Serviço",""))))</f>
        <v>COMP 34</v>
      </c>
      <c r="D191" s="254" t="s">
        <v>14071</v>
      </c>
      <c r="E191" s="311" t="s">
        <v>1159</v>
      </c>
      <c r="F191" s="255"/>
      <c r="G191" s="256" t="str">
        <f>IF($B191="",IFERROR(VLOOKUP($A191,SERVIÇOS!$A:$F,6,0),IFERROR(VLOOKUP($A191,$C:$J,8,0),"")),IFERROR(VLOOKUP($B191,INSUMOS!$A:$D,4,0),IFERROR(VLOOKUP($B191,COTAÇÕES!$A:$J,9,0),"")))</f>
        <v/>
      </c>
      <c r="H191" s="257">
        <f>ROUND(IF(M191=1,Q191,(IF($B191="",IFERROR(VLOOKUP($A191,SERVIÇOS!$A:$F,4,0),IFERROR(VLOOKUP($A191,$C:$J,6,0),)),IFERROR(VLOOKUP($B191,INSUMOS!$A:$D,4,0),IFERROR(VLOOKUP($B191,COTAÇÕES!$A:$J,9,0),)))*$F191)),2)</f>
        <v>429.5</v>
      </c>
      <c r="I191" s="257">
        <f>ROUND(IF(M191=1,R191,(IF($B191="",IFERROR(VLOOKUP($A191,SERVIÇOS!$A:$F,5,0),IFERROR(VLOOKUP($A191,$C:$J,7,0),)),0)*$F191)),2)</f>
        <v>126.71</v>
      </c>
      <c r="J191" s="258">
        <f t="shared" ref="J191:J196" si="61">H191+I191</f>
        <v>556.21</v>
      </c>
      <c r="K191" s="349" t="s">
        <v>14070</v>
      </c>
      <c r="L191" s="611" t="str">
        <f t="shared" si="43"/>
        <v>D191</v>
      </c>
      <c r="M191" s="611">
        <f t="shared" si="44"/>
        <v>1</v>
      </c>
      <c r="N191" s="611">
        <f t="shared" si="45"/>
        <v>34</v>
      </c>
      <c r="O191" s="611">
        <f t="shared" si="50"/>
        <v>0</v>
      </c>
      <c r="P191" s="611">
        <f t="shared" si="51"/>
        <v>0</v>
      </c>
      <c r="Q191" s="611">
        <f t="shared" si="46"/>
        <v>429.5</v>
      </c>
      <c r="R191" s="611">
        <f t="shared" si="47"/>
        <v>126.71000000000001</v>
      </c>
    </row>
    <row r="192" spans="1:18">
      <c r="A192" s="646">
        <v>88309</v>
      </c>
      <c r="B192" s="252"/>
      <c r="C192" s="253" t="str">
        <f t="shared" si="60"/>
        <v>Serviço</v>
      </c>
      <c r="D192" s="254" t="str">
        <f>IF($B192="",IFERROR(VLOOKUP($A192,SERVIÇOS!$A:$F,2,0),IFERROR(VLOOKUP($A192,$C:$J,2,0),"")),IFERROR(VLOOKUP($B192,INSUMOS!$A:$D,2,0),IFERROR(VLOOKUP($B192,COTAÇÕES!$A:$J,2,0),"")))</f>
        <v>PEDREIRO COM ENCARGOS COMPLEMENTARES</v>
      </c>
      <c r="E192" s="311" t="str">
        <f>IF($B192="",IFERROR(VLOOKUP($A192,SERVIÇOS!$A:$F,3,0),IFERROR(VLOOKUP($A192,$C:$J,3,0),"")),IFERROR(VLOOKUP($B192,INSUMOS!$A:$D,3,0),IFERROR(VLOOKUP($B192,COTAÇÕES!$A:$J,5,0),"")))</f>
        <v>H</v>
      </c>
      <c r="F192" s="255">
        <v>2.3860000000000001</v>
      </c>
      <c r="G192" s="256">
        <f>IF($B192="",IFERROR(VLOOKUP($A192,SERVIÇOS!$A:$F,6,0),IFERROR(VLOOKUP($A192,$C:$J,8,0),"")),IFERROR(VLOOKUP($B192,INSUMOS!$A:$D,4,0),IFERROR(VLOOKUP($B192,COTAÇÕES!$A:$J,9,0),"")))</f>
        <v>25.41</v>
      </c>
      <c r="H192" s="257">
        <f>ROUND(IF(M192=1,Q192,(IF($B192="",IFERROR(VLOOKUP($A192,SERVIÇOS!$A:$F,4,0),IFERROR(VLOOKUP($A192,$C:$J,6,0),)),IFERROR(VLOOKUP($B192,INSUMOS!$A:$D,4,0),IFERROR(VLOOKUP($B192,COTAÇÕES!$A:$J,9,0),)))*$F192)),2)</f>
        <v>15.84</v>
      </c>
      <c r="I192" s="257">
        <f>ROUND(IF(M192=1,R192,(IF($B192="",IFERROR(VLOOKUP($A192,SERVIÇOS!$A:$F,5,0),IFERROR(VLOOKUP($A192,$C:$J,7,0),)),0)*$F192)),2)</f>
        <v>44.79</v>
      </c>
      <c r="J192" s="258">
        <f t="shared" si="61"/>
        <v>60.629999999999995</v>
      </c>
      <c r="K192" s="349" t="str">
        <f>IF(OR(ISNUMBER(A192),ISNUMBER(B192)),"PRED MARÇO/2022","")</f>
        <v>PRED MARÇO/2022</v>
      </c>
      <c r="L192" s="611" t="str">
        <f t="shared" si="43"/>
        <v>D191</v>
      </c>
      <c r="M192" s="611">
        <f t="shared" si="44"/>
        <v>0</v>
      </c>
      <c r="N192" s="611">
        <f t="shared" si="45"/>
        <v>34</v>
      </c>
      <c r="O192" s="611">
        <f t="shared" si="50"/>
        <v>15.84</v>
      </c>
      <c r="P192" s="611">
        <f t="shared" si="51"/>
        <v>44.79</v>
      </c>
      <c r="Q192" s="611">
        <f t="shared" si="46"/>
        <v>429.5</v>
      </c>
      <c r="R192" s="611">
        <f t="shared" si="47"/>
        <v>126.71000000000001</v>
      </c>
    </row>
    <row r="193" spans="1:18">
      <c r="A193" s="646">
        <v>88316</v>
      </c>
      <c r="B193" s="252"/>
      <c r="C193" s="253" t="str">
        <f t="shared" si="60"/>
        <v>Serviço</v>
      </c>
      <c r="D193" s="254" t="str">
        <f>IF($B193="",IFERROR(VLOOKUP($A193,SERVIÇOS!$A:$F,2,0),IFERROR(VLOOKUP($A193,$C:$J,2,0),"")),IFERROR(VLOOKUP($B193,INSUMOS!$A:$D,2,0),IFERROR(VLOOKUP($B193,COTAÇÕES!$A:$J,2,0),"")))</f>
        <v>SERVENTE COM ENCARGOS COMPLEMENTARES</v>
      </c>
      <c r="E193" s="311" t="str">
        <f>IF($B193="",IFERROR(VLOOKUP($A193,SERVIÇOS!$A:$F,3,0),IFERROR(VLOOKUP($A193,$C:$J,3,0),"")),IFERROR(VLOOKUP($B193,INSUMOS!$A:$D,3,0),IFERROR(VLOOKUP($B193,COTAÇÕES!$A:$J,5,0),"")))</f>
        <v>H</v>
      </c>
      <c r="F193" s="255">
        <v>2.4500000000000002</v>
      </c>
      <c r="G193" s="256">
        <f>IF($B193="",IFERROR(VLOOKUP($A193,SERVIÇOS!$A:$F,6,0),IFERROR(VLOOKUP($A193,$C:$J,8,0),"")),IFERROR(VLOOKUP($B193,INSUMOS!$A:$D,4,0),IFERROR(VLOOKUP($B193,COTAÇÕES!$A:$J,9,0),"")))</f>
        <v>19.78</v>
      </c>
      <c r="H193" s="257">
        <f>ROUND(IF(M193=1,Q193,(IF($B193="",IFERROR(VLOOKUP($A193,SERVIÇOS!$A:$F,4,0),IFERROR(VLOOKUP($A193,$C:$J,6,0),)),IFERROR(VLOOKUP($B193,INSUMOS!$A:$D,4,0),IFERROR(VLOOKUP($B193,COTAÇÕES!$A:$J,9,0),)))*$F193)),2)</f>
        <v>15.97</v>
      </c>
      <c r="I193" s="257">
        <f>ROUND(IF(M193=1,R193,(IF($B193="",IFERROR(VLOOKUP($A193,SERVIÇOS!$A:$F,5,0),IFERROR(VLOOKUP($A193,$C:$J,7,0),)),0)*$F193)),2)</f>
        <v>32.49</v>
      </c>
      <c r="J193" s="258">
        <f t="shared" si="61"/>
        <v>48.46</v>
      </c>
      <c r="K193" s="349" t="str">
        <f>IF(OR(ISNUMBER(A193),ISNUMBER(B193)),"PRED MARÇO/2022","")</f>
        <v>PRED MARÇO/2022</v>
      </c>
      <c r="L193" s="611" t="str">
        <f t="shared" si="43"/>
        <v>D191</v>
      </c>
      <c r="M193" s="611">
        <f t="shared" si="44"/>
        <v>0</v>
      </c>
      <c r="N193" s="611">
        <f t="shared" si="45"/>
        <v>34</v>
      </c>
      <c r="O193" s="611">
        <f t="shared" si="50"/>
        <v>15.97</v>
      </c>
      <c r="P193" s="611">
        <f t="shared" si="51"/>
        <v>32.49</v>
      </c>
      <c r="Q193" s="611">
        <f t="shared" si="46"/>
        <v>429.5</v>
      </c>
      <c r="R193" s="611">
        <f t="shared" si="47"/>
        <v>126.71000000000001</v>
      </c>
    </row>
    <row r="194" spans="1:18" ht="30">
      <c r="A194" s="646">
        <v>90586</v>
      </c>
      <c r="B194" s="252"/>
      <c r="C194" s="253" t="str">
        <f t="shared" si="60"/>
        <v>Serviço</v>
      </c>
      <c r="D194" s="254" t="str">
        <f>IF($B194="",IFERROR(VLOOKUP($A194,SERVIÇOS!$A:$F,2,0),IFERROR(VLOOKUP($A194,$C:$J,2,0),"")),IFERROR(VLOOKUP($B194,INSUMOS!$A:$D,2,0),IFERROR(VLOOKUP($B194,COTAÇÕES!$A:$J,2,0),"")))</f>
        <v>VIBRADOR DE IMERSÃO, DIÂMETRO DE PONTEIRA 45MM, MOTOR ELÉTRICO TRIFÁSICO POTÊNCIA DE 2 CV - CHP DIURNO. AF_06/2015</v>
      </c>
      <c r="E194" s="311" t="str">
        <f>IF($B194="",IFERROR(VLOOKUP($A194,SERVIÇOS!$A:$F,3,0),IFERROR(VLOOKUP($A194,$C:$J,3,0),"")),IFERROR(VLOOKUP($B194,INSUMOS!$A:$D,3,0),IFERROR(VLOOKUP($B194,COTAÇÕES!$A:$J,5,0),"")))</f>
        <v>CHP</v>
      </c>
      <c r="F194" s="255">
        <v>0.314</v>
      </c>
      <c r="G194" s="256">
        <f>IF($B194="",IFERROR(VLOOKUP($A194,SERVIÇOS!$A:$F,6,0),IFERROR(VLOOKUP($A194,$C:$J,8,0),"")),IFERROR(VLOOKUP($B194,INSUMOS!$A:$D,4,0),IFERROR(VLOOKUP($B194,COTAÇÕES!$A:$J,9,0),"")))</f>
        <v>1.27</v>
      </c>
      <c r="H194" s="257">
        <f>ROUND(IF(M194=1,Q194,(IF($B194="",IFERROR(VLOOKUP($A194,SERVIÇOS!$A:$F,4,0),IFERROR(VLOOKUP($A194,$C:$J,6,0),)),IFERROR(VLOOKUP($B194,INSUMOS!$A:$D,4,0),IFERROR(VLOOKUP($B194,COTAÇÕES!$A:$J,9,0),)))*$F194)),2)</f>
        <v>0.4</v>
      </c>
      <c r="I194" s="257">
        <f>ROUND(IF(M194=1,R194,(IF($B194="",IFERROR(VLOOKUP($A194,SERVIÇOS!$A:$F,5,0),IFERROR(VLOOKUP($A194,$C:$J,7,0),)),0)*$F194)),2)</f>
        <v>0</v>
      </c>
      <c r="J194" s="258">
        <f t="shared" si="61"/>
        <v>0.4</v>
      </c>
      <c r="K194" s="349" t="str">
        <f>IF(OR(ISNUMBER(A194),ISNUMBER(B194)),"PRED MARÇO/2022","")</f>
        <v>PRED MARÇO/2022</v>
      </c>
      <c r="L194" s="611" t="str">
        <f t="shared" si="43"/>
        <v>D191</v>
      </c>
      <c r="M194" s="611">
        <f t="shared" si="44"/>
        <v>0</v>
      </c>
      <c r="N194" s="611">
        <f t="shared" si="45"/>
        <v>34</v>
      </c>
      <c r="O194" s="611">
        <f t="shared" si="50"/>
        <v>0.4</v>
      </c>
      <c r="P194" s="611">
        <f t="shared" si="51"/>
        <v>0</v>
      </c>
      <c r="Q194" s="611">
        <f t="shared" si="46"/>
        <v>429.5</v>
      </c>
      <c r="R194" s="611">
        <f t="shared" si="47"/>
        <v>126.71000000000001</v>
      </c>
    </row>
    <row r="195" spans="1:18" ht="30">
      <c r="A195" s="646">
        <v>90587</v>
      </c>
      <c r="B195" s="252"/>
      <c r="C195" s="253" t="str">
        <f t="shared" si="60"/>
        <v>Serviço</v>
      </c>
      <c r="D195" s="254" t="str">
        <f>IF($B195="",IFERROR(VLOOKUP($A195,SERVIÇOS!$A:$F,2,0),IFERROR(VLOOKUP($A195,$C:$J,2,0),"")),IFERROR(VLOOKUP($B195,INSUMOS!$A:$D,2,0),IFERROR(VLOOKUP($B195,COTAÇÕES!$A:$J,2,0),"")))</f>
        <v>VIBRADOR DE IMERSÃO, DIÂMETRO DE PONTEIRA 45MM, MOTOR ELÉTRICO TRIFÁSICO POTÊNCIA DE 2 CV - CHI DIURNO. AF_06/2015</v>
      </c>
      <c r="E195" s="311" t="str">
        <f>IF($B195="",IFERROR(VLOOKUP($A195,SERVIÇOS!$A:$F,3,0),IFERROR(VLOOKUP($A195,$C:$J,3,0),"")),IFERROR(VLOOKUP($B195,INSUMOS!$A:$D,3,0),IFERROR(VLOOKUP($B195,COTAÇÕES!$A:$J,5,0),"")))</f>
        <v>CHI</v>
      </c>
      <c r="F195" s="255">
        <v>0.91100000000000003</v>
      </c>
      <c r="G195" s="256">
        <f>IF($B195="",IFERROR(VLOOKUP($A195,SERVIÇOS!$A:$F,6,0),IFERROR(VLOOKUP($A195,$C:$J,8,0),"")),IFERROR(VLOOKUP($B195,INSUMOS!$A:$D,4,0),IFERROR(VLOOKUP($B195,COTAÇÕES!$A:$J,9,0),"")))</f>
        <v>0.49</v>
      </c>
      <c r="H195" s="257">
        <f>ROUND(IF(M195=1,Q195,(IF($B195="",IFERROR(VLOOKUP($A195,SERVIÇOS!$A:$F,4,0),IFERROR(VLOOKUP($A195,$C:$J,6,0),)),IFERROR(VLOOKUP($B195,INSUMOS!$A:$D,4,0),IFERROR(VLOOKUP($B195,COTAÇÕES!$A:$J,9,0),)))*$F195)),2)</f>
        <v>0.45</v>
      </c>
      <c r="I195" s="257">
        <f>ROUND(IF(M195=1,R195,(IF($B195="",IFERROR(VLOOKUP($A195,SERVIÇOS!$A:$F,5,0),IFERROR(VLOOKUP($A195,$C:$J,7,0),)),0)*$F195)),2)</f>
        <v>0</v>
      </c>
      <c r="J195" s="258">
        <f t="shared" si="61"/>
        <v>0.45</v>
      </c>
      <c r="K195" s="349" t="str">
        <f>IF(OR(ISNUMBER(A195),ISNUMBER(B195)),"PRED MARÇO/2022","")</f>
        <v>PRED MARÇO/2022</v>
      </c>
      <c r="L195" s="611" t="str">
        <f t="shared" si="43"/>
        <v>D191</v>
      </c>
      <c r="M195" s="611">
        <f t="shared" si="44"/>
        <v>0</v>
      </c>
      <c r="N195" s="611">
        <f t="shared" si="45"/>
        <v>34</v>
      </c>
      <c r="O195" s="611">
        <f t="shared" si="50"/>
        <v>0.45</v>
      </c>
      <c r="P195" s="611">
        <f t="shared" si="51"/>
        <v>0</v>
      </c>
      <c r="Q195" s="611">
        <f t="shared" si="46"/>
        <v>429.5</v>
      </c>
      <c r="R195" s="611">
        <f t="shared" si="47"/>
        <v>126.71000000000001</v>
      </c>
    </row>
    <row r="196" spans="1:18" ht="45">
      <c r="A196" s="646">
        <v>94972</v>
      </c>
      <c r="B196" s="252"/>
      <c r="C196" s="253" t="str">
        <f t="shared" si="60"/>
        <v>Serviço</v>
      </c>
      <c r="D196" s="254" t="str">
        <f>IF($B196="",IFERROR(VLOOKUP($A196,SERVIÇOS!$A:$F,2,0),IFERROR(VLOOKUP($A196,$C:$J,2,0),"")),IFERROR(VLOOKUP($B196,INSUMOS!$A:$D,2,0),IFERROR(VLOOKUP($B196,COTAÇÕES!$A:$J,2,0),"")))</f>
        <v>CONCRETO FCK = 30MPA, TRAÇO 1:2,1:2,5 (EM MASSA SECA DE CIMENTO/ AREIA MÉDIA/ BRITA 1) - PREPARO MECÂNICO COM BETONEIRA 600 L. AF_05/2021</v>
      </c>
      <c r="E196" s="311" t="str">
        <f>IF($B196="",IFERROR(VLOOKUP($A196,SERVIÇOS!$A:$F,3,0),IFERROR(VLOOKUP($A196,$C:$J,3,0),"")),IFERROR(VLOOKUP($B196,INSUMOS!$A:$D,3,0),IFERROR(VLOOKUP($B196,COTAÇÕES!$A:$J,5,0),"")))</f>
        <v>M3</v>
      </c>
      <c r="F196" s="255">
        <v>1.1499999999999999</v>
      </c>
      <c r="G196" s="256">
        <f>IF($B196="",IFERROR(VLOOKUP($A196,SERVIÇOS!$A:$F,6,0),IFERROR(VLOOKUP($A196,$C:$J,8,0),"")),IFERROR(VLOOKUP($B196,INSUMOS!$A:$D,4,0),IFERROR(VLOOKUP($B196,COTAÇÕES!$A:$J,9,0),"")))</f>
        <v>388.06</v>
      </c>
      <c r="H196" s="257">
        <f>ROUND(IF(M196=1,Q196,(IF($B196="",IFERROR(VLOOKUP($A196,SERVIÇOS!$A:$F,4,0),IFERROR(VLOOKUP($A196,$C:$J,6,0),)),IFERROR(VLOOKUP($B196,INSUMOS!$A:$D,4,0),IFERROR(VLOOKUP($B196,COTAÇÕES!$A:$J,9,0),)))*$F196)),2)</f>
        <v>396.84</v>
      </c>
      <c r="I196" s="257">
        <f>ROUND(IF(M196=1,R196,(IF($B196="",IFERROR(VLOOKUP($A196,SERVIÇOS!$A:$F,5,0),IFERROR(VLOOKUP($A196,$C:$J,7,0),)),0)*$F196)),2)</f>
        <v>49.43</v>
      </c>
      <c r="J196" s="258">
        <f t="shared" si="61"/>
        <v>446.27</v>
      </c>
      <c r="K196" s="349" t="str">
        <f>IF(OR(ISNUMBER(A196),ISNUMBER(B196)),"PRED MARÇO/2022","")</f>
        <v>PRED MARÇO/2022</v>
      </c>
      <c r="L196" s="611" t="str">
        <f t="shared" si="43"/>
        <v>D191</v>
      </c>
      <c r="M196" s="611">
        <f t="shared" si="44"/>
        <v>0</v>
      </c>
      <c r="N196" s="611">
        <f t="shared" si="45"/>
        <v>34</v>
      </c>
      <c r="O196" s="611">
        <f t="shared" si="50"/>
        <v>396.84</v>
      </c>
      <c r="P196" s="611">
        <f t="shared" si="51"/>
        <v>49.43</v>
      </c>
      <c r="Q196" s="611">
        <f t="shared" si="46"/>
        <v>429.5</v>
      </c>
      <c r="R196" s="611">
        <f t="shared" si="47"/>
        <v>126.71000000000001</v>
      </c>
    </row>
    <row r="197" spans="1:18" ht="30">
      <c r="A197" s="646"/>
      <c r="B197" s="252"/>
      <c r="C197" s="253" t="str">
        <f t="shared" ref="C197" si="62">IF(AND(M197=1,N197=N198),CONCATENATE("COMP ",N197),IF(AND(A197="",B197=""),"",IF(A197="","Insumo",IF(B197="","Serviço",""))))</f>
        <v>COMP 35</v>
      </c>
      <c r="D197" s="254" t="s">
        <v>14086</v>
      </c>
      <c r="E197" s="311" t="s">
        <v>1159</v>
      </c>
      <c r="F197" s="255"/>
      <c r="G197" s="256" t="str">
        <f>IF($B197="",IFERROR(VLOOKUP($A197,SERVIÇOS!$A:$F,6,0),IFERROR(VLOOKUP($A197,$C:$J,8,0),"")),IFERROR(VLOOKUP($B197,INSUMOS!$A:$D,4,0),IFERROR(VLOOKUP($B197,COTAÇÕES!$A:$J,9,0),"")))</f>
        <v/>
      </c>
      <c r="H197" s="257">
        <f>ROUND(IF(M197=1,Q197,(IF($B197="",IFERROR(VLOOKUP($A197,SERVIÇOS!$A:$F,4,0),IFERROR(VLOOKUP($A197,$C:$J,6,0),)),IFERROR(VLOOKUP($B197,INSUMOS!$A:$D,4,0),IFERROR(VLOOKUP($B197,COTAÇÕES!$A:$J,9,0),)))*$F197)),2)</f>
        <v>93.39</v>
      </c>
      <c r="I197" s="257">
        <f>ROUND(IF(M197=1,R197,(IF($B197="",IFERROR(VLOOKUP($A197,SERVIÇOS!$A:$F,5,0),IFERROR(VLOOKUP($A197,$C:$J,7,0),)),0)*$F197)),2)</f>
        <v>196.78</v>
      </c>
      <c r="J197" s="258">
        <f t="shared" ref="J197" si="63">H197+I197</f>
        <v>290.17</v>
      </c>
      <c r="K197" s="349" t="s">
        <v>14077</v>
      </c>
      <c r="L197" s="611" t="str">
        <f t="shared" si="43"/>
        <v>D197</v>
      </c>
      <c r="M197" s="611">
        <f t="shared" si="44"/>
        <v>1</v>
      </c>
      <c r="N197" s="611">
        <f t="shared" si="45"/>
        <v>35</v>
      </c>
      <c r="O197" s="611">
        <f t="shared" si="50"/>
        <v>0</v>
      </c>
      <c r="P197" s="611">
        <f t="shared" si="51"/>
        <v>0</v>
      </c>
      <c r="Q197" s="611">
        <f t="shared" si="46"/>
        <v>93.39</v>
      </c>
      <c r="R197" s="611">
        <f t="shared" si="47"/>
        <v>196.78</v>
      </c>
    </row>
    <row r="198" spans="1:18" ht="15" customHeight="1">
      <c r="A198" s="646">
        <v>88309</v>
      </c>
      <c r="B198" s="252"/>
      <c r="C198" s="253" t="str">
        <f t="shared" ref="C198:C218" si="64">IF(AND(M198=1,N198=N199),CONCATENATE("COMP ",N198),IF(AND(A198="",B198=""),"",IF(A198="","Insumo",IF(B198="","Serviço",""))))</f>
        <v>Serviço</v>
      </c>
      <c r="D198" s="254" t="str">
        <f>IF($B198="",IFERROR(VLOOKUP($A198,SERVIÇOS!$A:$F,2,0),IFERROR(VLOOKUP($A198,$C:$J,2,0),"")),IFERROR(VLOOKUP($B198,INSUMOS!$A:$D,2,0),IFERROR(VLOOKUP($B198,COTAÇÕES!$A:$J,2,0),"")))</f>
        <v>PEDREIRO COM ENCARGOS COMPLEMENTARES</v>
      </c>
      <c r="E198" s="311" t="str">
        <f>IF($B198="",IFERROR(VLOOKUP($A198,SERVIÇOS!$A:$F,3,0),IFERROR(VLOOKUP($A198,$C:$J,3,0),"")),IFERROR(VLOOKUP($B198,INSUMOS!$A:$D,3,0),IFERROR(VLOOKUP($B198,COTAÇÕES!$A:$J,5,0),"")))</f>
        <v>H</v>
      </c>
      <c r="F198" s="255">
        <v>1.3</v>
      </c>
      <c r="G198" s="256">
        <f>IF($B198="",IFERROR(VLOOKUP($A198,SERVIÇOS!$A:$F,6,0),IFERROR(VLOOKUP($A198,$C:$J,8,0),"")),IFERROR(VLOOKUP($B198,INSUMOS!$A:$D,4,0),IFERROR(VLOOKUP($B198,COTAÇÕES!$A:$J,9,0),"")))</f>
        <v>25.41</v>
      </c>
      <c r="H198" s="257">
        <f>ROUND(IF(M198=1,Q198,(IF($B198="",IFERROR(VLOOKUP($A198,SERVIÇOS!$A:$F,4,0),IFERROR(VLOOKUP($A198,$C:$J,6,0),)),IFERROR(VLOOKUP($B198,INSUMOS!$A:$D,4,0),IFERROR(VLOOKUP($B198,COTAÇÕES!$A:$J,9,0),)))*$F198)),2)</f>
        <v>8.6300000000000008</v>
      </c>
      <c r="I198" s="257">
        <f>ROUND(IF(M198=1,R198,(IF($B198="",IFERROR(VLOOKUP($A198,SERVIÇOS!$A:$F,5,0),IFERROR(VLOOKUP($A198,$C:$J,7,0),)),0)*$F198)),2)</f>
        <v>24.4</v>
      </c>
      <c r="J198" s="258">
        <f t="shared" ref="J198:J218" si="65">H198+I198</f>
        <v>33.03</v>
      </c>
      <c r="K198" s="349" t="str">
        <f>IF(OR(ISNUMBER(A198),ISNUMBER(B198)),"PRED MARÇO/2022","")</f>
        <v>PRED MARÇO/2022</v>
      </c>
      <c r="L198" s="611" t="str">
        <f t="shared" si="43"/>
        <v>D197</v>
      </c>
      <c r="M198" s="611">
        <f t="shared" si="44"/>
        <v>0</v>
      </c>
      <c r="N198" s="611">
        <f t="shared" si="45"/>
        <v>35</v>
      </c>
      <c r="O198" s="611">
        <f t="shared" si="50"/>
        <v>8.6300000000000008</v>
      </c>
      <c r="P198" s="611">
        <f t="shared" si="51"/>
        <v>24.4</v>
      </c>
      <c r="Q198" s="611">
        <f t="shared" si="46"/>
        <v>93.39</v>
      </c>
      <c r="R198" s="611">
        <f t="shared" si="47"/>
        <v>196.78</v>
      </c>
    </row>
    <row r="199" spans="1:18">
      <c r="A199" s="646">
        <v>88316</v>
      </c>
      <c r="B199" s="252"/>
      <c r="C199" s="253" t="str">
        <f t="shared" si="64"/>
        <v>Serviço</v>
      </c>
      <c r="D199" s="254" t="str">
        <f>IF($B199="",IFERROR(VLOOKUP($A199,SERVIÇOS!$A:$F,2,0),IFERROR(VLOOKUP($A199,$C:$J,2,0),"")),IFERROR(VLOOKUP($B199,INSUMOS!$A:$D,2,0),IFERROR(VLOOKUP($B199,COTAÇÕES!$A:$J,2,0),"")))</f>
        <v>SERVENTE COM ENCARGOS COMPLEMENTARES</v>
      </c>
      <c r="E199" s="311" t="str">
        <f>IF($B199="",IFERROR(VLOOKUP($A199,SERVIÇOS!$A:$F,3,0),IFERROR(VLOOKUP($A199,$C:$J,3,0),"")),IFERROR(VLOOKUP($B199,INSUMOS!$A:$D,3,0),IFERROR(VLOOKUP($B199,COTAÇÕES!$A:$J,5,0),"")))</f>
        <v>H</v>
      </c>
      <c r="F199" s="255">
        <v>13</v>
      </c>
      <c r="G199" s="256">
        <f>IF($B199="",IFERROR(VLOOKUP($A199,SERVIÇOS!$A:$F,6,0),IFERROR(VLOOKUP($A199,$C:$J,8,0),"")),IFERROR(VLOOKUP($B199,INSUMOS!$A:$D,4,0),IFERROR(VLOOKUP($B199,COTAÇÕES!$A:$J,9,0),"")))</f>
        <v>19.78</v>
      </c>
      <c r="H199" s="257">
        <f>ROUND(IF(M199=1,Q199,(IF($B199="",IFERROR(VLOOKUP($A199,SERVIÇOS!$A:$F,4,0),IFERROR(VLOOKUP($A199,$C:$J,6,0),)),IFERROR(VLOOKUP($B199,INSUMOS!$A:$D,4,0),IFERROR(VLOOKUP($B199,COTAÇÕES!$A:$J,9,0),)))*$F199)),2)</f>
        <v>84.76</v>
      </c>
      <c r="I199" s="257">
        <f>ROUND(IF(M199=1,R199,(IF($B199="",IFERROR(VLOOKUP($A199,SERVIÇOS!$A:$F,5,0),IFERROR(VLOOKUP($A199,$C:$J,7,0),)),0)*$F199)),2)</f>
        <v>172.38</v>
      </c>
      <c r="J199" s="258">
        <f t="shared" si="65"/>
        <v>257.14</v>
      </c>
      <c r="K199" s="349" t="str">
        <f>IF(OR(ISNUMBER(A199),ISNUMBER(B199)),"PRED MARÇO/2022","")</f>
        <v>PRED MARÇO/2022</v>
      </c>
      <c r="L199" s="611" t="str">
        <f t="shared" si="43"/>
        <v>D197</v>
      </c>
      <c r="M199" s="611">
        <f t="shared" si="44"/>
        <v>0</v>
      </c>
      <c r="N199" s="611">
        <f t="shared" si="45"/>
        <v>35</v>
      </c>
      <c r="O199" s="611">
        <f t="shared" si="50"/>
        <v>84.76</v>
      </c>
      <c r="P199" s="611">
        <f t="shared" si="51"/>
        <v>172.38</v>
      </c>
      <c r="Q199" s="611">
        <f t="shared" si="46"/>
        <v>93.39</v>
      </c>
      <c r="R199" s="611">
        <f t="shared" si="47"/>
        <v>196.78</v>
      </c>
    </row>
    <row r="200" spans="1:18" ht="30">
      <c r="A200" s="646"/>
      <c r="B200" s="252"/>
      <c r="C200" s="253" t="str">
        <f t="shared" si="64"/>
        <v>COMP 36</v>
      </c>
      <c r="D200" s="254" t="s">
        <v>14079</v>
      </c>
      <c r="E200" s="311" t="s">
        <v>96</v>
      </c>
      <c r="F200" s="255"/>
      <c r="G200" s="256" t="str">
        <f>IF($B200="",IFERROR(VLOOKUP($A200,SERVIÇOS!$A:$F,6,0),IFERROR(VLOOKUP($A200,$C:$J,8,0),"")),IFERROR(VLOOKUP($B200,INSUMOS!$A:$D,4,0),IFERROR(VLOOKUP($B200,COTAÇÕES!$A:$J,9,0),"")))</f>
        <v/>
      </c>
      <c r="H200" s="257">
        <f>ROUND(IF(M200=1,Q200,(IF($B200="",IFERROR(VLOOKUP($A200,SERVIÇOS!$A:$F,4,0),IFERROR(VLOOKUP($A200,$C:$J,6,0),)),IFERROR(VLOOKUP($B200,INSUMOS!$A:$D,4,0),IFERROR(VLOOKUP($B200,COTAÇÕES!$A:$J,9,0),)))*$F200)),2)</f>
        <v>6.07</v>
      </c>
      <c r="I200" s="257">
        <f>ROUND(IF(M200=1,R200,(IF($B200="",IFERROR(VLOOKUP($A200,SERVIÇOS!$A:$F,5,0),IFERROR(VLOOKUP($A200,$C:$J,7,0),)),0)*$F200)),2)</f>
        <v>18.72</v>
      </c>
      <c r="J200" s="258">
        <f t="shared" si="65"/>
        <v>24.79</v>
      </c>
      <c r="K200" s="349" t="s">
        <v>13817</v>
      </c>
      <c r="L200" s="611" t="str">
        <f t="shared" si="43"/>
        <v>D200</v>
      </c>
      <c r="M200" s="611">
        <f t="shared" si="44"/>
        <v>1</v>
      </c>
      <c r="N200" s="611">
        <f t="shared" si="45"/>
        <v>36</v>
      </c>
      <c r="O200" s="611">
        <f t="shared" si="50"/>
        <v>0</v>
      </c>
      <c r="P200" s="611">
        <f t="shared" si="51"/>
        <v>0</v>
      </c>
      <c r="Q200" s="611">
        <f t="shared" si="46"/>
        <v>6.07</v>
      </c>
      <c r="R200" s="611">
        <f t="shared" si="47"/>
        <v>18.72</v>
      </c>
    </row>
    <row r="201" spans="1:18">
      <c r="A201" s="646">
        <v>88267</v>
      </c>
      <c r="B201" s="252"/>
      <c r="C201" s="253" t="str">
        <f t="shared" si="64"/>
        <v>Serviço</v>
      </c>
      <c r="D201" s="254" t="str">
        <f>IF($B201="",IFERROR(VLOOKUP($A201,SERVIÇOS!$A:$F,2,0),IFERROR(VLOOKUP($A201,$C:$J,2,0),"")),IFERROR(VLOOKUP($B201,INSUMOS!$A:$D,2,0),IFERROR(VLOOKUP($B201,COTAÇÕES!$A:$J,2,0),"")))</f>
        <v>ENCANADOR OU BOMBEIRO HIDRÁULICO COM ENCARGOS COMPLEMENTARES</v>
      </c>
      <c r="E201" s="311" t="str">
        <f>IF($B201="",IFERROR(VLOOKUP($A201,SERVIÇOS!$A:$F,3,0),IFERROR(VLOOKUP($A201,$C:$J,3,0),"")),IFERROR(VLOOKUP($B201,INSUMOS!$A:$D,3,0),IFERROR(VLOOKUP($B201,COTAÇÕES!$A:$J,5,0),"")))</f>
        <v>H</v>
      </c>
      <c r="F201" s="255">
        <v>1</v>
      </c>
      <c r="G201" s="256">
        <f>IF($B201="",IFERROR(VLOOKUP($A201,SERVIÇOS!$A:$F,6,0),IFERROR(VLOOKUP($A201,$C:$J,8,0),"")),IFERROR(VLOOKUP($B201,INSUMOS!$A:$D,4,0),IFERROR(VLOOKUP($B201,COTAÇÕES!$A:$J,9,0),"")))</f>
        <v>24.79</v>
      </c>
      <c r="H201" s="257">
        <f>ROUND(IF(M201=1,Q201,(IF($B201="",IFERROR(VLOOKUP($A201,SERVIÇOS!$A:$F,4,0),IFERROR(VLOOKUP($A201,$C:$J,6,0),)),IFERROR(VLOOKUP($B201,INSUMOS!$A:$D,4,0),IFERROR(VLOOKUP($B201,COTAÇÕES!$A:$J,9,0),)))*$F201)),2)</f>
        <v>6.07</v>
      </c>
      <c r="I201" s="257">
        <f>ROUND(IF(M201=1,R201,(IF($B201="",IFERROR(VLOOKUP($A201,SERVIÇOS!$A:$F,5,0),IFERROR(VLOOKUP($A201,$C:$J,7,0),)),0)*$F201)),2)</f>
        <v>18.72</v>
      </c>
      <c r="J201" s="258">
        <f t="shared" si="65"/>
        <v>24.79</v>
      </c>
      <c r="K201" s="349" t="str">
        <f>IF(OR(ISNUMBER(A201),ISNUMBER(B201)),"PRED MARÇO/2022","")</f>
        <v>PRED MARÇO/2022</v>
      </c>
      <c r="L201" s="611" t="str">
        <f t="shared" ref="L201:L264" si="66">IF(IF(AND(A201="",B201=""),1,0)=1,ADDRESS(MATCH(D201,D:D,0),4,4,1),L200)</f>
        <v>D200</v>
      </c>
      <c r="M201" s="611">
        <f t="shared" ref="M201:M264" si="67">IF(AND(A:A="",B:B=""),1,0)</f>
        <v>0</v>
      </c>
      <c r="N201" s="611">
        <f t="shared" ref="N201:N264" si="68">IF(M:M=1,N200+1,N200)</f>
        <v>36</v>
      </c>
      <c r="O201" s="611">
        <f t="shared" si="50"/>
        <v>6.07</v>
      </c>
      <c r="P201" s="611">
        <f t="shared" si="51"/>
        <v>18.72</v>
      </c>
      <c r="Q201" s="611">
        <f t="shared" ref="Q201:Q264" si="69">SUMIF(L:L,L201,O:O)</f>
        <v>6.07</v>
      </c>
      <c r="R201" s="611">
        <f t="shared" ref="R201:R264" si="70">SUMIF(L:L,L201,P:P)</f>
        <v>18.72</v>
      </c>
    </row>
    <row r="202" spans="1:18" ht="30">
      <c r="A202" s="646"/>
      <c r="B202" s="252"/>
      <c r="C202" s="253" t="str">
        <f t="shared" si="64"/>
        <v>COMP 37</v>
      </c>
      <c r="D202" s="254" t="s">
        <v>14155</v>
      </c>
      <c r="E202" s="311" t="s">
        <v>96</v>
      </c>
      <c r="F202" s="255"/>
      <c r="G202" s="256" t="str">
        <f>IF($B202="",IFERROR(VLOOKUP($A202,SERVIÇOS!$A:$F,6,0),IFERROR(VLOOKUP($A202,$C:$J,8,0),"")),IFERROR(VLOOKUP($B202,INSUMOS!$A:$D,4,0),IFERROR(VLOOKUP($B202,COTAÇÕES!$A:$J,9,0),"")))</f>
        <v/>
      </c>
      <c r="H202" s="257">
        <f>ROUND(IF(M202=1,Q202,(IF($B202="",IFERROR(VLOOKUP($A202,SERVIÇOS!$A:$F,4,0),IFERROR(VLOOKUP($A202,$C:$J,6,0),)),IFERROR(VLOOKUP($B202,INSUMOS!$A:$D,4,0),IFERROR(VLOOKUP($B202,COTAÇÕES!$A:$J,9,0),)))*$F202)),2)</f>
        <v>146.51</v>
      </c>
      <c r="I202" s="257">
        <f>ROUND(IF(M202=1,R202,(IF($B202="",IFERROR(VLOOKUP($A202,SERVIÇOS!$A:$F,5,0),IFERROR(VLOOKUP($A202,$C:$J,7,0),)),0)*$F202)),2)</f>
        <v>71.19</v>
      </c>
      <c r="J202" s="258">
        <f t="shared" si="65"/>
        <v>217.7</v>
      </c>
      <c r="K202" s="349" t="s">
        <v>13817</v>
      </c>
      <c r="L202" s="611" t="str">
        <f t="shared" si="66"/>
        <v>D202</v>
      </c>
      <c r="M202" s="611">
        <f t="shared" si="67"/>
        <v>1</v>
      </c>
      <c r="N202" s="611">
        <f t="shared" si="68"/>
        <v>37</v>
      </c>
      <c r="O202" s="611">
        <f t="shared" si="50"/>
        <v>0</v>
      </c>
      <c r="P202" s="611">
        <f t="shared" si="51"/>
        <v>0</v>
      </c>
      <c r="Q202" s="611">
        <f t="shared" si="69"/>
        <v>146.51</v>
      </c>
      <c r="R202" s="611">
        <f t="shared" si="70"/>
        <v>71.19</v>
      </c>
    </row>
    <row r="203" spans="1:18">
      <c r="A203" s="646">
        <v>88309</v>
      </c>
      <c r="B203" s="252"/>
      <c r="C203" s="253" t="str">
        <f t="shared" si="64"/>
        <v>Serviço</v>
      </c>
      <c r="D203" s="254" t="str">
        <f>IF($B203="",IFERROR(VLOOKUP($A203,SERVIÇOS!$A:$F,2,0),IFERROR(VLOOKUP($A203,$C:$J,2,0),"")),IFERROR(VLOOKUP($B203,INSUMOS!$A:$D,2,0),IFERROR(VLOOKUP($B203,COTAÇÕES!$A:$J,2,0),"")))</f>
        <v>PEDREIRO COM ENCARGOS COMPLEMENTARES</v>
      </c>
      <c r="E203" s="311" t="str">
        <f>IF($B203="",IFERROR(VLOOKUP($A203,SERVIÇOS!$A:$F,3,0),IFERROR(VLOOKUP($A203,$C:$J,3,0),"")),IFERROR(VLOOKUP($B203,INSUMOS!$A:$D,3,0),IFERROR(VLOOKUP($B203,COTAÇÕES!$A:$J,5,0),"")))</f>
        <v>H</v>
      </c>
      <c r="F203" s="255">
        <v>0.5</v>
      </c>
      <c r="G203" s="256">
        <f>IF($B203="",IFERROR(VLOOKUP($A203,SERVIÇOS!$A:$F,6,0),IFERROR(VLOOKUP($A203,$C:$J,8,0),"")),IFERROR(VLOOKUP($B203,INSUMOS!$A:$D,4,0),IFERROR(VLOOKUP($B203,COTAÇÕES!$A:$J,9,0),"")))</f>
        <v>25.41</v>
      </c>
      <c r="H203" s="257">
        <f>ROUND(IF(M203=1,Q203,(IF($B203="",IFERROR(VLOOKUP($A203,SERVIÇOS!$A:$F,4,0),IFERROR(VLOOKUP($A203,$C:$J,6,0),)),IFERROR(VLOOKUP($B203,INSUMOS!$A:$D,4,0),IFERROR(VLOOKUP($B203,COTAÇÕES!$A:$J,9,0),)))*$F203)),2)</f>
        <v>3.32</v>
      </c>
      <c r="I203" s="257">
        <f>ROUND(IF(M203=1,R203,(IF($B203="",IFERROR(VLOOKUP($A203,SERVIÇOS!$A:$F,5,0),IFERROR(VLOOKUP($A203,$C:$J,7,0),)),0)*$F203)),2)</f>
        <v>9.39</v>
      </c>
      <c r="J203" s="258">
        <f t="shared" si="65"/>
        <v>12.71</v>
      </c>
      <c r="K203" s="349" t="str">
        <f>IF(OR(ISNUMBER(A203),ISNUMBER(B203)),"PRED MARÇO/2022","")</f>
        <v>PRED MARÇO/2022</v>
      </c>
      <c r="L203" s="611" t="str">
        <f t="shared" si="66"/>
        <v>D202</v>
      </c>
      <c r="M203" s="611">
        <f t="shared" si="67"/>
        <v>0</v>
      </c>
      <c r="N203" s="611">
        <f t="shared" si="68"/>
        <v>37</v>
      </c>
      <c r="O203" s="611">
        <f t="shared" si="50"/>
        <v>3.32</v>
      </c>
      <c r="P203" s="611">
        <f t="shared" si="51"/>
        <v>9.39</v>
      </c>
      <c r="Q203" s="611">
        <f t="shared" si="69"/>
        <v>146.51</v>
      </c>
      <c r="R203" s="611">
        <f t="shared" si="70"/>
        <v>71.19</v>
      </c>
    </row>
    <row r="204" spans="1:18">
      <c r="A204" s="646">
        <v>88316</v>
      </c>
      <c r="B204" s="252"/>
      <c r="C204" s="253" t="str">
        <f t="shared" si="64"/>
        <v>Serviço</v>
      </c>
      <c r="D204" s="254" t="str">
        <f>IF($B204="",IFERROR(VLOOKUP($A204,SERVIÇOS!$A:$F,2,0),IFERROR(VLOOKUP($A204,$C:$J,2,0),"")),IFERROR(VLOOKUP($B204,INSUMOS!$A:$D,2,0),IFERROR(VLOOKUP($B204,COTAÇÕES!$A:$J,2,0),"")))</f>
        <v>SERVENTE COM ENCARGOS COMPLEMENTARES</v>
      </c>
      <c r="E204" s="311" t="str">
        <f>IF($B204="",IFERROR(VLOOKUP($A204,SERVIÇOS!$A:$F,3,0),IFERROR(VLOOKUP($A204,$C:$J,3,0),"")),IFERROR(VLOOKUP($B204,INSUMOS!$A:$D,3,0),IFERROR(VLOOKUP($B204,COTAÇÕES!$A:$J,5,0),"")))</f>
        <v>H</v>
      </c>
      <c r="F204" s="255">
        <v>2</v>
      </c>
      <c r="G204" s="256">
        <f>IF($B204="",IFERROR(VLOOKUP($A204,SERVIÇOS!$A:$F,6,0),IFERROR(VLOOKUP($A204,$C:$J,8,0),"")),IFERROR(VLOOKUP($B204,INSUMOS!$A:$D,4,0),IFERROR(VLOOKUP($B204,COTAÇÕES!$A:$J,9,0),"")))</f>
        <v>19.78</v>
      </c>
      <c r="H204" s="257">
        <f>ROUND(IF(M204=1,Q204,(IF($B204="",IFERROR(VLOOKUP($A204,SERVIÇOS!$A:$F,4,0),IFERROR(VLOOKUP($A204,$C:$J,6,0),)),IFERROR(VLOOKUP($B204,INSUMOS!$A:$D,4,0),IFERROR(VLOOKUP($B204,COTAÇÕES!$A:$J,9,0),)))*$F204)),2)</f>
        <v>13.04</v>
      </c>
      <c r="I204" s="257">
        <f>ROUND(IF(M204=1,R204,(IF($B204="",IFERROR(VLOOKUP($A204,SERVIÇOS!$A:$F,5,0),IFERROR(VLOOKUP($A204,$C:$J,7,0),)),0)*$F204)),2)</f>
        <v>26.52</v>
      </c>
      <c r="J204" s="258">
        <f t="shared" si="65"/>
        <v>39.56</v>
      </c>
      <c r="K204" s="349" t="str">
        <f>IF(OR(ISNUMBER(A204),ISNUMBER(B204)),"PRED MARÇO/2022","")</f>
        <v>PRED MARÇO/2022</v>
      </c>
      <c r="L204" s="611" t="str">
        <f t="shared" si="66"/>
        <v>D202</v>
      </c>
      <c r="M204" s="611">
        <f t="shared" si="67"/>
        <v>0</v>
      </c>
      <c r="N204" s="611">
        <f t="shared" si="68"/>
        <v>37</v>
      </c>
      <c r="O204" s="611">
        <f t="shared" si="50"/>
        <v>13.04</v>
      </c>
      <c r="P204" s="611">
        <f t="shared" si="51"/>
        <v>26.52</v>
      </c>
      <c r="Q204" s="611">
        <f t="shared" si="69"/>
        <v>146.51</v>
      </c>
      <c r="R204" s="611">
        <f t="shared" si="70"/>
        <v>71.19</v>
      </c>
    </row>
    <row r="205" spans="1:18" ht="30">
      <c r="A205" s="646">
        <v>93204</v>
      </c>
      <c r="B205" s="252"/>
      <c r="C205" s="253" t="str">
        <f t="shared" si="64"/>
        <v>Serviço</v>
      </c>
      <c r="D205" s="254" t="str">
        <f>IF($B205="",IFERROR(VLOOKUP($A205,SERVIÇOS!$A:$F,2,0),IFERROR(VLOOKUP($A205,$C:$J,2,0),"")),IFERROR(VLOOKUP($B205,INSUMOS!$A:$D,2,0),IFERROR(VLOOKUP($B205,COTAÇÕES!$A:$J,2,0),"")))</f>
        <v>CINTA DE AMARRAÇÃO DE ALVENARIA MOLDADA IN LOCO EM CONCRETO. AF_03/2016</v>
      </c>
      <c r="E205" s="311" t="str">
        <f>IF($B205="",IFERROR(VLOOKUP($A205,SERVIÇOS!$A:$F,3,0),IFERROR(VLOOKUP($A205,$C:$J,3,0),"")),IFERROR(VLOOKUP($B205,INSUMOS!$A:$D,3,0),IFERROR(VLOOKUP($B205,COTAÇÕES!$A:$J,5,0),"")))</f>
        <v>M</v>
      </c>
      <c r="F205" s="255">
        <v>2.4</v>
      </c>
      <c r="G205" s="256">
        <f>IF($B205="",IFERROR(VLOOKUP($A205,SERVIÇOS!$A:$F,6,0),IFERROR(VLOOKUP($A205,$C:$J,8,0),"")),IFERROR(VLOOKUP($B205,INSUMOS!$A:$D,4,0),IFERROR(VLOOKUP($B205,COTAÇÕES!$A:$J,9,0),"")))</f>
        <v>68.930000000000007</v>
      </c>
      <c r="H205" s="257">
        <f>ROUND(IF(M205=1,Q205,(IF($B205="",IFERROR(VLOOKUP($A205,SERVIÇOS!$A:$F,4,0),IFERROR(VLOOKUP($A205,$C:$J,6,0),)),IFERROR(VLOOKUP($B205,INSUMOS!$A:$D,4,0),IFERROR(VLOOKUP($B205,COTAÇÕES!$A:$J,9,0),)))*$F205)),2)</f>
        <v>130.15</v>
      </c>
      <c r="I205" s="257">
        <f>ROUND(IF(M205=1,R205,(IF($B205="",IFERROR(VLOOKUP($A205,SERVIÇOS!$A:$F,5,0),IFERROR(VLOOKUP($A205,$C:$J,7,0),)),0)*$F205)),2)</f>
        <v>35.28</v>
      </c>
      <c r="J205" s="258">
        <f t="shared" si="65"/>
        <v>165.43</v>
      </c>
      <c r="K205" s="349" t="str">
        <f>IF(OR(ISNUMBER(A205),ISNUMBER(B205)),"PRED MARÇO/2022","")</f>
        <v>PRED MARÇO/2022</v>
      </c>
      <c r="L205" s="611" t="str">
        <f t="shared" si="66"/>
        <v>D202</v>
      </c>
      <c r="M205" s="611">
        <f t="shared" si="67"/>
        <v>0</v>
      </c>
      <c r="N205" s="611">
        <f t="shared" si="68"/>
        <v>37</v>
      </c>
      <c r="O205" s="611">
        <f t="shared" si="50"/>
        <v>130.15</v>
      </c>
      <c r="P205" s="611">
        <f t="shared" si="51"/>
        <v>35.28</v>
      </c>
      <c r="Q205" s="611">
        <f t="shared" si="69"/>
        <v>146.51</v>
      </c>
      <c r="R205" s="611">
        <f t="shared" si="70"/>
        <v>71.19</v>
      </c>
    </row>
    <row r="206" spans="1:18" ht="30">
      <c r="A206" s="646"/>
      <c r="B206" s="252"/>
      <c r="C206" s="253" t="str">
        <f t="shared" si="64"/>
        <v>COMP 38</v>
      </c>
      <c r="D206" s="254" t="s">
        <v>14173</v>
      </c>
      <c r="E206" s="311" t="s">
        <v>96</v>
      </c>
      <c r="F206" s="255"/>
      <c r="G206" s="256" t="str">
        <f>IF($B206="",IFERROR(VLOOKUP($A206,SERVIÇOS!$A:$F,6,0),IFERROR(VLOOKUP($A206,$C:$J,8,0),"")),IFERROR(VLOOKUP($B206,INSUMOS!$A:$D,4,0),IFERROR(VLOOKUP($B206,COTAÇÕES!$A:$J,9,0),"")))</f>
        <v/>
      </c>
      <c r="H206" s="257">
        <f>ROUND(IF(M206=1,Q206,(IF($B206="",IFERROR(VLOOKUP($A206,SERVIÇOS!$A:$F,4,0),IFERROR(VLOOKUP($A206,$C:$J,6,0),)),IFERROR(VLOOKUP($B206,INSUMOS!$A:$D,4,0),IFERROR(VLOOKUP($B206,COTAÇÕES!$A:$J,9,0),)))*$F206)),2)</f>
        <v>4.78</v>
      </c>
      <c r="I206" s="257">
        <f>ROUND(IF(M206=1,R206,(IF($B206="",IFERROR(VLOOKUP($A206,SERVIÇOS!$A:$F,5,0),IFERROR(VLOOKUP($A206,$C:$J,7,0),)),0)*$F206)),2)</f>
        <v>11.31</v>
      </c>
      <c r="J206" s="258">
        <f t="shared" si="65"/>
        <v>16.09</v>
      </c>
      <c r="K206" s="349" t="s">
        <v>13817</v>
      </c>
      <c r="L206" s="611" t="str">
        <f t="shared" si="66"/>
        <v>D206</v>
      </c>
      <c r="M206" s="611">
        <f t="shared" si="67"/>
        <v>1</v>
      </c>
      <c r="N206" s="611">
        <f t="shared" si="68"/>
        <v>38</v>
      </c>
      <c r="O206" s="611">
        <f t="shared" si="50"/>
        <v>0</v>
      </c>
      <c r="P206" s="611">
        <f t="shared" si="51"/>
        <v>0</v>
      </c>
      <c r="Q206" s="611">
        <f t="shared" si="69"/>
        <v>4.7799999999999994</v>
      </c>
      <c r="R206" s="611">
        <f t="shared" si="70"/>
        <v>11.309999999999999</v>
      </c>
    </row>
    <row r="207" spans="1:18">
      <c r="A207" s="646">
        <v>88267</v>
      </c>
      <c r="B207" s="252"/>
      <c r="C207" s="253" t="str">
        <f t="shared" si="64"/>
        <v>Serviço</v>
      </c>
      <c r="D207" s="254" t="str">
        <f>IF($B207="",IFERROR(VLOOKUP($A207,SERVIÇOS!$A:$F,2,0),IFERROR(VLOOKUP($A207,$C:$J,2,0),"")),IFERROR(VLOOKUP($B207,INSUMOS!$A:$D,2,0),IFERROR(VLOOKUP($B207,COTAÇÕES!$A:$J,2,0),"")))</f>
        <v>ENCANADOR OU BOMBEIRO HIDRÁULICO COM ENCARGOS COMPLEMENTARES</v>
      </c>
      <c r="E207" s="311" t="str">
        <f>IF($B207="",IFERROR(VLOOKUP($A207,SERVIÇOS!$A:$F,3,0),IFERROR(VLOOKUP($A207,$C:$J,3,0),"")),IFERROR(VLOOKUP($B207,INSUMOS!$A:$D,3,0),IFERROR(VLOOKUP($B207,COTAÇÕES!$A:$J,5,0),"")))</f>
        <v>H</v>
      </c>
      <c r="F207" s="255">
        <v>0.25</v>
      </c>
      <c r="G207" s="256">
        <f>IF($B207="",IFERROR(VLOOKUP($A207,SERVIÇOS!$A:$F,6,0),IFERROR(VLOOKUP($A207,$C:$J,8,0),"")),IFERROR(VLOOKUP($B207,INSUMOS!$A:$D,4,0),IFERROR(VLOOKUP($B207,COTAÇÕES!$A:$J,9,0),"")))</f>
        <v>24.79</v>
      </c>
      <c r="H207" s="257">
        <f>ROUND(IF(M207=1,Q207,(IF($B207="",IFERROR(VLOOKUP($A207,SERVIÇOS!$A:$F,4,0),IFERROR(VLOOKUP($A207,$C:$J,6,0),)),IFERROR(VLOOKUP($B207,INSUMOS!$A:$D,4,0),IFERROR(VLOOKUP($B207,COTAÇÕES!$A:$J,9,0),)))*$F207)),2)</f>
        <v>1.52</v>
      </c>
      <c r="I207" s="257">
        <f>ROUND(IF(M207=1,R207,(IF($B207="",IFERROR(VLOOKUP($A207,SERVIÇOS!$A:$F,5,0),IFERROR(VLOOKUP($A207,$C:$J,7,0),)),0)*$F207)),2)</f>
        <v>4.68</v>
      </c>
      <c r="J207" s="258">
        <f t="shared" si="65"/>
        <v>6.1999999999999993</v>
      </c>
      <c r="K207" s="349" t="str">
        <f>IF(OR(ISNUMBER(A207),ISNUMBER(B207)),"PRED MARÇO/2022","")</f>
        <v>PRED MARÇO/2022</v>
      </c>
      <c r="L207" s="611" t="str">
        <f t="shared" si="66"/>
        <v>D206</v>
      </c>
      <c r="M207" s="611">
        <f t="shared" si="67"/>
        <v>0</v>
      </c>
      <c r="N207" s="611">
        <f t="shared" si="68"/>
        <v>38</v>
      </c>
      <c r="O207" s="611">
        <f t="shared" si="50"/>
        <v>1.52</v>
      </c>
      <c r="P207" s="611">
        <f t="shared" si="51"/>
        <v>4.68</v>
      </c>
      <c r="Q207" s="611">
        <f t="shared" si="69"/>
        <v>4.7799999999999994</v>
      </c>
      <c r="R207" s="611">
        <f t="shared" si="70"/>
        <v>11.309999999999999</v>
      </c>
    </row>
    <row r="208" spans="1:18">
      <c r="A208" s="646">
        <v>88316</v>
      </c>
      <c r="B208" s="252"/>
      <c r="C208" s="253" t="str">
        <f t="shared" si="64"/>
        <v>Serviço</v>
      </c>
      <c r="D208" s="254" t="str">
        <f>IF($B208="",IFERROR(VLOOKUP($A208,SERVIÇOS!$A:$F,2,0),IFERROR(VLOOKUP($A208,$C:$J,2,0),"")),IFERROR(VLOOKUP($B208,INSUMOS!$A:$D,2,0),IFERROR(VLOOKUP($B208,COTAÇÕES!$A:$J,2,0),"")))</f>
        <v>SERVENTE COM ENCARGOS COMPLEMENTARES</v>
      </c>
      <c r="E208" s="311" t="str">
        <f>IF($B208="",IFERROR(VLOOKUP($A208,SERVIÇOS!$A:$F,3,0),IFERROR(VLOOKUP($A208,$C:$J,3,0),"")),IFERROR(VLOOKUP($B208,INSUMOS!$A:$D,3,0),IFERROR(VLOOKUP($B208,COTAÇÕES!$A:$J,5,0),"")))</f>
        <v>H</v>
      </c>
      <c r="F208" s="255">
        <v>0.5</v>
      </c>
      <c r="G208" s="256">
        <f>IF($B208="",IFERROR(VLOOKUP($A208,SERVIÇOS!$A:$F,6,0),IFERROR(VLOOKUP($A208,$C:$J,8,0),"")),IFERROR(VLOOKUP($B208,INSUMOS!$A:$D,4,0),IFERROR(VLOOKUP($B208,COTAÇÕES!$A:$J,9,0),"")))</f>
        <v>19.78</v>
      </c>
      <c r="H208" s="257">
        <f>ROUND(IF(M208=1,Q208,(IF($B208="",IFERROR(VLOOKUP($A208,SERVIÇOS!$A:$F,4,0),IFERROR(VLOOKUP($A208,$C:$J,6,0),)),IFERROR(VLOOKUP($B208,INSUMOS!$A:$D,4,0),IFERROR(VLOOKUP($B208,COTAÇÕES!$A:$J,9,0),)))*$F208)),2)</f>
        <v>3.26</v>
      </c>
      <c r="I208" s="257">
        <f>ROUND(IF(M208=1,R208,(IF($B208="",IFERROR(VLOOKUP($A208,SERVIÇOS!$A:$F,5,0),IFERROR(VLOOKUP($A208,$C:$J,7,0),)),0)*$F208)),2)</f>
        <v>6.63</v>
      </c>
      <c r="J208" s="258">
        <f t="shared" si="65"/>
        <v>9.89</v>
      </c>
      <c r="K208" s="349" t="str">
        <f>IF(OR(ISNUMBER(A208),ISNUMBER(B208)),"PRED MARÇO/2022","")</f>
        <v>PRED MARÇO/2022</v>
      </c>
      <c r="L208" s="611" t="str">
        <f t="shared" si="66"/>
        <v>D206</v>
      </c>
      <c r="M208" s="611">
        <f t="shared" si="67"/>
        <v>0</v>
      </c>
      <c r="N208" s="611">
        <f t="shared" si="68"/>
        <v>38</v>
      </c>
      <c r="O208" s="611">
        <f t="shared" si="50"/>
        <v>3.26</v>
      </c>
      <c r="P208" s="611">
        <f t="shared" si="51"/>
        <v>6.63</v>
      </c>
      <c r="Q208" s="611">
        <f t="shared" si="69"/>
        <v>4.7799999999999994</v>
      </c>
      <c r="R208" s="611">
        <f t="shared" si="70"/>
        <v>11.309999999999999</v>
      </c>
    </row>
    <row r="209" spans="1:18" ht="30">
      <c r="A209" s="646"/>
      <c r="B209" s="252"/>
      <c r="C209" s="253" t="str">
        <f t="shared" si="64"/>
        <v>COMP 39</v>
      </c>
      <c r="D209" s="254" t="s">
        <v>14085</v>
      </c>
      <c r="E209" s="311" t="s">
        <v>1159</v>
      </c>
      <c r="F209" s="255"/>
      <c r="G209" s="256" t="str">
        <f>IF($B209="",IFERROR(VLOOKUP($A209,SERVIÇOS!$A:$F,6,0),IFERROR(VLOOKUP($A209,$C:$J,8,0),"")),IFERROR(VLOOKUP($B209,INSUMOS!$A:$D,4,0),IFERROR(VLOOKUP($B209,COTAÇÕES!$A:$J,9,0),"")))</f>
        <v/>
      </c>
      <c r="H209" s="257">
        <f>ROUND(IF(M209=1,Q209,(IF($B209="",IFERROR(VLOOKUP($A209,SERVIÇOS!$A:$F,4,0),IFERROR(VLOOKUP($A209,$C:$J,6,0),)),IFERROR(VLOOKUP($B209,INSUMOS!$A:$D,4,0),IFERROR(VLOOKUP($B209,COTAÇÕES!$A:$J,9,0),)))*$F209)),2)</f>
        <v>123.05</v>
      </c>
      <c r="I209" s="257">
        <f>ROUND(IF(M209=1,R209,(IF($B209="",IFERROR(VLOOKUP($A209,SERVIÇOS!$A:$F,5,0),IFERROR(VLOOKUP($A209,$C:$J,7,0),)),0)*$F209)),2)</f>
        <v>244.68</v>
      </c>
      <c r="J209" s="258">
        <f t="shared" si="65"/>
        <v>367.73</v>
      </c>
      <c r="K209" s="349" t="s">
        <v>14236</v>
      </c>
      <c r="L209" s="611" t="str">
        <f t="shared" si="66"/>
        <v>D209</v>
      </c>
      <c r="M209" s="611">
        <f t="shared" si="67"/>
        <v>1</v>
      </c>
      <c r="N209" s="611">
        <f t="shared" si="68"/>
        <v>39</v>
      </c>
      <c r="O209" s="611">
        <f t="shared" si="50"/>
        <v>0</v>
      </c>
      <c r="P209" s="611">
        <f t="shared" si="51"/>
        <v>0</v>
      </c>
      <c r="Q209" s="611">
        <f t="shared" si="69"/>
        <v>123.05</v>
      </c>
      <c r="R209" s="611">
        <f t="shared" si="70"/>
        <v>244.68</v>
      </c>
    </row>
    <row r="210" spans="1:18">
      <c r="A210" s="646">
        <v>88309</v>
      </c>
      <c r="B210" s="252"/>
      <c r="C210" s="253" t="str">
        <f t="shared" si="64"/>
        <v>Serviço</v>
      </c>
      <c r="D210" s="254" t="str">
        <f>IF($B210="",IFERROR(VLOOKUP($A210,SERVIÇOS!$A:$F,2,0),IFERROR(VLOOKUP($A210,$C:$J,2,0),"")),IFERROR(VLOOKUP($B210,INSUMOS!$A:$D,2,0),IFERROR(VLOOKUP($B210,COTAÇÕES!$A:$J,2,0),"")))</f>
        <v>PEDREIRO COM ENCARGOS COMPLEMENTARES</v>
      </c>
      <c r="E210" s="311" t="str">
        <f>IF($B210="",IFERROR(VLOOKUP($A210,SERVIÇOS!$A:$F,3,0),IFERROR(VLOOKUP($A210,$C:$J,3,0),"")),IFERROR(VLOOKUP($B210,INSUMOS!$A:$D,3,0),IFERROR(VLOOKUP($B210,COTAÇÕES!$A:$J,5,0),"")))</f>
        <v>H</v>
      </c>
      <c r="F210" s="255">
        <v>1.2</v>
      </c>
      <c r="G210" s="256">
        <f>IF($B210="",IFERROR(VLOOKUP($A210,SERVIÇOS!$A:$F,6,0),IFERROR(VLOOKUP($A210,$C:$J,8,0),"")),IFERROR(VLOOKUP($B210,INSUMOS!$A:$D,4,0),IFERROR(VLOOKUP($B210,COTAÇÕES!$A:$J,9,0),"")))</f>
        <v>25.41</v>
      </c>
      <c r="H210" s="257">
        <f>ROUND(IF(M210=1,Q210,(IF($B210="",IFERROR(VLOOKUP($A210,SERVIÇOS!$A:$F,4,0),IFERROR(VLOOKUP($A210,$C:$J,6,0),)),IFERROR(VLOOKUP($B210,INSUMOS!$A:$D,4,0),IFERROR(VLOOKUP($B210,COTAÇÕES!$A:$J,9,0),)))*$F210)),2)</f>
        <v>7.97</v>
      </c>
      <c r="I210" s="257">
        <f>ROUND(IF(M210=1,R210,(IF($B210="",IFERROR(VLOOKUP($A210,SERVIÇOS!$A:$F,5,0),IFERROR(VLOOKUP($A210,$C:$J,7,0),)),0)*$F210)),2)</f>
        <v>22.52</v>
      </c>
      <c r="J210" s="258">
        <f t="shared" si="65"/>
        <v>30.49</v>
      </c>
      <c r="K210" s="349" t="str">
        <f>IF(OR(ISNUMBER(A210),ISNUMBER(B210)),"PRED MARÇO/2022","")</f>
        <v>PRED MARÇO/2022</v>
      </c>
      <c r="L210" s="611" t="str">
        <f t="shared" si="66"/>
        <v>D209</v>
      </c>
      <c r="M210" s="611">
        <f t="shared" si="67"/>
        <v>0</v>
      </c>
      <c r="N210" s="611">
        <f t="shared" si="68"/>
        <v>39</v>
      </c>
      <c r="O210" s="611">
        <f t="shared" si="50"/>
        <v>7.97</v>
      </c>
      <c r="P210" s="611">
        <f t="shared" si="51"/>
        <v>22.52</v>
      </c>
      <c r="Q210" s="611">
        <f t="shared" si="69"/>
        <v>123.05</v>
      </c>
      <c r="R210" s="611">
        <f t="shared" si="70"/>
        <v>244.68</v>
      </c>
    </row>
    <row r="211" spans="1:18">
      <c r="A211" s="646">
        <v>88316</v>
      </c>
      <c r="B211" s="252"/>
      <c r="C211" s="253" t="str">
        <f t="shared" si="64"/>
        <v>Serviço</v>
      </c>
      <c r="D211" s="254" t="str">
        <f>IF($B211="",IFERROR(VLOOKUP($A211,SERVIÇOS!$A:$F,2,0),IFERROR(VLOOKUP($A211,$C:$J,2,0),"")),IFERROR(VLOOKUP($B211,INSUMOS!$A:$D,2,0),IFERROR(VLOOKUP($B211,COTAÇÕES!$A:$J,2,0),"")))</f>
        <v>SERVENTE COM ENCARGOS COMPLEMENTARES</v>
      </c>
      <c r="E211" s="311" t="str">
        <f>IF($B211="",IFERROR(VLOOKUP($A211,SERVIÇOS!$A:$F,3,0),IFERROR(VLOOKUP($A211,$C:$J,3,0),"")),IFERROR(VLOOKUP($B211,INSUMOS!$A:$D,3,0),IFERROR(VLOOKUP($B211,COTAÇÕES!$A:$J,5,0),"")))</f>
        <v>H</v>
      </c>
      <c r="F211" s="255">
        <v>12</v>
      </c>
      <c r="G211" s="256">
        <f>IF($B211="",IFERROR(VLOOKUP($A211,SERVIÇOS!$A:$F,6,0),IFERROR(VLOOKUP($A211,$C:$J,8,0),"")),IFERROR(VLOOKUP($B211,INSUMOS!$A:$D,4,0),IFERROR(VLOOKUP($B211,COTAÇÕES!$A:$J,9,0),"")))</f>
        <v>19.78</v>
      </c>
      <c r="H211" s="257">
        <f>ROUND(IF(M211=1,Q211,(IF($B211="",IFERROR(VLOOKUP($A211,SERVIÇOS!$A:$F,4,0),IFERROR(VLOOKUP($A211,$C:$J,6,0),)),IFERROR(VLOOKUP($B211,INSUMOS!$A:$D,4,0),IFERROR(VLOOKUP($B211,COTAÇÕES!$A:$J,9,0),)))*$F211)),2)</f>
        <v>78.239999999999995</v>
      </c>
      <c r="I211" s="257">
        <f>ROUND(IF(M211=1,R211,(IF($B211="",IFERROR(VLOOKUP($A211,SERVIÇOS!$A:$F,5,0),IFERROR(VLOOKUP($A211,$C:$J,7,0),)),0)*$F211)),2)</f>
        <v>159.12</v>
      </c>
      <c r="J211" s="258">
        <f t="shared" si="65"/>
        <v>237.36</v>
      </c>
      <c r="K211" s="349" t="str">
        <f>IF(OR(ISNUMBER(A211),ISNUMBER(B211)),"PRED MARÇO/2022","")</f>
        <v>PRED MARÇO/2022</v>
      </c>
      <c r="L211" s="611" t="str">
        <f t="shared" si="66"/>
        <v>D209</v>
      </c>
      <c r="M211" s="611">
        <f t="shared" si="67"/>
        <v>0</v>
      </c>
      <c r="N211" s="611">
        <f t="shared" si="68"/>
        <v>39</v>
      </c>
      <c r="O211" s="611">
        <f t="shared" si="50"/>
        <v>78.239999999999995</v>
      </c>
      <c r="P211" s="611">
        <f t="shared" si="51"/>
        <v>159.12</v>
      </c>
      <c r="Q211" s="611">
        <f t="shared" si="69"/>
        <v>123.05</v>
      </c>
      <c r="R211" s="611">
        <f t="shared" si="70"/>
        <v>244.68</v>
      </c>
    </row>
    <row r="212" spans="1:18" ht="30">
      <c r="A212" s="646">
        <v>5795</v>
      </c>
      <c r="B212" s="252"/>
      <c r="C212" s="253" t="str">
        <f t="shared" si="64"/>
        <v>Serviço</v>
      </c>
      <c r="D212" s="254" t="str">
        <f>IF($B212="",IFERROR(VLOOKUP($A212,SERVIÇOS!$A:$F,2,0),IFERROR(VLOOKUP($A212,$C:$J,2,0),"")),IFERROR(VLOOKUP($B212,INSUMOS!$A:$D,2,0),IFERROR(VLOOKUP($B212,COTAÇÕES!$A:$J,2,0),"")))</f>
        <v>MARTELETE OU ROMPEDOR PNEUMÁTICO MANUAL, 28 KG, COM SILENCIADOR - CHP DIURNO. AF_07/2016</v>
      </c>
      <c r="E212" s="311" t="str">
        <f>IF($B212="",IFERROR(VLOOKUP($A212,SERVIÇOS!$A:$F,3,0),IFERROR(VLOOKUP($A212,$C:$J,3,0),"")),IFERROR(VLOOKUP($B212,INSUMOS!$A:$D,3,0),IFERROR(VLOOKUP($B212,COTAÇÕES!$A:$J,5,0),"")))</f>
        <v>CHP</v>
      </c>
      <c r="F212" s="255">
        <v>3.2467999999999999</v>
      </c>
      <c r="G212" s="256">
        <f>IF($B212="",IFERROR(VLOOKUP($A212,SERVIÇOS!$A:$F,6,0),IFERROR(VLOOKUP($A212,$C:$J,8,0),"")),IFERROR(VLOOKUP($B212,INSUMOS!$A:$D,4,0),IFERROR(VLOOKUP($B212,COTAÇÕES!$A:$J,9,0),"")))</f>
        <v>24.4</v>
      </c>
      <c r="H212" s="257">
        <f>ROUND(IF(M212=1,Q212,(IF($B212="",IFERROR(VLOOKUP($A212,SERVIÇOS!$A:$F,4,0),IFERROR(VLOOKUP($A212,$C:$J,6,0),)),IFERROR(VLOOKUP($B212,INSUMOS!$A:$D,4,0),IFERROR(VLOOKUP($B212,COTAÇÕES!$A:$J,9,0),)))*$F212)),2)</f>
        <v>30.1</v>
      </c>
      <c r="I212" s="257">
        <f>ROUND(IF(M212=1,R212,(IF($B212="",IFERROR(VLOOKUP($A212,SERVIÇOS!$A:$F,5,0),IFERROR(VLOOKUP($A212,$C:$J,7,0),)),0)*$F212)),2)</f>
        <v>49.12</v>
      </c>
      <c r="J212" s="258">
        <f t="shared" si="65"/>
        <v>79.22</v>
      </c>
      <c r="K212" s="349" t="str">
        <f>IF(OR(ISNUMBER(A212),ISNUMBER(B212)),"PRED MARÇO/2022","")</f>
        <v>PRED MARÇO/2022</v>
      </c>
      <c r="L212" s="611" t="str">
        <f t="shared" si="66"/>
        <v>D209</v>
      </c>
      <c r="M212" s="611">
        <f t="shared" si="67"/>
        <v>0</v>
      </c>
      <c r="N212" s="611">
        <f t="shared" si="68"/>
        <v>39</v>
      </c>
      <c r="O212" s="611">
        <f t="shared" si="50"/>
        <v>30.1</v>
      </c>
      <c r="P212" s="611">
        <f t="shared" si="51"/>
        <v>49.12</v>
      </c>
      <c r="Q212" s="611">
        <f t="shared" si="69"/>
        <v>123.05</v>
      </c>
      <c r="R212" s="611">
        <f t="shared" si="70"/>
        <v>244.68</v>
      </c>
    </row>
    <row r="213" spans="1:18" ht="30">
      <c r="A213" s="646">
        <v>5952</v>
      </c>
      <c r="B213" s="252"/>
      <c r="C213" s="253" t="str">
        <f t="shared" si="64"/>
        <v>Serviço</v>
      </c>
      <c r="D213" s="254" t="str">
        <f>IF($B213="",IFERROR(VLOOKUP($A213,SERVIÇOS!$A:$F,2,0),IFERROR(VLOOKUP($A213,$C:$J,2,0),"")),IFERROR(VLOOKUP($B213,INSUMOS!$A:$D,2,0),IFERROR(VLOOKUP($B213,COTAÇÕES!$A:$J,2,0),"")))</f>
        <v>MARTELETE OU ROMPEDOR PNEUMÁTICO MANUAL, 28 KG, COM SILENCIADOR - CHI DIURNO. AF_07/2016</v>
      </c>
      <c r="E213" s="311" t="str">
        <f>IF($B213="",IFERROR(VLOOKUP($A213,SERVIÇOS!$A:$F,3,0),IFERROR(VLOOKUP($A213,$C:$J,3,0),"")),IFERROR(VLOOKUP($B213,INSUMOS!$A:$D,3,0),IFERROR(VLOOKUP($B213,COTAÇÕES!$A:$J,5,0),"")))</f>
        <v>CHI</v>
      </c>
      <c r="F213" s="255">
        <v>0.92020000000000002</v>
      </c>
      <c r="G213" s="256">
        <f>IF($B213="",IFERROR(VLOOKUP($A213,SERVIÇOS!$A:$F,6,0),IFERROR(VLOOKUP($A213,$C:$J,8,0),"")),IFERROR(VLOOKUP($B213,INSUMOS!$A:$D,4,0),IFERROR(VLOOKUP($B213,COTAÇÕES!$A:$J,9,0),"")))</f>
        <v>22.45</v>
      </c>
      <c r="H213" s="257">
        <f>ROUND(IF(M213=1,Q213,(IF($B213="",IFERROR(VLOOKUP($A213,SERVIÇOS!$A:$F,4,0),IFERROR(VLOOKUP($A213,$C:$J,6,0),)),IFERROR(VLOOKUP($B213,INSUMOS!$A:$D,4,0),IFERROR(VLOOKUP($B213,COTAÇÕES!$A:$J,9,0),)))*$F213)),2)</f>
        <v>6.74</v>
      </c>
      <c r="I213" s="257">
        <f>ROUND(IF(M213=1,R213,(IF($B213="",IFERROR(VLOOKUP($A213,SERVIÇOS!$A:$F,5,0),IFERROR(VLOOKUP($A213,$C:$J,7,0),)),0)*$F213)),2)</f>
        <v>13.92</v>
      </c>
      <c r="J213" s="258">
        <f t="shared" si="65"/>
        <v>20.66</v>
      </c>
      <c r="K213" s="349" t="str">
        <f>IF(OR(ISNUMBER(A213),ISNUMBER(B213)),"PRED MARÇO/2022","")</f>
        <v>PRED MARÇO/2022</v>
      </c>
      <c r="L213" s="611" t="str">
        <f t="shared" si="66"/>
        <v>D209</v>
      </c>
      <c r="M213" s="611">
        <f t="shared" si="67"/>
        <v>0</v>
      </c>
      <c r="N213" s="611">
        <f t="shared" si="68"/>
        <v>39</v>
      </c>
      <c r="O213" s="611">
        <f t="shared" si="50"/>
        <v>6.74</v>
      </c>
      <c r="P213" s="611">
        <f t="shared" si="51"/>
        <v>13.92</v>
      </c>
      <c r="Q213" s="611">
        <f t="shared" si="69"/>
        <v>123.05</v>
      </c>
      <c r="R213" s="611">
        <f t="shared" si="70"/>
        <v>244.68</v>
      </c>
    </row>
    <row r="214" spans="1:18" ht="30">
      <c r="A214" s="646"/>
      <c r="B214" s="252"/>
      <c r="C214" s="253" t="str">
        <f t="shared" si="64"/>
        <v>COMP 40</v>
      </c>
      <c r="D214" s="254" t="s">
        <v>14089</v>
      </c>
      <c r="E214" s="311" t="s">
        <v>1159</v>
      </c>
      <c r="F214" s="255"/>
      <c r="G214" s="256" t="str">
        <f>IF($B214="",IFERROR(VLOOKUP($A214,SERVIÇOS!$A:$F,6,0),IFERROR(VLOOKUP($A214,$C:$J,8,0),"")),IFERROR(VLOOKUP($B214,INSUMOS!$A:$D,4,0),IFERROR(VLOOKUP($B214,COTAÇÕES!$A:$J,9,0),"")))</f>
        <v/>
      </c>
      <c r="H214" s="257">
        <f>ROUND(IF(M214=1,Q214,(IF($B214="",IFERROR(VLOOKUP($A214,SERVIÇOS!$A:$F,4,0),IFERROR(VLOOKUP($A214,$C:$J,6,0),)),IFERROR(VLOOKUP($B214,INSUMOS!$A:$D,4,0),IFERROR(VLOOKUP($B214,COTAÇÕES!$A:$J,9,0),)))*$F214)),2)</f>
        <v>5.43</v>
      </c>
      <c r="I214" s="257">
        <f>ROUND(IF(M214=1,R214,(IF($B214="",IFERROR(VLOOKUP($A214,SERVIÇOS!$A:$F,5,0),IFERROR(VLOOKUP($A214,$C:$J,7,0),)),0)*$F214)),2)</f>
        <v>2.11</v>
      </c>
      <c r="J214" s="258">
        <f t="shared" si="65"/>
        <v>7.5399999999999991</v>
      </c>
      <c r="K214" s="349" t="s">
        <v>14235</v>
      </c>
      <c r="L214" s="611" t="str">
        <f t="shared" si="66"/>
        <v>D214</v>
      </c>
      <c r="M214" s="611">
        <f t="shared" si="67"/>
        <v>1</v>
      </c>
      <c r="N214" s="611">
        <f t="shared" si="68"/>
        <v>40</v>
      </c>
      <c r="O214" s="611">
        <f t="shared" si="50"/>
        <v>0</v>
      </c>
      <c r="P214" s="611">
        <f t="shared" si="51"/>
        <v>0</v>
      </c>
      <c r="Q214" s="611">
        <f t="shared" si="69"/>
        <v>5.43</v>
      </c>
      <c r="R214" s="611">
        <f t="shared" si="70"/>
        <v>2.11</v>
      </c>
    </row>
    <row r="215" spans="1:18" ht="30">
      <c r="A215" s="646">
        <v>90692</v>
      </c>
      <c r="B215" s="252"/>
      <c r="C215" s="253" t="str">
        <f t="shared" si="64"/>
        <v>Serviço</v>
      </c>
      <c r="D215" s="254" t="str">
        <f>IF($B215="",IFERROR(VLOOKUP($A215,SERVIÇOS!$A:$F,2,0),IFERROR(VLOOKUP($A215,$C:$J,2,0),"")),IFERROR(VLOOKUP($B215,INSUMOS!$A:$D,2,0),IFERROR(VLOOKUP($B215,COTAÇÕES!$A:$J,2,0),"")))</f>
        <v>MINICARREGADEIRA SOBRE RODAS, POTÊNCIA LÍQUIDA DE 47 HP, CAPACIDADE NOMINAL DE OPERAÇÃO DE 646 KG - CHP DIURNO. AF_06/2015</v>
      </c>
      <c r="E215" s="311" t="str">
        <f>IF($B215="",IFERROR(VLOOKUP($A215,SERVIÇOS!$A:$F,3,0),IFERROR(VLOOKUP($A215,$C:$J,3,0),"")),IFERROR(VLOOKUP($B215,INSUMOS!$A:$D,3,0),IFERROR(VLOOKUP($B215,COTAÇÕES!$A:$J,5,0),"")))</f>
        <v>CHP</v>
      </c>
      <c r="F215" s="255">
        <f>0.0083*6.26</f>
        <v>5.1957999999999997E-2</v>
      </c>
      <c r="G215" s="256">
        <f>IF($B215="",IFERROR(VLOOKUP($A215,SERVIÇOS!$A:$F,6,0),IFERROR(VLOOKUP($A215,$C:$J,8,0),"")),IFERROR(VLOOKUP($B215,INSUMOS!$A:$D,4,0),IFERROR(VLOOKUP($B215,COTAÇÕES!$A:$J,9,0),"")))</f>
        <v>94.2</v>
      </c>
      <c r="H215" s="257">
        <f>ROUND(IF(M215=1,Q215,(IF($B215="",IFERROR(VLOOKUP($A215,SERVIÇOS!$A:$F,4,0),IFERROR(VLOOKUP($A215,$C:$J,6,0),)),IFERROR(VLOOKUP($B215,INSUMOS!$A:$D,4,0),IFERROR(VLOOKUP($B215,COTAÇÕES!$A:$J,9,0),)))*$F215)),2)</f>
        <v>3.96</v>
      </c>
      <c r="I215" s="257">
        <f>ROUND(IF(M215=1,R215,(IF($B215="",IFERROR(VLOOKUP($A215,SERVIÇOS!$A:$F,5,0),IFERROR(VLOOKUP($A215,$C:$J,7,0),)),0)*$F215)),2)</f>
        <v>0.93</v>
      </c>
      <c r="J215" s="258">
        <f t="shared" si="65"/>
        <v>4.8899999999999997</v>
      </c>
      <c r="K215" s="349" t="str">
        <f>IF(OR(ISNUMBER(A215),ISNUMBER(B215)),"PRED MARÇO/2022","")</f>
        <v>PRED MARÇO/2022</v>
      </c>
      <c r="L215" s="611" t="str">
        <f t="shared" si="66"/>
        <v>D214</v>
      </c>
      <c r="M215" s="611">
        <f t="shared" si="67"/>
        <v>0</v>
      </c>
      <c r="N215" s="611">
        <f t="shared" si="68"/>
        <v>40</v>
      </c>
      <c r="O215" s="611">
        <f t="shared" si="50"/>
        <v>3.96</v>
      </c>
      <c r="P215" s="611">
        <f t="shared" si="51"/>
        <v>0.93</v>
      </c>
      <c r="Q215" s="611">
        <f t="shared" si="69"/>
        <v>5.43</v>
      </c>
      <c r="R215" s="611">
        <f t="shared" si="70"/>
        <v>2.11</v>
      </c>
    </row>
    <row r="216" spans="1:18" ht="30">
      <c r="A216" s="646">
        <v>90693</v>
      </c>
      <c r="B216" s="252"/>
      <c r="C216" s="253" t="str">
        <f t="shared" si="64"/>
        <v>Serviço</v>
      </c>
      <c r="D216" s="254" t="str">
        <f>IF($B216="",IFERROR(VLOOKUP($A216,SERVIÇOS!$A:$F,2,0),IFERROR(VLOOKUP($A216,$C:$J,2,0),"")),IFERROR(VLOOKUP($B216,INSUMOS!$A:$D,2,0),IFERROR(VLOOKUP($B216,COTAÇÕES!$A:$J,2,0),"")))</f>
        <v>MINICARREGADEIRA SOBRE RODAS, POTÊNCIA LÍQUIDA DE 47 HP, CAPACIDADE NOMINAL DE OPERAÇÃO DE 646 KG - CHI DIURNO. AF_06/2015</v>
      </c>
      <c r="E216" s="311" t="str">
        <f>IF($B216="",IFERROR(VLOOKUP($A216,SERVIÇOS!$A:$F,3,0),IFERROR(VLOOKUP($A216,$C:$J,3,0),"")),IFERROR(VLOOKUP($B216,INSUMOS!$A:$D,3,0),IFERROR(VLOOKUP($B216,COTAÇÕES!$A:$J,5,0),"")))</f>
        <v>CHI</v>
      </c>
      <c r="F216" s="255">
        <f>0.0105*6.26</f>
        <v>6.5729999999999997E-2</v>
      </c>
      <c r="G216" s="256">
        <f>IF($B216="",IFERROR(VLOOKUP($A216,SERVIÇOS!$A:$F,6,0),IFERROR(VLOOKUP($A216,$C:$J,8,0),"")),IFERROR(VLOOKUP($B216,INSUMOS!$A:$D,4,0),IFERROR(VLOOKUP($B216,COTAÇÕES!$A:$J,9,0),"")))</f>
        <v>40.270000000000003</v>
      </c>
      <c r="H216" s="257">
        <f>ROUND(IF(M216=1,Q216,(IF($B216="",IFERROR(VLOOKUP($A216,SERVIÇOS!$A:$F,4,0),IFERROR(VLOOKUP($A216,$C:$J,6,0),)),IFERROR(VLOOKUP($B216,INSUMOS!$A:$D,4,0),IFERROR(VLOOKUP($B216,COTAÇÕES!$A:$J,9,0),)))*$F216)),2)</f>
        <v>1.47</v>
      </c>
      <c r="I216" s="257">
        <f>ROUND(IF(M216=1,R216,(IF($B216="",IFERROR(VLOOKUP($A216,SERVIÇOS!$A:$F,5,0),IFERROR(VLOOKUP($A216,$C:$J,7,0),)),0)*$F216)),2)</f>
        <v>1.18</v>
      </c>
      <c r="J216" s="258">
        <f t="shared" si="65"/>
        <v>2.65</v>
      </c>
      <c r="K216" s="349" t="str">
        <f>IF(OR(ISNUMBER(A216),ISNUMBER(B216)),"PRED MARÇO/2022","")</f>
        <v>PRED MARÇO/2022</v>
      </c>
      <c r="L216" s="611" t="str">
        <f t="shared" si="66"/>
        <v>D214</v>
      </c>
      <c r="M216" s="611">
        <f t="shared" si="67"/>
        <v>0</v>
      </c>
      <c r="N216" s="611">
        <f t="shared" si="68"/>
        <v>40</v>
      </c>
      <c r="O216" s="611">
        <f t="shared" si="50"/>
        <v>1.47</v>
      </c>
      <c r="P216" s="611">
        <f t="shared" si="51"/>
        <v>1.18</v>
      </c>
      <c r="Q216" s="611">
        <f t="shared" si="69"/>
        <v>5.43</v>
      </c>
      <c r="R216" s="611">
        <f t="shared" si="70"/>
        <v>2.11</v>
      </c>
    </row>
    <row r="217" spans="1:18" ht="30">
      <c r="A217" s="646"/>
      <c r="B217" s="252"/>
      <c r="C217" s="253" t="str">
        <f t="shared" si="64"/>
        <v>COMP 41</v>
      </c>
      <c r="D217" s="254" t="s">
        <v>14090</v>
      </c>
      <c r="E217" s="311" t="s">
        <v>1159</v>
      </c>
      <c r="F217" s="255"/>
      <c r="G217" s="256" t="str">
        <f>IF($B217="",IFERROR(VLOOKUP($A217,SERVIÇOS!$A:$F,6,0),IFERROR(VLOOKUP($A217,$C:$J,8,0),"")),IFERROR(VLOOKUP($B217,INSUMOS!$A:$D,4,0),IFERROR(VLOOKUP($B217,COTAÇÕES!$A:$J,9,0),"")))</f>
        <v/>
      </c>
      <c r="H217" s="257">
        <f>ROUND(IF(M217=1,Q217,(IF($B217="",IFERROR(VLOOKUP($A217,SERVIÇOS!$A:$F,4,0),IFERROR(VLOOKUP($A217,$C:$J,6,0),)),IFERROR(VLOOKUP($B217,INSUMOS!$A:$D,4,0),IFERROR(VLOOKUP($B217,COTAÇÕES!$A:$J,9,0),)))*$F217)),2)</f>
        <v>8.41</v>
      </c>
      <c r="I217" s="257">
        <f>ROUND(IF(M217=1,R217,(IF($B217="",IFERROR(VLOOKUP($A217,SERVIÇOS!$A:$F,5,0),IFERROR(VLOOKUP($A217,$C:$J,7,0),)),0)*$F217)),2)</f>
        <v>3.89</v>
      </c>
      <c r="J217" s="258">
        <f t="shared" si="65"/>
        <v>12.3</v>
      </c>
      <c r="K217" s="349" t="s">
        <v>14234</v>
      </c>
      <c r="L217" s="611" t="str">
        <f t="shared" si="66"/>
        <v>D217</v>
      </c>
      <c r="M217" s="611">
        <f t="shared" si="67"/>
        <v>1</v>
      </c>
      <c r="N217" s="611">
        <f t="shared" si="68"/>
        <v>41</v>
      </c>
      <c r="O217" s="611">
        <f t="shared" si="50"/>
        <v>0</v>
      </c>
      <c r="P217" s="611">
        <f t="shared" si="51"/>
        <v>0</v>
      </c>
      <c r="Q217" s="611">
        <f t="shared" si="69"/>
        <v>8.41</v>
      </c>
      <c r="R217" s="611">
        <f t="shared" si="70"/>
        <v>3.8899999999999997</v>
      </c>
    </row>
    <row r="218" spans="1:18">
      <c r="A218" s="646">
        <v>88316</v>
      </c>
      <c r="B218" s="252"/>
      <c r="C218" s="253" t="str">
        <f t="shared" si="64"/>
        <v>Serviço</v>
      </c>
      <c r="D218" s="254" t="str">
        <f>IF($B218="",IFERROR(VLOOKUP($A218,SERVIÇOS!$A:$F,2,0),IFERROR(VLOOKUP($A218,$C:$J,2,0),"")),IFERROR(VLOOKUP($B218,INSUMOS!$A:$D,2,0),IFERROR(VLOOKUP($B218,COTAÇÕES!$A:$J,2,0),"")))</f>
        <v>SERVENTE COM ENCARGOS COMPLEMENTARES</v>
      </c>
      <c r="E218" s="311" t="str">
        <f>IF($B218="",IFERROR(VLOOKUP($A218,SERVIÇOS!$A:$F,3,0),IFERROR(VLOOKUP($A218,$C:$J,3,0),"")),IFERROR(VLOOKUP($B218,INSUMOS!$A:$D,3,0),IFERROR(VLOOKUP($B218,COTAÇÕES!$A:$J,5,0),"")))</f>
        <v>H</v>
      </c>
      <c r="F218" s="255">
        <v>3.1E-2</v>
      </c>
      <c r="G218" s="256">
        <f>IF($B218="",IFERROR(VLOOKUP($A218,SERVIÇOS!$A:$F,6,0),IFERROR(VLOOKUP($A218,$C:$J,8,0),"")),IFERROR(VLOOKUP($B218,INSUMOS!$A:$D,4,0),IFERROR(VLOOKUP($B218,COTAÇÕES!$A:$J,9,0),"")))</f>
        <v>19.78</v>
      </c>
      <c r="H218" s="257">
        <f>ROUND(IF(M218=1,Q218,(IF($B218="",IFERROR(VLOOKUP($A218,SERVIÇOS!$A:$F,4,0),IFERROR(VLOOKUP($A218,$C:$J,6,0),)),IFERROR(VLOOKUP($B218,INSUMOS!$A:$D,4,0),IFERROR(VLOOKUP($B218,COTAÇÕES!$A:$J,9,0),)))*$F218)),2)</f>
        <v>0.2</v>
      </c>
      <c r="I218" s="257">
        <f>ROUND(IF(M218=1,R218,(IF($B218="",IFERROR(VLOOKUP($A218,SERVIÇOS!$A:$F,5,0),IFERROR(VLOOKUP($A218,$C:$J,7,0),)),0)*$F218)),2)</f>
        <v>0.41</v>
      </c>
      <c r="J218" s="258">
        <f t="shared" si="65"/>
        <v>0.61</v>
      </c>
      <c r="K218" s="349" t="str">
        <f>IF(OR(ISNUMBER(A218),ISNUMBER(B218)),"PRED MARÇO/2022","")</f>
        <v>PRED MARÇO/2022</v>
      </c>
      <c r="L218" s="611" t="str">
        <f t="shared" si="66"/>
        <v>D217</v>
      </c>
      <c r="M218" s="611">
        <f t="shared" si="67"/>
        <v>0</v>
      </c>
      <c r="N218" s="611">
        <f t="shared" si="68"/>
        <v>41</v>
      </c>
      <c r="O218" s="611">
        <f t="shared" si="50"/>
        <v>0.2</v>
      </c>
      <c r="P218" s="611">
        <f t="shared" si="51"/>
        <v>0.41</v>
      </c>
      <c r="Q218" s="611">
        <f t="shared" si="69"/>
        <v>8.41</v>
      </c>
      <c r="R218" s="611">
        <f t="shared" si="70"/>
        <v>3.8899999999999997</v>
      </c>
    </row>
    <row r="219" spans="1:18" ht="30">
      <c r="A219" s="251">
        <v>90692</v>
      </c>
      <c r="B219" s="252"/>
      <c r="C219" s="253" t="str">
        <f t="shared" si="52"/>
        <v>Serviço</v>
      </c>
      <c r="D219" s="254" t="str">
        <f>IF($B219="",IFERROR(VLOOKUP($A219,SERVIÇOS!$A:$F,2,0),IFERROR(VLOOKUP($A219,$C:$J,2,0),"")),IFERROR(VLOOKUP($B219,INSUMOS!$A:$D,2,0),IFERROR(VLOOKUP($B219,COTAÇÕES!$A:$J,2,0),"")))</f>
        <v>MINICARREGADEIRA SOBRE RODAS, POTÊNCIA LÍQUIDA DE 47 HP, CAPACIDADE NOMINAL DE OPERAÇÃO DE 646 KG - CHP DIURNO. AF_06/2015</v>
      </c>
      <c r="E219" s="311" t="str">
        <f>IF($B219="",IFERROR(VLOOKUP($A219,SERVIÇOS!$A:$F,3,0),IFERROR(VLOOKUP($A219,$C:$J,3,0),"")),IFERROR(VLOOKUP($B219,INSUMOS!$A:$D,3,0),IFERROR(VLOOKUP($B219,COTAÇÕES!$A:$J,5,0),"")))</f>
        <v>CHP</v>
      </c>
      <c r="F219" s="255">
        <f>0.0115*6.26</f>
        <v>7.1989999999999998E-2</v>
      </c>
      <c r="G219" s="256">
        <f>IF($B219="",IFERROR(VLOOKUP($A219,SERVIÇOS!$A:$F,6,0),IFERROR(VLOOKUP($A219,$C:$J,8,0),"")),IFERROR(VLOOKUP($B219,INSUMOS!$A:$D,4,0),IFERROR(VLOOKUP($B219,COTAÇÕES!$A:$J,9,0),"")))</f>
        <v>94.2</v>
      </c>
      <c r="H219" s="257">
        <f>ROUND(IF(M219=1,Q219,(IF($B219="",IFERROR(VLOOKUP($A219,SERVIÇOS!$A:$F,4,0),IFERROR(VLOOKUP($A219,$C:$J,6,0),)),IFERROR(VLOOKUP($B219,INSUMOS!$A:$D,4,0),IFERROR(VLOOKUP($B219,COTAÇÕES!$A:$J,9,0),)))*$F219)),2)</f>
        <v>5.49</v>
      </c>
      <c r="I219" s="257">
        <f>ROUND(IF(M219=1,R219,(IF($B219="",IFERROR(VLOOKUP($A219,SERVIÇOS!$A:$F,5,0),IFERROR(VLOOKUP($A219,$C:$J,7,0),)),0)*$F219)),2)</f>
        <v>1.29</v>
      </c>
      <c r="J219" s="258">
        <f t="shared" si="53"/>
        <v>6.78</v>
      </c>
      <c r="K219" s="349" t="str">
        <f>IF(OR(ISNUMBER(A219),ISNUMBER(B219)),"PRED MARÇO/2022","")</f>
        <v>PRED MARÇO/2022</v>
      </c>
      <c r="L219" s="611" t="str">
        <f t="shared" si="66"/>
        <v>D217</v>
      </c>
      <c r="M219" s="611">
        <f t="shared" si="67"/>
        <v>0</v>
      </c>
      <c r="N219" s="611">
        <f t="shared" si="68"/>
        <v>41</v>
      </c>
      <c r="O219" s="611">
        <f t="shared" si="50"/>
        <v>5.49</v>
      </c>
      <c r="P219" s="611">
        <f t="shared" si="51"/>
        <v>1.29</v>
      </c>
      <c r="Q219" s="611">
        <f t="shared" si="69"/>
        <v>8.41</v>
      </c>
      <c r="R219" s="611">
        <f t="shared" si="70"/>
        <v>3.8899999999999997</v>
      </c>
    </row>
    <row r="220" spans="1:18" ht="30">
      <c r="A220" s="251">
        <v>90693</v>
      </c>
      <c r="B220" s="252"/>
      <c r="C220" s="253" t="str">
        <f t="shared" si="52"/>
        <v>Serviço</v>
      </c>
      <c r="D220" s="254" t="str">
        <f>IF($B220="",IFERROR(VLOOKUP($A220,SERVIÇOS!$A:$F,2,0),IFERROR(VLOOKUP($A220,$C:$J,2,0),"")),IFERROR(VLOOKUP($B220,INSUMOS!$A:$D,2,0),IFERROR(VLOOKUP($B220,COTAÇÕES!$A:$J,2,0),"")))</f>
        <v>MINICARREGADEIRA SOBRE RODAS, POTÊNCIA LÍQUIDA DE 47 HP, CAPACIDADE NOMINAL DE OPERAÇÃO DE 646 KG - CHI DIURNO. AF_06/2015</v>
      </c>
      <c r="E220" s="311" t="str">
        <f>IF($B220="",IFERROR(VLOOKUP($A220,SERVIÇOS!$A:$F,3,0),IFERROR(VLOOKUP($A220,$C:$J,3,0),"")),IFERROR(VLOOKUP($B220,INSUMOS!$A:$D,3,0),IFERROR(VLOOKUP($B220,COTAÇÕES!$A:$J,5,0),"")))</f>
        <v>CHI</v>
      </c>
      <c r="F220" s="255">
        <f>0.0195*6.26</f>
        <v>0.12207</v>
      </c>
      <c r="G220" s="256">
        <f>IF($B220="",IFERROR(VLOOKUP($A220,SERVIÇOS!$A:$F,6,0),IFERROR(VLOOKUP($A220,$C:$J,8,0),"")),IFERROR(VLOOKUP($B220,INSUMOS!$A:$D,4,0),IFERROR(VLOOKUP($B220,COTAÇÕES!$A:$J,9,0),"")))</f>
        <v>40.270000000000003</v>
      </c>
      <c r="H220" s="257">
        <f>ROUND(IF(M220=1,Q220,(IF($B220="",IFERROR(VLOOKUP($A220,SERVIÇOS!$A:$F,4,0),IFERROR(VLOOKUP($A220,$C:$J,6,0),)),IFERROR(VLOOKUP($B220,INSUMOS!$A:$D,4,0),IFERROR(VLOOKUP($B220,COTAÇÕES!$A:$J,9,0),)))*$F220)),2)</f>
        <v>2.72</v>
      </c>
      <c r="I220" s="257">
        <f>ROUND(IF(M220=1,R220,(IF($B220="",IFERROR(VLOOKUP($A220,SERVIÇOS!$A:$F,5,0),IFERROR(VLOOKUP($A220,$C:$J,7,0),)),0)*$F220)),2)</f>
        <v>2.19</v>
      </c>
      <c r="J220" s="258">
        <f t="shared" si="53"/>
        <v>4.91</v>
      </c>
      <c r="K220" s="349" t="str">
        <f>IF(OR(ISNUMBER(A220),ISNUMBER(B220)),"PRED MARÇO/2022","")</f>
        <v>PRED MARÇO/2022</v>
      </c>
      <c r="L220" s="611" t="str">
        <f t="shared" si="66"/>
        <v>D217</v>
      </c>
      <c r="M220" s="611">
        <f t="shared" si="67"/>
        <v>0</v>
      </c>
      <c r="N220" s="611">
        <f t="shared" si="68"/>
        <v>41</v>
      </c>
      <c r="O220" s="611">
        <f t="shared" si="50"/>
        <v>2.72</v>
      </c>
      <c r="P220" s="611">
        <f t="shared" si="51"/>
        <v>2.19</v>
      </c>
      <c r="Q220" s="611">
        <f t="shared" si="69"/>
        <v>8.41</v>
      </c>
      <c r="R220" s="611">
        <f t="shared" si="70"/>
        <v>3.8899999999999997</v>
      </c>
    </row>
    <row r="221" spans="1:18" ht="30">
      <c r="A221" s="251"/>
      <c r="B221" s="252"/>
      <c r="C221" s="253" t="str">
        <f t="shared" si="52"/>
        <v>COMP 42</v>
      </c>
      <c r="D221" s="254" t="s">
        <v>14092</v>
      </c>
      <c r="E221" s="311" t="s">
        <v>1163</v>
      </c>
      <c r="F221" s="255"/>
      <c r="G221" s="256" t="str">
        <f>IF($B221="",IFERROR(VLOOKUP($A221,SERVIÇOS!$A:$F,6,0),IFERROR(VLOOKUP($A221,$C:$J,8,0),"")),IFERROR(VLOOKUP($B221,INSUMOS!$A:$D,4,0),IFERROR(VLOOKUP($B221,COTAÇÕES!$A:$J,9,0),"")))</f>
        <v/>
      </c>
      <c r="H221" s="257">
        <f>ROUND(IF(M221=1,Q221,(IF($B221="",IFERROR(VLOOKUP($A221,SERVIÇOS!$A:$F,4,0),IFERROR(VLOOKUP($A221,$C:$J,6,0),)),IFERROR(VLOOKUP($B221,INSUMOS!$A:$D,4,0),IFERROR(VLOOKUP($B221,COTAÇÕES!$A:$J,9,0),)))*$F221)),2)</f>
        <v>3.65</v>
      </c>
      <c r="I221" s="257">
        <f>ROUND(IF(M221=1,R221,(IF($B221="",IFERROR(VLOOKUP($A221,SERVIÇOS!$A:$F,5,0),IFERROR(VLOOKUP($A221,$C:$J,7,0),)),0)*$F221)),2)</f>
        <v>7.43</v>
      </c>
      <c r="J221" s="258">
        <f t="shared" si="53"/>
        <v>11.08</v>
      </c>
      <c r="K221" s="349" t="s">
        <v>14091</v>
      </c>
      <c r="L221" s="611" t="str">
        <f t="shared" si="66"/>
        <v>D221</v>
      </c>
      <c r="M221" s="611">
        <f t="shared" si="67"/>
        <v>1</v>
      </c>
      <c r="N221" s="611">
        <f t="shared" si="68"/>
        <v>42</v>
      </c>
      <c r="O221" s="611">
        <f t="shared" si="50"/>
        <v>0</v>
      </c>
      <c r="P221" s="611">
        <f t="shared" si="51"/>
        <v>0</v>
      </c>
      <c r="Q221" s="611">
        <f t="shared" si="69"/>
        <v>3.65</v>
      </c>
      <c r="R221" s="611">
        <f t="shared" si="70"/>
        <v>7.43</v>
      </c>
    </row>
    <row r="222" spans="1:18">
      <c r="A222" s="251">
        <v>88316</v>
      </c>
      <c r="B222" s="252"/>
      <c r="C222" s="253" t="str">
        <f t="shared" si="52"/>
        <v>Serviço</v>
      </c>
      <c r="D222" s="254" t="str">
        <f>IF($B222="",IFERROR(VLOOKUP($A222,SERVIÇOS!$A:$F,2,0),IFERROR(VLOOKUP($A222,$C:$J,2,0),"")),IFERROR(VLOOKUP($B222,INSUMOS!$A:$D,2,0),IFERROR(VLOOKUP($B222,COTAÇÕES!$A:$J,2,0),"")))</f>
        <v>SERVENTE COM ENCARGOS COMPLEMENTARES</v>
      </c>
      <c r="E222" s="311" t="str">
        <f>IF($B222="",IFERROR(VLOOKUP($A222,SERVIÇOS!$A:$F,3,0),IFERROR(VLOOKUP($A222,$C:$J,3,0),"")),IFERROR(VLOOKUP($B222,INSUMOS!$A:$D,3,0),IFERROR(VLOOKUP($B222,COTAÇÕES!$A:$J,5,0),"")))</f>
        <v>H</v>
      </c>
      <c r="F222" s="255">
        <v>0.56000000000000005</v>
      </c>
      <c r="G222" s="256">
        <f>IF($B222="",IFERROR(VLOOKUP($A222,SERVIÇOS!$A:$F,6,0),IFERROR(VLOOKUP($A222,$C:$J,8,0),"")),IFERROR(VLOOKUP($B222,INSUMOS!$A:$D,4,0),IFERROR(VLOOKUP($B222,COTAÇÕES!$A:$J,9,0),"")))</f>
        <v>19.78</v>
      </c>
      <c r="H222" s="257">
        <f>ROUND(IF(M222=1,Q222,(IF($B222="",IFERROR(VLOOKUP($A222,SERVIÇOS!$A:$F,4,0),IFERROR(VLOOKUP($A222,$C:$J,6,0),)),IFERROR(VLOOKUP($B222,INSUMOS!$A:$D,4,0),IFERROR(VLOOKUP($B222,COTAÇÕES!$A:$J,9,0),)))*$F222)),2)</f>
        <v>3.65</v>
      </c>
      <c r="I222" s="257">
        <f>ROUND(IF(M222=1,R222,(IF($B222="",IFERROR(VLOOKUP($A222,SERVIÇOS!$A:$F,5,0),IFERROR(VLOOKUP($A222,$C:$J,7,0),)),0)*$F222)),2)</f>
        <v>7.43</v>
      </c>
      <c r="J222" s="258">
        <f t="shared" si="53"/>
        <v>11.08</v>
      </c>
      <c r="K222" s="349" t="str">
        <f>IF(OR(ISNUMBER(A222),ISNUMBER(B222)),"PRED MARÇO/2022","")</f>
        <v>PRED MARÇO/2022</v>
      </c>
      <c r="L222" s="611" t="str">
        <f t="shared" si="66"/>
        <v>D221</v>
      </c>
      <c r="M222" s="611">
        <f t="shared" si="67"/>
        <v>0</v>
      </c>
      <c r="N222" s="611">
        <f t="shared" si="68"/>
        <v>42</v>
      </c>
      <c r="O222" s="611">
        <f t="shared" si="50"/>
        <v>3.65</v>
      </c>
      <c r="P222" s="611">
        <f t="shared" si="51"/>
        <v>7.43</v>
      </c>
      <c r="Q222" s="611">
        <f t="shared" si="69"/>
        <v>3.65</v>
      </c>
      <c r="R222" s="611">
        <f t="shared" si="70"/>
        <v>7.43</v>
      </c>
    </row>
    <row r="223" spans="1:18" ht="75">
      <c r="A223" s="251"/>
      <c r="B223" s="252"/>
      <c r="C223" s="253" t="str">
        <f t="shared" si="52"/>
        <v>COMP 43</v>
      </c>
      <c r="D223" s="254" t="s">
        <v>14122</v>
      </c>
      <c r="E223" s="311" t="s">
        <v>1164</v>
      </c>
      <c r="F223" s="255"/>
      <c r="G223" s="256" t="str">
        <f>IF($B223="",IFERROR(VLOOKUP($A223,SERVIÇOS!$A:$F,6,0),IFERROR(VLOOKUP($A223,$C:$J,8,0),"")),IFERROR(VLOOKUP($B223,INSUMOS!$A:$D,4,0),IFERROR(VLOOKUP($B223,COTAÇÕES!$A:$J,9,0),"")))</f>
        <v/>
      </c>
      <c r="H223" s="257">
        <f>ROUND(IF(M223=1,Q223,(IF($B223="",IFERROR(VLOOKUP($A223,SERVIÇOS!$A:$F,4,0),IFERROR(VLOOKUP($A223,$C:$J,6,0),)),IFERROR(VLOOKUP($B223,INSUMOS!$A:$D,4,0),IFERROR(VLOOKUP($B223,COTAÇÕES!$A:$J,9,0),)))*$F223)),2)</f>
        <v>186.38</v>
      </c>
      <c r="I223" s="257">
        <f>ROUND(IF(M223=1,R223,(IF($B223="",IFERROR(VLOOKUP($A223,SERVIÇOS!$A:$F,5,0),IFERROR(VLOOKUP($A223,$C:$J,7,0),)),0)*$F223)),2)</f>
        <v>2.17</v>
      </c>
      <c r="J223" s="258">
        <f t="shared" si="53"/>
        <v>188.54999999999998</v>
      </c>
      <c r="K223" s="349" t="s">
        <v>14094</v>
      </c>
      <c r="L223" s="611" t="str">
        <f t="shared" si="66"/>
        <v>D223</v>
      </c>
      <c r="M223" s="611">
        <f t="shared" si="67"/>
        <v>1</v>
      </c>
      <c r="N223" s="611">
        <f t="shared" si="68"/>
        <v>43</v>
      </c>
      <c r="O223" s="611">
        <f t="shared" si="50"/>
        <v>0</v>
      </c>
      <c r="P223" s="611">
        <f t="shared" si="51"/>
        <v>0</v>
      </c>
      <c r="Q223" s="611">
        <f t="shared" si="69"/>
        <v>186.38</v>
      </c>
      <c r="R223" s="611">
        <f t="shared" si="70"/>
        <v>2.17</v>
      </c>
    </row>
    <row r="224" spans="1:18" ht="30">
      <c r="A224" s="251"/>
      <c r="B224" s="252">
        <v>39315</v>
      </c>
      <c r="C224" s="253" t="str">
        <f t="shared" si="52"/>
        <v>Insumo</v>
      </c>
      <c r="D224" s="254" t="str">
        <f>IF($B224="",IFERROR(VLOOKUP($A224,SERVIÇOS!$A:$F,2,0),IFERROR(VLOOKUP($A224,$C:$J,2,0),"")),IFERROR(VLOOKUP($B224,INSUMOS!$A:$D,2,0),IFERROR(VLOOKUP($B224,COTAÇÕES!$A:$J,2,0),"")))</f>
        <v>ESPACADOR / DISTANCIADOR TIPO GARRA DUPLA, EM PLASTICO, COBRIMENTO *20* MM, PARA FERRAGENS DE LAJES E FUNDO DE VIGAS</v>
      </c>
      <c r="E224" s="311" t="str">
        <f>IF($B224="",IFERROR(VLOOKUP($A224,SERVIÇOS!$A:$F,3,0),IFERROR(VLOOKUP($A224,$C:$J,3,0),"")),IFERROR(VLOOKUP($B224,INSUMOS!$A:$D,3,0),IFERROR(VLOOKUP($B224,COTAÇÕES!$A:$J,5,0),"")))</f>
        <v xml:space="preserve">UN    </v>
      </c>
      <c r="F224" s="255">
        <v>5</v>
      </c>
      <c r="G224" s="256">
        <f>IF($B224="",IFERROR(VLOOKUP($A224,SERVIÇOS!$A:$F,6,0),IFERROR(VLOOKUP($A224,$C:$J,8,0),"")),IFERROR(VLOOKUP($B224,INSUMOS!$A:$D,4,0),IFERROR(VLOOKUP($B224,COTAÇÕES!$A:$J,9,0),"")))</f>
        <v>0.22</v>
      </c>
      <c r="H224" s="257">
        <f>ROUND(IF(M224=1,Q224,(IF($B224="",IFERROR(VLOOKUP($A224,SERVIÇOS!$A:$F,4,0),IFERROR(VLOOKUP($A224,$C:$J,6,0),)),IFERROR(VLOOKUP($B224,INSUMOS!$A:$D,4,0),IFERROR(VLOOKUP($B224,COTAÇÕES!$A:$J,9,0),)))*$F224)),2)</f>
        <v>1.1000000000000001</v>
      </c>
      <c r="I224" s="257">
        <f>ROUND(IF(M224=1,R224,(IF($B224="",IFERROR(VLOOKUP($A224,SERVIÇOS!$A:$F,5,0),IFERROR(VLOOKUP($A224,$C:$J,7,0),)),0)*$F224)),2)</f>
        <v>0</v>
      </c>
      <c r="J224" s="258">
        <f t="shared" si="53"/>
        <v>1.1000000000000001</v>
      </c>
      <c r="K224" s="349" t="str">
        <f>IF(OR(ISNUMBER(A224),ISNUMBER(B224)),"PRED MARÇO/2022","")</f>
        <v>PRED MARÇO/2022</v>
      </c>
      <c r="L224" s="611" t="str">
        <f t="shared" si="66"/>
        <v>D223</v>
      </c>
      <c r="M224" s="611">
        <f t="shared" si="67"/>
        <v>0</v>
      </c>
      <c r="N224" s="611">
        <f t="shared" si="68"/>
        <v>43</v>
      </c>
      <c r="O224" s="611">
        <f t="shared" si="50"/>
        <v>1.1000000000000001</v>
      </c>
      <c r="P224" s="611">
        <f t="shared" si="51"/>
        <v>0</v>
      </c>
      <c r="Q224" s="611">
        <f t="shared" si="69"/>
        <v>186.38</v>
      </c>
      <c r="R224" s="611">
        <f t="shared" si="70"/>
        <v>2.17</v>
      </c>
    </row>
    <row r="225" spans="1:18" ht="30">
      <c r="A225" s="251"/>
      <c r="B225" s="252">
        <v>4517</v>
      </c>
      <c r="C225" s="253" t="str">
        <f t="shared" si="52"/>
        <v>Insumo</v>
      </c>
      <c r="D225" s="254" t="str">
        <f>IF($B225="",IFERROR(VLOOKUP($A225,SERVIÇOS!$A:$F,2,0),IFERROR(VLOOKUP($A225,$C:$J,2,0),"")),IFERROR(VLOOKUP($B225,INSUMOS!$A:$D,2,0),IFERROR(VLOOKUP($B225,COTAÇÕES!$A:$J,2,0),"")))</f>
        <v>SARRAFO *2,5 X 7,5* CM EM PINUS, MISTA OU EQUIVALENTE DA REGIAO - BRUTA</v>
      </c>
      <c r="E225" s="311" t="str">
        <f>IF($B225="",IFERROR(VLOOKUP($A225,SERVIÇOS!$A:$F,3,0),IFERROR(VLOOKUP($A225,$C:$J,3,0),"")),IFERROR(VLOOKUP($B225,INSUMOS!$A:$D,3,0),IFERROR(VLOOKUP($B225,COTAÇÕES!$A:$J,5,0),"")))</f>
        <v xml:space="preserve">M     </v>
      </c>
      <c r="F225" s="255">
        <v>0.2</v>
      </c>
      <c r="G225" s="256">
        <f>IF($B225="",IFERROR(VLOOKUP($A225,SERVIÇOS!$A:$F,6,0),IFERROR(VLOOKUP($A225,$C:$J,8,0),"")),IFERROR(VLOOKUP($B225,INSUMOS!$A:$D,4,0),IFERROR(VLOOKUP($B225,COTAÇÕES!$A:$J,9,0),"")))</f>
        <v>1.94</v>
      </c>
      <c r="H225" s="257">
        <f>ROUND(IF(M225=1,Q225,(IF($B225="",IFERROR(VLOOKUP($A225,SERVIÇOS!$A:$F,4,0),IFERROR(VLOOKUP($A225,$C:$J,6,0),)),IFERROR(VLOOKUP($B225,INSUMOS!$A:$D,4,0),IFERROR(VLOOKUP($B225,COTAÇÕES!$A:$J,9,0),)))*$F225)),2)</f>
        <v>0.39</v>
      </c>
      <c r="I225" s="257">
        <f>ROUND(IF(M225=1,R225,(IF($B225="",IFERROR(VLOOKUP($A225,SERVIÇOS!$A:$F,5,0),IFERROR(VLOOKUP($A225,$C:$J,7,0),)),0)*$F225)),2)</f>
        <v>0</v>
      </c>
      <c r="J225" s="258">
        <f t="shared" si="53"/>
        <v>0.39</v>
      </c>
      <c r="K225" s="349" t="str">
        <f>IF(OR(ISNUMBER(A225),ISNUMBER(B225)),"PRED MARÇO/2022","")</f>
        <v>PRED MARÇO/2022</v>
      </c>
      <c r="L225" s="611" t="str">
        <f t="shared" si="66"/>
        <v>D223</v>
      </c>
      <c r="M225" s="611">
        <f t="shared" si="67"/>
        <v>0</v>
      </c>
      <c r="N225" s="611">
        <f t="shared" si="68"/>
        <v>43</v>
      </c>
      <c r="O225" s="611">
        <f t="shared" si="50"/>
        <v>0.39</v>
      </c>
      <c r="P225" s="611">
        <f t="shared" si="51"/>
        <v>0</v>
      </c>
      <c r="Q225" s="611">
        <f t="shared" si="69"/>
        <v>186.38</v>
      </c>
      <c r="R225" s="611">
        <f t="shared" si="70"/>
        <v>2.17</v>
      </c>
    </row>
    <row r="226" spans="1:18" ht="30">
      <c r="A226" s="251"/>
      <c r="B226" s="252">
        <v>6189</v>
      </c>
      <c r="C226" s="253" t="str">
        <f t="shared" si="52"/>
        <v>Insumo</v>
      </c>
      <c r="D226" s="254" t="str">
        <f>IF($B226="",IFERROR(VLOOKUP($A226,SERVIÇOS!$A:$F,2,0),IFERROR(VLOOKUP($A226,$C:$J,2,0),"")),IFERROR(VLOOKUP($B226,INSUMOS!$A:$D,2,0),IFERROR(VLOOKUP($B226,COTAÇÕES!$A:$J,2,0),"")))</f>
        <v>TABUA NAO APARELHADA *2,5 X 30* CM, EM MACARANDUBA, ANGELIM OU EQUIVALENTE DA REGIAO - BRUTA</v>
      </c>
      <c r="E226" s="311" t="str">
        <f>IF($B226="",IFERROR(VLOOKUP($A226,SERVIÇOS!$A:$F,3,0),IFERROR(VLOOKUP($A226,$C:$J,3,0),"")),IFERROR(VLOOKUP($B226,INSUMOS!$A:$D,3,0),IFERROR(VLOOKUP($B226,COTAÇÕES!$A:$J,5,0),"")))</f>
        <v xml:space="preserve">M     </v>
      </c>
      <c r="F226" s="255">
        <v>0.125</v>
      </c>
      <c r="G226" s="256">
        <f>IF($B226="",IFERROR(VLOOKUP($A226,SERVIÇOS!$A:$F,6,0),IFERROR(VLOOKUP($A226,$C:$J,8,0),"")),IFERROR(VLOOKUP($B226,INSUMOS!$A:$D,4,0),IFERROR(VLOOKUP($B226,COTAÇÕES!$A:$J,9,0),"")))</f>
        <v>36.090000000000003</v>
      </c>
      <c r="H226" s="257">
        <f>ROUND(IF(M226=1,Q226,(IF($B226="",IFERROR(VLOOKUP($A226,SERVIÇOS!$A:$F,4,0),IFERROR(VLOOKUP($A226,$C:$J,6,0),)),IFERROR(VLOOKUP($B226,INSUMOS!$A:$D,4,0),IFERROR(VLOOKUP($B226,COTAÇÕES!$A:$J,9,0),)))*$F226)),2)</f>
        <v>4.51</v>
      </c>
      <c r="I226" s="257">
        <f>ROUND(IF(M226=1,R226,(IF($B226="",IFERROR(VLOOKUP($A226,SERVIÇOS!$A:$F,5,0),IFERROR(VLOOKUP($A226,$C:$J,7,0),)),0)*$F226)),2)</f>
        <v>0</v>
      </c>
      <c r="J226" s="258">
        <f t="shared" si="53"/>
        <v>4.51</v>
      </c>
      <c r="K226" s="349" t="str">
        <f>IF(OR(ISNUMBER(A226),ISNUMBER(B226)),"PRED MARÇO/2022","")</f>
        <v>PRED MARÇO/2022</v>
      </c>
      <c r="L226" s="611" t="str">
        <f t="shared" si="66"/>
        <v>D223</v>
      </c>
      <c r="M226" s="611">
        <f t="shared" si="67"/>
        <v>0</v>
      </c>
      <c r="N226" s="611">
        <f t="shared" si="68"/>
        <v>43</v>
      </c>
      <c r="O226" s="611">
        <f t="shared" si="50"/>
        <v>4.51</v>
      </c>
      <c r="P226" s="611">
        <f t="shared" si="51"/>
        <v>0</v>
      </c>
      <c r="Q226" s="611">
        <f t="shared" si="69"/>
        <v>186.38</v>
      </c>
      <c r="R226" s="611">
        <f t="shared" si="70"/>
        <v>2.17</v>
      </c>
    </row>
    <row r="227" spans="1:18" ht="30">
      <c r="A227" s="251"/>
      <c r="B227" s="252">
        <v>7156</v>
      </c>
      <c r="C227" s="253" t="str">
        <f t="shared" si="52"/>
        <v>Insumo</v>
      </c>
      <c r="D227" s="254" t="str">
        <f>IF($B227="",IFERROR(VLOOKUP($A227,SERVIÇOS!$A:$F,2,0),IFERROR(VLOOKUP($A227,$C:$J,2,0),"")),IFERROR(VLOOKUP($B227,INSUMOS!$A:$D,2,0),IFERROR(VLOOKUP($B227,COTAÇÕES!$A:$J,2,0),"")))</f>
        <v>TELA DE ACO SOLDADA NERVURADA, CA-60, Q-196, (3,11 KG/M2), DIAMETRO DO FIO = 5,0 MM, LARGURA = 2,45 M, ESPACAMENTO DA MALHA = 10 X 10 CM</v>
      </c>
      <c r="E227" s="311" t="str">
        <f>IF($B227="",IFERROR(VLOOKUP($A227,SERVIÇOS!$A:$F,3,0),IFERROR(VLOOKUP($A227,$C:$J,3,0),"")),IFERROR(VLOOKUP($B227,INSUMOS!$A:$D,3,0),IFERROR(VLOOKUP($B227,COTAÇÕES!$A:$J,5,0),"")))</f>
        <v xml:space="preserve">M2    </v>
      </c>
      <c r="F227" s="255">
        <v>2.2480000000000002</v>
      </c>
      <c r="G227" s="256">
        <f>IF($B227="",IFERROR(VLOOKUP($A227,SERVIÇOS!$A:$F,6,0),IFERROR(VLOOKUP($A227,$C:$J,8,0),"")),IFERROR(VLOOKUP($B227,INSUMOS!$A:$D,4,0),IFERROR(VLOOKUP($B227,COTAÇÕES!$A:$J,9,0),"")))</f>
        <v>42.24</v>
      </c>
      <c r="H227" s="257">
        <f>ROUND(IF(M227=1,Q227,(IF($B227="",IFERROR(VLOOKUP($A227,SERVIÇOS!$A:$F,4,0),IFERROR(VLOOKUP($A227,$C:$J,6,0),)),IFERROR(VLOOKUP($B227,INSUMOS!$A:$D,4,0),IFERROR(VLOOKUP($B227,COTAÇÕES!$A:$J,9,0),)))*$F227)),2)</f>
        <v>94.96</v>
      </c>
      <c r="I227" s="257">
        <f>ROUND(IF(M227=1,R227,(IF($B227="",IFERROR(VLOOKUP($A227,SERVIÇOS!$A:$F,5,0),IFERROR(VLOOKUP($A227,$C:$J,7,0),)),0)*$F227)),2)</f>
        <v>0</v>
      </c>
      <c r="J227" s="258">
        <f t="shared" si="53"/>
        <v>94.96</v>
      </c>
      <c r="K227" s="349" t="str">
        <f>IF(OR(ISNUMBER(A227),ISNUMBER(B227)),"PRED MARÇO/2022","")</f>
        <v>PRED MARÇO/2022</v>
      </c>
      <c r="L227" s="611" t="str">
        <f t="shared" si="66"/>
        <v>D223</v>
      </c>
      <c r="M227" s="611">
        <f t="shared" si="67"/>
        <v>0</v>
      </c>
      <c r="N227" s="611">
        <f t="shared" si="68"/>
        <v>43</v>
      </c>
      <c r="O227" s="611">
        <f t="shared" si="50"/>
        <v>94.96</v>
      </c>
      <c r="P227" s="611">
        <f t="shared" si="51"/>
        <v>0</v>
      </c>
      <c r="Q227" s="611">
        <f t="shared" si="69"/>
        <v>186.38</v>
      </c>
      <c r="R227" s="611">
        <f t="shared" si="70"/>
        <v>2.17</v>
      </c>
    </row>
    <row r="228" spans="1:18" ht="30">
      <c r="A228" s="251">
        <v>97096</v>
      </c>
      <c r="B228" s="252"/>
      <c r="C228" s="253" t="str">
        <f t="shared" si="52"/>
        <v>Serviço</v>
      </c>
      <c r="D228" s="254" t="str">
        <f>IF($B228="",IFERROR(VLOOKUP($A228,SERVIÇOS!$A:$F,2,0),IFERROR(VLOOKUP($A228,$C:$J,2,0),"")),IFERROR(VLOOKUP($B228,INSUMOS!$A:$D,2,0),IFERROR(VLOOKUP($B228,COTAÇÕES!$A:$J,2,0),"")))</f>
        <v>CONCRETAGEM DE RADIER, PISO DE CONCRETO OU LAJE SOBRE SOLO, FCK 30 MPA - LANÇAMENTO, ADENSAMENTO E ACABAMENTO. AF_09/2021</v>
      </c>
      <c r="E228" s="311" t="str">
        <f>IF($B228="",IFERROR(VLOOKUP($A228,SERVIÇOS!$A:$F,3,0),IFERROR(VLOOKUP($A228,$C:$J,3,0),"")),IFERROR(VLOOKUP($B228,INSUMOS!$A:$D,3,0),IFERROR(VLOOKUP($B228,COTAÇÕES!$A:$J,5,0),"")))</f>
        <v>M3</v>
      </c>
      <c r="F228" s="255">
        <v>0.16500000000000001</v>
      </c>
      <c r="G228" s="256">
        <f>IF($B228="",IFERROR(VLOOKUP($A228,SERVIÇOS!$A:$F,6,0),IFERROR(VLOOKUP($A228,$C:$J,8,0),"")),IFERROR(VLOOKUP($B228,INSUMOS!$A:$D,4,0),IFERROR(VLOOKUP($B228,COTAÇÕES!$A:$J,9,0),"")))</f>
        <v>414.16</v>
      </c>
      <c r="H228" s="257">
        <f>ROUND(IF(M228=1,Q228,(IF($B228="",IFERROR(VLOOKUP($A228,SERVIÇOS!$A:$F,4,0),IFERROR(VLOOKUP($A228,$C:$J,6,0),)),IFERROR(VLOOKUP($B228,INSUMOS!$A:$D,4,0),IFERROR(VLOOKUP($B228,COTAÇÕES!$A:$J,9,0),)))*$F228)),2)</f>
        <v>66.17</v>
      </c>
      <c r="I228" s="257">
        <f>ROUND(IF(M228=1,R228,(IF($B228="",IFERROR(VLOOKUP($A228,SERVIÇOS!$A:$F,5,0),IFERROR(VLOOKUP($A228,$C:$J,7,0),)),0)*$F228)),2)</f>
        <v>2.17</v>
      </c>
      <c r="J228" s="258">
        <f t="shared" si="53"/>
        <v>68.34</v>
      </c>
      <c r="K228" s="349" t="str">
        <f>IF(OR(ISNUMBER(A228),ISNUMBER(B228)),"PRED MARÇO/2022","")</f>
        <v>PRED MARÇO/2022</v>
      </c>
      <c r="L228" s="611" t="str">
        <f t="shared" si="66"/>
        <v>D223</v>
      </c>
      <c r="M228" s="611">
        <f t="shared" si="67"/>
        <v>0</v>
      </c>
      <c r="N228" s="611">
        <f t="shared" si="68"/>
        <v>43</v>
      </c>
      <c r="O228" s="611">
        <f t="shared" ref="O228:O291" si="71">IF(M228=1,0,H228)</f>
        <v>66.17</v>
      </c>
      <c r="P228" s="611">
        <f t="shared" ref="P228:P291" si="72">IF(M228=1,0,I228)</f>
        <v>2.17</v>
      </c>
      <c r="Q228" s="611">
        <f t="shared" si="69"/>
        <v>186.38</v>
      </c>
      <c r="R228" s="611">
        <f t="shared" si="70"/>
        <v>2.17</v>
      </c>
    </row>
    <row r="229" spans="1:18">
      <c r="A229" s="251"/>
      <c r="B229" s="252" t="s">
        <v>14095</v>
      </c>
      <c r="C229" s="253" t="str">
        <f t="shared" si="52"/>
        <v>Insumo</v>
      </c>
      <c r="D229" s="254" t="s">
        <v>14096</v>
      </c>
      <c r="E229" s="311" t="s">
        <v>1163</v>
      </c>
      <c r="F229" s="255">
        <v>0.53600000000000003</v>
      </c>
      <c r="G229" s="256">
        <f>H229*F229</f>
        <v>10.318000000000001</v>
      </c>
      <c r="H229" s="257">
        <v>19.25</v>
      </c>
      <c r="I229" s="257">
        <f>ROUND(IF(M229=1,R229,(IF($B229="",IFERROR(VLOOKUP($A229,SERVIÇOS!$A:$F,5,0),IFERROR(VLOOKUP($A229,$C:$J,7,0),)),0)*$F229)),2)</f>
        <v>0</v>
      </c>
      <c r="J229" s="258">
        <f t="shared" si="53"/>
        <v>19.25</v>
      </c>
      <c r="K229" s="349" t="s">
        <v>14150</v>
      </c>
      <c r="L229" s="611" t="str">
        <f t="shared" si="66"/>
        <v>D223</v>
      </c>
      <c r="M229" s="611">
        <f t="shared" si="67"/>
        <v>0</v>
      </c>
      <c r="N229" s="611">
        <f t="shared" si="68"/>
        <v>43</v>
      </c>
      <c r="O229" s="611">
        <f t="shared" si="71"/>
        <v>19.25</v>
      </c>
      <c r="P229" s="611">
        <f t="shared" si="72"/>
        <v>0</v>
      </c>
      <c r="Q229" s="611">
        <f t="shared" si="69"/>
        <v>186.38</v>
      </c>
      <c r="R229" s="611">
        <f t="shared" si="70"/>
        <v>2.17</v>
      </c>
    </row>
    <row r="230" spans="1:18" ht="30">
      <c r="A230" s="251"/>
      <c r="B230" s="252"/>
      <c r="C230" s="253" t="str">
        <f t="shared" si="52"/>
        <v>COMP 44</v>
      </c>
      <c r="D230" s="254" t="s">
        <v>14117</v>
      </c>
      <c r="E230" s="311" t="s">
        <v>1163</v>
      </c>
      <c r="F230" s="255"/>
      <c r="G230" s="256" t="str">
        <f>IF($B230="",IFERROR(VLOOKUP($A230,SERVIÇOS!$A:$F,6,0),IFERROR(VLOOKUP($A230,$C:$J,8,0),"")),IFERROR(VLOOKUP($B230,INSUMOS!$A:$D,4,0),IFERROR(VLOOKUP($B230,COTAÇÕES!$A:$J,9,0),"")))</f>
        <v/>
      </c>
      <c r="H230" s="257">
        <f>ROUND(IF(M230=1,Q230,(IF($B230="",IFERROR(VLOOKUP($A230,SERVIÇOS!$A:$F,4,0),IFERROR(VLOOKUP($A230,$C:$J,6,0),)),IFERROR(VLOOKUP($B230,INSUMOS!$A:$D,4,0),IFERROR(VLOOKUP($B230,COTAÇÕES!$A:$J,9,0),)))*$F230)),2)</f>
        <v>16.059999999999999</v>
      </c>
      <c r="I230" s="257">
        <f>ROUND(IF(M230=1,R230,(IF($B230="",IFERROR(VLOOKUP($A230,SERVIÇOS!$A:$F,5,0),IFERROR(VLOOKUP($A230,$C:$J,7,0),)),0)*$F230)),2)</f>
        <v>20.18</v>
      </c>
      <c r="J230" s="258">
        <f t="shared" si="53"/>
        <v>36.239999999999995</v>
      </c>
      <c r="K230" s="349" t="s">
        <v>14233</v>
      </c>
      <c r="L230" s="611" t="str">
        <f t="shared" si="66"/>
        <v>D230</v>
      </c>
      <c r="M230" s="611">
        <f t="shared" si="67"/>
        <v>1</v>
      </c>
      <c r="N230" s="611">
        <f t="shared" si="68"/>
        <v>44</v>
      </c>
      <c r="O230" s="611">
        <f t="shared" si="71"/>
        <v>0</v>
      </c>
      <c r="P230" s="611">
        <f t="shared" si="72"/>
        <v>0</v>
      </c>
      <c r="Q230" s="611">
        <f t="shared" si="69"/>
        <v>16.059999999999999</v>
      </c>
      <c r="R230" s="611">
        <f t="shared" si="70"/>
        <v>20.18</v>
      </c>
    </row>
    <row r="231" spans="1:18">
      <c r="A231" s="251">
        <v>88316</v>
      </c>
      <c r="B231" s="252"/>
      <c r="C231" s="253" t="str">
        <f t="shared" si="52"/>
        <v>Serviço</v>
      </c>
      <c r="D231" s="254" t="str">
        <f>IF($B231="",IFERROR(VLOOKUP($A231,SERVIÇOS!$A:$F,2,0),IFERROR(VLOOKUP($A231,$C:$J,2,0),"")),IFERROR(VLOOKUP($B231,INSUMOS!$A:$D,2,0),IFERROR(VLOOKUP($B231,COTAÇÕES!$A:$J,2,0),"")))</f>
        <v>SERVENTE COM ENCARGOS COMPLEMENTARES</v>
      </c>
      <c r="E231" s="311" t="str">
        <f>IF($B231="",IFERROR(VLOOKUP($A231,SERVIÇOS!$A:$F,3,0),IFERROR(VLOOKUP($A231,$C:$J,3,0),"")),IFERROR(VLOOKUP($B231,INSUMOS!$A:$D,3,0),IFERROR(VLOOKUP($B231,COTAÇÕES!$A:$J,5,0),"")))</f>
        <v>H</v>
      </c>
      <c r="F231" s="255">
        <v>1.165</v>
      </c>
      <c r="G231" s="256">
        <f>IF($B231="",IFERROR(VLOOKUP($A231,SERVIÇOS!$A:$F,6,0),IFERROR(VLOOKUP($A231,$C:$J,8,0),"")),IFERROR(VLOOKUP($B231,INSUMOS!$A:$D,4,0),IFERROR(VLOOKUP($B231,COTAÇÕES!$A:$J,9,0),"")))</f>
        <v>19.78</v>
      </c>
      <c r="H231" s="257">
        <f>ROUND(IF(M231=1,Q231,(IF($B231="",IFERROR(VLOOKUP($A231,SERVIÇOS!$A:$F,4,0),IFERROR(VLOOKUP($A231,$C:$J,6,0),)),IFERROR(VLOOKUP($B231,INSUMOS!$A:$D,4,0),IFERROR(VLOOKUP($B231,COTAÇÕES!$A:$J,9,0),)))*$F231)),2)</f>
        <v>7.6</v>
      </c>
      <c r="I231" s="257">
        <f>ROUND(IF(M231=1,R231,(IF($B231="",IFERROR(VLOOKUP($A231,SERVIÇOS!$A:$F,5,0),IFERROR(VLOOKUP($A231,$C:$J,7,0),)),0)*$F231)),2)</f>
        <v>15.45</v>
      </c>
      <c r="J231" s="258">
        <f t="shared" si="53"/>
        <v>23.049999999999997</v>
      </c>
      <c r="K231" s="349" t="str">
        <f>IF(OR(ISNUMBER(A231),ISNUMBER(B231)),"PRED MARÇO/2022","")</f>
        <v>PRED MARÇO/2022</v>
      </c>
      <c r="L231" s="611" t="str">
        <f t="shared" si="66"/>
        <v>D230</v>
      </c>
      <c r="M231" s="611">
        <f t="shared" si="67"/>
        <v>0</v>
      </c>
      <c r="N231" s="611">
        <f t="shared" si="68"/>
        <v>44</v>
      </c>
      <c r="O231" s="611">
        <f t="shared" si="71"/>
        <v>7.6</v>
      </c>
      <c r="P231" s="611">
        <f t="shared" si="72"/>
        <v>15.45</v>
      </c>
      <c r="Q231" s="611">
        <f t="shared" si="69"/>
        <v>16.059999999999999</v>
      </c>
      <c r="R231" s="611">
        <f t="shared" si="70"/>
        <v>20.18</v>
      </c>
    </row>
    <row r="232" spans="1:18">
      <c r="A232" s="251">
        <v>88309</v>
      </c>
      <c r="B232" s="252"/>
      <c r="C232" s="253" t="str">
        <f t="shared" si="52"/>
        <v>Serviço</v>
      </c>
      <c r="D232" s="254" t="str">
        <f>IF($B232="",IFERROR(VLOOKUP($A232,SERVIÇOS!$A:$F,2,0),IFERROR(VLOOKUP($A232,$C:$J,2,0),"")),IFERROR(VLOOKUP($B232,INSUMOS!$A:$D,2,0),IFERROR(VLOOKUP($B232,COTAÇÕES!$A:$J,2,0),"")))</f>
        <v>PEDREIRO COM ENCARGOS COMPLEMENTARES</v>
      </c>
      <c r="E232" s="311" t="str">
        <f>IF($B232="",IFERROR(VLOOKUP($A232,SERVIÇOS!$A:$F,3,0),IFERROR(VLOOKUP($A232,$C:$J,3,0),"")),IFERROR(VLOOKUP($B232,INSUMOS!$A:$D,3,0),IFERROR(VLOOKUP($B232,COTAÇÕES!$A:$J,5,0),"")))</f>
        <v>H</v>
      </c>
      <c r="F232" s="255">
        <v>0.23599999999999999</v>
      </c>
      <c r="G232" s="256">
        <f>IF($B232="",IFERROR(VLOOKUP($A232,SERVIÇOS!$A:$F,6,0),IFERROR(VLOOKUP($A232,$C:$J,8,0),"")),IFERROR(VLOOKUP($B232,INSUMOS!$A:$D,4,0),IFERROR(VLOOKUP($B232,COTAÇÕES!$A:$J,9,0),"")))</f>
        <v>25.41</v>
      </c>
      <c r="H232" s="257">
        <f>ROUND(IF(M232=1,Q232,(IF($B232="",IFERROR(VLOOKUP($A232,SERVIÇOS!$A:$F,4,0),IFERROR(VLOOKUP($A232,$C:$J,6,0),)),IFERROR(VLOOKUP($B232,INSUMOS!$A:$D,4,0),IFERROR(VLOOKUP($B232,COTAÇÕES!$A:$J,9,0),)))*$F232)),2)</f>
        <v>1.57</v>
      </c>
      <c r="I232" s="257">
        <f>ROUND(IF(M232=1,R232,(IF($B232="",IFERROR(VLOOKUP($A232,SERVIÇOS!$A:$F,5,0),IFERROR(VLOOKUP($A232,$C:$J,7,0),)),0)*$F232)),2)</f>
        <v>4.43</v>
      </c>
      <c r="J232" s="258">
        <f t="shared" si="53"/>
        <v>6</v>
      </c>
      <c r="K232" s="349" t="str">
        <f>IF(OR(ISNUMBER(A232),ISNUMBER(B232)),"PRED MARÇO/2022","")</f>
        <v>PRED MARÇO/2022</v>
      </c>
      <c r="L232" s="611" t="str">
        <f t="shared" si="66"/>
        <v>D230</v>
      </c>
      <c r="M232" s="611">
        <f t="shared" si="67"/>
        <v>0</v>
      </c>
      <c r="N232" s="611">
        <f t="shared" si="68"/>
        <v>44</v>
      </c>
      <c r="O232" s="611">
        <f t="shared" si="71"/>
        <v>1.57</v>
      </c>
      <c r="P232" s="611">
        <f t="shared" si="72"/>
        <v>4.43</v>
      </c>
      <c r="Q232" s="611">
        <f t="shared" si="69"/>
        <v>16.059999999999999</v>
      </c>
      <c r="R232" s="611">
        <f t="shared" si="70"/>
        <v>20.18</v>
      </c>
    </row>
    <row r="233" spans="1:18" ht="30">
      <c r="A233" s="251"/>
      <c r="B233" s="252" t="s">
        <v>14118</v>
      </c>
      <c r="C233" s="253" t="str">
        <f t="shared" si="52"/>
        <v>Insumo</v>
      </c>
      <c r="D233" s="254" t="s">
        <v>14119</v>
      </c>
      <c r="E233" s="311" t="s">
        <v>1163</v>
      </c>
      <c r="F233" s="255">
        <v>1</v>
      </c>
      <c r="G233" s="256">
        <v>0.62</v>
      </c>
      <c r="H233" s="257">
        <f>G233*F233</f>
        <v>0.62</v>
      </c>
      <c r="I233" s="257">
        <f>ROUND(IF(M233=1,R233,(IF($B233="",IFERROR(VLOOKUP($A233,SERVIÇOS!$A:$F,5,0),IFERROR(VLOOKUP($A233,$C:$J,7,0),)),0)*$F233)),2)</f>
        <v>0</v>
      </c>
      <c r="J233" s="258">
        <f t="shared" si="53"/>
        <v>0.62</v>
      </c>
      <c r="K233" s="349" t="str">
        <f>IF(OR(ISNUMBER(A233),ISNUMBER(B233)),"PRED MARÇO/2022","")</f>
        <v/>
      </c>
      <c r="L233" s="611" t="str">
        <f t="shared" si="66"/>
        <v>D230</v>
      </c>
      <c r="M233" s="611">
        <f t="shared" si="67"/>
        <v>0</v>
      </c>
      <c r="N233" s="611">
        <f t="shared" si="68"/>
        <v>44</v>
      </c>
      <c r="O233" s="611">
        <f t="shared" si="71"/>
        <v>0.62</v>
      </c>
      <c r="P233" s="611">
        <f t="shared" si="72"/>
        <v>0</v>
      </c>
      <c r="Q233" s="611">
        <f t="shared" si="69"/>
        <v>16.059999999999999</v>
      </c>
      <c r="R233" s="611">
        <f t="shared" si="70"/>
        <v>20.18</v>
      </c>
    </row>
    <row r="234" spans="1:18" ht="30">
      <c r="A234" s="251"/>
      <c r="B234" s="252">
        <v>142</v>
      </c>
      <c r="C234" s="253" t="str">
        <f t="shared" si="52"/>
        <v>Insumo</v>
      </c>
      <c r="D234" s="254" t="str">
        <f>IF($B234="",IFERROR(VLOOKUP($A234,SERVIÇOS!$A:$F,2,0),IFERROR(VLOOKUP($A234,$C:$J,2,0),"")),IFERROR(VLOOKUP($B234,INSUMOS!$A:$D,2,0),IFERROR(VLOOKUP($B234,COTAÇÕES!$A:$J,2,0),"")))</f>
        <v>SELANTE ELASTICO MONOCOMPONENTE A BASE DE POLIURETANO (PU) PARA JUNTAS DIVERSAS</v>
      </c>
      <c r="E234" s="311" t="str">
        <f>IF($B234="",IFERROR(VLOOKUP($A234,SERVIÇOS!$A:$F,3,0),IFERROR(VLOOKUP($A234,$C:$J,3,0),"")),IFERROR(VLOOKUP($B234,INSUMOS!$A:$D,3,0),IFERROR(VLOOKUP($B234,COTAÇÕES!$A:$J,5,0),"")))</f>
        <v xml:space="preserve">310ML </v>
      </c>
      <c r="F234" s="255">
        <v>0.20899999999999999</v>
      </c>
      <c r="G234" s="256">
        <f>IF($B234="",IFERROR(VLOOKUP($A234,SERVIÇOS!$A:$F,6,0),IFERROR(VLOOKUP($A234,$C:$J,8,0),"")),IFERROR(VLOOKUP($B234,INSUMOS!$A:$D,4,0),IFERROR(VLOOKUP($B234,COTAÇÕES!$A:$J,9,0),"")))</f>
        <v>29.54</v>
      </c>
      <c r="H234" s="257">
        <f>ROUND(IF(M234=1,Q234,(IF($B234="",IFERROR(VLOOKUP($A234,SERVIÇOS!$A:$F,4,0),IFERROR(VLOOKUP($A234,$C:$J,6,0),)),IFERROR(VLOOKUP($B234,INSUMOS!$A:$D,4,0),IFERROR(VLOOKUP($B234,COTAÇÕES!$A:$J,9,0),)))*$F234)),2)</f>
        <v>6.17</v>
      </c>
      <c r="I234" s="257">
        <f>ROUND(IF(M234=1,R234,(IF($B234="",IFERROR(VLOOKUP($A234,SERVIÇOS!$A:$F,5,0),IFERROR(VLOOKUP($A234,$C:$J,7,0),)),0)*$F234)),2)</f>
        <v>0</v>
      </c>
      <c r="J234" s="258">
        <f t="shared" si="53"/>
        <v>6.17</v>
      </c>
      <c r="K234" s="349" t="str">
        <f>IF(OR(ISNUMBER(A234),ISNUMBER(B234)),"PRED MARÇO/2022","")</f>
        <v>PRED MARÇO/2022</v>
      </c>
      <c r="L234" s="611" t="str">
        <f t="shared" si="66"/>
        <v>D230</v>
      </c>
      <c r="M234" s="611">
        <f t="shared" si="67"/>
        <v>0</v>
      </c>
      <c r="N234" s="611">
        <f t="shared" si="68"/>
        <v>44</v>
      </c>
      <c r="O234" s="611">
        <f t="shared" si="71"/>
        <v>6.17</v>
      </c>
      <c r="P234" s="611">
        <f t="shared" si="72"/>
        <v>0</v>
      </c>
      <c r="Q234" s="611">
        <f t="shared" si="69"/>
        <v>16.059999999999999</v>
      </c>
      <c r="R234" s="611">
        <f t="shared" si="70"/>
        <v>20.18</v>
      </c>
    </row>
    <row r="235" spans="1:18" ht="30">
      <c r="A235" s="251">
        <v>97114</v>
      </c>
      <c r="B235" s="252"/>
      <c r="C235" s="253" t="str">
        <f t="shared" si="52"/>
        <v>Serviço</v>
      </c>
      <c r="D235" s="254" t="str">
        <f>IF($B235="",IFERROR(VLOOKUP($A235,SERVIÇOS!$A:$F,2,0),IFERROR(VLOOKUP($A235,$C:$J,2,0),"")),IFERROR(VLOOKUP($B235,INSUMOS!$A:$D,2,0),IFERROR(VLOOKUP($B235,COTAÇÕES!$A:$J,2,0),"")))</f>
        <v>EXECUÇÃO DE JUNTAS DE CONTRAÇÃO PARA PAVIMENTOS DE CONCRETO. AF_11/2017</v>
      </c>
      <c r="E235" s="311" t="str">
        <f>IF($B235="",IFERROR(VLOOKUP($A235,SERVIÇOS!$A:$F,3,0),IFERROR(VLOOKUP($A235,$C:$J,3,0),"")),IFERROR(VLOOKUP($B235,INSUMOS!$A:$D,3,0),IFERROR(VLOOKUP($B235,COTAÇÕES!$A:$J,5,0),"")))</f>
        <v>M</v>
      </c>
      <c r="F235" s="255">
        <v>1</v>
      </c>
      <c r="G235" s="256">
        <f>IF($B235="",IFERROR(VLOOKUP($A235,SERVIÇOS!$A:$F,6,0),IFERROR(VLOOKUP($A235,$C:$J,8,0),"")),IFERROR(VLOOKUP($B235,INSUMOS!$A:$D,4,0),IFERROR(VLOOKUP($B235,COTAÇÕES!$A:$J,9,0),"")))</f>
        <v>0.4</v>
      </c>
      <c r="H235" s="257">
        <f>ROUND(IF(M235=1,Q235,(IF($B235="",IFERROR(VLOOKUP($A235,SERVIÇOS!$A:$F,4,0),IFERROR(VLOOKUP($A235,$C:$J,6,0),)),IFERROR(VLOOKUP($B235,INSUMOS!$A:$D,4,0),IFERROR(VLOOKUP($B235,COTAÇÕES!$A:$J,9,0),)))*$F235)),2)</f>
        <v>0.1</v>
      </c>
      <c r="I235" s="257">
        <f>ROUND(IF(M235=1,R235,(IF($B235="",IFERROR(VLOOKUP($A235,SERVIÇOS!$A:$F,5,0),IFERROR(VLOOKUP($A235,$C:$J,7,0),)),0)*$F235)),2)</f>
        <v>0.3</v>
      </c>
      <c r="J235" s="258">
        <f t="shared" si="53"/>
        <v>0.4</v>
      </c>
      <c r="K235" s="349" t="str">
        <f>IF(OR(ISNUMBER(A235),ISNUMBER(B235)),"PRED MARÇO/2022","")</f>
        <v>PRED MARÇO/2022</v>
      </c>
      <c r="L235" s="611" t="str">
        <f t="shared" si="66"/>
        <v>D230</v>
      </c>
      <c r="M235" s="611">
        <f t="shared" si="67"/>
        <v>0</v>
      </c>
      <c r="N235" s="611">
        <f t="shared" si="68"/>
        <v>44</v>
      </c>
      <c r="O235" s="611">
        <f t="shared" si="71"/>
        <v>0.1</v>
      </c>
      <c r="P235" s="611">
        <f t="shared" si="72"/>
        <v>0.3</v>
      </c>
      <c r="Q235" s="611">
        <f t="shared" si="69"/>
        <v>16.059999999999999</v>
      </c>
      <c r="R235" s="611">
        <f t="shared" si="70"/>
        <v>20.18</v>
      </c>
    </row>
    <row r="236" spans="1:18" ht="30">
      <c r="A236" s="251"/>
      <c r="B236" s="252"/>
      <c r="C236" s="253" t="str">
        <f t="shared" ref="C236:C237" si="73">IF(AND(M236=1,N236=N237),CONCATENATE("COMP ",N236),IF(AND(A236="",B236=""),"",IF(A236="","Insumo",IF(B236="","Serviço",""))))</f>
        <v>COMP 45</v>
      </c>
      <c r="D236" s="254" t="s">
        <v>14123</v>
      </c>
      <c r="E236" s="311" t="s">
        <v>3454</v>
      </c>
      <c r="F236" s="255"/>
      <c r="G236" s="256" t="str">
        <f>IF($B236="",IFERROR(VLOOKUP($A236,SERVIÇOS!$A:$F,6,0),IFERROR(VLOOKUP($A236,$C:$J,8,0),"")),IFERROR(VLOOKUP($B236,INSUMOS!$A:$D,4,0),IFERROR(VLOOKUP($B236,COTAÇÕES!$A:$J,9,0),"")))</f>
        <v/>
      </c>
      <c r="H236" s="257">
        <f>ROUND(IF(M236=1,Q236,(IF($B236="",IFERROR(VLOOKUP($A236,SERVIÇOS!$A:$F,4,0),IFERROR(VLOOKUP($A236,$C:$J,6,0),)),IFERROR(VLOOKUP($B236,INSUMOS!$A:$D,4,0),IFERROR(VLOOKUP($B236,COTAÇÕES!$A:$J,9,0),)))*$F236)),2)</f>
        <v>12.94</v>
      </c>
      <c r="I236" s="257">
        <f>ROUND(IF(M236=1,R236,(IF($B236="",IFERROR(VLOOKUP($A236,SERVIÇOS!$A:$F,5,0),IFERROR(VLOOKUP($A236,$C:$J,7,0),)),0)*$F236)),2)</f>
        <v>1.92</v>
      </c>
      <c r="J236" s="258">
        <f t="shared" ref="J236:J237" si="74">H236+I236</f>
        <v>14.86</v>
      </c>
      <c r="K236" s="349" t="s">
        <v>14232</v>
      </c>
      <c r="L236" s="611" t="str">
        <f t="shared" si="66"/>
        <v>D236</v>
      </c>
      <c r="M236" s="611">
        <f t="shared" si="67"/>
        <v>1</v>
      </c>
      <c r="N236" s="611">
        <f t="shared" si="68"/>
        <v>45</v>
      </c>
      <c r="O236" s="611">
        <f t="shared" si="71"/>
        <v>0</v>
      </c>
      <c r="P236" s="611">
        <f t="shared" si="72"/>
        <v>0</v>
      </c>
      <c r="Q236" s="611">
        <f t="shared" si="69"/>
        <v>12.94</v>
      </c>
      <c r="R236" s="611">
        <f t="shared" si="70"/>
        <v>1.92</v>
      </c>
    </row>
    <row r="237" spans="1:18" ht="30">
      <c r="A237" s="251"/>
      <c r="B237" s="252">
        <v>43132</v>
      </c>
      <c r="C237" s="253" t="str">
        <f t="shared" si="73"/>
        <v>Insumo</v>
      </c>
      <c r="D237" s="254" t="str">
        <f>IF($B237="",IFERROR(VLOOKUP($A237,SERVIÇOS!$A:$F,2,0),IFERROR(VLOOKUP($A237,$C:$J,2,0),"")),IFERROR(VLOOKUP($B237,INSUMOS!$A:$D,2,0),IFERROR(VLOOKUP($B237,COTAÇÕES!$A:$J,2,0),"")))</f>
        <v>ARAME RECOZIDO 16 BWG, D = 1,65 MM (0,016 KG/M) OU 18 BWG, D = 1,25 MM (0,01 KG/M)</v>
      </c>
      <c r="E237" s="311" t="str">
        <f>IF($B237="",IFERROR(VLOOKUP($A237,SERVIÇOS!$A:$F,3,0),IFERROR(VLOOKUP($A237,$C:$J,3,0),"")),IFERROR(VLOOKUP($B237,INSUMOS!$A:$D,3,0),IFERROR(VLOOKUP($B237,COTAÇÕES!$A:$J,5,0),"")))</f>
        <v xml:space="preserve">KG    </v>
      </c>
      <c r="F237" s="255">
        <v>2.5000000000000001E-2</v>
      </c>
      <c r="G237" s="256">
        <f>IF($B237="",IFERROR(VLOOKUP($A237,SERVIÇOS!$A:$F,6,0),IFERROR(VLOOKUP($A237,$C:$J,8,0),"")),IFERROR(VLOOKUP($B237,INSUMOS!$A:$D,4,0),IFERROR(VLOOKUP($B237,COTAÇÕES!$A:$J,9,0),"")))</f>
        <v>27.65</v>
      </c>
      <c r="H237" s="257">
        <f>ROUND(IF(M237=1,Q237,(IF($B237="",IFERROR(VLOOKUP($A237,SERVIÇOS!$A:$F,4,0),IFERROR(VLOOKUP($A237,$C:$J,6,0),)),IFERROR(VLOOKUP($B237,INSUMOS!$A:$D,4,0),IFERROR(VLOOKUP($B237,COTAÇÕES!$A:$J,9,0),)))*$F237)),2)</f>
        <v>0.69</v>
      </c>
      <c r="I237" s="257">
        <f>ROUND(IF(M237=1,R237,(IF($B237="",IFERROR(VLOOKUP($A237,SERVIÇOS!$A:$F,5,0),IFERROR(VLOOKUP($A237,$C:$J,7,0),)),0)*$F237)),2)</f>
        <v>0</v>
      </c>
      <c r="J237" s="258">
        <f t="shared" si="74"/>
        <v>0.69</v>
      </c>
      <c r="K237" s="349" t="str">
        <f>IF(OR(ISNUMBER(A237),ISNUMBER(B237)),"PRED MARÇO/2022","")</f>
        <v>PRED MARÇO/2022</v>
      </c>
      <c r="L237" s="611" t="str">
        <f t="shared" si="66"/>
        <v>D236</v>
      </c>
      <c r="M237" s="611">
        <f t="shared" si="67"/>
        <v>0</v>
      </c>
      <c r="N237" s="611">
        <f t="shared" si="68"/>
        <v>45</v>
      </c>
      <c r="O237" s="611">
        <f t="shared" si="71"/>
        <v>0.69</v>
      </c>
      <c r="P237" s="611">
        <f t="shared" si="72"/>
        <v>0</v>
      </c>
      <c r="Q237" s="611">
        <f t="shared" si="69"/>
        <v>12.94</v>
      </c>
      <c r="R237" s="611">
        <f t="shared" si="70"/>
        <v>1.92</v>
      </c>
    </row>
    <row r="238" spans="1:18">
      <c r="A238" s="251">
        <v>88238</v>
      </c>
      <c r="B238" s="252"/>
      <c r="C238" s="253" t="str">
        <f t="shared" si="52"/>
        <v>Serviço</v>
      </c>
      <c r="D238" s="254" t="str">
        <f>IF($B238="",IFERROR(VLOOKUP($A238,SERVIÇOS!$A:$F,2,0),IFERROR(VLOOKUP($A238,$C:$J,2,0),"")),IFERROR(VLOOKUP($B238,INSUMOS!$A:$D,2,0),IFERROR(VLOOKUP($B238,COTAÇÕES!$A:$J,2,0),"")))</f>
        <v>AJUDANTE DE ARMADOR COM ENCARGOS COMPLEMENTARES</v>
      </c>
      <c r="E238" s="311" t="str">
        <f>IF($B238="",IFERROR(VLOOKUP($A238,SERVIÇOS!$A:$F,3,0),IFERROR(VLOOKUP($A238,$C:$J,3,0),"")),IFERROR(VLOOKUP($B238,INSUMOS!$A:$D,3,0),IFERROR(VLOOKUP($B238,COTAÇÕES!$A:$J,5,0),"")))</f>
        <v>H</v>
      </c>
      <c r="F238" s="255">
        <v>1.15E-2</v>
      </c>
      <c r="G238" s="256">
        <f>IF($B238="",IFERROR(VLOOKUP($A238,SERVIÇOS!$A:$F,6,0),IFERROR(VLOOKUP($A238,$C:$J,8,0),"")),IFERROR(VLOOKUP($B238,INSUMOS!$A:$D,4,0),IFERROR(VLOOKUP($B238,COTAÇÕES!$A:$J,9,0),"")))</f>
        <v>19.78</v>
      </c>
      <c r="H238" s="257">
        <f>ROUND(IF(M238=1,Q238,(IF($B238="",IFERROR(VLOOKUP($A238,SERVIÇOS!$A:$F,4,0),IFERROR(VLOOKUP($A238,$C:$J,6,0),)),IFERROR(VLOOKUP($B238,INSUMOS!$A:$D,4,0),IFERROR(VLOOKUP($B238,COTAÇÕES!$A:$J,9,0),)))*$F238)),2)</f>
        <v>0.08</v>
      </c>
      <c r="I238" s="257">
        <f>ROUND(IF(M238=1,R238,(IF($B238="",IFERROR(VLOOKUP($A238,SERVIÇOS!$A:$F,5,0),IFERROR(VLOOKUP($A238,$C:$J,7,0),)),0)*$F238)),2)</f>
        <v>0.15</v>
      </c>
      <c r="J238" s="258">
        <f t="shared" si="53"/>
        <v>0.22999999999999998</v>
      </c>
      <c r="K238" s="349" t="str">
        <f>IF(OR(ISNUMBER(A238),ISNUMBER(B238)),"PRED MARÇO/2022","")</f>
        <v>PRED MARÇO/2022</v>
      </c>
      <c r="L238" s="611" t="str">
        <f t="shared" si="66"/>
        <v>D236</v>
      </c>
      <c r="M238" s="611">
        <f t="shared" si="67"/>
        <v>0</v>
      </c>
      <c r="N238" s="611">
        <f t="shared" si="68"/>
        <v>45</v>
      </c>
      <c r="O238" s="611">
        <f t="shared" si="71"/>
        <v>0.08</v>
      </c>
      <c r="P238" s="611">
        <f t="shared" si="72"/>
        <v>0.15</v>
      </c>
      <c r="Q238" s="611">
        <f t="shared" si="69"/>
        <v>12.94</v>
      </c>
      <c r="R238" s="611">
        <f t="shared" si="70"/>
        <v>1.92</v>
      </c>
    </row>
    <row r="239" spans="1:18">
      <c r="A239" s="251">
        <v>88245</v>
      </c>
      <c r="B239" s="252"/>
      <c r="C239" s="253" t="str">
        <f t="shared" si="52"/>
        <v>Serviço</v>
      </c>
      <c r="D239" s="254" t="str">
        <f>IF($B239="",IFERROR(VLOOKUP($A239,SERVIÇOS!$A:$F,2,0),IFERROR(VLOOKUP($A239,$C:$J,2,0),"")),IFERROR(VLOOKUP($B239,INSUMOS!$A:$D,2,0),IFERROR(VLOOKUP($B239,COTAÇÕES!$A:$J,2,0),"")))</f>
        <v>ARMADOR COM ENCARGOS COMPLEMENTARES</v>
      </c>
      <c r="E239" s="311" t="str">
        <f>IF($B239="",IFERROR(VLOOKUP($A239,SERVIÇOS!$A:$F,3,0),IFERROR(VLOOKUP($A239,$C:$J,3,0),"")),IFERROR(VLOOKUP($B239,INSUMOS!$A:$D,3,0),IFERROR(VLOOKUP($B239,COTAÇÕES!$A:$J,5,0),"")))</f>
        <v>H</v>
      </c>
      <c r="F239" s="255">
        <v>7.0699999999999999E-2</v>
      </c>
      <c r="G239" s="256">
        <f>IF($B239="",IFERROR(VLOOKUP($A239,SERVIÇOS!$A:$F,6,0),IFERROR(VLOOKUP($A239,$C:$J,8,0),"")),IFERROR(VLOOKUP($B239,INSUMOS!$A:$D,4,0),IFERROR(VLOOKUP($B239,COTAÇÕES!$A:$J,9,0),"")))</f>
        <v>25.27</v>
      </c>
      <c r="H239" s="257">
        <f>ROUND(IF(M239=1,Q239,(IF($B239="",IFERROR(VLOOKUP($A239,SERVIÇOS!$A:$F,4,0),IFERROR(VLOOKUP($A239,$C:$J,6,0),)),IFERROR(VLOOKUP($B239,INSUMOS!$A:$D,4,0),IFERROR(VLOOKUP($B239,COTAÇÕES!$A:$J,9,0),)))*$F239)),2)</f>
        <v>0.47</v>
      </c>
      <c r="I239" s="257">
        <f>ROUND(IF(M239=1,R239,(IF($B239="",IFERROR(VLOOKUP($A239,SERVIÇOS!$A:$F,5,0),IFERROR(VLOOKUP($A239,$C:$J,7,0),)),0)*$F239)),2)</f>
        <v>1.32</v>
      </c>
      <c r="J239" s="258">
        <f t="shared" si="53"/>
        <v>1.79</v>
      </c>
      <c r="K239" s="349" t="str">
        <f>IF(OR(ISNUMBER(A239),ISNUMBER(B239)),"PRED MARÇO/2022","")</f>
        <v>PRED MARÇO/2022</v>
      </c>
      <c r="L239" s="611" t="str">
        <f t="shared" si="66"/>
        <v>D236</v>
      </c>
      <c r="M239" s="611">
        <f t="shared" si="67"/>
        <v>0</v>
      </c>
      <c r="N239" s="611">
        <f t="shared" si="68"/>
        <v>45</v>
      </c>
      <c r="O239" s="611">
        <f t="shared" si="71"/>
        <v>0.47</v>
      </c>
      <c r="P239" s="611">
        <f t="shared" si="72"/>
        <v>1.32</v>
      </c>
      <c r="Q239" s="611">
        <f t="shared" si="69"/>
        <v>12.94</v>
      </c>
      <c r="R239" s="611">
        <f t="shared" si="70"/>
        <v>1.92</v>
      </c>
    </row>
    <row r="240" spans="1:18" ht="30">
      <c r="A240" s="251">
        <v>92793</v>
      </c>
      <c r="B240" s="252"/>
      <c r="C240" s="253" t="str">
        <f t="shared" si="52"/>
        <v>Serviço</v>
      </c>
      <c r="D240" s="254" t="str">
        <f>IF($B240="",IFERROR(VLOOKUP($A240,SERVIÇOS!$A:$F,2,0),IFERROR(VLOOKUP($A240,$C:$J,2,0),"")),IFERROR(VLOOKUP($B240,INSUMOS!$A:$D,2,0),IFERROR(VLOOKUP($B240,COTAÇÕES!$A:$J,2,0),"")))</f>
        <v>CORTE E DOBRA DE AÇO CA-50, DIÂMETRO DE 8,0 MM, UTILIZADO EM ESTRUTURAS DIVERSAS, EXCETO LAJES. AF_12/2015</v>
      </c>
      <c r="E240" s="311" t="str">
        <f>IF($B240="",IFERROR(VLOOKUP($A240,SERVIÇOS!$A:$F,3,0),IFERROR(VLOOKUP($A240,$C:$J,3,0),"")),IFERROR(VLOOKUP($B240,INSUMOS!$A:$D,3,0),IFERROR(VLOOKUP($B240,COTAÇÕES!$A:$J,5,0),"")))</f>
        <v>KG</v>
      </c>
      <c r="F240" s="255">
        <v>1</v>
      </c>
      <c r="G240" s="256">
        <f>IF($B240="",IFERROR(VLOOKUP($A240,SERVIÇOS!$A:$F,6,0),IFERROR(VLOOKUP($A240,$C:$J,8,0),"")),IFERROR(VLOOKUP($B240,INSUMOS!$A:$D,4,0),IFERROR(VLOOKUP($B240,COTAÇÕES!$A:$J,9,0),"")))</f>
        <v>12.15</v>
      </c>
      <c r="H240" s="257">
        <f>ROUND(IF(M240=1,Q240,(IF($B240="",IFERROR(VLOOKUP($A240,SERVIÇOS!$A:$F,4,0),IFERROR(VLOOKUP($A240,$C:$J,6,0),)),IFERROR(VLOOKUP($B240,INSUMOS!$A:$D,4,0),IFERROR(VLOOKUP($B240,COTAÇÕES!$A:$J,9,0),)))*$F240)),2)</f>
        <v>11.7</v>
      </c>
      <c r="I240" s="257">
        <f>ROUND(IF(M240=1,R240,(IF($B240="",IFERROR(VLOOKUP($A240,SERVIÇOS!$A:$F,5,0),IFERROR(VLOOKUP($A240,$C:$J,7,0),)),0)*$F240)),2)</f>
        <v>0.45</v>
      </c>
      <c r="J240" s="258">
        <f t="shared" si="53"/>
        <v>12.149999999999999</v>
      </c>
      <c r="K240" s="349" t="str">
        <f>IF(OR(ISNUMBER(A240),ISNUMBER(B240)),"PRED MARÇO/2022","")</f>
        <v>PRED MARÇO/2022</v>
      </c>
      <c r="L240" s="611" t="str">
        <f t="shared" si="66"/>
        <v>D236</v>
      </c>
      <c r="M240" s="611">
        <f t="shared" si="67"/>
        <v>0</v>
      </c>
      <c r="N240" s="611">
        <f t="shared" si="68"/>
        <v>45</v>
      </c>
      <c r="O240" s="611">
        <f t="shared" si="71"/>
        <v>11.7</v>
      </c>
      <c r="P240" s="611">
        <f t="shared" si="72"/>
        <v>0.45</v>
      </c>
      <c r="Q240" s="611">
        <f t="shared" si="69"/>
        <v>12.94</v>
      </c>
      <c r="R240" s="611">
        <f t="shared" si="70"/>
        <v>1.92</v>
      </c>
    </row>
    <row r="241" spans="1:18" ht="30">
      <c r="A241" s="251"/>
      <c r="B241" s="252"/>
      <c r="C241" s="253" t="str">
        <f t="shared" ref="C241:C300" si="75">IF(AND(M241=1,N241=N242),CONCATENATE("COMP ",N241),IF(AND(A241="",B241=""),"",IF(A241="","Insumo",IF(B241="","Serviço",""))))</f>
        <v>COMP 46</v>
      </c>
      <c r="D241" s="254" t="s">
        <v>14124</v>
      </c>
      <c r="E241" s="311" t="s">
        <v>96</v>
      </c>
      <c r="F241" s="255"/>
      <c r="G241" s="256" t="str">
        <f>IF($B241="",IFERROR(VLOOKUP($A241,SERVIÇOS!$A:$F,6,0),IFERROR(VLOOKUP($A241,$C:$J,8,0),"")),IFERROR(VLOOKUP($B241,INSUMOS!$A:$D,4,0),IFERROR(VLOOKUP($B241,COTAÇÕES!$A:$J,9,0),"")))</f>
        <v/>
      </c>
      <c r="H241" s="257">
        <f>ROUND(IF(M241=1,Q241,(IF($B241="",IFERROR(VLOOKUP($A241,SERVIÇOS!$A:$F,4,0),IFERROR(VLOOKUP($A241,$C:$J,6,0),)),IFERROR(VLOOKUP($B241,INSUMOS!$A:$D,4,0),IFERROR(VLOOKUP($B241,COTAÇÕES!$A:$J,9,0),)))*$F241)),2)</f>
        <v>21.37</v>
      </c>
      <c r="I241" s="257">
        <f>ROUND(IF(M241=1,R241,(IF($B241="",IFERROR(VLOOKUP($A241,SERVIÇOS!$A:$F,5,0),IFERROR(VLOOKUP($A241,$C:$J,7,0),)),0)*$F241)),2)</f>
        <v>13.82</v>
      </c>
      <c r="J241" s="258">
        <f t="shared" ref="J241:J302" si="76">H241+I241</f>
        <v>35.19</v>
      </c>
      <c r="K241" s="349" t="s">
        <v>13817</v>
      </c>
      <c r="L241" s="611" t="str">
        <f t="shared" si="66"/>
        <v>D241</v>
      </c>
      <c r="M241" s="611">
        <f t="shared" si="67"/>
        <v>1</v>
      </c>
      <c r="N241" s="611">
        <f t="shared" si="68"/>
        <v>46</v>
      </c>
      <c r="O241" s="611">
        <f t="shared" si="71"/>
        <v>0</v>
      </c>
      <c r="P241" s="611">
        <f t="shared" si="72"/>
        <v>0</v>
      </c>
      <c r="Q241" s="611">
        <f t="shared" si="69"/>
        <v>21.369999999999997</v>
      </c>
      <c r="R241" s="611">
        <f t="shared" si="70"/>
        <v>13.82</v>
      </c>
    </row>
    <row r="242" spans="1:18">
      <c r="A242" s="251">
        <v>88316</v>
      </c>
      <c r="B242" s="252"/>
      <c r="C242" s="253" t="str">
        <f t="shared" si="75"/>
        <v>Serviço</v>
      </c>
      <c r="D242" s="254" t="str">
        <f>IF($B242="",IFERROR(VLOOKUP($A242,SERVIÇOS!$A:$F,2,0),IFERROR(VLOOKUP($A242,$C:$J,2,0),"")),IFERROR(VLOOKUP($B242,INSUMOS!$A:$D,2,0),IFERROR(VLOOKUP($B242,COTAÇÕES!$A:$J,2,0),"")))</f>
        <v>SERVENTE COM ENCARGOS COMPLEMENTARES</v>
      </c>
      <c r="E242" s="311" t="str">
        <f>IF($B242="",IFERROR(VLOOKUP($A242,SERVIÇOS!$A:$F,3,0),IFERROR(VLOOKUP($A242,$C:$J,3,0),"")),IFERROR(VLOOKUP($B242,INSUMOS!$A:$D,3,0),IFERROR(VLOOKUP($B242,COTAÇÕES!$A:$J,5,0),"")))</f>
        <v>H</v>
      </c>
      <c r="F242" s="255">
        <v>1</v>
      </c>
      <c r="G242" s="256">
        <f>IF($B242="",IFERROR(VLOOKUP($A242,SERVIÇOS!$A:$F,6,0),IFERROR(VLOOKUP($A242,$C:$J,8,0),"")),IFERROR(VLOOKUP($B242,INSUMOS!$A:$D,4,0),IFERROR(VLOOKUP($B242,COTAÇÕES!$A:$J,9,0),"")))</f>
        <v>19.78</v>
      </c>
      <c r="H242" s="257">
        <f>ROUND(IF(M242=1,Q242,(IF($B242="",IFERROR(VLOOKUP($A242,SERVIÇOS!$A:$F,4,0),IFERROR(VLOOKUP($A242,$C:$J,6,0),)),IFERROR(VLOOKUP($B242,INSUMOS!$A:$D,4,0),IFERROR(VLOOKUP($B242,COTAÇÕES!$A:$J,9,0),)))*$F242)),2)</f>
        <v>6.52</v>
      </c>
      <c r="I242" s="257">
        <f>ROUND(IF(M242=1,R242,(IF($B242="",IFERROR(VLOOKUP($A242,SERVIÇOS!$A:$F,5,0),IFERROR(VLOOKUP($A242,$C:$J,7,0),)),0)*$F242)),2)</f>
        <v>13.26</v>
      </c>
      <c r="J242" s="258">
        <f t="shared" si="76"/>
        <v>19.78</v>
      </c>
      <c r="K242" s="349" t="str">
        <f>IF(OR(ISNUMBER(A242),ISNUMBER(B242)),"PRED MARÇO/2022","")</f>
        <v>PRED MARÇO/2022</v>
      </c>
      <c r="L242" s="611" t="str">
        <f t="shared" si="66"/>
        <v>D241</v>
      </c>
      <c r="M242" s="611">
        <f t="shared" si="67"/>
        <v>0</v>
      </c>
      <c r="N242" s="611">
        <f t="shared" si="68"/>
        <v>46</v>
      </c>
      <c r="O242" s="611">
        <f t="shared" si="71"/>
        <v>6.52</v>
      </c>
      <c r="P242" s="611">
        <f t="shared" si="72"/>
        <v>13.26</v>
      </c>
      <c r="Q242" s="611">
        <f t="shared" si="69"/>
        <v>21.369999999999997</v>
      </c>
      <c r="R242" s="611">
        <f t="shared" si="70"/>
        <v>13.82</v>
      </c>
    </row>
    <row r="243" spans="1:18" ht="30">
      <c r="A243" s="251"/>
      <c r="B243" s="252">
        <v>11964</v>
      </c>
      <c r="C243" s="253" t="str">
        <f t="shared" si="75"/>
        <v>Insumo</v>
      </c>
      <c r="D243" s="254" t="str">
        <f>IF($B243="",IFERROR(VLOOKUP($A243,SERVIÇOS!$A:$F,2,0),IFERROR(VLOOKUP($A243,$C:$J,2,0),"")),IFERROR(VLOOKUP($B243,INSUMOS!$A:$D,2,0),IFERROR(VLOOKUP($B243,COTAÇÕES!$A:$J,2,0),"")))</f>
        <v>PARAFUSO DE ACO TIPO CHUMBADOR PARABOLT, DIAMETRO 3/8", COMPRIMENTO 75 MM</v>
      </c>
      <c r="E243" s="311" t="str">
        <f>IF($B243="",IFERROR(VLOOKUP($A243,SERVIÇOS!$A:$F,3,0),IFERROR(VLOOKUP($A243,$C:$J,3,0),"")),IFERROR(VLOOKUP($B243,INSUMOS!$A:$D,3,0),IFERROR(VLOOKUP($B243,COTAÇÕES!$A:$J,5,0),"")))</f>
        <v xml:space="preserve">UN    </v>
      </c>
      <c r="F243" s="255">
        <v>4</v>
      </c>
      <c r="G243" s="256">
        <f>IF($B243="",IFERROR(VLOOKUP($A243,SERVIÇOS!$A:$F,6,0),IFERROR(VLOOKUP($A243,$C:$J,8,0),"")),IFERROR(VLOOKUP($B243,INSUMOS!$A:$D,4,0),IFERROR(VLOOKUP($B243,COTAÇÕES!$A:$J,9,0),"")))</f>
        <v>2.65</v>
      </c>
      <c r="H243" s="257">
        <f>ROUND(IF(M243=1,Q243,(IF($B243="",IFERROR(VLOOKUP($A243,SERVIÇOS!$A:$F,4,0),IFERROR(VLOOKUP($A243,$C:$J,6,0),)),IFERROR(VLOOKUP($B243,INSUMOS!$A:$D,4,0),IFERROR(VLOOKUP($B243,COTAÇÕES!$A:$J,9,0),)))*$F243)),2)</f>
        <v>10.6</v>
      </c>
      <c r="I243" s="257">
        <f>ROUND(IF(M243=1,R243,(IF($B243="",IFERROR(VLOOKUP($A243,SERVIÇOS!$A:$F,5,0),IFERROR(VLOOKUP($A243,$C:$J,7,0),)),0)*$F243)),2)</f>
        <v>0</v>
      </c>
      <c r="J243" s="258">
        <f t="shared" si="76"/>
        <v>10.6</v>
      </c>
      <c r="K243" s="349" t="str">
        <f>IF(OR(ISNUMBER(A243),ISNUMBER(B243)),"PRED MARÇO/2022","")</f>
        <v>PRED MARÇO/2022</v>
      </c>
      <c r="L243" s="611" t="str">
        <f t="shared" si="66"/>
        <v>D241</v>
      </c>
      <c r="M243" s="611">
        <f t="shared" si="67"/>
        <v>0</v>
      </c>
      <c r="N243" s="611">
        <f t="shared" si="68"/>
        <v>46</v>
      </c>
      <c r="O243" s="611">
        <f t="shared" si="71"/>
        <v>10.6</v>
      </c>
      <c r="P243" s="611">
        <f t="shared" si="72"/>
        <v>0</v>
      </c>
      <c r="Q243" s="611">
        <f t="shared" si="69"/>
        <v>21.369999999999997</v>
      </c>
      <c r="R243" s="611">
        <f t="shared" si="70"/>
        <v>13.82</v>
      </c>
    </row>
    <row r="244" spans="1:18" ht="45">
      <c r="A244" s="251">
        <v>90280</v>
      </c>
      <c r="B244" s="252"/>
      <c r="C244" s="253" t="str">
        <f t="shared" si="75"/>
        <v>Serviço</v>
      </c>
      <c r="D244" s="254" t="str">
        <f>IF($B244="",IFERROR(VLOOKUP($A244,SERVIÇOS!$A:$F,2,0),IFERROR(VLOOKUP($A244,$C:$J,2,0),"")),IFERROR(VLOOKUP($B244,INSUMOS!$A:$D,2,0),IFERROR(VLOOKUP($B244,COTAÇÕES!$A:$J,2,0),"")))</f>
        <v>GRAUTE FGK=25 MPA; TRAÇO 1:0,02:1,3:1,6 (EM MASSA SECA DE CIMENTO/ CAL/ AREIA GROSSA/ BRITA 0) - PREPARO MECÂNICO COM BETONEIRA 400 L. AF_09/2021</v>
      </c>
      <c r="E244" s="311" t="str">
        <f>IF($B244="",IFERROR(VLOOKUP($A244,SERVIÇOS!$A:$F,3,0),IFERROR(VLOOKUP($A244,$C:$J,3,0),"")),IFERROR(VLOOKUP($B244,INSUMOS!$A:$D,3,0),IFERROR(VLOOKUP($B244,COTAÇÕES!$A:$J,5,0),"")))</f>
        <v>M3</v>
      </c>
      <c r="F244" s="255">
        <v>0.01</v>
      </c>
      <c r="G244" s="256">
        <f>IF($B244="",IFERROR(VLOOKUP($A244,SERVIÇOS!$A:$F,6,0),IFERROR(VLOOKUP($A244,$C:$J,8,0),"")),IFERROR(VLOOKUP($B244,INSUMOS!$A:$D,4,0),IFERROR(VLOOKUP($B244,COTAÇÕES!$A:$J,9,0),"")))</f>
        <v>480.61</v>
      </c>
      <c r="H244" s="257">
        <f>ROUND(IF(M244=1,Q244,(IF($B244="",IFERROR(VLOOKUP($A244,SERVIÇOS!$A:$F,4,0),IFERROR(VLOOKUP($A244,$C:$J,6,0),)),IFERROR(VLOOKUP($B244,INSUMOS!$A:$D,4,0),IFERROR(VLOOKUP($B244,COTAÇÕES!$A:$J,9,0),)))*$F244)),2)</f>
        <v>4.25</v>
      </c>
      <c r="I244" s="257">
        <f>ROUND(IF(M244=1,R244,(IF($B244="",IFERROR(VLOOKUP($A244,SERVIÇOS!$A:$F,5,0),IFERROR(VLOOKUP($A244,$C:$J,7,0),)),0)*$F244)),2)</f>
        <v>0.56000000000000005</v>
      </c>
      <c r="J244" s="258">
        <f t="shared" si="76"/>
        <v>4.8100000000000005</v>
      </c>
      <c r="K244" s="349" t="str">
        <f>IF(OR(ISNUMBER(A244),ISNUMBER(B244)),"PRED MARÇO/2022","")</f>
        <v>PRED MARÇO/2022</v>
      </c>
      <c r="L244" s="611" t="str">
        <f t="shared" si="66"/>
        <v>D241</v>
      </c>
      <c r="M244" s="611">
        <f t="shared" si="67"/>
        <v>0</v>
      </c>
      <c r="N244" s="611">
        <f t="shared" si="68"/>
        <v>46</v>
      </c>
      <c r="O244" s="611">
        <f t="shared" si="71"/>
        <v>4.25</v>
      </c>
      <c r="P244" s="611">
        <f t="shared" si="72"/>
        <v>0.56000000000000005</v>
      </c>
      <c r="Q244" s="611">
        <f t="shared" si="69"/>
        <v>21.369999999999997</v>
      </c>
      <c r="R244" s="611">
        <f t="shared" si="70"/>
        <v>13.82</v>
      </c>
    </row>
    <row r="245" spans="1:18" ht="45">
      <c r="A245" s="251"/>
      <c r="B245" s="252"/>
      <c r="C245" s="253" t="str">
        <f t="shared" si="75"/>
        <v>COMP 47</v>
      </c>
      <c r="D245" s="254" t="s">
        <v>14143</v>
      </c>
      <c r="E245" s="311" t="s">
        <v>96</v>
      </c>
      <c r="F245" s="255"/>
      <c r="G245" s="256" t="str">
        <f>IF($B245="",IFERROR(VLOOKUP($A245,SERVIÇOS!$A:$F,6,0),IFERROR(VLOOKUP($A245,$C:$J,8,0),"")),IFERROR(VLOOKUP($B245,INSUMOS!$A:$D,4,0),IFERROR(VLOOKUP($B245,COTAÇÕES!$A:$J,9,0),"")))</f>
        <v/>
      </c>
      <c r="H245" s="257">
        <f>ROUND(IF(M245=1,Q245,(IF($B245="",IFERROR(VLOOKUP($A245,SERVIÇOS!$A:$F,4,0),IFERROR(VLOOKUP($A245,$C:$J,6,0),)),IFERROR(VLOOKUP($B245,INSUMOS!$A:$D,4,0),IFERROR(VLOOKUP($B245,COTAÇÕES!$A:$J,9,0),)))*$F245)),2)</f>
        <v>6.49</v>
      </c>
      <c r="I245" s="257">
        <f>ROUND(IF(M245=1,R245,(IF($B245="",IFERROR(VLOOKUP($A245,SERVIÇOS!$A:$F,5,0),IFERROR(VLOOKUP($A245,$C:$J,7,0),)),0)*$F245)),2)</f>
        <v>14.94</v>
      </c>
      <c r="J245" s="258">
        <f t="shared" si="76"/>
        <v>21.43</v>
      </c>
      <c r="K245" s="349" t="s">
        <v>14144</v>
      </c>
      <c r="L245" s="611" t="str">
        <f t="shared" si="66"/>
        <v>D245</v>
      </c>
      <c r="M245" s="611">
        <f t="shared" si="67"/>
        <v>1</v>
      </c>
      <c r="N245" s="611">
        <f t="shared" si="68"/>
        <v>47</v>
      </c>
      <c r="O245" s="611">
        <f t="shared" si="71"/>
        <v>0</v>
      </c>
      <c r="P245" s="611">
        <f t="shared" si="72"/>
        <v>0</v>
      </c>
      <c r="Q245" s="611">
        <f t="shared" si="69"/>
        <v>6.49</v>
      </c>
      <c r="R245" s="611">
        <f t="shared" si="70"/>
        <v>14.940000000000001</v>
      </c>
    </row>
    <row r="246" spans="1:18">
      <c r="A246" s="251">
        <v>88309</v>
      </c>
      <c r="B246" s="252"/>
      <c r="C246" s="253" t="str">
        <f t="shared" si="75"/>
        <v>Serviço</v>
      </c>
      <c r="D246" s="254" t="str">
        <f>IF($B246="",IFERROR(VLOOKUP($A246,SERVIÇOS!$A:$F,2,0),IFERROR(VLOOKUP($A246,$C:$J,2,0),"")),IFERROR(VLOOKUP($B246,INSUMOS!$A:$D,2,0),IFERROR(VLOOKUP($B246,COTAÇÕES!$A:$J,2,0),"")))</f>
        <v>PEDREIRO COM ENCARGOS COMPLEMENTARES</v>
      </c>
      <c r="E246" s="311" t="str">
        <f>IF($B246="",IFERROR(VLOOKUP($A246,SERVIÇOS!$A:$F,3,0),IFERROR(VLOOKUP($A246,$C:$J,3,0),"")),IFERROR(VLOOKUP($B246,INSUMOS!$A:$D,3,0),IFERROR(VLOOKUP($B246,COTAÇÕES!$A:$J,5,0),"")))</f>
        <v>H</v>
      </c>
      <c r="F246" s="255">
        <v>0.33</v>
      </c>
      <c r="G246" s="256">
        <f>IF($B246="",IFERROR(VLOOKUP($A246,SERVIÇOS!$A:$F,6,0),IFERROR(VLOOKUP($A246,$C:$J,8,0),"")),IFERROR(VLOOKUP($B246,INSUMOS!$A:$D,4,0),IFERROR(VLOOKUP($B246,COTAÇÕES!$A:$J,9,0),"")))</f>
        <v>25.41</v>
      </c>
      <c r="H246" s="257">
        <f>ROUND(IF(M246=1,Q246,(IF($B246="",IFERROR(VLOOKUP($A246,SERVIÇOS!$A:$F,4,0),IFERROR(VLOOKUP($A246,$C:$J,6,0),)),IFERROR(VLOOKUP($B246,INSUMOS!$A:$D,4,0),IFERROR(VLOOKUP($B246,COTAÇÕES!$A:$J,9,0),)))*$F246)),2)</f>
        <v>2.19</v>
      </c>
      <c r="I246" s="257">
        <f>ROUND(IF(M246=1,R246,(IF($B246="",IFERROR(VLOOKUP($A246,SERVIÇOS!$A:$F,5,0),IFERROR(VLOOKUP($A246,$C:$J,7,0),)),0)*$F246)),2)</f>
        <v>6.19</v>
      </c>
      <c r="J246" s="258">
        <f t="shared" si="76"/>
        <v>8.3800000000000008</v>
      </c>
      <c r="K246" s="349" t="str">
        <f>IF(OR(ISNUMBER(A246),ISNUMBER(B246)),"PRED MARÇO/2022","")</f>
        <v>PRED MARÇO/2022</v>
      </c>
      <c r="L246" s="611" t="str">
        <f t="shared" si="66"/>
        <v>D245</v>
      </c>
      <c r="M246" s="611">
        <f t="shared" si="67"/>
        <v>0</v>
      </c>
      <c r="N246" s="611">
        <f t="shared" si="68"/>
        <v>47</v>
      </c>
      <c r="O246" s="611">
        <f t="shared" si="71"/>
        <v>2.19</v>
      </c>
      <c r="P246" s="611">
        <f t="shared" si="72"/>
        <v>6.19</v>
      </c>
      <c r="Q246" s="611">
        <f t="shared" si="69"/>
        <v>6.49</v>
      </c>
      <c r="R246" s="611">
        <f t="shared" si="70"/>
        <v>14.940000000000001</v>
      </c>
    </row>
    <row r="247" spans="1:18">
      <c r="A247" s="251">
        <v>88316</v>
      </c>
      <c r="B247" s="252"/>
      <c r="C247" s="253" t="str">
        <f t="shared" si="75"/>
        <v>Serviço</v>
      </c>
      <c r="D247" s="254" t="str">
        <f>IF($B247="",IFERROR(VLOOKUP($A247,SERVIÇOS!$A:$F,2,0),IFERROR(VLOOKUP($A247,$C:$J,2,0),"")),IFERROR(VLOOKUP($B247,INSUMOS!$A:$D,2,0),IFERROR(VLOOKUP($B247,COTAÇÕES!$A:$J,2,0),"")))</f>
        <v>SERVENTE COM ENCARGOS COMPLEMENTARES</v>
      </c>
      <c r="E247" s="311" t="str">
        <f>IF($B247="",IFERROR(VLOOKUP($A247,SERVIÇOS!$A:$F,3,0),IFERROR(VLOOKUP($A247,$C:$J,3,0),"")),IFERROR(VLOOKUP($B247,INSUMOS!$A:$D,3,0),IFERROR(VLOOKUP($B247,COTAÇÕES!$A:$J,5,0),"")))</f>
        <v>H</v>
      </c>
      <c r="F247" s="255">
        <v>0.66</v>
      </c>
      <c r="G247" s="256">
        <f>IF($B247="",IFERROR(VLOOKUP($A247,SERVIÇOS!$A:$F,6,0),IFERROR(VLOOKUP($A247,$C:$J,8,0),"")),IFERROR(VLOOKUP($B247,INSUMOS!$A:$D,4,0),IFERROR(VLOOKUP($B247,COTAÇÕES!$A:$J,9,0),"")))</f>
        <v>19.78</v>
      </c>
      <c r="H247" s="257">
        <f>ROUND(IF(M247=1,Q247,(IF($B247="",IFERROR(VLOOKUP($A247,SERVIÇOS!$A:$F,4,0),IFERROR(VLOOKUP($A247,$C:$J,6,0),)),IFERROR(VLOOKUP($B247,INSUMOS!$A:$D,4,0),IFERROR(VLOOKUP($B247,COTAÇÕES!$A:$J,9,0),)))*$F247)),2)</f>
        <v>4.3</v>
      </c>
      <c r="I247" s="257">
        <f>ROUND(IF(M247=1,R247,(IF($B247="",IFERROR(VLOOKUP($A247,SERVIÇOS!$A:$F,5,0),IFERROR(VLOOKUP($A247,$C:$J,7,0),)),0)*$F247)),2)</f>
        <v>8.75</v>
      </c>
      <c r="J247" s="258">
        <f t="shared" si="76"/>
        <v>13.05</v>
      </c>
      <c r="K247" s="349" t="str">
        <f>IF(OR(ISNUMBER(A247),ISNUMBER(B247)),"PRED MARÇO/2022","")</f>
        <v>PRED MARÇO/2022</v>
      </c>
      <c r="L247" s="611" t="str">
        <f t="shared" si="66"/>
        <v>D245</v>
      </c>
      <c r="M247" s="611">
        <f t="shared" si="67"/>
        <v>0</v>
      </c>
      <c r="N247" s="611">
        <f t="shared" si="68"/>
        <v>47</v>
      </c>
      <c r="O247" s="611">
        <f t="shared" si="71"/>
        <v>4.3</v>
      </c>
      <c r="P247" s="611">
        <f t="shared" si="72"/>
        <v>8.75</v>
      </c>
      <c r="Q247" s="611">
        <f t="shared" si="69"/>
        <v>6.49</v>
      </c>
      <c r="R247" s="611">
        <f t="shared" si="70"/>
        <v>14.940000000000001</v>
      </c>
    </row>
    <row r="248" spans="1:18" ht="30">
      <c r="A248" s="251"/>
      <c r="B248" s="252"/>
      <c r="C248" s="253" t="str">
        <f t="shared" si="75"/>
        <v>COMP 48</v>
      </c>
      <c r="D248" s="254" t="s">
        <v>14146</v>
      </c>
      <c r="E248" s="311" t="s">
        <v>1163</v>
      </c>
      <c r="F248" s="255"/>
      <c r="G248" s="256" t="str">
        <f>IF($B248="",IFERROR(VLOOKUP($A248,SERVIÇOS!$A:$F,6,0),IFERROR(VLOOKUP($A248,$C:$J,8,0),"")),IFERROR(VLOOKUP($B248,INSUMOS!$A:$D,4,0),IFERROR(VLOOKUP($B248,COTAÇÕES!$A:$J,9,0),"")))</f>
        <v/>
      </c>
      <c r="H248" s="257">
        <f>ROUND(IF(M248=1,Q248,(IF($B248="",IFERROR(VLOOKUP($A248,SERVIÇOS!$A:$F,4,0),IFERROR(VLOOKUP($A248,$C:$J,6,0),)),IFERROR(VLOOKUP($B248,INSUMOS!$A:$D,4,0),IFERROR(VLOOKUP($B248,COTAÇÕES!$A:$J,9,0),)))*$F248)),2)</f>
        <v>6.52</v>
      </c>
      <c r="I248" s="257">
        <f>ROUND(IF(M248=1,R248,(IF($B248="",IFERROR(VLOOKUP($A248,SERVIÇOS!$A:$F,5,0),IFERROR(VLOOKUP($A248,$C:$J,7,0),)),0)*$F248)),2)</f>
        <v>14.1</v>
      </c>
      <c r="J248" s="258">
        <f t="shared" si="76"/>
        <v>20.619999999999997</v>
      </c>
      <c r="K248" s="349" t="s">
        <v>14147</v>
      </c>
      <c r="L248" s="611" t="str">
        <f t="shared" si="66"/>
        <v>D248</v>
      </c>
      <c r="M248" s="611">
        <f t="shared" si="67"/>
        <v>1</v>
      </c>
      <c r="N248" s="611">
        <f t="shared" si="68"/>
        <v>48</v>
      </c>
      <c r="O248" s="611">
        <f t="shared" si="71"/>
        <v>0</v>
      </c>
      <c r="P248" s="611">
        <f t="shared" si="72"/>
        <v>0</v>
      </c>
      <c r="Q248" s="611">
        <f t="shared" si="69"/>
        <v>6.52</v>
      </c>
      <c r="R248" s="611">
        <f t="shared" si="70"/>
        <v>14.103959999999999</v>
      </c>
    </row>
    <row r="249" spans="1:18">
      <c r="A249" s="251">
        <v>88316</v>
      </c>
      <c r="B249" s="252"/>
      <c r="C249" s="253" t="str">
        <f t="shared" si="75"/>
        <v>Serviço</v>
      </c>
      <c r="D249" s="254" t="str">
        <f>IF($B249="",IFERROR(VLOOKUP($A249,SERVIÇOS!$A:$F,2,0),IFERROR(VLOOKUP($A249,$C:$J,2,0),"")),IFERROR(VLOOKUP($B249,INSUMOS!$A:$D,2,0),IFERROR(VLOOKUP($B249,COTAÇÕES!$A:$J,2,0),"")))</f>
        <v>SERVENTE COM ENCARGOS COMPLEMENTARES</v>
      </c>
      <c r="E249" s="311" t="str">
        <f>IF($B249="",IFERROR(VLOOKUP($A249,SERVIÇOS!$A:$F,3,0),IFERROR(VLOOKUP($A249,$C:$J,3,0),"")),IFERROR(VLOOKUP($B249,INSUMOS!$A:$D,3,0),IFERROR(VLOOKUP($B249,COTAÇÕES!$A:$J,5,0),"")))</f>
        <v>H</v>
      </c>
      <c r="F249" s="255">
        <v>1</v>
      </c>
      <c r="G249" s="256">
        <f>IF($B249="",IFERROR(VLOOKUP($A249,SERVIÇOS!$A:$F,6,0),IFERROR(VLOOKUP($A249,$C:$J,8,0),"")),IFERROR(VLOOKUP($B249,INSUMOS!$A:$D,4,0),IFERROR(VLOOKUP($B249,COTAÇÕES!$A:$J,9,0),"")))</f>
        <v>19.78</v>
      </c>
      <c r="H249" s="257">
        <f>ROUND(IF(M249=1,Q249,(IF($B249="",IFERROR(VLOOKUP($A249,SERVIÇOS!$A:$F,4,0),IFERROR(VLOOKUP($A249,$C:$J,6,0),)),IFERROR(VLOOKUP($B249,INSUMOS!$A:$D,4,0),IFERROR(VLOOKUP($B249,COTAÇÕES!$A:$J,9,0),)))*$F249)),2)</f>
        <v>6.52</v>
      </c>
      <c r="I249" s="257">
        <f>ROUND(IF(M249=1,R249,(IF($B249="",IFERROR(VLOOKUP($A249,SERVIÇOS!$A:$F,5,0),IFERROR(VLOOKUP($A249,$C:$J,7,0),)),0)*$F249)),2)</f>
        <v>13.26</v>
      </c>
      <c r="J249" s="258">
        <f t="shared" si="76"/>
        <v>19.78</v>
      </c>
      <c r="K249" s="349" t="str">
        <f>IF(OR(ISNUMBER(A249),ISNUMBER(B249)),"PRED MARÇO/2022","")</f>
        <v>PRED MARÇO/2022</v>
      </c>
      <c r="L249" s="611" t="str">
        <f t="shared" si="66"/>
        <v>D248</v>
      </c>
      <c r="M249" s="611">
        <f t="shared" si="67"/>
        <v>0</v>
      </c>
      <c r="N249" s="611">
        <f t="shared" si="68"/>
        <v>48</v>
      </c>
      <c r="O249" s="611">
        <f t="shared" si="71"/>
        <v>6.52</v>
      </c>
      <c r="P249" s="611">
        <f t="shared" si="72"/>
        <v>13.26</v>
      </c>
      <c r="Q249" s="611">
        <f t="shared" si="69"/>
        <v>6.52</v>
      </c>
      <c r="R249" s="611">
        <f t="shared" si="70"/>
        <v>14.103959999999999</v>
      </c>
    </row>
    <row r="250" spans="1:18">
      <c r="A250" s="251"/>
      <c r="B250" s="252" t="s">
        <v>14148</v>
      </c>
      <c r="C250" s="253" t="str">
        <f t="shared" si="75"/>
        <v>Insumo</v>
      </c>
      <c r="D250" s="254" t="s">
        <v>14149</v>
      </c>
      <c r="E250" s="311" t="s">
        <v>1240</v>
      </c>
      <c r="F250" s="255">
        <v>5.1999999999999998E-2</v>
      </c>
      <c r="G250" s="256">
        <v>16.23</v>
      </c>
      <c r="H250" s="257">
        <f>ROUND(IF(M250=1,Q250,(IF($B250="",IFERROR(VLOOKUP($A250,SERVIÇOS!$A:$F,4,0),IFERROR(VLOOKUP($A250,$C:$J,6,0),)),IFERROR(VLOOKUP($B250,INSUMOS!$A:$D,4,0),IFERROR(VLOOKUP($B250,COTAÇÕES!$A:$J,9,0),)))*$F250)),2)</f>
        <v>0</v>
      </c>
      <c r="I250" s="257">
        <f>G250*F250</f>
        <v>0.84395999999999993</v>
      </c>
      <c r="J250" s="258">
        <f t="shared" si="76"/>
        <v>0.84395999999999993</v>
      </c>
      <c r="K250" s="349" t="s">
        <v>14150</v>
      </c>
      <c r="L250" s="611" t="str">
        <f t="shared" si="66"/>
        <v>D248</v>
      </c>
      <c r="M250" s="611">
        <f t="shared" si="67"/>
        <v>0</v>
      </c>
      <c r="N250" s="611">
        <f t="shared" si="68"/>
        <v>48</v>
      </c>
      <c r="O250" s="611">
        <f t="shared" si="71"/>
        <v>0</v>
      </c>
      <c r="P250" s="611">
        <f t="shared" si="72"/>
        <v>0.84395999999999993</v>
      </c>
      <c r="Q250" s="611">
        <f t="shared" si="69"/>
        <v>6.52</v>
      </c>
      <c r="R250" s="611">
        <f t="shared" si="70"/>
        <v>14.103959999999999</v>
      </c>
    </row>
    <row r="251" spans="1:18" ht="30">
      <c r="A251" s="251"/>
      <c r="B251" s="252"/>
      <c r="C251" s="253" t="str">
        <f t="shared" si="75"/>
        <v>COMP 49</v>
      </c>
      <c r="D251" s="254" t="s">
        <v>14152</v>
      </c>
      <c r="E251" s="311" t="s">
        <v>1164</v>
      </c>
      <c r="F251" s="255"/>
      <c r="G251" s="256" t="str">
        <f>IF($B251="",IFERROR(VLOOKUP($A251,SERVIÇOS!$A:$F,6,0),IFERROR(VLOOKUP($A251,$C:$J,8,0),"")),IFERROR(VLOOKUP($B251,INSUMOS!$A:$D,4,0),IFERROR(VLOOKUP($B251,COTAÇÕES!$A:$J,9,0),"")))</f>
        <v/>
      </c>
      <c r="H251" s="257">
        <f>ROUND(IF(M251=1,Q251,(IF($B251="",IFERROR(VLOOKUP($A251,SERVIÇOS!$A:$F,4,0),IFERROR(VLOOKUP($A251,$C:$J,6,0),)),IFERROR(VLOOKUP($B251,INSUMOS!$A:$D,4,0),IFERROR(VLOOKUP($B251,COTAÇÕES!$A:$J,9,0),)))*$F251)),2)</f>
        <v>115.5</v>
      </c>
      <c r="I251" s="257">
        <f>ROUND(IF(M251=1,R251,(IF($B251="",IFERROR(VLOOKUP($A251,SERVIÇOS!$A:$F,5,0),IFERROR(VLOOKUP($A251,$C:$J,7,0),)),0)*$F251)),2)</f>
        <v>28.07</v>
      </c>
      <c r="J251" s="258">
        <f t="shared" si="76"/>
        <v>143.57</v>
      </c>
      <c r="K251" s="349" t="s">
        <v>14153</v>
      </c>
      <c r="L251" s="611" t="str">
        <f t="shared" si="66"/>
        <v>D251</v>
      </c>
      <c r="M251" s="611">
        <f t="shared" si="67"/>
        <v>1</v>
      </c>
      <c r="N251" s="611">
        <f t="shared" si="68"/>
        <v>49</v>
      </c>
      <c r="O251" s="611">
        <f t="shared" si="71"/>
        <v>0</v>
      </c>
      <c r="P251" s="611">
        <f t="shared" si="72"/>
        <v>0</v>
      </c>
      <c r="Q251" s="611">
        <f t="shared" si="69"/>
        <v>115.49999999999999</v>
      </c>
      <c r="R251" s="611">
        <f t="shared" si="70"/>
        <v>28.07</v>
      </c>
    </row>
    <row r="252" spans="1:18" ht="45">
      <c r="A252" s="251">
        <v>88830</v>
      </c>
      <c r="B252" s="252"/>
      <c r="C252" s="253" t="str">
        <f t="shared" si="75"/>
        <v>Serviço</v>
      </c>
      <c r="D252" s="254" t="str">
        <f>IF($B252="",IFERROR(VLOOKUP($A252,SERVIÇOS!$A:$F,2,0),IFERROR(VLOOKUP($A252,$C:$J,2,0),"")),IFERROR(VLOOKUP($B252,INSUMOS!$A:$D,2,0),IFERROR(VLOOKUP($B252,COTAÇÕES!$A:$J,2,0),"")))</f>
        <v>BETONEIRA CAPACIDADE NOMINAL DE 400 L, CAPACIDADE DE MISTURA 280 L, MOTOR ELÉTRICO TRIFÁSICO POTÊNCIA DE 2 CV, SEM CARREGADOR - CHP DIURNO. AF_10/2014</v>
      </c>
      <c r="E252" s="311" t="str">
        <f>IF($B252="",IFERROR(VLOOKUP($A252,SERVIÇOS!$A:$F,3,0),IFERROR(VLOOKUP($A252,$C:$J,3,0),"")),IFERROR(VLOOKUP($B252,INSUMOS!$A:$D,3,0),IFERROR(VLOOKUP($B252,COTAÇÕES!$A:$J,5,0),"")))</f>
        <v>CHP</v>
      </c>
      <c r="F252" s="255">
        <f>1.69/0.81</f>
        <v>2.0864197530864197</v>
      </c>
      <c r="G252" s="256">
        <f>IF($B252="",IFERROR(VLOOKUP($A252,SERVIÇOS!$A:$F,6,0),IFERROR(VLOOKUP($A252,$C:$J,8,0),"")),IFERROR(VLOOKUP($B252,INSUMOS!$A:$D,4,0),IFERROR(VLOOKUP($B252,COTAÇÕES!$A:$J,9,0),"")))</f>
        <v>1.73</v>
      </c>
      <c r="H252" s="257">
        <f>ROUND(IF(M252=1,Q252,(IF($B252="",IFERROR(VLOOKUP($A252,SERVIÇOS!$A:$F,4,0),IFERROR(VLOOKUP($A252,$C:$J,6,0),)),IFERROR(VLOOKUP($B252,INSUMOS!$A:$D,4,0),IFERROR(VLOOKUP($B252,COTAÇÕES!$A:$J,9,0),)))*$F252)),2)</f>
        <v>3.61</v>
      </c>
      <c r="I252" s="257">
        <f>ROUND(IF(M252=1,R252,(IF($B252="",IFERROR(VLOOKUP($A252,SERVIÇOS!$A:$F,5,0),IFERROR(VLOOKUP($A252,$C:$J,7,0),)),0)*$F252)),2)</f>
        <v>0</v>
      </c>
      <c r="J252" s="258">
        <f t="shared" si="76"/>
        <v>3.61</v>
      </c>
      <c r="K252" s="349" t="str">
        <f t="shared" ref="K252:K263" si="77">IF(OR(ISNUMBER(A252),ISNUMBER(B252)),"PRED MARÇO/2022","")</f>
        <v>PRED MARÇO/2022</v>
      </c>
      <c r="L252" s="611" t="str">
        <f t="shared" si="66"/>
        <v>D251</v>
      </c>
      <c r="M252" s="611">
        <f t="shared" si="67"/>
        <v>0</v>
      </c>
      <c r="N252" s="611">
        <f t="shared" si="68"/>
        <v>49</v>
      </c>
      <c r="O252" s="611">
        <f t="shared" si="71"/>
        <v>3.61</v>
      </c>
      <c r="P252" s="611">
        <f t="shared" si="72"/>
        <v>0</v>
      </c>
      <c r="Q252" s="611">
        <f t="shared" si="69"/>
        <v>115.49999999999999</v>
      </c>
      <c r="R252" s="611">
        <f t="shared" si="70"/>
        <v>28.07</v>
      </c>
    </row>
    <row r="253" spans="1:18" ht="45">
      <c r="A253" s="251">
        <v>88831</v>
      </c>
      <c r="B253" s="252"/>
      <c r="C253" s="253" t="str">
        <f t="shared" si="75"/>
        <v>Serviço</v>
      </c>
      <c r="D253" s="254" t="str">
        <f>IF($B253="",IFERROR(VLOOKUP($A253,SERVIÇOS!$A:$F,2,0),IFERROR(VLOOKUP($A253,$C:$J,2,0),"")),IFERROR(VLOOKUP($B253,INSUMOS!$A:$D,2,0),IFERROR(VLOOKUP($B253,COTAÇÕES!$A:$J,2,0),"")))</f>
        <v>BETONEIRA CAPACIDADE NOMINAL DE 400 L, CAPACIDADE DE MISTURA 280 L, MOTOR ELÉTRICO TRIFÁSICO POTÊNCIA DE 2 CV, SEM CARREGADOR - CHI DIURNO. AF_10/2014</v>
      </c>
      <c r="E253" s="311" t="str">
        <f>IF($B253="",IFERROR(VLOOKUP($A253,SERVIÇOS!$A:$F,3,0),IFERROR(VLOOKUP($A253,$C:$J,3,0),"")),IFERROR(VLOOKUP($B253,INSUMOS!$A:$D,3,0),IFERROR(VLOOKUP($B253,COTAÇÕES!$A:$J,5,0),"")))</f>
        <v>CHI</v>
      </c>
      <c r="F253" s="255">
        <f>0.33/0.81</f>
        <v>0.40740740740740738</v>
      </c>
      <c r="G253" s="256">
        <f>IF($B253="",IFERROR(VLOOKUP($A253,SERVIÇOS!$A:$F,6,0),IFERROR(VLOOKUP($A253,$C:$J,8,0),"")),IFERROR(VLOOKUP($B253,INSUMOS!$A:$D,4,0),IFERROR(VLOOKUP($B253,COTAÇÕES!$A:$J,9,0),"")))</f>
        <v>0.33</v>
      </c>
      <c r="H253" s="257">
        <f>ROUND(IF(M253=1,Q253,(IF($B253="",IFERROR(VLOOKUP($A253,SERVIÇOS!$A:$F,4,0),IFERROR(VLOOKUP($A253,$C:$J,6,0),)),IFERROR(VLOOKUP($B253,INSUMOS!$A:$D,4,0),IFERROR(VLOOKUP($B253,COTAÇÕES!$A:$J,9,0),)))*$F253)),2)</f>
        <v>0.13</v>
      </c>
      <c r="I253" s="257">
        <f>ROUND(IF(M253=1,R253,(IF($B253="",IFERROR(VLOOKUP($A253,SERVIÇOS!$A:$F,5,0),IFERROR(VLOOKUP($A253,$C:$J,7,0),)),0)*$F253)),2)</f>
        <v>0</v>
      </c>
      <c r="J253" s="258">
        <f t="shared" si="76"/>
        <v>0.13</v>
      </c>
      <c r="K253" s="349" t="str">
        <f t="shared" si="77"/>
        <v>PRED MARÇO/2022</v>
      </c>
      <c r="L253" s="611" t="str">
        <f t="shared" si="66"/>
        <v>D251</v>
      </c>
      <c r="M253" s="611">
        <f t="shared" si="67"/>
        <v>0</v>
      </c>
      <c r="N253" s="611">
        <f t="shared" si="68"/>
        <v>49</v>
      </c>
      <c r="O253" s="611">
        <f t="shared" si="71"/>
        <v>0.13</v>
      </c>
      <c r="P253" s="611">
        <f t="shared" si="72"/>
        <v>0</v>
      </c>
      <c r="Q253" s="611">
        <f t="shared" si="69"/>
        <v>115.49999999999999</v>
      </c>
      <c r="R253" s="611">
        <f t="shared" si="70"/>
        <v>28.07</v>
      </c>
    </row>
    <row r="254" spans="1:18">
      <c r="A254" s="251">
        <v>88245</v>
      </c>
      <c r="B254" s="252"/>
      <c r="C254" s="253" t="str">
        <f t="shared" si="75"/>
        <v>Serviço</v>
      </c>
      <c r="D254" s="254" t="str">
        <f>IF($B254="",IFERROR(VLOOKUP($A254,SERVIÇOS!$A:$F,2,0),IFERROR(VLOOKUP($A254,$C:$J,2,0),"")),IFERROR(VLOOKUP($B254,INSUMOS!$A:$D,2,0),IFERROR(VLOOKUP($B254,COTAÇÕES!$A:$J,2,0),"")))</f>
        <v>ARMADOR COM ENCARGOS COMPLEMENTARES</v>
      </c>
      <c r="E254" s="311" t="str">
        <f>IF($B254="",IFERROR(VLOOKUP($A254,SERVIÇOS!$A:$F,3,0),IFERROR(VLOOKUP($A254,$C:$J,3,0),"")),IFERROR(VLOOKUP($B254,INSUMOS!$A:$D,3,0),IFERROR(VLOOKUP($B254,COTAÇÕES!$A:$J,5,0),"")))</f>
        <v>H</v>
      </c>
      <c r="F254" s="255">
        <v>0.55549999999999999</v>
      </c>
      <c r="G254" s="256">
        <f>IF($B254="",IFERROR(VLOOKUP($A254,SERVIÇOS!$A:$F,6,0),IFERROR(VLOOKUP($A254,$C:$J,8,0),"")),IFERROR(VLOOKUP($B254,INSUMOS!$A:$D,4,0),IFERROR(VLOOKUP($B254,COTAÇÕES!$A:$J,9,0),"")))</f>
        <v>25.27</v>
      </c>
      <c r="H254" s="257">
        <f>ROUND(IF(M254=1,Q254,(IF($B254="",IFERROR(VLOOKUP($A254,SERVIÇOS!$A:$F,4,0),IFERROR(VLOOKUP($A254,$C:$J,6,0),)),IFERROR(VLOOKUP($B254,INSUMOS!$A:$D,4,0),IFERROR(VLOOKUP($B254,COTAÇÕES!$A:$J,9,0),)))*$F254)),2)</f>
        <v>3.69</v>
      </c>
      <c r="I254" s="257">
        <f>ROUND(IF(M254=1,R254,(IF($B254="",IFERROR(VLOOKUP($A254,SERVIÇOS!$A:$F,5,0),IFERROR(VLOOKUP($A254,$C:$J,7,0),)),0)*$F254)),2)</f>
        <v>10.35</v>
      </c>
      <c r="J254" s="258">
        <f t="shared" si="76"/>
        <v>14.04</v>
      </c>
      <c r="K254" s="349" t="str">
        <f t="shared" si="77"/>
        <v>PRED MARÇO/2022</v>
      </c>
      <c r="L254" s="611" t="str">
        <f t="shared" si="66"/>
        <v>D251</v>
      </c>
      <c r="M254" s="611">
        <f t="shared" si="67"/>
        <v>0</v>
      </c>
      <c r="N254" s="611">
        <f t="shared" si="68"/>
        <v>49</v>
      </c>
      <c r="O254" s="611">
        <f t="shared" si="71"/>
        <v>3.69</v>
      </c>
      <c r="P254" s="611">
        <f t="shared" si="72"/>
        <v>10.35</v>
      </c>
      <c r="Q254" s="611">
        <f t="shared" si="69"/>
        <v>115.49999999999999</v>
      </c>
      <c r="R254" s="611">
        <f t="shared" si="70"/>
        <v>28.07</v>
      </c>
    </row>
    <row r="255" spans="1:18">
      <c r="A255" s="251">
        <v>88262</v>
      </c>
      <c r="B255" s="252"/>
      <c r="C255" s="253" t="str">
        <f t="shared" si="75"/>
        <v>Serviço</v>
      </c>
      <c r="D255" s="254" t="str">
        <f>IF($B255="",IFERROR(VLOOKUP($A255,SERVIÇOS!$A:$F,2,0),IFERROR(VLOOKUP($A255,$C:$J,2,0),"")),IFERROR(VLOOKUP($B255,INSUMOS!$A:$D,2,0),IFERROR(VLOOKUP($B255,COTAÇÕES!$A:$J,2,0),"")))</f>
        <v>CARPINTEIRO DE FORMAS COM ENCARGOS COMPLEMENTARES</v>
      </c>
      <c r="E255" s="311" t="str">
        <f>IF($B255="",IFERROR(VLOOKUP($A255,SERVIÇOS!$A:$F,3,0),IFERROR(VLOOKUP($A255,$C:$J,3,0),"")),IFERROR(VLOOKUP($B255,INSUMOS!$A:$D,3,0),IFERROR(VLOOKUP($B255,COTAÇÕES!$A:$J,5,0),"")))</f>
        <v>H</v>
      </c>
      <c r="F255" s="255">
        <v>0.55549999999999999</v>
      </c>
      <c r="G255" s="256">
        <f>IF($B255="",IFERROR(VLOOKUP($A255,SERVIÇOS!$A:$F,6,0),IFERROR(VLOOKUP($A255,$C:$J,8,0),"")),IFERROR(VLOOKUP($B255,INSUMOS!$A:$D,4,0),IFERROR(VLOOKUP($B255,COTAÇÕES!$A:$J,9,0),"")))</f>
        <v>25.15</v>
      </c>
      <c r="H255" s="257">
        <f>ROUND(IF(M255=1,Q255,(IF($B255="",IFERROR(VLOOKUP($A255,SERVIÇOS!$A:$F,4,0),IFERROR(VLOOKUP($A255,$C:$J,6,0),)),IFERROR(VLOOKUP($B255,INSUMOS!$A:$D,4,0),IFERROR(VLOOKUP($B255,COTAÇÕES!$A:$J,9,0),)))*$F255)),2)</f>
        <v>3.62</v>
      </c>
      <c r="I255" s="257">
        <f>ROUND(IF(M255=1,R255,(IF($B255="",IFERROR(VLOOKUP($A255,SERVIÇOS!$A:$F,5,0),IFERROR(VLOOKUP($A255,$C:$J,7,0),)),0)*$F255)),2)</f>
        <v>10.35</v>
      </c>
      <c r="J255" s="258">
        <f t="shared" si="76"/>
        <v>13.969999999999999</v>
      </c>
      <c r="K255" s="349" t="str">
        <f t="shared" si="77"/>
        <v>PRED MARÇO/2022</v>
      </c>
      <c r="L255" s="611" t="str">
        <f t="shared" si="66"/>
        <v>D251</v>
      </c>
      <c r="M255" s="611">
        <f t="shared" si="67"/>
        <v>0</v>
      </c>
      <c r="N255" s="611">
        <f t="shared" si="68"/>
        <v>49</v>
      </c>
      <c r="O255" s="611">
        <f t="shared" si="71"/>
        <v>3.62</v>
      </c>
      <c r="P255" s="611">
        <f t="shared" si="72"/>
        <v>10.35</v>
      </c>
      <c r="Q255" s="611">
        <f t="shared" si="69"/>
        <v>115.49999999999999</v>
      </c>
      <c r="R255" s="611">
        <f t="shared" si="70"/>
        <v>28.07</v>
      </c>
    </row>
    <row r="256" spans="1:18">
      <c r="A256" s="251">
        <v>88316</v>
      </c>
      <c r="B256" s="252"/>
      <c r="C256" s="253" t="str">
        <f t="shared" si="75"/>
        <v>Serviço</v>
      </c>
      <c r="D256" s="254" t="str">
        <f>IF($B256="",IFERROR(VLOOKUP($A256,SERVIÇOS!$A:$F,2,0),IFERROR(VLOOKUP($A256,$C:$J,2,0),"")),IFERROR(VLOOKUP($B256,INSUMOS!$A:$D,2,0),IFERROR(VLOOKUP($B256,COTAÇÕES!$A:$J,2,0),"")))</f>
        <v>SERVENTE COM ENCARGOS COMPLEMENTARES</v>
      </c>
      <c r="E256" s="311" t="str">
        <f>IF($B256="",IFERROR(VLOOKUP($A256,SERVIÇOS!$A:$F,3,0),IFERROR(VLOOKUP($A256,$C:$J,3,0),"")),IFERROR(VLOOKUP($B256,INSUMOS!$A:$D,3,0),IFERROR(VLOOKUP($B256,COTAÇÕES!$A:$J,5,0),"")))</f>
        <v>H</v>
      </c>
      <c r="F256" s="255">
        <v>0.55549999999999999</v>
      </c>
      <c r="G256" s="256">
        <f>IF($B256="",IFERROR(VLOOKUP($A256,SERVIÇOS!$A:$F,6,0),IFERROR(VLOOKUP($A256,$C:$J,8,0),"")),IFERROR(VLOOKUP($B256,INSUMOS!$A:$D,4,0),IFERROR(VLOOKUP($B256,COTAÇÕES!$A:$J,9,0),"")))</f>
        <v>19.78</v>
      </c>
      <c r="H256" s="257">
        <f>ROUND(IF(M256=1,Q256,(IF($B256="",IFERROR(VLOOKUP($A256,SERVIÇOS!$A:$F,4,0),IFERROR(VLOOKUP($A256,$C:$J,6,0),)),IFERROR(VLOOKUP($B256,INSUMOS!$A:$D,4,0),IFERROR(VLOOKUP($B256,COTAÇÕES!$A:$J,9,0),)))*$F256)),2)</f>
        <v>3.62</v>
      </c>
      <c r="I256" s="257">
        <f>ROUND(IF(M256=1,R256,(IF($B256="",IFERROR(VLOOKUP($A256,SERVIÇOS!$A:$F,5,0),IFERROR(VLOOKUP($A256,$C:$J,7,0),)),0)*$F256)),2)</f>
        <v>7.37</v>
      </c>
      <c r="J256" s="258">
        <f t="shared" si="76"/>
        <v>10.99</v>
      </c>
      <c r="K256" s="349" t="str">
        <f t="shared" si="77"/>
        <v>PRED MARÇO/2022</v>
      </c>
      <c r="L256" s="611" t="str">
        <f t="shared" si="66"/>
        <v>D251</v>
      </c>
      <c r="M256" s="611">
        <f t="shared" si="67"/>
        <v>0</v>
      </c>
      <c r="N256" s="611">
        <f t="shared" si="68"/>
        <v>49</v>
      </c>
      <c r="O256" s="611">
        <f t="shared" si="71"/>
        <v>3.62</v>
      </c>
      <c r="P256" s="611">
        <f t="shared" si="72"/>
        <v>7.37</v>
      </c>
      <c r="Q256" s="611">
        <f t="shared" si="69"/>
        <v>115.49999999999999</v>
      </c>
      <c r="R256" s="611">
        <f t="shared" si="70"/>
        <v>28.07</v>
      </c>
    </row>
    <row r="257" spans="1:18" ht="30">
      <c r="A257" s="251"/>
      <c r="B257" s="252">
        <v>367</v>
      </c>
      <c r="C257" s="253" t="str">
        <f t="shared" si="75"/>
        <v>Insumo</v>
      </c>
      <c r="D257" s="254" t="str">
        <f>IF($B257="",IFERROR(VLOOKUP($A257,SERVIÇOS!$A:$F,2,0),IFERROR(VLOOKUP($A257,$C:$J,2,0),"")),IFERROR(VLOOKUP($B257,INSUMOS!$A:$D,2,0),IFERROR(VLOOKUP($B257,COTAÇÕES!$A:$J,2,0),"")))</f>
        <v>AREIA GROSSA - POSTO JAZIDA/FORNECEDOR (RETIRADO NA JAZIDA, SEM TRANSPORTE)</v>
      </c>
      <c r="E257" s="311" t="str">
        <f>IF($B257="",IFERROR(VLOOKUP($A257,SERVIÇOS!$A:$F,3,0),IFERROR(VLOOKUP($A257,$C:$J,3,0),"")),IFERROR(VLOOKUP($B257,INSUMOS!$A:$D,3,0),IFERROR(VLOOKUP($B257,COTAÇÕES!$A:$J,5,0),"")))</f>
        <v xml:space="preserve">M3    </v>
      </c>
      <c r="F257" s="255">
        <v>8.8888888888888906E-2</v>
      </c>
      <c r="G257" s="256">
        <f>IF($B257="",IFERROR(VLOOKUP($A257,SERVIÇOS!$A:$F,6,0),IFERROR(VLOOKUP($A257,$C:$J,8,0),"")),IFERROR(VLOOKUP($B257,INSUMOS!$A:$D,4,0),IFERROR(VLOOKUP($B257,COTAÇÕES!$A:$J,9,0),"")))</f>
        <v>77.75</v>
      </c>
      <c r="H257" s="257">
        <f>ROUND(IF(M257=1,Q257,(IF($B257="",IFERROR(VLOOKUP($A257,SERVIÇOS!$A:$F,4,0),IFERROR(VLOOKUP($A257,$C:$J,6,0),)),IFERROR(VLOOKUP($B257,INSUMOS!$A:$D,4,0),IFERROR(VLOOKUP($B257,COTAÇÕES!$A:$J,9,0),)))*$F257)),2)</f>
        <v>6.91</v>
      </c>
      <c r="I257" s="257">
        <f>ROUND(IF(M257=1,R257,(IF($B257="",IFERROR(VLOOKUP($A257,SERVIÇOS!$A:$F,5,0),IFERROR(VLOOKUP($A257,$C:$J,7,0),)),0)*$F257)),2)</f>
        <v>0</v>
      </c>
      <c r="J257" s="258">
        <f t="shared" si="76"/>
        <v>6.91</v>
      </c>
      <c r="K257" s="349" t="str">
        <f t="shared" si="77"/>
        <v>PRED MARÇO/2022</v>
      </c>
      <c r="L257" s="611" t="str">
        <f t="shared" si="66"/>
        <v>D251</v>
      </c>
      <c r="M257" s="611">
        <f t="shared" si="67"/>
        <v>0</v>
      </c>
      <c r="N257" s="611">
        <f t="shared" si="68"/>
        <v>49</v>
      </c>
      <c r="O257" s="611">
        <f t="shared" si="71"/>
        <v>6.91</v>
      </c>
      <c r="P257" s="611">
        <f t="shared" si="72"/>
        <v>0</v>
      </c>
      <c r="Q257" s="611">
        <f t="shared" si="69"/>
        <v>115.49999999999999</v>
      </c>
      <c r="R257" s="611">
        <f t="shared" si="70"/>
        <v>28.07</v>
      </c>
    </row>
    <row r="258" spans="1:18">
      <c r="A258" s="251"/>
      <c r="B258" s="252">
        <v>1379</v>
      </c>
      <c r="C258" s="253" t="str">
        <f t="shared" si="75"/>
        <v>Insumo</v>
      </c>
      <c r="D258" s="254" t="str">
        <f>IF($B258="",IFERROR(VLOOKUP($A258,SERVIÇOS!$A:$F,2,0),IFERROR(VLOOKUP($A258,$C:$J,2,0),"")),IFERROR(VLOOKUP($B258,INSUMOS!$A:$D,2,0),IFERROR(VLOOKUP($B258,COTAÇÕES!$A:$J,2,0),"")))</f>
        <v>CIMENTO PORTLAND COMPOSTO CP II-32</v>
      </c>
      <c r="E258" s="311" t="str">
        <f>IF($B258="",IFERROR(VLOOKUP($A258,SERVIÇOS!$A:$F,3,0),IFERROR(VLOOKUP($A258,$C:$J,3,0),"")),IFERROR(VLOOKUP($B258,INSUMOS!$A:$D,3,0),IFERROR(VLOOKUP($B258,COTAÇÕES!$A:$J,5,0),"")))</f>
        <v xml:space="preserve">KG    </v>
      </c>
      <c r="F258" s="255">
        <v>30.7777777777778</v>
      </c>
      <c r="G258" s="256">
        <f>IF($B258="",IFERROR(VLOOKUP($A258,SERVIÇOS!$A:$F,6,0),IFERROR(VLOOKUP($A258,$C:$J,8,0),"")),IFERROR(VLOOKUP($B258,INSUMOS!$A:$D,4,0),IFERROR(VLOOKUP($B258,COTAÇÕES!$A:$J,9,0),"")))</f>
        <v>0.6</v>
      </c>
      <c r="H258" s="257">
        <f>ROUND(IF(M258=1,Q258,(IF($B258="",IFERROR(VLOOKUP($A258,SERVIÇOS!$A:$F,4,0),IFERROR(VLOOKUP($A258,$C:$J,6,0),)),IFERROR(VLOOKUP($B258,INSUMOS!$A:$D,4,0),IFERROR(VLOOKUP($B258,COTAÇÕES!$A:$J,9,0),)))*$F258)),2)</f>
        <v>18.47</v>
      </c>
      <c r="I258" s="257">
        <f>ROUND(IF(M258=1,R258,(IF($B258="",IFERROR(VLOOKUP($A258,SERVIÇOS!$A:$F,5,0),IFERROR(VLOOKUP($A258,$C:$J,7,0),)),0)*$F258)),2)</f>
        <v>0</v>
      </c>
      <c r="J258" s="258">
        <f t="shared" si="76"/>
        <v>18.47</v>
      </c>
      <c r="K258" s="349" t="str">
        <f t="shared" si="77"/>
        <v>PRED MARÇO/2022</v>
      </c>
      <c r="L258" s="611" t="str">
        <f t="shared" si="66"/>
        <v>D251</v>
      </c>
      <c r="M258" s="611">
        <f t="shared" si="67"/>
        <v>0</v>
      </c>
      <c r="N258" s="611">
        <f t="shared" si="68"/>
        <v>49</v>
      </c>
      <c r="O258" s="611">
        <f t="shared" si="71"/>
        <v>18.47</v>
      </c>
      <c r="P258" s="611">
        <f t="shared" si="72"/>
        <v>0</v>
      </c>
      <c r="Q258" s="611">
        <f t="shared" si="69"/>
        <v>115.49999999999999</v>
      </c>
      <c r="R258" s="611">
        <f t="shared" si="70"/>
        <v>28.07</v>
      </c>
    </row>
    <row r="259" spans="1:18" ht="30">
      <c r="A259" s="251"/>
      <c r="B259" s="252">
        <v>4718</v>
      </c>
      <c r="C259" s="253" t="str">
        <f t="shared" si="75"/>
        <v>Insumo</v>
      </c>
      <c r="D259" s="254" t="str">
        <f>IF($B259="",IFERROR(VLOOKUP($A259,SERVIÇOS!$A:$F,2,0),IFERROR(VLOOKUP($A259,$C:$J,2,0),"")),IFERROR(VLOOKUP($B259,INSUMOS!$A:$D,2,0),IFERROR(VLOOKUP($B259,COTAÇÕES!$A:$J,2,0),"")))</f>
        <v>PEDRA BRITADA N. 2 (19 A 38 MM) POSTO PEDREIRA/FORNECEDOR, SEM FRETE</v>
      </c>
      <c r="E259" s="311" t="str">
        <f>IF($B259="",IFERROR(VLOOKUP($A259,SERVIÇOS!$A:$F,3,0),IFERROR(VLOOKUP($A259,$C:$J,3,0),"")),IFERROR(VLOOKUP($B259,INSUMOS!$A:$D,3,0),IFERROR(VLOOKUP($B259,COTAÇÕES!$A:$J,5,0),"")))</f>
        <v xml:space="preserve">M3    </v>
      </c>
      <c r="F259" s="255">
        <v>8.3333333333333301E-2</v>
      </c>
      <c r="G259" s="256">
        <f>IF($B259="",IFERROR(VLOOKUP($A259,SERVIÇOS!$A:$F,6,0),IFERROR(VLOOKUP($A259,$C:$J,8,0),"")),IFERROR(VLOOKUP($B259,INSUMOS!$A:$D,4,0),IFERROR(VLOOKUP($B259,COTAÇÕES!$A:$J,9,0),"")))</f>
        <v>54.44</v>
      </c>
      <c r="H259" s="257">
        <f>ROUND(IF(M259=1,Q259,(IF($B259="",IFERROR(VLOOKUP($A259,SERVIÇOS!$A:$F,4,0),IFERROR(VLOOKUP($A259,$C:$J,6,0),)),IFERROR(VLOOKUP($B259,INSUMOS!$A:$D,4,0),IFERROR(VLOOKUP($B259,COTAÇÕES!$A:$J,9,0),)))*$F259)),2)</f>
        <v>4.54</v>
      </c>
      <c r="I259" s="257">
        <f>ROUND(IF(M259=1,R259,(IF($B259="",IFERROR(VLOOKUP($A259,SERVIÇOS!$A:$F,5,0),IFERROR(VLOOKUP($A259,$C:$J,7,0),)),0)*$F259)),2)</f>
        <v>0</v>
      </c>
      <c r="J259" s="258">
        <f t="shared" si="76"/>
        <v>4.54</v>
      </c>
      <c r="K259" s="349" t="str">
        <f t="shared" si="77"/>
        <v>PRED MARÇO/2022</v>
      </c>
      <c r="L259" s="611" t="str">
        <f t="shared" si="66"/>
        <v>D251</v>
      </c>
      <c r="M259" s="611">
        <f t="shared" si="67"/>
        <v>0</v>
      </c>
      <c r="N259" s="611">
        <f t="shared" si="68"/>
        <v>49</v>
      </c>
      <c r="O259" s="611">
        <f t="shared" si="71"/>
        <v>4.54</v>
      </c>
      <c r="P259" s="611">
        <f t="shared" si="72"/>
        <v>0</v>
      </c>
      <c r="Q259" s="611">
        <f t="shared" si="69"/>
        <v>115.49999999999999</v>
      </c>
      <c r="R259" s="611">
        <f t="shared" si="70"/>
        <v>28.07</v>
      </c>
    </row>
    <row r="260" spans="1:18">
      <c r="A260" s="251"/>
      <c r="B260" s="252">
        <v>43059</v>
      </c>
      <c r="C260" s="253" t="str">
        <f t="shared" si="75"/>
        <v>Insumo</v>
      </c>
      <c r="D260" s="254" t="str">
        <f>IF($B260="",IFERROR(VLOOKUP($A260,SERVIÇOS!$A:$F,2,0),IFERROR(VLOOKUP($A260,$C:$J,2,0),"")),IFERROR(VLOOKUP($B260,INSUMOS!$A:$D,2,0),IFERROR(VLOOKUP($B260,COTAÇÕES!$A:$J,2,0),"")))</f>
        <v>ACO CA-60, 4,2 MM, OU 5,0 MM, OU 6,0 MM, OU 7,0 MM, VERGALHAO</v>
      </c>
      <c r="E260" s="311" t="str">
        <f>IF($B260="",IFERROR(VLOOKUP($A260,SERVIÇOS!$A:$F,3,0),IFERROR(VLOOKUP($A260,$C:$J,3,0),"")),IFERROR(VLOOKUP($B260,INSUMOS!$A:$D,3,0),IFERROR(VLOOKUP($B260,COTAÇÕES!$A:$J,5,0),"")))</f>
        <v xml:space="preserve">KG    </v>
      </c>
      <c r="F260" s="255">
        <v>4</v>
      </c>
      <c r="G260" s="256">
        <f>IF($B260="",IFERROR(VLOOKUP($A260,SERVIÇOS!$A:$F,6,0),IFERROR(VLOOKUP($A260,$C:$J,8,0),"")),IFERROR(VLOOKUP($B260,INSUMOS!$A:$D,4,0),IFERROR(VLOOKUP($B260,COTAÇÕES!$A:$J,9,0),"")))</f>
        <v>9.26</v>
      </c>
      <c r="H260" s="257">
        <f>ROUND(IF(M260=1,Q260,(IF($B260="",IFERROR(VLOOKUP($A260,SERVIÇOS!$A:$F,4,0),IFERROR(VLOOKUP($A260,$C:$J,6,0),)),IFERROR(VLOOKUP($B260,INSUMOS!$A:$D,4,0),IFERROR(VLOOKUP($B260,COTAÇÕES!$A:$J,9,0),)))*$F260)),2)</f>
        <v>37.04</v>
      </c>
      <c r="I260" s="257">
        <f>ROUND(IF(M260=1,R260,(IF($B260="",IFERROR(VLOOKUP($A260,SERVIÇOS!$A:$F,5,0),IFERROR(VLOOKUP($A260,$C:$J,7,0),)),0)*$F260)),2)</f>
        <v>0</v>
      </c>
      <c r="J260" s="258">
        <f t="shared" si="76"/>
        <v>37.04</v>
      </c>
      <c r="K260" s="349" t="str">
        <f t="shared" si="77"/>
        <v>PRED MARÇO/2022</v>
      </c>
      <c r="L260" s="611" t="str">
        <f t="shared" si="66"/>
        <v>D251</v>
      </c>
      <c r="M260" s="611">
        <f t="shared" si="67"/>
        <v>0</v>
      </c>
      <c r="N260" s="611">
        <f t="shared" si="68"/>
        <v>49</v>
      </c>
      <c r="O260" s="611">
        <f t="shared" si="71"/>
        <v>37.04</v>
      </c>
      <c r="P260" s="611">
        <f t="shared" si="72"/>
        <v>0</v>
      </c>
      <c r="Q260" s="611">
        <f t="shared" si="69"/>
        <v>115.49999999999999</v>
      </c>
      <c r="R260" s="611">
        <f t="shared" si="70"/>
        <v>28.07</v>
      </c>
    </row>
    <row r="261" spans="1:18">
      <c r="A261" s="251"/>
      <c r="B261" s="252">
        <v>345</v>
      </c>
      <c r="C261" s="253" t="str">
        <f t="shared" si="75"/>
        <v>Insumo</v>
      </c>
      <c r="D261" s="254" t="str">
        <f>IF($B261="",IFERROR(VLOOKUP($A261,SERVIÇOS!$A:$F,2,0),IFERROR(VLOOKUP($A261,$C:$J,2,0),"")),IFERROR(VLOOKUP($B261,INSUMOS!$A:$D,2,0),IFERROR(VLOOKUP($B261,COTAÇÕES!$A:$J,2,0),"")))</f>
        <v>ARAME GALVANIZADO 18 BWG, D = 1,24MM (0,009 KG/M)</v>
      </c>
      <c r="E261" s="311" t="str">
        <f>IF($B261="",IFERROR(VLOOKUP($A261,SERVIÇOS!$A:$F,3,0),IFERROR(VLOOKUP($A261,$C:$J,3,0),"")),IFERROR(VLOOKUP($B261,INSUMOS!$A:$D,3,0),IFERROR(VLOOKUP($B261,COTAÇÕES!$A:$J,5,0),"")))</f>
        <v xml:space="preserve">KG    </v>
      </c>
      <c r="F261" s="255">
        <v>0.16111111111111101</v>
      </c>
      <c r="G261" s="256">
        <f>IF($B261="",IFERROR(VLOOKUP($A261,SERVIÇOS!$A:$F,6,0),IFERROR(VLOOKUP($A261,$C:$J,8,0),"")),IFERROR(VLOOKUP($B261,INSUMOS!$A:$D,4,0),IFERROR(VLOOKUP($B261,COTAÇÕES!$A:$J,9,0),"")))</f>
        <v>39.44</v>
      </c>
      <c r="H261" s="257">
        <f>ROUND(IF(M261=1,Q261,(IF($B261="",IFERROR(VLOOKUP($A261,SERVIÇOS!$A:$F,4,0),IFERROR(VLOOKUP($A261,$C:$J,6,0),)),IFERROR(VLOOKUP($B261,INSUMOS!$A:$D,4,0),IFERROR(VLOOKUP($B261,COTAÇÕES!$A:$J,9,0),)))*$F261)),2)</f>
        <v>6.35</v>
      </c>
      <c r="I261" s="257">
        <f>ROUND(IF(M261=1,R261,(IF($B261="",IFERROR(VLOOKUP($A261,SERVIÇOS!$A:$F,5,0),IFERROR(VLOOKUP($A261,$C:$J,7,0),)),0)*$F261)),2)</f>
        <v>0</v>
      </c>
      <c r="J261" s="258">
        <f t="shared" si="76"/>
        <v>6.35</v>
      </c>
      <c r="K261" s="349" t="str">
        <f t="shared" si="77"/>
        <v>PRED MARÇO/2022</v>
      </c>
      <c r="L261" s="611" t="str">
        <f t="shared" si="66"/>
        <v>D251</v>
      </c>
      <c r="M261" s="611">
        <f t="shared" si="67"/>
        <v>0</v>
      </c>
      <c r="N261" s="611">
        <f t="shared" si="68"/>
        <v>49</v>
      </c>
      <c r="O261" s="611">
        <f t="shared" si="71"/>
        <v>6.35</v>
      </c>
      <c r="P261" s="611">
        <f t="shared" si="72"/>
        <v>0</v>
      </c>
      <c r="Q261" s="611">
        <f t="shared" si="69"/>
        <v>115.49999999999999</v>
      </c>
      <c r="R261" s="611">
        <f t="shared" si="70"/>
        <v>28.07</v>
      </c>
    </row>
    <row r="262" spans="1:18">
      <c r="A262" s="251"/>
      <c r="B262" s="252">
        <v>5068</v>
      </c>
      <c r="C262" s="253" t="str">
        <f t="shared" si="75"/>
        <v>Insumo</v>
      </c>
      <c r="D262" s="254" t="str">
        <f>IF($B262="",IFERROR(VLOOKUP($A262,SERVIÇOS!$A:$F,2,0),IFERROR(VLOOKUP($A262,$C:$J,2,0),"")),IFERROR(VLOOKUP($B262,INSUMOS!$A:$D,2,0),IFERROR(VLOOKUP($B262,COTAÇÕES!$A:$J,2,0),"")))</f>
        <v>PREGO DE ACO POLIDO COM CABECA 17 X 21 (2 X 11)</v>
      </c>
      <c r="E262" s="311" t="str">
        <f>IF($B262="",IFERROR(VLOOKUP($A262,SERVIÇOS!$A:$F,3,0),IFERROR(VLOOKUP($A262,$C:$J,3,0),"")),IFERROR(VLOOKUP($B262,INSUMOS!$A:$D,3,0),IFERROR(VLOOKUP($B262,COTAÇÕES!$A:$J,5,0),"")))</f>
        <v xml:space="preserve">KG    </v>
      </c>
      <c r="F262" s="255">
        <v>0.44444444444444398</v>
      </c>
      <c r="G262" s="256">
        <f>IF($B262="",IFERROR(VLOOKUP($A262,SERVIÇOS!$A:$F,6,0),IFERROR(VLOOKUP($A262,$C:$J,8,0),"")),IFERROR(VLOOKUP($B262,INSUMOS!$A:$D,4,0),IFERROR(VLOOKUP($B262,COTAÇÕES!$A:$J,9,0),"")))</f>
        <v>20.04</v>
      </c>
      <c r="H262" s="257">
        <f>ROUND(IF(M262=1,Q262,(IF($B262="",IFERROR(VLOOKUP($A262,SERVIÇOS!$A:$F,4,0),IFERROR(VLOOKUP($A262,$C:$J,6,0),)),IFERROR(VLOOKUP($B262,INSUMOS!$A:$D,4,0),IFERROR(VLOOKUP($B262,COTAÇÕES!$A:$J,9,0),)))*$F262)),2)</f>
        <v>8.91</v>
      </c>
      <c r="I262" s="257">
        <f>ROUND(IF(M262=1,R262,(IF($B262="",IFERROR(VLOOKUP($A262,SERVIÇOS!$A:$F,5,0),IFERROR(VLOOKUP($A262,$C:$J,7,0),)),0)*$F262)),2)</f>
        <v>0</v>
      </c>
      <c r="J262" s="258">
        <f t="shared" si="76"/>
        <v>8.91</v>
      </c>
      <c r="K262" s="349" t="str">
        <f t="shared" si="77"/>
        <v>PRED MARÇO/2022</v>
      </c>
      <c r="L262" s="611" t="str">
        <f t="shared" si="66"/>
        <v>D251</v>
      </c>
      <c r="M262" s="611">
        <f t="shared" si="67"/>
        <v>0</v>
      </c>
      <c r="N262" s="611">
        <f t="shared" si="68"/>
        <v>49</v>
      </c>
      <c r="O262" s="611">
        <f t="shared" si="71"/>
        <v>8.91</v>
      </c>
      <c r="P262" s="611">
        <f t="shared" si="72"/>
        <v>0</v>
      </c>
      <c r="Q262" s="611">
        <f t="shared" si="69"/>
        <v>115.49999999999999</v>
      </c>
      <c r="R262" s="611">
        <f t="shared" si="70"/>
        <v>28.07</v>
      </c>
    </row>
    <row r="263" spans="1:18" ht="30">
      <c r="A263" s="251"/>
      <c r="B263" s="252">
        <v>4512</v>
      </c>
      <c r="C263" s="253" t="str">
        <f t="shared" si="75"/>
        <v>Insumo</v>
      </c>
      <c r="D263" s="254" t="str">
        <f>IF($B263="",IFERROR(VLOOKUP($A263,SERVIÇOS!$A:$F,2,0),IFERROR(VLOOKUP($A263,$C:$J,2,0),"")),IFERROR(VLOOKUP($B263,INSUMOS!$A:$D,2,0),IFERROR(VLOOKUP($B263,COTAÇÕES!$A:$J,2,0),"")))</f>
        <v>SARRAFO *2,5 X 5* CM EM PINUS, MISTA OU EQUIVALENTE DA REGIAO - BRUTA</v>
      </c>
      <c r="E263" s="311" t="str">
        <f>IF($B263="",IFERROR(VLOOKUP($A263,SERVIÇOS!$A:$F,3,0),IFERROR(VLOOKUP($A263,$C:$J,3,0),"")),IFERROR(VLOOKUP($B263,INSUMOS!$A:$D,3,0),IFERROR(VLOOKUP($B263,COTAÇÕES!$A:$J,5,0),"")))</f>
        <v xml:space="preserve">M     </v>
      </c>
      <c r="F263" s="255">
        <v>13.8888888888889</v>
      </c>
      <c r="G263" s="256">
        <f>IF($B263="",IFERROR(VLOOKUP($A263,SERVIÇOS!$A:$F,6,0),IFERROR(VLOOKUP($A263,$C:$J,8,0),"")),IFERROR(VLOOKUP($B263,INSUMOS!$A:$D,4,0),IFERROR(VLOOKUP($B263,COTAÇÕES!$A:$J,9,0),"")))</f>
        <v>1.34</v>
      </c>
      <c r="H263" s="257">
        <f>ROUND(IF(M263=1,Q263,(IF($B263="",IFERROR(VLOOKUP($A263,SERVIÇOS!$A:$F,4,0),IFERROR(VLOOKUP($A263,$C:$J,6,0),)),IFERROR(VLOOKUP($B263,INSUMOS!$A:$D,4,0),IFERROR(VLOOKUP($B263,COTAÇÕES!$A:$J,9,0),)))*$F263)),2)</f>
        <v>18.61</v>
      </c>
      <c r="I263" s="257">
        <f>ROUND(IF(M263=1,R263,(IF($B263="",IFERROR(VLOOKUP($A263,SERVIÇOS!$A:$F,5,0),IFERROR(VLOOKUP($A263,$C:$J,7,0),)),0)*$F263)),2)</f>
        <v>0</v>
      </c>
      <c r="J263" s="258">
        <f t="shared" si="76"/>
        <v>18.61</v>
      </c>
      <c r="K263" s="349" t="str">
        <f t="shared" si="77"/>
        <v>PRED MARÇO/2022</v>
      </c>
      <c r="L263" s="611" t="str">
        <f t="shared" si="66"/>
        <v>D251</v>
      </c>
      <c r="M263" s="611">
        <f t="shared" si="67"/>
        <v>0</v>
      </c>
      <c r="N263" s="611">
        <f t="shared" si="68"/>
        <v>49</v>
      </c>
      <c r="O263" s="611">
        <f t="shared" si="71"/>
        <v>18.61</v>
      </c>
      <c r="P263" s="611">
        <f t="shared" si="72"/>
        <v>0</v>
      </c>
      <c r="Q263" s="611">
        <f t="shared" si="69"/>
        <v>115.49999999999999</v>
      </c>
      <c r="R263" s="611">
        <f t="shared" si="70"/>
        <v>28.07</v>
      </c>
    </row>
    <row r="264" spans="1:18" ht="30">
      <c r="A264" s="251"/>
      <c r="B264" s="252"/>
      <c r="C264" s="253" t="str">
        <f t="shared" si="75"/>
        <v>COMP 50</v>
      </c>
      <c r="D264" s="254" t="s">
        <v>14156</v>
      </c>
      <c r="E264" s="311" t="s">
        <v>1163</v>
      </c>
      <c r="F264" s="255"/>
      <c r="G264" s="256" t="str">
        <f>IF($B264="",IFERROR(VLOOKUP($A264,SERVIÇOS!$A:$F,6,0),IFERROR(VLOOKUP($A264,$C:$J,8,0),"")),IFERROR(VLOOKUP($B264,INSUMOS!$A:$D,4,0),IFERROR(VLOOKUP($B264,COTAÇÕES!$A:$J,9,0),"")))</f>
        <v/>
      </c>
      <c r="H264" s="257">
        <f>ROUND(IF(M264=1,Q264,(IF($B264="",IFERROR(VLOOKUP($A264,SERVIÇOS!$A:$F,4,0),IFERROR(VLOOKUP($A264,$C:$J,6,0),)),IFERROR(VLOOKUP($B264,INSUMOS!$A:$D,4,0),IFERROR(VLOOKUP($B264,COTAÇÕES!$A:$J,9,0),)))*$F264)),2)</f>
        <v>101.84</v>
      </c>
      <c r="I264" s="257">
        <f>ROUND(IF(M264=1,R264,(IF($B264="",IFERROR(VLOOKUP($A264,SERVIÇOS!$A:$F,5,0),IFERROR(VLOOKUP($A264,$C:$J,7,0),)),0)*$F264)),2)</f>
        <v>0</v>
      </c>
      <c r="J264" s="258">
        <f t="shared" si="76"/>
        <v>101.84</v>
      </c>
      <c r="K264" s="349" t="s">
        <v>14231</v>
      </c>
      <c r="L264" s="611" t="str">
        <f t="shared" si="66"/>
        <v>D264</v>
      </c>
      <c r="M264" s="611">
        <f t="shared" si="67"/>
        <v>1</v>
      </c>
      <c r="N264" s="611">
        <f t="shared" si="68"/>
        <v>50</v>
      </c>
      <c r="O264" s="611">
        <f t="shared" si="71"/>
        <v>0</v>
      </c>
      <c r="P264" s="611">
        <f t="shared" si="72"/>
        <v>0</v>
      </c>
      <c r="Q264" s="611">
        <f t="shared" si="69"/>
        <v>101.84</v>
      </c>
      <c r="R264" s="611">
        <f t="shared" si="70"/>
        <v>0</v>
      </c>
    </row>
    <row r="265" spans="1:18" ht="30">
      <c r="A265" s="251"/>
      <c r="B265" s="252">
        <v>20078</v>
      </c>
      <c r="C265" s="253" t="str">
        <f t="shared" si="75"/>
        <v>Insumo</v>
      </c>
      <c r="D265" s="254" t="str">
        <f>IF($B265="",IFERROR(VLOOKUP($A265,SERVIÇOS!$A:$F,2,0),IFERROR(VLOOKUP($A265,$C:$J,2,0),"")),IFERROR(VLOOKUP($B265,INSUMOS!$A:$D,2,0),IFERROR(VLOOKUP($B265,COTAÇÕES!$A:$J,2,0),"")))</f>
        <v>PASTA LUBRIFICANTE PARA TUBOS E CONEXOES COM JUNTA ELASTICA, EMBALAGEM DE *400* GR (USO EM PVC, ACO, POLIETILENO E OUTROS)</v>
      </c>
      <c r="E265" s="311" t="str">
        <f>IF($B265="",IFERROR(VLOOKUP($A265,SERVIÇOS!$A:$F,3,0),IFERROR(VLOOKUP($A265,$C:$J,3,0),"")),IFERROR(VLOOKUP($B265,INSUMOS!$A:$D,3,0),IFERROR(VLOOKUP($B265,COTAÇÕES!$A:$J,5,0),"")))</f>
        <v xml:space="preserve">UN    </v>
      </c>
      <c r="F265" s="255">
        <v>1.67E-2</v>
      </c>
      <c r="G265" s="256">
        <f>IF($B265="",IFERROR(VLOOKUP($A265,SERVIÇOS!$A:$F,6,0),IFERROR(VLOOKUP($A265,$C:$J,8,0),"")),IFERROR(VLOOKUP($B265,INSUMOS!$A:$D,4,0),IFERROR(VLOOKUP($B265,COTAÇÕES!$A:$J,9,0),"")))</f>
        <v>30.61</v>
      </c>
      <c r="H265" s="257">
        <f>ROUND(IF(M265=1,Q265,(IF($B265="",IFERROR(VLOOKUP($A265,SERVIÇOS!$A:$F,4,0),IFERROR(VLOOKUP($A265,$C:$J,6,0),)),IFERROR(VLOOKUP($B265,INSUMOS!$A:$D,4,0),IFERROR(VLOOKUP($B265,COTAÇÕES!$A:$J,9,0),)))*$F265)),2)</f>
        <v>0.51</v>
      </c>
      <c r="I265" s="257">
        <f>ROUND(IF(M265=1,R265,(IF($B265="",IFERROR(VLOOKUP($A265,SERVIÇOS!$A:$F,5,0),IFERROR(VLOOKUP($A265,$C:$J,7,0),)),0)*$F265)),2)</f>
        <v>0</v>
      </c>
      <c r="J265" s="258">
        <f t="shared" si="76"/>
        <v>0.51</v>
      </c>
      <c r="K265" s="349" t="str">
        <f>IF(OR(ISNUMBER(A265),ISNUMBER(B265)),"PRED MARÇO/2022","")</f>
        <v>PRED MARÇO/2022</v>
      </c>
      <c r="L265" s="611" t="str">
        <f t="shared" ref="L265:L302" si="78">IF(IF(AND(A265="",B265=""),1,0)=1,ADDRESS(MATCH(D265,D:D,0),4,4,1),L264)</f>
        <v>D264</v>
      </c>
      <c r="M265" s="611">
        <f t="shared" ref="M265:M302" si="79">IF(AND(A:A="",B:B=""),1,0)</f>
        <v>0</v>
      </c>
      <c r="N265" s="611">
        <f t="shared" ref="N265:N302" si="80">IF(M:M=1,N264+1,N264)</f>
        <v>50</v>
      </c>
      <c r="O265" s="611">
        <f t="shared" si="71"/>
        <v>0.51</v>
      </c>
      <c r="P265" s="611">
        <f t="shared" si="72"/>
        <v>0</v>
      </c>
      <c r="Q265" s="611">
        <f t="shared" ref="Q265:Q302" si="81">SUMIF(L:L,L265,O:O)</f>
        <v>101.84</v>
      </c>
      <c r="R265" s="611">
        <f t="shared" ref="R265:R302" si="82">SUMIF(L:L,L265,P:P)</f>
        <v>0</v>
      </c>
    </row>
    <row r="266" spans="1:18">
      <c r="A266" s="251"/>
      <c r="B266" s="252">
        <v>41930</v>
      </c>
      <c r="C266" s="253" t="str">
        <f t="shared" si="75"/>
        <v>Insumo</v>
      </c>
      <c r="D266" s="254" t="str">
        <f>IF($B266="",IFERROR(VLOOKUP($A266,SERVIÇOS!$A:$F,2,0),IFERROR(VLOOKUP($A266,$C:$J,2,0),"")),IFERROR(VLOOKUP($B266,INSUMOS!$A:$D,2,0),IFERROR(VLOOKUP($B266,COTAÇÕES!$A:$J,2,0),"")))</f>
        <v>TUBO COLETOR DE ESGOTO PVC, JEI, DN 200 MM (NBR 7362)</v>
      </c>
      <c r="E266" s="311" t="str">
        <f>IF($B266="",IFERROR(VLOOKUP($A266,SERVIÇOS!$A:$F,3,0),IFERROR(VLOOKUP($A266,$C:$J,3,0),"")),IFERROR(VLOOKUP($B266,INSUMOS!$A:$D,3,0),IFERROR(VLOOKUP($B266,COTAÇÕES!$A:$J,5,0),"")))</f>
        <v xml:space="preserve">M     </v>
      </c>
      <c r="F266" s="255">
        <v>1.05</v>
      </c>
      <c r="G266" s="256">
        <f>IF($B266="",IFERROR(VLOOKUP($A266,SERVIÇOS!$A:$F,6,0),IFERROR(VLOOKUP($A266,$C:$J,8,0),"")),IFERROR(VLOOKUP($B266,INSUMOS!$A:$D,4,0),IFERROR(VLOOKUP($B266,COTAÇÕES!$A:$J,9,0),"")))</f>
        <v>96.5</v>
      </c>
      <c r="H266" s="257">
        <f>ROUND(IF(M266=1,Q266,(IF($B266="",IFERROR(VLOOKUP($A266,SERVIÇOS!$A:$F,4,0),IFERROR(VLOOKUP($A266,$C:$J,6,0),)),IFERROR(VLOOKUP($B266,INSUMOS!$A:$D,4,0),IFERROR(VLOOKUP($B266,COTAÇÕES!$A:$J,9,0),)))*$F266)),2)</f>
        <v>101.33</v>
      </c>
      <c r="I266" s="257">
        <f>ROUND(IF(M266=1,R266,(IF($B266="",IFERROR(VLOOKUP($A266,SERVIÇOS!$A:$F,5,0),IFERROR(VLOOKUP($A266,$C:$J,7,0),)),0)*$F266)),2)</f>
        <v>0</v>
      </c>
      <c r="J266" s="258">
        <f t="shared" si="76"/>
        <v>101.33</v>
      </c>
      <c r="K266" s="349" t="str">
        <f>IF(OR(ISNUMBER(A266),ISNUMBER(B266)),"PRED MARÇO/2022","")</f>
        <v>PRED MARÇO/2022</v>
      </c>
      <c r="L266" s="611" t="str">
        <f t="shared" si="78"/>
        <v>D264</v>
      </c>
      <c r="M266" s="611">
        <f t="shared" si="79"/>
        <v>0</v>
      </c>
      <c r="N266" s="611">
        <f t="shared" si="80"/>
        <v>50</v>
      </c>
      <c r="O266" s="611">
        <f t="shared" si="71"/>
        <v>101.33</v>
      </c>
      <c r="P266" s="611">
        <f t="shared" si="72"/>
        <v>0</v>
      </c>
      <c r="Q266" s="611">
        <f t="shared" si="81"/>
        <v>101.84</v>
      </c>
      <c r="R266" s="611">
        <f t="shared" si="82"/>
        <v>0</v>
      </c>
    </row>
    <row r="267" spans="1:18" ht="30">
      <c r="A267" s="251"/>
      <c r="B267" s="252"/>
      <c r="C267" s="253" t="str">
        <f t="shared" si="75"/>
        <v>COMP 51</v>
      </c>
      <c r="D267" s="254" t="s">
        <v>14158</v>
      </c>
      <c r="E267" s="311" t="s">
        <v>96</v>
      </c>
      <c r="F267" s="255"/>
      <c r="G267" s="256" t="str">
        <f>IF($B267="",IFERROR(VLOOKUP($A267,SERVIÇOS!$A:$F,6,0),IFERROR(VLOOKUP($A267,$C:$J,8,0),"")),IFERROR(VLOOKUP($B267,INSUMOS!$A:$D,4,0),IFERROR(VLOOKUP($B267,COTAÇÕES!$A:$J,9,0),"")))</f>
        <v/>
      </c>
      <c r="H267" s="257">
        <f>ROUND(IF(M267=1,Q267,(IF($B267="",IFERROR(VLOOKUP($A267,SERVIÇOS!$A:$F,4,0),IFERROR(VLOOKUP($A267,$C:$J,6,0),)),IFERROR(VLOOKUP($B267,INSUMOS!$A:$D,4,0),IFERROR(VLOOKUP($B267,COTAÇÕES!$A:$J,9,0),)))*$F267)),2)</f>
        <v>94.93</v>
      </c>
      <c r="I267" s="257">
        <f>ROUND(IF(M267=1,R267,(IF($B267="",IFERROR(VLOOKUP($A267,SERVIÇOS!$A:$F,5,0),IFERROR(VLOOKUP($A267,$C:$J,7,0),)),0)*$F267)),2)</f>
        <v>4.0999999999999996</v>
      </c>
      <c r="J267" s="258">
        <f t="shared" si="76"/>
        <v>99.03</v>
      </c>
      <c r="K267" s="349" t="s">
        <v>13817</v>
      </c>
      <c r="L267" s="611" t="str">
        <f t="shared" si="78"/>
        <v>D267</v>
      </c>
      <c r="M267" s="611">
        <f t="shared" si="79"/>
        <v>1</v>
      </c>
      <c r="N267" s="611">
        <f t="shared" si="80"/>
        <v>51</v>
      </c>
      <c r="O267" s="611">
        <f t="shared" si="71"/>
        <v>0</v>
      </c>
      <c r="P267" s="611">
        <f t="shared" si="72"/>
        <v>0</v>
      </c>
      <c r="Q267" s="611">
        <f t="shared" si="81"/>
        <v>94.93</v>
      </c>
      <c r="R267" s="611">
        <f t="shared" si="82"/>
        <v>4.0999999999999996</v>
      </c>
    </row>
    <row r="268" spans="1:18" ht="30">
      <c r="A268" s="251"/>
      <c r="B268" s="252">
        <v>306</v>
      </c>
      <c r="C268" s="253" t="str">
        <f t="shared" si="75"/>
        <v>Insumo</v>
      </c>
      <c r="D268" s="254" t="str">
        <f>IF($B268="",IFERROR(VLOOKUP($A268,SERVIÇOS!$A:$F,2,0),IFERROR(VLOOKUP($A268,$C:$J,2,0),"")),IFERROR(VLOOKUP($B268,INSUMOS!$A:$D,2,0),IFERROR(VLOOKUP($B268,COTAÇÕES!$A:$J,2,0),"")))</f>
        <v>ANEL BORRACHA, PARA TUBO PVC, REDE COLETOR ESGOTO, DN 200 MM (NBR 7362)</v>
      </c>
      <c r="E268" s="311" t="str">
        <f>IF($B268="",IFERROR(VLOOKUP($A268,SERVIÇOS!$A:$F,3,0),IFERROR(VLOOKUP($A268,$C:$J,3,0),"")),IFERROR(VLOOKUP($B268,INSUMOS!$A:$D,3,0),IFERROR(VLOOKUP($B268,COTAÇÕES!$A:$J,5,0),"")))</f>
        <v xml:space="preserve">UN    </v>
      </c>
      <c r="F268" s="255">
        <v>1</v>
      </c>
      <c r="G268" s="256">
        <f>IF($B268="",IFERROR(VLOOKUP($A268,SERVIÇOS!$A:$F,6,0),IFERROR(VLOOKUP($A268,$C:$J,8,0),"")),IFERROR(VLOOKUP($B268,INSUMOS!$A:$D,4,0),IFERROR(VLOOKUP($B268,COTAÇÕES!$A:$J,9,0),"")))</f>
        <v>13.47</v>
      </c>
      <c r="H268" s="257">
        <f>ROUND(IF(M268=1,Q268,(IF($B268="",IFERROR(VLOOKUP($A268,SERVIÇOS!$A:$F,4,0),IFERROR(VLOOKUP($A268,$C:$J,6,0),)),IFERROR(VLOOKUP($B268,INSUMOS!$A:$D,4,0),IFERROR(VLOOKUP($B268,COTAÇÕES!$A:$J,9,0),)))*$F268)),2)</f>
        <v>13.47</v>
      </c>
      <c r="I268" s="257">
        <f>ROUND(IF(M268=1,R268,(IF($B268="",IFERROR(VLOOKUP($A268,SERVIÇOS!$A:$F,5,0),IFERROR(VLOOKUP($A268,$C:$J,7,0),)),0)*$F268)),2)</f>
        <v>0</v>
      </c>
      <c r="J268" s="258">
        <f t="shared" si="76"/>
        <v>13.47</v>
      </c>
      <c r="K268" s="349" t="str">
        <f>IF(OR(ISNUMBER(A268),ISNUMBER(B268)),"PRED MARÇO/2022","")</f>
        <v>PRED MARÇO/2022</v>
      </c>
      <c r="L268" s="611" t="str">
        <f t="shared" si="78"/>
        <v>D267</v>
      </c>
      <c r="M268" s="611">
        <f t="shared" si="79"/>
        <v>0</v>
      </c>
      <c r="N268" s="611">
        <f t="shared" si="80"/>
        <v>51</v>
      </c>
      <c r="O268" s="611">
        <f t="shared" si="71"/>
        <v>13.47</v>
      </c>
      <c r="P268" s="611">
        <f t="shared" si="72"/>
        <v>0</v>
      </c>
      <c r="Q268" s="611">
        <f t="shared" si="81"/>
        <v>94.93</v>
      </c>
      <c r="R268" s="611">
        <f t="shared" si="82"/>
        <v>4.0999999999999996</v>
      </c>
    </row>
    <row r="269" spans="1:18">
      <c r="A269" s="251"/>
      <c r="B269" s="252" t="s">
        <v>14159</v>
      </c>
      <c r="C269" s="253" t="str">
        <f t="shared" si="75"/>
        <v>Insumo</v>
      </c>
      <c r="D269" s="254" t="s">
        <v>14160</v>
      </c>
      <c r="E269" s="311" t="s">
        <v>96</v>
      </c>
      <c r="F269" s="255">
        <v>1</v>
      </c>
      <c r="G269" s="256">
        <v>79.900000000000006</v>
      </c>
      <c r="H269" s="257">
        <f>G269*F269</f>
        <v>79.900000000000006</v>
      </c>
      <c r="I269" s="257">
        <f>ROUND(IF(M269=1,R269,(IF($B269="",IFERROR(VLOOKUP($A269,SERVIÇOS!$A:$F,5,0),IFERROR(VLOOKUP($A269,$C:$J,7,0),)),0)*$F269)),2)</f>
        <v>0</v>
      </c>
      <c r="J269" s="258">
        <f t="shared" si="76"/>
        <v>79.900000000000006</v>
      </c>
      <c r="K269" s="349" t="s">
        <v>14150</v>
      </c>
      <c r="L269" s="611" t="str">
        <f t="shared" si="78"/>
        <v>D267</v>
      </c>
      <c r="M269" s="611">
        <f t="shared" si="79"/>
        <v>0</v>
      </c>
      <c r="N269" s="611">
        <f t="shared" si="80"/>
        <v>51</v>
      </c>
      <c r="O269" s="611">
        <f t="shared" si="71"/>
        <v>79.900000000000006</v>
      </c>
      <c r="P269" s="611">
        <f t="shared" si="72"/>
        <v>0</v>
      </c>
      <c r="Q269" s="611">
        <f t="shared" si="81"/>
        <v>94.93</v>
      </c>
      <c r="R269" s="611">
        <f t="shared" si="82"/>
        <v>4.0999999999999996</v>
      </c>
    </row>
    <row r="270" spans="1:18">
      <c r="A270" s="251">
        <v>88267</v>
      </c>
      <c r="B270" s="252"/>
      <c r="C270" s="253" t="str">
        <f t="shared" si="75"/>
        <v>Serviço</v>
      </c>
      <c r="D270" s="254" t="str">
        <f>IF($B270="",IFERROR(VLOOKUP($A270,SERVIÇOS!$A:$F,2,0),IFERROR(VLOOKUP($A270,$C:$J,2,0),"")),IFERROR(VLOOKUP($B270,INSUMOS!$A:$D,2,0),IFERROR(VLOOKUP($B270,COTAÇÕES!$A:$J,2,0),"")))</f>
        <v>ENCANADOR OU BOMBEIRO HIDRÁULICO COM ENCARGOS COMPLEMENTARES</v>
      </c>
      <c r="E270" s="311" t="str">
        <f>IF($B270="",IFERROR(VLOOKUP($A270,SERVIÇOS!$A:$F,3,0),IFERROR(VLOOKUP($A270,$C:$J,3,0),"")),IFERROR(VLOOKUP($B270,INSUMOS!$A:$D,3,0),IFERROR(VLOOKUP($B270,COTAÇÕES!$A:$J,5,0),"")))</f>
        <v>H</v>
      </c>
      <c r="F270" s="255">
        <v>0.12839999999999999</v>
      </c>
      <c r="G270" s="256">
        <f>IF($B270="",IFERROR(VLOOKUP($A270,SERVIÇOS!$A:$F,6,0),IFERROR(VLOOKUP($A270,$C:$J,8,0),"")),IFERROR(VLOOKUP($B270,INSUMOS!$A:$D,4,0),IFERROR(VLOOKUP($B270,COTAÇÕES!$A:$J,9,0),"")))</f>
        <v>24.79</v>
      </c>
      <c r="H270" s="257">
        <f>ROUND(IF(M270=1,Q270,(IF($B270="",IFERROR(VLOOKUP($A270,SERVIÇOS!$A:$F,4,0),IFERROR(VLOOKUP($A270,$C:$J,6,0),)),IFERROR(VLOOKUP($B270,INSUMOS!$A:$D,4,0),IFERROR(VLOOKUP($B270,COTAÇÕES!$A:$J,9,0),)))*$F270)),2)</f>
        <v>0.78</v>
      </c>
      <c r="I270" s="257">
        <f>ROUND(IF(M270=1,R270,(IF($B270="",IFERROR(VLOOKUP($A270,SERVIÇOS!$A:$F,5,0),IFERROR(VLOOKUP($A270,$C:$J,7,0),)),0)*$F270)),2)</f>
        <v>2.4</v>
      </c>
      <c r="J270" s="258">
        <f t="shared" si="76"/>
        <v>3.1799999999999997</v>
      </c>
      <c r="K270" s="349" t="str">
        <f>IF(OR(ISNUMBER(A270),ISNUMBER(B270)),"PRED MARÇO/2022","")</f>
        <v>PRED MARÇO/2022</v>
      </c>
      <c r="L270" s="611" t="str">
        <f t="shared" si="78"/>
        <v>D267</v>
      </c>
      <c r="M270" s="611">
        <f t="shared" si="79"/>
        <v>0</v>
      </c>
      <c r="N270" s="611">
        <f t="shared" si="80"/>
        <v>51</v>
      </c>
      <c r="O270" s="611">
        <f t="shared" si="71"/>
        <v>0.78</v>
      </c>
      <c r="P270" s="611">
        <f t="shared" si="72"/>
        <v>2.4</v>
      </c>
      <c r="Q270" s="611">
        <f t="shared" si="81"/>
        <v>94.93</v>
      </c>
      <c r="R270" s="611">
        <f t="shared" si="82"/>
        <v>4.0999999999999996</v>
      </c>
    </row>
    <row r="271" spans="1:18" ht="30">
      <c r="A271" s="251">
        <v>88248</v>
      </c>
      <c r="B271" s="252"/>
      <c r="C271" s="253" t="str">
        <f t="shared" si="75"/>
        <v>Serviço</v>
      </c>
      <c r="D271" s="254" t="str">
        <f>IF($B271="",IFERROR(VLOOKUP($A271,SERVIÇOS!$A:$F,2,0),IFERROR(VLOOKUP($A271,$C:$J,2,0),"")),IFERROR(VLOOKUP($B271,INSUMOS!$A:$D,2,0),IFERROR(VLOOKUP($B271,COTAÇÕES!$A:$J,2,0),"")))</f>
        <v>AUXILIAR DE ENCANADOR OU BOMBEIRO HIDRÁULICO COM ENCARGOS COMPLEMENTARES</v>
      </c>
      <c r="E271" s="311" t="str">
        <f>IF($B271="",IFERROR(VLOOKUP($A271,SERVIÇOS!$A:$F,3,0),IFERROR(VLOOKUP($A271,$C:$J,3,0),"")),IFERROR(VLOOKUP($B271,INSUMOS!$A:$D,3,0),IFERROR(VLOOKUP($B271,COTAÇÕES!$A:$J,5,0),"")))</f>
        <v>H</v>
      </c>
      <c r="F271" s="255">
        <v>0.12839999999999999</v>
      </c>
      <c r="G271" s="256">
        <f>IF($B271="",IFERROR(VLOOKUP($A271,SERVIÇOS!$A:$F,6,0),IFERROR(VLOOKUP($A271,$C:$J,8,0),"")),IFERROR(VLOOKUP($B271,INSUMOS!$A:$D,4,0),IFERROR(VLOOKUP($B271,COTAÇÕES!$A:$J,9,0),"")))</f>
        <v>19.329999999999998</v>
      </c>
      <c r="H271" s="257">
        <f>ROUND(IF(M271=1,Q271,(IF($B271="",IFERROR(VLOOKUP($A271,SERVIÇOS!$A:$F,4,0),IFERROR(VLOOKUP($A271,$C:$J,6,0),)),IFERROR(VLOOKUP($B271,INSUMOS!$A:$D,4,0),IFERROR(VLOOKUP($B271,COTAÇÕES!$A:$J,9,0),)))*$F271)),2)</f>
        <v>0.78</v>
      </c>
      <c r="I271" s="257">
        <f>ROUND(IF(M271=1,R271,(IF($B271="",IFERROR(VLOOKUP($A271,SERVIÇOS!$A:$F,5,0),IFERROR(VLOOKUP($A271,$C:$J,7,0),)),0)*$F271)),2)</f>
        <v>1.7</v>
      </c>
      <c r="J271" s="258">
        <f t="shared" si="76"/>
        <v>2.48</v>
      </c>
      <c r="K271" s="349" t="str">
        <f>IF(OR(ISNUMBER(A271),ISNUMBER(B271)),"PRED MARÇO/2022","")</f>
        <v>PRED MARÇO/2022</v>
      </c>
      <c r="L271" s="611" t="str">
        <f t="shared" si="78"/>
        <v>D267</v>
      </c>
      <c r="M271" s="611">
        <f t="shared" si="79"/>
        <v>0</v>
      </c>
      <c r="N271" s="611">
        <f t="shared" si="80"/>
        <v>51</v>
      </c>
      <c r="O271" s="611">
        <f t="shared" si="71"/>
        <v>0.78</v>
      </c>
      <c r="P271" s="611">
        <f t="shared" si="72"/>
        <v>1.7</v>
      </c>
      <c r="Q271" s="611">
        <f t="shared" si="81"/>
        <v>94.93</v>
      </c>
      <c r="R271" s="611">
        <f t="shared" si="82"/>
        <v>4.0999999999999996</v>
      </c>
    </row>
    <row r="272" spans="1:18" ht="30">
      <c r="A272" s="251"/>
      <c r="B272" s="252"/>
      <c r="C272" s="253" t="str">
        <f t="shared" si="75"/>
        <v>COMP 52</v>
      </c>
      <c r="D272" s="254" t="s">
        <v>14167</v>
      </c>
      <c r="E272" s="311" t="s">
        <v>1163</v>
      </c>
      <c r="F272" s="255"/>
      <c r="G272" s="256" t="str">
        <f>IF($B272="",IFERROR(VLOOKUP($A272,SERVIÇOS!$A:$F,6,0),IFERROR(VLOOKUP($A272,$C:$J,8,0),"")),IFERROR(VLOOKUP($B272,INSUMOS!$A:$D,4,0),IFERROR(VLOOKUP($B272,COTAÇÕES!$A:$J,9,0),"")))</f>
        <v/>
      </c>
      <c r="H272" s="257">
        <f>ROUND(IF(M272=1,Q272,(IF($B272="",IFERROR(VLOOKUP($A272,SERVIÇOS!$A:$F,4,0),IFERROR(VLOOKUP($A272,$C:$J,6,0),)),IFERROR(VLOOKUP($B272,INSUMOS!$A:$D,4,0),IFERROR(VLOOKUP($B272,COTAÇÕES!$A:$J,9,0),)))*$F272)),2)</f>
        <v>2.61</v>
      </c>
      <c r="I272" s="257">
        <f>ROUND(IF(M272=1,R272,(IF($B272="",IFERROR(VLOOKUP($A272,SERVIÇOS!$A:$F,5,0),IFERROR(VLOOKUP($A272,$C:$J,7,0),)),0)*$F272)),2)</f>
        <v>5.3</v>
      </c>
      <c r="J272" s="258">
        <f t="shared" si="76"/>
        <v>7.91</v>
      </c>
      <c r="K272" s="349" t="s">
        <v>14168</v>
      </c>
      <c r="L272" s="611" t="str">
        <f t="shared" si="78"/>
        <v>D272</v>
      </c>
      <c r="M272" s="611">
        <f t="shared" si="79"/>
        <v>1</v>
      </c>
      <c r="N272" s="611">
        <f t="shared" si="80"/>
        <v>52</v>
      </c>
      <c r="O272" s="611">
        <f t="shared" si="71"/>
        <v>0</v>
      </c>
      <c r="P272" s="611">
        <f t="shared" si="72"/>
        <v>0</v>
      </c>
      <c r="Q272" s="611">
        <f t="shared" si="81"/>
        <v>2.61</v>
      </c>
      <c r="R272" s="611">
        <f t="shared" si="82"/>
        <v>5.3</v>
      </c>
    </row>
    <row r="273" spans="1:18">
      <c r="A273" s="251">
        <v>88316</v>
      </c>
      <c r="B273" s="252"/>
      <c r="C273" s="253" t="str">
        <f t="shared" si="75"/>
        <v>Serviço</v>
      </c>
      <c r="D273" s="254" t="str">
        <f>IF($B273="",IFERROR(VLOOKUP($A273,SERVIÇOS!$A:$F,2,0),IFERROR(VLOOKUP($A273,$C:$J,2,0),"")),IFERROR(VLOOKUP($B273,INSUMOS!$A:$D,2,0),IFERROR(VLOOKUP($B273,COTAÇÕES!$A:$J,2,0),"")))</f>
        <v>SERVENTE COM ENCARGOS COMPLEMENTARES</v>
      </c>
      <c r="E273" s="311" t="str">
        <f>IF($B273="",IFERROR(VLOOKUP($A273,SERVIÇOS!$A:$F,3,0),IFERROR(VLOOKUP($A273,$C:$J,3,0),"")),IFERROR(VLOOKUP($B273,INSUMOS!$A:$D,3,0),IFERROR(VLOOKUP($B273,COTAÇÕES!$A:$J,5,0),"")))</f>
        <v>H</v>
      </c>
      <c r="F273" s="255">
        <v>0.4</v>
      </c>
      <c r="G273" s="256">
        <f>IF($B273="",IFERROR(VLOOKUP($A273,SERVIÇOS!$A:$F,6,0),IFERROR(VLOOKUP($A273,$C:$J,8,0),"")),IFERROR(VLOOKUP($B273,INSUMOS!$A:$D,4,0),IFERROR(VLOOKUP($B273,COTAÇÕES!$A:$J,9,0),"")))</f>
        <v>19.78</v>
      </c>
      <c r="H273" s="257">
        <f>ROUND(IF(M273=1,Q273,(IF($B273="",IFERROR(VLOOKUP($A273,SERVIÇOS!$A:$F,4,0),IFERROR(VLOOKUP($A273,$C:$J,6,0),)),IFERROR(VLOOKUP($B273,INSUMOS!$A:$D,4,0),IFERROR(VLOOKUP($B273,COTAÇÕES!$A:$J,9,0),)))*$F273)),2)</f>
        <v>2.61</v>
      </c>
      <c r="I273" s="257">
        <f>ROUND(IF(M273=1,R273,(IF($B273="",IFERROR(VLOOKUP($A273,SERVIÇOS!$A:$F,5,0),IFERROR(VLOOKUP($A273,$C:$J,7,0),)),0)*$F273)),2)</f>
        <v>5.3</v>
      </c>
      <c r="J273" s="258">
        <f t="shared" si="76"/>
        <v>7.91</v>
      </c>
      <c r="K273" s="349" t="str">
        <f>IF(OR(ISNUMBER(A273),ISNUMBER(B273)),"PRED MARÇO/2022","")</f>
        <v>PRED MARÇO/2022</v>
      </c>
      <c r="L273" s="611" t="str">
        <f t="shared" si="78"/>
        <v>D272</v>
      </c>
      <c r="M273" s="611">
        <f t="shared" si="79"/>
        <v>0</v>
      </c>
      <c r="N273" s="611">
        <f t="shared" si="80"/>
        <v>52</v>
      </c>
      <c r="O273" s="611">
        <f t="shared" si="71"/>
        <v>2.61</v>
      </c>
      <c r="P273" s="611">
        <f t="shared" si="72"/>
        <v>5.3</v>
      </c>
      <c r="Q273" s="611">
        <f t="shared" si="81"/>
        <v>2.61</v>
      </c>
      <c r="R273" s="611">
        <f t="shared" si="82"/>
        <v>5.3</v>
      </c>
    </row>
    <row r="274" spans="1:18" ht="30">
      <c r="A274" s="251"/>
      <c r="B274" s="252"/>
      <c r="C274" s="253" t="str">
        <f t="shared" si="75"/>
        <v>COMP 53</v>
      </c>
      <c r="D274" s="254" t="s">
        <v>14190</v>
      </c>
      <c r="E274" s="311" t="s">
        <v>1163</v>
      </c>
      <c r="F274" s="255"/>
      <c r="G274" s="256" t="str">
        <f>IF($B274="",IFERROR(VLOOKUP($A274,SERVIÇOS!$A:$F,6,0),IFERROR(VLOOKUP($A274,$C:$J,8,0),"")),IFERROR(VLOOKUP($B274,INSUMOS!$A:$D,4,0),IFERROR(VLOOKUP($B274,COTAÇÕES!$A:$J,9,0),"")))</f>
        <v/>
      </c>
      <c r="H274" s="257">
        <f>ROUND(IF(M274=1,Q274,(IF($B274="",IFERROR(VLOOKUP($A274,SERVIÇOS!$A:$F,4,0),IFERROR(VLOOKUP($A274,$C:$J,6,0),)),IFERROR(VLOOKUP($B274,INSUMOS!$A:$D,4,0),IFERROR(VLOOKUP($B274,COTAÇÕES!$A:$J,9,0),)))*$F274)),2)</f>
        <v>65.510000000000005</v>
      </c>
      <c r="I274" s="257">
        <f>ROUND(IF(M274=1,R274,(IF($B274="",IFERROR(VLOOKUP($A274,SERVIÇOS!$A:$F,5,0),IFERROR(VLOOKUP($A274,$C:$J,7,0),)),0)*$F274)),2)</f>
        <v>8.33</v>
      </c>
      <c r="J274" s="258">
        <f t="shared" si="76"/>
        <v>73.84</v>
      </c>
      <c r="K274" s="349" t="s">
        <v>14230</v>
      </c>
      <c r="L274" s="611" t="str">
        <f t="shared" si="78"/>
        <v>D274</v>
      </c>
      <c r="M274" s="611">
        <f t="shared" si="79"/>
        <v>1</v>
      </c>
      <c r="N274" s="611">
        <f t="shared" si="80"/>
        <v>53</v>
      </c>
      <c r="O274" s="611">
        <f t="shared" si="71"/>
        <v>0</v>
      </c>
      <c r="P274" s="611">
        <f t="shared" si="72"/>
        <v>0</v>
      </c>
      <c r="Q274" s="611">
        <f t="shared" si="81"/>
        <v>65.510000000000005</v>
      </c>
      <c r="R274" s="611">
        <f t="shared" si="82"/>
        <v>8.33</v>
      </c>
    </row>
    <row r="275" spans="1:18" ht="45">
      <c r="A275" s="251"/>
      <c r="B275" s="252">
        <v>20231</v>
      </c>
      <c r="C275" s="253" t="str">
        <f t="shared" si="75"/>
        <v>Insumo</v>
      </c>
      <c r="D275" s="254" t="str">
        <f>IF($B275="",IFERROR(VLOOKUP($A275,SERVIÇOS!$A:$F,2,0),IFERROR(VLOOKUP($A275,$C:$J,2,0),"")),IFERROR(VLOOKUP($B275,INSUMOS!$A:$D,2,0),IFERROR(VLOOKUP($B275,COTAÇÕES!$A:$J,2,0),"")))</f>
        <v>RODAPE OU RODABANCADA EM GRANITO, POLIDO, TIPO ANDORINHA/ QUARTZ/ CASTELO/ CORUMBA OU OUTROS EQUIVALENTES DA REGIAO, H= 10 CM, E=  *2,0* CM</v>
      </c>
      <c r="E275" s="311" t="str">
        <f>IF($B275="",IFERROR(VLOOKUP($A275,SERVIÇOS!$A:$F,3,0),IFERROR(VLOOKUP($A275,$C:$J,3,0),"")),IFERROR(VLOOKUP($B275,INSUMOS!$A:$D,3,0),IFERROR(VLOOKUP($B275,COTAÇÕES!$A:$J,5,0),"")))</f>
        <v xml:space="preserve">M     </v>
      </c>
      <c r="F275" s="255">
        <v>1.04</v>
      </c>
      <c r="G275" s="256">
        <f>IF($B275="",IFERROR(VLOOKUP($A275,SERVIÇOS!$A:$F,6,0),IFERROR(VLOOKUP($A275,$C:$J,8,0),"")),IFERROR(VLOOKUP($B275,INSUMOS!$A:$D,4,0),IFERROR(VLOOKUP($B275,COTAÇÕES!$A:$J,9,0),"")))</f>
        <v>58.05</v>
      </c>
      <c r="H275" s="257">
        <f>ROUND(IF(M275=1,Q275,(IF($B275="",IFERROR(VLOOKUP($A275,SERVIÇOS!$A:$F,4,0),IFERROR(VLOOKUP($A275,$C:$J,6,0),)),IFERROR(VLOOKUP($B275,INSUMOS!$A:$D,4,0),IFERROR(VLOOKUP($B275,COTAÇÕES!$A:$J,9,0),)))*$F275)),2)</f>
        <v>60.37</v>
      </c>
      <c r="I275" s="257">
        <f>ROUND(IF(M275=1,R275,(IF($B275="",IFERROR(VLOOKUP($A275,SERVIÇOS!$A:$F,5,0),IFERROR(VLOOKUP($A275,$C:$J,7,0),)),0)*$F275)),2)</f>
        <v>0</v>
      </c>
      <c r="J275" s="258">
        <f t="shared" si="76"/>
        <v>60.37</v>
      </c>
      <c r="K275" s="349" t="str">
        <f>IF(OR(ISNUMBER(A275),ISNUMBER(B275)),"PRED MARÇO/2022","")</f>
        <v>PRED MARÇO/2022</v>
      </c>
      <c r="L275" s="611" t="str">
        <f t="shared" si="78"/>
        <v>D274</v>
      </c>
      <c r="M275" s="611">
        <f t="shared" si="79"/>
        <v>0</v>
      </c>
      <c r="N275" s="611">
        <f t="shared" si="80"/>
        <v>53</v>
      </c>
      <c r="O275" s="611">
        <f t="shared" si="71"/>
        <v>60.37</v>
      </c>
      <c r="P275" s="611">
        <f t="shared" si="72"/>
        <v>0</v>
      </c>
      <c r="Q275" s="611">
        <f t="shared" si="81"/>
        <v>65.510000000000005</v>
      </c>
      <c r="R275" s="611">
        <f t="shared" si="82"/>
        <v>8.33</v>
      </c>
    </row>
    <row r="276" spans="1:18">
      <c r="A276" s="251"/>
      <c r="B276" s="252">
        <v>34357</v>
      </c>
      <c r="C276" s="253" t="str">
        <f t="shared" si="75"/>
        <v>Insumo</v>
      </c>
      <c r="D276" s="254" t="str">
        <f>IF($B276="",IFERROR(VLOOKUP($A276,SERVIÇOS!$A:$F,2,0),IFERROR(VLOOKUP($A276,$C:$J,2,0),"")),IFERROR(VLOOKUP($B276,INSUMOS!$A:$D,2,0),IFERROR(VLOOKUP($B276,COTAÇÕES!$A:$J,2,0),"")))</f>
        <v>REJUNTE CIMENTICIO, QUALQUER COR</v>
      </c>
      <c r="E276" s="311" t="str">
        <f>IF($B276="",IFERROR(VLOOKUP($A276,SERVIÇOS!$A:$F,3,0),IFERROR(VLOOKUP($A276,$C:$J,3,0),"")),IFERROR(VLOOKUP($B276,INSUMOS!$A:$D,3,0),IFERROR(VLOOKUP($B276,COTAÇÕES!$A:$J,5,0),"")))</f>
        <v xml:space="preserve">KG    </v>
      </c>
      <c r="F276" s="255">
        <v>0.12</v>
      </c>
      <c r="G276" s="256">
        <f>IF($B276="",IFERROR(VLOOKUP($A276,SERVIÇOS!$A:$F,6,0),IFERROR(VLOOKUP($A276,$C:$J,8,0),"")),IFERROR(VLOOKUP($B276,INSUMOS!$A:$D,4,0),IFERROR(VLOOKUP($B276,COTAÇÕES!$A:$J,9,0),"")))</f>
        <v>3.81</v>
      </c>
      <c r="H276" s="257">
        <f>ROUND(IF(M276=1,Q276,(IF($B276="",IFERROR(VLOOKUP($A276,SERVIÇOS!$A:$F,4,0),IFERROR(VLOOKUP($A276,$C:$J,6,0),)),IFERROR(VLOOKUP($B276,INSUMOS!$A:$D,4,0),IFERROR(VLOOKUP($B276,COTAÇÕES!$A:$J,9,0),)))*$F276)),2)</f>
        <v>0.46</v>
      </c>
      <c r="I276" s="257">
        <f>ROUND(IF(M276=1,R276,(IF($B276="",IFERROR(VLOOKUP($A276,SERVIÇOS!$A:$F,5,0),IFERROR(VLOOKUP($A276,$C:$J,7,0),)),0)*$F276)),2)</f>
        <v>0</v>
      </c>
      <c r="J276" s="258">
        <f t="shared" si="76"/>
        <v>0.46</v>
      </c>
      <c r="K276" s="349" t="str">
        <f>IF(OR(ISNUMBER(A276),ISNUMBER(B276)),"PRED MARÇO/2022","")</f>
        <v>PRED MARÇO/2022</v>
      </c>
      <c r="L276" s="611" t="str">
        <f t="shared" si="78"/>
        <v>D274</v>
      </c>
      <c r="M276" s="611">
        <f t="shared" si="79"/>
        <v>0</v>
      </c>
      <c r="N276" s="611">
        <f t="shared" si="80"/>
        <v>53</v>
      </c>
      <c r="O276" s="611">
        <f t="shared" si="71"/>
        <v>0.46</v>
      </c>
      <c r="P276" s="611">
        <f t="shared" si="72"/>
        <v>0</v>
      </c>
      <c r="Q276" s="611">
        <f t="shared" si="81"/>
        <v>65.510000000000005</v>
      </c>
      <c r="R276" s="611">
        <f t="shared" si="82"/>
        <v>8.33</v>
      </c>
    </row>
    <row r="277" spans="1:18">
      <c r="A277" s="251"/>
      <c r="B277" s="252">
        <v>37595</v>
      </c>
      <c r="C277" s="253" t="str">
        <f t="shared" si="75"/>
        <v>Insumo</v>
      </c>
      <c r="D277" s="254" t="str">
        <f>IF($B277="",IFERROR(VLOOKUP($A277,SERVIÇOS!$A:$F,2,0),IFERROR(VLOOKUP($A277,$C:$J,2,0),"")),IFERROR(VLOOKUP($B277,INSUMOS!$A:$D,2,0),IFERROR(VLOOKUP($B277,COTAÇÕES!$A:$J,2,0),"")))</f>
        <v>ARGAMASSA COLANTE TIPO AC III</v>
      </c>
      <c r="E277" s="311" t="str">
        <f>IF($B277="",IFERROR(VLOOKUP($A277,SERVIÇOS!$A:$F,3,0),IFERROR(VLOOKUP($A277,$C:$J,3,0),"")),IFERROR(VLOOKUP($B277,INSUMOS!$A:$D,3,0),IFERROR(VLOOKUP($B277,COTAÇÕES!$A:$J,5,0),"")))</f>
        <v xml:space="preserve">KG    </v>
      </c>
      <c r="F277" s="255">
        <v>0.86140000000000005</v>
      </c>
      <c r="G277" s="256">
        <f>IF($B277="",IFERROR(VLOOKUP($A277,SERVIÇOS!$A:$F,6,0),IFERROR(VLOOKUP($A277,$C:$J,8,0),"")),IFERROR(VLOOKUP($B277,INSUMOS!$A:$D,4,0),IFERROR(VLOOKUP($B277,COTAÇÕES!$A:$J,9,0),"")))</f>
        <v>1.99</v>
      </c>
      <c r="H277" s="257">
        <f>ROUND(IF(M277=1,Q277,(IF($B277="",IFERROR(VLOOKUP($A277,SERVIÇOS!$A:$F,4,0),IFERROR(VLOOKUP($A277,$C:$J,6,0),)),IFERROR(VLOOKUP($B277,INSUMOS!$A:$D,4,0),IFERROR(VLOOKUP($B277,COTAÇÕES!$A:$J,9,0),)))*$F277)),2)</f>
        <v>1.71</v>
      </c>
      <c r="I277" s="257">
        <f>ROUND(IF(M277=1,R277,(IF($B277="",IFERROR(VLOOKUP($A277,SERVIÇOS!$A:$F,5,0),IFERROR(VLOOKUP($A277,$C:$J,7,0),)),0)*$F277)),2)</f>
        <v>0</v>
      </c>
      <c r="J277" s="258">
        <f t="shared" si="76"/>
        <v>1.71</v>
      </c>
      <c r="K277" s="349" t="str">
        <f>IF(OR(ISNUMBER(A277),ISNUMBER(B277)),"PRED MARÇO/2022","")</f>
        <v>PRED MARÇO/2022</v>
      </c>
      <c r="L277" s="611" t="str">
        <f t="shared" si="78"/>
        <v>D274</v>
      </c>
      <c r="M277" s="611">
        <f t="shared" si="79"/>
        <v>0</v>
      </c>
      <c r="N277" s="611">
        <f t="shared" si="80"/>
        <v>53</v>
      </c>
      <c r="O277" s="611">
        <f t="shared" si="71"/>
        <v>1.71</v>
      </c>
      <c r="P277" s="611">
        <f t="shared" si="72"/>
        <v>0</v>
      </c>
      <c r="Q277" s="611">
        <f t="shared" si="81"/>
        <v>65.510000000000005</v>
      </c>
      <c r="R277" s="611">
        <f t="shared" si="82"/>
        <v>8.33</v>
      </c>
    </row>
    <row r="278" spans="1:18">
      <c r="A278" s="251">
        <v>88274</v>
      </c>
      <c r="B278" s="252"/>
      <c r="C278" s="253" t="str">
        <f t="shared" si="75"/>
        <v>Serviço</v>
      </c>
      <c r="D278" s="254" t="str">
        <f>IF($B278="",IFERROR(VLOOKUP($A278,SERVIÇOS!$A:$F,2,0),IFERROR(VLOOKUP($A278,$C:$J,2,0),"")),IFERROR(VLOOKUP($B278,INSUMOS!$A:$D,2,0),IFERROR(VLOOKUP($B278,COTAÇÕES!$A:$J,2,0),"")))</f>
        <v>MARMORISTA/GRANITEIRO COM ENCARGOS COMPLEMENTARES</v>
      </c>
      <c r="E278" s="311" t="str">
        <f>IF($B278="",IFERROR(VLOOKUP($A278,SERVIÇOS!$A:$F,3,0),IFERROR(VLOOKUP($A278,$C:$J,3,0),"")),IFERROR(VLOOKUP($B278,INSUMOS!$A:$D,3,0),IFERROR(VLOOKUP($B278,COTAÇÕES!$A:$J,5,0),"")))</f>
        <v>H</v>
      </c>
      <c r="F278" s="255">
        <v>0.29899999999999999</v>
      </c>
      <c r="G278" s="256">
        <f>IF($B278="",IFERROR(VLOOKUP($A278,SERVIÇOS!$A:$F,6,0),IFERROR(VLOOKUP($A278,$C:$J,8,0),"")),IFERROR(VLOOKUP($B278,INSUMOS!$A:$D,4,0),IFERROR(VLOOKUP($B278,COTAÇÕES!$A:$J,9,0),"")))</f>
        <v>27.86</v>
      </c>
      <c r="H278" s="257">
        <f>ROUND(IF(M278=1,Q278,(IF($B278="",IFERROR(VLOOKUP($A278,SERVIÇOS!$A:$F,4,0),IFERROR(VLOOKUP($A278,$C:$J,6,0),)),IFERROR(VLOOKUP($B278,INSUMOS!$A:$D,4,0),IFERROR(VLOOKUP($B278,COTAÇÕES!$A:$J,9,0),)))*$F278)),2)</f>
        <v>1.99</v>
      </c>
      <c r="I278" s="257">
        <f>ROUND(IF(M278=1,R278,(IF($B278="",IFERROR(VLOOKUP($A278,SERVIÇOS!$A:$F,5,0),IFERROR(VLOOKUP($A278,$C:$J,7,0),)),0)*$F278)),2)</f>
        <v>6.34</v>
      </c>
      <c r="J278" s="258">
        <f t="shared" si="76"/>
        <v>8.33</v>
      </c>
      <c r="K278" s="349" t="str">
        <f>IF(OR(ISNUMBER(A278),ISNUMBER(B278)),"PRED MARÇO/2022","")</f>
        <v>PRED MARÇO/2022</v>
      </c>
      <c r="L278" s="611" t="str">
        <f t="shared" si="78"/>
        <v>D274</v>
      </c>
      <c r="M278" s="611">
        <f t="shared" si="79"/>
        <v>0</v>
      </c>
      <c r="N278" s="611">
        <f t="shared" si="80"/>
        <v>53</v>
      </c>
      <c r="O278" s="611">
        <f t="shared" si="71"/>
        <v>1.99</v>
      </c>
      <c r="P278" s="611">
        <f t="shared" si="72"/>
        <v>6.34</v>
      </c>
      <c r="Q278" s="611">
        <f t="shared" si="81"/>
        <v>65.510000000000005</v>
      </c>
      <c r="R278" s="611">
        <f t="shared" si="82"/>
        <v>8.33</v>
      </c>
    </row>
    <row r="279" spans="1:18">
      <c r="A279" s="251">
        <v>88316</v>
      </c>
      <c r="B279" s="252"/>
      <c r="C279" s="253" t="str">
        <f t="shared" si="75"/>
        <v>Serviço</v>
      </c>
      <c r="D279" s="254" t="str">
        <f>IF($B279="",IFERROR(VLOOKUP($A279,SERVIÇOS!$A:$F,2,0),IFERROR(VLOOKUP($A279,$C:$J,2,0),"")),IFERROR(VLOOKUP($B279,INSUMOS!$A:$D,2,0),IFERROR(VLOOKUP($B279,COTAÇÕES!$A:$J,2,0),"")))</f>
        <v>SERVENTE COM ENCARGOS COMPLEMENTARES</v>
      </c>
      <c r="E279" s="311" t="str">
        <f>IF($B279="",IFERROR(VLOOKUP($A279,SERVIÇOS!$A:$F,3,0),IFERROR(VLOOKUP($A279,$C:$J,3,0),"")),IFERROR(VLOOKUP($B279,INSUMOS!$A:$D,3,0),IFERROR(VLOOKUP($B279,COTAÇÕES!$A:$J,5,0),"")))</f>
        <v>H</v>
      </c>
      <c r="F279" s="255">
        <v>0.15</v>
      </c>
      <c r="G279" s="256">
        <f>IF($B279="",IFERROR(VLOOKUP($A279,SERVIÇOS!$A:$F,6,0),IFERROR(VLOOKUP($A279,$C:$J,8,0),"")),IFERROR(VLOOKUP($B279,INSUMOS!$A:$D,4,0),IFERROR(VLOOKUP($B279,COTAÇÕES!$A:$J,9,0),"")))</f>
        <v>19.78</v>
      </c>
      <c r="H279" s="257">
        <f>ROUND(IF(M279=1,Q279,(IF($B279="",IFERROR(VLOOKUP($A279,SERVIÇOS!$A:$F,4,0),IFERROR(VLOOKUP($A279,$C:$J,6,0),)),IFERROR(VLOOKUP($B279,INSUMOS!$A:$D,4,0),IFERROR(VLOOKUP($B279,COTAÇÕES!$A:$J,9,0),)))*$F279)),2)</f>
        <v>0.98</v>
      </c>
      <c r="I279" s="257">
        <f>ROUND(IF(M279=1,R279,(IF($B279="",IFERROR(VLOOKUP($A279,SERVIÇOS!$A:$F,5,0),IFERROR(VLOOKUP($A279,$C:$J,7,0),)),0)*$F279)),2)</f>
        <v>1.99</v>
      </c>
      <c r="J279" s="258">
        <f t="shared" si="76"/>
        <v>2.9699999999999998</v>
      </c>
      <c r="K279" s="349" t="str">
        <f>IF(OR(ISNUMBER(A279),ISNUMBER(B279)),"PRED MARÇO/2022","")</f>
        <v>PRED MARÇO/2022</v>
      </c>
      <c r="L279" s="611" t="str">
        <f t="shared" si="78"/>
        <v>D274</v>
      </c>
      <c r="M279" s="611">
        <f t="shared" si="79"/>
        <v>0</v>
      </c>
      <c r="N279" s="611">
        <f t="shared" si="80"/>
        <v>53</v>
      </c>
      <c r="O279" s="611">
        <f t="shared" si="71"/>
        <v>0.98</v>
      </c>
      <c r="P279" s="611">
        <f t="shared" si="72"/>
        <v>1.99</v>
      </c>
      <c r="Q279" s="611">
        <f t="shared" si="81"/>
        <v>65.510000000000005</v>
      </c>
      <c r="R279" s="611">
        <f t="shared" si="82"/>
        <v>8.33</v>
      </c>
    </row>
    <row r="280" spans="1:18" ht="30">
      <c r="A280" s="251"/>
      <c r="B280" s="252"/>
      <c r="C280" s="253" t="str">
        <f t="shared" si="75"/>
        <v>COMP 54</v>
      </c>
      <c r="D280" s="254" t="s">
        <v>14196</v>
      </c>
      <c r="E280" s="311" t="s">
        <v>96</v>
      </c>
      <c r="F280" s="255"/>
      <c r="G280" s="256" t="str">
        <f>IF($B280="",IFERROR(VLOOKUP($A280,SERVIÇOS!$A:$F,6,0),IFERROR(VLOOKUP($A280,$C:$J,8,0),"")),IFERROR(VLOOKUP($B280,INSUMOS!$A:$D,4,0),IFERROR(VLOOKUP($B280,COTAÇÕES!$A:$J,9,0),"")))</f>
        <v/>
      </c>
      <c r="H280" s="257">
        <f>ROUND(IF(M280=1,Q280,(IF($B280="",IFERROR(VLOOKUP($A280,SERVIÇOS!$A:$F,4,0),IFERROR(VLOOKUP($A280,$C:$J,6,0),)),IFERROR(VLOOKUP($B280,INSUMOS!$A:$D,4,0),IFERROR(VLOOKUP($B280,COTAÇÕES!$A:$J,9,0),)))*$F280)),2)</f>
        <v>15.92</v>
      </c>
      <c r="I280" s="257">
        <f>ROUND(IF(M280=1,R280,(IF($B280="",IFERROR(VLOOKUP($A280,SERVIÇOS!$A:$F,5,0),IFERROR(VLOOKUP($A280,$C:$J,7,0),)),0)*$F280)),2)</f>
        <v>3.68</v>
      </c>
      <c r="J280" s="258">
        <f t="shared" si="76"/>
        <v>19.600000000000001</v>
      </c>
      <c r="K280" s="349" t="s">
        <v>13817</v>
      </c>
      <c r="L280" s="611" t="str">
        <f t="shared" si="78"/>
        <v>D280</v>
      </c>
      <c r="M280" s="611">
        <f t="shared" si="79"/>
        <v>1</v>
      </c>
      <c r="N280" s="611">
        <f t="shared" si="80"/>
        <v>54</v>
      </c>
      <c r="O280" s="611">
        <f t="shared" si="71"/>
        <v>0</v>
      </c>
      <c r="P280" s="611">
        <f t="shared" si="72"/>
        <v>0</v>
      </c>
      <c r="Q280" s="611">
        <f t="shared" si="81"/>
        <v>15.920000000000002</v>
      </c>
      <c r="R280" s="611">
        <f t="shared" si="82"/>
        <v>3.6819999999999999</v>
      </c>
    </row>
    <row r="281" spans="1:18">
      <c r="A281" s="251">
        <v>88243</v>
      </c>
      <c r="B281" s="252"/>
      <c r="C281" s="253" t="str">
        <f t="shared" si="75"/>
        <v>Serviço</v>
      </c>
      <c r="D281" s="254" t="str">
        <f>IF($B281="",IFERROR(VLOOKUP($A281,SERVIÇOS!$A:$F,2,0),IFERROR(VLOOKUP($A281,$C:$J,2,0),"")),IFERROR(VLOOKUP($B281,INSUMOS!$A:$D,2,0),IFERROR(VLOOKUP($B281,COTAÇÕES!$A:$J,2,0),"")))</f>
        <v>AJUDANTE ESPECIALIZADO COM ENCARGOS COMPLEMENTARES</v>
      </c>
      <c r="E281" s="311" t="str">
        <f>IF($B281="",IFERROR(VLOOKUP($A281,SERVIÇOS!$A:$F,3,0),IFERROR(VLOOKUP($A281,$C:$J,3,0),"")),IFERROR(VLOOKUP($B281,INSUMOS!$A:$D,3,0),IFERROR(VLOOKUP($B281,COTAÇÕES!$A:$J,5,0),"")))</f>
        <v>H</v>
      </c>
      <c r="F281" s="255">
        <v>0.25</v>
      </c>
      <c r="G281" s="256">
        <f>IF($B281="",IFERROR(VLOOKUP($A281,SERVIÇOS!$A:$F,6,0),IFERROR(VLOOKUP($A281,$C:$J,8,0),"")),IFERROR(VLOOKUP($B281,INSUMOS!$A:$D,4,0),IFERROR(VLOOKUP($B281,COTAÇÕES!$A:$J,9,0),"")))</f>
        <v>20.78</v>
      </c>
      <c r="H281" s="257">
        <f>ROUND(IF(M281=1,Q281,(IF($B281="",IFERROR(VLOOKUP($A281,SERVIÇOS!$A:$F,4,0),IFERROR(VLOOKUP($A281,$C:$J,6,0),)),IFERROR(VLOOKUP($B281,INSUMOS!$A:$D,4,0),IFERROR(VLOOKUP($B281,COTAÇÕES!$A:$J,9,0),)))*$F281)),2)</f>
        <v>1.63</v>
      </c>
      <c r="I281" s="257">
        <f>ROUND(IF(M281=1,R281,(IF($B281="",IFERROR(VLOOKUP($A281,SERVIÇOS!$A:$F,5,0),IFERROR(VLOOKUP($A281,$C:$J,7,0),)),0)*$F281)),2)</f>
        <v>3.57</v>
      </c>
      <c r="J281" s="258">
        <f t="shared" si="76"/>
        <v>5.1999999999999993</v>
      </c>
      <c r="K281" s="349" t="str">
        <f>IF(OR(ISNUMBER(A281),ISNUMBER(B281)),"PRED MARÇO/2022","")</f>
        <v>PRED MARÇO/2022</v>
      </c>
      <c r="L281" s="611" t="str">
        <f t="shared" si="78"/>
        <v>D280</v>
      </c>
      <c r="M281" s="611">
        <f t="shared" si="79"/>
        <v>0</v>
      </c>
      <c r="N281" s="611">
        <f t="shared" si="80"/>
        <v>54</v>
      </c>
      <c r="O281" s="611">
        <f t="shared" si="71"/>
        <v>1.63</v>
      </c>
      <c r="P281" s="611">
        <f t="shared" si="72"/>
        <v>3.57</v>
      </c>
      <c r="Q281" s="611">
        <f t="shared" si="81"/>
        <v>15.920000000000002</v>
      </c>
      <c r="R281" s="611">
        <f t="shared" si="82"/>
        <v>3.6819999999999999</v>
      </c>
    </row>
    <row r="282" spans="1:18">
      <c r="A282" s="251"/>
      <c r="B282" s="252">
        <v>4229</v>
      </c>
      <c r="C282" s="253" t="str">
        <f t="shared" si="75"/>
        <v>Insumo</v>
      </c>
      <c r="D282" s="254" t="str">
        <f>IF($B282="",IFERROR(VLOOKUP($A282,SERVIÇOS!$A:$F,2,0),IFERROR(VLOOKUP($A282,$C:$J,2,0),"")),IFERROR(VLOOKUP($B282,INSUMOS!$A:$D,2,0),IFERROR(VLOOKUP($B282,COTAÇÕES!$A:$J,2,0),"")))</f>
        <v>GRAXA LUBRIFICANTE</v>
      </c>
      <c r="E282" s="311" t="str">
        <f>IF($B282="",IFERROR(VLOOKUP($A282,SERVIÇOS!$A:$F,3,0),IFERROR(VLOOKUP($A282,$C:$J,3,0),"")),IFERROR(VLOOKUP($B282,INSUMOS!$A:$D,3,0),IFERROR(VLOOKUP($B282,COTAÇÕES!$A:$J,5,0),"")))</f>
        <v xml:space="preserve">KG    </v>
      </c>
      <c r="F282" s="255">
        <v>5.0000000000000001E-3</v>
      </c>
      <c r="G282" s="256">
        <f>IF($B282="",IFERROR(VLOOKUP($A282,SERVIÇOS!$A:$F,6,0),IFERROR(VLOOKUP($A282,$C:$J,8,0),"")),IFERROR(VLOOKUP($B282,INSUMOS!$A:$D,4,0),IFERROR(VLOOKUP($B282,COTAÇÕES!$A:$J,9,0),"")))</f>
        <v>33.590000000000003</v>
      </c>
      <c r="H282" s="257">
        <f>ROUND(IF(M282=1,Q282,(IF($B282="",IFERROR(VLOOKUP($A282,SERVIÇOS!$A:$F,4,0),IFERROR(VLOOKUP($A282,$C:$J,6,0),)),IFERROR(VLOOKUP($B282,INSUMOS!$A:$D,4,0),IFERROR(VLOOKUP($B282,COTAÇÕES!$A:$J,9,0),)))*$F282)),2)</f>
        <v>0.17</v>
      </c>
      <c r="I282" s="257">
        <f>ROUND(IF(M282=1,R282,(IF($B282="",IFERROR(VLOOKUP($A282,SERVIÇOS!$A:$F,5,0),IFERROR(VLOOKUP($A282,$C:$J,7,0),)),0)*$F282)),2)</f>
        <v>0</v>
      </c>
      <c r="J282" s="258">
        <f t="shared" si="76"/>
        <v>0.17</v>
      </c>
      <c r="K282" s="349" t="str">
        <f>IF(OR(ISNUMBER(A282),ISNUMBER(B282)),"PRED MARÇO/2022","")</f>
        <v>PRED MARÇO/2022</v>
      </c>
      <c r="L282" s="611" t="str">
        <f t="shared" si="78"/>
        <v>D280</v>
      </c>
      <c r="M282" s="611">
        <f t="shared" si="79"/>
        <v>0</v>
      </c>
      <c r="N282" s="611">
        <f t="shared" si="80"/>
        <v>54</v>
      </c>
      <c r="O282" s="611">
        <f t="shared" si="71"/>
        <v>0.17</v>
      </c>
      <c r="P282" s="611">
        <f t="shared" si="72"/>
        <v>0</v>
      </c>
      <c r="Q282" s="611">
        <f t="shared" si="81"/>
        <v>15.920000000000002</v>
      </c>
      <c r="R282" s="611">
        <f t="shared" si="82"/>
        <v>3.6819999999999999</v>
      </c>
    </row>
    <row r="283" spans="1:18">
      <c r="A283" s="251"/>
      <c r="B283" s="252" t="s">
        <v>14197</v>
      </c>
      <c r="C283" s="253" t="str">
        <f t="shared" si="75"/>
        <v>Insumo</v>
      </c>
      <c r="D283" s="254" t="s">
        <v>14198</v>
      </c>
      <c r="E283" s="311" t="s">
        <v>1163</v>
      </c>
      <c r="F283" s="255">
        <v>1</v>
      </c>
      <c r="G283" s="256">
        <v>9.9600000000000009</v>
      </c>
      <c r="H283" s="257">
        <f>G283*F283</f>
        <v>9.9600000000000009</v>
      </c>
      <c r="I283" s="257">
        <f>ROUND(IF(M283=1,R283,(IF($B283="",IFERROR(VLOOKUP($A283,SERVIÇOS!$A:$F,5,0),IFERROR(VLOOKUP($A283,$C:$J,7,0),)),0)*$F283)),2)</f>
        <v>0</v>
      </c>
      <c r="J283" s="258">
        <f t="shared" si="76"/>
        <v>9.9600000000000009</v>
      </c>
      <c r="K283" s="349" t="s">
        <v>14062</v>
      </c>
      <c r="L283" s="611" t="str">
        <f t="shared" si="78"/>
        <v>D280</v>
      </c>
      <c r="M283" s="611">
        <f t="shared" si="79"/>
        <v>0</v>
      </c>
      <c r="N283" s="611">
        <f t="shared" si="80"/>
        <v>54</v>
      </c>
      <c r="O283" s="611">
        <f t="shared" si="71"/>
        <v>9.9600000000000009</v>
      </c>
      <c r="P283" s="611">
        <f t="shared" si="72"/>
        <v>0</v>
      </c>
      <c r="Q283" s="611">
        <f t="shared" si="81"/>
        <v>15.920000000000002</v>
      </c>
      <c r="R283" s="611">
        <f t="shared" si="82"/>
        <v>3.6819999999999999</v>
      </c>
    </row>
    <row r="284" spans="1:18" ht="30">
      <c r="A284" s="647" t="s">
        <v>14200</v>
      </c>
      <c r="B284" s="639"/>
      <c r="C284" s="253" t="str">
        <f t="shared" si="75"/>
        <v>Serviço</v>
      </c>
      <c r="D284" s="254" t="s">
        <v>14199</v>
      </c>
      <c r="E284" s="311" t="s">
        <v>1163</v>
      </c>
      <c r="F284" s="255">
        <v>0.1</v>
      </c>
      <c r="G284" s="256">
        <v>1.1200000000000001</v>
      </c>
      <c r="H284" s="257">
        <f>ROUND(IF(M284=1,Q284,(IF($B284="",IFERROR(VLOOKUP($A284,SERVIÇOS!$A:$F,4,0),IFERROR(VLOOKUP($A284,$C:$J,6,0),)),IFERROR(VLOOKUP($B284,INSUMOS!$A:$D,4,0),IFERROR(VLOOKUP($B284,COTAÇÕES!$A:$J,9,0),)))*$F284)),2)</f>
        <v>0</v>
      </c>
      <c r="I284" s="257">
        <f>G284*F284</f>
        <v>0.11200000000000002</v>
      </c>
      <c r="J284" s="258">
        <f t="shared" si="76"/>
        <v>0.11200000000000002</v>
      </c>
      <c r="K284" s="349" t="s">
        <v>14201</v>
      </c>
      <c r="L284" s="611" t="str">
        <f t="shared" si="78"/>
        <v>D280</v>
      </c>
      <c r="M284" s="611">
        <f t="shared" si="79"/>
        <v>0</v>
      </c>
      <c r="N284" s="611">
        <f t="shared" si="80"/>
        <v>54</v>
      </c>
      <c r="O284" s="611">
        <f t="shared" si="71"/>
        <v>0</v>
      </c>
      <c r="P284" s="611">
        <f t="shared" si="72"/>
        <v>0.11200000000000002</v>
      </c>
      <c r="Q284" s="611">
        <f t="shared" si="81"/>
        <v>15.920000000000002</v>
      </c>
      <c r="R284" s="611">
        <f t="shared" si="82"/>
        <v>3.6819999999999999</v>
      </c>
    </row>
    <row r="285" spans="1:18" ht="30">
      <c r="A285" s="251"/>
      <c r="B285" s="252">
        <v>40552</v>
      </c>
      <c r="C285" s="253" t="str">
        <f t="shared" si="75"/>
        <v>Insumo</v>
      </c>
      <c r="D285" s="254" t="str">
        <f>IF($B285="",IFERROR(VLOOKUP($A285,SERVIÇOS!$A:$F,2,0),IFERROR(VLOOKUP($A285,$C:$J,2,0),"")),IFERROR(VLOOKUP($B285,INSUMOS!$A:$D,2,0),IFERROR(VLOOKUP($B285,COTAÇÕES!$A:$J,2,0),"")))</f>
        <v>PARAFUSO, AUTO ATARRACHANTE, CABECA CHATA, FENDA SIMPLES, 1/4 (6,35 MM) X 25 MM</v>
      </c>
      <c r="E285" s="311" t="str">
        <f>IF($B285="",IFERROR(VLOOKUP($A285,SERVIÇOS!$A:$F,3,0),IFERROR(VLOOKUP($A285,$C:$J,3,0),"")),IFERROR(VLOOKUP($B285,INSUMOS!$A:$D,3,0),IFERROR(VLOOKUP($B285,COTAÇÕES!$A:$J,5,0),"")))</f>
        <v xml:space="preserve">CENTO </v>
      </c>
      <c r="F285" s="255">
        <v>0.08</v>
      </c>
      <c r="G285" s="256">
        <f>IF($B285="",IFERROR(VLOOKUP($A285,SERVIÇOS!$A:$F,6,0),IFERROR(VLOOKUP($A285,$C:$J,8,0),"")),IFERROR(VLOOKUP($B285,INSUMOS!$A:$D,4,0),IFERROR(VLOOKUP($B285,COTAÇÕES!$A:$J,9,0),"")))</f>
        <v>51.94</v>
      </c>
      <c r="H285" s="257">
        <f>ROUND(IF(M285=1,Q285,(IF($B285="",IFERROR(VLOOKUP($A285,SERVIÇOS!$A:$F,4,0),IFERROR(VLOOKUP($A285,$C:$J,6,0),)),IFERROR(VLOOKUP($B285,INSUMOS!$A:$D,4,0),IFERROR(VLOOKUP($B285,COTAÇÕES!$A:$J,9,0),)))*$F285)),2)</f>
        <v>4.16</v>
      </c>
      <c r="I285" s="257">
        <f>ROUND(IF(M285=1,R285,(IF($B285="",IFERROR(VLOOKUP($A285,SERVIÇOS!$A:$F,5,0),IFERROR(VLOOKUP($A285,$C:$J,7,0),)),0)*$F285)),2)</f>
        <v>0</v>
      </c>
      <c r="J285" s="258">
        <f t="shared" si="76"/>
        <v>4.16</v>
      </c>
      <c r="K285" s="349" t="str">
        <f>IF(OR(ISNUMBER(A285),ISNUMBER(B285)),"PRED MARÇO/2022","")</f>
        <v>PRED MARÇO/2022</v>
      </c>
      <c r="L285" s="611" t="str">
        <f t="shared" si="78"/>
        <v>D280</v>
      </c>
      <c r="M285" s="611">
        <f t="shared" si="79"/>
        <v>0</v>
      </c>
      <c r="N285" s="611">
        <f t="shared" si="80"/>
        <v>54</v>
      </c>
      <c r="O285" s="611">
        <f t="shared" si="71"/>
        <v>4.16</v>
      </c>
      <c r="P285" s="611">
        <f t="shared" si="72"/>
        <v>0</v>
      </c>
      <c r="Q285" s="611">
        <f t="shared" si="81"/>
        <v>15.920000000000002</v>
      </c>
      <c r="R285" s="611">
        <f t="shared" si="82"/>
        <v>3.6819999999999999</v>
      </c>
    </row>
    <row r="286" spans="1:18" ht="30">
      <c r="A286" s="251"/>
      <c r="B286" s="252"/>
      <c r="C286" s="253" t="str">
        <f t="shared" si="75"/>
        <v>COMP 55</v>
      </c>
      <c r="D286" s="254" t="s">
        <v>14213</v>
      </c>
      <c r="E286" s="311" t="s">
        <v>96</v>
      </c>
      <c r="F286" s="255"/>
      <c r="G286" s="256" t="str">
        <f>IF($B286="",IFERROR(VLOOKUP($A286,SERVIÇOS!$A:$F,6,0),IFERROR(VLOOKUP($A286,$C:$J,8,0),"")),IFERROR(VLOOKUP($B286,INSUMOS!$A:$D,4,0),IFERROR(VLOOKUP($B286,COTAÇÕES!$A:$J,9,0),"")))</f>
        <v/>
      </c>
      <c r="H286" s="257">
        <f>ROUND(IF(M286=1,Q286,(IF($B286="",IFERROR(VLOOKUP($A286,SERVIÇOS!$A:$F,4,0),IFERROR(VLOOKUP($A286,$C:$J,6,0),)),IFERROR(VLOOKUP($B286,INSUMOS!$A:$D,4,0),IFERROR(VLOOKUP($B286,COTAÇÕES!$A:$J,9,0),)))*$F286)),2)</f>
        <v>34.64</v>
      </c>
      <c r="I286" s="257">
        <f>ROUND(IF(M286=1,R286,(IF($B286="",IFERROR(VLOOKUP($A286,SERVIÇOS!$A:$F,5,0),IFERROR(VLOOKUP($A286,$C:$J,7,0),)),0)*$F286)),2)</f>
        <v>0.47</v>
      </c>
      <c r="J286" s="258">
        <f t="shared" si="76"/>
        <v>35.11</v>
      </c>
      <c r="K286" s="349" t="s">
        <v>13817</v>
      </c>
      <c r="L286" s="611" t="str">
        <f t="shared" si="78"/>
        <v>D286</v>
      </c>
      <c r="M286" s="611">
        <f t="shared" si="79"/>
        <v>1</v>
      </c>
      <c r="N286" s="611">
        <f t="shared" si="80"/>
        <v>55</v>
      </c>
      <c r="O286" s="611">
        <f t="shared" si="71"/>
        <v>0</v>
      </c>
      <c r="P286" s="611">
        <f t="shared" si="72"/>
        <v>0</v>
      </c>
      <c r="Q286" s="611">
        <f t="shared" si="81"/>
        <v>34.64</v>
      </c>
      <c r="R286" s="611">
        <f t="shared" si="82"/>
        <v>0.47</v>
      </c>
    </row>
    <row r="287" spans="1:18">
      <c r="A287" s="251">
        <v>88243</v>
      </c>
      <c r="B287" s="252"/>
      <c r="C287" s="253" t="str">
        <f t="shared" si="75"/>
        <v>Serviço</v>
      </c>
      <c r="D287" s="254" t="str">
        <f>IF($B287="",IFERROR(VLOOKUP($A287,SERVIÇOS!$A:$F,2,0),IFERROR(VLOOKUP($A287,$C:$J,2,0),"")),IFERROR(VLOOKUP($B287,INSUMOS!$A:$D,2,0),IFERROR(VLOOKUP($B287,COTAÇÕES!$A:$J,2,0),"")))</f>
        <v>AJUDANTE ESPECIALIZADO COM ENCARGOS COMPLEMENTARES</v>
      </c>
      <c r="E287" s="311" t="str">
        <f>IF($B287="",IFERROR(VLOOKUP($A287,SERVIÇOS!$A:$F,3,0),IFERROR(VLOOKUP($A287,$C:$J,3,0),"")),IFERROR(VLOOKUP($B287,INSUMOS!$A:$D,3,0),IFERROR(VLOOKUP($B287,COTAÇÕES!$A:$J,5,0),"")))</f>
        <v>H</v>
      </c>
      <c r="F287" s="255">
        <v>3.3300000000000003E-2</v>
      </c>
      <c r="G287" s="256">
        <f>IF($B287="",IFERROR(VLOOKUP($A287,SERVIÇOS!$A:$F,6,0),IFERROR(VLOOKUP($A287,$C:$J,8,0),"")),IFERROR(VLOOKUP($B287,INSUMOS!$A:$D,4,0),IFERROR(VLOOKUP($B287,COTAÇÕES!$A:$J,9,0),"")))</f>
        <v>20.78</v>
      </c>
      <c r="H287" s="257">
        <f>ROUND(IF(M287=1,Q287,(IF($B287="",IFERROR(VLOOKUP($A287,SERVIÇOS!$A:$F,4,0),IFERROR(VLOOKUP($A287,$C:$J,6,0),)),IFERROR(VLOOKUP($B287,INSUMOS!$A:$D,4,0),IFERROR(VLOOKUP($B287,COTAÇÕES!$A:$J,9,0),)))*$F287)),2)</f>
        <v>0.22</v>
      </c>
      <c r="I287" s="257">
        <f>ROUND(IF(M287=1,R287,(IF($B287="",IFERROR(VLOOKUP($A287,SERVIÇOS!$A:$F,5,0),IFERROR(VLOOKUP($A287,$C:$J,7,0),)),0)*$F287)),2)</f>
        <v>0.47</v>
      </c>
      <c r="J287" s="258">
        <f t="shared" si="76"/>
        <v>0.69</v>
      </c>
      <c r="K287" s="349" t="str">
        <f>IF(OR(ISNUMBER(A287),ISNUMBER(B287)),"PRED MARÇO/2022","")</f>
        <v>PRED MARÇO/2022</v>
      </c>
      <c r="L287" s="611" t="str">
        <f t="shared" si="78"/>
        <v>D286</v>
      </c>
      <c r="M287" s="611">
        <f t="shared" si="79"/>
        <v>0</v>
      </c>
      <c r="N287" s="611">
        <f t="shared" si="80"/>
        <v>55</v>
      </c>
      <c r="O287" s="611">
        <f t="shared" si="71"/>
        <v>0.22</v>
      </c>
      <c r="P287" s="611">
        <f t="shared" si="72"/>
        <v>0.47</v>
      </c>
      <c r="Q287" s="611">
        <f t="shared" si="81"/>
        <v>34.64</v>
      </c>
      <c r="R287" s="611">
        <f t="shared" si="82"/>
        <v>0.47</v>
      </c>
    </row>
    <row r="288" spans="1:18">
      <c r="A288" s="251"/>
      <c r="B288" s="252" t="s">
        <v>14205</v>
      </c>
      <c r="C288" s="253" t="str">
        <f t="shared" si="75"/>
        <v>Insumo</v>
      </c>
      <c r="D288" s="254" t="str">
        <f>IF($B288="",IFERROR(VLOOKUP($A288,SERVIÇOS!$A:$F,2,0),IFERROR(VLOOKUP($A288,$C:$J,2,0),"")),IFERROR(VLOOKUP($B288,INSUMOS!$A:$D,2,0),IFERROR(VLOOKUP($B288,COTAÇÕES!$A:$J,2,0),"")))</f>
        <v>FECHO FRONTAL ALAVANCA MAXIM AR JANELA ALUMÍNIO</v>
      </c>
      <c r="E288" s="311" t="str">
        <f>IF($B288="",IFERROR(VLOOKUP($A288,SERVIÇOS!$A:$F,3,0),IFERROR(VLOOKUP($A288,$C:$J,3,0),"")),IFERROR(VLOOKUP($B288,INSUMOS!$A:$D,3,0),IFERROR(VLOOKUP($B288,COTAÇÕES!$A:$J,5,0),"")))</f>
        <v xml:space="preserve">UN </v>
      </c>
      <c r="F288" s="255">
        <v>1</v>
      </c>
      <c r="G288" s="256">
        <f>IF($B288="",IFERROR(VLOOKUP($A288,SERVIÇOS!$A:$F,6,0),IFERROR(VLOOKUP($A288,$C:$J,8,0),"")),IFERROR(VLOOKUP($B288,INSUMOS!$A:$D,4,0),IFERROR(VLOOKUP($B288,COTAÇÕES!$A:$J,9,0),"")))</f>
        <v>34.416666666666664</v>
      </c>
      <c r="H288" s="257">
        <f>ROUND(IF(M288=1,Q288,(IF($B288="",IFERROR(VLOOKUP($A288,SERVIÇOS!$A:$F,4,0),IFERROR(VLOOKUP($A288,$C:$J,6,0),)),IFERROR(VLOOKUP($B288,INSUMOS!$A:$D,4,0),IFERROR(VLOOKUP($B288,COTAÇÕES!$A:$J,9,0),)))*$F288)),2)</f>
        <v>34.42</v>
      </c>
      <c r="I288" s="257">
        <f>ROUND(IF(M288=1,R288,(IF($B288="",IFERROR(VLOOKUP($A288,SERVIÇOS!$A:$F,5,0),IFERROR(VLOOKUP($A288,$C:$J,7,0),)),0)*$F288)),2)</f>
        <v>0</v>
      </c>
      <c r="J288" s="258">
        <f t="shared" si="76"/>
        <v>34.42</v>
      </c>
      <c r="K288" s="349" t="s">
        <v>14229</v>
      </c>
      <c r="L288" s="611" t="str">
        <f t="shared" si="78"/>
        <v>D286</v>
      </c>
      <c r="M288" s="611">
        <f t="shared" si="79"/>
        <v>0</v>
      </c>
      <c r="N288" s="611">
        <f t="shared" si="80"/>
        <v>55</v>
      </c>
      <c r="O288" s="611">
        <f t="shared" si="71"/>
        <v>34.42</v>
      </c>
      <c r="P288" s="611">
        <f t="shared" si="72"/>
        <v>0</v>
      </c>
      <c r="Q288" s="611">
        <f t="shared" si="81"/>
        <v>34.64</v>
      </c>
      <c r="R288" s="611">
        <f t="shared" si="82"/>
        <v>0.47</v>
      </c>
    </row>
    <row r="289" spans="1:18" ht="30">
      <c r="A289" s="251"/>
      <c r="B289" s="252"/>
      <c r="C289" s="253" t="str">
        <f t="shared" si="75"/>
        <v>COMP 56</v>
      </c>
      <c r="D289" s="254" t="s">
        <v>14220</v>
      </c>
      <c r="E289" s="311" t="s">
        <v>3466</v>
      </c>
      <c r="F289" s="255"/>
      <c r="G289" s="256" t="str">
        <f>IF($B289="",IFERROR(VLOOKUP($A289,SERVIÇOS!$A:$F,6,0),IFERROR(VLOOKUP($A289,$C:$J,8,0),"")),IFERROR(VLOOKUP($B289,INSUMOS!$A:$D,4,0),IFERROR(VLOOKUP($B289,COTAÇÕES!$A:$J,9,0),"")))</f>
        <v/>
      </c>
      <c r="H289" s="257">
        <f>ROUND(IF(M289=1,Q289,(IF($B289="",IFERROR(VLOOKUP($A289,SERVIÇOS!$A:$F,4,0),IFERROR(VLOOKUP($A289,$C:$J,6,0),)),IFERROR(VLOOKUP($B289,INSUMOS!$A:$D,4,0),IFERROR(VLOOKUP($B289,COTAÇÕES!$A:$J,9,0),)))*$F289)),2)</f>
        <v>5.66</v>
      </c>
      <c r="I289" s="257">
        <f>ROUND(IF(M289=1,R289,(IF($B289="",IFERROR(VLOOKUP($A289,SERVIÇOS!$A:$F,5,0),IFERROR(VLOOKUP($A289,$C:$J,7,0),)),0)*$F289)),2)</f>
        <v>0</v>
      </c>
      <c r="J289" s="258">
        <f t="shared" si="76"/>
        <v>5.66</v>
      </c>
      <c r="K289" s="349" t="s">
        <v>13817</v>
      </c>
      <c r="L289" s="611" t="str">
        <f t="shared" si="78"/>
        <v>D289</v>
      </c>
      <c r="M289" s="611">
        <f t="shared" si="79"/>
        <v>1</v>
      </c>
      <c r="N289" s="611">
        <f t="shared" si="80"/>
        <v>56</v>
      </c>
      <c r="O289" s="611">
        <f t="shared" si="71"/>
        <v>0</v>
      </c>
      <c r="P289" s="611">
        <f t="shared" si="72"/>
        <v>0</v>
      </c>
      <c r="Q289" s="611">
        <f t="shared" si="81"/>
        <v>5.66</v>
      </c>
      <c r="R289" s="611">
        <f t="shared" si="82"/>
        <v>0</v>
      </c>
    </row>
    <row r="290" spans="1:18" ht="45">
      <c r="A290" s="251"/>
      <c r="B290" s="252">
        <v>20193</v>
      </c>
      <c r="C290" s="253" t="str">
        <f t="shared" si="75"/>
        <v>Insumo</v>
      </c>
      <c r="D290" s="254" t="str">
        <f>IF($B290="",IFERROR(VLOOKUP($A290,SERVIÇOS!$A:$F,2,0),IFERROR(VLOOKUP($A290,$C:$J,2,0),"")),IFERROR(VLOOKUP($B290,INSUMOS!$A:$D,2,0),IFERROR(VLOOKUP($B290,COTAÇÕES!$A:$J,2,0),"")))</f>
        <v>LOCACAO DE ANDAIME METALICO TIPO FACHADEIRO, LARGURA DE 1,20 M, ALTURA POR PECA DE 2,0 M, INCLUINDO SAPATAS E ITENS NECESSARIOS A INSTALACAO</v>
      </c>
      <c r="E290" s="311" t="str">
        <f>IF($B290="",IFERROR(VLOOKUP($A290,SERVIÇOS!$A:$F,3,0),IFERROR(VLOOKUP($A290,$C:$J,3,0),"")),IFERROR(VLOOKUP($B290,INSUMOS!$A:$D,3,0),IFERROR(VLOOKUP($B290,COTAÇÕES!$A:$J,5,0),"")))</f>
        <v>M2XMES</v>
      </c>
      <c r="F290" s="255">
        <v>1</v>
      </c>
      <c r="G290" s="256">
        <f>IF($B290="",IFERROR(VLOOKUP($A290,SERVIÇOS!$A:$F,6,0),IFERROR(VLOOKUP($A290,$C:$J,8,0),"")),IFERROR(VLOOKUP($B290,INSUMOS!$A:$D,4,0),IFERROR(VLOOKUP($B290,COTAÇÕES!$A:$J,9,0),"")))</f>
        <v>5.66</v>
      </c>
      <c r="H290" s="257">
        <f>ROUND(IF(M290=1,Q290,(IF($B290="",IFERROR(VLOOKUP($A290,SERVIÇOS!$A:$F,4,0),IFERROR(VLOOKUP($A290,$C:$J,6,0),)),IFERROR(VLOOKUP($B290,INSUMOS!$A:$D,4,0),IFERROR(VLOOKUP($B290,COTAÇÕES!$A:$J,9,0),)))*$F290)),2)</f>
        <v>5.66</v>
      </c>
      <c r="I290" s="257">
        <f>ROUND(IF(M290=1,R290,(IF($B290="",IFERROR(VLOOKUP($A290,SERVIÇOS!$A:$F,5,0),IFERROR(VLOOKUP($A290,$C:$J,7,0),)),0)*$F290)),2)</f>
        <v>0</v>
      </c>
      <c r="J290" s="258">
        <f t="shared" si="76"/>
        <v>5.66</v>
      </c>
      <c r="K290" s="349" t="str">
        <f>IF(OR(ISNUMBER(A290),ISNUMBER(B290)),"PRED MARÇO/2022","")</f>
        <v>PRED MARÇO/2022</v>
      </c>
      <c r="L290" s="611" t="str">
        <f t="shared" si="78"/>
        <v>D289</v>
      </c>
      <c r="M290" s="611">
        <f t="shared" si="79"/>
        <v>0</v>
      </c>
      <c r="N290" s="611">
        <f t="shared" si="80"/>
        <v>56</v>
      </c>
      <c r="O290" s="611">
        <f t="shared" si="71"/>
        <v>5.66</v>
      </c>
      <c r="P290" s="611">
        <f t="shared" si="72"/>
        <v>0</v>
      </c>
      <c r="Q290" s="611">
        <f t="shared" si="81"/>
        <v>5.66</v>
      </c>
      <c r="R290" s="611">
        <f t="shared" si="82"/>
        <v>0</v>
      </c>
    </row>
    <row r="291" spans="1:18" ht="30">
      <c r="A291" s="251"/>
      <c r="B291" s="252"/>
      <c r="C291" s="253" t="str">
        <f t="shared" si="75"/>
        <v>COMP 57</v>
      </c>
      <c r="D291" s="254" t="s">
        <v>14222</v>
      </c>
      <c r="E291" s="311" t="s">
        <v>1163</v>
      </c>
      <c r="F291" s="255"/>
      <c r="G291" s="256" t="str">
        <f>IF($B291="",IFERROR(VLOOKUP($A291,SERVIÇOS!$A:$F,6,0),IFERROR(VLOOKUP($A291,$C:$J,8,0),"")),IFERROR(VLOOKUP($B291,INSUMOS!$A:$D,4,0),IFERROR(VLOOKUP($B291,COTAÇÕES!$A:$J,9,0),"")))</f>
        <v/>
      </c>
      <c r="H291" s="257">
        <f>ROUND(IF(M291=1,Q291,(IF($B291="",IFERROR(VLOOKUP($A291,SERVIÇOS!$A:$F,4,0),IFERROR(VLOOKUP($A291,$C:$J,6,0),)),IFERROR(VLOOKUP($B291,INSUMOS!$A:$D,4,0),IFERROR(VLOOKUP($B291,COTAÇÕES!$A:$J,9,0),)))*$F291)),2)</f>
        <v>1.6</v>
      </c>
      <c r="I291" s="257">
        <f>ROUND(IF(M291=1,R291,(IF($B291="",IFERROR(VLOOKUP($A291,SERVIÇOS!$A:$F,5,0),IFERROR(VLOOKUP($A291,$C:$J,7,0),)),0)*$F291)),2)</f>
        <v>2.27</v>
      </c>
      <c r="J291" s="258">
        <f t="shared" si="76"/>
        <v>3.87</v>
      </c>
      <c r="K291" s="349" t="s">
        <v>13817</v>
      </c>
      <c r="L291" s="611" t="str">
        <f t="shared" si="78"/>
        <v>D291</v>
      </c>
      <c r="M291" s="611">
        <f t="shared" si="79"/>
        <v>1</v>
      </c>
      <c r="N291" s="611">
        <f t="shared" si="80"/>
        <v>57</v>
      </c>
      <c r="O291" s="611">
        <f t="shared" si="71"/>
        <v>0</v>
      </c>
      <c r="P291" s="611">
        <f t="shared" si="72"/>
        <v>0</v>
      </c>
      <c r="Q291" s="611">
        <f t="shared" si="81"/>
        <v>1.5980000000000001</v>
      </c>
      <c r="R291" s="611">
        <f t="shared" si="82"/>
        <v>2.27</v>
      </c>
    </row>
    <row r="292" spans="1:18">
      <c r="A292" s="646">
        <v>88309</v>
      </c>
      <c r="B292" s="252"/>
      <c r="C292" s="253" t="str">
        <f t="shared" si="75"/>
        <v>Serviço</v>
      </c>
      <c r="D292" s="254" t="str">
        <f>IF($B292="",IFERROR(VLOOKUP($A292,SERVIÇOS!$A:$F,2,0),IFERROR(VLOOKUP($A292,$C:$J,2,0),"")),IFERROR(VLOOKUP($B292,INSUMOS!$A:$D,2,0),IFERROR(VLOOKUP($B292,COTAÇÕES!$A:$J,2,0),"")))</f>
        <v>PEDREIRO COM ENCARGOS COMPLEMENTARES</v>
      </c>
      <c r="E292" s="311" t="str">
        <f>IF($B292="",IFERROR(VLOOKUP($A292,SERVIÇOS!$A:$F,3,0),IFERROR(VLOOKUP($A292,$C:$J,3,0),"")),IFERROR(VLOOKUP($B292,INSUMOS!$A:$D,3,0),IFERROR(VLOOKUP($B292,COTAÇÕES!$A:$J,5,0),"")))</f>
        <v>H</v>
      </c>
      <c r="F292" s="255">
        <v>1.4999999999999999E-2</v>
      </c>
      <c r="G292" s="256">
        <f>IF($B292="",IFERROR(VLOOKUP($A292,SERVIÇOS!$A:$F,6,0),IFERROR(VLOOKUP($A292,$C:$J,8,0),"")),IFERROR(VLOOKUP($B292,INSUMOS!$A:$D,4,0),IFERROR(VLOOKUP($B292,COTAÇÕES!$A:$J,9,0),"")))</f>
        <v>25.41</v>
      </c>
      <c r="H292" s="257">
        <f>ROUND(IF(M292=1,Q292,(IF($B292="",IFERROR(VLOOKUP($A292,SERVIÇOS!$A:$F,4,0),IFERROR(VLOOKUP($A292,$C:$J,6,0),)),IFERROR(VLOOKUP($B292,INSUMOS!$A:$D,4,0),IFERROR(VLOOKUP($B292,COTAÇÕES!$A:$J,9,0),)))*$F292)),2)</f>
        <v>0.1</v>
      </c>
      <c r="I292" s="257">
        <f>ROUND(IF(M292=1,R292,(IF($B292="",IFERROR(VLOOKUP($A292,SERVIÇOS!$A:$F,5,0),IFERROR(VLOOKUP($A292,$C:$J,7,0),)),0)*$F292)),2)</f>
        <v>0.28000000000000003</v>
      </c>
      <c r="J292" s="258">
        <f t="shared" si="76"/>
        <v>0.38</v>
      </c>
      <c r="K292" s="349" t="str">
        <f>IF(OR(ISNUMBER(A292),ISNUMBER(B292)),"PRED MARÇO/2022","")</f>
        <v>PRED MARÇO/2022</v>
      </c>
      <c r="L292" s="611" t="str">
        <f t="shared" si="78"/>
        <v>D291</v>
      </c>
      <c r="M292" s="611">
        <f t="shared" si="79"/>
        <v>0</v>
      </c>
      <c r="N292" s="611">
        <f t="shared" si="80"/>
        <v>57</v>
      </c>
      <c r="O292" s="611">
        <f t="shared" ref="O292:O302" si="83">IF(M292=1,0,H292)</f>
        <v>0.1</v>
      </c>
      <c r="P292" s="611">
        <f t="shared" ref="P292:P302" si="84">IF(M292=1,0,I292)</f>
        <v>0.28000000000000003</v>
      </c>
      <c r="Q292" s="611">
        <f t="shared" si="81"/>
        <v>1.5980000000000001</v>
      </c>
      <c r="R292" s="611">
        <f t="shared" si="82"/>
        <v>2.27</v>
      </c>
    </row>
    <row r="293" spans="1:18">
      <c r="A293" s="646">
        <v>88316</v>
      </c>
      <c r="B293" s="252"/>
      <c r="C293" s="253" t="str">
        <f t="shared" si="75"/>
        <v>Serviço</v>
      </c>
      <c r="D293" s="254" t="str">
        <f>IF($B293="",IFERROR(VLOOKUP($A293,SERVIÇOS!$A:$F,2,0),IFERROR(VLOOKUP($A293,$C:$J,2,0),"")),IFERROR(VLOOKUP($B293,INSUMOS!$A:$D,2,0),IFERROR(VLOOKUP($B293,COTAÇÕES!$A:$J,2,0),"")))</f>
        <v>SERVENTE COM ENCARGOS COMPLEMENTARES</v>
      </c>
      <c r="E293" s="311" t="str">
        <f>IF($B293="",IFERROR(VLOOKUP($A293,SERVIÇOS!$A:$F,3,0),IFERROR(VLOOKUP($A293,$C:$J,3,0),"")),IFERROR(VLOOKUP($B293,INSUMOS!$A:$D,3,0),IFERROR(VLOOKUP($B293,COTAÇÕES!$A:$J,5,0),"")))</f>
        <v>H</v>
      </c>
      <c r="F293" s="255">
        <v>0.15</v>
      </c>
      <c r="G293" s="256">
        <f>IF($B293="",IFERROR(VLOOKUP($A293,SERVIÇOS!$A:$F,6,0),IFERROR(VLOOKUP($A293,$C:$J,8,0),"")),IFERROR(VLOOKUP($B293,INSUMOS!$A:$D,4,0),IFERROR(VLOOKUP($B293,COTAÇÕES!$A:$J,9,0),"")))</f>
        <v>19.78</v>
      </c>
      <c r="H293" s="257">
        <f>ROUND(IF(M293=1,Q293,(IF($B293="",IFERROR(VLOOKUP($A293,SERVIÇOS!$A:$F,4,0),IFERROR(VLOOKUP($A293,$C:$J,6,0),)),IFERROR(VLOOKUP($B293,INSUMOS!$A:$D,4,0),IFERROR(VLOOKUP($B293,COTAÇÕES!$A:$J,9,0),)))*$F293)),2)</f>
        <v>0.98</v>
      </c>
      <c r="I293" s="257">
        <f>ROUND(IF(M293=1,R293,(IF($B293="",IFERROR(VLOOKUP($A293,SERVIÇOS!$A:$F,5,0),IFERROR(VLOOKUP($A293,$C:$J,7,0),)),0)*$F293)),2)</f>
        <v>1.99</v>
      </c>
      <c r="J293" s="258">
        <f t="shared" si="76"/>
        <v>2.9699999999999998</v>
      </c>
      <c r="K293" s="349" t="str">
        <f>IF(OR(ISNUMBER(A293),ISNUMBER(B293)),"PRED MARÇO/2022","")</f>
        <v>PRED MARÇO/2022</v>
      </c>
      <c r="L293" s="611" t="str">
        <f t="shared" si="78"/>
        <v>D291</v>
      </c>
      <c r="M293" s="611">
        <f t="shared" si="79"/>
        <v>0</v>
      </c>
      <c r="N293" s="611">
        <f t="shared" si="80"/>
        <v>57</v>
      </c>
      <c r="O293" s="611">
        <f t="shared" si="83"/>
        <v>0.98</v>
      </c>
      <c r="P293" s="611">
        <f t="shared" si="84"/>
        <v>1.99</v>
      </c>
      <c r="Q293" s="611">
        <f t="shared" si="81"/>
        <v>1.5980000000000001</v>
      </c>
      <c r="R293" s="611">
        <f t="shared" si="82"/>
        <v>2.27</v>
      </c>
    </row>
    <row r="294" spans="1:18">
      <c r="A294" s="646"/>
      <c r="B294" s="252" t="s">
        <v>14221</v>
      </c>
      <c r="C294" s="253" t="str">
        <f t="shared" si="75"/>
        <v>Insumo</v>
      </c>
      <c r="D294" s="254" t="s">
        <v>14223</v>
      </c>
      <c r="E294" s="311" t="s">
        <v>96</v>
      </c>
      <c r="F294" s="255">
        <v>1E-3</v>
      </c>
      <c r="G294" s="256">
        <v>518</v>
      </c>
      <c r="H294" s="257">
        <f>G294*F294</f>
        <v>0.51800000000000002</v>
      </c>
      <c r="I294" s="257">
        <f>ROUND(IF(M294=1,R294,(IF($B294="",IFERROR(VLOOKUP($A294,SERVIÇOS!$A:$F,5,0),IFERROR(VLOOKUP($A294,$C:$J,7,0),)),0)*$F294)),2)</f>
        <v>0</v>
      </c>
      <c r="J294" s="258">
        <f t="shared" si="76"/>
        <v>0.51800000000000002</v>
      </c>
      <c r="K294" s="349" t="s">
        <v>14150</v>
      </c>
      <c r="L294" s="611" t="str">
        <f t="shared" si="78"/>
        <v>D291</v>
      </c>
      <c r="M294" s="611">
        <f t="shared" si="79"/>
        <v>0</v>
      </c>
      <c r="N294" s="611">
        <f t="shared" si="80"/>
        <v>57</v>
      </c>
      <c r="O294" s="611">
        <f t="shared" si="83"/>
        <v>0.51800000000000002</v>
      </c>
      <c r="P294" s="611">
        <f t="shared" si="84"/>
        <v>0</v>
      </c>
      <c r="Q294" s="611">
        <f t="shared" si="81"/>
        <v>1.5980000000000001</v>
      </c>
      <c r="R294" s="611">
        <f t="shared" si="82"/>
        <v>2.27</v>
      </c>
    </row>
    <row r="295" spans="1:18" ht="30">
      <c r="A295" s="251"/>
      <c r="B295" s="252"/>
      <c r="C295" s="253" t="str">
        <f t="shared" si="75"/>
        <v>COMP 58</v>
      </c>
      <c r="D295" s="254" t="s">
        <v>14226</v>
      </c>
      <c r="E295" s="311" t="s">
        <v>1163</v>
      </c>
      <c r="F295" s="255"/>
      <c r="G295" s="256" t="str">
        <f>IF($B295="",IFERROR(VLOOKUP($A295,SERVIÇOS!$A:$F,6,0),IFERROR(VLOOKUP($A295,$C:$J,8,0),"")),IFERROR(VLOOKUP($B295,INSUMOS!$A:$D,4,0),IFERROR(VLOOKUP($B295,COTAÇÕES!$A:$J,9,0),"")))</f>
        <v/>
      </c>
      <c r="H295" s="257">
        <f>ROUND(IF(M295=1,Q295,(IF($B295="",IFERROR(VLOOKUP($A295,SERVIÇOS!$A:$F,4,0),IFERROR(VLOOKUP($A295,$C:$J,6,0),)),IFERROR(VLOOKUP($B295,INSUMOS!$A:$D,4,0),IFERROR(VLOOKUP($B295,COTAÇÕES!$A:$J,9,0),)))*$F295)),2)</f>
        <v>12.92</v>
      </c>
      <c r="I295" s="257">
        <f>ROUND(IF(M295=1,R295,(IF($B295="",IFERROR(VLOOKUP($A295,SERVIÇOS!$A:$F,5,0),IFERROR(VLOOKUP($A295,$C:$J,7,0),)),0)*$F295)),2)</f>
        <v>9.93</v>
      </c>
      <c r="J295" s="258">
        <f t="shared" si="76"/>
        <v>22.85</v>
      </c>
      <c r="K295" s="349" t="s">
        <v>13817</v>
      </c>
      <c r="L295" s="611" t="str">
        <f t="shared" si="78"/>
        <v>D295</v>
      </c>
      <c r="M295" s="611">
        <f t="shared" si="79"/>
        <v>1</v>
      </c>
      <c r="N295" s="611">
        <f t="shared" si="80"/>
        <v>58</v>
      </c>
      <c r="O295" s="611">
        <f t="shared" si="83"/>
        <v>0</v>
      </c>
      <c r="P295" s="611">
        <f t="shared" si="84"/>
        <v>0</v>
      </c>
      <c r="Q295" s="611">
        <f t="shared" si="81"/>
        <v>12.92</v>
      </c>
      <c r="R295" s="611">
        <f t="shared" si="82"/>
        <v>9.93</v>
      </c>
    </row>
    <row r="296" spans="1:18">
      <c r="A296" s="251">
        <v>88316</v>
      </c>
      <c r="B296" s="252"/>
      <c r="C296" s="253" t="str">
        <f t="shared" si="75"/>
        <v>Serviço</v>
      </c>
      <c r="D296" s="254" t="str">
        <f>IF($B296="",IFERROR(VLOOKUP($A296,SERVIÇOS!$A:$F,2,0),IFERROR(VLOOKUP($A296,$C:$J,2,0),"")),IFERROR(VLOOKUP($B296,INSUMOS!$A:$D,2,0),IFERROR(VLOOKUP($B296,COTAÇÕES!$A:$J,2,0),"")))</f>
        <v>SERVENTE COM ENCARGOS COMPLEMENTARES</v>
      </c>
      <c r="E296" s="311" t="str">
        <f>IF($B296="",IFERROR(VLOOKUP($A296,SERVIÇOS!$A:$F,3,0),IFERROR(VLOOKUP($A296,$C:$J,3,0),"")),IFERROR(VLOOKUP($B296,INSUMOS!$A:$D,3,0),IFERROR(VLOOKUP($B296,COTAÇÕES!$A:$J,5,0),"")))</f>
        <v>H</v>
      </c>
      <c r="F296" s="255">
        <f>1.165/2</f>
        <v>0.58250000000000002</v>
      </c>
      <c r="G296" s="256">
        <f>IF($B296="",IFERROR(VLOOKUP($A296,SERVIÇOS!$A:$F,6,0),IFERROR(VLOOKUP($A296,$C:$J,8,0),"")),IFERROR(VLOOKUP($B296,INSUMOS!$A:$D,4,0),IFERROR(VLOOKUP($B296,COTAÇÕES!$A:$J,9,0),"")))</f>
        <v>19.78</v>
      </c>
      <c r="H296" s="257">
        <f>ROUND(IF(M296=1,Q296,(IF($B296="",IFERROR(VLOOKUP($A296,SERVIÇOS!$A:$F,4,0),IFERROR(VLOOKUP($A296,$C:$J,6,0),)),IFERROR(VLOOKUP($B296,INSUMOS!$A:$D,4,0),IFERROR(VLOOKUP($B296,COTAÇÕES!$A:$J,9,0),)))*$F296)),2)</f>
        <v>3.8</v>
      </c>
      <c r="I296" s="257">
        <f>ROUND(IF(M296=1,R296,(IF($B296="",IFERROR(VLOOKUP($A296,SERVIÇOS!$A:$F,5,0),IFERROR(VLOOKUP($A296,$C:$J,7,0),)),0)*$F296)),2)</f>
        <v>7.72</v>
      </c>
      <c r="J296" s="258">
        <f t="shared" si="76"/>
        <v>11.52</v>
      </c>
      <c r="K296" s="349" t="str">
        <f>IF(OR(ISNUMBER(A296),ISNUMBER(B296)),"PRED MARÇO/2022","")</f>
        <v>PRED MARÇO/2022</v>
      </c>
      <c r="L296" s="611" t="str">
        <f t="shared" si="78"/>
        <v>D295</v>
      </c>
      <c r="M296" s="611">
        <f t="shared" si="79"/>
        <v>0</v>
      </c>
      <c r="N296" s="611">
        <f t="shared" si="80"/>
        <v>58</v>
      </c>
      <c r="O296" s="611">
        <f t="shared" si="83"/>
        <v>3.8</v>
      </c>
      <c r="P296" s="611">
        <f t="shared" si="84"/>
        <v>7.72</v>
      </c>
      <c r="Q296" s="611">
        <f t="shared" si="81"/>
        <v>12.92</v>
      </c>
      <c r="R296" s="611">
        <f t="shared" si="82"/>
        <v>9.93</v>
      </c>
    </row>
    <row r="297" spans="1:18">
      <c r="A297" s="251">
        <v>88309</v>
      </c>
      <c r="B297" s="252"/>
      <c r="C297" s="253" t="str">
        <f t="shared" si="75"/>
        <v>Serviço</v>
      </c>
      <c r="D297" s="254" t="str">
        <f>IF($B297="",IFERROR(VLOOKUP($A297,SERVIÇOS!$A:$F,2,0),IFERROR(VLOOKUP($A297,$C:$J,2,0),"")),IFERROR(VLOOKUP($B297,INSUMOS!$A:$D,2,0),IFERROR(VLOOKUP($B297,COTAÇÕES!$A:$J,2,0),"")))</f>
        <v>PEDREIRO COM ENCARGOS COMPLEMENTARES</v>
      </c>
      <c r="E297" s="311" t="str">
        <f>IF($B297="",IFERROR(VLOOKUP($A297,SERVIÇOS!$A:$F,3,0),IFERROR(VLOOKUP($A297,$C:$J,3,0),"")),IFERROR(VLOOKUP($B297,INSUMOS!$A:$D,3,0),IFERROR(VLOOKUP($B297,COTAÇÕES!$A:$J,5,0),"")))</f>
        <v>H</v>
      </c>
      <c r="F297" s="255">
        <f>0.236/2</f>
        <v>0.11799999999999999</v>
      </c>
      <c r="G297" s="256">
        <f>IF($B297="",IFERROR(VLOOKUP($A297,SERVIÇOS!$A:$F,6,0),IFERROR(VLOOKUP($A297,$C:$J,8,0),"")),IFERROR(VLOOKUP($B297,INSUMOS!$A:$D,4,0),IFERROR(VLOOKUP($B297,COTAÇÕES!$A:$J,9,0),"")))</f>
        <v>25.41</v>
      </c>
      <c r="H297" s="257">
        <f>ROUND(IF(M297=1,Q297,(IF($B297="",IFERROR(VLOOKUP($A297,SERVIÇOS!$A:$F,4,0),IFERROR(VLOOKUP($A297,$C:$J,6,0),)),IFERROR(VLOOKUP($B297,INSUMOS!$A:$D,4,0),IFERROR(VLOOKUP($B297,COTAÇÕES!$A:$J,9,0),)))*$F297)),2)</f>
        <v>0.78</v>
      </c>
      <c r="I297" s="257">
        <f>ROUND(IF(M297=1,R297,(IF($B297="",IFERROR(VLOOKUP($A297,SERVIÇOS!$A:$F,5,0),IFERROR(VLOOKUP($A297,$C:$J,7,0),)),0)*$F297)),2)</f>
        <v>2.21</v>
      </c>
      <c r="J297" s="258">
        <f t="shared" si="76"/>
        <v>2.99</v>
      </c>
      <c r="K297" s="349" t="str">
        <f>IF(OR(ISNUMBER(A297),ISNUMBER(B297)),"PRED MARÇO/2022","")</f>
        <v>PRED MARÇO/2022</v>
      </c>
      <c r="L297" s="611" t="str">
        <f t="shared" si="78"/>
        <v>D295</v>
      </c>
      <c r="M297" s="611">
        <f t="shared" si="79"/>
        <v>0</v>
      </c>
      <c r="N297" s="611">
        <f t="shared" si="80"/>
        <v>58</v>
      </c>
      <c r="O297" s="611">
        <f t="shared" si="83"/>
        <v>0.78</v>
      </c>
      <c r="P297" s="611">
        <f t="shared" si="84"/>
        <v>2.21</v>
      </c>
      <c r="Q297" s="611">
        <f t="shared" si="81"/>
        <v>12.92</v>
      </c>
      <c r="R297" s="611">
        <f t="shared" si="82"/>
        <v>9.93</v>
      </c>
    </row>
    <row r="298" spans="1:18" ht="30">
      <c r="A298" s="251"/>
      <c r="B298" s="252">
        <v>142</v>
      </c>
      <c r="C298" s="253" t="str">
        <f t="shared" si="75"/>
        <v>Insumo</v>
      </c>
      <c r="D298" s="254" t="str">
        <f>IF($B298="",IFERROR(VLOOKUP($A298,SERVIÇOS!$A:$F,2,0),IFERROR(VLOOKUP($A298,$C:$J,2,0),"")),IFERROR(VLOOKUP($B298,INSUMOS!$A:$D,2,0),IFERROR(VLOOKUP($B298,COTAÇÕES!$A:$J,2,0),"")))</f>
        <v>SELANTE ELASTICO MONOCOMPONENTE A BASE DE POLIURETANO (PU) PARA JUNTAS DIVERSAS</v>
      </c>
      <c r="E298" s="311" t="str">
        <f>IF($B298="",IFERROR(VLOOKUP($A298,SERVIÇOS!$A:$F,3,0),IFERROR(VLOOKUP($A298,$C:$J,3,0),"")),IFERROR(VLOOKUP($B298,INSUMOS!$A:$D,3,0),IFERROR(VLOOKUP($B298,COTAÇÕES!$A:$J,5,0),"")))</f>
        <v xml:space="preserve">310ML </v>
      </c>
      <c r="F298" s="255">
        <v>0.20899999999999999</v>
      </c>
      <c r="G298" s="256">
        <f>IF($B298="",IFERROR(VLOOKUP($A298,SERVIÇOS!$A:$F,6,0),IFERROR(VLOOKUP($A298,$C:$J,8,0),"")),IFERROR(VLOOKUP($B298,INSUMOS!$A:$D,4,0),IFERROR(VLOOKUP($B298,COTAÇÕES!$A:$J,9,0),"")))</f>
        <v>29.54</v>
      </c>
      <c r="H298" s="257">
        <f>ROUND(IF(M298=1,Q298,(IF($B298="",IFERROR(VLOOKUP($A298,SERVIÇOS!$A:$F,4,0),IFERROR(VLOOKUP($A298,$C:$J,6,0),)),IFERROR(VLOOKUP($B298,INSUMOS!$A:$D,4,0),IFERROR(VLOOKUP($B298,COTAÇÕES!$A:$J,9,0),)))*$F298)),2)</f>
        <v>6.17</v>
      </c>
      <c r="I298" s="257">
        <f>ROUND(IF(M298=1,R298,(IF($B298="",IFERROR(VLOOKUP($A298,SERVIÇOS!$A:$F,5,0),IFERROR(VLOOKUP($A298,$C:$J,7,0),)),0)*$F298)),2)</f>
        <v>0</v>
      </c>
      <c r="J298" s="258">
        <f t="shared" si="76"/>
        <v>6.17</v>
      </c>
      <c r="K298" s="349" t="str">
        <f>IF(OR(ISNUMBER(A298),ISNUMBER(B298)),"PRED MARÇO/2022","")</f>
        <v>PRED MARÇO/2022</v>
      </c>
      <c r="L298" s="611" t="str">
        <f t="shared" si="78"/>
        <v>D295</v>
      </c>
      <c r="M298" s="611">
        <f t="shared" si="79"/>
        <v>0</v>
      </c>
      <c r="N298" s="611">
        <f t="shared" si="80"/>
        <v>58</v>
      </c>
      <c r="O298" s="611">
        <f t="shared" si="83"/>
        <v>6.17</v>
      </c>
      <c r="P298" s="611">
        <f t="shared" si="84"/>
        <v>0</v>
      </c>
      <c r="Q298" s="611">
        <f t="shared" si="81"/>
        <v>12.92</v>
      </c>
      <c r="R298" s="611">
        <f t="shared" si="82"/>
        <v>9.93</v>
      </c>
    </row>
    <row r="299" spans="1:18" ht="30">
      <c r="A299" s="251"/>
      <c r="B299" s="252" t="s">
        <v>14224</v>
      </c>
      <c r="C299" s="253" t="str">
        <f t="shared" si="75"/>
        <v>Insumo</v>
      </c>
      <c r="D299" s="254" t="s">
        <v>14225</v>
      </c>
      <c r="E299" s="311" t="s">
        <v>1163</v>
      </c>
      <c r="F299" s="255">
        <v>1</v>
      </c>
      <c r="G299" s="256">
        <v>1.77</v>
      </c>
      <c r="H299" s="257">
        <f>G299*F299</f>
        <v>1.77</v>
      </c>
      <c r="I299" s="257">
        <f>ROUND(IF(M299=1,R299,(IF($B299="",IFERROR(VLOOKUP($A299,SERVIÇOS!$A:$F,5,0),IFERROR(VLOOKUP($A299,$C:$J,7,0),)),0)*$F299)),2)</f>
        <v>0</v>
      </c>
      <c r="J299" s="258">
        <f t="shared" si="76"/>
        <v>1.77</v>
      </c>
      <c r="K299" s="349" t="s">
        <v>14150</v>
      </c>
      <c r="L299" s="611" t="str">
        <f t="shared" si="78"/>
        <v>D295</v>
      </c>
      <c r="M299" s="611">
        <f t="shared" si="79"/>
        <v>0</v>
      </c>
      <c r="N299" s="611">
        <f t="shared" si="80"/>
        <v>58</v>
      </c>
      <c r="O299" s="611">
        <f t="shared" si="83"/>
        <v>1.77</v>
      </c>
      <c r="P299" s="611">
        <f t="shared" si="84"/>
        <v>0</v>
      </c>
      <c r="Q299" s="611">
        <f t="shared" si="81"/>
        <v>12.92</v>
      </c>
      <c r="R299" s="611">
        <f t="shared" si="82"/>
        <v>9.93</v>
      </c>
    </row>
    <row r="300" spans="1:18">
      <c r="A300" s="251"/>
      <c r="B300" s="252">
        <v>12815</v>
      </c>
      <c r="C300" s="253" t="str">
        <f t="shared" si="75"/>
        <v>Insumo</v>
      </c>
      <c r="D300" s="254" t="str">
        <f>IF($B300="",IFERROR(VLOOKUP($A300,SERVIÇOS!$A:$F,2,0),IFERROR(VLOOKUP($A300,$C:$J,2,0),"")),IFERROR(VLOOKUP($B300,INSUMOS!$A:$D,2,0),IFERROR(VLOOKUP($B300,COTAÇÕES!$A:$J,2,0),"")))</f>
        <v>FITA CREPE ROLO DE 25 MM X 50 M</v>
      </c>
      <c r="E300" s="311" t="str">
        <f>IF($B300="",IFERROR(VLOOKUP($A300,SERVIÇOS!$A:$F,3,0),IFERROR(VLOOKUP($A300,$C:$J,3,0),"")),IFERROR(VLOOKUP($B300,INSUMOS!$A:$D,3,0),IFERROR(VLOOKUP($B300,COTAÇÕES!$A:$J,5,0),"")))</f>
        <v xml:space="preserve">UN    </v>
      </c>
      <c r="F300" s="255">
        <v>0.05</v>
      </c>
      <c r="G300" s="256">
        <f>IF($B300="",IFERROR(VLOOKUP($A300,SERVIÇOS!$A:$F,6,0),IFERROR(VLOOKUP($A300,$C:$J,8,0),"")),IFERROR(VLOOKUP($B300,INSUMOS!$A:$D,4,0),IFERROR(VLOOKUP($B300,COTAÇÕES!$A:$J,9,0),"")))</f>
        <v>7.9</v>
      </c>
      <c r="H300" s="257">
        <f>ROUND(IF(M300=1,Q300,(IF($B300="",IFERROR(VLOOKUP($A300,SERVIÇOS!$A:$F,4,0),IFERROR(VLOOKUP($A300,$C:$J,6,0),)),IFERROR(VLOOKUP($B300,INSUMOS!$A:$D,4,0),IFERROR(VLOOKUP($B300,COTAÇÕES!$A:$J,9,0),)))*$F300)),2)</f>
        <v>0.4</v>
      </c>
      <c r="I300" s="257">
        <f>ROUND(IF(M300=1,R300,(IF($B300="",IFERROR(VLOOKUP($A300,SERVIÇOS!$A:$F,5,0),IFERROR(VLOOKUP($A300,$C:$J,7,0),)),0)*$F300)),2)</f>
        <v>0</v>
      </c>
      <c r="J300" s="258">
        <f t="shared" si="76"/>
        <v>0.4</v>
      </c>
      <c r="K300" s="349" t="str">
        <f>IF(OR(ISNUMBER(A300),ISNUMBER(B300)),"PRED MARÇO/2022","")</f>
        <v>PRED MARÇO/2022</v>
      </c>
      <c r="L300" s="611" t="str">
        <f t="shared" si="78"/>
        <v>D295</v>
      </c>
      <c r="M300" s="611">
        <f t="shared" si="79"/>
        <v>0</v>
      </c>
      <c r="N300" s="611">
        <f t="shared" si="80"/>
        <v>58</v>
      </c>
      <c r="O300" s="611">
        <f t="shared" si="83"/>
        <v>0.4</v>
      </c>
      <c r="P300" s="611">
        <f t="shared" si="84"/>
        <v>0</v>
      </c>
      <c r="Q300" s="611">
        <f t="shared" si="81"/>
        <v>12.92</v>
      </c>
      <c r="R300" s="611">
        <f t="shared" si="82"/>
        <v>9.93</v>
      </c>
    </row>
    <row r="301" spans="1:18">
      <c r="A301" s="251"/>
      <c r="B301" s="252"/>
      <c r="C301" s="253" t="str">
        <f>IF(AND(M301=1,N301=N302),CONCATENATE("COMP ",N301),IF(AND(A301="",B301=""),"",IF(A301="","Insumo",IF(B301="","Serviço",""))))</f>
        <v/>
      </c>
      <c r="D301" s="254" t="str">
        <f>IF($B301="",IFERROR(VLOOKUP($A301,SERVIÇOS!$A:$F,2,0),IFERROR(VLOOKUP($A301,$C:$J,2,0),"")),IFERROR(VLOOKUP($B301,INSUMOS!$A:$D,2,0),IFERROR(VLOOKUP($B301,COTAÇÕES!$A:$J,2,0),"")))</f>
        <v/>
      </c>
      <c r="E301" s="311" t="str">
        <f>IF($B301="",IFERROR(VLOOKUP($A301,SERVIÇOS!$A:$F,3,0),IFERROR(VLOOKUP($A301,$C:$J,3,0),"")),IFERROR(VLOOKUP($B301,INSUMOS!$A:$D,3,0),IFERROR(VLOOKUP($B301,COTAÇÕES!$A:$J,5,0),"")))</f>
        <v/>
      </c>
      <c r="F301" s="255"/>
      <c r="G301" s="256" t="str">
        <f>IF($B301="",IFERROR(VLOOKUP($A301,SERVIÇOS!$A:$F,6,0),IFERROR(VLOOKUP($A301,$C:$J,8,0),"")),IFERROR(VLOOKUP($B301,INSUMOS!$A:$D,4,0),IFERROR(VLOOKUP($B301,COTAÇÕES!$A:$J,9,0),"")))</f>
        <v/>
      </c>
      <c r="H301" s="257">
        <f>ROUND(IF(M301=1,Q301,(IF($B301="",IFERROR(VLOOKUP($A301,SERVIÇOS!$A:$F,4,0),IFERROR(VLOOKUP($A301,$C:$J,6,0),)),IFERROR(VLOOKUP($B301,INSUMOS!$A:$D,4,0),IFERROR(VLOOKUP($B301,COTAÇÕES!$A:$J,9,0),)))*$F301)),2)</f>
        <v>0</v>
      </c>
      <c r="I301" s="257">
        <f>ROUND(IF(M301=1,R301,(IF($B301="",IFERROR(VLOOKUP($A301,SERVIÇOS!$A:$F,5,0),IFERROR(VLOOKUP($A301,$C:$J,7,0),)),0)*$F301)),2)</f>
        <v>0</v>
      </c>
      <c r="J301" s="258">
        <f t="shared" si="76"/>
        <v>0</v>
      </c>
      <c r="K301" s="349" t="str">
        <f>IF(OR(ISNUMBER(A301),ISNUMBER(B301)),"PRED MARÇO/2022","")</f>
        <v/>
      </c>
      <c r="L301" s="611" t="str">
        <f t="shared" si="78"/>
        <v>D301</v>
      </c>
      <c r="M301" s="611">
        <f t="shared" si="79"/>
        <v>1</v>
      </c>
      <c r="N301" s="611">
        <f t="shared" si="80"/>
        <v>59</v>
      </c>
      <c r="O301" s="611">
        <f t="shared" si="83"/>
        <v>0</v>
      </c>
      <c r="P301" s="611">
        <f t="shared" si="84"/>
        <v>0</v>
      </c>
      <c r="Q301" s="611">
        <f t="shared" si="81"/>
        <v>0</v>
      </c>
      <c r="R301" s="611">
        <f t="shared" si="82"/>
        <v>0</v>
      </c>
    </row>
    <row r="302" spans="1:18">
      <c r="A302" s="251"/>
      <c r="B302" s="252"/>
      <c r="C302" s="253"/>
      <c r="D302" s="254" t="str">
        <f>IF($B302="",IFERROR(VLOOKUP($A302,SERVIÇOS!$A:$F,2,0),IFERROR(VLOOKUP($A302,$C:$J,2,0),"")),IFERROR(VLOOKUP($B302,INSUMOS!$A:$D,2,0),IFERROR(VLOOKUP($B302,COTAÇÕES!$A:$J,2,0),"")))</f>
        <v/>
      </c>
      <c r="E302" s="311" t="str">
        <f>IF($B302="",IFERROR(VLOOKUP($A302,SERVIÇOS!$A:$F,3,0),IFERROR(VLOOKUP($A302,$C:$J,3,0),"")),IFERROR(VLOOKUP($B302,INSUMOS!$A:$D,3,0),IFERROR(VLOOKUP($B302,COTAÇÕES!$A:$J,5,0),"")))</f>
        <v/>
      </c>
      <c r="F302" s="255"/>
      <c r="G302" s="256" t="str">
        <f>IF($B302="",IFERROR(VLOOKUP($A302,SERVIÇOS!$A:$F,6,0),IFERROR(VLOOKUP($A302,$C:$J,8,0),"")),IFERROR(VLOOKUP($B302,INSUMOS!$A:$D,4,0),IFERROR(VLOOKUP($B302,COTAÇÕES!$A:$J,9,0),"")))</f>
        <v/>
      </c>
      <c r="H302" s="257">
        <f>ROUND(IF(M302=1,Q302,(IF($B302="",IFERROR(VLOOKUP($A302,SERVIÇOS!$A:$F,4,0),IFERROR(VLOOKUP($A302,$C:$J,6,0),)),IFERROR(VLOOKUP($B302,INSUMOS!$A:$D,4,0),IFERROR(VLOOKUP($B302,COTAÇÕES!$A:$J,9,0),)))*$F302)),2)</f>
        <v>0</v>
      </c>
      <c r="I302" s="257">
        <f>ROUND(IF(M302=1,R302,(IF($B302="",IFERROR(VLOOKUP($A302,SERVIÇOS!$A:$F,5,0),IFERROR(VLOOKUP($A302,$C:$J,7,0),)),0)*$F302)),2)</f>
        <v>0</v>
      </c>
      <c r="J302" s="258">
        <f t="shared" si="76"/>
        <v>0</v>
      </c>
      <c r="K302" s="349" t="str">
        <f>IF(OR(ISNUMBER(A302),ISNUMBER(B302)),"PRED MARÇO/2022","")</f>
        <v/>
      </c>
      <c r="L302" s="611" t="str">
        <f t="shared" si="78"/>
        <v>D301</v>
      </c>
      <c r="M302" s="611">
        <f t="shared" si="79"/>
        <v>1</v>
      </c>
      <c r="N302" s="611">
        <f t="shared" si="80"/>
        <v>60</v>
      </c>
      <c r="O302" s="611">
        <f t="shared" si="83"/>
        <v>0</v>
      </c>
      <c r="P302" s="611">
        <f t="shared" si="84"/>
        <v>0</v>
      </c>
      <c r="Q302" s="611">
        <f t="shared" si="81"/>
        <v>0</v>
      </c>
      <c r="R302" s="611">
        <f t="shared" si="82"/>
        <v>0</v>
      </c>
    </row>
    <row r="303" spans="1:18">
      <c r="A303" s="250"/>
    </row>
    <row r="304" spans="1:18">
      <c r="A304" s="250"/>
    </row>
    <row r="305" spans="1:1">
      <c r="A305" s="250"/>
    </row>
    <row r="306" spans="1:1">
      <c r="A306" s="250"/>
    </row>
    <row r="307" spans="1:1">
      <c r="A307" s="250"/>
    </row>
    <row r="308" spans="1:1">
      <c r="A308" s="250"/>
    </row>
    <row r="309" spans="1:1">
      <c r="A309" s="250"/>
    </row>
    <row r="310" spans="1:1">
      <c r="A310" s="250"/>
    </row>
    <row r="311" spans="1:1">
      <c r="A311" s="250"/>
    </row>
    <row r="312" spans="1:1">
      <c r="A312" s="250"/>
    </row>
    <row r="313" spans="1:1">
      <c r="A313" s="250"/>
    </row>
    <row r="314" spans="1:1">
      <c r="A314" s="250"/>
    </row>
    <row r="315" spans="1:1">
      <c r="A315" s="250"/>
    </row>
    <row r="316" spans="1:1">
      <c r="A316" s="250"/>
    </row>
    <row r="317" spans="1:1">
      <c r="A317" s="250"/>
    </row>
    <row r="318" spans="1:1">
      <c r="A318" s="250"/>
    </row>
    <row r="319" spans="1:1">
      <c r="A319" s="250"/>
    </row>
    <row r="320" spans="1:1">
      <c r="A320" s="250"/>
    </row>
    <row r="321" spans="1:1">
      <c r="A321" s="250"/>
    </row>
    <row r="322" spans="1:1">
      <c r="A322" s="250"/>
    </row>
    <row r="323" spans="1:1">
      <c r="A323" s="250"/>
    </row>
    <row r="324" spans="1:1">
      <c r="A324" s="250"/>
    </row>
    <row r="325" spans="1:1">
      <c r="A325" s="250"/>
    </row>
    <row r="326" spans="1:1">
      <c r="A326" s="250"/>
    </row>
    <row r="327" spans="1:1">
      <c r="A327" s="250"/>
    </row>
    <row r="328" spans="1:1">
      <c r="A328" s="250"/>
    </row>
    <row r="329" spans="1:1">
      <c r="A329" s="250"/>
    </row>
    <row r="330" spans="1:1">
      <c r="A330" s="250"/>
    </row>
    <row r="331" spans="1:1">
      <c r="A331" s="250"/>
    </row>
    <row r="332" spans="1:1">
      <c r="A332" s="250"/>
    </row>
    <row r="333" spans="1:1">
      <c r="A333" s="250"/>
    </row>
    <row r="334" spans="1:1">
      <c r="A334" s="250"/>
    </row>
    <row r="335" spans="1:1">
      <c r="A335" s="250"/>
    </row>
    <row r="336" spans="1:1">
      <c r="A336" s="250"/>
    </row>
    <row r="337" spans="1:1">
      <c r="A337" s="250"/>
    </row>
    <row r="338" spans="1:1">
      <c r="A338" s="250"/>
    </row>
    <row r="339" spans="1:1">
      <c r="A339" s="250"/>
    </row>
    <row r="340" spans="1:1">
      <c r="A340" s="250"/>
    </row>
    <row r="341" spans="1:1">
      <c r="A341" s="250"/>
    </row>
    <row r="342" spans="1:1">
      <c r="A342" s="250"/>
    </row>
    <row r="343" spans="1:1">
      <c r="A343" s="250"/>
    </row>
    <row r="344" spans="1:1">
      <c r="A344" s="250"/>
    </row>
    <row r="345" spans="1:1">
      <c r="A345" s="250"/>
    </row>
    <row r="346" spans="1:1">
      <c r="A346" s="250"/>
    </row>
    <row r="347" spans="1:1">
      <c r="A347" s="250"/>
    </row>
    <row r="348" spans="1:1">
      <c r="A348" s="250"/>
    </row>
    <row r="349" spans="1:1">
      <c r="A349" s="250"/>
    </row>
    <row r="350" spans="1:1">
      <c r="A350" s="250"/>
    </row>
    <row r="351" spans="1:1">
      <c r="A351" s="250"/>
    </row>
    <row r="352" spans="1:1">
      <c r="A352" s="250"/>
    </row>
    <row r="353" spans="1:1">
      <c r="A353" s="250"/>
    </row>
    <row r="354" spans="1:1">
      <c r="A354" s="250"/>
    </row>
    <row r="355" spans="1:1">
      <c r="A355" s="250"/>
    </row>
    <row r="356" spans="1:1">
      <c r="A356" s="250"/>
    </row>
    <row r="357" spans="1:1">
      <c r="A357" s="250"/>
    </row>
    <row r="358" spans="1:1">
      <c r="A358" s="250"/>
    </row>
    <row r="359" spans="1:1">
      <c r="A359" s="250"/>
    </row>
    <row r="360" spans="1:1">
      <c r="A360" s="250"/>
    </row>
    <row r="361" spans="1:1">
      <c r="A361" s="250"/>
    </row>
    <row r="362" spans="1:1">
      <c r="A362" s="250"/>
    </row>
    <row r="363" spans="1:1">
      <c r="A363" s="250"/>
    </row>
    <row r="364" spans="1:1">
      <c r="A364" s="250"/>
    </row>
    <row r="365" spans="1:1">
      <c r="A365" s="250"/>
    </row>
    <row r="366" spans="1:1">
      <c r="A366" s="250"/>
    </row>
    <row r="367" spans="1:1">
      <c r="A367" s="250"/>
    </row>
    <row r="368" spans="1:1">
      <c r="A368" s="250"/>
    </row>
    <row r="369" spans="1:1">
      <c r="A369" s="250"/>
    </row>
    <row r="370" spans="1:1">
      <c r="A370" s="250"/>
    </row>
    <row r="371" spans="1:1">
      <c r="A371" s="250"/>
    </row>
    <row r="372" spans="1:1">
      <c r="A372" s="250"/>
    </row>
    <row r="373" spans="1:1">
      <c r="A373" s="250"/>
    </row>
    <row r="374" spans="1:1">
      <c r="A374" s="250"/>
    </row>
    <row r="375" spans="1:1">
      <c r="A375" s="250"/>
    </row>
    <row r="376" spans="1:1">
      <c r="A376" s="250"/>
    </row>
    <row r="377" spans="1:1">
      <c r="A377" s="250"/>
    </row>
    <row r="378" spans="1:1">
      <c r="A378" s="250"/>
    </row>
    <row r="379" spans="1:1">
      <c r="A379" s="250"/>
    </row>
    <row r="380" spans="1:1">
      <c r="A380" s="250"/>
    </row>
    <row r="381" spans="1:1">
      <c r="A381" s="250"/>
    </row>
    <row r="382" spans="1:1">
      <c r="A382" s="250"/>
    </row>
    <row r="383" spans="1:1">
      <c r="A383" s="250"/>
    </row>
    <row r="384" spans="1:1">
      <c r="A384" s="250"/>
    </row>
    <row r="385" spans="1:1">
      <c r="A385" s="250"/>
    </row>
    <row r="386" spans="1:1">
      <c r="A386" s="250"/>
    </row>
    <row r="387" spans="1:1">
      <c r="A387" s="250"/>
    </row>
    <row r="388" spans="1:1">
      <c r="A388" s="250"/>
    </row>
    <row r="389" spans="1:1">
      <c r="A389" s="250"/>
    </row>
    <row r="390" spans="1:1">
      <c r="A390" s="250"/>
    </row>
    <row r="391" spans="1:1">
      <c r="A391" s="250"/>
    </row>
    <row r="392" spans="1:1">
      <c r="A392" s="250"/>
    </row>
    <row r="393" spans="1:1">
      <c r="A393" s="250"/>
    </row>
    <row r="394" spans="1:1">
      <c r="A394" s="250"/>
    </row>
    <row r="395" spans="1:1">
      <c r="A395" s="250"/>
    </row>
    <row r="396" spans="1:1">
      <c r="A396" s="250"/>
    </row>
    <row r="397" spans="1:1">
      <c r="A397" s="250"/>
    </row>
    <row r="398" spans="1:1">
      <c r="A398" s="250"/>
    </row>
    <row r="399" spans="1:1">
      <c r="A399" s="250"/>
    </row>
    <row r="400" spans="1:1">
      <c r="A400" s="250"/>
    </row>
    <row r="401" spans="1:1">
      <c r="A401" s="250"/>
    </row>
    <row r="402" spans="1:1">
      <c r="A402" s="250"/>
    </row>
    <row r="403" spans="1:1">
      <c r="A403" s="250"/>
    </row>
    <row r="404" spans="1:1">
      <c r="A404" s="250"/>
    </row>
    <row r="405" spans="1:1">
      <c r="A405" s="250"/>
    </row>
    <row r="406" spans="1:1">
      <c r="A406" s="250"/>
    </row>
    <row r="407" spans="1:1">
      <c r="A407" s="250"/>
    </row>
    <row r="408" spans="1:1">
      <c r="A408" s="250"/>
    </row>
    <row r="409" spans="1:1">
      <c r="A409" s="250"/>
    </row>
    <row r="410" spans="1:1">
      <c r="A410" s="250"/>
    </row>
    <row r="411" spans="1:1">
      <c r="A411" s="250"/>
    </row>
    <row r="412" spans="1:1">
      <c r="A412" s="250"/>
    </row>
    <row r="413" spans="1:1">
      <c r="A413" s="250"/>
    </row>
    <row r="414" spans="1:1">
      <c r="A414" s="250"/>
    </row>
    <row r="415" spans="1:1">
      <c r="A415" s="250"/>
    </row>
    <row r="416" spans="1:1">
      <c r="A416" s="250"/>
    </row>
    <row r="417" spans="1:1">
      <c r="A417" s="250"/>
    </row>
    <row r="418" spans="1:1">
      <c r="A418" s="250"/>
    </row>
    <row r="419" spans="1:1">
      <c r="A419" s="250"/>
    </row>
    <row r="420" spans="1:1">
      <c r="A420" s="250"/>
    </row>
    <row r="421" spans="1:1">
      <c r="A421" s="250"/>
    </row>
    <row r="422" spans="1:1">
      <c r="A422" s="250"/>
    </row>
    <row r="423" spans="1:1">
      <c r="A423" s="250"/>
    </row>
    <row r="424" spans="1:1">
      <c r="A424" s="250"/>
    </row>
    <row r="425" spans="1:1">
      <c r="A425" s="250"/>
    </row>
    <row r="426" spans="1:1">
      <c r="A426" s="250"/>
    </row>
    <row r="427" spans="1:1">
      <c r="A427" s="250"/>
    </row>
    <row r="428" spans="1:1">
      <c r="A428" s="250"/>
    </row>
    <row r="429" spans="1:1">
      <c r="A429" s="250"/>
    </row>
    <row r="430" spans="1:1">
      <c r="A430" s="250"/>
    </row>
    <row r="431" spans="1:1">
      <c r="A431" s="250"/>
    </row>
    <row r="432" spans="1:1">
      <c r="A432" s="250"/>
    </row>
    <row r="433" spans="1:1">
      <c r="A433" s="250"/>
    </row>
    <row r="434" spans="1:1">
      <c r="A434" s="250"/>
    </row>
    <row r="435" spans="1:1">
      <c r="A435" s="250"/>
    </row>
    <row r="436" spans="1:1">
      <c r="A436" s="250"/>
    </row>
    <row r="437" spans="1:1">
      <c r="A437" s="250"/>
    </row>
    <row r="438" spans="1:1">
      <c r="A438" s="250"/>
    </row>
    <row r="439" spans="1:1">
      <c r="A439" s="250"/>
    </row>
    <row r="440" spans="1:1">
      <c r="A440" s="250"/>
    </row>
    <row r="441" spans="1:1">
      <c r="A441" s="250"/>
    </row>
    <row r="442" spans="1:1">
      <c r="A442" s="250"/>
    </row>
    <row r="443" spans="1:1">
      <c r="A443" s="250"/>
    </row>
    <row r="444" spans="1:1">
      <c r="A444" s="250"/>
    </row>
    <row r="445" spans="1:1">
      <c r="A445" s="250"/>
    </row>
    <row r="446" spans="1:1">
      <c r="A446" s="250"/>
    </row>
    <row r="447" spans="1:1">
      <c r="A447" s="250"/>
    </row>
    <row r="448" spans="1:1">
      <c r="A448" s="250"/>
    </row>
    <row r="449" spans="1:1">
      <c r="A449" s="250"/>
    </row>
    <row r="450" spans="1:1">
      <c r="A450" s="250"/>
    </row>
    <row r="451" spans="1:1">
      <c r="A451" s="250"/>
    </row>
    <row r="452" spans="1:1">
      <c r="A452" s="250"/>
    </row>
    <row r="453" spans="1:1">
      <c r="A453" s="250"/>
    </row>
    <row r="454" spans="1:1">
      <c r="A454" s="250"/>
    </row>
    <row r="455" spans="1:1">
      <c r="A455" s="250"/>
    </row>
    <row r="456" spans="1:1">
      <c r="A456" s="250"/>
    </row>
    <row r="457" spans="1:1">
      <c r="A457" s="250"/>
    </row>
    <row r="458" spans="1:1">
      <c r="A458" s="250"/>
    </row>
    <row r="459" spans="1:1">
      <c r="A459" s="250"/>
    </row>
    <row r="460" spans="1:1">
      <c r="A460" s="250"/>
    </row>
    <row r="461" spans="1:1">
      <c r="A461" s="250"/>
    </row>
    <row r="462" spans="1:1">
      <c r="A462" s="250"/>
    </row>
    <row r="463" spans="1:1">
      <c r="A463" s="250"/>
    </row>
    <row r="464" spans="1:1">
      <c r="A464" s="250"/>
    </row>
    <row r="465" spans="1:1">
      <c r="A465" s="250"/>
    </row>
    <row r="466" spans="1:1">
      <c r="A466" s="250"/>
    </row>
    <row r="467" spans="1:1">
      <c r="A467" s="250"/>
    </row>
    <row r="468" spans="1:1">
      <c r="A468" s="250"/>
    </row>
    <row r="469" spans="1:1">
      <c r="A469" s="250"/>
    </row>
    <row r="470" spans="1:1">
      <c r="A470" s="250"/>
    </row>
    <row r="471" spans="1:1">
      <c r="A471" s="250"/>
    </row>
    <row r="472" spans="1:1">
      <c r="A472" s="250"/>
    </row>
    <row r="473" spans="1:1">
      <c r="A473" s="250"/>
    </row>
    <row r="474" spans="1:1">
      <c r="A474" s="250"/>
    </row>
    <row r="475" spans="1:1">
      <c r="A475" s="250"/>
    </row>
    <row r="476" spans="1:1">
      <c r="A476" s="250"/>
    </row>
    <row r="477" spans="1:1">
      <c r="A477" s="250"/>
    </row>
    <row r="478" spans="1:1">
      <c r="A478" s="250"/>
    </row>
    <row r="479" spans="1:1">
      <c r="A479" s="250"/>
    </row>
    <row r="480" spans="1:1">
      <c r="A480" s="250"/>
    </row>
    <row r="481" spans="1:1">
      <c r="A481" s="250"/>
    </row>
    <row r="482" spans="1:1">
      <c r="A482" s="250"/>
    </row>
    <row r="483" spans="1:1">
      <c r="A483" s="250"/>
    </row>
    <row r="484" spans="1:1">
      <c r="A484" s="250"/>
    </row>
    <row r="485" spans="1:1">
      <c r="A485" s="250"/>
    </row>
    <row r="486" spans="1:1">
      <c r="A486" s="250"/>
    </row>
    <row r="487" spans="1:1">
      <c r="A487" s="250"/>
    </row>
    <row r="488" spans="1:1">
      <c r="A488" s="250"/>
    </row>
    <row r="489" spans="1:1">
      <c r="A489" s="250"/>
    </row>
    <row r="490" spans="1:1">
      <c r="A490" s="250"/>
    </row>
    <row r="491" spans="1:1">
      <c r="A491" s="250"/>
    </row>
    <row r="492" spans="1:1">
      <c r="A492" s="250"/>
    </row>
    <row r="493" spans="1:1">
      <c r="A493" s="250"/>
    </row>
    <row r="494" spans="1:1">
      <c r="A494" s="250"/>
    </row>
    <row r="495" spans="1:1">
      <c r="A495" s="250"/>
    </row>
    <row r="496" spans="1:1">
      <c r="A496" s="250"/>
    </row>
    <row r="497" spans="1:1">
      <c r="A497" s="250"/>
    </row>
    <row r="498" spans="1:1">
      <c r="A498" s="250"/>
    </row>
    <row r="499" spans="1:1">
      <c r="A499" s="250"/>
    </row>
    <row r="500" spans="1:1">
      <c r="A500" s="250"/>
    </row>
    <row r="501" spans="1:1">
      <c r="A501" s="250"/>
    </row>
    <row r="502" spans="1:1">
      <c r="A502" s="250"/>
    </row>
    <row r="503" spans="1:1">
      <c r="A503" s="250"/>
    </row>
    <row r="504" spans="1:1">
      <c r="A504" s="250"/>
    </row>
    <row r="505" spans="1:1">
      <c r="A505" s="250"/>
    </row>
    <row r="506" spans="1:1">
      <c r="A506" s="250"/>
    </row>
    <row r="507" spans="1:1">
      <c r="A507" s="250"/>
    </row>
    <row r="508" spans="1:1">
      <c r="A508" s="250"/>
    </row>
    <row r="509" spans="1:1">
      <c r="A509" s="250"/>
    </row>
    <row r="510" spans="1:1">
      <c r="A510" s="250"/>
    </row>
    <row r="511" spans="1:1">
      <c r="A511" s="250"/>
    </row>
    <row r="512" spans="1:1">
      <c r="A512" s="250"/>
    </row>
    <row r="513" spans="1:1">
      <c r="A513" s="250"/>
    </row>
    <row r="514" spans="1:1">
      <c r="A514" s="250"/>
    </row>
    <row r="515" spans="1:1">
      <c r="A515" s="250"/>
    </row>
    <row r="516" spans="1:1">
      <c r="A516" s="250"/>
    </row>
    <row r="517" spans="1:1">
      <c r="A517" s="250"/>
    </row>
    <row r="518" spans="1:1">
      <c r="A518" s="250"/>
    </row>
    <row r="519" spans="1:1">
      <c r="A519" s="250"/>
    </row>
    <row r="520" spans="1:1">
      <c r="A520" s="250"/>
    </row>
    <row r="521" spans="1:1">
      <c r="A521" s="250"/>
    </row>
    <row r="522" spans="1:1">
      <c r="A522" s="250"/>
    </row>
    <row r="523" spans="1:1">
      <c r="A523" s="250"/>
    </row>
    <row r="524" spans="1:1">
      <c r="A524" s="250"/>
    </row>
    <row r="525" spans="1:1">
      <c r="A525" s="250"/>
    </row>
    <row r="526" spans="1:1">
      <c r="A526" s="250"/>
    </row>
    <row r="527" spans="1:1">
      <c r="A527" s="250"/>
    </row>
    <row r="528" spans="1:1">
      <c r="A528" s="250"/>
    </row>
    <row r="529" spans="1:1">
      <c r="A529" s="250"/>
    </row>
    <row r="530" spans="1:1">
      <c r="A530" s="250"/>
    </row>
    <row r="531" spans="1:1">
      <c r="A531" s="250"/>
    </row>
    <row r="532" spans="1:1">
      <c r="A532" s="250"/>
    </row>
    <row r="533" spans="1:1">
      <c r="A533" s="250"/>
    </row>
    <row r="534" spans="1:1">
      <c r="A534" s="250"/>
    </row>
    <row r="535" spans="1:1">
      <c r="A535" s="250"/>
    </row>
    <row r="536" spans="1:1">
      <c r="A536" s="250"/>
    </row>
    <row r="537" spans="1:1">
      <c r="A537" s="250"/>
    </row>
    <row r="538" spans="1:1">
      <c r="A538" s="250"/>
    </row>
    <row r="539" spans="1:1">
      <c r="A539" s="250"/>
    </row>
    <row r="540" spans="1:1">
      <c r="A540" s="250"/>
    </row>
    <row r="541" spans="1:1">
      <c r="A541" s="250"/>
    </row>
    <row r="542" spans="1:1">
      <c r="A542" s="250"/>
    </row>
    <row r="543" spans="1:1">
      <c r="A543" s="250"/>
    </row>
    <row r="544" spans="1:1">
      <c r="A544" s="250"/>
    </row>
    <row r="545" spans="1:1">
      <c r="A545" s="250"/>
    </row>
    <row r="546" spans="1:1">
      <c r="A546" s="250"/>
    </row>
    <row r="547" spans="1:1">
      <c r="A547" s="250"/>
    </row>
    <row r="548" spans="1:1">
      <c r="A548" s="250"/>
    </row>
    <row r="549" spans="1:1">
      <c r="A549" s="250"/>
    </row>
    <row r="550" spans="1:1">
      <c r="A550" s="250"/>
    </row>
    <row r="551" spans="1:1">
      <c r="A551" s="250"/>
    </row>
    <row r="552" spans="1:1">
      <c r="A552" s="250"/>
    </row>
    <row r="553" spans="1:1">
      <c r="A553" s="250"/>
    </row>
    <row r="554" spans="1:1">
      <c r="A554" s="250"/>
    </row>
    <row r="555" spans="1:1">
      <c r="A555" s="250"/>
    </row>
    <row r="556" spans="1:1">
      <c r="A556" s="250"/>
    </row>
    <row r="557" spans="1:1">
      <c r="A557" s="250"/>
    </row>
    <row r="558" spans="1:1">
      <c r="A558" s="250"/>
    </row>
    <row r="559" spans="1:1">
      <c r="A559" s="250"/>
    </row>
    <row r="560" spans="1:1">
      <c r="A560" s="250"/>
    </row>
    <row r="561" spans="1:1">
      <c r="A561" s="250"/>
    </row>
    <row r="562" spans="1:1">
      <c r="A562" s="250"/>
    </row>
    <row r="563" spans="1:1">
      <c r="A563" s="250"/>
    </row>
    <row r="564" spans="1:1">
      <c r="A564" s="250"/>
    </row>
    <row r="565" spans="1:1">
      <c r="A565" s="250"/>
    </row>
    <row r="566" spans="1:1">
      <c r="A566" s="250"/>
    </row>
    <row r="567" spans="1:1">
      <c r="A567" s="250"/>
    </row>
    <row r="568" spans="1:1">
      <c r="A568" s="250"/>
    </row>
    <row r="569" spans="1:1">
      <c r="A569" s="250"/>
    </row>
    <row r="570" spans="1:1">
      <c r="A570" s="250"/>
    </row>
    <row r="571" spans="1:1">
      <c r="A571" s="250"/>
    </row>
    <row r="572" spans="1:1">
      <c r="A572" s="250"/>
    </row>
    <row r="573" spans="1:1">
      <c r="A573" s="250"/>
    </row>
    <row r="574" spans="1:1">
      <c r="A574" s="250"/>
    </row>
    <row r="575" spans="1:1">
      <c r="A575" s="250"/>
    </row>
    <row r="576" spans="1:1">
      <c r="A576" s="250"/>
    </row>
    <row r="577" spans="1:1">
      <c r="A577" s="250"/>
    </row>
    <row r="578" spans="1:1">
      <c r="A578" s="250"/>
    </row>
    <row r="579" spans="1:1">
      <c r="A579" s="250"/>
    </row>
    <row r="580" spans="1:1">
      <c r="A580" s="250"/>
    </row>
    <row r="581" spans="1:1">
      <c r="A581" s="250"/>
    </row>
    <row r="582" spans="1:1">
      <c r="A582" s="250"/>
    </row>
    <row r="583" spans="1:1">
      <c r="A583" s="250"/>
    </row>
    <row r="584" spans="1:1">
      <c r="A584" s="250"/>
    </row>
    <row r="585" spans="1:1">
      <c r="A585" s="250"/>
    </row>
    <row r="586" spans="1:1">
      <c r="A586" s="250"/>
    </row>
    <row r="587" spans="1:1">
      <c r="A587" s="250"/>
    </row>
    <row r="588" spans="1:1">
      <c r="A588" s="250"/>
    </row>
    <row r="589" spans="1:1">
      <c r="A589" s="250"/>
    </row>
    <row r="590" spans="1:1">
      <c r="A590" s="250"/>
    </row>
    <row r="591" spans="1:1">
      <c r="A591" s="250"/>
    </row>
    <row r="592" spans="1:1">
      <c r="A592" s="250"/>
    </row>
    <row r="593" spans="1:1">
      <c r="A593" s="250"/>
    </row>
    <row r="594" spans="1:1">
      <c r="A594" s="250"/>
    </row>
    <row r="595" spans="1:1">
      <c r="A595" s="250"/>
    </row>
    <row r="596" spans="1:1">
      <c r="A596" s="250"/>
    </row>
    <row r="597" spans="1:1">
      <c r="A597" s="250"/>
    </row>
    <row r="598" spans="1:1">
      <c r="A598" s="250"/>
    </row>
    <row r="599" spans="1:1">
      <c r="A599" s="250"/>
    </row>
    <row r="600" spans="1:1">
      <c r="A600" s="250"/>
    </row>
    <row r="601" spans="1:1">
      <c r="A601" s="250"/>
    </row>
    <row r="602" spans="1:1">
      <c r="A602" s="250"/>
    </row>
    <row r="603" spans="1:1">
      <c r="A603" s="250"/>
    </row>
    <row r="604" spans="1:1">
      <c r="A604" s="250"/>
    </row>
    <row r="605" spans="1:1">
      <c r="A605" s="250"/>
    </row>
    <row r="606" spans="1:1">
      <c r="A606" s="250"/>
    </row>
    <row r="607" spans="1:1">
      <c r="A607" s="250"/>
    </row>
    <row r="608" spans="1:1">
      <c r="A608" s="250"/>
    </row>
    <row r="609" spans="1:1">
      <c r="A609" s="250"/>
    </row>
    <row r="610" spans="1:1">
      <c r="A610" s="250"/>
    </row>
    <row r="611" spans="1:1">
      <c r="A611" s="250"/>
    </row>
    <row r="612" spans="1:1">
      <c r="A612" s="250"/>
    </row>
    <row r="613" spans="1:1">
      <c r="A613" s="250"/>
    </row>
    <row r="614" spans="1:1">
      <c r="A614" s="250"/>
    </row>
    <row r="615" spans="1:1">
      <c r="A615" s="250"/>
    </row>
    <row r="616" spans="1:1">
      <c r="A616" s="250"/>
    </row>
    <row r="617" spans="1:1">
      <c r="A617" s="250"/>
    </row>
    <row r="618" spans="1:1">
      <c r="A618" s="250"/>
    </row>
    <row r="619" spans="1:1">
      <c r="A619" s="250"/>
    </row>
    <row r="620" spans="1:1">
      <c r="A620" s="250"/>
    </row>
    <row r="621" spans="1:1">
      <c r="A621" s="250"/>
    </row>
    <row r="622" spans="1:1">
      <c r="A622" s="250"/>
    </row>
    <row r="623" spans="1:1">
      <c r="A623" s="250"/>
    </row>
    <row r="624" spans="1:1">
      <c r="A624" s="250"/>
    </row>
    <row r="625" spans="1:1">
      <c r="A625" s="250"/>
    </row>
    <row r="626" spans="1:1">
      <c r="A626" s="250"/>
    </row>
    <row r="627" spans="1:1">
      <c r="A627" s="250"/>
    </row>
    <row r="628" spans="1:1">
      <c r="A628" s="250"/>
    </row>
    <row r="629" spans="1:1">
      <c r="A629" s="250"/>
    </row>
    <row r="630" spans="1:1">
      <c r="A630" s="250"/>
    </row>
    <row r="631" spans="1:1">
      <c r="A631" s="250"/>
    </row>
    <row r="632" spans="1:1">
      <c r="A632" s="250"/>
    </row>
    <row r="633" spans="1:1">
      <c r="A633" s="250"/>
    </row>
    <row r="634" spans="1:1">
      <c r="A634" s="250"/>
    </row>
    <row r="635" spans="1:1">
      <c r="A635" s="250"/>
    </row>
    <row r="636" spans="1:1">
      <c r="A636" s="250"/>
    </row>
    <row r="637" spans="1:1">
      <c r="A637" s="250"/>
    </row>
    <row r="638" spans="1:1">
      <c r="A638" s="250"/>
    </row>
    <row r="639" spans="1:1">
      <c r="A639" s="250"/>
    </row>
    <row r="640" spans="1:1">
      <c r="A640" s="250"/>
    </row>
    <row r="641" spans="1:1">
      <c r="A641" s="250"/>
    </row>
    <row r="642" spans="1:1">
      <c r="A642" s="250"/>
    </row>
    <row r="643" spans="1:1">
      <c r="A643" s="250"/>
    </row>
    <row r="644" spans="1:1">
      <c r="A644" s="250"/>
    </row>
    <row r="645" spans="1:1">
      <c r="A645" s="250"/>
    </row>
    <row r="646" spans="1:1">
      <c r="A646" s="250"/>
    </row>
    <row r="647" spans="1:1">
      <c r="A647" s="250"/>
    </row>
    <row r="648" spans="1:1">
      <c r="A648" s="250"/>
    </row>
    <row r="649" spans="1:1">
      <c r="A649" s="250"/>
    </row>
    <row r="650" spans="1:1">
      <c r="A650" s="250"/>
    </row>
    <row r="651" spans="1:1">
      <c r="A651" s="250"/>
    </row>
    <row r="652" spans="1:1">
      <c r="A652" s="250"/>
    </row>
    <row r="653" spans="1:1">
      <c r="A653" s="250"/>
    </row>
    <row r="654" spans="1:1">
      <c r="A654" s="250"/>
    </row>
    <row r="655" spans="1:1">
      <c r="A655" s="250"/>
    </row>
    <row r="656" spans="1:1">
      <c r="A656" s="250"/>
    </row>
    <row r="657" spans="1:1">
      <c r="A657" s="250"/>
    </row>
    <row r="658" spans="1:1">
      <c r="A658" s="250"/>
    </row>
    <row r="659" spans="1:1">
      <c r="A659" s="250"/>
    </row>
    <row r="660" spans="1:1">
      <c r="A660" s="250"/>
    </row>
    <row r="661" spans="1:1">
      <c r="A661" s="250"/>
    </row>
    <row r="662" spans="1:1">
      <c r="A662" s="250"/>
    </row>
    <row r="663" spans="1:1">
      <c r="A663" s="250"/>
    </row>
    <row r="664" spans="1:1">
      <c r="A664" s="250"/>
    </row>
    <row r="665" spans="1:1">
      <c r="A665" s="250"/>
    </row>
    <row r="666" spans="1:1">
      <c r="A666" s="250"/>
    </row>
    <row r="667" spans="1:1">
      <c r="A667" s="250"/>
    </row>
    <row r="668" spans="1:1">
      <c r="A668" s="250"/>
    </row>
    <row r="669" spans="1:1">
      <c r="A669" s="250"/>
    </row>
    <row r="670" spans="1:1">
      <c r="A670" s="250"/>
    </row>
    <row r="671" spans="1:1">
      <c r="A671" s="250"/>
    </row>
    <row r="672" spans="1:1">
      <c r="A672" s="250"/>
    </row>
    <row r="673" spans="1:1">
      <c r="A673" s="250"/>
    </row>
    <row r="674" spans="1:1">
      <c r="A674" s="250"/>
    </row>
    <row r="675" spans="1:1">
      <c r="A675" s="250"/>
    </row>
    <row r="676" spans="1:1">
      <c r="A676" s="250"/>
    </row>
    <row r="677" spans="1:1">
      <c r="A677" s="250"/>
    </row>
    <row r="678" spans="1:1">
      <c r="A678" s="250"/>
    </row>
    <row r="679" spans="1:1">
      <c r="A679" s="250"/>
    </row>
    <row r="680" spans="1:1">
      <c r="A680" s="250"/>
    </row>
    <row r="681" spans="1:1">
      <c r="A681" s="250"/>
    </row>
    <row r="682" spans="1:1">
      <c r="A682" s="250"/>
    </row>
    <row r="683" spans="1:1">
      <c r="A683" s="250"/>
    </row>
    <row r="684" spans="1:1">
      <c r="A684" s="250"/>
    </row>
    <row r="685" spans="1:1">
      <c r="A685" s="250"/>
    </row>
    <row r="686" spans="1:1">
      <c r="A686" s="250"/>
    </row>
    <row r="687" spans="1:1">
      <c r="A687" s="250"/>
    </row>
    <row r="688" spans="1:1">
      <c r="A688" s="250"/>
    </row>
    <row r="689" spans="1:1">
      <c r="A689" s="250"/>
    </row>
    <row r="690" spans="1:1">
      <c r="A690" s="250"/>
    </row>
    <row r="691" spans="1:1">
      <c r="A691" s="250"/>
    </row>
    <row r="692" spans="1:1">
      <c r="A692" s="250"/>
    </row>
    <row r="693" spans="1:1">
      <c r="A693" s="250"/>
    </row>
    <row r="694" spans="1:1">
      <c r="A694" s="250"/>
    </row>
    <row r="695" spans="1:1">
      <c r="A695" s="250"/>
    </row>
    <row r="696" spans="1:1">
      <c r="A696" s="250"/>
    </row>
    <row r="697" spans="1:1">
      <c r="A697" s="250"/>
    </row>
    <row r="698" spans="1:1">
      <c r="A698" s="250"/>
    </row>
    <row r="699" spans="1:1">
      <c r="A699" s="250"/>
    </row>
    <row r="700" spans="1:1">
      <c r="A700" s="250"/>
    </row>
    <row r="701" spans="1:1">
      <c r="A701" s="250"/>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A10:B16 F10:F16 K10:K16 D10:D24 F18:F171 D28:D171 A18:B189 K18:K189 D173:D189 F173:F189 A219:K302">
    <cfRule type="expression" dxfId="8" priority="12">
      <formula>AND($A10="",$B10="",$C10&lt;&gt;"")</formula>
    </cfRule>
  </conditionalFormatting>
  <conditionalFormatting sqref="A17:B17 K17 F17">
    <cfRule type="expression" dxfId="7" priority="11">
      <formula>AND($A17="",$B17="",$C17&lt;&gt;"")</formula>
    </cfRule>
  </conditionalFormatting>
  <conditionalFormatting sqref="A9:E9 G9:K9 E10:E171 H172:J172 G10:J171 C10:C189 E173:E189 G173:J189">
    <cfRule type="expression" dxfId="6" priority="9">
      <formula>AND($A9="",$B9="",$C9&lt;&gt;"")</formula>
    </cfRule>
  </conditionalFormatting>
  <conditionalFormatting sqref="F9">
    <cfRule type="expression" dxfId="5" priority="8">
      <formula>AND($A9="",$B9="",$C9&lt;&gt;"")</formula>
    </cfRule>
  </conditionalFormatting>
  <conditionalFormatting sqref="D25:D27">
    <cfRule type="expression" dxfId="4" priority="5">
      <formula>AND($A25="",$B25="",$C25&lt;&gt;"")</formula>
    </cfRule>
  </conditionalFormatting>
  <conditionalFormatting sqref="F172 D172">
    <cfRule type="expression" dxfId="3" priority="4">
      <formula>AND($A172="",$B172="",$C172&lt;&gt;"")</formula>
    </cfRule>
  </conditionalFormatting>
  <conditionalFormatting sqref="G172 E172">
    <cfRule type="expression" dxfId="2" priority="3">
      <formula>AND($A172="",$B172="",$C172&lt;&gt;"")</formula>
    </cfRule>
  </conditionalFormatting>
  <conditionalFormatting sqref="A189:B218 K189:K218 D189:D218 F189:F218">
    <cfRule type="expression" dxfId="1" priority="2">
      <formula>AND($A189="",$B189="",$C189&lt;&gt;"")</formula>
    </cfRule>
  </conditionalFormatting>
  <conditionalFormatting sqref="C189:C218 E189:E218 G189:J218">
    <cfRule type="expression" dxfId="0" priority="1">
      <formula>AND($A189="",$B189="",$C189&lt;&gt;"")</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7"/>
  <sheetViews>
    <sheetView view="pageBreakPreview" zoomScale="70" zoomScaleNormal="85" zoomScaleSheetLayoutView="70" workbookViewId="0">
      <selection activeCell="A6" sqref="A6:H6"/>
    </sheetView>
  </sheetViews>
  <sheetFormatPr defaultRowHeight="15"/>
  <cols>
    <col min="1" max="1" width="29.140625" style="609" customWidth="1"/>
    <col min="2" max="9" width="29.140625" customWidth="1"/>
  </cols>
  <sheetData>
    <row r="1" spans="1:9">
      <c r="A1" s="880"/>
      <c r="B1" s="881"/>
      <c r="C1" s="881"/>
      <c r="D1" s="881"/>
      <c r="E1" s="881"/>
      <c r="F1" s="881"/>
      <c r="G1" s="881"/>
      <c r="H1" s="881"/>
      <c r="I1" s="644"/>
    </row>
    <row r="2" spans="1:9">
      <c r="A2" s="882"/>
      <c r="B2" s="883"/>
      <c r="C2" s="883"/>
      <c r="D2" s="883"/>
      <c r="E2" s="883"/>
      <c r="F2" s="883"/>
      <c r="G2" s="883"/>
      <c r="H2" s="883"/>
      <c r="I2" s="644"/>
    </row>
    <row r="3" spans="1:9">
      <c r="A3" s="882"/>
      <c r="B3" s="883"/>
      <c r="C3" s="883"/>
      <c r="D3" s="883"/>
      <c r="E3" s="883"/>
      <c r="F3" s="883"/>
      <c r="G3" s="883"/>
      <c r="H3" s="883"/>
      <c r="I3" s="644"/>
    </row>
    <row r="4" spans="1:9">
      <c r="A4" s="882"/>
      <c r="B4" s="883"/>
      <c r="C4" s="883"/>
      <c r="D4" s="883"/>
      <c r="E4" s="883"/>
      <c r="F4" s="883"/>
      <c r="G4" s="883"/>
      <c r="H4" s="883"/>
      <c r="I4" s="644"/>
    </row>
    <row r="5" spans="1:9" ht="15.75" thickBot="1">
      <c r="A5" s="884"/>
      <c r="B5" s="885"/>
      <c r="C5" s="885"/>
      <c r="D5" s="885"/>
      <c r="E5" s="885"/>
      <c r="F5" s="885"/>
      <c r="G5" s="885"/>
      <c r="H5" s="885"/>
      <c r="I5" s="644"/>
    </row>
    <row r="6" spans="1:9" ht="18" thickBot="1">
      <c r="A6" s="878" t="s">
        <v>14038</v>
      </c>
      <c r="B6" s="879"/>
      <c r="C6" s="879"/>
      <c r="D6" s="879"/>
      <c r="E6" s="879"/>
      <c r="F6" s="879"/>
      <c r="G6" s="879"/>
      <c r="H6" s="879"/>
      <c r="I6" s="645"/>
    </row>
    <row r="8" spans="1:9" ht="26.25" customHeight="1">
      <c r="A8" s="641" t="str">
        <f>'COMPOSIÇÕES COMPLEMENTARES '!B41</f>
        <v>14638-E/EMOP</v>
      </c>
      <c r="B8" s="877" t="str">
        <f>'COMPOSIÇÕES COMPLEMENTARES '!D41</f>
        <v>FITA PARA TRATAMENTO ACÚSTICO (BANDA ACÚSTICA) 3000 X 48 MM</v>
      </c>
      <c r="C8" s="877"/>
      <c r="D8" s="877"/>
      <c r="E8" s="877"/>
      <c r="F8" s="877"/>
      <c r="G8" s="877"/>
      <c r="H8" s="877"/>
      <c r="I8" s="877"/>
    </row>
    <row r="56" spans="1:9" s="642" customFormat="1" ht="28.5" customHeight="1">
      <c r="A56" s="641" t="str">
        <f>'COMPOSIÇÕES COMPLEMENTARES '!C141</f>
        <v>COMP 25</v>
      </c>
      <c r="B56" s="877" t="str">
        <f>'COMPOSIÇÕES COMPLEMENTARES '!D141</f>
        <v>JANELA DE ALUMÍNIO SOB ENCOMENDA, COLOCAÇÃO E ACABAMENTO, MAXIM-AR, COM CONTRAMARCOS</v>
      </c>
      <c r="C56" s="877"/>
      <c r="D56" s="877"/>
      <c r="E56" s="877"/>
      <c r="F56" s="877"/>
      <c r="G56" s="877"/>
      <c r="H56" s="877"/>
      <c r="I56" s="877"/>
    </row>
    <row r="103" spans="1:9" s="642" customFormat="1" ht="28.5" customHeight="1">
      <c r="A103" s="641" t="str">
        <f>'COMPOSIÇÕES COMPLEMENTARES '!C147</f>
        <v>COMP 26</v>
      </c>
      <c r="B103" s="877" t="str">
        <f>'COMPOSIÇÕES COMPLEMENTARES '!D147</f>
        <v>JANELA DE ALUMÍNIO SOB ENCOMENDA, COLOCAÇÃO E ACABAMENTO, FIXA, COM CONTRAMARCOS</v>
      </c>
      <c r="C103" s="877"/>
      <c r="D103" s="877"/>
      <c r="E103" s="877"/>
      <c r="F103" s="877"/>
      <c r="G103" s="877"/>
      <c r="H103" s="877"/>
      <c r="I103" s="877"/>
    </row>
    <row r="150" spans="1:9" s="642" customFormat="1" ht="28.5" customHeight="1">
      <c r="A150" s="641" t="str">
        <f>'COMPOSIÇÕES COMPLEMENTARES '!C153</f>
        <v>COMP 27</v>
      </c>
      <c r="B150" s="877" t="str">
        <f>'COMPOSIÇÕES COMPLEMENTARES '!D153</f>
        <v>JANELA DE ALUMÍNIO SOB ENCOMENDA, COLOCAÇÃO E ACABAMENTO, DE CORRER, COM CONTRAMARCOS</v>
      </c>
      <c r="C150" s="877"/>
      <c r="D150" s="877"/>
      <c r="E150" s="877"/>
      <c r="F150" s="877"/>
      <c r="G150" s="877"/>
      <c r="H150" s="877"/>
      <c r="I150" s="877"/>
    </row>
    <row r="197" spans="1:9" s="642" customFormat="1" ht="28.5" customHeight="1">
      <c r="A197" s="641" t="str">
        <f>'COMPOSIÇÕES COMPLEMENTARES '!C159</f>
        <v>COMP 28</v>
      </c>
      <c r="B197" s="877" t="str">
        <f>'COMPOSIÇÕES COMPLEMENTARES '!D159</f>
        <v>PAREDE SEPARATIVA DRYWALL COMPOSTA POR PERFIS GUIAS E MONTANTES EM AÇO GALVANIZADO, COM DUAS CAMADAS DE CHAPAS DE GESSO EM CADA FACE</v>
      </c>
      <c r="C197" s="877"/>
      <c r="D197" s="877"/>
      <c r="E197" s="877"/>
      <c r="F197" s="877"/>
      <c r="G197" s="877"/>
      <c r="H197" s="877"/>
      <c r="I197" s="877"/>
    </row>
  </sheetData>
  <mergeCells count="7">
    <mergeCell ref="B197:I197"/>
    <mergeCell ref="B8:I8"/>
    <mergeCell ref="A6:H6"/>
    <mergeCell ref="A1:H5"/>
    <mergeCell ref="B56:I56"/>
    <mergeCell ref="B103:I103"/>
    <mergeCell ref="B150:I150"/>
  </mergeCells>
  <printOptions horizontalCentered="1"/>
  <pageMargins left="0.62992125984251968" right="0.62992125984251968" top="1.1417322834645669" bottom="1.1417322834645669" header="0.31496062992125984" footer="0.31496062992125984"/>
  <pageSetup paperSize="9" scale="54" orientation="landscape"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view="pageBreakPreview" topLeftCell="A19" zoomScaleNormal="85" zoomScaleSheetLayoutView="100" workbookViewId="0">
      <selection activeCell="H36" sqref="H36"/>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80"/>
      <c r="B1" s="881"/>
      <c r="C1" s="881"/>
      <c r="D1" s="881"/>
      <c r="E1" s="881"/>
      <c r="F1" s="881"/>
      <c r="G1" s="881"/>
      <c r="H1" s="881"/>
      <c r="I1" s="891"/>
    </row>
    <row r="2" spans="1:9">
      <c r="A2" s="882"/>
      <c r="B2" s="883"/>
      <c r="C2" s="883"/>
      <c r="D2" s="883"/>
      <c r="E2" s="883"/>
      <c r="F2" s="883"/>
      <c r="G2" s="883"/>
      <c r="H2" s="883"/>
      <c r="I2" s="892"/>
    </row>
    <row r="3" spans="1:9">
      <c r="A3" s="882"/>
      <c r="B3" s="883"/>
      <c r="C3" s="883"/>
      <c r="D3" s="883"/>
      <c r="E3" s="883"/>
      <c r="F3" s="883"/>
      <c r="G3" s="883"/>
      <c r="H3" s="883"/>
      <c r="I3" s="892"/>
    </row>
    <row r="4" spans="1:9">
      <c r="A4" s="882"/>
      <c r="B4" s="883"/>
      <c r="C4" s="883"/>
      <c r="D4" s="883"/>
      <c r="E4" s="883"/>
      <c r="F4" s="883"/>
      <c r="G4" s="883"/>
      <c r="H4" s="883"/>
      <c r="I4" s="892"/>
    </row>
    <row r="5" spans="1:9" ht="15.75" thickBot="1">
      <c r="A5" s="882"/>
      <c r="B5" s="883"/>
      <c r="C5" s="883"/>
      <c r="D5" s="883"/>
      <c r="E5" s="883"/>
      <c r="F5" s="883"/>
      <c r="G5" s="883"/>
      <c r="H5" s="883"/>
      <c r="I5" s="892"/>
    </row>
    <row r="6" spans="1:9" ht="18" thickBot="1">
      <c r="A6" s="878" t="s">
        <v>4568</v>
      </c>
      <c r="B6" s="879"/>
      <c r="C6" s="879"/>
      <c r="D6" s="879"/>
      <c r="E6" s="879"/>
      <c r="F6" s="879"/>
      <c r="G6" s="879"/>
      <c r="H6" s="879"/>
      <c r="I6" s="895"/>
    </row>
    <row r="7" spans="1:9" ht="15.75" customHeight="1" thickBot="1"/>
    <row r="8" spans="1:9" ht="15.75" customHeight="1" thickBot="1">
      <c r="D8" s="39"/>
      <c r="E8" s="39"/>
      <c r="F8" s="40" t="s">
        <v>1315</v>
      </c>
      <c r="G8" s="41" t="s">
        <v>1316</v>
      </c>
      <c r="H8" s="41" t="s">
        <v>1317</v>
      </c>
      <c r="I8" s="896" t="s">
        <v>1318</v>
      </c>
    </row>
    <row r="9" spans="1:9" ht="15.75" customHeight="1">
      <c r="D9" s="320" t="s">
        <v>4564</v>
      </c>
      <c r="E9" s="321"/>
      <c r="F9" s="322">
        <v>44732</v>
      </c>
      <c r="G9" s="325">
        <v>44732</v>
      </c>
      <c r="H9" s="328">
        <v>44732</v>
      </c>
      <c r="I9" s="897"/>
    </row>
    <row r="10" spans="1:9" ht="15.75" customHeight="1">
      <c r="D10" s="260" t="s">
        <v>1319</v>
      </c>
      <c r="E10" s="264"/>
      <c r="F10" s="323" t="s">
        <v>13901</v>
      </c>
      <c r="G10" s="326" t="s">
        <v>13902</v>
      </c>
      <c r="H10" s="329" t="s">
        <v>13903</v>
      </c>
      <c r="I10" s="897"/>
    </row>
    <row r="11" spans="1:9" ht="15.75" customHeight="1">
      <c r="C11" s="37"/>
      <c r="D11" s="260" t="s">
        <v>1320</v>
      </c>
      <c r="E11" s="264"/>
      <c r="F11" s="622" t="s">
        <v>13904</v>
      </c>
      <c r="G11" s="623" t="s">
        <v>13904</v>
      </c>
      <c r="H11" s="624" t="s">
        <v>13904</v>
      </c>
      <c r="I11" s="897"/>
    </row>
    <row r="12" spans="1:9" ht="144.75" thickBot="1">
      <c r="C12" s="37"/>
      <c r="D12" s="261" t="s">
        <v>1157</v>
      </c>
      <c r="E12" s="265"/>
      <c r="F12" s="625" t="s">
        <v>13905</v>
      </c>
      <c r="G12" s="626" t="s">
        <v>13906</v>
      </c>
      <c r="H12" s="621" t="s">
        <v>13907</v>
      </c>
      <c r="I12" s="898"/>
    </row>
    <row r="13" spans="1:9" ht="15.75" thickBot="1">
      <c r="A13" s="42" t="s">
        <v>1257</v>
      </c>
      <c r="B13" s="886" t="s">
        <v>1158</v>
      </c>
      <c r="C13" s="887"/>
      <c r="D13" s="888"/>
      <c r="E13" s="262" t="s">
        <v>96</v>
      </c>
      <c r="F13" s="44" t="s">
        <v>1156</v>
      </c>
      <c r="G13" s="44" t="s">
        <v>1156</v>
      </c>
      <c r="H13" s="44" t="s">
        <v>1156</v>
      </c>
      <c r="I13" s="46"/>
    </row>
    <row r="14" spans="1:9" s="38" customFormat="1" ht="15.75" customHeight="1" thickBot="1">
      <c r="A14" s="259" t="s">
        <v>4565</v>
      </c>
      <c r="B14" s="893" t="s">
        <v>14081</v>
      </c>
      <c r="C14" s="894"/>
      <c r="D14" s="894"/>
      <c r="E14" s="263" t="s">
        <v>96</v>
      </c>
      <c r="F14" s="43">
        <v>505.06</v>
      </c>
      <c r="G14" s="43">
        <v>509.9</v>
      </c>
      <c r="H14" s="43">
        <v>521.76</v>
      </c>
      <c r="I14" s="45">
        <f>IF(F14&lt;&gt;"",AVERAGE(F14:H14)," ")</f>
        <v>512.24</v>
      </c>
    </row>
    <row r="15" spans="1:9" ht="6.75" customHeight="1" thickBot="1"/>
    <row r="16" spans="1:9" ht="15.75" customHeight="1" thickBot="1">
      <c r="D16" s="39"/>
      <c r="E16" s="39"/>
      <c r="F16" s="40" t="s">
        <v>1315</v>
      </c>
      <c r="G16" s="41" t="s">
        <v>1316</v>
      </c>
      <c r="H16" s="41" t="s">
        <v>1317</v>
      </c>
      <c r="I16" s="896" t="s">
        <v>1318</v>
      </c>
    </row>
    <row r="17" spans="1:9" ht="15.75" customHeight="1">
      <c r="D17" s="320" t="s">
        <v>4564</v>
      </c>
      <c r="E17" s="321"/>
      <c r="F17" s="322">
        <v>44732</v>
      </c>
      <c r="G17" s="325">
        <v>44732</v>
      </c>
      <c r="H17" s="328">
        <v>44732</v>
      </c>
      <c r="I17" s="897"/>
    </row>
    <row r="18" spans="1:9" ht="15.75" customHeight="1">
      <c r="D18" s="260" t="s">
        <v>1319</v>
      </c>
      <c r="E18" s="264"/>
      <c r="F18" s="323" t="s">
        <v>13917</v>
      </c>
      <c r="G18" s="326" t="s">
        <v>13918</v>
      </c>
      <c r="H18" s="329" t="s">
        <v>13919</v>
      </c>
      <c r="I18" s="897"/>
    </row>
    <row r="19" spans="1:9" ht="15.75" customHeight="1">
      <c r="C19" s="37"/>
      <c r="D19" s="260" t="s">
        <v>1320</v>
      </c>
      <c r="E19" s="264"/>
      <c r="F19" s="323" t="s">
        <v>13904</v>
      </c>
      <c r="G19" s="326" t="s">
        <v>13904</v>
      </c>
      <c r="H19" s="329" t="s">
        <v>13904</v>
      </c>
      <c r="I19" s="897"/>
    </row>
    <row r="20" spans="1:9" ht="181.5" thickBot="1">
      <c r="C20" s="37"/>
      <c r="D20" s="261" t="s">
        <v>1157</v>
      </c>
      <c r="E20" s="265"/>
      <c r="F20" s="632" t="s">
        <v>13920</v>
      </c>
      <c r="G20" s="633" t="s">
        <v>13921</v>
      </c>
      <c r="H20" s="621" t="s">
        <v>13922</v>
      </c>
      <c r="I20" s="898"/>
    </row>
    <row r="21" spans="1:9" ht="15.75" thickBot="1">
      <c r="A21" s="42" t="s">
        <v>1257</v>
      </c>
      <c r="B21" s="886" t="s">
        <v>1158</v>
      </c>
      <c r="C21" s="887"/>
      <c r="D21" s="888"/>
      <c r="E21" s="262" t="s">
        <v>96</v>
      </c>
      <c r="F21" s="44" t="s">
        <v>1156</v>
      </c>
      <c r="G21" s="44" t="s">
        <v>1156</v>
      </c>
      <c r="H21" s="44" t="s">
        <v>1156</v>
      </c>
      <c r="I21" s="46"/>
    </row>
    <row r="22" spans="1:9" s="38" customFormat="1" ht="15.75" customHeight="1" thickBot="1">
      <c r="A22" s="259" t="s">
        <v>4566</v>
      </c>
      <c r="B22" s="893" t="s">
        <v>13923</v>
      </c>
      <c r="C22" s="894"/>
      <c r="D22" s="894"/>
      <c r="E22" s="634" t="s">
        <v>96</v>
      </c>
      <c r="F22" s="43">
        <v>298.25</v>
      </c>
      <c r="G22" s="43">
        <v>271.49</v>
      </c>
      <c r="H22" s="43">
        <v>432.9</v>
      </c>
      <c r="I22" s="45">
        <f>IF(F22&lt;&gt;"",AVERAGE(F22:H22)," ")</f>
        <v>334.21333333333331</v>
      </c>
    </row>
    <row r="23" spans="1:9" ht="6.75" customHeight="1" thickBot="1">
      <c r="E23" s="609"/>
    </row>
    <row r="24" spans="1:9" ht="15.75" customHeight="1" thickBot="1">
      <c r="D24" s="39"/>
      <c r="E24" s="610"/>
      <c r="F24" s="40" t="s">
        <v>1315</v>
      </c>
      <c r="G24" s="41" t="s">
        <v>1316</v>
      </c>
      <c r="H24" s="41" t="s">
        <v>1317</v>
      </c>
      <c r="I24" s="896" t="s">
        <v>1318</v>
      </c>
    </row>
    <row r="25" spans="1:9" ht="15.75" customHeight="1">
      <c r="D25" s="320" t="s">
        <v>4564</v>
      </c>
      <c r="E25" s="635"/>
      <c r="F25" s="322">
        <v>44798</v>
      </c>
      <c r="G25" s="325">
        <v>44801</v>
      </c>
      <c r="H25" s="328">
        <v>44801</v>
      </c>
      <c r="I25" s="897"/>
    </row>
    <row r="26" spans="1:9" ht="15.75" customHeight="1">
      <c r="D26" s="260" t="s">
        <v>1319</v>
      </c>
      <c r="E26" s="636"/>
      <c r="F26" s="323" t="s">
        <v>13927</v>
      </c>
      <c r="G26" s="326" t="s">
        <v>13928</v>
      </c>
      <c r="H26" s="329" t="s">
        <v>13929</v>
      </c>
      <c r="I26" s="897"/>
    </row>
    <row r="27" spans="1:9" ht="15.75" customHeight="1">
      <c r="C27" s="37"/>
      <c r="D27" s="260" t="s">
        <v>1320</v>
      </c>
      <c r="E27" s="636"/>
      <c r="F27" s="323" t="s">
        <v>13930</v>
      </c>
      <c r="G27" s="326" t="s">
        <v>13930</v>
      </c>
      <c r="H27" s="329" t="s">
        <v>13930</v>
      </c>
      <c r="I27" s="897"/>
    </row>
    <row r="28" spans="1:9" ht="73.5" thickBot="1">
      <c r="C28" s="37"/>
      <c r="D28" s="261" t="s">
        <v>1157</v>
      </c>
      <c r="E28" s="637"/>
      <c r="F28" s="633" t="s">
        <v>13931</v>
      </c>
      <c r="G28" s="633" t="s">
        <v>13932</v>
      </c>
      <c r="H28" s="648" t="s">
        <v>13933</v>
      </c>
      <c r="I28" s="898"/>
    </row>
    <row r="29" spans="1:9" ht="15.75" thickBot="1">
      <c r="A29" s="42" t="s">
        <v>1257</v>
      </c>
      <c r="B29" s="886" t="s">
        <v>1158</v>
      </c>
      <c r="C29" s="887"/>
      <c r="D29" s="888"/>
      <c r="E29" s="638" t="s">
        <v>96</v>
      </c>
      <c r="F29" s="44" t="s">
        <v>1156</v>
      </c>
      <c r="G29" s="44" t="s">
        <v>1156</v>
      </c>
      <c r="H29" s="44" t="s">
        <v>1156</v>
      </c>
      <c r="I29" s="46"/>
    </row>
    <row r="30" spans="1:9" s="38" customFormat="1" ht="15.75" customHeight="1" thickBot="1">
      <c r="A30" s="259" t="s">
        <v>13934</v>
      </c>
      <c r="B30" s="893" t="s">
        <v>14187</v>
      </c>
      <c r="C30" s="894"/>
      <c r="D30" s="894"/>
      <c r="E30" s="634" t="s">
        <v>96</v>
      </c>
      <c r="F30" s="43">
        <v>716</v>
      </c>
      <c r="G30" s="43">
        <v>1300</v>
      </c>
      <c r="H30" s="43">
        <v>1092.6099999999999</v>
      </c>
      <c r="I30" s="45">
        <f>IF(F30&lt;&gt;"",AVERAGE(F30:H30)," ")</f>
        <v>1036.2033333333331</v>
      </c>
    </row>
    <row r="31" spans="1:9" ht="6.75" customHeight="1" thickBot="1"/>
    <row r="32" spans="1:9" ht="15.75" customHeight="1" thickBot="1">
      <c r="D32" s="39"/>
      <c r="E32" s="39"/>
      <c r="F32" s="40" t="s">
        <v>1315</v>
      </c>
      <c r="G32" s="41" t="s">
        <v>1316</v>
      </c>
      <c r="H32" s="41" t="s">
        <v>1317</v>
      </c>
      <c r="I32" s="896" t="s">
        <v>1318</v>
      </c>
    </row>
    <row r="33" spans="1:9" ht="15.75" customHeight="1">
      <c r="D33" s="320" t="s">
        <v>4564</v>
      </c>
      <c r="E33" s="321"/>
      <c r="F33" s="322">
        <v>44992</v>
      </c>
      <c r="G33" s="325">
        <v>44992</v>
      </c>
      <c r="H33" s="328">
        <v>44992</v>
      </c>
      <c r="I33" s="897"/>
    </row>
    <row r="34" spans="1:9" ht="15.75" customHeight="1">
      <c r="D34" s="260" t="s">
        <v>1319</v>
      </c>
      <c r="E34" s="264"/>
      <c r="F34" s="323" t="s">
        <v>14208</v>
      </c>
      <c r="G34" s="326" t="s">
        <v>14210</v>
      </c>
      <c r="H34" s="329" t="s">
        <v>14211</v>
      </c>
      <c r="I34" s="897"/>
    </row>
    <row r="35" spans="1:9" ht="15.75" customHeight="1">
      <c r="C35" s="37"/>
      <c r="D35" s="260" t="s">
        <v>1320</v>
      </c>
      <c r="E35" s="264"/>
      <c r="F35" s="323" t="s">
        <v>13930</v>
      </c>
      <c r="G35" s="326" t="s">
        <v>13930</v>
      </c>
      <c r="H35" s="329" t="s">
        <v>13930</v>
      </c>
      <c r="I35" s="897"/>
    </row>
    <row r="36" spans="1:9" ht="72.75" thickBot="1">
      <c r="C36" s="37"/>
      <c r="D36" s="261" t="s">
        <v>1157</v>
      </c>
      <c r="E36" s="265"/>
      <c r="F36" s="649" t="s">
        <v>14207</v>
      </c>
      <c r="G36" s="626" t="s">
        <v>14209</v>
      </c>
      <c r="H36" s="648" t="s">
        <v>14212</v>
      </c>
      <c r="I36" s="898"/>
    </row>
    <row r="37" spans="1:9" ht="15.75" thickBot="1">
      <c r="A37" s="42" t="s">
        <v>1257</v>
      </c>
      <c r="B37" s="886" t="s">
        <v>1158</v>
      </c>
      <c r="C37" s="887"/>
      <c r="D37" s="888"/>
      <c r="E37" s="262" t="s">
        <v>96</v>
      </c>
      <c r="F37" s="44" t="s">
        <v>1156</v>
      </c>
      <c r="G37" s="44" t="s">
        <v>1156</v>
      </c>
      <c r="H37" s="44" t="s">
        <v>1156</v>
      </c>
      <c r="I37" s="46"/>
    </row>
    <row r="38" spans="1:9" s="38" customFormat="1" ht="15.75" customHeight="1" thickBot="1">
      <c r="A38" s="259" t="s">
        <v>14205</v>
      </c>
      <c r="B38" s="889" t="s">
        <v>14206</v>
      </c>
      <c r="C38" s="890"/>
      <c r="D38" s="890"/>
      <c r="E38" s="263" t="s">
        <v>96</v>
      </c>
      <c r="F38" s="43">
        <v>20.399999999999999</v>
      </c>
      <c r="G38" s="43">
        <v>26.99</v>
      </c>
      <c r="H38" s="43">
        <v>55.86</v>
      </c>
      <c r="I38" s="45">
        <f>IF(F38&lt;&gt;"",AVERAGE(F38:H38)," ")</f>
        <v>34.416666666666664</v>
      </c>
    </row>
    <row r="39" spans="1:9" ht="6.75" customHeight="1" thickBot="1"/>
    <row r="40" spans="1:9" ht="15.75" customHeight="1" thickBot="1">
      <c r="D40" s="39"/>
      <c r="E40" s="39"/>
      <c r="F40" s="40" t="s">
        <v>1315</v>
      </c>
      <c r="G40" s="41" t="s">
        <v>1316</v>
      </c>
      <c r="H40" s="41" t="s">
        <v>1317</v>
      </c>
      <c r="I40" s="896" t="s">
        <v>1318</v>
      </c>
    </row>
    <row r="41" spans="1:9" ht="15.75" customHeight="1">
      <c r="D41" s="320" t="s">
        <v>4564</v>
      </c>
      <c r="E41" s="321"/>
      <c r="F41" s="322"/>
      <c r="G41" s="325"/>
      <c r="H41" s="328"/>
      <c r="I41" s="897"/>
    </row>
    <row r="42" spans="1:9" ht="15.75" customHeight="1">
      <c r="D42" s="260" t="s">
        <v>1319</v>
      </c>
      <c r="E42" s="264"/>
      <c r="F42" s="323"/>
      <c r="G42" s="326"/>
      <c r="H42" s="329"/>
      <c r="I42" s="897"/>
    </row>
    <row r="43" spans="1:9" ht="15.75" customHeight="1">
      <c r="C43" s="37"/>
      <c r="D43" s="260" t="s">
        <v>1320</v>
      </c>
      <c r="E43" s="264"/>
      <c r="F43" s="323"/>
      <c r="G43" s="326"/>
      <c r="H43" s="329"/>
      <c r="I43" s="897"/>
    </row>
    <row r="44" spans="1:9" ht="15.75" customHeight="1" thickBot="1">
      <c r="C44" s="37"/>
      <c r="D44" s="261" t="s">
        <v>1157</v>
      </c>
      <c r="E44" s="265"/>
      <c r="F44" s="324"/>
      <c r="G44" s="327"/>
      <c r="H44" s="330"/>
      <c r="I44" s="898"/>
    </row>
    <row r="45" spans="1:9" ht="15.75" thickBot="1">
      <c r="A45" s="42" t="s">
        <v>1257</v>
      </c>
      <c r="B45" s="886" t="s">
        <v>1158</v>
      </c>
      <c r="C45" s="887"/>
      <c r="D45" s="888"/>
      <c r="E45" s="262" t="s">
        <v>96</v>
      </c>
      <c r="F45" s="44" t="s">
        <v>1156</v>
      </c>
      <c r="G45" s="44" t="s">
        <v>1156</v>
      </c>
      <c r="H45" s="44" t="s">
        <v>1156</v>
      </c>
      <c r="I45" s="46"/>
    </row>
    <row r="46" spans="1:9" s="38" customFormat="1" ht="15.75" customHeight="1" thickBot="1">
      <c r="A46" s="259" t="s">
        <v>4567</v>
      </c>
      <c r="B46" s="889"/>
      <c r="C46" s="890"/>
      <c r="D46" s="890"/>
      <c r="E46" s="263"/>
      <c r="F46" s="43"/>
      <c r="G46" s="43"/>
      <c r="H46" s="43"/>
      <c r="I46" s="45" t="str">
        <f>IF(F46&lt;&gt;"",AVERAGE(F46:H46)," ")</f>
        <v xml:space="preserve"> </v>
      </c>
    </row>
    <row r="47" spans="1:9" ht="6.75" customHeight="1" thickBot="1"/>
    <row r="48" spans="1:9" ht="15.75" customHeight="1" thickBot="1">
      <c r="D48" s="39"/>
      <c r="E48" s="39"/>
      <c r="F48" s="40" t="s">
        <v>1315</v>
      </c>
      <c r="G48" s="41" t="s">
        <v>1316</v>
      </c>
      <c r="H48" s="41" t="s">
        <v>1317</v>
      </c>
      <c r="I48" s="896" t="s">
        <v>1318</v>
      </c>
    </row>
    <row r="49" spans="1:9" ht="15.75" customHeight="1">
      <c r="D49" s="320" t="s">
        <v>4564</v>
      </c>
      <c r="E49" s="321"/>
      <c r="F49" s="322"/>
      <c r="G49" s="325"/>
      <c r="H49" s="328"/>
      <c r="I49" s="897"/>
    </row>
    <row r="50" spans="1:9" ht="15.75" customHeight="1">
      <c r="D50" s="260" t="s">
        <v>1319</v>
      </c>
      <c r="E50" s="264"/>
      <c r="F50" s="323"/>
      <c r="G50" s="326"/>
      <c r="H50" s="329"/>
      <c r="I50" s="897"/>
    </row>
    <row r="51" spans="1:9" ht="15.75" customHeight="1">
      <c r="C51" s="37"/>
      <c r="D51" s="260" t="s">
        <v>1320</v>
      </c>
      <c r="E51" s="264"/>
      <c r="F51" s="323"/>
      <c r="G51" s="326"/>
      <c r="H51" s="329"/>
      <c r="I51" s="897"/>
    </row>
    <row r="52" spans="1:9" ht="15.75" customHeight="1" thickBot="1">
      <c r="C52" s="37"/>
      <c r="D52" s="261" t="s">
        <v>1157</v>
      </c>
      <c r="E52" s="265"/>
      <c r="F52" s="324"/>
      <c r="G52" s="327"/>
      <c r="H52" s="330"/>
      <c r="I52" s="898"/>
    </row>
    <row r="53" spans="1:9" ht="15.75" thickBot="1">
      <c r="A53" s="42" t="s">
        <v>1257</v>
      </c>
      <c r="B53" s="886" t="s">
        <v>1158</v>
      </c>
      <c r="C53" s="887"/>
      <c r="D53" s="888"/>
      <c r="E53" s="262" t="s">
        <v>96</v>
      </c>
      <c r="F53" s="44" t="s">
        <v>1156</v>
      </c>
      <c r="G53" s="44" t="s">
        <v>1156</v>
      </c>
      <c r="H53" s="44" t="s">
        <v>1156</v>
      </c>
      <c r="I53" s="46"/>
    </row>
    <row r="54" spans="1:9" s="38" customFormat="1" ht="15.75" customHeight="1" thickBot="1">
      <c r="A54" s="259" t="s">
        <v>4567</v>
      </c>
      <c r="B54" s="889"/>
      <c r="C54" s="890"/>
      <c r="D54" s="890"/>
      <c r="E54" s="263"/>
      <c r="F54" s="43"/>
      <c r="G54" s="43"/>
      <c r="H54" s="43"/>
      <c r="I54" s="45" t="str">
        <f>IF(F54&lt;&gt;"",AVERAGE(F54:H54)," ")</f>
        <v xml:space="preserve"> </v>
      </c>
    </row>
    <row r="55" spans="1:9" ht="6.75" customHeight="1" thickBot="1"/>
    <row r="56" spans="1:9" ht="15.75" customHeight="1" thickBot="1">
      <c r="D56" s="39"/>
      <c r="E56" s="39"/>
      <c r="F56" s="40" t="s">
        <v>1315</v>
      </c>
      <c r="G56" s="41" t="s">
        <v>1316</v>
      </c>
      <c r="H56" s="41" t="s">
        <v>1317</v>
      </c>
      <c r="I56" s="896" t="s">
        <v>1318</v>
      </c>
    </row>
    <row r="57" spans="1:9" ht="15.75" customHeight="1">
      <c r="D57" s="320" t="s">
        <v>4564</v>
      </c>
      <c r="E57" s="321"/>
      <c r="F57" s="322"/>
      <c r="G57" s="325"/>
      <c r="H57" s="328"/>
      <c r="I57" s="897"/>
    </row>
    <row r="58" spans="1:9" ht="15.75" customHeight="1">
      <c r="D58" s="260" t="s">
        <v>1319</v>
      </c>
      <c r="E58" s="264"/>
      <c r="F58" s="323"/>
      <c r="G58" s="326"/>
      <c r="H58" s="329"/>
      <c r="I58" s="897"/>
    </row>
    <row r="59" spans="1:9" ht="15.75" customHeight="1">
      <c r="C59" s="37"/>
      <c r="D59" s="260" t="s">
        <v>1320</v>
      </c>
      <c r="E59" s="264"/>
      <c r="F59" s="323"/>
      <c r="G59" s="326"/>
      <c r="H59" s="329"/>
      <c r="I59" s="897"/>
    </row>
    <row r="60" spans="1:9" ht="15.75" customHeight="1" thickBot="1">
      <c r="C60" s="37"/>
      <c r="D60" s="261" t="s">
        <v>1157</v>
      </c>
      <c r="E60" s="265"/>
      <c r="F60" s="324"/>
      <c r="G60" s="327"/>
      <c r="H60" s="330"/>
      <c r="I60" s="898"/>
    </row>
    <row r="61" spans="1:9" ht="15.75" thickBot="1">
      <c r="A61" s="42" t="s">
        <v>1257</v>
      </c>
      <c r="B61" s="886" t="s">
        <v>1158</v>
      </c>
      <c r="C61" s="887"/>
      <c r="D61" s="888"/>
      <c r="E61" s="262" t="s">
        <v>96</v>
      </c>
      <c r="F61" s="44" t="s">
        <v>1156</v>
      </c>
      <c r="G61" s="44" t="s">
        <v>1156</v>
      </c>
      <c r="H61" s="44" t="s">
        <v>1156</v>
      </c>
      <c r="I61" s="46"/>
    </row>
    <row r="62" spans="1:9" s="38" customFormat="1" ht="15.75" customHeight="1" thickBot="1">
      <c r="A62" s="259" t="s">
        <v>4567</v>
      </c>
      <c r="B62" s="889"/>
      <c r="C62" s="890"/>
      <c r="D62" s="890"/>
      <c r="E62" s="263"/>
      <c r="F62" s="43"/>
      <c r="G62" s="43"/>
      <c r="H62" s="43"/>
      <c r="I62" s="45" t="str">
        <f>IF(F62&lt;&gt;"",AVERAGE(F62:H62)," ")</f>
        <v xml:space="preserve"> </v>
      </c>
    </row>
    <row r="63" spans="1:9" ht="6.75" customHeight="1" thickBot="1"/>
    <row r="64" spans="1:9" ht="15.75" customHeight="1" thickBot="1">
      <c r="D64" s="39"/>
      <c r="E64" s="39"/>
      <c r="F64" s="40" t="s">
        <v>1315</v>
      </c>
      <c r="G64" s="41" t="s">
        <v>1316</v>
      </c>
      <c r="H64" s="41" t="s">
        <v>1317</v>
      </c>
      <c r="I64" s="896" t="s">
        <v>1318</v>
      </c>
    </row>
    <row r="65" spans="1:9" ht="15.75" customHeight="1">
      <c r="D65" s="320" t="s">
        <v>4564</v>
      </c>
      <c r="E65" s="321"/>
      <c r="F65" s="322"/>
      <c r="G65" s="325"/>
      <c r="H65" s="328"/>
      <c r="I65" s="897"/>
    </row>
    <row r="66" spans="1:9" ht="15.75" customHeight="1">
      <c r="D66" s="260" t="s">
        <v>1319</v>
      </c>
      <c r="E66" s="264"/>
      <c r="F66" s="323"/>
      <c r="G66" s="326"/>
      <c r="H66" s="329"/>
      <c r="I66" s="897"/>
    </row>
    <row r="67" spans="1:9" ht="15.75" customHeight="1">
      <c r="C67" s="37"/>
      <c r="D67" s="260" t="s">
        <v>1320</v>
      </c>
      <c r="E67" s="264"/>
      <c r="F67" s="323"/>
      <c r="G67" s="326"/>
      <c r="H67" s="329"/>
      <c r="I67" s="897"/>
    </row>
    <row r="68" spans="1:9" ht="15.75" customHeight="1" thickBot="1">
      <c r="C68" s="37"/>
      <c r="D68" s="261" t="s">
        <v>1157</v>
      </c>
      <c r="E68" s="265"/>
      <c r="F68" s="324"/>
      <c r="G68" s="327"/>
      <c r="H68" s="330"/>
      <c r="I68" s="898"/>
    </row>
    <row r="69" spans="1:9" ht="15.75" thickBot="1">
      <c r="A69" s="42" t="s">
        <v>1257</v>
      </c>
      <c r="B69" s="886" t="s">
        <v>1158</v>
      </c>
      <c r="C69" s="887"/>
      <c r="D69" s="888"/>
      <c r="E69" s="262" t="s">
        <v>96</v>
      </c>
      <c r="F69" s="44" t="s">
        <v>1156</v>
      </c>
      <c r="G69" s="44" t="s">
        <v>1156</v>
      </c>
      <c r="H69" s="44" t="s">
        <v>1156</v>
      </c>
      <c r="I69" s="46"/>
    </row>
    <row r="70" spans="1:9" s="38" customFormat="1" ht="15.75" customHeight="1" thickBot="1">
      <c r="A70" s="259" t="s">
        <v>4567</v>
      </c>
      <c r="B70" s="889"/>
      <c r="C70" s="890"/>
      <c r="D70" s="890"/>
      <c r="E70" s="263"/>
      <c r="F70" s="43"/>
      <c r="G70" s="43"/>
      <c r="H70" s="43"/>
      <c r="I70" s="45" t="str">
        <f>IF(F70&lt;&gt;"",AVERAGE(F70:H70)," ")</f>
        <v xml:space="preserve"> </v>
      </c>
    </row>
    <row r="71" spans="1:9" ht="6.75" customHeight="1" thickBot="1"/>
    <row r="72" spans="1:9" ht="15.75" customHeight="1" thickBot="1">
      <c r="D72" s="39"/>
      <c r="E72" s="39"/>
      <c r="F72" s="40" t="s">
        <v>1315</v>
      </c>
      <c r="G72" s="41" t="s">
        <v>1316</v>
      </c>
      <c r="H72" s="41" t="s">
        <v>1317</v>
      </c>
      <c r="I72" s="896" t="s">
        <v>1318</v>
      </c>
    </row>
    <row r="73" spans="1:9" ht="15.75" customHeight="1">
      <c r="D73" s="320" t="s">
        <v>4564</v>
      </c>
      <c r="E73" s="321"/>
      <c r="F73" s="322"/>
      <c r="G73" s="325"/>
      <c r="H73" s="328"/>
      <c r="I73" s="897"/>
    </row>
    <row r="74" spans="1:9" ht="15.75" customHeight="1">
      <c r="D74" s="260" t="s">
        <v>1319</v>
      </c>
      <c r="E74" s="264"/>
      <c r="F74" s="323"/>
      <c r="G74" s="326"/>
      <c r="H74" s="329"/>
      <c r="I74" s="897"/>
    </row>
    <row r="75" spans="1:9" ht="15.75" customHeight="1">
      <c r="C75" s="37"/>
      <c r="D75" s="260" t="s">
        <v>1320</v>
      </c>
      <c r="E75" s="264"/>
      <c r="F75" s="323"/>
      <c r="G75" s="326"/>
      <c r="H75" s="329"/>
      <c r="I75" s="897"/>
    </row>
    <row r="76" spans="1:9" ht="15.75" customHeight="1" thickBot="1">
      <c r="C76" s="37"/>
      <c r="D76" s="261" t="s">
        <v>1157</v>
      </c>
      <c r="E76" s="265"/>
      <c r="F76" s="324"/>
      <c r="G76" s="327"/>
      <c r="H76" s="330"/>
      <c r="I76" s="898"/>
    </row>
    <row r="77" spans="1:9" ht="15.75" thickBot="1">
      <c r="A77" s="42" t="s">
        <v>1257</v>
      </c>
      <c r="B77" s="886" t="s">
        <v>1158</v>
      </c>
      <c r="C77" s="887"/>
      <c r="D77" s="888"/>
      <c r="E77" s="262" t="s">
        <v>96</v>
      </c>
      <c r="F77" s="44" t="s">
        <v>1156</v>
      </c>
      <c r="G77" s="44" t="s">
        <v>1156</v>
      </c>
      <c r="H77" s="44" t="s">
        <v>1156</v>
      </c>
      <c r="I77" s="46"/>
    </row>
    <row r="78" spans="1:9" s="38" customFormat="1" ht="15.75" customHeight="1" thickBot="1">
      <c r="A78" s="259" t="s">
        <v>4567</v>
      </c>
      <c r="B78" s="889"/>
      <c r="C78" s="890"/>
      <c r="D78" s="890"/>
      <c r="E78" s="263"/>
      <c r="F78" s="43"/>
      <c r="G78" s="43"/>
      <c r="H78" s="43"/>
      <c r="I78" s="45" t="str">
        <f>IF(F78&lt;&gt;"",AVERAGE(F78:H78)," ")</f>
        <v xml:space="preserve"> </v>
      </c>
    </row>
    <row r="79" spans="1:9" ht="6.75" customHeight="1" thickBot="1"/>
    <row r="80" spans="1:9" ht="15.75" customHeight="1" thickBot="1">
      <c r="D80" s="39"/>
      <c r="E80" s="39"/>
      <c r="F80" s="40" t="s">
        <v>1315</v>
      </c>
      <c r="G80" s="41" t="s">
        <v>1316</v>
      </c>
      <c r="H80" s="41" t="s">
        <v>1317</v>
      </c>
      <c r="I80" s="896" t="s">
        <v>1318</v>
      </c>
    </row>
    <row r="81" spans="1:9" ht="15.75" customHeight="1">
      <c r="D81" s="320" t="s">
        <v>4564</v>
      </c>
      <c r="E81" s="321"/>
      <c r="F81" s="322"/>
      <c r="G81" s="325"/>
      <c r="H81" s="328"/>
      <c r="I81" s="897"/>
    </row>
    <row r="82" spans="1:9" ht="15.75" customHeight="1">
      <c r="D82" s="260" t="s">
        <v>1319</v>
      </c>
      <c r="E82" s="264"/>
      <c r="F82" s="323"/>
      <c r="G82" s="326"/>
      <c r="H82" s="329"/>
      <c r="I82" s="897"/>
    </row>
    <row r="83" spans="1:9" ht="15.75" customHeight="1">
      <c r="C83" s="37"/>
      <c r="D83" s="260" t="s">
        <v>1320</v>
      </c>
      <c r="E83" s="264"/>
      <c r="F83" s="323"/>
      <c r="G83" s="326"/>
      <c r="H83" s="329"/>
      <c r="I83" s="897"/>
    </row>
    <row r="84" spans="1:9" ht="15.75" customHeight="1" thickBot="1">
      <c r="C84" s="37"/>
      <c r="D84" s="261" t="s">
        <v>1157</v>
      </c>
      <c r="E84" s="265"/>
      <c r="F84" s="324"/>
      <c r="G84" s="327"/>
      <c r="H84" s="330"/>
      <c r="I84" s="898"/>
    </row>
    <row r="85" spans="1:9" ht="15.75" thickBot="1">
      <c r="A85" s="42" t="s">
        <v>1257</v>
      </c>
      <c r="B85" s="886" t="s">
        <v>1158</v>
      </c>
      <c r="C85" s="887"/>
      <c r="D85" s="888"/>
      <c r="E85" s="262" t="s">
        <v>96</v>
      </c>
      <c r="F85" s="44" t="s">
        <v>1156</v>
      </c>
      <c r="G85" s="44" t="s">
        <v>1156</v>
      </c>
      <c r="H85" s="44" t="s">
        <v>1156</v>
      </c>
      <c r="I85" s="46"/>
    </row>
    <row r="86" spans="1:9" s="38" customFormat="1" ht="15.75" customHeight="1" thickBot="1">
      <c r="A86" s="259" t="s">
        <v>4567</v>
      </c>
      <c r="B86" s="889"/>
      <c r="C86" s="890"/>
      <c r="D86" s="890"/>
      <c r="E86" s="263"/>
      <c r="F86" s="43"/>
      <c r="G86" s="43"/>
      <c r="H86" s="43"/>
      <c r="I86" s="45"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hyperlinks>
    <hyperlink ref="F28" r:id="rId1"/>
    <hyperlink ref="F36" r:id="rId2"/>
    <hyperlink ref="G36" r:id="rId3"/>
    <hyperlink ref="H36" r:id="rId4"/>
  </hyperlinks>
  <printOptions horizontalCentered="1"/>
  <pageMargins left="1.1811023622047245" right="0.78740157480314965" top="0.39370078740157483" bottom="0.39370078740157483" header="0.39370078740157483" footer="0"/>
  <pageSetup paperSize="9" scale="54" orientation="portrait" r:id="rId5"/>
  <headerFooter alignWithMargins="0">
    <oddHeader>&amp;RPágina &amp;P de &amp;N</oddHead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16" zoomScaleNormal="100" zoomScaleSheetLayoutView="100" workbookViewId="0">
      <selection activeCell="F33" sqref="F33"/>
    </sheetView>
  </sheetViews>
  <sheetFormatPr defaultRowHeight="15"/>
  <cols>
    <col min="1" max="8" width="11.7109375" customWidth="1"/>
    <col min="9" max="9" width="13.28515625" customWidth="1"/>
  </cols>
  <sheetData>
    <row r="1" spans="1:10" s="11" customFormat="1" ht="61.5" customHeight="1">
      <c r="A1" s="905"/>
      <c r="B1" s="906"/>
      <c r="C1" s="906"/>
      <c r="D1" s="906"/>
      <c r="E1" s="906"/>
      <c r="F1" s="906"/>
      <c r="G1" s="906"/>
      <c r="H1" s="907"/>
      <c r="I1" s="16"/>
      <c r="J1" s="10"/>
    </row>
    <row r="2" spans="1:10" s="11" customFormat="1" ht="15" customHeight="1">
      <c r="A2" s="908"/>
      <c r="B2" s="909"/>
      <c r="C2" s="909"/>
      <c r="D2" s="909"/>
      <c r="E2" s="909"/>
      <c r="F2" s="909"/>
      <c r="G2" s="909"/>
      <c r="H2" s="910"/>
      <c r="I2" s="16"/>
      <c r="J2" s="10"/>
    </row>
    <row r="3" spans="1:10" s="11" customFormat="1" ht="15" customHeight="1">
      <c r="A3" s="93"/>
      <c r="B3" s="204" t="s">
        <v>1251</v>
      </c>
      <c r="C3" s="914" t="str">
        <f>IF(DADOS!D12&lt;&gt;"",DADOS!D12," ")</f>
        <v>Reparos e manutenções na sede do DETRAN</v>
      </c>
      <c r="D3" s="914"/>
      <c r="E3" s="914"/>
      <c r="F3" s="914"/>
      <c r="G3" s="914"/>
      <c r="H3" s="95"/>
      <c r="I3" s="16"/>
      <c r="J3" s="10"/>
    </row>
    <row r="4" spans="1:10" s="11" customFormat="1" ht="15" customHeight="1">
      <c r="A4" s="96"/>
      <c r="B4" s="131" t="s">
        <v>1267</v>
      </c>
      <c r="C4" s="914" t="str">
        <f>IF(DADOS!$D$16&lt;&gt;"",DADOS!$D$16," ")</f>
        <v>Curitiba</v>
      </c>
      <c r="D4" s="914"/>
      <c r="E4" s="914"/>
      <c r="F4" s="914"/>
      <c r="G4" s="914"/>
      <c r="H4" s="97"/>
      <c r="I4" s="16"/>
      <c r="J4" s="10"/>
    </row>
    <row r="5" spans="1:10" s="11" customFormat="1" ht="15" customHeight="1">
      <c r="A5" s="96"/>
      <c r="B5" s="204" t="s">
        <v>653</v>
      </c>
      <c r="C5" s="914" t="str">
        <f>IF(DADOS!D32&lt;&gt;"",DADOS!D32," ")</f>
        <v>DETRAN/PR</v>
      </c>
      <c r="D5" s="914"/>
      <c r="E5" s="914"/>
      <c r="F5" s="914"/>
      <c r="G5" s="914"/>
      <c r="H5" s="97"/>
      <c r="I5" s="16"/>
      <c r="J5" s="10"/>
    </row>
    <row r="6" spans="1:10" s="11" customFormat="1" ht="15" customHeight="1" thickBot="1">
      <c r="A6" s="98"/>
      <c r="B6" s="10"/>
      <c r="C6" s="99"/>
      <c r="D6" s="15"/>
      <c r="E6" s="15"/>
      <c r="F6" s="15"/>
      <c r="G6" s="100"/>
      <c r="H6" s="101"/>
      <c r="I6" s="16"/>
      <c r="J6" s="10"/>
    </row>
    <row r="7" spans="1:10" ht="15" customHeight="1" thickBot="1">
      <c r="A7" s="911"/>
      <c r="B7" s="912"/>
      <c r="C7" s="912"/>
      <c r="D7" s="912"/>
      <c r="E7" s="912"/>
      <c r="F7" s="912"/>
      <c r="G7" s="912"/>
      <c r="H7" s="913"/>
    </row>
    <row r="8" spans="1:10" ht="15" customHeight="1">
      <c r="A8" s="219"/>
      <c r="B8" s="220"/>
      <c r="C8" s="220"/>
      <c r="D8" s="220"/>
      <c r="E8" s="220"/>
      <c r="F8" s="220"/>
      <c r="G8" s="220"/>
      <c r="H8" s="221"/>
    </row>
    <row r="9" spans="1:10" ht="15" customHeight="1">
      <c r="A9" s="223"/>
      <c r="B9" s="224"/>
      <c r="C9" s="224"/>
      <c r="D9" s="224"/>
      <c r="E9" s="224"/>
      <c r="F9" s="224"/>
      <c r="G9" s="224"/>
      <c r="H9" s="225"/>
    </row>
    <row r="10" spans="1:10" s="47" customFormat="1" ht="15" customHeight="1">
      <c r="A10" s="223"/>
      <c r="B10" s="224"/>
      <c r="C10" s="224"/>
      <c r="D10" s="224"/>
      <c r="E10" s="224"/>
      <c r="F10" s="224"/>
      <c r="G10" s="224"/>
      <c r="H10" s="225"/>
    </row>
    <row r="11" spans="1:10" ht="15" customHeight="1">
      <c r="A11" s="223"/>
      <c r="B11" s="224"/>
      <c r="C11" s="900" t="s">
        <v>3028</v>
      </c>
      <c r="D11" s="900"/>
      <c r="E11" s="900"/>
      <c r="F11" s="900"/>
      <c r="G11" s="224"/>
      <c r="H11" s="225"/>
    </row>
    <row r="12" spans="1:10" ht="15" customHeight="1">
      <c r="A12" s="223"/>
      <c r="B12" s="224"/>
      <c r="C12" s="224"/>
      <c r="D12" s="224"/>
      <c r="E12" s="224"/>
      <c r="F12" s="224"/>
      <c r="G12" s="224"/>
      <c r="H12" s="225"/>
    </row>
    <row r="13" spans="1:10" ht="118.5" customHeight="1">
      <c r="A13" s="223"/>
      <c r="B13" s="901" t="s">
        <v>12062</v>
      </c>
      <c r="C13" s="901"/>
      <c r="D13" s="901"/>
      <c r="E13" s="901"/>
      <c r="F13" s="901"/>
      <c r="G13" s="901"/>
      <c r="H13" s="225"/>
    </row>
    <row r="14" spans="1:10" ht="15" customHeight="1">
      <c r="A14" s="223"/>
      <c r="B14" s="902" t="s">
        <v>3031</v>
      </c>
      <c r="C14" s="902"/>
      <c r="D14" s="902"/>
      <c r="E14" s="903">
        <f>IF(DADOS!$D$30&lt;&gt;"",DADOS!$D$30," ")</f>
        <v>1720231245932</v>
      </c>
      <c r="F14" s="903"/>
      <c r="G14" s="903"/>
      <c r="H14" s="225"/>
    </row>
    <row r="15" spans="1:10" ht="15" customHeight="1">
      <c r="A15" s="223"/>
      <c r="B15" s="902" t="s">
        <v>3032</v>
      </c>
      <c r="C15" s="902"/>
      <c r="D15" s="902"/>
      <c r="E15" s="904" t="str">
        <f>IF(DADOS!$D$28&lt;&gt;"",DADOS!$D$28," ")</f>
        <v>178242/D - PR</v>
      </c>
      <c r="F15" s="904"/>
      <c r="G15" s="904"/>
      <c r="H15" s="225"/>
    </row>
    <row r="16" spans="1:10" ht="15" customHeight="1">
      <c r="A16" s="223"/>
      <c r="B16" s="224"/>
      <c r="C16" s="224"/>
      <c r="D16" s="224"/>
      <c r="E16" s="224"/>
      <c r="F16" s="224"/>
      <c r="G16" s="224"/>
      <c r="H16" s="225"/>
    </row>
    <row r="17" spans="1:11" ht="15" customHeight="1">
      <c r="A17" s="223"/>
      <c r="B17" s="224"/>
      <c r="C17" s="224"/>
      <c r="D17" s="224"/>
      <c r="E17" s="224"/>
      <c r="F17" s="224"/>
      <c r="G17" s="224"/>
      <c r="H17" s="225"/>
    </row>
    <row r="18" spans="1:11" ht="15" customHeight="1">
      <c r="A18" s="223"/>
      <c r="B18" s="224"/>
      <c r="C18" s="224"/>
      <c r="D18" s="224"/>
      <c r="E18" s="224"/>
      <c r="F18" s="224"/>
      <c r="G18" s="224"/>
      <c r="H18" s="225"/>
    </row>
    <row r="19" spans="1:11" ht="15" customHeight="1">
      <c r="A19" s="223"/>
      <c r="B19" s="224"/>
      <c r="C19" s="224"/>
      <c r="D19" s="224"/>
      <c r="E19" s="224"/>
      <c r="F19" s="224"/>
      <c r="G19" s="224"/>
      <c r="H19" s="225"/>
    </row>
    <row r="20" spans="1:11" ht="15" customHeight="1">
      <c r="A20" s="223"/>
      <c r="B20" s="224"/>
      <c r="C20" s="224"/>
      <c r="D20" s="224"/>
      <c r="E20" s="224" t="s">
        <v>3029</v>
      </c>
      <c r="F20" s="224"/>
      <c r="G20" s="224"/>
      <c r="H20" s="225"/>
    </row>
    <row r="21" spans="1:11" ht="15" customHeight="1">
      <c r="A21" s="223"/>
      <c r="B21" s="224"/>
      <c r="C21" s="224"/>
      <c r="D21" s="224"/>
      <c r="E21" s="899" t="str">
        <f>IF(DADOS!$D$24&lt;&gt;"",DADOS!$D$24," ")</f>
        <v>Lucas Pereira Bolfe</v>
      </c>
      <c r="F21" s="899"/>
      <c r="G21" s="899"/>
      <c r="H21" s="225"/>
    </row>
    <row r="22" spans="1:11" ht="15" customHeight="1">
      <c r="A22" s="223"/>
      <c r="B22" s="224"/>
      <c r="C22" s="224"/>
      <c r="D22" s="224"/>
      <c r="E22" s="236"/>
      <c r="F22" s="236"/>
      <c r="G22" s="236"/>
      <c r="H22" s="225"/>
    </row>
    <row r="23" spans="1:11" ht="15" customHeight="1">
      <c r="A23" s="223"/>
      <c r="B23" s="224"/>
      <c r="C23" s="224"/>
      <c r="D23" s="224"/>
      <c r="E23" s="224"/>
      <c r="F23" s="224"/>
      <c r="G23" s="226"/>
      <c r="H23" s="225"/>
    </row>
    <row r="24" spans="1:11" ht="15" customHeight="1">
      <c r="A24" s="223"/>
      <c r="B24" s="224"/>
      <c r="C24" s="224"/>
      <c r="D24" s="224"/>
      <c r="E24" s="224"/>
      <c r="F24" s="224"/>
      <c r="G24" s="226"/>
      <c r="H24" s="225"/>
    </row>
    <row r="25" spans="1:11" ht="15" customHeight="1">
      <c r="A25" s="223"/>
      <c r="B25" s="224"/>
      <c r="C25" s="224"/>
      <c r="D25" s="224"/>
      <c r="E25" s="224"/>
      <c r="F25" s="224"/>
      <c r="G25" s="226"/>
      <c r="H25" s="225"/>
    </row>
    <row r="26" spans="1:11" ht="15" customHeight="1">
      <c r="A26" s="223"/>
      <c r="B26" s="224"/>
      <c r="C26" s="224"/>
      <c r="D26" s="224"/>
      <c r="E26" s="224"/>
      <c r="F26" s="224"/>
      <c r="G26" s="224"/>
      <c r="H26" s="225"/>
    </row>
    <row r="27" spans="1:11" ht="15" customHeight="1">
      <c r="A27" s="223"/>
      <c r="B27" s="900" t="s">
        <v>81</v>
      </c>
      <c r="C27" s="900"/>
      <c r="D27" s="900"/>
      <c r="E27" s="900"/>
      <c r="F27" s="900"/>
      <c r="G27" s="900"/>
      <c r="H27" s="225"/>
      <c r="J27" s="49"/>
      <c r="K27" s="49"/>
    </row>
    <row r="28" spans="1:11" s="73" customFormat="1" ht="15" customHeight="1">
      <c r="A28" s="223"/>
      <c r="B28" s="224"/>
      <c r="C28" s="224"/>
      <c r="D28" s="224"/>
      <c r="E28" s="224"/>
      <c r="F28" s="224"/>
      <c r="G28" s="224"/>
      <c r="H28" s="225"/>
      <c r="J28" s="218"/>
      <c r="K28" s="218"/>
    </row>
    <row r="29" spans="1:11" ht="69.75" customHeight="1">
      <c r="A29" s="223"/>
      <c r="B29" s="901" t="s">
        <v>12063</v>
      </c>
      <c r="C29" s="901"/>
      <c r="D29" s="901"/>
      <c r="E29" s="901"/>
      <c r="F29" s="901"/>
      <c r="G29" s="901"/>
      <c r="H29" s="225"/>
    </row>
    <row r="30" spans="1:11" ht="15" customHeight="1">
      <c r="A30" s="223"/>
      <c r="B30" s="902" t="s">
        <v>3031</v>
      </c>
      <c r="C30" s="902"/>
      <c r="D30" s="902"/>
      <c r="E30" s="903">
        <f>IF(DADOS!$D$30&lt;&gt;"",DADOS!$D$30," ")</f>
        <v>1720231245932</v>
      </c>
      <c r="F30" s="903"/>
      <c r="G30" s="903"/>
      <c r="H30" s="225"/>
    </row>
    <row r="31" spans="1:11" ht="15" customHeight="1">
      <c r="A31" s="223"/>
      <c r="B31" s="902" t="s">
        <v>3032</v>
      </c>
      <c r="C31" s="902"/>
      <c r="D31" s="902"/>
      <c r="E31" s="904" t="str">
        <f>IF(DADOS!$D$28&lt;&gt;"",DADOS!$D$28," ")</f>
        <v>178242/D - PR</v>
      </c>
      <c r="F31" s="904"/>
      <c r="G31" s="904"/>
      <c r="H31" s="225"/>
      <c r="J31" s="49"/>
      <c r="K31" s="49"/>
    </row>
    <row r="32" spans="1:11" ht="15" customHeight="1">
      <c r="A32" s="223"/>
      <c r="B32" s="224"/>
      <c r="C32" s="224"/>
      <c r="D32" s="224"/>
      <c r="E32" s="224"/>
      <c r="F32" s="224"/>
      <c r="G32" s="224"/>
      <c r="H32" s="225"/>
    </row>
    <row r="33" spans="1:11" ht="15" customHeight="1">
      <c r="A33" s="223"/>
      <c r="B33" s="224"/>
      <c r="C33" s="224"/>
      <c r="D33" s="224"/>
      <c r="E33" s="224"/>
      <c r="F33" s="224"/>
      <c r="G33" s="224"/>
      <c r="H33" s="225"/>
    </row>
    <row r="34" spans="1:11" ht="15" customHeight="1">
      <c r="A34" s="223"/>
      <c r="B34" s="224"/>
      <c r="C34" s="224"/>
      <c r="D34" s="224"/>
      <c r="E34" s="224"/>
      <c r="F34" s="224"/>
      <c r="G34" s="224"/>
      <c r="H34" s="225"/>
    </row>
    <row r="35" spans="1:11" ht="15" customHeight="1">
      <c r="A35" s="223"/>
      <c r="B35" s="224"/>
      <c r="C35" s="224"/>
      <c r="D35" s="224"/>
      <c r="E35" s="224"/>
      <c r="F35" s="224"/>
      <c r="G35" s="224"/>
      <c r="H35" s="225"/>
    </row>
    <row r="36" spans="1:11" ht="15" customHeight="1">
      <c r="A36" s="223"/>
      <c r="B36" s="224"/>
      <c r="C36" s="224"/>
      <c r="D36" s="224"/>
      <c r="E36" s="224" t="s">
        <v>3029</v>
      </c>
      <c r="F36" s="224"/>
      <c r="G36" s="224"/>
      <c r="H36" s="225"/>
    </row>
    <row r="37" spans="1:11" ht="15" customHeight="1">
      <c r="A37" s="223"/>
      <c r="B37" s="224"/>
      <c r="C37" s="224"/>
      <c r="D37" s="224"/>
      <c r="E37" s="899" t="str">
        <f>IF(DADOS!$D$24&lt;&gt;"",DADOS!$D$24," ")</f>
        <v>Lucas Pereira Bolfe</v>
      </c>
      <c r="F37" s="899"/>
      <c r="G37" s="899"/>
      <c r="H37" s="225"/>
    </row>
    <row r="38" spans="1:11" ht="15" customHeight="1">
      <c r="A38" s="223"/>
      <c r="B38" s="224"/>
      <c r="C38" s="224"/>
      <c r="D38" s="224"/>
      <c r="E38" s="224"/>
      <c r="F38" s="224"/>
      <c r="G38" s="224"/>
      <c r="H38" s="225"/>
    </row>
    <row r="39" spans="1:11" ht="15" customHeight="1">
      <c r="A39" s="223"/>
      <c r="B39" s="224"/>
      <c r="C39" s="224"/>
      <c r="D39" s="224"/>
      <c r="E39" s="224"/>
      <c r="F39" s="224"/>
      <c r="G39" s="224"/>
      <c r="H39" s="225"/>
      <c r="I39" s="39"/>
    </row>
    <row r="40" spans="1:11" ht="15" customHeight="1">
      <c r="A40" s="223"/>
      <c r="B40" s="224"/>
      <c r="C40" s="224"/>
      <c r="D40" s="224"/>
      <c r="E40" s="224"/>
      <c r="F40" s="224"/>
      <c r="G40" s="224"/>
      <c r="H40" s="225"/>
      <c r="I40" s="39"/>
    </row>
    <row r="41" spans="1:11" ht="15" customHeight="1">
      <c r="A41" s="223"/>
      <c r="B41" s="224"/>
      <c r="C41" s="224"/>
      <c r="D41" s="224"/>
      <c r="E41" s="224"/>
      <c r="F41" s="224"/>
      <c r="G41" s="224"/>
      <c r="H41" s="225"/>
      <c r="I41" s="39"/>
    </row>
    <row r="42" spans="1:11" ht="15" customHeight="1" thickBot="1">
      <c r="A42" s="227"/>
      <c r="B42" s="228"/>
      <c r="C42" s="228"/>
      <c r="D42" s="228"/>
      <c r="E42" s="228"/>
      <c r="F42" s="228"/>
      <c r="G42" s="228"/>
      <c r="H42" s="229"/>
      <c r="I42" s="39"/>
    </row>
    <row r="43" spans="1:11" s="73" customFormat="1" ht="15" customHeight="1">
      <c r="A43" s="19"/>
      <c r="B43" s="19"/>
      <c r="C43" s="19"/>
      <c r="D43" s="19"/>
      <c r="E43" s="19"/>
      <c r="F43" s="19"/>
      <c r="G43" s="19"/>
      <c r="H43" s="19"/>
      <c r="I43" s="222"/>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22"/>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6BQj9383NqN2hUrc1BURaDKGYsNZ3KtpxeYt1ZFbhNtFjfoq+yFU8Jbr4FR39Pe1cn9xMHQV//mAZrsL/NVaqw==" saltValue="JsGhoJTvamd4YseQQdQ8p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5" customFormat="1" ht="15" customHeight="1">
      <c r="A1" s="175"/>
      <c r="B1" s="121"/>
      <c r="C1" s="920" t="s">
        <v>4569</v>
      </c>
      <c r="D1" s="921"/>
      <c r="E1" s="921"/>
      <c r="F1" s="921"/>
      <c r="G1" s="921"/>
      <c r="H1" s="123"/>
      <c r="I1" s="123"/>
      <c r="J1" s="123"/>
      <c r="K1" s="123"/>
      <c r="L1" s="120"/>
      <c r="M1" s="124"/>
      <c r="N1" s="124"/>
      <c r="O1" s="124"/>
      <c r="P1" s="124"/>
      <c r="Q1" s="124"/>
      <c r="R1" s="124"/>
      <c r="S1" s="124"/>
      <c r="T1" s="124"/>
      <c r="U1" s="124"/>
      <c r="V1" s="124"/>
      <c r="W1" s="124"/>
      <c r="X1" s="124"/>
      <c r="Y1" s="124"/>
      <c r="Z1" s="124"/>
      <c r="AA1" s="124"/>
      <c r="AB1" s="124"/>
      <c r="AC1" s="124"/>
      <c r="AD1" s="124"/>
      <c r="AE1" s="124"/>
      <c r="AF1" s="124"/>
      <c r="AG1" s="124"/>
      <c r="AH1" s="124"/>
      <c r="AI1" s="124"/>
      <c r="AJ1" s="124"/>
    </row>
    <row r="2" spans="1:36" s="125" customFormat="1" ht="12.75" customHeight="1">
      <c r="A2" s="126"/>
      <c r="B2" s="126"/>
      <c r="C2" s="928" t="s">
        <v>12023</v>
      </c>
      <c r="D2" s="927"/>
      <c r="E2" s="927"/>
      <c r="F2" s="927"/>
      <c r="G2" s="927"/>
      <c r="K2" s="189"/>
      <c r="L2" s="129"/>
      <c r="M2" s="124"/>
      <c r="N2" s="124"/>
      <c r="O2" s="124"/>
      <c r="P2" s="124"/>
      <c r="Q2" s="124"/>
      <c r="R2" s="124"/>
      <c r="S2" s="124"/>
      <c r="T2" s="124"/>
      <c r="U2" s="124"/>
      <c r="V2" s="124"/>
      <c r="W2" s="124"/>
      <c r="X2" s="124"/>
      <c r="Y2" s="124"/>
      <c r="Z2" s="124"/>
      <c r="AA2" s="124"/>
      <c r="AB2" s="124"/>
      <c r="AC2" s="124"/>
      <c r="AD2" s="124"/>
      <c r="AE2" s="124"/>
      <c r="AF2" s="124"/>
      <c r="AG2" s="124"/>
      <c r="AH2" s="124"/>
      <c r="AI2" s="124"/>
      <c r="AJ2" s="124"/>
    </row>
    <row r="3" spans="1:36" s="125" customFormat="1" ht="15" customHeight="1">
      <c r="A3" s="126"/>
      <c r="B3" s="126"/>
      <c r="C3" s="927" t="s">
        <v>1078</v>
      </c>
      <c r="D3" s="927"/>
      <c r="E3" s="927"/>
      <c r="F3" s="927"/>
      <c r="G3" s="927"/>
      <c r="K3" s="189"/>
      <c r="L3" s="129"/>
      <c r="M3" s="124"/>
      <c r="N3" s="124"/>
      <c r="O3" s="124"/>
      <c r="P3" s="124"/>
      <c r="Q3" s="124"/>
      <c r="R3" s="124"/>
      <c r="S3" s="124"/>
      <c r="T3" s="124"/>
      <c r="U3" s="124"/>
      <c r="V3" s="124"/>
      <c r="W3" s="124"/>
      <c r="X3" s="124"/>
      <c r="Y3" s="124"/>
      <c r="Z3" s="124"/>
      <c r="AA3" s="124"/>
      <c r="AB3" s="124"/>
      <c r="AC3" s="124"/>
      <c r="AD3" s="124"/>
      <c r="AE3" s="124"/>
      <c r="AF3" s="124"/>
      <c r="AG3" s="124"/>
      <c r="AH3" s="124"/>
      <c r="AI3" s="124"/>
      <c r="AJ3" s="124"/>
    </row>
    <row r="4" spans="1:36" s="125" customFormat="1" ht="12.75" customHeight="1">
      <c r="A4" s="126"/>
      <c r="B4" s="126"/>
      <c r="C4" s="204" t="s">
        <v>1251</v>
      </c>
      <c r="D4" s="205" t="str">
        <f>IF(DADOS!D12&lt;&gt;"",DADOS!D12," ")</f>
        <v>Reparos e manutenções na sede do DETRAN</v>
      </c>
      <c r="E4" s="191" t="s">
        <v>142</v>
      </c>
      <c r="F4" s="923" t="str">
        <f>IF(DADOS!D24&lt;&gt;"",DADOS!D24," ")</f>
        <v>Lucas Pereira Bolfe</v>
      </c>
      <c r="G4" s="923"/>
      <c r="H4" s="923"/>
      <c r="K4" s="190"/>
      <c r="L4" s="135"/>
      <c r="M4" s="124"/>
      <c r="N4" s="124"/>
      <c r="O4" s="124"/>
      <c r="P4" s="124"/>
      <c r="Q4" s="124"/>
      <c r="R4" s="124"/>
      <c r="S4" s="124"/>
      <c r="T4" s="124"/>
      <c r="U4" s="124"/>
      <c r="V4" s="124"/>
      <c r="W4" s="124"/>
      <c r="X4" s="124"/>
      <c r="Y4" s="124"/>
      <c r="Z4" s="124"/>
      <c r="AA4" s="124"/>
      <c r="AB4" s="124"/>
      <c r="AC4" s="124"/>
      <c r="AD4" s="124"/>
      <c r="AE4" s="124"/>
      <c r="AF4" s="124"/>
      <c r="AG4" s="124"/>
      <c r="AH4" s="124"/>
      <c r="AI4" s="124"/>
      <c r="AJ4" s="124"/>
    </row>
    <row r="5" spans="1:36" s="125" customFormat="1" ht="12.75" customHeight="1">
      <c r="A5" s="126"/>
      <c r="B5" s="126"/>
      <c r="C5" s="131" t="s">
        <v>1267</v>
      </c>
      <c r="D5" s="205" t="str">
        <f>IF(DADOS!$D$16&lt;&gt;"",DADOS!$D$16," ")</f>
        <v>Curitiba</v>
      </c>
      <c r="E5" s="191" t="s">
        <v>1247</v>
      </c>
      <c r="F5" s="922">
        <f>IF(DADOS!D30&lt;&gt;"",DADOS!D30," ")</f>
        <v>1720231245932</v>
      </c>
      <c r="G5" s="922"/>
      <c r="H5" s="922"/>
      <c r="I5" s="915"/>
      <c r="J5" s="915"/>
      <c r="K5" s="190"/>
      <c r="L5" s="135"/>
      <c r="M5" s="124"/>
      <c r="N5" s="124"/>
      <c r="O5" s="124"/>
      <c r="P5" s="124"/>
      <c r="Q5" s="124"/>
      <c r="R5" s="124"/>
      <c r="S5" s="124"/>
      <c r="T5" s="124"/>
      <c r="U5" s="124"/>
      <c r="V5" s="124"/>
      <c r="W5" s="124"/>
      <c r="X5" s="124"/>
      <c r="Y5" s="124"/>
      <c r="Z5" s="124"/>
      <c r="AA5" s="124"/>
      <c r="AB5" s="124"/>
      <c r="AC5" s="124"/>
      <c r="AD5" s="124"/>
      <c r="AE5" s="124"/>
      <c r="AF5" s="124"/>
      <c r="AG5" s="124"/>
      <c r="AH5" s="124"/>
      <c r="AI5" s="124"/>
      <c r="AJ5" s="124"/>
    </row>
    <row r="6" spans="1:36" s="124" customFormat="1" ht="12" customHeight="1">
      <c r="A6" s="121"/>
      <c r="B6" s="121"/>
      <c r="C6" s="116" t="s">
        <v>1249</v>
      </c>
      <c r="D6" s="207" t="str">
        <f>IF('FOLHA DE FECHAMENTO'!K12&lt;&gt;"",'FOLHA DE FECHAMENTO'!K12," ")</f>
        <v xml:space="preserve"> </v>
      </c>
      <c r="E6" s="131" t="s">
        <v>1256</v>
      </c>
      <c r="F6" s="923" t="str">
        <f>IF(DADOS!D28&lt;&gt;"",DADOS!D28," ")</f>
        <v>178242/D - PR</v>
      </c>
      <c r="G6" s="923"/>
      <c r="H6" s="923"/>
      <c r="I6" s="915"/>
      <c r="J6" s="915"/>
      <c r="K6" s="192"/>
      <c r="L6" s="137"/>
    </row>
    <row r="7" spans="1:36" s="124" customFormat="1" ht="12.75">
      <c r="A7" s="121"/>
      <c r="B7" s="121"/>
      <c r="C7" s="131" t="s">
        <v>1077</v>
      </c>
      <c r="D7" s="916" t="str">
        <f>IF(DADOS!M12&lt;&gt;"",DADOS!M12," ")</f>
        <v>DETRAN</v>
      </c>
      <c r="E7" s="916"/>
      <c r="F7" s="193"/>
      <c r="G7" s="193"/>
      <c r="H7" s="131"/>
      <c r="I7" s="915"/>
      <c r="J7" s="915"/>
      <c r="K7" s="194"/>
      <c r="L7" s="139"/>
    </row>
    <row r="8" spans="1:36" ht="25.5">
      <c r="A8" s="195" t="s">
        <v>143</v>
      </c>
      <c r="B8" s="196" t="s">
        <v>144</v>
      </c>
      <c r="C8" s="196" t="s">
        <v>145</v>
      </c>
      <c r="D8" s="195" t="s">
        <v>146</v>
      </c>
      <c r="E8" s="195" t="s">
        <v>147</v>
      </c>
      <c r="F8" s="196" t="s">
        <v>148</v>
      </c>
      <c r="G8" s="917" t="s">
        <v>149</v>
      </c>
      <c r="H8" s="917"/>
      <c r="I8" s="918" t="s">
        <v>3045</v>
      </c>
      <c r="J8" s="919"/>
      <c r="K8" s="197"/>
    </row>
    <row r="9" spans="1:36">
      <c r="A9" s="924" t="s">
        <v>3044</v>
      </c>
      <c r="B9" s="925"/>
      <c r="C9" s="925"/>
      <c r="D9" s="925"/>
      <c r="E9" s="925"/>
      <c r="F9" s="926"/>
      <c r="G9" s="198" t="s">
        <v>1368</v>
      </c>
      <c r="H9" s="198" t="s">
        <v>1369</v>
      </c>
      <c r="I9" s="198" t="s">
        <v>1368</v>
      </c>
      <c r="J9" s="198" t="s">
        <v>1369</v>
      </c>
      <c r="K9" s="199"/>
    </row>
    <row r="10" spans="1:36">
      <c r="A10" s="200"/>
      <c r="B10" s="201"/>
      <c r="C10" s="202"/>
      <c r="D10" s="200"/>
      <c r="E10" s="203"/>
      <c r="F10" s="203"/>
      <c r="G10" s="200"/>
      <c r="H10" s="200"/>
      <c r="I10" s="200"/>
      <c r="J10" s="200"/>
      <c r="K10" s="50"/>
    </row>
    <row r="11" spans="1:36">
      <c r="A11" s="200"/>
      <c r="B11" s="201"/>
      <c r="C11" s="202"/>
      <c r="D11" s="200"/>
      <c r="E11" s="203"/>
      <c r="F11" s="203"/>
      <c r="G11" s="200"/>
      <c r="H11" s="200"/>
      <c r="I11" s="200"/>
      <c r="J11" s="200"/>
      <c r="K11" s="50"/>
    </row>
    <row r="12" spans="1:36">
      <c r="A12" s="200"/>
      <c r="B12" s="201"/>
      <c r="C12" s="202"/>
      <c r="D12" s="200"/>
      <c r="E12" s="203"/>
      <c r="F12" s="203"/>
      <c r="G12" s="200"/>
      <c r="H12" s="200"/>
      <c r="I12" s="200"/>
      <c r="J12" s="200"/>
      <c r="K12" s="50"/>
    </row>
    <row r="13" spans="1:36">
      <c r="A13" s="200"/>
      <c r="B13" s="201"/>
      <c r="C13" s="202"/>
      <c r="D13" s="200"/>
      <c r="E13" s="203"/>
      <c r="F13" s="203"/>
      <c r="G13" s="200"/>
      <c r="H13" s="200"/>
      <c r="I13" s="200"/>
      <c r="J13" s="200"/>
      <c r="K13" s="50"/>
    </row>
    <row r="14" spans="1:36">
      <c r="A14" s="200"/>
      <c r="B14" s="201"/>
      <c r="C14" s="202"/>
      <c r="D14" s="200"/>
      <c r="E14" s="203"/>
      <c r="F14" s="203"/>
      <c r="G14" s="200"/>
      <c r="H14" s="200"/>
      <c r="I14" s="200"/>
      <c r="J14" s="200"/>
      <c r="K14" s="50"/>
    </row>
    <row r="15" spans="1:36">
      <c r="A15" s="200"/>
      <c r="B15" s="201"/>
      <c r="C15" s="202"/>
      <c r="D15" s="200"/>
      <c r="E15" s="203"/>
      <c r="F15" s="203"/>
      <c r="G15" s="200"/>
      <c r="H15" s="200"/>
      <c r="I15" s="200"/>
      <c r="J15" s="200"/>
      <c r="K15" s="50"/>
    </row>
    <row r="16" spans="1:36">
      <c r="A16" s="200"/>
      <c r="B16" s="201"/>
      <c r="C16" s="202"/>
      <c r="D16" s="200"/>
      <c r="E16" s="203"/>
      <c r="F16" s="203"/>
      <c r="G16" s="200"/>
      <c r="H16" s="200"/>
      <c r="I16" s="200"/>
      <c r="J16" s="200"/>
    </row>
    <row r="17" spans="1:10">
      <c r="A17" s="924" t="s">
        <v>3050</v>
      </c>
      <c r="B17" s="925"/>
      <c r="C17" s="925"/>
      <c r="D17" s="925"/>
      <c r="E17" s="925"/>
      <c r="F17" s="926"/>
      <c r="G17" s="198" t="s">
        <v>1368</v>
      </c>
      <c r="H17" s="198" t="s">
        <v>1369</v>
      </c>
      <c r="I17" s="198" t="s">
        <v>1368</v>
      </c>
      <c r="J17" s="198" t="s">
        <v>1369</v>
      </c>
    </row>
    <row r="18" spans="1:10">
      <c r="A18" s="200"/>
      <c r="B18" s="201"/>
      <c r="C18" s="202"/>
      <c r="D18" s="200"/>
      <c r="E18" s="203"/>
      <c r="F18" s="203"/>
      <c r="G18" s="200"/>
      <c r="H18" s="200"/>
      <c r="I18" s="200"/>
      <c r="J18" s="200"/>
    </row>
    <row r="19" spans="1:10">
      <c r="A19" s="200"/>
      <c r="B19" s="201"/>
      <c r="C19" s="202"/>
      <c r="D19" s="200"/>
      <c r="E19" s="203"/>
      <c r="F19" s="203"/>
      <c r="G19" s="200"/>
      <c r="H19" s="200"/>
      <c r="I19" s="200"/>
      <c r="J19" s="200"/>
    </row>
    <row r="20" spans="1:10">
      <c r="A20" s="200"/>
      <c r="B20" s="201"/>
      <c r="C20" s="202"/>
      <c r="D20" s="200"/>
      <c r="E20" s="203"/>
      <c r="F20" s="203"/>
      <c r="G20" s="200"/>
      <c r="H20" s="200"/>
      <c r="I20" s="200"/>
      <c r="J20" s="200"/>
    </row>
    <row r="21" spans="1:10">
      <c r="A21" s="200"/>
      <c r="B21" s="201"/>
      <c r="C21" s="202"/>
      <c r="D21" s="200"/>
      <c r="E21" s="203"/>
      <c r="F21" s="203"/>
      <c r="G21" s="200"/>
      <c r="H21" s="200"/>
      <c r="I21" s="200"/>
      <c r="J21" s="200"/>
    </row>
    <row r="22" spans="1:10">
      <c r="A22" s="200"/>
      <c r="B22" s="201"/>
      <c r="C22" s="202"/>
      <c r="D22" s="200"/>
      <c r="E22" s="203"/>
      <c r="F22" s="203"/>
      <c r="G22" s="200"/>
      <c r="H22" s="200"/>
      <c r="I22" s="200"/>
      <c r="J22" s="200"/>
    </row>
    <row r="23" spans="1:10">
      <c r="A23" s="200"/>
      <c r="B23" s="201"/>
      <c r="C23" s="202"/>
      <c r="D23" s="200"/>
      <c r="E23" s="203"/>
      <c r="F23" s="203"/>
      <c r="G23" s="200"/>
      <c r="H23" s="200"/>
      <c r="I23" s="200"/>
      <c r="J23" s="200"/>
    </row>
    <row r="24" spans="1:10">
      <c r="A24" s="200"/>
      <c r="B24" s="201"/>
      <c r="C24" s="202"/>
      <c r="D24" s="200"/>
      <c r="E24" s="203"/>
      <c r="F24" s="203"/>
      <c r="G24" s="200"/>
      <c r="H24" s="200"/>
      <c r="I24" s="200"/>
      <c r="J24" s="200"/>
    </row>
    <row r="25" spans="1:10">
      <c r="A25" s="200"/>
      <c r="B25" s="201"/>
      <c r="C25" s="202"/>
      <c r="D25" s="200"/>
      <c r="E25" s="203"/>
      <c r="F25" s="203"/>
      <c r="G25" s="200"/>
      <c r="H25" s="200"/>
      <c r="I25" s="200"/>
      <c r="J25" s="20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I4" sqref="I4"/>
    </sheetView>
  </sheetViews>
  <sheetFormatPr defaultRowHeight="15"/>
  <cols>
    <col min="6" max="6" width="18" customWidth="1"/>
    <col min="8" max="8" width="12" customWidth="1"/>
  </cols>
  <sheetData>
    <row r="1" spans="1:10" s="11" customFormat="1" ht="61.5" customHeight="1">
      <c r="A1" s="905"/>
      <c r="B1" s="906"/>
      <c r="C1" s="906"/>
      <c r="D1" s="906"/>
      <c r="E1" s="906"/>
      <c r="F1" s="906"/>
      <c r="G1" s="906"/>
      <c r="H1" s="907"/>
      <c r="I1" s="16"/>
      <c r="J1" s="10"/>
    </row>
    <row r="2" spans="1:10" s="11" customFormat="1" ht="15" customHeight="1">
      <c r="A2" s="908" t="s">
        <v>586</v>
      </c>
      <c r="B2" s="909"/>
      <c r="C2" s="909"/>
      <c r="D2" s="909"/>
      <c r="E2" s="909"/>
      <c r="F2" s="909"/>
      <c r="G2" s="909"/>
      <c r="H2" s="910"/>
      <c r="I2" s="16"/>
      <c r="J2" s="10"/>
    </row>
    <row r="3" spans="1:10" s="11" customFormat="1" ht="15" customHeight="1">
      <c r="A3" s="93"/>
      <c r="B3" s="94"/>
      <c r="C3" s="94"/>
      <c r="D3" s="94"/>
      <c r="E3" s="94"/>
      <c r="F3" s="94"/>
      <c r="G3" s="94"/>
      <c r="H3" s="95"/>
      <c r="I3" s="16"/>
      <c r="J3" s="10"/>
    </row>
    <row r="4" spans="1:10" s="11" customFormat="1" ht="15" customHeight="1">
      <c r="A4" s="344" t="s">
        <v>13767</v>
      </c>
      <c r="B4" s="332"/>
      <c r="C4" s="332"/>
      <c r="D4" s="332"/>
      <c r="E4" s="94"/>
      <c r="F4" s="94"/>
      <c r="G4" s="94"/>
      <c r="H4" s="97" t="s">
        <v>13764</v>
      </c>
      <c r="I4" s="16"/>
      <c r="J4" s="10"/>
    </row>
    <row r="5" spans="1:10" s="11" customFormat="1" ht="15" customHeight="1" thickBot="1">
      <c r="A5" s="98"/>
      <c r="B5" s="10"/>
      <c r="C5" s="99"/>
      <c r="D5" s="15"/>
      <c r="E5" s="15"/>
      <c r="F5" s="15"/>
      <c r="G5" s="100"/>
      <c r="H5" s="101"/>
      <c r="I5" s="16"/>
      <c r="J5" s="10"/>
    </row>
    <row r="6" spans="1:10" ht="15.75" thickBot="1">
      <c r="A6" s="911" t="s">
        <v>582</v>
      </c>
      <c r="B6" s="912"/>
      <c r="C6" s="912"/>
      <c r="D6" s="912"/>
      <c r="E6" s="912"/>
      <c r="F6" s="912"/>
      <c r="G6" s="912"/>
      <c r="H6" s="913"/>
    </row>
    <row r="7" spans="1:10" ht="8.1" customHeight="1" thickBot="1">
      <c r="A7" s="102"/>
      <c r="B7" s="19"/>
      <c r="C7" s="19"/>
      <c r="D7" s="19"/>
      <c r="E7" s="19"/>
      <c r="F7" s="19"/>
      <c r="G7" s="19"/>
      <c r="H7" s="103"/>
    </row>
    <row r="8" spans="1:10" s="47" customFormat="1" ht="24.75" customHeight="1" thickBot="1">
      <c r="A8" s="80" t="s">
        <v>587</v>
      </c>
      <c r="B8" s="953" t="s">
        <v>1081</v>
      </c>
      <c r="C8" s="954"/>
      <c r="D8" s="954"/>
      <c r="E8" s="954"/>
      <c r="F8" s="955"/>
      <c r="G8" s="81" t="s">
        <v>588</v>
      </c>
      <c r="H8" s="81" t="s">
        <v>589</v>
      </c>
    </row>
    <row r="9" spans="1:10" ht="8.1" customHeight="1" thickBot="1">
      <c r="A9" s="102"/>
      <c r="B9" s="19"/>
      <c r="C9" s="19"/>
      <c r="D9" s="19"/>
      <c r="E9" s="19"/>
      <c r="F9" s="19"/>
      <c r="G9" s="19"/>
      <c r="H9" s="103"/>
    </row>
    <row r="10" spans="1:10" ht="15.75" thickBot="1">
      <c r="A10" s="947" t="s">
        <v>583</v>
      </c>
      <c r="B10" s="948"/>
      <c r="C10" s="948"/>
      <c r="D10" s="948"/>
      <c r="E10" s="948"/>
      <c r="F10" s="948"/>
      <c r="G10" s="948"/>
      <c r="H10" s="949"/>
    </row>
    <row r="11" spans="1:10" ht="15.75" thickBot="1">
      <c r="A11" s="82" t="s">
        <v>590</v>
      </c>
      <c r="B11" s="950" t="s">
        <v>599</v>
      </c>
      <c r="C11" s="951"/>
      <c r="D11" s="951"/>
      <c r="E11" s="951"/>
      <c r="F11" s="952"/>
      <c r="G11" s="83">
        <v>0</v>
      </c>
      <c r="H11" s="83">
        <v>0</v>
      </c>
    </row>
    <row r="12" spans="1:10" ht="15.75" thickBot="1">
      <c r="A12" s="82" t="s">
        <v>591</v>
      </c>
      <c r="B12" s="937" t="s">
        <v>600</v>
      </c>
      <c r="C12" s="937"/>
      <c r="D12" s="937"/>
      <c r="E12" s="937"/>
      <c r="F12" s="937"/>
      <c r="G12" s="83">
        <v>1.5</v>
      </c>
      <c r="H12" s="83">
        <v>1.5</v>
      </c>
    </row>
    <row r="13" spans="1:10" ht="15.75" thickBot="1">
      <c r="A13" s="82" t="s">
        <v>592</v>
      </c>
      <c r="B13" s="937" t="s">
        <v>601</v>
      </c>
      <c r="C13" s="937"/>
      <c r="D13" s="937"/>
      <c r="E13" s="937"/>
      <c r="F13" s="937"/>
      <c r="G13" s="83">
        <v>1</v>
      </c>
      <c r="H13" s="83">
        <v>1</v>
      </c>
    </row>
    <row r="14" spans="1:10" ht="15.75" thickBot="1">
      <c r="A14" s="82" t="s">
        <v>593</v>
      </c>
      <c r="B14" s="937" t="s">
        <v>602</v>
      </c>
      <c r="C14" s="937"/>
      <c r="D14" s="937"/>
      <c r="E14" s="937"/>
      <c r="F14" s="937"/>
      <c r="G14" s="83">
        <v>0.2</v>
      </c>
      <c r="H14" s="83">
        <v>0.2</v>
      </c>
    </row>
    <row r="15" spans="1:10" ht="15.75" thickBot="1">
      <c r="A15" s="82" t="s">
        <v>594</v>
      </c>
      <c r="B15" s="937" t="s">
        <v>603</v>
      </c>
      <c r="C15" s="937"/>
      <c r="D15" s="937"/>
      <c r="E15" s="937"/>
      <c r="F15" s="937"/>
      <c r="G15" s="83">
        <v>0.6</v>
      </c>
      <c r="H15" s="83">
        <v>0.6</v>
      </c>
    </row>
    <row r="16" spans="1:10" ht="15.75" thickBot="1">
      <c r="A16" s="82" t="s">
        <v>595</v>
      </c>
      <c r="B16" s="937" t="s">
        <v>604</v>
      </c>
      <c r="C16" s="937"/>
      <c r="D16" s="937"/>
      <c r="E16" s="937"/>
      <c r="F16" s="937"/>
      <c r="G16" s="83">
        <v>2.5</v>
      </c>
      <c r="H16" s="83">
        <v>2.5</v>
      </c>
    </row>
    <row r="17" spans="1:11" ht="15.75" thickBot="1">
      <c r="A17" s="82" t="s">
        <v>596</v>
      </c>
      <c r="B17" s="937" t="s">
        <v>605</v>
      </c>
      <c r="C17" s="937"/>
      <c r="D17" s="937"/>
      <c r="E17" s="937"/>
      <c r="F17" s="937"/>
      <c r="G17" s="83">
        <v>3</v>
      </c>
      <c r="H17" s="83">
        <v>3</v>
      </c>
    </row>
    <row r="18" spans="1:11" ht="15.75" thickBot="1">
      <c r="A18" s="82" t="s">
        <v>597</v>
      </c>
      <c r="B18" s="937" t="s">
        <v>606</v>
      </c>
      <c r="C18" s="937"/>
      <c r="D18" s="937"/>
      <c r="E18" s="937"/>
      <c r="F18" s="937"/>
      <c r="G18" s="83">
        <v>8</v>
      </c>
      <c r="H18" s="83">
        <v>8</v>
      </c>
    </row>
    <row r="19" spans="1:11" ht="15.75" thickBot="1">
      <c r="A19" s="82" t="s">
        <v>598</v>
      </c>
      <c r="B19" s="950" t="s">
        <v>607</v>
      </c>
      <c r="C19" s="951"/>
      <c r="D19" s="951"/>
      <c r="E19" s="951"/>
      <c r="F19" s="952"/>
      <c r="G19" s="83">
        <v>1</v>
      </c>
      <c r="H19" s="83">
        <v>1</v>
      </c>
      <c r="J19" s="49"/>
      <c r="K19" s="49"/>
    </row>
    <row r="20" spans="1:11" s="73" customFormat="1" ht="15.75" thickBot="1">
      <c r="A20" s="216" t="s">
        <v>608</v>
      </c>
      <c r="B20" s="944" t="s">
        <v>609</v>
      </c>
      <c r="C20" s="945"/>
      <c r="D20" s="945"/>
      <c r="E20" s="945"/>
      <c r="F20" s="946"/>
      <c r="G20" s="217">
        <v>17.8</v>
      </c>
      <c r="H20" s="217">
        <v>17.8</v>
      </c>
      <c r="J20" s="218"/>
      <c r="K20" s="218"/>
    </row>
    <row r="21" spans="1:11" ht="8.1" customHeight="1" thickBot="1">
      <c r="A21" s="104"/>
      <c r="B21" s="105"/>
      <c r="C21" s="105"/>
      <c r="D21" s="105"/>
      <c r="E21" s="105"/>
      <c r="F21" s="105"/>
      <c r="G21" s="105"/>
      <c r="H21" s="106"/>
    </row>
    <row r="22" spans="1:11" ht="15.75" thickBot="1">
      <c r="A22" s="947" t="s">
        <v>584</v>
      </c>
      <c r="B22" s="948"/>
      <c r="C22" s="948"/>
      <c r="D22" s="948"/>
      <c r="E22" s="948"/>
      <c r="F22" s="948"/>
      <c r="G22" s="948"/>
      <c r="H22" s="949"/>
    </row>
    <row r="23" spans="1:11" ht="15.75" thickBot="1">
      <c r="A23" s="82" t="s">
        <v>610</v>
      </c>
      <c r="B23" s="950" t="s">
        <v>621</v>
      </c>
      <c r="C23" s="951"/>
      <c r="D23" s="951"/>
      <c r="E23" s="951"/>
      <c r="F23" s="952"/>
      <c r="G23" s="83">
        <v>17.93</v>
      </c>
      <c r="H23" s="83" t="s">
        <v>1099</v>
      </c>
      <c r="J23" s="49"/>
      <c r="K23" s="49"/>
    </row>
    <row r="24" spans="1:11" ht="15.75" thickBot="1">
      <c r="A24" s="82" t="s">
        <v>611</v>
      </c>
      <c r="B24" s="937" t="s">
        <v>622</v>
      </c>
      <c r="C24" s="937"/>
      <c r="D24" s="937"/>
      <c r="E24" s="937"/>
      <c r="F24" s="937"/>
      <c r="G24" s="83">
        <v>3.97</v>
      </c>
      <c r="H24" s="83" t="s">
        <v>1099</v>
      </c>
    </row>
    <row r="25" spans="1:11" ht="15.75" thickBot="1">
      <c r="A25" s="82" t="s">
        <v>612</v>
      </c>
      <c r="B25" s="937" t="s">
        <v>1211</v>
      </c>
      <c r="C25" s="937"/>
      <c r="D25" s="937"/>
      <c r="E25" s="937"/>
      <c r="F25" s="937"/>
      <c r="G25" s="83">
        <v>0.86</v>
      </c>
      <c r="H25" s="83">
        <v>0.66</v>
      </c>
    </row>
    <row r="26" spans="1:11" ht="15.75" thickBot="1">
      <c r="A26" s="82" t="s">
        <v>613</v>
      </c>
      <c r="B26" s="937" t="s">
        <v>1212</v>
      </c>
      <c r="C26" s="937"/>
      <c r="D26" s="937"/>
      <c r="E26" s="937"/>
      <c r="F26" s="937"/>
      <c r="G26" s="83">
        <v>10.93</v>
      </c>
      <c r="H26" s="83">
        <v>8.33</v>
      </c>
    </row>
    <row r="27" spans="1:11" ht="15.75" thickBot="1">
      <c r="A27" s="82" t="s">
        <v>614</v>
      </c>
      <c r="B27" s="937" t="s">
        <v>1213</v>
      </c>
      <c r="C27" s="937"/>
      <c r="D27" s="937"/>
      <c r="E27" s="937"/>
      <c r="F27" s="937"/>
      <c r="G27" s="83">
        <v>7.0000000000000007E-2</v>
      </c>
      <c r="H27" s="83">
        <v>0.06</v>
      </c>
    </row>
    <row r="28" spans="1:11" ht="15.75" thickBot="1">
      <c r="A28" s="82" t="s">
        <v>615</v>
      </c>
      <c r="B28" s="937" t="s">
        <v>1214</v>
      </c>
      <c r="C28" s="937"/>
      <c r="D28" s="937"/>
      <c r="E28" s="937"/>
      <c r="F28" s="937"/>
      <c r="G28" s="83">
        <v>0.73</v>
      </c>
      <c r="H28" s="83">
        <v>0.56000000000000005</v>
      </c>
    </row>
    <row r="29" spans="1:11" ht="15.75" thickBot="1">
      <c r="A29" s="82" t="s">
        <v>616</v>
      </c>
      <c r="B29" s="937" t="s">
        <v>1215</v>
      </c>
      <c r="C29" s="937"/>
      <c r="D29" s="937"/>
      <c r="E29" s="937"/>
      <c r="F29" s="937"/>
      <c r="G29" s="83">
        <v>1.82</v>
      </c>
      <c r="H29" s="83" t="s">
        <v>1099</v>
      </c>
    </row>
    <row r="30" spans="1:11" ht="15.75" thickBot="1">
      <c r="A30" s="82" t="s">
        <v>617</v>
      </c>
      <c r="B30" s="937" t="s">
        <v>1216</v>
      </c>
      <c r="C30" s="937"/>
      <c r="D30" s="937"/>
      <c r="E30" s="937"/>
      <c r="F30" s="937"/>
      <c r="G30" s="83">
        <v>0.1</v>
      </c>
      <c r="H30" s="83">
        <v>0.08</v>
      </c>
    </row>
    <row r="31" spans="1:11" ht="15.75" thickBot="1">
      <c r="A31" s="82" t="s">
        <v>618</v>
      </c>
      <c r="B31" s="950" t="s">
        <v>1217</v>
      </c>
      <c r="C31" s="951"/>
      <c r="D31" s="951"/>
      <c r="E31" s="951"/>
      <c r="F31" s="952"/>
      <c r="G31" s="83">
        <v>10.039999999999999</v>
      </c>
      <c r="H31" s="83">
        <v>7.65</v>
      </c>
    </row>
    <row r="32" spans="1:11" ht="15.75" thickBot="1">
      <c r="A32" s="82" t="s">
        <v>619</v>
      </c>
      <c r="B32" s="950" t="s">
        <v>1218</v>
      </c>
      <c r="C32" s="951"/>
      <c r="D32" s="951"/>
      <c r="E32" s="951"/>
      <c r="F32" s="952"/>
      <c r="G32" s="83">
        <v>0.03</v>
      </c>
      <c r="H32" s="83">
        <v>0.02</v>
      </c>
    </row>
    <row r="33" spans="1:11" s="73" customFormat="1" ht="15.75" thickBot="1">
      <c r="A33" s="216" t="s">
        <v>620</v>
      </c>
      <c r="B33" s="944" t="s">
        <v>1238</v>
      </c>
      <c r="C33" s="945"/>
      <c r="D33" s="945"/>
      <c r="E33" s="945"/>
      <c r="F33" s="946"/>
      <c r="G33" s="217">
        <v>46.48</v>
      </c>
      <c r="H33" s="217">
        <v>17.36</v>
      </c>
    </row>
    <row r="34" spans="1:11" ht="8.1" customHeight="1" thickBot="1">
      <c r="A34" s="104"/>
      <c r="B34" s="105"/>
      <c r="C34" s="105"/>
      <c r="D34" s="105"/>
      <c r="E34" s="105"/>
      <c r="F34" s="105"/>
      <c r="G34" s="105"/>
      <c r="H34" s="106"/>
    </row>
    <row r="35" spans="1:11" ht="15.75" thickBot="1">
      <c r="A35" s="947" t="s">
        <v>585</v>
      </c>
      <c r="B35" s="948"/>
      <c r="C35" s="948"/>
      <c r="D35" s="948"/>
      <c r="E35" s="948"/>
      <c r="F35" s="948"/>
      <c r="G35" s="948"/>
      <c r="H35" s="949"/>
      <c r="J35" s="49"/>
      <c r="K35" s="49"/>
    </row>
    <row r="36" spans="1:11" ht="15.75" thickBot="1">
      <c r="A36" s="82" t="s">
        <v>1219</v>
      </c>
      <c r="B36" s="950" t="s">
        <v>1225</v>
      </c>
      <c r="C36" s="951"/>
      <c r="D36" s="951"/>
      <c r="E36" s="951"/>
      <c r="F36" s="952"/>
      <c r="G36" s="83">
        <v>5.41</v>
      </c>
      <c r="H36" s="83">
        <v>4.12</v>
      </c>
    </row>
    <row r="37" spans="1:11" ht="15.75" thickBot="1">
      <c r="A37" s="82" t="s">
        <v>1220</v>
      </c>
      <c r="B37" s="937" t="s">
        <v>1226</v>
      </c>
      <c r="C37" s="937"/>
      <c r="D37" s="937"/>
      <c r="E37" s="937"/>
      <c r="F37" s="937"/>
      <c r="G37" s="83">
        <v>0.13</v>
      </c>
      <c r="H37" s="83">
        <v>0.1</v>
      </c>
    </row>
    <row r="38" spans="1:11" ht="15.75" thickBot="1">
      <c r="A38" s="82" t="s">
        <v>1221</v>
      </c>
      <c r="B38" s="937" t="s">
        <v>1227</v>
      </c>
      <c r="C38" s="937"/>
      <c r="D38" s="937"/>
      <c r="E38" s="937"/>
      <c r="F38" s="937"/>
      <c r="G38" s="83">
        <v>3.36</v>
      </c>
      <c r="H38" s="83">
        <v>2.56</v>
      </c>
    </row>
    <row r="39" spans="1:11" ht="15.75" thickBot="1">
      <c r="A39" s="82" t="s">
        <v>1222</v>
      </c>
      <c r="B39" s="937" t="s">
        <v>1228</v>
      </c>
      <c r="C39" s="937"/>
      <c r="D39" s="937"/>
      <c r="E39" s="937"/>
      <c r="F39" s="937"/>
      <c r="G39" s="83">
        <v>3.43</v>
      </c>
      <c r="H39" s="83">
        <v>2.61</v>
      </c>
    </row>
    <row r="40" spans="1:11" ht="15.75" thickBot="1">
      <c r="A40" s="82" t="s">
        <v>1223</v>
      </c>
      <c r="B40" s="950" t="s">
        <v>1229</v>
      </c>
      <c r="C40" s="951"/>
      <c r="D40" s="951"/>
      <c r="E40" s="951"/>
      <c r="F40" s="952"/>
      <c r="G40" s="83">
        <v>0.45</v>
      </c>
      <c r="H40" s="83">
        <v>0.35</v>
      </c>
    </row>
    <row r="41" spans="1:11" s="73" customFormat="1" ht="15.75" thickBot="1">
      <c r="A41" s="216" t="s">
        <v>1224</v>
      </c>
      <c r="B41" s="944" t="s">
        <v>1239</v>
      </c>
      <c r="C41" s="945"/>
      <c r="D41" s="945"/>
      <c r="E41" s="945"/>
      <c r="F41" s="946"/>
      <c r="G41" s="217">
        <v>12.78</v>
      </c>
      <c r="H41" s="217">
        <v>9.74</v>
      </c>
    </row>
    <row r="42" spans="1:11" ht="8.1" customHeight="1" thickBot="1">
      <c r="A42" s="104"/>
      <c r="B42" s="105"/>
      <c r="C42" s="105"/>
      <c r="D42" s="105"/>
      <c r="E42" s="105"/>
      <c r="F42" s="105"/>
      <c r="G42" s="105"/>
      <c r="H42" s="106"/>
    </row>
    <row r="43" spans="1:11" ht="15.75" thickBot="1">
      <c r="A43" s="947" t="s">
        <v>1230</v>
      </c>
      <c r="B43" s="948"/>
      <c r="C43" s="948"/>
      <c r="D43" s="948"/>
      <c r="E43" s="948"/>
      <c r="F43" s="948"/>
      <c r="G43" s="948"/>
      <c r="H43" s="949"/>
    </row>
    <row r="44" spans="1:11" ht="15.75" thickBot="1">
      <c r="A44" s="82" t="s">
        <v>1231</v>
      </c>
      <c r="B44" s="936" t="s">
        <v>1233</v>
      </c>
      <c r="C44" s="937"/>
      <c r="D44" s="937"/>
      <c r="E44" s="937"/>
      <c r="F44" s="938"/>
      <c r="G44" s="83">
        <v>8.27</v>
      </c>
      <c r="H44" s="83">
        <v>3.09</v>
      </c>
      <c r="J44" s="49"/>
      <c r="K44" s="49"/>
    </row>
    <row r="45" spans="1:11">
      <c r="A45" s="934" t="s">
        <v>1232</v>
      </c>
      <c r="B45" s="936" t="s">
        <v>1234</v>
      </c>
      <c r="C45" s="937"/>
      <c r="D45" s="937"/>
      <c r="E45" s="937"/>
      <c r="F45" s="938"/>
      <c r="G45" s="939">
        <v>0.46</v>
      </c>
      <c r="H45" s="939">
        <v>0.35</v>
      </c>
    </row>
    <row r="46" spans="1:11" ht="15.75" thickBot="1">
      <c r="A46" s="935"/>
      <c r="B46" s="941" t="s">
        <v>1235</v>
      </c>
      <c r="C46" s="942"/>
      <c r="D46" s="942"/>
      <c r="E46" s="942"/>
      <c r="F46" s="943"/>
      <c r="G46" s="940"/>
      <c r="H46" s="940"/>
    </row>
    <row r="47" spans="1:11" s="73" customFormat="1" ht="15.75" thickBot="1">
      <c r="A47" s="216" t="s">
        <v>1236</v>
      </c>
      <c r="B47" s="944" t="s">
        <v>1237</v>
      </c>
      <c r="C47" s="945"/>
      <c r="D47" s="945"/>
      <c r="E47" s="945"/>
      <c r="F47" s="946"/>
      <c r="G47" s="217">
        <v>8.73</v>
      </c>
      <c r="H47" s="217">
        <v>3.44</v>
      </c>
    </row>
    <row r="48" spans="1:11" ht="8.1" customHeight="1" thickBot="1">
      <c r="A48" s="104"/>
      <c r="B48" s="105"/>
      <c r="C48" s="105"/>
      <c r="D48" s="105"/>
      <c r="E48" s="105"/>
      <c r="F48" s="105"/>
      <c r="G48" s="105"/>
      <c r="H48" s="106"/>
    </row>
    <row r="49" spans="1:8" ht="16.5" thickBot="1">
      <c r="A49" s="929" t="s">
        <v>623</v>
      </c>
      <c r="B49" s="930"/>
      <c r="C49" s="930"/>
      <c r="D49" s="930"/>
      <c r="E49" s="930"/>
      <c r="F49" s="930"/>
      <c r="G49" s="48">
        <v>85.79</v>
      </c>
      <c r="H49" s="48">
        <v>48.34</v>
      </c>
    </row>
    <row r="50" spans="1:8">
      <c r="A50" s="107"/>
      <c r="B50" s="39"/>
      <c r="C50" s="39"/>
      <c r="D50" s="39"/>
      <c r="E50" s="39"/>
      <c r="F50" s="39"/>
      <c r="G50" s="39"/>
      <c r="H50" s="108"/>
    </row>
    <row r="51" spans="1:8" ht="15.75" thickBot="1">
      <c r="A51" s="931" t="s">
        <v>1100</v>
      </c>
      <c r="B51" s="932"/>
      <c r="C51" s="932"/>
      <c r="D51" s="932"/>
      <c r="E51" s="932"/>
      <c r="F51" s="932"/>
      <c r="G51" s="932"/>
      <c r="H51" s="933"/>
    </row>
  </sheetData>
  <sheetProtection algorithmName="SHA-512" hashValue="rXztz/x6Xnl+la80N4YsU/V2Tn59LmV9UtwSaVDMLWbubDYPhpHsbzpeYmKzNmgILFHttdbeZd6cYYJGR3rEjQ==" saltValue="uGz3QsSoZp4Gyimv6EL86Q=="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65"/>
  <sheetViews>
    <sheetView topLeftCell="A28" workbookViewId="0">
      <selection activeCell="J27" sqref="J27"/>
    </sheetView>
  </sheetViews>
  <sheetFormatPr defaultRowHeight="15"/>
  <cols>
    <col min="2" max="2" width="24.28515625" customWidth="1"/>
    <col min="10" max="10" width="11.42578125" style="609" customWidth="1"/>
    <col min="11" max="11" width="12.5703125" style="616" customWidth="1"/>
    <col min="12" max="19" width="9.140625" style="609"/>
  </cols>
  <sheetData>
    <row r="2" spans="2:26">
      <c r="B2" t="s">
        <v>13790</v>
      </c>
      <c r="K2" s="616" t="s">
        <v>12042</v>
      </c>
    </row>
    <row r="3" spans="2:26">
      <c r="X3" t="s">
        <v>13788</v>
      </c>
    </row>
    <row r="4" spans="2:26">
      <c r="B4" s="73" t="s">
        <v>13785</v>
      </c>
      <c r="K4" s="616" t="s">
        <v>13803</v>
      </c>
      <c r="P4" s="616" t="s">
        <v>13851</v>
      </c>
      <c r="S4" t="s">
        <v>13852</v>
      </c>
      <c r="W4">
        <f>(D22*B22)+(B19*2)+(D31*B31)+(B34*3)</f>
        <v>477.70000000000005</v>
      </c>
      <c r="X4" s="620">
        <f>W4/0.3</f>
        <v>1592.3333333333335</v>
      </c>
      <c r="Y4" t="s">
        <v>13857</v>
      </c>
      <c r="Z4">
        <f>X4/E8</f>
        <v>4.504096776322613</v>
      </c>
    </row>
    <row r="5" spans="2:26">
      <c r="B5" t="s">
        <v>13786</v>
      </c>
      <c r="C5" t="s">
        <v>13787</v>
      </c>
      <c r="D5" t="s">
        <v>13788</v>
      </c>
      <c r="K5" s="616" t="s">
        <v>13804</v>
      </c>
      <c r="P5" s="616" t="s">
        <v>13853</v>
      </c>
      <c r="S5">
        <v>34360</v>
      </c>
      <c r="U5">
        <v>0.12854699999999999</v>
      </c>
      <c r="V5" t="s">
        <v>13854</v>
      </c>
      <c r="W5">
        <f>(D22*B22)+(B19*2)+(D31*B31)+(B34*3)</f>
        <v>477.70000000000005</v>
      </c>
      <c r="X5" s="49">
        <f>W5*U5</f>
        <v>61.406901900000001</v>
      </c>
      <c r="Y5" t="s">
        <v>13858</v>
      </c>
      <c r="Z5">
        <f>X5/E8</f>
        <v>0.17369643849178287</v>
      </c>
    </row>
    <row r="6" spans="2:26">
      <c r="B6">
        <v>45.5</v>
      </c>
      <c r="C6">
        <v>5.66</v>
      </c>
      <c r="D6">
        <v>1</v>
      </c>
      <c r="E6">
        <f>B6*C6*D6</f>
        <v>257.53000000000003</v>
      </c>
      <c r="F6" t="s">
        <v>13789</v>
      </c>
      <c r="K6" s="616" t="s">
        <v>13805</v>
      </c>
      <c r="P6" s="616" t="s">
        <v>13855</v>
      </c>
      <c r="S6" t="s">
        <v>13856</v>
      </c>
      <c r="W6">
        <f>(D22*B22)+(D31*B31)</f>
        <v>350.70000000000005</v>
      </c>
      <c r="X6">
        <f>W6*4</f>
        <v>1402.8000000000002</v>
      </c>
      <c r="Y6" t="s">
        <v>13859</v>
      </c>
      <c r="Z6">
        <f>X6/E8</f>
        <v>3.9679800865555968</v>
      </c>
    </row>
    <row r="7" spans="2:26">
      <c r="B7">
        <v>12</v>
      </c>
      <c r="C7">
        <v>4</v>
      </c>
      <c r="D7">
        <v>2</v>
      </c>
      <c r="E7">
        <f>B7*C7*D7</f>
        <v>96</v>
      </c>
      <c r="F7" t="s">
        <v>13789</v>
      </c>
      <c r="K7" s="616" t="s">
        <v>13806</v>
      </c>
      <c r="P7" s="616"/>
    </row>
    <row r="8" spans="2:26">
      <c r="D8" s="614" t="s">
        <v>1248</v>
      </c>
      <c r="E8" s="614">
        <f>E6+E7</f>
        <v>353.53000000000003</v>
      </c>
      <c r="F8" s="614" t="s">
        <v>13789</v>
      </c>
      <c r="K8" s="616" t="s">
        <v>13808</v>
      </c>
      <c r="P8" s="616"/>
    </row>
    <row r="9" spans="2:26">
      <c r="D9" s="73"/>
      <c r="E9" s="73"/>
      <c r="F9" s="73"/>
      <c r="K9" s="616" t="s">
        <v>13807</v>
      </c>
      <c r="P9" s="616"/>
    </row>
    <row r="10" spans="2:26">
      <c r="B10" s="199" t="s">
        <v>13826</v>
      </c>
      <c r="D10" s="614" t="s">
        <v>1248</v>
      </c>
      <c r="E10" s="615">
        <f>SUM(E13:E40)</f>
        <v>182.12083849999999</v>
      </c>
      <c r="F10" s="614" t="s">
        <v>13789</v>
      </c>
      <c r="K10" s="616" t="s">
        <v>13809</v>
      </c>
      <c r="P10" s="616"/>
    </row>
    <row r="11" spans="2:26">
      <c r="B11" s="73" t="s">
        <v>13791</v>
      </c>
      <c r="K11" s="616" t="s">
        <v>13810</v>
      </c>
      <c r="P11" s="616"/>
    </row>
    <row r="12" spans="2:26">
      <c r="B12" t="s">
        <v>13786</v>
      </c>
      <c r="C12" t="s">
        <v>13792</v>
      </c>
      <c r="D12" t="s">
        <v>13788</v>
      </c>
      <c r="K12" s="616" t="s">
        <v>13811</v>
      </c>
      <c r="P12" s="616"/>
    </row>
    <row r="13" spans="2:26">
      <c r="B13">
        <v>18</v>
      </c>
      <c r="C13">
        <f>0.05*4</f>
        <v>0.2</v>
      </c>
      <c r="D13">
        <v>15</v>
      </c>
      <c r="E13">
        <f>B13*C13*D13</f>
        <v>54</v>
      </c>
      <c r="F13" t="s">
        <v>13789</v>
      </c>
      <c r="K13" s="616" t="s">
        <v>13813</v>
      </c>
      <c r="P13" s="616"/>
    </row>
    <row r="14" spans="2:26">
      <c r="B14" s="73" t="s">
        <v>13793</v>
      </c>
      <c r="K14" s="616" t="s">
        <v>13812</v>
      </c>
      <c r="P14" s="616"/>
    </row>
    <row r="15" spans="2:26">
      <c r="B15" t="s">
        <v>13794</v>
      </c>
      <c r="D15" t="s">
        <v>13788</v>
      </c>
      <c r="K15" s="616" t="s">
        <v>13814</v>
      </c>
      <c r="P15" s="616"/>
    </row>
    <row r="16" spans="2:26">
      <c r="B16" s="612">
        <f>0.0714159+(0.05*0.4)</f>
        <v>9.1415900000000008E-2</v>
      </c>
      <c r="D16">
        <v>15</v>
      </c>
      <c r="E16" s="49">
        <f>B16*D16</f>
        <v>1.3712385</v>
      </c>
      <c r="F16" t="s">
        <v>13789</v>
      </c>
      <c r="K16" s="616" t="s">
        <v>13815</v>
      </c>
      <c r="P16" s="616"/>
    </row>
    <row r="17" spans="2:24">
      <c r="B17" s="73" t="s">
        <v>13795</v>
      </c>
    </row>
    <row r="18" spans="2:24">
      <c r="B18" t="s">
        <v>13786</v>
      </c>
      <c r="C18" t="s">
        <v>13792</v>
      </c>
      <c r="D18" t="s">
        <v>13788</v>
      </c>
    </row>
    <row r="19" spans="2:24">
      <c r="B19">
        <v>45.5</v>
      </c>
      <c r="C19">
        <f>4*0.05</f>
        <v>0.2</v>
      </c>
      <c r="D19">
        <v>3</v>
      </c>
      <c r="E19">
        <f>B19*C19*D19</f>
        <v>27.299999999999997</v>
      </c>
      <c r="F19" t="s">
        <v>13789</v>
      </c>
    </row>
    <row r="20" spans="2:24">
      <c r="B20" s="73" t="s">
        <v>13796</v>
      </c>
    </row>
    <row r="21" spans="2:24">
      <c r="B21" t="s">
        <v>13786</v>
      </c>
      <c r="C21" t="s">
        <v>13792</v>
      </c>
      <c r="D21" t="s">
        <v>13788</v>
      </c>
    </row>
    <row r="22" spans="2:24">
      <c r="B22">
        <v>5.66</v>
      </c>
      <c r="C22">
        <f>4*0.05</f>
        <v>0.2</v>
      </c>
      <c r="D22" s="613">
        <f>ROUND((45.5/1.04)+1,0)</f>
        <v>45</v>
      </c>
      <c r="E22" s="49">
        <f>B22*C22*D22</f>
        <v>50.940000000000005</v>
      </c>
      <c r="F22" t="s">
        <v>13789</v>
      </c>
      <c r="P22" s="609">
        <v>15</v>
      </c>
      <c r="Q22" s="609">
        <v>75</v>
      </c>
      <c r="R22" s="609">
        <v>170</v>
      </c>
      <c r="S22" s="609">
        <v>40</v>
      </c>
      <c r="T22" s="609">
        <v>40</v>
      </c>
      <c r="U22" s="609">
        <v>40</v>
      </c>
      <c r="V22" s="609">
        <v>10</v>
      </c>
      <c r="W22" s="609">
        <v>10</v>
      </c>
      <c r="X22">
        <f>SUM(P22:W22)</f>
        <v>400</v>
      </c>
    </row>
    <row r="23" spans="2:24">
      <c r="B23" s="73" t="s">
        <v>13797</v>
      </c>
      <c r="P23" s="609">
        <v>15</v>
      </c>
      <c r="Q23" s="609">
        <v>100</v>
      </c>
      <c r="R23" s="609">
        <v>200</v>
      </c>
      <c r="S23" s="609">
        <v>60</v>
      </c>
      <c r="T23" s="609">
        <v>50</v>
      </c>
      <c r="U23" s="609">
        <v>55</v>
      </c>
      <c r="V23" s="609">
        <v>10</v>
      </c>
      <c r="W23" s="609">
        <v>10</v>
      </c>
      <c r="X23">
        <f>SUM(P23:W23)</f>
        <v>500</v>
      </c>
    </row>
    <row r="24" spans="2:24">
      <c r="B24" t="s">
        <v>13786</v>
      </c>
      <c r="C24" t="s">
        <v>13792</v>
      </c>
      <c r="D24" t="s">
        <v>13788</v>
      </c>
    </row>
    <row r="25" spans="2:24">
      <c r="B25">
        <v>14.51</v>
      </c>
      <c r="C25">
        <f>4*0.05</f>
        <v>0.2</v>
      </c>
      <c r="D25">
        <v>2</v>
      </c>
      <c r="E25" s="49">
        <f>B25*C25*D25</f>
        <v>5.8040000000000003</v>
      </c>
      <c r="F25" t="s">
        <v>13789</v>
      </c>
    </row>
    <row r="26" spans="2:24">
      <c r="B26" s="73" t="s">
        <v>13798</v>
      </c>
    </row>
    <row r="27" spans="2:24">
      <c r="B27" t="s">
        <v>13786</v>
      </c>
      <c r="C27" t="s">
        <v>13792</v>
      </c>
      <c r="D27" t="s">
        <v>13788</v>
      </c>
    </row>
    <row r="28" spans="2:24">
      <c r="B28">
        <v>7.8</v>
      </c>
      <c r="C28">
        <f>4*0.05</f>
        <v>0.2</v>
      </c>
      <c r="D28">
        <v>1</v>
      </c>
      <c r="E28" s="49">
        <f>B28*C28*D28</f>
        <v>1.56</v>
      </c>
      <c r="F28" t="s">
        <v>13789</v>
      </c>
    </row>
    <row r="29" spans="2:24">
      <c r="B29" s="73" t="s">
        <v>13799</v>
      </c>
    </row>
    <row r="30" spans="2:24">
      <c r="B30" t="s">
        <v>13786</v>
      </c>
      <c r="C30" t="s">
        <v>13792</v>
      </c>
      <c r="D30" t="s">
        <v>13788</v>
      </c>
    </row>
    <row r="31" spans="2:24">
      <c r="B31">
        <v>8</v>
      </c>
      <c r="C31">
        <f>4*0.05</f>
        <v>0.2</v>
      </c>
      <c r="D31">
        <f>ROUND((12/1.1)+1,0)</f>
        <v>12</v>
      </c>
      <c r="E31" s="49">
        <f>B31*C31*D31</f>
        <v>19.200000000000003</v>
      </c>
      <c r="F31" t="s">
        <v>13789</v>
      </c>
      <c r="J31" s="609" t="s">
        <v>13831</v>
      </c>
      <c r="K31" s="616">
        <v>75</v>
      </c>
      <c r="L31" s="609" t="s">
        <v>13832</v>
      </c>
    </row>
    <row r="32" spans="2:24">
      <c r="B32" s="73" t="s">
        <v>13800</v>
      </c>
      <c r="J32" s="609" t="s">
        <v>13833</v>
      </c>
      <c r="K32" s="618">
        <f>PI()*K31*K31/4</f>
        <v>4417.8646691106469</v>
      </c>
      <c r="L32" s="609" t="s">
        <v>13789</v>
      </c>
    </row>
    <row r="33" spans="2:12">
      <c r="B33" t="s">
        <v>13786</v>
      </c>
      <c r="C33" t="s">
        <v>13792</v>
      </c>
      <c r="D33" t="s">
        <v>13788</v>
      </c>
      <c r="J33" s="609" t="s">
        <v>13834</v>
      </c>
      <c r="K33" s="617">
        <f>SQRT(K32)</f>
        <v>66.467019408956858</v>
      </c>
      <c r="L33" s="609" t="s">
        <v>13835</v>
      </c>
    </row>
    <row r="34" spans="2:12">
      <c r="B34">
        <v>12</v>
      </c>
      <c r="C34">
        <f>0.0762+(2*0.1778)</f>
        <v>0.43180000000000002</v>
      </c>
      <c r="D34">
        <v>2</v>
      </c>
      <c r="E34" s="49">
        <f>B34*C34*D34</f>
        <v>10.363200000000001</v>
      </c>
      <c r="F34" t="s">
        <v>13789</v>
      </c>
      <c r="J34" s="609" t="s">
        <v>13836</v>
      </c>
      <c r="K34" s="616">
        <f>K33*4</f>
        <v>265.86807763582743</v>
      </c>
    </row>
    <row r="35" spans="2:12">
      <c r="B35" s="73" t="s">
        <v>13801</v>
      </c>
      <c r="J35" s="609" t="s">
        <v>13837</v>
      </c>
      <c r="K35" s="616">
        <f>PI()*K31</f>
        <v>235.61944901923448</v>
      </c>
    </row>
    <row r="36" spans="2:12">
      <c r="B36" t="s">
        <v>13786</v>
      </c>
      <c r="C36" t="s">
        <v>13792</v>
      </c>
      <c r="D36" t="s">
        <v>13788</v>
      </c>
    </row>
    <row r="37" spans="2:12">
      <c r="B37">
        <v>12</v>
      </c>
      <c r="C37">
        <f>(2*0.0508)+(2*0.1016)</f>
        <v>0.30479999999999996</v>
      </c>
      <c r="D37">
        <v>2</v>
      </c>
      <c r="E37" s="49">
        <f>B37*C37*D37</f>
        <v>7.315199999999999</v>
      </c>
      <c r="F37" t="s">
        <v>13789</v>
      </c>
    </row>
    <row r="38" spans="2:12">
      <c r="B38" s="73" t="s">
        <v>13802</v>
      </c>
    </row>
    <row r="39" spans="2:12">
      <c r="B39" t="s">
        <v>13786</v>
      </c>
      <c r="C39" t="s">
        <v>13792</v>
      </c>
      <c r="D39" t="s">
        <v>13788</v>
      </c>
    </row>
    <row r="40" spans="2:12">
      <c r="B40">
        <v>3.5</v>
      </c>
      <c r="C40">
        <f>4*0.0762</f>
        <v>0.30480000000000002</v>
      </c>
      <c r="D40">
        <v>4</v>
      </c>
      <c r="E40" s="49">
        <f>B40*C40*D40</f>
        <v>4.2671999999999999</v>
      </c>
      <c r="F40" t="s">
        <v>13789</v>
      </c>
    </row>
    <row r="42" spans="2:12">
      <c r="B42" t="s">
        <v>1024</v>
      </c>
    </row>
    <row r="43" spans="2:12">
      <c r="B43" s="73" t="s">
        <v>13827</v>
      </c>
      <c r="C43" t="s">
        <v>13829</v>
      </c>
      <c r="E43" t="s">
        <v>13828</v>
      </c>
    </row>
    <row r="44" spans="2:12">
      <c r="C44">
        <v>200</v>
      </c>
      <c r="E44">
        <v>830</v>
      </c>
      <c r="F44" t="s">
        <v>13830</v>
      </c>
    </row>
    <row r="45" spans="2:12">
      <c r="B45" s="73" t="s">
        <v>13838</v>
      </c>
      <c r="C45" t="s">
        <v>13829</v>
      </c>
      <c r="E45" t="s">
        <v>13828</v>
      </c>
    </row>
    <row r="46" spans="2:12">
      <c r="C46">
        <v>130</v>
      </c>
      <c r="E46">
        <v>540</v>
      </c>
      <c r="F46" t="s">
        <v>13830</v>
      </c>
    </row>
    <row r="47" spans="2:12">
      <c r="B47" s="73" t="s">
        <v>13841</v>
      </c>
      <c r="C47">
        <v>150</v>
      </c>
      <c r="D47" t="s">
        <v>13839</v>
      </c>
      <c r="E47" t="s">
        <v>13840</v>
      </c>
    </row>
    <row r="48" spans="2:12">
      <c r="B48" t="s">
        <v>13843</v>
      </c>
      <c r="C48" s="619">
        <v>0.02</v>
      </c>
    </row>
    <row r="49" spans="2:7">
      <c r="B49" s="73" t="s">
        <v>13842</v>
      </c>
      <c r="C49">
        <v>150</v>
      </c>
      <c r="D49" t="s">
        <v>13839</v>
      </c>
      <c r="E49" t="s">
        <v>13840</v>
      </c>
    </row>
    <row r="50" spans="2:7">
      <c r="C50" s="619">
        <v>0.01</v>
      </c>
    </row>
    <row r="52" spans="2:7">
      <c r="B52" t="s">
        <v>13844</v>
      </c>
      <c r="C52" s="615">
        <f>SUM(C53:C56)</f>
        <v>103.5</v>
      </c>
      <c r="D52" s="614" t="s">
        <v>13832</v>
      </c>
    </row>
    <row r="53" spans="2:7">
      <c r="C53">
        <v>45.5</v>
      </c>
    </row>
    <row r="54" spans="2:7">
      <c r="C54">
        <v>3.8</v>
      </c>
    </row>
    <row r="55" spans="2:7">
      <c r="C55">
        <v>4.2</v>
      </c>
    </row>
    <row r="56" spans="2:7">
      <c r="C56">
        <v>50</v>
      </c>
    </row>
    <row r="58" spans="2:7">
      <c r="B58" t="s">
        <v>13845</v>
      </c>
      <c r="C58" s="615">
        <f>SUM(C59:C63)</f>
        <v>61.5</v>
      </c>
      <c r="D58" s="614" t="s">
        <v>13832</v>
      </c>
      <c r="E58" t="s">
        <v>13847</v>
      </c>
      <c r="F58" s="73">
        <f>C58*1</f>
        <v>61.5</v>
      </c>
      <c r="G58" s="73" t="s">
        <v>13789</v>
      </c>
    </row>
    <row r="59" spans="2:7">
      <c r="C59">
        <v>45.5</v>
      </c>
    </row>
    <row r="60" spans="2:7">
      <c r="C60">
        <v>3.8</v>
      </c>
    </row>
    <row r="61" spans="2:7">
      <c r="C61">
        <v>3.8</v>
      </c>
    </row>
    <row r="62" spans="2:7">
      <c r="C62">
        <v>4.2</v>
      </c>
    </row>
    <row r="63" spans="2:7">
      <c r="C63">
        <v>4.2</v>
      </c>
    </row>
    <row r="65" spans="2:8">
      <c r="B65" t="s">
        <v>13846</v>
      </c>
      <c r="C65" s="615">
        <v>50</v>
      </c>
      <c r="D65" s="614" t="s">
        <v>13832</v>
      </c>
      <c r="E65" t="s">
        <v>13847</v>
      </c>
      <c r="F65" s="73">
        <f>C65*0.33*2</f>
        <v>33</v>
      </c>
      <c r="G65" s="73" t="s">
        <v>13789</v>
      </c>
      <c r="H65" t="s">
        <v>13848</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topLeftCell="A7" zoomScaleNormal="100" zoomScaleSheetLayoutView="75" workbookViewId="0">
      <selection activeCell="P18" sqref="P18"/>
    </sheetView>
  </sheetViews>
  <sheetFormatPr defaultColWidth="10.42578125" defaultRowHeight="15"/>
  <cols>
    <col min="1" max="1" width="7" style="379" customWidth="1"/>
    <col min="2" max="2" width="6.7109375" style="379" customWidth="1"/>
    <col min="3" max="3" width="7.42578125" style="379" customWidth="1"/>
    <col min="4" max="4" width="5.28515625" style="379" customWidth="1"/>
    <col min="5" max="5" width="13.140625" style="379" customWidth="1"/>
    <col min="6" max="6" width="11.42578125" style="379" customWidth="1"/>
    <col min="7" max="7" width="11" style="379" customWidth="1"/>
    <col min="8" max="8" width="7.85546875" style="379" customWidth="1"/>
    <col min="9" max="9" width="10" style="379" customWidth="1"/>
    <col min="10" max="10" width="8.7109375" style="379" customWidth="1"/>
    <col min="11" max="11" width="9.5703125" style="379" customWidth="1"/>
    <col min="12" max="12" width="7.85546875" style="379" customWidth="1"/>
    <col min="13" max="13" width="9.28515625" style="379" customWidth="1"/>
    <col min="14" max="14" width="8.28515625" style="379" customWidth="1"/>
    <col min="15" max="15" width="55.7109375" style="379" hidden="1" customWidth="1"/>
    <col min="16" max="16" width="8.28515625" style="379" customWidth="1"/>
    <col min="17" max="17" width="14" style="379" bestFit="1" customWidth="1"/>
    <col min="18" max="21" width="10.42578125" style="379" customWidth="1"/>
    <col min="22" max="256" width="10.42578125" style="379"/>
    <col min="257" max="257" width="7.5703125" style="379" customWidth="1"/>
    <col min="258" max="258" width="12.140625" style="379" customWidth="1"/>
    <col min="259" max="259" width="8" style="379" customWidth="1"/>
    <col min="260" max="260" width="10.85546875" style="379" customWidth="1"/>
    <col min="261" max="261" width="13.140625" style="379" customWidth="1"/>
    <col min="262" max="262" width="8.140625" style="379" customWidth="1"/>
    <col min="263" max="263" width="11.7109375" style="379" customWidth="1"/>
    <col min="264" max="264" width="6.85546875" style="379" customWidth="1"/>
    <col min="265" max="265" width="7.28515625" style="379" customWidth="1"/>
    <col min="266" max="266" width="15.28515625" style="379" customWidth="1"/>
    <col min="267" max="267" width="11.28515625" style="379" customWidth="1"/>
    <col min="268" max="268" width="6.140625" style="379" customWidth="1"/>
    <col min="269" max="269" width="3.42578125" style="379" customWidth="1"/>
    <col min="270" max="272" width="8.28515625" style="379" customWidth="1"/>
    <col min="273" max="273" width="14" style="379" bestFit="1" customWidth="1"/>
    <col min="274" max="277" width="10.42578125" style="379" customWidth="1"/>
    <col min="278" max="512" width="10.42578125" style="379"/>
    <col min="513" max="513" width="7.5703125" style="379" customWidth="1"/>
    <col min="514" max="514" width="12.140625" style="379" customWidth="1"/>
    <col min="515" max="515" width="8" style="379" customWidth="1"/>
    <col min="516" max="516" width="10.85546875" style="379" customWidth="1"/>
    <col min="517" max="517" width="13.140625" style="379" customWidth="1"/>
    <col min="518" max="518" width="8.140625" style="379" customWidth="1"/>
    <col min="519" max="519" width="11.7109375" style="379" customWidth="1"/>
    <col min="520" max="520" width="6.85546875" style="379" customWidth="1"/>
    <col min="521" max="521" width="7.28515625" style="379" customWidth="1"/>
    <col min="522" max="522" width="15.28515625" style="379" customWidth="1"/>
    <col min="523" max="523" width="11.28515625" style="379" customWidth="1"/>
    <col min="524" max="524" width="6.140625" style="379" customWidth="1"/>
    <col min="525" max="525" width="3.42578125" style="379" customWidth="1"/>
    <col min="526" max="528" width="8.28515625" style="379" customWidth="1"/>
    <col min="529" max="529" width="14" style="379" bestFit="1" customWidth="1"/>
    <col min="530" max="533" width="10.42578125" style="379" customWidth="1"/>
    <col min="534" max="768" width="10.42578125" style="379"/>
    <col min="769" max="769" width="7.5703125" style="379" customWidth="1"/>
    <col min="770" max="770" width="12.140625" style="379" customWidth="1"/>
    <col min="771" max="771" width="8" style="379" customWidth="1"/>
    <col min="772" max="772" width="10.85546875" style="379" customWidth="1"/>
    <col min="773" max="773" width="13.140625" style="379" customWidth="1"/>
    <col min="774" max="774" width="8.140625" style="379" customWidth="1"/>
    <col min="775" max="775" width="11.7109375" style="379" customWidth="1"/>
    <col min="776" max="776" width="6.85546875" style="379" customWidth="1"/>
    <col min="777" max="777" width="7.28515625" style="379" customWidth="1"/>
    <col min="778" max="778" width="15.28515625" style="379" customWidth="1"/>
    <col min="779" max="779" width="11.28515625" style="379" customWidth="1"/>
    <col min="780" max="780" width="6.140625" style="379" customWidth="1"/>
    <col min="781" max="781" width="3.42578125" style="379" customWidth="1"/>
    <col min="782" max="784" width="8.28515625" style="379" customWidth="1"/>
    <col min="785" max="785" width="14" style="379" bestFit="1" customWidth="1"/>
    <col min="786" max="789" width="10.42578125" style="379" customWidth="1"/>
    <col min="790" max="1024" width="10.42578125" style="379"/>
    <col min="1025" max="1025" width="7.5703125" style="379" customWidth="1"/>
    <col min="1026" max="1026" width="12.140625" style="379" customWidth="1"/>
    <col min="1027" max="1027" width="8" style="379" customWidth="1"/>
    <col min="1028" max="1028" width="10.85546875" style="379" customWidth="1"/>
    <col min="1029" max="1029" width="13.140625" style="379" customWidth="1"/>
    <col min="1030" max="1030" width="8.140625" style="379" customWidth="1"/>
    <col min="1031" max="1031" width="11.7109375" style="379" customWidth="1"/>
    <col min="1032" max="1032" width="6.85546875" style="379" customWidth="1"/>
    <col min="1033" max="1033" width="7.28515625" style="379" customWidth="1"/>
    <col min="1034" max="1034" width="15.28515625" style="379" customWidth="1"/>
    <col min="1035" max="1035" width="11.28515625" style="379" customWidth="1"/>
    <col min="1036" max="1036" width="6.140625" style="379" customWidth="1"/>
    <col min="1037" max="1037" width="3.42578125" style="379" customWidth="1"/>
    <col min="1038" max="1040" width="8.28515625" style="379" customWidth="1"/>
    <col min="1041" max="1041" width="14" style="379" bestFit="1" customWidth="1"/>
    <col min="1042" max="1045" width="10.42578125" style="379" customWidth="1"/>
    <col min="1046" max="1280" width="10.42578125" style="379"/>
    <col min="1281" max="1281" width="7.5703125" style="379" customWidth="1"/>
    <col min="1282" max="1282" width="12.140625" style="379" customWidth="1"/>
    <col min="1283" max="1283" width="8" style="379" customWidth="1"/>
    <col min="1284" max="1284" width="10.85546875" style="379" customWidth="1"/>
    <col min="1285" max="1285" width="13.140625" style="379" customWidth="1"/>
    <col min="1286" max="1286" width="8.140625" style="379" customWidth="1"/>
    <col min="1287" max="1287" width="11.7109375" style="379" customWidth="1"/>
    <col min="1288" max="1288" width="6.85546875" style="379" customWidth="1"/>
    <col min="1289" max="1289" width="7.28515625" style="379" customWidth="1"/>
    <col min="1290" max="1290" width="15.28515625" style="379" customWidth="1"/>
    <col min="1291" max="1291" width="11.28515625" style="379" customWidth="1"/>
    <col min="1292" max="1292" width="6.140625" style="379" customWidth="1"/>
    <col min="1293" max="1293" width="3.42578125" style="379" customWidth="1"/>
    <col min="1294" max="1296" width="8.28515625" style="379" customWidth="1"/>
    <col min="1297" max="1297" width="14" style="379" bestFit="1" customWidth="1"/>
    <col min="1298" max="1301" width="10.42578125" style="379" customWidth="1"/>
    <col min="1302" max="1536" width="10.42578125" style="379"/>
    <col min="1537" max="1537" width="7.5703125" style="379" customWidth="1"/>
    <col min="1538" max="1538" width="12.140625" style="379" customWidth="1"/>
    <col min="1539" max="1539" width="8" style="379" customWidth="1"/>
    <col min="1540" max="1540" width="10.85546875" style="379" customWidth="1"/>
    <col min="1541" max="1541" width="13.140625" style="379" customWidth="1"/>
    <col min="1542" max="1542" width="8.140625" style="379" customWidth="1"/>
    <col min="1543" max="1543" width="11.7109375" style="379" customWidth="1"/>
    <col min="1544" max="1544" width="6.85546875" style="379" customWidth="1"/>
    <col min="1545" max="1545" width="7.28515625" style="379" customWidth="1"/>
    <col min="1546" max="1546" width="15.28515625" style="379" customWidth="1"/>
    <col min="1547" max="1547" width="11.28515625" style="379" customWidth="1"/>
    <col min="1548" max="1548" width="6.140625" style="379" customWidth="1"/>
    <col min="1549" max="1549" width="3.42578125" style="379" customWidth="1"/>
    <col min="1550" max="1552" width="8.28515625" style="379" customWidth="1"/>
    <col min="1553" max="1553" width="14" style="379" bestFit="1" customWidth="1"/>
    <col min="1554" max="1557" width="10.42578125" style="379" customWidth="1"/>
    <col min="1558" max="1792" width="10.42578125" style="379"/>
    <col min="1793" max="1793" width="7.5703125" style="379" customWidth="1"/>
    <col min="1794" max="1794" width="12.140625" style="379" customWidth="1"/>
    <col min="1795" max="1795" width="8" style="379" customWidth="1"/>
    <col min="1796" max="1796" width="10.85546875" style="379" customWidth="1"/>
    <col min="1797" max="1797" width="13.140625" style="379" customWidth="1"/>
    <col min="1798" max="1798" width="8.140625" style="379" customWidth="1"/>
    <col min="1799" max="1799" width="11.7109375" style="379" customWidth="1"/>
    <col min="1800" max="1800" width="6.85546875" style="379" customWidth="1"/>
    <col min="1801" max="1801" width="7.28515625" style="379" customWidth="1"/>
    <col min="1802" max="1802" width="15.28515625" style="379" customWidth="1"/>
    <col min="1803" max="1803" width="11.28515625" style="379" customWidth="1"/>
    <col min="1804" max="1804" width="6.140625" style="379" customWidth="1"/>
    <col min="1805" max="1805" width="3.42578125" style="379" customWidth="1"/>
    <col min="1806" max="1808" width="8.28515625" style="379" customWidth="1"/>
    <col min="1809" max="1809" width="14" style="379" bestFit="1" customWidth="1"/>
    <col min="1810" max="1813" width="10.42578125" style="379" customWidth="1"/>
    <col min="1814" max="2048" width="10.42578125" style="379"/>
    <col min="2049" max="2049" width="7.5703125" style="379" customWidth="1"/>
    <col min="2050" max="2050" width="12.140625" style="379" customWidth="1"/>
    <col min="2051" max="2051" width="8" style="379" customWidth="1"/>
    <col min="2052" max="2052" width="10.85546875" style="379" customWidth="1"/>
    <col min="2053" max="2053" width="13.140625" style="379" customWidth="1"/>
    <col min="2054" max="2054" width="8.140625" style="379" customWidth="1"/>
    <col min="2055" max="2055" width="11.7109375" style="379" customWidth="1"/>
    <col min="2056" max="2056" width="6.85546875" style="379" customWidth="1"/>
    <col min="2057" max="2057" width="7.28515625" style="379" customWidth="1"/>
    <col min="2058" max="2058" width="15.28515625" style="379" customWidth="1"/>
    <col min="2059" max="2059" width="11.28515625" style="379" customWidth="1"/>
    <col min="2060" max="2060" width="6.140625" style="379" customWidth="1"/>
    <col min="2061" max="2061" width="3.42578125" style="379" customWidth="1"/>
    <col min="2062" max="2064" width="8.28515625" style="379" customWidth="1"/>
    <col min="2065" max="2065" width="14" style="379" bestFit="1" customWidth="1"/>
    <col min="2066" max="2069" width="10.42578125" style="379" customWidth="1"/>
    <col min="2070" max="2304" width="10.42578125" style="379"/>
    <col min="2305" max="2305" width="7.5703125" style="379" customWidth="1"/>
    <col min="2306" max="2306" width="12.140625" style="379" customWidth="1"/>
    <col min="2307" max="2307" width="8" style="379" customWidth="1"/>
    <col min="2308" max="2308" width="10.85546875" style="379" customWidth="1"/>
    <col min="2309" max="2309" width="13.140625" style="379" customWidth="1"/>
    <col min="2310" max="2310" width="8.140625" style="379" customWidth="1"/>
    <col min="2311" max="2311" width="11.7109375" style="379" customWidth="1"/>
    <col min="2312" max="2312" width="6.85546875" style="379" customWidth="1"/>
    <col min="2313" max="2313" width="7.28515625" style="379" customWidth="1"/>
    <col min="2314" max="2314" width="15.28515625" style="379" customWidth="1"/>
    <col min="2315" max="2315" width="11.28515625" style="379" customWidth="1"/>
    <col min="2316" max="2316" width="6.140625" style="379" customWidth="1"/>
    <col min="2317" max="2317" width="3.42578125" style="379" customWidth="1"/>
    <col min="2318" max="2320" width="8.28515625" style="379" customWidth="1"/>
    <col min="2321" max="2321" width="14" style="379" bestFit="1" customWidth="1"/>
    <col min="2322" max="2325" width="10.42578125" style="379" customWidth="1"/>
    <col min="2326" max="2560" width="10.42578125" style="379"/>
    <col min="2561" max="2561" width="7.5703125" style="379" customWidth="1"/>
    <col min="2562" max="2562" width="12.140625" style="379" customWidth="1"/>
    <col min="2563" max="2563" width="8" style="379" customWidth="1"/>
    <col min="2564" max="2564" width="10.85546875" style="379" customWidth="1"/>
    <col min="2565" max="2565" width="13.140625" style="379" customWidth="1"/>
    <col min="2566" max="2566" width="8.140625" style="379" customWidth="1"/>
    <col min="2567" max="2567" width="11.7109375" style="379" customWidth="1"/>
    <col min="2568" max="2568" width="6.85546875" style="379" customWidth="1"/>
    <col min="2569" max="2569" width="7.28515625" style="379" customWidth="1"/>
    <col min="2570" max="2570" width="15.28515625" style="379" customWidth="1"/>
    <col min="2571" max="2571" width="11.28515625" style="379" customWidth="1"/>
    <col min="2572" max="2572" width="6.140625" style="379" customWidth="1"/>
    <col min="2573" max="2573" width="3.42578125" style="379" customWidth="1"/>
    <col min="2574" max="2576" width="8.28515625" style="379" customWidth="1"/>
    <col min="2577" max="2577" width="14" style="379" bestFit="1" customWidth="1"/>
    <col min="2578" max="2581" width="10.42578125" style="379" customWidth="1"/>
    <col min="2582" max="2816" width="10.42578125" style="379"/>
    <col min="2817" max="2817" width="7.5703125" style="379" customWidth="1"/>
    <col min="2818" max="2818" width="12.140625" style="379" customWidth="1"/>
    <col min="2819" max="2819" width="8" style="379" customWidth="1"/>
    <col min="2820" max="2820" width="10.85546875" style="379" customWidth="1"/>
    <col min="2821" max="2821" width="13.140625" style="379" customWidth="1"/>
    <col min="2822" max="2822" width="8.140625" style="379" customWidth="1"/>
    <col min="2823" max="2823" width="11.7109375" style="379" customWidth="1"/>
    <col min="2824" max="2824" width="6.85546875" style="379" customWidth="1"/>
    <col min="2825" max="2825" width="7.28515625" style="379" customWidth="1"/>
    <col min="2826" max="2826" width="15.28515625" style="379" customWidth="1"/>
    <col min="2827" max="2827" width="11.28515625" style="379" customWidth="1"/>
    <col min="2828" max="2828" width="6.140625" style="379" customWidth="1"/>
    <col min="2829" max="2829" width="3.42578125" style="379" customWidth="1"/>
    <col min="2830" max="2832" width="8.28515625" style="379" customWidth="1"/>
    <col min="2833" max="2833" width="14" style="379" bestFit="1" customWidth="1"/>
    <col min="2834" max="2837" width="10.42578125" style="379" customWidth="1"/>
    <col min="2838" max="3072" width="10.42578125" style="379"/>
    <col min="3073" max="3073" width="7.5703125" style="379" customWidth="1"/>
    <col min="3074" max="3074" width="12.140625" style="379" customWidth="1"/>
    <col min="3075" max="3075" width="8" style="379" customWidth="1"/>
    <col min="3076" max="3076" width="10.85546875" style="379" customWidth="1"/>
    <col min="3077" max="3077" width="13.140625" style="379" customWidth="1"/>
    <col min="3078" max="3078" width="8.140625" style="379" customWidth="1"/>
    <col min="3079" max="3079" width="11.7109375" style="379" customWidth="1"/>
    <col min="3080" max="3080" width="6.85546875" style="379" customWidth="1"/>
    <col min="3081" max="3081" width="7.28515625" style="379" customWidth="1"/>
    <col min="3082" max="3082" width="15.28515625" style="379" customWidth="1"/>
    <col min="3083" max="3083" width="11.28515625" style="379" customWidth="1"/>
    <col min="3084" max="3084" width="6.140625" style="379" customWidth="1"/>
    <col min="3085" max="3085" width="3.42578125" style="379" customWidth="1"/>
    <col min="3086" max="3088" width="8.28515625" style="379" customWidth="1"/>
    <col min="3089" max="3089" width="14" style="379" bestFit="1" customWidth="1"/>
    <col min="3090" max="3093" width="10.42578125" style="379" customWidth="1"/>
    <col min="3094" max="3328" width="10.42578125" style="379"/>
    <col min="3329" max="3329" width="7.5703125" style="379" customWidth="1"/>
    <col min="3330" max="3330" width="12.140625" style="379" customWidth="1"/>
    <col min="3331" max="3331" width="8" style="379" customWidth="1"/>
    <col min="3332" max="3332" width="10.85546875" style="379" customWidth="1"/>
    <col min="3333" max="3333" width="13.140625" style="379" customWidth="1"/>
    <col min="3334" max="3334" width="8.140625" style="379" customWidth="1"/>
    <col min="3335" max="3335" width="11.7109375" style="379" customWidth="1"/>
    <col min="3336" max="3336" width="6.85546875" style="379" customWidth="1"/>
    <col min="3337" max="3337" width="7.28515625" style="379" customWidth="1"/>
    <col min="3338" max="3338" width="15.28515625" style="379" customWidth="1"/>
    <col min="3339" max="3339" width="11.28515625" style="379" customWidth="1"/>
    <col min="3340" max="3340" width="6.140625" style="379" customWidth="1"/>
    <col min="3341" max="3341" width="3.42578125" style="379" customWidth="1"/>
    <col min="3342" max="3344" width="8.28515625" style="379" customWidth="1"/>
    <col min="3345" max="3345" width="14" style="379" bestFit="1" customWidth="1"/>
    <col min="3346" max="3349" width="10.42578125" style="379" customWidth="1"/>
    <col min="3350" max="3584" width="10.42578125" style="379"/>
    <col min="3585" max="3585" width="7.5703125" style="379" customWidth="1"/>
    <col min="3586" max="3586" width="12.140625" style="379" customWidth="1"/>
    <col min="3587" max="3587" width="8" style="379" customWidth="1"/>
    <col min="3588" max="3588" width="10.85546875" style="379" customWidth="1"/>
    <col min="3589" max="3589" width="13.140625" style="379" customWidth="1"/>
    <col min="3590" max="3590" width="8.140625" style="379" customWidth="1"/>
    <col min="3591" max="3591" width="11.7109375" style="379" customWidth="1"/>
    <col min="3592" max="3592" width="6.85546875" style="379" customWidth="1"/>
    <col min="3593" max="3593" width="7.28515625" style="379" customWidth="1"/>
    <col min="3594" max="3594" width="15.28515625" style="379" customWidth="1"/>
    <col min="3595" max="3595" width="11.28515625" style="379" customWidth="1"/>
    <col min="3596" max="3596" width="6.140625" style="379" customWidth="1"/>
    <col min="3597" max="3597" width="3.42578125" style="379" customWidth="1"/>
    <col min="3598" max="3600" width="8.28515625" style="379" customWidth="1"/>
    <col min="3601" max="3601" width="14" style="379" bestFit="1" customWidth="1"/>
    <col min="3602" max="3605" width="10.42578125" style="379" customWidth="1"/>
    <col min="3606" max="3840" width="10.42578125" style="379"/>
    <col min="3841" max="3841" width="7.5703125" style="379" customWidth="1"/>
    <col min="3842" max="3842" width="12.140625" style="379" customWidth="1"/>
    <col min="3843" max="3843" width="8" style="379" customWidth="1"/>
    <col min="3844" max="3844" width="10.85546875" style="379" customWidth="1"/>
    <col min="3845" max="3845" width="13.140625" style="379" customWidth="1"/>
    <col min="3846" max="3846" width="8.140625" style="379" customWidth="1"/>
    <col min="3847" max="3847" width="11.7109375" style="379" customWidth="1"/>
    <col min="3848" max="3848" width="6.85546875" style="379" customWidth="1"/>
    <col min="3849" max="3849" width="7.28515625" style="379" customWidth="1"/>
    <col min="3850" max="3850" width="15.28515625" style="379" customWidth="1"/>
    <col min="3851" max="3851" width="11.28515625" style="379" customWidth="1"/>
    <col min="3852" max="3852" width="6.140625" style="379" customWidth="1"/>
    <col min="3853" max="3853" width="3.42578125" style="379" customWidth="1"/>
    <col min="3854" max="3856" width="8.28515625" style="379" customWidth="1"/>
    <col min="3857" max="3857" width="14" style="379" bestFit="1" customWidth="1"/>
    <col min="3858" max="3861" width="10.42578125" style="379" customWidth="1"/>
    <col min="3862" max="4096" width="10.42578125" style="379"/>
    <col min="4097" max="4097" width="7.5703125" style="379" customWidth="1"/>
    <col min="4098" max="4098" width="12.140625" style="379" customWidth="1"/>
    <col min="4099" max="4099" width="8" style="379" customWidth="1"/>
    <col min="4100" max="4100" width="10.85546875" style="379" customWidth="1"/>
    <col min="4101" max="4101" width="13.140625" style="379" customWidth="1"/>
    <col min="4102" max="4102" width="8.140625" style="379" customWidth="1"/>
    <col min="4103" max="4103" width="11.7109375" style="379" customWidth="1"/>
    <col min="4104" max="4104" width="6.85546875" style="379" customWidth="1"/>
    <col min="4105" max="4105" width="7.28515625" style="379" customWidth="1"/>
    <col min="4106" max="4106" width="15.28515625" style="379" customWidth="1"/>
    <col min="4107" max="4107" width="11.28515625" style="379" customWidth="1"/>
    <col min="4108" max="4108" width="6.140625" style="379" customWidth="1"/>
    <col min="4109" max="4109" width="3.42578125" style="379" customWidth="1"/>
    <col min="4110" max="4112" width="8.28515625" style="379" customWidth="1"/>
    <col min="4113" max="4113" width="14" style="379" bestFit="1" customWidth="1"/>
    <col min="4114" max="4117" width="10.42578125" style="379" customWidth="1"/>
    <col min="4118" max="4352" width="10.42578125" style="379"/>
    <col min="4353" max="4353" width="7.5703125" style="379" customWidth="1"/>
    <col min="4354" max="4354" width="12.140625" style="379" customWidth="1"/>
    <col min="4355" max="4355" width="8" style="379" customWidth="1"/>
    <col min="4356" max="4356" width="10.85546875" style="379" customWidth="1"/>
    <col min="4357" max="4357" width="13.140625" style="379" customWidth="1"/>
    <col min="4358" max="4358" width="8.140625" style="379" customWidth="1"/>
    <col min="4359" max="4359" width="11.7109375" style="379" customWidth="1"/>
    <col min="4360" max="4360" width="6.85546875" style="379" customWidth="1"/>
    <col min="4361" max="4361" width="7.28515625" style="379" customWidth="1"/>
    <col min="4362" max="4362" width="15.28515625" style="379" customWidth="1"/>
    <col min="4363" max="4363" width="11.28515625" style="379" customWidth="1"/>
    <col min="4364" max="4364" width="6.140625" style="379" customWidth="1"/>
    <col min="4365" max="4365" width="3.42578125" style="379" customWidth="1"/>
    <col min="4366" max="4368" width="8.28515625" style="379" customWidth="1"/>
    <col min="4369" max="4369" width="14" style="379" bestFit="1" customWidth="1"/>
    <col min="4370" max="4373" width="10.42578125" style="379" customWidth="1"/>
    <col min="4374" max="4608" width="10.42578125" style="379"/>
    <col min="4609" max="4609" width="7.5703125" style="379" customWidth="1"/>
    <col min="4610" max="4610" width="12.140625" style="379" customWidth="1"/>
    <col min="4611" max="4611" width="8" style="379" customWidth="1"/>
    <col min="4612" max="4612" width="10.85546875" style="379" customWidth="1"/>
    <col min="4613" max="4613" width="13.140625" style="379" customWidth="1"/>
    <col min="4614" max="4614" width="8.140625" style="379" customWidth="1"/>
    <col min="4615" max="4615" width="11.7109375" style="379" customWidth="1"/>
    <col min="4616" max="4616" width="6.85546875" style="379" customWidth="1"/>
    <col min="4617" max="4617" width="7.28515625" style="379" customWidth="1"/>
    <col min="4618" max="4618" width="15.28515625" style="379" customWidth="1"/>
    <col min="4619" max="4619" width="11.28515625" style="379" customWidth="1"/>
    <col min="4620" max="4620" width="6.140625" style="379" customWidth="1"/>
    <col min="4621" max="4621" width="3.42578125" style="379" customWidth="1"/>
    <col min="4622" max="4624" width="8.28515625" style="379" customWidth="1"/>
    <col min="4625" max="4625" width="14" style="379" bestFit="1" customWidth="1"/>
    <col min="4626" max="4629" width="10.42578125" style="379" customWidth="1"/>
    <col min="4630" max="4864" width="10.42578125" style="379"/>
    <col min="4865" max="4865" width="7.5703125" style="379" customWidth="1"/>
    <col min="4866" max="4866" width="12.140625" style="379" customWidth="1"/>
    <col min="4867" max="4867" width="8" style="379" customWidth="1"/>
    <col min="4868" max="4868" width="10.85546875" style="379" customWidth="1"/>
    <col min="4869" max="4869" width="13.140625" style="379" customWidth="1"/>
    <col min="4870" max="4870" width="8.140625" style="379" customWidth="1"/>
    <col min="4871" max="4871" width="11.7109375" style="379" customWidth="1"/>
    <col min="4872" max="4872" width="6.85546875" style="379" customWidth="1"/>
    <col min="4873" max="4873" width="7.28515625" style="379" customWidth="1"/>
    <col min="4874" max="4874" width="15.28515625" style="379" customWidth="1"/>
    <col min="4875" max="4875" width="11.28515625" style="379" customWidth="1"/>
    <col min="4876" max="4876" width="6.140625" style="379" customWidth="1"/>
    <col min="4877" max="4877" width="3.42578125" style="379" customWidth="1"/>
    <col min="4878" max="4880" width="8.28515625" style="379" customWidth="1"/>
    <col min="4881" max="4881" width="14" style="379" bestFit="1" customWidth="1"/>
    <col min="4882" max="4885" width="10.42578125" style="379" customWidth="1"/>
    <col min="4886" max="5120" width="10.42578125" style="379"/>
    <col min="5121" max="5121" width="7.5703125" style="379" customWidth="1"/>
    <col min="5122" max="5122" width="12.140625" style="379" customWidth="1"/>
    <col min="5123" max="5123" width="8" style="379" customWidth="1"/>
    <col min="5124" max="5124" width="10.85546875" style="379" customWidth="1"/>
    <col min="5125" max="5125" width="13.140625" style="379" customWidth="1"/>
    <col min="5126" max="5126" width="8.140625" style="379" customWidth="1"/>
    <col min="5127" max="5127" width="11.7109375" style="379" customWidth="1"/>
    <col min="5128" max="5128" width="6.85546875" style="379" customWidth="1"/>
    <col min="5129" max="5129" width="7.28515625" style="379" customWidth="1"/>
    <col min="5130" max="5130" width="15.28515625" style="379" customWidth="1"/>
    <col min="5131" max="5131" width="11.28515625" style="379" customWidth="1"/>
    <col min="5132" max="5132" width="6.140625" style="379" customWidth="1"/>
    <col min="5133" max="5133" width="3.42578125" style="379" customWidth="1"/>
    <col min="5134" max="5136" width="8.28515625" style="379" customWidth="1"/>
    <col min="5137" max="5137" width="14" style="379" bestFit="1" customWidth="1"/>
    <col min="5138" max="5141" width="10.42578125" style="379" customWidth="1"/>
    <col min="5142" max="5376" width="10.42578125" style="379"/>
    <col min="5377" max="5377" width="7.5703125" style="379" customWidth="1"/>
    <col min="5378" max="5378" width="12.140625" style="379" customWidth="1"/>
    <col min="5379" max="5379" width="8" style="379" customWidth="1"/>
    <col min="5380" max="5380" width="10.85546875" style="379" customWidth="1"/>
    <col min="5381" max="5381" width="13.140625" style="379" customWidth="1"/>
    <col min="5382" max="5382" width="8.140625" style="379" customWidth="1"/>
    <col min="5383" max="5383" width="11.7109375" style="379" customWidth="1"/>
    <col min="5384" max="5384" width="6.85546875" style="379" customWidth="1"/>
    <col min="5385" max="5385" width="7.28515625" style="379" customWidth="1"/>
    <col min="5386" max="5386" width="15.28515625" style="379" customWidth="1"/>
    <col min="5387" max="5387" width="11.28515625" style="379" customWidth="1"/>
    <col min="5388" max="5388" width="6.140625" style="379" customWidth="1"/>
    <col min="5389" max="5389" width="3.42578125" style="379" customWidth="1"/>
    <col min="5390" max="5392" width="8.28515625" style="379" customWidth="1"/>
    <col min="5393" max="5393" width="14" style="379" bestFit="1" customWidth="1"/>
    <col min="5394" max="5397" width="10.42578125" style="379" customWidth="1"/>
    <col min="5398" max="5632" width="10.42578125" style="379"/>
    <col min="5633" max="5633" width="7.5703125" style="379" customWidth="1"/>
    <col min="5634" max="5634" width="12.140625" style="379" customWidth="1"/>
    <col min="5635" max="5635" width="8" style="379" customWidth="1"/>
    <col min="5636" max="5636" width="10.85546875" style="379" customWidth="1"/>
    <col min="5637" max="5637" width="13.140625" style="379" customWidth="1"/>
    <col min="5638" max="5638" width="8.140625" style="379" customWidth="1"/>
    <col min="5639" max="5639" width="11.7109375" style="379" customWidth="1"/>
    <col min="5640" max="5640" width="6.85546875" style="379" customWidth="1"/>
    <col min="5641" max="5641" width="7.28515625" style="379" customWidth="1"/>
    <col min="5642" max="5642" width="15.28515625" style="379" customWidth="1"/>
    <col min="5643" max="5643" width="11.28515625" style="379" customWidth="1"/>
    <col min="5644" max="5644" width="6.140625" style="379" customWidth="1"/>
    <col min="5645" max="5645" width="3.42578125" style="379" customWidth="1"/>
    <col min="5646" max="5648" width="8.28515625" style="379" customWidth="1"/>
    <col min="5649" max="5649" width="14" style="379" bestFit="1" customWidth="1"/>
    <col min="5650" max="5653" width="10.42578125" style="379" customWidth="1"/>
    <col min="5654" max="5888" width="10.42578125" style="379"/>
    <col min="5889" max="5889" width="7.5703125" style="379" customWidth="1"/>
    <col min="5890" max="5890" width="12.140625" style="379" customWidth="1"/>
    <col min="5891" max="5891" width="8" style="379" customWidth="1"/>
    <col min="5892" max="5892" width="10.85546875" style="379" customWidth="1"/>
    <col min="5893" max="5893" width="13.140625" style="379" customWidth="1"/>
    <col min="5894" max="5894" width="8.140625" style="379" customWidth="1"/>
    <col min="5895" max="5895" width="11.7109375" style="379" customWidth="1"/>
    <col min="5896" max="5896" width="6.85546875" style="379" customWidth="1"/>
    <col min="5897" max="5897" width="7.28515625" style="379" customWidth="1"/>
    <col min="5898" max="5898" width="15.28515625" style="379" customWidth="1"/>
    <col min="5899" max="5899" width="11.28515625" style="379" customWidth="1"/>
    <col min="5900" max="5900" width="6.140625" style="379" customWidth="1"/>
    <col min="5901" max="5901" width="3.42578125" style="379" customWidth="1"/>
    <col min="5902" max="5904" width="8.28515625" style="379" customWidth="1"/>
    <col min="5905" max="5905" width="14" style="379" bestFit="1" customWidth="1"/>
    <col min="5906" max="5909" width="10.42578125" style="379" customWidth="1"/>
    <col min="5910" max="6144" width="10.42578125" style="379"/>
    <col min="6145" max="6145" width="7.5703125" style="379" customWidth="1"/>
    <col min="6146" max="6146" width="12.140625" style="379" customWidth="1"/>
    <col min="6147" max="6147" width="8" style="379" customWidth="1"/>
    <col min="6148" max="6148" width="10.85546875" style="379" customWidth="1"/>
    <col min="6149" max="6149" width="13.140625" style="379" customWidth="1"/>
    <col min="6150" max="6150" width="8.140625" style="379" customWidth="1"/>
    <col min="6151" max="6151" width="11.7109375" style="379" customWidth="1"/>
    <col min="6152" max="6152" width="6.85546875" style="379" customWidth="1"/>
    <col min="6153" max="6153" width="7.28515625" style="379" customWidth="1"/>
    <col min="6154" max="6154" width="15.28515625" style="379" customWidth="1"/>
    <col min="6155" max="6155" width="11.28515625" style="379" customWidth="1"/>
    <col min="6156" max="6156" width="6.140625" style="379" customWidth="1"/>
    <col min="6157" max="6157" width="3.42578125" style="379" customWidth="1"/>
    <col min="6158" max="6160" width="8.28515625" style="379" customWidth="1"/>
    <col min="6161" max="6161" width="14" style="379" bestFit="1" customWidth="1"/>
    <col min="6162" max="6165" width="10.42578125" style="379" customWidth="1"/>
    <col min="6166" max="6400" width="10.42578125" style="379"/>
    <col min="6401" max="6401" width="7.5703125" style="379" customWidth="1"/>
    <col min="6402" max="6402" width="12.140625" style="379" customWidth="1"/>
    <col min="6403" max="6403" width="8" style="379" customWidth="1"/>
    <col min="6404" max="6404" width="10.85546875" style="379" customWidth="1"/>
    <col min="6405" max="6405" width="13.140625" style="379" customWidth="1"/>
    <col min="6406" max="6406" width="8.140625" style="379" customWidth="1"/>
    <col min="6407" max="6407" width="11.7109375" style="379" customWidth="1"/>
    <col min="6408" max="6408" width="6.85546875" style="379" customWidth="1"/>
    <col min="6409" max="6409" width="7.28515625" style="379" customWidth="1"/>
    <col min="6410" max="6410" width="15.28515625" style="379" customWidth="1"/>
    <col min="6411" max="6411" width="11.28515625" style="379" customWidth="1"/>
    <col min="6412" max="6412" width="6.140625" style="379" customWidth="1"/>
    <col min="6413" max="6413" width="3.42578125" style="379" customWidth="1"/>
    <col min="6414" max="6416" width="8.28515625" style="379" customWidth="1"/>
    <col min="6417" max="6417" width="14" style="379" bestFit="1" customWidth="1"/>
    <col min="6418" max="6421" width="10.42578125" style="379" customWidth="1"/>
    <col min="6422" max="6656" width="10.42578125" style="379"/>
    <col min="6657" max="6657" width="7.5703125" style="379" customWidth="1"/>
    <col min="6658" max="6658" width="12.140625" style="379" customWidth="1"/>
    <col min="6659" max="6659" width="8" style="379" customWidth="1"/>
    <col min="6660" max="6660" width="10.85546875" style="379" customWidth="1"/>
    <col min="6661" max="6661" width="13.140625" style="379" customWidth="1"/>
    <col min="6662" max="6662" width="8.140625" style="379" customWidth="1"/>
    <col min="6663" max="6663" width="11.7109375" style="379" customWidth="1"/>
    <col min="6664" max="6664" width="6.85546875" style="379" customWidth="1"/>
    <col min="6665" max="6665" width="7.28515625" style="379" customWidth="1"/>
    <col min="6666" max="6666" width="15.28515625" style="379" customWidth="1"/>
    <col min="6667" max="6667" width="11.28515625" style="379" customWidth="1"/>
    <col min="6668" max="6668" width="6.140625" style="379" customWidth="1"/>
    <col min="6669" max="6669" width="3.42578125" style="379" customWidth="1"/>
    <col min="6670" max="6672" width="8.28515625" style="379" customWidth="1"/>
    <col min="6673" max="6673" width="14" style="379" bestFit="1" customWidth="1"/>
    <col min="6674" max="6677" width="10.42578125" style="379" customWidth="1"/>
    <col min="6678" max="6912" width="10.42578125" style="379"/>
    <col min="6913" max="6913" width="7.5703125" style="379" customWidth="1"/>
    <col min="6914" max="6914" width="12.140625" style="379" customWidth="1"/>
    <col min="6915" max="6915" width="8" style="379" customWidth="1"/>
    <col min="6916" max="6916" width="10.85546875" style="379" customWidth="1"/>
    <col min="6917" max="6917" width="13.140625" style="379" customWidth="1"/>
    <col min="6918" max="6918" width="8.140625" style="379" customWidth="1"/>
    <col min="6919" max="6919" width="11.7109375" style="379" customWidth="1"/>
    <col min="6920" max="6920" width="6.85546875" style="379" customWidth="1"/>
    <col min="6921" max="6921" width="7.28515625" style="379" customWidth="1"/>
    <col min="6922" max="6922" width="15.28515625" style="379" customWidth="1"/>
    <col min="6923" max="6923" width="11.28515625" style="379" customWidth="1"/>
    <col min="6924" max="6924" width="6.140625" style="379" customWidth="1"/>
    <col min="6925" max="6925" width="3.42578125" style="379" customWidth="1"/>
    <col min="6926" max="6928" width="8.28515625" style="379" customWidth="1"/>
    <col min="6929" max="6929" width="14" style="379" bestFit="1" customWidth="1"/>
    <col min="6930" max="6933" width="10.42578125" style="379" customWidth="1"/>
    <col min="6934" max="7168" width="10.42578125" style="379"/>
    <col min="7169" max="7169" width="7.5703125" style="379" customWidth="1"/>
    <col min="7170" max="7170" width="12.140625" style="379" customWidth="1"/>
    <col min="7171" max="7171" width="8" style="379" customWidth="1"/>
    <col min="7172" max="7172" width="10.85546875" style="379" customWidth="1"/>
    <col min="7173" max="7173" width="13.140625" style="379" customWidth="1"/>
    <col min="7174" max="7174" width="8.140625" style="379" customWidth="1"/>
    <col min="7175" max="7175" width="11.7109375" style="379" customWidth="1"/>
    <col min="7176" max="7176" width="6.85546875" style="379" customWidth="1"/>
    <col min="7177" max="7177" width="7.28515625" style="379" customWidth="1"/>
    <col min="7178" max="7178" width="15.28515625" style="379" customWidth="1"/>
    <col min="7179" max="7179" width="11.28515625" style="379" customWidth="1"/>
    <col min="7180" max="7180" width="6.140625" style="379" customWidth="1"/>
    <col min="7181" max="7181" width="3.42578125" style="379" customWidth="1"/>
    <col min="7182" max="7184" width="8.28515625" style="379" customWidth="1"/>
    <col min="7185" max="7185" width="14" style="379" bestFit="1" customWidth="1"/>
    <col min="7186" max="7189" width="10.42578125" style="379" customWidth="1"/>
    <col min="7190" max="7424" width="10.42578125" style="379"/>
    <col min="7425" max="7425" width="7.5703125" style="379" customWidth="1"/>
    <col min="7426" max="7426" width="12.140625" style="379" customWidth="1"/>
    <col min="7427" max="7427" width="8" style="379" customWidth="1"/>
    <col min="7428" max="7428" width="10.85546875" style="379" customWidth="1"/>
    <col min="7429" max="7429" width="13.140625" style="379" customWidth="1"/>
    <col min="7430" max="7430" width="8.140625" style="379" customWidth="1"/>
    <col min="7431" max="7431" width="11.7109375" style="379" customWidth="1"/>
    <col min="7432" max="7432" width="6.85546875" style="379" customWidth="1"/>
    <col min="7433" max="7433" width="7.28515625" style="379" customWidth="1"/>
    <col min="7434" max="7434" width="15.28515625" style="379" customWidth="1"/>
    <col min="7435" max="7435" width="11.28515625" style="379" customWidth="1"/>
    <col min="7436" max="7436" width="6.140625" style="379" customWidth="1"/>
    <col min="7437" max="7437" width="3.42578125" style="379" customWidth="1"/>
    <col min="7438" max="7440" width="8.28515625" style="379" customWidth="1"/>
    <col min="7441" max="7441" width="14" style="379" bestFit="1" customWidth="1"/>
    <col min="7442" max="7445" width="10.42578125" style="379" customWidth="1"/>
    <col min="7446" max="7680" width="10.42578125" style="379"/>
    <col min="7681" max="7681" width="7.5703125" style="379" customWidth="1"/>
    <col min="7682" max="7682" width="12.140625" style="379" customWidth="1"/>
    <col min="7683" max="7683" width="8" style="379" customWidth="1"/>
    <col min="7684" max="7684" width="10.85546875" style="379" customWidth="1"/>
    <col min="7685" max="7685" width="13.140625" style="379" customWidth="1"/>
    <col min="7686" max="7686" width="8.140625" style="379" customWidth="1"/>
    <col min="7687" max="7687" width="11.7109375" style="379" customWidth="1"/>
    <col min="7688" max="7688" width="6.85546875" style="379" customWidth="1"/>
    <col min="7689" max="7689" width="7.28515625" style="379" customWidth="1"/>
    <col min="7690" max="7690" width="15.28515625" style="379" customWidth="1"/>
    <col min="7691" max="7691" width="11.28515625" style="379" customWidth="1"/>
    <col min="7692" max="7692" width="6.140625" style="379" customWidth="1"/>
    <col min="7693" max="7693" width="3.42578125" style="379" customWidth="1"/>
    <col min="7694" max="7696" width="8.28515625" style="379" customWidth="1"/>
    <col min="7697" max="7697" width="14" style="379" bestFit="1" customWidth="1"/>
    <col min="7698" max="7701" width="10.42578125" style="379" customWidth="1"/>
    <col min="7702" max="7936" width="10.42578125" style="379"/>
    <col min="7937" max="7937" width="7.5703125" style="379" customWidth="1"/>
    <col min="7938" max="7938" width="12.140625" style="379" customWidth="1"/>
    <col min="7939" max="7939" width="8" style="379" customWidth="1"/>
    <col min="7940" max="7940" width="10.85546875" style="379" customWidth="1"/>
    <col min="7941" max="7941" width="13.140625" style="379" customWidth="1"/>
    <col min="7942" max="7942" width="8.140625" style="379" customWidth="1"/>
    <col min="7943" max="7943" width="11.7109375" style="379" customWidth="1"/>
    <col min="7944" max="7944" width="6.85546875" style="379" customWidth="1"/>
    <col min="7945" max="7945" width="7.28515625" style="379" customWidth="1"/>
    <col min="7946" max="7946" width="15.28515625" style="379" customWidth="1"/>
    <col min="7947" max="7947" width="11.28515625" style="379" customWidth="1"/>
    <col min="7948" max="7948" width="6.140625" style="379" customWidth="1"/>
    <col min="7949" max="7949" width="3.42578125" style="379" customWidth="1"/>
    <col min="7950" max="7952" width="8.28515625" style="379" customWidth="1"/>
    <col min="7953" max="7953" width="14" style="379" bestFit="1" customWidth="1"/>
    <col min="7954" max="7957" width="10.42578125" style="379" customWidth="1"/>
    <col min="7958" max="8192" width="10.42578125" style="379"/>
    <col min="8193" max="8193" width="7.5703125" style="379" customWidth="1"/>
    <col min="8194" max="8194" width="12.140625" style="379" customWidth="1"/>
    <col min="8195" max="8195" width="8" style="379" customWidth="1"/>
    <col min="8196" max="8196" width="10.85546875" style="379" customWidth="1"/>
    <col min="8197" max="8197" width="13.140625" style="379" customWidth="1"/>
    <col min="8198" max="8198" width="8.140625" style="379" customWidth="1"/>
    <col min="8199" max="8199" width="11.7109375" style="379" customWidth="1"/>
    <col min="8200" max="8200" width="6.85546875" style="379" customWidth="1"/>
    <col min="8201" max="8201" width="7.28515625" style="379" customWidth="1"/>
    <col min="8202" max="8202" width="15.28515625" style="379" customWidth="1"/>
    <col min="8203" max="8203" width="11.28515625" style="379" customWidth="1"/>
    <col min="8204" max="8204" width="6.140625" style="379" customWidth="1"/>
    <col min="8205" max="8205" width="3.42578125" style="379" customWidth="1"/>
    <col min="8206" max="8208" width="8.28515625" style="379" customWidth="1"/>
    <col min="8209" max="8209" width="14" style="379" bestFit="1" customWidth="1"/>
    <col min="8210" max="8213" width="10.42578125" style="379" customWidth="1"/>
    <col min="8214" max="8448" width="10.42578125" style="379"/>
    <col min="8449" max="8449" width="7.5703125" style="379" customWidth="1"/>
    <col min="8450" max="8450" width="12.140625" style="379" customWidth="1"/>
    <col min="8451" max="8451" width="8" style="379" customWidth="1"/>
    <col min="8452" max="8452" width="10.85546875" style="379" customWidth="1"/>
    <col min="8453" max="8453" width="13.140625" style="379" customWidth="1"/>
    <col min="8454" max="8454" width="8.140625" style="379" customWidth="1"/>
    <col min="8455" max="8455" width="11.7109375" style="379" customWidth="1"/>
    <col min="8456" max="8456" width="6.85546875" style="379" customWidth="1"/>
    <col min="8457" max="8457" width="7.28515625" style="379" customWidth="1"/>
    <col min="8458" max="8458" width="15.28515625" style="379" customWidth="1"/>
    <col min="8459" max="8459" width="11.28515625" style="379" customWidth="1"/>
    <col min="8460" max="8460" width="6.140625" style="379" customWidth="1"/>
    <col min="8461" max="8461" width="3.42578125" style="379" customWidth="1"/>
    <col min="8462" max="8464" width="8.28515625" style="379" customWidth="1"/>
    <col min="8465" max="8465" width="14" style="379" bestFit="1" customWidth="1"/>
    <col min="8466" max="8469" width="10.42578125" style="379" customWidth="1"/>
    <col min="8470" max="8704" width="10.42578125" style="379"/>
    <col min="8705" max="8705" width="7.5703125" style="379" customWidth="1"/>
    <col min="8706" max="8706" width="12.140625" style="379" customWidth="1"/>
    <col min="8707" max="8707" width="8" style="379" customWidth="1"/>
    <col min="8708" max="8708" width="10.85546875" style="379" customWidth="1"/>
    <col min="8709" max="8709" width="13.140625" style="379" customWidth="1"/>
    <col min="8710" max="8710" width="8.140625" style="379" customWidth="1"/>
    <col min="8711" max="8711" width="11.7109375" style="379" customWidth="1"/>
    <col min="8712" max="8712" width="6.85546875" style="379" customWidth="1"/>
    <col min="8713" max="8713" width="7.28515625" style="379" customWidth="1"/>
    <col min="8714" max="8714" width="15.28515625" style="379" customWidth="1"/>
    <col min="8715" max="8715" width="11.28515625" style="379" customWidth="1"/>
    <col min="8716" max="8716" width="6.140625" style="379" customWidth="1"/>
    <col min="8717" max="8717" width="3.42578125" style="379" customWidth="1"/>
    <col min="8718" max="8720" width="8.28515625" style="379" customWidth="1"/>
    <col min="8721" max="8721" width="14" style="379" bestFit="1" customWidth="1"/>
    <col min="8722" max="8725" width="10.42578125" style="379" customWidth="1"/>
    <col min="8726" max="8960" width="10.42578125" style="379"/>
    <col min="8961" max="8961" width="7.5703125" style="379" customWidth="1"/>
    <col min="8962" max="8962" width="12.140625" style="379" customWidth="1"/>
    <col min="8963" max="8963" width="8" style="379" customWidth="1"/>
    <col min="8964" max="8964" width="10.85546875" style="379" customWidth="1"/>
    <col min="8965" max="8965" width="13.140625" style="379" customWidth="1"/>
    <col min="8966" max="8966" width="8.140625" style="379" customWidth="1"/>
    <col min="8967" max="8967" width="11.7109375" style="379" customWidth="1"/>
    <col min="8968" max="8968" width="6.85546875" style="379" customWidth="1"/>
    <col min="8969" max="8969" width="7.28515625" style="379" customWidth="1"/>
    <col min="8970" max="8970" width="15.28515625" style="379" customWidth="1"/>
    <col min="8971" max="8971" width="11.28515625" style="379" customWidth="1"/>
    <col min="8972" max="8972" width="6.140625" style="379" customWidth="1"/>
    <col min="8973" max="8973" width="3.42578125" style="379" customWidth="1"/>
    <col min="8974" max="8976" width="8.28515625" style="379" customWidth="1"/>
    <col min="8977" max="8977" width="14" style="379" bestFit="1" customWidth="1"/>
    <col min="8978" max="8981" width="10.42578125" style="379" customWidth="1"/>
    <col min="8982" max="9216" width="10.42578125" style="379"/>
    <col min="9217" max="9217" width="7.5703125" style="379" customWidth="1"/>
    <col min="9218" max="9218" width="12.140625" style="379" customWidth="1"/>
    <col min="9219" max="9219" width="8" style="379" customWidth="1"/>
    <col min="9220" max="9220" width="10.85546875" style="379" customWidth="1"/>
    <col min="9221" max="9221" width="13.140625" style="379" customWidth="1"/>
    <col min="9222" max="9222" width="8.140625" style="379" customWidth="1"/>
    <col min="9223" max="9223" width="11.7109375" style="379" customWidth="1"/>
    <col min="9224" max="9224" width="6.85546875" style="379" customWidth="1"/>
    <col min="9225" max="9225" width="7.28515625" style="379" customWidth="1"/>
    <col min="9226" max="9226" width="15.28515625" style="379" customWidth="1"/>
    <col min="9227" max="9227" width="11.28515625" style="379" customWidth="1"/>
    <col min="9228" max="9228" width="6.140625" style="379" customWidth="1"/>
    <col min="9229" max="9229" width="3.42578125" style="379" customWidth="1"/>
    <col min="9230" max="9232" width="8.28515625" style="379" customWidth="1"/>
    <col min="9233" max="9233" width="14" style="379" bestFit="1" customWidth="1"/>
    <col min="9234" max="9237" width="10.42578125" style="379" customWidth="1"/>
    <col min="9238" max="9472" width="10.42578125" style="379"/>
    <col min="9473" max="9473" width="7.5703125" style="379" customWidth="1"/>
    <col min="9474" max="9474" width="12.140625" style="379" customWidth="1"/>
    <col min="9475" max="9475" width="8" style="379" customWidth="1"/>
    <col min="9476" max="9476" width="10.85546875" style="379" customWidth="1"/>
    <col min="9477" max="9477" width="13.140625" style="379" customWidth="1"/>
    <col min="9478" max="9478" width="8.140625" style="379" customWidth="1"/>
    <col min="9479" max="9479" width="11.7109375" style="379" customWidth="1"/>
    <col min="9480" max="9480" width="6.85546875" style="379" customWidth="1"/>
    <col min="9481" max="9481" width="7.28515625" style="379" customWidth="1"/>
    <col min="9482" max="9482" width="15.28515625" style="379" customWidth="1"/>
    <col min="9483" max="9483" width="11.28515625" style="379" customWidth="1"/>
    <col min="9484" max="9484" width="6.140625" style="379" customWidth="1"/>
    <col min="9485" max="9485" width="3.42578125" style="379" customWidth="1"/>
    <col min="9486" max="9488" width="8.28515625" style="379" customWidth="1"/>
    <col min="9489" max="9489" width="14" style="379" bestFit="1" customWidth="1"/>
    <col min="9490" max="9493" width="10.42578125" style="379" customWidth="1"/>
    <col min="9494" max="9728" width="10.42578125" style="379"/>
    <col min="9729" max="9729" width="7.5703125" style="379" customWidth="1"/>
    <col min="9730" max="9730" width="12.140625" style="379" customWidth="1"/>
    <col min="9731" max="9731" width="8" style="379" customWidth="1"/>
    <col min="9732" max="9732" width="10.85546875" style="379" customWidth="1"/>
    <col min="9733" max="9733" width="13.140625" style="379" customWidth="1"/>
    <col min="9734" max="9734" width="8.140625" style="379" customWidth="1"/>
    <col min="9735" max="9735" width="11.7109375" style="379" customWidth="1"/>
    <col min="9736" max="9736" width="6.85546875" style="379" customWidth="1"/>
    <col min="9737" max="9737" width="7.28515625" style="379" customWidth="1"/>
    <col min="9738" max="9738" width="15.28515625" style="379" customWidth="1"/>
    <col min="9739" max="9739" width="11.28515625" style="379" customWidth="1"/>
    <col min="9740" max="9740" width="6.140625" style="379" customWidth="1"/>
    <col min="9741" max="9741" width="3.42578125" style="379" customWidth="1"/>
    <col min="9742" max="9744" width="8.28515625" style="379" customWidth="1"/>
    <col min="9745" max="9745" width="14" style="379" bestFit="1" customWidth="1"/>
    <col min="9746" max="9749" width="10.42578125" style="379" customWidth="1"/>
    <col min="9750" max="9984" width="10.42578125" style="379"/>
    <col min="9985" max="9985" width="7.5703125" style="379" customWidth="1"/>
    <col min="9986" max="9986" width="12.140625" style="379" customWidth="1"/>
    <col min="9987" max="9987" width="8" style="379" customWidth="1"/>
    <col min="9988" max="9988" width="10.85546875" style="379" customWidth="1"/>
    <col min="9989" max="9989" width="13.140625" style="379" customWidth="1"/>
    <col min="9990" max="9990" width="8.140625" style="379" customWidth="1"/>
    <col min="9991" max="9991" width="11.7109375" style="379" customWidth="1"/>
    <col min="9992" max="9992" width="6.85546875" style="379" customWidth="1"/>
    <col min="9993" max="9993" width="7.28515625" style="379" customWidth="1"/>
    <col min="9994" max="9994" width="15.28515625" style="379" customWidth="1"/>
    <col min="9995" max="9995" width="11.28515625" style="379" customWidth="1"/>
    <col min="9996" max="9996" width="6.140625" style="379" customWidth="1"/>
    <col min="9997" max="9997" width="3.42578125" style="379" customWidth="1"/>
    <col min="9998" max="10000" width="8.28515625" style="379" customWidth="1"/>
    <col min="10001" max="10001" width="14" style="379" bestFit="1" customWidth="1"/>
    <col min="10002" max="10005" width="10.42578125" style="379" customWidth="1"/>
    <col min="10006" max="10240" width="10.42578125" style="379"/>
    <col min="10241" max="10241" width="7.5703125" style="379" customWidth="1"/>
    <col min="10242" max="10242" width="12.140625" style="379" customWidth="1"/>
    <col min="10243" max="10243" width="8" style="379" customWidth="1"/>
    <col min="10244" max="10244" width="10.85546875" style="379" customWidth="1"/>
    <col min="10245" max="10245" width="13.140625" style="379" customWidth="1"/>
    <col min="10246" max="10246" width="8.140625" style="379" customWidth="1"/>
    <col min="10247" max="10247" width="11.7109375" style="379" customWidth="1"/>
    <col min="10248" max="10248" width="6.85546875" style="379" customWidth="1"/>
    <col min="10249" max="10249" width="7.28515625" style="379" customWidth="1"/>
    <col min="10250" max="10250" width="15.28515625" style="379" customWidth="1"/>
    <col min="10251" max="10251" width="11.28515625" style="379" customWidth="1"/>
    <col min="10252" max="10252" width="6.140625" style="379" customWidth="1"/>
    <col min="10253" max="10253" width="3.42578125" style="379" customWidth="1"/>
    <col min="10254" max="10256" width="8.28515625" style="379" customWidth="1"/>
    <col min="10257" max="10257" width="14" style="379" bestFit="1" customWidth="1"/>
    <col min="10258" max="10261" width="10.42578125" style="379" customWidth="1"/>
    <col min="10262" max="10496" width="10.42578125" style="379"/>
    <col min="10497" max="10497" width="7.5703125" style="379" customWidth="1"/>
    <col min="10498" max="10498" width="12.140625" style="379" customWidth="1"/>
    <col min="10499" max="10499" width="8" style="379" customWidth="1"/>
    <col min="10500" max="10500" width="10.85546875" style="379" customWidth="1"/>
    <col min="10501" max="10501" width="13.140625" style="379" customWidth="1"/>
    <col min="10502" max="10502" width="8.140625" style="379" customWidth="1"/>
    <col min="10503" max="10503" width="11.7109375" style="379" customWidth="1"/>
    <col min="10504" max="10504" width="6.85546875" style="379" customWidth="1"/>
    <col min="10505" max="10505" width="7.28515625" style="379" customWidth="1"/>
    <col min="10506" max="10506" width="15.28515625" style="379" customWidth="1"/>
    <col min="10507" max="10507" width="11.28515625" style="379" customWidth="1"/>
    <col min="10508" max="10508" width="6.140625" style="379" customWidth="1"/>
    <col min="10509" max="10509" width="3.42578125" style="379" customWidth="1"/>
    <col min="10510" max="10512" width="8.28515625" style="379" customWidth="1"/>
    <col min="10513" max="10513" width="14" style="379" bestFit="1" customWidth="1"/>
    <col min="10514" max="10517" width="10.42578125" style="379" customWidth="1"/>
    <col min="10518" max="10752" width="10.42578125" style="379"/>
    <col min="10753" max="10753" width="7.5703125" style="379" customWidth="1"/>
    <col min="10754" max="10754" width="12.140625" style="379" customWidth="1"/>
    <col min="10755" max="10755" width="8" style="379" customWidth="1"/>
    <col min="10756" max="10756" width="10.85546875" style="379" customWidth="1"/>
    <col min="10757" max="10757" width="13.140625" style="379" customWidth="1"/>
    <col min="10758" max="10758" width="8.140625" style="379" customWidth="1"/>
    <col min="10759" max="10759" width="11.7109375" style="379" customWidth="1"/>
    <col min="10760" max="10760" width="6.85546875" style="379" customWidth="1"/>
    <col min="10761" max="10761" width="7.28515625" style="379" customWidth="1"/>
    <col min="10762" max="10762" width="15.28515625" style="379" customWidth="1"/>
    <col min="10763" max="10763" width="11.28515625" style="379" customWidth="1"/>
    <col min="10764" max="10764" width="6.140625" style="379" customWidth="1"/>
    <col min="10765" max="10765" width="3.42578125" style="379" customWidth="1"/>
    <col min="10766" max="10768" width="8.28515625" style="379" customWidth="1"/>
    <col min="10769" max="10769" width="14" style="379" bestFit="1" customWidth="1"/>
    <col min="10770" max="10773" width="10.42578125" style="379" customWidth="1"/>
    <col min="10774" max="11008" width="10.42578125" style="379"/>
    <col min="11009" max="11009" width="7.5703125" style="379" customWidth="1"/>
    <col min="11010" max="11010" width="12.140625" style="379" customWidth="1"/>
    <col min="11011" max="11011" width="8" style="379" customWidth="1"/>
    <col min="11012" max="11012" width="10.85546875" style="379" customWidth="1"/>
    <col min="11013" max="11013" width="13.140625" style="379" customWidth="1"/>
    <col min="11014" max="11014" width="8.140625" style="379" customWidth="1"/>
    <col min="11015" max="11015" width="11.7109375" style="379" customWidth="1"/>
    <col min="11016" max="11016" width="6.85546875" style="379" customWidth="1"/>
    <col min="11017" max="11017" width="7.28515625" style="379" customWidth="1"/>
    <col min="11018" max="11018" width="15.28515625" style="379" customWidth="1"/>
    <col min="11019" max="11019" width="11.28515625" style="379" customWidth="1"/>
    <col min="11020" max="11020" width="6.140625" style="379" customWidth="1"/>
    <col min="11021" max="11021" width="3.42578125" style="379" customWidth="1"/>
    <col min="11022" max="11024" width="8.28515625" style="379" customWidth="1"/>
    <col min="11025" max="11025" width="14" style="379" bestFit="1" customWidth="1"/>
    <col min="11026" max="11029" width="10.42578125" style="379" customWidth="1"/>
    <col min="11030" max="11264" width="10.42578125" style="379"/>
    <col min="11265" max="11265" width="7.5703125" style="379" customWidth="1"/>
    <col min="11266" max="11266" width="12.140625" style="379" customWidth="1"/>
    <col min="11267" max="11267" width="8" style="379" customWidth="1"/>
    <col min="11268" max="11268" width="10.85546875" style="379" customWidth="1"/>
    <col min="11269" max="11269" width="13.140625" style="379" customWidth="1"/>
    <col min="11270" max="11270" width="8.140625" style="379" customWidth="1"/>
    <col min="11271" max="11271" width="11.7109375" style="379" customWidth="1"/>
    <col min="11272" max="11272" width="6.85546875" style="379" customWidth="1"/>
    <col min="11273" max="11273" width="7.28515625" style="379" customWidth="1"/>
    <col min="11274" max="11274" width="15.28515625" style="379" customWidth="1"/>
    <col min="11275" max="11275" width="11.28515625" style="379" customWidth="1"/>
    <col min="11276" max="11276" width="6.140625" style="379" customWidth="1"/>
    <col min="11277" max="11277" width="3.42578125" style="379" customWidth="1"/>
    <col min="11278" max="11280" width="8.28515625" style="379" customWidth="1"/>
    <col min="11281" max="11281" width="14" style="379" bestFit="1" customWidth="1"/>
    <col min="11282" max="11285" width="10.42578125" style="379" customWidth="1"/>
    <col min="11286" max="11520" width="10.42578125" style="379"/>
    <col min="11521" max="11521" width="7.5703125" style="379" customWidth="1"/>
    <col min="11522" max="11522" width="12.140625" style="379" customWidth="1"/>
    <col min="11523" max="11523" width="8" style="379" customWidth="1"/>
    <col min="11524" max="11524" width="10.85546875" style="379" customWidth="1"/>
    <col min="11525" max="11525" width="13.140625" style="379" customWidth="1"/>
    <col min="11526" max="11526" width="8.140625" style="379" customWidth="1"/>
    <col min="11527" max="11527" width="11.7109375" style="379" customWidth="1"/>
    <col min="11528" max="11528" width="6.85546875" style="379" customWidth="1"/>
    <col min="11529" max="11529" width="7.28515625" style="379" customWidth="1"/>
    <col min="11530" max="11530" width="15.28515625" style="379" customWidth="1"/>
    <col min="11531" max="11531" width="11.28515625" style="379" customWidth="1"/>
    <col min="11532" max="11532" width="6.140625" style="379" customWidth="1"/>
    <col min="11533" max="11533" width="3.42578125" style="379" customWidth="1"/>
    <col min="11534" max="11536" width="8.28515625" style="379" customWidth="1"/>
    <col min="11537" max="11537" width="14" style="379" bestFit="1" customWidth="1"/>
    <col min="11538" max="11541" width="10.42578125" style="379" customWidth="1"/>
    <col min="11542" max="11776" width="10.42578125" style="379"/>
    <col min="11777" max="11777" width="7.5703125" style="379" customWidth="1"/>
    <col min="11778" max="11778" width="12.140625" style="379" customWidth="1"/>
    <col min="11779" max="11779" width="8" style="379" customWidth="1"/>
    <col min="11780" max="11780" width="10.85546875" style="379" customWidth="1"/>
    <col min="11781" max="11781" width="13.140625" style="379" customWidth="1"/>
    <col min="11782" max="11782" width="8.140625" style="379" customWidth="1"/>
    <col min="11783" max="11783" width="11.7109375" style="379" customWidth="1"/>
    <col min="11784" max="11784" width="6.85546875" style="379" customWidth="1"/>
    <col min="11785" max="11785" width="7.28515625" style="379" customWidth="1"/>
    <col min="11786" max="11786" width="15.28515625" style="379" customWidth="1"/>
    <col min="11787" max="11787" width="11.28515625" style="379" customWidth="1"/>
    <col min="11788" max="11788" width="6.140625" style="379" customWidth="1"/>
    <col min="11789" max="11789" width="3.42578125" style="379" customWidth="1"/>
    <col min="11790" max="11792" width="8.28515625" style="379" customWidth="1"/>
    <col min="11793" max="11793" width="14" style="379" bestFit="1" customWidth="1"/>
    <col min="11794" max="11797" width="10.42578125" style="379" customWidth="1"/>
    <col min="11798" max="12032" width="10.42578125" style="379"/>
    <col min="12033" max="12033" width="7.5703125" style="379" customWidth="1"/>
    <col min="12034" max="12034" width="12.140625" style="379" customWidth="1"/>
    <col min="12035" max="12035" width="8" style="379" customWidth="1"/>
    <col min="12036" max="12036" width="10.85546875" style="379" customWidth="1"/>
    <col min="12037" max="12037" width="13.140625" style="379" customWidth="1"/>
    <col min="12038" max="12038" width="8.140625" style="379" customWidth="1"/>
    <col min="12039" max="12039" width="11.7109375" style="379" customWidth="1"/>
    <col min="12040" max="12040" width="6.85546875" style="379" customWidth="1"/>
    <col min="12041" max="12041" width="7.28515625" style="379" customWidth="1"/>
    <col min="12042" max="12042" width="15.28515625" style="379" customWidth="1"/>
    <col min="12043" max="12043" width="11.28515625" style="379" customWidth="1"/>
    <col min="12044" max="12044" width="6.140625" style="379" customWidth="1"/>
    <col min="12045" max="12045" width="3.42578125" style="379" customWidth="1"/>
    <col min="12046" max="12048" width="8.28515625" style="379" customWidth="1"/>
    <col min="12049" max="12049" width="14" style="379" bestFit="1" customWidth="1"/>
    <col min="12050" max="12053" width="10.42578125" style="379" customWidth="1"/>
    <col min="12054" max="12288" width="10.42578125" style="379"/>
    <col min="12289" max="12289" width="7.5703125" style="379" customWidth="1"/>
    <col min="12290" max="12290" width="12.140625" style="379" customWidth="1"/>
    <col min="12291" max="12291" width="8" style="379" customWidth="1"/>
    <col min="12292" max="12292" width="10.85546875" style="379" customWidth="1"/>
    <col min="12293" max="12293" width="13.140625" style="379" customWidth="1"/>
    <col min="12294" max="12294" width="8.140625" style="379" customWidth="1"/>
    <col min="12295" max="12295" width="11.7109375" style="379" customWidth="1"/>
    <col min="12296" max="12296" width="6.85546875" style="379" customWidth="1"/>
    <col min="12297" max="12297" width="7.28515625" style="379" customWidth="1"/>
    <col min="12298" max="12298" width="15.28515625" style="379" customWidth="1"/>
    <col min="12299" max="12299" width="11.28515625" style="379" customWidth="1"/>
    <col min="12300" max="12300" width="6.140625" style="379" customWidth="1"/>
    <col min="12301" max="12301" width="3.42578125" style="379" customWidth="1"/>
    <col min="12302" max="12304" width="8.28515625" style="379" customWidth="1"/>
    <col min="12305" max="12305" width="14" style="379" bestFit="1" customWidth="1"/>
    <col min="12306" max="12309" width="10.42578125" style="379" customWidth="1"/>
    <col min="12310" max="12544" width="10.42578125" style="379"/>
    <col min="12545" max="12545" width="7.5703125" style="379" customWidth="1"/>
    <col min="12546" max="12546" width="12.140625" style="379" customWidth="1"/>
    <col min="12547" max="12547" width="8" style="379" customWidth="1"/>
    <col min="12548" max="12548" width="10.85546875" style="379" customWidth="1"/>
    <col min="12549" max="12549" width="13.140625" style="379" customWidth="1"/>
    <col min="12550" max="12550" width="8.140625" style="379" customWidth="1"/>
    <col min="12551" max="12551" width="11.7109375" style="379" customWidth="1"/>
    <col min="12552" max="12552" width="6.85546875" style="379" customWidth="1"/>
    <col min="12553" max="12553" width="7.28515625" style="379" customWidth="1"/>
    <col min="12554" max="12554" width="15.28515625" style="379" customWidth="1"/>
    <col min="12555" max="12555" width="11.28515625" style="379" customWidth="1"/>
    <col min="12556" max="12556" width="6.140625" style="379" customWidth="1"/>
    <col min="12557" max="12557" width="3.42578125" style="379" customWidth="1"/>
    <col min="12558" max="12560" width="8.28515625" style="379" customWidth="1"/>
    <col min="12561" max="12561" width="14" style="379" bestFit="1" customWidth="1"/>
    <col min="12562" max="12565" width="10.42578125" style="379" customWidth="1"/>
    <col min="12566" max="12800" width="10.42578125" style="379"/>
    <col min="12801" max="12801" width="7.5703125" style="379" customWidth="1"/>
    <col min="12802" max="12802" width="12.140625" style="379" customWidth="1"/>
    <col min="12803" max="12803" width="8" style="379" customWidth="1"/>
    <col min="12804" max="12804" width="10.85546875" style="379" customWidth="1"/>
    <col min="12805" max="12805" width="13.140625" style="379" customWidth="1"/>
    <col min="12806" max="12806" width="8.140625" style="379" customWidth="1"/>
    <col min="12807" max="12807" width="11.7109375" style="379" customWidth="1"/>
    <col min="12808" max="12808" width="6.85546875" style="379" customWidth="1"/>
    <col min="12809" max="12809" width="7.28515625" style="379" customWidth="1"/>
    <col min="12810" max="12810" width="15.28515625" style="379" customWidth="1"/>
    <col min="12811" max="12811" width="11.28515625" style="379" customWidth="1"/>
    <col min="12812" max="12812" width="6.140625" style="379" customWidth="1"/>
    <col min="12813" max="12813" width="3.42578125" style="379" customWidth="1"/>
    <col min="12814" max="12816" width="8.28515625" style="379" customWidth="1"/>
    <col min="12817" max="12817" width="14" style="379" bestFit="1" customWidth="1"/>
    <col min="12818" max="12821" width="10.42578125" style="379" customWidth="1"/>
    <col min="12822" max="13056" width="10.42578125" style="379"/>
    <col min="13057" max="13057" width="7.5703125" style="379" customWidth="1"/>
    <col min="13058" max="13058" width="12.140625" style="379" customWidth="1"/>
    <col min="13059" max="13059" width="8" style="379" customWidth="1"/>
    <col min="13060" max="13060" width="10.85546875" style="379" customWidth="1"/>
    <col min="13061" max="13061" width="13.140625" style="379" customWidth="1"/>
    <col min="13062" max="13062" width="8.140625" style="379" customWidth="1"/>
    <col min="13063" max="13063" width="11.7109375" style="379" customWidth="1"/>
    <col min="13064" max="13064" width="6.85546875" style="379" customWidth="1"/>
    <col min="13065" max="13065" width="7.28515625" style="379" customWidth="1"/>
    <col min="13066" max="13066" width="15.28515625" style="379" customWidth="1"/>
    <col min="13067" max="13067" width="11.28515625" style="379" customWidth="1"/>
    <col min="13068" max="13068" width="6.140625" style="379" customWidth="1"/>
    <col min="13069" max="13069" width="3.42578125" style="379" customWidth="1"/>
    <col min="13070" max="13072" width="8.28515625" style="379" customWidth="1"/>
    <col min="13073" max="13073" width="14" style="379" bestFit="1" customWidth="1"/>
    <col min="13074" max="13077" width="10.42578125" style="379" customWidth="1"/>
    <col min="13078" max="13312" width="10.42578125" style="379"/>
    <col min="13313" max="13313" width="7.5703125" style="379" customWidth="1"/>
    <col min="13314" max="13314" width="12.140625" style="379" customWidth="1"/>
    <col min="13315" max="13315" width="8" style="379" customWidth="1"/>
    <col min="13316" max="13316" width="10.85546875" style="379" customWidth="1"/>
    <col min="13317" max="13317" width="13.140625" style="379" customWidth="1"/>
    <col min="13318" max="13318" width="8.140625" style="379" customWidth="1"/>
    <col min="13319" max="13319" width="11.7109375" style="379" customWidth="1"/>
    <col min="13320" max="13320" width="6.85546875" style="379" customWidth="1"/>
    <col min="13321" max="13321" width="7.28515625" style="379" customWidth="1"/>
    <col min="13322" max="13322" width="15.28515625" style="379" customWidth="1"/>
    <col min="13323" max="13323" width="11.28515625" style="379" customWidth="1"/>
    <col min="13324" max="13324" width="6.140625" style="379" customWidth="1"/>
    <col min="13325" max="13325" width="3.42578125" style="379" customWidth="1"/>
    <col min="13326" max="13328" width="8.28515625" style="379" customWidth="1"/>
    <col min="13329" max="13329" width="14" style="379" bestFit="1" customWidth="1"/>
    <col min="13330" max="13333" width="10.42578125" style="379" customWidth="1"/>
    <col min="13334" max="13568" width="10.42578125" style="379"/>
    <col min="13569" max="13569" width="7.5703125" style="379" customWidth="1"/>
    <col min="13570" max="13570" width="12.140625" style="379" customWidth="1"/>
    <col min="13571" max="13571" width="8" style="379" customWidth="1"/>
    <col min="13572" max="13572" width="10.85546875" style="379" customWidth="1"/>
    <col min="13573" max="13573" width="13.140625" style="379" customWidth="1"/>
    <col min="13574" max="13574" width="8.140625" style="379" customWidth="1"/>
    <col min="13575" max="13575" width="11.7109375" style="379" customWidth="1"/>
    <col min="13576" max="13576" width="6.85546875" style="379" customWidth="1"/>
    <col min="13577" max="13577" width="7.28515625" style="379" customWidth="1"/>
    <col min="13578" max="13578" width="15.28515625" style="379" customWidth="1"/>
    <col min="13579" max="13579" width="11.28515625" style="379" customWidth="1"/>
    <col min="13580" max="13580" width="6.140625" style="379" customWidth="1"/>
    <col min="13581" max="13581" width="3.42578125" style="379" customWidth="1"/>
    <col min="13582" max="13584" width="8.28515625" style="379" customWidth="1"/>
    <col min="13585" max="13585" width="14" style="379" bestFit="1" customWidth="1"/>
    <col min="13586" max="13589" width="10.42578125" style="379" customWidth="1"/>
    <col min="13590" max="13824" width="10.42578125" style="379"/>
    <col min="13825" max="13825" width="7.5703125" style="379" customWidth="1"/>
    <col min="13826" max="13826" width="12.140625" style="379" customWidth="1"/>
    <col min="13827" max="13827" width="8" style="379" customWidth="1"/>
    <col min="13828" max="13828" width="10.85546875" style="379" customWidth="1"/>
    <col min="13829" max="13829" width="13.140625" style="379" customWidth="1"/>
    <col min="13830" max="13830" width="8.140625" style="379" customWidth="1"/>
    <col min="13831" max="13831" width="11.7109375" style="379" customWidth="1"/>
    <col min="13832" max="13832" width="6.85546875" style="379" customWidth="1"/>
    <col min="13833" max="13833" width="7.28515625" style="379" customWidth="1"/>
    <col min="13834" max="13834" width="15.28515625" style="379" customWidth="1"/>
    <col min="13835" max="13835" width="11.28515625" style="379" customWidth="1"/>
    <col min="13836" max="13836" width="6.140625" style="379" customWidth="1"/>
    <col min="13837" max="13837" width="3.42578125" style="379" customWidth="1"/>
    <col min="13838" max="13840" width="8.28515625" style="379" customWidth="1"/>
    <col min="13841" max="13841" width="14" style="379" bestFit="1" customWidth="1"/>
    <col min="13842" max="13845" width="10.42578125" style="379" customWidth="1"/>
    <col min="13846" max="14080" width="10.42578125" style="379"/>
    <col min="14081" max="14081" width="7.5703125" style="379" customWidth="1"/>
    <col min="14082" max="14082" width="12.140625" style="379" customWidth="1"/>
    <col min="14083" max="14083" width="8" style="379" customWidth="1"/>
    <col min="14084" max="14084" width="10.85546875" style="379" customWidth="1"/>
    <col min="14085" max="14085" width="13.140625" style="379" customWidth="1"/>
    <col min="14086" max="14086" width="8.140625" style="379" customWidth="1"/>
    <col min="14087" max="14087" width="11.7109375" style="379" customWidth="1"/>
    <col min="14088" max="14088" width="6.85546875" style="379" customWidth="1"/>
    <col min="14089" max="14089" width="7.28515625" style="379" customWidth="1"/>
    <col min="14090" max="14090" width="15.28515625" style="379" customWidth="1"/>
    <col min="14091" max="14091" width="11.28515625" style="379" customWidth="1"/>
    <col min="14092" max="14092" width="6.140625" style="379" customWidth="1"/>
    <col min="14093" max="14093" width="3.42578125" style="379" customWidth="1"/>
    <col min="14094" max="14096" width="8.28515625" style="379" customWidth="1"/>
    <col min="14097" max="14097" width="14" style="379" bestFit="1" customWidth="1"/>
    <col min="14098" max="14101" width="10.42578125" style="379" customWidth="1"/>
    <col min="14102" max="14336" width="10.42578125" style="379"/>
    <col min="14337" max="14337" width="7.5703125" style="379" customWidth="1"/>
    <col min="14338" max="14338" width="12.140625" style="379" customWidth="1"/>
    <col min="14339" max="14339" width="8" style="379" customWidth="1"/>
    <col min="14340" max="14340" width="10.85546875" style="379" customWidth="1"/>
    <col min="14341" max="14341" width="13.140625" style="379" customWidth="1"/>
    <col min="14342" max="14342" width="8.140625" style="379" customWidth="1"/>
    <col min="14343" max="14343" width="11.7109375" style="379" customWidth="1"/>
    <col min="14344" max="14344" width="6.85546875" style="379" customWidth="1"/>
    <col min="14345" max="14345" width="7.28515625" style="379" customWidth="1"/>
    <col min="14346" max="14346" width="15.28515625" style="379" customWidth="1"/>
    <col min="14347" max="14347" width="11.28515625" style="379" customWidth="1"/>
    <col min="14348" max="14348" width="6.140625" style="379" customWidth="1"/>
    <col min="14349" max="14349" width="3.42578125" style="379" customWidth="1"/>
    <col min="14350" max="14352" width="8.28515625" style="379" customWidth="1"/>
    <col min="14353" max="14353" width="14" style="379" bestFit="1" customWidth="1"/>
    <col min="14354" max="14357" width="10.42578125" style="379" customWidth="1"/>
    <col min="14358" max="14592" width="10.42578125" style="379"/>
    <col min="14593" max="14593" width="7.5703125" style="379" customWidth="1"/>
    <col min="14594" max="14594" width="12.140625" style="379" customWidth="1"/>
    <col min="14595" max="14595" width="8" style="379" customWidth="1"/>
    <col min="14596" max="14596" width="10.85546875" style="379" customWidth="1"/>
    <col min="14597" max="14597" width="13.140625" style="379" customWidth="1"/>
    <col min="14598" max="14598" width="8.140625" style="379" customWidth="1"/>
    <col min="14599" max="14599" width="11.7109375" style="379" customWidth="1"/>
    <col min="14600" max="14600" width="6.85546875" style="379" customWidth="1"/>
    <col min="14601" max="14601" width="7.28515625" style="379" customWidth="1"/>
    <col min="14602" max="14602" width="15.28515625" style="379" customWidth="1"/>
    <col min="14603" max="14603" width="11.28515625" style="379" customWidth="1"/>
    <col min="14604" max="14604" width="6.140625" style="379" customWidth="1"/>
    <col min="14605" max="14605" width="3.42578125" style="379" customWidth="1"/>
    <col min="14606" max="14608" width="8.28515625" style="379" customWidth="1"/>
    <col min="14609" max="14609" width="14" style="379" bestFit="1" customWidth="1"/>
    <col min="14610" max="14613" width="10.42578125" style="379" customWidth="1"/>
    <col min="14614" max="14848" width="10.42578125" style="379"/>
    <col min="14849" max="14849" width="7.5703125" style="379" customWidth="1"/>
    <col min="14850" max="14850" width="12.140625" style="379" customWidth="1"/>
    <col min="14851" max="14851" width="8" style="379" customWidth="1"/>
    <col min="14852" max="14852" width="10.85546875" style="379" customWidth="1"/>
    <col min="14853" max="14853" width="13.140625" style="379" customWidth="1"/>
    <col min="14854" max="14854" width="8.140625" style="379" customWidth="1"/>
    <col min="14855" max="14855" width="11.7109375" style="379" customWidth="1"/>
    <col min="14856" max="14856" width="6.85546875" style="379" customWidth="1"/>
    <col min="14857" max="14857" width="7.28515625" style="379" customWidth="1"/>
    <col min="14858" max="14858" width="15.28515625" style="379" customWidth="1"/>
    <col min="14859" max="14859" width="11.28515625" style="379" customWidth="1"/>
    <col min="14860" max="14860" width="6.140625" style="379" customWidth="1"/>
    <col min="14861" max="14861" width="3.42578125" style="379" customWidth="1"/>
    <col min="14862" max="14864" width="8.28515625" style="379" customWidth="1"/>
    <col min="14865" max="14865" width="14" style="379" bestFit="1" customWidth="1"/>
    <col min="14866" max="14869" width="10.42578125" style="379" customWidth="1"/>
    <col min="14870" max="15104" width="10.42578125" style="379"/>
    <col min="15105" max="15105" width="7.5703125" style="379" customWidth="1"/>
    <col min="15106" max="15106" width="12.140625" style="379" customWidth="1"/>
    <col min="15107" max="15107" width="8" style="379" customWidth="1"/>
    <col min="15108" max="15108" width="10.85546875" style="379" customWidth="1"/>
    <col min="15109" max="15109" width="13.140625" style="379" customWidth="1"/>
    <col min="15110" max="15110" width="8.140625" style="379" customWidth="1"/>
    <col min="15111" max="15111" width="11.7109375" style="379" customWidth="1"/>
    <col min="15112" max="15112" width="6.85546875" style="379" customWidth="1"/>
    <col min="15113" max="15113" width="7.28515625" style="379" customWidth="1"/>
    <col min="15114" max="15114" width="15.28515625" style="379" customWidth="1"/>
    <col min="15115" max="15115" width="11.28515625" style="379" customWidth="1"/>
    <col min="15116" max="15116" width="6.140625" style="379" customWidth="1"/>
    <col min="15117" max="15117" width="3.42578125" style="379" customWidth="1"/>
    <col min="15118" max="15120" width="8.28515625" style="379" customWidth="1"/>
    <col min="15121" max="15121" width="14" style="379" bestFit="1" customWidth="1"/>
    <col min="15122" max="15125" width="10.42578125" style="379" customWidth="1"/>
    <col min="15126" max="15360" width="10.42578125" style="379"/>
    <col min="15361" max="15361" width="7.5703125" style="379" customWidth="1"/>
    <col min="15362" max="15362" width="12.140625" style="379" customWidth="1"/>
    <col min="15363" max="15363" width="8" style="379" customWidth="1"/>
    <col min="15364" max="15364" width="10.85546875" style="379" customWidth="1"/>
    <col min="15365" max="15365" width="13.140625" style="379" customWidth="1"/>
    <col min="15366" max="15366" width="8.140625" style="379" customWidth="1"/>
    <col min="15367" max="15367" width="11.7109375" style="379" customWidth="1"/>
    <col min="15368" max="15368" width="6.85546875" style="379" customWidth="1"/>
    <col min="15369" max="15369" width="7.28515625" style="379" customWidth="1"/>
    <col min="15370" max="15370" width="15.28515625" style="379" customWidth="1"/>
    <col min="15371" max="15371" width="11.28515625" style="379" customWidth="1"/>
    <col min="15372" max="15372" width="6.140625" style="379" customWidth="1"/>
    <col min="15373" max="15373" width="3.42578125" style="379" customWidth="1"/>
    <col min="15374" max="15376" width="8.28515625" style="379" customWidth="1"/>
    <col min="15377" max="15377" width="14" style="379" bestFit="1" customWidth="1"/>
    <col min="15378" max="15381" width="10.42578125" style="379" customWidth="1"/>
    <col min="15382" max="15616" width="10.42578125" style="379"/>
    <col min="15617" max="15617" width="7.5703125" style="379" customWidth="1"/>
    <col min="15618" max="15618" width="12.140625" style="379" customWidth="1"/>
    <col min="15619" max="15619" width="8" style="379" customWidth="1"/>
    <col min="15620" max="15620" width="10.85546875" style="379" customWidth="1"/>
    <col min="15621" max="15621" width="13.140625" style="379" customWidth="1"/>
    <col min="15622" max="15622" width="8.140625" style="379" customWidth="1"/>
    <col min="15623" max="15623" width="11.7109375" style="379" customWidth="1"/>
    <col min="15624" max="15624" width="6.85546875" style="379" customWidth="1"/>
    <col min="15625" max="15625" width="7.28515625" style="379" customWidth="1"/>
    <col min="15626" max="15626" width="15.28515625" style="379" customWidth="1"/>
    <col min="15627" max="15627" width="11.28515625" style="379" customWidth="1"/>
    <col min="15628" max="15628" width="6.140625" style="379" customWidth="1"/>
    <col min="15629" max="15629" width="3.42578125" style="379" customWidth="1"/>
    <col min="15630" max="15632" width="8.28515625" style="379" customWidth="1"/>
    <col min="15633" max="15633" width="14" style="379" bestFit="1" customWidth="1"/>
    <col min="15634" max="15637" width="10.42578125" style="379" customWidth="1"/>
    <col min="15638" max="15872" width="10.42578125" style="379"/>
    <col min="15873" max="15873" width="7.5703125" style="379" customWidth="1"/>
    <col min="15874" max="15874" width="12.140625" style="379" customWidth="1"/>
    <col min="15875" max="15875" width="8" style="379" customWidth="1"/>
    <col min="15876" max="15876" width="10.85546875" style="379" customWidth="1"/>
    <col min="15877" max="15877" width="13.140625" style="379" customWidth="1"/>
    <col min="15878" max="15878" width="8.140625" style="379" customWidth="1"/>
    <col min="15879" max="15879" width="11.7109375" style="379" customWidth="1"/>
    <col min="15880" max="15880" width="6.85546875" style="379" customWidth="1"/>
    <col min="15881" max="15881" width="7.28515625" style="379" customWidth="1"/>
    <col min="15882" max="15882" width="15.28515625" style="379" customWidth="1"/>
    <col min="15883" max="15883" width="11.28515625" style="379" customWidth="1"/>
    <col min="15884" max="15884" width="6.140625" style="379" customWidth="1"/>
    <col min="15885" max="15885" width="3.42578125" style="379" customWidth="1"/>
    <col min="15886" max="15888" width="8.28515625" style="379" customWidth="1"/>
    <col min="15889" max="15889" width="14" style="379" bestFit="1" customWidth="1"/>
    <col min="15890" max="15893" width="10.42578125" style="379" customWidth="1"/>
    <col min="15894" max="16128" width="10.42578125" style="379"/>
    <col min="16129" max="16129" width="7.5703125" style="379" customWidth="1"/>
    <col min="16130" max="16130" width="12.140625" style="379" customWidth="1"/>
    <col min="16131" max="16131" width="8" style="379" customWidth="1"/>
    <col min="16132" max="16132" width="10.85546875" style="379" customWidth="1"/>
    <col min="16133" max="16133" width="13.140625" style="379" customWidth="1"/>
    <col min="16134" max="16134" width="8.140625" style="379" customWidth="1"/>
    <col min="16135" max="16135" width="11.7109375" style="379" customWidth="1"/>
    <col min="16136" max="16136" width="6.85546875" style="379" customWidth="1"/>
    <col min="16137" max="16137" width="7.28515625" style="379" customWidth="1"/>
    <col min="16138" max="16138" width="15.28515625" style="379" customWidth="1"/>
    <col min="16139" max="16139" width="11.28515625" style="379" customWidth="1"/>
    <col min="16140" max="16140" width="6.140625" style="379" customWidth="1"/>
    <col min="16141" max="16141" width="3.42578125" style="379" customWidth="1"/>
    <col min="16142" max="16144" width="8.28515625" style="379" customWidth="1"/>
    <col min="16145" max="16145" width="14" style="379" bestFit="1" customWidth="1"/>
    <col min="16146" max="16149" width="10.42578125" style="379" customWidth="1"/>
    <col min="16150" max="16384" width="10.42578125" style="379"/>
  </cols>
  <sheetData>
    <row r="1" spans="1:21" s="363" customFormat="1">
      <c r="A1" s="358"/>
      <c r="B1" s="359"/>
      <c r="C1" s="359"/>
      <c r="D1" s="360"/>
      <c r="E1" s="360"/>
      <c r="F1" s="360"/>
      <c r="G1" s="360"/>
      <c r="H1" s="360"/>
      <c r="I1" s="360"/>
      <c r="J1" s="360"/>
      <c r="K1" s="360"/>
      <c r="L1" s="360"/>
      <c r="M1" s="361"/>
      <c r="N1" s="362"/>
      <c r="O1" s="2"/>
      <c r="P1" s="362"/>
      <c r="Q1" s="362"/>
      <c r="R1" s="362"/>
      <c r="S1" s="362"/>
      <c r="T1" s="362"/>
      <c r="U1" s="362"/>
    </row>
    <row r="2" spans="1:21" s="363" customFormat="1">
      <c r="A2" s="364"/>
      <c r="B2" s="365"/>
      <c r="C2" s="365"/>
      <c r="D2" s="365"/>
      <c r="E2" s="366"/>
      <c r="F2" s="366"/>
      <c r="G2" s="366"/>
      <c r="H2" s="366"/>
      <c r="I2" s="366"/>
      <c r="J2" s="366"/>
      <c r="K2" s="366"/>
      <c r="L2" s="366"/>
      <c r="M2" s="367"/>
      <c r="N2" s="368"/>
      <c r="O2" s="2" t="s">
        <v>13783</v>
      </c>
      <c r="P2" s="368"/>
      <c r="Q2" s="368"/>
      <c r="R2" s="368"/>
      <c r="S2" s="368"/>
      <c r="T2" s="368"/>
      <c r="U2" s="368"/>
    </row>
    <row r="3" spans="1:21" s="363" customFormat="1">
      <c r="A3" s="364"/>
      <c r="B3" s="369"/>
      <c r="C3" s="369"/>
      <c r="D3" s="366"/>
      <c r="E3" s="366"/>
      <c r="F3" s="366"/>
      <c r="G3" s="366"/>
      <c r="H3" s="366"/>
      <c r="I3" s="366"/>
      <c r="J3" s="366"/>
      <c r="K3" s="366"/>
      <c r="L3" s="366"/>
      <c r="M3" s="367"/>
      <c r="N3" s="368"/>
      <c r="O3" s="2"/>
      <c r="P3" s="368"/>
      <c r="Q3" s="368"/>
      <c r="R3" s="368"/>
      <c r="S3" s="368"/>
      <c r="T3" s="368"/>
      <c r="U3" s="368"/>
    </row>
    <row r="4" spans="1:21" s="363" customFormat="1">
      <c r="A4" s="364"/>
      <c r="B4" s="366" t="s">
        <v>1266</v>
      </c>
      <c r="C4" s="365"/>
      <c r="D4" s="365"/>
      <c r="E4" s="366"/>
      <c r="F4" s="366"/>
      <c r="G4" s="366"/>
      <c r="H4" s="366"/>
      <c r="I4" s="366"/>
      <c r="J4" s="366"/>
      <c r="K4" s="366"/>
      <c r="L4" s="366"/>
      <c r="M4" s="367"/>
      <c r="N4" s="368"/>
      <c r="O4" s="2"/>
      <c r="P4" s="368"/>
      <c r="Q4" s="368"/>
      <c r="R4" s="368"/>
      <c r="S4" s="368"/>
      <c r="T4" s="368"/>
      <c r="U4" s="368"/>
    </row>
    <row r="5" spans="1:21" s="363" customFormat="1">
      <c r="A5" s="364"/>
      <c r="B5" s="369"/>
      <c r="C5" s="370"/>
      <c r="D5" s="366"/>
      <c r="E5" s="366"/>
      <c r="F5" s="366"/>
      <c r="G5" s="366"/>
      <c r="H5" s="366"/>
      <c r="I5" s="366"/>
      <c r="J5" s="366"/>
      <c r="K5" s="366"/>
      <c r="L5" s="366"/>
      <c r="M5" s="371"/>
      <c r="N5" s="368"/>
      <c r="O5" s="2"/>
      <c r="P5" s="368"/>
      <c r="Q5" s="368"/>
      <c r="R5" s="368"/>
      <c r="S5" s="368"/>
      <c r="T5" s="368"/>
      <c r="U5" s="368"/>
    </row>
    <row r="6" spans="1:21" s="363" customFormat="1">
      <c r="A6" s="372"/>
      <c r="B6" s="373"/>
      <c r="C6" s="374"/>
      <c r="D6" s="375"/>
      <c r="E6" s="374"/>
      <c r="F6" s="374"/>
      <c r="G6" s="374"/>
      <c r="H6" s="374"/>
      <c r="I6" s="374"/>
      <c r="J6" s="374"/>
      <c r="K6" s="374"/>
      <c r="L6" s="370"/>
      <c r="M6" s="371"/>
      <c r="N6" s="368"/>
      <c r="O6" s="2"/>
      <c r="P6" s="368"/>
      <c r="Q6" s="368"/>
      <c r="R6" s="368"/>
      <c r="S6" s="368"/>
      <c r="T6" s="368"/>
      <c r="U6" s="368"/>
    </row>
    <row r="7" spans="1:21" s="363" customFormat="1" ht="15.75" thickBot="1">
      <c r="A7" s="372"/>
      <c r="B7" s="376"/>
      <c r="C7" s="370"/>
      <c r="D7" s="373"/>
      <c r="E7" s="370"/>
      <c r="F7" s="370"/>
      <c r="G7" s="370"/>
      <c r="H7" s="370"/>
      <c r="I7" s="370"/>
      <c r="J7" s="370"/>
      <c r="K7" s="370"/>
      <c r="L7" s="370"/>
      <c r="M7" s="371"/>
      <c r="N7" s="362"/>
      <c r="O7" s="1"/>
      <c r="P7" s="362"/>
      <c r="Q7" s="362"/>
      <c r="R7" s="362"/>
      <c r="S7" s="362"/>
      <c r="T7" s="362"/>
      <c r="U7" s="362"/>
    </row>
    <row r="8" spans="1:21" ht="10.5" customHeight="1" thickBot="1">
      <c r="A8" s="377"/>
      <c r="B8" s="377"/>
      <c r="C8" s="377"/>
      <c r="D8" s="377"/>
      <c r="E8" s="377"/>
      <c r="F8" s="377"/>
      <c r="G8" s="377"/>
      <c r="H8" s="377"/>
      <c r="I8" s="377"/>
      <c r="J8" s="377"/>
      <c r="K8" s="377"/>
      <c r="L8" s="377"/>
      <c r="M8" s="377"/>
      <c r="N8" s="378"/>
      <c r="O8" s="1"/>
    </row>
    <row r="9" spans="1:21">
      <c r="A9" s="670" t="s">
        <v>12024</v>
      </c>
      <c r="B9" s="671"/>
      <c r="C9" s="671"/>
      <c r="D9" s="671"/>
      <c r="E9" s="671"/>
      <c r="F9" s="671"/>
      <c r="G9" s="671"/>
      <c r="H9" s="671"/>
      <c r="I9" s="671"/>
      <c r="J9" s="643" t="s">
        <v>1254</v>
      </c>
      <c r="K9" s="672">
        <f ca="1">IF(DADOS!D20&lt;&gt;"",DADOS!D20," ")</f>
        <v>45015</v>
      </c>
      <c r="L9" s="672"/>
      <c r="M9" s="673"/>
      <c r="O9" s="1"/>
    </row>
    <row r="10" spans="1:21" ht="15.75">
      <c r="A10" s="674" t="s">
        <v>1251</v>
      </c>
      <c r="B10" s="675"/>
      <c r="C10" s="676" t="str">
        <f>IF(DADOS!$D$12&lt;&gt;"",DADOS!$D$12," ")</f>
        <v>Reparos e manutenções na sede do DETRAN</v>
      </c>
      <c r="D10" s="676"/>
      <c r="E10" s="676"/>
      <c r="F10" s="676"/>
      <c r="G10" s="676"/>
      <c r="H10" s="380"/>
      <c r="I10" s="378"/>
      <c r="J10" s="381" t="s">
        <v>3448</v>
      </c>
      <c r="K10" s="677" t="s">
        <v>13783</v>
      </c>
      <c r="L10" s="677"/>
      <c r="M10" s="678"/>
      <c r="O10" s="2"/>
    </row>
    <row r="11" spans="1:21">
      <c r="A11" s="674" t="s">
        <v>1250</v>
      </c>
      <c r="B11" s="675"/>
      <c r="C11" s="679" t="str">
        <f>IF(DADOS!D14&lt;&gt;"",DADOS!D14," ")</f>
        <v>Av. Victor Ferreira do Amaral, 2940</v>
      </c>
      <c r="D11" s="679"/>
      <c r="E11" s="679"/>
      <c r="F11" s="679"/>
      <c r="G11" s="679"/>
      <c r="H11" s="679"/>
      <c r="I11" s="378"/>
      <c r="J11" s="381" t="s">
        <v>1267</v>
      </c>
      <c r="K11" s="680" t="str">
        <f>IF(DADOS!$D$16&lt;&gt;"",DADOS!$D$16," ")</f>
        <v>Curitiba</v>
      </c>
      <c r="L11" s="680"/>
      <c r="M11" s="680"/>
      <c r="O11" s="2"/>
    </row>
    <row r="12" spans="1:21">
      <c r="A12" s="674" t="s">
        <v>12025</v>
      </c>
      <c r="B12" s="675"/>
      <c r="C12" s="679" t="str">
        <f>IF(DADOS!M12&lt;&gt;"",DADOS!M12," ")</f>
        <v>DETRAN</v>
      </c>
      <c r="D12" s="679"/>
      <c r="E12" s="679"/>
      <c r="F12" s="679"/>
      <c r="G12" s="679"/>
      <c r="H12" s="679"/>
      <c r="I12" s="378"/>
      <c r="J12" s="381" t="s">
        <v>1268</v>
      </c>
      <c r="K12" s="677"/>
      <c r="L12" s="677"/>
      <c r="M12" s="678"/>
      <c r="O12" s="2"/>
      <c r="R12" s="362"/>
    </row>
    <row r="13" spans="1:21" ht="21" customHeight="1">
      <c r="A13" s="382"/>
      <c r="B13" s="383"/>
      <c r="C13" s="378"/>
      <c r="D13" s="378"/>
      <c r="E13" s="378"/>
      <c r="F13" s="378"/>
      <c r="G13" s="378"/>
      <c r="H13" s="378"/>
      <c r="I13" s="378"/>
      <c r="J13" s="378"/>
      <c r="K13" s="681"/>
      <c r="L13" s="681"/>
      <c r="M13" s="682"/>
      <c r="O13" s="2"/>
    </row>
    <row r="14" spans="1:21">
      <c r="A14" s="384" t="s">
        <v>1269</v>
      </c>
      <c r="B14" s="385"/>
      <c r="C14" s="552"/>
      <c r="D14" s="386"/>
      <c r="E14" s="387" t="s">
        <v>1270</v>
      </c>
      <c r="F14" s="720" t="s">
        <v>13784</v>
      </c>
      <c r="G14" s="721"/>
      <c r="H14" s="721"/>
      <c r="I14" s="721"/>
      <c r="K14" s="356"/>
      <c r="L14" s="683"/>
      <c r="M14" s="684"/>
      <c r="O14" s="2"/>
    </row>
    <row r="15" spans="1:21">
      <c r="A15" s="384"/>
      <c r="B15" s="385"/>
      <c r="C15" s="386"/>
      <c r="D15" s="386"/>
      <c r="E15" s="387" t="s">
        <v>12026</v>
      </c>
      <c r="F15" s="667" t="str">
        <f>IF(DADOS!$D$24&lt;&gt;"",DADOS!$D$24," ")</f>
        <v>Lucas Pereira Bolfe</v>
      </c>
      <c r="G15" s="667"/>
      <c r="H15" s="667"/>
      <c r="I15" s="667"/>
      <c r="K15" s="356" t="s">
        <v>12027</v>
      </c>
      <c r="L15" s="668" t="str">
        <f>IF(DADOS!$D$28&lt;&gt;"",DADOS!$D$28," ")</f>
        <v>178242/D - PR</v>
      </c>
      <c r="M15" s="669"/>
      <c r="O15" s="2"/>
    </row>
    <row r="16" spans="1:21" s="3" customFormat="1">
      <c r="A16" s="384"/>
      <c r="B16" s="385"/>
      <c r="C16" s="385"/>
      <c r="D16" s="385"/>
      <c r="E16" s="356" t="s">
        <v>12008</v>
      </c>
      <c r="F16" s="689"/>
      <c r="G16" s="689"/>
      <c r="H16" s="689"/>
      <c r="I16" s="689"/>
      <c r="J16" s="385"/>
      <c r="K16" s="387" t="s">
        <v>1076</v>
      </c>
      <c r="L16" s="690">
        <f>IF(DADOS!$D$30&lt;&gt;"",DADOS!$D$30," ")</f>
        <v>1720231245932</v>
      </c>
      <c r="M16" s="691"/>
      <c r="N16" s="2"/>
      <c r="O16" s="2"/>
      <c r="P16"/>
      <c r="Q16" s="1"/>
      <c r="R16" s="2"/>
      <c r="S16" s="2"/>
      <c r="T16" s="2"/>
      <c r="U16" s="2"/>
    </row>
    <row r="17" spans="1:15">
      <c r="A17" s="230" t="s">
        <v>1271</v>
      </c>
      <c r="B17" s="4"/>
      <c r="C17" s="718"/>
      <c r="D17" s="718"/>
      <c r="E17" s="718"/>
      <c r="F17" s="718"/>
      <c r="G17" s="718"/>
      <c r="H17" s="718"/>
      <c r="I17" s="718"/>
      <c r="J17" s="718"/>
      <c r="K17" s="718"/>
      <c r="L17" s="718"/>
      <c r="M17" s="719"/>
      <c r="O17" s="2" t="s">
        <v>12012</v>
      </c>
    </row>
    <row r="18" spans="1:15" ht="15.75" thickBot="1">
      <c r="A18" s="231"/>
      <c r="B18" s="178"/>
      <c r="C18" s="178"/>
      <c r="D18" s="178"/>
      <c r="E18" s="178"/>
      <c r="F18" s="178"/>
      <c r="G18" s="178"/>
      <c r="H18" s="178"/>
      <c r="I18" s="178"/>
      <c r="J18" s="178"/>
      <c r="K18" s="178"/>
      <c r="L18" s="178"/>
      <c r="M18" s="179"/>
      <c r="O18" s="2" t="s">
        <v>12010</v>
      </c>
    </row>
    <row r="19" spans="1:15" ht="10.5" customHeight="1" thickBot="1">
      <c r="A19" s="377"/>
      <c r="B19" s="377"/>
      <c r="C19" s="377"/>
      <c r="D19" s="377"/>
      <c r="E19" s="377"/>
      <c r="F19" s="377"/>
      <c r="G19" s="377"/>
      <c r="H19" s="377"/>
      <c r="I19" s="377"/>
      <c r="J19" s="377"/>
      <c r="K19" s="377"/>
      <c r="L19" s="377"/>
      <c r="M19" s="377"/>
      <c r="O19" s="2" t="s">
        <v>12011</v>
      </c>
    </row>
    <row r="20" spans="1:15" ht="16.5" thickBot="1">
      <c r="A20" s="28"/>
      <c r="B20" s="29"/>
      <c r="C20" s="29"/>
      <c r="D20" s="29"/>
      <c r="E20" s="29"/>
      <c r="F20" s="29"/>
      <c r="G20" s="29"/>
      <c r="H20" s="29"/>
      <c r="I20" s="29"/>
      <c r="J20" s="29"/>
      <c r="K20" s="29"/>
      <c r="L20" s="29"/>
      <c r="M20" s="30"/>
      <c r="O20" s="2" t="s">
        <v>12009</v>
      </c>
    </row>
    <row r="21" spans="1:15" ht="17.25" thickTop="1" thickBot="1">
      <c r="A21" s="32"/>
      <c r="B21" s="388"/>
      <c r="C21" s="388"/>
      <c r="D21" s="388"/>
      <c r="E21" s="692" t="s">
        <v>12028</v>
      </c>
      <c r="F21" s="693"/>
      <c r="G21" s="389" t="s">
        <v>2630</v>
      </c>
      <c r="H21" s="694" t="s">
        <v>12029</v>
      </c>
      <c r="I21" s="695"/>
      <c r="J21" s="19"/>
      <c r="K21" s="5"/>
      <c r="L21" s="5"/>
      <c r="M21" s="31"/>
      <c r="O21" s="2" t="s">
        <v>12013</v>
      </c>
    </row>
    <row r="22" spans="1:15" ht="39" customHeight="1" thickTop="1">
      <c r="A22" s="32"/>
      <c r="B22" s="696" t="s">
        <v>12034</v>
      </c>
      <c r="C22" s="697"/>
      <c r="D22" s="697"/>
      <c r="E22" s="698">
        <f>RESUMO!$H$30</f>
        <v>364011.61</v>
      </c>
      <c r="F22" s="699"/>
      <c r="G22" s="700">
        <f>BDI!$D$26</f>
        <v>0.28347674918197008</v>
      </c>
      <c r="H22" s="698">
        <f>$E$22+($E$22*$G$22)</f>
        <v>467200.43786729511</v>
      </c>
      <c r="I22" s="699"/>
      <c r="J22" s="19"/>
      <c r="K22" s="5"/>
      <c r="L22" s="5"/>
      <c r="M22" s="31"/>
      <c r="O22" s="2" t="s">
        <v>12014</v>
      </c>
    </row>
    <row r="23" spans="1:15" ht="44.25" customHeight="1">
      <c r="A23" s="32"/>
      <c r="B23" s="702" t="s">
        <v>12035</v>
      </c>
      <c r="C23" s="703"/>
      <c r="D23" s="703"/>
      <c r="E23" s="704">
        <f>RESUMO!$H$44</f>
        <v>0</v>
      </c>
      <c r="F23" s="705"/>
      <c r="G23" s="701"/>
      <c r="H23" s="704">
        <f>$E$23+($E$23*$G$22)</f>
        <v>0</v>
      </c>
      <c r="I23" s="705"/>
      <c r="J23" s="19"/>
      <c r="K23" s="5"/>
      <c r="L23" s="5"/>
      <c r="M23" s="31"/>
      <c r="O23" s="2" t="s">
        <v>12015</v>
      </c>
    </row>
    <row r="24" spans="1:15" ht="16.5" thickBot="1">
      <c r="A24" s="32"/>
      <c r="B24" s="19"/>
      <c r="C24" s="19"/>
      <c r="D24" s="19"/>
      <c r="E24" s="19"/>
      <c r="F24" s="19"/>
      <c r="G24" s="19"/>
      <c r="H24" s="19"/>
      <c r="I24" s="19"/>
      <c r="J24" s="19"/>
      <c r="K24" s="5"/>
      <c r="L24" s="5"/>
      <c r="M24" s="31"/>
      <c r="O24" s="2" t="s">
        <v>12016</v>
      </c>
    </row>
    <row r="25" spans="1:15" ht="21.75" customHeight="1" thickTop="1" thickBot="1">
      <c r="A25" s="32"/>
      <c r="B25" s="706" t="s">
        <v>12030</v>
      </c>
      <c r="C25" s="707"/>
      <c r="D25" s="707"/>
      <c r="E25" s="707"/>
      <c r="F25" s="707"/>
      <c r="G25" s="707"/>
      <c r="H25" s="708">
        <f>E22+E23</f>
        <v>364011.61</v>
      </c>
      <c r="I25" s="709"/>
      <c r="J25" s="19"/>
      <c r="K25" s="5"/>
      <c r="L25" s="5"/>
      <c r="M25" s="31"/>
      <c r="O25" s="2" t="s">
        <v>12017</v>
      </c>
    </row>
    <row r="26" spans="1:15" ht="17.25" thickTop="1" thickBot="1">
      <c r="A26" s="32"/>
      <c r="B26" s="19"/>
      <c r="C26" s="19"/>
      <c r="D26" s="19"/>
      <c r="E26" s="19"/>
      <c r="F26" s="19"/>
      <c r="G26" s="19"/>
      <c r="H26" s="19"/>
      <c r="I26" s="19"/>
      <c r="J26" s="19"/>
      <c r="K26" s="5"/>
      <c r="L26" s="5"/>
      <c r="M26" s="31"/>
      <c r="O26" s="2" t="s">
        <v>12018</v>
      </c>
    </row>
    <row r="27" spans="1:15" ht="24" customHeight="1" thickTop="1" thickBot="1">
      <c r="A27" s="32"/>
      <c r="B27" s="685" t="s">
        <v>12031</v>
      </c>
      <c r="C27" s="686"/>
      <c r="D27" s="686"/>
      <c r="E27" s="686"/>
      <c r="F27" s="686"/>
      <c r="G27" s="686"/>
      <c r="H27" s="687">
        <f>H22+H23</f>
        <v>467200.43786729511</v>
      </c>
      <c r="I27" s="688"/>
      <c r="J27" s="19"/>
      <c r="K27" s="5"/>
      <c r="L27" s="5"/>
      <c r="M27" s="31"/>
      <c r="O27" s="2" t="s">
        <v>12019</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53" t="s">
        <v>1272</v>
      </c>
      <c r="F30" s="630">
        <v>120</v>
      </c>
      <c r="G30" s="712" t="s">
        <v>1278</v>
      </c>
      <c r="H30" s="712"/>
      <c r="I30" s="712"/>
      <c r="J30" s="355"/>
      <c r="K30" s="355"/>
      <c r="L30" s="355"/>
      <c r="M30" s="31"/>
      <c r="O30" s="2"/>
    </row>
    <row r="31" spans="1:15" ht="15.75">
      <c r="A31" s="32"/>
      <c r="B31" s="5"/>
      <c r="C31" s="5"/>
      <c r="D31" s="5"/>
      <c r="E31" s="5"/>
      <c r="F31" s="5"/>
      <c r="G31" s="5"/>
      <c r="H31" s="5"/>
      <c r="I31" s="5"/>
      <c r="J31" s="5"/>
      <c r="K31" s="5"/>
      <c r="L31" s="5"/>
      <c r="M31" s="31"/>
      <c r="O31" s="2"/>
    </row>
    <row r="32" spans="1:15" ht="15.75">
      <c r="A32" s="32"/>
      <c r="B32" s="5"/>
      <c r="C32" s="5"/>
      <c r="D32" s="5"/>
      <c r="E32" s="353" t="s">
        <v>1273</v>
      </c>
      <c r="F32" s="713" t="s">
        <v>1274</v>
      </c>
      <c r="G32" s="714"/>
      <c r="H32" s="715">
        <f>IF(RESUMO!$F$46&lt;&gt;"",RESUMO!$F$46," ")</f>
        <v>0.82328272441639994</v>
      </c>
      <c r="I32" s="715"/>
      <c r="J32" s="6"/>
      <c r="K32" s="5"/>
      <c r="L32" s="5"/>
      <c r="M32" s="31"/>
      <c r="O32" s="2"/>
    </row>
    <row r="33" spans="1:15" ht="15.75">
      <c r="A33" s="32"/>
      <c r="B33" s="5"/>
      <c r="C33" s="5"/>
      <c r="D33" s="5"/>
      <c r="E33" s="5"/>
      <c r="F33" s="354"/>
      <c r="G33" s="354"/>
      <c r="H33" s="269"/>
      <c r="I33" s="269"/>
      <c r="J33" s="5"/>
      <c r="K33" s="5"/>
      <c r="L33" s="5"/>
      <c r="M33" s="31"/>
      <c r="O33" s="2"/>
    </row>
    <row r="34" spans="1:15" ht="15.75">
      <c r="A34" s="32"/>
      <c r="B34" s="5"/>
      <c r="C34" s="353"/>
      <c r="D34" s="353"/>
      <c r="E34" s="353"/>
      <c r="F34" s="713" t="s">
        <v>1275</v>
      </c>
      <c r="G34" s="714"/>
      <c r="H34" s="715">
        <f>IF(H32=0,"",1-H32)</f>
        <v>0.17671727558360006</v>
      </c>
      <c r="I34" s="715"/>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390"/>
      <c r="B36" s="390"/>
      <c r="C36" s="390"/>
      <c r="D36" s="390"/>
      <c r="E36" s="390"/>
      <c r="F36" s="390"/>
      <c r="G36" s="390"/>
      <c r="H36" s="390"/>
      <c r="I36" s="390"/>
      <c r="J36" s="391"/>
      <c r="K36" s="391"/>
      <c r="L36" s="391"/>
      <c r="M36" s="391"/>
    </row>
    <row r="37" spans="1:15" ht="15.75">
      <c r="A37" s="392"/>
      <c r="B37" s="393"/>
      <c r="C37" s="393"/>
      <c r="D37" s="393"/>
      <c r="E37" s="393"/>
      <c r="F37" s="394"/>
      <c r="G37" s="394"/>
      <c r="H37" s="394"/>
      <c r="I37" s="395"/>
      <c r="J37" s="396"/>
      <c r="K37" s="396"/>
      <c r="L37" s="396"/>
      <c r="M37" s="397"/>
    </row>
    <row r="38" spans="1:15" ht="15.75">
      <c r="A38" s="723" t="s">
        <v>1276</v>
      </c>
      <c r="B38" s="713"/>
      <c r="C38" s="713"/>
      <c r="D38" s="713"/>
      <c r="E38" s="353"/>
      <c r="F38" s="355" t="s">
        <v>1266</v>
      </c>
      <c r="G38" s="724" t="s">
        <v>12057</v>
      </c>
      <c r="H38" s="724"/>
      <c r="I38" s="724"/>
      <c r="J38" s="724"/>
      <c r="K38" s="724"/>
      <c r="L38" s="724"/>
      <c r="M38" s="725"/>
    </row>
    <row r="39" spans="1:15" ht="15.75">
      <c r="A39" s="32"/>
      <c r="B39" s="5"/>
      <c r="C39" s="5"/>
      <c r="D39" s="5"/>
      <c r="E39" s="5"/>
      <c r="F39" s="5"/>
      <c r="G39" s="5"/>
      <c r="H39" s="5"/>
      <c r="I39" s="7"/>
      <c r="J39" s="5"/>
      <c r="K39" s="5"/>
      <c r="L39" s="5"/>
      <c r="M39" s="31"/>
    </row>
    <row r="40" spans="1:15" ht="15.75">
      <c r="A40" s="723" t="s">
        <v>1277</v>
      </c>
      <c r="B40" s="713"/>
      <c r="C40" s="713"/>
      <c r="D40" s="713"/>
      <c r="E40" s="353"/>
      <c r="F40" s="8" t="s">
        <v>1266</v>
      </c>
      <c r="G40" s="726" t="s">
        <v>12058</v>
      </c>
      <c r="H40" s="726"/>
      <c r="I40" s="726"/>
      <c r="J40" s="726"/>
      <c r="K40" s="726"/>
      <c r="L40" s="726"/>
      <c r="M40" s="727"/>
    </row>
    <row r="41" spans="1:15" ht="15.75">
      <c r="A41" s="32" t="s">
        <v>1266</v>
      </c>
      <c r="B41" s="353"/>
      <c r="C41" s="353"/>
      <c r="D41" s="353"/>
      <c r="E41" s="353"/>
      <c r="F41" s="8"/>
      <c r="G41" s="8"/>
      <c r="H41" s="8"/>
      <c r="I41" s="7"/>
      <c r="J41" s="5"/>
      <c r="K41" s="5"/>
      <c r="L41" s="5"/>
      <c r="M41" s="31"/>
    </row>
    <row r="42" spans="1:15" ht="15.75">
      <c r="A42" s="32"/>
      <c r="B42" s="5"/>
      <c r="C42" s="5"/>
      <c r="D42" s="5"/>
      <c r="E42" s="5"/>
      <c r="F42" s="9"/>
      <c r="G42" s="726" t="s">
        <v>13766</v>
      </c>
      <c r="H42" s="726"/>
      <c r="I42" s="726"/>
      <c r="J42" s="726"/>
      <c r="K42" s="726"/>
      <c r="L42" s="726"/>
      <c r="M42" s="727"/>
    </row>
    <row r="43" spans="1:15" ht="6" customHeight="1" thickBot="1">
      <c r="A43" s="398"/>
      <c r="B43" s="396"/>
      <c r="C43" s="396"/>
      <c r="D43" s="396"/>
      <c r="E43" s="396"/>
      <c r="F43" s="396"/>
      <c r="G43" s="396"/>
      <c r="H43" s="396"/>
      <c r="I43" s="396"/>
      <c r="J43" s="396"/>
      <c r="K43" s="396"/>
      <c r="L43" s="396"/>
      <c r="M43" s="397"/>
    </row>
    <row r="44" spans="1:15" ht="15.75" thickBot="1">
      <c r="A44" s="377"/>
      <c r="B44" s="377"/>
      <c r="C44" s="377"/>
      <c r="D44" s="377"/>
      <c r="E44" s="377"/>
      <c r="F44" s="377"/>
      <c r="G44" s="377"/>
      <c r="H44" s="377"/>
      <c r="I44" s="377"/>
      <c r="J44" s="377"/>
      <c r="K44" s="377"/>
      <c r="L44" s="377"/>
      <c r="M44" s="377"/>
    </row>
    <row r="45" spans="1:15">
      <c r="A45" s="399"/>
      <c r="B45" s="378"/>
      <c r="C45" s="378"/>
      <c r="D45" s="378"/>
      <c r="E45" s="378"/>
      <c r="F45" s="378"/>
      <c r="G45" s="378"/>
      <c r="H45" s="378"/>
      <c r="I45" s="378"/>
      <c r="J45" s="378"/>
      <c r="K45" s="378"/>
      <c r="L45" s="378"/>
      <c r="M45" s="400"/>
    </row>
    <row r="46" spans="1:15">
      <c r="A46" s="364"/>
      <c r="B46" s="369"/>
      <c r="C46" s="369"/>
      <c r="D46" s="369"/>
      <c r="E46" s="369"/>
      <c r="F46" s="369"/>
      <c r="G46" s="369"/>
      <c r="H46" s="369"/>
      <c r="I46" s="369"/>
      <c r="J46" s="369"/>
      <c r="K46" s="369"/>
      <c r="L46" s="369"/>
      <c r="M46" s="367"/>
    </row>
    <row r="47" spans="1:15">
      <c r="A47" s="364"/>
      <c r="B47" s="369"/>
      <c r="C47" s="369"/>
      <c r="D47" s="369"/>
      <c r="E47" s="369"/>
      <c r="F47" s="369"/>
      <c r="G47" s="369"/>
      <c r="H47" s="369"/>
      <c r="I47" s="369"/>
      <c r="J47" s="369"/>
      <c r="K47" s="369"/>
      <c r="L47" s="369"/>
      <c r="M47" s="367"/>
    </row>
    <row r="48" spans="1:15">
      <c r="A48" s="364"/>
      <c r="B48" s="369"/>
      <c r="C48" s="369"/>
      <c r="D48" s="369"/>
      <c r="E48" s="369"/>
      <c r="F48" s="369"/>
      <c r="G48" s="369"/>
      <c r="H48" s="369"/>
      <c r="I48" s="369"/>
      <c r="J48" s="369"/>
      <c r="K48" s="369"/>
      <c r="L48" s="369"/>
      <c r="M48" s="367"/>
    </row>
    <row r="49" spans="1:13">
      <c r="A49" s="27"/>
      <c r="B49" s="710" t="s">
        <v>1329</v>
      </c>
      <c r="C49" s="710"/>
      <c r="D49" s="710"/>
      <c r="E49" s="710"/>
      <c r="F49" s="4"/>
      <c r="G49" s="710" t="s">
        <v>1330</v>
      </c>
      <c r="H49" s="710"/>
      <c r="I49" s="710" t="s">
        <v>1331</v>
      </c>
      <c r="J49" s="710"/>
      <c r="K49" s="710"/>
      <c r="L49" s="710"/>
      <c r="M49" s="711"/>
    </row>
    <row r="50" spans="1:13">
      <c r="A50" s="27"/>
      <c r="B50" s="722" t="str">
        <f>IF(DADOS!$D$24&lt;&gt;"",DADOS!$D$24," ")</f>
        <v>Lucas Pereira Bolfe</v>
      </c>
      <c r="C50" s="722"/>
      <c r="D50" s="722"/>
      <c r="E50" s="722"/>
      <c r="F50" s="352"/>
      <c r="G50" s="710"/>
      <c r="H50" s="710"/>
      <c r="I50" s="710"/>
      <c r="J50" s="710"/>
      <c r="K50" s="710"/>
      <c r="L50" s="710"/>
      <c r="M50" s="711"/>
    </row>
    <row r="51" spans="1:13">
      <c r="A51" s="27"/>
      <c r="B51" s="716" t="s">
        <v>1377</v>
      </c>
      <c r="C51" s="716"/>
      <c r="D51" s="716"/>
      <c r="E51" s="716"/>
      <c r="F51" s="351"/>
      <c r="G51" s="710" t="s">
        <v>3449</v>
      </c>
      <c r="H51" s="710"/>
      <c r="I51" s="710" t="s">
        <v>2588</v>
      </c>
      <c r="J51" s="710"/>
      <c r="K51" s="710"/>
      <c r="L51" s="710"/>
      <c r="M51" s="711"/>
    </row>
    <row r="52" spans="1:13">
      <c r="A52" s="27"/>
      <c r="B52" s="716" t="s">
        <v>1279</v>
      </c>
      <c r="C52" s="716"/>
      <c r="D52" s="716"/>
      <c r="E52" s="716"/>
      <c r="F52" s="351"/>
      <c r="G52" s="710" t="s">
        <v>1279</v>
      </c>
      <c r="H52" s="710"/>
      <c r="I52" s="716" t="s">
        <v>1279</v>
      </c>
      <c r="J52" s="716"/>
      <c r="K52" s="716"/>
      <c r="L52" s="716"/>
      <c r="M52" s="717"/>
    </row>
    <row r="53" spans="1:13" ht="15.75" thickBot="1">
      <c r="A53" s="401"/>
      <c r="B53" s="402"/>
      <c r="C53" s="402"/>
      <c r="D53" s="402"/>
      <c r="E53" s="402"/>
      <c r="F53" s="402"/>
      <c r="G53" s="403"/>
      <c r="H53" s="402"/>
      <c r="I53" s="402"/>
      <c r="J53" s="402"/>
      <c r="K53" s="402"/>
      <c r="L53" s="402"/>
      <c r="M53" s="404"/>
    </row>
  </sheetData>
  <mergeCells count="5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 ref="B49:E49"/>
    <mergeCell ref="G49:H49"/>
    <mergeCell ref="I49:M49"/>
    <mergeCell ref="G30:I30"/>
    <mergeCell ref="F32:G32"/>
    <mergeCell ref="H32:I32"/>
    <mergeCell ref="F34:G34"/>
    <mergeCell ref="H34:I34"/>
    <mergeCell ref="B27:G27"/>
    <mergeCell ref="H27:I27"/>
    <mergeCell ref="F16:I16"/>
    <mergeCell ref="L16:M16"/>
    <mergeCell ref="E21:F21"/>
    <mergeCell ref="H21:I21"/>
    <mergeCell ref="B22:D22"/>
    <mergeCell ref="E22:F22"/>
    <mergeCell ref="H22:I22"/>
    <mergeCell ref="G22:G23"/>
    <mergeCell ref="B23:D23"/>
    <mergeCell ref="E23:F23"/>
    <mergeCell ref="H23:I23"/>
    <mergeCell ref="B25:G25"/>
    <mergeCell ref="H25:I25"/>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s>
  <dataValidations disablePrompts="1"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zoomScaleNormal="100" workbookViewId="0">
      <selection activeCell="B32" sqref="B32"/>
    </sheetView>
  </sheetViews>
  <sheetFormatPr defaultRowHeight="12.75"/>
  <cols>
    <col min="1" max="1" width="13.28515625" style="407" customWidth="1"/>
    <col min="2" max="2" width="37.85546875" style="407" customWidth="1"/>
    <col min="3" max="3" width="16.85546875" style="407" customWidth="1"/>
    <col min="4" max="4" width="13.140625" style="407" customWidth="1"/>
    <col min="5" max="5" width="14.28515625" style="447" customWidth="1"/>
    <col min="6" max="6" width="23.42578125" style="407" customWidth="1"/>
    <col min="7" max="8" width="12" style="407" bestFit="1" customWidth="1"/>
    <col min="9" max="9" width="15.140625" style="407" bestFit="1" customWidth="1"/>
    <col min="10" max="10" width="9.140625" style="407"/>
    <col min="11" max="11" width="25.140625" style="407" bestFit="1" customWidth="1"/>
    <col min="12" max="256" width="9.140625" style="407"/>
    <col min="257" max="257" width="13.28515625" style="407" customWidth="1"/>
    <col min="258" max="258" width="37.85546875" style="407" customWidth="1"/>
    <col min="259" max="259" width="15.140625" style="407" bestFit="1" customWidth="1"/>
    <col min="260" max="260" width="11" style="407" bestFit="1" customWidth="1"/>
    <col min="261" max="261" width="13.28515625" style="407" customWidth="1"/>
    <col min="262" max="262" width="23.42578125" style="407" customWidth="1"/>
    <col min="263" max="264" width="12" style="407" bestFit="1" customWidth="1"/>
    <col min="265" max="265" width="15.140625" style="407" bestFit="1" customWidth="1"/>
    <col min="266" max="266" width="9.140625" style="407"/>
    <col min="267" max="267" width="25.140625" style="407" bestFit="1" customWidth="1"/>
    <col min="268" max="512" width="9.140625" style="407"/>
    <col min="513" max="513" width="13.28515625" style="407" customWidth="1"/>
    <col min="514" max="514" width="37.85546875" style="407" customWidth="1"/>
    <col min="515" max="515" width="15.140625" style="407" bestFit="1" customWidth="1"/>
    <col min="516" max="516" width="11" style="407" bestFit="1" customWidth="1"/>
    <col min="517" max="517" width="13.28515625" style="407" customWidth="1"/>
    <col min="518" max="518" width="23.42578125" style="407" customWidth="1"/>
    <col min="519" max="520" width="12" style="407" bestFit="1" customWidth="1"/>
    <col min="521" max="521" width="15.140625" style="407" bestFit="1" customWidth="1"/>
    <col min="522" max="522" width="9.140625" style="407"/>
    <col min="523" max="523" width="25.140625" style="407" bestFit="1" customWidth="1"/>
    <col min="524" max="768" width="9.140625" style="407"/>
    <col min="769" max="769" width="13.28515625" style="407" customWidth="1"/>
    <col min="770" max="770" width="37.85546875" style="407" customWidth="1"/>
    <col min="771" max="771" width="15.140625" style="407" bestFit="1" customWidth="1"/>
    <col min="772" max="772" width="11" style="407" bestFit="1" customWidth="1"/>
    <col min="773" max="773" width="13.28515625" style="407" customWidth="1"/>
    <col min="774" max="774" width="23.42578125" style="407" customWidth="1"/>
    <col min="775" max="776" width="12" style="407" bestFit="1" customWidth="1"/>
    <col min="777" max="777" width="15.140625" style="407" bestFit="1" customWidth="1"/>
    <col min="778" max="778" width="9.140625" style="407"/>
    <col min="779" max="779" width="25.140625" style="407" bestFit="1" customWidth="1"/>
    <col min="780" max="1024" width="9.140625" style="407"/>
    <col min="1025" max="1025" width="13.28515625" style="407" customWidth="1"/>
    <col min="1026" max="1026" width="37.85546875" style="407" customWidth="1"/>
    <col min="1027" max="1027" width="15.140625" style="407" bestFit="1" customWidth="1"/>
    <col min="1028" max="1028" width="11" style="407" bestFit="1" customWidth="1"/>
    <col min="1029" max="1029" width="13.28515625" style="407" customWidth="1"/>
    <col min="1030" max="1030" width="23.42578125" style="407" customWidth="1"/>
    <col min="1031" max="1032" width="12" style="407" bestFit="1" customWidth="1"/>
    <col min="1033" max="1033" width="15.140625" style="407" bestFit="1" customWidth="1"/>
    <col min="1034" max="1034" width="9.140625" style="407"/>
    <col min="1035" max="1035" width="25.140625" style="407" bestFit="1" customWidth="1"/>
    <col min="1036" max="1280" width="9.140625" style="407"/>
    <col min="1281" max="1281" width="13.28515625" style="407" customWidth="1"/>
    <col min="1282" max="1282" width="37.85546875" style="407" customWidth="1"/>
    <col min="1283" max="1283" width="15.140625" style="407" bestFit="1" customWidth="1"/>
    <col min="1284" max="1284" width="11" style="407" bestFit="1" customWidth="1"/>
    <col min="1285" max="1285" width="13.28515625" style="407" customWidth="1"/>
    <col min="1286" max="1286" width="23.42578125" style="407" customWidth="1"/>
    <col min="1287" max="1288" width="12" style="407" bestFit="1" customWidth="1"/>
    <col min="1289" max="1289" width="15.140625" style="407" bestFit="1" customWidth="1"/>
    <col min="1290" max="1290" width="9.140625" style="407"/>
    <col min="1291" max="1291" width="25.140625" style="407" bestFit="1" customWidth="1"/>
    <col min="1292" max="1536" width="9.140625" style="407"/>
    <col min="1537" max="1537" width="13.28515625" style="407" customWidth="1"/>
    <col min="1538" max="1538" width="37.85546875" style="407" customWidth="1"/>
    <col min="1539" max="1539" width="15.140625" style="407" bestFit="1" customWidth="1"/>
    <col min="1540" max="1540" width="11" style="407" bestFit="1" customWidth="1"/>
    <col min="1541" max="1541" width="13.28515625" style="407" customWidth="1"/>
    <col min="1542" max="1542" width="23.42578125" style="407" customWidth="1"/>
    <col min="1543" max="1544" width="12" style="407" bestFit="1" customWidth="1"/>
    <col min="1545" max="1545" width="15.140625" style="407" bestFit="1" customWidth="1"/>
    <col min="1546" max="1546" width="9.140625" style="407"/>
    <col min="1547" max="1547" width="25.140625" style="407" bestFit="1" customWidth="1"/>
    <col min="1548" max="1792" width="9.140625" style="407"/>
    <col min="1793" max="1793" width="13.28515625" style="407" customWidth="1"/>
    <col min="1794" max="1794" width="37.85546875" style="407" customWidth="1"/>
    <col min="1795" max="1795" width="15.140625" style="407" bestFit="1" customWidth="1"/>
    <col min="1796" max="1796" width="11" style="407" bestFit="1" customWidth="1"/>
    <col min="1797" max="1797" width="13.28515625" style="407" customWidth="1"/>
    <col min="1798" max="1798" width="23.42578125" style="407" customWidth="1"/>
    <col min="1799" max="1800" width="12" style="407" bestFit="1" customWidth="1"/>
    <col min="1801" max="1801" width="15.140625" style="407" bestFit="1" customWidth="1"/>
    <col min="1802" max="1802" width="9.140625" style="407"/>
    <col min="1803" max="1803" width="25.140625" style="407" bestFit="1" customWidth="1"/>
    <col min="1804" max="2048" width="9.140625" style="407"/>
    <col min="2049" max="2049" width="13.28515625" style="407" customWidth="1"/>
    <col min="2050" max="2050" width="37.85546875" style="407" customWidth="1"/>
    <col min="2051" max="2051" width="15.140625" style="407" bestFit="1" customWidth="1"/>
    <col min="2052" max="2052" width="11" style="407" bestFit="1" customWidth="1"/>
    <col min="2053" max="2053" width="13.28515625" style="407" customWidth="1"/>
    <col min="2054" max="2054" width="23.42578125" style="407" customWidth="1"/>
    <col min="2055" max="2056" width="12" style="407" bestFit="1" customWidth="1"/>
    <col min="2057" max="2057" width="15.140625" style="407" bestFit="1" customWidth="1"/>
    <col min="2058" max="2058" width="9.140625" style="407"/>
    <col min="2059" max="2059" width="25.140625" style="407" bestFit="1" customWidth="1"/>
    <col min="2060" max="2304" width="9.140625" style="407"/>
    <col min="2305" max="2305" width="13.28515625" style="407" customWidth="1"/>
    <col min="2306" max="2306" width="37.85546875" style="407" customWidth="1"/>
    <col min="2307" max="2307" width="15.140625" style="407" bestFit="1" customWidth="1"/>
    <col min="2308" max="2308" width="11" style="407" bestFit="1" customWidth="1"/>
    <col min="2309" max="2309" width="13.28515625" style="407" customWidth="1"/>
    <col min="2310" max="2310" width="23.42578125" style="407" customWidth="1"/>
    <col min="2311" max="2312" width="12" style="407" bestFit="1" customWidth="1"/>
    <col min="2313" max="2313" width="15.140625" style="407" bestFit="1" customWidth="1"/>
    <col min="2314" max="2314" width="9.140625" style="407"/>
    <col min="2315" max="2315" width="25.140625" style="407" bestFit="1" customWidth="1"/>
    <col min="2316" max="2560" width="9.140625" style="407"/>
    <col min="2561" max="2561" width="13.28515625" style="407" customWidth="1"/>
    <col min="2562" max="2562" width="37.85546875" style="407" customWidth="1"/>
    <col min="2563" max="2563" width="15.140625" style="407" bestFit="1" customWidth="1"/>
    <col min="2564" max="2564" width="11" style="407" bestFit="1" customWidth="1"/>
    <col min="2565" max="2565" width="13.28515625" style="407" customWidth="1"/>
    <col min="2566" max="2566" width="23.42578125" style="407" customWidth="1"/>
    <col min="2567" max="2568" width="12" style="407" bestFit="1" customWidth="1"/>
    <col min="2569" max="2569" width="15.140625" style="407" bestFit="1" customWidth="1"/>
    <col min="2570" max="2570" width="9.140625" style="407"/>
    <col min="2571" max="2571" width="25.140625" style="407" bestFit="1" customWidth="1"/>
    <col min="2572" max="2816" width="9.140625" style="407"/>
    <col min="2817" max="2817" width="13.28515625" style="407" customWidth="1"/>
    <col min="2818" max="2818" width="37.85546875" style="407" customWidth="1"/>
    <col min="2819" max="2819" width="15.140625" style="407" bestFit="1" customWidth="1"/>
    <col min="2820" max="2820" width="11" style="407" bestFit="1" customWidth="1"/>
    <col min="2821" max="2821" width="13.28515625" style="407" customWidth="1"/>
    <col min="2822" max="2822" width="23.42578125" style="407" customWidth="1"/>
    <col min="2823" max="2824" width="12" style="407" bestFit="1" customWidth="1"/>
    <col min="2825" max="2825" width="15.140625" style="407" bestFit="1" customWidth="1"/>
    <col min="2826" max="2826" width="9.140625" style="407"/>
    <col min="2827" max="2827" width="25.140625" style="407" bestFit="1" customWidth="1"/>
    <col min="2828" max="3072" width="9.140625" style="407"/>
    <col min="3073" max="3073" width="13.28515625" style="407" customWidth="1"/>
    <col min="3074" max="3074" width="37.85546875" style="407" customWidth="1"/>
    <col min="3075" max="3075" width="15.140625" style="407" bestFit="1" customWidth="1"/>
    <col min="3076" max="3076" width="11" style="407" bestFit="1" customWidth="1"/>
    <col min="3077" max="3077" width="13.28515625" style="407" customWidth="1"/>
    <col min="3078" max="3078" width="23.42578125" style="407" customWidth="1"/>
    <col min="3079" max="3080" width="12" style="407" bestFit="1" customWidth="1"/>
    <col min="3081" max="3081" width="15.140625" style="407" bestFit="1" customWidth="1"/>
    <col min="3082" max="3082" width="9.140625" style="407"/>
    <col min="3083" max="3083" width="25.140625" style="407" bestFit="1" customWidth="1"/>
    <col min="3084" max="3328" width="9.140625" style="407"/>
    <col min="3329" max="3329" width="13.28515625" style="407" customWidth="1"/>
    <col min="3330" max="3330" width="37.85546875" style="407" customWidth="1"/>
    <col min="3331" max="3331" width="15.140625" style="407" bestFit="1" customWidth="1"/>
    <col min="3332" max="3332" width="11" style="407" bestFit="1" customWidth="1"/>
    <col min="3333" max="3333" width="13.28515625" style="407" customWidth="1"/>
    <col min="3334" max="3334" width="23.42578125" style="407" customWidth="1"/>
    <col min="3335" max="3336" width="12" style="407" bestFit="1" customWidth="1"/>
    <col min="3337" max="3337" width="15.140625" style="407" bestFit="1" customWidth="1"/>
    <col min="3338" max="3338" width="9.140625" style="407"/>
    <col min="3339" max="3339" width="25.140625" style="407" bestFit="1" customWidth="1"/>
    <col min="3340" max="3584" width="9.140625" style="407"/>
    <col min="3585" max="3585" width="13.28515625" style="407" customWidth="1"/>
    <col min="3586" max="3586" width="37.85546875" style="407" customWidth="1"/>
    <col min="3587" max="3587" width="15.140625" style="407" bestFit="1" customWidth="1"/>
    <col min="3588" max="3588" width="11" style="407" bestFit="1" customWidth="1"/>
    <col min="3589" max="3589" width="13.28515625" style="407" customWidth="1"/>
    <col min="3590" max="3590" width="23.42578125" style="407" customWidth="1"/>
    <col min="3591" max="3592" width="12" style="407" bestFit="1" customWidth="1"/>
    <col min="3593" max="3593" width="15.140625" style="407" bestFit="1" customWidth="1"/>
    <col min="3594" max="3594" width="9.140625" style="407"/>
    <col min="3595" max="3595" width="25.140625" style="407" bestFit="1" customWidth="1"/>
    <col min="3596" max="3840" width="9.140625" style="407"/>
    <col min="3841" max="3841" width="13.28515625" style="407" customWidth="1"/>
    <col min="3842" max="3842" width="37.85546875" style="407" customWidth="1"/>
    <col min="3843" max="3843" width="15.140625" style="407" bestFit="1" customWidth="1"/>
    <col min="3844" max="3844" width="11" style="407" bestFit="1" customWidth="1"/>
    <col min="3845" max="3845" width="13.28515625" style="407" customWidth="1"/>
    <col min="3846" max="3846" width="23.42578125" style="407" customWidth="1"/>
    <col min="3847" max="3848" width="12" style="407" bestFit="1" customWidth="1"/>
    <col min="3849" max="3849" width="15.140625" style="407" bestFit="1" customWidth="1"/>
    <col min="3850" max="3850" width="9.140625" style="407"/>
    <col min="3851" max="3851" width="25.140625" style="407" bestFit="1" customWidth="1"/>
    <col min="3852" max="4096" width="9.140625" style="407"/>
    <col min="4097" max="4097" width="13.28515625" style="407" customWidth="1"/>
    <col min="4098" max="4098" width="37.85546875" style="407" customWidth="1"/>
    <col min="4099" max="4099" width="15.140625" style="407" bestFit="1" customWidth="1"/>
    <col min="4100" max="4100" width="11" style="407" bestFit="1" customWidth="1"/>
    <col min="4101" max="4101" width="13.28515625" style="407" customWidth="1"/>
    <col min="4102" max="4102" width="23.42578125" style="407" customWidth="1"/>
    <col min="4103" max="4104" width="12" style="407" bestFit="1" customWidth="1"/>
    <col min="4105" max="4105" width="15.140625" style="407" bestFit="1" customWidth="1"/>
    <col min="4106" max="4106" width="9.140625" style="407"/>
    <col min="4107" max="4107" width="25.140625" style="407" bestFit="1" customWidth="1"/>
    <col min="4108" max="4352" width="9.140625" style="407"/>
    <col min="4353" max="4353" width="13.28515625" style="407" customWidth="1"/>
    <col min="4354" max="4354" width="37.85546875" style="407" customWidth="1"/>
    <col min="4355" max="4355" width="15.140625" style="407" bestFit="1" customWidth="1"/>
    <col min="4356" max="4356" width="11" style="407" bestFit="1" customWidth="1"/>
    <col min="4357" max="4357" width="13.28515625" style="407" customWidth="1"/>
    <col min="4358" max="4358" width="23.42578125" style="407" customWidth="1"/>
    <col min="4359" max="4360" width="12" style="407" bestFit="1" customWidth="1"/>
    <col min="4361" max="4361" width="15.140625" style="407" bestFit="1" customWidth="1"/>
    <col min="4362" max="4362" width="9.140625" style="407"/>
    <col min="4363" max="4363" width="25.140625" style="407" bestFit="1" customWidth="1"/>
    <col min="4364" max="4608" width="9.140625" style="407"/>
    <col min="4609" max="4609" width="13.28515625" style="407" customWidth="1"/>
    <col min="4610" max="4610" width="37.85546875" style="407" customWidth="1"/>
    <col min="4611" max="4611" width="15.140625" style="407" bestFit="1" customWidth="1"/>
    <col min="4612" max="4612" width="11" style="407" bestFit="1" customWidth="1"/>
    <col min="4613" max="4613" width="13.28515625" style="407" customWidth="1"/>
    <col min="4614" max="4614" width="23.42578125" style="407" customWidth="1"/>
    <col min="4615" max="4616" width="12" style="407" bestFit="1" customWidth="1"/>
    <col min="4617" max="4617" width="15.140625" style="407" bestFit="1" customWidth="1"/>
    <col min="4618" max="4618" width="9.140625" style="407"/>
    <col min="4619" max="4619" width="25.140625" style="407" bestFit="1" customWidth="1"/>
    <col min="4620" max="4864" width="9.140625" style="407"/>
    <col min="4865" max="4865" width="13.28515625" style="407" customWidth="1"/>
    <col min="4866" max="4866" width="37.85546875" style="407" customWidth="1"/>
    <col min="4867" max="4867" width="15.140625" style="407" bestFit="1" customWidth="1"/>
    <col min="4868" max="4868" width="11" style="407" bestFit="1" customWidth="1"/>
    <col min="4869" max="4869" width="13.28515625" style="407" customWidth="1"/>
    <col min="4870" max="4870" width="23.42578125" style="407" customWidth="1"/>
    <col min="4871" max="4872" width="12" style="407" bestFit="1" customWidth="1"/>
    <col min="4873" max="4873" width="15.140625" style="407" bestFit="1" customWidth="1"/>
    <col min="4874" max="4874" width="9.140625" style="407"/>
    <col min="4875" max="4875" width="25.140625" style="407" bestFit="1" customWidth="1"/>
    <col min="4876" max="5120" width="9.140625" style="407"/>
    <col min="5121" max="5121" width="13.28515625" style="407" customWidth="1"/>
    <col min="5122" max="5122" width="37.85546875" style="407" customWidth="1"/>
    <col min="5123" max="5123" width="15.140625" style="407" bestFit="1" customWidth="1"/>
    <col min="5124" max="5124" width="11" style="407" bestFit="1" customWidth="1"/>
    <col min="5125" max="5125" width="13.28515625" style="407" customWidth="1"/>
    <col min="5126" max="5126" width="23.42578125" style="407" customWidth="1"/>
    <col min="5127" max="5128" width="12" style="407" bestFit="1" customWidth="1"/>
    <col min="5129" max="5129" width="15.140625" style="407" bestFit="1" customWidth="1"/>
    <col min="5130" max="5130" width="9.140625" style="407"/>
    <col min="5131" max="5131" width="25.140625" style="407" bestFit="1" customWidth="1"/>
    <col min="5132" max="5376" width="9.140625" style="407"/>
    <col min="5377" max="5377" width="13.28515625" style="407" customWidth="1"/>
    <col min="5378" max="5378" width="37.85546875" style="407" customWidth="1"/>
    <col min="5379" max="5379" width="15.140625" style="407" bestFit="1" customWidth="1"/>
    <col min="5380" max="5380" width="11" style="407" bestFit="1" customWidth="1"/>
    <col min="5381" max="5381" width="13.28515625" style="407" customWidth="1"/>
    <col min="5382" max="5382" width="23.42578125" style="407" customWidth="1"/>
    <col min="5383" max="5384" width="12" style="407" bestFit="1" customWidth="1"/>
    <col min="5385" max="5385" width="15.140625" style="407" bestFit="1" customWidth="1"/>
    <col min="5386" max="5386" width="9.140625" style="407"/>
    <col min="5387" max="5387" width="25.140625" style="407" bestFit="1" customWidth="1"/>
    <col min="5388" max="5632" width="9.140625" style="407"/>
    <col min="5633" max="5633" width="13.28515625" style="407" customWidth="1"/>
    <col min="5634" max="5634" width="37.85546875" style="407" customWidth="1"/>
    <col min="5635" max="5635" width="15.140625" style="407" bestFit="1" customWidth="1"/>
    <col min="5636" max="5636" width="11" style="407" bestFit="1" customWidth="1"/>
    <col min="5637" max="5637" width="13.28515625" style="407" customWidth="1"/>
    <col min="5638" max="5638" width="23.42578125" style="407" customWidth="1"/>
    <col min="5639" max="5640" width="12" style="407" bestFit="1" customWidth="1"/>
    <col min="5641" max="5641" width="15.140625" style="407" bestFit="1" customWidth="1"/>
    <col min="5642" max="5642" width="9.140625" style="407"/>
    <col min="5643" max="5643" width="25.140625" style="407" bestFit="1" customWidth="1"/>
    <col min="5644" max="5888" width="9.140625" style="407"/>
    <col min="5889" max="5889" width="13.28515625" style="407" customWidth="1"/>
    <col min="5890" max="5890" width="37.85546875" style="407" customWidth="1"/>
    <col min="5891" max="5891" width="15.140625" style="407" bestFit="1" customWidth="1"/>
    <col min="5892" max="5892" width="11" style="407" bestFit="1" customWidth="1"/>
    <col min="5893" max="5893" width="13.28515625" style="407" customWidth="1"/>
    <col min="5894" max="5894" width="23.42578125" style="407" customWidth="1"/>
    <col min="5895" max="5896" width="12" style="407" bestFit="1" customWidth="1"/>
    <col min="5897" max="5897" width="15.140625" style="407" bestFit="1" customWidth="1"/>
    <col min="5898" max="5898" width="9.140625" style="407"/>
    <col min="5899" max="5899" width="25.140625" style="407" bestFit="1" customWidth="1"/>
    <col min="5900" max="6144" width="9.140625" style="407"/>
    <col min="6145" max="6145" width="13.28515625" style="407" customWidth="1"/>
    <col min="6146" max="6146" width="37.85546875" style="407" customWidth="1"/>
    <col min="6147" max="6147" width="15.140625" style="407" bestFit="1" customWidth="1"/>
    <col min="6148" max="6148" width="11" style="407" bestFit="1" customWidth="1"/>
    <col min="6149" max="6149" width="13.28515625" style="407" customWidth="1"/>
    <col min="6150" max="6150" width="23.42578125" style="407" customWidth="1"/>
    <col min="6151" max="6152" width="12" style="407" bestFit="1" customWidth="1"/>
    <col min="6153" max="6153" width="15.140625" style="407" bestFit="1" customWidth="1"/>
    <col min="6154" max="6154" width="9.140625" style="407"/>
    <col min="6155" max="6155" width="25.140625" style="407" bestFit="1" customWidth="1"/>
    <col min="6156" max="6400" width="9.140625" style="407"/>
    <col min="6401" max="6401" width="13.28515625" style="407" customWidth="1"/>
    <col min="6402" max="6402" width="37.85546875" style="407" customWidth="1"/>
    <col min="6403" max="6403" width="15.140625" style="407" bestFit="1" customWidth="1"/>
    <col min="6404" max="6404" width="11" style="407" bestFit="1" customWidth="1"/>
    <col min="6405" max="6405" width="13.28515625" style="407" customWidth="1"/>
    <col min="6406" max="6406" width="23.42578125" style="407" customWidth="1"/>
    <col min="6407" max="6408" width="12" style="407" bestFit="1" customWidth="1"/>
    <col min="6409" max="6409" width="15.140625" style="407" bestFit="1" customWidth="1"/>
    <col min="6410" max="6410" width="9.140625" style="407"/>
    <col min="6411" max="6411" width="25.140625" style="407" bestFit="1" customWidth="1"/>
    <col min="6412" max="6656" width="9.140625" style="407"/>
    <col min="6657" max="6657" width="13.28515625" style="407" customWidth="1"/>
    <col min="6658" max="6658" width="37.85546875" style="407" customWidth="1"/>
    <col min="6659" max="6659" width="15.140625" style="407" bestFit="1" customWidth="1"/>
    <col min="6660" max="6660" width="11" style="407" bestFit="1" customWidth="1"/>
    <col min="6661" max="6661" width="13.28515625" style="407" customWidth="1"/>
    <col min="6662" max="6662" width="23.42578125" style="407" customWidth="1"/>
    <col min="6663" max="6664" width="12" style="407" bestFit="1" customWidth="1"/>
    <col min="6665" max="6665" width="15.140625" style="407" bestFit="1" customWidth="1"/>
    <col min="6666" max="6666" width="9.140625" style="407"/>
    <col min="6667" max="6667" width="25.140625" style="407" bestFit="1" customWidth="1"/>
    <col min="6668" max="6912" width="9.140625" style="407"/>
    <col min="6913" max="6913" width="13.28515625" style="407" customWidth="1"/>
    <col min="6914" max="6914" width="37.85546875" style="407" customWidth="1"/>
    <col min="6915" max="6915" width="15.140625" style="407" bestFit="1" customWidth="1"/>
    <col min="6916" max="6916" width="11" style="407" bestFit="1" customWidth="1"/>
    <col min="6917" max="6917" width="13.28515625" style="407" customWidth="1"/>
    <col min="6918" max="6918" width="23.42578125" style="407" customWidth="1"/>
    <col min="6919" max="6920" width="12" style="407" bestFit="1" customWidth="1"/>
    <col min="6921" max="6921" width="15.140625" style="407" bestFit="1" customWidth="1"/>
    <col min="6922" max="6922" width="9.140625" style="407"/>
    <col min="6923" max="6923" width="25.140625" style="407" bestFit="1" customWidth="1"/>
    <col min="6924" max="7168" width="9.140625" style="407"/>
    <col min="7169" max="7169" width="13.28515625" style="407" customWidth="1"/>
    <col min="7170" max="7170" width="37.85546875" style="407" customWidth="1"/>
    <col min="7171" max="7171" width="15.140625" style="407" bestFit="1" customWidth="1"/>
    <col min="7172" max="7172" width="11" style="407" bestFit="1" customWidth="1"/>
    <col min="7173" max="7173" width="13.28515625" style="407" customWidth="1"/>
    <col min="7174" max="7174" width="23.42578125" style="407" customWidth="1"/>
    <col min="7175" max="7176" width="12" style="407" bestFit="1" customWidth="1"/>
    <col min="7177" max="7177" width="15.140625" style="407" bestFit="1" customWidth="1"/>
    <col min="7178" max="7178" width="9.140625" style="407"/>
    <col min="7179" max="7179" width="25.140625" style="407" bestFit="1" customWidth="1"/>
    <col min="7180" max="7424" width="9.140625" style="407"/>
    <col min="7425" max="7425" width="13.28515625" style="407" customWidth="1"/>
    <col min="7426" max="7426" width="37.85546875" style="407" customWidth="1"/>
    <col min="7427" max="7427" width="15.140625" style="407" bestFit="1" customWidth="1"/>
    <col min="7428" max="7428" width="11" style="407" bestFit="1" customWidth="1"/>
    <col min="7429" max="7429" width="13.28515625" style="407" customWidth="1"/>
    <col min="7430" max="7430" width="23.42578125" style="407" customWidth="1"/>
    <col min="7431" max="7432" width="12" style="407" bestFit="1" customWidth="1"/>
    <col min="7433" max="7433" width="15.140625" style="407" bestFit="1" customWidth="1"/>
    <col min="7434" max="7434" width="9.140625" style="407"/>
    <col min="7435" max="7435" width="25.140625" style="407" bestFit="1" customWidth="1"/>
    <col min="7436" max="7680" width="9.140625" style="407"/>
    <col min="7681" max="7681" width="13.28515625" style="407" customWidth="1"/>
    <col min="7682" max="7682" width="37.85546875" style="407" customWidth="1"/>
    <col min="7683" max="7683" width="15.140625" style="407" bestFit="1" customWidth="1"/>
    <col min="7684" max="7684" width="11" style="407" bestFit="1" customWidth="1"/>
    <col min="7685" max="7685" width="13.28515625" style="407" customWidth="1"/>
    <col min="7686" max="7686" width="23.42578125" style="407" customWidth="1"/>
    <col min="7687" max="7688" width="12" style="407" bestFit="1" customWidth="1"/>
    <col min="7689" max="7689" width="15.140625" style="407" bestFit="1" customWidth="1"/>
    <col min="7690" max="7690" width="9.140625" style="407"/>
    <col min="7691" max="7691" width="25.140625" style="407" bestFit="1" customWidth="1"/>
    <col min="7692" max="7936" width="9.140625" style="407"/>
    <col min="7937" max="7937" width="13.28515625" style="407" customWidth="1"/>
    <col min="7938" max="7938" width="37.85546875" style="407" customWidth="1"/>
    <col min="7939" max="7939" width="15.140625" style="407" bestFit="1" customWidth="1"/>
    <col min="7940" max="7940" width="11" style="407" bestFit="1" customWidth="1"/>
    <col min="7941" max="7941" width="13.28515625" style="407" customWidth="1"/>
    <col min="7942" max="7942" width="23.42578125" style="407" customWidth="1"/>
    <col min="7943" max="7944" width="12" style="407" bestFit="1" customWidth="1"/>
    <col min="7945" max="7945" width="15.140625" style="407" bestFit="1" customWidth="1"/>
    <col min="7946" max="7946" width="9.140625" style="407"/>
    <col min="7947" max="7947" width="25.140625" style="407" bestFit="1" customWidth="1"/>
    <col min="7948" max="8192" width="9.140625" style="407"/>
    <col min="8193" max="8193" width="13.28515625" style="407" customWidth="1"/>
    <col min="8194" max="8194" width="37.85546875" style="407" customWidth="1"/>
    <col min="8195" max="8195" width="15.140625" style="407" bestFit="1" customWidth="1"/>
    <col min="8196" max="8196" width="11" style="407" bestFit="1" customWidth="1"/>
    <col min="8197" max="8197" width="13.28515625" style="407" customWidth="1"/>
    <col min="8198" max="8198" width="23.42578125" style="407" customWidth="1"/>
    <col min="8199" max="8200" width="12" style="407" bestFit="1" customWidth="1"/>
    <col min="8201" max="8201" width="15.140625" style="407" bestFit="1" customWidth="1"/>
    <col min="8202" max="8202" width="9.140625" style="407"/>
    <col min="8203" max="8203" width="25.140625" style="407" bestFit="1" customWidth="1"/>
    <col min="8204" max="8448" width="9.140625" style="407"/>
    <col min="8449" max="8449" width="13.28515625" style="407" customWidth="1"/>
    <col min="8450" max="8450" width="37.85546875" style="407" customWidth="1"/>
    <col min="8451" max="8451" width="15.140625" style="407" bestFit="1" customWidth="1"/>
    <col min="8452" max="8452" width="11" style="407" bestFit="1" customWidth="1"/>
    <col min="8453" max="8453" width="13.28515625" style="407" customWidth="1"/>
    <col min="8454" max="8454" width="23.42578125" style="407" customWidth="1"/>
    <col min="8455" max="8456" width="12" style="407" bestFit="1" customWidth="1"/>
    <col min="8457" max="8457" width="15.140625" style="407" bestFit="1" customWidth="1"/>
    <col min="8458" max="8458" width="9.140625" style="407"/>
    <col min="8459" max="8459" width="25.140625" style="407" bestFit="1" customWidth="1"/>
    <col min="8460" max="8704" width="9.140625" style="407"/>
    <col min="8705" max="8705" width="13.28515625" style="407" customWidth="1"/>
    <col min="8706" max="8706" width="37.85546875" style="407" customWidth="1"/>
    <col min="8707" max="8707" width="15.140625" style="407" bestFit="1" customWidth="1"/>
    <col min="8708" max="8708" width="11" style="407" bestFit="1" customWidth="1"/>
    <col min="8709" max="8709" width="13.28515625" style="407" customWidth="1"/>
    <col min="8710" max="8710" width="23.42578125" style="407" customWidth="1"/>
    <col min="8711" max="8712" width="12" style="407" bestFit="1" customWidth="1"/>
    <col min="8713" max="8713" width="15.140625" style="407" bestFit="1" customWidth="1"/>
    <col min="8714" max="8714" width="9.140625" style="407"/>
    <col min="8715" max="8715" width="25.140625" style="407" bestFit="1" customWidth="1"/>
    <col min="8716" max="8960" width="9.140625" style="407"/>
    <col min="8961" max="8961" width="13.28515625" style="407" customWidth="1"/>
    <col min="8962" max="8962" width="37.85546875" style="407" customWidth="1"/>
    <col min="8963" max="8963" width="15.140625" style="407" bestFit="1" customWidth="1"/>
    <col min="8964" max="8964" width="11" style="407" bestFit="1" customWidth="1"/>
    <col min="8965" max="8965" width="13.28515625" style="407" customWidth="1"/>
    <col min="8966" max="8966" width="23.42578125" style="407" customWidth="1"/>
    <col min="8967" max="8968" width="12" style="407" bestFit="1" customWidth="1"/>
    <col min="8969" max="8969" width="15.140625" style="407" bestFit="1" customWidth="1"/>
    <col min="8970" max="8970" width="9.140625" style="407"/>
    <col min="8971" max="8971" width="25.140625" style="407" bestFit="1" customWidth="1"/>
    <col min="8972" max="9216" width="9.140625" style="407"/>
    <col min="9217" max="9217" width="13.28515625" style="407" customWidth="1"/>
    <col min="9218" max="9218" width="37.85546875" style="407" customWidth="1"/>
    <col min="9219" max="9219" width="15.140625" style="407" bestFit="1" customWidth="1"/>
    <col min="9220" max="9220" width="11" style="407" bestFit="1" customWidth="1"/>
    <col min="9221" max="9221" width="13.28515625" style="407" customWidth="1"/>
    <col min="9222" max="9222" width="23.42578125" style="407" customWidth="1"/>
    <col min="9223" max="9224" width="12" style="407" bestFit="1" customWidth="1"/>
    <col min="9225" max="9225" width="15.140625" style="407" bestFit="1" customWidth="1"/>
    <col min="9226" max="9226" width="9.140625" style="407"/>
    <col min="9227" max="9227" width="25.140625" style="407" bestFit="1" customWidth="1"/>
    <col min="9228" max="9472" width="9.140625" style="407"/>
    <col min="9473" max="9473" width="13.28515625" style="407" customWidth="1"/>
    <col min="9474" max="9474" width="37.85546875" style="407" customWidth="1"/>
    <col min="9475" max="9475" width="15.140625" style="407" bestFit="1" customWidth="1"/>
    <col min="9476" max="9476" width="11" style="407" bestFit="1" customWidth="1"/>
    <col min="9477" max="9477" width="13.28515625" style="407" customWidth="1"/>
    <col min="9478" max="9478" width="23.42578125" style="407" customWidth="1"/>
    <col min="9479" max="9480" width="12" style="407" bestFit="1" customWidth="1"/>
    <col min="9481" max="9481" width="15.140625" style="407" bestFit="1" customWidth="1"/>
    <col min="9482" max="9482" width="9.140625" style="407"/>
    <col min="9483" max="9483" width="25.140625" style="407" bestFit="1" customWidth="1"/>
    <col min="9484" max="9728" width="9.140625" style="407"/>
    <col min="9729" max="9729" width="13.28515625" style="407" customWidth="1"/>
    <col min="9730" max="9730" width="37.85546875" style="407" customWidth="1"/>
    <col min="9731" max="9731" width="15.140625" style="407" bestFit="1" customWidth="1"/>
    <col min="9732" max="9732" width="11" style="407" bestFit="1" customWidth="1"/>
    <col min="9733" max="9733" width="13.28515625" style="407" customWidth="1"/>
    <col min="9734" max="9734" width="23.42578125" style="407" customWidth="1"/>
    <col min="9735" max="9736" width="12" style="407" bestFit="1" customWidth="1"/>
    <col min="9737" max="9737" width="15.140625" style="407" bestFit="1" customWidth="1"/>
    <col min="9738" max="9738" width="9.140625" style="407"/>
    <col min="9739" max="9739" width="25.140625" style="407" bestFit="1" customWidth="1"/>
    <col min="9740" max="9984" width="9.140625" style="407"/>
    <col min="9985" max="9985" width="13.28515625" style="407" customWidth="1"/>
    <col min="9986" max="9986" width="37.85546875" style="407" customWidth="1"/>
    <col min="9987" max="9987" width="15.140625" style="407" bestFit="1" customWidth="1"/>
    <col min="9988" max="9988" width="11" style="407" bestFit="1" customWidth="1"/>
    <col min="9989" max="9989" width="13.28515625" style="407" customWidth="1"/>
    <col min="9990" max="9990" width="23.42578125" style="407" customWidth="1"/>
    <col min="9991" max="9992" width="12" style="407" bestFit="1" customWidth="1"/>
    <col min="9993" max="9993" width="15.140625" style="407" bestFit="1" customWidth="1"/>
    <col min="9994" max="9994" width="9.140625" style="407"/>
    <col min="9995" max="9995" width="25.140625" style="407" bestFit="1" customWidth="1"/>
    <col min="9996" max="10240" width="9.140625" style="407"/>
    <col min="10241" max="10241" width="13.28515625" style="407" customWidth="1"/>
    <col min="10242" max="10242" width="37.85546875" style="407" customWidth="1"/>
    <col min="10243" max="10243" width="15.140625" style="407" bestFit="1" customWidth="1"/>
    <col min="10244" max="10244" width="11" style="407" bestFit="1" customWidth="1"/>
    <col min="10245" max="10245" width="13.28515625" style="407" customWidth="1"/>
    <col min="10246" max="10246" width="23.42578125" style="407" customWidth="1"/>
    <col min="10247" max="10248" width="12" style="407" bestFit="1" customWidth="1"/>
    <col min="10249" max="10249" width="15.140625" style="407" bestFit="1" customWidth="1"/>
    <col min="10250" max="10250" width="9.140625" style="407"/>
    <col min="10251" max="10251" width="25.140625" style="407" bestFit="1" customWidth="1"/>
    <col min="10252" max="10496" width="9.140625" style="407"/>
    <col min="10497" max="10497" width="13.28515625" style="407" customWidth="1"/>
    <col min="10498" max="10498" width="37.85546875" style="407" customWidth="1"/>
    <col min="10499" max="10499" width="15.140625" style="407" bestFit="1" customWidth="1"/>
    <col min="10500" max="10500" width="11" style="407" bestFit="1" customWidth="1"/>
    <col min="10501" max="10501" width="13.28515625" style="407" customWidth="1"/>
    <col min="10502" max="10502" width="23.42578125" style="407" customWidth="1"/>
    <col min="10503" max="10504" width="12" style="407" bestFit="1" customWidth="1"/>
    <col min="10505" max="10505" width="15.140625" style="407" bestFit="1" customWidth="1"/>
    <col min="10506" max="10506" width="9.140625" style="407"/>
    <col min="10507" max="10507" width="25.140625" style="407" bestFit="1" customWidth="1"/>
    <col min="10508" max="10752" width="9.140625" style="407"/>
    <col min="10753" max="10753" width="13.28515625" style="407" customWidth="1"/>
    <col min="10754" max="10754" width="37.85546875" style="407" customWidth="1"/>
    <col min="10755" max="10755" width="15.140625" style="407" bestFit="1" customWidth="1"/>
    <col min="10756" max="10756" width="11" style="407" bestFit="1" customWidth="1"/>
    <col min="10757" max="10757" width="13.28515625" style="407" customWidth="1"/>
    <col min="10758" max="10758" width="23.42578125" style="407" customWidth="1"/>
    <col min="10759" max="10760" width="12" style="407" bestFit="1" customWidth="1"/>
    <col min="10761" max="10761" width="15.140625" style="407" bestFit="1" customWidth="1"/>
    <col min="10762" max="10762" width="9.140625" style="407"/>
    <col min="10763" max="10763" width="25.140625" style="407" bestFit="1" customWidth="1"/>
    <col min="10764" max="11008" width="9.140625" style="407"/>
    <col min="11009" max="11009" width="13.28515625" style="407" customWidth="1"/>
    <col min="11010" max="11010" width="37.85546875" style="407" customWidth="1"/>
    <col min="11011" max="11011" width="15.140625" style="407" bestFit="1" customWidth="1"/>
    <col min="11012" max="11012" width="11" style="407" bestFit="1" customWidth="1"/>
    <col min="11013" max="11013" width="13.28515625" style="407" customWidth="1"/>
    <col min="11014" max="11014" width="23.42578125" style="407" customWidth="1"/>
    <col min="11015" max="11016" width="12" style="407" bestFit="1" customWidth="1"/>
    <col min="11017" max="11017" width="15.140625" style="407" bestFit="1" customWidth="1"/>
    <col min="11018" max="11018" width="9.140625" style="407"/>
    <col min="11019" max="11019" width="25.140625" style="407" bestFit="1" customWidth="1"/>
    <col min="11020" max="11264" width="9.140625" style="407"/>
    <col min="11265" max="11265" width="13.28515625" style="407" customWidth="1"/>
    <col min="11266" max="11266" width="37.85546875" style="407" customWidth="1"/>
    <col min="11267" max="11267" width="15.140625" style="407" bestFit="1" customWidth="1"/>
    <col min="11268" max="11268" width="11" style="407" bestFit="1" customWidth="1"/>
    <col min="11269" max="11269" width="13.28515625" style="407" customWidth="1"/>
    <col min="11270" max="11270" width="23.42578125" style="407" customWidth="1"/>
    <col min="11271" max="11272" width="12" style="407" bestFit="1" customWidth="1"/>
    <col min="11273" max="11273" width="15.140625" style="407" bestFit="1" customWidth="1"/>
    <col min="11274" max="11274" width="9.140625" style="407"/>
    <col min="11275" max="11275" width="25.140625" style="407" bestFit="1" customWidth="1"/>
    <col min="11276" max="11520" width="9.140625" style="407"/>
    <col min="11521" max="11521" width="13.28515625" style="407" customWidth="1"/>
    <col min="11522" max="11522" width="37.85546875" style="407" customWidth="1"/>
    <col min="11523" max="11523" width="15.140625" style="407" bestFit="1" customWidth="1"/>
    <col min="11524" max="11524" width="11" style="407" bestFit="1" customWidth="1"/>
    <col min="11525" max="11525" width="13.28515625" style="407" customWidth="1"/>
    <col min="11526" max="11526" width="23.42578125" style="407" customWidth="1"/>
    <col min="11527" max="11528" width="12" style="407" bestFit="1" customWidth="1"/>
    <col min="11529" max="11529" width="15.140625" style="407" bestFit="1" customWidth="1"/>
    <col min="11530" max="11530" width="9.140625" style="407"/>
    <col min="11531" max="11531" width="25.140625" style="407" bestFit="1" customWidth="1"/>
    <col min="11532" max="11776" width="9.140625" style="407"/>
    <col min="11777" max="11777" width="13.28515625" style="407" customWidth="1"/>
    <col min="11778" max="11778" width="37.85546875" style="407" customWidth="1"/>
    <col min="11779" max="11779" width="15.140625" style="407" bestFit="1" customWidth="1"/>
    <col min="11780" max="11780" width="11" style="407" bestFit="1" customWidth="1"/>
    <col min="11781" max="11781" width="13.28515625" style="407" customWidth="1"/>
    <col min="11782" max="11782" width="23.42578125" style="407" customWidth="1"/>
    <col min="11783" max="11784" width="12" style="407" bestFit="1" customWidth="1"/>
    <col min="11785" max="11785" width="15.140625" style="407" bestFit="1" customWidth="1"/>
    <col min="11786" max="11786" width="9.140625" style="407"/>
    <col min="11787" max="11787" width="25.140625" style="407" bestFit="1" customWidth="1"/>
    <col min="11788" max="12032" width="9.140625" style="407"/>
    <col min="12033" max="12033" width="13.28515625" style="407" customWidth="1"/>
    <col min="12034" max="12034" width="37.85546875" style="407" customWidth="1"/>
    <col min="12035" max="12035" width="15.140625" style="407" bestFit="1" customWidth="1"/>
    <col min="12036" max="12036" width="11" style="407" bestFit="1" customWidth="1"/>
    <col min="12037" max="12037" width="13.28515625" style="407" customWidth="1"/>
    <col min="12038" max="12038" width="23.42578125" style="407" customWidth="1"/>
    <col min="12039" max="12040" width="12" style="407" bestFit="1" customWidth="1"/>
    <col min="12041" max="12041" width="15.140625" style="407" bestFit="1" customWidth="1"/>
    <col min="12042" max="12042" width="9.140625" style="407"/>
    <col min="12043" max="12043" width="25.140625" style="407" bestFit="1" customWidth="1"/>
    <col min="12044" max="12288" width="9.140625" style="407"/>
    <col min="12289" max="12289" width="13.28515625" style="407" customWidth="1"/>
    <col min="12290" max="12290" width="37.85546875" style="407" customWidth="1"/>
    <col min="12291" max="12291" width="15.140625" style="407" bestFit="1" customWidth="1"/>
    <col min="12292" max="12292" width="11" style="407" bestFit="1" customWidth="1"/>
    <col min="12293" max="12293" width="13.28515625" style="407" customWidth="1"/>
    <col min="12294" max="12294" width="23.42578125" style="407" customWidth="1"/>
    <col min="12295" max="12296" width="12" style="407" bestFit="1" customWidth="1"/>
    <col min="12297" max="12297" width="15.140625" style="407" bestFit="1" customWidth="1"/>
    <col min="12298" max="12298" width="9.140625" style="407"/>
    <col min="12299" max="12299" width="25.140625" style="407" bestFit="1" customWidth="1"/>
    <col min="12300" max="12544" width="9.140625" style="407"/>
    <col min="12545" max="12545" width="13.28515625" style="407" customWidth="1"/>
    <col min="12546" max="12546" width="37.85546875" style="407" customWidth="1"/>
    <col min="12547" max="12547" width="15.140625" style="407" bestFit="1" customWidth="1"/>
    <col min="12548" max="12548" width="11" style="407" bestFit="1" customWidth="1"/>
    <col min="12549" max="12549" width="13.28515625" style="407" customWidth="1"/>
    <col min="12550" max="12550" width="23.42578125" style="407" customWidth="1"/>
    <col min="12551" max="12552" width="12" style="407" bestFit="1" customWidth="1"/>
    <col min="12553" max="12553" width="15.140625" style="407" bestFit="1" customWidth="1"/>
    <col min="12554" max="12554" width="9.140625" style="407"/>
    <col min="12555" max="12555" width="25.140625" style="407" bestFit="1" customWidth="1"/>
    <col min="12556" max="12800" width="9.140625" style="407"/>
    <col min="12801" max="12801" width="13.28515625" style="407" customWidth="1"/>
    <col min="12802" max="12802" width="37.85546875" style="407" customWidth="1"/>
    <col min="12803" max="12803" width="15.140625" style="407" bestFit="1" customWidth="1"/>
    <col min="12804" max="12804" width="11" style="407" bestFit="1" customWidth="1"/>
    <col min="12805" max="12805" width="13.28515625" style="407" customWidth="1"/>
    <col min="12806" max="12806" width="23.42578125" style="407" customWidth="1"/>
    <col min="12807" max="12808" width="12" style="407" bestFit="1" customWidth="1"/>
    <col min="12809" max="12809" width="15.140625" style="407" bestFit="1" customWidth="1"/>
    <col min="12810" max="12810" width="9.140625" style="407"/>
    <col min="12811" max="12811" width="25.140625" style="407" bestFit="1" customWidth="1"/>
    <col min="12812" max="13056" width="9.140625" style="407"/>
    <col min="13057" max="13057" width="13.28515625" style="407" customWidth="1"/>
    <col min="13058" max="13058" width="37.85546875" style="407" customWidth="1"/>
    <col min="13059" max="13059" width="15.140625" style="407" bestFit="1" customWidth="1"/>
    <col min="13060" max="13060" width="11" style="407" bestFit="1" customWidth="1"/>
    <col min="13061" max="13061" width="13.28515625" style="407" customWidth="1"/>
    <col min="13062" max="13062" width="23.42578125" style="407" customWidth="1"/>
    <col min="13063" max="13064" width="12" style="407" bestFit="1" customWidth="1"/>
    <col min="13065" max="13065" width="15.140625" style="407" bestFit="1" customWidth="1"/>
    <col min="13066" max="13066" width="9.140625" style="407"/>
    <col min="13067" max="13067" width="25.140625" style="407" bestFit="1" customWidth="1"/>
    <col min="13068" max="13312" width="9.140625" style="407"/>
    <col min="13313" max="13313" width="13.28515625" style="407" customWidth="1"/>
    <col min="13314" max="13314" width="37.85546875" style="407" customWidth="1"/>
    <col min="13315" max="13315" width="15.140625" style="407" bestFit="1" customWidth="1"/>
    <col min="13316" max="13316" width="11" style="407" bestFit="1" customWidth="1"/>
    <col min="13317" max="13317" width="13.28515625" style="407" customWidth="1"/>
    <col min="13318" max="13318" width="23.42578125" style="407" customWidth="1"/>
    <col min="13319" max="13320" width="12" style="407" bestFit="1" customWidth="1"/>
    <col min="13321" max="13321" width="15.140625" style="407" bestFit="1" customWidth="1"/>
    <col min="13322" max="13322" width="9.140625" style="407"/>
    <col min="13323" max="13323" width="25.140625" style="407" bestFit="1" customWidth="1"/>
    <col min="13324" max="13568" width="9.140625" style="407"/>
    <col min="13569" max="13569" width="13.28515625" style="407" customWidth="1"/>
    <col min="13570" max="13570" width="37.85546875" style="407" customWidth="1"/>
    <col min="13571" max="13571" width="15.140625" style="407" bestFit="1" customWidth="1"/>
    <col min="13572" max="13572" width="11" style="407" bestFit="1" customWidth="1"/>
    <col min="13573" max="13573" width="13.28515625" style="407" customWidth="1"/>
    <col min="13574" max="13574" width="23.42578125" style="407" customWidth="1"/>
    <col min="13575" max="13576" width="12" style="407" bestFit="1" customWidth="1"/>
    <col min="13577" max="13577" width="15.140625" style="407" bestFit="1" customWidth="1"/>
    <col min="13578" max="13578" width="9.140625" style="407"/>
    <col min="13579" max="13579" width="25.140625" style="407" bestFit="1" customWidth="1"/>
    <col min="13580" max="13824" width="9.140625" style="407"/>
    <col min="13825" max="13825" width="13.28515625" style="407" customWidth="1"/>
    <col min="13826" max="13826" width="37.85546875" style="407" customWidth="1"/>
    <col min="13827" max="13827" width="15.140625" style="407" bestFit="1" customWidth="1"/>
    <col min="13828" max="13828" width="11" style="407" bestFit="1" customWidth="1"/>
    <col min="13829" max="13829" width="13.28515625" style="407" customWidth="1"/>
    <col min="13830" max="13830" width="23.42578125" style="407" customWidth="1"/>
    <col min="13831" max="13832" width="12" style="407" bestFit="1" customWidth="1"/>
    <col min="13833" max="13833" width="15.140625" style="407" bestFit="1" customWidth="1"/>
    <col min="13834" max="13834" width="9.140625" style="407"/>
    <col min="13835" max="13835" width="25.140625" style="407" bestFit="1" customWidth="1"/>
    <col min="13836" max="14080" width="9.140625" style="407"/>
    <col min="14081" max="14081" width="13.28515625" style="407" customWidth="1"/>
    <col min="14082" max="14082" width="37.85546875" style="407" customWidth="1"/>
    <col min="14083" max="14083" width="15.140625" style="407" bestFit="1" customWidth="1"/>
    <col min="14084" max="14084" width="11" style="407" bestFit="1" customWidth="1"/>
    <col min="14085" max="14085" width="13.28515625" style="407" customWidth="1"/>
    <col min="14086" max="14086" width="23.42578125" style="407" customWidth="1"/>
    <col min="14087" max="14088" width="12" style="407" bestFit="1" customWidth="1"/>
    <col min="14089" max="14089" width="15.140625" style="407" bestFit="1" customWidth="1"/>
    <col min="14090" max="14090" width="9.140625" style="407"/>
    <col min="14091" max="14091" width="25.140625" style="407" bestFit="1" customWidth="1"/>
    <col min="14092" max="14336" width="9.140625" style="407"/>
    <col min="14337" max="14337" width="13.28515625" style="407" customWidth="1"/>
    <col min="14338" max="14338" width="37.85546875" style="407" customWidth="1"/>
    <col min="14339" max="14339" width="15.140625" style="407" bestFit="1" customWidth="1"/>
    <col min="14340" max="14340" width="11" style="407" bestFit="1" customWidth="1"/>
    <col min="14341" max="14341" width="13.28515625" style="407" customWidth="1"/>
    <col min="14342" max="14342" width="23.42578125" style="407" customWidth="1"/>
    <col min="14343" max="14344" width="12" style="407" bestFit="1" customWidth="1"/>
    <col min="14345" max="14345" width="15.140625" style="407" bestFit="1" customWidth="1"/>
    <col min="14346" max="14346" width="9.140625" style="407"/>
    <col min="14347" max="14347" width="25.140625" style="407" bestFit="1" customWidth="1"/>
    <col min="14348" max="14592" width="9.140625" style="407"/>
    <col min="14593" max="14593" width="13.28515625" style="407" customWidth="1"/>
    <col min="14594" max="14594" width="37.85546875" style="407" customWidth="1"/>
    <col min="14595" max="14595" width="15.140625" style="407" bestFit="1" customWidth="1"/>
    <col min="14596" max="14596" width="11" style="407" bestFit="1" customWidth="1"/>
    <col min="14597" max="14597" width="13.28515625" style="407" customWidth="1"/>
    <col min="14598" max="14598" width="23.42578125" style="407" customWidth="1"/>
    <col min="14599" max="14600" width="12" style="407" bestFit="1" customWidth="1"/>
    <col min="14601" max="14601" width="15.140625" style="407" bestFit="1" customWidth="1"/>
    <col min="14602" max="14602" width="9.140625" style="407"/>
    <col min="14603" max="14603" width="25.140625" style="407" bestFit="1" customWidth="1"/>
    <col min="14604" max="14848" width="9.140625" style="407"/>
    <col min="14849" max="14849" width="13.28515625" style="407" customWidth="1"/>
    <col min="14850" max="14850" width="37.85546875" style="407" customWidth="1"/>
    <col min="14851" max="14851" width="15.140625" style="407" bestFit="1" customWidth="1"/>
    <col min="14852" max="14852" width="11" style="407" bestFit="1" customWidth="1"/>
    <col min="14853" max="14853" width="13.28515625" style="407" customWidth="1"/>
    <col min="14854" max="14854" width="23.42578125" style="407" customWidth="1"/>
    <col min="14855" max="14856" width="12" style="407" bestFit="1" customWidth="1"/>
    <col min="14857" max="14857" width="15.140625" style="407" bestFit="1" customWidth="1"/>
    <col min="14858" max="14858" width="9.140625" style="407"/>
    <col min="14859" max="14859" width="25.140625" style="407" bestFit="1" customWidth="1"/>
    <col min="14860" max="15104" width="9.140625" style="407"/>
    <col min="15105" max="15105" width="13.28515625" style="407" customWidth="1"/>
    <col min="15106" max="15106" width="37.85546875" style="407" customWidth="1"/>
    <col min="15107" max="15107" width="15.140625" style="407" bestFit="1" customWidth="1"/>
    <col min="15108" max="15108" width="11" style="407" bestFit="1" customWidth="1"/>
    <col min="15109" max="15109" width="13.28515625" style="407" customWidth="1"/>
    <col min="15110" max="15110" width="23.42578125" style="407" customWidth="1"/>
    <col min="15111" max="15112" width="12" style="407" bestFit="1" customWidth="1"/>
    <col min="15113" max="15113" width="15.140625" style="407" bestFit="1" customWidth="1"/>
    <col min="15114" max="15114" width="9.140625" style="407"/>
    <col min="15115" max="15115" width="25.140625" style="407" bestFit="1" customWidth="1"/>
    <col min="15116" max="15360" width="9.140625" style="407"/>
    <col min="15361" max="15361" width="13.28515625" style="407" customWidth="1"/>
    <col min="15362" max="15362" width="37.85546875" style="407" customWidth="1"/>
    <col min="15363" max="15363" width="15.140625" style="407" bestFit="1" customWidth="1"/>
    <col min="15364" max="15364" width="11" style="407" bestFit="1" customWidth="1"/>
    <col min="15365" max="15365" width="13.28515625" style="407" customWidth="1"/>
    <col min="15366" max="15366" width="23.42578125" style="407" customWidth="1"/>
    <col min="15367" max="15368" width="12" style="407" bestFit="1" customWidth="1"/>
    <col min="15369" max="15369" width="15.140625" style="407" bestFit="1" customWidth="1"/>
    <col min="15370" max="15370" width="9.140625" style="407"/>
    <col min="15371" max="15371" width="25.140625" style="407" bestFit="1" customWidth="1"/>
    <col min="15372" max="15616" width="9.140625" style="407"/>
    <col min="15617" max="15617" width="13.28515625" style="407" customWidth="1"/>
    <col min="15618" max="15618" width="37.85546875" style="407" customWidth="1"/>
    <col min="15619" max="15619" width="15.140625" style="407" bestFit="1" customWidth="1"/>
    <col min="15620" max="15620" width="11" style="407" bestFit="1" customWidth="1"/>
    <col min="15621" max="15621" width="13.28515625" style="407" customWidth="1"/>
    <col min="15622" max="15622" width="23.42578125" style="407" customWidth="1"/>
    <col min="15623" max="15624" width="12" style="407" bestFit="1" customWidth="1"/>
    <col min="15625" max="15625" width="15.140625" style="407" bestFit="1" customWidth="1"/>
    <col min="15626" max="15626" width="9.140625" style="407"/>
    <col min="15627" max="15627" width="25.140625" style="407" bestFit="1" customWidth="1"/>
    <col min="15628" max="15872" width="9.140625" style="407"/>
    <col min="15873" max="15873" width="13.28515625" style="407" customWidth="1"/>
    <col min="15874" max="15874" width="37.85546875" style="407" customWidth="1"/>
    <col min="15875" max="15875" width="15.140625" style="407" bestFit="1" customWidth="1"/>
    <col min="15876" max="15876" width="11" style="407" bestFit="1" customWidth="1"/>
    <col min="15877" max="15877" width="13.28515625" style="407" customWidth="1"/>
    <col min="15878" max="15878" width="23.42578125" style="407" customWidth="1"/>
    <col min="15879" max="15880" width="12" style="407" bestFit="1" customWidth="1"/>
    <col min="15881" max="15881" width="15.140625" style="407" bestFit="1" customWidth="1"/>
    <col min="15882" max="15882" width="9.140625" style="407"/>
    <col min="15883" max="15883" width="25.140625" style="407" bestFit="1" customWidth="1"/>
    <col min="15884" max="16128" width="9.140625" style="407"/>
    <col min="16129" max="16129" width="13.28515625" style="407" customWidth="1"/>
    <col min="16130" max="16130" width="37.85546875" style="407" customWidth="1"/>
    <col min="16131" max="16131" width="15.140625" style="407" bestFit="1" customWidth="1"/>
    <col min="16132" max="16132" width="11" style="407" bestFit="1" customWidth="1"/>
    <col min="16133" max="16133" width="13.28515625" style="407" customWidth="1"/>
    <col min="16134" max="16134" width="23.42578125" style="407" customWidth="1"/>
    <col min="16135" max="16136" width="12" style="407" bestFit="1" customWidth="1"/>
    <col min="16137" max="16137" width="15.140625" style="407" bestFit="1" customWidth="1"/>
    <col min="16138" max="16138" width="9.140625" style="407"/>
    <col min="16139" max="16139" width="25.140625" style="407" bestFit="1" customWidth="1"/>
    <col min="16140" max="16384" width="9.140625" style="407"/>
  </cols>
  <sheetData>
    <row r="1" spans="1:11" s="405" customFormat="1">
      <c r="A1" s="244"/>
      <c r="B1" s="244"/>
      <c r="C1" s="244"/>
      <c r="D1" s="244"/>
      <c r="E1" s="357"/>
      <c r="F1" s="244"/>
      <c r="G1" s="244"/>
      <c r="H1" s="244"/>
      <c r="I1" s="244"/>
      <c r="J1" s="244"/>
      <c r="K1" s="244"/>
    </row>
    <row r="2" spans="1:11" s="405" customFormat="1">
      <c r="A2" s="244"/>
      <c r="B2" s="244"/>
      <c r="C2" s="244"/>
      <c r="D2" s="244"/>
      <c r="E2" s="357"/>
      <c r="F2" s="244"/>
      <c r="G2" s="244"/>
      <c r="H2" s="244"/>
      <c r="I2" s="244"/>
      <c r="J2" s="244"/>
      <c r="K2" s="244"/>
    </row>
    <row r="3" spans="1:11" s="405" customFormat="1">
      <c r="A3" s="244"/>
      <c r="B3" s="734"/>
      <c r="C3" s="734"/>
      <c r="D3" s="734"/>
      <c r="E3" s="734"/>
      <c r="F3" s="734"/>
      <c r="G3" s="734"/>
      <c r="H3" s="734"/>
      <c r="I3" s="244"/>
      <c r="J3" s="244"/>
      <c r="K3" s="244"/>
    </row>
    <row r="4" spans="1:11" s="405" customFormat="1">
      <c r="A4" s="244"/>
      <c r="B4" s="734"/>
      <c r="C4" s="734"/>
      <c r="D4" s="734"/>
      <c r="E4" s="734"/>
      <c r="F4" s="734"/>
      <c r="G4" s="734"/>
      <c r="H4" s="734"/>
      <c r="I4" s="244"/>
      <c r="J4" s="244"/>
      <c r="K4" s="244"/>
    </row>
    <row r="5" spans="1:11" s="405" customFormat="1">
      <c r="A5" s="244"/>
      <c r="B5" s="734"/>
      <c r="C5" s="734"/>
      <c r="D5" s="734"/>
      <c r="E5" s="734"/>
      <c r="F5" s="734"/>
      <c r="G5" s="734"/>
      <c r="H5" s="734"/>
      <c r="I5" s="244"/>
      <c r="J5" s="244"/>
      <c r="K5" s="244"/>
    </row>
    <row r="6" spans="1:11" s="405" customFormat="1">
      <c r="A6" s="244"/>
      <c r="B6" s="734"/>
      <c r="C6" s="734"/>
      <c r="D6" s="734"/>
      <c r="E6" s="734"/>
      <c r="F6" s="734"/>
      <c r="G6" s="734"/>
      <c r="H6" s="734"/>
      <c r="I6" s="244"/>
      <c r="J6" s="244"/>
      <c r="K6" s="244"/>
    </row>
    <row r="7" spans="1:11" s="405" customFormat="1" ht="15">
      <c r="A7" s="244"/>
      <c r="B7" s="245"/>
      <c r="C7" s="318" t="s">
        <v>1251</v>
      </c>
      <c r="D7" s="246" t="str">
        <f>IF(DADOS!$D$12&lt;&gt;"",DADOS!$D$12," ")</f>
        <v>Reparos e manutenções na sede do DETRAN</v>
      </c>
      <c r="E7" s="246"/>
      <c r="F7" s="246"/>
      <c r="G7" s="246"/>
      <c r="H7" s="246"/>
      <c r="I7" s="246"/>
      <c r="J7" s="244"/>
      <c r="K7" s="244"/>
    </row>
    <row r="8" spans="1:11" s="405" customFormat="1" ht="15">
      <c r="A8" s="244"/>
      <c r="B8" s="245"/>
      <c r="C8" s="318" t="s">
        <v>2641</v>
      </c>
      <c r="D8" s="333">
        <f>IF('FOLHA DE FECHAMENTO'!$F$30&lt;&gt;"",'FOLHA DE FECHAMENTO'!$F$30," ")</f>
        <v>120</v>
      </c>
      <c r="E8" s="406" t="s">
        <v>1278</v>
      </c>
      <c r="F8" s="246"/>
      <c r="G8" s="246"/>
      <c r="H8" s="246"/>
      <c r="I8" s="246"/>
      <c r="J8" s="244"/>
      <c r="K8" s="244"/>
    </row>
    <row r="9" spans="1:11" s="405" customFormat="1" ht="15.75">
      <c r="A9" s="247"/>
      <c r="B9" s="244"/>
      <c r="C9" s="248" t="s">
        <v>2589</v>
      </c>
      <c r="D9" s="244"/>
      <c r="E9" s="357"/>
      <c r="F9" s="244"/>
      <c r="G9" s="244"/>
      <c r="H9" s="735" t="s">
        <v>2590</v>
      </c>
      <c r="I9" s="735"/>
      <c r="J9" s="244"/>
      <c r="K9" s="244"/>
    </row>
    <row r="10" spans="1:11" ht="13.5" thickBot="1">
      <c r="A10" s="244"/>
      <c r="B10" s="244"/>
      <c r="C10" s="244"/>
      <c r="D10" s="244"/>
      <c r="E10" s="357"/>
      <c r="F10" s="244"/>
      <c r="G10" s="244"/>
      <c r="H10" s="244"/>
      <c r="I10" s="244"/>
      <c r="J10" s="244"/>
      <c r="K10" s="244"/>
    </row>
    <row r="11" spans="1:11" s="410" customFormat="1" ht="23.25" customHeight="1" thickBot="1">
      <c r="A11" s="736" t="s">
        <v>2591</v>
      </c>
      <c r="B11" s="737"/>
      <c r="C11" s="737"/>
      <c r="D11" s="737"/>
      <c r="E11" s="737"/>
      <c r="F11" s="737"/>
      <c r="G11" s="737"/>
      <c r="H11" s="738"/>
      <c r="I11" s="408">
        <f>RESUMO!$H$45</f>
        <v>364011.61</v>
      </c>
      <c r="J11" s="409"/>
      <c r="K11" s="409"/>
    </row>
    <row r="12" spans="1:11" s="410" customFormat="1" ht="30" customHeight="1" thickBot="1">
      <c r="A12" s="739" t="s">
        <v>1257</v>
      </c>
      <c r="B12" s="739" t="s">
        <v>2592</v>
      </c>
      <c r="C12" s="739" t="s">
        <v>2593</v>
      </c>
      <c r="D12" s="739" t="s">
        <v>2594</v>
      </c>
      <c r="E12" s="740" t="s">
        <v>2595</v>
      </c>
      <c r="F12" s="740" t="s">
        <v>2596</v>
      </c>
      <c r="G12" s="739" t="s">
        <v>2597</v>
      </c>
      <c r="H12" s="739"/>
      <c r="I12" s="739"/>
      <c r="J12" s="411"/>
      <c r="K12" s="411"/>
    </row>
    <row r="13" spans="1:11" ht="15.95" customHeight="1" thickBot="1">
      <c r="A13" s="739"/>
      <c r="B13" s="739"/>
      <c r="C13" s="739"/>
      <c r="D13" s="739"/>
      <c r="E13" s="741"/>
      <c r="F13" s="741"/>
      <c r="G13" s="412" t="s">
        <v>2598</v>
      </c>
      <c r="H13" s="412" t="s">
        <v>2599</v>
      </c>
      <c r="I13" s="412" t="s">
        <v>2600</v>
      </c>
      <c r="J13" s="411"/>
      <c r="K13" s="411"/>
    </row>
    <row r="14" spans="1:11" ht="15.95" customHeight="1" thickBot="1">
      <c r="A14" s="427">
        <v>1</v>
      </c>
      <c r="B14" s="413" t="s">
        <v>2601</v>
      </c>
      <c r="C14" s="414">
        <f>D14*$I$11</f>
        <v>14560.464399999999</v>
      </c>
      <c r="D14" s="415">
        <v>0.04</v>
      </c>
      <c r="E14" s="427"/>
      <c r="F14" s="427" t="str">
        <f>IF(AND(D14&gt;=G14,D14&lt;=I14),"OK","DIFERE")</f>
        <v>OK</v>
      </c>
      <c r="G14" s="416">
        <v>0.03</v>
      </c>
      <c r="H14" s="416">
        <v>0.04</v>
      </c>
      <c r="I14" s="416">
        <v>5.5E-2</v>
      </c>
      <c r="J14" s="409" t="s">
        <v>2602</v>
      </c>
      <c r="K14" s="409" t="s">
        <v>2603</v>
      </c>
    </row>
    <row r="15" spans="1:11" ht="15.95" customHeight="1" thickBot="1">
      <c r="A15" s="427">
        <v>2</v>
      </c>
      <c r="B15" s="413" t="s">
        <v>2604</v>
      </c>
      <c r="C15" s="414">
        <f>D15*$I$11</f>
        <v>2912.0928800000002</v>
      </c>
      <c r="D15" s="417">
        <v>8.0000000000000002E-3</v>
      </c>
      <c r="E15" s="427"/>
      <c r="F15" s="427" t="str">
        <f>IF(AND(D15&gt;=G15,D15&lt;=I15),"OK","DIFERE")</f>
        <v>OK</v>
      </c>
      <c r="G15" s="416">
        <v>8.0000000000000002E-3</v>
      </c>
      <c r="H15" s="416">
        <v>8.0000000000000002E-3</v>
      </c>
      <c r="I15" s="416">
        <v>0.01</v>
      </c>
      <c r="J15" s="409" t="s">
        <v>2605</v>
      </c>
      <c r="K15" s="409" t="s">
        <v>2606</v>
      </c>
    </row>
    <row r="16" spans="1:11" ht="15.95" customHeight="1" thickBot="1">
      <c r="A16" s="427">
        <v>3</v>
      </c>
      <c r="B16" s="413" t="s">
        <v>2607</v>
      </c>
      <c r="C16" s="414">
        <f>D16*$I$11</f>
        <v>4622.9474469999996</v>
      </c>
      <c r="D16" s="417">
        <v>1.2699999999999999E-2</v>
      </c>
      <c r="E16" s="427"/>
      <c r="F16" s="427" t="str">
        <f>IF(AND(D16&gt;=G16,D16&lt;=I16),"OK","DIFERE")</f>
        <v>OK</v>
      </c>
      <c r="G16" s="416">
        <v>9.7000000000000003E-3</v>
      </c>
      <c r="H16" s="416">
        <v>1.2699999999999999E-2</v>
      </c>
      <c r="I16" s="416">
        <v>1.2699999999999999E-2</v>
      </c>
      <c r="J16" s="409" t="s">
        <v>2608</v>
      </c>
      <c r="K16" s="409" t="s">
        <v>2609</v>
      </c>
    </row>
    <row r="17" spans="1:11" ht="15.95" customHeight="1" thickBot="1">
      <c r="A17" s="427">
        <v>4</v>
      </c>
      <c r="B17" s="413" t="s">
        <v>2610</v>
      </c>
      <c r="C17" s="414">
        <f>D17*($I$11+C14+C15+C16)</f>
        <v>4749.1175111420998</v>
      </c>
      <c r="D17" s="417">
        <v>1.23E-2</v>
      </c>
      <c r="E17" s="427"/>
      <c r="F17" s="427" t="str">
        <f>IF(AND(D17&gt;=G17,D17&lt;=I17),"OK","DIFERE")</f>
        <v>OK</v>
      </c>
      <c r="G17" s="416">
        <v>5.8999999999999999E-3</v>
      </c>
      <c r="H17" s="416">
        <v>1.23E-2</v>
      </c>
      <c r="I17" s="416">
        <v>1.3899999999999999E-2</v>
      </c>
      <c r="J17" s="409" t="s">
        <v>2611</v>
      </c>
      <c r="K17" s="409" t="s">
        <v>2612</v>
      </c>
    </row>
    <row r="18" spans="1:11" ht="15.95" customHeight="1" thickBot="1">
      <c r="A18" s="427">
        <v>5</v>
      </c>
      <c r="B18" s="413" t="s">
        <v>2613</v>
      </c>
      <c r="C18" s="414">
        <f>D18*($I$11+C14+C15+C16+C17)</f>
        <v>28923.361185622514</v>
      </c>
      <c r="D18" s="417">
        <v>7.3999999999999996E-2</v>
      </c>
      <c r="E18" s="427"/>
      <c r="F18" s="427" t="str">
        <f>IF(AND(D18&gt;=G18,D18&lt;=I18),"OK","DIFERE")</f>
        <v>OK</v>
      </c>
      <c r="G18" s="416">
        <v>6.1600000000000002E-2</v>
      </c>
      <c r="H18" s="416">
        <v>7.3999999999999996E-2</v>
      </c>
      <c r="I18" s="416">
        <v>8.9599999999999999E-2</v>
      </c>
      <c r="J18" s="409" t="s">
        <v>1383</v>
      </c>
      <c r="K18" s="409" t="s">
        <v>2614</v>
      </c>
    </row>
    <row r="19" spans="1:11" ht="15.95" customHeight="1" thickBot="1">
      <c r="A19" s="427">
        <v>6</v>
      </c>
      <c r="B19" s="418" t="s">
        <v>2615</v>
      </c>
      <c r="C19" s="419">
        <f>D19*$I$11*(1+D26)</f>
        <v>47420.844443530448</v>
      </c>
      <c r="D19" s="420">
        <f>SUM(D20:D23)</f>
        <v>0.10149999999999999</v>
      </c>
      <c r="E19" s="421"/>
      <c r="F19" s="244"/>
      <c r="G19" s="422"/>
      <c r="H19" s="422"/>
      <c r="I19" s="423"/>
      <c r="J19" s="409" t="s">
        <v>2616</v>
      </c>
      <c r="K19" s="409" t="s">
        <v>2617</v>
      </c>
    </row>
    <row r="20" spans="1:11" ht="15.95" customHeight="1" thickBot="1">
      <c r="A20" s="424" t="s">
        <v>2618</v>
      </c>
      <c r="B20" s="742" t="s">
        <v>2619</v>
      </c>
      <c r="C20" s="743"/>
      <c r="D20" s="417">
        <v>6.4999999999999997E-3</v>
      </c>
      <c r="E20" s="421"/>
      <c r="F20" s="244"/>
      <c r="G20" s="244"/>
      <c r="H20" s="244"/>
      <c r="I20" s="425"/>
      <c r="J20" s="409"/>
      <c r="K20" s="409"/>
    </row>
    <row r="21" spans="1:11" ht="15.95" customHeight="1" thickBot="1">
      <c r="A21" s="424" t="s">
        <v>2620</v>
      </c>
      <c r="B21" s="742" t="s">
        <v>2621</v>
      </c>
      <c r="C21" s="743"/>
      <c r="D21" s="417">
        <v>0.03</v>
      </c>
      <c r="E21" s="421"/>
      <c r="F21" s="244"/>
      <c r="G21" s="244"/>
      <c r="H21" s="244"/>
      <c r="I21" s="425"/>
      <c r="J21" s="409"/>
      <c r="K21" s="409"/>
    </row>
    <row r="22" spans="1:11" ht="15.95" customHeight="1" thickBot="1">
      <c r="A22" s="424" t="s">
        <v>2622</v>
      </c>
      <c r="B22" s="742" t="s">
        <v>2623</v>
      </c>
      <c r="C22" s="743"/>
      <c r="D22" s="417">
        <v>0.02</v>
      </c>
      <c r="E22" s="421"/>
      <c r="F22" s="244"/>
      <c r="G22" s="244"/>
      <c r="H22" s="244"/>
      <c r="I22" s="425"/>
      <c r="J22" s="409"/>
      <c r="K22" s="409"/>
    </row>
    <row r="23" spans="1:11" ht="15.95" customHeight="1" thickBot="1">
      <c r="A23" s="424" t="s">
        <v>2624</v>
      </c>
      <c r="B23" s="742" t="s">
        <v>2625</v>
      </c>
      <c r="C23" s="744"/>
      <c r="D23" s="426">
        <v>4.4999999999999998E-2</v>
      </c>
      <c r="E23" s="421"/>
      <c r="F23" s="244"/>
      <c r="G23" s="244"/>
      <c r="H23" s="244"/>
      <c r="I23" s="425"/>
      <c r="J23" s="409"/>
      <c r="K23" s="409"/>
    </row>
    <row r="24" spans="1:11" ht="15.95" customHeight="1" thickBot="1">
      <c r="A24" s="728" t="s">
        <v>2626</v>
      </c>
      <c r="B24" s="728"/>
      <c r="C24" s="428">
        <f>SUM(C14:C19)</f>
        <v>103188.82786729507</v>
      </c>
      <c r="D24" s="427"/>
      <c r="E24" s="427"/>
      <c r="F24" s="731" t="s">
        <v>2627</v>
      </c>
      <c r="G24" s="732"/>
      <c r="H24" s="732"/>
      <c r="I24" s="733"/>
      <c r="J24" s="409"/>
      <c r="K24" s="409"/>
    </row>
    <row r="25" spans="1:11" ht="15.95" customHeight="1" thickBot="1">
      <c r="A25" s="728" t="s">
        <v>2628</v>
      </c>
      <c r="B25" s="728"/>
      <c r="C25" s="428">
        <f>C24+I11</f>
        <v>467200.43786729506</v>
      </c>
      <c r="D25" s="427"/>
      <c r="E25" s="427"/>
      <c r="F25" s="429" t="s">
        <v>2629</v>
      </c>
      <c r="G25" s="416">
        <v>0.2034</v>
      </c>
      <c r="H25" s="416">
        <v>0.22120000000000001</v>
      </c>
      <c r="I25" s="416">
        <v>0.25</v>
      </c>
      <c r="J25" s="409"/>
      <c r="K25" s="430"/>
    </row>
    <row r="26" spans="1:11" ht="13.5" thickBot="1">
      <c r="A26" s="728" t="s">
        <v>2630</v>
      </c>
      <c r="B26" s="728"/>
      <c r="C26" s="728"/>
      <c r="D26" s="420">
        <f>(((1+$D14+$D15+$D16)*(1+$D17)*(1+$D18)/(1-$D19)))-1</f>
        <v>0.28347674918197008</v>
      </c>
      <c r="E26" s="427" t="str">
        <f>IF(AND($D26&gt;=$G26,$D26&lt;=$I26),"OK","DIFERE")</f>
        <v>OK</v>
      </c>
      <c r="F26" s="429" t="s">
        <v>2631</v>
      </c>
      <c r="G26" s="416">
        <f>((G25+1))/(1-$D$23)-1</f>
        <v>0.2601047120418849</v>
      </c>
      <c r="H26" s="416">
        <f>((H25+1))/(1-$D$23)-1</f>
        <v>0.27874345549738222</v>
      </c>
      <c r="I26" s="416">
        <f>((I25+1))/(1-$D$23)-1</f>
        <v>0.30890052356020958</v>
      </c>
      <c r="J26" s="409"/>
      <c r="K26" s="409"/>
    </row>
    <row r="27" spans="1:11" s="405" customFormat="1">
      <c r="A27" s="431"/>
      <c r="B27" s="431"/>
      <c r="C27" s="431"/>
      <c r="D27" s="431"/>
      <c r="E27" s="432"/>
      <c r="F27" s="431"/>
      <c r="G27" s="431"/>
      <c r="H27" s="431"/>
      <c r="I27" s="431"/>
      <c r="J27" s="409"/>
      <c r="K27" s="409"/>
    </row>
    <row r="28" spans="1:11" s="405" customFormat="1">
      <c r="A28" s="431"/>
      <c r="B28" s="431"/>
      <c r="C28" s="431"/>
      <c r="D28" s="431"/>
      <c r="E28" s="432"/>
      <c r="F28" s="431"/>
      <c r="G28" s="431"/>
      <c r="H28" s="431"/>
      <c r="I28" s="431"/>
      <c r="J28" s="409"/>
      <c r="K28" s="409"/>
    </row>
    <row r="29" spans="1:11" ht="13.5" thickBot="1">
      <c r="A29" s="435"/>
      <c r="B29" s="435"/>
      <c r="C29" s="435"/>
      <c r="D29" s="435"/>
      <c r="E29" s="436"/>
      <c r="F29" s="435"/>
      <c r="G29" s="435"/>
      <c r="H29" s="435"/>
      <c r="I29" s="435"/>
      <c r="J29" s="434"/>
      <c r="K29" s="434"/>
    </row>
    <row r="30" spans="1:11">
      <c r="A30" s="435"/>
      <c r="B30" s="435"/>
      <c r="C30" s="435"/>
      <c r="D30" s="435"/>
      <c r="E30" s="437" t="s">
        <v>2632</v>
      </c>
      <c r="F30" s="438"/>
      <c r="G30" s="438"/>
      <c r="H30" s="438"/>
      <c r="I30" s="439"/>
      <c r="J30" s="434"/>
      <c r="K30" s="434"/>
    </row>
    <row r="31" spans="1:11">
      <c r="A31" s="435"/>
      <c r="B31" s="435"/>
      <c r="C31" s="435"/>
      <c r="D31" s="435"/>
      <c r="E31" s="440"/>
      <c r="F31" s="433"/>
      <c r="G31" s="433"/>
      <c r="H31" s="433"/>
      <c r="I31" s="425"/>
      <c r="J31" s="434"/>
      <c r="K31" s="434"/>
    </row>
    <row r="32" spans="1:11">
      <c r="A32" s="435"/>
      <c r="B32" s="435"/>
      <c r="C32" s="435"/>
      <c r="D32" s="435"/>
      <c r="E32" s="440"/>
      <c r="F32" s="433"/>
      <c r="G32" s="433"/>
      <c r="H32" s="433"/>
      <c r="I32" s="425"/>
      <c r="J32" s="434"/>
      <c r="K32" s="434"/>
    </row>
    <row r="33" spans="1:11">
      <c r="A33" s="435"/>
      <c r="B33" s="435"/>
      <c r="C33" s="435"/>
      <c r="D33" s="435"/>
      <c r="E33" s="440"/>
      <c r="F33" s="433"/>
      <c r="G33" s="433"/>
      <c r="H33" s="433"/>
      <c r="I33" s="425"/>
      <c r="J33" s="434"/>
      <c r="K33" s="434"/>
    </row>
    <row r="34" spans="1:11">
      <c r="A34" s="435" t="s">
        <v>2633</v>
      </c>
      <c r="B34" s="435"/>
      <c r="C34" s="435"/>
      <c r="D34" s="435"/>
      <c r="E34" s="440"/>
      <c r="F34" s="433"/>
      <c r="G34" s="433"/>
      <c r="H34" s="433"/>
      <c r="I34" s="425"/>
      <c r="J34" s="434"/>
      <c r="K34" s="434"/>
    </row>
    <row r="35" spans="1:11">
      <c r="A35" s="435" t="s">
        <v>2634</v>
      </c>
      <c r="B35" s="435"/>
      <c r="C35" s="435"/>
      <c r="D35" s="435"/>
      <c r="E35" s="440"/>
      <c r="F35" s="433"/>
      <c r="G35" s="433"/>
      <c r="H35" s="433"/>
      <c r="I35" s="425"/>
      <c r="J35" s="434"/>
      <c r="K35" s="434"/>
    </row>
    <row r="36" spans="1:11">
      <c r="A36" s="435" t="s">
        <v>2635</v>
      </c>
      <c r="B36" s="435"/>
      <c r="C36" s="435"/>
      <c r="D36" s="435"/>
      <c r="E36" s="440"/>
      <c r="F36" s="433"/>
      <c r="G36" s="433"/>
      <c r="H36" s="433"/>
      <c r="I36" s="425"/>
      <c r="J36" s="434"/>
      <c r="K36" s="434"/>
    </row>
    <row r="37" spans="1:11" ht="13.5" thickBot="1">
      <c r="A37" s="435" t="s">
        <v>2636</v>
      </c>
      <c r="B37" s="435"/>
      <c r="C37" s="435"/>
      <c r="D37" s="435"/>
      <c r="E37" s="441"/>
      <c r="F37" s="442"/>
      <c r="G37" s="442"/>
      <c r="H37" s="442"/>
      <c r="I37" s="443"/>
      <c r="J37" s="434"/>
      <c r="K37" s="434"/>
    </row>
    <row r="38" spans="1:11">
      <c r="A38" s="435" t="s">
        <v>2637</v>
      </c>
      <c r="B38" s="435"/>
      <c r="C38" s="435"/>
      <c r="D38" s="435"/>
      <c r="E38" s="436"/>
      <c r="F38" s="435"/>
      <c r="G38" s="435"/>
      <c r="H38" s="435"/>
      <c r="I38" s="435"/>
      <c r="J38" s="434"/>
      <c r="K38" s="434"/>
    </row>
    <row r="39" spans="1:11">
      <c r="A39" s="435" t="s">
        <v>2638</v>
      </c>
      <c r="B39" s="435"/>
      <c r="C39" s="435"/>
      <c r="D39" s="435"/>
      <c r="E39" s="436"/>
      <c r="F39" s="435"/>
      <c r="G39" s="435"/>
      <c r="H39" s="435"/>
      <c r="I39" s="435"/>
      <c r="J39" s="434"/>
      <c r="K39" s="434"/>
    </row>
    <row r="40" spans="1:11">
      <c r="A40" s="435" t="s">
        <v>2639</v>
      </c>
      <c r="B40" s="435"/>
      <c r="C40" s="435"/>
      <c r="D40" s="435"/>
      <c r="E40" s="436"/>
      <c r="F40" s="435"/>
      <c r="G40" s="435"/>
      <c r="H40" s="435"/>
      <c r="I40" s="435"/>
      <c r="J40" s="434"/>
      <c r="K40" s="434"/>
    </row>
    <row r="41" spans="1:11">
      <c r="A41" s="435" t="s">
        <v>2640</v>
      </c>
      <c r="B41" s="435"/>
      <c r="C41" s="435"/>
      <c r="D41" s="435"/>
      <c r="E41" s="436"/>
      <c r="F41" s="435"/>
      <c r="G41" s="435"/>
      <c r="H41" s="435"/>
      <c r="I41" s="435"/>
      <c r="J41" s="434"/>
      <c r="K41" s="434"/>
    </row>
    <row r="42" spans="1:11" ht="13.5" thickBot="1">
      <c r="A42" s="431"/>
      <c r="B42" s="431"/>
      <c r="C42" s="431"/>
      <c r="D42" s="431"/>
      <c r="E42" s="432"/>
      <c r="F42" s="444"/>
      <c r="G42" s="445"/>
      <c r="H42" s="445"/>
      <c r="I42" s="431"/>
      <c r="J42" s="409"/>
      <c r="K42" s="409"/>
    </row>
    <row r="43" spans="1:11">
      <c r="A43" s="431"/>
      <c r="B43" s="431"/>
      <c r="C43" s="431"/>
      <c r="D43" s="431"/>
      <c r="E43" s="432"/>
      <c r="F43" s="729" t="str">
        <f>IF(DADOS!$D$24&lt;&gt;"",DADOS!$D$24," ")</f>
        <v>Lucas Pereira Bolfe</v>
      </c>
      <c r="G43" s="729"/>
      <c r="H43" s="729"/>
      <c r="I43" s="431"/>
      <c r="J43" s="409"/>
      <c r="K43" s="409"/>
    </row>
    <row r="44" spans="1:11">
      <c r="A44" s="431"/>
      <c r="B44" s="431"/>
      <c r="C44" s="431"/>
      <c r="D44" s="431"/>
      <c r="E44" s="432"/>
      <c r="F44" s="730" t="s">
        <v>1377</v>
      </c>
      <c r="G44" s="730"/>
      <c r="H44" s="730"/>
      <c r="I44" s="431"/>
      <c r="J44" s="409"/>
      <c r="K44" s="409"/>
    </row>
    <row r="45" spans="1:11">
      <c r="A45" s="431"/>
      <c r="B45" s="446"/>
      <c r="C45" s="446"/>
      <c r="D45" s="446"/>
      <c r="E45" s="432"/>
      <c r="F45" s="730" t="s">
        <v>1279</v>
      </c>
      <c r="G45" s="730"/>
      <c r="H45" s="730"/>
      <c r="I45" s="431"/>
      <c r="J45" s="409"/>
      <c r="K45" s="409"/>
    </row>
    <row r="46" spans="1:11">
      <c r="A46" s="431"/>
      <c r="B46" s="431"/>
      <c r="C46" s="431"/>
      <c r="D46" s="431"/>
      <c r="E46" s="432"/>
      <c r="F46" s="431"/>
      <c r="G46" s="431"/>
      <c r="H46" s="431"/>
      <c r="I46" s="431"/>
      <c r="J46" s="409"/>
      <c r="K46" s="409"/>
    </row>
    <row r="47" spans="1:11" ht="15">
      <c r="C47"/>
      <c r="D47"/>
      <c r="E47"/>
    </row>
  </sheetData>
  <mergeCells count="21">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A25:B25"/>
    <mergeCell ref="A26:C26"/>
    <mergeCell ref="F43:H43"/>
    <mergeCell ref="F44:H44"/>
    <mergeCell ref="F45:H45"/>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zoomScaleNormal="100" zoomScaleSheetLayoutView="100" workbookViewId="0">
      <selection activeCell="F24" sqref="F24"/>
    </sheetView>
  </sheetViews>
  <sheetFormatPr defaultRowHeight="15"/>
  <cols>
    <col min="1" max="1" width="0.85546875" style="146" customWidth="1"/>
    <col min="2" max="2" width="7.42578125" style="147" customWidth="1"/>
    <col min="3" max="3" width="11.140625" style="147" customWidth="1"/>
    <col min="4" max="4" width="26.85546875" style="147" customWidth="1"/>
    <col min="5" max="5" width="13.140625" style="147" customWidth="1"/>
    <col min="6" max="6" width="18" style="147" customWidth="1"/>
    <col min="7" max="8" width="16.85546875" style="147" customWidth="1"/>
    <col min="9" max="9" width="19.7109375" style="147" bestFit="1" customWidth="1"/>
    <col min="10" max="10" width="12.7109375" style="147" customWidth="1"/>
    <col min="11" max="11" width="12.5703125" style="147" customWidth="1"/>
    <col min="12" max="16384" width="9.140625" style="147"/>
  </cols>
  <sheetData>
    <row r="1" spans="1:13" s="148" customFormat="1" ht="4.5" customHeight="1">
      <c r="B1" s="448"/>
      <c r="C1" s="449"/>
      <c r="D1" s="450"/>
      <c r="E1" s="759"/>
      <c r="F1" s="759"/>
      <c r="G1" s="759"/>
      <c r="H1" s="759"/>
      <c r="I1" s="759"/>
      <c r="J1" s="760"/>
    </row>
    <row r="2" spans="1:13" s="148" customFormat="1" ht="22.5" customHeight="1">
      <c r="B2" s="761" t="s">
        <v>12059</v>
      </c>
      <c r="C2" s="762"/>
      <c r="D2" s="762"/>
      <c r="E2" s="762"/>
      <c r="F2" s="762"/>
      <c r="G2" s="762"/>
      <c r="H2" s="762"/>
      <c r="I2" s="762"/>
      <c r="J2" s="763"/>
      <c r="K2" s="767"/>
      <c r="L2" s="767"/>
    </row>
    <row r="3" spans="1:13" s="148" customFormat="1" ht="22.5" customHeight="1">
      <c r="B3" s="761"/>
      <c r="C3" s="762"/>
      <c r="D3" s="762"/>
      <c r="E3" s="762"/>
      <c r="F3" s="762"/>
      <c r="G3" s="762"/>
      <c r="H3" s="762"/>
      <c r="I3" s="762"/>
      <c r="J3" s="763"/>
      <c r="K3" s="767"/>
      <c r="L3" s="767"/>
    </row>
    <row r="4" spans="1:13" s="148" customFormat="1" ht="22.5" customHeight="1">
      <c r="B4" s="761"/>
      <c r="C4" s="762"/>
      <c r="D4" s="762"/>
      <c r="E4" s="762"/>
      <c r="F4" s="762"/>
      <c r="G4" s="762"/>
      <c r="H4" s="762"/>
      <c r="I4" s="762"/>
      <c r="J4" s="763"/>
    </row>
    <row r="5" spans="1:13" s="148" customFormat="1" ht="22.5" customHeight="1">
      <c r="B5" s="761"/>
      <c r="C5" s="762"/>
      <c r="D5" s="762"/>
      <c r="E5" s="762"/>
      <c r="F5" s="762"/>
      <c r="G5" s="762"/>
      <c r="H5" s="762"/>
      <c r="I5" s="762"/>
      <c r="J5" s="763"/>
    </row>
    <row r="6" spans="1:13" s="148" customFormat="1" ht="15.75" customHeight="1">
      <c r="B6" s="764"/>
      <c r="C6" s="765"/>
      <c r="D6" s="765"/>
      <c r="E6" s="765"/>
      <c r="F6" s="765"/>
      <c r="G6" s="765"/>
      <c r="H6" s="765"/>
      <c r="I6" s="765"/>
      <c r="J6" s="766"/>
    </row>
    <row r="7" spans="1:13" s="148" customFormat="1" ht="15.75">
      <c r="A7" s="149"/>
      <c r="B7" s="150"/>
      <c r="C7" s="315" t="s">
        <v>1250</v>
      </c>
      <c r="D7" s="768" t="str">
        <f>IF(DADOS!D14&lt;&gt;"",DADOS!D14," ")</f>
        <v>Av. Victor Ferreira do Amaral, 2940</v>
      </c>
      <c r="E7" s="768"/>
      <c r="F7" s="768"/>
      <c r="G7" s="316" t="s">
        <v>1254</v>
      </c>
      <c r="H7" s="769">
        <f ca="1">IF(DADOS!$D$20&lt;&gt;"",DADOS!$D$20," ")</f>
        <v>45015</v>
      </c>
      <c r="I7" s="769"/>
      <c r="J7" s="239"/>
    </row>
    <row r="8" spans="1:13" s="148" customFormat="1" ht="15.75">
      <c r="A8" s="149"/>
      <c r="B8" s="150"/>
      <c r="C8" s="316" t="s">
        <v>1267</v>
      </c>
      <c r="D8" s="745" t="str">
        <f>IF(DADOS!$D$16&lt;&gt;"",DADOS!$D$16," ")</f>
        <v>Curitiba</v>
      </c>
      <c r="E8" s="745"/>
      <c r="F8" s="151"/>
      <c r="G8" s="316" t="s">
        <v>3448</v>
      </c>
      <c r="H8" s="746" t="str">
        <f>IF('FOLHA DE FECHAMENTO'!$K$10&lt;&gt;"",'FOLHA DE FECHAMENTO'!$K$10," ")</f>
        <v>REPAROS</v>
      </c>
      <c r="I8" s="746"/>
      <c r="J8" s="240"/>
      <c r="K8" s="152"/>
      <c r="L8" s="152"/>
      <c r="M8" s="152"/>
    </row>
    <row r="9" spans="1:13" s="148" customFormat="1" ht="15.75">
      <c r="A9" s="149"/>
      <c r="B9" s="150"/>
      <c r="C9" s="316" t="s">
        <v>4559</v>
      </c>
      <c r="D9" s="745" t="str">
        <f>IF(DADOS!D12&lt;&gt;"",DADOS!D12," ")</f>
        <v>Reparos e manutenções na sede do DETRAN</v>
      </c>
      <c r="E9" s="745"/>
      <c r="F9" s="745"/>
      <c r="G9" s="316" t="s">
        <v>4561</v>
      </c>
      <c r="H9" s="754" t="str">
        <f>IF(DADOS!$D$24&lt;&gt;"",DADOS!$D$24," ")</f>
        <v>Lucas Pereira Bolfe</v>
      </c>
      <c r="I9" s="754"/>
      <c r="J9" s="755"/>
      <c r="K9" s="152"/>
      <c r="L9" s="152"/>
      <c r="M9" s="152"/>
    </row>
    <row r="10" spans="1:13" s="148" customFormat="1" ht="15.75">
      <c r="A10" s="149"/>
      <c r="B10" s="150"/>
      <c r="C10" s="316" t="s">
        <v>4560</v>
      </c>
      <c r="D10" s="745" t="str">
        <f>IF(DADOS!M12&lt;&gt;"",DADOS!M12," ")</f>
        <v>DETRAN</v>
      </c>
      <c r="E10" s="745"/>
      <c r="F10" s="151"/>
      <c r="G10" s="315" t="s">
        <v>442</v>
      </c>
      <c r="H10" s="451">
        <f>IF('FOLHA DE FECHAMENTO'!G22&lt;&gt;"",'FOLHA DE FECHAMENTO'!G22," ")</f>
        <v>0.28347674918197008</v>
      </c>
      <c r="I10" s="452"/>
      <c r="J10" s="453"/>
      <c r="K10" s="152"/>
      <c r="L10" s="152"/>
      <c r="M10" s="152"/>
    </row>
    <row r="11" spans="1:13" s="148" customFormat="1" ht="6" customHeight="1">
      <c r="A11" s="149"/>
      <c r="B11" s="153"/>
      <c r="C11" s="316"/>
      <c r="D11" s="154"/>
      <c r="E11" s="155"/>
      <c r="F11" s="155"/>
      <c r="G11" s="155"/>
      <c r="H11" s="155"/>
      <c r="I11" s="155"/>
      <c r="J11" s="156"/>
      <c r="K11" s="152"/>
      <c r="L11" s="152"/>
    </row>
    <row r="12" spans="1:13" s="158" customFormat="1" ht="18.75" customHeight="1">
      <c r="A12" s="157"/>
      <c r="B12" s="770" t="s">
        <v>1257</v>
      </c>
      <c r="C12" s="772" t="s">
        <v>1081</v>
      </c>
      <c r="D12" s="773"/>
      <c r="E12" s="774"/>
      <c r="F12" s="778" t="s">
        <v>443</v>
      </c>
      <c r="G12" s="779"/>
      <c r="H12" s="780"/>
      <c r="I12" s="781" t="s">
        <v>444</v>
      </c>
      <c r="J12" s="783" t="s">
        <v>445</v>
      </c>
      <c r="K12" s="152"/>
    </row>
    <row r="13" spans="1:13" s="158" customFormat="1" ht="16.5" thickBot="1">
      <c r="A13" s="157"/>
      <c r="B13" s="771"/>
      <c r="C13" s="775"/>
      <c r="D13" s="776"/>
      <c r="E13" s="777"/>
      <c r="F13" s="454" t="s">
        <v>1262</v>
      </c>
      <c r="G13" s="455" t="s">
        <v>1263</v>
      </c>
      <c r="H13" s="456" t="s">
        <v>1248</v>
      </c>
      <c r="I13" s="782"/>
      <c r="J13" s="784"/>
      <c r="K13" s="152"/>
    </row>
    <row r="14" spans="1:13" s="152" customFormat="1" ht="15.75" customHeight="1" thickBot="1">
      <c r="A14" s="159"/>
      <c r="B14" s="462"/>
      <c r="C14" s="753" t="s">
        <v>12037</v>
      </c>
      <c r="D14" s="753"/>
      <c r="E14" s="753"/>
      <c r="F14" s="463"/>
      <c r="G14" s="464"/>
      <c r="H14" s="465"/>
      <c r="I14" s="466"/>
      <c r="J14" s="467"/>
    </row>
    <row r="15" spans="1:13" s="152" customFormat="1" ht="15.75" customHeight="1">
      <c r="A15" s="159"/>
      <c r="B15" s="457">
        <v>1</v>
      </c>
      <c r="C15" s="756" t="str">
        <f>IF($B15&lt;&gt;"",VLOOKUP($B15,PLANILHA_SINTÉTICA!$A:$L,3,0),"")</f>
        <v>SERVIÇOS PRELIMINARES</v>
      </c>
      <c r="D15" s="757"/>
      <c r="E15" s="758"/>
      <c r="F15" s="160">
        <f>IF($B15&lt;&gt;"",VLOOKUP($B15,PLANILHA_SINTÉTICA!$A:$L,9,0),"")</f>
        <v>9348.32</v>
      </c>
      <c r="G15" s="160">
        <f>IF($B15&lt;&gt;"",VLOOKUP($B15,PLANILHA_SINTÉTICA!$A:$L,10,0),"")</f>
        <v>1557.36</v>
      </c>
      <c r="H15" s="160">
        <f>IF($B15&lt;&gt;"",VLOOKUP($B15,PLANILHA_SINTÉTICA!$A:$L,12,0),"")</f>
        <v>10905.68</v>
      </c>
      <c r="I15" s="160">
        <f t="shared" ref="I15:I29" si="0">IF($B15&lt;&gt;"",(1+$H$10)*$H15," ")</f>
        <v>13997.186714018828</v>
      </c>
      <c r="J15" s="161">
        <f t="shared" ref="J15:J29" si="1">IF($B15&lt;&gt;"",IF(OR($B15="",H15=0),0,$I15/$I$45),"")</f>
        <v>2.9959703757800472E-2</v>
      </c>
    </row>
    <row r="16" spans="1:13" s="152" customFormat="1" ht="15.75" customHeight="1">
      <c r="A16" s="159"/>
      <c r="B16" s="162">
        <f>B15+1</f>
        <v>2</v>
      </c>
      <c r="C16" s="750" t="str">
        <f>IF($B16&lt;&gt;"",VLOOKUP($B16,PLANILHA_SINTÉTICA!$A:$L,3,0),"")</f>
        <v>COPA</v>
      </c>
      <c r="D16" s="751"/>
      <c r="E16" s="752"/>
      <c r="F16" s="160">
        <f>IF($B16&lt;&gt;"",VLOOKUP($B16,PLANILHA_SINTÉTICA!$A:$L,9,0),"")</f>
        <v>34730.35</v>
      </c>
      <c r="G16" s="160">
        <f>IF($B16&lt;&gt;"",VLOOKUP($B16,PLANILHA_SINTÉTICA!$A:$L,10,0),"")</f>
        <v>6871.9</v>
      </c>
      <c r="H16" s="160">
        <f>IF($B16&lt;&gt;"",VLOOKUP($B16,PLANILHA_SINTÉTICA!$A:$L,12,0),"")</f>
        <v>41602.25</v>
      </c>
      <c r="I16" s="160">
        <f t="shared" si="0"/>
        <v>53395.520588655614</v>
      </c>
      <c r="J16" s="161">
        <f t="shared" si="1"/>
        <v>0.11428825031157659</v>
      </c>
    </row>
    <row r="17" spans="1:10" s="152" customFormat="1" ht="15.75" customHeight="1">
      <c r="A17" s="159"/>
      <c r="B17" s="162">
        <f>B16+1</f>
        <v>3</v>
      </c>
      <c r="C17" s="750" t="str">
        <f>IF($B17&lt;&gt;"",VLOOKUP($B17,PLANILHA_SINTÉTICA!$A:$L,3,0),"")</f>
        <v>BLOCO A</v>
      </c>
      <c r="D17" s="751"/>
      <c r="E17" s="752"/>
      <c r="F17" s="160">
        <f>IF($B17&lt;&gt;"",VLOOKUP($B17,PLANILHA_SINTÉTICA!$A:$L,9,0),"")</f>
        <v>67174.28</v>
      </c>
      <c r="G17" s="160">
        <f>IF($B17&lt;&gt;"",VLOOKUP($B17,PLANILHA_SINTÉTICA!$A:$L,10,0),"")</f>
        <v>22237.58</v>
      </c>
      <c r="H17" s="160">
        <f>IF($B17&lt;&gt;"",VLOOKUP($B17,PLANILHA_SINTÉTICA!$A:$L,12,0),"")</f>
        <v>89411.86</v>
      </c>
      <c r="I17" s="160">
        <f t="shared" si="0"/>
        <v>114758.04341111342</v>
      </c>
      <c r="J17" s="161">
        <f t="shared" ref="J17" si="2">IF($B17&lt;&gt;"",IF(OR($B17="",H17=0),0,$I17/$I$45),"")</f>
        <v>0.24562914353198789</v>
      </c>
    </row>
    <row r="18" spans="1:10" s="152" customFormat="1" ht="15.75" customHeight="1">
      <c r="A18" s="159"/>
      <c r="B18" s="162">
        <f t="shared" ref="B18:B20" si="3">B17+1</f>
        <v>4</v>
      </c>
      <c r="C18" s="750" t="str">
        <f>IF($B18&lt;&gt;"",VLOOKUP($B18,PLANILHA_SINTÉTICA!$A:$L,3,0),"")</f>
        <v>ESTACIONAMENTO</v>
      </c>
      <c r="D18" s="751"/>
      <c r="E18" s="752"/>
      <c r="F18" s="160">
        <f>IF($B18&lt;&gt;"",VLOOKUP($B18,PLANILHA_SINTÉTICA!$A:$L,9,0),"")</f>
        <v>182265</v>
      </c>
      <c r="G18" s="160">
        <f>IF($B18&lt;&gt;"",VLOOKUP($B18,PLANILHA_SINTÉTICA!$A:$L,10,0),"")</f>
        <v>31340.46</v>
      </c>
      <c r="H18" s="160">
        <f>IF($B18&lt;&gt;"",VLOOKUP($B18,PLANILHA_SINTÉTICA!$A:$L,12,0),"")</f>
        <v>213605.46</v>
      </c>
      <c r="I18" s="160">
        <f t="shared" si="0"/>
        <v>274157.64140831935</v>
      </c>
      <c r="J18" s="161">
        <f t="shared" si="1"/>
        <v>0.58680947017047069</v>
      </c>
    </row>
    <row r="19" spans="1:10" s="152" customFormat="1" ht="15.75" customHeight="1">
      <c r="A19" s="159"/>
      <c r="B19" s="162">
        <f t="shared" si="3"/>
        <v>5</v>
      </c>
      <c r="C19" s="750" t="str">
        <f>IF($B19&lt;&gt;"",VLOOKUP($B19,PLANILHA_SINTÉTICA!$A:$L,3,0),"")</f>
        <v>ADEQUAÇÃO DE PASSEIO - RAMPA DE ACESSO</v>
      </c>
      <c r="D19" s="751"/>
      <c r="E19" s="752"/>
      <c r="F19" s="160">
        <f>IF($B19&lt;&gt;"",VLOOKUP($B19,PLANILHA_SINTÉTICA!$A:$L,9,0),"")</f>
        <v>2353.37</v>
      </c>
      <c r="G19" s="160">
        <f>IF($B19&lt;&gt;"",VLOOKUP($B19,PLANILHA_SINTÉTICA!$A:$L,10,0),"")</f>
        <v>345.54</v>
      </c>
      <c r="H19" s="160">
        <f>IF($B19&lt;&gt;"",VLOOKUP($B19,PLANILHA_SINTÉTICA!$A:$L,12,0),"")</f>
        <v>2698.91</v>
      </c>
      <c r="I19" s="160">
        <f t="shared" si="0"/>
        <v>3463.9882331347108</v>
      </c>
      <c r="J19" s="161">
        <f t="shared" si="1"/>
        <v>7.4143514268679503E-3</v>
      </c>
    </row>
    <row r="20" spans="1:10" s="152" customFormat="1" ht="15.75" customHeight="1">
      <c r="A20" s="159"/>
      <c r="B20" s="162">
        <f t="shared" si="3"/>
        <v>6</v>
      </c>
      <c r="C20" s="750" t="str">
        <f>IF($B20&lt;&gt;"",VLOOKUP($B20,PLANILHA_SINTÉTICA!$A:$L,3,0),"")</f>
        <v>SERVIÇOS FINAIS</v>
      </c>
      <c r="D20" s="751"/>
      <c r="E20" s="752"/>
      <c r="F20" s="160">
        <f>IF($B20&lt;&gt;"",VLOOKUP($B20,PLANILHA_SINTÉTICA!$A:$L,9,0),"")</f>
        <v>3813.15</v>
      </c>
      <c r="G20" s="160">
        <f>IF($B20&lt;&gt;"",VLOOKUP($B20,PLANILHA_SINTÉTICA!$A:$L,10,0),"")</f>
        <v>1974.3</v>
      </c>
      <c r="H20" s="160">
        <f>IF($B20&lt;&gt;"",VLOOKUP($B20,PLANILHA_SINTÉTICA!$A:$L,12,0),"")</f>
        <v>5787.45</v>
      </c>
      <c r="I20" s="160">
        <f t="shared" si="0"/>
        <v>7428.0575120531921</v>
      </c>
      <c r="J20" s="161">
        <f t="shared" si="1"/>
        <v>1.5899080801296418E-2</v>
      </c>
    </row>
    <row r="21" spans="1:10" s="152" customFormat="1" ht="15.75" customHeight="1">
      <c r="A21" s="159"/>
      <c r="B21" s="162"/>
      <c r="C21" s="750" t="str">
        <f>IF($B21&lt;&gt;"",VLOOKUP($B21,PLANILHA_SINTÉTICA!$A:$L,3,0),"")</f>
        <v/>
      </c>
      <c r="D21" s="751"/>
      <c r="E21" s="752"/>
      <c r="F21" s="160" t="str">
        <f>IF($B21&lt;&gt;"",VLOOKUP($B21,PLANILHA_SINTÉTICA!$A:$L,9,0),"")</f>
        <v/>
      </c>
      <c r="G21" s="160" t="str">
        <f>IF($B21&lt;&gt;"",VLOOKUP($B21,PLANILHA_SINTÉTICA!$A:$L,10,0),"")</f>
        <v/>
      </c>
      <c r="H21" s="160" t="str">
        <f>IF($B21&lt;&gt;"",VLOOKUP($B21,PLANILHA_SINTÉTICA!$A:$L,12,0),"")</f>
        <v/>
      </c>
      <c r="I21" s="160" t="str">
        <f t="shared" si="0"/>
        <v xml:space="preserve"> </v>
      </c>
      <c r="J21" s="161" t="str">
        <f t="shared" si="1"/>
        <v/>
      </c>
    </row>
    <row r="22" spans="1:10" s="152" customFormat="1" ht="15.75" customHeight="1">
      <c r="A22" s="159"/>
      <c r="B22" s="162"/>
      <c r="C22" s="750" t="str">
        <f>IF($B22&lt;&gt;"",VLOOKUP($B22,PLANILHA_SINTÉTICA!$A:$L,3,0),"")</f>
        <v/>
      </c>
      <c r="D22" s="751"/>
      <c r="E22" s="752"/>
      <c r="F22" s="160" t="str">
        <f>IF($B22&lt;&gt;"",VLOOKUP($B22,PLANILHA_SINTÉTICA!$A:$L,9,0),"")</f>
        <v/>
      </c>
      <c r="G22" s="160" t="str">
        <f>IF($B22&lt;&gt;"",VLOOKUP($B22,PLANILHA_SINTÉTICA!$A:$L,10,0),"")</f>
        <v/>
      </c>
      <c r="H22" s="160" t="str">
        <f>IF($B22&lt;&gt;"",VLOOKUP($B22,PLANILHA_SINTÉTICA!$A:$L,12,0),"")</f>
        <v/>
      </c>
      <c r="I22" s="160" t="str">
        <f t="shared" si="0"/>
        <v xml:space="preserve"> </v>
      </c>
      <c r="J22" s="161" t="str">
        <f t="shared" si="1"/>
        <v/>
      </c>
    </row>
    <row r="23" spans="1:10" s="152" customFormat="1" ht="15.75" customHeight="1">
      <c r="A23" s="159"/>
      <c r="B23" s="162"/>
      <c r="C23" s="750" t="str">
        <f>IF($B23&lt;&gt;"",VLOOKUP($B23,PLANILHA_SINTÉTICA!$A:$L,3,0),"")</f>
        <v/>
      </c>
      <c r="D23" s="751"/>
      <c r="E23" s="752"/>
      <c r="F23" s="160" t="str">
        <f>IF($B23&lt;&gt;"",VLOOKUP($B23,PLANILHA_SINTÉTICA!$A:$L,9,0),"")</f>
        <v/>
      </c>
      <c r="G23" s="160" t="str">
        <f>IF($B23&lt;&gt;"",VLOOKUP($B23,PLANILHA_SINTÉTICA!$A:$L,10,0),"")</f>
        <v/>
      </c>
      <c r="H23" s="160" t="str">
        <f>IF($B23&lt;&gt;"",VLOOKUP($B23,PLANILHA_SINTÉTICA!$A:$L,12,0),"")</f>
        <v/>
      </c>
      <c r="I23" s="160" t="str">
        <f t="shared" si="0"/>
        <v xml:space="preserve"> </v>
      </c>
      <c r="J23" s="161" t="str">
        <f t="shared" si="1"/>
        <v/>
      </c>
    </row>
    <row r="24" spans="1:10" s="152" customFormat="1" ht="15.75" customHeight="1">
      <c r="A24" s="159"/>
      <c r="B24" s="162"/>
      <c r="C24" s="750" t="str">
        <f>IF($B24&lt;&gt;"",VLOOKUP($B24,PLANILHA_SINTÉTICA!$A:$L,3,0),"")</f>
        <v/>
      </c>
      <c r="D24" s="751"/>
      <c r="E24" s="752"/>
      <c r="F24" s="160" t="str">
        <f>IF($B24&lt;&gt;"",VLOOKUP($B24,PLANILHA_SINTÉTICA!$A:$L,9,0),"")</f>
        <v/>
      </c>
      <c r="G24" s="160" t="str">
        <f>IF($B24&lt;&gt;"",VLOOKUP($B24,PLANILHA_SINTÉTICA!$A:$L,10,0),"")</f>
        <v/>
      </c>
      <c r="H24" s="160" t="str">
        <f>IF($B24&lt;&gt;"",VLOOKUP($B24,PLANILHA_SINTÉTICA!$A:$L,12,0),"")</f>
        <v/>
      </c>
      <c r="I24" s="160" t="str">
        <f t="shared" si="0"/>
        <v xml:space="preserve"> </v>
      </c>
      <c r="J24" s="161" t="str">
        <f t="shared" si="1"/>
        <v/>
      </c>
    </row>
    <row r="25" spans="1:10" s="152" customFormat="1" ht="15.75" customHeight="1">
      <c r="A25" s="159"/>
      <c r="B25" s="162"/>
      <c r="C25" s="750" t="str">
        <f>IF($B25&lt;&gt;"",VLOOKUP($B25,PLANILHA_SINTÉTICA!$A:$L,3,0),"")</f>
        <v/>
      </c>
      <c r="D25" s="751"/>
      <c r="E25" s="752"/>
      <c r="F25" s="160" t="str">
        <f>IF($B25&lt;&gt;"",VLOOKUP($B25,PLANILHA_SINTÉTICA!$A:$L,9,0),"")</f>
        <v/>
      </c>
      <c r="G25" s="160" t="str">
        <f>IF($B25&lt;&gt;"",VLOOKUP($B25,PLANILHA_SINTÉTICA!$A:$L,10,0),"")</f>
        <v/>
      </c>
      <c r="H25" s="160" t="str">
        <f>IF($B25&lt;&gt;"",VLOOKUP($B25,PLANILHA_SINTÉTICA!$A:$L,12,0),"")</f>
        <v/>
      </c>
      <c r="I25" s="160" t="str">
        <f t="shared" si="0"/>
        <v xml:space="preserve"> </v>
      </c>
      <c r="J25" s="161" t="str">
        <f t="shared" si="1"/>
        <v/>
      </c>
    </row>
    <row r="26" spans="1:10" s="152" customFormat="1" ht="15.75" customHeight="1">
      <c r="A26" s="159"/>
      <c r="B26" s="162"/>
      <c r="C26" s="750" t="str">
        <f>IF($B26&lt;&gt;"",VLOOKUP($B26,PLANILHA_SINTÉTICA!$A:$L,3,0),"")</f>
        <v/>
      </c>
      <c r="D26" s="751"/>
      <c r="E26" s="752"/>
      <c r="F26" s="160" t="str">
        <f>IF($B26&lt;&gt;"",VLOOKUP($B26,PLANILHA_SINTÉTICA!$A:$L,9,0),"")</f>
        <v/>
      </c>
      <c r="G26" s="160" t="str">
        <f>IF($B26&lt;&gt;"",VLOOKUP($B26,PLANILHA_SINTÉTICA!$A:$L,10,0),"")</f>
        <v/>
      </c>
      <c r="H26" s="160" t="str">
        <f>IF($B26&lt;&gt;"",VLOOKUP($B26,PLANILHA_SINTÉTICA!$A:$L,12,0),"")</f>
        <v/>
      </c>
      <c r="I26" s="160" t="str">
        <f t="shared" si="0"/>
        <v xml:space="preserve"> </v>
      </c>
      <c r="J26" s="161" t="str">
        <f t="shared" si="1"/>
        <v/>
      </c>
    </row>
    <row r="27" spans="1:10" s="152" customFormat="1" ht="15.75" customHeight="1">
      <c r="A27" s="159"/>
      <c r="B27" s="162"/>
      <c r="C27" s="750" t="str">
        <f>IF($B27&lt;&gt;"",VLOOKUP($B27,PLANILHA_SINTÉTICA!$A:$L,3,0),"")</f>
        <v/>
      </c>
      <c r="D27" s="751"/>
      <c r="E27" s="752"/>
      <c r="F27" s="160" t="str">
        <f>IF($B27&lt;&gt;"",VLOOKUP($B27,PLANILHA_SINTÉTICA!$A:$L,9,0),"")</f>
        <v/>
      </c>
      <c r="G27" s="160" t="str">
        <f>IF($B27&lt;&gt;"",VLOOKUP($B27,PLANILHA_SINTÉTICA!$A:$L,10,0),"")</f>
        <v/>
      </c>
      <c r="H27" s="160" t="str">
        <f>IF($B27&lt;&gt;"",VLOOKUP($B27,PLANILHA_SINTÉTICA!$A:$L,12,0),"")</f>
        <v/>
      </c>
      <c r="I27" s="160" t="str">
        <f t="shared" si="0"/>
        <v xml:space="preserve"> </v>
      </c>
      <c r="J27" s="161" t="str">
        <f t="shared" si="1"/>
        <v/>
      </c>
    </row>
    <row r="28" spans="1:10" s="152" customFormat="1" ht="15.75">
      <c r="A28" s="159"/>
      <c r="B28" s="162"/>
      <c r="C28" s="750" t="str">
        <f>IF($B28&lt;&gt;"",VLOOKUP($B28,PLANILHA_SINTÉTICA!$A:$L,3,0),"")</f>
        <v/>
      </c>
      <c r="D28" s="751"/>
      <c r="E28" s="752"/>
      <c r="F28" s="160" t="str">
        <f>IF($B28&lt;&gt;"",VLOOKUP($B28,PLANILHA_SINTÉTICA!$A:$L,9,0),"")</f>
        <v/>
      </c>
      <c r="G28" s="160" t="str">
        <f>IF($B28&lt;&gt;"",VLOOKUP($B28,PLANILHA_SINTÉTICA!$A:$L,10,0),"")</f>
        <v/>
      </c>
      <c r="H28" s="160" t="str">
        <f>IF($B28&lt;&gt;"",VLOOKUP($B28,PLANILHA_SINTÉTICA!$A:$L,12,0),"")</f>
        <v/>
      </c>
      <c r="I28" s="160" t="str">
        <f t="shared" si="0"/>
        <v xml:space="preserve"> </v>
      </c>
      <c r="J28" s="161" t="str">
        <f t="shared" si="1"/>
        <v/>
      </c>
    </row>
    <row r="29" spans="1:10" s="152" customFormat="1" ht="15.75">
      <c r="A29" s="159"/>
      <c r="B29" s="162"/>
      <c r="C29" s="750" t="str">
        <f>IF($B29&lt;&gt;"",VLOOKUP($B29,PLANILHA_SINTÉTICA!$A:$L,3,0),"")</f>
        <v/>
      </c>
      <c r="D29" s="751"/>
      <c r="E29" s="752"/>
      <c r="F29" s="160" t="str">
        <f>IF($B29&lt;&gt;"",VLOOKUP($B29,PLANILHA_SINTÉTICA!$A:$L,9,0),"")</f>
        <v/>
      </c>
      <c r="G29" s="160" t="str">
        <f>IF($B29&lt;&gt;"",VLOOKUP($B29,PLANILHA_SINTÉTICA!$A:$L,10,0),"")</f>
        <v/>
      </c>
      <c r="H29" s="160" t="str">
        <f>IF($B29&lt;&gt;"",VLOOKUP($B29,PLANILHA_SINTÉTICA!$A:$L,12,0),"")</f>
        <v/>
      </c>
      <c r="I29" s="160" t="str">
        <f t="shared" si="0"/>
        <v xml:space="preserve"> </v>
      </c>
      <c r="J29" s="161" t="str">
        <f t="shared" si="1"/>
        <v/>
      </c>
    </row>
    <row r="30" spans="1:10" s="152" customFormat="1" ht="15.75" customHeight="1" thickBot="1">
      <c r="A30" s="159"/>
      <c r="B30" s="458"/>
      <c r="C30" s="459"/>
      <c r="D30" s="792" t="s">
        <v>12032</v>
      </c>
      <c r="E30" s="793"/>
      <c r="F30" s="460">
        <f>SUMIF(F15:F29,"&gt;0",F15:F29)</f>
        <v>299684.47000000003</v>
      </c>
      <c r="G30" s="460">
        <f>SUMIF(G15:G29,"&gt;0",G15:G29)</f>
        <v>64327.140000000007</v>
      </c>
      <c r="H30" s="460">
        <f>SUMIF(H15:H29,"&gt;0",H15:H29)</f>
        <v>364011.61</v>
      </c>
      <c r="I30" s="460">
        <f>SUMIF(I15:I29,"&gt;0",I15:I29)</f>
        <v>467200.43786729511</v>
      </c>
      <c r="J30" s="461">
        <f>SUMIF(J15:J29,"&gt;0",J15:J29)</f>
        <v>1</v>
      </c>
    </row>
    <row r="31" spans="1:10" s="152" customFormat="1" ht="15.75" customHeight="1" thickBot="1">
      <c r="A31" s="159"/>
      <c r="B31" s="462"/>
      <c r="C31" s="753" t="s">
        <v>12036</v>
      </c>
      <c r="D31" s="753"/>
      <c r="E31" s="753"/>
      <c r="F31" s="463"/>
      <c r="G31" s="464"/>
      <c r="H31" s="465"/>
      <c r="I31" s="466"/>
      <c r="J31" s="467"/>
    </row>
    <row r="32" spans="1:10" s="152" customFormat="1" ht="15.75" customHeight="1">
      <c r="A32" s="159"/>
      <c r="B32" s="468"/>
      <c r="C32" s="747" t="str">
        <f>IF($B32&lt;&gt;"",VLOOKUP($B32,PLANILHA_SINTÉTICA!$A$9:$L$355,3,0),"")</f>
        <v/>
      </c>
      <c r="D32" s="748"/>
      <c r="E32" s="749"/>
      <c r="F32" s="160" t="str">
        <f>IF($B32&lt;&gt;"",VLOOKUP($B32,PLANILHA_SINTÉTICA!$A$9:$L$355,9,0),"")</f>
        <v/>
      </c>
      <c r="G32" s="160" t="str">
        <f>IF($B32&lt;&gt;"",VLOOKUP($B32,PLANILHA_SINTÉTICA!$A$9:$L$355,10,0),"")</f>
        <v/>
      </c>
      <c r="H32" s="160" t="str">
        <f>IF($B32&lt;&gt;"",VLOOKUP($B32,PLANILHA_SINTÉTICA!$A$9:$L$355,12,0),"")</f>
        <v/>
      </c>
      <c r="I32" s="160" t="str">
        <f>IF($B32&lt;&gt;"",(1+$H$10)*$H32," ")</f>
        <v xml:space="preserve"> </v>
      </c>
      <c r="J32" s="161" t="str">
        <f t="shared" ref="J32:J43" si="4">IF($B32&lt;&gt;"",IF(OR($B32="",H32=0),0,$I32/$I$45),"")</f>
        <v/>
      </c>
    </row>
    <row r="33" spans="1:10" s="152" customFormat="1" ht="15.75" customHeight="1">
      <c r="A33" s="159"/>
      <c r="B33" s="162"/>
      <c r="C33" s="750" t="str">
        <f>IF($B33&lt;&gt;"",VLOOKUP($B33,PLANILHA_SINTÉTICA!$A$9:$L$355,3,0),"")</f>
        <v/>
      </c>
      <c r="D33" s="751"/>
      <c r="E33" s="752"/>
      <c r="F33" s="160" t="str">
        <f>IF($B33&lt;&gt;"",VLOOKUP($B33,PLANILHA_SINTÉTICA!$A$9:$L$355,9,0),"")</f>
        <v/>
      </c>
      <c r="G33" s="160" t="str">
        <f>IF($B33&lt;&gt;"",VLOOKUP($B33,PLANILHA_SINTÉTICA!$A$9:$L$355,10,0),"")</f>
        <v/>
      </c>
      <c r="H33" s="160" t="str">
        <f>IF($B33&lt;&gt;"",VLOOKUP($B33,PLANILHA_SINTÉTICA!$A$9:$L$355,12,0),"")</f>
        <v/>
      </c>
      <c r="I33" s="160" t="str">
        <f t="shared" ref="I33:I43" si="5">IF($B33&lt;&gt;"",(1+$H$10)*$H33," ")</f>
        <v xml:space="preserve"> </v>
      </c>
      <c r="J33" s="161" t="str">
        <f t="shared" si="4"/>
        <v/>
      </c>
    </row>
    <row r="34" spans="1:10" s="152" customFormat="1" ht="15.75" customHeight="1">
      <c r="A34" s="159"/>
      <c r="B34" s="162"/>
      <c r="C34" s="750" t="str">
        <f>IF($B34&lt;&gt;"",VLOOKUP($B34,PLANILHA_SINTÉTICA!$A$9:$L$355,3,0),"")</f>
        <v/>
      </c>
      <c r="D34" s="751"/>
      <c r="E34" s="752"/>
      <c r="F34" s="160" t="str">
        <f>IF($B34&lt;&gt;"",VLOOKUP($B34,PLANILHA_SINTÉTICA!$A$9:$L$355,9,0),"")</f>
        <v/>
      </c>
      <c r="G34" s="160" t="str">
        <f>IF($B34&lt;&gt;"",VLOOKUP($B34,PLANILHA_SINTÉTICA!$A$9:$L$355,10,0),"")</f>
        <v/>
      </c>
      <c r="H34" s="160" t="str">
        <f>IF($B34&lt;&gt;"",VLOOKUP($B34,PLANILHA_SINTÉTICA!$A$9:$L$355,12,0),"")</f>
        <v/>
      </c>
      <c r="I34" s="160" t="str">
        <f t="shared" si="5"/>
        <v xml:space="preserve"> </v>
      </c>
      <c r="J34" s="161" t="str">
        <f t="shared" si="4"/>
        <v/>
      </c>
    </row>
    <row r="35" spans="1:10" s="152" customFormat="1" ht="15.75" customHeight="1">
      <c r="A35" s="159"/>
      <c r="B35" s="162"/>
      <c r="C35" s="750" t="str">
        <f>IF($B35&lt;&gt;"",VLOOKUP($B35,PLANILHA_SINTÉTICA!$A$9:$L$355,3,0),"")</f>
        <v/>
      </c>
      <c r="D35" s="751"/>
      <c r="E35" s="752"/>
      <c r="F35" s="160" t="str">
        <f>IF($B35&lt;&gt;"",VLOOKUP($B35,PLANILHA_SINTÉTICA!$A$9:$L$355,9,0),"")</f>
        <v/>
      </c>
      <c r="G35" s="160" t="str">
        <f>IF($B35&lt;&gt;"",VLOOKUP($B35,PLANILHA_SINTÉTICA!$A$9:$L$355,10,0),"")</f>
        <v/>
      </c>
      <c r="H35" s="160" t="str">
        <f>IF($B35&lt;&gt;"",VLOOKUP($B35,PLANILHA_SINTÉTICA!$A$9:$L$355,12,0),"")</f>
        <v/>
      </c>
      <c r="I35" s="160" t="str">
        <f t="shared" si="5"/>
        <v xml:space="preserve"> </v>
      </c>
      <c r="J35" s="161" t="str">
        <f t="shared" si="4"/>
        <v/>
      </c>
    </row>
    <row r="36" spans="1:10" s="152" customFormat="1" ht="15.75" customHeight="1">
      <c r="A36" s="159"/>
      <c r="B36" s="468"/>
      <c r="C36" s="747" t="str">
        <f>IF($B36&lt;&gt;"",VLOOKUP($B36,PLANILHA_SINTÉTICA!$A$9:$L$355,3,0),"")</f>
        <v/>
      </c>
      <c r="D36" s="748"/>
      <c r="E36" s="749"/>
      <c r="F36" s="160" t="str">
        <f>IF($B36&lt;&gt;"",VLOOKUP($B36,PLANILHA_SINTÉTICA!$A$9:$L$355,9,0),"")</f>
        <v/>
      </c>
      <c r="G36" s="160" t="str">
        <f>IF($B36&lt;&gt;"",VLOOKUP($B36,PLANILHA_SINTÉTICA!$A$9:$L$355,10,0),"")</f>
        <v/>
      </c>
      <c r="H36" s="160" t="str">
        <f>IF($B36&lt;&gt;"",VLOOKUP($B36,PLANILHA_SINTÉTICA!$A$9:$L$355,12,0),"")</f>
        <v/>
      </c>
      <c r="I36" s="160" t="str">
        <f t="shared" si="5"/>
        <v xml:space="preserve"> </v>
      </c>
      <c r="J36" s="161" t="str">
        <f t="shared" si="4"/>
        <v/>
      </c>
    </row>
    <row r="37" spans="1:10" s="152" customFormat="1" ht="15.75" customHeight="1">
      <c r="A37" s="159"/>
      <c r="B37" s="162"/>
      <c r="C37" s="750" t="str">
        <f>IF($B37&lt;&gt;"",VLOOKUP($B37,PLANILHA_SINTÉTICA!$A$9:$L$355,3,0),"")</f>
        <v/>
      </c>
      <c r="D37" s="751"/>
      <c r="E37" s="752"/>
      <c r="F37" s="160" t="str">
        <f>IF($B37&lt;&gt;"",VLOOKUP($B37,PLANILHA_SINTÉTICA!$A$9:$L$355,9,0),"")</f>
        <v/>
      </c>
      <c r="G37" s="160" t="str">
        <f>IF($B37&lt;&gt;"",VLOOKUP($B37,PLANILHA_SINTÉTICA!$A$9:$L$355,10,0),"")</f>
        <v/>
      </c>
      <c r="H37" s="160" t="str">
        <f>IF($B37&lt;&gt;"",VLOOKUP($B37,PLANILHA_SINTÉTICA!$A$9:$L$355,12,0),"")</f>
        <v/>
      </c>
      <c r="I37" s="160" t="str">
        <f t="shared" si="5"/>
        <v xml:space="preserve"> </v>
      </c>
      <c r="J37" s="161" t="str">
        <f t="shared" si="4"/>
        <v/>
      </c>
    </row>
    <row r="38" spans="1:10" s="152" customFormat="1" ht="15.75" customHeight="1">
      <c r="A38" s="159"/>
      <c r="B38" s="162"/>
      <c r="C38" s="750" t="str">
        <f>IF($B38&lt;&gt;"",VLOOKUP($B38,PLANILHA_SINTÉTICA!$A$9:$L$355,3,0),"")</f>
        <v/>
      </c>
      <c r="D38" s="751"/>
      <c r="E38" s="752"/>
      <c r="F38" s="160" t="str">
        <f>IF($B38&lt;&gt;"",VLOOKUP($B38,PLANILHA_SINTÉTICA!$A$9:$L$355,9,0),"")</f>
        <v/>
      </c>
      <c r="G38" s="160" t="str">
        <f>IF($B38&lt;&gt;"",VLOOKUP($B38,PLANILHA_SINTÉTICA!$A$9:$L$355,10,0),"")</f>
        <v/>
      </c>
      <c r="H38" s="160" t="str">
        <f>IF($B38&lt;&gt;"",VLOOKUP($B38,PLANILHA_SINTÉTICA!$A$9:$L$355,12,0),"")</f>
        <v/>
      </c>
      <c r="I38" s="160" t="str">
        <f t="shared" si="5"/>
        <v xml:space="preserve"> </v>
      </c>
      <c r="J38" s="161" t="str">
        <f t="shared" si="4"/>
        <v/>
      </c>
    </row>
    <row r="39" spans="1:10" s="152" customFormat="1" ht="15.75" customHeight="1">
      <c r="A39" s="159"/>
      <c r="B39" s="162"/>
      <c r="C39" s="750" t="str">
        <f>IF($B39&lt;&gt;"",VLOOKUP($B39,PLANILHA_SINTÉTICA!$A$9:$L$355,3,0),"")</f>
        <v/>
      </c>
      <c r="D39" s="751"/>
      <c r="E39" s="752"/>
      <c r="F39" s="160" t="str">
        <f>IF($B39&lt;&gt;"",VLOOKUP($B39,PLANILHA_SINTÉTICA!$A$9:$L$355,9,0),"")</f>
        <v/>
      </c>
      <c r="G39" s="160" t="str">
        <f>IF($B39&lt;&gt;"",VLOOKUP($B39,PLANILHA_SINTÉTICA!$A$9:$L$355,10,0),"")</f>
        <v/>
      </c>
      <c r="H39" s="160" t="str">
        <f>IF($B39&lt;&gt;"",VLOOKUP($B39,PLANILHA_SINTÉTICA!$A$9:$L$355,12,0),"")</f>
        <v/>
      </c>
      <c r="I39" s="160" t="str">
        <f t="shared" si="5"/>
        <v xml:space="preserve"> </v>
      </c>
      <c r="J39" s="161" t="str">
        <f t="shared" si="4"/>
        <v/>
      </c>
    </row>
    <row r="40" spans="1:10" s="152" customFormat="1" ht="15.75" customHeight="1">
      <c r="A40" s="159"/>
      <c r="B40" s="468"/>
      <c r="C40" s="747" t="str">
        <f>IF($B40&lt;&gt;"",VLOOKUP($B40,PLANILHA_SINTÉTICA!$A$9:$L$355,3,0),"")</f>
        <v/>
      </c>
      <c r="D40" s="748"/>
      <c r="E40" s="749"/>
      <c r="F40" s="160" t="str">
        <f>IF($B40&lt;&gt;"",VLOOKUP($B40,PLANILHA_SINTÉTICA!$A$9:$L$355,9,0),"")</f>
        <v/>
      </c>
      <c r="G40" s="160" t="str">
        <f>IF($B40&lt;&gt;"",VLOOKUP($B40,PLANILHA_SINTÉTICA!$A$9:$L$355,10,0),"")</f>
        <v/>
      </c>
      <c r="H40" s="160" t="str">
        <f>IF($B40&lt;&gt;"",VLOOKUP($B40,PLANILHA_SINTÉTICA!$A$9:$L$355,12,0),"")</f>
        <v/>
      </c>
      <c r="I40" s="160" t="str">
        <f t="shared" si="5"/>
        <v xml:space="preserve"> </v>
      </c>
      <c r="J40" s="161" t="str">
        <f t="shared" si="4"/>
        <v/>
      </c>
    </row>
    <row r="41" spans="1:10" s="152" customFormat="1" ht="15.75" customHeight="1">
      <c r="A41" s="159"/>
      <c r="B41" s="162"/>
      <c r="C41" s="750" t="str">
        <f>IF($B41&lt;&gt;"",VLOOKUP($B41,PLANILHA_SINTÉTICA!$A$9:$L$355,3,0),"")</f>
        <v/>
      </c>
      <c r="D41" s="751"/>
      <c r="E41" s="752"/>
      <c r="F41" s="160" t="str">
        <f>IF($B41&lt;&gt;"",VLOOKUP($B41,PLANILHA_SINTÉTICA!$A$9:$L$355,9,0),"")</f>
        <v/>
      </c>
      <c r="G41" s="160" t="str">
        <f>IF($B41&lt;&gt;"",VLOOKUP($B41,PLANILHA_SINTÉTICA!$A$9:$L$355,10,0),"")</f>
        <v/>
      </c>
      <c r="H41" s="160" t="str">
        <f>IF($B41&lt;&gt;"",VLOOKUP($B41,PLANILHA_SINTÉTICA!$A$9:$L$355,12,0),"")</f>
        <v/>
      </c>
      <c r="I41" s="160" t="str">
        <f t="shared" si="5"/>
        <v xml:space="preserve"> </v>
      </c>
      <c r="J41" s="161" t="str">
        <f t="shared" si="4"/>
        <v/>
      </c>
    </row>
    <row r="42" spans="1:10" s="152" customFormat="1" ht="15.75" customHeight="1">
      <c r="A42" s="159"/>
      <c r="B42" s="162"/>
      <c r="C42" s="750" t="str">
        <f>IF($B42&lt;&gt;"",VLOOKUP($B42,PLANILHA_SINTÉTICA!$A$9:$L$355,3,0),"")</f>
        <v/>
      </c>
      <c r="D42" s="751"/>
      <c r="E42" s="752"/>
      <c r="F42" s="160" t="str">
        <f>IF($B42&lt;&gt;"",VLOOKUP($B42,PLANILHA_SINTÉTICA!$A$9:$L$355,9,0),"")</f>
        <v/>
      </c>
      <c r="G42" s="160" t="str">
        <f>IF($B42&lt;&gt;"",VLOOKUP($B42,PLANILHA_SINTÉTICA!$A$9:$L$355,10,0),"")</f>
        <v/>
      </c>
      <c r="H42" s="160" t="str">
        <f>IF($B42&lt;&gt;"",VLOOKUP($B42,PLANILHA_SINTÉTICA!$A$9:$L$355,12,0),"")</f>
        <v/>
      </c>
      <c r="I42" s="160" t="str">
        <f t="shared" si="5"/>
        <v xml:space="preserve"> </v>
      </c>
      <c r="J42" s="161" t="str">
        <f t="shared" si="4"/>
        <v/>
      </c>
    </row>
    <row r="43" spans="1:10" s="152" customFormat="1" ht="15.75" customHeight="1">
      <c r="A43" s="159"/>
      <c r="B43" s="162"/>
      <c r="C43" s="750" t="str">
        <f>IF($B43&lt;&gt;"",VLOOKUP($B43,PLANILHA_SINTÉTICA!$A$9:$L$355,3,0),"")</f>
        <v/>
      </c>
      <c r="D43" s="751"/>
      <c r="E43" s="752"/>
      <c r="F43" s="160" t="str">
        <f>IF($B43&lt;&gt;"",VLOOKUP($B43,PLANILHA_SINTÉTICA!$A$9:$L$355,9,0),"")</f>
        <v/>
      </c>
      <c r="G43" s="160" t="str">
        <f>IF($B43&lt;&gt;"",VLOOKUP($B43,PLANILHA_SINTÉTICA!$A$9:$L$355,10,0),"")</f>
        <v/>
      </c>
      <c r="H43" s="160" t="str">
        <f>IF($B43&lt;&gt;"",VLOOKUP($B43,PLANILHA_SINTÉTICA!$A$9:$L$355,12,0),"")</f>
        <v/>
      </c>
      <c r="I43" s="160" t="str">
        <f t="shared" si="5"/>
        <v xml:space="preserve"> </v>
      </c>
      <c r="J43" s="161" t="str">
        <f t="shared" si="4"/>
        <v/>
      </c>
    </row>
    <row r="44" spans="1:10" s="164" customFormat="1" ht="20.100000000000001" customHeight="1">
      <c r="A44" s="163"/>
      <c r="B44" s="469"/>
      <c r="C44" s="470"/>
      <c r="D44" s="785" t="s">
        <v>12033</v>
      </c>
      <c r="E44" s="786"/>
      <c r="F44" s="471">
        <f>SUMIF(F32:F43,"&gt;0",F32:F43)</f>
        <v>0</v>
      </c>
      <c r="G44" s="471">
        <f>SUMIF(G32:G43,"&gt;0",G32:G43)</f>
        <v>0</v>
      </c>
      <c r="H44" s="471">
        <f>SUMIF(H32:H43,"&gt;0",H32:H43)</f>
        <v>0</v>
      </c>
      <c r="I44" s="471">
        <f>SUMIF(I32:I43,"&gt;0",I32:I43)</f>
        <v>0</v>
      </c>
      <c r="J44" s="472">
        <f>SUMIF(J32:J35,"&gt;0",J32:J35)</f>
        <v>0</v>
      </c>
    </row>
    <row r="45" spans="1:10" s="166" customFormat="1" ht="20.100000000000001" customHeight="1">
      <c r="A45" s="165"/>
      <c r="B45" s="787" t="s">
        <v>446</v>
      </c>
      <c r="C45" s="788"/>
      <c r="D45" s="788"/>
      <c r="E45" s="789"/>
      <c r="F45" s="473">
        <f>F30+F44</f>
        <v>299684.47000000003</v>
      </c>
      <c r="G45" s="473">
        <f>G30+G44</f>
        <v>64327.140000000007</v>
      </c>
      <c r="H45" s="473">
        <f>H30+H44</f>
        <v>364011.61</v>
      </c>
      <c r="I45" s="473">
        <f>I30+I44</f>
        <v>467200.43786729511</v>
      </c>
      <c r="J45" s="474">
        <f>J30+J44</f>
        <v>1</v>
      </c>
    </row>
    <row r="46" spans="1:10" s="146" customFormat="1" ht="15.75">
      <c r="A46" s="167"/>
      <c r="B46" s="469" t="s">
        <v>447</v>
      </c>
      <c r="C46" s="470"/>
      <c r="D46" s="470"/>
      <c r="E46" s="470"/>
      <c r="F46" s="475">
        <f>IF(H45=0,0,F45/$H$45)</f>
        <v>0.82328272441639994</v>
      </c>
      <c r="G46" s="475">
        <f>IF(H45=0,0,G45/$H$45)</f>
        <v>0.17671727558360023</v>
      </c>
      <c r="H46" s="475">
        <f>F46+G46</f>
        <v>1.0000000000000002</v>
      </c>
      <c r="I46" s="476" t="s">
        <v>448</v>
      </c>
      <c r="J46" s="477" t="s">
        <v>448</v>
      </c>
    </row>
    <row r="47" spans="1:10" s="146" customFormat="1" ht="15.75">
      <c r="A47" s="167"/>
      <c r="B47" s="790" t="s">
        <v>3027</v>
      </c>
      <c r="C47" s="791"/>
      <c r="D47" s="791"/>
      <c r="E47" s="478">
        <f>IF('FOLHA DE FECHAMENTO'!$F$30&lt;&gt;"",'FOLHA DE FECHAMENTO'!$F$30," ")</f>
        <v>120</v>
      </c>
      <c r="F47" s="479"/>
      <c r="G47" s="480"/>
      <c r="H47" s="480"/>
      <c r="I47" s="480"/>
      <c r="J47" s="481"/>
    </row>
    <row r="48" spans="1:10" s="146" customFormat="1" ht="15.75">
      <c r="A48" s="167"/>
      <c r="B48" s="168"/>
      <c r="C48" s="168"/>
      <c r="D48" s="168"/>
      <c r="E48" s="168"/>
      <c r="F48" s="168"/>
      <c r="G48" s="168"/>
      <c r="H48" s="168"/>
      <c r="I48" s="168"/>
      <c r="J48" s="168"/>
    </row>
    <row r="49" spans="2:10">
      <c r="B49" s="168"/>
      <c r="C49" s="168"/>
      <c r="D49" s="168"/>
      <c r="E49" s="168"/>
      <c r="F49" s="168"/>
      <c r="G49" s="168"/>
      <c r="H49" s="168"/>
      <c r="I49" s="168"/>
      <c r="J49" s="168"/>
    </row>
    <row r="50" spans="2:10">
      <c r="B50" s="168"/>
      <c r="C50" s="168"/>
      <c r="D50" s="168"/>
      <c r="E50" s="168"/>
      <c r="F50" s="168"/>
      <c r="G50" s="168"/>
      <c r="H50" s="168"/>
      <c r="I50" s="168"/>
      <c r="J50" s="168"/>
    </row>
    <row r="51" spans="2:10" ht="15.75">
      <c r="B51" s="168"/>
      <c r="C51" s="168"/>
      <c r="D51" s="170"/>
      <c r="E51" s="168"/>
      <c r="F51" s="168"/>
      <c r="G51" s="168"/>
      <c r="H51" s="168"/>
      <c r="I51" s="168"/>
      <c r="J51" s="168"/>
    </row>
    <row r="52" spans="2:10" ht="15.75">
      <c r="B52" s="168"/>
      <c r="C52" s="169"/>
      <c r="D52" s="631" t="str">
        <f>IF(DADOS!$D$24&lt;&gt;"",DADOS!$D$24," ")</f>
        <v>Lucas Pereira Bolfe</v>
      </c>
      <c r="E52" s="169"/>
      <c r="F52" s="168"/>
      <c r="G52" s="168"/>
      <c r="H52" s="168"/>
      <c r="I52" s="168"/>
      <c r="J52" s="168"/>
    </row>
    <row r="53" spans="2:10" ht="15.75">
      <c r="B53" s="168"/>
      <c r="C53" s="168"/>
      <c r="D53" s="171" t="s">
        <v>449</v>
      </c>
      <c r="E53" s="172"/>
      <c r="F53" s="168"/>
      <c r="G53" s="168"/>
      <c r="H53" s="168"/>
      <c r="I53" s="168"/>
      <c r="J53" s="168"/>
    </row>
    <row r="54" spans="2:10" ht="15.75">
      <c r="B54" s="168"/>
      <c r="C54" s="168"/>
      <c r="D54" s="173" t="s">
        <v>450</v>
      </c>
      <c r="E54" s="174"/>
      <c r="F54" s="168"/>
      <c r="G54" s="168"/>
      <c r="H54" s="168"/>
      <c r="I54" s="168"/>
      <c r="J54" s="168"/>
    </row>
    <row r="55" spans="2:10" ht="6" customHeight="1">
      <c r="B55" s="168"/>
      <c r="C55" s="168"/>
      <c r="D55" s="168"/>
      <c r="E55" s="168"/>
      <c r="F55" s="168"/>
      <c r="G55" s="168"/>
      <c r="H55" s="168"/>
      <c r="I55" s="168"/>
      <c r="J55" s="168"/>
    </row>
    <row r="56" spans="2:10">
      <c r="B56" s="168"/>
      <c r="C56" s="168"/>
      <c r="D56" s="168"/>
      <c r="E56" s="168"/>
      <c r="F56" s="168"/>
      <c r="G56" s="168"/>
      <c r="H56" s="168"/>
      <c r="I56" s="168"/>
      <c r="J56" s="168"/>
    </row>
    <row r="57" spans="2:10">
      <c r="B57" s="168"/>
      <c r="C57" s="168"/>
      <c r="D57" s="168"/>
      <c r="E57" s="168"/>
      <c r="F57" s="168"/>
      <c r="G57" s="168"/>
      <c r="H57" s="168"/>
      <c r="I57" s="168"/>
      <c r="J57" s="168"/>
    </row>
    <row r="58" spans="2:10">
      <c r="B58" s="168"/>
      <c r="C58" s="168"/>
      <c r="D58" s="168"/>
      <c r="E58" s="168"/>
      <c r="F58" s="168"/>
      <c r="G58" s="168"/>
      <c r="H58" s="168"/>
      <c r="I58" s="168"/>
      <c r="J58" s="168"/>
    </row>
    <row r="59" spans="2:10">
      <c r="B59" s="168"/>
      <c r="C59" s="168"/>
      <c r="D59" s="168"/>
      <c r="E59" s="168"/>
      <c r="F59" s="168"/>
      <c r="G59" s="168"/>
      <c r="H59" s="168"/>
      <c r="I59" s="168"/>
      <c r="J59" s="168"/>
    </row>
  </sheetData>
  <mergeCells count="48">
    <mergeCell ref="B45:E45"/>
    <mergeCell ref="C27:E27"/>
    <mergeCell ref="C28:E28"/>
    <mergeCell ref="C29:E29"/>
    <mergeCell ref="B47:D47"/>
    <mergeCell ref="D30:E30"/>
    <mergeCell ref="C31:E31"/>
    <mergeCell ref="C32:E32"/>
    <mergeCell ref="C39:E39"/>
    <mergeCell ref="C40:E40"/>
    <mergeCell ref="C41:E41"/>
    <mergeCell ref="C42:E42"/>
    <mergeCell ref="C43:E43"/>
    <mergeCell ref="C33:E33"/>
    <mergeCell ref="C34:E34"/>
    <mergeCell ref="C35:E35"/>
    <mergeCell ref="D44:E44"/>
    <mergeCell ref="C22:E22"/>
    <mergeCell ref="C23:E23"/>
    <mergeCell ref="C24:E24"/>
    <mergeCell ref="C25:E25"/>
    <mergeCell ref="C26:E26"/>
    <mergeCell ref="B12:B13"/>
    <mergeCell ref="C12:E13"/>
    <mergeCell ref="F12:H12"/>
    <mergeCell ref="I12:I13"/>
    <mergeCell ref="J12:J13"/>
    <mergeCell ref="E1:J1"/>
    <mergeCell ref="B2:J6"/>
    <mergeCell ref="K2:L3"/>
    <mergeCell ref="D7:F7"/>
    <mergeCell ref="H7:I7"/>
    <mergeCell ref="D8:E8"/>
    <mergeCell ref="H8:I8"/>
    <mergeCell ref="C36:E36"/>
    <mergeCell ref="C37:E37"/>
    <mergeCell ref="C38:E38"/>
    <mergeCell ref="C14:E14"/>
    <mergeCell ref="C20:E20"/>
    <mergeCell ref="D9:F9"/>
    <mergeCell ref="H9:J9"/>
    <mergeCell ref="D10:E10"/>
    <mergeCell ref="C15:E15"/>
    <mergeCell ref="C16:E16"/>
    <mergeCell ref="C17:E17"/>
    <mergeCell ref="C18:E18"/>
    <mergeCell ref="C19:E19"/>
    <mergeCell ref="C21:E21"/>
  </mergeCells>
  <conditionalFormatting sqref="B47">
    <cfRule type="cellIs" dxfId="14" priority="3" operator="equal">
      <formula>"PREENCHER PRAZO NA FOLHA DE FECHAMENTO!"</formula>
    </cfRule>
  </conditionalFormatting>
  <conditionalFormatting sqref="J30 J44:J45">
    <cfRule type="cellIs" dxfId="13" priority="1" operator="greaterThan">
      <formula>1</formula>
    </cfRule>
    <cfRule type="cellIs" dxfId="1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JX1091"/>
  <sheetViews>
    <sheetView tabSelected="1" view="pageBreakPreview" zoomScaleNormal="100" zoomScaleSheetLayoutView="100" workbookViewId="0">
      <pane ySplit="8" topLeftCell="A108" activePane="bottomLeft" state="frozen"/>
      <selection activeCell="D37" sqref="D37"/>
      <selection pane="bottomLeft" activeCell="E145" sqref="E145"/>
    </sheetView>
  </sheetViews>
  <sheetFormatPr defaultColWidth="10.42578125" defaultRowHeight="15"/>
  <cols>
    <col min="1" max="1" width="7.7109375" style="118" customWidth="1"/>
    <col min="2" max="2" width="10.140625" style="210"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11" width="13.7109375" style="119" customWidth="1"/>
    <col min="12" max="12" width="13.7109375" style="114" customWidth="1"/>
    <col min="13" max="13" width="8.28515625" style="573" hidden="1" customWidth="1"/>
    <col min="14" max="14" width="9.7109375" style="573" hidden="1" customWidth="1"/>
    <col min="15" max="15" width="10" style="573" hidden="1" customWidth="1"/>
    <col min="16" max="16" width="4" style="573" hidden="1" customWidth="1"/>
    <col min="17" max="18" width="10.42578125" style="573" hidden="1" customWidth="1"/>
    <col min="19" max="36" width="3" style="110" hidden="1" customWidth="1"/>
    <col min="37" max="218" width="3" style="111" hidden="1" customWidth="1"/>
    <col min="219" max="219" width="8" style="112" hidden="1" customWidth="1"/>
    <col min="220" max="220" width="23" style="111" customWidth="1"/>
    <col min="221" max="221" width="10.42578125" style="111"/>
    <col min="222" max="222" width="12.42578125" style="111" bestFit="1" customWidth="1"/>
    <col min="223" max="16384" width="10.42578125" style="111"/>
  </cols>
  <sheetData>
    <row r="1" spans="1:284" s="125" customFormat="1" ht="12.75">
      <c r="A1" s="175"/>
      <c r="B1" s="208"/>
      <c r="C1" s="122"/>
      <c r="D1" s="314" t="s">
        <v>4558</v>
      </c>
      <c r="E1" s="123"/>
      <c r="F1" s="123"/>
      <c r="G1" s="123"/>
      <c r="H1" s="123"/>
      <c r="I1" s="243"/>
      <c r="J1" s="243"/>
      <c r="K1" s="243"/>
      <c r="L1" s="120"/>
      <c r="M1" s="570"/>
      <c r="N1" s="570"/>
      <c r="O1" s="570"/>
      <c r="P1" s="570"/>
      <c r="Q1" s="570"/>
      <c r="R1" s="570"/>
      <c r="S1" s="124"/>
      <c r="T1" s="124"/>
      <c r="U1" s="124"/>
      <c r="V1" s="124"/>
      <c r="W1" s="124"/>
      <c r="X1" s="124"/>
      <c r="Y1" s="124"/>
      <c r="Z1" s="124"/>
      <c r="AA1" s="124"/>
      <c r="AB1" s="124"/>
      <c r="AC1" s="124"/>
      <c r="AD1" s="124"/>
      <c r="AE1" s="124"/>
      <c r="AF1" s="124"/>
      <c r="AG1" s="124"/>
      <c r="AH1" s="124"/>
      <c r="AI1" s="124"/>
      <c r="AJ1" s="124"/>
      <c r="HK1" s="577"/>
    </row>
    <row r="2" spans="1:284" s="125" customFormat="1" ht="12.75">
      <c r="A2" s="126"/>
      <c r="B2" s="209"/>
      <c r="C2" s="313" t="s">
        <v>12061</v>
      </c>
      <c r="D2" s="291"/>
      <c r="E2" s="292"/>
      <c r="F2" s="293"/>
      <c r="G2" s="293"/>
      <c r="H2" s="293"/>
      <c r="I2" s="293" t="s">
        <v>1249</v>
      </c>
      <c r="J2" s="800" t="str">
        <f>IF('FOLHA DE FECHAMENTO'!K12&lt;&gt;"",'FOLHA DE FECHAMENTO'!K12," ")</f>
        <v xml:space="preserve"> </v>
      </c>
      <c r="K2" s="800"/>
      <c r="L2" s="129"/>
      <c r="M2" s="570"/>
      <c r="N2" s="570"/>
      <c r="O2" s="570"/>
      <c r="P2" s="570"/>
      <c r="Q2" s="570"/>
      <c r="R2" s="570"/>
      <c r="S2" s="124"/>
      <c r="T2" s="124"/>
      <c r="U2" s="124"/>
      <c r="V2" s="124"/>
      <c r="W2" s="124"/>
      <c r="X2" s="124"/>
      <c r="Y2" s="124"/>
      <c r="Z2" s="124"/>
      <c r="AA2" s="124"/>
      <c r="AB2" s="124"/>
      <c r="AC2" s="124"/>
      <c r="AD2" s="124"/>
      <c r="AE2" s="124"/>
      <c r="AF2" s="124"/>
      <c r="AG2" s="124"/>
      <c r="AH2" s="124"/>
      <c r="AI2" s="124"/>
      <c r="AJ2" s="124"/>
      <c r="HK2" s="577"/>
    </row>
    <row r="3" spans="1:284" s="134" customFormat="1" ht="12.75">
      <c r="A3" s="176"/>
      <c r="B3" s="209"/>
      <c r="C3" s="345" t="s">
        <v>1078</v>
      </c>
      <c r="D3" s="294" t="s">
        <v>1250</v>
      </c>
      <c r="E3" s="794" t="str">
        <f>IF(DADOS!D14&lt;&gt;"",DADOS!D14," ")</f>
        <v>Av. Victor Ferreira do Amaral, 2940</v>
      </c>
      <c r="F3" s="794"/>
      <c r="G3" s="794"/>
      <c r="H3" s="794"/>
      <c r="I3" s="295" t="s">
        <v>1077</v>
      </c>
      <c r="J3" s="803" t="str">
        <f>IF(DADOS!M12&lt;&gt;"",DADOS!M12," ")</f>
        <v>DETRAN</v>
      </c>
      <c r="K3" s="803"/>
      <c r="L3" s="132"/>
      <c r="M3" s="571"/>
      <c r="N3" s="571"/>
      <c r="O3" s="571"/>
      <c r="P3" s="571"/>
      <c r="Q3" s="571"/>
      <c r="R3" s="571"/>
      <c r="S3" s="133"/>
      <c r="T3" s="133"/>
      <c r="U3" s="133"/>
      <c r="V3" s="133"/>
      <c r="W3" s="133"/>
      <c r="X3" s="133"/>
      <c r="Y3" s="133"/>
      <c r="Z3" s="133"/>
      <c r="AA3" s="133"/>
      <c r="AB3" s="133"/>
      <c r="AC3" s="133"/>
      <c r="AD3" s="133"/>
      <c r="AE3" s="133"/>
      <c r="AF3" s="133"/>
      <c r="AG3" s="133"/>
      <c r="AH3" s="133"/>
      <c r="AI3" s="133"/>
      <c r="AJ3" s="133"/>
      <c r="HK3" s="127"/>
    </row>
    <row r="4" spans="1:284" s="125" customFormat="1">
      <c r="A4" s="126"/>
      <c r="B4" s="209"/>
      <c r="C4" s="302" t="str">
        <f>IF(DADOS!D12&lt;&gt;"",DADOS!D12," ")</f>
        <v>Reparos e manutenções na sede do DETRAN</v>
      </c>
      <c r="D4" s="294" t="s">
        <v>1252</v>
      </c>
      <c r="E4" s="796" t="str">
        <f>IF(DADOS!$D$16&lt;&gt;"",DADOS!$D$16," ")</f>
        <v>Curitiba</v>
      </c>
      <c r="F4" s="796"/>
      <c r="G4" s="796"/>
      <c r="H4" s="296"/>
      <c r="I4" s="297" t="s">
        <v>3448</v>
      </c>
      <c r="J4" s="801" t="str">
        <f>IF('FOLHA DE FECHAMENTO'!K10&lt;&gt;"",'FOLHA DE FECHAMENTO'!K10," ")</f>
        <v>REPAROS</v>
      </c>
      <c r="K4" s="801"/>
      <c r="L4" s="135"/>
      <c r="M4" s="570"/>
      <c r="N4" s="570"/>
      <c r="O4" s="570"/>
      <c r="P4" s="570"/>
      <c r="Q4" s="570"/>
      <c r="R4" s="570"/>
      <c r="S4" s="124"/>
      <c r="T4" s="124"/>
      <c r="U4" s="124"/>
      <c r="V4" s="124"/>
      <c r="W4" s="124"/>
      <c r="X4" s="124"/>
      <c r="Y4" s="124"/>
      <c r="Z4" s="124"/>
      <c r="AA4" s="124"/>
      <c r="AB4" s="124"/>
      <c r="AC4" s="124"/>
      <c r="AD4" s="124"/>
      <c r="AE4" s="124"/>
      <c r="AF4" s="124"/>
      <c r="AG4" s="124"/>
      <c r="AH4" s="124"/>
      <c r="AI4" s="124"/>
      <c r="AJ4" s="124"/>
      <c r="HK4" s="577"/>
    </row>
    <row r="5" spans="1:284" s="125" customFormat="1" ht="12.75">
      <c r="A5" s="126"/>
      <c r="B5" s="209"/>
      <c r="C5" s="298" t="s">
        <v>12060</v>
      </c>
      <c r="D5" s="795" t="s">
        <v>1253</v>
      </c>
      <c r="E5" s="795"/>
      <c r="F5" s="799" t="str">
        <f>IF('FOLHA DE FECHAMENTO'!C14&lt;&gt;"",'FOLHA DE FECHAMENTO'!C14," ")</f>
        <v xml:space="preserve"> </v>
      </c>
      <c r="G5" s="799"/>
      <c r="H5" s="799"/>
      <c r="I5" s="299" t="s">
        <v>1247</v>
      </c>
      <c r="J5" s="802">
        <f>IF(DADOS!D30&lt;&gt;"",DADOS!D30," ")</f>
        <v>1720231245932</v>
      </c>
      <c r="K5" s="802"/>
      <c r="L5" s="137"/>
      <c r="M5" s="570"/>
      <c r="N5" s="570"/>
      <c r="O5" s="570"/>
      <c r="P5" s="570"/>
      <c r="Q5" s="570"/>
      <c r="R5" s="570"/>
      <c r="S5" s="124"/>
      <c r="T5" s="124"/>
      <c r="U5" s="124"/>
      <c r="V5" s="124"/>
      <c r="W5" s="124"/>
      <c r="X5" s="124"/>
      <c r="Y5" s="124"/>
      <c r="Z5" s="124"/>
      <c r="AA5" s="124"/>
      <c r="AB5" s="124"/>
      <c r="AC5" s="124"/>
      <c r="AD5" s="124"/>
      <c r="AE5" s="124"/>
      <c r="AF5" s="124"/>
      <c r="AG5" s="124"/>
      <c r="AH5" s="124"/>
      <c r="AI5" s="124"/>
      <c r="AJ5" s="124"/>
      <c r="HK5" s="577"/>
    </row>
    <row r="6" spans="1:284" s="125" customFormat="1" ht="12.75">
      <c r="A6" s="126"/>
      <c r="B6" s="209"/>
      <c r="C6" s="300">
        <f ca="1">IF(DADOS!D20&lt;&gt;"",DADOS!D20," ")</f>
        <v>45015</v>
      </c>
      <c r="D6" s="797" t="s">
        <v>1255</v>
      </c>
      <c r="E6" s="797"/>
      <c r="F6" s="798" t="str">
        <f>IF(DADOS!D24&lt;&gt;"",DADOS!D24," ")</f>
        <v>Lucas Pereira Bolfe</v>
      </c>
      <c r="G6" s="798"/>
      <c r="H6" s="798"/>
      <c r="I6" s="301" t="s">
        <v>1256</v>
      </c>
      <c r="J6" s="798" t="str">
        <f>IF(DADOS!D28&lt;&gt;"",DADOS!D28," ")</f>
        <v>178242/D - PR</v>
      </c>
      <c r="K6" s="798"/>
      <c r="L6" s="139"/>
      <c r="M6" s="570"/>
      <c r="N6" s="570"/>
      <c r="O6" s="570"/>
      <c r="P6" s="570"/>
      <c r="Q6" s="570"/>
      <c r="R6" s="570"/>
      <c r="S6" s="124"/>
      <c r="T6" s="124"/>
      <c r="U6" s="124"/>
      <c r="V6" s="124"/>
      <c r="W6" s="124"/>
      <c r="X6" s="124"/>
      <c r="Y6" s="124"/>
      <c r="Z6" s="124"/>
      <c r="AA6" s="124"/>
      <c r="AB6" s="124"/>
      <c r="AC6" s="124"/>
      <c r="AD6" s="124"/>
      <c r="AE6" s="124"/>
      <c r="AF6" s="124"/>
      <c r="AG6" s="124"/>
      <c r="AH6" s="124"/>
      <c r="AI6" s="124"/>
      <c r="AJ6" s="124"/>
      <c r="HK6" s="577"/>
    </row>
    <row r="7" spans="1:284" s="125" customFormat="1" ht="12.75">
      <c r="A7" s="126"/>
      <c r="B7" s="209"/>
      <c r="C7" s="140"/>
      <c r="D7" s="127"/>
      <c r="E7" s="141"/>
      <c r="F7" s="116"/>
      <c r="G7" s="116"/>
      <c r="H7" s="116"/>
      <c r="I7" s="116"/>
      <c r="J7" s="116"/>
      <c r="K7" s="116"/>
      <c r="L7" s="142"/>
      <c r="M7" s="570"/>
      <c r="N7" s="570"/>
      <c r="O7" s="570"/>
      <c r="P7" s="570"/>
      <c r="Q7" s="570"/>
      <c r="R7" s="570"/>
      <c r="S7" s="124"/>
      <c r="T7" s="124"/>
      <c r="U7" s="124"/>
      <c r="V7" s="124"/>
      <c r="W7" s="124"/>
      <c r="X7" s="124"/>
      <c r="Y7" s="124"/>
      <c r="Z7" s="124"/>
      <c r="AA7" s="124"/>
      <c r="AB7" s="124"/>
      <c r="AC7" s="124"/>
      <c r="AD7" s="124"/>
      <c r="AE7" s="124"/>
      <c r="AF7" s="124"/>
      <c r="AG7" s="124"/>
      <c r="AH7" s="124"/>
      <c r="AI7" s="124"/>
      <c r="AJ7" s="124"/>
      <c r="HK7" s="577"/>
    </row>
    <row r="8" spans="1:284" s="125" customFormat="1" ht="25.5">
      <c r="A8" s="272" t="s">
        <v>1257</v>
      </c>
      <c r="B8" s="273" t="s">
        <v>1258</v>
      </c>
      <c r="C8" s="274" t="s">
        <v>1259</v>
      </c>
      <c r="D8" s="274" t="s">
        <v>1260</v>
      </c>
      <c r="E8" s="275" t="s">
        <v>1261</v>
      </c>
      <c r="F8" s="275" t="s">
        <v>1262</v>
      </c>
      <c r="G8" s="275" t="s">
        <v>1263</v>
      </c>
      <c r="H8" s="275" t="s">
        <v>1264</v>
      </c>
      <c r="I8" s="275" t="s">
        <v>1262</v>
      </c>
      <c r="J8" s="275" t="s">
        <v>1263</v>
      </c>
      <c r="K8" s="275" t="s">
        <v>3038</v>
      </c>
      <c r="L8" s="276" t="s">
        <v>3046</v>
      </c>
      <c r="M8" s="574" t="s">
        <v>13770</v>
      </c>
      <c r="N8" s="574" t="s">
        <v>13769</v>
      </c>
      <c r="O8" s="574" t="s">
        <v>13771</v>
      </c>
      <c r="P8" s="575">
        <v>0</v>
      </c>
      <c r="Q8" s="574" t="s">
        <v>13772</v>
      </c>
      <c r="R8" s="574" t="s">
        <v>13773</v>
      </c>
      <c r="S8" s="576"/>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570"/>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row>
    <row r="9" spans="1:284" s="185" customFormat="1">
      <c r="A9" s="277">
        <v>1</v>
      </c>
      <c r="B9" s="278"/>
      <c r="C9" s="279" t="s">
        <v>1332</v>
      </c>
      <c r="D9" s="280"/>
      <c r="E9" s="281"/>
      <c r="F9" s="282"/>
      <c r="G9" s="283"/>
      <c r="H9" s="283"/>
      <c r="I9" s="270">
        <f>ROUND(SUMIF(I10:I11,"&gt;0",I10:I11),2)</f>
        <v>9348.32</v>
      </c>
      <c r="J9" s="270">
        <f>ROUND(SUMIF(J10:J11,"&gt;0",J10:J11),2)</f>
        <v>1557.36</v>
      </c>
      <c r="K9" s="271"/>
      <c r="L9" s="270">
        <f>SUMIF(I9:J9,"&gt;0",I9:J9)</f>
        <v>10905.68</v>
      </c>
      <c r="M9" s="572">
        <f>IFERROR(IF(H9&gt;0,I9+J9,0),0)</f>
        <v>0</v>
      </c>
      <c r="N9" s="572">
        <f t="shared" ref="N9" si="0">SUMIF(B:B,B9,M:M)</f>
        <v>0</v>
      </c>
      <c r="O9" s="572">
        <f t="shared" ref="O9" si="1">SUMIF(B:B,B9,E:E)</f>
        <v>0</v>
      </c>
      <c r="P9" s="572">
        <f>P8+1</f>
        <v>1</v>
      </c>
      <c r="Q9" s="572">
        <f t="shared" ref="Q9" si="2">IF(LARGE(N:N,P9)=0,"",LARGE(N:N,P9))</f>
        <v>140677.16</v>
      </c>
      <c r="R9" s="572">
        <f t="shared" ref="R9" si="3">IFERROR(MATCH(Q9,N:N,0),"")</f>
        <v>145</v>
      </c>
      <c r="S9" s="184">
        <f ca="1">IF(R9=R8,OFFSET(R9,1,,,),R9)</f>
        <v>145</v>
      </c>
      <c r="T9" s="184">
        <f t="shared" ref="T9:AY9" ca="1" si="4">IF(S9=S8,OFFSET(S9,1,,,),S9)</f>
        <v>145</v>
      </c>
      <c r="U9" s="184">
        <f t="shared" ca="1" si="4"/>
        <v>145</v>
      </c>
      <c r="V9" s="184">
        <f t="shared" ca="1" si="4"/>
        <v>145</v>
      </c>
      <c r="W9" s="184">
        <f t="shared" ca="1" si="4"/>
        <v>145</v>
      </c>
      <c r="X9" s="184">
        <f t="shared" ca="1" si="4"/>
        <v>145</v>
      </c>
      <c r="Y9" s="184">
        <f t="shared" ca="1" si="4"/>
        <v>145</v>
      </c>
      <c r="Z9" s="184">
        <f t="shared" ca="1" si="4"/>
        <v>145</v>
      </c>
      <c r="AA9" s="184">
        <f t="shared" ca="1" si="4"/>
        <v>145</v>
      </c>
      <c r="AB9" s="184">
        <f t="shared" ca="1" si="4"/>
        <v>145</v>
      </c>
      <c r="AC9" s="184">
        <f t="shared" ca="1" si="4"/>
        <v>145</v>
      </c>
      <c r="AD9" s="184">
        <f t="shared" ca="1" si="4"/>
        <v>145</v>
      </c>
      <c r="AE9" s="184">
        <f t="shared" ca="1" si="4"/>
        <v>145</v>
      </c>
      <c r="AF9" s="184">
        <f t="shared" ca="1" si="4"/>
        <v>145</v>
      </c>
      <c r="AG9" s="184">
        <f t="shared" ca="1" si="4"/>
        <v>145</v>
      </c>
      <c r="AH9" s="184">
        <f t="shared" ca="1" si="4"/>
        <v>145</v>
      </c>
      <c r="AI9" s="184">
        <f t="shared" ca="1" si="4"/>
        <v>145</v>
      </c>
      <c r="AJ9" s="184">
        <f t="shared" ca="1" si="4"/>
        <v>145</v>
      </c>
      <c r="AK9" s="184">
        <f t="shared" ca="1" si="4"/>
        <v>145</v>
      </c>
      <c r="AL9" s="184">
        <f t="shared" ca="1" si="4"/>
        <v>145</v>
      </c>
      <c r="AM9" s="184">
        <f t="shared" ca="1" si="4"/>
        <v>145</v>
      </c>
      <c r="AN9" s="184">
        <f t="shared" ca="1" si="4"/>
        <v>145</v>
      </c>
      <c r="AO9" s="184">
        <f t="shared" ca="1" si="4"/>
        <v>145</v>
      </c>
      <c r="AP9" s="184">
        <f t="shared" ca="1" si="4"/>
        <v>145</v>
      </c>
      <c r="AQ9" s="184">
        <f t="shared" ca="1" si="4"/>
        <v>145</v>
      </c>
      <c r="AR9" s="184">
        <f t="shared" ca="1" si="4"/>
        <v>145</v>
      </c>
      <c r="AS9" s="184">
        <f t="shared" ca="1" si="4"/>
        <v>145</v>
      </c>
      <c r="AT9" s="184">
        <f t="shared" ca="1" si="4"/>
        <v>145</v>
      </c>
      <c r="AU9" s="184">
        <f t="shared" ca="1" si="4"/>
        <v>145</v>
      </c>
      <c r="AV9" s="184">
        <f t="shared" ca="1" si="4"/>
        <v>145</v>
      </c>
      <c r="AW9" s="184">
        <f t="shared" ca="1" si="4"/>
        <v>145</v>
      </c>
      <c r="AX9" s="184">
        <f t="shared" ca="1" si="4"/>
        <v>145</v>
      </c>
      <c r="AY9" s="184">
        <f t="shared" ca="1" si="4"/>
        <v>145</v>
      </c>
      <c r="AZ9" s="184">
        <f t="shared" ref="AZ9:CF9" ca="1" si="5">IF(AY9=AY8,OFFSET(AY9,1,,,),AY9)</f>
        <v>145</v>
      </c>
      <c r="BA9" s="184">
        <f t="shared" ca="1" si="5"/>
        <v>145</v>
      </c>
      <c r="BB9" s="184">
        <f t="shared" ca="1" si="5"/>
        <v>145</v>
      </c>
      <c r="BC9" s="184">
        <f t="shared" ca="1" si="5"/>
        <v>145</v>
      </c>
      <c r="BD9" s="184">
        <f t="shared" ca="1" si="5"/>
        <v>145</v>
      </c>
      <c r="BE9" s="184">
        <f t="shared" ca="1" si="5"/>
        <v>145</v>
      </c>
      <c r="BF9" s="184">
        <f t="shared" ca="1" si="5"/>
        <v>145</v>
      </c>
      <c r="BG9" s="184">
        <f t="shared" ca="1" si="5"/>
        <v>145</v>
      </c>
      <c r="BH9" s="184">
        <f t="shared" ca="1" si="5"/>
        <v>145</v>
      </c>
      <c r="BI9" s="184">
        <f t="shared" ca="1" si="5"/>
        <v>145</v>
      </c>
      <c r="BJ9" s="184">
        <f t="shared" ca="1" si="5"/>
        <v>145</v>
      </c>
      <c r="BK9" s="184">
        <f t="shared" ca="1" si="5"/>
        <v>145</v>
      </c>
      <c r="BL9" s="184">
        <f t="shared" ca="1" si="5"/>
        <v>145</v>
      </c>
      <c r="BM9" s="184">
        <f t="shared" ca="1" si="5"/>
        <v>145</v>
      </c>
      <c r="BN9" s="184">
        <f t="shared" ca="1" si="5"/>
        <v>145</v>
      </c>
      <c r="BO9" s="184">
        <f t="shared" ca="1" si="5"/>
        <v>145</v>
      </c>
      <c r="BP9" s="184">
        <f t="shared" ca="1" si="5"/>
        <v>145</v>
      </c>
      <c r="BQ9" s="184">
        <f t="shared" ca="1" si="5"/>
        <v>145</v>
      </c>
      <c r="BR9" s="184">
        <f t="shared" ca="1" si="5"/>
        <v>145</v>
      </c>
      <c r="BS9" s="184">
        <f t="shared" ca="1" si="5"/>
        <v>145</v>
      </c>
      <c r="BT9" s="184">
        <f t="shared" ca="1" si="5"/>
        <v>145</v>
      </c>
      <c r="BU9" s="184">
        <f t="shared" ca="1" si="5"/>
        <v>145</v>
      </c>
      <c r="BV9" s="184">
        <f t="shared" ca="1" si="5"/>
        <v>145</v>
      </c>
      <c r="BW9" s="184">
        <f t="shared" ca="1" si="5"/>
        <v>145</v>
      </c>
      <c r="BX9" s="184">
        <f t="shared" ca="1" si="5"/>
        <v>145</v>
      </c>
      <c r="BY9" s="184">
        <f t="shared" ca="1" si="5"/>
        <v>145</v>
      </c>
      <c r="BZ9" s="184">
        <f t="shared" ca="1" si="5"/>
        <v>145</v>
      </c>
      <c r="CA9" s="184">
        <f t="shared" ca="1" si="5"/>
        <v>145</v>
      </c>
      <c r="CB9" s="184">
        <f t="shared" ca="1" si="5"/>
        <v>145</v>
      </c>
      <c r="CC9" s="184">
        <f t="shared" ca="1" si="5"/>
        <v>145</v>
      </c>
      <c r="CD9" s="184">
        <f t="shared" ca="1" si="5"/>
        <v>145</v>
      </c>
      <c r="CE9" s="184">
        <f t="shared" ca="1" si="5"/>
        <v>145</v>
      </c>
      <c r="CF9" s="184">
        <f t="shared" ca="1" si="5"/>
        <v>145</v>
      </c>
      <c r="CG9" s="184">
        <f t="shared" ref="CG9:ER9" ca="1" si="6">IF(CF9=CF8,OFFSET(CF9,1,,,),CF9)</f>
        <v>145</v>
      </c>
      <c r="CH9" s="184">
        <f t="shared" ca="1" si="6"/>
        <v>145</v>
      </c>
      <c r="CI9" s="184">
        <f t="shared" ca="1" si="6"/>
        <v>145</v>
      </c>
      <c r="CJ9" s="184">
        <f t="shared" ca="1" si="6"/>
        <v>145</v>
      </c>
      <c r="CK9" s="184">
        <f t="shared" ca="1" si="6"/>
        <v>145</v>
      </c>
      <c r="CL9" s="184">
        <f t="shared" ca="1" si="6"/>
        <v>145</v>
      </c>
      <c r="CM9" s="184">
        <f t="shared" ca="1" si="6"/>
        <v>145</v>
      </c>
      <c r="CN9" s="184">
        <f t="shared" ca="1" si="6"/>
        <v>145</v>
      </c>
      <c r="CO9" s="184">
        <f t="shared" ca="1" si="6"/>
        <v>145</v>
      </c>
      <c r="CP9" s="184">
        <f t="shared" ca="1" si="6"/>
        <v>145</v>
      </c>
      <c r="CQ9" s="184">
        <f t="shared" ca="1" si="6"/>
        <v>145</v>
      </c>
      <c r="CR9" s="184">
        <f t="shared" ca="1" si="6"/>
        <v>145</v>
      </c>
      <c r="CS9" s="184">
        <f t="shared" ca="1" si="6"/>
        <v>145</v>
      </c>
      <c r="CT9" s="184">
        <f t="shared" ca="1" si="6"/>
        <v>145</v>
      </c>
      <c r="CU9" s="184">
        <f t="shared" ca="1" si="6"/>
        <v>145</v>
      </c>
      <c r="CV9" s="184">
        <f t="shared" ca="1" si="6"/>
        <v>145</v>
      </c>
      <c r="CW9" s="184">
        <f t="shared" ca="1" si="6"/>
        <v>145</v>
      </c>
      <c r="CX9" s="184">
        <f t="shared" ca="1" si="6"/>
        <v>145</v>
      </c>
      <c r="CY9" s="184">
        <f t="shared" ca="1" si="6"/>
        <v>145</v>
      </c>
      <c r="CZ9" s="184">
        <f t="shared" ca="1" si="6"/>
        <v>145</v>
      </c>
      <c r="DA9" s="184">
        <f t="shared" ca="1" si="6"/>
        <v>145</v>
      </c>
      <c r="DB9" s="184">
        <f t="shared" ca="1" si="6"/>
        <v>145</v>
      </c>
      <c r="DC9" s="184">
        <f t="shared" ca="1" si="6"/>
        <v>145</v>
      </c>
      <c r="DD9" s="184">
        <f t="shared" ca="1" si="6"/>
        <v>145</v>
      </c>
      <c r="DE9" s="184">
        <f t="shared" ca="1" si="6"/>
        <v>145</v>
      </c>
      <c r="DF9" s="184">
        <f t="shared" ca="1" si="6"/>
        <v>145</v>
      </c>
      <c r="DG9" s="184">
        <f t="shared" ca="1" si="6"/>
        <v>145</v>
      </c>
      <c r="DH9" s="184">
        <f t="shared" ca="1" si="6"/>
        <v>145</v>
      </c>
      <c r="DI9" s="184">
        <f t="shared" ca="1" si="6"/>
        <v>145</v>
      </c>
      <c r="DJ9" s="184">
        <f t="shared" ca="1" si="6"/>
        <v>145</v>
      </c>
      <c r="DK9" s="184">
        <f t="shared" ca="1" si="6"/>
        <v>145</v>
      </c>
      <c r="DL9" s="184">
        <f t="shared" ca="1" si="6"/>
        <v>145</v>
      </c>
      <c r="DM9" s="184">
        <f t="shared" ca="1" si="6"/>
        <v>145</v>
      </c>
      <c r="DN9" s="184">
        <f t="shared" ca="1" si="6"/>
        <v>145</v>
      </c>
      <c r="DO9" s="184">
        <f t="shared" ca="1" si="6"/>
        <v>145</v>
      </c>
      <c r="DP9" s="184">
        <f t="shared" ca="1" si="6"/>
        <v>145</v>
      </c>
      <c r="DQ9" s="184">
        <f t="shared" ca="1" si="6"/>
        <v>145</v>
      </c>
      <c r="DR9" s="184">
        <f t="shared" ca="1" si="6"/>
        <v>145</v>
      </c>
      <c r="DS9" s="184">
        <f t="shared" ca="1" si="6"/>
        <v>145</v>
      </c>
      <c r="DT9" s="184">
        <f t="shared" ca="1" si="6"/>
        <v>145</v>
      </c>
      <c r="DU9" s="184">
        <f t="shared" ca="1" si="6"/>
        <v>145</v>
      </c>
      <c r="DV9" s="184">
        <f t="shared" ca="1" si="6"/>
        <v>145</v>
      </c>
      <c r="DW9" s="184">
        <f t="shared" ca="1" si="6"/>
        <v>145</v>
      </c>
      <c r="DX9" s="184">
        <f t="shared" ca="1" si="6"/>
        <v>145</v>
      </c>
      <c r="DY9" s="184">
        <f t="shared" ca="1" si="6"/>
        <v>145</v>
      </c>
      <c r="DZ9" s="184">
        <f t="shared" ca="1" si="6"/>
        <v>145</v>
      </c>
      <c r="EA9" s="184">
        <f t="shared" ca="1" si="6"/>
        <v>145</v>
      </c>
      <c r="EB9" s="184">
        <f t="shared" ca="1" si="6"/>
        <v>145</v>
      </c>
      <c r="EC9" s="184">
        <f t="shared" ca="1" si="6"/>
        <v>145</v>
      </c>
      <c r="ED9" s="184">
        <f t="shared" ca="1" si="6"/>
        <v>145</v>
      </c>
      <c r="EE9" s="184">
        <f t="shared" ca="1" si="6"/>
        <v>145</v>
      </c>
      <c r="EF9" s="184">
        <f t="shared" ca="1" si="6"/>
        <v>145</v>
      </c>
      <c r="EG9" s="184">
        <f t="shared" ca="1" si="6"/>
        <v>145</v>
      </c>
      <c r="EH9" s="184">
        <f t="shared" ca="1" si="6"/>
        <v>145</v>
      </c>
      <c r="EI9" s="184">
        <f t="shared" ca="1" si="6"/>
        <v>145</v>
      </c>
      <c r="EJ9" s="184">
        <f t="shared" ca="1" si="6"/>
        <v>145</v>
      </c>
      <c r="EK9" s="184">
        <f t="shared" ca="1" si="6"/>
        <v>145</v>
      </c>
      <c r="EL9" s="184">
        <f t="shared" ca="1" si="6"/>
        <v>145</v>
      </c>
      <c r="EM9" s="184">
        <f t="shared" ca="1" si="6"/>
        <v>145</v>
      </c>
      <c r="EN9" s="184">
        <f t="shared" ca="1" si="6"/>
        <v>145</v>
      </c>
      <c r="EO9" s="184">
        <f t="shared" ca="1" si="6"/>
        <v>145</v>
      </c>
      <c r="EP9" s="184">
        <f t="shared" ca="1" si="6"/>
        <v>145</v>
      </c>
      <c r="EQ9" s="184">
        <f t="shared" ca="1" si="6"/>
        <v>145</v>
      </c>
      <c r="ER9" s="184">
        <f t="shared" ca="1" si="6"/>
        <v>145</v>
      </c>
      <c r="ES9" s="184">
        <f t="shared" ref="ES9:HD9" ca="1" si="7">IF(ER9=ER8,OFFSET(ER9,1,,,),ER9)</f>
        <v>145</v>
      </c>
      <c r="ET9" s="184">
        <f t="shared" ca="1" si="7"/>
        <v>145</v>
      </c>
      <c r="EU9" s="184">
        <f t="shared" ca="1" si="7"/>
        <v>145</v>
      </c>
      <c r="EV9" s="184">
        <f t="shared" ca="1" si="7"/>
        <v>145</v>
      </c>
      <c r="EW9" s="184">
        <f t="shared" ca="1" si="7"/>
        <v>145</v>
      </c>
      <c r="EX9" s="184">
        <f t="shared" ca="1" si="7"/>
        <v>145</v>
      </c>
      <c r="EY9" s="184">
        <f t="shared" ca="1" si="7"/>
        <v>145</v>
      </c>
      <c r="EZ9" s="184">
        <f t="shared" ca="1" si="7"/>
        <v>145</v>
      </c>
      <c r="FA9" s="184">
        <f t="shared" ca="1" si="7"/>
        <v>145</v>
      </c>
      <c r="FB9" s="184">
        <f t="shared" ca="1" si="7"/>
        <v>145</v>
      </c>
      <c r="FC9" s="184">
        <f t="shared" ca="1" si="7"/>
        <v>145</v>
      </c>
      <c r="FD9" s="184">
        <f t="shared" ca="1" si="7"/>
        <v>145</v>
      </c>
      <c r="FE9" s="184">
        <f t="shared" ca="1" si="7"/>
        <v>145</v>
      </c>
      <c r="FF9" s="184">
        <f t="shared" ca="1" si="7"/>
        <v>145</v>
      </c>
      <c r="FG9" s="184">
        <f t="shared" ca="1" si="7"/>
        <v>145</v>
      </c>
      <c r="FH9" s="184">
        <f t="shared" ca="1" si="7"/>
        <v>145</v>
      </c>
      <c r="FI9" s="184">
        <f t="shared" ca="1" si="7"/>
        <v>145</v>
      </c>
      <c r="FJ9" s="184">
        <f t="shared" ca="1" si="7"/>
        <v>145</v>
      </c>
      <c r="FK9" s="184">
        <f t="shared" ca="1" si="7"/>
        <v>145</v>
      </c>
      <c r="FL9" s="184">
        <f t="shared" ca="1" si="7"/>
        <v>145</v>
      </c>
      <c r="FM9" s="184">
        <f t="shared" ca="1" si="7"/>
        <v>145</v>
      </c>
      <c r="FN9" s="184">
        <f t="shared" ca="1" si="7"/>
        <v>145</v>
      </c>
      <c r="FO9" s="184">
        <f t="shared" ca="1" si="7"/>
        <v>145</v>
      </c>
      <c r="FP9" s="184">
        <f t="shared" ca="1" si="7"/>
        <v>145</v>
      </c>
      <c r="FQ9" s="184">
        <f t="shared" ca="1" si="7"/>
        <v>145</v>
      </c>
      <c r="FR9" s="184">
        <f t="shared" ca="1" si="7"/>
        <v>145</v>
      </c>
      <c r="FS9" s="184">
        <f t="shared" ca="1" si="7"/>
        <v>145</v>
      </c>
      <c r="FT9" s="184">
        <f t="shared" ca="1" si="7"/>
        <v>145</v>
      </c>
      <c r="FU9" s="184">
        <f t="shared" ca="1" si="7"/>
        <v>145</v>
      </c>
      <c r="FV9" s="184">
        <f t="shared" ca="1" si="7"/>
        <v>145</v>
      </c>
      <c r="FW9" s="184">
        <f t="shared" ca="1" si="7"/>
        <v>145</v>
      </c>
      <c r="FX9" s="184">
        <f t="shared" ca="1" si="7"/>
        <v>145</v>
      </c>
      <c r="FY9" s="184">
        <f t="shared" ca="1" si="7"/>
        <v>145</v>
      </c>
      <c r="FZ9" s="184">
        <f t="shared" ca="1" si="7"/>
        <v>145</v>
      </c>
      <c r="GA9" s="184">
        <f t="shared" ca="1" si="7"/>
        <v>145</v>
      </c>
      <c r="GB9" s="184">
        <f t="shared" ca="1" si="7"/>
        <v>145</v>
      </c>
      <c r="GC9" s="184">
        <f t="shared" ca="1" si="7"/>
        <v>145</v>
      </c>
      <c r="GD9" s="184">
        <f t="shared" ca="1" si="7"/>
        <v>145</v>
      </c>
      <c r="GE9" s="184">
        <f t="shared" ca="1" si="7"/>
        <v>145</v>
      </c>
      <c r="GF9" s="184">
        <f t="shared" ca="1" si="7"/>
        <v>145</v>
      </c>
      <c r="GG9" s="184">
        <f t="shared" ca="1" si="7"/>
        <v>145</v>
      </c>
      <c r="GH9" s="184">
        <f t="shared" ca="1" si="7"/>
        <v>145</v>
      </c>
      <c r="GI9" s="184">
        <f t="shared" ca="1" si="7"/>
        <v>145</v>
      </c>
      <c r="GJ9" s="184">
        <f t="shared" ca="1" si="7"/>
        <v>145</v>
      </c>
      <c r="GK9" s="184">
        <f t="shared" ca="1" si="7"/>
        <v>145</v>
      </c>
      <c r="GL9" s="184">
        <f t="shared" ca="1" si="7"/>
        <v>145</v>
      </c>
      <c r="GM9" s="184">
        <f t="shared" ca="1" si="7"/>
        <v>145</v>
      </c>
      <c r="GN9" s="184">
        <f t="shared" ca="1" si="7"/>
        <v>145</v>
      </c>
      <c r="GO9" s="184">
        <f t="shared" ca="1" si="7"/>
        <v>145</v>
      </c>
      <c r="GP9" s="184">
        <f t="shared" ca="1" si="7"/>
        <v>145</v>
      </c>
      <c r="GQ9" s="184">
        <f t="shared" ca="1" si="7"/>
        <v>145</v>
      </c>
      <c r="GR9" s="184">
        <f t="shared" ca="1" si="7"/>
        <v>145</v>
      </c>
      <c r="GS9" s="184">
        <f t="shared" ca="1" si="7"/>
        <v>145</v>
      </c>
      <c r="GT9" s="184">
        <f t="shared" ca="1" si="7"/>
        <v>145</v>
      </c>
      <c r="GU9" s="184">
        <f t="shared" ca="1" si="7"/>
        <v>145</v>
      </c>
      <c r="GV9" s="184">
        <f t="shared" ca="1" si="7"/>
        <v>145</v>
      </c>
      <c r="GW9" s="184">
        <f t="shared" ca="1" si="7"/>
        <v>145</v>
      </c>
      <c r="GX9" s="184">
        <f t="shared" ca="1" si="7"/>
        <v>145</v>
      </c>
      <c r="GY9" s="184">
        <f t="shared" ca="1" si="7"/>
        <v>145</v>
      </c>
      <c r="GZ9" s="184">
        <f t="shared" ca="1" si="7"/>
        <v>145</v>
      </c>
      <c r="HA9" s="184">
        <f t="shared" ca="1" si="7"/>
        <v>145</v>
      </c>
      <c r="HB9" s="184">
        <f t="shared" ca="1" si="7"/>
        <v>145</v>
      </c>
      <c r="HC9" s="184">
        <f t="shared" ca="1" si="7"/>
        <v>145</v>
      </c>
      <c r="HD9" s="184">
        <f t="shared" ca="1" si="7"/>
        <v>145</v>
      </c>
      <c r="HE9" s="184">
        <f t="shared" ref="HE9:HJ9" ca="1" si="8">IF(HD9=HD8,OFFSET(HD9,1,,,),HD9)</f>
        <v>145</v>
      </c>
      <c r="HF9" s="184">
        <f t="shared" ca="1" si="8"/>
        <v>145</v>
      </c>
      <c r="HG9" s="184">
        <f t="shared" ca="1" si="8"/>
        <v>145</v>
      </c>
      <c r="HH9" s="184">
        <f t="shared" ca="1" si="8"/>
        <v>145</v>
      </c>
      <c r="HI9" s="184">
        <f t="shared" ca="1" si="8"/>
        <v>145</v>
      </c>
      <c r="HJ9" s="184">
        <f t="shared" ca="1" si="8"/>
        <v>145</v>
      </c>
      <c r="HK9" s="578">
        <f t="shared" ref="HK9:HK40" ca="1" si="9">IF(HJ9="",0,COUNTIF(R:R,HJ9))</f>
        <v>1</v>
      </c>
    </row>
    <row r="10" spans="1:284" s="185" customFormat="1">
      <c r="A10" s="284" t="s">
        <v>3041</v>
      </c>
      <c r="B10" s="331" t="s">
        <v>13780</v>
      </c>
      <c r="C10" s="286" t="str">
        <f>IF($B10="","",IFERROR(VLOOKUP($B10,SERVIÇOS!$A:$F,2,0),IFERROR(VLOOKUP($B10,'COMPOSIÇÕES COMPLEMENTARES '!$C:$K,2,0),"")))</f>
        <v>PLACA DE OBRA EM CHAPA DE ACO GALVANIZADO</v>
      </c>
      <c r="D10" s="287" t="str">
        <f>IF($B10="","",IFERROR(VLOOKUP($B10,SERVIÇOS!$A:$F,3,0),IFERROR(VLOOKUP($B10,'COMPOSIÇÕES COMPLEMENTARES '!$C:$K,3,0),"")))</f>
        <v xml:space="preserve">M2    </v>
      </c>
      <c r="E10" s="288">
        <v>8</v>
      </c>
      <c r="F10" s="289">
        <f>IF($B10="","",IFERROR(VLOOKUP($B10,SERVIÇOS!$A:$F,4,0),IFERROR(VLOOKUP($B10,'COMPOSIÇÕES COMPLEMENTARES '!$C:$K,6,0),"")))</f>
        <v>340.95</v>
      </c>
      <c r="G10" s="289">
        <f>IF($B10="","",IFERROR(VLOOKUP($B10,SERVIÇOS!$A:$F,5,0),IFERROR(VLOOKUP($B10,'COMPOSIÇÕES COMPLEMENTARES '!$C:$K,7,0),"")))</f>
        <v>45.66</v>
      </c>
      <c r="H10" s="289">
        <f>IF(E10="","",F10+G10)</f>
        <v>386.61</v>
      </c>
      <c r="I10" s="289">
        <f>IF(E10="","",ROUND((E10*F10),2))</f>
        <v>2727.6</v>
      </c>
      <c r="J10" s="289">
        <f>IF(E10="","",ROUND((E10*G10),2))</f>
        <v>365.28</v>
      </c>
      <c r="K10" s="289">
        <f>IF(E10="","",ROUND((E10*H10),2))</f>
        <v>3092.88</v>
      </c>
      <c r="L10" s="290"/>
      <c r="M10" s="572">
        <f t="shared" ref="M10:M73" si="10">IFERROR(IF(H10&gt;0,I10+J10,0),0)</f>
        <v>3092.88</v>
      </c>
      <c r="N10" s="572">
        <f t="shared" ref="N10:N73" si="11">SUMIF(B:B,B10,M:M)</f>
        <v>3092.88</v>
      </c>
      <c r="O10" s="572">
        <f t="shared" ref="O10:O73" si="12">SUMIF(B:B,B10,E:E)</f>
        <v>8</v>
      </c>
      <c r="P10" s="572">
        <f t="shared" ref="P10:P73" si="13">P9+1</f>
        <v>2</v>
      </c>
      <c r="Q10" s="572">
        <f t="shared" ref="Q10:Q73" si="14">IF(LARGE(N:N,P10)=0,"",LARGE(N:N,P10))</f>
        <v>24304.370000000003</v>
      </c>
      <c r="R10" s="572">
        <f t="shared" ref="R10:R73" si="15">IFERROR(MATCH(Q10,N:N,0),"")</f>
        <v>86</v>
      </c>
      <c r="S10" s="184">
        <f t="shared" ref="S10:AH39" ca="1" si="16">IF(R10=R9,OFFSET(R10,1,,,),R10)</f>
        <v>86</v>
      </c>
      <c r="T10" s="184">
        <f t="shared" ca="1" si="16"/>
        <v>86</v>
      </c>
      <c r="U10" s="184">
        <f t="shared" ca="1" si="16"/>
        <v>86</v>
      </c>
      <c r="V10" s="184">
        <f t="shared" ca="1" si="16"/>
        <v>86</v>
      </c>
      <c r="W10" s="184">
        <f t="shared" ca="1" si="16"/>
        <v>86</v>
      </c>
      <c r="X10" s="184">
        <f t="shared" ca="1" si="16"/>
        <v>86</v>
      </c>
      <c r="Y10" s="184">
        <f t="shared" ca="1" si="16"/>
        <v>86</v>
      </c>
      <c r="Z10" s="184">
        <f t="shared" ca="1" si="16"/>
        <v>86</v>
      </c>
      <c r="AA10" s="184">
        <f t="shared" ca="1" si="16"/>
        <v>86</v>
      </c>
      <c r="AB10" s="184">
        <f t="shared" ca="1" si="16"/>
        <v>86</v>
      </c>
      <c r="AC10" s="184">
        <f t="shared" ca="1" si="16"/>
        <v>86</v>
      </c>
      <c r="AD10" s="184">
        <f t="shared" ca="1" si="16"/>
        <v>86</v>
      </c>
      <c r="AE10" s="184">
        <f t="shared" ca="1" si="16"/>
        <v>86</v>
      </c>
      <c r="AF10" s="184">
        <f t="shared" ca="1" si="16"/>
        <v>86</v>
      </c>
      <c r="AG10" s="184">
        <f t="shared" ca="1" si="16"/>
        <v>86</v>
      </c>
      <c r="AH10" s="184">
        <f t="shared" ca="1" si="16"/>
        <v>86</v>
      </c>
      <c r="AI10" s="184">
        <f t="shared" ref="AI10:CT10" ca="1" si="17">IF(AH10=AH9,OFFSET(AH10,1,,,),AH10)</f>
        <v>86</v>
      </c>
      <c r="AJ10" s="184">
        <f t="shared" ca="1" si="17"/>
        <v>86</v>
      </c>
      <c r="AK10" s="184">
        <f t="shared" ca="1" si="17"/>
        <v>86</v>
      </c>
      <c r="AL10" s="184">
        <f t="shared" ca="1" si="17"/>
        <v>86</v>
      </c>
      <c r="AM10" s="184">
        <f t="shared" ca="1" si="17"/>
        <v>86</v>
      </c>
      <c r="AN10" s="184">
        <f t="shared" ca="1" si="17"/>
        <v>86</v>
      </c>
      <c r="AO10" s="184">
        <f t="shared" ca="1" si="17"/>
        <v>86</v>
      </c>
      <c r="AP10" s="184">
        <f t="shared" ca="1" si="17"/>
        <v>86</v>
      </c>
      <c r="AQ10" s="184">
        <f t="shared" ca="1" si="17"/>
        <v>86</v>
      </c>
      <c r="AR10" s="184">
        <f t="shared" ca="1" si="17"/>
        <v>86</v>
      </c>
      <c r="AS10" s="184">
        <f t="shared" ca="1" si="17"/>
        <v>86</v>
      </c>
      <c r="AT10" s="184">
        <f t="shared" ca="1" si="17"/>
        <v>86</v>
      </c>
      <c r="AU10" s="184">
        <f t="shared" ca="1" si="17"/>
        <v>86</v>
      </c>
      <c r="AV10" s="184">
        <f t="shared" ca="1" si="17"/>
        <v>86</v>
      </c>
      <c r="AW10" s="184">
        <f t="shared" ca="1" si="17"/>
        <v>86</v>
      </c>
      <c r="AX10" s="184">
        <f t="shared" ca="1" si="17"/>
        <v>86</v>
      </c>
      <c r="AY10" s="184">
        <f t="shared" ca="1" si="17"/>
        <v>86</v>
      </c>
      <c r="AZ10" s="184">
        <f t="shared" ca="1" si="17"/>
        <v>86</v>
      </c>
      <c r="BA10" s="184">
        <f t="shared" ca="1" si="17"/>
        <v>86</v>
      </c>
      <c r="BB10" s="184">
        <f t="shared" ca="1" si="17"/>
        <v>86</v>
      </c>
      <c r="BC10" s="184">
        <f t="shared" ca="1" si="17"/>
        <v>86</v>
      </c>
      <c r="BD10" s="184">
        <f t="shared" ca="1" si="17"/>
        <v>86</v>
      </c>
      <c r="BE10" s="184">
        <f t="shared" ca="1" si="17"/>
        <v>86</v>
      </c>
      <c r="BF10" s="184">
        <f t="shared" ca="1" si="17"/>
        <v>86</v>
      </c>
      <c r="BG10" s="184">
        <f t="shared" ca="1" si="17"/>
        <v>86</v>
      </c>
      <c r="BH10" s="184">
        <f t="shared" ca="1" si="17"/>
        <v>86</v>
      </c>
      <c r="BI10" s="184">
        <f t="shared" ca="1" si="17"/>
        <v>86</v>
      </c>
      <c r="BJ10" s="184">
        <f t="shared" ca="1" si="17"/>
        <v>86</v>
      </c>
      <c r="BK10" s="184">
        <f t="shared" ca="1" si="17"/>
        <v>86</v>
      </c>
      <c r="BL10" s="184">
        <f t="shared" ca="1" si="17"/>
        <v>86</v>
      </c>
      <c r="BM10" s="184">
        <f t="shared" ca="1" si="17"/>
        <v>86</v>
      </c>
      <c r="BN10" s="184">
        <f t="shared" ca="1" si="17"/>
        <v>86</v>
      </c>
      <c r="BO10" s="184">
        <f t="shared" ca="1" si="17"/>
        <v>86</v>
      </c>
      <c r="BP10" s="184">
        <f t="shared" ca="1" si="17"/>
        <v>86</v>
      </c>
      <c r="BQ10" s="184">
        <f t="shared" ca="1" si="17"/>
        <v>86</v>
      </c>
      <c r="BR10" s="184">
        <f t="shared" ca="1" si="17"/>
        <v>86</v>
      </c>
      <c r="BS10" s="184">
        <f t="shared" ca="1" si="17"/>
        <v>86</v>
      </c>
      <c r="BT10" s="184">
        <f t="shared" ca="1" si="17"/>
        <v>86</v>
      </c>
      <c r="BU10" s="184">
        <f t="shared" ca="1" si="17"/>
        <v>86</v>
      </c>
      <c r="BV10" s="184">
        <f t="shared" ca="1" si="17"/>
        <v>86</v>
      </c>
      <c r="BW10" s="184">
        <f t="shared" ca="1" si="17"/>
        <v>86</v>
      </c>
      <c r="BX10" s="184">
        <f t="shared" ca="1" si="17"/>
        <v>86</v>
      </c>
      <c r="BY10" s="184">
        <f t="shared" ca="1" si="17"/>
        <v>86</v>
      </c>
      <c r="BZ10" s="184">
        <f t="shared" ca="1" si="17"/>
        <v>86</v>
      </c>
      <c r="CA10" s="184">
        <f t="shared" ca="1" si="17"/>
        <v>86</v>
      </c>
      <c r="CB10" s="184">
        <f t="shared" ca="1" si="17"/>
        <v>86</v>
      </c>
      <c r="CC10" s="184">
        <f t="shared" ca="1" si="17"/>
        <v>86</v>
      </c>
      <c r="CD10" s="184">
        <f t="shared" ca="1" si="17"/>
        <v>86</v>
      </c>
      <c r="CE10" s="184">
        <f t="shared" ca="1" si="17"/>
        <v>86</v>
      </c>
      <c r="CF10" s="184">
        <f t="shared" ca="1" si="17"/>
        <v>86</v>
      </c>
      <c r="CG10" s="184">
        <f t="shared" ca="1" si="17"/>
        <v>86</v>
      </c>
      <c r="CH10" s="184">
        <f t="shared" ca="1" si="17"/>
        <v>86</v>
      </c>
      <c r="CI10" s="184">
        <f t="shared" ca="1" si="17"/>
        <v>86</v>
      </c>
      <c r="CJ10" s="184">
        <f t="shared" ca="1" si="17"/>
        <v>86</v>
      </c>
      <c r="CK10" s="184">
        <f t="shared" ca="1" si="17"/>
        <v>86</v>
      </c>
      <c r="CL10" s="184">
        <f t="shared" ca="1" si="17"/>
        <v>86</v>
      </c>
      <c r="CM10" s="184">
        <f t="shared" ca="1" si="17"/>
        <v>86</v>
      </c>
      <c r="CN10" s="184">
        <f t="shared" ca="1" si="17"/>
        <v>86</v>
      </c>
      <c r="CO10" s="184">
        <f t="shared" ca="1" si="17"/>
        <v>86</v>
      </c>
      <c r="CP10" s="184">
        <f t="shared" ca="1" si="17"/>
        <v>86</v>
      </c>
      <c r="CQ10" s="184">
        <f t="shared" ca="1" si="17"/>
        <v>86</v>
      </c>
      <c r="CR10" s="184">
        <f t="shared" ca="1" si="17"/>
        <v>86</v>
      </c>
      <c r="CS10" s="184">
        <f t="shared" ca="1" si="17"/>
        <v>86</v>
      </c>
      <c r="CT10" s="184">
        <f t="shared" ca="1" si="17"/>
        <v>86</v>
      </c>
      <c r="CU10" s="184">
        <f t="shared" ref="CU10:FF10" ca="1" si="18">IF(CT10=CT9,OFFSET(CT10,1,,,),CT10)</f>
        <v>86</v>
      </c>
      <c r="CV10" s="184">
        <f t="shared" ca="1" si="18"/>
        <v>86</v>
      </c>
      <c r="CW10" s="184">
        <f t="shared" ca="1" si="18"/>
        <v>86</v>
      </c>
      <c r="CX10" s="184">
        <f t="shared" ca="1" si="18"/>
        <v>86</v>
      </c>
      <c r="CY10" s="184">
        <f t="shared" ca="1" si="18"/>
        <v>86</v>
      </c>
      <c r="CZ10" s="184">
        <f t="shared" ca="1" si="18"/>
        <v>86</v>
      </c>
      <c r="DA10" s="184">
        <f t="shared" ca="1" si="18"/>
        <v>86</v>
      </c>
      <c r="DB10" s="184">
        <f t="shared" ca="1" si="18"/>
        <v>86</v>
      </c>
      <c r="DC10" s="184">
        <f t="shared" ca="1" si="18"/>
        <v>86</v>
      </c>
      <c r="DD10" s="184">
        <f t="shared" ca="1" si="18"/>
        <v>86</v>
      </c>
      <c r="DE10" s="184">
        <f t="shared" ca="1" si="18"/>
        <v>86</v>
      </c>
      <c r="DF10" s="184">
        <f t="shared" ca="1" si="18"/>
        <v>86</v>
      </c>
      <c r="DG10" s="184">
        <f t="shared" ca="1" si="18"/>
        <v>86</v>
      </c>
      <c r="DH10" s="184">
        <f t="shared" ca="1" si="18"/>
        <v>86</v>
      </c>
      <c r="DI10" s="184">
        <f t="shared" ca="1" si="18"/>
        <v>86</v>
      </c>
      <c r="DJ10" s="184">
        <f t="shared" ca="1" si="18"/>
        <v>86</v>
      </c>
      <c r="DK10" s="184">
        <f t="shared" ca="1" si="18"/>
        <v>86</v>
      </c>
      <c r="DL10" s="184">
        <f t="shared" ca="1" si="18"/>
        <v>86</v>
      </c>
      <c r="DM10" s="184">
        <f t="shared" ca="1" si="18"/>
        <v>86</v>
      </c>
      <c r="DN10" s="184">
        <f t="shared" ca="1" si="18"/>
        <v>86</v>
      </c>
      <c r="DO10" s="184">
        <f t="shared" ca="1" si="18"/>
        <v>86</v>
      </c>
      <c r="DP10" s="184">
        <f t="shared" ca="1" si="18"/>
        <v>86</v>
      </c>
      <c r="DQ10" s="184">
        <f t="shared" ca="1" si="18"/>
        <v>86</v>
      </c>
      <c r="DR10" s="184">
        <f t="shared" ca="1" si="18"/>
        <v>86</v>
      </c>
      <c r="DS10" s="184">
        <f t="shared" ca="1" si="18"/>
        <v>86</v>
      </c>
      <c r="DT10" s="184">
        <f t="shared" ca="1" si="18"/>
        <v>86</v>
      </c>
      <c r="DU10" s="184">
        <f t="shared" ca="1" si="18"/>
        <v>86</v>
      </c>
      <c r="DV10" s="184">
        <f t="shared" ca="1" si="18"/>
        <v>86</v>
      </c>
      <c r="DW10" s="184">
        <f t="shared" ca="1" si="18"/>
        <v>86</v>
      </c>
      <c r="DX10" s="184">
        <f t="shared" ca="1" si="18"/>
        <v>86</v>
      </c>
      <c r="DY10" s="184">
        <f t="shared" ca="1" si="18"/>
        <v>86</v>
      </c>
      <c r="DZ10" s="184">
        <f t="shared" ca="1" si="18"/>
        <v>86</v>
      </c>
      <c r="EA10" s="184">
        <f t="shared" ca="1" si="18"/>
        <v>86</v>
      </c>
      <c r="EB10" s="184">
        <f t="shared" ca="1" si="18"/>
        <v>86</v>
      </c>
      <c r="EC10" s="184">
        <f t="shared" ca="1" si="18"/>
        <v>86</v>
      </c>
      <c r="ED10" s="184">
        <f t="shared" ca="1" si="18"/>
        <v>86</v>
      </c>
      <c r="EE10" s="184">
        <f t="shared" ca="1" si="18"/>
        <v>86</v>
      </c>
      <c r="EF10" s="184">
        <f t="shared" ca="1" si="18"/>
        <v>86</v>
      </c>
      <c r="EG10" s="184">
        <f t="shared" ca="1" si="18"/>
        <v>86</v>
      </c>
      <c r="EH10" s="184">
        <f t="shared" ca="1" si="18"/>
        <v>86</v>
      </c>
      <c r="EI10" s="184">
        <f t="shared" ca="1" si="18"/>
        <v>86</v>
      </c>
      <c r="EJ10" s="184">
        <f t="shared" ca="1" si="18"/>
        <v>86</v>
      </c>
      <c r="EK10" s="184">
        <f t="shared" ca="1" si="18"/>
        <v>86</v>
      </c>
      <c r="EL10" s="184">
        <f t="shared" ca="1" si="18"/>
        <v>86</v>
      </c>
      <c r="EM10" s="184">
        <f t="shared" ca="1" si="18"/>
        <v>86</v>
      </c>
      <c r="EN10" s="184">
        <f t="shared" ca="1" si="18"/>
        <v>86</v>
      </c>
      <c r="EO10" s="184">
        <f t="shared" ca="1" si="18"/>
        <v>86</v>
      </c>
      <c r="EP10" s="184">
        <f t="shared" ca="1" si="18"/>
        <v>86</v>
      </c>
      <c r="EQ10" s="184">
        <f t="shared" ca="1" si="18"/>
        <v>86</v>
      </c>
      <c r="ER10" s="184">
        <f t="shared" ca="1" si="18"/>
        <v>86</v>
      </c>
      <c r="ES10" s="184">
        <f t="shared" ca="1" si="18"/>
        <v>86</v>
      </c>
      <c r="ET10" s="184">
        <f t="shared" ca="1" si="18"/>
        <v>86</v>
      </c>
      <c r="EU10" s="184">
        <f t="shared" ca="1" si="18"/>
        <v>86</v>
      </c>
      <c r="EV10" s="184">
        <f t="shared" ca="1" si="18"/>
        <v>86</v>
      </c>
      <c r="EW10" s="184">
        <f t="shared" ca="1" si="18"/>
        <v>86</v>
      </c>
      <c r="EX10" s="184">
        <f t="shared" ca="1" si="18"/>
        <v>86</v>
      </c>
      <c r="EY10" s="184">
        <f t="shared" ca="1" si="18"/>
        <v>86</v>
      </c>
      <c r="EZ10" s="184">
        <f t="shared" ca="1" si="18"/>
        <v>86</v>
      </c>
      <c r="FA10" s="184">
        <f t="shared" ca="1" si="18"/>
        <v>86</v>
      </c>
      <c r="FB10" s="184">
        <f t="shared" ca="1" si="18"/>
        <v>86</v>
      </c>
      <c r="FC10" s="184">
        <f t="shared" ca="1" si="18"/>
        <v>86</v>
      </c>
      <c r="FD10" s="184">
        <f t="shared" ca="1" si="18"/>
        <v>86</v>
      </c>
      <c r="FE10" s="184">
        <f t="shared" ca="1" si="18"/>
        <v>86</v>
      </c>
      <c r="FF10" s="184">
        <f t="shared" ca="1" si="18"/>
        <v>86</v>
      </c>
      <c r="FG10" s="184">
        <f t="shared" ref="FG10:HJ10" ca="1" si="19">IF(FF10=FF9,OFFSET(FF10,1,,,),FF10)</f>
        <v>86</v>
      </c>
      <c r="FH10" s="184">
        <f t="shared" ca="1" si="19"/>
        <v>86</v>
      </c>
      <c r="FI10" s="184">
        <f t="shared" ca="1" si="19"/>
        <v>86</v>
      </c>
      <c r="FJ10" s="184">
        <f t="shared" ca="1" si="19"/>
        <v>86</v>
      </c>
      <c r="FK10" s="184">
        <f t="shared" ca="1" si="19"/>
        <v>86</v>
      </c>
      <c r="FL10" s="184">
        <f t="shared" ca="1" si="19"/>
        <v>86</v>
      </c>
      <c r="FM10" s="184">
        <f t="shared" ca="1" si="19"/>
        <v>86</v>
      </c>
      <c r="FN10" s="184">
        <f t="shared" ca="1" si="19"/>
        <v>86</v>
      </c>
      <c r="FO10" s="184">
        <f t="shared" ca="1" si="19"/>
        <v>86</v>
      </c>
      <c r="FP10" s="184">
        <f t="shared" ca="1" si="19"/>
        <v>86</v>
      </c>
      <c r="FQ10" s="184">
        <f t="shared" ca="1" si="19"/>
        <v>86</v>
      </c>
      <c r="FR10" s="184">
        <f t="shared" ca="1" si="19"/>
        <v>86</v>
      </c>
      <c r="FS10" s="184">
        <f t="shared" ca="1" si="19"/>
        <v>86</v>
      </c>
      <c r="FT10" s="184">
        <f t="shared" ca="1" si="19"/>
        <v>86</v>
      </c>
      <c r="FU10" s="184">
        <f t="shared" ca="1" si="19"/>
        <v>86</v>
      </c>
      <c r="FV10" s="184">
        <f t="shared" ca="1" si="19"/>
        <v>86</v>
      </c>
      <c r="FW10" s="184">
        <f t="shared" ca="1" si="19"/>
        <v>86</v>
      </c>
      <c r="FX10" s="184">
        <f t="shared" ca="1" si="19"/>
        <v>86</v>
      </c>
      <c r="FY10" s="184">
        <f t="shared" ca="1" si="19"/>
        <v>86</v>
      </c>
      <c r="FZ10" s="184">
        <f t="shared" ca="1" si="19"/>
        <v>86</v>
      </c>
      <c r="GA10" s="184">
        <f t="shared" ca="1" si="19"/>
        <v>86</v>
      </c>
      <c r="GB10" s="184">
        <f t="shared" ca="1" si="19"/>
        <v>86</v>
      </c>
      <c r="GC10" s="184">
        <f t="shared" ca="1" si="19"/>
        <v>86</v>
      </c>
      <c r="GD10" s="184">
        <f t="shared" ca="1" si="19"/>
        <v>86</v>
      </c>
      <c r="GE10" s="184">
        <f t="shared" ca="1" si="19"/>
        <v>86</v>
      </c>
      <c r="GF10" s="184">
        <f t="shared" ca="1" si="19"/>
        <v>86</v>
      </c>
      <c r="GG10" s="184">
        <f t="shared" ca="1" si="19"/>
        <v>86</v>
      </c>
      <c r="GH10" s="184">
        <f t="shared" ca="1" si="19"/>
        <v>86</v>
      </c>
      <c r="GI10" s="184">
        <f t="shared" ca="1" si="19"/>
        <v>86</v>
      </c>
      <c r="GJ10" s="184">
        <f t="shared" ca="1" si="19"/>
        <v>86</v>
      </c>
      <c r="GK10" s="184">
        <f t="shared" ca="1" si="19"/>
        <v>86</v>
      </c>
      <c r="GL10" s="184">
        <f t="shared" ca="1" si="19"/>
        <v>86</v>
      </c>
      <c r="GM10" s="184">
        <f t="shared" ca="1" si="19"/>
        <v>86</v>
      </c>
      <c r="GN10" s="184">
        <f t="shared" ca="1" si="19"/>
        <v>86</v>
      </c>
      <c r="GO10" s="184">
        <f t="shared" ca="1" si="19"/>
        <v>86</v>
      </c>
      <c r="GP10" s="184">
        <f t="shared" ca="1" si="19"/>
        <v>86</v>
      </c>
      <c r="GQ10" s="184">
        <f t="shared" ca="1" si="19"/>
        <v>86</v>
      </c>
      <c r="GR10" s="184">
        <f t="shared" ca="1" si="19"/>
        <v>86</v>
      </c>
      <c r="GS10" s="184">
        <f t="shared" ca="1" si="19"/>
        <v>86</v>
      </c>
      <c r="GT10" s="184">
        <f t="shared" ca="1" si="19"/>
        <v>86</v>
      </c>
      <c r="GU10" s="184">
        <f t="shared" ca="1" si="19"/>
        <v>86</v>
      </c>
      <c r="GV10" s="184">
        <f t="shared" ca="1" si="19"/>
        <v>86</v>
      </c>
      <c r="GW10" s="184">
        <f t="shared" ca="1" si="19"/>
        <v>86</v>
      </c>
      <c r="GX10" s="184">
        <f t="shared" ca="1" si="19"/>
        <v>86</v>
      </c>
      <c r="GY10" s="184">
        <f t="shared" ca="1" si="19"/>
        <v>86</v>
      </c>
      <c r="GZ10" s="184">
        <f t="shared" ca="1" si="19"/>
        <v>86</v>
      </c>
      <c r="HA10" s="184">
        <f t="shared" ca="1" si="19"/>
        <v>86</v>
      </c>
      <c r="HB10" s="184">
        <f t="shared" ca="1" si="19"/>
        <v>86</v>
      </c>
      <c r="HC10" s="184">
        <f t="shared" ca="1" si="19"/>
        <v>86</v>
      </c>
      <c r="HD10" s="184">
        <f t="shared" ca="1" si="19"/>
        <v>86</v>
      </c>
      <c r="HE10" s="184">
        <f t="shared" ca="1" si="19"/>
        <v>86</v>
      </c>
      <c r="HF10" s="184">
        <f t="shared" ca="1" si="19"/>
        <v>86</v>
      </c>
      <c r="HG10" s="184">
        <f t="shared" ca="1" si="19"/>
        <v>86</v>
      </c>
      <c r="HH10" s="184">
        <f t="shared" ca="1" si="19"/>
        <v>86</v>
      </c>
      <c r="HI10" s="184">
        <f t="shared" ca="1" si="19"/>
        <v>86</v>
      </c>
      <c r="HJ10" s="184">
        <f t="shared" ca="1" si="19"/>
        <v>86</v>
      </c>
      <c r="HK10" s="578">
        <f t="shared" ca="1" si="9"/>
        <v>1</v>
      </c>
    </row>
    <row r="11" spans="1:284" s="185" customFormat="1" ht="30">
      <c r="A11" s="284" t="s">
        <v>3043</v>
      </c>
      <c r="B11" s="331">
        <v>93584</v>
      </c>
      <c r="C11" s="286" t="str">
        <f>IF($B11="","",IFERROR(VLOOKUP($B11,SERVIÇOS!$A:$F,2,0),IFERROR(VLOOKUP($B11,'COMPOSIÇÕES COMPLEMENTARES '!$C:$K,2,0),"")))</f>
        <v>EXECUÇÃO DE DEPÓSITO EM CANTEIRO DE OBRA EM CHAPA DE MADEIRA COMPENSADA, NÃO INCLUSO MOBILIÁRIO. AF_04/2016</v>
      </c>
      <c r="D11" s="287" t="str">
        <f>IF($B11="","",IFERROR(VLOOKUP($B11,SERVIÇOS!$A:$F,3,0),IFERROR(VLOOKUP($B11,'COMPOSIÇÕES COMPLEMENTARES '!$C:$K,3,0),"")))</f>
        <v>M2</v>
      </c>
      <c r="E11" s="288">
        <v>8</v>
      </c>
      <c r="F11" s="289">
        <f>IF($B11="","",IFERROR(VLOOKUP($B11,SERVIÇOS!$A:$F,4,0),IFERROR(VLOOKUP($B11,'COMPOSIÇÕES COMPLEMENTARES '!$C:$K,6,0),"")))</f>
        <v>827.59</v>
      </c>
      <c r="G11" s="289">
        <f>IF($B11="","",IFERROR(VLOOKUP($B11,SERVIÇOS!$A:$F,5,0),IFERROR(VLOOKUP($B11,'COMPOSIÇÕES COMPLEMENTARES '!$C:$K,7,0),"")))</f>
        <v>149.01</v>
      </c>
      <c r="H11" s="289">
        <f>IF(E11="","",F11+G11)</f>
        <v>976.6</v>
      </c>
      <c r="I11" s="289">
        <f>IF(E11="","",ROUND((E11*F11),2))</f>
        <v>6620.72</v>
      </c>
      <c r="J11" s="289">
        <f>IF(E11="","",ROUND((E11*G11),2))</f>
        <v>1192.08</v>
      </c>
      <c r="K11" s="289">
        <f>IF(E11="","",ROUND((E11*H11),2))</f>
        <v>7812.8</v>
      </c>
      <c r="L11" s="290"/>
      <c r="M11" s="572">
        <f t="shared" si="10"/>
        <v>7812.8</v>
      </c>
      <c r="N11" s="572">
        <f t="shared" si="11"/>
        <v>7812.8</v>
      </c>
      <c r="O11" s="572">
        <f t="shared" si="12"/>
        <v>8</v>
      </c>
      <c r="P11" s="572">
        <f t="shared" si="13"/>
        <v>3</v>
      </c>
      <c r="Q11" s="572">
        <f t="shared" si="14"/>
        <v>12662.9</v>
      </c>
      <c r="R11" s="572">
        <f t="shared" si="15"/>
        <v>110</v>
      </c>
      <c r="S11" s="184">
        <f t="shared" ca="1" si="16"/>
        <v>110</v>
      </c>
      <c r="T11" s="184">
        <f t="shared" ca="1" si="16"/>
        <v>110</v>
      </c>
      <c r="U11" s="184">
        <f t="shared" ca="1" si="16"/>
        <v>110</v>
      </c>
      <c r="V11" s="184">
        <f t="shared" ca="1" si="16"/>
        <v>110</v>
      </c>
      <c r="W11" s="184">
        <f t="shared" ca="1" si="16"/>
        <v>110</v>
      </c>
      <c r="X11" s="184">
        <f t="shared" ca="1" si="16"/>
        <v>110</v>
      </c>
      <c r="Y11" s="184">
        <f t="shared" ca="1" si="16"/>
        <v>110</v>
      </c>
      <c r="Z11" s="184">
        <f t="shared" ca="1" si="16"/>
        <v>110</v>
      </c>
      <c r="AA11" s="184">
        <f t="shared" ca="1" si="16"/>
        <v>110</v>
      </c>
      <c r="AB11" s="184">
        <f t="shared" ca="1" si="16"/>
        <v>110</v>
      </c>
      <c r="AC11" s="184">
        <f t="shared" ca="1" si="16"/>
        <v>110</v>
      </c>
      <c r="AD11" s="184">
        <f t="shared" ca="1" si="16"/>
        <v>110</v>
      </c>
      <c r="AE11" s="184">
        <f t="shared" ca="1" si="16"/>
        <v>110</v>
      </c>
      <c r="AF11" s="184">
        <f t="shared" ca="1" si="16"/>
        <v>110</v>
      </c>
      <c r="AG11" s="184">
        <f t="shared" ca="1" si="16"/>
        <v>110</v>
      </c>
      <c r="AH11" s="184">
        <f t="shared" ca="1" si="16"/>
        <v>110</v>
      </c>
      <c r="AI11" s="184">
        <f t="shared" ref="AI11:CT11" ca="1" si="20">IF(AH11=AH10,OFFSET(AH11,1,,,),AH11)</f>
        <v>110</v>
      </c>
      <c r="AJ11" s="184">
        <f t="shared" ca="1" si="20"/>
        <v>110</v>
      </c>
      <c r="AK11" s="184">
        <f t="shared" ca="1" si="20"/>
        <v>110</v>
      </c>
      <c r="AL11" s="184">
        <f t="shared" ca="1" si="20"/>
        <v>110</v>
      </c>
      <c r="AM11" s="184">
        <f t="shared" ca="1" si="20"/>
        <v>110</v>
      </c>
      <c r="AN11" s="184">
        <f t="shared" ca="1" si="20"/>
        <v>110</v>
      </c>
      <c r="AO11" s="184">
        <f t="shared" ca="1" si="20"/>
        <v>110</v>
      </c>
      <c r="AP11" s="184">
        <f t="shared" ca="1" si="20"/>
        <v>110</v>
      </c>
      <c r="AQ11" s="184">
        <f t="shared" ca="1" si="20"/>
        <v>110</v>
      </c>
      <c r="AR11" s="184">
        <f t="shared" ca="1" si="20"/>
        <v>110</v>
      </c>
      <c r="AS11" s="184">
        <f t="shared" ca="1" si="20"/>
        <v>110</v>
      </c>
      <c r="AT11" s="184">
        <f t="shared" ca="1" si="20"/>
        <v>110</v>
      </c>
      <c r="AU11" s="184">
        <f t="shared" ca="1" si="20"/>
        <v>110</v>
      </c>
      <c r="AV11" s="184">
        <f t="shared" ca="1" si="20"/>
        <v>110</v>
      </c>
      <c r="AW11" s="184">
        <f t="shared" ca="1" si="20"/>
        <v>110</v>
      </c>
      <c r="AX11" s="184">
        <f t="shared" ca="1" si="20"/>
        <v>110</v>
      </c>
      <c r="AY11" s="184">
        <f t="shared" ca="1" si="20"/>
        <v>110</v>
      </c>
      <c r="AZ11" s="184">
        <f t="shared" ca="1" si="20"/>
        <v>110</v>
      </c>
      <c r="BA11" s="184">
        <f t="shared" ca="1" si="20"/>
        <v>110</v>
      </c>
      <c r="BB11" s="184">
        <f t="shared" ca="1" si="20"/>
        <v>110</v>
      </c>
      <c r="BC11" s="184">
        <f t="shared" ca="1" si="20"/>
        <v>110</v>
      </c>
      <c r="BD11" s="184">
        <f t="shared" ca="1" si="20"/>
        <v>110</v>
      </c>
      <c r="BE11" s="184">
        <f t="shared" ca="1" si="20"/>
        <v>110</v>
      </c>
      <c r="BF11" s="184">
        <f t="shared" ca="1" si="20"/>
        <v>110</v>
      </c>
      <c r="BG11" s="184">
        <f t="shared" ca="1" si="20"/>
        <v>110</v>
      </c>
      <c r="BH11" s="184">
        <f t="shared" ca="1" si="20"/>
        <v>110</v>
      </c>
      <c r="BI11" s="184">
        <f t="shared" ca="1" si="20"/>
        <v>110</v>
      </c>
      <c r="BJ11" s="184">
        <f t="shared" ca="1" si="20"/>
        <v>110</v>
      </c>
      <c r="BK11" s="184">
        <f t="shared" ca="1" si="20"/>
        <v>110</v>
      </c>
      <c r="BL11" s="184">
        <f t="shared" ca="1" si="20"/>
        <v>110</v>
      </c>
      <c r="BM11" s="184">
        <f t="shared" ca="1" si="20"/>
        <v>110</v>
      </c>
      <c r="BN11" s="184">
        <f t="shared" ca="1" si="20"/>
        <v>110</v>
      </c>
      <c r="BO11" s="184">
        <f t="shared" ca="1" si="20"/>
        <v>110</v>
      </c>
      <c r="BP11" s="184">
        <f t="shared" ca="1" si="20"/>
        <v>110</v>
      </c>
      <c r="BQ11" s="184">
        <f t="shared" ca="1" si="20"/>
        <v>110</v>
      </c>
      <c r="BR11" s="184">
        <f t="shared" ca="1" si="20"/>
        <v>110</v>
      </c>
      <c r="BS11" s="184">
        <f t="shared" ca="1" si="20"/>
        <v>110</v>
      </c>
      <c r="BT11" s="184">
        <f t="shared" ca="1" si="20"/>
        <v>110</v>
      </c>
      <c r="BU11" s="184">
        <f t="shared" ca="1" si="20"/>
        <v>110</v>
      </c>
      <c r="BV11" s="184">
        <f t="shared" ca="1" si="20"/>
        <v>110</v>
      </c>
      <c r="BW11" s="184">
        <f t="shared" ca="1" si="20"/>
        <v>110</v>
      </c>
      <c r="BX11" s="184">
        <f t="shared" ca="1" si="20"/>
        <v>110</v>
      </c>
      <c r="BY11" s="184">
        <f t="shared" ca="1" si="20"/>
        <v>110</v>
      </c>
      <c r="BZ11" s="184">
        <f t="shared" ca="1" si="20"/>
        <v>110</v>
      </c>
      <c r="CA11" s="184">
        <f t="shared" ca="1" si="20"/>
        <v>110</v>
      </c>
      <c r="CB11" s="184">
        <f t="shared" ca="1" si="20"/>
        <v>110</v>
      </c>
      <c r="CC11" s="184">
        <f t="shared" ca="1" si="20"/>
        <v>110</v>
      </c>
      <c r="CD11" s="184">
        <f t="shared" ca="1" si="20"/>
        <v>110</v>
      </c>
      <c r="CE11" s="184">
        <f t="shared" ca="1" si="20"/>
        <v>110</v>
      </c>
      <c r="CF11" s="184">
        <f t="shared" ca="1" si="20"/>
        <v>110</v>
      </c>
      <c r="CG11" s="184">
        <f t="shared" ca="1" si="20"/>
        <v>110</v>
      </c>
      <c r="CH11" s="184">
        <f t="shared" ca="1" si="20"/>
        <v>110</v>
      </c>
      <c r="CI11" s="184">
        <f t="shared" ca="1" si="20"/>
        <v>110</v>
      </c>
      <c r="CJ11" s="184">
        <f t="shared" ca="1" si="20"/>
        <v>110</v>
      </c>
      <c r="CK11" s="184">
        <f t="shared" ca="1" si="20"/>
        <v>110</v>
      </c>
      <c r="CL11" s="184">
        <f t="shared" ca="1" si="20"/>
        <v>110</v>
      </c>
      <c r="CM11" s="184">
        <f t="shared" ca="1" si="20"/>
        <v>110</v>
      </c>
      <c r="CN11" s="184">
        <f t="shared" ca="1" si="20"/>
        <v>110</v>
      </c>
      <c r="CO11" s="184">
        <f t="shared" ca="1" si="20"/>
        <v>110</v>
      </c>
      <c r="CP11" s="184">
        <f t="shared" ca="1" si="20"/>
        <v>110</v>
      </c>
      <c r="CQ11" s="184">
        <f t="shared" ca="1" si="20"/>
        <v>110</v>
      </c>
      <c r="CR11" s="184">
        <f t="shared" ca="1" si="20"/>
        <v>110</v>
      </c>
      <c r="CS11" s="184">
        <f t="shared" ca="1" si="20"/>
        <v>110</v>
      </c>
      <c r="CT11" s="184">
        <f t="shared" ca="1" si="20"/>
        <v>110</v>
      </c>
      <c r="CU11" s="184">
        <f t="shared" ref="CU11:FF11" ca="1" si="21">IF(CT11=CT10,OFFSET(CT11,1,,,),CT11)</f>
        <v>110</v>
      </c>
      <c r="CV11" s="184">
        <f t="shared" ca="1" si="21"/>
        <v>110</v>
      </c>
      <c r="CW11" s="184">
        <f t="shared" ca="1" si="21"/>
        <v>110</v>
      </c>
      <c r="CX11" s="184">
        <f t="shared" ca="1" si="21"/>
        <v>110</v>
      </c>
      <c r="CY11" s="184">
        <f t="shared" ca="1" si="21"/>
        <v>110</v>
      </c>
      <c r="CZ11" s="184">
        <f t="shared" ca="1" si="21"/>
        <v>110</v>
      </c>
      <c r="DA11" s="184">
        <f t="shared" ca="1" si="21"/>
        <v>110</v>
      </c>
      <c r="DB11" s="184">
        <f t="shared" ca="1" si="21"/>
        <v>110</v>
      </c>
      <c r="DC11" s="184">
        <f t="shared" ca="1" si="21"/>
        <v>110</v>
      </c>
      <c r="DD11" s="184">
        <f t="shared" ca="1" si="21"/>
        <v>110</v>
      </c>
      <c r="DE11" s="184">
        <f t="shared" ca="1" si="21"/>
        <v>110</v>
      </c>
      <c r="DF11" s="184">
        <f t="shared" ca="1" si="21"/>
        <v>110</v>
      </c>
      <c r="DG11" s="184">
        <f t="shared" ca="1" si="21"/>
        <v>110</v>
      </c>
      <c r="DH11" s="184">
        <f t="shared" ca="1" si="21"/>
        <v>110</v>
      </c>
      <c r="DI11" s="184">
        <f t="shared" ca="1" si="21"/>
        <v>110</v>
      </c>
      <c r="DJ11" s="184">
        <f t="shared" ca="1" si="21"/>
        <v>110</v>
      </c>
      <c r="DK11" s="184">
        <f t="shared" ca="1" si="21"/>
        <v>110</v>
      </c>
      <c r="DL11" s="184">
        <f t="shared" ca="1" si="21"/>
        <v>110</v>
      </c>
      <c r="DM11" s="184">
        <f t="shared" ca="1" si="21"/>
        <v>110</v>
      </c>
      <c r="DN11" s="184">
        <f t="shared" ca="1" si="21"/>
        <v>110</v>
      </c>
      <c r="DO11" s="184">
        <f t="shared" ca="1" si="21"/>
        <v>110</v>
      </c>
      <c r="DP11" s="184">
        <f t="shared" ca="1" si="21"/>
        <v>110</v>
      </c>
      <c r="DQ11" s="184">
        <f t="shared" ca="1" si="21"/>
        <v>110</v>
      </c>
      <c r="DR11" s="184">
        <f t="shared" ca="1" si="21"/>
        <v>110</v>
      </c>
      <c r="DS11" s="184">
        <f t="shared" ca="1" si="21"/>
        <v>110</v>
      </c>
      <c r="DT11" s="184">
        <f t="shared" ca="1" si="21"/>
        <v>110</v>
      </c>
      <c r="DU11" s="184">
        <f t="shared" ca="1" si="21"/>
        <v>110</v>
      </c>
      <c r="DV11" s="184">
        <f t="shared" ca="1" si="21"/>
        <v>110</v>
      </c>
      <c r="DW11" s="184">
        <f t="shared" ca="1" si="21"/>
        <v>110</v>
      </c>
      <c r="DX11" s="184">
        <f t="shared" ca="1" si="21"/>
        <v>110</v>
      </c>
      <c r="DY11" s="184">
        <f t="shared" ca="1" si="21"/>
        <v>110</v>
      </c>
      <c r="DZ11" s="184">
        <f t="shared" ca="1" si="21"/>
        <v>110</v>
      </c>
      <c r="EA11" s="184">
        <f t="shared" ca="1" si="21"/>
        <v>110</v>
      </c>
      <c r="EB11" s="184">
        <f t="shared" ca="1" si="21"/>
        <v>110</v>
      </c>
      <c r="EC11" s="184">
        <f t="shared" ca="1" si="21"/>
        <v>110</v>
      </c>
      <c r="ED11" s="184">
        <f t="shared" ca="1" si="21"/>
        <v>110</v>
      </c>
      <c r="EE11" s="184">
        <f t="shared" ca="1" si="21"/>
        <v>110</v>
      </c>
      <c r="EF11" s="184">
        <f t="shared" ca="1" si="21"/>
        <v>110</v>
      </c>
      <c r="EG11" s="184">
        <f t="shared" ca="1" si="21"/>
        <v>110</v>
      </c>
      <c r="EH11" s="184">
        <f t="shared" ca="1" si="21"/>
        <v>110</v>
      </c>
      <c r="EI11" s="184">
        <f t="shared" ca="1" si="21"/>
        <v>110</v>
      </c>
      <c r="EJ11" s="184">
        <f t="shared" ca="1" si="21"/>
        <v>110</v>
      </c>
      <c r="EK11" s="184">
        <f t="shared" ca="1" si="21"/>
        <v>110</v>
      </c>
      <c r="EL11" s="184">
        <f t="shared" ca="1" si="21"/>
        <v>110</v>
      </c>
      <c r="EM11" s="184">
        <f t="shared" ca="1" si="21"/>
        <v>110</v>
      </c>
      <c r="EN11" s="184">
        <f t="shared" ca="1" si="21"/>
        <v>110</v>
      </c>
      <c r="EO11" s="184">
        <f t="shared" ca="1" si="21"/>
        <v>110</v>
      </c>
      <c r="EP11" s="184">
        <f t="shared" ca="1" si="21"/>
        <v>110</v>
      </c>
      <c r="EQ11" s="184">
        <f t="shared" ca="1" si="21"/>
        <v>110</v>
      </c>
      <c r="ER11" s="184">
        <f t="shared" ca="1" si="21"/>
        <v>110</v>
      </c>
      <c r="ES11" s="184">
        <f t="shared" ca="1" si="21"/>
        <v>110</v>
      </c>
      <c r="ET11" s="184">
        <f t="shared" ca="1" si="21"/>
        <v>110</v>
      </c>
      <c r="EU11" s="184">
        <f t="shared" ca="1" si="21"/>
        <v>110</v>
      </c>
      <c r="EV11" s="184">
        <f t="shared" ca="1" si="21"/>
        <v>110</v>
      </c>
      <c r="EW11" s="184">
        <f t="shared" ca="1" si="21"/>
        <v>110</v>
      </c>
      <c r="EX11" s="184">
        <f t="shared" ca="1" si="21"/>
        <v>110</v>
      </c>
      <c r="EY11" s="184">
        <f t="shared" ca="1" si="21"/>
        <v>110</v>
      </c>
      <c r="EZ11" s="184">
        <f t="shared" ca="1" si="21"/>
        <v>110</v>
      </c>
      <c r="FA11" s="184">
        <f t="shared" ca="1" si="21"/>
        <v>110</v>
      </c>
      <c r="FB11" s="184">
        <f t="shared" ca="1" si="21"/>
        <v>110</v>
      </c>
      <c r="FC11" s="184">
        <f t="shared" ca="1" si="21"/>
        <v>110</v>
      </c>
      <c r="FD11" s="184">
        <f t="shared" ca="1" si="21"/>
        <v>110</v>
      </c>
      <c r="FE11" s="184">
        <f t="shared" ca="1" si="21"/>
        <v>110</v>
      </c>
      <c r="FF11" s="184">
        <f t="shared" ca="1" si="21"/>
        <v>110</v>
      </c>
      <c r="FG11" s="184">
        <f t="shared" ref="FG11:HJ11" ca="1" si="22">IF(FF11=FF10,OFFSET(FF11,1,,,),FF11)</f>
        <v>110</v>
      </c>
      <c r="FH11" s="184">
        <f t="shared" ca="1" si="22"/>
        <v>110</v>
      </c>
      <c r="FI11" s="184">
        <f t="shared" ca="1" si="22"/>
        <v>110</v>
      </c>
      <c r="FJ11" s="184">
        <f t="shared" ca="1" si="22"/>
        <v>110</v>
      </c>
      <c r="FK11" s="184">
        <f t="shared" ca="1" si="22"/>
        <v>110</v>
      </c>
      <c r="FL11" s="184">
        <f t="shared" ca="1" si="22"/>
        <v>110</v>
      </c>
      <c r="FM11" s="184">
        <f t="shared" ca="1" si="22"/>
        <v>110</v>
      </c>
      <c r="FN11" s="184">
        <f t="shared" ca="1" si="22"/>
        <v>110</v>
      </c>
      <c r="FO11" s="184">
        <f t="shared" ca="1" si="22"/>
        <v>110</v>
      </c>
      <c r="FP11" s="184">
        <f t="shared" ca="1" si="22"/>
        <v>110</v>
      </c>
      <c r="FQ11" s="184">
        <f t="shared" ca="1" si="22"/>
        <v>110</v>
      </c>
      <c r="FR11" s="184">
        <f t="shared" ca="1" si="22"/>
        <v>110</v>
      </c>
      <c r="FS11" s="184">
        <f t="shared" ca="1" si="22"/>
        <v>110</v>
      </c>
      <c r="FT11" s="184">
        <f t="shared" ca="1" si="22"/>
        <v>110</v>
      </c>
      <c r="FU11" s="184">
        <f t="shared" ca="1" si="22"/>
        <v>110</v>
      </c>
      <c r="FV11" s="184">
        <f t="shared" ca="1" si="22"/>
        <v>110</v>
      </c>
      <c r="FW11" s="184">
        <f t="shared" ca="1" si="22"/>
        <v>110</v>
      </c>
      <c r="FX11" s="184">
        <f t="shared" ca="1" si="22"/>
        <v>110</v>
      </c>
      <c r="FY11" s="184">
        <f t="shared" ca="1" si="22"/>
        <v>110</v>
      </c>
      <c r="FZ11" s="184">
        <f t="shared" ca="1" si="22"/>
        <v>110</v>
      </c>
      <c r="GA11" s="184">
        <f t="shared" ca="1" si="22"/>
        <v>110</v>
      </c>
      <c r="GB11" s="184">
        <f t="shared" ca="1" si="22"/>
        <v>110</v>
      </c>
      <c r="GC11" s="184">
        <f t="shared" ca="1" si="22"/>
        <v>110</v>
      </c>
      <c r="GD11" s="184">
        <f t="shared" ca="1" si="22"/>
        <v>110</v>
      </c>
      <c r="GE11" s="184">
        <f t="shared" ca="1" si="22"/>
        <v>110</v>
      </c>
      <c r="GF11" s="184">
        <f t="shared" ca="1" si="22"/>
        <v>110</v>
      </c>
      <c r="GG11" s="184">
        <f t="shared" ca="1" si="22"/>
        <v>110</v>
      </c>
      <c r="GH11" s="184">
        <f t="shared" ca="1" si="22"/>
        <v>110</v>
      </c>
      <c r="GI11" s="184">
        <f t="shared" ca="1" si="22"/>
        <v>110</v>
      </c>
      <c r="GJ11" s="184">
        <f t="shared" ca="1" si="22"/>
        <v>110</v>
      </c>
      <c r="GK11" s="184">
        <f t="shared" ca="1" si="22"/>
        <v>110</v>
      </c>
      <c r="GL11" s="184">
        <f t="shared" ca="1" si="22"/>
        <v>110</v>
      </c>
      <c r="GM11" s="184">
        <f t="shared" ca="1" si="22"/>
        <v>110</v>
      </c>
      <c r="GN11" s="184">
        <f t="shared" ca="1" si="22"/>
        <v>110</v>
      </c>
      <c r="GO11" s="184">
        <f t="shared" ca="1" si="22"/>
        <v>110</v>
      </c>
      <c r="GP11" s="184">
        <f t="shared" ca="1" si="22"/>
        <v>110</v>
      </c>
      <c r="GQ11" s="184">
        <f t="shared" ca="1" si="22"/>
        <v>110</v>
      </c>
      <c r="GR11" s="184">
        <f t="shared" ca="1" si="22"/>
        <v>110</v>
      </c>
      <c r="GS11" s="184">
        <f t="shared" ca="1" si="22"/>
        <v>110</v>
      </c>
      <c r="GT11" s="184">
        <f t="shared" ca="1" si="22"/>
        <v>110</v>
      </c>
      <c r="GU11" s="184">
        <f t="shared" ca="1" si="22"/>
        <v>110</v>
      </c>
      <c r="GV11" s="184">
        <f t="shared" ca="1" si="22"/>
        <v>110</v>
      </c>
      <c r="GW11" s="184">
        <f t="shared" ca="1" si="22"/>
        <v>110</v>
      </c>
      <c r="GX11" s="184">
        <f t="shared" ca="1" si="22"/>
        <v>110</v>
      </c>
      <c r="GY11" s="184">
        <f t="shared" ca="1" si="22"/>
        <v>110</v>
      </c>
      <c r="GZ11" s="184">
        <f t="shared" ca="1" si="22"/>
        <v>110</v>
      </c>
      <c r="HA11" s="184">
        <f t="shared" ca="1" si="22"/>
        <v>110</v>
      </c>
      <c r="HB11" s="184">
        <f t="shared" ca="1" si="22"/>
        <v>110</v>
      </c>
      <c r="HC11" s="184">
        <f t="shared" ca="1" si="22"/>
        <v>110</v>
      </c>
      <c r="HD11" s="184">
        <f t="shared" ca="1" si="22"/>
        <v>110</v>
      </c>
      <c r="HE11" s="184">
        <f t="shared" ca="1" si="22"/>
        <v>110</v>
      </c>
      <c r="HF11" s="184">
        <f t="shared" ca="1" si="22"/>
        <v>110</v>
      </c>
      <c r="HG11" s="184">
        <f t="shared" ca="1" si="22"/>
        <v>110</v>
      </c>
      <c r="HH11" s="184">
        <f t="shared" ca="1" si="22"/>
        <v>110</v>
      </c>
      <c r="HI11" s="184">
        <f t="shared" ca="1" si="22"/>
        <v>110</v>
      </c>
      <c r="HJ11" s="184">
        <f t="shared" ca="1" si="22"/>
        <v>110</v>
      </c>
      <c r="HK11" s="578">
        <f t="shared" ca="1" si="9"/>
        <v>2</v>
      </c>
    </row>
    <row r="12" spans="1:284" s="185" customFormat="1">
      <c r="A12" s="277">
        <v>2</v>
      </c>
      <c r="B12" s="278"/>
      <c r="C12" s="279" t="s">
        <v>13868</v>
      </c>
      <c r="D12" s="280" t="str">
        <f>IF($B12="","",IFERROR(VLOOKUP($B12,SERVIÇOS!$A:$F,3,0),IFERROR(VLOOKUP($B12,'COMPOSIÇÕES COMPLEMENTARES '!$C:$K,3,0),"")))</f>
        <v/>
      </c>
      <c r="E12" s="281"/>
      <c r="F12" s="282" t="str">
        <f>IF($B12="","",IFERROR(VLOOKUP($B12,SERVIÇOS!$A:$F,4,0),IFERROR(VLOOKUP($B12,'COMPOSIÇÕES COMPLEMENTARES '!$C:$K,6,0),"")))</f>
        <v/>
      </c>
      <c r="G12" s="283" t="str">
        <f>IF($B12="","",IFERROR(VLOOKUP($B12,SERVIÇOS!$A:$F,5,0),IFERROR(VLOOKUP($B12,'COMPOSIÇÕES COMPLEMENTARES '!$C:$K,7,0),"")))</f>
        <v/>
      </c>
      <c r="H12" s="283" t="str">
        <f t="shared" ref="H12" si="23">IF(E12="","",F12+G12)</f>
        <v/>
      </c>
      <c r="I12" s="270">
        <f>I13+I16+I25+I37+I42+I50+I57+I60+I73</f>
        <v>34730.35</v>
      </c>
      <c r="J12" s="270">
        <f>J13+J16+J25+J37+J42+J50+J57+J60+J73</f>
        <v>6871.9</v>
      </c>
      <c r="K12" s="271"/>
      <c r="L12" s="270">
        <f>SUMIF(I12:J12,"&gt;0",I12:J12)</f>
        <v>41602.25</v>
      </c>
      <c r="M12" s="572">
        <f t="shared" si="10"/>
        <v>41602.25</v>
      </c>
      <c r="N12" s="572">
        <f t="shared" si="11"/>
        <v>0</v>
      </c>
      <c r="O12" s="572">
        <f t="shared" si="12"/>
        <v>0</v>
      </c>
      <c r="P12" s="572">
        <f t="shared" si="13"/>
        <v>4</v>
      </c>
      <c r="Q12" s="572">
        <f t="shared" si="14"/>
        <v>12662.9</v>
      </c>
      <c r="R12" s="572">
        <f t="shared" si="15"/>
        <v>110</v>
      </c>
      <c r="S12" s="184">
        <f t="shared" ca="1" si="16"/>
        <v>64</v>
      </c>
      <c r="T12" s="184">
        <f t="shared" ca="1" si="16"/>
        <v>64</v>
      </c>
      <c r="U12" s="184">
        <f t="shared" ca="1" si="16"/>
        <v>64</v>
      </c>
      <c r="V12" s="184">
        <f t="shared" ca="1" si="16"/>
        <v>64</v>
      </c>
      <c r="W12" s="184">
        <f t="shared" ca="1" si="16"/>
        <v>64</v>
      </c>
      <c r="X12" s="184">
        <f t="shared" ca="1" si="16"/>
        <v>64</v>
      </c>
      <c r="Y12" s="184">
        <f t="shared" ca="1" si="16"/>
        <v>64</v>
      </c>
      <c r="Z12" s="184">
        <f t="shared" ca="1" si="16"/>
        <v>64</v>
      </c>
      <c r="AA12" s="184">
        <f t="shared" ca="1" si="16"/>
        <v>64</v>
      </c>
      <c r="AB12" s="184">
        <f t="shared" ca="1" si="16"/>
        <v>64</v>
      </c>
      <c r="AC12" s="184">
        <f t="shared" ca="1" si="16"/>
        <v>64</v>
      </c>
      <c r="AD12" s="184">
        <f t="shared" ca="1" si="16"/>
        <v>64</v>
      </c>
      <c r="AE12" s="184">
        <f t="shared" ca="1" si="16"/>
        <v>64</v>
      </c>
      <c r="AF12" s="184">
        <f t="shared" ca="1" si="16"/>
        <v>64</v>
      </c>
      <c r="AG12" s="184">
        <f t="shared" ca="1" si="16"/>
        <v>64</v>
      </c>
      <c r="AH12" s="184">
        <f t="shared" ca="1" si="16"/>
        <v>64</v>
      </c>
      <c r="AI12" s="184">
        <f t="shared" ref="AI12:CT12" ca="1" si="24">IF(AH12=AH11,OFFSET(AH12,1,,,),AH12)</f>
        <v>64</v>
      </c>
      <c r="AJ12" s="184">
        <f t="shared" ca="1" si="24"/>
        <v>64</v>
      </c>
      <c r="AK12" s="184">
        <f t="shared" ca="1" si="24"/>
        <v>64</v>
      </c>
      <c r="AL12" s="184">
        <f t="shared" ca="1" si="24"/>
        <v>64</v>
      </c>
      <c r="AM12" s="184">
        <f t="shared" ca="1" si="24"/>
        <v>64</v>
      </c>
      <c r="AN12" s="184">
        <f t="shared" ca="1" si="24"/>
        <v>64</v>
      </c>
      <c r="AO12" s="184">
        <f t="shared" ca="1" si="24"/>
        <v>64</v>
      </c>
      <c r="AP12" s="184">
        <f t="shared" ca="1" si="24"/>
        <v>64</v>
      </c>
      <c r="AQ12" s="184">
        <f t="shared" ca="1" si="24"/>
        <v>64</v>
      </c>
      <c r="AR12" s="184">
        <f t="shared" ca="1" si="24"/>
        <v>64</v>
      </c>
      <c r="AS12" s="184">
        <f t="shared" ca="1" si="24"/>
        <v>64</v>
      </c>
      <c r="AT12" s="184">
        <f t="shared" ca="1" si="24"/>
        <v>64</v>
      </c>
      <c r="AU12" s="184">
        <f t="shared" ca="1" si="24"/>
        <v>64</v>
      </c>
      <c r="AV12" s="184">
        <f t="shared" ca="1" si="24"/>
        <v>64</v>
      </c>
      <c r="AW12" s="184">
        <f t="shared" ca="1" si="24"/>
        <v>64</v>
      </c>
      <c r="AX12" s="184">
        <f t="shared" ca="1" si="24"/>
        <v>64</v>
      </c>
      <c r="AY12" s="184">
        <f t="shared" ca="1" si="24"/>
        <v>64</v>
      </c>
      <c r="AZ12" s="184">
        <f t="shared" ca="1" si="24"/>
        <v>64</v>
      </c>
      <c r="BA12" s="184">
        <f t="shared" ca="1" si="24"/>
        <v>64</v>
      </c>
      <c r="BB12" s="184">
        <f t="shared" ca="1" si="24"/>
        <v>64</v>
      </c>
      <c r="BC12" s="184">
        <f t="shared" ca="1" si="24"/>
        <v>64</v>
      </c>
      <c r="BD12" s="184">
        <f t="shared" ca="1" si="24"/>
        <v>64</v>
      </c>
      <c r="BE12" s="184">
        <f t="shared" ca="1" si="24"/>
        <v>64</v>
      </c>
      <c r="BF12" s="184">
        <f t="shared" ca="1" si="24"/>
        <v>64</v>
      </c>
      <c r="BG12" s="184">
        <f t="shared" ca="1" si="24"/>
        <v>64</v>
      </c>
      <c r="BH12" s="184">
        <f t="shared" ca="1" si="24"/>
        <v>64</v>
      </c>
      <c r="BI12" s="184">
        <f t="shared" ca="1" si="24"/>
        <v>64</v>
      </c>
      <c r="BJ12" s="184">
        <f t="shared" ca="1" si="24"/>
        <v>64</v>
      </c>
      <c r="BK12" s="184">
        <f t="shared" ca="1" si="24"/>
        <v>64</v>
      </c>
      <c r="BL12" s="184">
        <f t="shared" ca="1" si="24"/>
        <v>64</v>
      </c>
      <c r="BM12" s="184">
        <f t="shared" ca="1" si="24"/>
        <v>64</v>
      </c>
      <c r="BN12" s="184">
        <f t="shared" ca="1" si="24"/>
        <v>64</v>
      </c>
      <c r="BO12" s="184">
        <f t="shared" ca="1" si="24"/>
        <v>64</v>
      </c>
      <c r="BP12" s="184">
        <f t="shared" ca="1" si="24"/>
        <v>64</v>
      </c>
      <c r="BQ12" s="184">
        <f t="shared" ca="1" si="24"/>
        <v>64</v>
      </c>
      <c r="BR12" s="184">
        <f t="shared" ca="1" si="24"/>
        <v>64</v>
      </c>
      <c r="BS12" s="184">
        <f t="shared" ca="1" si="24"/>
        <v>64</v>
      </c>
      <c r="BT12" s="184">
        <f t="shared" ca="1" si="24"/>
        <v>64</v>
      </c>
      <c r="BU12" s="184">
        <f t="shared" ca="1" si="24"/>
        <v>64</v>
      </c>
      <c r="BV12" s="184">
        <f t="shared" ca="1" si="24"/>
        <v>64</v>
      </c>
      <c r="BW12" s="184">
        <f t="shared" ca="1" si="24"/>
        <v>64</v>
      </c>
      <c r="BX12" s="184">
        <f t="shared" ca="1" si="24"/>
        <v>64</v>
      </c>
      <c r="BY12" s="184">
        <f t="shared" ca="1" si="24"/>
        <v>64</v>
      </c>
      <c r="BZ12" s="184">
        <f t="shared" ca="1" si="24"/>
        <v>64</v>
      </c>
      <c r="CA12" s="184">
        <f t="shared" ca="1" si="24"/>
        <v>64</v>
      </c>
      <c r="CB12" s="184">
        <f t="shared" ca="1" si="24"/>
        <v>64</v>
      </c>
      <c r="CC12" s="184">
        <f t="shared" ca="1" si="24"/>
        <v>64</v>
      </c>
      <c r="CD12" s="184">
        <f t="shared" ca="1" si="24"/>
        <v>64</v>
      </c>
      <c r="CE12" s="184">
        <f t="shared" ca="1" si="24"/>
        <v>64</v>
      </c>
      <c r="CF12" s="184">
        <f t="shared" ca="1" si="24"/>
        <v>64</v>
      </c>
      <c r="CG12" s="184">
        <f t="shared" ca="1" si="24"/>
        <v>64</v>
      </c>
      <c r="CH12" s="184">
        <f t="shared" ca="1" si="24"/>
        <v>64</v>
      </c>
      <c r="CI12" s="184">
        <f t="shared" ca="1" si="24"/>
        <v>64</v>
      </c>
      <c r="CJ12" s="184">
        <f t="shared" ca="1" si="24"/>
        <v>64</v>
      </c>
      <c r="CK12" s="184">
        <f t="shared" ca="1" si="24"/>
        <v>64</v>
      </c>
      <c r="CL12" s="184">
        <f t="shared" ca="1" si="24"/>
        <v>64</v>
      </c>
      <c r="CM12" s="184">
        <f t="shared" ca="1" si="24"/>
        <v>64</v>
      </c>
      <c r="CN12" s="184">
        <f t="shared" ca="1" si="24"/>
        <v>64</v>
      </c>
      <c r="CO12" s="184">
        <f t="shared" ca="1" si="24"/>
        <v>64</v>
      </c>
      <c r="CP12" s="184">
        <f t="shared" ca="1" si="24"/>
        <v>64</v>
      </c>
      <c r="CQ12" s="184">
        <f t="shared" ca="1" si="24"/>
        <v>64</v>
      </c>
      <c r="CR12" s="184">
        <f t="shared" ca="1" si="24"/>
        <v>64</v>
      </c>
      <c r="CS12" s="184">
        <f t="shared" ca="1" si="24"/>
        <v>64</v>
      </c>
      <c r="CT12" s="184">
        <f t="shared" ca="1" si="24"/>
        <v>64</v>
      </c>
      <c r="CU12" s="184">
        <f t="shared" ref="CU12:FF12" ca="1" si="25">IF(CT12=CT11,OFFSET(CT12,1,,,),CT12)</f>
        <v>64</v>
      </c>
      <c r="CV12" s="184">
        <f t="shared" ca="1" si="25"/>
        <v>64</v>
      </c>
      <c r="CW12" s="184">
        <f t="shared" ca="1" si="25"/>
        <v>64</v>
      </c>
      <c r="CX12" s="184">
        <f t="shared" ca="1" si="25"/>
        <v>64</v>
      </c>
      <c r="CY12" s="184">
        <f t="shared" ca="1" si="25"/>
        <v>64</v>
      </c>
      <c r="CZ12" s="184">
        <f t="shared" ca="1" si="25"/>
        <v>64</v>
      </c>
      <c r="DA12" s="184">
        <f t="shared" ca="1" si="25"/>
        <v>64</v>
      </c>
      <c r="DB12" s="184">
        <f t="shared" ca="1" si="25"/>
        <v>64</v>
      </c>
      <c r="DC12" s="184">
        <f t="shared" ca="1" si="25"/>
        <v>64</v>
      </c>
      <c r="DD12" s="184">
        <f t="shared" ca="1" si="25"/>
        <v>64</v>
      </c>
      <c r="DE12" s="184">
        <f t="shared" ca="1" si="25"/>
        <v>64</v>
      </c>
      <c r="DF12" s="184">
        <f t="shared" ca="1" si="25"/>
        <v>64</v>
      </c>
      <c r="DG12" s="184">
        <f t="shared" ca="1" si="25"/>
        <v>64</v>
      </c>
      <c r="DH12" s="184">
        <f t="shared" ca="1" si="25"/>
        <v>64</v>
      </c>
      <c r="DI12" s="184">
        <f t="shared" ca="1" si="25"/>
        <v>64</v>
      </c>
      <c r="DJ12" s="184">
        <f t="shared" ca="1" si="25"/>
        <v>64</v>
      </c>
      <c r="DK12" s="184">
        <f t="shared" ca="1" si="25"/>
        <v>64</v>
      </c>
      <c r="DL12" s="184">
        <f t="shared" ca="1" si="25"/>
        <v>64</v>
      </c>
      <c r="DM12" s="184">
        <f t="shared" ca="1" si="25"/>
        <v>64</v>
      </c>
      <c r="DN12" s="184">
        <f t="shared" ca="1" si="25"/>
        <v>64</v>
      </c>
      <c r="DO12" s="184">
        <f t="shared" ca="1" si="25"/>
        <v>64</v>
      </c>
      <c r="DP12" s="184">
        <f t="shared" ca="1" si="25"/>
        <v>64</v>
      </c>
      <c r="DQ12" s="184">
        <f t="shared" ca="1" si="25"/>
        <v>64</v>
      </c>
      <c r="DR12" s="184">
        <f t="shared" ca="1" si="25"/>
        <v>64</v>
      </c>
      <c r="DS12" s="184">
        <f t="shared" ca="1" si="25"/>
        <v>64</v>
      </c>
      <c r="DT12" s="184">
        <f t="shared" ca="1" si="25"/>
        <v>64</v>
      </c>
      <c r="DU12" s="184">
        <f t="shared" ca="1" si="25"/>
        <v>64</v>
      </c>
      <c r="DV12" s="184">
        <f t="shared" ca="1" si="25"/>
        <v>64</v>
      </c>
      <c r="DW12" s="184">
        <f t="shared" ca="1" si="25"/>
        <v>64</v>
      </c>
      <c r="DX12" s="184">
        <f t="shared" ca="1" si="25"/>
        <v>64</v>
      </c>
      <c r="DY12" s="184">
        <f t="shared" ca="1" si="25"/>
        <v>64</v>
      </c>
      <c r="DZ12" s="184">
        <f t="shared" ca="1" si="25"/>
        <v>64</v>
      </c>
      <c r="EA12" s="184">
        <f t="shared" ca="1" si="25"/>
        <v>64</v>
      </c>
      <c r="EB12" s="184">
        <f t="shared" ca="1" si="25"/>
        <v>64</v>
      </c>
      <c r="EC12" s="184">
        <f t="shared" ca="1" si="25"/>
        <v>64</v>
      </c>
      <c r="ED12" s="184">
        <f t="shared" ca="1" si="25"/>
        <v>64</v>
      </c>
      <c r="EE12" s="184">
        <f t="shared" ca="1" si="25"/>
        <v>64</v>
      </c>
      <c r="EF12" s="184">
        <f t="shared" ca="1" si="25"/>
        <v>64</v>
      </c>
      <c r="EG12" s="184">
        <f t="shared" ca="1" si="25"/>
        <v>64</v>
      </c>
      <c r="EH12" s="184">
        <f t="shared" ca="1" si="25"/>
        <v>64</v>
      </c>
      <c r="EI12" s="184">
        <f t="shared" ca="1" si="25"/>
        <v>64</v>
      </c>
      <c r="EJ12" s="184">
        <f t="shared" ca="1" si="25"/>
        <v>64</v>
      </c>
      <c r="EK12" s="184">
        <f t="shared" ca="1" si="25"/>
        <v>64</v>
      </c>
      <c r="EL12" s="184">
        <f t="shared" ca="1" si="25"/>
        <v>64</v>
      </c>
      <c r="EM12" s="184">
        <f t="shared" ca="1" si="25"/>
        <v>64</v>
      </c>
      <c r="EN12" s="184">
        <f t="shared" ca="1" si="25"/>
        <v>64</v>
      </c>
      <c r="EO12" s="184">
        <f t="shared" ca="1" si="25"/>
        <v>64</v>
      </c>
      <c r="EP12" s="184">
        <f t="shared" ca="1" si="25"/>
        <v>64</v>
      </c>
      <c r="EQ12" s="184">
        <f t="shared" ca="1" si="25"/>
        <v>64</v>
      </c>
      <c r="ER12" s="184">
        <f t="shared" ca="1" si="25"/>
        <v>64</v>
      </c>
      <c r="ES12" s="184">
        <f t="shared" ca="1" si="25"/>
        <v>64</v>
      </c>
      <c r="ET12" s="184">
        <f t="shared" ca="1" si="25"/>
        <v>64</v>
      </c>
      <c r="EU12" s="184">
        <f t="shared" ca="1" si="25"/>
        <v>64</v>
      </c>
      <c r="EV12" s="184">
        <f t="shared" ca="1" si="25"/>
        <v>64</v>
      </c>
      <c r="EW12" s="184">
        <f t="shared" ca="1" si="25"/>
        <v>64</v>
      </c>
      <c r="EX12" s="184">
        <f t="shared" ca="1" si="25"/>
        <v>64</v>
      </c>
      <c r="EY12" s="184">
        <f t="shared" ca="1" si="25"/>
        <v>64</v>
      </c>
      <c r="EZ12" s="184">
        <f t="shared" ca="1" si="25"/>
        <v>64</v>
      </c>
      <c r="FA12" s="184">
        <f t="shared" ca="1" si="25"/>
        <v>64</v>
      </c>
      <c r="FB12" s="184">
        <f t="shared" ca="1" si="25"/>
        <v>64</v>
      </c>
      <c r="FC12" s="184">
        <f t="shared" ca="1" si="25"/>
        <v>64</v>
      </c>
      <c r="FD12" s="184">
        <f t="shared" ca="1" si="25"/>
        <v>64</v>
      </c>
      <c r="FE12" s="184">
        <f t="shared" ca="1" si="25"/>
        <v>64</v>
      </c>
      <c r="FF12" s="184">
        <f t="shared" ca="1" si="25"/>
        <v>64</v>
      </c>
      <c r="FG12" s="184">
        <f t="shared" ref="FG12:HJ12" ca="1" si="26">IF(FF12=FF11,OFFSET(FF12,1,,,),FF12)</f>
        <v>64</v>
      </c>
      <c r="FH12" s="184">
        <f t="shared" ca="1" si="26"/>
        <v>64</v>
      </c>
      <c r="FI12" s="184">
        <f t="shared" ca="1" si="26"/>
        <v>64</v>
      </c>
      <c r="FJ12" s="184">
        <f t="shared" ca="1" si="26"/>
        <v>64</v>
      </c>
      <c r="FK12" s="184">
        <f t="shared" ca="1" si="26"/>
        <v>64</v>
      </c>
      <c r="FL12" s="184">
        <f t="shared" ca="1" si="26"/>
        <v>64</v>
      </c>
      <c r="FM12" s="184">
        <f t="shared" ca="1" si="26"/>
        <v>64</v>
      </c>
      <c r="FN12" s="184">
        <f t="shared" ca="1" si="26"/>
        <v>64</v>
      </c>
      <c r="FO12" s="184">
        <f t="shared" ca="1" si="26"/>
        <v>64</v>
      </c>
      <c r="FP12" s="184">
        <f t="shared" ca="1" si="26"/>
        <v>64</v>
      </c>
      <c r="FQ12" s="184">
        <f t="shared" ca="1" si="26"/>
        <v>64</v>
      </c>
      <c r="FR12" s="184">
        <f t="shared" ca="1" si="26"/>
        <v>64</v>
      </c>
      <c r="FS12" s="184">
        <f t="shared" ca="1" si="26"/>
        <v>64</v>
      </c>
      <c r="FT12" s="184">
        <f t="shared" ca="1" si="26"/>
        <v>64</v>
      </c>
      <c r="FU12" s="184">
        <f t="shared" ca="1" si="26"/>
        <v>64</v>
      </c>
      <c r="FV12" s="184">
        <f t="shared" ca="1" si="26"/>
        <v>64</v>
      </c>
      <c r="FW12" s="184">
        <f t="shared" ca="1" si="26"/>
        <v>64</v>
      </c>
      <c r="FX12" s="184">
        <f t="shared" ca="1" si="26"/>
        <v>64</v>
      </c>
      <c r="FY12" s="184">
        <f t="shared" ca="1" si="26"/>
        <v>64</v>
      </c>
      <c r="FZ12" s="184">
        <f t="shared" ca="1" si="26"/>
        <v>64</v>
      </c>
      <c r="GA12" s="184">
        <f t="shared" ca="1" si="26"/>
        <v>64</v>
      </c>
      <c r="GB12" s="184">
        <f t="shared" ca="1" si="26"/>
        <v>64</v>
      </c>
      <c r="GC12" s="184">
        <f t="shared" ca="1" si="26"/>
        <v>64</v>
      </c>
      <c r="GD12" s="184">
        <f t="shared" ca="1" si="26"/>
        <v>64</v>
      </c>
      <c r="GE12" s="184">
        <f t="shared" ca="1" si="26"/>
        <v>64</v>
      </c>
      <c r="GF12" s="184">
        <f t="shared" ca="1" si="26"/>
        <v>64</v>
      </c>
      <c r="GG12" s="184">
        <f t="shared" ca="1" si="26"/>
        <v>64</v>
      </c>
      <c r="GH12" s="184">
        <f t="shared" ca="1" si="26"/>
        <v>64</v>
      </c>
      <c r="GI12" s="184">
        <f t="shared" ca="1" si="26"/>
        <v>64</v>
      </c>
      <c r="GJ12" s="184">
        <f t="shared" ca="1" si="26"/>
        <v>64</v>
      </c>
      <c r="GK12" s="184">
        <f t="shared" ca="1" si="26"/>
        <v>64</v>
      </c>
      <c r="GL12" s="184">
        <f t="shared" ca="1" si="26"/>
        <v>64</v>
      </c>
      <c r="GM12" s="184">
        <f t="shared" ca="1" si="26"/>
        <v>64</v>
      </c>
      <c r="GN12" s="184">
        <f t="shared" ca="1" si="26"/>
        <v>64</v>
      </c>
      <c r="GO12" s="184">
        <f t="shared" ca="1" si="26"/>
        <v>64</v>
      </c>
      <c r="GP12" s="184">
        <f t="shared" ca="1" si="26"/>
        <v>64</v>
      </c>
      <c r="GQ12" s="184">
        <f t="shared" ca="1" si="26"/>
        <v>64</v>
      </c>
      <c r="GR12" s="184">
        <f t="shared" ca="1" si="26"/>
        <v>64</v>
      </c>
      <c r="GS12" s="184">
        <f t="shared" ca="1" si="26"/>
        <v>64</v>
      </c>
      <c r="GT12" s="184">
        <f t="shared" ca="1" si="26"/>
        <v>64</v>
      </c>
      <c r="GU12" s="184">
        <f t="shared" ca="1" si="26"/>
        <v>64</v>
      </c>
      <c r="GV12" s="184">
        <f t="shared" ca="1" si="26"/>
        <v>64</v>
      </c>
      <c r="GW12" s="184">
        <f t="shared" ca="1" si="26"/>
        <v>64</v>
      </c>
      <c r="GX12" s="184">
        <f t="shared" ca="1" si="26"/>
        <v>64</v>
      </c>
      <c r="GY12" s="184">
        <f t="shared" ca="1" si="26"/>
        <v>64</v>
      </c>
      <c r="GZ12" s="184">
        <f t="shared" ca="1" si="26"/>
        <v>64</v>
      </c>
      <c r="HA12" s="184">
        <f t="shared" ca="1" si="26"/>
        <v>64</v>
      </c>
      <c r="HB12" s="184">
        <f t="shared" ca="1" si="26"/>
        <v>64</v>
      </c>
      <c r="HC12" s="184">
        <f t="shared" ca="1" si="26"/>
        <v>64</v>
      </c>
      <c r="HD12" s="184">
        <f t="shared" ca="1" si="26"/>
        <v>64</v>
      </c>
      <c r="HE12" s="184">
        <f t="shared" ca="1" si="26"/>
        <v>64</v>
      </c>
      <c r="HF12" s="184">
        <f t="shared" ca="1" si="26"/>
        <v>64</v>
      </c>
      <c r="HG12" s="184">
        <f t="shared" ca="1" si="26"/>
        <v>64</v>
      </c>
      <c r="HH12" s="184">
        <f t="shared" ca="1" si="26"/>
        <v>64</v>
      </c>
      <c r="HI12" s="184">
        <f t="shared" ca="1" si="26"/>
        <v>64</v>
      </c>
      <c r="HJ12" s="184">
        <f t="shared" ca="1" si="26"/>
        <v>64</v>
      </c>
      <c r="HK12" s="578">
        <f t="shared" ca="1" si="9"/>
        <v>4</v>
      </c>
    </row>
    <row r="13" spans="1:284" s="185" customFormat="1">
      <c r="A13" s="277" t="s">
        <v>13818</v>
      </c>
      <c r="B13" s="278"/>
      <c r="C13" s="279" t="s">
        <v>1332</v>
      </c>
      <c r="D13" s="280" t="str">
        <f>IF($B13="","",IFERROR(VLOOKUP($B13,SERVIÇOS!$A:$F,3,0),IFERROR(VLOOKUP($B13,'COMPOSIÇÕES COMPLEMENTARES '!$C:$K,3,0),"")))</f>
        <v/>
      </c>
      <c r="E13" s="281"/>
      <c r="F13" s="282" t="str">
        <f>IF($B13="","",IFERROR(VLOOKUP($B13,SERVIÇOS!$A:$F,4,0),IFERROR(VLOOKUP($B13,'COMPOSIÇÕES COMPLEMENTARES '!$C:$K,6,0),"")))</f>
        <v/>
      </c>
      <c r="G13" s="283" t="str">
        <f>IF($B13="","",IFERROR(VLOOKUP($B13,SERVIÇOS!$A:$F,5,0),IFERROR(VLOOKUP($B13,'COMPOSIÇÕES COMPLEMENTARES '!$C:$K,7,0),"")))</f>
        <v/>
      </c>
      <c r="H13" s="283" t="str">
        <f t="shared" ref="H13" si="27">IF(E13="","",F13+G13)</f>
        <v/>
      </c>
      <c r="I13" s="270">
        <f>ROUND(SUMIF(I14:I15,"&gt;0",I14:I15),2)</f>
        <v>695.19</v>
      </c>
      <c r="J13" s="270">
        <f>ROUND(SUMIF(J14:J15,"&gt;0",J14:J15),2)</f>
        <v>255.55</v>
      </c>
      <c r="K13" s="271"/>
      <c r="L13" s="270">
        <f>SUMIF(I13:J13,"&gt;0",I13:J13)</f>
        <v>950.74</v>
      </c>
      <c r="M13" s="572">
        <f t="shared" si="10"/>
        <v>950.74</v>
      </c>
      <c r="N13" s="572">
        <f t="shared" si="11"/>
        <v>0</v>
      </c>
      <c r="O13" s="572">
        <f t="shared" si="12"/>
        <v>0</v>
      </c>
      <c r="P13" s="572">
        <f t="shared" si="13"/>
        <v>5</v>
      </c>
      <c r="Q13" s="572">
        <f t="shared" si="14"/>
        <v>10521.570000000002</v>
      </c>
      <c r="R13" s="572">
        <f t="shared" si="15"/>
        <v>64</v>
      </c>
      <c r="S13" s="184">
        <f t="shared" ca="1" si="16"/>
        <v>64</v>
      </c>
      <c r="T13" s="184">
        <f t="shared" ca="1" si="16"/>
        <v>64</v>
      </c>
      <c r="U13" s="184">
        <f t="shared" ca="1" si="16"/>
        <v>64</v>
      </c>
      <c r="V13" s="184">
        <f t="shared" ca="1" si="16"/>
        <v>146</v>
      </c>
      <c r="W13" s="184">
        <f t="shared" ca="1" si="16"/>
        <v>146</v>
      </c>
      <c r="X13" s="184">
        <f t="shared" ca="1" si="16"/>
        <v>146</v>
      </c>
      <c r="Y13" s="184">
        <f t="shared" ca="1" si="16"/>
        <v>146</v>
      </c>
      <c r="Z13" s="184">
        <f t="shared" ca="1" si="16"/>
        <v>146</v>
      </c>
      <c r="AA13" s="184">
        <f t="shared" ca="1" si="16"/>
        <v>146</v>
      </c>
      <c r="AB13" s="184">
        <f t="shared" ca="1" si="16"/>
        <v>146</v>
      </c>
      <c r="AC13" s="184">
        <f t="shared" ca="1" si="16"/>
        <v>146</v>
      </c>
      <c r="AD13" s="184">
        <f t="shared" ca="1" si="16"/>
        <v>146</v>
      </c>
      <c r="AE13" s="184">
        <f t="shared" ca="1" si="16"/>
        <v>146</v>
      </c>
      <c r="AF13" s="184">
        <f t="shared" ca="1" si="16"/>
        <v>146</v>
      </c>
      <c r="AG13" s="184">
        <f t="shared" ca="1" si="16"/>
        <v>146</v>
      </c>
      <c r="AH13" s="184">
        <f t="shared" ca="1" si="16"/>
        <v>146</v>
      </c>
      <c r="AI13" s="184">
        <f t="shared" ref="AI13:CT13" ca="1" si="28">IF(AH13=AH12,OFFSET(AH13,1,,,),AH13)</f>
        <v>146</v>
      </c>
      <c r="AJ13" s="184">
        <f t="shared" ca="1" si="28"/>
        <v>146</v>
      </c>
      <c r="AK13" s="184">
        <f t="shared" ca="1" si="28"/>
        <v>146</v>
      </c>
      <c r="AL13" s="184">
        <f t="shared" ca="1" si="28"/>
        <v>146</v>
      </c>
      <c r="AM13" s="184">
        <f t="shared" ca="1" si="28"/>
        <v>146</v>
      </c>
      <c r="AN13" s="184">
        <f t="shared" ca="1" si="28"/>
        <v>146</v>
      </c>
      <c r="AO13" s="184">
        <f t="shared" ca="1" si="28"/>
        <v>146</v>
      </c>
      <c r="AP13" s="184">
        <f t="shared" ca="1" si="28"/>
        <v>146</v>
      </c>
      <c r="AQ13" s="184">
        <f t="shared" ca="1" si="28"/>
        <v>146</v>
      </c>
      <c r="AR13" s="184">
        <f t="shared" ca="1" si="28"/>
        <v>146</v>
      </c>
      <c r="AS13" s="184">
        <f t="shared" ca="1" si="28"/>
        <v>146</v>
      </c>
      <c r="AT13" s="184">
        <f t="shared" ca="1" si="28"/>
        <v>146</v>
      </c>
      <c r="AU13" s="184">
        <f t="shared" ca="1" si="28"/>
        <v>146</v>
      </c>
      <c r="AV13" s="184">
        <f t="shared" ca="1" si="28"/>
        <v>146</v>
      </c>
      <c r="AW13" s="184">
        <f t="shared" ca="1" si="28"/>
        <v>146</v>
      </c>
      <c r="AX13" s="184">
        <f t="shared" ca="1" si="28"/>
        <v>146</v>
      </c>
      <c r="AY13" s="184">
        <f t="shared" ca="1" si="28"/>
        <v>146</v>
      </c>
      <c r="AZ13" s="184">
        <f t="shared" ca="1" si="28"/>
        <v>146</v>
      </c>
      <c r="BA13" s="184">
        <f t="shared" ca="1" si="28"/>
        <v>146</v>
      </c>
      <c r="BB13" s="184">
        <f t="shared" ca="1" si="28"/>
        <v>146</v>
      </c>
      <c r="BC13" s="184">
        <f t="shared" ca="1" si="28"/>
        <v>146</v>
      </c>
      <c r="BD13" s="184">
        <f t="shared" ca="1" si="28"/>
        <v>146</v>
      </c>
      <c r="BE13" s="184">
        <f t="shared" ca="1" si="28"/>
        <v>146</v>
      </c>
      <c r="BF13" s="184">
        <f t="shared" ca="1" si="28"/>
        <v>146</v>
      </c>
      <c r="BG13" s="184">
        <f t="shared" ca="1" si="28"/>
        <v>146</v>
      </c>
      <c r="BH13" s="184">
        <f t="shared" ca="1" si="28"/>
        <v>146</v>
      </c>
      <c r="BI13" s="184">
        <f t="shared" ca="1" si="28"/>
        <v>146</v>
      </c>
      <c r="BJ13" s="184">
        <f t="shared" ca="1" si="28"/>
        <v>146</v>
      </c>
      <c r="BK13" s="184">
        <f t="shared" ca="1" si="28"/>
        <v>146</v>
      </c>
      <c r="BL13" s="184">
        <f t="shared" ca="1" si="28"/>
        <v>146</v>
      </c>
      <c r="BM13" s="184">
        <f t="shared" ca="1" si="28"/>
        <v>146</v>
      </c>
      <c r="BN13" s="184">
        <f t="shared" ca="1" si="28"/>
        <v>146</v>
      </c>
      <c r="BO13" s="184">
        <f t="shared" ca="1" si="28"/>
        <v>146</v>
      </c>
      <c r="BP13" s="184">
        <f t="shared" ca="1" si="28"/>
        <v>146</v>
      </c>
      <c r="BQ13" s="184">
        <f t="shared" ca="1" si="28"/>
        <v>146</v>
      </c>
      <c r="BR13" s="184">
        <f t="shared" ca="1" si="28"/>
        <v>146</v>
      </c>
      <c r="BS13" s="184">
        <f t="shared" ca="1" si="28"/>
        <v>146</v>
      </c>
      <c r="BT13" s="184">
        <f t="shared" ca="1" si="28"/>
        <v>146</v>
      </c>
      <c r="BU13" s="184">
        <f t="shared" ca="1" si="28"/>
        <v>146</v>
      </c>
      <c r="BV13" s="184">
        <f t="shared" ca="1" si="28"/>
        <v>146</v>
      </c>
      <c r="BW13" s="184">
        <f t="shared" ca="1" si="28"/>
        <v>146</v>
      </c>
      <c r="BX13" s="184">
        <f t="shared" ca="1" si="28"/>
        <v>146</v>
      </c>
      <c r="BY13" s="184">
        <f t="shared" ca="1" si="28"/>
        <v>146</v>
      </c>
      <c r="BZ13" s="184">
        <f t="shared" ca="1" si="28"/>
        <v>146</v>
      </c>
      <c r="CA13" s="184">
        <f t="shared" ca="1" si="28"/>
        <v>146</v>
      </c>
      <c r="CB13" s="184">
        <f t="shared" ca="1" si="28"/>
        <v>146</v>
      </c>
      <c r="CC13" s="184">
        <f t="shared" ca="1" si="28"/>
        <v>146</v>
      </c>
      <c r="CD13" s="184">
        <f t="shared" ca="1" si="28"/>
        <v>146</v>
      </c>
      <c r="CE13" s="184">
        <f t="shared" ca="1" si="28"/>
        <v>146</v>
      </c>
      <c r="CF13" s="184">
        <f t="shared" ca="1" si="28"/>
        <v>146</v>
      </c>
      <c r="CG13" s="184">
        <f t="shared" ca="1" si="28"/>
        <v>146</v>
      </c>
      <c r="CH13" s="184">
        <f t="shared" ca="1" si="28"/>
        <v>146</v>
      </c>
      <c r="CI13" s="184">
        <f t="shared" ca="1" si="28"/>
        <v>146</v>
      </c>
      <c r="CJ13" s="184">
        <f t="shared" ca="1" si="28"/>
        <v>146</v>
      </c>
      <c r="CK13" s="184">
        <f t="shared" ca="1" si="28"/>
        <v>146</v>
      </c>
      <c r="CL13" s="184">
        <f t="shared" ca="1" si="28"/>
        <v>146</v>
      </c>
      <c r="CM13" s="184">
        <f t="shared" ca="1" si="28"/>
        <v>146</v>
      </c>
      <c r="CN13" s="184">
        <f t="shared" ca="1" si="28"/>
        <v>146</v>
      </c>
      <c r="CO13" s="184">
        <f t="shared" ca="1" si="28"/>
        <v>146</v>
      </c>
      <c r="CP13" s="184">
        <f t="shared" ca="1" si="28"/>
        <v>146</v>
      </c>
      <c r="CQ13" s="184">
        <f t="shared" ca="1" si="28"/>
        <v>146</v>
      </c>
      <c r="CR13" s="184">
        <f t="shared" ca="1" si="28"/>
        <v>146</v>
      </c>
      <c r="CS13" s="184">
        <f t="shared" ca="1" si="28"/>
        <v>146</v>
      </c>
      <c r="CT13" s="184">
        <f t="shared" ca="1" si="28"/>
        <v>146</v>
      </c>
      <c r="CU13" s="184">
        <f t="shared" ref="CU13:FF13" ca="1" si="29">IF(CT13=CT12,OFFSET(CT13,1,,,),CT13)</f>
        <v>146</v>
      </c>
      <c r="CV13" s="184">
        <f t="shared" ca="1" si="29"/>
        <v>146</v>
      </c>
      <c r="CW13" s="184">
        <f t="shared" ca="1" si="29"/>
        <v>146</v>
      </c>
      <c r="CX13" s="184">
        <f t="shared" ca="1" si="29"/>
        <v>146</v>
      </c>
      <c r="CY13" s="184">
        <f t="shared" ca="1" si="29"/>
        <v>146</v>
      </c>
      <c r="CZ13" s="184">
        <f t="shared" ca="1" si="29"/>
        <v>146</v>
      </c>
      <c r="DA13" s="184">
        <f t="shared" ca="1" si="29"/>
        <v>146</v>
      </c>
      <c r="DB13" s="184">
        <f t="shared" ca="1" si="29"/>
        <v>146</v>
      </c>
      <c r="DC13" s="184">
        <f t="shared" ca="1" si="29"/>
        <v>146</v>
      </c>
      <c r="DD13" s="184">
        <f t="shared" ca="1" si="29"/>
        <v>146</v>
      </c>
      <c r="DE13" s="184">
        <f t="shared" ca="1" si="29"/>
        <v>146</v>
      </c>
      <c r="DF13" s="184">
        <f t="shared" ca="1" si="29"/>
        <v>146</v>
      </c>
      <c r="DG13" s="184">
        <f t="shared" ca="1" si="29"/>
        <v>146</v>
      </c>
      <c r="DH13" s="184">
        <f t="shared" ca="1" si="29"/>
        <v>146</v>
      </c>
      <c r="DI13" s="184">
        <f t="shared" ca="1" si="29"/>
        <v>146</v>
      </c>
      <c r="DJ13" s="184">
        <f t="shared" ca="1" si="29"/>
        <v>146</v>
      </c>
      <c r="DK13" s="184">
        <f t="shared" ca="1" si="29"/>
        <v>146</v>
      </c>
      <c r="DL13" s="184">
        <f t="shared" ca="1" si="29"/>
        <v>146</v>
      </c>
      <c r="DM13" s="184">
        <f t="shared" ca="1" si="29"/>
        <v>146</v>
      </c>
      <c r="DN13" s="184">
        <f t="shared" ca="1" si="29"/>
        <v>146</v>
      </c>
      <c r="DO13" s="184">
        <f t="shared" ca="1" si="29"/>
        <v>146</v>
      </c>
      <c r="DP13" s="184">
        <f t="shared" ca="1" si="29"/>
        <v>146</v>
      </c>
      <c r="DQ13" s="184">
        <f t="shared" ca="1" si="29"/>
        <v>146</v>
      </c>
      <c r="DR13" s="184">
        <f t="shared" ca="1" si="29"/>
        <v>146</v>
      </c>
      <c r="DS13" s="184">
        <f t="shared" ca="1" si="29"/>
        <v>146</v>
      </c>
      <c r="DT13" s="184">
        <f t="shared" ca="1" si="29"/>
        <v>146</v>
      </c>
      <c r="DU13" s="184">
        <f t="shared" ca="1" si="29"/>
        <v>146</v>
      </c>
      <c r="DV13" s="184">
        <f t="shared" ca="1" si="29"/>
        <v>146</v>
      </c>
      <c r="DW13" s="184">
        <f t="shared" ca="1" si="29"/>
        <v>146</v>
      </c>
      <c r="DX13" s="184">
        <f t="shared" ca="1" si="29"/>
        <v>146</v>
      </c>
      <c r="DY13" s="184">
        <f t="shared" ca="1" si="29"/>
        <v>146</v>
      </c>
      <c r="DZ13" s="184">
        <f t="shared" ca="1" si="29"/>
        <v>146</v>
      </c>
      <c r="EA13" s="184">
        <f t="shared" ca="1" si="29"/>
        <v>146</v>
      </c>
      <c r="EB13" s="184">
        <f t="shared" ca="1" si="29"/>
        <v>146</v>
      </c>
      <c r="EC13" s="184">
        <f t="shared" ca="1" si="29"/>
        <v>146</v>
      </c>
      <c r="ED13" s="184">
        <f t="shared" ca="1" si="29"/>
        <v>146</v>
      </c>
      <c r="EE13" s="184">
        <f t="shared" ca="1" si="29"/>
        <v>146</v>
      </c>
      <c r="EF13" s="184">
        <f t="shared" ca="1" si="29"/>
        <v>146</v>
      </c>
      <c r="EG13" s="184">
        <f t="shared" ca="1" si="29"/>
        <v>146</v>
      </c>
      <c r="EH13" s="184">
        <f t="shared" ca="1" si="29"/>
        <v>146</v>
      </c>
      <c r="EI13" s="184">
        <f t="shared" ca="1" si="29"/>
        <v>146</v>
      </c>
      <c r="EJ13" s="184">
        <f t="shared" ca="1" si="29"/>
        <v>146</v>
      </c>
      <c r="EK13" s="184">
        <f t="shared" ca="1" si="29"/>
        <v>146</v>
      </c>
      <c r="EL13" s="184">
        <f t="shared" ca="1" si="29"/>
        <v>146</v>
      </c>
      <c r="EM13" s="184">
        <f t="shared" ca="1" si="29"/>
        <v>146</v>
      </c>
      <c r="EN13" s="184">
        <f t="shared" ca="1" si="29"/>
        <v>146</v>
      </c>
      <c r="EO13" s="184">
        <f t="shared" ca="1" si="29"/>
        <v>146</v>
      </c>
      <c r="EP13" s="184">
        <f t="shared" ca="1" si="29"/>
        <v>146</v>
      </c>
      <c r="EQ13" s="184">
        <f t="shared" ca="1" si="29"/>
        <v>146</v>
      </c>
      <c r="ER13" s="184">
        <f t="shared" ca="1" si="29"/>
        <v>146</v>
      </c>
      <c r="ES13" s="184">
        <f t="shared" ca="1" si="29"/>
        <v>146</v>
      </c>
      <c r="ET13" s="184">
        <f t="shared" ca="1" si="29"/>
        <v>146</v>
      </c>
      <c r="EU13" s="184">
        <f t="shared" ca="1" si="29"/>
        <v>146</v>
      </c>
      <c r="EV13" s="184">
        <f t="shared" ca="1" si="29"/>
        <v>146</v>
      </c>
      <c r="EW13" s="184">
        <f t="shared" ca="1" si="29"/>
        <v>146</v>
      </c>
      <c r="EX13" s="184">
        <f t="shared" ca="1" si="29"/>
        <v>146</v>
      </c>
      <c r="EY13" s="184">
        <f t="shared" ca="1" si="29"/>
        <v>146</v>
      </c>
      <c r="EZ13" s="184">
        <f t="shared" ca="1" si="29"/>
        <v>146</v>
      </c>
      <c r="FA13" s="184">
        <f t="shared" ca="1" si="29"/>
        <v>146</v>
      </c>
      <c r="FB13" s="184">
        <f t="shared" ca="1" si="29"/>
        <v>146</v>
      </c>
      <c r="FC13" s="184">
        <f t="shared" ca="1" si="29"/>
        <v>146</v>
      </c>
      <c r="FD13" s="184">
        <f t="shared" ca="1" si="29"/>
        <v>146</v>
      </c>
      <c r="FE13" s="184">
        <f t="shared" ca="1" si="29"/>
        <v>146</v>
      </c>
      <c r="FF13" s="184">
        <f t="shared" ca="1" si="29"/>
        <v>146</v>
      </c>
      <c r="FG13" s="184">
        <f t="shared" ref="FG13:HJ13" ca="1" si="30">IF(FF13=FF12,OFFSET(FF13,1,,,),FF13)</f>
        <v>146</v>
      </c>
      <c r="FH13" s="184">
        <f t="shared" ca="1" si="30"/>
        <v>146</v>
      </c>
      <c r="FI13" s="184">
        <f t="shared" ca="1" si="30"/>
        <v>146</v>
      </c>
      <c r="FJ13" s="184">
        <f t="shared" ca="1" si="30"/>
        <v>146</v>
      </c>
      <c r="FK13" s="184">
        <f t="shared" ca="1" si="30"/>
        <v>146</v>
      </c>
      <c r="FL13" s="184">
        <f t="shared" ca="1" si="30"/>
        <v>146</v>
      </c>
      <c r="FM13" s="184">
        <f t="shared" ca="1" si="30"/>
        <v>146</v>
      </c>
      <c r="FN13" s="184">
        <f t="shared" ca="1" si="30"/>
        <v>146</v>
      </c>
      <c r="FO13" s="184">
        <f t="shared" ca="1" si="30"/>
        <v>146</v>
      </c>
      <c r="FP13" s="184">
        <f t="shared" ca="1" si="30"/>
        <v>146</v>
      </c>
      <c r="FQ13" s="184">
        <f t="shared" ca="1" si="30"/>
        <v>146</v>
      </c>
      <c r="FR13" s="184">
        <f t="shared" ca="1" si="30"/>
        <v>146</v>
      </c>
      <c r="FS13" s="184">
        <f t="shared" ca="1" si="30"/>
        <v>146</v>
      </c>
      <c r="FT13" s="184">
        <f t="shared" ca="1" si="30"/>
        <v>146</v>
      </c>
      <c r="FU13" s="184">
        <f t="shared" ca="1" si="30"/>
        <v>146</v>
      </c>
      <c r="FV13" s="184">
        <f t="shared" ca="1" si="30"/>
        <v>146</v>
      </c>
      <c r="FW13" s="184">
        <f t="shared" ca="1" si="30"/>
        <v>146</v>
      </c>
      <c r="FX13" s="184">
        <f t="shared" ca="1" si="30"/>
        <v>146</v>
      </c>
      <c r="FY13" s="184">
        <f t="shared" ca="1" si="30"/>
        <v>146</v>
      </c>
      <c r="FZ13" s="184">
        <f t="shared" ca="1" si="30"/>
        <v>146</v>
      </c>
      <c r="GA13" s="184">
        <f t="shared" ca="1" si="30"/>
        <v>146</v>
      </c>
      <c r="GB13" s="184">
        <f t="shared" ca="1" si="30"/>
        <v>146</v>
      </c>
      <c r="GC13" s="184">
        <f t="shared" ca="1" si="30"/>
        <v>146</v>
      </c>
      <c r="GD13" s="184">
        <f t="shared" ca="1" si="30"/>
        <v>146</v>
      </c>
      <c r="GE13" s="184">
        <f t="shared" ca="1" si="30"/>
        <v>146</v>
      </c>
      <c r="GF13" s="184">
        <f t="shared" ca="1" si="30"/>
        <v>146</v>
      </c>
      <c r="GG13" s="184">
        <f t="shared" ca="1" si="30"/>
        <v>146</v>
      </c>
      <c r="GH13" s="184">
        <f t="shared" ca="1" si="30"/>
        <v>146</v>
      </c>
      <c r="GI13" s="184">
        <f t="shared" ca="1" si="30"/>
        <v>146</v>
      </c>
      <c r="GJ13" s="184">
        <f t="shared" ca="1" si="30"/>
        <v>146</v>
      </c>
      <c r="GK13" s="184">
        <f t="shared" ca="1" si="30"/>
        <v>146</v>
      </c>
      <c r="GL13" s="184">
        <f t="shared" ca="1" si="30"/>
        <v>146</v>
      </c>
      <c r="GM13" s="184">
        <f t="shared" ca="1" si="30"/>
        <v>146</v>
      </c>
      <c r="GN13" s="184">
        <f t="shared" ca="1" si="30"/>
        <v>146</v>
      </c>
      <c r="GO13" s="184">
        <f t="shared" ca="1" si="30"/>
        <v>146</v>
      </c>
      <c r="GP13" s="184">
        <f t="shared" ca="1" si="30"/>
        <v>146</v>
      </c>
      <c r="GQ13" s="184">
        <f t="shared" ca="1" si="30"/>
        <v>146</v>
      </c>
      <c r="GR13" s="184">
        <f t="shared" ca="1" si="30"/>
        <v>146</v>
      </c>
      <c r="GS13" s="184">
        <f t="shared" ca="1" si="30"/>
        <v>146</v>
      </c>
      <c r="GT13" s="184">
        <f t="shared" ca="1" si="30"/>
        <v>146</v>
      </c>
      <c r="GU13" s="184">
        <f t="shared" ca="1" si="30"/>
        <v>146</v>
      </c>
      <c r="GV13" s="184">
        <f t="shared" ca="1" si="30"/>
        <v>146</v>
      </c>
      <c r="GW13" s="184">
        <f t="shared" ca="1" si="30"/>
        <v>146</v>
      </c>
      <c r="GX13" s="184">
        <f t="shared" ca="1" si="30"/>
        <v>146</v>
      </c>
      <c r="GY13" s="184">
        <f t="shared" ca="1" si="30"/>
        <v>146</v>
      </c>
      <c r="GZ13" s="184">
        <f t="shared" ca="1" si="30"/>
        <v>146</v>
      </c>
      <c r="HA13" s="184">
        <f t="shared" ca="1" si="30"/>
        <v>146</v>
      </c>
      <c r="HB13" s="184">
        <f t="shared" ca="1" si="30"/>
        <v>146</v>
      </c>
      <c r="HC13" s="184">
        <f t="shared" ca="1" si="30"/>
        <v>146</v>
      </c>
      <c r="HD13" s="184">
        <f t="shared" ca="1" si="30"/>
        <v>146</v>
      </c>
      <c r="HE13" s="184">
        <f t="shared" ca="1" si="30"/>
        <v>146</v>
      </c>
      <c r="HF13" s="184">
        <f t="shared" ca="1" si="30"/>
        <v>146</v>
      </c>
      <c r="HG13" s="184">
        <f t="shared" ca="1" si="30"/>
        <v>146</v>
      </c>
      <c r="HH13" s="184">
        <f t="shared" ca="1" si="30"/>
        <v>146</v>
      </c>
      <c r="HI13" s="184">
        <f t="shared" ca="1" si="30"/>
        <v>146</v>
      </c>
      <c r="HJ13" s="184">
        <f t="shared" ca="1" si="30"/>
        <v>146</v>
      </c>
      <c r="HK13" s="578">
        <f t="shared" ca="1" si="9"/>
        <v>1</v>
      </c>
    </row>
    <row r="14" spans="1:284" s="185" customFormat="1">
      <c r="A14" s="284" t="s">
        <v>13869</v>
      </c>
      <c r="B14" s="331" t="s">
        <v>13955</v>
      </c>
      <c r="C14" s="286" t="str">
        <f>IF($B14="","",IFERROR(VLOOKUP($B14,SERVIÇOS!$A:$F,2,0),IFERROR(VLOOKUP($B14,'COMPOSIÇÕES COMPLEMENTARES '!$C:$K,2,0),"")))</f>
        <v>ISOLAMENTO DE OBRA</v>
      </c>
      <c r="D14" s="287" t="str">
        <f>IF($B14="","",IFERROR(VLOOKUP($B14,SERVIÇOS!$A:$F,3,0),IFERROR(VLOOKUP($B14,'COMPOSIÇÕES COMPLEMENTARES '!$C:$K,3,0),"")))</f>
        <v xml:space="preserve">M2    </v>
      </c>
      <c r="E14" s="288">
        <v>11</v>
      </c>
      <c r="F14" s="289">
        <f>IF($B14="","",IFERROR(VLOOKUP($B14,SERVIÇOS!$A:$F,4,0),IFERROR(VLOOKUP($B14,'COMPOSIÇÕES COMPLEMENTARES '!$C:$K,6,0),"")))</f>
        <v>13.69</v>
      </c>
      <c r="G14" s="289">
        <f>IF($B14="","",IFERROR(VLOOKUP($B14,SERVIÇOS!$A:$F,5,0),IFERROR(VLOOKUP($B14,'COMPOSIÇÕES COMPLEMENTARES '!$C:$K,7,0),"")))</f>
        <v>16</v>
      </c>
      <c r="H14" s="289">
        <f t="shared" ref="H14" si="31">IF(E14="","",F14+G14)</f>
        <v>29.689999999999998</v>
      </c>
      <c r="I14" s="289">
        <f t="shared" ref="I14" si="32">IF(E14="","",ROUND((E14*F14),2))</f>
        <v>150.59</v>
      </c>
      <c r="J14" s="289">
        <f t="shared" ref="J14" si="33">IF(E14="","",ROUND((E14*G14),2))</f>
        <v>176</v>
      </c>
      <c r="K14" s="289">
        <f t="shared" ref="K14" si="34">IF(E14="","",ROUND((E14*H14),2))</f>
        <v>326.58999999999997</v>
      </c>
      <c r="L14" s="290"/>
      <c r="M14" s="572">
        <f t="shared" si="10"/>
        <v>326.59000000000003</v>
      </c>
      <c r="N14" s="572">
        <f t="shared" si="11"/>
        <v>326.59000000000003</v>
      </c>
      <c r="O14" s="572">
        <f t="shared" si="12"/>
        <v>11</v>
      </c>
      <c r="P14" s="572">
        <f t="shared" si="13"/>
        <v>6</v>
      </c>
      <c r="Q14" s="572">
        <f t="shared" si="14"/>
        <v>10521.570000000002</v>
      </c>
      <c r="R14" s="572">
        <f t="shared" si="15"/>
        <v>64</v>
      </c>
      <c r="S14" s="184">
        <f t="shared" ca="1" si="16"/>
        <v>64</v>
      </c>
      <c r="T14" s="184">
        <f t="shared" ca="1" si="16"/>
        <v>64</v>
      </c>
      <c r="U14" s="184">
        <f t="shared" ca="1" si="16"/>
        <v>146</v>
      </c>
      <c r="V14" s="184">
        <f t="shared" ca="1" si="16"/>
        <v>146</v>
      </c>
      <c r="W14" s="184">
        <f t="shared" ca="1" si="16"/>
        <v>58</v>
      </c>
      <c r="X14" s="184">
        <f t="shared" ca="1" si="16"/>
        <v>58</v>
      </c>
      <c r="Y14" s="184">
        <f t="shared" ca="1" si="16"/>
        <v>58</v>
      </c>
      <c r="Z14" s="184">
        <f t="shared" ca="1" si="16"/>
        <v>58</v>
      </c>
      <c r="AA14" s="184">
        <f t="shared" ca="1" si="16"/>
        <v>58</v>
      </c>
      <c r="AB14" s="184">
        <f t="shared" ca="1" si="16"/>
        <v>58</v>
      </c>
      <c r="AC14" s="184">
        <f t="shared" ca="1" si="16"/>
        <v>58</v>
      </c>
      <c r="AD14" s="184">
        <f t="shared" ca="1" si="16"/>
        <v>58</v>
      </c>
      <c r="AE14" s="184">
        <f t="shared" ca="1" si="16"/>
        <v>58</v>
      </c>
      <c r="AF14" s="184">
        <f t="shared" ca="1" si="16"/>
        <v>58</v>
      </c>
      <c r="AG14" s="184">
        <f t="shared" ca="1" si="16"/>
        <v>58</v>
      </c>
      <c r="AH14" s="184">
        <f t="shared" ca="1" si="16"/>
        <v>58</v>
      </c>
      <c r="AI14" s="184">
        <f t="shared" ref="AI14:CT14" ca="1" si="35">IF(AH14=AH13,OFFSET(AH14,1,,,),AH14)</f>
        <v>58</v>
      </c>
      <c r="AJ14" s="184">
        <f t="shared" ca="1" si="35"/>
        <v>58</v>
      </c>
      <c r="AK14" s="184">
        <f t="shared" ca="1" si="35"/>
        <v>58</v>
      </c>
      <c r="AL14" s="184">
        <f t="shared" ca="1" si="35"/>
        <v>58</v>
      </c>
      <c r="AM14" s="184">
        <f t="shared" ca="1" si="35"/>
        <v>58</v>
      </c>
      <c r="AN14" s="184">
        <f t="shared" ca="1" si="35"/>
        <v>58</v>
      </c>
      <c r="AO14" s="184">
        <f t="shared" ca="1" si="35"/>
        <v>58</v>
      </c>
      <c r="AP14" s="184">
        <f t="shared" ca="1" si="35"/>
        <v>58</v>
      </c>
      <c r="AQ14" s="184">
        <f t="shared" ca="1" si="35"/>
        <v>58</v>
      </c>
      <c r="AR14" s="184">
        <f t="shared" ca="1" si="35"/>
        <v>58</v>
      </c>
      <c r="AS14" s="184">
        <f t="shared" ca="1" si="35"/>
        <v>58</v>
      </c>
      <c r="AT14" s="184">
        <f t="shared" ca="1" si="35"/>
        <v>58</v>
      </c>
      <c r="AU14" s="184">
        <f t="shared" ca="1" si="35"/>
        <v>58</v>
      </c>
      <c r="AV14" s="184">
        <f t="shared" ca="1" si="35"/>
        <v>58</v>
      </c>
      <c r="AW14" s="184">
        <f t="shared" ca="1" si="35"/>
        <v>58</v>
      </c>
      <c r="AX14" s="184">
        <f t="shared" ca="1" si="35"/>
        <v>58</v>
      </c>
      <c r="AY14" s="184">
        <f t="shared" ca="1" si="35"/>
        <v>58</v>
      </c>
      <c r="AZ14" s="184">
        <f t="shared" ca="1" si="35"/>
        <v>58</v>
      </c>
      <c r="BA14" s="184">
        <f t="shared" ca="1" si="35"/>
        <v>58</v>
      </c>
      <c r="BB14" s="184">
        <f t="shared" ca="1" si="35"/>
        <v>58</v>
      </c>
      <c r="BC14" s="184">
        <f t="shared" ca="1" si="35"/>
        <v>58</v>
      </c>
      <c r="BD14" s="184">
        <f t="shared" ca="1" si="35"/>
        <v>58</v>
      </c>
      <c r="BE14" s="184">
        <f t="shared" ca="1" si="35"/>
        <v>58</v>
      </c>
      <c r="BF14" s="184">
        <f t="shared" ca="1" si="35"/>
        <v>58</v>
      </c>
      <c r="BG14" s="184">
        <f t="shared" ca="1" si="35"/>
        <v>58</v>
      </c>
      <c r="BH14" s="184">
        <f t="shared" ca="1" si="35"/>
        <v>58</v>
      </c>
      <c r="BI14" s="184">
        <f t="shared" ca="1" si="35"/>
        <v>58</v>
      </c>
      <c r="BJ14" s="184">
        <f t="shared" ca="1" si="35"/>
        <v>58</v>
      </c>
      <c r="BK14" s="184">
        <f t="shared" ca="1" si="35"/>
        <v>58</v>
      </c>
      <c r="BL14" s="184">
        <f t="shared" ca="1" si="35"/>
        <v>58</v>
      </c>
      <c r="BM14" s="184">
        <f t="shared" ca="1" si="35"/>
        <v>58</v>
      </c>
      <c r="BN14" s="184">
        <f t="shared" ca="1" si="35"/>
        <v>58</v>
      </c>
      <c r="BO14" s="184">
        <f t="shared" ca="1" si="35"/>
        <v>58</v>
      </c>
      <c r="BP14" s="184">
        <f t="shared" ca="1" si="35"/>
        <v>58</v>
      </c>
      <c r="BQ14" s="184">
        <f t="shared" ca="1" si="35"/>
        <v>58</v>
      </c>
      <c r="BR14" s="184">
        <f t="shared" ca="1" si="35"/>
        <v>58</v>
      </c>
      <c r="BS14" s="184">
        <f t="shared" ca="1" si="35"/>
        <v>58</v>
      </c>
      <c r="BT14" s="184">
        <f t="shared" ca="1" si="35"/>
        <v>58</v>
      </c>
      <c r="BU14" s="184">
        <f t="shared" ca="1" si="35"/>
        <v>58</v>
      </c>
      <c r="BV14" s="184">
        <f t="shared" ca="1" si="35"/>
        <v>58</v>
      </c>
      <c r="BW14" s="184">
        <f t="shared" ca="1" si="35"/>
        <v>58</v>
      </c>
      <c r="BX14" s="184">
        <f t="shared" ca="1" si="35"/>
        <v>58</v>
      </c>
      <c r="BY14" s="184">
        <f t="shared" ca="1" si="35"/>
        <v>58</v>
      </c>
      <c r="BZ14" s="184">
        <f t="shared" ca="1" si="35"/>
        <v>58</v>
      </c>
      <c r="CA14" s="184">
        <f t="shared" ca="1" si="35"/>
        <v>58</v>
      </c>
      <c r="CB14" s="184">
        <f t="shared" ca="1" si="35"/>
        <v>58</v>
      </c>
      <c r="CC14" s="184">
        <f t="shared" ca="1" si="35"/>
        <v>58</v>
      </c>
      <c r="CD14" s="184">
        <f t="shared" ca="1" si="35"/>
        <v>58</v>
      </c>
      <c r="CE14" s="184">
        <f t="shared" ca="1" si="35"/>
        <v>58</v>
      </c>
      <c r="CF14" s="184">
        <f t="shared" ca="1" si="35"/>
        <v>58</v>
      </c>
      <c r="CG14" s="184">
        <f t="shared" ca="1" si="35"/>
        <v>58</v>
      </c>
      <c r="CH14" s="184">
        <f t="shared" ca="1" si="35"/>
        <v>58</v>
      </c>
      <c r="CI14" s="184">
        <f t="shared" ca="1" si="35"/>
        <v>58</v>
      </c>
      <c r="CJ14" s="184">
        <f t="shared" ca="1" si="35"/>
        <v>58</v>
      </c>
      <c r="CK14" s="184">
        <f t="shared" ca="1" si="35"/>
        <v>58</v>
      </c>
      <c r="CL14" s="184">
        <f t="shared" ca="1" si="35"/>
        <v>58</v>
      </c>
      <c r="CM14" s="184">
        <f t="shared" ca="1" si="35"/>
        <v>58</v>
      </c>
      <c r="CN14" s="184">
        <f t="shared" ca="1" si="35"/>
        <v>58</v>
      </c>
      <c r="CO14" s="184">
        <f t="shared" ca="1" si="35"/>
        <v>58</v>
      </c>
      <c r="CP14" s="184">
        <f t="shared" ca="1" si="35"/>
        <v>58</v>
      </c>
      <c r="CQ14" s="184">
        <f t="shared" ca="1" si="35"/>
        <v>58</v>
      </c>
      <c r="CR14" s="184">
        <f t="shared" ca="1" si="35"/>
        <v>58</v>
      </c>
      <c r="CS14" s="184">
        <f t="shared" ca="1" si="35"/>
        <v>58</v>
      </c>
      <c r="CT14" s="184">
        <f t="shared" ca="1" si="35"/>
        <v>58</v>
      </c>
      <c r="CU14" s="184">
        <f t="shared" ref="CU14:FF14" ca="1" si="36">IF(CT14=CT13,OFFSET(CT14,1,,,),CT14)</f>
        <v>58</v>
      </c>
      <c r="CV14" s="184">
        <f t="shared" ca="1" si="36"/>
        <v>58</v>
      </c>
      <c r="CW14" s="184">
        <f t="shared" ca="1" si="36"/>
        <v>58</v>
      </c>
      <c r="CX14" s="184">
        <f t="shared" ca="1" si="36"/>
        <v>58</v>
      </c>
      <c r="CY14" s="184">
        <f t="shared" ca="1" si="36"/>
        <v>58</v>
      </c>
      <c r="CZ14" s="184">
        <f t="shared" ca="1" si="36"/>
        <v>58</v>
      </c>
      <c r="DA14" s="184">
        <f t="shared" ca="1" si="36"/>
        <v>58</v>
      </c>
      <c r="DB14" s="184">
        <f t="shared" ca="1" si="36"/>
        <v>58</v>
      </c>
      <c r="DC14" s="184">
        <f t="shared" ca="1" si="36"/>
        <v>58</v>
      </c>
      <c r="DD14" s="184">
        <f t="shared" ca="1" si="36"/>
        <v>58</v>
      </c>
      <c r="DE14" s="184">
        <f t="shared" ca="1" si="36"/>
        <v>58</v>
      </c>
      <c r="DF14" s="184">
        <f t="shared" ca="1" si="36"/>
        <v>58</v>
      </c>
      <c r="DG14" s="184">
        <f t="shared" ca="1" si="36"/>
        <v>58</v>
      </c>
      <c r="DH14" s="184">
        <f t="shared" ca="1" si="36"/>
        <v>58</v>
      </c>
      <c r="DI14" s="184">
        <f t="shared" ca="1" si="36"/>
        <v>58</v>
      </c>
      <c r="DJ14" s="184">
        <f t="shared" ca="1" si="36"/>
        <v>58</v>
      </c>
      <c r="DK14" s="184">
        <f t="shared" ca="1" si="36"/>
        <v>58</v>
      </c>
      <c r="DL14" s="184">
        <f t="shared" ca="1" si="36"/>
        <v>58</v>
      </c>
      <c r="DM14" s="184">
        <f t="shared" ca="1" si="36"/>
        <v>58</v>
      </c>
      <c r="DN14" s="184">
        <f t="shared" ca="1" si="36"/>
        <v>58</v>
      </c>
      <c r="DO14" s="184">
        <f t="shared" ca="1" si="36"/>
        <v>58</v>
      </c>
      <c r="DP14" s="184">
        <f t="shared" ca="1" si="36"/>
        <v>58</v>
      </c>
      <c r="DQ14" s="184">
        <f t="shared" ca="1" si="36"/>
        <v>58</v>
      </c>
      <c r="DR14" s="184">
        <f t="shared" ca="1" si="36"/>
        <v>58</v>
      </c>
      <c r="DS14" s="184">
        <f t="shared" ca="1" si="36"/>
        <v>58</v>
      </c>
      <c r="DT14" s="184">
        <f t="shared" ca="1" si="36"/>
        <v>58</v>
      </c>
      <c r="DU14" s="184">
        <f t="shared" ca="1" si="36"/>
        <v>58</v>
      </c>
      <c r="DV14" s="184">
        <f t="shared" ca="1" si="36"/>
        <v>58</v>
      </c>
      <c r="DW14" s="184">
        <f t="shared" ca="1" si="36"/>
        <v>58</v>
      </c>
      <c r="DX14" s="184">
        <f t="shared" ca="1" si="36"/>
        <v>58</v>
      </c>
      <c r="DY14" s="184">
        <f t="shared" ca="1" si="36"/>
        <v>58</v>
      </c>
      <c r="DZ14" s="184">
        <f t="shared" ca="1" si="36"/>
        <v>58</v>
      </c>
      <c r="EA14" s="184">
        <f t="shared" ca="1" si="36"/>
        <v>58</v>
      </c>
      <c r="EB14" s="184">
        <f t="shared" ca="1" si="36"/>
        <v>58</v>
      </c>
      <c r="EC14" s="184">
        <f t="shared" ca="1" si="36"/>
        <v>58</v>
      </c>
      <c r="ED14" s="184">
        <f t="shared" ca="1" si="36"/>
        <v>58</v>
      </c>
      <c r="EE14" s="184">
        <f t="shared" ca="1" si="36"/>
        <v>58</v>
      </c>
      <c r="EF14" s="184">
        <f t="shared" ca="1" si="36"/>
        <v>58</v>
      </c>
      <c r="EG14" s="184">
        <f t="shared" ca="1" si="36"/>
        <v>58</v>
      </c>
      <c r="EH14" s="184">
        <f t="shared" ca="1" si="36"/>
        <v>58</v>
      </c>
      <c r="EI14" s="184">
        <f t="shared" ca="1" si="36"/>
        <v>58</v>
      </c>
      <c r="EJ14" s="184">
        <f t="shared" ca="1" si="36"/>
        <v>58</v>
      </c>
      <c r="EK14" s="184">
        <f t="shared" ca="1" si="36"/>
        <v>58</v>
      </c>
      <c r="EL14" s="184">
        <f t="shared" ca="1" si="36"/>
        <v>58</v>
      </c>
      <c r="EM14" s="184">
        <f t="shared" ca="1" si="36"/>
        <v>58</v>
      </c>
      <c r="EN14" s="184">
        <f t="shared" ca="1" si="36"/>
        <v>58</v>
      </c>
      <c r="EO14" s="184">
        <f t="shared" ca="1" si="36"/>
        <v>58</v>
      </c>
      <c r="EP14" s="184">
        <f t="shared" ca="1" si="36"/>
        <v>58</v>
      </c>
      <c r="EQ14" s="184">
        <f t="shared" ca="1" si="36"/>
        <v>58</v>
      </c>
      <c r="ER14" s="184">
        <f t="shared" ca="1" si="36"/>
        <v>58</v>
      </c>
      <c r="ES14" s="184">
        <f t="shared" ca="1" si="36"/>
        <v>58</v>
      </c>
      <c r="ET14" s="184">
        <f t="shared" ca="1" si="36"/>
        <v>58</v>
      </c>
      <c r="EU14" s="184">
        <f t="shared" ca="1" si="36"/>
        <v>58</v>
      </c>
      <c r="EV14" s="184">
        <f t="shared" ca="1" si="36"/>
        <v>58</v>
      </c>
      <c r="EW14" s="184">
        <f t="shared" ca="1" si="36"/>
        <v>58</v>
      </c>
      <c r="EX14" s="184">
        <f t="shared" ca="1" si="36"/>
        <v>58</v>
      </c>
      <c r="EY14" s="184">
        <f t="shared" ca="1" si="36"/>
        <v>58</v>
      </c>
      <c r="EZ14" s="184">
        <f t="shared" ca="1" si="36"/>
        <v>58</v>
      </c>
      <c r="FA14" s="184">
        <f t="shared" ca="1" si="36"/>
        <v>58</v>
      </c>
      <c r="FB14" s="184">
        <f t="shared" ca="1" si="36"/>
        <v>58</v>
      </c>
      <c r="FC14" s="184">
        <f t="shared" ca="1" si="36"/>
        <v>58</v>
      </c>
      <c r="FD14" s="184">
        <f t="shared" ca="1" si="36"/>
        <v>58</v>
      </c>
      <c r="FE14" s="184">
        <f t="shared" ca="1" si="36"/>
        <v>58</v>
      </c>
      <c r="FF14" s="184">
        <f t="shared" ca="1" si="36"/>
        <v>58</v>
      </c>
      <c r="FG14" s="184">
        <f t="shared" ref="FG14:HJ14" ca="1" si="37">IF(FF14=FF13,OFFSET(FF14,1,,,),FF14)</f>
        <v>58</v>
      </c>
      <c r="FH14" s="184">
        <f t="shared" ca="1" si="37"/>
        <v>58</v>
      </c>
      <c r="FI14" s="184">
        <f t="shared" ca="1" si="37"/>
        <v>58</v>
      </c>
      <c r="FJ14" s="184">
        <f t="shared" ca="1" si="37"/>
        <v>58</v>
      </c>
      <c r="FK14" s="184">
        <f t="shared" ca="1" si="37"/>
        <v>58</v>
      </c>
      <c r="FL14" s="184">
        <f t="shared" ca="1" si="37"/>
        <v>58</v>
      </c>
      <c r="FM14" s="184">
        <f t="shared" ca="1" si="37"/>
        <v>58</v>
      </c>
      <c r="FN14" s="184">
        <f t="shared" ca="1" si="37"/>
        <v>58</v>
      </c>
      <c r="FO14" s="184">
        <f t="shared" ca="1" si="37"/>
        <v>58</v>
      </c>
      <c r="FP14" s="184">
        <f t="shared" ca="1" si="37"/>
        <v>58</v>
      </c>
      <c r="FQ14" s="184">
        <f t="shared" ca="1" si="37"/>
        <v>58</v>
      </c>
      <c r="FR14" s="184">
        <f t="shared" ca="1" si="37"/>
        <v>58</v>
      </c>
      <c r="FS14" s="184">
        <f t="shared" ca="1" si="37"/>
        <v>58</v>
      </c>
      <c r="FT14" s="184">
        <f t="shared" ca="1" si="37"/>
        <v>58</v>
      </c>
      <c r="FU14" s="184">
        <f t="shared" ca="1" si="37"/>
        <v>58</v>
      </c>
      <c r="FV14" s="184">
        <f t="shared" ca="1" si="37"/>
        <v>58</v>
      </c>
      <c r="FW14" s="184">
        <f t="shared" ca="1" si="37"/>
        <v>58</v>
      </c>
      <c r="FX14" s="184">
        <f t="shared" ca="1" si="37"/>
        <v>58</v>
      </c>
      <c r="FY14" s="184">
        <f t="shared" ca="1" si="37"/>
        <v>58</v>
      </c>
      <c r="FZ14" s="184">
        <f t="shared" ca="1" si="37"/>
        <v>58</v>
      </c>
      <c r="GA14" s="184">
        <f t="shared" ca="1" si="37"/>
        <v>58</v>
      </c>
      <c r="GB14" s="184">
        <f t="shared" ca="1" si="37"/>
        <v>58</v>
      </c>
      <c r="GC14" s="184">
        <f t="shared" ca="1" si="37"/>
        <v>58</v>
      </c>
      <c r="GD14" s="184">
        <f t="shared" ca="1" si="37"/>
        <v>58</v>
      </c>
      <c r="GE14" s="184">
        <f t="shared" ca="1" si="37"/>
        <v>58</v>
      </c>
      <c r="GF14" s="184">
        <f t="shared" ca="1" si="37"/>
        <v>58</v>
      </c>
      <c r="GG14" s="184">
        <f t="shared" ca="1" si="37"/>
        <v>58</v>
      </c>
      <c r="GH14" s="184">
        <f t="shared" ca="1" si="37"/>
        <v>58</v>
      </c>
      <c r="GI14" s="184">
        <f t="shared" ca="1" si="37"/>
        <v>58</v>
      </c>
      <c r="GJ14" s="184">
        <f t="shared" ca="1" si="37"/>
        <v>58</v>
      </c>
      <c r="GK14" s="184">
        <f t="shared" ca="1" si="37"/>
        <v>58</v>
      </c>
      <c r="GL14" s="184">
        <f t="shared" ca="1" si="37"/>
        <v>58</v>
      </c>
      <c r="GM14" s="184">
        <f t="shared" ca="1" si="37"/>
        <v>58</v>
      </c>
      <c r="GN14" s="184">
        <f t="shared" ca="1" si="37"/>
        <v>58</v>
      </c>
      <c r="GO14" s="184">
        <f t="shared" ca="1" si="37"/>
        <v>58</v>
      </c>
      <c r="GP14" s="184">
        <f t="shared" ca="1" si="37"/>
        <v>58</v>
      </c>
      <c r="GQ14" s="184">
        <f t="shared" ca="1" si="37"/>
        <v>58</v>
      </c>
      <c r="GR14" s="184">
        <f t="shared" ca="1" si="37"/>
        <v>58</v>
      </c>
      <c r="GS14" s="184">
        <f t="shared" ca="1" si="37"/>
        <v>58</v>
      </c>
      <c r="GT14" s="184">
        <f t="shared" ca="1" si="37"/>
        <v>58</v>
      </c>
      <c r="GU14" s="184">
        <f t="shared" ca="1" si="37"/>
        <v>58</v>
      </c>
      <c r="GV14" s="184">
        <f t="shared" ca="1" si="37"/>
        <v>58</v>
      </c>
      <c r="GW14" s="184">
        <f t="shared" ca="1" si="37"/>
        <v>58</v>
      </c>
      <c r="GX14" s="184">
        <f t="shared" ca="1" si="37"/>
        <v>58</v>
      </c>
      <c r="GY14" s="184">
        <f t="shared" ca="1" si="37"/>
        <v>58</v>
      </c>
      <c r="GZ14" s="184">
        <f t="shared" ca="1" si="37"/>
        <v>58</v>
      </c>
      <c r="HA14" s="184">
        <f t="shared" ca="1" si="37"/>
        <v>58</v>
      </c>
      <c r="HB14" s="184">
        <f t="shared" ca="1" si="37"/>
        <v>58</v>
      </c>
      <c r="HC14" s="184">
        <f t="shared" ca="1" si="37"/>
        <v>58</v>
      </c>
      <c r="HD14" s="184">
        <f t="shared" ca="1" si="37"/>
        <v>58</v>
      </c>
      <c r="HE14" s="184">
        <f t="shared" ca="1" si="37"/>
        <v>58</v>
      </c>
      <c r="HF14" s="184">
        <f t="shared" ca="1" si="37"/>
        <v>58</v>
      </c>
      <c r="HG14" s="184">
        <f t="shared" ca="1" si="37"/>
        <v>58</v>
      </c>
      <c r="HH14" s="184">
        <f t="shared" ca="1" si="37"/>
        <v>58</v>
      </c>
      <c r="HI14" s="184">
        <f t="shared" ca="1" si="37"/>
        <v>58</v>
      </c>
      <c r="HJ14" s="184">
        <f t="shared" ca="1" si="37"/>
        <v>58</v>
      </c>
      <c r="HK14" s="578">
        <f t="shared" ca="1" si="9"/>
        <v>1</v>
      </c>
    </row>
    <row r="15" spans="1:284" s="185" customFormat="1" ht="30">
      <c r="A15" s="284" t="s">
        <v>13870</v>
      </c>
      <c r="B15" s="331" t="s">
        <v>13956</v>
      </c>
      <c r="C15" s="286" t="str">
        <f>IF($B15="","",IFERROR(VLOOKUP($B15,SERVIÇOS!$A:$F,2,0),IFERROR(VLOOKUP($B15,'COMPOSIÇÕES COMPLEMENTARES '!$C:$K,2,0),"")))</f>
        <v>REMOÇÃO DE ENTULHO COM CAÇAMBA METÁLICA, INCLUSIVE CARGA MANUAL E DESCARGA EM BOTA-FORA</v>
      </c>
      <c r="D15" s="287" t="str">
        <f>IF($B15="","",IFERROR(VLOOKUP($B15,SERVIÇOS!$A:$F,3,0),IFERROR(VLOOKUP($B15,'COMPOSIÇÕES COMPLEMENTARES '!$C:$K,3,0),"")))</f>
        <v>M3</v>
      </c>
      <c r="E15" s="288">
        <v>5</v>
      </c>
      <c r="F15" s="289">
        <f>IF($B15="","",IFERROR(VLOOKUP($B15,SERVIÇOS!$A:$F,4,0),IFERROR(VLOOKUP($B15,'COMPOSIÇÕES COMPLEMENTARES '!$C:$K,6,0),"")))</f>
        <v>108.92</v>
      </c>
      <c r="G15" s="289">
        <f>IF($B15="","",IFERROR(VLOOKUP($B15,SERVIÇOS!$A:$F,5,0),IFERROR(VLOOKUP($B15,'COMPOSIÇÕES COMPLEMENTARES '!$C:$K,7,0),"")))</f>
        <v>15.91</v>
      </c>
      <c r="H15" s="289">
        <f t="shared" ref="H15:H26" si="38">IF(E15="","",F15+G15)</f>
        <v>124.83</v>
      </c>
      <c r="I15" s="289">
        <f t="shared" ref="I15:I26" si="39">IF(E15="","",ROUND((E15*F15),2))</f>
        <v>544.6</v>
      </c>
      <c r="J15" s="289">
        <f t="shared" ref="J15:J26" si="40">IF(E15="","",ROUND((E15*G15),2))</f>
        <v>79.55</v>
      </c>
      <c r="K15" s="289">
        <f t="shared" ref="K15:K26" si="41">IF(E15="","",ROUND((E15*H15),2))</f>
        <v>624.15</v>
      </c>
      <c r="L15" s="290"/>
      <c r="M15" s="572">
        <f t="shared" si="10"/>
        <v>624.15</v>
      </c>
      <c r="N15" s="572">
        <f t="shared" si="11"/>
        <v>7534.7399999999989</v>
      </c>
      <c r="O15" s="572">
        <f t="shared" si="12"/>
        <v>60.36</v>
      </c>
      <c r="P15" s="572">
        <f t="shared" si="13"/>
        <v>7</v>
      </c>
      <c r="Q15" s="572">
        <f t="shared" si="14"/>
        <v>10521.570000000002</v>
      </c>
      <c r="R15" s="572">
        <f t="shared" si="15"/>
        <v>64</v>
      </c>
      <c r="S15" s="184">
        <f t="shared" ca="1" si="16"/>
        <v>64</v>
      </c>
      <c r="T15" s="184">
        <f t="shared" ca="1" si="16"/>
        <v>146</v>
      </c>
      <c r="U15" s="184">
        <f t="shared" ca="1" si="16"/>
        <v>146</v>
      </c>
      <c r="V15" s="184">
        <f t="shared" ca="1" si="16"/>
        <v>58</v>
      </c>
      <c r="W15" s="184">
        <f t="shared" ca="1" si="16"/>
        <v>58</v>
      </c>
      <c r="X15" s="184">
        <f t="shared" ca="1" si="16"/>
        <v>11</v>
      </c>
      <c r="Y15" s="184">
        <f t="shared" ca="1" si="16"/>
        <v>11</v>
      </c>
      <c r="Z15" s="184">
        <f t="shared" ca="1" si="16"/>
        <v>11</v>
      </c>
      <c r="AA15" s="184">
        <f t="shared" ca="1" si="16"/>
        <v>11</v>
      </c>
      <c r="AB15" s="184">
        <f t="shared" ca="1" si="16"/>
        <v>11</v>
      </c>
      <c r="AC15" s="184">
        <f t="shared" ca="1" si="16"/>
        <v>11</v>
      </c>
      <c r="AD15" s="184">
        <f t="shared" ca="1" si="16"/>
        <v>11</v>
      </c>
      <c r="AE15" s="184">
        <f t="shared" ca="1" si="16"/>
        <v>11</v>
      </c>
      <c r="AF15" s="184">
        <f t="shared" ca="1" si="16"/>
        <v>11</v>
      </c>
      <c r="AG15" s="184">
        <f t="shared" ca="1" si="16"/>
        <v>11</v>
      </c>
      <c r="AH15" s="184">
        <f t="shared" ca="1" si="16"/>
        <v>11</v>
      </c>
      <c r="AI15" s="184">
        <f t="shared" ref="AI15:CT15" ca="1" si="42">IF(AH15=AH14,OFFSET(AH15,1,,,),AH15)</f>
        <v>11</v>
      </c>
      <c r="AJ15" s="184">
        <f t="shared" ca="1" si="42"/>
        <v>11</v>
      </c>
      <c r="AK15" s="184">
        <f t="shared" ca="1" si="42"/>
        <v>11</v>
      </c>
      <c r="AL15" s="184">
        <f t="shared" ca="1" si="42"/>
        <v>11</v>
      </c>
      <c r="AM15" s="184">
        <f t="shared" ca="1" si="42"/>
        <v>11</v>
      </c>
      <c r="AN15" s="184">
        <f t="shared" ca="1" si="42"/>
        <v>11</v>
      </c>
      <c r="AO15" s="184">
        <f t="shared" ca="1" si="42"/>
        <v>11</v>
      </c>
      <c r="AP15" s="184">
        <f t="shared" ca="1" si="42"/>
        <v>11</v>
      </c>
      <c r="AQ15" s="184">
        <f t="shared" ca="1" si="42"/>
        <v>11</v>
      </c>
      <c r="AR15" s="184">
        <f t="shared" ca="1" si="42"/>
        <v>11</v>
      </c>
      <c r="AS15" s="184">
        <f t="shared" ca="1" si="42"/>
        <v>11</v>
      </c>
      <c r="AT15" s="184">
        <f t="shared" ca="1" si="42"/>
        <v>11</v>
      </c>
      <c r="AU15" s="184">
        <f t="shared" ca="1" si="42"/>
        <v>11</v>
      </c>
      <c r="AV15" s="184">
        <f t="shared" ca="1" si="42"/>
        <v>11</v>
      </c>
      <c r="AW15" s="184">
        <f t="shared" ca="1" si="42"/>
        <v>11</v>
      </c>
      <c r="AX15" s="184">
        <f t="shared" ca="1" si="42"/>
        <v>11</v>
      </c>
      <c r="AY15" s="184">
        <f t="shared" ca="1" si="42"/>
        <v>11</v>
      </c>
      <c r="AZ15" s="184">
        <f t="shared" ca="1" si="42"/>
        <v>11</v>
      </c>
      <c r="BA15" s="184">
        <f t="shared" ca="1" si="42"/>
        <v>11</v>
      </c>
      <c r="BB15" s="184">
        <f t="shared" ca="1" si="42"/>
        <v>11</v>
      </c>
      <c r="BC15" s="184">
        <f t="shared" ca="1" si="42"/>
        <v>11</v>
      </c>
      <c r="BD15" s="184">
        <f t="shared" ca="1" si="42"/>
        <v>11</v>
      </c>
      <c r="BE15" s="184">
        <f t="shared" ca="1" si="42"/>
        <v>11</v>
      </c>
      <c r="BF15" s="184">
        <f t="shared" ca="1" si="42"/>
        <v>11</v>
      </c>
      <c r="BG15" s="184">
        <f t="shared" ca="1" si="42"/>
        <v>11</v>
      </c>
      <c r="BH15" s="184">
        <f t="shared" ca="1" si="42"/>
        <v>11</v>
      </c>
      <c r="BI15" s="184">
        <f t="shared" ca="1" si="42"/>
        <v>11</v>
      </c>
      <c r="BJ15" s="184">
        <f t="shared" ca="1" si="42"/>
        <v>11</v>
      </c>
      <c r="BK15" s="184">
        <f t="shared" ca="1" si="42"/>
        <v>11</v>
      </c>
      <c r="BL15" s="184">
        <f t="shared" ca="1" si="42"/>
        <v>11</v>
      </c>
      <c r="BM15" s="184">
        <f t="shared" ca="1" si="42"/>
        <v>11</v>
      </c>
      <c r="BN15" s="184">
        <f t="shared" ca="1" si="42"/>
        <v>11</v>
      </c>
      <c r="BO15" s="184">
        <f t="shared" ca="1" si="42"/>
        <v>11</v>
      </c>
      <c r="BP15" s="184">
        <f t="shared" ca="1" si="42"/>
        <v>11</v>
      </c>
      <c r="BQ15" s="184">
        <f t="shared" ca="1" si="42"/>
        <v>11</v>
      </c>
      <c r="BR15" s="184">
        <f t="shared" ca="1" si="42"/>
        <v>11</v>
      </c>
      <c r="BS15" s="184">
        <f t="shared" ca="1" si="42"/>
        <v>11</v>
      </c>
      <c r="BT15" s="184">
        <f t="shared" ca="1" si="42"/>
        <v>11</v>
      </c>
      <c r="BU15" s="184">
        <f t="shared" ca="1" si="42"/>
        <v>11</v>
      </c>
      <c r="BV15" s="184">
        <f t="shared" ca="1" si="42"/>
        <v>11</v>
      </c>
      <c r="BW15" s="184">
        <f t="shared" ca="1" si="42"/>
        <v>11</v>
      </c>
      <c r="BX15" s="184">
        <f t="shared" ca="1" si="42"/>
        <v>11</v>
      </c>
      <c r="BY15" s="184">
        <f t="shared" ca="1" si="42"/>
        <v>11</v>
      </c>
      <c r="BZ15" s="184">
        <f t="shared" ca="1" si="42"/>
        <v>11</v>
      </c>
      <c r="CA15" s="184">
        <f t="shared" ca="1" si="42"/>
        <v>11</v>
      </c>
      <c r="CB15" s="184">
        <f t="shared" ca="1" si="42"/>
        <v>11</v>
      </c>
      <c r="CC15" s="184">
        <f t="shared" ca="1" si="42"/>
        <v>11</v>
      </c>
      <c r="CD15" s="184">
        <f t="shared" ca="1" si="42"/>
        <v>11</v>
      </c>
      <c r="CE15" s="184">
        <f t="shared" ca="1" si="42"/>
        <v>11</v>
      </c>
      <c r="CF15" s="184">
        <f t="shared" ca="1" si="42"/>
        <v>11</v>
      </c>
      <c r="CG15" s="184">
        <f t="shared" ca="1" si="42"/>
        <v>11</v>
      </c>
      <c r="CH15" s="184">
        <f t="shared" ca="1" si="42"/>
        <v>11</v>
      </c>
      <c r="CI15" s="184">
        <f t="shared" ca="1" si="42"/>
        <v>11</v>
      </c>
      <c r="CJ15" s="184">
        <f t="shared" ca="1" si="42"/>
        <v>11</v>
      </c>
      <c r="CK15" s="184">
        <f t="shared" ca="1" si="42"/>
        <v>11</v>
      </c>
      <c r="CL15" s="184">
        <f t="shared" ca="1" si="42"/>
        <v>11</v>
      </c>
      <c r="CM15" s="184">
        <f t="shared" ca="1" si="42"/>
        <v>11</v>
      </c>
      <c r="CN15" s="184">
        <f t="shared" ca="1" si="42"/>
        <v>11</v>
      </c>
      <c r="CO15" s="184">
        <f t="shared" ca="1" si="42"/>
        <v>11</v>
      </c>
      <c r="CP15" s="184">
        <f t="shared" ca="1" si="42"/>
        <v>11</v>
      </c>
      <c r="CQ15" s="184">
        <f t="shared" ca="1" si="42"/>
        <v>11</v>
      </c>
      <c r="CR15" s="184">
        <f t="shared" ca="1" si="42"/>
        <v>11</v>
      </c>
      <c r="CS15" s="184">
        <f t="shared" ca="1" si="42"/>
        <v>11</v>
      </c>
      <c r="CT15" s="184">
        <f t="shared" ca="1" si="42"/>
        <v>11</v>
      </c>
      <c r="CU15" s="184">
        <f t="shared" ref="CU15:FF15" ca="1" si="43">IF(CT15=CT14,OFFSET(CT15,1,,,),CT15)</f>
        <v>11</v>
      </c>
      <c r="CV15" s="184">
        <f t="shared" ca="1" si="43"/>
        <v>11</v>
      </c>
      <c r="CW15" s="184">
        <f t="shared" ca="1" si="43"/>
        <v>11</v>
      </c>
      <c r="CX15" s="184">
        <f t="shared" ca="1" si="43"/>
        <v>11</v>
      </c>
      <c r="CY15" s="184">
        <f t="shared" ca="1" si="43"/>
        <v>11</v>
      </c>
      <c r="CZ15" s="184">
        <f t="shared" ca="1" si="43"/>
        <v>11</v>
      </c>
      <c r="DA15" s="184">
        <f t="shared" ca="1" si="43"/>
        <v>11</v>
      </c>
      <c r="DB15" s="184">
        <f t="shared" ca="1" si="43"/>
        <v>11</v>
      </c>
      <c r="DC15" s="184">
        <f t="shared" ca="1" si="43"/>
        <v>11</v>
      </c>
      <c r="DD15" s="184">
        <f t="shared" ca="1" si="43"/>
        <v>11</v>
      </c>
      <c r="DE15" s="184">
        <f t="shared" ca="1" si="43"/>
        <v>11</v>
      </c>
      <c r="DF15" s="184">
        <f t="shared" ca="1" si="43"/>
        <v>11</v>
      </c>
      <c r="DG15" s="184">
        <f t="shared" ca="1" si="43"/>
        <v>11</v>
      </c>
      <c r="DH15" s="184">
        <f t="shared" ca="1" si="43"/>
        <v>11</v>
      </c>
      <c r="DI15" s="184">
        <f t="shared" ca="1" si="43"/>
        <v>11</v>
      </c>
      <c r="DJ15" s="184">
        <f t="shared" ca="1" si="43"/>
        <v>11</v>
      </c>
      <c r="DK15" s="184">
        <f t="shared" ca="1" si="43"/>
        <v>11</v>
      </c>
      <c r="DL15" s="184">
        <f t="shared" ca="1" si="43"/>
        <v>11</v>
      </c>
      <c r="DM15" s="184">
        <f t="shared" ca="1" si="43"/>
        <v>11</v>
      </c>
      <c r="DN15" s="184">
        <f t="shared" ca="1" si="43"/>
        <v>11</v>
      </c>
      <c r="DO15" s="184">
        <f t="shared" ca="1" si="43"/>
        <v>11</v>
      </c>
      <c r="DP15" s="184">
        <f t="shared" ca="1" si="43"/>
        <v>11</v>
      </c>
      <c r="DQ15" s="184">
        <f t="shared" ca="1" si="43"/>
        <v>11</v>
      </c>
      <c r="DR15" s="184">
        <f t="shared" ca="1" si="43"/>
        <v>11</v>
      </c>
      <c r="DS15" s="184">
        <f t="shared" ca="1" si="43"/>
        <v>11</v>
      </c>
      <c r="DT15" s="184">
        <f t="shared" ca="1" si="43"/>
        <v>11</v>
      </c>
      <c r="DU15" s="184">
        <f t="shared" ca="1" si="43"/>
        <v>11</v>
      </c>
      <c r="DV15" s="184">
        <f t="shared" ca="1" si="43"/>
        <v>11</v>
      </c>
      <c r="DW15" s="184">
        <f t="shared" ca="1" si="43"/>
        <v>11</v>
      </c>
      <c r="DX15" s="184">
        <f t="shared" ca="1" si="43"/>
        <v>11</v>
      </c>
      <c r="DY15" s="184">
        <f t="shared" ca="1" si="43"/>
        <v>11</v>
      </c>
      <c r="DZ15" s="184">
        <f t="shared" ca="1" si="43"/>
        <v>11</v>
      </c>
      <c r="EA15" s="184">
        <f t="shared" ca="1" si="43"/>
        <v>11</v>
      </c>
      <c r="EB15" s="184">
        <f t="shared" ca="1" si="43"/>
        <v>11</v>
      </c>
      <c r="EC15" s="184">
        <f t="shared" ca="1" si="43"/>
        <v>11</v>
      </c>
      <c r="ED15" s="184">
        <f t="shared" ca="1" si="43"/>
        <v>11</v>
      </c>
      <c r="EE15" s="184">
        <f t="shared" ca="1" si="43"/>
        <v>11</v>
      </c>
      <c r="EF15" s="184">
        <f t="shared" ca="1" si="43"/>
        <v>11</v>
      </c>
      <c r="EG15" s="184">
        <f t="shared" ca="1" si="43"/>
        <v>11</v>
      </c>
      <c r="EH15" s="184">
        <f t="shared" ca="1" si="43"/>
        <v>11</v>
      </c>
      <c r="EI15" s="184">
        <f t="shared" ca="1" si="43"/>
        <v>11</v>
      </c>
      <c r="EJ15" s="184">
        <f t="shared" ca="1" si="43"/>
        <v>11</v>
      </c>
      <c r="EK15" s="184">
        <f t="shared" ca="1" si="43"/>
        <v>11</v>
      </c>
      <c r="EL15" s="184">
        <f t="shared" ca="1" si="43"/>
        <v>11</v>
      </c>
      <c r="EM15" s="184">
        <f t="shared" ca="1" si="43"/>
        <v>11</v>
      </c>
      <c r="EN15" s="184">
        <f t="shared" ca="1" si="43"/>
        <v>11</v>
      </c>
      <c r="EO15" s="184">
        <f t="shared" ca="1" si="43"/>
        <v>11</v>
      </c>
      <c r="EP15" s="184">
        <f t="shared" ca="1" si="43"/>
        <v>11</v>
      </c>
      <c r="EQ15" s="184">
        <f t="shared" ca="1" si="43"/>
        <v>11</v>
      </c>
      <c r="ER15" s="184">
        <f t="shared" ca="1" si="43"/>
        <v>11</v>
      </c>
      <c r="ES15" s="184">
        <f t="shared" ca="1" si="43"/>
        <v>11</v>
      </c>
      <c r="ET15" s="184">
        <f t="shared" ca="1" si="43"/>
        <v>11</v>
      </c>
      <c r="EU15" s="184">
        <f t="shared" ca="1" si="43"/>
        <v>11</v>
      </c>
      <c r="EV15" s="184">
        <f t="shared" ca="1" si="43"/>
        <v>11</v>
      </c>
      <c r="EW15" s="184">
        <f t="shared" ca="1" si="43"/>
        <v>11</v>
      </c>
      <c r="EX15" s="184">
        <f t="shared" ca="1" si="43"/>
        <v>11</v>
      </c>
      <c r="EY15" s="184">
        <f t="shared" ca="1" si="43"/>
        <v>11</v>
      </c>
      <c r="EZ15" s="184">
        <f t="shared" ca="1" si="43"/>
        <v>11</v>
      </c>
      <c r="FA15" s="184">
        <f t="shared" ca="1" si="43"/>
        <v>11</v>
      </c>
      <c r="FB15" s="184">
        <f t="shared" ca="1" si="43"/>
        <v>11</v>
      </c>
      <c r="FC15" s="184">
        <f t="shared" ca="1" si="43"/>
        <v>11</v>
      </c>
      <c r="FD15" s="184">
        <f t="shared" ca="1" si="43"/>
        <v>11</v>
      </c>
      <c r="FE15" s="184">
        <f t="shared" ca="1" si="43"/>
        <v>11</v>
      </c>
      <c r="FF15" s="184">
        <f t="shared" ca="1" si="43"/>
        <v>11</v>
      </c>
      <c r="FG15" s="184">
        <f t="shared" ref="FG15:HJ15" ca="1" si="44">IF(FF15=FF14,OFFSET(FF15,1,,,),FF15)</f>
        <v>11</v>
      </c>
      <c r="FH15" s="184">
        <f t="shared" ca="1" si="44"/>
        <v>11</v>
      </c>
      <c r="FI15" s="184">
        <f t="shared" ca="1" si="44"/>
        <v>11</v>
      </c>
      <c r="FJ15" s="184">
        <f t="shared" ca="1" si="44"/>
        <v>11</v>
      </c>
      <c r="FK15" s="184">
        <f t="shared" ca="1" si="44"/>
        <v>11</v>
      </c>
      <c r="FL15" s="184">
        <f t="shared" ca="1" si="44"/>
        <v>11</v>
      </c>
      <c r="FM15" s="184">
        <f t="shared" ca="1" si="44"/>
        <v>11</v>
      </c>
      <c r="FN15" s="184">
        <f t="shared" ca="1" si="44"/>
        <v>11</v>
      </c>
      <c r="FO15" s="184">
        <f t="shared" ca="1" si="44"/>
        <v>11</v>
      </c>
      <c r="FP15" s="184">
        <f t="shared" ca="1" si="44"/>
        <v>11</v>
      </c>
      <c r="FQ15" s="184">
        <f t="shared" ca="1" si="44"/>
        <v>11</v>
      </c>
      <c r="FR15" s="184">
        <f t="shared" ca="1" si="44"/>
        <v>11</v>
      </c>
      <c r="FS15" s="184">
        <f t="shared" ca="1" si="44"/>
        <v>11</v>
      </c>
      <c r="FT15" s="184">
        <f t="shared" ca="1" si="44"/>
        <v>11</v>
      </c>
      <c r="FU15" s="184">
        <f t="shared" ca="1" si="44"/>
        <v>11</v>
      </c>
      <c r="FV15" s="184">
        <f t="shared" ca="1" si="44"/>
        <v>11</v>
      </c>
      <c r="FW15" s="184">
        <f t="shared" ca="1" si="44"/>
        <v>11</v>
      </c>
      <c r="FX15" s="184">
        <f t="shared" ca="1" si="44"/>
        <v>11</v>
      </c>
      <c r="FY15" s="184">
        <f t="shared" ca="1" si="44"/>
        <v>11</v>
      </c>
      <c r="FZ15" s="184">
        <f t="shared" ca="1" si="44"/>
        <v>11</v>
      </c>
      <c r="GA15" s="184">
        <f t="shared" ca="1" si="44"/>
        <v>11</v>
      </c>
      <c r="GB15" s="184">
        <f t="shared" ca="1" si="44"/>
        <v>11</v>
      </c>
      <c r="GC15" s="184">
        <f t="shared" ca="1" si="44"/>
        <v>11</v>
      </c>
      <c r="GD15" s="184">
        <f t="shared" ca="1" si="44"/>
        <v>11</v>
      </c>
      <c r="GE15" s="184">
        <f t="shared" ca="1" si="44"/>
        <v>11</v>
      </c>
      <c r="GF15" s="184">
        <f t="shared" ca="1" si="44"/>
        <v>11</v>
      </c>
      <c r="GG15" s="184">
        <f t="shared" ca="1" si="44"/>
        <v>11</v>
      </c>
      <c r="GH15" s="184">
        <f t="shared" ca="1" si="44"/>
        <v>11</v>
      </c>
      <c r="GI15" s="184">
        <f t="shared" ca="1" si="44"/>
        <v>11</v>
      </c>
      <c r="GJ15" s="184">
        <f t="shared" ca="1" si="44"/>
        <v>11</v>
      </c>
      <c r="GK15" s="184">
        <f t="shared" ca="1" si="44"/>
        <v>11</v>
      </c>
      <c r="GL15" s="184">
        <f t="shared" ca="1" si="44"/>
        <v>11</v>
      </c>
      <c r="GM15" s="184">
        <f t="shared" ca="1" si="44"/>
        <v>11</v>
      </c>
      <c r="GN15" s="184">
        <f t="shared" ca="1" si="44"/>
        <v>11</v>
      </c>
      <c r="GO15" s="184">
        <f t="shared" ca="1" si="44"/>
        <v>11</v>
      </c>
      <c r="GP15" s="184">
        <f t="shared" ca="1" si="44"/>
        <v>11</v>
      </c>
      <c r="GQ15" s="184">
        <f t="shared" ca="1" si="44"/>
        <v>11</v>
      </c>
      <c r="GR15" s="184">
        <f t="shared" ca="1" si="44"/>
        <v>11</v>
      </c>
      <c r="GS15" s="184">
        <f t="shared" ca="1" si="44"/>
        <v>11</v>
      </c>
      <c r="GT15" s="184">
        <f t="shared" ca="1" si="44"/>
        <v>11</v>
      </c>
      <c r="GU15" s="184">
        <f t="shared" ca="1" si="44"/>
        <v>11</v>
      </c>
      <c r="GV15" s="184">
        <f t="shared" ca="1" si="44"/>
        <v>11</v>
      </c>
      <c r="GW15" s="184">
        <f t="shared" ca="1" si="44"/>
        <v>11</v>
      </c>
      <c r="GX15" s="184">
        <f t="shared" ca="1" si="44"/>
        <v>11</v>
      </c>
      <c r="GY15" s="184">
        <f t="shared" ca="1" si="44"/>
        <v>11</v>
      </c>
      <c r="GZ15" s="184">
        <f t="shared" ca="1" si="44"/>
        <v>11</v>
      </c>
      <c r="HA15" s="184">
        <f t="shared" ca="1" si="44"/>
        <v>11</v>
      </c>
      <c r="HB15" s="184">
        <f t="shared" ca="1" si="44"/>
        <v>11</v>
      </c>
      <c r="HC15" s="184">
        <f t="shared" ca="1" si="44"/>
        <v>11</v>
      </c>
      <c r="HD15" s="184">
        <f t="shared" ca="1" si="44"/>
        <v>11</v>
      </c>
      <c r="HE15" s="184">
        <f t="shared" ca="1" si="44"/>
        <v>11</v>
      </c>
      <c r="HF15" s="184">
        <f t="shared" ca="1" si="44"/>
        <v>11</v>
      </c>
      <c r="HG15" s="184">
        <f t="shared" ca="1" si="44"/>
        <v>11</v>
      </c>
      <c r="HH15" s="184">
        <f t="shared" ca="1" si="44"/>
        <v>11</v>
      </c>
      <c r="HI15" s="184">
        <f t="shared" ca="1" si="44"/>
        <v>11</v>
      </c>
      <c r="HJ15" s="184">
        <f t="shared" ca="1" si="44"/>
        <v>11</v>
      </c>
      <c r="HK15" s="578">
        <f t="shared" ca="1" si="9"/>
        <v>1</v>
      </c>
    </row>
    <row r="16" spans="1:284" s="185" customFormat="1">
      <c r="A16" s="277" t="s">
        <v>13819</v>
      </c>
      <c r="B16" s="278"/>
      <c r="C16" s="279" t="s">
        <v>13957</v>
      </c>
      <c r="D16" s="280" t="str">
        <f>IF($B16="","",IFERROR(VLOOKUP($B16,SERVIÇOS!$A:$F,3,0),IFERROR(VLOOKUP($B16,'COMPOSIÇÕES COMPLEMENTARES '!$C:$K,3,0),"")))</f>
        <v/>
      </c>
      <c r="E16" s="281"/>
      <c r="F16" s="282" t="str">
        <f>IF($B16="","",IFERROR(VLOOKUP($B16,SERVIÇOS!$A:$F,4,0),IFERROR(VLOOKUP($B16,'COMPOSIÇÕES COMPLEMENTARES '!$C:$K,6,0),"")))</f>
        <v/>
      </c>
      <c r="G16" s="283" t="str">
        <f>IF($B16="","",IFERROR(VLOOKUP($B16,SERVIÇOS!$A:$F,5,0),IFERROR(VLOOKUP($B16,'COMPOSIÇÕES COMPLEMENTARES '!$C:$K,7,0),"")))</f>
        <v/>
      </c>
      <c r="H16" s="283" t="str">
        <f t="shared" si="38"/>
        <v/>
      </c>
      <c r="I16" s="270">
        <f>ROUND(SUMIF(I17:I24,"&gt;0",I17:I24),2)</f>
        <v>4012.68</v>
      </c>
      <c r="J16" s="270">
        <f>ROUND(SUMIF(J17:J24,"&gt;0",J17:J24),2)</f>
        <v>1291.08</v>
      </c>
      <c r="K16" s="271"/>
      <c r="L16" s="270">
        <f>SUMIF(I16:J16,"&gt;0",I16:J16)</f>
        <v>5303.76</v>
      </c>
      <c r="M16" s="572">
        <f t="shared" si="10"/>
        <v>5303.76</v>
      </c>
      <c r="N16" s="572">
        <f t="shared" si="11"/>
        <v>0</v>
      </c>
      <c r="O16" s="572">
        <f t="shared" si="12"/>
        <v>0</v>
      </c>
      <c r="P16" s="572">
        <f t="shared" si="13"/>
        <v>8</v>
      </c>
      <c r="Q16" s="572">
        <f t="shared" si="14"/>
        <v>10521.570000000002</v>
      </c>
      <c r="R16" s="572">
        <f t="shared" si="15"/>
        <v>64</v>
      </c>
      <c r="S16" s="184">
        <f t="shared" ca="1" si="16"/>
        <v>146</v>
      </c>
      <c r="T16" s="184">
        <f t="shared" ca="1" si="16"/>
        <v>146</v>
      </c>
      <c r="U16" s="184">
        <f t="shared" ca="1" si="16"/>
        <v>58</v>
      </c>
      <c r="V16" s="184">
        <f t="shared" ca="1" si="16"/>
        <v>58</v>
      </c>
      <c r="W16" s="184">
        <f t="shared" ca="1" si="16"/>
        <v>11</v>
      </c>
      <c r="X16" s="184">
        <f t="shared" ca="1" si="16"/>
        <v>11</v>
      </c>
      <c r="Y16" s="184">
        <f t="shared" ca="1" si="16"/>
        <v>15</v>
      </c>
      <c r="Z16" s="184">
        <f t="shared" ca="1" si="16"/>
        <v>15</v>
      </c>
      <c r="AA16" s="184">
        <f t="shared" ca="1" si="16"/>
        <v>15</v>
      </c>
      <c r="AB16" s="184">
        <f t="shared" ca="1" si="16"/>
        <v>15</v>
      </c>
      <c r="AC16" s="184">
        <f t="shared" ca="1" si="16"/>
        <v>15</v>
      </c>
      <c r="AD16" s="184">
        <f t="shared" ca="1" si="16"/>
        <v>15</v>
      </c>
      <c r="AE16" s="184">
        <f t="shared" ca="1" si="16"/>
        <v>15</v>
      </c>
      <c r="AF16" s="184">
        <f t="shared" ca="1" si="16"/>
        <v>15</v>
      </c>
      <c r="AG16" s="184">
        <f t="shared" ca="1" si="16"/>
        <v>15</v>
      </c>
      <c r="AH16" s="184">
        <f t="shared" ca="1" si="16"/>
        <v>15</v>
      </c>
      <c r="AI16" s="184">
        <f t="shared" ref="AI16:CT16" ca="1" si="45">IF(AH16=AH15,OFFSET(AH16,1,,,),AH16)</f>
        <v>15</v>
      </c>
      <c r="AJ16" s="184">
        <f t="shared" ca="1" si="45"/>
        <v>15</v>
      </c>
      <c r="AK16" s="184">
        <f t="shared" ca="1" si="45"/>
        <v>15</v>
      </c>
      <c r="AL16" s="184">
        <f t="shared" ca="1" si="45"/>
        <v>15</v>
      </c>
      <c r="AM16" s="184">
        <f t="shared" ca="1" si="45"/>
        <v>15</v>
      </c>
      <c r="AN16" s="184">
        <f t="shared" ca="1" si="45"/>
        <v>15</v>
      </c>
      <c r="AO16" s="184">
        <f t="shared" ca="1" si="45"/>
        <v>15</v>
      </c>
      <c r="AP16" s="184">
        <f t="shared" ca="1" si="45"/>
        <v>15</v>
      </c>
      <c r="AQ16" s="184">
        <f t="shared" ca="1" si="45"/>
        <v>15</v>
      </c>
      <c r="AR16" s="184">
        <f t="shared" ca="1" si="45"/>
        <v>15</v>
      </c>
      <c r="AS16" s="184">
        <f t="shared" ca="1" si="45"/>
        <v>15</v>
      </c>
      <c r="AT16" s="184">
        <f t="shared" ca="1" si="45"/>
        <v>15</v>
      </c>
      <c r="AU16" s="184">
        <f t="shared" ca="1" si="45"/>
        <v>15</v>
      </c>
      <c r="AV16" s="184">
        <f t="shared" ca="1" si="45"/>
        <v>15</v>
      </c>
      <c r="AW16" s="184">
        <f t="shared" ca="1" si="45"/>
        <v>15</v>
      </c>
      <c r="AX16" s="184">
        <f t="shared" ca="1" si="45"/>
        <v>15</v>
      </c>
      <c r="AY16" s="184">
        <f t="shared" ca="1" si="45"/>
        <v>15</v>
      </c>
      <c r="AZ16" s="184">
        <f t="shared" ca="1" si="45"/>
        <v>15</v>
      </c>
      <c r="BA16" s="184">
        <f t="shared" ca="1" si="45"/>
        <v>15</v>
      </c>
      <c r="BB16" s="184">
        <f t="shared" ca="1" si="45"/>
        <v>15</v>
      </c>
      <c r="BC16" s="184">
        <f t="shared" ca="1" si="45"/>
        <v>15</v>
      </c>
      <c r="BD16" s="184">
        <f t="shared" ca="1" si="45"/>
        <v>15</v>
      </c>
      <c r="BE16" s="184">
        <f t="shared" ca="1" si="45"/>
        <v>15</v>
      </c>
      <c r="BF16" s="184">
        <f t="shared" ca="1" si="45"/>
        <v>15</v>
      </c>
      <c r="BG16" s="184">
        <f t="shared" ca="1" si="45"/>
        <v>15</v>
      </c>
      <c r="BH16" s="184">
        <f t="shared" ca="1" si="45"/>
        <v>15</v>
      </c>
      <c r="BI16" s="184">
        <f t="shared" ca="1" si="45"/>
        <v>15</v>
      </c>
      <c r="BJ16" s="184">
        <f t="shared" ca="1" si="45"/>
        <v>15</v>
      </c>
      <c r="BK16" s="184">
        <f t="shared" ca="1" si="45"/>
        <v>15</v>
      </c>
      <c r="BL16" s="184">
        <f t="shared" ca="1" si="45"/>
        <v>15</v>
      </c>
      <c r="BM16" s="184">
        <f t="shared" ca="1" si="45"/>
        <v>15</v>
      </c>
      <c r="BN16" s="184">
        <f t="shared" ca="1" si="45"/>
        <v>15</v>
      </c>
      <c r="BO16" s="184">
        <f t="shared" ca="1" si="45"/>
        <v>15</v>
      </c>
      <c r="BP16" s="184">
        <f t="shared" ca="1" si="45"/>
        <v>15</v>
      </c>
      <c r="BQ16" s="184">
        <f t="shared" ca="1" si="45"/>
        <v>15</v>
      </c>
      <c r="BR16" s="184">
        <f t="shared" ca="1" si="45"/>
        <v>15</v>
      </c>
      <c r="BS16" s="184">
        <f t="shared" ca="1" si="45"/>
        <v>15</v>
      </c>
      <c r="BT16" s="184">
        <f t="shared" ca="1" si="45"/>
        <v>15</v>
      </c>
      <c r="BU16" s="184">
        <f t="shared" ca="1" si="45"/>
        <v>15</v>
      </c>
      <c r="BV16" s="184">
        <f t="shared" ca="1" si="45"/>
        <v>15</v>
      </c>
      <c r="BW16" s="184">
        <f t="shared" ca="1" si="45"/>
        <v>15</v>
      </c>
      <c r="BX16" s="184">
        <f t="shared" ca="1" si="45"/>
        <v>15</v>
      </c>
      <c r="BY16" s="184">
        <f t="shared" ca="1" si="45"/>
        <v>15</v>
      </c>
      <c r="BZ16" s="184">
        <f t="shared" ca="1" si="45"/>
        <v>15</v>
      </c>
      <c r="CA16" s="184">
        <f t="shared" ca="1" si="45"/>
        <v>15</v>
      </c>
      <c r="CB16" s="184">
        <f t="shared" ca="1" si="45"/>
        <v>15</v>
      </c>
      <c r="CC16" s="184">
        <f t="shared" ca="1" si="45"/>
        <v>15</v>
      </c>
      <c r="CD16" s="184">
        <f t="shared" ca="1" si="45"/>
        <v>15</v>
      </c>
      <c r="CE16" s="184">
        <f t="shared" ca="1" si="45"/>
        <v>15</v>
      </c>
      <c r="CF16" s="184">
        <f t="shared" ca="1" si="45"/>
        <v>15</v>
      </c>
      <c r="CG16" s="184">
        <f t="shared" ca="1" si="45"/>
        <v>15</v>
      </c>
      <c r="CH16" s="184">
        <f t="shared" ca="1" si="45"/>
        <v>15</v>
      </c>
      <c r="CI16" s="184">
        <f t="shared" ca="1" si="45"/>
        <v>15</v>
      </c>
      <c r="CJ16" s="184">
        <f t="shared" ca="1" si="45"/>
        <v>15</v>
      </c>
      <c r="CK16" s="184">
        <f t="shared" ca="1" si="45"/>
        <v>15</v>
      </c>
      <c r="CL16" s="184">
        <f t="shared" ca="1" si="45"/>
        <v>15</v>
      </c>
      <c r="CM16" s="184">
        <f t="shared" ca="1" si="45"/>
        <v>15</v>
      </c>
      <c r="CN16" s="184">
        <f t="shared" ca="1" si="45"/>
        <v>15</v>
      </c>
      <c r="CO16" s="184">
        <f t="shared" ca="1" si="45"/>
        <v>15</v>
      </c>
      <c r="CP16" s="184">
        <f t="shared" ca="1" si="45"/>
        <v>15</v>
      </c>
      <c r="CQ16" s="184">
        <f t="shared" ca="1" si="45"/>
        <v>15</v>
      </c>
      <c r="CR16" s="184">
        <f t="shared" ca="1" si="45"/>
        <v>15</v>
      </c>
      <c r="CS16" s="184">
        <f t="shared" ca="1" si="45"/>
        <v>15</v>
      </c>
      <c r="CT16" s="184">
        <f t="shared" ca="1" si="45"/>
        <v>15</v>
      </c>
      <c r="CU16" s="184">
        <f t="shared" ref="CU16:FF16" ca="1" si="46">IF(CT16=CT15,OFFSET(CT16,1,,,),CT16)</f>
        <v>15</v>
      </c>
      <c r="CV16" s="184">
        <f t="shared" ca="1" si="46"/>
        <v>15</v>
      </c>
      <c r="CW16" s="184">
        <f t="shared" ca="1" si="46"/>
        <v>15</v>
      </c>
      <c r="CX16" s="184">
        <f t="shared" ca="1" si="46"/>
        <v>15</v>
      </c>
      <c r="CY16" s="184">
        <f t="shared" ca="1" si="46"/>
        <v>15</v>
      </c>
      <c r="CZ16" s="184">
        <f t="shared" ca="1" si="46"/>
        <v>15</v>
      </c>
      <c r="DA16" s="184">
        <f t="shared" ca="1" si="46"/>
        <v>15</v>
      </c>
      <c r="DB16" s="184">
        <f t="shared" ca="1" si="46"/>
        <v>15</v>
      </c>
      <c r="DC16" s="184">
        <f t="shared" ca="1" si="46"/>
        <v>15</v>
      </c>
      <c r="DD16" s="184">
        <f t="shared" ca="1" si="46"/>
        <v>15</v>
      </c>
      <c r="DE16" s="184">
        <f t="shared" ca="1" si="46"/>
        <v>15</v>
      </c>
      <c r="DF16" s="184">
        <f t="shared" ca="1" si="46"/>
        <v>15</v>
      </c>
      <c r="DG16" s="184">
        <f t="shared" ca="1" si="46"/>
        <v>15</v>
      </c>
      <c r="DH16" s="184">
        <f t="shared" ca="1" si="46"/>
        <v>15</v>
      </c>
      <c r="DI16" s="184">
        <f t="shared" ca="1" si="46"/>
        <v>15</v>
      </c>
      <c r="DJ16" s="184">
        <f t="shared" ca="1" si="46"/>
        <v>15</v>
      </c>
      <c r="DK16" s="184">
        <f t="shared" ca="1" si="46"/>
        <v>15</v>
      </c>
      <c r="DL16" s="184">
        <f t="shared" ca="1" si="46"/>
        <v>15</v>
      </c>
      <c r="DM16" s="184">
        <f t="shared" ca="1" si="46"/>
        <v>15</v>
      </c>
      <c r="DN16" s="184">
        <f t="shared" ca="1" si="46"/>
        <v>15</v>
      </c>
      <c r="DO16" s="184">
        <f t="shared" ca="1" si="46"/>
        <v>15</v>
      </c>
      <c r="DP16" s="184">
        <f t="shared" ca="1" si="46"/>
        <v>15</v>
      </c>
      <c r="DQ16" s="184">
        <f t="shared" ca="1" si="46"/>
        <v>15</v>
      </c>
      <c r="DR16" s="184">
        <f t="shared" ca="1" si="46"/>
        <v>15</v>
      </c>
      <c r="DS16" s="184">
        <f t="shared" ca="1" si="46"/>
        <v>15</v>
      </c>
      <c r="DT16" s="184">
        <f t="shared" ca="1" si="46"/>
        <v>15</v>
      </c>
      <c r="DU16" s="184">
        <f t="shared" ca="1" si="46"/>
        <v>15</v>
      </c>
      <c r="DV16" s="184">
        <f t="shared" ca="1" si="46"/>
        <v>15</v>
      </c>
      <c r="DW16" s="184">
        <f t="shared" ca="1" si="46"/>
        <v>15</v>
      </c>
      <c r="DX16" s="184">
        <f t="shared" ca="1" si="46"/>
        <v>15</v>
      </c>
      <c r="DY16" s="184">
        <f t="shared" ca="1" si="46"/>
        <v>15</v>
      </c>
      <c r="DZ16" s="184">
        <f t="shared" ca="1" si="46"/>
        <v>15</v>
      </c>
      <c r="EA16" s="184">
        <f t="shared" ca="1" si="46"/>
        <v>15</v>
      </c>
      <c r="EB16" s="184">
        <f t="shared" ca="1" si="46"/>
        <v>15</v>
      </c>
      <c r="EC16" s="184">
        <f t="shared" ca="1" si="46"/>
        <v>15</v>
      </c>
      <c r="ED16" s="184">
        <f t="shared" ca="1" si="46"/>
        <v>15</v>
      </c>
      <c r="EE16" s="184">
        <f t="shared" ca="1" si="46"/>
        <v>15</v>
      </c>
      <c r="EF16" s="184">
        <f t="shared" ca="1" si="46"/>
        <v>15</v>
      </c>
      <c r="EG16" s="184">
        <f t="shared" ca="1" si="46"/>
        <v>15</v>
      </c>
      <c r="EH16" s="184">
        <f t="shared" ca="1" si="46"/>
        <v>15</v>
      </c>
      <c r="EI16" s="184">
        <f t="shared" ca="1" si="46"/>
        <v>15</v>
      </c>
      <c r="EJ16" s="184">
        <f t="shared" ca="1" si="46"/>
        <v>15</v>
      </c>
      <c r="EK16" s="184">
        <f t="shared" ca="1" si="46"/>
        <v>15</v>
      </c>
      <c r="EL16" s="184">
        <f t="shared" ca="1" si="46"/>
        <v>15</v>
      </c>
      <c r="EM16" s="184">
        <f t="shared" ca="1" si="46"/>
        <v>15</v>
      </c>
      <c r="EN16" s="184">
        <f t="shared" ca="1" si="46"/>
        <v>15</v>
      </c>
      <c r="EO16" s="184">
        <f t="shared" ca="1" si="46"/>
        <v>15</v>
      </c>
      <c r="EP16" s="184">
        <f t="shared" ca="1" si="46"/>
        <v>15</v>
      </c>
      <c r="EQ16" s="184">
        <f t="shared" ca="1" si="46"/>
        <v>15</v>
      </c>
      <c r="ER16" s="184">
        <f t="shared" ca="1" si="46"/>
        <v>15</v>
      </c>
      <c r="ES16" s="184">
        <f t="shared" ca="1" si="46"/>
        <v>15</v>
      </c>
      <c r="ET16" s="184">
        <f t="shared" ca="1" si="46"/>
        <v>15</v>
      </c>
      <c r="EU16" s="184">
        <f t="shared" ca="1" si="46"/>
        <v>15</v>
      </c>
      <c r="EV16" s="184">
        <f t="shared" ca="1" si="46"/>
        <v>15</v>
      </c>
      <c r="EW16" s="184">
        <f t="shared" ca="1" si="46"/>
        <v>15</v>
      </c>
      <c r="EX16" s="184">
        <f t="shared" ca="1" si="46"/>
        <v>15</v>
      </c>
      <c r="EY16" s="184">
        <f t="shared" ca="1" si="46"/>
        <v>15</v>
      </c>
      <c r="EZ16" s="184">
        <f t="shared" ca="1" si="46"/>
        <v>15</v>
      </c>
      <c r="FA16" s="184">
        <f t="shared" ca="1" si="46"/>
        <v>15</v>
      </c>
      <c r="FB16" s="184">
        <f t="shared" ca="1" si="46"/>
        <v>15</v>
      </c>
      <c r="FC16" s="184">
        <f t="shared" ca="1" si="46"/>
        <v>15</v>
      </c>
      <c r="FD16" s="184">
        <f t="shared" ca="1" si="46"/>
        <v>15</v>
      </c>
      <c r="FE16" s="184">
        <f t="shared" ca="1" si="46"/>
        <v>15</v>
      </c>
      <c r="FF16" s="184">
        <f t="shared" ca="1" si="46"/>
        <v>15</v>
      </c>
      <c r="FG16" s="184">
        <f t="shared" ref="FG16:HJ16" ca="1" si="47">IF(FF16=FF15,OFFSET(FF16,1,,,),FF16)</f>
        <v>15</v>
      </c>
      <c r="FH16" s="184">
        <f t="shared" ca="1" si="47"/>
        <v>15</v>
      </c>
      <c r="FI16" s="184">
        <f t="shared" ca="1" si="47"/>
        <v>15</v>
      </c>
      <c r="FJ16" s="184">
        <f t="shared" ca="1" si="47"/>
        <v>15</v>
      </c>
      <c r="FK16" s="184">
        <f t="shared" ca="1" si="47"/>
        <v>15</v>
      </c>
      <c r="FL16" s="184">
        <f t="shared" ca="1" si="47"/>
        <v>15</v>
      </c>
      <c r="FM16" s="184">
        <f t="shared" ca="1" si="47"/>
        <v>15</v>
      </c>
      <c r="FN16" s="184">
        <f t="shared" ca="1" si="47"/>
        <v>15</v>
      </c>
      <c r="FO16" s="184">
        <f t="shared" ca="1" si="47"/>
        <v>15</v>
      </c>
      <c r="FP16" s="184">
        <f t="shared" ca="1" si="47"/>
        <v>15</v>
      </c>
      <c r="FQ16" s="184">
        <f t="shared" ca="1" si="47"/>
        <v>15</v>
      </c>
      <c r="FR16" s="184">
        <f t="shared" ca="1" si="47"/>
        <v>15</v>
      </c>
      <c r="FS16" s="184">
        <f t="shared" ca="1" si="47"/>
        <v>15</v>
      </c>
      <c r="FT16" s="184">
        <f t="shared" ca="1" si="47"/>
        <v>15</v>
      </c>
      <c r="FU16" s="184">
        <f t="shared" ca="1" si="47"/>
        <v>15</v>
      </c>
      <c r="FV16" s="184">
        <f t="shared" ca="1" si="47"/>
        <v>15</v>
      </c>
      <c r="FW16" s="184">
        <f t="shared" ca="1" si="47"/>
        <v>15</v>
      </c>
      <c r="FX16" s="184">
        <f t="shared" ca="1" si="47"/>
        <v>15</v>
      </c>
      <c r="FY16" s="184">
        <f t="shared" ca="1" si="47"/>
        <v>15</v>
      </c>
      <c r="FZ16" s="184">
        <f t="shared" ca="1" si="47"/>
        <v>15</v>
      </c>
      <c r="GA16" s="184">
        <f t="shared" ca="1" si="47"/>
        <v>15</v>
      </c>
      <c r="GB16" s="184">
        <f t="shared" ca="1" si="47"/>
        <v>15</v>
      </c>
      <c r="GC16" s="184">
        <f t="shared" ca="1" si="47"/>
        <v>15</v>
      </c>
      <c r="GD16" s="184">
        <f t="shared" ca="1" si="47"/>
        <v>15</v>
      </c>
      <c r="GE16" s="184">
        <f t="shared" ca="1" si="47"/>
        <v>15</v>
      </c>
      <c r="GF16" s="184">
        <f t="shared" ca="1" si="47"/>
        <v>15</v>
      </c>
      <c r="GG16" s="184">
        <f t="shared" ca="1" si="47"/>
        <v>15</v>
      </c>
      <c r="GH16" s="184">
        <f t="shared" ca="1" si="47"/>
        <v>15</v>
      </c>
      <c r="GI16" s="184">
        <f t="shared" ca="1" si="47"/>
        <v>15</v>
      </c>
      <c r="GJ16" s="184">
        <f t="shared" ca="1" si="47"/>
        <v>15</v>
      </c>
      <c r="GK16" s="184">
        <f t="shared" ca="1" si="47"/>
        <v>15</v>
      </c>
      <c r="GL16" s="184">
        <f t="shared" ca="1" si="47"/>
        <v>15</v>
      </c>
      <c r="GM16" s="184">
        <f t="shared" ca="1" si="47"/>
        <v>15</v>
      </c>
      <c r="GN16" s="184">
        <f t="shared" ca="1" si="47"/>
        <v>15</v>
      </c>
      <c r="GO16" s="184">
        <f t="shared" ca="1" si="47"/>
        <v>15</v>
      </c>
      <c r="GP16" s="184">
        <f t="shared" ca="1" si="47"/>
        <v>15</v>
      </c>
      <c r="GQ16" s="184">
        <f t="shared" ca="1" si="47"/>
        <v>15</v>
      </c>
      <c r="GR16" s="184">
        <f t="shared" ca="1" si="47"/>
        <v>15</v>
      </c>
      <c r="GS16" s="184">
        <f t="shared" ca="1" si="47"/>
        <v>15</v>
      </c>
      <c r="GT16" s="184">
        <f t="shared" ca="1" si="47"/>
        <v>15</v>
      </c>
      <c r="GU16" s="184">
        <f t="shared" ca="1" si="47"/>
        <v>15</v>
      </c>
      <c r="GV16" s="184">
        <f t="shared" ca="1" si="47"/>
        <v>15</v>
      </c>
      <c r="GW16" s="184">
        <f t="shared" ca="1" si="47"/>
        <v>15</v>
      </c>
      <c r="GX16" s="184">
        <f t="shared" ca="1" si="47"/>
        <v>15</v>
      </c>
      <c r="GY16" s="184">
        <f t="shared" ca="1" si="47"/>
        <v>15</v>
      </c>
      <c r="GZ16" s="184">
        <f t="shared" ca="1" si="47"/>
        <v>15</v>
      </c>
      <c r="HA16" s="184">
        <f t="shared" ca="1" si="47"/>
        <v>15</v>
      </c>
      <c r="HB16" s="184">
        <f t="shared" ca="1" si="47"/>
        <v>15</v>
      </c>
      <c r="HC16" s="184">
        <f t="shared" ca="1" si="47"/>
        <v>15</v>
      </c>
      <c r="HD16" s="184">
        <f t="shared" ca="1" si="47"/>
        <v>15</v>
      </c>
      <c r="HE16" s="184">
        <f t="shared" ca="1" si="47"/>
        <v>15</v>
      </c>
      <c r="HF16" s="184">
        <f t="shared" ca="1" si="47"/>
        <v>15</v>
      </c>
      <c r="HG16" s="184">
        <f t="shared" ca="1" si="47"/>
        <v>15</v>
      </c>
      <c r="HH16" s="184">
        <f t="shared" ca="1" si="47"/>
        <v>15</v>
      </c>
      <c r="HI16" s="184">
        <f t="shared" ca="1" si="47"/>
        <v>15</v>
      </c>
      <c r="HJ16" s="184">
        <f t="shared" ca="1" si="47"/>
        <v>15</v>
      </c>
      <c r="HK16" s="578">
        <f t="shared" ca="1" si="9"/>
        <v>4</v>
      </c>
    </row>
    <row r="17" spans="1:219" s="185" customFormat="1" ht="30">
      <c r="A17" s="284" t="s">
        <v>13958</v>
      </c>
      <c r="B17" s="331">
        <v>97634</v>
      </c>
      <c r="C17" s="286" t="str">
        <f>IF($B17="","",IFERROR(VLOOKUP($B17,SERVIÇOS!$A:$F,2,0),IFERROR(VLOOKUP($B17,'COMPOSIÇÕES COMPLEMENTARES '!$C:$K,2,0),"")))</f>
        <v>DEMOLIÇÃO DE REVESTIMENTO CERÂMICO, DE FORMA MECANIZADA COM MARTELETE, SEM REAPROVEITAMENTO. AF_12/2017</v>
      </c>
      <c r="D17" s="287" t="str">
        <f>IF($B17="","",IFERROR(VLOOKUP($B17,SERVIÇOS!$A:$F,3,0),IFERROR(VLOOKUP($B17,'COMPOSIÇÕES COMPLEMENTARES '!$C:$K,3,0),"")))</f>
        <v>M2</v>
      </c>
      <c r="E17" s="288">
        <v>26</v>
      </c>
      <c r="F17" s="289">
        <f>IF($B17="","",IFERROR(VLOOKUP($B17,SERVIÇOS!$A:$F,4,0),IFERROR(VLOOKUP($B17,'COMPOSIÇÕES COMPLEMENTARES '!$C:$K,6,0),"")))</f>
        <v>3.5300000000000002</v>
      </c>
      <c r="G17" s="289">
        <f>IF($B17="","",IFERROR(VLOOKUP($B17,SERVIÇOS!$A:$F,5,0),IFERROR(VLOOKUP($B17,'COMPOSIÇÕES COMPLEMENTARES '!$C:$K,7,0),"")))</f>
        <v>7.79</v>
      </c>
      <c r="H17" s="289">
        <f t="shared" si="38"/>
        <v>11.32</v>
      </c>
      <c r="I17" s="289">
        <f t="shared" si="39"/>
        <v>91.78</v>
      </c>
      <c r="J17" s="289">
        <f t="shared" si="40"/>
        <v>202.54</v>
      </c>
      <c r="K17" s="289">
        <f t="shared" si="41"/>
        <v>294.32</v>
      </c>
      <c r="L17" s="290"/>
      <c r="M17" s="572">
        <f t="shared" si="10"/>
        <v>294.32</v>
      </c>
      <c r="N17" s="572">
        <f t="shared" si="11"/>
        <v>294.32</v>
      </c>
      <c r="O17" s="572">
        <f t="shared" si="12"/>
        <v>26</v>
      </c>
      <c r="P17" s="572">
        <f t="shared" si="13"/>
        <v>9</v>
      </c>
      <c r="Q17" s="572">
        <f t="shared" si="14"/>
        <v>9012.89</v>
      </c>
      <c r="R17" s="572">
        <f t="shared" si="15"/>
        <v>146</v>
      </c>
      <c r="S17" s="184">
        <f t="shared" ca="1" si="16"/>
        <v>146</v>
      </c>
      <c r="T17" s="184">
        <f t="shared" ca="1" si="16"/>
        <v>58</v>
      </c>
      <c r="U17" s="184">
        <f t="shared" ca="1" si="16"/>
        <v>58</v>
      </c>
      <c r="V17" s="184">
        <f t="shared" ca="1" si="16"/>
        <v>11</v>
      </c>
      <c r="W17" s="184">
        <f t="shared" ca="1" si="16"/>
        <v>11</v>
      </c>
      <c r="X17" s="184">
        <f t="shared" ca="1" si="16"/>
        <v>15</v>
      </c>
      <c r="Y17" s="184">
        <f t="shared" ca="1" si="16"/>
        <v>15</v>
      </c>
      <c r="Z17" s="184">
        <f t="shared" ca="1" si="16"/>
        <v>142</v>
      </c>
      <c r="AA17" s="184">
        <f t="shared" ca="1" si="16"/>
        <v>142</v>
      </c>
      <c r="AB17" s="184">
        <f t="shared" ca="1" si="16"/>
        <v>142</v>
      </c>
      <c r="AC17" s="184">
        <f t="shared" ca="1" si="16"/>
        <v>142</v>
      </c>
      <c r="AD17" s="184">
        <f t="shared" ca="1" si="16"/>
        <v>142</v>
      </c>
      <c r="AE17" s="184">
        <f t="shared" ca="1" si="16"/>
        <v>142</v>
      </c>
      <c r="AF17" s="184">
        <f t="shared" ca="1" si="16"/>
        <v>142</v>
      </c>
      <c r="AG17" s="184">
        <f t="shared" ca="1" si="16"/>
        <v>142</v>
      </c>
      <c r="AH17" s="184">
        <f t="shared" ca="1" si="16"/>
        <v>142</v>
      </c>
      <c r="AI17" s="184">
        <f t="shared" ref="AI17:CT17" ca="1" si="48">IF(AH17=AH16,OFFSET(AH17,1,,,),AH17)</f>
        <v>142</v>
      </c>
      <c r="AJ17" s="184">
        <f t="shared" ca="1" si="48"/>
        <v>142</v>
      </c>
      <c r="AK17" s="184">
        <f t="shared" ca="1" si="48"/>
        <v>142</v>
      </c>
      <c r="AL17" s="184">
        <f t="shared" ca="1" si="48"/>
        <v>142</v>
      </c>
      <c r="AM17" s="184">
        <f t="shared" ca="1" si="48"/>
        <v>142</v>
      </c>
      <c r="AN17" s="184">
        <f t="shared" ca="1" si="48"/>
        <v>142</v>
      </c>
      <c r="AO17" s="184">
        <f t="shared" ca="1" si="48"/>
        <v>142</v>
      </c>
      <c r="AP17" s="184">
        <f t="shared" ca="1" si="48"/>
        <v>142</v>
      </c>
      <c r="AQ17" s="184">
        <f t="shared" ca="1" si="48"/>
        <v>142</v>
      </c>
      <c r="AR17" s="184">
        <f t="shared" ca="1" si="48"/>
        <v>142</v>
      </c>
      <c r="AS17" s="184">
        <f t="shared" ca="1" si="48"/>
        <v>142</v>
      </c>
      <c r="AT17" s="184">
        <f t="shared" ca="1" si="48"/>
        <v>142</v>
      </c>
      <c r="AU17" s="184">
        <f t="shared" ca="1" si="48"/>
        <v>142</v>
      </c>
      <c r="AV17" s="184">
        <f t="shared" ca="1" si="48"/>
        <v>142</v>
      </c>
      <c r="AW17" s="184">
        <f t="shared" ca="1" si="48"/>
        <v>142</v>
      </c>
      <c r="AX17" s="184">
        <f t="shared" ca="1" si="48"/>
        <v>142</v>
      </c>
      <c r="AY17" s="184">
        <f t="shared" ca="1" si="48"/>
        <v>142</v>
      </c>
      <c r="AZ17" s="184">
        <f t="shared" ca="1" si="48"/>
        <v>142</v>
      </c>
      <c r="BA17" s="184">
        <f t="shared" ca="1" si="48"/>
        <v>142</v>
      </c>
      <c r="BB17" s="184">
        <f t="shared" ca="1" si="48"/>
        <v>142</v>
      </c>
      <c r="BC17" s="184">
        <f t="shared" ca="1" si="48"/>
        <v>142</v>
      </c>
      <c r="BD17" s="184">
        <f t="shared" ca="1" si="48"/>
        <v>142</v>
      </c>
      <c r="BE17" s="184">
        <f t="shared" ca="1" si="48"/>
        <v>142</v>
      </c>
      <c r="BF17" s="184">
        <f t="shared" ca="1" si="48"/>
        <v>142</v>
      </c>
      <c r="BG17" s="184">
        <f t="shared" ca="1" si="48"/>
        <v>142</v>
      </c>
      <c r="BH17" s="184">
        <f t="shared" ca="1" si="48"/>
        <v>142</v>
      </c>
      <c r="BI17" s="184">
        <f t="shared" ca="1" si="48"/>
        <v>142</v>
      </c>
      <c r="BJ17" s="184">
        <f t="shared" ca="1" si="48"/>
        <v>142</v>
      </c>
      <c r="BK17" s="184">
        <f t="shared" ca="1" si="48"/>
        <v>142</v>
      </c>
      <c r="BL17" s="184">
        <f t="shared" ca="1" si="48"/>
        <v>142</v>
      </c>
      <c r="BM17" s="184">
        <f t="shared" ca="1" si="48"/>
        <v>142</v>
      </c>
      <c r="BN17" s="184">
        <f t="shared" ca="1" si="48"/>
        <v>142</v>
      </c>
      <c r="BO17" s="184">
        <f t="shared" ca="1" si="48"/>
        <v>142</v>
      </c>
      <c r="BP17" s="184">
        <f t="shared" ca="1" si="48"/>
        <v>142</v>
      </c>
      <c r="BQ17" s="184">
        <f t="shared" ca="1" si="48"/>
        <v>142</v>
      </c>
      <c r="BR17" s="184">
        <f t="shared" ca="1" si="48"/>
        <v>142</v>
      </c>
      <c r="BS17" s="184">
        <f t="shared" ca="1" si="48"/>
        <v>142</v>
      </c>
      <c r="BT17" s="184">
        <f t="shared" ca="1" si="48"/>
        <v>142</v>
      </c>
      <c r="BU17" s="184">
        <f t="shared" ca="1" si="48"/>
        <v>142</v>
      </c>
      <c r="BV17" s="184">
        <f t="shared" ca="1" si="48"/>
        <v>142</v>
      </c>
      <c r="BW17" s="184">
        <f t="shared" ca="1" si="48"/>
        <v>142</v>
      </c>
      <c r="BX17" s="184">
        <f t="shared" ca="1" si="48"/>
        <v>142</v>
      </c>
      <c r="BY17" s="184">
        <f t="shared" ca="1" si="48"/>
        <v>142</v>
      </c>
      <c r="BZ17" s="184">
        <f t="shared" ca="1" si="48"/>
        <v>142</v>
      </c>
      <c r="CA17" s="184">
        <f t="shared" ca="1" si="48"/>
        <v>142</v>
      </c>
      <c r="CB17" s="184">
        <f t="shared" ca="1" si="48"/>
        <v>142</v>
      </c>
      <c r="CC17" s="184">
        <f t="shared" ca="1" si="48"/>
        <v>142</v>
      </c>
      <c r="CD17" s="184">
        <f t="shared" ca="1" si="48"/>
        <v>142</v>
      </c>
      <c r="CE17" s="184">
        <f t="shared" ca="1" si="48"/>
        <v>142</v>
      </c>
      <c r="CF17" s="184">
        <f t="shared" ca="1" si="48"/>
        <v>142</v>
      </c>
      <c r="CG17" s="184">
        <f t="shared" ca="1" si="48"/>
        <v>142</v>
      </c>
      <c r="CH17" s="184">
        <f t="shared" ca="1" si="48"/>
        <v>142</v>
      </c>
      <c r="CI17" s="184">
        <f t="shared" ca="1" si="48"/>
        <v>142</v>
      </c>
      <c r="CJ17" s="184">
        <f t="shared" ca="1" si="48"/>
        <v>142</v>
      </c>
      <c r="CK17" s="184">
        <f t="shared" ca="1" si="48"/>
        <v>142</v>
      </c>
      <c r="CL17" s="184">
        <f t="shared" ca="1" si="48"/>
        <v>142</v>
      </c>
      <c r="CM17" s="184">
        <f t="shared" ca="1" si="48"/>
        <v>142</v>
      </c>
      <c r="CN17" s="184">
        <f t="shared" ca="1" si="48"/>
        <v>142</v>
      </c>
      <c r="CO17" s="184">
        <f t="shared" ca="1" si="48"/>
        <v>142</v>
      </c>
      <c r="CP17" s="184">
        <f t="shared" ca="1" si="48"/>
        <v>142</v>
      </c>
      <c r="CQ17" s="184">
        <f t="shared" ca="1" si="48"/>
        <v>142</v>
      </c>
      <c r="CR17" s="184">
        <f t="shared" ca="1" si="48"/>
        <v>142</v>
      </c>
      <c r="CS17" s="184">
        <f t="shared" ca="1" si="48"/>
        <v>142</v>
      </c>
      <c r="CT17" s="184">
        <f t="shared" ca="1" si="48"/>
        <v>142</v>
      </c>
      <c r="CU17" s="184">
        <f t="shared" ref="CU17:FF17" ca="1" si="49">IF(CT17=CT16,OFFSET(CT17,1,,,),CT17)</f>
        <v>142</v>
      </c>
      <c r="CV17" s="184">
        <f t="shared" ca="1" si="49"/>
        <v>142</v>
      </c>
      <c r="CW17" s="184">
        <f t="shared" ca="1" si="49"/>
        <v>142</v>
      </c>
      <c r="CX17" s="184">
        <f t="shared" ca="1" si="49"/>
        <v>142</v>
      </c>
      <c r="CY17" s="184">
        <f t="shared" ca="1" si="49"/>
        <v>142</v>
      </c>
      <c r="CZ17" s="184">
        <f t="shared" ca="1" si="49"/>
        <v>142</v>
      </c>
      <c r="DA17" s="184">
        <f t="shared" ca="1" si="49"/>
        <v>142</v>
      </c>
      <c r="DB17" s="184">
        <f t="shared" ca="1" si="49"/>
        <v>142</v>
      </c>
      <c r="DC17" s="184">
        <f t="shared" ca="1" si="49"/>
        <v>142</v>
      </c>
      <c r="DD17" s="184">
        <f t="shared" ca="1" si="49"/>
        <v>142</v>
      </c>
      <c r="DE17" s="184">
        <f t="shared" ca="1" si="49"/>
        <v>142</v>
      </c>
      <c r="DF17" s="184">
        <f t="shared" ca="1" si="49"/>
        <v>142</v>
      </c>
      <c r="DG17" s="184">
        <f t="shared" ca="1" si="49"/>
        <v>142</v>
      </c>
      <c r="DH17" s="184">
        <f t="shared" ca="1" si="49"/>
        <v>142</v>
      </c>
      <c r="DI17" s="184">
        <f t="shared" ca="1" si="49"/>
        <v>142</v>
      </c>
      <c r="DJ17" s="184">
        <f t="shared" ca="1" si="49"/>
        <v>142</v>
      </c>
      <c r="DK17" s="184">
        <f t="shared" ca="1" si="49"/>
        <v>142</v>
      </c>
      <c r="DL17" s="184">
        <f t="shared" ca="1" si="49"/>
        <v>142</v>
      </c>
      <c r="DM17" s="184">
        <f t="shared" ca="1" si="49"/>
        <v>142</v>
      </c>
      <c r="DN17" s="184">
        <f t="shared" ca="1" si="49"/>
        <v>142</v>
      </c>
      <c r="DO17" s="184">
        <f t="shared" ca="1" si="49"/>
        <v>142</v>
      </c>
      <c r="DP17" s="184">
        <f t="shared" ca="1" si="49"/>
        <v>142</v>
      </c>
      <c r="DQ17" s="184">
        <f t="shared" ca="1" si="49"/>
        <v>142</v>
      </c>
      <c r="DR17" s="184">
        <f t="shared" ca="1" si="49"/>
        <v>142</v>
      </c>
      <c r="DS17" s="184">
        <f t="shared" ca="1" si="49"/>
        <v>142</v>
      </c>
      <c r="DT17" s="184">
        <f t="shared" ca="1" si="49"/>
        <v>142</v>
      </c>
      <c r="DU17" s="184">
        <f t="shared" ca="1" si="49"/>
        <v>142</v>
      </c>
      <c r="DV17" s="184">
        <f t="shared" ca="1" si="49"/>
        <v>142</v>
      </c>
      <c r="DW17" s="184">
        <f t="shared" ca="1" si="49"/>
        <v>142</v>
      </c>
      <c r="DX17" s="184">
        <f t="shared" ca="1" si="49"/>
        <v>142</v>
      </c>
      <c r="DY17" s="184">
        <f t="shared" ca="1" si="49"/>
        <v>142</v>
      </c>
      <c r="DZ17" s="184">
        <f t="shared" ca="1" si="49"/>
        <v>142</v>
      </c>
      <c r="EA17" s="184">
        <f t="shared" ca="1" si="49"/>
        <v>142</v>
      </c>
      <c r="EB17" s="184">
        <f t="shared" ca="1" si="49"/>
        <v>142</v>
      </c>
      <c r="EC17" s="184">
        <f t="shared" ca="1" si="49"/>
        <v>142</v>
      </c>
      <c r="ED17" s="184">
        <f t="shared" ca="1" si="49"/>
        <v>142</v>
      </c>
      <c r="EE17" s="184">
        <f t="shared" ca="1" si="49"/>
        <v>142</v>
      </c>
      <c r="EF17" s="184">
        <f t="shared" ca="1" si="49"/>
        <v>142</v>
      </c>
      <c r="EG17" s="184">
        <f t="shared" ca="1" si="49"/>
        <v>142</v>
      </c>
      <c r="EH17" s="184">
        <f t="shared" ca="1" si="49"/>
        <v>142</v>
      </c>
      <c r="EI17" s="184">
        <f t="shared" ca="1" si="49"/>
        <v>142</v>
      </c>
      <c r="EJ17" s="184">
        <f t="shared" ca="1" si="49"/>
        <v>142</v>
      </c>
      <c r="EK17" s="184">
        <f t="shared" ca="1" si="49"/>
        <v>142</v>
      </c>
      <c r="EL17" s="184">
        <f t="shared" ca="1" si="49"/>
        <v>142</v>
      </c>
      <c r="EM17" s="184">
        <f t="shared" ca="1" si="49"/>
        <v>142</v>
      </c>
      <c r="EN17" s="184">
        <f t="shared" ca="1" si="49"/>
        <v>142</v>
      </c>
      <c r="EO17" s="184">
        <f t="shared" ca="1" si="49"/>
        <v>142</v>
      </c>
      <c r="EP17" s="184">
        <f t="shared" ca="1" si="49"/>
        <v>142</v>
      </c>
      <c r="EQ17" s="184">
        <f t="shared" ca="1" si="49"/>
        <v>142</v>
      </c>
      <c r="ER17" s="184">
        <f t="shared" ca="1" si="49"/>
        <v>142</v>
      </c>
      <c r="ES17" s="184">
        <f t="shared" ca="1" si="49"/>
        <v>142</v>
      </c>
      <c r="ET17" s="184">
        <f t="shared" ca="1" si="49"/>
        <v>142</v>
      </c>
      <c r="EU17" s="184">
        <f t="shared" ca="1" si="49"/>
        <v>142</v>
      </c>
      <c r="EV17" s="184">
        <f t="shared" ca="1" si="49"/>
        <v>142</v>
      </c>
      <c r="EW17" s="184">
        <f t="shared" ca="1" si="49"/>
        <v>142</v>
      </c>
      <c r="EX17" s="184">
        <f t="shared" ca="1" si="49"/>
        <v>142</v>
      </c>
      <c r="EY17" s="184">
        <f t="shared" ca="1" si="49"/>
        <v>142</v>
      </c>
      <c r="EZ17" s="184">
        <f t="shared" ca="1" si="49"/>
        <v>142</v>
      </c>
      <c r="FA17" s="184">
        <f t="shared" ca="1" si="49"/>
        <v>142</v>
      </c>
      <c r="FB17" s="184">
        <f t="shared" ca="1" si="49"/>
        <v>142</v>
      </c>
      <c r="FC17" s="184">
        <f t="shared" ca="1" si="49"/>
        <v>142</v>
      </c>
      <c r="FD17" s="184">
        <f t="shared" ca="1" si="49"/>
        <v>142</v>
      </c>
      <c r="FE17" s="184">
        <f t="shared" ca="1" si="49"/>
        <v>142</v>
      </c>
      <c r="FF17" s="184">
        <f t="shared" ca="1" si="49"/>
        <v>142</v>
      </c>
      <c r="FG17" s="184">
        <f t="shared" ref="FG17:HJ17" ca="1" si="50">IF(FF17=FF16,OFFSET(FF17,1,,,),FF17)</f>
        <v>142</v>
      </c>
      <c r="FH17" s="184">
        <f t="shared" ca="1" si="50"/>
        <v>142</v>
      </c>
      <c r="FI17" s="184">
        <f t="shared" ca="1" si="50"/>
        <v>142</v>
      </c>
      <c r="FJ17" s="184">
        <f t="shared" ca="1" si="50"/>
        <v>142</v>
      </c>
      <c r="FK17" s="184">
        <f t="shared" ca="1" si="50"/>
        <v>142</v>
      </c>
      <c r="FL17" s="184">
        <f t="shared" ca="1" si="50"/>
        <v>142</v>
      </c>
      <c r="FM17" s="184">
        <f t="shared" ca="1" si="50"/>
        <v>142</v>
      </c>
      <c r="FN17" s="184">
        <f t="shared" ca="1" si="50"/>
        <v>142</v>
      </c>
      <c r="FO17" s="184">
        <f t="shared" ca="1" si="50"/>
        <v>142</v>
      </c>
      <c r="FP17" s="184">
        <f t="shared" ca="1" si="50"/>
        <v>142</v>
      </c>
      <c r="FQ17" s="184">
        <f t="shared" ca="1" si="50"/>
        <v>142</v>
      </c>
      <c r="FR17" s="184">
        <f t="shared" ca="1" si="50"/>
        <v>142</v>
      </c>
      <c r="FS17" s="184">
        <f t="shared" ca="1" si="50"/>
        <v>142</v>
      </c>
      <c r="FT17" s="184">
        <f t="shared" ca="1" si="50"/>
        <v>142</v>
      </c>
      <c r="FU17" s="184">
        <f t="shared" ca="1" si="50"/>
        <v>142</v>
      </c>
      <c r="FV17" s="184">
        <f t="shared" ca="1" si="50"/>
        <v>142</v>
      </c>
      <c r="FW17" s="184">
        <f t="shared" ca="1" si="50"/>
        <v>142</v>
      </c>
      <c r="FX17" s="184">
        <f t="shared" ca="1" si="50"/>
        <v>142</v>
      </c>
      <c r="FY17" s="184">
        <f t="shared" ca="1" si="50"/>
        <v>142</v>
      </c>
      <c r="FZ17" s="184">
        <f t="shared" ca="1" si="50"/>
        <v>142</v>
      </c>
      <c r="GA17" s="184">
        <f t="shared" ca="1" si="50"/>
        <v>142</v>
      </c>
      <c r="GB17" s="184">
        <f t="shared" ca="1" si="50"/>
        <v>142</v>
      </c>
      <c r="GC17" s="184">
        <f t="shared" ca="1" si="50"/>
        <v>142</v>
      </c>
      <c r="GD17" s="184">
        <f t="shared" ca="1" si="50"/>
        <v>142</v>
      </c>
      <c r="GE17" s="184">
        <f t="shared" ca="1" si="50"/>
        <v>142</v>
      </c>
      <c r="GF17" s="184">
        <f t="shared" ca="1" si="50"/>
        <v>142</v>
      </c>
      <c r="GG17" s="184">
        <f t="shared" ca="1" si="50"/>
        <v>142</v>
      </c>
      <c r="GH17" s="184">
        <f t="shared" ca="1" si="50"/>
        <v>142</v>
      </c>
      <c r="GI17" s="184">
        <f t="shared" ca="1" si="50"/>
        <v>142</v>
      </c>
      <c r="GJ17" s="184">
        <f t="shared" ca="1" si="50"/>
        <v>142</v>
      </c>
      <c r="GK17" s="184">
        <f t="shared" ca="1" si="50"/>
        <v>142</v>
      </c>
      <c r="GL17" s="184">
        <f t="shared" ca="1" si="50"/>
        <v>142</v>
      </c>
      <c r="GM17" s="184">
        <f t="shared" ca="1" si="50"/>
        <v>142</v>
      </c>
      <c r="GN17" s="184">
        <f t="shared" ca="1" si="50"/>
        <v>142</v>
      </c>
      <c r="GO17" s="184">
        <f t="shared" ca="1" si="50"/>
        <v>142</v>
      </c>
      <c r="GP17" s="184">
        <f t="shared" ca="1" si="50"/>
        <v>142</v>
      </c>
      <c r="GQ17" s="184">
        <f t="shared" ca="1" si="50"/>
        <v>142</v>
      </c>
      <c r="GR17" s="184">
        <f t="shared" ca="1" si="50"/>
        <v>142</v>
      </c>
      <c r="GS17" s="184">
        <f t="shared" ca="1" si="50"/>
        <v>142</v>
      </c>
      <c r="GT17" s="184">
        <f t="shared" ca="1" si="50"/>
        <v>142</v>
      </c>
      <c r="GU17" s="184">
        <f t="shared" ca="1" si="50"/>
        <v>142</v>
      </c>
      <c r="GV17" s="184">
        <f t="shared" ca="1" si="50"/>
        <v>142</v>
      </c>
      <c r="GW17" s="184">
        <f t="shared" ca="1" si="50"/>
        <v>142</v>
      </c>
      <c r="GX17" s="184">
        <f t="shared" ca="1" si="50"/>
        <v>142</v>
      </c>
      <c r="GY17" s="184">
        <f t="shared" ca="1" si="50"/>
        <v>142</v>
      </c>
      <c r="GZ17" s="184">
        <f t="shared" ca="1" si="50"/>
        <v>142</v>
      </c>
      <c r="HA17" s="184">
        <f t="shared" ca="1" si="50"/>
        <v>142</v>
      </c>
      <c r="HB17" s="184">
        <f t="shared" ca="1" si="50"/>
        <v>142</v>
      </c>
      <c r="HC17" s="184">
        <f t="shared" ca="1" si="50"/>
        <v>142</v>
      </c>
      <c r="HD17" s="184">
        <f t="shared" ca="1" si="50"/>
        <v>142</v>
      </c>
      <c r="HE17" s="184">
        <f t="shared" ca="1" si="50"/>
        <v>142</v>
      </c>
      <c r="HF17" s="184">
        <f t="shared" ca="1" si="50"/>
        <v>142</v>
      </c>
      <c r="HG17" s="184">
        <f t="shared" ca="1" si="50"/>
        <v>142</v>
      </c>
      <c r="HH17" s="184">
        <f t="shared" ca="1" si="50"/>
        <v>142</v>
      </c>
      <c r="HI17" s="184">
        <f t="shared" ca="1" si="50"/>
        <v>142</v>
      </c>
      <c r="HJ17" s="184">
        <f t="shared" ca="1" si="50"/>
        <v>142</v>
      </c>
      <c r="HK17" s="578">
        <f t="shared" ca="1" si="9"/>
        <v>1</v>
      </c>
    </row>
    <row r="18" spans="1:219" s="185" customFormat="1">
      <c r="A18" s="284" t="s">
        <v>13959</v>
      </c>
      <c r="B18" s="331" t="s">
        <v>13966</v>
      </c>
      <c r="C18" s="286" t="str">
        <f>IF($B18="","",IFERROR(VLOOKUP($B18,SERVIÇOS!$A:$F,2,0),IFERROR(VLOOKUP($B18,'COMPOSIÇÕES COMPLEMENTARES '!$C:$K,2,0),"")))</f>
        <v>APICOAMENTO DE PISO CIMENTADO</v>
      </c>
      <c r="D18" s="287" t="str">
        <f>IF($B18="","",IFERROR(VLOOKUP($B18,SERVIÇOS!$A:$F,3,0),IFERROR(VLOOKUP($B18,'COMPOSIÇÕES COMPLEMENTARES '!$C:$K,3,0),"")))</f>
        <v xml:space="preserve">M2    </v>
      </c>
      <c r="E18" s="288">
        <v>26</v>
      </c>
      <c r="F18" s="289">
        <f>IF($B18="","",IFERROR(VLOOKUP($B18,SERVIÇOS!$A:$F,4,0),IFERROR(VLOOKUP($B18,'COMPOSIÇÕES COMPLEMENTARES '!$C:$K,6,0),"")))</f>
        <v>1.96</v>
      </c>
      <c r="G18" s="289">
        <f>IF($B18="","",IFERROR(VLOOKUP($B18,SERVIÇOS!$A:$F,5,0),IFERROR(VLOOKUP($B18,'COMPOSIÇÕES COMPLEMENTARES '!$C:$K,7,0),"")))</f>
        <v>4.26</v>
      </c>
      <c r="H18" s="289">
        <f t="shared" si="38"/>
        <v>6.22</v>
      </c>
      <c r="I18" s="289">
        <f t="shared" si="39"/>
        <v>50.96</v>
      </c>
      <c r="J18" s="289">
        <f t="shared" si="40"/>
        <v>110.76</v>
      </c>
      <c r="K18" s="289">
        <f t="shared" si="41"/>
        <v>161.72</v>
      </c>
      <c r="L18" s="290"/>
      <c r="M18" s="572">
        <f t="shared" si="10"/>
        <v>161.72</v>
      </c>
      <c r="N18" s="572">
        <f t="shared" si="11"/>
        <v>161.72</v>
      </c>
      <c r="O18" s="572">
        <f t="shared" si="12"/>
        <v>26</v>
      </c>
      <c r="P18" s="572">
        <f t="shared" si="13"/>
        <v>10</v>
      </c>
      <c r="Q18" s="572">
        <f t="shared" si="14"/>
        <v>8069.71</v>
      </c>
      <c r="R18" s="572">
        <f t="shared" si="15"/>
        <v>58</v>
      </c>
      <c r="S18" s="184">
        <f t="shared" ca="1" si="16"/>
        <v>58</v>
      </c>
      <c r="T18" s="184">
        <f t="shared" ca="1" si="16"/>
        <v>58</v>
      </c>
      <c r="U18" s="184">
        <f t="shared" ca="1" si="16"/>
        <v>11</v>
      </c>
      <c r="V18" s="184">
        <f t="shared" ca="1" si="16"/>
        <v>11</v>
      </c>
      <c r="W18" s="184">
        <f t="shared" ca="1" si="16"/>
        <v>15</v>
      </c>
      <c r="X18" s="184">
        <f t="shared" ca="1" si="16"/>
        <v>15</v>
      </c>
      <c r="Y18" s="184">
        <f t="shared" ca="1" si="16"/>
        <v>142</v>
      </c>
      <c r="Z18" s="184">
        <f t="shared" ca="1" si="16"/>
        <v>142</v>
      </c>
      <c r="AA18" s="184">
        <f t="shared" ca="1" si="16"/>
        <v>156</v>
      </c>
      <c r="AB18" s="184">
        <f t="shared" ca="1" si="16"/>
        <v>156</v>
      </c>
      <c r="AC18" s="184">
        <f t="shared" ca="1" si="16"/>
        <v>156</v>
      </c>
      <c r="AD18" s="184">
        <f t="shared" ca="1" si="16"/>
        <v>156</v>
      </c>
      <c r="AE18" s="184">
        <f t="shared" ca="1" si="16"/>
        <v>156</v>
      </c>
      <c r="AF18" s="184">
        <f t="shared" ca="1" si="16"/>
        <v>156</v>
      </c>
      <c r="AG18" s="184">
        <f t="shared" ca="1" si="16"/>
        <v>156</v>
      </c>
      <c r="AH18" s="184">
        <f t="shared" ca="1" si="16"/>
        <v>156</v>
      </c>
      <c r="AI18" s="184">
        <f t="shared" ref="AI18:CT18" ca="1" si="51">IF(AH18=AH17,OFFSET(AH18,1,,,),AH18)</f>
        <v>156</v>
      </c>
      <c r="AJ18" s="184">
        <f t="shared" ca="1" si="51"/>
        <v>156</v>
      </c>
      <c r="AK18" s="184">
        <f t="shared" ca="1" si="51"/>
        <v>156</v>
      </c>
      <c r="AL18" s="184">
        <f t="shared" ca="1" si="51"/>
        <v>156</v>
      </c>
      <c r="AM18" s="184">
        <f t="shared" ca="1" si="51"/>
        <v>156</v>
      </c>
      <c r="AN18" s="184">
        <f t="shared" ca="1" si="51"/>
        <v>156</v>
      </c>
      <c r="AO18" s="184">
        <f t="shared" ca="1" si="51"/>
        <v>156</v>
      </c>
      <c r="AP18" s="184">
        <f t="shared" ca="1" si="51"/>
        <v>156</v>
      </c>
      <c r="AQ18" s="184">
        <f t="shared" ca="1" si="51"/>
        <v>156</v>
      </c>
      <c r="AR18" s="184">
        <f t="shared" ca="1" si="51"/>
        <v>156</v>
      </c>
      <c r="AS18" s="184">
        <f t="shared" ca="1" si="51"/>
        <v>156</v>
      </c>
      <c r="AT18" s="184">
        <f t="shared" ca="1" si="51"/>
        <v>156</v>
      </c>
      <c r="AU18" s="184">
        <f t="shared" ca="1" si="51"/>
        <v>156</v>
      </c>
      <c r="AV18" s="184">
        <f t="shared" ca="1" si="51"/>
        <v>156</v>
      </c>
      <c r="AW18" s="184">
        <f t="shared" ca="1" si="51"/>
        <v>156</v>
      </c>
      <c r="AX18" s="184">
        <f t="shared" ca="1" si="51"/>
        <v>156</v>
      </c>
      <c r="AY18" s="184">
        <f t="shared" ca="1" si="51"/>
        <v>156</v>
      </c>
      <c r="AZ18" s="184">
        <f t="shared" ca="1" si="51"/>
        <v>156</v>
      </c>
      <c r="BA18" s="184">
        <f t="shared" ca="1" si="51"/>
        <v>156</v>
      </c>
      <c r="BB18" s="184">
        <f t="shared" ca="1" si="51"/>
        <v>156</v>
      </c>
      <c r="BC18" s="184">
        <f t="shared" ca="1" si="51"/>
        <v>156</v>
      </c>
      <c r="BD18" s="184">
        <f t="shared" ca="1" si="51"/>
        <v>156</v>
      </c>
      <c r="BE18" s="184">
        <f t="shared" ca="1" si="51"/>
        <v>156</v>
      </c>
      <c r="BF18" s="184">
        <f t="shared" ca="1" si="51"/>
        <v>156</v>
      </c>
      <c r="BG18" s="184">
        <f t="shared" ca="1" si="51"/>
        <v>156</v>
      </c>
      <c r="BH18" s="184">
        <f t="shared" ca="1" si="51"/>
        <v>156</v>
      </c>
      <c r="BI18" s="184">
        <f t="shared" ca="1" si="51"/>
        <v>156</v>
      </c>
      <c r="BJ18" s="184">
        <f t="shared" ca="1" si="51"/>
        <v>156</v>
      </c>
      <c r="BK18" s="184">
        <f t="shared" ca="1" si="51"/>
        <v>156</v>
      </c>
      <c r="BL18" s="184">
        <f t="shared" ca="1" si="51"/>
        <v>156</v>
      </c>
      <c r="BM18" s="184">
        <f t="shared" ca="1" si="51"/>
        <v>156</v>
      </c>
      <c r="BN18" s="184">
        <f t="shared" ca="1" si="51"/>
        <v>156</v>
      </c>
      <c r="BO18" s="184">
        <f t="shared" ca="1" si="51"/>
        <v>156</v>
      </c>
      <c r="BP18" s="184">
        <f t="shared" ca="1" si="51"/>
        <v>156</v>
      </c>
      <c r="BQ18" s="184">
        <f t="shared" ca="1" si="51"/>
        <v>156</v>
      </c>
      <c r="BR18" s="184">
        <f t="shared" ca="1" si="51"/>
        <v>156</v>
      </c>
      <c r="BS18" s="184">
        <f t="shared" ca="1" si="51"/>
        <v>156</v>
      </c>
      <c r="BT18" s="184">
        <f t="shared" ca="1" si="51"/>
        <v>156</v>
      </c>
      <c r="BU18" s="184">
        <f t="shared" ca="1" si="51"/>
        <v>156</v>
      </c>
      <c r="BV18" s="184">
        <f t="shared" ca="1" si="51"/>
        <v>156</v>
      </c>
      <c r="BW18" s="184">
        <f t="shared" ca="1" si="51"/>
        <v>156</v>
      </c>
      <c r="BX18" s="184">
        <f t="shared" ca="1" si="51"/>
        <v>156</v>
      </c>
      <c r="BY18" s="184">
        <f t="shared" ca="1" si="51"/>
        <v>156</v>
      </c>
      <c r="BZ18" s="184">
        <f t="shared" ca="1" si="51"/>
        <v>156</v>
      </c>
      <c r="CA18" s="184">
        <f t="shared" ca="1" si="51"/>
        <v>156</v>
      </c>
      <c r="CB18" s="184">
        <f t="shared" ca="1" si="51"/>
        <v>156</v>
      </c>
      <c r="CC18" s="184">
        <f t="shared" ca="1" si="51"/>
        <v>156</v>
      </c>
      <c r="CD18" s="184">
        <f t="shared" ca="1" si="51"/>
        <v>156</v>
      </c>
      <c r="CE18" s="184">
        <f t="shared" ca="1" si="51"/>
        <v>156</v>
      </c>
      <c r="CF18" s="184">
        <f t="shared" ca="1" si="51"/>
        <v>156</v>
      </c>
      <c r="CG18" s="184">
        <f t="shared" ca="1" si="51"/>
        <v>156</v>
      </c>
      <c r="CH18" s="184">
        <f t="shared" ca="1" si="51"/>
        <v>156</v>
      </c>
      <c r="CI18" s="184">
        <f t="shared" ca="1" si="51"/>
        <v>156</v>
      </c>
      <c r="CJ18" s="184">
        <f t="shared" ca="1" si="51"/>
        <v>156</v>
      </c>
      <c r="CK18" s="184">
        <f t="shared" ca="1" si="51"/>
        <v>156</v>
      </c>
      <c r="CL18" s="184">
        <f t="shared" ca="1" si="51"/>
        <v>156</v>
      </c>
      <c r="CM18" s="184">
        <f t="shared" ca="1" si="51"/>
        <v>156</v>
      </c>
      <c r="CN18" s="184">
        <f t="shared" ca="1" si="51"/>
        <v>156</v>
      </c>
      <c r="CO18" s="184">
        <f t="shared" ca="1" si="51"/>
        <v>156</v>
      </c>
      <c r="CP18" s="184">
        <f t="shared" ca="1" si="51"/>
        <v>156</v>
      </c>
      <c r="CQ18" s="184">
        <f t="shared" ca="1" si="51"/>
        <v>156</v>
      </c>
      <c r="CR18" s="184">
        <f t="shared" ca="1" si="51"/>
        <v>156</v>
      </c>
      <c r="CS18" s="184">
        <f t="shared" ca="1" si="51"/>
        <v>156</v>
      </c>
      <c r="CT18" s="184">
        <f t="shared" ca="1" si="51"/>
        <v>156</v>
      </c>
      <c r="CU18" s="184">
        <f t="shared" ref="CU18:FF18" ca="1" si="52">IF(CT18=CT17,OFFSET(CT18,1,,,),CT18)</f>
        <v>156</v>
      </c>
      <c r="CV18" s="184">
        <f t="shared" ca="1" si="52"/>
        <v>156</v>
      </c>
      <c r="CW18" s="184">
        <f t="shared" ca="1" si="52"/>
        <v>156</v>
      </c>
      <c r="CX18" s="184">
        <f t="shared" ca="1" si="52"/>
        <v>156</v>
      </c>
      <c r="CY18" s="184">
        <f t="shared" ca="1" si="52"/>
        <v>156</v>
      </c>
      <c r="CZ18" s="184">
        <f t="shared" ca="1" si="52"/>
        <v>156</v>
      </c>
      <c r="DA18" s="184">
        <f t="shared" ca="1" si="52"/>
        <v>156</v>
      </c>
      <c r="DB18" s="184">
        <f t="shared" ca="1" si="52"/>
        <v>156</v>
      </c>
      <c r="DC18" s="184">
        <f t="shared" ca="1" si="52"/>
        <v>156</v>
      </c>
      <c r="DD18" s="184">
        <f t="shared" ca="1" si="52"/>
        <v>156</v>
      </c>
      <c r="DE18" s="184">
        <f t="shared" ca="1" si="52"/>
        <v>156</v>
      </c>
      <c r="DF18" s="184">
        <f t="shared" ca="1" si="52"/>
        <v>156</v>
      </c>
      <c r="DG18" s="184">
        <f t="shared" ca="1" si="52"/>
        <v>156</v>
      </c>
      <c r="DH18" s="184">
        <f t="shared" ca="1" si="52"/>
        <v>156</v>
      </c>
      <c r="DI18" s="184">
        <f t="shared" ca="1" si="52"/>
        <v>156</v>
      </c>
      <c r="DJ18" s="184">
        <f t="shared" ca="1" si="52"/>
        <v>156</v>
      </c>
      <c r="DK18" s="184">
        <f t="shared" ca="1" si="52"/>
        <v>156</v>
      </c>
      <c r="DL18" s="184">
        <f t="shared" ca="1" si="52"/>
        <v>156</v>
      </c>
      <c r="DM18" s="184">
        <f t="shared" ca="1" si="52"/>
        <v>156</v>
      </c>
      <c r="DN18" s="184">
        <f t="shared" ca="1" si="52"/>
        <v>156</v>
      </c>
      <c r="DO18" s="184">
        <f t="shared" ca="1" si="52"/>
        <v>156</v>
      </c>
      <c r="DP18" s="184">
        <f t="shared" ca="1" si="52"/>
        <v>156</v>
      </c>
      <c r="DQ18" s="184">
        <f t="shared" ca="1" si="52"/>
        <v>156</v>
      </c>
      <c r="DR18" s="184">
        <f t="shared" ca="1" si="52"/>
        <v>156</v>
      </c>
      <c r="DS18" s="184">
        <f t="shared" ca="1" si="52"/>
        <v>156</v>
      </c>
      <c r="DT18" s="184">
        <f t="shared" ca="1" si="52"/>
        <v>156</v>
      </c>
      <c r="DU18" s="184">
        <f t="shared" ca="1" si="52"/>
        <v>156</v>
      </c>
      <c r="DV18" s="184">
        <f t="shared" ca="1" si="52"/>
        <v>156</v>
      </c>
      <c r="DW18" s="184">
        <f t="shared" ca="1" si="52"/>
        <v>156</v>
      </c>
      <c r="DX18" s="184">
        <f t="shared" ca="1" si="52"/>
        <v>156</v>
      </c>
      <c r="DY18" s="184">
        <f t="shared" ca="1" si="52"/>
        <v>156</v>
      </c>
      <c r="DZ18" s="184">
        <f t="shared" ca="1" si="52"/>
        <v>156</v>
      </c>
      <c r="EA18" s="184">
        <f t="shared" ca="1" si="52"/>
        <v>156</v>
      </c>
      <c r="EB18" s="184">
        <f t="shared" ca="1" si="52"/>
        <v>156</v>
      </c>
      <c r="EC18" s="184">
        <f t="shared" ca="1" si="52"/>
        <v>156</v>
      </c>
      <c r="ED18" s="184">
        <f t="shared" ca="1" si="52"/>
        <v>156</v>
      </c>
      <c r="EE18" s="184">
        <f t="shared" ca="1" si="52"/>
        <v>156</v>
      </c>
      <c r="EF18" s="184">
        <f t="shared" ca="1" si="52"/>
        <v>156</v>
      </c>
      <c r="EG18" s="184">
        <f t="shared" ca="1" si="52"/>
        <v>156</v>
      </c>
      <c r="EH18" s="184">
        <f t="shared" ca="1" si="52"/>
        <v>156</v>
      </c>
      <c r="EI18" s="184">
        <f t="shared" ca="1" si="52"/>
        <v>156</v>
      </c>
      <c r="EJ18" s="184">
        <f t="shared" ca="1" si="52"/>
        <v>156</v>
      </c>
      <c r="EK18" s="184">
        <f t="shared" ca="1" si="52"/>
        <v>156</v>
      </c>
      <c r="EL18" s="184">
        <f t="shared" ca="1" si="52"/>
        <v>156</v>
      </c>
      <c r="EM18" s="184">
        <f t="shared" ca="1" si="52"/>
        <v>156</v>
      </c>
      <c r="EN18" s="184">
        <f t="shared" ca="1" si="52"/>
        <v>156</v>
      </c>
      <c r="EO18" s="184">
        <f t="shared" ca="1" si="52"/>
        <v>156</v>
      </c>
      <c r="EP18" s="184">
        <f t="shared" ca="1" si="52"/>
        <v>156</v>
      </c>
      <c r="EQ18" s="184">
        <f t="shared" ca="1" si="52"/>
        <v>156</v>
      </c>
      <c r="ER18" s="184">
        <f t="shared" ca="1" si="52"/>
        <v>156</v>
      </c>
      <c r="ES18" s="184">
        <f t="shared" ca="1" si="52"/>
        <v>156</v>
      </c>
      <c r="ET18" s="184">
        <f t="shared" ca="1" si="52"/>
        <v>156</v>
      </c>
      <c r="EU18" s="184">
        <f t="shared" ca="1" si="52"/>
        <v>156</v>
      </c>
      <c r="EV18" s="184">
        <f t="shared" ca="1" si="52"/>
        <v>156</v>
      </c>
      <c r="EW18" s="184">
        <f t="shared" ca="1" si="52"/>
        <v>156</v>
      </c>
      <c r="EX18" s="184">
        <f t="shared" ca="1" si="52"/>
        <v>156</v>
      </c>
      <c r="EY18" s="184">
        <f t="shared" ca="1" si="52"/>
        <v>156</v>
      </c>
      <c r="EZ18" s="184">
        <f t="shared" ca="1" si="52"/>
        <v>156</v>
      </c>
      <c r="FA18" s="184">
        <f t="shared" ca="1" si="52"/>
        <v>156</v>
      </c>
      <c r="FB18" s="184">
        <f t="shared" ca="1" si="52"/>
        <v>156</v>
      </c>
      <c r="FC18" s="184">
        <f t="shared" ca="1" si="52"/>
        <v>156</v>
      </c>
      <c r="FD18" s="184">
        <f t="shared" ca="1" si="52"/>
        <v>156</v>
      </c>
      <c r="FE18" s="184">
        <f t="shared" ca="1" si="52"/>
        <v>156</v>
      </c>
      <c r="FF18" s="184">
        <f t="shared" ca="1" si="52"/>
        <v>156</v>
      </c>
      <c r="FG18" s="184">
        <f t="shared" ref="FG18:HJ18" ca="1" si="53">IF(FF18=FF17,OFFSET(FF18,1,,,),FF18)</f>
        <v>156</v>
      </c>
      <c r="FH18" s="184">
        <f t="shared" ca="1" si="53"/>
        <v>156</v>
      </c>
      <c r="FI18" s="184">
        <f t="shared" ca="1" si="53"/>
        <v>156</v>
      </c>
      <c r="FJ18" s="184">
        <f t="shared" ca="1" si="53"/>
        <v>156</v>
      </c>
      <c r="FK18" s="184">
        <f t="shared" ca="1" si="53"/>
        <v>156</v>
      </c>
      <c r="FL18" s="184">
        <f t="shared" ca="1" si="53"/>
        <v>156</v>
      </c>
      <c r="FM18" s="184">
        <f t="shared" ca="1" si="53"/>
        <v>156</v>
      </c>
      <c r="FN18" s="184">
        <f t="shared" ca="1" si="53"/>
        <v>156</v>
      </c>
      <c r="FO18" s="184">
        <f t="shared" ca="1" si="53"/>
        <v>156</v>
      </c>
      <c r="FP18" s="184">
        <f t="shared" ca="1" si="53"/>
        <v>156</v>
      </c>
      <c r="FQ18" s="184">
        <f t="shared" ca="1" si="53"/>
        <v>156</v>
      </c>
      <c r="FR18" s="184">
        <f t="shared" ca="1" si="53"/>
        <v>156</v>
      </c>
      <c r="FS18" s="184">
        <f t="shared" ca="1" si="53"/>
        <v>156</v>
      </c>
      <c r="FT18" s="184">
        <f t="shared" ca="1" si="53"/>
        <v>156</v>
      </c>
      <c r="FU18" s="184">
        <f t="shared" ca="1" si="53"/>
        <v>156</v>
      </c>
      <c r="FV18" s="184">
        <f t="shared" ca="1" si="53"/>
        <v>156</v>
      </c>
      <c r="FW18" s="184">
        <f t="shared" ca="1" si="53"/>
        <v>156</v>
      </c>
      <c r="FX18" s="184">
        <f t="shared" ca="1" si="53"/>
        <v>156</v>
      </c>
      <c r="FY18" s="184">
        <f t="shared" ca="1" si="53"/>
        <v>156</v>
      </c>
      <c r="FZ18" s="184">
        <f t="shared" ca="1" si="53"/>
        <v>156</v>
      </c>
      <c r="GA18" s="184">
        <f t="shared" ca="1" si="53"/>
        <v>156</v>
      </c>
      <c r="GB18" s="184">
        <f t="shared" ca="1" si="53"/>
        <v>156</v>
      </c>
      <c r="GC18" s="184">
        <f t="shared" ca="1" si="53"/>
        <v>156</v>
      </c>
      <c r="GD18" s="184">
        <f t="shared" ca="1" si="53"/>
        <v>156</v>
      </c>
      <c r="GE18" s="184">
        <f t="shared" ca="1" si="53"/>
        <v>156</v>
      </c>
      <c r="GF18" s="184">
        <f t="shared" ca="1" si="53"/>
        <v>156</v>
      </c>
      <c r="GG18" s="184">
        <f t="shared" ca="1" si="53"/>
        <v>156</v>
      </c>
      <c r="GH18" s="184">
        <f t="shared" ca="1" si="53"/>
        <v>156</v>
      </c>
      <c r="GI18" s="184">
        <f t="shared" ca="1" si="53"/>
        <v>156</v>
      </c>
      <c r="GJ18" s="184">
        <f t="shared" ca="1" si="53"/>
        <v>156</v>
      </c>
      <c r="GK18" s="184">
        <f t="shared" ca="1" si="53"/>
        <v>156</v>
      </c>
      <c r="GL18" s="184">
        <f t="shared" ca="1" si="53"/>
        <v>156</v>
      </c>
      <c r="GM18" s="184">
        <f t="shared" ca="1" si="53"/>
        <v>156</v>
      </c>
      <c r="GN18" s="184">
        <f t="shared" ca="1" si="53"/>
        <v>156</v>
      </c>
      <c r="GO18" s="184">
        <f t="shared" ca="1" si="53"/>
        <v>156</v>
      </c>
      <c r="GP18" s="184">
        <f t="shared" ca="1" si="53"/>
        <v>156</v>
      </c>
      <c r="GQ18" s="184">
        <f t="shared" ca="1" si="53"/>
        <v>156</v>
      </c>
      <c r="GR18" s="184">
        <f t="shared" ca="1" si="53"/>
        <v>156</v>
      </c>
      <c r="GS18" s="184">
        <f t="shared" ca="1" si="53"/>
        <v>156</v>
      </c>
      <c r="GT18" s="184">
        <f t="shared" ca="1" si="53"/>
        <v>156</v>
      </c>
      <c r="GU18" s="184">
        <f t="shared" ca="1" si="53"/>
        <v>156</v>
      </c>
      <c r="GV18" s="184">
        <f t="shared" ca="1" si="53"/>
        <v>156</v>
      </c>
      <c r="GW18" s="184">
        <f t="shared" ca="1" si="53"/>
        <v>156</v>
      </c>
      <c r="GX18" s="184">
        <f t="shared" ca="1" si="53"/>
        <v>156</v>
      </c>
      <c r="GY18" s="184">
        <f t="shared" ca="1" si="53"/>
        <v>156</v>
      </c>
      <c r="GZ18" s="184">
        <f t="shared" ca="1" si="53"/>
        <v>156</v>
      </c>
      <c r="HA18" s="184">
        <f t="shared" ca="1" si="53"/>
        <v>156</v>
      </c>
      <c r="HB18" s="184">
        <f t="shared" ca="1" si="53"/>
        <v>156</v>
      </c>
      <c r="HC18" s="184">
        <f t="shared" ca="1" si="53"/>
        <v>156</v>
      </c>
      <c r="HD18" s="184">
        <f t="shared" ca="1" si="53"/>
        <v>156</v>
      </c>
      <c r="HE18" s="184">
        <f t="shared" ca="1" si="53"/>
        <v>156</v>
      </c>
      <c r="HF18" s="184">
        <f t="shared" ca="1" si="53"/>
        <v>156</v>
      </c>
      <c r="HG18" s="184">
        <f t="shared" ca="1" si="53"/>
        <v>156</v>
      </c>
      <c r="HH18" s="184">
        <f t="shared" ca="1" si="53"/>
        <v>156</v>
      </c>
      <c r="HI18" s="184">
        <f t="shared" ca="1" si="53"/>
        <v>156</v>
      </c>
      <c r="HJ18" s="184">
        <f t="shared" ca="1" si="53"/>
        <v>156</v>
      </c>
      <c r="HK18" s="578">
        <f t="shared" ca="1" si="9"/>
        <v>1</v>
      </c>
    </row>
    <row r="19" spans="1:219" s="185" customFormat="1" ht="45">
      <c r="A19" s="284" t="s">
        <v>13960</v>
      </c>
      <c r="B19" s="331">
        <v>87620</v>
      </c>
      <c r="C19" s="286" t="str">
        <f>IF($B19="","",IFERROR(VLOOKUP($B19,SERVIÇOS!$A:$F,2,0),IFERROR(VLOOKUP($B19,'COMPOSIÇÕES COMPLEMENTARES '!$C:$K,2,0),"")))</f>
        <v>CONTRAPISO EM ARGAMASSA TRAÇO 1:4 (CIMENTO E AREIA), PREPARO MECÂNICO COM BETONEIRA 400 L, APLICADO EM ÁREAS SECAS SOBRE LAJE, ADERIDO, ACABAMENTO NÃO REFORÇADO, ESPESSURA 2CM. AF_07/2021</v>
      </c>
      <c r="D19" s="287" t="str">
        <f>IF($B19="","",IFERROR(VLOOKUP($B19,SERVIÇOS!$A:$F,3,0),IFERROR(VLOOKUP($B19,'COMPOSIÇÕES COMPLEMENTARES '!$C:$K,3,0),"")))</f>
        <v>M2</v>
      </c>
      <c r="E19" s="288">
        <v>26</v>
      </c>
      <c r="F19" s="289">
        <f>IF($B19="","",IFERROR(VLOOKUP($B19,SERVIÇOS!$A:$F,4,0),IFERROR(VLOOKUP($B19,'COMPOSIÇÕES COMPLEMENTARES '!$C:$K,6,0),"")))</f>
        <v>17.940000000000001</v>
      </c>
      <c r="G19" s="289">
        <f>IF($B19="","",IFERROR(VLOOKUP($B19,SERVIÇOS!$A:$F,5,0),IFERROR(VLOOKUP($B19,'COMPOSIÇÕES COMPLEMENTARES '!$C:$K,7,0),"")))</f>
        <v>7.5</v>
      </c>
      <c r="H19" s="289">
        <f t="shared" si="38"/>
        <v>25.44</v>
      </c>
      <c r="I19" s="289">
        <f t="shared" si="39"/>
        <v>466.44</v>
      </c>
      <c r="J19" s="289">
        <f t="shared" si="40"/>
        <v>195</v>
      </c>
      <c r="K19" s="289">
        <f t="shared" si="41"/>
        <v>661.44</v>
      </c>
      <c r="L19" s="290"/>
      <c r="M19" s="572">
        <f t="shared" si="10"/>
        <v>661.44</v>
      </c>
      <c r="N19" s="572">
        <f t="shared" si="11"/>
        <v>661.44</v>
      </c>
      <c r="O19" s="572">
        <f t="shared" si="12"/>
        <v>26</v>
      </c>
      <c r="P19" s="572">
        <f t="shared" si="13"/>
        <v>11</v>
      </c>
      <c r="Q19" s="572">
        <f t="shared" si="14"/>
        <v>7812.8</v>
      </c>
      <c r="R19" s="572">
        <f t="shared" si="15"/>
        <v>11</v>
      </c>
      <c r="S19" s="184">
        <f t="shared" ca="1" si="16"/>
        <v>11</v>
      </c>
      <c r="T19" s="184">
        <f t="shared" ca="1" si="16"/>
        <v>11</v>
      </c>
      <c r="U19" s="184">
        <f t="shared" ca="1" si="16"/>
        <v>11</v>
      </c>
      <c r="V19" s="184">
        <f t="shared" ca="1" si="16"/>
        <v>15</v>
      </c>
      <c r="W19" s="184">
        <f t="shared" ca="1" si="16"/>
        <v>15</v>
      </c>
      <c r="X19" s="184">
        <f t="shared" ca="1" si="16"/>
        <v>142</v>
      </c>
      <c r="Y19" s="184">
        <f t="shared" ca="1" si="16"/>
        <v>142</v>
      </c>
      <c r="Z19" s="184">
        <f t="shared" ca="1" si="16"/>
        <v>156</v>
      </c>
      <c r="AA19" s="184">
        <f t="shared" ca="1" si="16"/>
        <v>156</v>
      </c>
      <c r="AB19" s="184">
        <f t="shared" ca="1" si="16"/>
        <v>132</v>
      </c>
      <c r="AC19" s="184">
        <f t="shared" ca="1" si="16"/>
        <v>132</v>
      </c>
      <c r="AD19" s="184">
        <f t="shared" ca="1" si="16"/>
        <v>132</v>
      </c>
      <c r="AE19" s="184">
        <f t="shared" ca="1" si="16"/>
        <v>132</v>
      </c>
      <c r="AF19" s="184">
        <f t="shared" ca="1" si="16"/>
        <v>132</v>
      </c>
      <c r="AG19" s="184">
        <f t="shared" ca="1" si="16"/>
        <v>132</v>
      </c>
      <c r="AH19" s="184">
        <f t="shared" ca="1" si="16"/>
        <v>132</v>
      </c>
      <c r="AI19" s="184">
        <f t="shared" ref="AI19:CT19" ca="1" si="54">IF(AH19=AH18,OFFSET(AH19,1,,,),AH19)</f>
        <v>132</v>
      </c>
      <c r="AJ19" s="184">
        <f t="shared" ca="1" si="54"/>
        <v>132</v>
      </c>
      <c r="AK19" s="184">
        <f t="shared" ca="1" si="54"/>
        <v>132</v>
      </c>
      <c r="AL19" s="184">
        <f t="shared" ca="1" si="54"/>
        <v>132</v>
      </c>
      <c r="AM19" s="184">
        <f t="shared" ca="1" si="54"/>
        <v>132</v>
      </c>
      <c r="AN19" s="184">
        <f t="shared" ca="1" si="54"/>
        <v>132</v>
      </c>
      <c r="AO19" s="184">
        <f t="shared" ca="1" si="54"/>
        <v>132</v>
      </c>
      <c r="AP19" s="184">
        <f t="shared" ca="1" si="54"/>
        <v>132</v>
      </c>
      <c r="AQ19" s="184">
        <f t="shared" ca="1" si="54"/>
        <v>132</v>
      </c>
      <c r="AR19" s="184">
        <f t="shared" ca="1" si="54"/>
        <v>132</v>
      </c>
      <c r="AS19" s="184">
        <f t="shared" ca="1" si="54"/>
        <v>132</v>
      </c>
      <c r="AT19" s="184">
        <f t="shared" ca="1" si="54"/>
        <v>132</v>
      </c>
      <c r="AU19" s="184">
        <f t="shared" ca="1" si="54"/>
        <v>132</v>
      </c>
      <c r="AV19" s="184">
        <f t="shared" ca="1" si="54"/>
        <v>132</v>
      </c>
      <c r="AW19" s="184">
        <f t="shared" ca="1" si="54"/>
        <v>132</v>
      </c>
      <c r="AX19" s="184">
        <f t="shared" ca="1" si="54"/>
        <v>132</v>
      </c>
      <c r="AY19" s="184">
        <f t="shared" ca="1" si="54"/>
        <v>132</v>
      </c>
      <c r="AZ19" s="184">
        <f t="shared" ca="1" si="54"/>
        <v>132</v>
      </c>
      <c r="BA19" s="184">
        <f t="shared" ca="1" si="54"/>
        <v>132</v>
      </c>
      <c r="BB19" s="184">
        <f t="shared" ca="1" si="54"/>
        <v>132</v>
      </c>
      <c r="BC19" s="184">
        <f t="shared" ca="1" si="54"/>
        <v>132</v>
      </c>
      <c r="BD19" s="184">
        <f t="shared" ca="1" si="54"/>
        <v>132</v>
      </c>
      <c r="BE19" s="184">
        <f t="shared" ca="1" si="54"/>
        <v>132</v>
      </c>
      <c r="BF19" s="184">
        <f t="shared" ca="1" si="54"/>
        <v>132</v>
      </c>
      <c r="BG19" s="184">
        <f t="shared" ca="1" si="54"/>
        <v>132</v>
      </c>
      <c r="BH19" s="184">
        <f t="shared" ca="1" si="54"/>
        <v>132</v>
      </c>
      <c r="BI19" s="184">
        <f t="shared" ca="1" si="54"/>
        <v>132</v>
      </c>
      <c r="BJ19" s="184">
        <f t="shared" ca="1" si="54"/>
        <v>132</v>
      </c>
      <c r="BK19" s="184">
        <f t="shared" ca="1" si="54"/>
        <v>132</v>
      </c>
      <c r="BL19" s="184">
        <f t="shared" ca="1" si="54"/>
        <v>132</v>
      </c>
      <c r="BM19" s="184">
        <f t="shared" ca="1" si="54"/>
        <v>132</v>
      </c>
      <c r="BN19" s="184">
        <f t="shared" ca="1" si="54"/>
        <v>132</v>
      </c>
      <c r="BO19" s="184">
        <f t="shared" ca="1" si="54"/>
        <v>132</v>
      </c>
      <c r="BP19" s="184">
        <f t="shared" ca="1" si="54"/>
        <v>132</v>
      </c>
      <c r="BQ19" s="184">
        <f t="shared" ca="1" si="54"/>
        <v>132</v>
      </c>
      <c r="BR19" s="184">
        <f t="shared" ca="1" si="54"/>
        <v>132</v>
      </c>
      <c r="BS19" s="184">
        <f t="shared" ca="1" si="54"/>
        <v>132</v>
      </c>
      <c r="BT19" s="184">
        <f t="shared" ca="1" si="54"/>
        <v>132</v>
      </c>
      <c r="BU19" s="184">
        <f t="shared" ca="1" si="54"/>
        <v>132</v>
      </c>
      <c r="BV19" s="184">
        <f t="shared" ca="1" si="54"/>
        <v>132</v>
      </c>
      <c r="BW19" s="184">
        <f t="shared" ca="1" si="54"/>
        <v>132</v>
      </c>
      <c r="BX19" s="184">
        <f t="shared" ca="1" si="54"/>
        <v>132</v>
      </c>
      <c r="BY19" s="184">
        <f t="shared" ca="1" si="54"/>
        <v>132</v>
      </c>
      <c r="BZ19" s="184">
        <f t="shared" ca="1" si="54"/>
        <v>132</v>
      </c>
      <c r="CA19" s="184">
        <f t="shared" ca="1" si="54"/>
        <v>132</v>
      </c>
      <c r="CB19" s="184">
        <f t="shared" ca="1" si="54"/>
        <v>132</v>
      </c>
      <c r="CC19" s="184">
        <f t="shared" ca="1" si="54"/>
        <v>132</v>
      </c>
      <c r="CD19" s="184">
        <f t="shared" ca="1" si="54"/>
        <v>132</v>
      </c>
      <c r="CE19" s="184">
        <f t="shared" ca="1" si="54"/>
        <v>132</v>
      </c>
      <c r="CF19" s="184">
        <f t="shared" ca="1" si="54"/>
        <v>132</v>
      </c>
      <c r="CG19" s="184">
        <f t="shared" ca="1" si="54"/>
        <v>132</v>
      </c>
      <c r="CH19" s="184">
        <f t="shared" ca="1" si="54"/>
        <v>132</v>
      </c>
      <c r="CI19" s="184">
        <f t="shared" ca="1" si="54"/>
        <v>132</v>
      </c>
      <c r="CJ19" s="184">
        <f t="shared" ca="1" si="54"/>
        <v>132</v>
      </c>
      <c r="CK19" s="184">
        <f t="shared" ca="1" si="54"/>
        <v>132</v>
      </c>
      <c r="CL19" s="184">
        <f t="shared" ca="1" si="54"/>
        <v>132</v>
      </c>
      <c r="CM19" s="184">
        <f t="shared" ca="1" si="54"/>
        <v>132</v>
      </c>
      <c r="CN19" s="184">
        <f t="shared" ca="1" si="54"/>
        <v>132</v>
      </c>
      <c r="CO19" s="184">
        <f t="shared" ca="1" si="54"/>
        <v>132</v>
      </c>
      <c r="CP19" s="184">
        <f t="shared" ca="1" si="54"/>
        <v>132</v>
      </c>
      <c r="CQ19" s="184">
        <f t="shared" ca="1" si="54"/>
        <v>132</v>
      </c>
      <c r="CR19" s="184">
        <f t="shared" ca="1" si="54"/>
        <v>132</v>
      </c>
      <c r="CS19" s="184">
        <f t="shared" ca="1" si="54"/>
        <v>132</v>
      </c>
      <c r="CT19" s="184">
        <f t="shared" ca="1" si="54"/>
        <v>132</v>
      </c>
      <c r="CU19" s="184">
        <f t="shared" ref="CU19:FF19" ca="1" si="55">IF(CT19=CT18,OFFSET(CT19,1,,,),CT19)</f>
        <v>132</v>
      </c>
      <c r="CV19" s="184">
        <f t="shared" ca="1" si="55"/>
        <v>132</v>
      </c>
      <c r="CW19" s="184">
        <f t="shared" ca="1" si="55"/>
        <v>132</v>
      </c>
      <c r="CX19" s="184">
        <f t="shared" ca="1" si="55"/>
        <v>132</v>
      </c>
      <c r="CY19" s="184">
        <f t="shared" ca="1" si="55"/>
        <v>132</v>
      </c>
      <c r="CZ19" s="184">
        <f t="shared" ca="1" si="55"/>
        <v>132</v>
      </c>
      <c r="DA19" s="184">
        <f t="shared" ca="1" si="55"/>
        <v>132</v>
      </c>
      <c r="DB19" s="184">
        <f t="shared" ca="1" si="55"/>
        <v>132</v>
      </c>
      <c r="DC19" s="184">
        <f t="shared" ca="1" si="55"/>
        <v>132</v>
      </c>
      <c r="DD19" s="184">
        <f t="shared" ca="1" si="55"/>
        <v>132</v>
      </c>
      <c r="DE19" s="184">
        <f t="shared" ca="1" si="55"/>
        <v>132</v>
      </c>
      <c r="DF19" s="184">
        <f t="shared" ca="1" si="55"/>
        <v>132</v>
      </c>
      <c r="DG19" s="184">
        <f t="shared" ca="1" si="55"/>
        <v>132</v>
      </c>
      <c r="DH19" s="184">
        <f t="shared" ca="1" si="55"/>
        <v>132</v>
      </c>
      <c r="DI19" s="184">
        <f t="shared" ca="1" si="55"/>
        <v>132</v>
      </c>
      <c r="DJ19" s="184">
        <f t="shared" ca="1" si="55"/>
        <v>132</v>
      </c>
      <c r="DK19" s="184">
        <f t="shared" ca="1" si="55"/>
        <v>132</v>
      </c>
      <c r="DL19" s="184">
        <f t="shared" ca="1" si="55"/>
        <v>132</v>
      </c>
      <c r="DM19" s="184">
        <f t="shared" ca="1" si="55"/>
        <v>132</v>
      </c>
      <c r="DN19" s="184">
        <f t="shared" ca="1" si="55"/>
        <v>132</v>
      </c>
      <c r="DO19" s="184">
        <f t="shared" ca="1" si="55"/>
        <v>132</v>
      </c>
      <c r="DP19" s="184">
        <f t="shared" ca="1" si="55"/>
        <v>132</v>
      </c>
      <c r="DQ19" s="184">
        <f t="shared" ca="1" si="55"/>
        <v>132</v>
      </c>
      <c r="DR19" s="184">
        <f t="shared" ca="1" si="55"/>
        <v>132</v>
      </c>
      <c r="DS19" s="184">
        <f t="shared" ca="1" si="55"/>
        <v>132</v>
      </c>
      <c r="DT19" s="184">
        <f t="shared" ca="1" si="55"/>
        <v>132</v>
      </c>
      <c r="DU19" s="184">
        <f t="shared" ca="1" si="55"/>
        <v>132</v>
      </c>
      <c r="DV19" s="184">
        <f t="shared" ca="1" si="55"/>
        <v>132</v>
      </c>
      <c r="DW19" s="184">
        <f t="shared" ca="1" si="55"/>
        <v>132</v>
      </c>
      <c r="DX19" s="184">
        <f t="shared" ca="1" si="55"/>
        <v>132</v>
      </c>
      <c r="DY19" s="184">
        <f t="shared" ca="1" si="55"/>
        <v>132</v>
      </c>
      <c r="DZ19" s="184">
        <f t="shared" ca="1" si="55"/>
        <v>132</v>
      </c>
      <c r="EA19" s="184">
        <f t="shared" ca="1" si="55"/>
        <v>132</v>
      </c>
      <c r="EB19" s="184">
        <f t="shared" ca="1" si="55"/>
        <v>132</v>
      </c>
      <c r="EC19" s="184">
        <f t="shared" ca="1" si="55"/>
        <v>132</v>
      </c>
      <c r="ED19" s="184">
        <f t="shared" ca="1" si="55"/>
        <v>132</v>
      </c>
      <c r="EE19" s="184">
        <f t="shared" ca="1" si="55"/>
        <v>132</v>
      </c>
      <c r="EF19" s="184">
        <f t="shared" ca="1" si="55"/>
        <v>132</v>
      </c>
      <c r="EG19" s="184">
        <f t="shared" ca="1" si="55"/>
        <v>132</v>
      </c>
      <c r="EH19" s="184">
        <f t="shared" ca="1" si="55"/>
        <v>132</v>
      </c>
      <c r="EI19" s="184">
        <f t="shared" ca="1" si="55"/>
        <v>132</v>
      </c>
      <c r="EJ19" s="184">
        <f t="shared" ca="1" si="55"/>
        <v>132</v>
      </c>
      <c r="EK19" s="184">
        <f t="shared" ca="1" si="55"/>
        <v>132</v>
      </c>
      <c r="EL19" s="184">
        <f t="shared" ca="1" si="55"/>
        <v>132</v>
      </c>
      <c r="EM19" s="184">
        <f t="shared" ca="1" si="55"/>
        <v>132</v>
      </c>
      <c r="EN19" s="184">
        <f t="shared" ca="1" si="55"/>
        <v>132</v>
      </c>
      <c r="EO19" s="184">
        <f t="shared" ca="1" si="55"/>
        <v>132</v>
      </c>
      <c r="EP19" s="184">
        <f t="shared" ca="1" si="55"/>
        <v>132</v>
      </c>
      <c r="EQ19" s="184">
        <f t="shared" ca="1" si="55"/>
        <v>132</v>
      </c>
      <c r="ER19" s="184">
        <f t="shared" ca="1" si="55"/>
        <v>132</v>
      </c>
      <c r="ES19" s="184">
        <f t="shared" ca="1" si="55"/>
        <v>132</v>
      </c>
      <c r="ET19" s="184">
        <f t="shared" ca="1" si="55"/>
        <v>132</v>
      </c>
      <c r="EU19" s="184">
        <f t="shared" ca="1" si="55"/>
        <v>132</v>
      </c>
      <c r="EV19" s="184">
        <f t="shared" ca="1" si="55"/>
        <v>132</v>
      </c>
      <c r="EW19" s="184">
        <f t="shared" ca="1" si="55"/>
        <v>132</v>
      </c>
      <c r="EX19" s="184">
        <f t="shared" ca="1" si="55"/>
        <v>132</v>
      </c>
      <c r="EY19" s="184">
        <f t="shared" ca="1" si="55"/>
        <v>132</v>
      </c>
      <c r="EZ19" s="184">
        <f t="shared" ca="1" si="55"/>
        <v>132</v>
      </c>
      <c r="FA19" s="184">
        <f t="shared" ca="1" si="55"/>
        <v>132</v>
      </c>
      <c r="FB19" s="184">
        <f t="shared" ca="1" si="55"/>
        <v>132</v>
      </c>
      <c r="FC19" s="184">
        <f t="shared" ca="1" si="55"/>
        <v>132</v>
      </c>
      <c r="FD19" s="184">
        <f t="shared" ca="1" si="55"/>
        <v>132</v>
      </c>
      <c r="FE19" s="184">
        <f t="shared" ca="1" si="55"/>
        <v>132</v>
      </c>
      <c r="FF19" s="184">
        <f t="shared" ca="1" si="55"/>
        <v>132</v>
      </c>
      <c r="FG19" s="184">
        <f t="shared" ref="FG19:HJ19" ca="1" si="56">IF(FF19=FF18,OFFSET(FF19,1,,,),FF19)</f>
        <v>132</v>
      </c>
      <c r="FH19" s="184">
        <f t="shared" ca="1" si="56"/>
        <v>132</v>
      </c>
      <c r="FI19" s="184">
        <f t="shared" ca="1" si="56"/>
        <v>132</v>
      </c>
      <c r="FJ19" s="184">
        <f t="shared" ca="1" si="56"/>
        <v>132</v>
      </c>
      <c r="FK19" s="184">
        <f t="shared" ca="1" si="56"/>
        <v>132</v>
      </c>
      <c r="FL19" s="184">
        <f t="shared" ca="1" si="56"/>
        <v>132</v>
      </c>
      <c r="FM19" s="184">
        <f t="shared" ca="1" si="56"/>
        <v>132</v>
      </c>
      <c r="FN19" s="184">
        <f t="shared" ca="1" si="56"/>
        <v>132</v>
      </c>
      <c r="FO19" s="184">
        <f t="shared" ca="1" si="56"/>
        <v>132</v>
      </c>
      <c r="FP19" s="184">
        <f t="shared" ca="1" si="56"/>
        <v>132</v>
      </c>
      <c r="FQ19" s="184">
        <f t="shared" ca="1" si="56"/>
        <v>132</v>
      </c>
      <c r="FR19" s="184">
        <f t="shared" ca="1" si="56"/>
        <v>132</v>
      </c>
      <c r="FS19" s="184">
        <f t="shared" ca="1" si="56"/>
        <v>132</v>
      </c>
      <c r="FT19" s="184">
        <f t="shared" ca="1" si="56"/>
        <v>132</v>
      </c>
      <c r="FU19" s="184">
        <f t="shared" ca="1" si="56"/>
        <v>132</v>
      </c>
      <c r="FV19" s="184">
        <f t="shared" ca="1" si="56"/>
        <v>132</v>
      </c>
      <c r="FW19" s="184">
        <f t="shared" ca="1" si="56"/>
        <v>132</v>
      </c>
      <c r="FX19" s="184">
        <f t="shared" ca="1" si="56"/>
        <v>132</v>
      </c>
      <c r="FY19" s="184">
        <f t="shared" ca="1" si="56"/>
        <v>132</v>
      </c>
      <c r="FZ19" s="184">
        <f t="shared" ca="1" si="56"/>
        <v>132</v>
      </c>
      <c r="GA19" s="184">
        <f t="shared" ca="1" si="56"/>
        <v>132</v>
      </c>
      <c r="GB19" s="184">
        <f t="shared" ca="1" si="56"/>
        <v>132</v>
      </c>
      <c r="GC19" s="184">
        <f t="shared" ca="1" si="56"/>
        <v>132</v>
      </c>
      <c r="GD19" s="184">
        <f t="shared" ca="1" si="56"/>
        <v>132</v>
      </c>
      <c r="GE19" s="184">
        <f t="shared" ca="1" si="56"/>
        <v>132</v>
      </c>
      <c r="GF19" s="184">
        <f t="shared" ca="1" si="56"/>
        <v>132</v>
      </c>
      <c r="GG19" s="184">
        <f t="shared" ca="1" si="56"/>
        <v>132</v>
      </c>
      <c r="GH19" s="184">
        <f t="shared" ca="1" si="56"/>
        <v>132</v>
      </c>
      <c r="GI19" s="184">
        <f t="shared" ca="1" si="56"/>
        <v>132</v>
      </c>
      <c r="GJ19" s="184">
        <f t="shared" ca="1" si="56"/>
        <v>132</v>
      </c>
      <c r="GK19" s="184">
        <f t="shared" ca="1" si="56"/>
        <v>132</v>
      </c>
      <c r="GL19" s="184">
        <f t="shared" ca="1" si="56"/>
        <v>132</v>
      </c>
      <c r="GM19" s="184">
        <f t="shared" ca="1" si="56"/>
        <v>132</v>
      </c>
      <c r="GN19" s="184">
        <f t="shared" ca="1" si="56"/>
        <v>132</v>
      </c>
      <c r="GO19" s="184">
        <f t="shared" ca="1" si="56"/>
        <v>132</v>
      </c>
      <c r="GP19" s="184">
        <f t="shared" ca="1" si="56"/>
        <v>132</v>
      </c>
      <c r="GQ19" s="184">
        <f t="shared" ca="1" si="56"/>
        <v>132</v>
      </c>
      <c r="GR19" s="184">
        <f t="shared" ca="1" si="56"/>
        <v>132</v>
      </c>
      <c r="GS19" s="184">
        <f t="shared" ca="1" si="56"/>
        <v>132</v>
      </c>
      <c r="GT19" s="184">
        <f t="shared" ca="1" si="56"/>
        <v>132</v>
      </c>
      <c r="GU19" s="184">
        <f t="shared" ca="1" si="56"/>
        <v>132</v>
      </c>
      <c r="GV19" s="184">
        <f t="shared" ca="1" si="56"/>
        <v>132</v>
      </c>
      <c r="GW19" s="184">
        <f t="shared" ca="1" si="56"/>
        <v>132</v>
      </c>
      <c r="GX19" s="184">
        <f t="shared" ca="1" si="56"/>
        <v>132</v>
      </c>
      <c r="GY19" s="184">
        <f t="shared" ca="1" si="56"/>
        <v>132</v>
      </c>
      <c r="GZ19" s="184">
        <f t="shared" ca="1" si="56"/>
        <v>132</v>
      </c>
      <c r="HA19" s="184">
        <f t="shared" ca="1" si="56"/>
        <v>132</v>
      </c>
      <c r="HB19" s="184">
        <f t="shared" ca="1" si="56"/>
        <v>132</v>
      </c>
      <c r="HC19" s="184">
        <f t="shared" ca="1" si="56"/>
        <v>132</v>
      </c>
      <c r="HD19" s="184">
        <f t="shared" ca="1" si="56"/>
        <v>132</v>
      </c>
      <c r="HE19" s="184">
        <f t="shared" ca="1" si="56"/>
        <v>132</v>
      </c>
      <c r="HF19" s="184">
        <f t="shared" ca="1" si="56"/>
        <v>132</v>
      </c>
      <c r="HG19" s="184">
        <f t="shared" ca="1" si="56"/>
        <v>132</v>
      </c>
      <c r="HH19" s="184">
        <f t="shared" ca="1" si="56"/>
        <v>132</v>
      </c>
      <c r="HI19" s="184">
        <f t="shared" ca="1" si="56"/>
        <v>132</v>
      </c>
      <c r="HJ19" s="184">
        <f t="shared" ca="1" si="56"/>
        <v>132</v>
      </c>
      <c r="HK19" s="578">
        <f t="shared" ca="1" si="9"/>
        <v>2</v>
      </c>
    </row>
    <row r="20" spans="1:219" s="185" customFormat="1" ht="45">
      <c r="A20" s="284" t="s">
        <v>13961</v>
      </c>
      <c r="B20" s="331">
        <v>87260</v>
      </c>
      <c r="C20" s="286" t="str">
        <f>IF($B20="","",IFERROR(VLOOKUP($B20,SERVIÇOS!$A:$F,2,0),IFERROR(VLOOKUP($B20,'COMPOSIÇÕES COMPLEMENTARES '!$C:$K,2,0),"")))</f>
        <v>REVESTIMENTO CERÂMICO PARA PISO COM PLACAS TIPO PORCELANATO DE DIMENSÕES 45X45 CM APLICADA EM AMBIENTES DE ÁREA MAIOR QUE 10 M². AF_06/2014</v>
      </c>
      <c r="D20" s="287" t="str">
        <f>IF($B20="","",IFERROR(VLOOKUP($B20,SERVIÇOS!$A:$F,3,0),IFERROR(VLOOKUP($B20,'COMPOSIÇÕES COMPLEMENTARES '!$C:$K,3,0),"")))</f>
        <v>M2</v>
      </c>
      <c r="E20" s="288">
        <v>26</v>
      </c>
      <c r="F20" s="289">
        <f>IF($B20="","",IFERROR(VLOOKUP($B20,SERVIÇOS!$A:$F,4,0),IFERROR(VLOOKUP($B20,'COMPOSIÇÕES COMPLEMENTARES '!$C:$K,6,0),"")))</f>
        <v>97.92</v>
      </c>
      <c r="G20" s="289">
        <f>IF($B20="","",IFERROR(VLOOKUP($B20,SERVIÇOS!$A:$F,5,0),IFERROR(VLOOKUP($B20,'COMPOSIÇÕES COMPLEMENTARES '!$C:$K,7,0),"")))</f>
        <v>9.7799999999999994</v>
      </c>
      <c r="H20" s="289">
        <f t="shared" si="38"/>
        <v>107.7</v>
      </c>
      <c r="I20" s="289">
        <f t="shared" si="39"/>
        <v>2545.92</v>
      </c>
      <c r="J20" s="289">
        <f t="shared" si="40"/>
        <v>254.28</v>
      </c>
      <c r="K20" s="289">
        <f t="shared" si="41"/>
        <v>2800.2</v>
      </c>
      <c r="L20" s="290"/>
      <c r="M20" s="572">
        <f t="shared" si="10"/>
        <v>2800.2000000000003</v>
      </c>
      <c r="N20" s="572">
        <f t="shared" si="11"/>
        <v>2961.7500000000005</v>
      </c>
      <c r="O20" s="572">
        <f t="shared" si="12"/>
        <v>27.5</v>
      </c>
      <c r="P20" s="572">
        <f t="shared" si="13"/>
        <v>12</v>
      </c>
      <c r="Q20" s="572">
        <f t="shared" si="14"/>
        <v>7534.7399999999989</v>
      </c>
      <c r="R20" s="572">
        <f t="shared" si="15"/>
        <v>15</v>
      </c>
      <c r="S20" s="184">
        <f t="shared" ca="1" si="16"/>
        <v>15</v>
      </c>
      <c r="T20" s="184">
        <f t="shared" ca="1" si="16"/>
        <v>15</v>
      </c>
      <c r="U20" s="184">
        <f t="shared" ca="1" si="16"/>
        <v>15</v>
      </c>
      <c r="V20" s="184">
        <f t="shared" ca="1" si="16"/>
        <v>15</v>
      </c>
      <c r="W20" s="184">
        <f t="shared" ca="1" si="16"/>
        <v>142</v>
      </c>
      <c r="X20" s="184">
        <f t="shared" ca="1" si="16"/>
        <v>142</v>
      </c>
      <c r="Y20" s="184">
        <f t="shared" ca="1" si="16"/>
        <v>156</v>
      </c>
      <c r="Z20" s="184">
        <f t="shared" ca="1" si="16"/>
        <v>156</v>
      </c>
      <c r="AA20" s="184">
        <f t="shared" ca="1" si="16"/>
        <v>132</v>
      </c>
      <c r="AB20" s="184">
        <f t="shared" ca="1" si="16"/>
        <v>132</v>
      </c>
      <c r="AC20" s="184">
        <f t="shared" ca="1" si="16"/>
        <v>65</v>
      </c>
      <c r="AD20" s="184">
        <f t="shared" ca="1" si="16"/>
        <v>65</v>
      </c>
      <c r="AE20" s="184">
        <f t="shared" ca="1" si="16"/>
        <v>65</v>
      </c>
      <c r="AF20" s="184">
        <f t="shared" ca="1" si="16"/>
        <v>65</v>
      </c>
      <c r="AG20" s="184">
        <f t="shared" ca="1" si="16"/>
        <v>65</v>
      </c>
      <c r="AH20" s="184">
        <f t="shared" ca="1" si="16"/>
        <v>65</v>
      </c>
      <c r="AI20" s="184">
        <f t="shared" ref="AI20:CT20" ca="1" si="57">IF(AH20=AH19,OFFSET(AH20,1,,,),AH20)</f>
        <v>65</v>
      </c>
      <c r="AJ20" s="184">
        <f t="shared" ca="1" si="57"/>
        <v>65</v>
      </c>
      <c r="AK20" s="184">
        <f t="shared" ca="1" si="57"/>
        <v>65</v>
      </c>
      <c r="AL20" s="184">
        <f t="shared" ca="1" si="57"/>
        <v>65</v>
      </c>
      <c r="AM20" s="184">
        <f t="shared" ca="1" si="57"/>
        <v>65</v>
      </c>
      <c r="AN20" s="184">
        <f t="shared" ca="1" si="57"/>
        <v>65</v>
      </c>
      <c r="AO20" s="184">
        <f t="shared" ca="1" si="57"/>
        <v>65</v>
      </c>
      <c r="AP20" s="184">
        <f t="shared" ca="1" si="57"/>
        <v>65</v>
      </c>
      <c r="AQ20" s="184">
        <f t="shared" ca="1" si="57"/>
        <v>65</v>
      </c>
      <c r="AR20" s="184">
        <f t="shared" ca="1" si="57"/>
        <v>65</v>
      </c>
      <c r="AS20" s="184">
        <f t="shared" ca="1" si="57"/>
        <v>65</v>
      </c>
      <c r="AT20" s="184">
        <f t="shared" ca="1" si="57"/>
        <v>65</v>
      </c>
      <c r="AU20" s="184">
        <f t="shared" ca="1" si="57"/>
        <v>65</v>
      </c>
      <c r="AV20" s="184">
        <f t="shared" ca="1" si="57"/>
        <v>65</v>
      </c>
      <c r="AW20" s="184">
        <f t="shared" ca="1" si="57"/>
        <v>65</v>
      </c>
      <c r="AX20" s="184">
        <f t="shared" ca="1" si="57"/>
        <v>65</v>
      </c>
      <c r="AY20" s="184">
        <f t="shared" ca="1" si="57"/>
        <v>65</v>
      </c>
      <c r="AZ20" s="184">
        <f t="shared" ca="1" si="57"/>
        <v>65</v>
      </c>
      <c r="BA20" s="184">
        <f t="shared" ca="1" si="57"/>
        <v>65</v>
      </c>
      <c r="BB20" s="184">
        <f t="shared" ca="1" si="57"/>
        <v>65</v>
      </c>
      <c r="BC20" s="184">
        <f t="shared" ca="1" si="57"/>
        <v>65</v>
      </c>
      <c r="BD20" s="184">
        <f t="shared" ca="1" si="57"/>
        <v>65</v>
      </c>
      <c r="BE20" s="184">
        <f t="shared" ca="1" si="57"/>
        <v>65</v>
      </c>
      <c r="BF20" s="184">
        <f t="shared" ca="1" si="57"/>
        <v>65</v>
      </c>
      <c r="BG20" s="184">
        <f t="shared" ca="1" si="57"/>
        <v>65</v>
      </c>
      <c r="BH20" s="184">
        <f t="shared" ca="1" si="57"/>
        <v>65</v>
      </c>
      <c r="BI20" s="184">
        <f t="shared" ca="1" si="57"/>
        <v>65</v>
      </c>
      <c r="BJ20" s="184">
        <f t="shared" ca="1" si="57"/>
        <v>65</v>
      </c>
      <c r="BK20" s="184">
        <f t="shared" ca="1" si="57"/>
        <v>65</v>
      </c>
      <c r="BL20" s="184">
        <f t="shared" ca="1" si="57"/>
        <v>65</v>
      </c>
      <c r="BM20" s="184">
        <f t="shared" ca="1" si="57"/>
        <v>65</v>
      </c>
      <c r="BN20" s="184">
        <f t="shared" ca="1" si="57"/>
        <v>65</v>
      </c>
      <c r="BO20" s="184">
        <f t="shared" ca="1" si="57"/>
        <v>65</v>
      </c>
      <c r="BP20" s="184">
        <f t="shared" ca="1" si="57"/>
        <v>65</v>
      </c>
      <c r="BQ20" s="184">
        <f t="shared" ca="1" si="57"/>
        <v>65</v>
      </c>
      <c r="BR20" s="184">
        <f t="shared" ca="1" si="57"/>
        <v>65</v>
      </c>
      <c r="BS20" s="184">
        <f t="shared" ca="1" si="57"/>
        <v>65</v>
      </c>
      <c r="BT20" s="184">
        <f t="shared" ca="1" si="57"/>
        <v>65</v>
      </c>
      <c r="BU20" s="184">
        <f t="shared" ca="1" si="57"/>
        <v>65</v>
      </c>
      <c r="BV20" s="184">
        <f t="shared" ca="1" si="57"/>
        <v>65</v>
      </c>
      <c r="BW20" s="184">
        <f t="shared" ca="1" si="57"/>
        <v>65</v>
      </c>
      <c r="BX20" s="184">
        <f t="shared" ca="1" si="57"/>
        <v>65</v>
      </c>
      <c r="BY20" s="184">
        <f t="shared" ca="1" si="57"/>
        <v>65</v>
      </c>
      <c r="BZ20" s="184">
        <f t="shared" ca="1" si="57"/>
        <v>65</v>
      </c>
      <c r="CA20" s="184">
        <f t="shared" ca="1" si="57"/>
        <v>65</v>
      </c>
      <c r="CB20" s="184">
        <f t="shared" ca="1" si="57"/>
        <v>65</v>
      </c>
      <c r="CC20" s="184">
        <f t="shared" ca="1" si="57"/>
        <v>65</v>
      </c>
      <c r="CD20" s="184">
        <f t="shared" ca="1" si="57"/>
        <v>65</v>
      </c>
      <c r="CE20" s="184">
        <f t="shared" ca="1" si="57"/>
        <v>65</v>
      </c>
      <c r="CF20" s="184">
        <f t="shared" ca="1" si="57"/>
        <v>65</v>
      </c>
      <c r="CG20" s="184">
        <f t="shared" ca="1" si="57"/>
        <v>65</v>
      </c>
      <c r="CH20" s="184">
        <f t="shared" ca="1" si="57"/>
        <v>65</v>
      </c>
      <c r="CI20" s="184">
        <f t="shared" ca="1" si="57"/>
        <v>65</v>
      </c>
      <c r="CJ20" s="184">
        <f t="shared" ca="1" si="57"/>
        <v>65</v>
      </c>
      <c r="CK20" s="184">
        <f t="shared" ca="1" si="57"/>
        <v>65</v>
      </c>
      <c r="CL20" s="184">
        <f t="shared" ca="1" si="57"/>
        <v>65</v>
      </c>
      <c r="CM20" s="184">
        <f t="shared" ca="1" si="57"/>
        <v>65</v>
      </c>
      <c r="CN20" s="184">
        <f t="shared" ca="1" si="57"/>
        <v>65</v>
      </c>
      <c r="CO20" s="184">
        <f t="shared" ca="1" si="57"/>
        <v>65</v>
      </c>
      <c r="CP20" s="184">
        <f t="shared" ca="1" si="57"/>
        <v>65</v>
      </c>
      <c r="CQ20" s="184">
        <f t="shared" ca="1" si="57"/>
        <v>65</v>
      </c>
      <c r="CR20" s="184">
        <f t="shared" ca="1" si="57"/>
        <v>65</v>
      </c>
      <c r="CS20" s="184">
        <f t="shared" ca="1" si="57"/>
        <v>65</v>
      </c>
      <c r="CT20" s="184">
        <f t="shared" ca="1" si="57"/>
        <v>65</v>
      </c>
      <c r="CU20" s="184">
        <f t="shared" ref="CU20:FF20" ca="1" si="58">IF(CT20=CT19,OFFSET(CT20,1,,,),CT20)</f>
        <v>65</v>
      </c>
      <c r="CV20" s="184">
        <f t="shared" ca="1" si="58"/>
        <v>65</v>
      </c>
      <c r="CW20" s="184">
        <f t="shared" ca="1" si="58"/>
        <v>65</v>
      </c>
      <c r="CX20" s="184">
        <f t="shared" ca="1" si="58"/>
        <v>65</v>
      </c>
      <c r="CY20" s="184">
        <f t="shared" ca="1" si="58"/>
        <v>65</v>
      </c>
      <c r="CZ20" s="184">
        <f t="shared" ca="1" si="58"/>
        <v>65</v>
      </c>
      <c r="DA20" s="184">
        <f t="shared" ca="1" si="58"/>
        <v>65</v>
      </c>
      <c r="DB20" s="184">
        <f t="shared" ca="1" si="58"/>
        <v>65</v>
      </c>
      <c r="DC20" s="184">
        <f t="shared" ca="1" si="58"/>
        <v>65</v>
      </c>
      <c r="DD20" s="184">
        <f t="shared" ca="1" si="58"/>
        <v>65</v>
      </c>
      <c r="DE20" s="184">
        <f t="shared" ca="1" si="58"/>
        <v>65</v>
      </c>
      <c r="DF20" s="184">
        <f t="shared" ca="1" si="58"/>
        <v>65</v>
      </c>
      <c r="DG20" s="184">
        <f t="shared" ca="1" si="58"/>
        <v>65</v>
      </c>
      <c r="DH20" s="184">
        <f t="shared" ca="1" si="58"/>
        <v>65</v>
      </c>
      <c r="DI20" s="184">
        <f t="shared" ca="1" si="58"/>
        <v>65</v>
      </c>
      <c r="DJ20" s="184">
        <f t="shared" ca="1" si="58"/>
        <v>65</v>
      </c>
      <c r="DK20" s="184">
        <f t="shared" ca="1" si="58"/>
        <v>65</v>
      </c>
      <c r="DL20" s="184">
        <f t="shared" ca="1" si="58"/>
        <v>65</v>
      </c>
      <c r="DM20" s="184">
        <f t="shared" ca="1" si="58"/>
        <v>65</v>
      </c>
      <c r="DN20" s="184">
        <f t="shared" ca="1" si="58"/>
        <v>65</v>
      </c>
      <c r="DO20" s="184">
        <f t="shared" ca="1" si="58"/>
        <v>65</v>
      </c>
      <c r="DP20" s="184">
        <f t="shared" ca="1" si="58"/>
        <v>65</v>
      </c>
      <c r="DQ20" s="184">
        <f t="shared" ca="1" si="58"/>
        <v>65</v>
      </c>
      <c r="DR20" s="184">
        <f t="shared" ca="1" si="58"/>
        <v>65</v>
      </c>
      <c r="DS20" s="184">
        <f t="shared" ca="1" si="58"/>
        <v>65</v>
      </c>
      <c r="DT20" s="184">
        <f t="shared" ca="1" si="58"/>
        <v>65</v>
      </c>
      <c r="DU20" s="184">
        <f t="shared" ca="1" si="58"/>
        <v>65</v>
      </c>
      <c r="DV20" s="184">
        <f t="shared" ca="1" si="58"/>
        <v>65</v>
      </c>
      <c r="DW20" s="184">
        <f t="shared" ca="1" si="58"/>
        <v>65</v>
      </c>
      <c r="DX20" s="184">
        <f t="shared" ca="1" si="58"/>
        <v>65</v>
      </c>
      <c r="DY20" s="184">
        <f t="shared" ca="1" si="58"/>
        <v>65</v>
      </c>
      <c r="DZ20" s="184">
        <f t="shared" ca="1" si="58"/>
        <v>65</v>
      </c>
      <c r="EA20" s="184">
        <f t="shared" ca="1" si="58"/>
        <v>65</v>
      </c>
      <c r="EB20" s="184">
        <f t="shared" ca="1" si="58"/>
        <v>65</v>
      </c>
      <c r="EC20" s="184">
        <f t="shared" ca="1" si="58"/>
        <v>65</v>
      </c>
      <c r="ED20" s="184">
        <f t="shared" ca="1" si="58"/>
        <v>65</v>
      </c>
      <c r="EE20" s="184">
        <f t="shared" ca="1" si="58"/>
        <v>65</v>
      </c>
      <c r="EF20" s="184">
        <f t="shared" ca="1" si="58"/>
        <v>65</v>
      </c>
      <c r="EG20" s="184">
        <f t="shared" ca="1" si="58"/>
        <v>65</v>
      </c>
      <c r="EH20" s="184">
        <f t="shared" ca="1" si="58"/>
        <v>65</v>
      </c>
      <c r="EI20" s="184">
        <f t="shared" ca="1" si="58"/>
        <v>65</v>
      </c>
      <c r="EJ20" s="184">
        <f t="shared" ca="1" si="58"/>
        <v>65</v>
      </c>
      <c r="EK20" s="184">
        <f t="shared" ca="1" si="58"/>
        <v>65</v>
      </c>
      <c r="EL20" s="184">
        <f t="shared" ca="1" si="58"/>
        <v>65</v>
      </c>
      <c r="EM20" s="184">
        <f t="shared" ca="1" si="58"/>
        <v>65</v>
      </c>
      <c r="EN20" s="184">
        <f t="shared" ca="1" si="58"/>
        <v>65</v>
      </c>
      <c r="EO20" s="184">
        <f t="shared" ca="1" si="58"/>
        <v>65</v>
      </c>
      <c r="EP20" s="184">
        <f t="shared" ca="1" si="58"/>
        <v>65</v>
      </c>
      <c r="EQ20" s="184">
        <f t="shared" ca="1" si="58"/>
        <v>65</v>
      </c>
      <c r="ER20" s="184">
        <f t="shared" ca="1" si="58"/>
        <v>65</v>
      </c>
      <c r="ES20" s="184">
        <f t="shared" ca="1" si="58"/>
        <v>65</v>
      </c>
      <c r="ET20" s="184">
        <f t="shared" ca="1" si="58"/>
        <v>65</v>
      </c>
      <c r="EU20" s="184">
        <f t="shared" ca="1" si="58"/>
        <v>65</v>
      </c>
      <c r="EV20" s="184">
        <f t="shared" ca="1" si="58"/>
        <v>65</v>
      </c>
      <c r="EW20" s="184">
        <f t="shared" ca="1" si="58"/>
        <v>65</v>
      </c>
      <c r="EX20" s="184">
        <f t="shared" ca="1" si="58"/>
        <v>65</v>
      </c>
      <c r="EY20" s="184">
        <f t="shared" ca="1" si="58"/>
        <v>65</v>
      </c>
      <c r="EZ20" s="184">
        <f t="shared" ca="1" si="58"/>
        <v>65</v>
      </c>
      <c r="FA20" s="184">
        <f t="shared" ca="1" si="58"/>
        <v>65</v>
      </c>
      <c r="FB20" s="184">
        <f t="shared" ca="1" si="58"/>
        <v>65</v>
      </c>
      <c r="FC20" s="184">
        <f t="shared" ca="1" si="58"/>
        <v>65</v>
      </c>
      <c r="FD20" s="184">
        <f t="shared" ca="1" si="58"/>
        <v>65</v>
      </c>
      <c r="FE20" s="184">
        <f t="shared" ca="1" si="58"/>
        <v>65</v>
      </c>
      <c r="FF20" s="184">
        <f t="shared" ca="1" si="58"/>
        <v>65</v>
      </c>
      <c r="FG20" s="184">
        <f t="shared" ref="FG20:HJ20" ca="1" si="59">IF(FF20=FF19,OFFSET(FF20,1,,,),FF20)</f>
        <v>65</v>
      </c>
      <c r="FH20" s="184">
        <f t="shared" ca="1" si="59"/>
        <v>65</v>
      </c>
      <c r="FI20" s="184">
        <f t="shared" ca="1" si="59"/>
        <v>65</v>
      </c>
      <c r="FJ20" s="184">
        <f t="shared" ca="1" si="59"/>
        <v>65</v>
      </c>
      <c r="FK20" s="184">
        <f t="shared" ca="1" si="59"/>
        <v>65</v>
      </c>
      <c r="FL20" s="184">
        <f t="shared" ca="1" si="59"/>
        <v>65</v>
      </c>
      <c r="FM20" s="184">
        <f t="shared" ca="1" si="59"/>
        <v>65</v>
      </c>
      <c r="FN20" s="184">
        <f t="shared" ca="1" si="59"/>
        <v>65</v>
      </c>
      <c r="FO20" s="184">
        <f t="shared" ca="1" si="59"/>
        <v>65</v>
      </c>
      <c r="FP20" s="184">
        <f t="shared" ca="1" si="59"/>
        <v>65</v>
      </c>
      <c r="FQ20" s="184">
        <f t="shared" ca="1" si="59"/>
        <v>65</v>
      </c>
      <c r="FR20" s="184">
        <f t="shared" ca="1" si="59"/>
        <v>65</v>
      </c>
      <c r="FS20" s="184">
        <f t="shared" ca="1" si="59"/>
        <v>65</v>
      </c>
      <c r="FT20" s="184">
        <f t="shared" ca="1" si="59"/>
        <v>65</v>
      </c>
      <c r="FU20" s="184">
        <f t="shared" ca="1" si="59"/>
        <v>65</v>
      </c>
      <c r="FV20" s="184">
        <f t="shared" ca="1" si="59"/>
        <v>65</v>
      </c>
      <c r="FW20" s="184">
        <f t="shared" ca="1" si="59"/>
        <v>65</v>
      </c>
      <c r="FX20" s="184">
        <f t="shared" ca="1" si="59"/>
        <v>65</v>
      </c>
      <c r="FY20" s="184">
        <f t="shared" ca="1" si="59"/>
        <v>65</v>
      </c>
      <c r="FZ20" s="184">
        <f t="shared" ca="1" si="59"/>
        <v>65</v>
      </c>
      <c r="GA20" s="184">
        <f t="shared" ca="1" si="59"/>
        <v>65</v>
      </c>
      <c r="GB20" s="184">
        <f t="shared" ca="1" si="59"/>
        <v>65</v>
      </c>
      <c r="GC20" s="184">
        <f t="shared" ca="1" si="59"/>
        <v>65</v>
      </c>
      <c r="GD20" s="184">
        <f t="shared" ca="1" si="59"/>
        <v>65</v>
      </c>
      <c r="GE20" s="184">
        <f t="shared" ca="1" si="59"/>
        <v>65</v>
      </c>
      <c r="GF20" s="184">
        <f t="shared" ca="1" si="59"/>
        <v>65</v>
      </c>
      <c r="GG20" s="184">
        <f t="shared" ca="1" si="59"/>
        <v>65</v>
      </c>
      <c r="GH20" s="184">
        <f t="shared" ca="1" si="59"/>
        <v>65</v>
      </c>
      <c r="GI20" s="184">
        <f t="shared" ca="1" si="59"/>
        <v>65</v>
      </c>
      <c r="GJ20" s="184">
        <f t="shared" ca="1" si="59"/>
        <v>65</v>
      </c>
      <c r="GK20" s="184">
        <f t="shared" ca="1" si="59"/>
        <v>65</v>
      </c>
      <c r="GL20" s="184">
        <f t="shared" ca="1" si="59"/>
        <v>65</v>
      </c>
      <c r="GM20" s="184">
        <f t="shared" ca="1" si="59"/>
        <v>65</v>
      </c>
      <c r="GN20" s="184">
        <f t="shared" ca="1" si="59"/>
        <v>65</v>
      </c>
      <c r="GO20" s="184">
        <f t="shared" ca="1" si="59"/>
        <v>65</v>
      </c>
      <c r="GP20" s="184">
        <f t="shared" ca="1" si="59"/>
        <v>65</v>
      </c>
      <c r="GQ20" s="184">
        <f t="shared" ca="1" si="59"/>
        <v>65</v>
      </c>
      <c r="GR20" s="184">
        <f t="shared" ca="1" si="59"/>
        <v>65</v>
      </c>
      <c r="GS20" s="184">
        <f t="shared" ca="1" si="59"/>
        <v>65</v>
      </c>
      <c r="GT20" s="184">
        <f t="shared" ca="1" si="59"/>
        <v>65</v>
      </c>
      <c r="GU20" s="184">
        <f t="shared" ca="1" si="59"/>
        <v>65</v>
      </c>
      <c r="GV20" s="184">
        <f t="shared" ca="1" si="59"/>
        <v>65</v>
      </c>
      <c r="GW20" s="184">
        <f t="shared" ca="1" si="59"/>
        <v>65</v>
      </c>
      <c r="GX20" s="184">
        <f t="shared" ca="1" si="59"/>
        <v>65</v>
      </c>
      <c r="GY20" s="184">
        <f t="shared" ca="1" si="59"/>
        <v>65</v>
      </c>
      <c r="GZ20" s="184">
        <f t="shared" ca="1" si="59"/>
        <v>65</v>
      </c>
      <c r="HA20" s="184">
        <f t="shared" ca="1" si="59"/>
        <v>65</v>
      </c>
      <c r="HB20" s="184">
        <f t="shared" ca="1" si="59"/>
        <v>65</v>
      </c>
      <c r="HC20" s="184">
        <f t="shared" ca="1" si="59"/>
        <v>65</v>
      </c>
      <c r="HD20" s="184">
        <f t="shared" ca="1" si="59"/>
        <v>65</v>
      </c>
      <c r="HE20" s="184">
        <f t="shared" ca="1" si="59"/>
        <v>65</v>
      </c>
      <c r="HF20" s="184">
        <f t="shared" ca="1" si="59"/>
        <v>65</v>
      </c>
      <c r="HG20" s="184">
        <f t="shared" ca="1" si="59"/>
        <v>65</v>
      </c>
      <c r="HH20" s="184">
        <f t="shared" ca="1" si="59"/>
        <v>65</v>
      </c>
      <c r="HI20" s="184">
        <f t="shared" ca="1" si="59"/>
        <v>65</v>
      </c>
      <c r="HJ20" s="184">
        <f t="shared" ca="1" si="59"/>
        <v>65</v>
      </c>
      <c r="HK20" s="578">
        <f t="shared" ca="1" si="9"/>
        <v>2</v>
      </c>
    </row>
    <row r="21" spans="1:219" s="185" customFormat="1" ht="45">
      <c r="A21" s="284" t="s">
        <v>13962</v>
      </c>
      <c r="B21" s="331">
        <v>87260</v>
      </c>
      <c r="C21" s="286" t="str">
        <f>IF($B21="","",IFERROR(VLOOKUP($B21,SERVIÇOS!$A:$F,2,0),IFERROR(VLOOKUP($B21,'COMPOSIÇÕES COMPLEMENTARES '!$C:$K,2,0),"")))</f>
        <v>REVESTIMENTO CERÂMICO PARA PISO COM PLACAS TIPO PORCELANATO DE DIMENSÕES 45X45 CM APLICADA EM AMBIENTES DE ÁREA MAIOR QUE 10 M². AF_06/2014</v>
      </c>
      <c r="D21" s="287" t="str">
        <f>IF($B21="","",IFERROR(VLOOKUP($B21,SERVIÇOS!$A:$F,3,0),IFERROR(VLOOKUP($B21,'COMPOSIÇÕES COMPLEMENTARES '!$C:$K,3,0),"")))</f>
        <v>M2</v>
      </c>
      <c r="E21" s="288">
        <v>1.5</v>
      </c>
      <c r="F21" s="289">
        <f>IF($B21="","",IFERROR(VLOOKUP($B21,SERVIÇOS!$A:$F,4,0),IFERROR(VLOOKUP($B21,'COMPOSIÇÕES COMPLEMENTARES '!$C:$K,6,0),"")))</f>
        <v>97.92</v>
      </c>
      <c r="G21" s="289">
        <f>IF($B21="","",IFERROR(VLOOKUP($B21,SERVIÇOS!$A:$F,5,0),IFERROR(VLOOKUP($B21,'COMPOSIÇÕES COMPLEMENTARES '!$C:$K,7,0),"")))</f>
        <v>9.7799999999999994</v>
      </c>
      <c r="H21" s="289">
        <f t="shared" si="38"/>
        <v>107.7</v>
      </c>
      <c r="I21" s="289">
        <f t="shared" si="39"/>
        <v>146.88</v>
      </c>
      <c r="J21" s="289">
        <f t="shared" si="40"/>
        <v>14.67</v>
      </c>
      <c r="K21" s="289">
        <f t="shared" si="41"/>
        <v>161.55000000000001</v>
      </c>
      <c r="L21" s="290"/>
      <c r="M21" s="572">
        <f t="shared" si="10"/>
        <v>161.54999999999998</v>
      </c>
      <c r="N21" s="572">
        <f t="shared" si="11"/>
        <v>2961.7500000000005</v>
      </c>
      <c r="O21" s="572">
        <f t="shared" si="12"/>
        <v>27.5</v>
      </c>
      <c r="P21" s="572">
        <f t="shared" si="13"/>
        <v>13</v>
      </c>
      <c r="Q21" s="572">
        <f t="shared" si="14"/>
        <v>7534.7399999999989</v>
      </c>
      <c r="R21" s="572">
        <f t="shared" si="15"/>
        <v>15</v>
      </c>
      <c r="S21" s="184">
        <f t="shared" ca="1" si="16"/>
        <v>15</v>
      </c>
      <c r="T21" s="184">
        <f t="shared" ca="1" si="16"/>
        <v>15</v>
      </c>
      <c r="U21" s="184">
        <f t="shared" ca="1" si="16"/>
        <v>142</v>
      </c>
      <c r="V21" s="184">
        <f t="shared" ca="1" si="16"/>
        <v>142</v>
      </c>
      <c r="W21" s="184">
        <f t="shared" ca="1" si="16"/>
        <v>142</v>
      </c>
      <c r="X21" s="184">
        <f t="shared" ca="1" si="16"/>
        <v>156</v>
      </c>
      <c r="Y21" s="184">
        <f t="shared" ca="1" si="16"/>
        <v>156</v>
      </c>
      <c r="Z21" s="184">
        <f t="shared" ca="1" si="16"/>
        <v>132</v>
      </c>
      <c r="AA21" s="184">
        <f t="shared" ca="1" si="16"/>
        <v>132</v>
      </c>
      <c r="AB21" s="184">
        <f t="shared" ca="1" si="16"/>
        <v>65</v>
      </c>
      <c r="AC21" s="184">
        <f t="shared" ca="1" si="16"/>
        <v>65</v>
      </c>
      <c r="AD21" s="184">
        <f t="shared" ca="1" si="16"/>
        <v>89</v>
      </c>
      <c r="AE21" s="184">
        <f t="shared" ca="1" si="16"/>
        <v>89</v>
      </c>
      <c r="AF21" s="184">
        <f t="shared" ca="1" si="16"/>
        <v>89</v>
      </c>
      <c r="AG21" s="184">
        <f t="shared" ca="1" si="16"/>
        <v>89</v>
      </c>
      <c r="AH21" s="184">
        <f t="shared" ca="1" si="16"/>
        <v>89</v>
      </c>
      <c r="AI21" s="184">
        <f t="shared" ref="AI21:CT21" ca="1" si="60">IF(AH21=AH20,OFFSET(AH21,1,,,),AH21)</f>
        <v>89</v>
      </c>
      <c r="AJ21" s="184">
        <f t="shared" ca="1" si="60"/>
        <v>89</v>
      </c>
      <c r="AK21" s="184">
        <f t="shared" ca="1" si="60"/>
        <v>89</v>
      </c>
      <c r="AL21" s="184">
        <f t="shared" ca="1" si="60"/>
        <v>89</v>
      </c>
      <c r="AM21" s="184">
        <f t="shared" ca="1" si="60"/>
        <v>89</v>
      </c>
      <c r="AN21" s="184">
        <f t="shared" ca="1" si="60"/>
        <v>89</v>
      </c>
      <c r="AO21" s="184">
        <f t="shared" ca="1" si="60"/>
        <v>89</v>
      </c>
      <c r="AP21" s="184">
        <f t="shared" ca="1" si="60"/>
        <v>89</v>
      </c>
      <c r="AQ21" s="184">
        <f t="shared" ca="1" si="60"/>
        <v>89</v>
      </c>
      <c r="AR21" s="184">
        <f t="shared" ca="1" si="60"/>
        <v>89</v>
      </c>
      <c r="AS21" s="184">
        <f t="shared" ca="1" si="60"/>
        <v>89</v>
      </c>
      <c r="AT21" s="184">
        <f t="shared" ca="1" si="60"/>
        <v>89</v>
      </c>
      <c r="AU21" s="184">
        <f t="shared" ca="1" si="60"/>
        <v>89</v>
      </c>
      <c r="AV21" s="184">
        <f t="shared" ca="1" si="60"/>
        <v>89</v>
      </c>
      <c r="AW21" s="184">
        <f t="shared" ca="1" si="60"/>
        <v>89</v>
      </c>
      <c r="AX21" s="184">
        <f t="shared" ca="1" si="60"/>
        <v>89</v>
      </c>
      <c r="AY21" s="184">
        <f t="shared" ca="1" si="60"/>
        <v>89</v>
      </c>
      <c r="AZ21" s="184">
        <f t="shared" ca="1" si="60"/>
        <v>89</v>
      </c>
      <c r="BA21" s="184">
        <f t="shared" ca="1" si="60"/>
        <v>89</v>
      </c>
      <c r="BB21" s="184">
        <f t="shared" ca="1" si="60"/>
        <v>89</v>
      </c>
      <c r="BC21" s="184">
        <f t="shared" ca="1" si="60"/>
        <v>89</v>
      </c>
      <c r="BD21" s="184">
        <f t="shared" ca="1" si="60"/>
        <v>89</v>
      </c>
      <c r="BE21" s="184">
        <f t="shared" ca="1" si="60"/>
        <v>89</v>
      </c>
      <c r="BF21" s="184">
        <f t="shared" ca="1" si="60"/>
        <v>89</v>
      </c>
      <c r="BG21" s="184">
        <f t="shared" ca="1" si="60"/>
        <v>89</v>
      </c>
      <c r="BH21" s="184">
        <f t="shared" ca="1" si="60"/>
        <v>89</v>
      </c>
      <c r="BI21" s="184">
        <f t="shared" ca="1" si="60"/>
        <v>89</v>
      </c>
      <c r="BJ21" s="184">
        <f t="shared" ca="1" si="60"/>
        <v>89</v>
      </c>
      <c r="BK21" s="184">
        <f t="shared" ca="1" si="60"/>
        <v>89</v>
      </c>
      <c r="BL21" s="184">
        <f t="shared" ca="1" si="60"/>
        <v>89</v>
      </c>
      <c r="BM21" s="184">
        <f t="shared" ca="1" si="60"/>
        <v>89</v>
      </c>
      <c r="BN21" s="184">
        <f t="shared" ca="1" si="60"/>
        <v>89</v>
      </c>
      <c r="BO21" s="184">
        <f t="shared" ca="1" si="60"/>
        <v>89</v>
      </c>
      <c r="BP21" s="184">
        <f t="shared" ca="1" si="60"/>
        <v>89</v>
      </c>
      <c r="BQ21" s="184">
        <f t="shared" ca="1" si="60"/>
        <v>89</v>
      </c>
      <c r="BR21" s="184">
        <f t="shared" ca="1" si="60"/>
        <v>89</v>
      </c>
      <c r="BS21" s="184">
        <f t="shared" ca="1" si="60"/>
        <v>89</v>
      </c>
      <c r="BT21" s="184">
        <f t="shared" ca="1" si="60"/>
        <v>89</v>
      </c>
      <c r="BU21" s="184">
        <f t="shared" ca="1" si="60"/>
        <v>89</v>
      </c>
      <c r="BV21" s="184">
        <f t="shared" ca="1" si="60"/>
        <v>89</v>
      </c>
      <c r="BW21" s="184">
        <f t="shared" ca="1" si="60"/>
        <v>89</v>
      </c>
      <c r="BX21" s="184">
        <f t="shared" ca="1" si="60"/>
        <v>89</v>
      </c>
      <c r="BY21" s="184">
        <f t="shared" ca="1" si="60"/>
        <v>89</v>
      </c>
      <c r="BZ21" s="184">
        <f t="shared" ca="1" si="60"/>
        <v>89</v>
      </c>
      <c r="CA21" s="184">
        <f t="shared" ca="1" si="60"/>
        <v>89</v>
      </c>
      <c r="CB21" s="184">
        <f t="shared" ca="1" si="60"/>
        <v>89</v>
      </c>
      <c r="CC21" s="184">
        <f t="shared" ca="1" si="60"/>
        <v>89</v>
      </c>
      <c r="CD21" s="184">
        <f t="shared" ca="1" si="60"/>
        <v>89</v>
      </c>
      <c r="CE21" s="184">
        <f t="shared" ca="1" si="60"/>
        <v>89</v>
      </c>
      <c r="CF21" s="184">
        <f t="shared" ca="1" si="60"/>
        <v>89</v>
      </c>
      <c r="CG21" s="184">
        <f t="shared" ca="1" si="60"/>
        <v>89</v>
      </c>
      <c r="CH21" s="184">
        <f t="shared" ca="1" si="60"/>
        <v>89</v>
      </c>
      <c r="CI21" s="184">
        <f t="shared" ca="1" si="60"/>
        <v>89</v>
      </c>
      <c r="CJ21" s="184">
        <f t="shared" ca="1" si="60"/>
        <v>89</v>
      </c>
      <c r="CK21" s="184">
        <f t="shared" ca="1" si="60"/>
        <v>89</v>
      </c>
      <c r="CL21" s="184">
        <f t="shared" ca="1" si="60"/>
        <v>89</v>
      </c>
      <c r="CM21" s="184">
        <f t="shared" ca="1" si="60"/>
        <v>89</v>
      </c>
      <c r="CN21" s="184">
        <f t="shared" ca="1" si="60"/>
        <v>89</v>
      </c>
      <c r="CO21" s="184">
        <f t="shared" ca="1" si="60"/>
        <v>89</v>
      </c>
      <c r="CP21" s="184">
        <f t="shared" ca="1" si="60"/>
        <v>89</v>
      </c>
      <c r="CQ21" s="184">
        <f t="shared" ca="1" si="60"/>
        <v>89</v>
      </c>
      <c r="CR21" s="184">
        <f t="shared" ca="1" si="60"/>
        <v>89</v>
      </c>
      <c r="CS21" s="184">
        <f t="shared" ca="1" si="60"/>
        <v>89</v>
      </c>
      <c r="CT21" s="184">
        <f t="shared" ca="1" si="60"/>
        <v>89</v>
      </c>
      <c r="CU21" s="184">
        <f t="shared" ref="CU21:FF21" ca="1" si="61">IF(CT21=CT20,OFFSET(CT21,1,,,),CT21)</f>
        <v>89</v>
      </c>
      <c r="CV21" s="184">
        <f t="shared" ca="1" si="61"/>
        <v>89</v>
      </c>
      <c r="CW21" s="184">
        <f t="shared" ca="1" si="61"/>
        <v>89</v>
      </c>
      <c r="CX21" s="184">
        <f t="shared" ca="1" si="61"/>
        <v>89</v>
      </c>
      <c r="CY21" s="184">
        <f t="shared" ca="1" si="61"/>
        <v>89</v>
      </c>
      <c r="CZ21" s="184">
        <f t="shared" ca="1" si="61"/>
        <v>89</v>
      </c>
      <c r="DA21" s="184">
        <f t="shared" ca="1" si="61"/>
        <v>89</v>
      </c>
      <c r="DB21" s="184">
        <f t="shared" ca="1" si="61"/>
        <v>89</v>
      </c>
      <c r="DC21" s="184">
        <f t="shared" ca="1" si="61"/>
        <v>89</v>
      </c>
      <c r="DD21" s="184">
        <f t="shared" ca="1" si="61"/>
        <v>89</v>
      </c>
      <c r="DE21" s="184">
        <f t="shared" ca="1" si="61"/>
        <v>89</v>
      </c>
      <c r="DF21" s="184">
        <f t="shared" ca="1" si="61"/>
        <v>89</v>
      </c>
      <c r="DG21" s="184">
        <f t="shared" ca="1" si="61"/>
        <v>89</v>
      </c>
      <c r="DH21" s="184">
        <f t="shared" ca="1" si="61"/>
        <v>89</v>
      </c>
      <c r="DI21" s="184">
        <f t="shared" ca="1" si="61"/>
        <v>89</v>
      </c>
      <c r="DJ21" s="184">
        <f t="shared" ca="1" si="61"/>
        <v>89</v>
      </c>
      <c r="DK21" s="184">
        <f t="shared" ca="1" si="61"/>
        <v>89</v>
      </c>
      <c r="DL21" s="184">
        <f t="shared" ca="1" si="61"/>
        <v>89</v>
      </c>
      <c r="DM21" s="184">
        <f t="shared" ca="1" si="61"/>
        <v>89</v>
      </c>
      <c r="DN21" s="184">
        <f t="shared" ca="1" si="61"/>
        <v>89</v>
      </c>
      <c r="DO21" s="184">
        <f t="shared" ca="1" si="61"/>
        <v>89</v>
      </c>
      <c r="DP21" s="184">
        <f t="shared" ca="1" si="61"/>
        <v>89</v>
      </c>
      <c r="DQ21" s="184">
        <f t="shared" ca="1" si="61"/>
        <v>89</v>
      </c>
      <c r="DR21" s="184">
        <f t="shared" ca="1" si="61"/>
        <v>89</v>
      </c>
      <c r="DS21" s="184">
        <f t="shared" ca="1" si="61"/>
        <v>89</v>
      </c>
      <c r="DT21" s="184">
        <f t="shared" ca="1" si="61"/>
        <v>89</v>
      </c>
      <c r="DU21" s="184">
        <f t="shared" ca="1" si="61"/>
        <v>89</v>
      </c>
      <c r="DV21" s="184">
        <f t="shared" ca="1" si="61"/>
        <v>89</v>
      </c>
      <c r="DW21" s="184">
        <f t="shared" ca="1" si="61"/>
        <v>89</v>
      </c>
      <c r="DX21" s="184">
        <f t="shared" ca="1" si="61"/>
        <v>89</v>
      </c>
      <c r="DY21" s="184">
        <f t="shared" ca="1" si="61"/>
        <v>89</v>
      </c>
      <c r="DZ21" s="184">
        <f t="shared" ca="1" si="61"/>
        <v>89</v>
      </c>
      <c r="EA21" s="184">
        <f t="shared" ca="1" si="61"/>
        <v>89</v>
      </c>
      <c r="EB21" s="184">
        <f t="shared" ca="1" si="61"/>
        <v>89</v>
      </c>
      <c r="EC21" s="184">
        <f t="shared" ca="1" si="61"/>
        <v>89</v>
      </c>
      <c r="ED21" s="184">
        <f t="shared" ca="1" si="61"/>
        <v>89</v>
      </c>
      <c r="EE21" s="184">
        <f t="shared" ca="1" si="61"/>
        <v>89</v>
      </c>
      <c r="EF21" s="184">
        <f t="shared" ca="1" si="61"/>
        <v>89</v>
      </c>
      <c r="EG21" s="184">
        <f t="shared" ca="1" si="61"/>
        <v>89</v>
      </c>
      <c r="EH21" s="184">
        <f t="shared" ca="1" si="61"/>
        <v>89</v>
      </c>
      <c r="EI21" s="184">
        <f t="shared" ca="1" si="61"/>
        <v>89</v>
      </c>
      <c r="EJ21" s="184">
        <f t="shared" ca="1" si="61"/>
        <v>89</v>
      </c>
      <c r="EK21" s="184">
        <f t="shared" ca="1" si="61"/>
        <v>89</v>
      </c>
      <c r="EL21" s="184">
        <f t="shared" ca="1" si="61"/>
        <v>89</v>
      </c>
      <c r="EM21" s="184">
        <f t="shared" ca="1" si="61"/>
        <v>89</v>
      </c>
      <c r="EN21" s="184">
        <f t="shared" ca="1" si="61"/>
        <v>89</v>
      </c>
      <c r="EO21" s="184">
        <f t="shared" ca="1" si="61"/>
        <v>89</v>
      </c>
      <c r="EP21" s="184">
        <f t="shared" ca="1" si="61"/>
        <v>89</v>
      </c>
      <c r="EQ21" s="184">
        <f t="shared" ca="1" si="61"/>
        <v>89</v>
      </c>
      <c r="ER21" s="184">
        <f t="shared" ca="1" si="61"/>
        <v>89</v>
      </c>
      <c r="ES21" s="184">
        <f t="shared" ca="1" si="61"/>
        <v>89</v>
      </c>
      <c r="ET21" s="184">
        <f t="shared" ca="1" si="61"/>
        <v>89</v>
      </c>
      <c r="EU21" s="184">
        <f t="shared" ca="1" si="61"/>
        <v>89</v>
      </c>
      <c r="EV21" s="184">
        <f t="shared" ca="1" si="61"/>
        <v>89</v>
      </c>
      <c r="EW21" s="184">
        <f t="shared" ca="1" si="61"/>
        <v>89</v>
      </c>
      <c r="EX21" s="184">
        <f t="shared" ca="1" si="61"/>
        <v>89</v>
      </c>
      <c r="EY21" s="184">
        <f t="shared" ca="1" si="61"/>
        <v>89</v>
      </c>
      <c r="EZ21" s="184">
        <f t="shared" ca="1" si="61"/>
        <v>89</v>
      </c>
      <c r="FA21" s="184">
        <f t="shared" ca="1" si="61"/>
        <v>89</v>
      </c>
      <c r="FB21" s="184">
        <f t="shared" ca="1" si="61"/>
        <v>89</v>
      </c>
      <c r="FC21" s="184">
        <f t="shared" ca="1" si="61"/>
        <v>89</v>
      </c>
      <c r="FD21" s="184">
        <f t="shared" ca="1" si="61"/>
        <v>89</v>
      </c>
      <c r="FE21" s="184">
        <f t="shared" ca="1" si="61"/>
        <v>89</v>
      </c>
      <c r="FF21" s="184">
        <f t="shared" ca="1" si="61"/>
        <v>89</v>
      </c>
      <c r="FG21" s="184">
        <f t="shared" ref="FG21:HJ21" ca="1" si="62">IF(FF21=FF20,OFFSET(FF21,1,,,),FF21)</f>
        <v>89</v>
      </c>
      <c r="FH21" s="184">
        <f t="shared" ca="1" si="62"/>
        <v>89</v>
      </c>
      <c r="FI21" s="184">
        <f t="shared" ca="1" si="62"/>
        <v>89</v>
      </c>
      <c r="FJ21" s="184">
        <f t="shared" ca="1" si="62"/>
        <v>89</v>
      </c>
      <c r="FK21" s="184">
        <f t="shared" ca="1" si="62"/>
        <v>89</v>
      </c>
      <c r="FL21" s="184">
        <f t="shared" ca="1" si="62"/>
        <v>89</v>
      </c>
      <c r="FM21" s="184">
        <f t="shared" ca="1" si="62"/>
        <v>89</v>
      </c>
      <c r="FN21" s="184">
        <f t="shared" ca="1" si="62"/>
        <v>89</v>
      </c>
      <c r="FO21" s="184">
        <f t="shared" ca="1" si="62"/>
        <v>89</v>
      </c>
      <c r="FP21" s="184">
        <f t="shared" ca="1" si="62"/>
        <v>89</v>
      </c>
      <c r="FQ21" s="184">
        <f t="shared" ca="1" si="62"/>
        <v>89</v>
      </c>
      <c r="FR21" s="184">
        <f t="shared" ca="1" si="62"/>
        <v>89</v>
      </c>
      <c r="FS21" s="184">
        <f t="shared" ca="1" si="62"/>
        <v>89</v>
      </c>
      <c r="FT21" s="184">
        <f t="shared" ca="1" si="62"/>
        <v>89</v>
      </c>
      <c r="FU21" s="184">
        <f t="shared" ca="1" si="62"/>
        <v>89</v>
      </c>
      <c r="FV21" s="184">
        <f t="shared" ca="1" si="62"/>
        <v>89</v>
      </c>
      <c r="FW21" s="184">
        <f t="shared" ca="1" si="62"/>
        <v>89</v>
      </c>
      <c r="FX21" s="184">
        <f t="shared" ca="1" si="62"/>
        <v>89</v>
      </c>
      <c r="FY21" s="184">
        <f t="shared" ca="1" si="62"/>
        <v>89</v>
      </c>
      <c r="FZ21" s="184">
        <f t="shared" ca="1" si="62"/>
        <v>89</v>
      </c>
      <c r="GA21" s="184">
        <f t="shared" ca="1" si="62"/>
        <v>89</v>
      </c>
      <c r="GB21" s="184">
        <f t="shared" ca="1" si="62"/>
        <v>89</v>
      </c>
      <c r="GC21" s="184">
        <f t="shared" ca="1" si="62"/>
        <v>89</v>
      </c>
      <c r="GD21" s="184">
        <f t="shared" ca="1" si="62"/>
        <v>89</v>
      </c>
      <c r="GE21" s="184">
        <f t="shared" ca="1" si="62"/>
        <v>89</v>
      </c>
      <c r="GF21" s="184">
        <f t="shared" ca="1" si="62"/>
        <v>89</v>
      </c>
      <c r="GG21" s="184">
        <f t="shared" ca="1" si="62"/>
        <v>89</v>
      </c>
      <c r="GH21" s="184">
        <f t="shared" ca="1" si="62"/>
        <v>89</v>
      </c>
      <c r="GI21" s="184">
        <f t="shared" ca="1" si="62"/>
        <v>89</v>
      </c>
      <c r="GJ21" s="184">
        <f t="shared" ca="1" si="62"/>
        <v>89</v>
      </c>
      <c r="GK21" s="184">
        <f t="shared" ca="1" si="62"/>
        <v>89</v>
      </c>
      <c r="GL21" s="184">
        <f t="shared" ca="1" si="62"/>
        <v>89</v>
      </c>
      <c r="GM21" s="184">
        <f t="shared" ca="1" si="62"/>
        <v>89</v>
      </c>
      <c r="GN21" s="184">
        <f t="shared" ca="1" si="62"/>
        <v>89</v>
      </c>
      <c r="GO21" s="184">
        <f t="shared" ca="1" si="62"/>
        <v>89</v>
      </c>
      <c r="GP21" s="184">
        <f t="shared" ca="1" si="62"/>
        <v>89</v>
      </c>
      <c r="GQ21" s="184">
        <f t="shared" ca="1" si="62"/>
        <v>89</v>
      </c>
      <c r="GR21" s="184">
        <f t="shared" ca="1" si="62"/>
        <v>89</v>
      </c>
      <c r="GS21" s="184">
        <f t="shared" ca="1" si="62"/>
        <v>89</v>
      </c>
      <c r="GT21" s="184">
        <f t="shared" ca="1" si="62"/>
        <v>89</v>
      </c>
      <c r="GU21" s="184">
        <f t="shared" ca="1" si="62"/>
        <v>89</v>
      </c>
      <c r="GV21" s="184">
        <f t="shared" ca="1" si="62"/>
        <v>89</v>
      </c>
      <c r="GW21" s="184">
        <f t="shared" ca="1" si="62"/>
        <v>89</v>
      </c>
      <c r="GX21" s="184">
        <f t="shared" ca="1" si="62"/>
        <v>89</v>
      </c>
      <c r="GY21" s="184">
        <f t="shared" ca="1" si="62"/>
        <v>89</v>
      </c>
      <c r="GZ21" s="184">
        <f t="shared" ca="1" si="62"/>
        <v>89</v>
      </c>
      <c r="HA21" s="184">
        <f t="shared" ca="1" si="62"/>
        <v>89</v>
      </c>
      <c r="HB21" s="184">
        <f t="shared" ca="1" si="62"/>
        <v>89</v>
      </c>
      <c r="HC21" s="184">
        <f t="shared" ca="1" si="62"/>
        <v>89</v>
      </c>
      <c r="HD21" s="184">
        <f t="shared" ca="1" si="62"/>
        <v>89</v>
      </c>
      <c r="HE21" s="184">
        <f t="shared" ca="1" si="62"/>
        <v>89</v>
      </c>
      <c r="HF21" s="184">
        <f t="shared" ca="1" si="62"/>
        <v>89</v>
      </c>
      <c r="HG21" s="184">
        <f t="shared" ca="1" si="62"/>
        <v>89</v>
      </c>
      <c r="HH21" s="184">
        <f t="shared" ca="1" si="62"/>
        <v>89</v>
      </c>
      <c r="HI21" s="184">
        <f t="shared" ca="1" si="62"/>
        <v>89</v>
      </c>
      <c r="HJ21" s="184">
        <f t="shared" ca="1" si="62"/>
        <v>89</v>
      </c>
      <c r="HK21" s="578">
        <f t="shared" ca="1" si="9"/>
        <v>2</v>
      </c>
    </row>
    <row r="22" spans="1:219" s="185" customFormat="1">
      <c r="A22" s="284" t="s">
        <v>13963</v>
      </c>
      <c r="B22" s="331">
        <v>98689</v>
      </c>
      <c r="C22" s="286" t="str">
        <f>IF($B22="","",IFERROR(VLOOKUP($B22,SERVIÇOS!$A:$F,2,0),IFERROR(VLOOKUP($B22,'COMPOSIÇÕES COMPLEMENTARES '!$C:$K,2,0),"")))</f>
        <v>SOLEIRA EM GRANITO, LARGURA 15 CM, ESPESSURA 2,0 CM. AF_09/2020</v>
      </c>
      <c r="D22" s="287" t="str">
        <f>IF($B22="","",IFERROR(VLOOKUP($B22,SERVIÇOS!$A:$F,3,0),IFERROR(VLOOKUP($B22,'COMPOSIÇÕES COMPLEMENTARES '!$C:$K,3,0),"")))</f>
        <v>M</v>
      </c>
      <c r="E22" s="288">
        <v>1.8</v>
      </c>
      <c r="F22" s="289">
        <f>IF($B22="","",IFERROR(VLOOKUP($B22,SERVIÇOS!$A:$F,4,0),IFERROR(VLOOKUP($B22,'COMPOSIÇÕES COMPLEMENTARES '!$C:$K,6,0),"")))</f>
        <v>90.13</v>
      </c>
      <c r="G22" s="289">
        <f>IF($B22="","",IFERROR(VLOOKUP($B22,SERVIÇOS!$A:$F,5,0),IFERROR(VLOOKUP($B22,'COMPOSIÇÕES COMPLEMENTARES '!$C:$K,7,0),"")))</f>
        <v>15.21</v>
      </c>
      <c r="H22" s="289">
        <f t="shared" si="38"/>
        <v>105.34</v>
      </c>
      <c r="I22" s="289">
        <f t="shared" si="39"/>
        <v>162.22999999999999</v>
      </c>
      <c r="J22" s="289">
        <f t="shared" si="40"/>
        <v>27.38</v>
      </c>
      <c r="K22" s="289">
        <f t="shared" si="41"/>
        <v>189.61</v>
      </c>
      <c r="L22" s="290"/>
      <c r="M22" s="572">
        <f t="shared" si="10"/>
        <v>189.60999999999999</v>
      </c>
      <c r="N22" s="572">
        <f t="shared" si="11"/>
        <v>189.60999999999999</v>
      </c>
      <c r="O22" s="572">
        <f t="shared" si="12"/>
        <v>1.8</v>
      </c>
      <c r="P22" s="572">
        <f t="shared" si="13"/>
        <v>14</v>
      </c>
      <c r="Q22" s="572">
        <f t="shared" si="14"/>
        <v>7534.7399999999989</v>
      </c>
      <c r="R22" s="572">
        <f t="shared" si="15"/>
        <v>15</v>
      </c>
      <c r="S22" s="184">
        <f t="shared" ca="1" si="16"/>
        <v>15</v>
      </c>
      <c r="T22" s="184">
        <f t="shared" ca="1" si="16"/>
        <v>142</v>
      </c>
      <c r="U22" s="184">
        <f t="shared" ca="1" si="16"/>
        <v>142</v>
      </c>
      <c r="V22" s="184">
        <f t="shared" ca="1" si="16"/>
        <v>156</v>
      </c>
      <c r="W22" s="184">
        <f t="shared" ca="1" si="16"/>
        <v>156</v>
      </c>
      <c r="X22" s="184">
        <f t="shared" ca="1" si="16"/>
        <v>156</v>
      </c>
      <c r="Y22" s="184">
        <f t="shared" ca="1" si="16"/>
        <v>132</v>
      </c>
      <c r="Z22" s="184">
        <f t="shared" ca="1" si="16"/>
        <v>132</v>
      </c>
      <c r="AA22" s="184">
        <f t="shared" ca="1" si="16"/>
        <v>65</v>
      </c>
      <c r="AB22" s="184">
        <f t="shared" ca="1" si="16"/>
        <v>65</v>
      </c>
      <c r="AC22" s="184">
        <f t="shared" ca="1" si="16"/>
        <v>89</v>
      </c>
      <c r="AD22" s="184">
        <f t="shared" ca="1" si="16"/>
        <v>89</v>
      </c>
      <c r="AE22" s="184">
        <f t="shared" ref="AE22:CP22" ca="1" si="63">IF(AD22=AD21,OFFSET(AD22,1,,,),AD22)</f>
        <v>161</v>
      </c>
      <c r="AF22" s="184">
        <f t="shared" ca="1" si="63"/>
        <v>161</v>
      </c>
      <c r="AG22" s="184">
        <f t="shared" ca="1" si="63"/>
        <v>161</v>
      </c>
      <c r="AH22" s="184">
        <f t="shared" ca="1" si="63"/>
        <v>161</v>
      </c>
      <c r="AI22" s="184">
        <f t="shared" ca="1" si="63"/>
        <v>161</v>
      </c>
      <c r="AJ22" s="184">
        <f t="shared" ca="1" si="63"/>
        <v>161</v>
      </c>
      <c r="AK22" s="184">
        <f t="shared" ca="1" si="63"/>
        <v>161</v>
      </c>
      <c r="AL22" s="184">
        <f t="shared" ca="1" si="63"/>
        <v>161</v>
      </c>
      <c r="AM22" s="184">
        <f t="shared" ca="1" si="63"/>
        <v>161</v>
      </c>
      <c r="AN22" s="184">
        <f t="shared" ca="1" si="63"/>
        <v>161</v>
      </c>
      <c r="AO22" s="184">
        <f t="shared" ca="1" si="63"/>
        <v>161</v>
      </c>
      <c r="AP22" s="184">
        <f t="shared" ca="1" si="63"/>
        <v>161</v>
      </c>
      <c r="AQ22" s="184">
        <f t="shared" ca="1" si="63"/>
        <v>161</v>
      </c>
      <c r="AR22" s="184">
        <f t="shared" ca="1" si="63"/>
        <v>161</v>
      </c>
      <c r="AS22" s="184">
        <f t="shared" ca="1" si="63"/>
        <v>161</v>
      </c>
      <c r="AT22" s="184">
        <f t="shared" ca="1" si="63"/>
        <v>161</v>
      </c>
      <c r="AU22" s="184">
        <f t="shared" ca="1" si="63"/>
        <v>161</v>
      </c>
      <c r="AV22" s="184">
        <f t="shared" ca="1" si="63"/>
        <v>161</v>
      </c>
      <c r="AW22" s="184">
        <f t="shared" ca="1" si="63"/>
        <v>161</v>
      </c>
      <c r="AX22" s="184">
        <f t="shared" ca="1" si="63"/>
        <v>161</v>
      </c>
      <c r="AY22" s="184">
        <f t="shared" ca="1" si="63"/>
        <v>161</v>
      </c>
      <c r="AZ22" s="184">
        <f t="shared" ca="1" si="63"/>
        <v>161</v>
      </c>
      <c r="BA22" s="184">
        <f t="shared" ca="1" si="63"/>
        <v>161</v>
      </c>
      <c r="BB22" s="184">
        <f t="shared" ca="1" si="63"/>
        <v>161</v>
      </c>
      <c r="BC22" s="184">
        <f t="shared" ca="1" si="63"/>
        <v>161</v>
      </c>
      <c r="BD22" s="184">
        <f t="shared" ca="1" si="63"/>
        <v>161</v>
      </c>
      <c r="BE22" s="184">
        <f t="shared" ca="1" si="63"/>
        <v>161</v>
      </c>
      <c r="BF22" s="184">
        <f t="shared" ca="1" si="63"/>
        <v>161</v>
      </c>
      <c r="BG22" s="184">
        <f t="shared" ca="1" si="63"/>
        <v>161</v>
      </c>
      <c r="BH22" s="184">
        <f t="shared" ca="1" si="63"/>
        <v>161</v>
      </c>
      <c r="BI22" s="184">
        <f t="shared" ca="1" si="63"/>
        <v>161</v>
      </c>
      <c r="BJ22" s="184">
        <f t="shared" ca="1" si="63"/>
        <v>161</v>
      </c>
      <c r="BK22" s="184">
        <f t="shared" ca="1" si="63"/>
        <v>161</v>
      </c>
      <c r="BL22" s="184">
        <f t="shared" ca="1" si="63"/>
        <v>161</v>
      </c>
      <c r="BM22" s="184">
        <f t="shared" ca="1" si="63"/>
        <v>161</v>
      </c>
      <c r="BN22" s="184">
        <f t="shared" ca="1" si="63"/>
        <v>161</v>
      </c>
      <c r="BO22" s="184">
        <f t="shared" ca="1" si="63"/>
        <v>161</v>
      </c>
      <c r="BP22" s="184">
        <f t="shared" ca="1" si="63"/>
        <v>161</v>
      </c>
      <c r="BQ22" s="184">
        <f t="shared" ca="1" si="63"/>
        <v>161</v>
      </c>
      <c r="BR22" s="184">
        <f t="shared" ca="1" si="63"/>
        <v>161</v>
      </c>
      <c r="BS22" s="184">
        <f t="shared" ca="1" si="63"/>
        <v>161</v>
      </c>
      <c r="BT22" s="184">
        <f t="shared" ca="1" si="63"/>
        <v>161</v>
      </c>
      <c r="BU22" s="184">
        <f t="shared" ca="1" si="63"/>
        <v>161</v>
      </c>
      <c r="BV22" s="184">
        <f t="shared" ca="1" si="63"/>
        <v>161</v>
      </c>
      <c r="BW22" s="184">
        <f t="shared" ca="1" si="63"/>
        <v>161</v>
      </c>
      <c r="BX22" s="184">
        <f t="shared" ca="1" si="63"/>
        <v>161</v>
      </c>
      <c r="BY22" s="184">
        <f t="shared" ca="1" si="63"/>
        <v>161</v>
      </c>
      <c r="BZ22" s="184">
        <f t="shared" ca="1" si="63"/>
        <v>161</v>
      </c>
      <c r="CA22" s="184">
        <f t="shared" ca="1" si="63"/>
        <v>161</v>
      </c>
      <c r="CB22" s="184">
        <f t="shared" ca="1" si="63"/>
        <v>161</v>
      </c>
      <c r="CC22" s="184">
        <f t="shared" ca="1" si="63"/>
        <v>161</v>
      </c>
      <c r="CD22" s="184">
        <f t="shared" ca="1" si="63"/>
        <v>161</v>
      </c>
      <c r="CE22" s="184">
        <f t="shared" ca="1" si="63"/>
        <v>161</v>
      </c>
      <c r="CF22" s="184">
        <f t="shared" ca="1" si="63"/>
        <v>161</v>
      </c>
      <c r="CG22" s="184">
        <f t="shared" ca="1" si="63"/>
        <v>161</v>
      </c>
      <c r="CH22" s="184">
        <f t="shared" ca="1" si="63"/>
        <v>161</v>
      </c>
      <c r="CI22" s="184">
        <f t="shared" ca="1" si="63"/>
        <v>161</v>
      </c>
      <c r="CJ22" s="184">
        <f t="shared" ca="1" si="63"/>
        <v>161</v>
      </c>
      <c r="CK22" s="184">
        <f t="shared" ca="1" si="63"/>
        <v>161</v>
      </c>
      <c r="CL22" s="184">
        <f t="shared" ca="1" si="63"/>
        <v>161</v>
      </c>
      <c r="CM22" s="184">
        <f t="shared" ca="1" si="63"/>
        <v>161</v>
      </c>
      <c r="CN22" s="184">
        <f t="shared" ca="1" si="63"/>
        <v>161</v>
      </c>
      <c r="CO22" s="184">
        <f t="shared" ca="1" si="63"/>
        <v>161</v>
      </c>
      <c r="CP22" s="184">
        <f t="shared" ca="1" si="63"/>
        <v>161</v>
      </c>
      <c r="CQ22" s="184">
        <f t="shared" ref="CQ22:FB22" ca="1" si="64">IF(CP22=CP21,OFFSET(CP22,1,,,),CP22)</f>
        <v>161</v>
      </c>
      <c r="CR22" s="184">
        <f t="shared" ca="1" si="64"/>
        <v>161</v>
      </c>
      <c r="CS22" s="184">
        <f t="shared" ca="1" si="64"/>
        <v>161</v>
      </c>
      <c r="CT22" s="184">
        <f t="shared" ca="1" si="64"/>
        <v>161</v>
      </c>
      <c r="CU22" s="184">
        <f t="shared" ca="1" si="64"/>
        <v>161</v>
      </c>
      <c r="CV22" s="184">
        <f t="shared" ca="1" si="64"/>
        <v>161</v>
      </c>
      <c r="CW22" s="184">
        <f t="shared" ca="1" si="64"/>
        <v>161</v>
      </c>
      <c r="CX22" s="184">
        <f t="shared" ca="1" si="64"/>
        <v>161</v>
      </c>
      <c r="CY22" s="184">
        <f t="shared" ca="1" si="64"/>
        <v>161</v>
      </c>
      <c r="CZ22" s="184">
        <f t="shared" ca="1" si="64"/>
        <v>161</v>
      </c>
      <c r="DA22" s="184">
        <f t="shared" ca="1" si="64"/>
        <v>161</v>
      </c>
      <c r="DB22" s="184">
        <f t="shared" ca="1" si="64"/>
        <v>161</v>
      </c>
      <c r="DC22" s="184">
        <f t="shared" ca="1" si="64"/>
        <v>161</v>
      </c>
      <c r="DD22" s="184">
        <f t="shared" ca="1" si="64"/>
        <v>161</v>
      </c>
      <c r="DE22" s="184">
        <f t="shared" ca="1" si="64"/>
        <v>161</v>
      </c>
      <c r="DF22" s="184">
        <f t="shared" ca="1" si="64"/>
        <v>161</v>
      </c>
      <c r="DG22" s="184">
        <f t="shared" ca="1" si="64"/>
        <v>161</v>
      </c>
      <c r="DH22" s="184">
        <f t="shared" ca="1" si="64"/>
        <v>161</v>
      </c>
      <c r="DI22" s="184">
        <f t="shared" ca="1" si="64"/>
        <v>161</v>
      </c>
      <c r="DJ22" s="184">
        <f t="shared" ca="1" si="64"/>
        <v>161</v>
      </c>
      <c r="DK22" s="184">
        <f t="shared" ca="1" si="64"/>
        <v>161</v>
      </c>
      <c r="DL22" s="184">
        <f t="shared" ca="1" si="64"/>
        <v>161</v>
      </c>
      <c r="DM22" s="184">
        <f t="shared" ca="1" si="64"/>
        <v>161</v>
      </c>
      <c r="DN22" s="184">
        <f t="shared" ca="1" si="64"/>
        <v>161</v>
      </c>
      <c r="DO22" s="184">
        <f t="shared" ca="1" si="64"/>
        <v>161</v>
      </c>
      <c r="DP22" s="184">
        <f t="shared" ca="1" si="64"/>
        <v>161</v>
      </c>
      <c r="DQ22" s="184">
        <f t="shared" ca="1" si="64"/>
        <v>161</v>
      </c>
      <c r="DR22" s="184">
        <f t="shared" ca="1" si="64"/>
        <v>161</v>
      </c>
      <c r="DS22" s="184">
        <f t="shared" ca="1" si="64"/>
        <v>161</v>
      </c>
      <c r="DT22" s="184">
        <f t="shared" ca="1" si="64"/>
        <v>161</v>
      </c>
      <c r="DU22" s="184">
        <f t="shared" ca="1" si="64"/>
        <v>161</v>
      </c>
      <c r="DV22" s="184">
        <f t="shared" ca="1" si="64"/>
        <v>161</v>
      </c>
      <c r="DW22" s="184">
        <f t="shared" ca="1" si="64"/>
        <v>161</v>
      </c>
      <c r="DX22" s="184">
        <f t="shared" ca="1" si="64"/>
        <v>161</v>
      </c>
      <c r="DY22" s="184">
        <f t="shared" ca="1" si="64"/>
        <v>161</v>
      </c>
      <c r="DZ22" s="184">
        <f t="shared" ca="1" si="64"/>
        <v>161</v>
      </c>
      <c r="EA22" s="184">
        <f t="shared" ca="1" si="64"/>
        <v>161</v>
      </c>
      <c r="EB22" s="184">
        <f t="shared" ca="1" si="64"/>
        <v>161</v>
      </c>
      <c r="EC22" s="184">
        <f t="shared" ca="1" si="64"/>
        <v>161</v>
      </c>
      <c r="ED22" s="184">
        <f t="shared" ca="1" si="64"/>
        <v>161</v>
      </c>
      <c r="EE22" s="184">
        <f t="shared" ca="1" si="64"/>
        <v>161</v>
      </c>
      <c r="EF22" s="184">
        <f t="shared" ca="1" si="64"/>
        <v>161</v>
      </c>
      <c r="EG22" s="184">
        <f t="shared" ca="1" si="64"/>
        <v>161</v>
      </c>
      <c r="EH22" s="184">
        <f t="shared" ca="1" si="64"/>
        <v>161</v>
      </c>
      <c r="EI22" s="184">
        <f t="shared" ca="1" si="64"/>
        <v>161</v>
      </c>
      <c r="EJ22" s="184">
        <f t="shared" ca="1" si="64"/>
        <v>161</v>
      </c>
      <c r="EK22" s="184">
        <f t="shared" ca="1" si="64"/>
        <v>161</v>
      </c>
      <c r="EL22" s="184">
        <f t="shared" ca="1" si="64"/>
        <v>161</v>
      </c>
      <c r="EM22" s="184">
        <f t="shared" ca="1" si="64"/>
        <v>161</v>
      </c>
      <c r="EN22" s="184">
        <f t="shared" ca="1" si="64"/>
        <v>161</v>
      </c>
      <c r="EO22" s="184">
        <f t="shared" ca="1" si="64"/>
        <v>161</v>
      </c>
      <c r="EP22" s="184">
        <f t="shared" ca="1" si="64"/>
        <v>161</v>
      </c>
      <c r="EQ22" s="184">
        <f t="shared" ca="1" si="64"/>
        <v>161</v>
      </c>
      <c r="ER22" s="184">
        <f t="shared" ca="1" si="64"/>
        <v>161</v>
      </c>
      <c r="ES22" s="184">
        <f t="shared" ca="1" si="64"/>
        <v>161</v>
      </c>
      <c r="ET22" s="184">
        <f t="shared" ca="1" si="64"/>
        <v>161</v>
      </c>
      <c r="EU22" s="184">
        <f t="shared" ca="1" si="64"/>
        <v>161</v>
      </c>
      <c r="EV22" s="184">
        <f t="shared" ca="1" si="64"/>
        <v>161</v>
      </c>
      <c r="EW22" s="184">
        <f t="shared" ca="1" si="64"/>
        <v>161</v>
      </c>
      <c r="EX22" s="184">
        <f t="shared" ca="1" si="64"/>
        <v>161</v>
      </c>
      <c r="EY22" s="184">
        <f t="shared" ca="1" si="64"/>
        <v>161</v>
      </c>
      <c r="EZ22" s="184">
        <f t="shared" ca="1" si="64"/>
        <v>161</v>
      </c>
      <c r="FA22" s="184">
        <f t="shared" ca="1" si="64"/>
        <v>161</v>
      </c>
      <c r="FB22" s="184">
        <f t="shared" ca="1" si="64"/>
        <v>161</v>
      </c>
      <c r="FC22" s="184">
        <f t="shared" ref="FC22:HJ22" ca="1" si="65">IF(FB22=FB21,OFFSET(FB22,1,,,),FB22)</f>
        <v>161</v>
      </c>
      <c r="FD22" s="184">
        <f t="shared" ca="1" si="65"/>
        <v>161</v>
      </c>
      <c r="FE22" s="184">
        <f t="shared" ca="1" si="65"/>
        <v>161</v>
      </c>
      <c r="FF22" s="184">
        <f t="shared" ca="1" si="65"/>
        <v>161</v>
      </c>
      <c r="FG22" s="184">
        <f t="shared" ca="1" si="65"/>
        <v>161</v>
      </c>
      <c r="FH22" s="184">
        <f t="shared" ca="1" si="65"/>
        <v>161</v>
      </c>
      <c r="FI22" s="184">
        <f t="shared" ca="1" si="65"/>
        <v>161</v>
      </c>
      <c r="FJ22" s="184">
        <f t="shared" ca="1" si="65"/>
        <v>161</v>
      </c>
      <c r="FK22" s="184">
        <f t="shared" ca="1" si="65"/>
        <v>161</v>
      </c>
      <c r="FL22" s="184">
        <f t="shared" ca="1" si="65"/>
        <v>161</v>
      </c>
      <c r="FM22" s="184">
        <f t="shared" ca="1" si="65"/>
        <v>161</v>
      </c>
      <c r="FN22" s="184">
        <f t="shared" ca="1" si="65"/>
        <v>161</v>
      </c>
      <c r="FO22" s="184">
        <f t="shared" ca="1" si="65"/>
        <v>161</v>
      </c>
      <c r="FP22" s="184">
        <f t="shared" ca="1" si="65"/>
        <v>161</v>
      </c>
      <c r="FQ22" s="184">
        <f t="shared" ca="1" si="65"/>
        <v>161</v>
      </c>
      <c r="FR22" s="184">
        <f t="shared" ca="1" si="65"/>
        <v>161</v>
      </c>
      <c r="FS22" s="184">
        <f t="shared" ca="1" si="65"/>
        <v>161</v>
      </c>
      <c r="FT22" s="184">
        <f t="shared" ca="1" si="65"/>
        <v>161</v>
      </c>
      <c r="FU22" s="184">
        <f t="shared" ca="1" si="65"/>
        <v>161</v>
      </c>
      <c r="FV22" s="184">
        <f t="shared" ca="1" si="65"/>
        <v>161</v>
      </c>
      <c r="FW22" s="184">
        <f t="shared" ca="1" si="65"/>
        <v>161</v>
      </c>
      <c r="FX22" s="184">
        <f t="shared" ca="1" si="65"/>
        <v>161</v>
      </c>
      <c r="FY22" s="184">
        <f t="shared" ca="1" si="65"/>
        <v>161</v>
      </c>
      <c r="FZ22" s="184">
        <f t="shared" ca="1" si="65"/>
        <v>161</v>
      </c>
      <c r="GA22" s="184">
        <f t="shared" ca="1" si="65"/>
        <v>161</v>
      </c>
      <c r="GB22" s="184">
        <f t="shared" ca="1" si="65"/>
        <v>161</v>
      </c>
      <c r="GC22" s="184">
        <f t="shared" ca="1" si="65"/>
        <v>161</v>
      </c>
      <c r="GD22" s="184">
        <f t="shared" ca="1" si="65"/>
        <v>161</v>
      </c>
      <c r="GE22" s="184">
        <f t="shared" ca="1" si="65"/>
        <v>161</v>
      </c>
      <c r="GF22" s="184">
        <f t="shared" ca="1" si="65"/>
        <v>161</v>
      </c>
      <c r="GG22" s="184">
        <f t="shared" ca="1" si="65"/>
        <v>161</v>
      </c>
      <c r="GH22" s="184">
        <f t="shared" ca="1" si="65"/>
        <v>161</v>
      </c>
      <c r="GI22" s="184">
        <f t="shared" ca="1" si="65"/>
        <v>161</v>
      </c>
      <c r="GJ22" s="184">
        <f t="shared" ca="1" si="65"/>
        <v>161</v>
      </c>
      <c r="GK22" s="184">
        <f t="shared" ca="1" si="65"/>
        <v>161</v>
      </c>
      <c r="GL22" s="184">
        <f t="shared" ca="1" si="65"/>
        <v>161</v>
      </c>
      <c r="GM22" s="184">
        <f t="shared" ca="1" si="65"/>
        <v>161</v>
      </c>
      <c r="GN22" s="184">
        <f t="shared" ca="1" si="65"/>
        <v>161</v>
      </c>
      <c r="GO22" s="184">
        <f t="shared" ca="1" si="65"/>
        <v>161</v>
      </c>
      <c r="GP22" s="184">
        <f t="shared" ca="1" si="65"/>
        <v>161</v>
      </c>
      <c r="GQ22" s="184">
        <f t="shared" ca="1" si="65"/>
        <v>161</v>
      </c>
      <c r="GR22" s="184">
        <f t="shared" ca="1" si="65"/>
        <v>161</v>
      </c>
      <c r="GS22" s="184">
        <f t="shared" ca="1" si="65"/>
        <v>161</v>
      </c>
      <c r="GT22" s="184">
        <f t="shared" ca="1" si="65"/>
        <v>161</v>
      </c>
      <c r="GU22" s="184">
        <f t="shared" ca="1" si="65"/>
        <v>161</v>
      </c>
      <c r="GV22" s="184">
        <f t="shared" ca="1" si="65"/>
        <v>161</v>
      </c>
      <c r="GW22" s="184">
        <f t="shared" ca="1" si="65"/>
        <v>161</v>
      </c>
      <c r="GX22" s="184">
        <f t="shared" ca="1" si="65"/>
        <v>161</v>
      </c>
      <c r="GY22" s="184">
        <f t="shared" ca="1" si="65"/>
        <v>161</v>
      </c>
      <c r="GZ22" s="184">
        <f t="shared" ca="1" si="65"/>
        <v>161</v>
      </c>
      <c r="HA22" s="184">
        <f t="shared" ca="1" si="65"/>
        <v>161</v>
      </c>
      <c r="HB22" s="184">
        <f t="shared" ca="1" si="65"/>
        <v>161</v>
      </c>
      <c r="HC22" s="184">
        <f t="shared" ca="1" si="65"/>
        <v>161</v>
      </c>
      <c r="HD22" s="184">
        <f t="shared" ca="1" si="65"/>
        <v>161</v>
      </c>
      <c r="HE22" s="184">
        <f t="shared" ca="1" si="65"/>
        <v>161</v>
      </c>
      <c r="HF22" s="184">
        <f t="shared" ca="1" si="65"/>
        <v>161</v>
      </c>
      <c r="HG22" s="184">
        <f t="shared" ca="1" si="65"/>
        <v>161</v>
      </c>
      <c r="HH22" s="184">
        <f t="shared" ca="1" si="65"/>
        <v>161</v>
      </c>
      <c r="HI22" s="184">
        <f t="shared" ca="1" si="65"/>
        <v>161</v>
      </c>
      <c r="HJ22" s="184">
        <f t="shared" ca="1" si="65"/>
        <v>161</v>
      </c>
      <c r="HK22" s="578">
        <f t="shared" ca="1" si="9"/>
        <v>1</v>
      </c>
    </row>
    <row r="23" spans="1:219" s="185" customFormat="1" ht="45">
      <c r="A23" s="284" t="s">
        <v>13964</v>
      </c>
      <c r="B23" s="331">
        <v>103328</v>
      </c>
      <c r="C23" s="286" t="str">
        <f>IF($B23="","",IFERROR(VLOOKUP($B23,SERVIÇOS!$A:$F,2,0),IFERROR(VLOOKUP($B23,'COMPOSIÇÕES COMPLEMENTARES '!$C:$K,2,0),"")))</f>
        <v>ALVENARIA DE VEDAÇÃO DE BLOCOS CERÂMICOS FURADOS NA HORIZONTAL DE 9X19X19 CM (ESPESSURA 9 CM) E ARGAMASSA DE ASSENTAMENTO COM PREPARO EM BETONEIRA. AF_12/2021</v>
      </c>
      <c r="D23" s="287" t="str">
        <f>IF($B23="","",IFERROR(VLOOKUP($B23,SERVIÇOS!$A:$F,3,0),IFERROR(VLOOKUP($B23,'COMPOSIÇÕES COMPLEMENTARES '!$C:$K,3,0),"")))</f>
        <v>M2</v>
      </c>
      <c r="E23" s="288">
        <v>8.1999999999999993</v>
      </c>
      <c r="F23" s="289">
        <f>IF($B23="","",IFERROR(VLOOKUP($B23,SERVIÇOS!$A:$F,4,0),IFERROR(VLOOKUP($B23,'COMPOSIÇÕES COMPLEMENTARES '!$C:$K,6,0),"")))</f>
        <v>43.129999999999995</v>
      </c>
      <c r="G23" s="289">
        <f>IF($B23="","",IFERROR(VLOOKUP($B23,SERVIÇOS!$A:$F,5,0),IFERROR(VLOOKUP($B23,'COMPOSIÇÕES COMPLEMENTARES '!$C:$K,7,0),"")))</f>
        <v>41.47</v>
      </c>
      <c r="H23" s="289">
        <f t="shared" si="38"/>
        <v>84.6</v>
      </c>
      <c r="I23" s="289">
        <f t="shared" si="39"/>
        <v>353.67</v>
      </c>
      <c r="J23" s="289">
        <f t="shared" si="40"/>
        <v>340.05</v>
      </c>
      <c r="K23" s="289">
        <f t="shared" si="41"/>
        <v>693.72</v>
      </c>
      <c r="L23" s="290"/>
      <c r="M23" s="572">
        <f t="shared" si="10"/>
        <v>693.72</v>
      </c>
      <c r="N23" s="572">
        <f t="shared" si="11"/>
        <v>693.72</v>
      </c>
      <c r="O23" s="572">
        <f t="shared" si="12"/>
        <v>8.1999999999999993</v>
      </c>
      <c r="P23" s="572">
        <f t="shared" si="13"/>
        <v>15</v>
      </c>
      <c r="Q23" s="572">
        <f t="shared" si="14"/>
        <v>7534.7399999999989</v>
      </c>
      <c r="R23" s="572">
        <f t="shared" si="15"/>
        <v>15</v>
      </c>
      <c r="S23" s="184">
        <f t="shared" ca="1" si="16"/>
        <v>142</v>
      </c>
      <c r="T23" s="184">
        <f t="shared" ref="T23:CE23" ca="1" si="66">IF(S23=S22,OFFSET(S23,1,,,),S23)</f>
        <v>142</v>
      </c>
      <c r="U23" s="184">
        <f t="shared" ca="1" si="66"/>
        <v>156</v>
      </c>
      <c r="V23" s="184">
        <f t="shared" ca="1" si="66"/>
        <v>156</v>
      </c>
      <c r="W23" s="184">
        <f t="shared" ca="1" si="66"/>
        <v>132</v>
      </c>
      <c r="X23" s="184">
        <f t="shared" ca="1" si="66"/>
        <v>132</v>
      </c>
      <c r="Y23" s="184">
        <f t="shared" ca="1" si="66"/>
        <v>132</v>
      </c>
      <c r="Z23" s="184">
        <f t="shared" ca="1" si="66"/>
        <v>65</v>
      </c>
      <c r="AA23" s="184">
        <f t="shared" ca="1" si="66"/>
        <v>65</v>
      </c>
      <c r="AB23" s="184">
        <f t="shared" ca="1" si="66"/>
        <v>89</v>
      </c>
      <c r="AC23" s="184">
        <f t="shared" ca="1" si="66"/>
        <v>89</v>
      </c>
      <c r="AD23" s="184">
        <f t="shared" ca="1" si="66"/>
        <v>161</v>
      </c>
      <c r="AE23" s="184">
        <f t="shared" ca="1" si="66"/>
        <v>161</v>
      </c>
      <c r="AF23" s="184">
        <f t="shared" ca="1" si="66"/>
        <v>122</v>
      </c>
      <c r="AG23" s="184">
        <f t="shared" ca="1" si="66"/>
        <v>122</v>
      </c>
      <c r="AH23" s="184">
        <f t="shared" ca="1" si="66"/>
        <v>122</v>
      </c>
      <c r="AI23" s="184">
        <f t="shared" ca="1" si="66"/>
        <v>122</v>
      </c>
      <c r="AJ23" s="184">
        <f t="shared" ca="1" si="66"/>
        <v>122</v>
      </c>
      <c r="AK23" s="184">
        <f t="shared" ca="1" si="66"/>
        <v>122</v>
      </c>
      <c r="AL23" s="184">
        <f t="shared" ca="1" si="66"/>
        <v>122</v>
      </c>
      <c r="AM23" s="184">
        <f t="shared" ca="1" si="66"/>
        <v>122</v>
      </c>
      <c r="AN23" s="184">
        <f t="shared" ca="1" si="66"/>
        <v>122</v>
      </c>
      <c r="AO23" s="184">
        <f t="shared" ca="1" si="66"/>
        <v>122</v>
      </c>
      <c r="AP23" s="184">
        <f t="shared" ca="1" si="66"/>
        <v>122</v>
      </c>
      <c r="AQ23" s="184">
        <f t="shared" ca="1" si="66"/>
        <v>122</v>
      </c>
      <c r="AR23" s="184">
        <f t="shared" ca="1" si="66"/>
        <v>122</v>
      </c>
      <c r="AS23" s="184">
        <f t="shared" ca="1" si="66"/>
        <v>122</v>
      </c>
      <c r="AT23" s="184">
        <f t="shared" ca="1" si="66"/>
        <v>122</v>
      </c>
      <c r="AU23" s="184">
        <f t="shared" ca="1" si="66"/>
        <v>122</v>
      </c>
      <c r="AV23" s="184">
        <f t="shared" ca="1" si="66"/>
        <v>122</v>
      </c>
      <c r="AW23" s="184">
        <f t="shared" ca="1" si="66"/>
        <v>122</v>
      </c>
      <c r="AX23" s="184">
        <f t="shared" ca="1" si="66"/>
        <v>122</v>
      </c>
      <c r="AY23" s="184">
        <f t="shared" ca="1" si="66"/>
        <v>122</v>
      </c>
      <c r="AZ23" s="184">
        <f t="shared" ca="1" si="66"/>
        <v>122</v>
      </c>
      <c r="BA23" s="184">
        <f t="shared" ca="1" si="66"/>
        <v>122</v>
      </c>
      <c r="BB23" s="184">
        <f t="shared" ca="1" si="66"/>
        <v>122</v>
      </c>
      <c r="BC23" s="184">
        <f t="shared" ca="1" si="66"/>
        <v>122</v>
      </c>
      <c r="BD23" s="184">
        <f t="shared" ca="1" si="66"/>
        <v>122</v>
      </c>
      <c r="BE23" s="184">
        <f t="shared" ca="1" si="66"/>
        <v>122</v>
      </c>
      <c r="BF23" s="184">
        <f t="shared" ca="1" si="66"/>
        <v>122</v>
      </c>
      <c r="BG23" s="184">
        <f t="shared" ca="1" si="66"/>
        <v>122</v>
      </c>
      <c r="BH23" s="184">
        <f t="shared" ca="1" si="66"/>
        <v>122</v>
      </c>
      <c r="BI23" s="184">
        <f t="shared" ca="1" si="66"/>
        <v>122</v>
      </c>
      <c r="BJ23" s="184">
        <f t="shared" ca="1" si="66"/>
        <v>122</v>
      </c>
      <c r="BK23" s="184">
        <f t="shared" ca="1" si="66"/>
        <v>122</v>
      </c>
      <c r="BL23" s="184">
        <f t="shared" ca="1" si="66"/>
        <v>122</v>
      </c>
      <c r="BM23" s="184">
        <f t="shared" ca="1" si="66"/>
        <v>122</v>
      </c>
      <c r="BN23" s="184">
        <f t="shared" ca="1" si="66"/>
        <v>122</v>
      </c>
      <c r="BO23" s="184">
        <f t="shared" ca="1" si="66"/>
        <v>122</v>
      </c>
      <c r="BP23" s="184">
        <f t="shared" ca="1" si="66"/>
        <v>122</v>
      </c>
      <c r="BQ23" s="184">
        <f t="shared" ca="1" si="66"/>
        <v>122</v>
      </c>
      <c r="BR23" s="184">
        <f t="shared" ca="1" si="66"/>
        <v>122</v>
      </c>
      <c r="BS23" s="184">
        <f t="shared" ca="1" si="66"/>
        <v>122</v>
      </c>
      <c r="BT23" s="184">
        <f t="shared" ca="1" si="66"/>
        <v>122</v>
      </c>
      <c r="BU23" s="184">
        <f t="shared" ca="1" si="66"/>
        <v>122</v>
      </c>
      <c r="BV23" s="184">
        <f t="shared" ca="1" si="66"/>
        <v>122</v>
      </c>
      <c r="BW23" s="184">
        <f t="shared" ca="1" si="66"/>
        <v>122</v>
      </c>
      <c r="BX23" s="184">
        <f t="shared" ca="1" si="66"/>
        <v>122</v>
      </c>
      <c r="BY23" s="184">
        <f t="shared" ca="1" si="66"/>
        <v>122</v>
      </c>
      <c r="BZ23" s="184">
        <f t="shared" ca="1" si="66"/>
        <v>122</v>
      </c>
      <c r="CA23" s="184">
        <f t="shared" ca="1" si="66"/>
        <v>122</v>
      </c>
      <c r="CB23" s="184">
        <f t="shared" ca="1" si="66"/>
        <v>122</v>
      </c>
      <c r="CC23" s="184">
        <f t="shared" ca="1" si="66"/>
        <v>122</v>
      </c>
      <c r="CD23" s="184">
        <f t="shared" ca="1" si="66"/>
        <v>122</v>
      </c>
      <c r="CE23" s="184">
        <f t="shared" ca="1" si="66"/>
        <v>122</v>
      </c>
      <c r="CF23" s="184">
        <f t="shared" ref="CF23:EQ23" ca="1" si="67">IF(CE23=CE22,OFFSET(CE23,1,,,),CE23)</f>
        <v>122</v>
      </c>
      <c r="CG23" s="184">
        <f t="shared" ca="1" si="67"/>
        <v>122</v>
      </c>
      <c r="CH23" s="184">
        <f t="shared" ca="1" si="67"/>
        <v>122</v>
      </c>
      <c r="CI23" s="184">
        <f t="shared" ca="1" si="67"/>
        <v>122</v>
      </c>
      <c r="CJ23" s="184">
        <f t="shared" ca="1" si="67"/>
        <v>122</v>
      </c>
      <c r="CK23" s="184">
        <f t="shared" ca="1" si="67"/>
        <v>122</v>
      </c>
      <c r="CL23" s="184">
        <f t="shared" ca="1" si="67"/>
        <v>122</v>
      </c>
      <c r="CM23" s="184">
        <f t="shared" ca="1" si="67"/>
        <v>122</v>
      </c>
      <c r="CN23" s="184">
        <f t="shared" ca="1" si="67"/>
        <v>122</v>
      </c>
      <c r="CO23" s="184">
        <f t="shared" ca="1" si="67"/>
        <v>122</v>
      </c>
      <c r="CP23" s="184">
        <f t="shared" ca="1" si="67"/>
        <v>122</v>
      </c>
      <c r="CQ23" s="184">
        <f t="shared" ca="1" si="67"/>
        <v>122</v>
      </c>
      <c r="CR23" s="184">
        <f t="shared" ca="1" si="67"/>
        <v>122</v>
      </c>
      <c r="CS23" s="184">
        <f t="shared" ca="1" si="67"/>
        <v>122</v>
      </c>
      <c r="CT23" s="184">
        <f t="shared" ca="1" si="67"/>
        <v>122</v>
      </c>
      <c r="CU23" s="184">
        <f t="shared" ca="1" si="67"/>
        <v>122</v>
      </c>
      <c r="CV23" s="184">
        <f t="shared" ca="1" si="67"/>
        <v>122</v>
      </c>
      <c r="CW23" s="184">
        <f t="shared" ca="1" si="67"/>
        <v>122</v>
      </c>
      <c r="CX23" s="184">
        <f t="shared" ca="1" si="67"/>
        <v>122</v>
      </c>
      <c r="CY23" s="184">
        <f t="shared" ca="1" si="67"/>
        <v>122</v>
      </c>
      <c r="CZ23" s="184">
        <f t="shared" ca="1" si="67"/>
        <v>122</v>
      </c>
      <c r="DA23" s="184">
        <f t="shared" ca="1" si="67"/>
        <v>122</v>
      </c>
      <c r="DB23" s="184">
        <f t="shared" ca="1" si="67"/>
        <v>122</v>
      </c>
      <c r="DC23" s="184">
        <f t="shared" ca="1" si="67"/>
        <v>122</v>
      </c>
      <c r="DD23" s="184">
        <f t="shared" ca="1" si="67"/>
        <v>122</v>
      </c>
      <c r="DE23" s="184">
        <f t="shared" ca="1" si="67"/>
        <v>122</v>
      </c>
      <c r="DF23" s="184">
        <f t="shared" ca="1" si="67"/>
        <v>122</v>
      </c>
      <c r="DG23" s="184">
        <f t="shared" ca="1" si="67"/>
        <v>122</v>
      </c>
      <c r="DH23" s="184">
        <f t="shared" ca="1" si="67"/>
        <v>122</v>
      </c>
      <c r="DI23" s="184">
        <f t="shared" ca="1" si="67"/>
        <v>122</v>
      </c>
      <c r="DJ23" s="184">
        <f t="shared" ca="1" si="67"/>
        <v>122</v>
      </c>
      <c r="DK23" s="184">
        <f t="shared" ca="1" si="67"/>
        <v>122</v>
      </c>
      <c r="DL23" s="184">
        <f t="shared" ca="1" si="67"/>
        <v>122</v>
      </c>
      <c r="DM23" s="184">
        <f t="shared" ca="1" si="67"/>
        <v>122</v>
      </c>
      <c r="DN23" s="184">
        <f t="shared" ca="1" si="67"/>
        <v>122</v>
      </c>
      <c r="DO23" s="184">
        <f t="shared" ca="1" si="67"/>
        <v>122</v>
      </c>
      <c r="DP23" s="184">
        <f t="shared" ca="1" si="67"/>
        <v>122</v>
      </c>
      <c r="DQ23" s="184">
        <f t="shared" ca="1" si="67"/>
        <v>122</v>
      </c>
      <c r="DR23" s="184">
        <f t="shared" ca="1" si="67"/>
        <v>122</v>
      </c>
      <c r="DS23" s="184">
        <f t="shared" ca="1" si="67"/>
        <v>122</v>
      </c>
      <c r="DT23" s="184">
        <f t="shared" ca="1" si="67"/>
        <v>122</v>
      </c>
      <c r="DU23" s="184">
        <f t="shared" ca="1" si="67"/>
        <v>122</v>
      </c>
      <c r="DV23" s="184">
        <f t="shared" ca="1" si="67"/>
        <v>122</v>
      </c>
      <c r="DW23" s="184">
        <f t="shared" ca="1" si="67"/>
        <v>122</v>
      </c>
      <c r="DX23" s="184">
        <f t="shared" ca="1" si="67"/>
        <v>122</v>
      </c>
      <c r="DY23" s="184">
        <f t="shared" ca="1" si="67"/>
        <v>122</v>
      </c>
      <c r="DZ23" s="184">
        <f t="shared" ca="1" si="67"/>
        <v>122</v>
      </c>
      <c r="EA23" s="184">
        <f t="shared" ca="1" si="67"/>
        <v>122</v>
      </c>
      <c r="EB23" s="184">
        <f t="shared" ca="1" si="67"/>
        <v>122</v>
      </c>
      <c r="EC23" s="184">
        <f t="shared" ca="1" si="67"/>
        <v>122</v>
      </c>
      <c r="ED23" s="184">
        <f t="shared" ca="1" si="67"/>
        <v>122</v>
      </c>
      <c r="EE23" s="184">
        <f t="shared" ca="1" si="67"/>
        <v>122</v>
      </c>
      <c r="EF23" s="184">
        <f t="shared" ca="1" si="67"/>
        <v>122</v>
      </c>
      <c r="EG23" s="184">
        <f t="shared" ca="1" si="67"/>
        <v>122</v>
      </c>
      <c r="EH23" s="184">
        <f t="shared" ca="1" si="67"/>
        <v>122</v>
      </c>
      <c r="EI23" s="184">
        <f t="shared" ca="1" si="67"/>
        <v>122</v>
      </c>
      <c r="EJ23" s="184">
        <f t="shared" ca="1" si="67"/>
        <v>122</v>
      </c>
      <c r="EK23" s="184">
        <f t="shared" ca="1" si="67"/>
        <v>122</v>
      </c>
      <c r="EL23" s="184">
        <f t="shared" ca="1" si="67"/>
        <v>122</v>
      </c>
      <c r="EM23" s="184">
        <f t="shared" ca="1" si="67"/>
        <v>122</v>
      </c>
      <c r="EN23" s="184">
        <f t="shared" ca="1" si="67"/>
        <v>122</v>
      </c>
      <c r="EO23" s="184">
        <f t="shared" ca="1" si="67"/>
        <v>122</v>
      </c>
      <c r="EP23" s="184">
        <f t="shared" ca="1" si="67"/>
        <v>122</v>
      </c>
      <c r="EQ23" s="184">
        <f t="shared" ca="1" si="67"/>
        <v>122</v>
      </c>
      <c r="ER23" s="184">
        <f t="shared" ref="ER23:HC23" ca="1" si="68">IF(EQ23=EQ22,OFFSET(EQ23,1,,,),EQ23)</f>
        <v>122</v>
      </c>
      <c r="ES23" s="184">
        <f t="shared" ca="1" si="68"/>
        <v>122</v>
      </c>
      <c r="ET23" s="184">
        <f t="shared" ca="1" si="68"/>
        <v>122</v>
      </c>
      <c r="EU23" s="184">
        <f t="shared" ca="1" si="68"/>
        <v>122</v>
      </c>
      <c r="EV23" s="184">
        <f t="shared" ca="1" si="68"/>
        <v>122</v>
      </c>
      <c r="EW23" s="184">
        <f t="shared" ca="1" si="68"/>
        <v>122</v>
      </c>
      <c r="EX23" s="184">
        <f t="shared" ca="1" si="68"/>
        <v>122</v>
      </c>
      <c r="EY23" s="184">
        <f t="shared" ca="1" si="68"/>
        <v>122</v>
      </c>
      <c r="EZ23" s="184">
        <f t="shared" ca="1" si="68"/>
        <v>122</v>
      </c>
      <c r="FA23" s="184">
        <f t="shared" ca="1" si="68"/>
        <v>122</v>
      </c>
      <c r="FB23" s="184">
        <f t="shared" ca="1" si="68"/>
        <v>122</v>
      </c>
      <c r="FC23" s="184">
        <f t="shared" ca="1" si="68"/>
        <v>122</v>
      </c>
      <c r="FD23" s="184">
        <f t="shared" ca="1" si="68"/>
        <v>122</v>
      </c>
      <c r="FE23" s="184">
        <f t="shared" ca="1" si="68"/>
        <v>122</v>
      </c>
      <c r="FF23" s="184">
        <f t="shared" ca="1" si="68"/>
        <v>122</v>
      </c>
      <c r="FG23" s="184">
        <f t="shared" ca="1" si="68"/>
        <v>122</v>
      </c>
      <c r="FH23" s="184">
        <f t="shared" ca="1" si="68"/>
        <v>122</v>
      </c>
      <c r="FI23" s="184">
        <f t="shared" ca="1" si="68"/>
        <v>122</v>
      </c>
      <c r="FJ23" s="184">
        <f t="shared" ca="1" si="68"/>
        <v>122</v>
      </c>
      <c r="FK23" s="184">
        <f t="shared" ca="1" si="68"/>
        <v>122</v>
      </c>
      <c r="FL23" s="184">
        <f t="shared" ca="1" si="68"/>
        <v>122</v>
      </c>
      <c r="FM23" s="184">
        <f t="shared" ca="1" si="68"/>
        <v>122</v>
      </c>
      <c r="FN23" s="184">
        <f t="shared" ca="1" si="68"/>
        <v>122</v>
      </c>
      <c r="FO23" s="184">
        <f t="shared" ca="1" si="68"/>
        <v>122</v>
      </c>
      <c r="FP23" s="184">
        <f t="shared" ca="1" si="68"/>
        <v>122</v>
      </c>
      <c r="FQ23" s="184">
        <f t="shared" ca="1" si="68"/>
        <v>122</v>
      </c>
      <c r="FR23" s="184">
        <f t="shared" ca="1" si="68"/>
        <v>122</v>
      </c>
      <c r="FS23" s="184">
        <f t="shared" ca="1" si="68"/>
        <v>122</v>
      </c>
      <c r="FT23" s="184">
        <f t="shared" ca="1" si="68"/>
        <v>122</v>
      </c>
      <c r="FU23" s="184">
        <f t="shared" ca="1" si="68"/>
        <v>122</v>
      </c>
      <c r="FV23" s="184">
        <f t="shared" ca="1" si="68"/>
        <v>122</v>
      </c>
      <c r="FW23" s="184">
        <f t="shared" ca="1" si="68"/>
        <v>122</v>
      </c>
      <c r="FX23" s="184">
        <f t="shared" ca="1" si="68"/>
        <v>122</v>
      </c>
      <c r="FY23" s="184">
        <f t="shared" ca="1" si="68"/>
        <v>122</v>
      </c>
      <c r="FZ23" s="184">
        <f t="shared" ca="1" si="68"/>
        <v>122</v>
      </c>
      <c r="GA23" s="184">
        <f t="shared" ca="1" si="68"/>
        <v>122</v>
      </c>
      <c r="GB23" s="184">
        <f t="shared" ca="1" si="68"/>
        <v>122</v>
      </c>
      <c r="GC23" s="184">
        <f t="shared" ca="1" si="68"/>
        <v>122</v>
      </c>
      <c r="GD23" s="184">
        <f t="shared" ca="1" si="68"/>
        <v>122</v>
      </c>
      <c r="GE23" s="184">
        <f t="shared" ca="1" si="68"/>
        <v>122</v>
      </c>
      <c r="GF23" s="184">
        <f t="shared" ca="1" si="68"/>
        <v>122</v>
      </c>
      <c r="GG23" s="184">
        <f t="shared" ca="1" si="68"/>
        <v>122</v>
      </c>
      <c r="GH23" s="184">
        <f t="shared" ca="1" si="68"/>
        <v>122</v>
      </c>
      <c r="GI23" s="184">
        <f t="shared" ca="1" si="68"/>
        <v>122</v>
      </c>
      <c r="GJ23" s="184">
        <f t="shared" ca="1" si="68"/>
        <v>122</v>
      </c>
      <c r="GK23" s="184">
        <f t="shared" ca="1" si="68"/>
        <v>122</v>
      </c>
      <c r="GL23" s="184">
        <f t="shared" ca="1" si="68"/>
        <v>122</v>
      </c>
      <c r="GM23" s="184">
        <f t="shared" ca="1" si="68"/>
        <v>122</v>
      </c>
      <c r="GN23" s="184">
        <f t="shared" ca="1" si="68"/>
        <v>122</v>
      </c>
      <c r="GO23" s="184">
        <f t="shared" ca="1" si="68"/>
        <v>122</v>
      </c>
      <c r="GP23" s="184">
        <f t="shared" ca="1" si="68"/>
        <v>122</v>
      </c>
      <c r="GQ23" s="184">
        <f t="shared" ca="1" si="68"/>
        <v>122</v>
      </c>
      <c r="GR23" s="184">
        <f t="shared" ca="1" si="68"/>
        <v>122</v>
      </c>
      <c r="GS23" s="184">
        <f t="shared" ca="1" si="68"/>
        <v>122</v>
      </c>
      <c r="GT23" s="184">
        <f t="shared" ca="1" si="68"/>
        <v>122</v>
      </c>
      <c r="GU23" s="184">
        <f t="shared" ca="1" si="68"/>
        <v>122</v>
      </c>
      <c r="GV23" s="184">
        <f t="shared" ca="1" si="68"/>
        <v>122</v>
      </c>
      <c r="GW23" s="184">
        <f t="shared" ca="1" si="68"/>
        <v>122</v>
      </c>
      <c r="GX23" s="184">
        <f t="shared" ca="1" si="68"/>
        <v>122</v>
      </c>
      <c r="GY23" s="184">
        <f t="shared" ca="1" si="68"/>
        <v>122</v>
      </c>
      <c r="GZ23" s="184">
        <f t="shared" ca="1" si="68"/>
        <v>122</v>
      </c>
      <c r="HA23" s="184">
        <f t="shared" ca="1" si="68"/>
        <v>122</v>
      </c>
      <c r="HB23" s="184">
        <f t="shared" ca="1" si="68"/>
        <v>122</v>
      </c>
      <c r="HC23" s="184">
        <f t="shared" ca="1" si="68"/>
        <v>122</v>
      </c>
      <c r="HD23" s="184">
        <f t="shared" ref="HD23:HJ23" ca="1" si="69">IF(HC23=HC22,OFFSET(HC23,1,,,),HC23)</f>
        <v>122</v>
      </c>
      <c r="HE23" s="184">
        <f t="shared" ca="1" si="69"/>
        <v>122</v>
      </c>
      <c r="HF23" s="184">
        <f t="shared" ca="1" si="69"/>
        <v>122</v>
      </c>
      <c r="HG23" s="184">
        <f t="shared" ca="1" si="69"/>
        <v>122</v>
      </c>
      <c r="HH23" s="184">
        <f t="shared" ca="1" si="69"/>
        <v>122</v>
      </c>
      <c r="HI23" s="184">
        <f t="shared" ca="1" si="69"/>
        <v>122</v>
      </c>
      <c r="HJ23" s="184">
        <f t="shared" ca="1" si="69"/>
        <v>122</v>
      </c>
      <c r="HK23" s="578">
        <f t="shared" ca="1" si="9"/>
        <v>1</v>
      </c>
    </row>
    <row r="24" spans="1:219" s="185" customFormat="1" ht="45">
      <c r="A24" s="284" t="s">
        <v>13965</v>
      </c>
      <c r="B24" s="331">
        <v>87792</v>
      </c>
      <c r="C24" s="286" t="str">
        <f>IF($B24="","",IFERROR(VLOOKUP($B24,SERVIÇOS!$A:$F,2,0),IFERROR(VLOOKUP($B24,'COMPOSIÇÕES COMPLEMENTARES '!$C:$K,2,0),"")))</f>
        <v>EMBOÇO OU MASSA ÚNICA EM ARGAMASSA TRAÇO 1:2:8, PREPARO MECÂNICO COM BETONEIRA 400 L, APLICADA MANUALMENTE EM PANOS CEGOS DE FACHADA (SEM PRESENÇA DE VÃOS), ESPESSURA DE 25 MM. AF_06/2014</v>
      </c>
      <c r="D24" s="287" t="str">
        <f>IF($B24="","",IFERROR(VLOOKUP($B24,SERVIÇOS!$A:$F,3,0),IFERROR(VLOOKUP($B24,'COMPOSIÇÕES COMPLEMENTARES '!$C:$K,3,0),"")))</f>
        <v>M2</v>
      </c>
      <c r="E24" s="288">
        <v>10</v>
      </c>
      <c r="F24" s="289">
        <f>IF($B24="","",IFERROR(VLOOKUP($B24,SERVIÇOS!$A:$F,4,0),IFERROR(VLOOKUP($B24,'COMPOSIÇÕES COMPLEMENTARES '!$C:$K,6,0),"")))</f>
        <v>19.479999999999997</v>
      </c>
      <c r="G24" s="289">
        <f>IF($B24="","",IFERROR(VLOOKUP($B24,SERVIÇOS!$A:$F,5,0),IFERROR(VLOOKUP($B24,'COMPOSIÇÕES COMPLEMENTARES '!$C:$K,7,0),"")))</f>
        <v>14.64</v>
      </c>
      <c r="H24" s="289">
        <f t="shared" ref="H24:H25" si="70">IF(E24="","",F24+G24)</f>
        <v>34.119999999999997</v>
      </c>
      <c r="I24" s="289">
        <f t="shared" ref="I24" si="71">IF(E24="","",ROUND((E24*F24),2))</f>
        <v>194.8</v>
      </c>
      <c r="J24" s="289">
        <f t="shared" ref="J24" si="72">IF(E24="","",ROUND((E24*G24),2))</f>
        <v>146.4</v>
      </c>
      <c r="K24" s="289">
        <f t="shared" ref="K24" si="73">IF(E24="","",ROUND((E24*H24),2))</f>
        <v>341.2</v>
      </c>
      <c r="L24" s="290"/>
      <c r="M24" s="572">
        <f t="shared" si="10"/>
        <v>341.20000000000005</v>
      </c>
      <c r="N24" s="572">
        <f t="shared" si="11"/>
        <v>682.40000000000009</v>
      </c>
      <c r="O24" s="572">
        <f t="shared" si="12"/>
        <v>20</v>
      </c>
      <c r="P24" s="572">
        <f t="shared" si="13"/>
        <v>16</v>
      </c>
      <c r="Q24" s="572">
        <f t="shared" si="14"/>
        <v>7262.63</v>
      </c>
      <c r="R24" s="572">
        <f t="shared" si="15"/>
        <v>142</v>
      </c>
      <c r="S24" s="184">
        <f t="shared" ca="1" si="16"/>
        <v>142</v>
      </c>
      <c r="T24" s="184">
        <f t="shared" ref="T24:CE24" ca="1" si="74">IF(S24=S23,OFFSET(S24,1,,,),S24)</f>
        <v>156</v>
      </c>
      <c r="U24" s="184">
        <f t="shared" ca="1" si="74"/>
        <v>156</v>
      </c>
      <c r="V24" s="184">
        <f t="shared" ca="1" si="74"/>
        <v>132</v>
      </c>
      <c r="W24" s="184">
        <f t="shared" ca="1" si="74"/>
        <v>132</v>
      </c>
      <c r="X24" s="184">
        <f t="shared" ca="1" si="74"/>
        <v>65</v>
      </c>
      <c r="Y24" s="184">
        <f t="shared" ca="1" si="74"/>
        <v>65</v>
      </c>
      <c r="Z24" s="184">
        <f t="shared" ca="1" si="74"/>
        <v>65</v>
      </c>
      <c r="AA24" s="184">
        <f t="shared" ca="1" si="74"/>
        <v>89</v>
      </c>
      <c r="AB24" s="184">
        <f t="shared" ca="1" si="74"/>
        <v>89</v>
      </c>
      <c r="AC24" s="184">
        <f t="shared" ca="1" si="74"/>
        <v>161</v>
      </c>
      <c r="AD24" s="184">
        <f t="shared" ca="1" si="74"/>
        <v>161</v>
      </c>
      <c r="AE24" s="184">
        <f t="shared" ca="1" si="74"/>
        <v>122</v>
      </c>
      <c r="AF24" s="184">
        <f t="shared" ca="1" si="74"/>
        <v>122</v>
      </c>
      <c r="AG24" s="184">
        <f t="shared" ca="1" si="74"/>
        <v>127</v>
      </c>
      <c r="AH24" s="184">
        <f t="shared" ca="1" si="74"/>
        <v>127</v>
      </c>
      <c r="AI24" s="184">
        <f t="shared" ca="1" si="74"/>
        <v>127</v>
      </c>
      <c r="AJ24" s="184">
        <f t="shared" ca="1" si="74"/>
        <v>127</v>
      </c>
      <c r="AK24" s="184">
        <f t="shared" ca="1" si="74"/>
        <v>127</v>
      </c>
      <c r="AL24" s="184">
        <f t="shared" ca="1" si="74"/>
        <v>127</v>
      </c>
      <c r="AM24" s="184">
        <f t="shared" ca="1" si="74"/>
        <v>127</v>
      </c>
      <c r="AN24" s="184">
        <f t="shared" ca="1" si="74"/>
        <v>127</v>
      </c>
      <c r="AO24" s="184">
        <f t="shared" ca="1" si="74"/>
        <v>127</v>
      </c>
      <c r="AP24" s="184">
        <f t="shared" ca="1" si="74"/>
        <v>127</v>
      </c>
      <c r="AQ24" s="184">
        <f t="shared" ca="1" si="74"/>
        <v>127</v>
      </c>
      <c r="AR24" s="184">
        <f t="shared" ca="1" si="74"/>
        <v>127</v>
      </c>
      <c r="AS24" s="184">
        <f t="shared" ca="1" si="74"/>
        <v>127</v>
      </c>
      <c r="AT24" s="184">
        <f t="shared" ca="1" si="74"/>
        <v>127</v>
      </c>
      <c r="AU24" s="184">
        <f t="shared" ca="1" si="74"/>
        <v>127</v>
      </c>
      <c r="AV24" s="184">
        <f t="shared" ca="1" si="74"/>
        <v>127</v>
      </c>
      <c r="AW24" s="184">
        <f t="shared" ca="1" si="74"/>
        <v>127</v>
      </c>
      <c r="AX24" s="184">
        <f t="shared" ca="1" si="74"/>
        <v>127</v>
      </c>
      <c r="AY24" s="184">
        <f t="shared" ca="1" si="74"/>
        <v>127</v>
      </c>
      <c r="AZ24" s="184">
        <f t="shared" ca="1" si="74"/>
        <v>127</v>
      </c>
      <c r="BA24" s="184">
        <f t="shared" ca="1" si="74"/>
        <v>127</v>
      </c>
      <c r="BB24" s="184">
        <f t="shared" ca="1" si="74"/>
        <v>127</v>
      </c>
      <c r="BC24" s="184">
        <f t="shared" ca="1" si="74"/>
        <v>127</v>
      </c>
      <c r="BD24" s="184">
        <f t="shared" ca="1" si="74"/>
        <v>127</v>
      </c>
      <c r="BE24" s="184">
        <f t="shared" ca="1" si="74"/>
        <v>127</v>
      </c>
      <c r="BF24" s="184">
        <f t="shared" ca="1" si="74"/>
        <v>127</v>
      </c>
      <c r="BG24" s="184">
        <f t="shared" ca="1" si="74"/>
        <v>127</v>
      </c>
      <c r="BH24" s="184">
        <f t="shared" ca="1" si="74"/>
        <v>127</v>
      </c>
      <c r="BI24" s="184">
        <f t="shared" ca="1" si="74"/>
        <v>127</v>
      </c>
      <c r="BJ24" s="184">
        <f t="shared" ca="1" si="74"/>
        <v>127</v>
      </c>
      <c r="BK24" s="184">
        <f t="shared" ca="1" si="74"/>
        <v>127</v>
      </c>
      <c r="BL24" s="184">
        <f t="shared" ca="1" si="74"/>
        <v>127</v>
      </c>
      <c r="BM24" s="184">
        <f t="shared" ca="1" si="74"/>
        <v>127</v>
      </c>
      <c r="BN24" s="184">
        <f t="shared" ca="1" si="74"/>
        <v>127</v>
      </c>
      <c r="BO24" s="184">
        <f t="shared" ca="1" si="74"/>
        <v>127</v>
      </c>
      <c r="BP24" s="184">
        <f t="shared" ca="1" si="74"/>
        <v>127</v>
      </c>
      <c r="BQ24" s="184">
        <f t="shared" ca="1" si="74"/>
        <v>127</v>
      </c>
      <c r="BR24" s="184">
        <f t="shared" ca="1" si="74"/>
        <v>127</v>
      </c>
      <c r="BS24" s="184">
        <f t="shared" ca="1" si="74"/>
        <v>127</v>
      </c>
      <c r="BT24" s="184">
        <f t="shared" ca="1" si="74"/>
        <v>127</v>
      </c>
      <c r="BU24" s="184">
        <f t="shared" ca="1" si="74"/>
        <v>127</v>
      </c>
      <c r="BV24" s="184">
        <f t="shared" ca="1" si="74"/>
        <v>127</v>
      </c>
      <c r="BW24" s="184">
        <f t="shared" ca="1" si="74"/>
        <v>127</v>
      </c>
      <c r="BX24" s="184">
        <f t="shared" ca="1" si="74"/>
        <v>127</v>
      </c>
      <c r="BY24" s="184">
        <f t="shared" ca="1" si="74"/>
        <v>127</v>
      </c>
      <c r="BZ24" s="184">
        <f t="shared" ca="1" si="74"/>
        <v>127</v>
      </c>
      <c r="CA24" s="184">
        <f t="shared" ca="1" si="74"/>
        <v>127</v>
      </c>
      <c r="CB24" s="184">
        <f t="shared" ca="1" si="74"/>
        <v>127</v>
      </c>
      <c r="CC24" s="184">
        <f t="shared" ca="1" si="74"/>
        <v>127</v>
      </c>
      <c r="CD24" s="184">
        <f t="shared" ca="1" si="74"/>
        <v>127</v>
      </c>
      <c r="CE24" s="184">
        <f t="shared" ca="1" si="74"/>
        <v>127</v>
      </c>
      <c r="CF24" s="184">
        <f t="shared" ref="CF24:EQ24" ca="1" si="75">IF(CE24=CE23,OFFSET(CE24,1,,,),CE24)</f>
        <v>127</v>
      </c>
      <c r="CG24" s="184">
        <f t="shared" ca="1" si="75"/>
        <v>127</v>
      </c>
      <c r="CH24" s="184">
        <f t="shared" ca="1" si="75"/>
        <v>127</v>
      </c>
      <c r="CI24" s="184">
        <f t="shared" ca="1" si="75"/>
        <v>127</v>
      </c>
      <c r="CJ24" s="184">
        <f t="shared" ca="1" si="75"/>
        <v>127</v>
      </c>
      <c r="CK24" s="184">
        <f t="shared" ca="1" si="75"/>
        <v>127</v>
      </c>
      <c r="CL24" s="184">
        <f t="shared" ca="1" si="75"/>
        <v>127</v>
      </c>
      <c r="CM24" s="184">
        <f t="shared" ca="1" si="75"/>
        <v>127</v>
      </c>
      <c r="CN24" s="184">
        <f t="shared" ca="1" si="75"/>
        <v>127</v>
      </c>
      <c r="CO24" s="184">
        <f t="shared" ca="1" si="75"/>
        <v>127</v>
      </c>
      <c r="CP24" s="184">
        <f t="shared" ca="1" si="75"/>
        <v>127</v>
      </c>
      <c r="CQ24" s="184">
        <f t="shared" ca="1" si="75"/>
        <v>127</v>
      </c>
      <c r="CR24" s="184">
        <f t="shared" ca="1" si="75"/>
        <v>127</v>
      </c>
      <c r="CS24" s="184">
        <f t="shared" ca="1" si="75"/>
        <v>127</v>
      </c>
      <c r="CT24" s="184">
        <f t="shared" ca="1" si="75"/>
        <v>127</v>
      </c>
      <c r="CU24" s="184">
        <f t="shared" ca="1" si="75"/>
        <v>127</v>
      </c>
      <c r="CV24" s="184">
        <f t="shared" ca="1" si="75"/>
        <v>127</v>
      </c>
      <c r="CW24" s="184">
        <f t="shared" ca="1" si="75"/>
        <v>127</v>
      </c>
      <c r="CX24" s="184">
        <f t="shared" ca="1" si="75"/>
        <v>127</v>
      </c>
      <c r="CY24" s="184">
        <f t="shared" ca="1" si="75"/>
        <v>127</v>
      </c>
      <c r="CZ24" s="184">
        <f t="shared" ca="1" si="75"/>
        <v>127</v>
      </c>
      <c r="DA24" s="184">
        <f t="shared" ca="1" si="75"/>
        <v>127</v>
      </c>
      <c r="DB24" s="184">
        <f t="shared" ca="1" si="75"/>
        <v>127</v>
      </c>
      <c r="DC24" s="184">
        <f t="shared" ca="1" si="75"/>
        <v>127</v>
      </c>
      <c r="DD24" s="184">
        <f t="shared" ca="1" si="75"/>
        <v>127</v>
      </c>
      <c r="DE24" s="184">
        <f t="shared" ca="1" si="75"/>
        <v>127</v>
      </c>
      <c r="DF24" s="184">
        <f t="shared" ca="1" si="75"/>
        <v>127</v>
      </c>
      <c r="DG24" s="184">
        <f t="shared" ca="1" si="75"/>
        <v>127</v>
      </c>
      <c r="DH24" s="184">
        <f t="shared" ca="1" si="75"/>
        <v>127</v>
      </c>
      <c r="DI24" s="184">
        <f t="shared" ca="1" si="75"/>
        <v>127</v>
      </c>
      <c r="DJ24" s="184">
        <f t="shared" ca="1" si="75"/>
        <v>127</v>
      </c>
      <c r="DK24" s="184">
        <f t="shared" ca="1" si="75"/>
        <v>127</v>
      </c>
      <c r="DL24" s="184">
        <f t="shared" ca="1" si="75"/>
        <v>127</v>
      </c>
      <c r="DM24" s="184">
        <f t="shared" ca="1" si="75"/>
        <v>127</v>
      </c>
      <c r="DN24" s="184">
        <f t="shared" ca="1" si="75"/>
        <v>127</v>
      </c>
      <c r="DO24" s="184">
        <f t="shared" ca="1" si="75"/>
        <v>127</v>
      </c>
      <c r="DP24" s="184">
        <f t="shared" ca="1" si="75"/>
        <v>127</v>
      </c>
      <c r="DQ24" s="184">
        <f t="shared" ca="1" si="75"/>
        <v>127</v>
      </c>
      <c r="DR24" s="184">
        <f t="shared" ca="1" si="75"/>
        <v>127</v>
      </c>
      <c r="DS24" s="184">
        <f t="shared" ca="1" si="75"/>
        <v>127</v>
      </c>
      <c r="DT24" s="184">
        <f t="shared" ca="1" si="75"/>
        <v>127</v>
      </c>
      <c r="DU24" s="184">
        <f t="shared" ca="1" si="75"/>
        <v>127</v>
      </c>
      <c r="DV24" s="184">
        <f t="shared" ca="1" si="75"/>
        <v>127</v>
      </c>
      <c r="DW24" s="184">
        <f t="shared" ca="1" si="75"/>
        <v>127</v>
      </c>
      <c r="DX24" s="184">
        <f t="shared" ca="1" si="75"/>
        <v>127</v>
      </c>
      <c r="DY24" s="184">
        <f t="shared" ca="1" si="75"/>
        <v>127</v>
      </c>
      <c r="DZ24" s="184">
        <f t="shared" ca="1" si="75"/>
        <v>127</v>
      </c>
      <c r="EA24" s="184">
        <f t="shared" ca="1" si="75"/>
        <v>127</v>
      </c>
      <c r="EB24" s="184">
        <f t="shared" ca="1" si="75"/>
        <v>127</v>
      </c>
      <c r="EC24" s="184">
        <f t="shared" ca="1" si="75"/>
        <v>127</v>
      </c>
      <c r="ED24" s="184">
        <f t="shared" ca="1" si="75"/>
        <v>127</v>
      </c>
      <c r="EE24" s="184">
        <f t="shared" ca="1" si="75"/>
        <v>127</v>
      </c>
      <c r="EF24" s="184">
        <f t="shared" ca="1" si="75"/>
        <v>127</v>
      </c>
      <c r="EG24" s="184">
        <f t="shared" ca="1" si="75"/>
        <v>127</v>
      </c>
      <c r="EH24" s="184">
        <f t="shared" ca="1" si="75"/>
        <v>127</v>
      </c>
      <c r="EI24" s="184">
        <f t="shared" ca="1" si="75"/>
        <v>127</v>
      </c>
      <c r="EJ24" s="184">
        <f t="shared" ca="1" si="75"/>
        <v>127</v>
      </c>
      <c r="EK24" s="184">
        <f t="shared" ca="1" si="75"/>
        <v>127</v>
      </c>
      <c r="EL24" s="184">
        <f t="shared" ca="1" si="75"/>
        <v>127</v>
      </c>
      <c r="EM24" s="184">
        <f t="shared" ca="1" si="75"/>
        <v>127</v>
      </c>
      <c r="EN24" s="184">
        <f t="shared" ca="1" si="75"/>
        <v>127</v>
      </c>
      <c r="EO24" s="184">
        <f t="shared" ca="1" si="75"/>
        <v>127</v>
      </c>
      <c r="EP24" s="184">
        <f t="shared" ca="1" si="75"/>
        <v>127</v>
      </c>
      <c r="EQ24" s="184">
        <f t="shared" ca="1" si="75"/>
        <v>127</v>
      </c>
      <c r="ER24" s="184">
        <f t="shared" ref="ER24:HC24" ca="1" si="76">IF(EQ24=EQ23,OFFSET(EQ24,1,,,),EQ24)</f>
        <v>127</v>
      </c>
      <c r="ES24" s="184">
        <f t="shared" ca="1" si="76"/>
        <v>127</v>
      </c>
      <c r="ET24" s="184">
        <f t="shared" ca="1" si="76"/>
        <v>127</v>
      </c>
      <c r="EU24" s="184">
        <f t="shared" ca="1" si="76"/>
        <v>127</v>
      </c>
      <c r="EV24" s="184">
        <f t="shared" ca="1" si="76"/>
        <v>127</v>
      </c>
      <c r="EW24" s="184">
        <f t="shared" ca="1" si="76"/>
        <v>127</v>
      </c>
      <c r="EX24" s="184">
        <f t="shared" ca="1" si="76"/>
        <v>127</v>
      </c>
      <c r="EY24" s="184">
        <f t="shared" ca="1" si="76"/>
        <v>127</v>
      </c>
      <c r="EZ24" s="184">
        <f t="shared" ca="1" si="76"/>
        <v>127</v>
      </c>
      <c r="FA24" s="184">
        <f t="shared" ca="1" si="76"/>
        <v>127</v>
      </c>
      <c r="FB24" s="184">
        <f t="shared" ca="1" si="76"/>
        <v>127</v>
      </c>
      <c r="FC24" s="184">
        <f t="shared" ca="1" si="76"/>
        <v>127</v>
      </c>
      <c r="FD24" s="184">
        <f t="shared" ca="1" si="76"/>
        <v>127</v>
      </c>
      <c r="FE24" s="184">
        <f t="shared" ca="1" si="76"/>
        <v>127</v>
      </c>
      <c r="FF24" s="184">
        <f t="shared" ca="1" si="76"/>
        <v>127</v>
      </c>
      <c r="FG24" s="184">
        <f t="shared" ca="1" si="76"/>
        <v>127</v>
      </c>
      <c r="FH24" s="184">
        <f t="shared" ca="1" si="76"/>
        <v>127</v>
      </c>
      <c r="FI24" s="184">
        <f t="shared" ca="1" si="76"/>
        <v>127</v>
      </c>
      <c r="FJ24" s="184">
        <f t="shared" ca="1" si="76"/>
        <v>127</v>
      </c>
      <c r="FK24" s="184">
        <f t="shared" ca="1" si="76"/>
        <v>127</v>
      </c>
      <c r="FL24" s="184">
        <f t="shared" ca="1" si="76"/>
        <v>127</v>
      </c>
      <c r="FM24" s="184">
        <f t="shared" ca="1" si="76"/>
        <v>127</v>
      </c>
      <c r="FN24" s="184">
        <f t="shared" ca="1" si="76"/>
        <v>127</v>
      </c>
      <c r="FO24" s="184">
        <f t="shared" ca="1" si="76"/>
        <v>127</v>
      </c>
      <c r="FP24" s="184">
        <f t="shared" ca="1" si="76"/>
        <v>127</v>
      </c>
      <c r="FQ24" s="184">
        <f t="shared" ca="1" si="76"/>
        <v>127</v>
      </c>
      <c r="FR24" s="184">
        <f t="shared" ca="1" si="76"/>
        <v>127</v>
      </c>
      <c r="FS24" s="184">
        <f t="shared" ca="1" si="76"/>
        <v>127</v>
      </c>
      <c r="FT24" s="184">
        <f t="shared" ca="1" si="76"/>
        <v>127</v>
      </c>
      <c r="FU24" s="184">
        <f t="shared" ca="1" si="76"/>
        <v>127</v>
      </c>
      <c r="FV24" s="184">
        <f t="shared" ca="1" si="76"/>
        <v>127</v>
      </c>
      <c r="FW24" s="184">
        <f t="shared" ca="1" si="76"/>
        <v>127</v>
      </c>
      <c r="FX24" s="184">
        <f t="shared" ca="1" si="76"/>
        <v>127</v>
      </c>
      <c r="FY24" s="184">
        <f t="shared" ca="1" si="76"/>
        <v>127</v>
      </c>
      <c r="FZ24" s="184">
        <f t="shared" ca="1" si="76"/>
        <v>127</v>
      </c>
      <c r="GA24" s="184">
        <f t="shared" ca="1" si="76"/>
        <v>127</v>
      </c>
      <c r="GB24" s="184">
        <f t="shared" ca="1" si="76"/>
        <v>127</v>
      </c>
      <c r="GC24" s="184">
        <f t="shared" ca="1" si="76"/>
        <v>127</v>
      </c>
      <c r="GD24" s="184">
        <f t="shared" ca="1" si="76"/>
        <v>127</v>
      </c>
      <c r="GE24" s="184">
        <f t="shared" ca="1" si="76"/>
        <v>127</v>
      </c>
      <c r="GF24" s="184">
        <f t="shared" ca="1" si="76"/>
        <v>127</v>
      </c>
      <c r="GG24" s="184">
        <f t="shared" ca="1" si="76"/>
        <v>127</v>
      </c>
      <c r="GH24" s="184">
        <f t="shared" ca="1" si="76"/>
        <v>127</v>
      </c>
      <c r="GI24" s="184">
        <f t="shared" ca="1" si="76"/>
        <v>127</v>
      </c>
      <c r="GJ24" s="184">
        <f t="shared" ca="1" si="76"/>
        <v>127</v>
      </c>
      <c r="GK24" s="184">
        <f t="shared" ca="1" si="76"/>
        <v>127</v>
      </c>
      <c r="GL24" s="184">
        <f t="shared" ca="1" si="76"/>
        <v>127</v>
      </c>
      <c r="GM24" s="184">
        <f t="shared" ca="1" si="76"/>
        <v>127</v>
      </c>
      <c r="GN24" s="184">
        <f t="shared" ca="1" si="76"/>
        <v>127</v>
      </c>
      <c r="GO24" s="184">
        <f t="shared" ca="1" si="76"/>
        <v>127</v>
      </c>
      <c r="GP24" s="184">
        <f t="shared" ca="1" si="76"/>
        <v>127</v>
      </c>
      <c r="GQ24" s="184">
        <f t="shared" ca="1" si="76"/>
        <v>127</v>
      </c>
      <c r="GR24" s="184">
        <f t="shared" ca="1" si="76"/>
        <v>127</v>
      </c>
      <c r="GS24" s="184">
        <f t="shared" ca="1" si="76"/>
        <v>127</v>
      </c>
      <c r="GT24" s="184">
        <f t="shared" ca="1" si="76"/>
        <v>127</v>
      </c>
      <c r="GU24" s="184">
        <f t="shared" ca="1" si="76"/>
        <v>127</v>
      </c>
      <c r="GV24" s="184">
        <f t="shared" ca="1" si="76"/>
        <v>127</v>
      </c>
      <c r="GW24" s="184">
        <f t="shared" ca="1" si="76"/>
        <v>127</v>
      </c>
      <c r="GX24" s="184">
        <f t="shared" ca="1" si="76"/>
        <v>127</v>
      </c>
      <c r="GY24" s="184">
        <f t="shared" ca="1" si="76"/>
        <v>127</v>
      </c>
      <c r="GZ24" s="184">
        <f t="shared" ca="1" si="76"/>
        <v>127</v>
      </c>
      <c r="HA24" s="184">
        <f t="shared" ca="1" si="76"/>
        <v>127</v>
      </c>
      <c r="HB24" s="184">
        <f t="shared" ca="1" si="76"/>
        <v>127</v>
      </c>
      <c r="HC24" s="184">
        <f t="shared" ca="1" si="76"/>
        <v>127</v>
      </c>
      <c r="HD24" s="184">
        <f t="shared" ref="HD24:HJ24" ca="1" si="77">IF(HC24=HC23,OFFSET(HC24,1,,,),HC24)</f>
        <v>127</v>
      </c>
      <c r="HE24" s="184">
        <f t="shared" ca="1" si="77"/>
        <v>127</v>
      </c>
      <c r="HF24" s="184">
        <f t="shared" ca="1" si="77"/>
        <v>127</v>
      </c>
      <c r="HG24" s="184">
        <f t="shared" ca="1" si="77"/>
        <v>127</v>
      </c>
      <c r="HH24" s="184">
        <f t="shared" ca="1" si="77"/>
        <v>127</v>
      </c>
      <c r="HI24" s="184">
        <f t="shared" ca="1" si="77"/>
        <v>127</v>
      </c>
      <c r="HJ24" s="184">
        <f t="shared" ca="1" si="77"/>
        <v>127</v>
      </c>
      <c r="HK24" s="578">
        <f t="shared" ca="1" si="9"/>
        <v>1</v>
      </c>
    </row>
    <row r="25" spans="1:219" s="185" customFormat="1">
      <c r="A25" s="277" t="s">
        <v>13820</v>
      </c>
      <c r="B25" s="278"/>
      <c r="C25" s="279" t="s">
        <v>12384</v>
      </c>
      <c r="D25" s="280" t="str">
        <f>IF($B25="","",IFERROR(VLOOKUP($B25,SERVIÇOS!$A:$F,3,0),IFERROR(VLOOKUP($B25,'COMPOSIÇÕES COMPLEMENTARES '!$C:$K,3,0),"")))</f>
        <v/>
      </c>
      <c r="E25" s="281"/>
      <c r="F25" s="282" t="str">
        <f>IF($B25="","",IFERROR(VLOOKUP($B25,SERVIÇOS!$A:$F,4,0),IFERROR(VLOOKUP($B25,'COMPOSIÇÕES COMPLEMENTARES '!$C:$K,6,0),"")))</f>
        <v/>
      </c>
      <c r="G25" s="283" t="str">
        <f>IF($B25="","",IFERROR(VLOOKUP($B25,SERVIÇOS!$A:$F,5,0),IFERROR(VLOOKUP($B25,'COMPOSIÇÕES COMPLEMENTARES '!$C:$K,7,0),"")))</f>
        <v/>
      </c>
      <c r="H25" s="283" t="str">
        <f t="shared" si="70"/>
        <v/>
      </c>
      <c r="I25" s="270">
        <f>ROUND(SUMIF(I26:I36,"&gt;0",I26:I36),2)</f>
        <v>4112.42</v>
      </c>
      <c r="J25" s="270">
        <f>ROUND(SUMIF(J26:J36,"&gt;0",J26:J36),2)</f>
        <v>2442.08</v>
      </c>
      <c r="K25" s="271"/>
      <c r="L25" s="270">
        <f>SUMIF(I25:J25,"&gt;0",I25:J25)</f>
        <v>6554.5</v>
      </c>
      <c r="M25" s="572">
        <f t="shared" si="10"/>
        <v>6554.5</v>
      </c>
      <c r="N25" s="572">
        <f t="shared" si="11"/>
        <v>0</v>
      </c>
      <c r="O25" s="572">
        <f t="shared" si="12"/>
        <v>0</v>
      </c>
      <c r="P25" s="572">
        <f t="shared" si="13"/>
        <v>17</v>
      </c>
      <c r="Q25" s="572">
        <f t="shared" si="14"/>
        <v>6619.6</v>
      </c>
      <c r="R25" s="572">
        <f t="shared" si="15"/>
        <v>156</v>
      </c>
      <c r="S25" s="184">
        <f t="shared" ca="1" si="16"/>
        <v>156</v>
      </c>
      <c r="T25" s="184">
        <f t="shared" ref="T25:CE25" ca="1" si="78">IF(S25=S24,OFFSET(S25,1,,,),S25)</f>
        <v>156</v>
      </c>
      <c r="U25" s="184">
        <f t="shared" ca="1" si="78"/>
        <v>132</v>
      </c>
      <c r="V25" s="184">
        <f t="shared" ca="1" si="78"/>
        <v>132</v>
      </c>
      <c r="W25" s="184">
        <f t="shared" ca="1" si="78"/>
        <v>65</v>
      </c>
      <c r="X25" s="184">
        <f t="shared" ca="1" si="78"/>
        <v>65</v>
      </c>
      <c r="Y25" s="184">
        <f t="shared" ca="1" si="78"/>
        <v>89</v>
      </c>
      <c r="Z25" s="184">
        <f t="shared" ca="1" si="78"/>
        <v>89</v>
      </c>
      <c r="AA25" s="184">
        <f t="shared" ca="1" si="78"/>
        <v>89</v>
      </c>
      <c r="AB25" s="184">
        <f t="shared" ca="1" si="78"/>
        <v>161</v>
      </c>
      <c r="AC25" s="184">
        <f t="shared" ca="1" si="78"/>
        <v>161</v>
      </c>
      <c r="AD25" s="184">
        <f t="shared" ca="1" si="78"/>
        <v>122</v>
      </c>
      <c r="AE25" s="184">
        <f t="shared" ca="1" si="78"/>
        <v>122</v>
      </c>
      <c r="AF25" s="184">
        <f t="shared" ca="1" si="78"/>
        <v>127</v>
      </c>
      <c r="AG25" s="184">
        <f t="shared" ca="1" si="78"/>
        <v>127</v>
      </c>
      <c r="AH25" s="184">
        <f t="shared" ca="1" si="78"/>
        <v>177</v>
      </c>
      <c r="AI25" s="184">
        <f t="shared" ca="1" si="78"/>
        <v>177</v>
      </c>
      <c r="AJ25" s="184">
        <f t="shared" ca="1" si="78"/>
        <v>177</v>
      </c>
      <c r="AK25" s="184">
        <f t="shared" ca="1" si="78"/>
        <v>177</v>
      </c>
      <c r="AL25" s="184">
        <f t="shared" ca="1" si="78"/>
        <v>177</v>
      </c>
      <c r="AM25" s="184">
        <f t="shared" ca="1" si="78"/>
        <v>177</v>
      </c>
      <c r="AN25" s="184">
        <f t="shared" ca="1" si="78"/>
        <v>177</v>
      </c>
      <c r="AO25" s="184">
        <f t="shared" ca="1" si="78"/>
        <v>177</v>
      </c>
      <c r="AP25" s="184">
        <f t="shared" ca="1" si="78"/>
        <v>177</v>
      </c>
      <c r="AQ25" s="184">
        <f t="shared" ca="1" si="78"/>
        <v>177</v>
      </c>
      <c r="AR25" s="184">
        <f t="shared" ca="1" si="78"/>
        <v>177</v>
      </c>
      <c r="AS25" s="184">
        <f t="shared" ca="1" si="78"/>
        <v>177</v>
      </c>
      <c r="AT25" s="184">
        <f t="shared" ca="1" si="78"/>
        <v>177</v>
      </c>
      <c r="AU25" s="184">
        <f t="shared" ca="1" si="78"/>
        <v>177</v>
      </c>
      <c r="AV25" s="184">
        <f t="shared" ca="1" si="78"/>
        <v>177</v>
      </c>
      <c r="AW25" s="184">
        <f t="shared" ca="1" si="78"/>
        <v>177</v>
      </c>
      <c r="AX25" s="184">
        <f t="shared" ca="1" si="78"/>
        <v>177</v>
      </c>
      <c r="AY25" s="184">
        <f t="shared" ca="1" si="78"/>
        <v>177</v>
      </c>
      <c r="AZ25" s="184">
        <f t="shared" ca="1" si="78"/>
        <v>177</v>
      </c>
      <c r="BA25" s="184">
        <f t="shared" ca="1" si="78"/>
        <v>177</v>
      </c>
      <c r="BB25" s="184">
        <f t="shared" ca="1" si="78"/>
        <v>177</v>
      </c>
      <c r="BC25" s="184">
        <f t="shared" ca="1" si="78"/>
        <v>177</v>
      </c>
      <c r="BD25" s="184">
        <f t="shared" ca="1" si="78"/>
        <v>177</v>
      </c>
      <c r="BE25" s="184">
        <f t="shared" ca="1" si="78"/>
        <v>177</v>
      </c>
      <c r="BF25" s="184">
        <f t="shared" ca="1" si="78"/>
        <v>177</v>
      </c>
      <c r="BG25" s="184">
        <f t="shared" ca="1" si="78"/>
        <v>177</v>
      </c>
      <c r="BH25" s="184">
        <f t="shared" ca="1" si="78"/>
        <v>177</v>
      </c>
      <c r="BI25" s="184">
        <f t="shared" ca="1" si="78"/>
        <v>177</v>
      </c>
      <c r="BJ25" s="184">
        <f t="shared" ca="1" si="78"/>
        <v>177</v>
      </c>
      <c r="BK25" s="184">
        <f t="shared" ca="1" si="78"/>
        <v>177</v>
      </c>
      <c r="BL25" s="184">
        <f t="shared" ca="1" si="78"/>
        <v>177</v>
      </c>
      <c r="BM25" s="184">
        <f t="shared" ca="1" si="78"/>
        <v>177</v>
      </c>
      <c r="BN25" s="184">
        <f t="shared" ca="1" si="78"/>
        <v>177</v>
      </c>
      <c r="BO25" s="184">
        <f t="shared" ca="1" si="78"/>
        <v>177</v>
      </c>
      <c r="BP25" s="184">
        <f t="shared" ca="1" si="78"/>
        <v>177</v>
      </c>
      <c r="BQ25" s="184">
        <f t="shared" ca="1" si="78"/>
        <v>177</v>
      </c>
      <c r="BR25" s="184">
        <f t="shared" ca="1" si="78"/>
        <v>177</v>
      </c>
      <c r="BS25" s="184">
        <f t="shared" ca="1" si="78"/>
        <v>177</v>
      </c>
      <c r="BT25" s="184">
        <f t="shared" ca="1" si="78"/>
        <v>177</v>
      </c>
      <c r="BU25" s="184">
        <f t="shared" ca="1" si="78"/>
        <v>177</v>
      </c>
      <c r="BV25" s="184">
        <f t="shared" ca="1" si="78"/>
        <v>177</v>
      </c>
      <c r="BW25" s="184">
        <f t="shared" ca="1" si="78"/>
        <v>177</v>
      </c>
      <c r="BX25" s="184">
        <f t="shared" ca="1" si="78"/>
        <v>177</v>
      </c>
      <c r="BY25" s="184">
        <f t="shared" ca="1" si="78"/>
        <v>177</v>
      </c>
      <c r="BZ25" s="184">
        <f t="shared" ca="1" si="78"/>
        <v>177</v>
      </c>
      <c r="CA25" s="184">
        <f t="shared" ca="1" si="78"/>
        <v>177</v>
      </c>
      <c r="CB25" s="184">
        <f t="shared" ca="1" si="78"/>
        <v>177</v>
      </c>
      <c r="CC25" s="184">
        <f t="shared" ca="1" si="78"/>
        <v>177</v>
      </c>
      <c r="CD25" s="184">
        <f t="shared" ca="1" si="78"/>
        <v>177</v>
      </c>
      <c r="CE25" s="184">
        <f t="shared" ca="1" si="78"/>
        <v>177</v>
      </c>
      <c r="CF25" s="184">
        <f t="shared" ref="CF25:EQ25" ca="1" si="79">IF(CE25=CE24,OFFSET(CE25,1,,,),CE25)</f>
        <v>177</v>
      </c>
      <c r="CG25" s="184">
        <f t="shared" ca="1" si="79"/>
        <v>177</v>
      </c>
      <c r="CH25" s="184">
        <f t="shared" ca="1" si="79"/>
        <v>177</v>
      </c>
      <c r="CI25" s="184">
        <f t="shared" ca="1" si="79"/>
        <v>177</v>
      </c>
      <c r="CJ25" s="184">
        <f t="shared" ca="1" si="79"/>
        <v>177</v>
      </c>
      <c r="CK25" s="184">
        <f t="shared" ca="1" si="79"/>
        <v>177</v>
      </c>
      <c r="CL25" s="184">
        <f t="shared" ca="1" si="79"/>
        <v>177</v>
      </c>
      <c r="CM25" s="184">
        <f t="shared" ca="1" si="79"/>
        <v>177</v>
      </c>
      <c r="CN25" s="184">
        <f t="shared" ca="1" si="79"/>
        <v>177</v>
      </c>
      <c r="CO25" s="184">
        <f t="shared" ca="1" si="79"/>
        <v>177</v>
      </c>
      <c r="CP25" s="184">
        <f t="shared" ca="1" si="79"/>
        <v>177</v>
      </c>
      <c r="CQ25" s="184">
        <f t="shared" ca="1" si="79"/>
        <v>177</v>
      </c>
      <c r="CR25" s="184">
        <f t="shared" ca="1" si="79"/>
        <v>177</v>
      </c>
      <c r="CS25" s="184">
        <f t="shared" ca="1" si="79"/>
        <v>177</v>
      </c>
      <c r="CT25" s="184">
        <f t="shared" ca="1" si="79"/>
        <v>177</v>
      </c>
      <c r="CU25" s="184">
        <f t="shared" ca="1" si="79"/>
        <v>177</v>
      </c>
      <c r="CV25" s="184">
        <f t="shared" ca="1" si="79"/>
        <v>177</v>
      </c>
      <c r="CW25" s="184">
        <f t="shared" ca="1" si="79"/>
        <v>177</v>
      </c>
      <c r="CX25" s="184">
        <f t="shared" ca="1" si="79"/>
        <v>177</v>
      </c>
      <c r="CY25" s="184">
        <f t="shared" ca="1" si="79"/>
        <v>177</v>
      </c>
      <c r="CZ25" s="184">
        <f t="shared" ca="1" si="79"/>
        <v>177</v>
      </c>
      <c r="DA25" s="184">
        <f t="shared" ca="1" si="79"/>
        <v>177</v>
      </c>
      <c r="DB25" s="184">
        <f t="shared" ca="1" si="79"/>
        <v>177</v>
      </c>
      <c r="DC25" s="184">
        <f t="shared" ca="1" si="79"/>
        <v>177</v>
      </c>
      <c r="DD25" s="184">
        <f t="shared" ca="1" si="79"/>
        <v>177</v>
      </c>
      <c r="DE25" s="184">
        <f t="shared" ca="1" si="79"/>
        <v>177</v>
      </c>
      <c r="DF25" s="184">
        <f t="shared" ca="1" si="79"/>
        <v>177</v>
      </c>
      <c r="DG25" s="184">
        <f t="shared" ca="1" si="79"/>
        <v>177</v>
      </c>
      <c r="DH25" s="184">
        <f t="shared" ca="1" si="79"/>
        <v>177</v>
      </c>
      <c r="DI25" s="184">
        <f t="shared" ca="1" si="79"/>
        <v>177</v>
      </c>
      <c r="DJ25" s="184">
        <f t="shared" ca="1" si="79"/>
        <v>177</v>
      </c>
      <c r="DK25" s="184">
        <f t="shared" ca="1" si="79"/>
        <v>177</v>
      </c>
      <c r="DL25" s="184">
        <f t="shared" ca="1" si="79"/>
        <v>177</v>
      </c>
      <c r="DM25" s="184">
        <f t="shared" ca="1" si="79"/>
        <v>177</v>
      </c>
      <c r="DN25" s="184">
        <f t="shared" ca="1" si="79"/>
        <v>177</v>
      </c>
      <c r="DO25" s="184">
        <f t="shared" ca="1" si="79"/>
        <v>177</v>
      </c>
      <c r="DP25" s="184">
        <f t="shared" ca="1" si="79"/>
        <v>177</v>
      </c>
      <c r="DQ25" s="184">
        <f t="shared" ca="1" si="79"/>
        <v>177</v>
      </c>
      <c r="DR25" s="184">
        <f t="shared" ca="1" si="79"/>
        <v>177</v>
      </c>
      <c r="DS25" s="184">
        <f t="shared" ca="1" si="79"/>
        <v>177</v>
      </c>
      <c r="DT25" s="184">
        <f t="shared" ca="1" si="79"/>
        <v>177</v>
      </c>
      <c r="DU25" s="184">
        <f t="shared" ca="1" si="79"/>
        <v>177</v>
      </c>
      <c r="DV25" s="184">
        <f t="shared" ca="1" si="79"/>
        <v>177</v>
      </c>
      <c r="DW25" s="184">
        <f t="shared" ca="1" si="79"/>
        <v>177</v>
      </c>
      <c r="DX25" s="184">
        <f t="shared" ca="1" si="79"/>
        <v>177</v>
      </c>
      <c r="DY25" s="184">
        <f t="shared" ca="1" si="79"/>
        <v>177</v>
      </c>
      <c r="DZ25" s="184">
        <f t="shared" ca="1" si="79"/>
        <v>177</v>
      </c>
      <c r="EA25" s="184">
        <f t="shared" ca="1" si="79"/>
        <v>177</v>
      </c>
      <c r="EB25" s="184">
        <f t="shared" ca="1" si="79"/>
        <v>177</v>
      </c>
      <c r="EC25" s="184">
        <f t="shared" ca="1" si="79"/>
        <v>177</v>
      </c>
      <c r="ED25" s="184">
        <f t="shared" ca="1" si="79"/>
        <v>177</v>
      </c>
      <c r="EE25" s="184">
        <f t="shared" ca="1" si="79"/>
        <v>177</v>
      </c>
      <c r="EF25" s="184">
        <f t="shared" ca="1" si="79"/>
        <v>177</v>
      </c>
      <c r="EG25" s="184">
        <f t="shared" ca="1" si="79"/>
        <v>177</v>
      </c>
      <c r="EH25" s="184">
        <f t="shared" ca="1" si="79"/>
        <v>177</v>
      </c>
      <c r="EI25" s="184">
        <f t="shared" ca="1" si="79"/>
        <v>177</v>
      </c>
      <c r="EJ25" s="184">
        <f t="shared" ca="1" si="79"/>
        <v>177</v>
      </c>
      <c r="EK25" s="184">
        <f t="shared" ca="1" si="79"/>
        <v>177</v>
      </c>
      <c r="EL25" s="184">
        <f t="shared" ca="1" si="79"/>
        <v>177</v>
      </c>
      <c r="EM25" s="184">
        <f t="shared" ca="1" si="79"/>
        <v>177</v>
      </c>
      <c r="EN25" s="184">
        <f t="shared" ca="1" si="79"/>
        <v>177</v>
      </c>
      <c r="EO25" s="184">
        <f t="shared" ca="1" si="79"/>
        <v>177</v>
      </c>
      <c r="EP25" s="184">
        <f t="shared" ca="1" si="79"/>
        <v>177</v>
      </c>
      <c r="EQ25" s="184">
        <f t="shared" ca="1" si="79"/>
        <v>177</v>
      </c>
      <c r="ER25" s="184">
        <f t="shared" ref="ER25:HC25" ca="1" si="80">IF(EQ25=EQ24,OFFSET(EQ25,1,,,),EQ25)</f>
        <v>177</v>
      </c>
      <c r="ES25" s="184">
        <f t="shared" ca="1" si="80"/>
        <v>177</v>
      </c>
      <c r="ET25" s="184">
        <f t="shared" ca="1" si="80"/>
        <v>177</v>
      </c>
      <c r="EU25" s="184">
        <f t="shared" ca="1" si="80"/>
        <v>177</v>
      </c>
      <c r="EV25" s="184">
        <f t="shared" ca="1" si="80"/>
        <v>177</v>
      </c>
      <c r="EW25" s="184">
        <f t="shared" ca="1" si="80"/>
        <v>177</v>
      </c>
      <c r="EX25" s="184">
        <f t="shared" ca="1" si="80"/>
        <v>177</v>
      </c>
      <c r="EY25" s="184">
        <f t="shared" ca="1" si="80"/>
        <v>177</v>
      </c>
      <c r="EZ25" s="184">
        <f t="shared" ca="1" si="80"/>
        <v>177</v>
      </c>
      <c r="FA25" s="184">
        <f t="shared" ca="1" si="80"/>
        <v>177</v>
      </c>
      <c r="FB25" s="184">
        <f t="shared" ca="1" si="80"/>
        <v>177</v>
      </c>
      <c r="FC25" s="184">
        <f t="shared" ca="1" si="80"/>
        <v>177</v>
      </c>
      <c r="FD25" s="184">
        <f t="shared" ca="1" si="80"/>
        <v>177</v>
      </c>
      <c r="FE25" s="184">
        <f t="shared" ca="1" si="80"/>
        <v>177</v>
      </c>
      <c r="FF25" s="184">
        <f t="shared" ca="1" si="80"/>
        <v>177</v>
      </c>
      <c r="FG25" s="184">
        <f t="shared" ca="1" si="80"/>
        <v>177</v>
      </c>
      <c r="FH25" s="184">
        <f t="shared" ca="1" si="80"/>
        <v>177</v>
      </c>
      <c r="FI25" s="184">
        <f t="shared" ca="1" si="80"/>
        <v>177</v>
      </c>
      <c r="FJ25" s="184">
        <f t="shared" ca="1" si="80"/>
        <v>177</v>
      </c>
      <c r="FK25" s="184">
        <f t="shared" ca="1" si="80"/>
        <v>177</v>
      </c>
      <c r="FL25" s="184">
        <f t="shared" ca="1" si="80"/>
        <v>177</v>
      </c>
      <c r="FM25" s="184">
        <f t="shared" ca="1" si="80"/>
        <v>177</v>
      </c>
      <c r="FN25" s="184">
        <f t="shared" ca="1" si="80"/>
        <v>177</v>
      </c>
      <c r="FO25" s="184">
        <f t="shared" ca="1" si="80"/>
        <v>177</v>
      </c>
      <c r="FP25" s="184">
        <f t="shared" ca="1" si="80"/>
        <v>177</v>
      </c>
      <c r="FQ25" s="184">
        <f t="shared" ca="1" si="80"/>
        <v>177</v>
      </c>
      <c r="FR25" s="184">
        <f t="shared" ca="1" si="80"/>
        <v>177</v>
      </c>
      <c r="FS25" s="184">
        <f t="shared" ca="1" si="80"/>
        <v>177</v>
      </c>
      <c r="FT25" s="184">
        <f t="shared" ca="1" si="80"/>
        <v>177</v>
      </c>
      <c r="FU25" s="184">
        <f t="shared" ca="1" si="80"/>
        <v>177</v>
      </c>
      <c r="FV25" s="184">
        <f t="shared" ca="1" si="80"/>
        <v>177</v>
      </c>
      <c r="FW25" s="184">
        <f t="shared" ca="1" si="80"/>
        <v>177</v>
      </c>
      <c r="FX25" s="184">
        <f t="shared" ca="1" si="80"/>
        <v>177</v>
      </c>
      <c r="FY25" s="184">
        <f t="shared" ca="1" si="80"/>
        <v>177</v>
      </c>
      <c r="FZ25" s="184">
        <f t="shared" ca="1" si="80"/>
        <v>177</v>
      </c>
      <c r="GA25" s="184">
        <f t="shared" ca="1" si="80"/>
        <v>177</v>
      </c>
      <c r="GB25" s="184">
        <f t="shared" ca="1" si="80"/>
        <v>177</v>
      </c>
      <c r="GC25" s="184">
        <f t="shared" ca="1" si="80"/>
        <v>177</v>
      </c>
      <c r="GD25" s="184">
        <f t="shared" ca="1" si="80"/>
        <v>177</v>
      </c>
      <c r="GE25" s="184">
        <f t="shared" ca="1" si="80"/>
        <v>177</v>
      </c>
      <c r="GF25" s="184">
        <f t="shared" ca="1" si="80"/>
        <v>177</v>
      </c>
      <c r="GG25" s="184">
        <f t="shared" ca="1" si="80"/>
        <v>177</v>
      </c>
      <c r="GH25" s="184">
        <f t="shared" ca="1" si="80"/>
        <v>177</v>
      </c>
      <c r="GI25" s="184">
        <f t="shared" ca="1" si="80"/>
        <v>177</v>
      </c>
      <c r="GJ25" s="184">
        <f t="shared" ca="1" si="80"/>
        <v>177</v>
      </c>
      <c r="GK25" s="184">
        <f t="shared" ca="1" si="80"/>
        <v>177</v>
      </c>
      <c r="GL25" s="184">
        <f t="shared" ca="1" si="80"/>
        <v>177</v>
      </c>
      <c r="GM25" s="184">
        <f t="shared" ca="1" si="80"/>
        <v>177</v>
      </c>
      <c r="GN25" s="184">
        <f t="shared" ca="1" si="80"/>
        <v>177</v>
      </c>
      <c r="GO25" s="184">
        <f t="shared" ca="1" si="80"/>
        <v>177</v>
      </c>
      <c r="GP25" s="184">
        <f t="shared" ca="1" si="80"/>
        <v>177</v>
      </c>
      <c r="GQ25" s="184">
        <f t="shared" ca="1" si="80"/>
        <v>177</v>
      </c>
      <c r="GR25" s="184">
        <f t="shared" ca="1" si="80"/>
        <v>177</v>
      </c>
      <c r="GS25" s="184">
        <f t="shared" ca="1" si="80"/>
        <v>177</v>
      </c>
      <c r="GT25" s="184">
        <f t="shared" ca="1" si="80"/>
        <v>177</v>
      </c>
      <c r="GU25" s="184">
        <f t="shared" ca="1" si="80"/>
        <v>177</v>
      </c>
      <c r="GV25" s="184">
        <f t="shared" ca="1" si="80"/>
        <v>177</v>
      </c>
      <c r="GW25" s="184">
        <f t="shared" ca="1" si="80"/>
        <v>177</v>
      </c>
      <c r="GX25" s="184">
        <f t="shared" ca="1" si="80"/>
        <v>177</v>
      </c>
      <c r="GY25" s="184">
        <f t="shared" ca="1" si="80"/>
        <v>177</v>
      </c>
      <c r="GZ25" s="184">
        <f t="shared" ca="1" si="80"/>
        <v>177</v>
      </c>
      <c r="HA25" s="184">
        <f t="shared" ca="1" si="80"/>
        <v>177</v>
      </c>
      <c r="HB25" s="184">
        <f t="shared" ca="1" si="80"/>
        <v>177</v>
      </c>
      <c r="HC25" s="184">
        <f t="shared" ca="1" si="80"/>
        <v>177</v>
      </c>
      <c r="HD25" s="184">
        <f t="shared" ref="HD25:HJ25" ca="1" si="81">IF(HC25=HC24,OFFSET(HC25,1,,,),HC25)</f>
        <v>177</v>
      </c>
      <c r="HE25" s="184">
        <f t="shared" ca="1" si="81"/>
        <v>177</v>
      </c>
      <c r="HF25" s="184">
        <f t="shared" ca="1" si="81"/>
        <v>177</v>
      </c>
      <c r="HG25" s="184">
        <f t="shared" ca="1" si="81"/>
        <v>177</v>
      </c>
      <c r="HH25" s="184">
        <f t="shared" ca="1" si="81"/>
        <v>177</v>
      </c>
      <c r="HI25" s="184">
        <f t="shared" ca="1" si="81"/>
        <v>177</v>
      </c>
      <c r="HJ25" s="184">
        <f t="shared" ca="1" si="81"/>
        <v>177</v>
      </c>
      <c r="HK25" s="578">
        <f t="shared" ca="1" si="9"/>
        <v>1</v>
      </c>
    </row>
    <row r="26" spans="1:219" s="185" customFormat="1" ht="30">
      <c r="A26" s="284" t="s">
        <v>13967</v>
      </c>
      <c r="B26" s="331">
        <v>97633</v>
      </c>
      <c r="C26" s="286" t="str">
        <f>IF($B26="","",IFERROR(VLOOKUP($B26,SERVIÇOS!$A:$F,2,0),IFERROR(VLOOKUP($B26,'COMPOSIÇÕES COMPLEMENTARES '!$C:$K,2,0),"")))</f>
        <v>DEMOLIÇÃO DE REVESTIMENTO CERÂMICO, DE FORMA MANUAL, SEM REAPROVEITAMENTO. AF_12/2017</v>
      </c>
      <c r="D26" s="287" t="str">
        <f>IF($B26="","",IFERROR(VLOOKUP($B26,SERVIÇOS!$A:$F,3,0),IFERROR(VLOOKUP($B26,'COMPOSIÇÕES COMPLEMENTARES '!$C:$K,3,0),"")))</f>
        <v>M2</v>
      </c>
      <c r="E26" s="288">
        <v>40</v>
      </c>
      <c r="F26" s="289">
        <f>IF($B26="","",IFERROR(VLOOKUP($B26,SERVIÇOS!$A:$F,4,0),IFERROR(VLOOKUP($B26,'COMPOSIÇÕES COMPLEMENTARES '!$C:$K,6,0),"")))</f>
        <v>6.3300000000000018</v>
      </c>
      <c r="G26" s="289">
        <f>IF($B26="","",IFERROR(VLOOKUP($B26,SERVIÇOS!$A:$F,5,0),IFERROR(VLOOKUP($B26,'COMPOSIÇÕES COMPLEMENTARES '!$C:$K,7,0),"")))</f>
        <v>14.36</v>
      </c>
      <c r="H26" s="289">
        <f t="shared" si="38"/>
        <v>20.69</v>
      </c>
      <c r="I26" s="289">
        <f t="shared" si="39"/>
        <v>253.2</v>
      </c>
      <c r="J26" s="289">
        <f t="shared" si="40"/>
        <v>574.4</v>
      </c>
      <c r="K26" s="289">
        <f t="shared" si="41"/>
        <v>827.6</v>
      </c>
      <c r="L26" s="290"/>
      <c r="M26" s="572">
        <f t="shared" si="10"/>
        <v>827.59999999999991</v>
      </c>
      <c r="N26" s="572">
        <f t="shared" si="11"/>
        <v>910.3599999999999</v>
      </c>
      <c r="O26" s="572">
        <f t="shared" si="12"/>
        <v>44</v>
      </c>
      <c r="P26" s="572">
        <f t="shared" si="13"/>
        <v>18</v>
      </c>
      <c r="Q26" s="572">
        <f t="shared" si="14"/>
        <v>6096.28</v>
      </c>
      <c r="R26" s="572">
        <f t="shared" si="15"/>
        <v>132</v>
      </c>
      <c r="S26" s="184">
        <f t="shared" ca="1" si="16"/>
        <v>132</v>
      </c>
      <c r="T26" s="184">
        <f t="shared" ref="T26:CE26" ca="1" si="82">IF(S26=S25,OFFSET(S26,1,,,),S26)</f>
        <v>132</v>
      </c>
      <c r="U26" s="184">
        <f t="shared" ca="1" si="82"/>
        <v>132</v>
      </c>
      <c r="V26" s="184">
        <f t="shared" ca="1" si="82"/>
        <v>65</v>
      </c>
      <c r="W26" s="184">
        <f t="shared" ca="1" si="82"/>
        <v>65</v>
      </c>
      <c r="X26" s="184">
        <f t="shared" ca="1" si="82"/>
        <v>89</v>
      </c>
      <c r="Y26" s="184">
        <f t="shared" ca="1" si="82"/>
        <v>89</v>
      </c>
      <c r="Z26" s="184">
        <f t="shared" ca="1" si="82"/>
        <v>161</v>
      </c>
      <c r="AA26" s="184">
        <f t="shared" ca="1" si="82"/>
        <v>161</v>
      </c>
      <c r="AB26" s="184">
        <f t="shared" ca="1" si="82"/>
        <v>161</v>
      </c>
      <c r="AC26" s="184">
        <f t="shared" ca="1" si="82"/>
        <v>122</v>
      </c>
      <c r="AD26" s="184">
        <f t="shared" ca="1" si="82"/>
        <v>122</v>
      </c>
      <c r="AE26" s="184">
        <f t="shared" ca="1" si="82"/>
        <v>127</v>
      </c>
      <c r="AF26" s="184">
        <f t="shared" ca="1" si="82"/>
        <v>127</v>
      </c>
      <c r="AG26" s="184">
        <f t="shared" ca="1" si="82"/>
        <v>177</v>
      </c>
      <c r="AH26" s="184">
        <f t="shared" ca="1" si="82"/>
        <v>177</v>
      </c>
      <c r="AI26" s="184">
        <f t="shared" ca="1" si="82"/>
        <v>123</v>
      </c>
      <c r="AJ26" s="184">
        <f t="shared" ca="1" si="82"/>
        <v>123</v>
      </c>
      <c r="AK26" s="184">
        <f t="shared" ca="1" si="82"/>
        <v>123</v>
      </c>
      <c r="AL26" s="184">
        <f t="shared" ca="1" si="82"/>
        <v>123</v>
      </c>
      <c r="AM26" s="184">
        <f t="shared" ca="1" si="82"/>
        <v>123</v>
      </c>
      <c r="AN26" s="184">
        <f t="shared" ca="1" si="82"/>
        <v>123</v>
      </c>
      <c r="AO26" s="184">
        <f t="shared" ca="1" si="82"/>
        <v>123</v>
      </c>
      <c r="AP26" s="184">
        <f t="shared" ca="1" si="82"/>
        <v>123</v>
      </c>
      <c r="AQ26" s="184">
        <f t="shared" ca="1" si="82"/>
        <v>123</v>
      </c>
      <c r="AR26" s="184">
        <f t="shared" ca="1" si="82"/>
        <v>123</v>
      </c>
      <c r="AS26" s="184">
        <f t="shared" ca="1" si="82"/>
        <v>123</v>
      </c>
      <c r="AT26" s="184">
        <f t="shared" ca="1" si="82"/>
        <v>123</v>
      </c>
      <c r="AU26" s="184">
        <f t="shared" ca="1" si="82"/>
        <v>123</v>
      </c>
      <c r="AV26" s="184">
        <f t="shared" ca="1" si="82"/>
        <v>123</v>
      </c>
      <c r="AW26" s="184">
        <f t="shared" ca="1" si="82"/>
        <v>123</v>
      </c>
      <c r="AX26" s="184">
        <f t="shared" ca="1" si="82"/>
        <v>123</v>
      </c>
      <c r="AY26" s="184">
        <f t="shared" ca="1" si="82"/>
        <v>123</v>
      </c>
      <c r="AZ26" s="184">
        <f t="shared" ca="1" si="82"/>
        <v>123</v>
      </c>
      <c r="BA26" s="184">
        <f t="shared" ca="1" si="82"/>
        <v>123</v>
      </c>
      <c r="BB26" s="184">
        <f t="shared" ca="1" si="82"/>
        <v>123</v>
      </c>
      <c r="BC26" s="184">
        <f t="shared" ca="1" si="82"/>
        <v>123</v>
      </c>
      <c r="BD26" s="184">
        <f t="shared" ca="1" si="82"/>
        <v>123</v>
      </c>
      <c r="BE26" s="184">
        <f t="shared" ca="1" si="82"/>
        <v>123</v>
      </c>
      <c r="BF26" s="184">
        <f t="shared" ca="1" si="82"/>
        <v>123</v>
      </c>
      <c r="BG26" s="184">
        <f t="shared" ca="1" si="82"/>
        <v>123</v>
      </c>
      <c r="BH26" s="184">
        <f t="shared" ca="1" si="82"/>
        <v>123</v>
      </c>
      <c r="BI26" s="184">
        <f t="shared" ca="1" si="82"/>
        <v>123</v>
      </c>
      <c r="BJ26" s="184">
        <f t="shared" ca="1" si="82"/>
        <v>123</v>
      </c>
      <c r="BK26" s="184">
        <f t="shared" ca="1" si="82"/>
        <v>123</v>
      </c>
      <c r="BL26" s="184">
        <f t="shared" ca="1" si="82"/>
        <v>123</v>
      </c>
      <c r="BM26" s="184">
        <f t="shared" ca="1" si="82"/>
        <v>123</v>
      </c>
      <c r="BN26" s="184">
        <f t="shared" ca="1" si="82"/>
        <v>123</v>
      </c>
      <c r="BO26" s="184">
        <f t="shared" ca="1" si="82"/>
        <v>123</v>
      </c>
      <c r="BP26" s="184">
        <f t="shared" ca="1" si="82"/>
        <v>123</v>
      </c>
      <c r="BQ26" s="184">
        <f t="shared" ca="1" si="82"/>
        <v>123</v>
      </c>
      <c r="BR26" s="184">
        <f t="shared" ca="1" si="82"/>
        <v>123</v>
      </c>
      <c r="BS26" s="184">
        <f t="shared" ca="1" si="82"/>
        <v>123</v>
      </c>
      <c r="BT26" s="184">
        <f t="shared" ca="1" si="82"/>
        <v>123</v>
      </c>
      <c r="BU26" s="184">
        <f t="shared" ca="1" si="82"/>
        <v>123</v>
      </c>
      <c r="BV26" s="184">
        <f t="shared" ca="1" si="82"/>
        <v>123</v>
      </c>
      <c r="BW26" s="184">
        <f t="shared" ca="1" si="82"/>
        <v>123</v>
      </c>
      <c r="BX26" s="184">
        <f t="shared" ca="1" si="82"/>
        <v>123</v>
      </c>
      <c r="BY26" s="184">
        <f t="shared" ca="1" si="82"/>
        <v>123</v>
      </c>
      <c r="BZ26" s="184">
        <f t="shared" ca="1" si="82"/>
        <v>123</v>
      </c>
      <c r="CA26" s="184">
        <f t="shared" ca="1" si="82"/>
        <v>123</v>
      </c>
      <c r="CB26" s="184">
        <f t="shared" ca="1" si="82"/>
        <v>123</v>
      </c>
      <c r="CC26" s="184">
        <f t="shared" ca="1" si="82"/>
        <v>123</v>
      </c>
      <c r="CD26" s="184">
        <f t="shared" ca="1" si="82"/>
        <v>123</v>
      </c>
      <c r="CE26" s="184">
        <f t="shared" ca="1" si="82"/>
        <v>123</v>
      </c>
      <c r="CF26" s="184">
        <f t="shared" ref="CF26:EQ26" ca="1" si="83">IF(CE26=CE25,OFFSET(CE26,1,,,),CE26)</f>
        <v>123</v>
      </c>
      <c r="CG26" s="184">
        <f t="shared" ca="1" si="83"/>
        <v>123</v>
      </c>
      <c r="CH26" s="184">
        <f t="shared" ca="1" si="83"/>
        <v>123</v>
      </c>
      <c r="CI26" s="184">
        <f t="shared" ca="1" si="83"/>
        <v>123</v>
      </c>
      <c r="CJ26" s="184">
        <f t="shared" ca="1" si="83"/>
        <v>123</v>
      </c>
      <c r="CK26" s="184">
        <f t="shared" ca="1" si="83"/>
        <v>123</v>
      </c>
      <c r="CL26" s="184">
        <f t="shared" ca="1" si="83"/>
        <v>123</v>
      </c>
      <c r="CM26" s="184">
        <f t="shared" ca="1" si="83"/>
        <v>123</v>
      </c>
      <c r="CN26" s="184">
        <f t="shared" ca="1" si="83"/>
        <v>123</v>
      </c>
      <c r="CO26" s="184">
        <f t="shared" ca="1" si="83"/>
        <v>123</v>
      </c>
      <c r="CP26" s="184">
        <f t="shared" ca="1" si="83"/>
        <v>123</v>
      </c>
      <c r="CQ26" s="184">
        <f t="shared" ca="1" si="83"/>
        <v>123</v>
      </c>
      <c r="CR26" s="184">
        <f t="shared" ca="1" si="83"/>
        <v>123</v>
      </c>
      <c r="CS26" s="184">
        <f t="shared" ca="1" si="83"/>
        <v>123</v>
      </c>
      <c r="CT26" s="184">
        <f t="shared" ca="1" si="83"/>
        <v>123</v>
      </c>
      <c r="CU26" s="184">
        <f t="shared" ca="1" si="83"/>
        <v>123</v>
      </c>
      <c r="CV26" s="184">
        <f t="shared" ca="1" si="83"/>
        <v>123</v>
      </c>
      <c r="CW26" s="184">
        <f t="shared" ca="1" si="83"/>
        <v>123</v>
      </c>
      <c r="CX26" s="184">
        <f t="shared" ca="1" si="83"/>
        <v>123</v>
      </c>
      <c r="CY26" s="184">
        <f t="shared" ca="1" si="83"/>
        <v>123</v>
      </c>
      <c r="CZ26" s="184">
        <f t="shared" ca="1" si="83"/>
        <v>123</v>
      </c>
      <c r="DA26" s="184">
        <f t="shared" ca="1" si="83"/>
        <v>123</v>
      </c>
      <c r="DB26" s="184">
        <f t="shared" ca="1" si="83"/>
        <v>123</v>
      </c>
      <c r="DC26" s="184">
        <f t="shared" ca="1" si="83"/>
        <v>123</v>
      </c>
      <c r="DD26" s="184">
        <f t="shared" ca="1" si="83"/>
        <v>123</v>
      </c>
      <c r="DE26" s="184">
        <f t="shared" ca="1" si="83"/>
        <v>123</v>
      </c>
      <c r="DF26" s="184">
        <f t="shared" ca="1" si="83"/>
        <v>123</v>
      </c>
      <c r="DG26" s="184">
        <f t="shared" ca="1" si="83"/>
        <v>123</v>
      </c>
      <c r="DH26" s="184">
        <f t="shared" ca="1" si="83"/>
        <v>123</v>
      </c>
      <c r="DI26" s="184">
        <f t="shared" ca="1" si="83"/>
        <v>123</v>
      </c>
      <c r="DJ26" s="184">
        <f t="shared" ca="1" si="83"/>
        <v>123</v>
      </c>
      <c r="DK26" s="184">
        <f t="shared" ca="1" si="83"/>
        <v>123</v>
      </c>
      <c r="DL26" s="184">
        <f t="shared" ca="1" si="83"/>
        <v>123</v>
      </c>
      <c r="DM26" s="184">
        <f t="shared" ca="1" si="83"/>
        <v>123</v>
      </c>
      <c r="DN26" s="184">
        <f t="shared" ca="1" si="83"/>
        <v>123</v>
      </c>
      <c r="DO26" s="184">
        <f t="shared" ca="1" si="83"/>
        <v>123</v>
      </c>
      <c r="DP26" s="184">
        <f t="shared" ca="1" si="83"/>
        <v>123</v>
      </c>
      <c r="DQ26" s="184">
        <f t="shared" ca="1" si="83"/>
        <v>123</v>
      </c>
      <c r="DR26" s="184">
        <f t="shared" ca="1" si="83"/>
        <v>123</v>
      </c>
      <c r="DS26" s="184">
        <f t="shared" ca="1" si="83"/>
        <v>123</v>
      </c>
      <c r="DT26" s="184">
        <f t="shared" ca="1" si="83"/>
        <v>123</v>
      </c>
      <c r="DU26" s="184">
        <f t="shared" ca="1" si="83"/>
        <v>123</v>
      </c>
      <c r="DV26" s="184">
        <f t="shared" ca="1" si="83"/>
        <v>123</v>
      </c>
      <c r="DW26" s="184">
        <f t="shared" ca="1" si="83"/>
        <v>123</v>
      </c>
      <c r="DX26" s="184">
        <f t="shared" ca="1" si="83"/>
        <v>123</v>
      </c>
      <c r="DY26" s="184">
        <f t="shared" ca="1" si="83"/>
        <v>123</v>
      </c>
      <c r="DZ26" s="184">
        <f t="shared" ca="1" si="83"/>
        <v>123</v>
      </c>
      <c r="EA26" s="184">
        <f t="shared" ca="1" si="83"/>
        <v>123</v>
      </c>
      <c r="EB26" s="184">
        <f t="shared" ca="1" si="83"/>
        <v>123</v>
      </c>
      <c r="EC26" s="184">
        <f t="shared" ca="1" si="83"/>
        <v>123</v>
      </c>
      <c r="ED26" s="184">
        <f t="shared" ca="1" si="83"/>
        <v>123</v>
      </c>
      <c r="EE26" s="184">
        <f t="shared" ca="1" si="83"/>
        <v>123</v>
      </c>
      <c r="EF26" s="184">
        <f t="shared" ca="1" si="83"/>
        <v>123</v>
      </c>
      <c r="EG26" s="184">
        <f t="shared" ca="1" si="83"/>
        <v>123</v>
      </c>
      <c r="EH26" s="184">
        <f t="shared" ca="1" si="83"/>
        <v>123</v>
      </c>
      <c r="EI26" s="184">
        <f t="shared" ca="1" si="83"/>
        <v>123</v>
      </c>
      <c r="EJ26" s="184">
        <f t="shared" ca="1" si="83"/>
        <v>123</v>
      </c>
      <c r="EK26" s="184">
        <f t="shared" ca="1" si="83"/>
        <v>123</v>
      </c>
      <c r="EL26" s="184">
        <f t="shared" ca="1" si="83"/>
        <v>123</v>
      </c>
      <c r="EM26" s="184">
        <f t="shared" ca="1" si="83"/>
        <v>123</v>
      </c>
      <c r="EN26" s="184">
        <f t="shared" ca="1" si="83"/>
        <v>123</v>
      </c>
      <c r="EO26" s="184">
        <f t="shared" ca="1" si="83"/>
        <v>123</v>
      </c>
      <c r="EP26" s="184">
        <f t="shared" ca="1" si="83"/>
        <v>123</v>
      </c>
      <c r="EQ26" s="184">
        <f t="shared" ca="1" si="83"/>
        <v>123</v>
      </c>
      <c r="ER26" s="184">
        <f t="shared" ref="ER26:HC26" ca="1" si="84">IF(EQ26=EQ25,OFFSET(EQ26,1,,,),EQ26)</f>
        <v>123</v>
      </c>
      <c r="ES26" s="184">
        <f t="shared" ca="1" si="84"/>
        <v>123</v>
      </c>
      <c r="ET26" s="184">
        <f t="shared" ca="1" si="84"/>
        <v>123</v>
      </c>
      <c r="EU26" s="184">
        <f t="shared" ca="1" si="84"/>
        <v>123</v>
      </c>
      <c r="EV26" s="184">
        <f t="shared" ca="1" si="84"/>
        <v>123</v>
      </c>
      <c r="EW26" s="184">
        <f t="shared" ca="1" si="84"/>
        <v>123</v>
      </c>
      <c r="EX26" s="184">
        <f t="shared" ca="1" si="84"/>
        <v>123</v>
      </c>
      <c r="EY26" s="184">
        <f t="shared" ca="1" si="84"/>
        <v>123</v>
      </c>
      <c r="EZ26" s="184">
        <f t="shared" ca="1" si="84"/>
        <v>123</v>
      </c>
      <c r="FA26" s="184">
        <f t="shared" ca="1" si="84"/>
        <v>123</v>
      </c>
      <c r="FB26" s="184">
        <f t="shared" ca="1" si="84"/>
        <v>123</v>
      </c>
      <c r="FC26" s="184">
        <f t="shared" ca="1" si="84"/>
        <v>123</v>
      </c>
      <c r="FD26" s="184">
        <f t="shared" ca="1" si="84"/>
        <v>123</v>
      </c>
      <c r="FE26" s="184">
        <f t="shared" ca="1" si="84"/>
        <v>123</v>
      </c>
      <c r="FF26" s="184">
        <f t="shared" ca="1" si="84"/>
        <v>123</v>
      </c>
      <c r="FG26" s="184">
        <f t="shared" ca="1" si="84"/>
        <v>123</v>
      </c>
      <c r="FH26" s="184">
        <f t="shared" ca="1" si="84"/>
        <v>123</v>
      </c>
      <c r="FI26" s="184">
        <f t="shared" ca="1" si="84"/>
        <v>123</v>
      </c>
      <c r="FJ26" s="184">
        <f t="shared" ca="1" si="84"/>
        <v>123</v>
      </c>
      <c r="FK26" s="184">
        <f t="shared" ca="1" si="84"/>
        <v>123</v>
      </c>
      <c r="FL26" s="184">
        <f t="shared" ca="1" si="84"/>
        <v>123</v>
      </c>
      <c r="FM26" s="184">
        <f t="shared" ca="1" si="84"/>
        <v>123</v>
      </c>
      <c r="FN26" s="184">
        <f t="shared" ca="1" si="84"/>
        <v>123</v>
      </c>
      <c r="FO26" s="184">
        <f t="shared" ca="1" si="84"/>
        <v>123</v>
      </c>
      <c r="FP26" s="184">
        <f t="shared" ca="1" si="84"/>
        <v>123</v>
      </c>
      <c r="FQ26" s="184">
        <f t="shared" ca="1" si="84"/>
        <v>123</v>
      </c>
      <c r="FR26" s="184">
        <f t="shared" ca="1" si="84"/>
        <v>123</v>
      </c>
      <c r="FS26" s="184">
        <f t="shared" ca="1" si="84"/>
        <v>123</v>
      </c>
      <c r="FT26" s="184">
        <f t="shared" ca="1" si="84"/>
        <v>123</v>
      </c>
      <c r="FU26" s="184">
        <f t="shared" ca="1" si="84"/>
        <v>123</v>
      </c>
      <c r="FV26" s="184">
        <f t="shared" ca="1" si="84"/>
        <v>123</v>
      </c>
      <c r="FW26" s="184">
        <f t="shared" ca="1" si="84"/>
        <v>123</v>
      </c>
      <c r="FX26" s="184">
        <f t="shared" ca="1" si="84"/>
        <v>123</v>
      </c>
      <c r="FY26" s="184">
        <f t="shared" ca="1" si="84"/>
        <v>123</v>
      </c>
      <c r="FZ26" s="184">
        <f t="shared" ca="1" si="84"/>
        <v>123</v>
      </c>
      <c r="GA26" s="184">
        <f t="shared" ca="1" si="84"/>
        <v>123</v>
      </c>
      <c r="GB26" s="184">
        <f t="shared" ca="1" si="84"/>
        <v>123</v>
      </c>
      <c r="GC26" s="184">
        <f t="shared" ca="1" si="84"/>
        <v>123</v>
      </c>
      <c r="GD26" s="184">
        <f t="shared" ca="1" si="84"/>
        <v>123</v>
      </c>
      <c r="GE26" s="184">
        <f t="shared" ca="1" si="84"/>
        <v>123</v>
      </c>
      <c r="GF26" s="184">
        <f t="shared" ca="1" si="84"/>
        <v>123</v>
      </c>
      <c r="GG26" s="184">
        <f t="shared" ca="1" si="84"/>
        <v>123</v>
      </c>
      <c r="GH26" s="184">
        <f t="shared" ca="1" si="84"/>
        <v>123</v>
      </c>
      <c r="GI26" s="184">
        <f t="shared" ca="1" si="84"/>
        <v>123</v>
      </c>
      <c r="GJ26" s="184">
        <f t="shared" ca="1" si="84"/>
        <v>123</v>
      </c>
      <c r="GK26" s="184">
        <f t="shared" ca="1" si="84"/>
        <v>123</v>
      </c>
      <c r="GL26" s="184">
        <f t="shared" ca="1" si="84"/>
        <v>123</v>
      </c>
      <c r="GM26" s="184">
        <f t="shared" ca="1" si="84"/>
        <v>123</v>
      </c>
      <c r="GN26" s="184">
        <f t="shared" ca="1" si="84"/>
        <v>123</v>
      </c>
      <c r="GO26" s="184">
        <f t="shared" ca="1" si="84"/>
        <v>123</v>
      </c>
      <c r="GP26" s="184">
        <f t="shared" ca="1" si="84"/>
        <v>123</v>
      </c>
      <c r="GQ26" s="184">
        <f t="shared" ca="1" si="84"/>
        <v>123</v>
      </c>
      <c r="GR26" s="184">
        <f t="shared" ca="1" si="84"/>
        <v>123</v>
      </c>
      <c r="GS26" s="184">
        <f t="shared" ca="1" si="84"/>
        <v>123</v>
      </c>
      <c r="GT26" s="184">
        <f t="shared" ca="1" si="84"/>
        <v>123</v>
      </c>
      <c r="GU26" s="184">
        <f t="shared" ca="1" si="84"/>
        <v>123</v>
      </c>
      <c r="GV26" s="184">
        <f t="shared" ca="1" si="84"/>
        <v>123</v>
      </c>
      <c r="GW26" s="184">
        <f t="shared" ca="1" si="84"/>
        <v>123</v>
      </c>
      <c r="GX26" s="184">
        <f t="shared" ca="1" si="84"/>
        <v>123</v>
      </c>
      <c r="GY26" s="184">
        <f t="shared" ca="1" si="84"/>
        <v>123</v>
      </c>
      <c r="GZ26" s="184">
        <f t="shared" ca="1" si="84"/>
        <v>123</v>
      </c>
      <c r="HA26" s="184">
        <f t="shared" ca="1" si="84"/>
        <v>123</v>
      </c>
      <c r="HB26" s="184">
        <f t="shared" ca="1" si="84"/>
        <v>123</v>
      </c>
      <c r="HC26" s="184">
        <f t="shared" ca="1" si="84"/>
        <v>123</v>
      </c>
      <c r="HD26" s="184">
        <f t="shared" ref="HD26:HJ26" ca="1" si="85">IF(HC26=HC25,OFFSET(HC26,1,,,),HC26)</f>
        <v>123</v>
      </c>
      <c r="HE26" s="184">
        <f t="shared" ca="1" si="85"/>
        <v>123</v>
      </c>
      <c r="HF26" s="184">
        <f t="shared" ca="1" si="85"/>
        <v>123</v>
      </c>
      <c r="HG26" s="184">
        <f t="shared" ca="1" si="85"/>
        <v>123</v>
      </c>
      <c r="HH26" s="184">
        <f t="shared" ca="1" si="85"/>
        <v>123</v>
      </c>
      <c r="HI26" s="184">
        <f t="shared" ca="1" si="85"/>
        <v>123</v>
      </c>
      <c r="HJ26" s="184">
        <f t="shared" ca="1" si="85"/>
        <v>123</v>
      </c>
      <c r="HK26" s="578">
        <f t="shared" ca="1" si="9"/>
        <v>1</v>
      </c>
    </row>
    <row r="27" spans="1:219" s="185" customFormat="1" ht="45">
      <c r="A27" s="284" t="s">
        <v>13968</v>
      </c>
      <c r="B27" s="285">
        <v>87273</v>
      </c>
      <c r="C27" s="286" t="str">
        <f>IF($B27="","",IFERROR(VLOOKUP($B27,SERVIÇOS!$A:$F,2,0),IFERROR(VLOOKUP($B27,'COMPOSIÇÕES COMPLEMENTARES '!$C:$K,2,0),"")))</f>
        <v>REVESTIMENTO CERÂMICO PARA PAREDES INTERNAS COM PLACAS TIPO ESMALTADA EXTRA DE DIMENSÕES 33X45 CM APLICADAS EM AMBIENTES DE ÁREA MAIOR QUE 5 M² NA ALTURA INTEIRA DAS PAREDES. AF_06/2014</v>
      </c>
      <c r="D27" s="287" t="str">
        <f>IF($B27="","",IFERROR(VLOOKUP($B27,SERVIÇOS!$A:$F,3,0),IFERROR(VLOOKUP($B27,'COMPOSIÇÕES COMPLEMENTARES '!$C:$K,3,0),"")))</f>
        <v>M2</v>
      </c>
      <c r="E27" s="288">
        <v>40</v>
      </c>
      <c r="F27" s="289">
        <f>IF($B27="","",IFERROR(VLOOKUP($B27,SERVIÇOS!$A:$F,4,0),IFERROR(VLOOKUP($B27,'COMPOSIÇÕES COMPLEMENTARES '!$C:$K,6,0),"")))</f>
        <v>42</v>
      </c>
      <c r="G27" s="289">
        <f>IF($B27="","",IFERROR(VLOOKUP($B27,SERVIÇOS!$A:$F,5,0),IFERROR(VLOOKUP($B27,'COMPOSIÇÕES COMPLEMENTARES '!$C:$K,7,0),"")))</f>
        <v>17.100000000000001</v>
      </c>
      <c r="H27" s="289">
        <f t="shared" ref="H27:H36" si="86">IF(E27="","",F27+G27)</f>
        <v>59.1</v>
      </c>
      <c r="I27" s="289">
        <f t="shared" ref="I27:I36" si="87">IF(E27="","",ROUND((E27*F27),2))</f>
        <v>1680</v>
      </c>
      <c r="J27" s="289">
        <f t="shared" ref="J27:J36" si="88">IF(E27="","",ROUND((E27*G27),2))</f>
        <v>684</v>
      </c>
      <c r="K27" s="289">
        <f t="shared" ref="K27:K36" si="89">IF(E27="","",ROUND((E27*H27),2))</f>
        <v>2364</v>
      </c>
      <c r="L27" s="289"/>
      <c r="M27" s="572">
        <f t="shared" si="10"/>
        <v>2364</v>
      </c>
      <c r="N27" s="572">
        <f t="shared" si="11"/>
        <v>2364</v>
      </c>
      <c r="O27" s="572">
        <f t="shared" si="12"/>
        <v>40</v>
      </c>
      <c r="P27" s="572">
        <f t="shared" si="13"/>
        <v>19</v>
      </c>
      <c r="Q27" s="572">
        <f t="shared" si="14"/>
        <v>6096.28</v>
      </c>
      <c r="R27" s="572">
        <f t="shared" si="15"/>
        <v>132</v>
      </c>
      <c r="S27" s="184">
        <f t="shared" ca="1" si="16"/>
        <v>65</v>
      </c>
      <c r="T27" s="184">
        <f t="shared" ref="T27:CE27" ca="1" si="90">IF(S27=S26,OFFSET(S27,1,,,),S27)</f>
        <v>65</v>
      </c>
      <c r="U27" s="184">
        <f t="shared" ca="1" si="90"/>
        <v>65</v>
      </c>
      <c r="V27" s="184">
        <f t="shared" ca="1" si="90"/>
        <v>65</v>
      </c>
      <c r="W27" s="184">
        <f t="shared" ca="1" si="90"/>
        <v>89</v>
      </c>
      <c r="X27" s="184">
        <f t="shared" ca="1" si="90"/>
        <v>89</v>
      </c>
      <c r="Y27" s="184">
        <f t="shared" ca="1" si="90"/>
        <v>161</v>
      </c>
      <c r="Z27" s="184">
        <f t="shared" ca="1" si="90"/>
        <v>161</v>
      </c>
      <c r="AA27" s="184">
        <f t="shared" ca="1" si="90"/>
        <v>122</v>
      </c>
      <c r="AB27" s="184">
        <f t="shared" ca="1" si="90"/>
        <v>122</v>
      </c>
      <c r="AC27" s="184">
        <f t="shared" ca="1" si="90"/>
        <v>122</v>
      </c>
      <c r="AD27" s="184">
        <f t="shared" ca="1" si="90"/>
        <v>127</v>
      </c>
      <c r="AE27" s="184">
        <f t="shared" ca="1" si="90"/>
        <v>127</v>
      </c>
      <c r="AF27" s="184">
        <f t="shared" ca="1" si="90"/>
        <v>177</v>
      </c>
      <c r="AG27" s="184">
        <f t="shared" ca="1" si="90"/>
        <v>177</v>
      </c>
      <c r="AH27" s="184">
        <f t="shared" ca="1" si="90"/>
        <v>123</v>
      </c>
      <c r="AI27" s="184">
        <f t="shared" ca="1" si="90"/>
        <v>123</v>
      </c>
      <c r="AJ27" s="184">
        <f t="shared" ca="1" si="90"/>
        <v>129</v>
      </c>
      <c r="AK27" s="184">
        <f t="shared" ca="1" si="90"/>
        <v>129</v>
      </c>
      <c r="AL27" s="184">
        <f t="shared" ca="1" si="90"/>
        <v>129</v>
      </c>
      <c r="AM27" s="184">
        <f t="shared" ca="1" si="90"/>
        <v>129</v>
      </c>
      <c r="AN27" s="184">
        <f t="shared" ca="1" si="90"/>
        <v>129</v>
      </c>
      <c r="AO27" s="184">
        <f t="shared" ca="1" si="90"/>
        <v>129</v>
      </c>
      <c r="AP27" s="184">
        <f t="shared" ca="1" si="90"/>
        <v>129</v>
      </c>
      <c r="AQ27" s="184">
        <f t="shared" ca="1" si="90"/>
        <v>129</v>
      </c>
      <c r="AR27" s="184">
        <f t="shared" ca="1" si="90"/>
        <v>129</v>
      </c>
      <c r="AS27" s="184">
        <f t="shared" ca="1" si="90"/>
        <v>129</v>
      </c>
      <c r="AT27" s="184">
        <f t="shared" ca="1" si="90"/>
        <v>129</v>
      </c>
      <c r="AU27" s="184">
        <f t="shared" ca="1" si="90"/>
        <v>129</v>
      </c>
      <c r="AV27" s="184">
        <f t="shared" ca="1" si="90"/>
        <v>129</v>
      </c>
      <c r="AW27" s="184">
        <f t="shared" ca="1" si="90"/>
        <v>129</v>
      </c>
      <c r="AX27" s="184">
        <f t="shared" ca="1" si="90"/>
        <v>129</v>
      </c>
      <c r="AY27" s="184">
        <f t="shared" ca="1" si="90"/>
        <v>129</v>
      </c>
      <c r="AZ27" s="184">
        <f t="shared" ca="1" si="90"/>
        <v>129</v>
      </c>
      <c r="BA27" s="184">
        <f t="shared" ca="1" si="90"/>
        <v>129</v>
      </c>
      <c r="BB27" s="184">
        <f t="shared" ca="1" si="90"/>
        <v>129</v>
      </c>
      <c r="BC27" s="184">
        <f t="shared" ca="1" si="90"/>
        <v>129</v>
      </c>
      <c r="BD27" s="184">
        <f t="shared" ca="1" si="90"/>
        <v>129</v>
      </c>
      <c r="BE27" s="184">
        <f t="shared" ca="1" si="90"/>
        <v>129</v>
      </c>
      <c r="BF27" s="184">
        <f t="shared" ca="1" si="90"/>
        <v>129</v>
      </c>
      <c r="BG27" s="184">
        <f t="shared" ca="1" si="90"/>
        <v>129</v>
      </c>
      <c r="BH27" s="184">
        <f t="shared" ca="1" si="90"/>
        <v>129</v>
      </c>
      <c r="BI27" s="184">
        <f t="shared" ca="1" si="90"/>
        <v>129</v>
      </c>
      <c r="BJ27" s="184">
        <f t="shared" ca="1" si="90"/>
        <v>129</v>
      </c>
      <c r="BK27" s="184">
        <f t="shared" ca="1" si="90"/>
        <v>129</v>
      </c>
      <c r="BL27" s="184">
        <f t="shared" ca="1" si="90"/>
        <v>129</v>
      </c>
      <c r="BM27" s="184">
        <f t="shared" ca="1" si="90"/>
        <v>129</v>
      </c>
      <c r="BN27" s="184">
        <f t="shared" ca="1" si="90"/>
        <v>129</v>
      </c>
      <c r="BO27" s="184">
        <f t="shared" ca="1" si="90"/>
        <v>129</v>
      </c>
      <c r="BP27" s="184">
        <f t="shared" ca="1" si="90"/>
        <v>129</v>
      </c>
      <c r="BQ27" s="184">
        <f t="shared" ca="1" si="90"/>
        <v>129</v>
      </c>
      <c r="BR27" s="184">
        <f t="shared" ca="1" si="90"/>
        <v>129</v>
      </c>
      <c r="BS27" s="184">
        <f t="shared" ca="1" si="90"/>
        <v>129</v>
      </c>
      <c r="BT27" s="184">
        <f t="shared" ca="1" si="90"/>
        <v>129</v>
      </c>
      <c r="BU27" s="184">
        <f t="shared" ca="1" si="90"/>
        <v>129</v>
      </c>
      <c r="BV27" s="184">
        <f t="shared" ca="1" si="90"/>
        <v>129</v>
      </c>
      <c r="BW27" s="184">
        <f t="shared" ca="1" si="90"/>
        <v>129</v>
      </c>
      <c r="BX27" s="184">
        <f t="shared" ca="1" si="90"/>
        <v>129</v>
      </c>
      <c r="BY27" s="184">
        <f t="shared" ca="1" si="90"/>
        <v>129</v>
      </c>
      <c r="BZ27" s="184">
        <f t="shared" ca="1" si="90"/>
        <v>129</v>
      </c>
      <c r="CA27" s="184">
        <f t="shared" ca="1" si="90"/>
        <v>129</v>
      </c>
      <c r="CB27" s="184">
        <f t="shared" ca="1" si="90"/>
        <v>129</v>
      </c>
      <c r="CC27" s="184">
        <f t="shared" ca="1" si="90"/>
        <v>129</v>
      </c>
      <c r="CD27" s="184">
        <f t="shared" ca="1" si="90"/>
        <v>129</v>
      </c>
      <c r="CE27" s="184">
        <f t="shared" ca="1" si="90"/>
        <v>129</v>
      </c>
      <c r="CF27" s="184">
        <f t="shared" ref="CF27:EQ27" ca="1" si="91">IF(CE27=CE26,OFFSET(CE27,1,,,),CE27)</f>
        <v>129</v>
      </c>
      <c r="CG27" s="184">
        <f t="shared" ca="1" si="91"/>
        <v>129</v>
      </c>
      <c r="CH27" s="184">
        <f t="shared" ca="1" si="91"/>
        <v>129</v>
      </c>
      <c r="CI27" s="184">
        <f t="shared" ca="1" si="91"/>
        <v>129</v>
      </c>
      <c r="CJ27" s="184">
        <f t="shared" ca="1" si="91"/>
        <v>129</v>
      </c>
      <c r="CK27" s="184">
        <f t="shared" ca="1" si="91"/>
        <v>129</v>
      </c>
      <c r="CL27" s="184">
        <f t="shared" ca="1" si="91"/>
        <v>129</v>
      </c>
      <c r="CM27" s="184">
        <f t="shared" ca="1" si="91"/>
        <v>129</v>
      </c>
      <c r="CN27" s="184">
        <f t="shared" ca="1" si="91"/>
        <v>129</v>
      </c>
      <c r="CO27" s="184">
        <f t="shared" ca="1" si="91"/>
        <v>129</v>
      </c>
      <c r="CP27" s="184">
        <f t="shared" ca="1" si="91"/>
        <v>129</v>
      </c>
      <c r="CQ27" s="184">
        <f t="shared" ca="1" si="91"/>
        <v>129</v>
      </c>
      <c r="CR27" s="184">
        <f t="shared" ca="1" si="91"/>
        <v>129</v>
      </c>
      <c r="CS27" s="184">
        <f t="shared" ca="1" si="91"/>
        <v>129</v>
      </c>
      <c r="CT27" s="184">
        <f t="shared" ca="1" si="91"/>
        <v>129</v>
      </c>
      <c r="CU27" s="184">
        <f t="shared" ca="1" si="91"/>
        <v>129</v>
      </c>
      <c r="CV27" s="184">
        <f t="shared" ca="1" si="91"/>
        <v>129</v>
      </c>
      <c r="CW27" s="184">
        <f t="shared" ca="1" si="91"/>
        <v>129</v>
      </c>
      <c r="CX27" s="184">
        <f t="shared" ca="1" si="91"/>
        <v>129</v>
      </c>
      <c r="CY27" s="184">
        <f t="shared" ca="1" si="91"/>
        <v>129</v>
      </c>
      <c r="CZ27" s="184">
        <f t="shared" ca="1" si="91"/>
        <v>129</v>
      </c>
      <c r="DA27" s="184">
        <f t="shared" ca="1" si="91"/>
        <v>129</v>
      </c>
      <c r="DB27" s="184">
        <f t="shared" ca="1" si="91"/>
        <v>129</v>
      </c>
      <c r="DC27" s="184">
        <f t="shared" ca="1" si="91"/>
        <v>129</v>
      </c>
      <c r="DD27" s="184">
        <f t="shared" ca="1" si="91"/>
        <v>129</v>
      </c>
      <c r="DE27" s="184">
        <f t="shared" ca="1" si="91"/>
        <v>129</v>
      </c>
      <c r="DF27" s="184">
        <f t="shared" ca="1" si="91"/>
        <v>129</v>
      </c>
      <c r="DG27" s="184">
        <f t="shared" ca="1" si="91"/>
        <v>129</v>
      </c>
      <c r="DH27" s="184">
        <f t="shared" ca="1" si="91"/>
        <v>129</v>
      </c>
      <c r="DI27" s="184">
        <f t="shared" ca="1" si="91"/>
        <v>129</v>
      </c>
      <c r="DJ27" s="184">
        <f t="shared" ca="1" si="91"/>
        <v>129</v>
      </c>
      <c r="DK27" s="184">
        <f t="shared" ca="1" si="91"/>
        <v>129</v>
      </c>
      <c r="DL27" s="184">
        <f t="shared" ca="1" si="91"/>
        <v>129</v>
      </c>
      <c r="DM27" s="184">
        <f t="shared" ca="1" si="91"/>
        <v>129</v>
      </c>
      <c r="DN27" s="184">
        <f t="shared" ca="1" si="91"/>
        <v>129</v>
      </c>
      <c r="DO27" s="184">
        <f t="shared" ca="1" si="91"/>
        <v>129</v>
      </c>
      <c r="DP27" s="184">
        <f t="shared" ca="1" si="91"/>
        <v>129</v>
      </c>
      <c r="DQ27" s="184">
        <f t="shared" ca="1" si="91"/>
        <v>129</v>
      </c>
      <c r="DR27" s="184">
        <f t="shared" ca="1" si="91"/>
        <v>129</v>
      </c>
      <c r="DS27" s="184">
        <f t="shared" ca="1" si="91"/>
        <v>129</v>
      </c>
      <c r="DT27" s="184">
        <f t="shared" ca="1" si="91"/>
        <v>129</v>
      </c>
      <c r="DU27" s="184">
        <f t="shared" ca="1" si="91"/>
        <v>129</v>
      </c>
      <c r="DV27" s="184">
        <f t="shared" ca="1" si="91"/>
        <v>129</v>
      </c>
      <c r="DW27" s="184">
        <f t="shared" ca="1" si="91"/>
        <v>129</v>
      </c>
      <c r="DX27" s="184">
        <f t="shared" ca="1" si="91"/>
        <v>129</v>
      </c>
      <c r="DY27" s="184">
        <f t="shared" ca="1" si="91"/>
        <v>129</v>
      </c>
      <c r="DZ27" s="184">
        <f t="shared" ca="1" si="91"/>
        <v>129</v>
      </c>
      <c r="EA27" s="184">
        <f t="shared" ca="1" si="91"/>
        <v>129</v>
      </c>
      <c r="EB27" s="184">
        <f t="shared" ca="1" si="91"/>
        <v>129</v>
      </c>
      <c r="EC27" s="184">
        <f t="shared" ca="1" si="91"/>
        <v>129</v>
      </c>
      <c r="ED27" s="184">
        <f t="shared" ca="1" si="91"/>
        <v>129</v>
      </c>
      <c r="EE27" s="184">
        <f t="shared" ca="1" si="91"/>
        <v>129</v>
      </c>
      <c r="EF27" s="184">
        <f t="shared" ca="1" si="91"/>
        <v>129</v>
      </c>
      <c r="EG27" s="184">
        <f t="shared" ca="1" si="91"/>
        <v>129</v>
      </c>
      <c r="EH27" s="184">
        <f t="shared" ca="1" si="91"/>
        <v>129</v>
      </c>
      <c r="EI27" s="184">
        <f t="shared" ca="1" si="91"/>
        <v>129</v>
      </c>
      <c r="EJ27" s="184">
        <f t="shared" ca="1" si="91"/>
        <v>129</v>
      </c>
      <c r="EK27" s="184">
        <f t="shared" ca="1" si="91"/>
        <v>129</v>
      </c>
      <c r="EL27" s="184">
        <f t="shared" ca="1" si="91"/>
        <v>129</v>
      </c>
      <c r="EM27" s="184">
        <f t="shared" ca="1" si="91"/>
        <v>129</v>
      </c>
      <c r="EN27" s="184">
        <f t="shared" ca="1" si="91"/>
        <v>129</v>
      </c>
      <c r="EO27" s="184">
        <f t="shared" ca="1" si="91"/>
        <v>129</v>
      </c>
      <c r="EP27" s="184">
        <f t="shared" ca="1" si="91"/>
        <v>129</v>
      </c>
      <c r="EQ27" s="184">
        <f t="shared" ca="1" si="91"/>
        <v>129</v>
      </c>
      <c r="ER27" s="184">
        <f t="shared" ref="ER27:HC27" ca="1" si="92">IF(EQ27=EQ26,OFFSET(EQ27,1,,,),EQ27)</f>
        <v>129</v>
      </c>
      <c r="ES27" s="184">
        <f t="shared" ca="1" si="92"/>
        <v>129</v>
      </c>
      <c r="ET27" s="184">
        <f t="shared" ca="1" si="92"/>
        <v>129</v>
      </c>
      <c r="EU27" s="184">
        <f t="shared" ca="1" si="92"/>
        <v>129</v>
      </c>
      <c r="EV27" s="184">
        <f t="shared" ca="1" si="92"/>
        <v>129</v>
      </c>
      <c r="EW27" s="184">
        <f t="shared" ca="1" si="92"/>
        <v>129</v>
      </c>
      <c r="EX27" s="184">
        <f t="shared" ca="1" si="92"/>
        <v>129</v>
      </c>
      <c r="EY27" s="184">
        <f t="shared" ca="1" si="92"/>
        <v>129</v>
      </c>
      <c r="EZ27" s="184">
        <f t="shared" ca="1" si="92"/>
        <v>129</v>
      </c>
      <c r="FA27" s="184">
        <f t="shared" ca="1" si="92"/>
        <v>129</v>
      </c>
      <c r="FB27" s="184">
        <f t="shared" ca="1" si="92"/>
        <v>129</v>
      </c>
      <c r="FC27" s="184">
        <f t="shared" ca="1" si="92"/>
        <v>129</v>
      </c>
      <c r="FD27" s="184">
        <f t="shared" ca="1" si="92"/>
        <v>129</v>
      </c>
      <c r="FE27" s="184">
        <f t="shared" ca="1" si="92"/>
        <v>129</v>
      </c>
      <c r="FF27" s="184">
        <f t="shared" ca="1" si="92"/>
        <v>129</v>
      </c>
      <c r="FG27" s="184">
        <f t="shared" ca="1" si="92"/>
        <v>129</v>
      </c>
      <c r="FH27" s="184">
        <f t="shared" ca="1" si="92"/>
        <v>129</v>
      </c>
      <c r="FI27" s="184">
        <f t="shared" ca="1" si="92"/>
        <v>129</v>
      </c>
      <c r="FJ27" s="184">
        <f t="shared" ca="1" si="92"/>
        <v>129</v>
      </c>
      <c r="FK27" s="184">
        <f t="shared" ca="1" si="92"/>
        <v>129</v>
      </c>
      <c r="FL27" s="184">
        <f t="shared" ca="1" si="92"/>
        <v>129</v>
      </c>
      <c r="FM27" s="184">
        <f t="shared" ca="1" si="92"/>
        <v>129</v>
      </c>
      <c r="FN27" s="184">
        <f t="shared" ca="1" si="92"/>
        <v>129</v>
      </c>
      <c r="FO27" s="184">
        <f t="shared" ca="1" si="92"/>
        <v>129</v>
      </c>
      <c r="FP27" s="184">
        <f t="shared" ca="1" si="92"/>
        <v>129</v>
      </c>
      <c r="FQ27" s="184">
        <f t="shared" ca="1" si="92"/>
        <v>129</v>
      </c>
      <c r="FR27" s="184">
        <f t="shared" ca="1" si="92"/>
        <v>129</v>
      </c>
      <c r="FS27" s="184">
        <f t="shared" ca="1" si="92"/>
        <v>129</v>
      </c>
      <c r="FT27" s="184">
        <f t="shared" ca="1" si="92"/>
        <v>129</v>
      </c>
      <c r="FU27" s="184">
        <f t="shared" ca="1" si="92"/>
        <v>129</v>
      </c>
      <c r="FV27" s="184">
        <f t="shared" ca="1" si="92"/>
        <v>129</v>
      </c>
      <c r="FW27" s="184">
        <f t="shared" ca="1" si="92"/>
        <v>129</v>
      </c>
      <c r="FX27" s="184">
        <f t="shared" ca="1" si="92"/>
        <v>129</v>
      </c>
      <c r="FY27" s="184">
        <f t="shared" ca="1" si="92"/>
        <v>129</v>
      </c>
      <c r="FZ27" s="184">
        <f t="shared" ca="1" si="92"/>
        <v>129</v>
      </c>
      <c r="GA27" s="184">
        <f t="shared" ca="1" si="92"/>
        <v>129</v>
      </c>
      <c r="GB27" s="184">
        <f t="shared" ca="1" si="92"/>
        <v>129</v>
      </c>
      <c r="GC27" s="184">
        <f t="shared" ca="1" si="92"/>
        <v>129</v>
      </c>
      <c r="GD27" s="184">
        <f t="shared" ca="1" si="92"/>
        <v>129</v>
      </c>
      <c r="GE27" s="184">
        <f t="shared" ca="1" si="92"/>
        <v>129</v>
      </c>
      <c r="GF27" s="184">
        <f t="shared" ca="1" si="92"/>
        <v>129</v>
      </c>
      <c r="GG27" s="184">
        <f t="shared" ca="1" si="92"/>
        <v>129</v>
      </c>
      <c r="GH27" s="184">
        <f t="shared" ca="1" si="92"/>
        <v>129</v>
      </c>
      <c r="GI27" s="184">
        <f t="shared" ca="1" si="92"/>
        <v>129</v>
      </c>
      <c r="GJ27" s="184">
        <f t="shared" ca="1" si="92"/>
        <v>129</v>
      </c>
      <c r="GK27" s="184">
        <f t="shared" ca="1" si="92"/>
        <v>129</v>
      </c>
      <c r="GL27" s="184">
        <f t="shared" ca="1" si="92"/>
        <v>129</v>
      </c>
      <c r="GM27" s="184">
        <f t="shared" ca="1" si="92"/>
        <v>129</v>
      </c>
      <c r="GN27" s="184">
        <f t="shared" ca="1" si="92"/>
        <v>129</v>
      </c>
      <c r="GO27" s="184">
        <f t="shared" ca="1" si="92"/>
        <v>129</v>
      </c>
      <c r="GP27" s="184">
        <f t="shared" ca="1" si="92"/>
        <v>129</v>
      </c>
      <c r="GQ27" s="184">
        <f t="shared" ca="1" si="92"/>
        <v>129</v>
      </c>
      <c r="GR27" s="184">
        <f t="shared" ca="1" si="92"/>
        <v>129</v>
      </c>
      <c r="GS27" s="184">
        <f t="shared" ca="1" si="92"/>
        <v>129</v>
      </c>
      <c r="GT27" s="184">
        <f t="shared" ca="1" si="92"/>
        <v>129</v>
      </c>
      <c r="GU27" s="184">
        <f t="shared" ca="1" si="92"/>
        <v>129</v>
      </c>
      <c r="GV27" s="184">
        <f t="shared" ca="1" si="92"/>
        <v>129</v>
      </c>
      <c r="GW27" s="184">
        <f t="shared" ca="1" si="92"/>
        <v>129</v>
      </c>
      <c r="GX27" s="184">
        <f t="shared" ca="1" si="92"/>
        <v>129</v>
      </c>
      <c r="GY27" s="184">
        <f t="shared" ca="1" si="92"/>
        <v>129</v>
      </c>
      <c r="GZ27" s="184">
        <f t="shared" ca="1" si="92"/>
        <v>129</v>
      </c>
      <c r="HA27" s="184">
        <f t="shared" ca="1" si="92"/>
        <v>129</v>
      </c>
      <c r="HB27" s="184">
        <f t="shared" ca="1" si="92"/>
        <v>129</v>
      </c>
      <c r="HC27" s="184">
        <f t="shared" ca="1" si="92"/>
        <v>129</v>
      </c>
      <c r="HD27" s="184">
        <f t="shared" ref="HD27:HJ27" ca="1" si="93">IF(HC27=HC26,OFFSET(HC27,1,,,),HC27)</f>
        <v>129</v>
      </c>
      <c r="HE27" s="184">
        <f t="shared" ca="1" si="93"/>
        <v>129</v>
      </c>
      <c r="HF27" s="184">
        <f t="shared" ca="1" si="93"/>
        <v>129</v>
      </c>
      <c r="HG27" s="184">
        <f t="shared" ca="1" si="93"/>
        <v>129</v>
      </c>
      <c r="HH27" s="184">
        <f t="shared" ca="1" si="93"/>
        <v>129</v>
      </c>
      <c r="HI27" s="184">
        <f t="shared" ca="1" si="93"/>
        <v>129</v>
      </c>
      <c r="HJ27" s="184">
        <f t="shared" ca="1" si="93"/>
        <v>129</v>
      </c>
      <c r="HK27" s="578">
        <f t="shared" ca="1" si="9"/>
        <v>1</v>
      </c>
    </row>
    <row r="28" spans="1:219" s="185" customFormat="1" ht="30">
      <c r="A28" s="284" t="s">
        <v>13969</v>
      </c>
      <c r="B28" s="285">
        <v>97624</v>
      </c>
      <c r="C28" s="286" t="str">
        <f>IF($B28="","",IFERROR(VLOOKUP($B28,SERVIÇOS!$A:$F,2,0),IFERROR(VLOOKUP($B28,'COMPOSIÇÕES COMPLEMENTARES '!$C:$K,2,0),"")))</f>
        <v>DEMOLIÇÃO DE ALVENARIA DE TIJOLO MACIÇO, DE FORMA MANUAL, SEM REAPROVEITAMENTO. AF_12/2017</v>
      </c>
      <c r="D28" s="287" t="str">
        <f>IF($B28="","",IFERROR(VLOOKUP($B28,SERVIÇOS!$A:$F,3,0),IFERROR(VLOOKUP($B28,'COMPOSIÇÕES COMPLEMENTARES '!$C:$K,3,0),"")))</f>
        <v>M3</v>
      </c>
      <c r="E28" s="288">
        <v>2</v>
      </c>
      <c r="F28" s="289">
        <f>IF($B28="","",IFERROR(VLOOKUP($B28,SERVIÇOS!$A:$F,4,0),IFERROR(VLOOKUP($B28,'COMPOSIÇÕES COMPLEMENTARES '!$C:$K,6,0),"")))</f>
        <v>31.259999999999991</v>
      </c>
      <c r="G28" s="289">
        <f>IF($B28="","",IFERROR(VLOOKUP($B28,SERVIÇOS!$A:$F,5,0),IFERROR(VLOOKUP($B28,'COMPOSIÇÕES COMPLEMENTARES '!$C:$K,7,0),"")))</f>
        <v>65.930000000000007</v>
      </c>
      <c r="H28" s="289">
        <f t="shared" si="86"/>
        <v>97.19</v>
      </c>
      <c r="I28" s="289">
        <f t="shared" si="87"/>
        <v>62.52</v>
      </c>
      <c r="J28" s="289">
        <f t="shared" si="88"/>
        <v>131.86000000000001</v>
      </c>
      <c r="K28" s="289">
        <f t="shared" si="89"/>
        <v>194.38</v>
      </c>
      <c r="L28" s="289"/>
      <c r="M28" s="572">
        <f t="shared" si="10"/>
        <v>194.38000000000002</v>
      </c>
      <c r="N28" s="572">
        <f t="shared" si="11"/>
        <v>194.38000000000002</v>
      </c>
      <c r="O28" s="572">
        <f t="shared" si="12"/>
        <v>2</v>
      </c>
      <c r="P28" s="572">
        <f t="shared" si="13"/>
        <v>20</v>
      </c>
      <c r="Q28" s="572">
        <f t="shared" si="14"/>
        <v>5320.3200000000006</v>
      </c>
      <c r="R28" s="572">
        <f t="shared" si="15"/>
        <v>65</v>
      </c>
      <c r="S28" s="184">
        <f t="shared" ca="1" si="16"/>
        <v>65</v>
      </c>
      <c r="T28" s="184">
        <f t="shared" ref="T28:CE28" ca="1" si="94">IF(S28=S27,OFFSET(S28,1,,,),S28)</f>
        <v>89</v>
      </c>
      <c r="U28" s="184">
        <f t="shared" ca="1" si="94"/>
        <v>89</v>
      </c>
      <c r="V28" s="184">
        <f t="shared" ca="1" si="94"/>
        <v>89</v>
      </c>
      <c r="W28" s="184">
        <f t="shared" ca="1" si="94"/>
        <v>89</v>
      </c>
      <c r="X28" s="184">
        <f t="shared" ca="1" si="94"/>
        <v>161</v>
      </c>
      <c r="Y28" s="184">
        <f t="shared" ca="1" si="94"/>
        <v>161</v>
      </c>
      <c r="Z28" s="184">
        <f t="shared" ca="1" si="94"/>
        <v>122</v>
      </c>
      <c r="AA28" s="184">
        <f t="shared" ca="1" si="94"/>
        <v>122</v>
      </c>
      <c r="AB28" s="184">
        <f t="shared" ca="1" si="94"/>
        <v>127</v>
      </c>
      <c r="AC28" s="184">
        <f t="shared" ca="1" si="94"/>
        <v>127</v>
      </c>
      <c r="AD28" s="184">
        <f t="shared" ca="1" si="94"/>
        <v>127</v>
      </c>
      <c r="AE28" s="184">
        <f t="shared" ca="1" si="94"/>
        <v>177</v>
      </c>
      <c r="AF28" s="184">
        <f t="shared" ca="1" si="94"/>
        <v>177</v>
      </c>
      <c r="AG28" s="184">
        <f t="shared" ca="1" si="94"/>
        <v>123</v>
      </c>
      <c r="AH28" s="184">
        <f t="shared" ca="1" si="94"/>
        <v>123</v>
      </c>
      <c r="AI28" s="184">
        <f t="shared" ca="1" si="94"/>
        <v>129</v>
      </c>
      <c r="AJ28" s="184">
        <f t="shared" ca="1" si="94"/>
        <v>129</v>
      </c>
      <c r="AK28" s="184">
        <f t="shared" ca="1" si="94"/>
        <v>119</v>
      </c>
      <c r="AL28" s="184">
        <f t="shared" ca="1" si="94"/>
        <v>119</v>
      </c>
      <c r="AM28" s="184">
        <f t="shared" ca="1" si="94"/>
        <v>119</v>
      </c>
      <c r="AN28" s="184">
        <f t="shared" ca="1" si="94"/>
        <v>119</v>
      </c>
      <c r="AO28" s="184">
        <f t="shared" ca="1" si="94"/>
        <v>119</v>
      </c>
      <c r="AP28" s="184">
        <f t="shared" ca="1" si="94"/>
        <v>119</v>
      </c>
      <c r="AQ28" s="184">
        <f t="shared" ca="1" si="94"/>
        <v>119</v>
      </c>
      <c r="AR28" s="184">
        <f t="shared" ca="1" si="94"/>
        <v>119</v>
      </c>
      <c r="AS28" s="184">
        <f t="shared" ca="1" si="94"/>
        <v>119</v>
      </c>
      <c r="AT28" s="184">
        <f t="shared" ca="1" si="94"/>
        <v>119</v>
      </c>
      <c r="AU28" s="184">
        <f t="shared" ca="1" si="94"/>
        <v>119</v>
      </c>
      <c r="AV28" s="184">
        <f t="shared" ca="1" si="94"/>
        <v>119</v>
      </c>
      <c r="AW28" s="184">
        <f t="shared" ca="1" si="94"/>
        <v>119</v>
      </c>
      <c r="AX28" s="184">
        <f t="shared" ca="1" si="94"/>
        <v>119</v>
      </c>
      <c r="AY28" s="184">
        <f t="shared" ca="1" si="94"/>
        <v>119</v>
      </c>
      <c r="AZ28" s="184">
        <f t="shared" ca="1" si="94"/>
        <v>119</v>
      </c>
      <c r="BA28" s="184">
        <f t="shared" ca="1" si="94"/>
        <v>119</v>
      </c>
      <c r="BB28" s="184">
        <f t="shared" ca="1" si="94"/>
        <v>119</v>
      </c>
      <c r="BC28" s="184">
        <f t="shared" ca="1" si="94"/>
        <v>119</v>
      </c>
      <c r="BD28" s="184">
        <f t="shared" ca="1" si="94"/>
        <v>119</v>
      </c>
      <c r="BE28" s="184">
        <f t="shared" ca="1" si="94"/>
        <v>119</v>
      </c>
      <c r="BF28" s="184">
        <f t="shared" ca="1" si="94"/>
        <v>119</v>
      </c>
      <c r="BG28" s="184">
        <f t="shared" ca="1" si="94"/>
        <v>119</v>
      </c>
      <c r="BH28" s="184">
        <f t="shared" ca="1" si="94"/>
        <v>119</v>
      </c>
      <c r="BI28" s="184">
        <f t="shared" ca="1" si="94"/>
        <v>119</v>
      </c>
      <c r="BJ28" s="184">
        <f t="shared" ca="1" si="94"/>
        <v>119</v>
      </c>
      <c r="BK28" s="184">
        <f t="shared" ca="1" si="94"/>
        <v>119</v>
      </c>
      <c r="BL28" s="184">
        <f t="shared" ca="1" si="94"/>
        <v>119</v>
      </c>
      <c r="BM28" s="184">
        <f t="shared" ca="1" si="94"/>
        <v>119</v>
      </c>
      <c r="BN28" s="184">
        <f t="shared" ca="1" si="94"/>
        <v>119</v>
      </c>
      <c r="BO28" s="184">
        <f t="shared" ca="1" si="94"/>
        <v>119</v>
      </c>
      <c r="BP28" s="184">
        <f t="shared" ca="1" si="94"/>
        <v>119</v>
      </c>
      <c r="BQ28" s="184">
        <f t="shared" ca="1" si="94"/>
        <v>119</v>
      </c>
      <c r="BR28" s="184">
        <f t="shared" ca="1" si="94"/>
        <v>119</v>
      </c>
      <c r="BS28" s="184">
        <f t="shared" ca="1" si="94"/>
        <v>119</v>
      </c>
      <c r="BT28" s="184">
        <f t="shared" ca="1" si="94"/>
        <v>119</v>
      </c>
      <c r="BU28" s="184">
        <f t="shared" ca="1" si="94"/>
        <v>119</v>
      </c>
      <c r="BV28" s="184">
        <f t="shared" ca="1" si="94"/>
        <v>119</v>
      </c>
      <c r="BW28" s="184">
        <f t="shared" ca="1" si="94"/>
        <v>119</v>
      </c>
      <c r="BX28" s="184">
        <f t="shared" ca="1" si="94"/>
        <v>119</v>
      </c>
      <c r="BY28" s="184">
        <f t="shared" ca="1" si="94"/>
        <v>119</v>
      </c>
      <c r="BZ28" s="184">
        <f t="shared" ca="1" si="94"/>
        <v>119</v>
      </c>
      <c r="CA28" s="184">
        <f t="shared" ca="1" si="94"/>
        <v>119</v>
      </c>
      <c r="CB28" s="184">
        <f t="shared" ca="1" si="94"/>
        <v>119</v>
      </c>
      <c r="CC28" s="184">
        <f t="shared" ca="1" si="94"/>
        <v>119</v>
      </c>
      <c r="CD28" s="184">
        <f t="shared" ca="1" si="94"/>
        <v>119</v>
      </c>
      <c r="CE28" s="184">
        <f t="shared" ca="1" si="94"/>
        <v>119</v>
      </c>
      <c r="CF28" s="184">
        <f t="shared" ref="CF28:EQ28" ca="1" si="95">IF(CE28=CE27,OFFSET(CE28,1,,,),CE28)</f>
        <v>119</v>
      </c>
      <c r="CG28" s="184">
        <f t="shared" ca="1" si="95"/>
        <v>119</v>
      </c>
      <c r="CH28" s="184">
        <f t="shared" ca="1" si="95"/>
        <v>119</v>
      </c>
      <c r="CI28" s="184">
        <f t="shared" ca="1" si="95"/>
        <v>119</v>
      </c>
      <c r="CJ28" s="184">
        <f t="shared" ca="1" si="95"/>
        <v>119</v>
      </c>
      <c r="CK28" s="184">
        <f t="shared" ca="1" si="95"/>
        <v>119</v>
      </c>
      <c r="CL28" s="184">
        <f t="shared" ca="1" si="95"/>
        <v>119</v>
      </c>
      <c r="CM28" s="184">
        <f t="shared" ca="1" si="95"/>
        <v>119</v>
      </c>
      <c r="CN28" s="184">
        <f t="shared" ca="1" si="95"/>
        <v>119</v>
      </c>
      <c r="CO28" s="184">
        <f t="shared" ca="1" si="95"/>
        <v>119</v>
      </c>
      <c r="CP28" s="184">
        <f t="shared" ca="1" si="95"/>
        <v>119</v>
      </c>
      <c r="CQ28" s="184">
        <f t="shared" ca="1" si="95"/>
        <v>119</v>
      </c>
      <c r="CR28" s="184">
        <f t="shared" ca="1" si="95"/>
        <v>119</v>
      </c>
      <c r="CS28" s="184">
        <f t="shared" ca="1" si="95"/>
        <v>119</v>
      </c>
      <c r="CT28" s="184">
        <f t="shared" ca="1" si="95"/>
        <v>119</v>
      </c>
      <c r="CU28" s="184">
        <f t="shared" ca="1" si="95"/>
        <v>119</v>
      </c>
      <c r="CV28" s="184">
        <f t="shared" ca="1" si="95"/>
        <v>119</v>
      </c>
      <c r="CW28" s="184">
        <f t="shared" ca="1" si="95"/>
        <v>119</v>
      </c>
      <c r="CX28" s="184">
        <f t="shared" ca="1" si="95"/>
        <v>119</v>
      </c>
      <c r="CY28" s="184">
        <f t="shared" ca="1" si="95"/>
        <v>119</v>
      </c>
      <c r="CZ28" s="184">
        <f t="shared" ca="1" si="95"/>
        <v>119</v>
      </c>
      <c r="DA28" s="184">
        <f t="shared" ca="1" si="95"/>
        <v>119</v>
      </c>
      <c r="DB28" s="184">
        <f t="shared" ca="1" si="95"/>
        <v>119</v>
      </c>
      <c r="DC28" s="184">
        <f t="shared" ca="1" si="95"/>
        <v>119</v>
      </c>
      <c r="DD28" s="184">
        <f t="shared" ca="1" si="95"/>
        <v>119</v>
      </c>
      <c r="DE28" s="184">
        <f t="shared" ca="1" si="95"/>
        <v>119</v>
      </c>
      <c r="DF28" s="184">
        <f t="shared" ca="1" si="95"/>
        <v>119</v>
      </c>
      <c r="DG28" s="184">
        <f t="shared" ca="1" si="95"/>
        <v>119</v>
      </c>
      <c r="DH28" s="184">
        <f t="shared" ca="1" si="95"/>
        <v>119</v>
      </c>
      <c r="DI28" s="184">
        <f t="shared" ca="1" si="95"/>
        <v>119</v>
      </c>
      <c r="DJ28" s="184">
        <f t="shared" ca="1" si="95"/>
        <v>119</v>
      </c>
      <c r="DK28" s="184">
        <f t="shared" ca="1" si="95"/>
        <v>119</v>
      </c>
      <c r="DL28" s="184">
        <f t="shared" ca="1" si="95"/>
        <v>119</v>
      </c>
      <c r="DM28" s="184">
        <f t="shared" ca="1" si="95"/>
        <v>119</v>
      </c>
      <c r="DN28" s="184">
        <f t="shared" ca="1" si="95"/>
        <v>119</v>
      </c>
      <c r="DO28" s="184">
        <f t="shared" ca="1" si="95"/>
        <v>119</v>
      </c>
      <c r="DP28" s="184">
        <f t="shared" ca="1" si="95"/>
        <v>119</v>
      </c>
      <c r="DQ28" s="184">
        <f t="shared" ca="1" si="95"/>
        <v>119</v>
      </c>
      <c r="DR28" s="184">
        <f t="shared" ca="1" si="95"/>
        <v>119</v>
      </c>
      <c r="DS28" s="184">
        <f t="shared" ca="1" si="95"/>
        <v>119</v>
      </c>
      <c r="DT28" s="184">
        <f t="shared" ca="1" si="95"/>
        <v>119</v>
      </c>
      <c r="DU28" s="184">
        <f t="shared" ca="1" si="95"/>
        <v>119</v>
      </c>
      <c r="DV28" s="184">
        <f t="shared" ca="1" si="95"/>
        <v>119</v>
      </c>
      <c r="DW28" s="184">
        <f t="shared" ca="1" si="95"/>
        <v>119</v>
      </c>
      <c r="DX28" s="184">
        <f t="shared" ca="1" si="95"/>
        <v>119</v>
      </c>
      <c r="DY28" s="184">
        <f t="shared" ca="1" si="95"/>
        <v>119</v>
      </c>
      <c r="DZ28" s="184">
        <f t="shared" ca="1" si="95"/>
        <v>119</v>
      </c>
      <c r="EA28" s="184">
        <f t="shared" ca="1" si="95"/>
        <v>119</v>
      </c>
      <c r="EB28" s="184">
        <f t="shared" ca="1" si="95"/>
        <v>119</v>
      </c>
      <c r="EC28" s="184">
        <f t="shared" ca="1" si="95"/>
        <v>119</v>
      </c>
      <c r="ED28" s="184">
        <f t="shared" ca="1" si="95"/>
        <v>119</v>
      </c>
      <c r="EE28" s="184">
        <f t="shared" ca="1" si="95"/>
        <v>119</v>
      </c>
      <c r="EF28" s="184">
        <f t="shared" ca="1" si="95"/>
        <v>119</v>
      </c>
      <c r="EG28" s="184">
        <f t="shared" ca="1" si="95"/>
        <v>119</v>
      </c>
      <c r="EH28" s="184">
        <f t="shared" ca="1" si="95"/>
        <v>119</v>
      </c>
      <c r="EI28" s="184">
        <f t="shared" ca="1" si="95"/>
        <v>119</v>
      </c>
      <c r="EJ28" s="184">
        <f t="shared" ca="1" si="95"/>
        <v>119</v>
      </c>
      <c r="EK28" s="184">
        <f t="shared" ca="1" si="95"/>
        <v>119</v>
      </c>
      <c r="EL28" s="184">
        <f t="shared" ca="1" si="95"/>
        <v>119</v>
      </c>
      <c r="EM28" s="184">
        <f t="shared" ca="1" si="95"/>
        <v>119</v>
      </c>
      <c r="EN28" s="184">
        <f t="shared" ca="1" si="95"/>
        <v>119</v>
      </c>
      <c r="EO28" s="184">
        <f t="shared" ca="1" si="95"/>
        <v>119</v>
      </c>
      <c r="EP28" s="184">
        <f t="shared" ca="1" si="95"/>
        <v>119</v>
      </c>
      <c r="EQ28" s="184">
        <f t="shared" ca="1" si="95"/>
        <v>119</v>
      </c>
      <c r="ER28" s="184">
        <f t="shared" ref="ER28:HC28" ca="1" si="96">IF(EQ28=EQ27,OFFSET(EQ28,1,,,),EQ28)</f>
        <v>119</v>
      </c>
      <c r="ES28" s="184">
        <f t="shared" ca="1" si="96"/>
        <v>119</v>
      </c>
      <c r="ET28" s="184">
        <f t="shared" ca="1" si="96"/>
        <v>119</v>
      </c>
      <c r="EU28" s="184">
        <f t="shared" ca="1" si="96"/>
        <v>119</v>
      </c>
      <c r="EV28" s="184">
        <f t="shared" ca="1" si="96"/>
        <v>119</v>
      </c>
      <c r="EW28" s="184">
        <f t="shared" ca="1" si="96"/>
        <v>119</v>
      </c>
      <c r="EX28" s="184">
        <f t="shared" ca="1" si="96"/>
        <v>119</v>
      </c>
      <c r="EY28" s="184">
        <f t="shared" ca="1" si="96"/>
        <v>119</v>
      </c>
      <c r="EZ28" s="184">
        <f t="shared" ca="1" si="96"/>
        <v>119</v>
      </c>
      <c r="FA28" s="184">
        <f t="shared" ca="1" si="96"/>
        <v>119</v>
      </c>
      <c r="FB28" s="184">
        <f t="shared" ca="1" si="96"/>
        <v>119</v>
      </c>
      <c r="FC28" s="184">
        <f t="shared" ca="1" si="96"/>
        <v>119</v>
      </c>
      <c r="FD28" s="184">
        <f t="shared" ca="1" si="96"/>
        <v>119</v>
      </c>
      <c r="FE28" s="184">
        <f t="shared" ca="1" si="96"/>
        <v>119</v>
      </c>
      <c r="FF28" s="184">
        <f t="shared" ca="1" si="96"/>
        <v>119</v>
      </c>
      <c r="FG28" s="184">
        <f t="shared" ca="1" si="96"/>
        <v>119</v>
      </c>
      <c r="FH28" s="184">
        <f t="shared" ca="1" si="96"/>
        <v>119</v>
      </c>
      <c r="FI28" s="184">
        <f t="shared" ca="1" si="96"/>
        <v>119</v>
      </c>
      <c r="FJ28" s="184">
        <f t="shared" ca="1" si="96"/>
        <v>119</v>
      </c>
      <c r="FK28" s="184">
        <f t="shared" ca="1" si="96"/>
        <v>119</v>
      </c>
      <c r="FL28" s="184">
        <f t="shared" ca="1" si="96"/>
        <v>119</v>
      </c>
      <c r="FM28" s="184">
        <f t="shared" ca="1" si="96"/>
        <v>119</v>
      </c>
      <c r="FN28" s="184">
        <f t="shared" ca="1" si="96"/>
        <v>119</v>
      </c>
      <c r="FO28" s="184">
        <f t="shared" ca="1" si="96"/>
        <v>119</v>
      </c>
      <c r="FP28" s="184">
        <f t="shared" ca="1" si="96"/>
        <v>119</v>
      </c>
      <c r="FQ28" s="184">
        <f t="shared" ca="1" si="96"/>
        <v>119</v>
      </c>
      <c r="FR28" s="184">
        <f t="shared" ca="1" si="96"/>
        <v>119</v>
      </c>
      <c r="FS28" s="184">
        <f t="shared" ca="1" si="96"/>
        <v>119</v>
      </c>
      <c r="FT28" s="184">
        <f t="shared" ca="1" si="96"/>
        <v>119</v>
      </c>
      <c r="FU28" s="184">
        <f t="shared" ca="1" si="96"/>
        <v>119</v>
      </c>
      <c r="FV28" s="184">
        <f t="shared" ca="1" si="96"/>
        <v>119</v>
      </c>
      <c r="FW28" s="184">
        <f t="shared" ca="1" si="96"/>
        <v>119</v>
      </c>
      <c r="FX28" s="184">
        <f t="shared" ca="1" si="96"/>
        <v>119</v>
      </c>
      <c r="FY28" s="184">
        <f t="shared" ca="1" si="96"/>
        <v>119</v>
      </c>
      <c r="FZ28" s="184">
        <f t="shared" ca="1" si="96"/>
        <v>119</v>
      </c>
      <c r="GA28" s="184">
        <f t="shared" ca="1" si="96"/>
        <v>119</v>
      </c>
      <c r="GB28" s="184">
        <f t="shared" ca="1" si="96"/>
        <v>119</v>
      </c>
      <c r="GC28" s="184">
        <f t="shared" ca="1" si="96"/>
        <v>119</v>
      </c>
      <c r="GD28" s="184">
        <f t="shared" ca="1" si="96"/>
        <v>119</v>
      </c>
      <c r="GE28" s="184">
        <f t="shared" ca="1" si="96"/>
        <v>119</v>
      </c>
      <c r="GF28" s="184">
        <f t="shared" ca="1" si="96"/>
        <v>119</v>
      </c>
      <c r="GG28" s="184">
        <f t="shared" ca="1" si="96"/>
        <v>119</v>
      </c>
      <c r="GH28" s="184">
        <f t="shared" ca="1" si="96"/>
        <v>119</v>
      </c>
      <c r="GI28" s="184">
        <f t="shared" ca="1" si="96"/>
        <v>119</v>
      </c>
      <c r="GJ28" s="184">
        <f t="shared" ca="1" si="96"/>
        <v>119</v>
      </c>
      <c r="GK28" s="184">
        <f t="shared" ca="1" si="96"/>
        <v>119</v>
      </c>
      <c r="GL28" s="184">
        <f t="shared" ca="1" si="96"/>
        <v>119</v>
      </c>
      <c r="GM28" s="184">
        <f t="shared" ca="1" si="96"/>
        <v>119</v>
      </c>
      <c r="GN28" s="184">
        <f t="shared" ca="1" si="96"/>
        <v>119</v>
      </c>
      <c r="GO28" s="184">
        <f t="shared" ca="1" si="96"/>
        <v>119</v>
      </c>
      <c r="GP28" s="184">
        <f t="shared" ca="1" si="96"/>
        <v>119</v>
      </c>
      <c r="GQ28" s="184">
        <f t="shared" ca="1" si="96"/>
        <v>119</v>
      </c>
      <c r="GR28" s="184">
        <f t="shared" ca="1" si="96"/>
        <v>119</v>
      </c>
      <c r="GS28" s="184">
        <f t="shared" ca="1" si="96"/>
        <v>119</v>
      </c>
      <c r="GT28" s="184">
        <f t="shared" ca="1" si="96"/>
        <v>119</v>
      </c>
      <c r="GU28" s="184">
        <f t="shared" ca="1" si="96"/>
        <v>119</v>
      </c>
      <c r="GV28" s="184">
        <f t="shared" ca="1" si="96"/>
        <v>119</v>
      </c>
      <c r="GW28" s="184">
        <f t="shared" ca="1" si="96"/>
        <v>119</v>
      </c>
      <c r="GX28" s="184">
        <f t="shared" ca="1" si="96"/>
        <v>119</v>
      </c>
      <c r="GY28" s="184">
        <f t="shared" ca="1" si="96"/>
        <v>119</v>
      </c>
      <c r="GZ28" s="184">
        <f t="shared" ca="1" si="96"/>
        <v>119</v>
      </c>
      <c r="HA28" s="184">
        <f t="shared" ca="1" si="96"/>
        <v>119</v>
      </c>
      <c r="HB28" s="184">
        <f t="shared" ca="1" si="96"/>
        <v>119</v>
      </c>
      <c r="HC28" s="184">
        <f t="shared" ca="1" si="96"/>
        <v>119</v>
      </c>
      <c r="HD28" s="184">
        <f t="shared" ref="HD28:HJ28" ca="1" si="97">IF(HC28=HC27,OFFSET(HC28,1,,,),HC28)</f>
        <v>119</v>
      </c>
      <c r="HE28" s="184">
        <f t="shared" ca="1" si="97"/>
        <v>119</v>
      </c>
      <c r="HF28" s="184">
        <f t="shared" ca="1" si="97"/>
        <v>119</v>
      </c>
      <c r="HG28" s="184">
        <f t="shared" ca="1" si="97"/>
        <v>119</v>
      </c>
      <c r="HH28" s="184">
        <f t="shared" ca="1" si="97"/>
        <v>119</v>
      </c>
      <c r="HI28" s="184">
        <f t="shared" ca="1" si="97"/>
        <v>119</v>
      </c>
      <c r="HJ28" s="184">
        <f t="shared" ca="1" si="97"/>
        <v>119</v>
      </c>
      <c r="HK28" s="578">
        <f t="shared" ca="1" si="9"/>
        <v>1</v>
      </c>
    </row>
    <row r="29" spans="1:219" s="185" customFormat="1" ht="45">
      <c r="A29" s="284" t="s">
        <v>13970</v>
      </c>
      <c r="B29" s="285">
        <v>101161</v>
      </c>
      <c r="C29" s="286" t="str">
        <f>IF($B29="","",IFERROR(VLOOKUP($B29,SERVIÇOS!$A:$F,2,0),IFERROR(VLOOKUP($B29,'COMPOSIÇÕES COMPLEMENTARES '!$C:$K,2,0),"")))</f>
        <v>ALVENARIA DE VEDAÇÃO COM ELEMENTO VAZADO DE CONCRETO (COBOGÓ) DE 7X50X50CM E ARGAMASSA DE ASSENTAMENTO COM PREPARO EM BETONEIRA. AF_05/2020</v>
      </c>
      <c r="D29" s="287" t="str">
        <f>IF($B29="","",IFERROR(VLOOKUP($B29,SERVIÇOS!$A:$F,3,0),IFERROR(VLOOKUP($B29,'COMPOSIÇÕES COMPLEMENTARES '!$C:$K,3,0),"")))</f>
        <v>M2</v>
      </c>
      <c r="E29" s="288">
        <v>8.5</v>
      </c>
      <c r="F29" s="289">
        <f>IF($B29="","",IFERROR(VLOOKUP($B29,SERVIÇOS!$A:$F,4,0),IFERROR(VLOOKUP($B29,'COMPOSIÇÕES COMPLEMENTARES '!$C:$K,6,0),"")))</f>
        <v>119.27999999999999</v>
      </c>
      <c r="G29" s="289">
        <f>IF($B29="","",IFERROR(VLOOKUP($B29,SERVIÇOS!$A:$F,5,0),IFERROR(VLOOKUP($B29,'COMPOSIÇÕES COMPLEMENTARES '!$C:$K,7,0),"")))</f>
        <v>52.64</v>
      </c>
      <c r="H29" s="289">
        <f t="shared" si="86"/>
        <v>171.92</v>
      </c>
      <c r="I29" s="289">
        <f t="shared" si="87"/>
        <v>1013.88</v>
      </c>
      <c r="J29" s="289">
        <f t="shared" si="88"/>
        <v>447.44</v>
      </c>
      <c r="K29" s="289">
        <f t="shared" si="89"/>
        <v>1461.32</v>
      </c>
      <c r="L29" s="289"/>
      <c r="M29" s="572">
        <f t="shared" si="10"/>
        <v>1461.32</v>
      </c>
      <c r="N29" s="572">
        <f t="shared" si="11"/>
        <v>1461.32</v>
      </c>
      <c r="O29" s="572">
        <f t="shared" si="12"/>
        <v>8.5</v>
      </c>
      <c r="P29" s="572">
        <f t="shared" si="13"/>
        <v>21</v>
      </c>
      <c r="Q29" s="572">
        <f t="shared" si="14"/>
        <v>5320.3200000000006</v>
      </c>
      <c r="R29" s="572">
        <f t="shared" si="15"/>
        <v>65</v>
      </c>
      <c r="S29" s="184">
        <f t="shared" ca="1" si="16"/>
        <v>89</v>
      </c>
      <c r="T29" s="184">
        <f t="shared" ref="T29:CE29" ca="1" si="98">IF(S29=S28,OFFSET(S29,1,,,),S29)</f>
        <v>89</v>
      </c>
      <c r="U29" s="184">
        <f t="shared" ca="1" si="98"/>
        <v>161</v>
      </c>
      <c r="V29" s="184">
        <f t="shared" ca="1" si="98"/>
        <v>161</v>
      </c>
      <c r="W29" s="184">
        <f t="shared" ca="1" si="98"/>
        <v>161</v>
      </c>
      <c r="X29" s="184">
        <f t="shared" ca="1" si="98"/>
        <v>161</v>
      </c>
      <c r="Y29" s="184">
        <f t="shared" ca="1" si="98"/>
        <v>122</v>
      </c>
      <c r="Z29" s="184">
        <f t="shared" ca="1" si="98"/>
        <v>122</v>
      </c>
      <c r="AA29" s="184">
        <f t="shared" ca="1" si="98"/>
        <v>127</v>
      </c>
      <c r="AB29" s="184">
        <f t="shared" ca="1" si="98"/>
        <v>127</v>
      </c>
      <c r="AC29" s="184">
        <f t="shared" ca="1" si="98"/>
        <v>177</v>
      </c>
      <c r="AD29" s="184">
        <f t="shared" ca="1" si="98"/>
        <v>177</v>
      </c>
      <c r="AE29" s="184">
        <f t="shared" ca="1" si="98"/>
        <v>177</v>
      </c>
      <c r="AF29" s="184">
        <f t="shared" ca="1" si="98"/>
        <v>123</v>
      </c>
      <c r="AG29" s="184">
        <f t="shared" ca="1" si="98"/>
        <v>123</v>
      </c>
      <c r="AH29" s="184">
        <f t="shared" ca="1" si="98"/>
        <v>129</v>
      </c>
      <c r="AI29" s="184">
        <f t="shared" ca="1" si="98"/>
        <v>129</v>
      </c>
      <c r="AJ29" s="184">
        <f t="shared" ca="1" si="98"/>
        <v>119</v>
      </c>
      <c r="AK29" s="184">
        <f t="shared" ca="1" si="98"/>
        <v>119</v>
      </c>
      <c r="AL29" s="184">
        <f t="shared" ca="1" si="98"/>
        <v>112</v>
      </c>
      <c r="AM29" s="184">
        <f t="shared" ca="1" si="98"/>
        <v>112</v>
      </c>
      <c r="AN29" s="184">
        <f t="shared" ca="1" si="98"/>
        <v>112</v>
      </c>
      <c r="AO29" s="184">
        <f t="shared" ca="1" si="98"/>
        <v>112</v>
      </c>
      <c r="AP29" s="184">
        <f t="shared" ca="1" si="98"/>
        <v>112</v>
      </c>
      <c r="AQ29" s="184">
        <f t="shared" ca="1" si="98"/>
        <v>112</v>
      </c>
      <c r="AR29" s="184">
        <f t="shared" ca="1" si="98"/>
        <v>112</v>
      </c>
      <c r="AS29" s="184">
        <f t="shared" ca="1" si="98"/>
        <v>112</v>
      </c>
      <c r="AT29" s="184">
        <f t="shared" ca="1" si="98"/>
        <v>112</v>
      </c>
      <c r="AU29" s="184">
        <f t="shared" ca="1" si="98"/>
        <v>112</v>
      </c>
      <c r="AV29" s="184">
        <f t="shared" ca="1" si="98"/>
        <v>112</v>
      </c>
      <c r="AW29" s="184">
        <f t="shared" ca="1" si="98"/>
        <v>112</v>
      </c>
      <c r="AX29" s="184">
        <f t="shared" ca="1" si="98"/>
        <v>112</v>
      </c>
      <c r="AY29" s="184">
        <f t="shared" ca="1" si="98"/>
        <v>112</v>
      </c>
      <c r="AZ29" s="184">
        <f t="shared" ca="1" si="98"/>
        <v>112</v>
      </c>
      <c r="BA29" s="184">
        <f t="shared" ca="1" si="98"/>
        <v>112</v>
      </c>
      <c r="BB29" s="184">
        <f t="shared" ca="1" si="98"/>
        <v>112</v>
      </c>
      <c r="BC29" s="184">
        <f t="shared" ca="1" si="98"/>
        <v>112</v>
      </c>
      <c r="BD29" s="184">
        <f t="shared" ca="1" si="98"/>
        <v>112</v>
      </c>
      <c r="BE29" s="184">
        <f t="shared" ca="1" si="98"/>
        <v>112</v>
      </c>
      <c r="BF29" s="184">
        <f t="shared" ca="1" si="98"/>
        <v>112</v>
      </c>
      <c r="BG29" s="184">
        <f t="shared" ca="1" si="98"/>
        <v>112</v>
      </c>
      <c r="BH29" s="184">
        <f t="shared" ca="1" si="98"/>
        <v>112</v>
      </c>
      <c r="BI29" s="184">
        <f t="shared" ca="1" si="98"/>
        <v>112</v>
      </c>
      <c r="BJ29" s="184">
        <f t="shared" ca="1" si="98"/>
        <v>112</v>
      </c>
      <c r="BK29" s="184">
        <f t="shared" ca="1" si="98"/>
        <v>112</v>
      </c>
      <c r="BL29" s="184">
        <f t="shared" ca="1" si="98"/>
        <v>112</v>
      </c>
      <c r="BM29" s="184">
        <f t="shared" ca="1" si="98"/>
        <v>112</v>
      </c>
      <c r="BN29" s="184">
        <f t="shared" ca="1" si="98"/>
        <v>112</v>
      </c>
      <c r="BO29" s="184">
        <f t="shared" ca="1" si="98"/>
        <v>112</v>
      </c>
      <c r="BP29" s="184">
        <f t="shared" ca="1" si="98"/>
        <v>112</v>
      </c>
      <c r="BQ29" s="184">
        <f t="shared" ca="1" si="98"/>
        <v>112</v>
      </c>
      <c r="BR29" s="184">
        <f t="shared" ca="1" si="98"/>
        <v>112</v>
      </c>
      <c r="BS29" s="184">
        <f t="shared" ca="1" si="98"/>
        <v>112</v>
      </c>
      <c r="BT29" s="184">
        <f t="shared" ca="1" si="98"/>
        <v>112</v>
      </c>
      <c r="BU29" s="184">
        <f t="shared" ca="1" si="98"/>
        <v>112</v>
      </c>
      <c r="BV29" s="184">
        <f t="shared" ca="1" si="98"/>
        <v>112</v>
      </c>
      <c r="BW29" s="184">
        <f t="shared" ca="1" si="98"/>
        <v>112</v>
      </c>
      <c r="BX29" s="184">
        <f t="shared" ca="1" si="98"/>
        <v>112</v>
      </c>
      <c r="BY29" s="184">
        <f t="shared" ca="1" si="98"/>
        <v>112</v>
      </c>
      <c r="BZ29" s="184">
        <f t="shared" ca="1" si="98"/>
        <v>112</v>
      </c>
      <c r="CA29" s="184">
        <f t="shared" ca="1" si="98"/>
        <v>112</v>
      </c>
      <c r="CB29" s="184">
        <f t="shared" ca="1" si="98"/>
        <v>112</v>
      </c>
      <c r="CC29" s="184">
        <f t="shared" ca="1" si="98"/>
        <v>112</v>
      </c>
      <c r="CD29" s="184">
        <f t="shared" ca="1" si="98"/>
        <v>112</v>
      </c>
      <c r="CE29" s="184">
        <f t="shared" ca="1" si="98"/>
        <v>112</v>
      </c>
      <c r="CF29" s="184">
        <f t="shared" ref="CF29:EQ29" ca="1" si="99">IF(CE29=CE28,OFFSET(CE29,1,,,),CE29)</f>
        <v>112</v>
      </c>
      <c r="CG29" s="184">
        <f t="shared" ca="1" si="99"/>
        <v>112</v>
      </c>
      <c r="CH29" s="184">
        <f t="shared" ca="1" si="99"/>
        <v>112</v>
      </c>
      <c r="CI29" s="184">
        <f t="shared" ca="1" si="99"/>
        <v>112</v>
      </c>
      <c r="CJ29" s="184">
        <f t="shared" ca="1" si="99"/>
        <v>112</v>
      </c>
      <c r="CK29" s="184">
        <f t="shared" ca="1" si="99"/>
        <v>112</v>
      </c>
      <c r="CL29" s="184">
        <f t="shared" ca="1" si="99"/>
        <v>112</v>
      </c>
      <c r="CM29" s="184">
        <f t="shared" ca="1" si="99"/>
        <v>112</v>
      </c>
      <c r="CN29" s="184">
        <f t="shared" ca="1" si="99"/>
        <v>112</v>
      </c>
      <c r="CO29" s="184">
        <f t="shared" ca="1" si="99"/>
        <v>112</v>
      </c>
      <c r="CP29" s="184">
        <f t="shared" ca="1" si="99"/>
        <v>112</v>
      </c>
      <c r="CQ29" s="184">
        <f t="shared" ca="1" si="99"/>
        <v>112</v>
      </c>
      <c r="CR29" s="184">
        <f t="shared" ca="1" si="99"/>
        <v>112</v>
      </c>
      <c r="CS29" s="184">
        <f t="shared" ca="1" si="99"/>
        <v>112</v>
      </c>
      <c r="CT29" s="184">
        <f t="shared" ca="1" si="99"/>
        <v>112</v>
      </c>
      <c r="CU29" s="184">
        <f t="shared" ca="1" si="99"/>
        <v>112</v>
      </c>
      <c r="CV29" s="184">
        <f t="shared" ca="1" si="99"/>
        <v>112</v>
      </c>
      <c r="CW29" s="184">
        <f t="shared" ca="1" si="99"/>
        <v>112</v>
      </c>
      <c r="CX29" s="184">
        <f t="shared" ca="1" si="99"/>
        <v>112</v>
      </c>
      <c r="CY29" s="184">
        <f t="shared" ca="1" si="99"/>
        <v>112</v>
      </c>
      <c r="CZ29" s="184">
        <f t="shared" ca="1" si="99"/>
        <v>112</v>
      </c>
      <c r="DA29" s="184">
        <f t="shared" ca="1" si="99"/>
        <v>112</v>
      </c>
      <c r="DB29" s="184">
        <f t="shared" ca="1" si="99"/>
        <v>112</v>
      </c>
      <c r="DC29" s="184">
        <f t="shared" ca="1" si="99"/>
        <v>112</v>
      </c>
      <c r="DD29" s="184">
        <f t="shared" ca="1" si="99"/>
        <v>112</v>
      </c>
      <c r="DE29" s="184">
        <f t="shared" ca="1" si="99"/>
        <v>112</v>
      </c>
      <c r="DF29" s="184">
        <f t="shared" ca="1" si="99"/>
        <v>112</v>
      </c>
      <c r="DG29" s="184">
        <f t="shared" ca="1" si="99"/>
        <v>112</v>
      </c>
      <c r="DH29" s="184">
        <f t="shared" ca="1" si="99"/>
        <v>112</v>
      </c>
      <c r="DI29" s="184">
        <f t="shared" ca="1" si="99"/>
        <v>112</v>
      </c>
      <c r="DJ29" s="184">
        <f t="shared" ca="1" si="99"/>
        <v>112</v>
      </c>
      <c r="DK29" s="184">
        <f t="shared" ca="1" si="99"/>
        <v>112</v>
      </c>
      <c r="DL29" s="184">
        <f t="shared" ca="1" si="99"/>
        <v>112</v>
      </c>
      <c r="DM29" s="184">
        <f t="shared" ca="1" si="99"/>
        <v>112</v>
      </c>
      <c r="DN29" s="184">
        <f t="shared" ca="1" si="99"/>
        <v>112</v>
      </c>
      <c r="DO29" s="184">
        <f t="shared" ca="1" si="99"/>
        <v>112</v>
      </c>
      <c r="DP29" s="184">
        <f t="shared" ca="1" si="99"/>
        <v>112</v>
      </c>
      <c r="DQ29" s="184">
        <f t="shared" ca="1" si="99"/>
        <v>112</v>
      </c>
      <c r="DR29" s="184">
        <f t="shared" ca="1" si="99"/>
        <v>112</v>
      </c>
      <c r="DS29" s="184">
        <f t="shared" ca="1" si="99"/>
        <v>112</v>
      </c>
      <c r="DT29" s="184">
        <f t="shared" ca="1" si="99"/>
        <v>112</v>
      </c>
      <c r="DU29" s="184">
        <f t="shared" ca="1" si="99"/>
        <v>112</v>
      </c>
      <c r="DV29" s="184">
        <f t="shared" ca="1" si="99"/>
        <v>112</v>
      </c>
      <c r="DW29" s="184">
        <f t="shared" ca="1" si="99"/>
        <v>112</v>
      </c>
      <c r="DX29" s="184">
        <f t="shared" ca="1" si="99"/>
        <v>112</v>
      </c>
      <c r="DY29" s="184">
        <f t="shared" ca="1" si="99"/>
        <v>112</v>
      </c>
      <c r="DZ29" s="184">
        <f t="shared" ca="1" si="99"/>
        <v>112</v>
      </c>
      <c r="EA29" s="184">
        <f t="shared" ca="1" si="99"/>
        <v>112</v>
      </c>
      <c r="EB29" s="184">
        <f t="shared" ca="1" si="99"/>
        <v>112</v>
      </c>
      <c r="EC29" s="184">
        <f t="shared" ca="1" si="99"/>
        <v>112</v>
      </c>
      <c r="ED29" s="184">
        <f t="shared" ca="1" si="99"/>
        <v>112</v>
      </c>
      <c r="EE29" s="184">
        <f t="shared" ca="1" si="99"/>
        <v>112</v>
      </c>
      <c r="EF29" s="184">
        <f t="shared" ca="1" si="99"/>
        <v>112</v>
      </c>
      <c r="EG29" s="184">
        <f t="shared" ca="1" si="99"/>
        <v>112</v>
      </c>
      <c r="EH29" s="184">
        <f t="shared" ca="1" si="99"/>
        <v>112</v>
      </c>
      <c r="EI29" s="184">
        <f t="shared" ca="1" si="99"/>
        <v>112</v>
      </c>
      <c r="EJ29" s="184">
        <f t="shared" ca="1" si="99"/>
        <v>112</v>
      </c>
      <c r="EK29" s="184">
        <f t="shared" ca="1" si="99"/>
        <v>112</v>
      </c>
      <c r="EL29" s="184">
        <f t="shared" ca="1" si="99"/>
        <v>112</v>
      </c>
      <c r="EM29" s="184">
        <f t="shared" ca="1" si="99"/>
        <v>112</v>
      </c>
      <c r="EN29" s="184">
        <f t="shared" ca="1" si="99"/>
        <v>112</v>
      </c>
      <c r="EO29" s="184">
        <f t="shared" ca="1" si="99"/>
        <v>112</v>
      </c>
      <c r="EP29" s="184">
        <f t="shared" ca="1" si="99"/>
        <v>112</v>
      </c>
      <c r="EQ29" s="184">
        <f t="shared" ca="1" si="99"/>
        <v>112</v>
      </c>
      <c r="ER29" s="184">
        <f t="shared" ref="ER29:HC29" ca="1" si="100">IF(EQ29=EQ28,OFFSET(EQ29,1,,,),EQ29)</f>
        <v>112</v>
      </c>
      <c r="ES29" s="184">
        <f t="shared" ca="1" si="100"/>
        <v>112</v>
      </c>
      <c r="ET29" s="184">
        <f t="shared" ca="1" si="100"/>
        <v>112</v>
      </c>
      <c r="EU29" s="184">
        <f t="shared" ca="1" si="100"/>
        <v>112</v>
      </c>
      <c r="EV29" s="184">
        <f t="shared" ca="1" si="100"/>
        <v>112</v>
      </c>
      <c r="EW29" s="184">
        <f t="shared" ca="1" si="100"/>
        <v>112</v>
      </c>
      <c r="EX29" s="184">
        <f t="shared" ca="1" si="100"/>
        <v>112</v>
      </c>
      <c r="EY29" s="184">
        <f t="shared" ca="1" si="100"/>
        <v>112</v>
      </c>
      <c r="EZ29" s="184">
        <f t="shared" ca="1" si="100"/>
        <v>112</v>
      </c>
      <c r="FA29" s="184">
        <f t="shared" ca="1" si="100"/>
        <v>112</v>
      </c>
      <c r="FB29" s="184">
        <f t="shared" ca="1" si="100"/>
        <v>112</v>
      </c>
      <c r="FC29" s="184">
        <f t="shared" ca="1" si="100"/>
        <v>112</v>
      </c>
      <c r="FD29" s="184">
        <f t="shared" ca="1" si="100"/>
        <v>112</v>
      </c>
      <c r="FE29" s="184">
        <f t="shared" ca="1" si="100"/>
        <v>112</v>
      </c>
      <c r="FF29" s="184">
        <f t="shared" ca="1" si="100"/>
        <v>112</v>
      </c>
      <c r="FG29" s="184">
        <f t="shared" ca="1" si="100"/>
        <v>112</v>
      </c>
      <c r="FH29" s="184">
        <f t="shared" ca="1" si="100"/>
        <v>112</v>
      </c>
      <c r="FI29" s="184">
        <f t="shared" ca="1" si="100"/>
        <v>112</v>
      </c>
      <c r="FJ29" s="184">
        <f t="shared" ca="1" si="100"/>
        <v>112</v>
      </c>
      <c r="FK29" s="184">
        <f t="shared" ca="1" si="100"/>
        <v>112</v>
      </c>
      <c r="FL29" s="184">
        <f t="shared" ca="1" si="100"/>
        <v>112</v>
      </c>
      <c r="FM29" s="184">
        <f t="shared" ca="1" si="100"/>
        <v>112</v>
      </c>
      <c r="FN29" s="184">
        <f t="shared" ca="1" si="100"/>
        <v>112</v>
      </c>
      <c r="FO29" s="184">
        <f t="shared" ca="1" si="100"/>
        <v>112</v>
      </c>
      <c r="FP29" s="184">
        <f t="shared" ca="1" si="100"/>
        <v>112</v>
      </c>
      <c r="FQ29" s="184">
        <f t="shared" ca="1" si="100"/>
        <v>112</v>
      </c>
      <c r="FR29" s="184">
        <f t="shared" ca="1" si="100"/>
        <v>112</v>
      </c>
      <c r="FS29" s="184">
        <f t="shared" ca="1" si="100"/>
        <v>112</v>
      </c>
      <c r="FT29" s="184">
        <f t="shared" ca="1" si="100"/>
        <v>112</v>
      </c>
      <c r="FU29" s="184">
        <f t="shared" ca="1" si="100"/>
        <v>112</v>
      </c>
      <c r="FV29" s="184">
        <f t="shared" ca="1" si="100"/>
        <v>112</v>
      </c>
      <c r="FW29" s="184">
        <f t="shared" ca="1" si="100"/>
        <v>112</v>
      </c>
      <c r="FX29" s="184">
        <f t="shared" ca="1" si="100"/>
        <v>112</v>
      </c>
      <c r="FY29" s="184">
        <f t="shared" ca="1" si="100"/>
        <v>112</v>
      </c>
      <c r="FZ29" s="184">
        <f t="shared" ca="1" si="100"/>
        <v>112</v>
      </c>
      <c r="GA29" s="184">
        <f t="shared" ca="1" si="100"/>
        <v>112</v>
      </c>
      <c r="GB29" s="184">
        <f t="shared" ca="1" si="100"/>
        <v>112</v>
      </c>
      <c r="GC29" s="184">
        <f t="shared" ca="1" si="100"/>
        <v>112</v>
      </c>
      <c r="GD29" s="184">
        <f t="shared" ca="1" si="100"/>
        <v>112</v>
      </c>
      <c r="GE29" s="184">
        <f t="shared" ca="1" si="100"/>
        <v>112</v>
      </c>
      <c r="GF29" s="184">
        <f t="shared" ca="1" si="100"/>
        <v>112</v>
      </c>
      <c r="GG29" s="184">
        <f t="shared" ca="1" si="100"/>
        <v>112</v>
      </c>
      <c r="GH29" s="184">
        <f t="shared" ca="1" si="100"/>
        <v>112</v>
      </c>
      <c r="GI29" s="184">
        <f t="shared" ca="1" si="100"/>
        <v>112</v>
      </c>
      <c r="GJ29" s="184">
        <f t="shared" ca="1" si="100"/>
        <v>112</v>
      </c>
      <c r="GK29" s="184">
        <f t="shared" ca="1" si="100"/>
        <v>112</v>
      </c>
      <c r="GL29" s="184">
        <f t="shared" ca="1" si="100"/>
        <v>112</v>
      </c>
      <c r="GM29" s="184">
        <f t="shared" ca="1" si="100"/>
        <v>112</v>
      </c>
      <c r="GN29" s="184">
        <f t="shared" ca="1" si="100"/>
        <v>112</v>
      </c>
      <c r="GO29" s="184">
        <f t="shared" ca="1" si="100"/>
        <v>112</v>
      </c>
      <c r="GP29" s="184">
        <f t="shared" ca="1" si="100"/>
        <v>112</v>
      </c>
      <c r="GQ29" s="184">
        <f t="shared" ca="1" si="100"/>
        <v>112</v>
      </c>
      <c r="GR29" s="184">
        <f t="shared" ca="1" si="100"/>
        <v>112</v>
      </c>
      <c r="GS29" s="184">
        <f t="shared" ca="1" si="100"/>
        <v>112</v>
      </c>
      <c r="GT29" s="184">
        <f t="shared" ca="1" si="100"/>
        <v>112</v>
      </c>
      <c r="GU29" s="184">
        <f t="shared" ca="1" si="100"/>
        <v>112</v>
      </c>
      <c r="GV29" s="184">
        <f t="shared" ca="1" si="100"/>
        <v>112</v>
      </c>
      <c r="GW29" s="184">
        <f t="shared" ca="1" si="100"/>
        <v>112</v>
      </c>
      <c r="GX29" s="184">
        <f t="shared" ca="1" si="100"/>
        <v>112</v>
      </c>
      <c r="GY29" s="184">
        <f t="shared" ca="1" si="100"/>
        <v>112</v>
      </c>
      <c r="GZ29" s="184">
        <f t="shared" ca="1" si="100"/>
        <v>112</v>
      </c>
      <c r="HA29" s="184">
        <f t="shared" ca="1" si="100"/>
        <v>112</v>
      </c>
      <c r="HB29" s="184">
        <f t="shared" ca="1" si="100"/>
        <v>112</v>
      </c>
      <c r="HC29" s="184">
        <f t="shared" ca="1" si="100"/>
        <v>112</v>
      </c>
      <c r="HD29" s="184">
        <f t="shared" ref="HD29:HJ29" ca="1" si="101">IF(HC29=HC28,OFFSET(HC29,1,,,),HC29)</f>
        <v>112</v>
      </c>
      <c r="HE29" s="184">
        <f t="shared" ca="1" si="101"/>
        <v>112</v>
      </c>
      <c r="HF29" s="184">
        <f t="shared" ca="1" si="101"/>
        <v>112</v>
      </c>
      <c r="HG29" s="184">
        <f t="shared" ca="1" si="101"/>
        <v>112</v>
      </c>
      <c r="HH29" s="184">
        <f t="shared" ca="1" si="101"/>
        <v>112</v>
      </c>
      <c r="HI29" s="184">
        <f t="shared" ca="1" si="101"/>
        <v>112</v>
      </c>
      <c r="HJ29" s="184">
        <f t="shared" ca="1" si="101"/>
        <v>112</v>
      </c>
      <c r="HK29" s="578">
        <f t="shared" ca="1" si="9"/>
        <v>1</v>
      </c>
    </row>
    <row r="30" spans="1:219" s="185" customFormat="1" ht="45">
      <c r="A30" s="284" t="s">
        <v>13971</v>
      </c>
      <c r="B30" s="285">
        <v>103334</v>
      </c>
      <c r="C30" s="286" t="str">
        <f>IF($B30="","",IFERROR(VLOOKUP($B30,SERVIÇOS!$A:$F,2,0),IFERROR(VLOOKUP($B30,'COMPOSIÇÕES COMPLEMENTARES '!$C:$K,2,0),"")))</f>
        <v>ALVENARIA DE VEDAÇÃO DE BLOCOS CERÂMICOS FURADOS NA HORIZONTAL DE 14X9X19 CM (ESPESSURA 14 CM, BLOCO DEITADO) E ARGAMASSA DE ASSENTAMENTO COM PREPARO EM BETONEIRA. AF_12/2021</v>
      </c>
      <c r="D30" s="287" t="str">
        <f>IF($B30="","",IFERROR(VLOOKUP($B30,SERVIÇOS!$A:$F,3,0),IFERROR(VLOOKUP($B30,'COMPOSIÇÕES COMPLEMENTARES '!$C:$K,3,0),"")))</f>
        <v>M2</v>
      </c>
      <c r="E30" s="288">
        <v>5</v>
      </c>
      <c r="F30" s="289">
        <f>IF($B30="","",IFERROR(VLOOKUP($B30,SERVIÇOS!$A:$F,4,0),IFERROR(VLOOKUP($B30,'COMPOSIÇÕES COMPLEMENTARES '!$C:$K,6,0),"")))</f>
        <v>74.849999999999994</v>
      </c>
      <c r="G30" s="289">
        <f>IF($B30="","",IFERROR(VLOOKUP($B30,SERVIÇOS!$A:$F,5,0),IFERROR(VLOOKUP($B30,'COMPOSIÇÕES COMPLEMENTARES '!$C:$K,7,0),"")))</f>
        <v>60.09</v>
      </c>
      <c r="H30" s="289">
        <f t="shared" si="86"/>
        <v>134.94</v>
      </c>
      <c r="I30" s="289">
        <f t="shared" si="87"/>
        <v>374.25</v>
      </c>
      <c r="J30" s="289">
        <f t="shared" si="88"/>
        <v>300.45</v>
      </c>
      <c r="K30" s="289">
        <f t="shared" si="89"/>
        <v>674.7</v>
      </c>
      <c r="L30" s="289"/>
      <c r="M30" s="572">
        <f t="shared" si="10"/>
        <v>674.7</v>
      </c>
      <c r="N30" s="572">
        <f t="shared" si="11"/>
        <v>674.7</v>
      </c>
      <c r="O30" s="572">
        <f t="shared" si="12"/>
        <v>5</v>
      </c>
      <c r="P30" s="572">
        <f t="shared" si="13"/>
        <v>22</v>
      </c>
      <c r="Q30" s="572">
        <f t="shared" si="14"/>
        <v>4528.16</v>
      </c>
      <c r="R30" s="572">
        <f t="shared" si="15"/>
        <v>89</v>
      </c>
      <c r="S30" s="184">
        <f t="shared" ca="1" si="16"/>
        <v>89</v>
      </c>
      <c r="T30" s="184">
        <f t="shared" ref="T30:CE30" ca="1" si="102">IF(S30=S29,OFFSET(S30,1,,,),S30)</f>
        <v>161</v>
      </c>
      <c r="U30" s="184">
        <f t="shared" ca="1" si="102"/>
        <v>161</v>
      </c>
      <c r="V30" s="184">
        <f t="shared" ca="1" si="102"/>
        <v>122</v>
      </c>
      <c r="W30" s="184">
        <f t="shared" ca="1" si="102"/>
        <v>122</v>
      </c>
      <c r="X30" s="184">
        <f t="shared" ca="1" si="102"/>
        <v>122</v>
      </c>
      <c r="Y30" s="184">
        <f t="shared" ca="1" si="102"/>
        <v>122</v>
      </c>
      <c r="Z30" s="184">
        <f t="shared" ca="1" si="102"/>
        <v>127</v>
      </c>
      <c r="AA30" s="184">
        <f t="shared" ca="1" si="102"/>
        <v>127</v>
      </c>
      <c r="AB30" s="184">
        <f t="shared" ca="1" si="102"/>
        <v>177</v>
      </c>
      <c r="AC30" s="184">
        <f t="shared" ca="1" si="102"/>
        <v>177</v>
      </c>
      <c r="AD30" s="184">
        <f t="shared" ca="1" si="102"/>
        <v>123</v>
      </c>
      <c r="AE30" s="184">
        <f t="shared" ca="1" si="102"/>
        <v>123</v>
      </c>
      <c r="AF30" s="184">
        <f t="shared" ca="1" si="102"/>
        <v>123</v>
      </c>
      <c r="AG30" s="184">
        <f t="shared" ca="1" si="102"/>
        <v>129</v>
      </c>
      <c r="AH30" s="184">
        <f t="shared" ca="1" si="102"/>
        <v>129</v>
      </c>
      <c r="AI30" s="184">
        <f t="shared" ca="1" si="102"/>
        <v>119</v>
      </c>
      <c r="AJ30" s="184">
        <f t="shared" ca="1" si="102"/>
        <v>119</v>
      </c>
      <c r="AK30" s="184">
        <f t="shared" ca="1" si="102"/>
        <v>112</v>
      </c>
      <c r="AL30" s="184">
        <f t="shared" ca="1" si="102"/>
        <v>112</v>
      </c>
      <c r="AM30" s="184">
        <f t="shared" ca="1" si="102"/>
        <v>53</v>
      </c>
      <c r="AN30" s="184">
        <f t="shared" ca="1" si="102"/>
        <v>53</v>
      </c>
      <c r="AO30" s="184">
        <f t="shared" ca="1" si="102"/>
        <v>53</v>
      </c>
      <c r="AP30" s="184">
        <f t="shared" ca="1" si="102"/>
        <v>53</v>
      </c>
      <c r="AQ30" s="184">
        <f t="shared" ca="1" si="102"/>
        <v>53</v>
      </c>
      <c r="AR30" s="184">
        <f t="shared" ca="1" si="102"/>
        <v>53</v>
      </c>
      <c r="AS30" s="184">
        <f t="shared" ca="1" si="102"/>
        <v>53</v>
      </c>
      <c r="AT30" s="184">
        <f t="shared" ca="1" si="102"/>
        <v>53</v>
      </c>
      <c r="AU30" s="184">
        <f t="shared" ca="1" si="102"/>
        <v>53</v>
      </c>
      <c r="AV30" s="184">
        <f t="shared" ca="1" si="102"/>
        <v>53</v>
      </c>
      <c r="AW30" s="184">
        <f t="shared" ca="1" si="102"/>
        <v>53</v>
      </c>
      <c r="AX30" s="184">
        <f t="shared" ca="1" si="102"/>
        <v>53</v>
      </c>
      <c r="AY30" s="184">
        <f t="shared" ca="1" si="102"/>
        <v>53</v>
      </c>
      <c r="AZ30" s="184">
        <f t="shared" ca="1" si="102"/>
        <v>53</v>
      </c>
      <c r="BA30" s="184">
        <f t="shared" ca="1" si="102"/>
        <v>53</v>
      </c>
      <c r="BB30" s="184">
        <f t="shared" ca="1" si="102"/>
        <v>53</v>
      </c>
      <c r="BC30" s="184">
        <f t="shared" ca="1" si="102"/>
        <v>53</v>
      </c>
      <c r="BD30" s="184">
        <f t="shared" ca="1" si="102"/>
        <v>53</v>
      </c>
      <c r="BE30" s="184">
        <f t="shared" ca="1" si="102"/>
        <v>53</v>
      </c>
      <c r="BF30" s="184">
        <f t="shared" ca="1" si="102"/>
        <v>53</v>
      </c>
      <c r="BG30" s="184">
        <f t="shared" ca="1" si="102"/>
        <v>53</v>
      </c>
      <c r="BH30" s="184">
        <f t="shared" ca="1" si="102"/>
        <v>53</v>
      </c>
      <c r="BI30" s="184">
        <f t="shared" ca="1" si="102"/>
        <v>53</v>
      </c>
      <c r="BJ30" s="184">
        <f t="shared" ca="1" si="102"/>
        <v>53</v>
      </c>
      <c r="BK30" s="184">
        <f t="shared" ca="1" si="102"/>
        <v>53</v>
      </c>
      <c r="BL30" s="184">
        <f t="shared" ca="1" si="102"/>
        <v>53</v>
      </c>
      <c r="BM30" s="184">
        <f t="shared" ca="1" si="102"/>
        <v>53</v>
      </c>
      <c r="BN30" s="184">
        <f t="shared" ca="1" si="102"/>
        <v>53</v>
      </c>
      <c r="BO30" s="184">
        <f t="shared" ca="1" si="102"/>
        <v>53</v>
      </c>
      <c r="BP30" s="184">
        <f t="shared" ca="1" si="102"/>
        <v>53</v>
      </c>
      <c r="BQ30" s="184">
        <f t="shared" ca="1" si="102"/>
        <v>53</v>
      </c>
      <c r="BR30" s="184">
        <f t="shared" ca="1" si="102"/>
        <v>53</v>
      </c>
      <c r="BS30" s="184">
        <f t="shared" ca="1" si="102"/>
        <v>53</v>
      </c>
      <c r="BT30" s="184">
        <f t="shared" ca="1" si="102"/>
        <v>53</v>
      </c>
      <c r="BU30" s="184">
        <f t="shared" ca="1" si="102"/>
        <v>53</v>
      </c>
      <c r="BV30" s="184">
        <f t="shared" ca="1" si="102"/>
        <v>53</v>
      </c>
      <c r="BW30" s="184">
        <f t="shared" ca="1" si="102"/>
        <v>53</v>
      </c>
      <c r="BX30" s="184">
        <f t="shared" ca="1" si="102"/>
        <v>53</v>
      </c>
      <c r="BY30" s="184">
        <f t="shared" ca="1" si="102"/>
        <v>53</v>
      </c>
      <c r="BZ30" s="184">
        <f t="shared" ca="1" si="102"/>
        <v>53</v>
      </c>
      <c r="CA30" s="184">
        <f t="shared" ca="1" si="102"/>
        <v>53</v>
      </c>
      <c r="CB30" s="184">
        <f t="shared" ca="1" si="102"/>
        <v>53</v>
      </c>
      <c r="CC30" s="184">
        <f t="shared" ca="1" si="102"/>
        <v>53</v>
      </c>
      <c r="CD30" s="184">
        <f t="shared" ca="1" si="102"/>
        <v>53</v>
      </c>
      <c r="CE30" s="184">
        <f t="shared" ca="1" si="102"/>
        <v>53</v>
      </c>
      <c r="CF30" s="184">
        <f t="shared" ref="CF30:EQ30" ca="1" si="103">IF(CE30=CE29,OFFSET(CE30,1,,,),CE30)</f>
        <v>53</v>
      </c>
      <c r="CG30" s="184">
        <f t="shared" ca="1" si="103"/>
        <v>53</v>
      </c>
      <c r="CH30" s="184">
        <f t="shared" ca="1" si="103"/>
        <v>53</v>
      </c>
      <c r="CI30" s="184">
        <f t="shared" ca="1" si="103"/>
        <v>53</v>
      </c>
      <c r="CJ30" s="184">
        <f t="shared" ca="1" si="103"/>
        <v>53</v>
      </c>
      <c r="CK30" s="184">
        <f t="shared" ca="1" si="103"/>
        <v>53</v>
      </c>
      <c r="CL30" s="184">
        <f t="shared" ca="1" si="103"/>
        <v>53</v>
      </c>
      <c r="CM30" s="184">
        <f t="shared" ca="1" si="103"/>
        <v>53</v>
      </c>
      <c r="CN30" s="184">
        <f t="shared" ca="1" si="103"/>
        <v>53</v>
      </c>
      <c r="CO30" s="184">
        <f t="shared" ca="1" si="103"/>
        <v>53</v>
      </c>
      <c r="CP30" s="184">
        <f t="shared" ca="1" si="103"/>
        <v>53</v>
      </c>
      <c r="CQ30" s="184">
        <f t="shared" ca="1" si="103"/>
        <v>53</v>
      </c>
      <c r="CR30" s="184">
        <f t="shared" ca="1" si="103"/>
        <v>53</v>
      </c>
      <c r="CS30" s="184">
        <f t="shared" ca="1" si="103"/>
        <v>53</v>
      </c>
      <c r="CT30" s="184">
        <f t="shared" ca="1" si="103"/>
        <v>53</v>
      </c>
      <c r="CU30" s="184">
        <f t="shared" ca="1" si="103"/>
        <v>53</v>
      </c>
      <c r="CV30" s="184">
        <f t="shared" ca="1" si="103"/>
        <v>53</v>
      </c>
      <c r="CW30" s="184">
        <f t="shared" ca="1" si="103"/>
        <v>53</v>
      </c>
      <c r="CX30" s="184">
        <f t="shared" ca="1" si="103"/>
        <v>53</v>
      </c>
      <c r="CY30" s="184">
        <f t="shared" ca="1" si="103"/>
        <v>53</v>
      </c>
      <c r="CZ30" s="184">
        <f t="shared" ca="1" si="103"/>
        <v>53</v>
      </c>
      <c r="DA30" s="184">
        <f t="shared" ca="1" si="103"/>
        <v>53</v>
      </c>
      <c r="DB30" s="184">
        <f t="shared" ca="1" si="103"/>
        <v>53</v>
      </c>
      <c r="DC30" s="184">
        <f t="shared" ca="1" si="103"/>
        <v>53</v>
      </c>
      <c r="DD30" s="184">
        <f t="shared" ca="1" si="103"/>
        <v>53</v>
      </c>
      <c r="DE30" s="184">
        <f t="shared" ca="1" si="103"/>
        <v>53</v>
      </c>
      <c r="DF30" s="184">
        <f t="shared" ca="1" si="103"/>
        <v>53</v>
      </c>
      <c r="DG30" s="184">
        <f t="shared" ca="1" si="103"/>
        <v>53</v>
      </c>
      <c r="DH30" s="184">
        <f t="shared" ca="1" si="103"/>
        <v>53</v>
      </c>
      <c r="DI30" s="184">
        <f t="shared" ca="1" si="103"/>
        <v>53</v>
      </c>
      <c r="DJ30" s="184">
        <f t="shared" ca="1" si="103"/>
        <v>53</v>
      </c>
      <c r="DK30" s="184">
        <f t="shared" ca="1" si="103"/>
        <v>53</v>
      </c>
      <c r="DL30" s="184">
        <f t="shared" ca="1" si="103"/>
        <v>53</v>
      </c>
      <c r="DM30" s="184">
        <f t="shared" ca="1" si="103"/>
        <v>53</v>
      </c>
      <c r="DN30" s="184">
        <f t="shared" ca="1" si="103"/>
        <v>53</v>
      </c>
      <c r="DO30" s="184">
        <f t="shared" ca="1" si="103"/>
        <v>53</v>
      </c>
      <c r="DP30" s="184">
        <f t="shared" ca="1" si="103"/>
        <v>53</v>
      </c>
      <c r="DQ30" s="184">
        <f t="shared" ca="1" si="103"/>
        <v>53</v>
      </c>
      <c r="DR30" s="184">
        <f t="shared" ca="1" si="103"/>
        <v>53</v>
      </c>
      <c r="DS30" s="184">
        <f t="shared" ca="1" si="103"/>
        <v>53</v>
      </c>
      <c r="DT30" s="184">
        <f t="shared" ca="1" si="103"/>
        <v>53</v>
      </c>
      <c r="DU30" s="184">
        <f t="shared" ca="1" si="103"/>
        <v>53</v>
      </c>
      <c r="DV30" s="184">
        <f t="shared" ca="1" si="103"/>
        <v>53</v>
      </c>
      <c r="DW30" s="184">
        <f t="shared" ca="1" si="103"/>
        <v>53</v>
      </c>
      <c r="DX30" s="184">
        <f t="shared" ca="1" si="103"/>
        <v>53</v>
      </c>
      <c r="DY30" s="184">
        <f t="shared" ca="1" si="103"/>
        <v>53</v>
      </c>
      <c r="DZ30" s="184">
        <f t="shared" ca="1" si="103"/>
        <v>53</v>
      </c>
      <c r="EA30" s="184">
        <f t="shared" ca="1" si="103"/>
        <v>53</v>
      </c>
      <c r="EB30" s="184">
        <f t="shared" ca="1" si="103"/>
        <v>53</v>
      </c>
      <c r="EC30" s="184">
        <f t="shared" ca="1" si="103"/>
        <v>53</v>
      </c>
      <c r="ED30" s="184">
        <f t="shared" ca="1" si="103"/>
        <v>53</v>
      </c>
      <c r="EE30" s="184">
        <f t="shared" ca="1" si="103"/>
        <v>53</v>
      </c>
      <c r="EF30" s="184">
        <f t="shared" ca="1" si="103"/>
        <v>53</v>
      </c>
      <c r="EG30" s="184">
        <f t="shared" ca="1" si="103"/>
        <v>53</v>
      </c>
      <c r="EH30" s="184">
        <f t="shared" ca="1" si="103"/>
        <v>53</v>
      </c>
      <c r="EI30" s="184">
        <f t="shared" ca="1" si="103"/>
        <v>53</v>
      </c>
      <c r="EJ30" s="184">
        <f t="shared" ca="1" si="103"/>
        <v>53</v>
      </c>
      <c r="EK30" s="184">
        <f t="shared" ca="1" si="103"/>
        <v>53</v>
      </c>
      <c r="EL30" s="184">
        <f t="shared" ca="1" si="103"/>
        <v>53</v>
      </c>
      <c r="EM30" s="184">
        <f t="shared" ca="1" si="103"/>
        <v>53</v>
      </c>
      <c r="EN30" s="184">
        <f t="shared" ca="1" si="103"/>
        <v>53</v>
      </c>
      <c r="EO30" s="184">
        <f t="shared" ca="1" si="103"/>
        <v>53</v>
      </c>
      <c r="EP30" s="184">
        <f t="shared" ca="1" si="103"/>
        <v>53</v>
      </c>
      <c r="EQ30" s="184">
        <f t="shared" ca="1" si="103"/>
        <v>53</v>
      </c>
      <c r="ER30" s="184">
        <f t="shared" ref="ER30:HC30" ca="1" si="104">IF(EQ30=EQ29,OFFSET(EQ30,1,,,),EQ30)</f>
        <v>53</v>
      </c>
      <c r="ES30" s="184">
        <f t="shared" ca="1" si="104"/>
        <v>53</v>
      </c>
      <c r="ET30" s="184">
        <f t="shared" ca="1" si="104"/>
        <v>53</v>
      </c>
      <c r="EU30" s="184">
        <f t="shared" ca="1" si="104"/>
        <v>53</v>
      </c>
      <c r="EV30" s="184">
        <f t="shared" ca="1" si="104"/>
        <v>53</v>
      </c>
      <c r="EW30" s="184">
        <f t="shared" ca="1" si="104"/>
        <v>53</v>
      </c>
      <c r="EX30" s="184">
        <f t="shared" ca="1" si="104"/>
        <v>53</v>
      </c>
      <c r="EY30" s="184">
        <f t="shared" ca="1" si="104"/>
        <v>53</v>
      </c>
      <c r="EZ30" s="184">
        <f t="shared" ca="1" si="104"/>
        <v>53</v>
      </c>
      <c r="FA30" s="184">
        <f t="shared" ca="1" si="104"/>
        <v>53</v>
      </c>
      <c r="FB30" s="184">
        <f t="shared" ca="1" si="104"/>
        <v>53</v>
      </c>
      <c r="FC30" s="184">
        <f t="shared" ca="1" si="104"/>
        <v>53</v>
      </c>
      <c r="FD30" s="184">
        <f t="shared" ca="1" si="104"/>
        <v>53</v>
      </c>
      <c r="FE30" s="184">
        <f t="shared" ca="1" si="104"/>
        <v>53</v>
      </c>
      <c r="FF30" s="184">
        <f t="shared" ca="1" si="104"/>
        <v>53</v>
      </c>
      <c r="FG30" s="184">
        <f t="shared" ca="1" si="104"/>
        <v>53</v>
      </c>
      <c r="FH30" s="184">
        <f t="shared" ca="1" si="104"/>
        <v>53</v>
      </c>
      <c r="FI30" s="184">
        <f t="shared" ca="1" si="104"/>
        <v>53</v>
      </c>
      <c r="FJ30" s="184">
        <f t="shared" ca="1" si="104"/>
        <v>53</v>
      </c>
      <c r="FK30" s="184">
        <f t="shared" ca="1" si="104"/>
        <v>53</v>
      </c>
      <c r="FL30" s="184">
        <f t="shared" ca="1" si="104"/>
        <v>53</v>
      </c>
      <c r="FM30" s="184">
        <f t="shared" ca="1" si="104"/>
        <v>53</v>
      </c>
      <c r="FN30" s="184">
        <f t="shared" ca="1" si="104"/>
        <v>53</v>
      </c>
      <c r="FO30" s="184">
        <f t="shared" ca="1" si="104"/>
        <v>53</v>
      </c>
      <c r="FP30" s="184">
        <f t="shared" ca="1" si="104"/>
        <v>53</v>
      </c>
      <c r="FQ30" s="184">
        <f t="shared" ca="1" si="104"/>
        <v>53</v>
      </c>
      <c r="FR30" s="184">
        <f t="shared" ca="1" si="104"/>
        <v>53</v>
      </c>
      <c r="FS30" s="184">
        <f t="shared" ca="1" si="104"/>
        <v>53</v>
      </c>
      <c r="FT30" s="184">
        <f t="shared" ca="1" si="104"/>
        <v>53</v>
      </c>
      <c r="FU30" s="184">
        <f t="shared" ca="1" si="104"/>
        <v>53</v>
      </c>
      <c r="FV30" s="184">
        <f t="shared" ca="1" si="104"/>
        <v>53</v>
      </c>
      <c r="FW30" s="184">
        <f t="shared" ca="1" si="104"/>
        <v>53</v>
      </c>
      <c r="FX30" s="184">
        <f t="shared" ca="1" si="104"/>
        <v>53</v>
      </c>
      <c r="FY30" s="184">
        <f t="shared" ca="1" si="104"/>
        <v>53</v>
      </c>
      <c r="FZ30" s="184">
        <f t="shared" ca="1" si="104"/>
        <v>53</v>
      </c>
      <c r="GA30" s="184">
        <f t="shared" ca="1" si="104"/>
        <v>53</v>
      </c>
      <c r="GB30" s="184">
        <f t="shared" ca="1" si="104"/>
        <v>53</v>
      </c>
      <c r="GC30" s="184">
        <f t="shared" ca="1" si="104"/>
        <v>53</v>
      </c>
      <c r="GD30" s="184">
        <f t="shared" ca="1" si="104"/>
        <v>53</v>
      </c>
      <c r="GE30" s="184">
        <f t="shared" ca="1" si="104"/>
        <v>53</v>
      </c>
      <c r="GF30" s="184">
        <f t="shared" ca="1" si="104"/>
        <v>53</v>
      </c>
      <c r="GG30" s="184">
        <f t="shared" ca="1" si="104"/>
        <v>53</v>
      </c>
      <c r="GH30" s="184">
        <f t="shared" ca="1" si="104"/>
        <v>53</v>
      </c>
      <c r="GI30" s="184">
        <f t="shared" ca="1" si="104"/>
        <v>53</v>
      </c>
      <c r="GJ30" s="184">
        <f t="shared" ca="1" si="104"/>
        <v>53</v>
      </c>
      <c r="GK30" s="184">
        <f t="shared" ca="1" si="104"/>
        <v>53</v>
      </c>
      <c r="GL30" s="184">
        <f t="shared" ca="1" si="104"/>
        <v>53</v>
      </c>
      <c r="GM30" s="184">
        <f t="shared" ca="1" si="104"/>
        <v>53</v>
      </c>
      <c r="GN30" s="184">
        <f t="shared" ca="1" si="104"/>
        <v>53</v>
      </c>
      <c r="GO30" s="184">
        <f t="shared" ca="1" si="104"/>
        <v>53</v>
      </c>
      <c r="GP30" s="184">
        <f t="shared" ca="1" si="104"/>
        <v>53</v>
      </c>
      <c r="GQ30" s="184">
        <f t="shared" ca="1" si="104"/>
        <v>53</v>
      </c>
      <c r="GR30" s="184">
        <f t="shared" ca="1" si="104"/>
        <v>53</v>
      </c>
      <c r="GS30" s="184">
        <f t="shared" ca="1" si="104"/>
        <v>53</v>
      </c>
      <c r="GT30" s="184">
        <f t="shared" ca="1" si="104"/>
        <v>53</v>
      </c>
      <c r="GU30" s="184">
        <f t="shared" ca="1" si="104"/>
        <v>53</v>
      </c>
      <c r="GV30" s="184">
        <f t="shared" ca="1" si="104"/>
        <v>53</v>
      </c>
      <c r="GW30" s="184">
        <f t="shared" ca="1" si="104"/>
        <v>53</v>
      </c>
      <c r="GX30" s="184">
        <f t="shared" ca="1" si="104"/>
        <v>53</v>
      </c>
      <c r="GY30" s="184">
        <f t="shared" ca="1" si="104"/>
        <v>53</v>
      </c>
      <c r="GZ30" s="184">
        <f t="shared" ca="1" si="104"/>
        <v>53</v>
      </c>
      <c r="HA30" s="184">
        <f t="shared" ca="1" si="104"/>
        <v>53</v>
      </c>
      <c r="HB30" s="184">
        <f t="shared" ca="1" si="104"/>
        <v>53</v>
      </c>
      <c r="HC30" s="184">
        <f t="shared" ca="1" si="104"/>
        <v>53</v>
      </c>
      <c r="HD30" s="184">
        <f t="shared" ref="HD30:HJ30" ca="1" si="105">IF(HC30=HC29,OFFSET(HC30,1,,,),HC30)</f>
        <v>53</v>
      </c>
      <c r="HE30" s="184">
        <f t="shared" ca="1" si="105"/>
        <v>53</v>
      </c>
      <c r="HF30" s="184">
        <f t="shared" ca="1" si="105"/>
        <v>53</v>
      </c>
      <c r="HG30" s="184">
        <f t="shared" ca="1" si="105"/>
        <v>53</v>
      </c>
      <c r="HH30" s="184">
        <f t="shared" ca="1" si="105"/>
        <v>53</v>
      </c>
      <c r="HI30" s="184">
        <f t="shared" ca="1" si="105"/>
        <v>53</v>
      </c>
      <c r="HJ30" s="184">
        <f t="shared" ca="1" si="105"/>
        <v>53</v>
      </c>
      <c r="HK30" s="578">
        <f t="shared" ca="1" si="9"/>
        <v>1</v>
      </c>
    </row>
    <row r="31" spans="1:219" s="185" customFormat="1" ht="45">
      <c r="A31" s="284" t="s">
        <v>13972</v>
      </c>
      <c r="B31" s="285">
        <v>87896</v>
      </c>
      <c r="C31" s="286" t="str">
        <f>IF($B31="","",IFERROR(VLOOKUP($B31,SERVIÇOS!$A:$F,2,0),IFERROR(VLOOKUP($B31,'COMPOSIÇÕES COMPLEMENTARES '!$C:$K,2,0),"")))</f>
        <v>CHAPISCO APLICADO EM ALVENARIA (SEM PRESENÇA DE VÃOS) E ESTRUTURAS DE CONCRETO DE FACHADA, COM EQUIPAMENTO DE PROJEÇÃO.  ARGAMASSA TRAÇO 1:3 COM PREPARO MANUAL. AF_06/2014</v>
      </c>
      <c r="D31" s="287" t="str">
        <f>IF($B31="","",IFERROR(VLOOKUP($B31,SERVIÇOS!$A:$F,3,0),IFERROR(VLOOKUP($B31,'COMPOSIÇÕES COMPLEMENTARES '!$C:$K,3,0),"")))</f>
        <v>M2</v>
      </c>
      <c r="E31" s="288">
        <v>10</v>
      </c>
      <c r="F31" s="289">
        <f>IF($B31="","",IFERROR(VLOOKUP($B31,SERVIÇOS!$A:$F,4,0),IFERROR(VLOOKUP($B31,'COMPOSIÇÕES COMPLEMENTARES '!$C:$K,6,0),"")))</f>
        <v>3.0599999999999996</v>
      </c>
      <c r="G31" s="289">
        <f>IF($B31="","",IFERROR(VLOOKUP($B31,SERVIÇOS!$A:$F,5,0),IFERROR(VLOOKUP($B31,'COMPOSIÇÕES COMPLEMENTARES '!$C:$K,7,0),"")))</f>
        <v>2.95</v>
      </c>
      <c r="H31" s="289">
        <f t="shared" si="86"/>
        <v>6.01</v>
      </c>
      <c r="I31" s="289">
        <f t="shared" si="87"/>
        <v>30.6</v>
      </c>
      <c r="J31" s="289">
        <f t="shared" si="88"/>
        <v>29.5</v>
      </c>
      <c r="K31" s="289">
        <f t="shared" si="89"/>
        <v>60.1</v>
      </c>
      <c r="L31" s="289"/>
      <c r="M31" s="572">
        <f t="shared" si="10"/>
        <v>60.1</v>
      </c>
      <c r="N31" s="572">
        <f t="shared" si="11"/>
        <v>60.1</v>
      </c>
      <c r="O31" s="572">
        <f t="shared" si="12"/>
        <v>10</v>
      </c>
      <c r="P31" s="572">
        <f t="shared" si="13"/>
        <v>23</v>
      </c>
      <c r="Q31" s="572">
        <f t="shared" si="14"/>
        <v>4528.16</v>
      </c>
      <c r="R31" s="572">
        <f t="shared" si="15"/>
        <v>89</v>
      </c>
      <c r="S31" s="184">
        <f t="shared" ca="1" si="16"/>
        <v>161</v>
      </c>
      <c r="T31" s="184">
        <f t="shared" ref="T31:CE31" ca="1" si="106">IF(S31=S30,OFFSET(S31,1,,,),S31)</f>
        <v>161</v>
      </c>
      <c r="U31" s="184">
        <f t="shared" ca="1" si="106"/>
        <v>122</v>
      </c>
      <c r="V31" s="184">
        <f t="shared" ca="1" si="106"/>
        <v>122</v>
      </c>
      <c r="W31" s="184">
        <f t="shared" ca="1" si="106"/>
        <v>127</v>
      </c>
      <c r="X31" s="184">
        <f t="shared" ca="1" si="106"/>
        <v>127</v>
      </c>
      <c r="Y31" s="184">
        <f t="shared" ca="1" si="106"/>
        <v>127</v>
      </c>
      <c r="Z31" s="184">
        <f t="shared" ca="1" si="106"/>
        <v>127</v>
      </c>
      <c r="AA31" s="184">
        <f t="shared" ca="1" si="106"/>
        <v>177</v>
      </c>
      <c r="AB31" s="184">
        <f t="shared" ca="1" si="106"/>
        <v>177</v>
      </c>
      <c r="AC31" s="184">
        <f t="shared" ca="1" si="106"/>
        <v>123</v>
      </c>
      <c r="AD31" s="184">
        <f t="shared" ca="1" si="106"/>
        <v>123</v>
      </c>
      <c r="AE31" s="184">
        <f t="shared" ca="1" si="106"/>
        <v>129</v>
      </c>
      <c r="AF31" s="184">
        <f t="shared" ca="1" si="106"/>
        <v>129</v>
      </c>
      <c r="AG31" s="184">
        <f t="shared" ca="1" si="106"/>
        <v>129</v>
      </c>
      <c r="AH31" s="184">
        <f t="shared" ca="1" si="106"/>
        <v>119</v>
      </c>
      <c r="AI31" s="184">
        <f t="shared" ca="1" si="106"/>
        <v>119</v>
      </c>
      <c r="AJ31" s="184">
        <f t="shared" ca="1" si="106"/>
        <v>112</v>
      </c>
      <c r="AK31" s="184">
        <f t="shared" ca="1" si="106"/>
        <v>112</v>
      </c>
      <c r="AL31" s="184">
        <f t="shared" ca="1" si="106"/>
        <v>53</v>
      </c>
      <c r="AM31" s="184">
        <f t="shared" ca="1" si="106"/>
        <v>53</v>
      </c>
      <c r="AN31" s="184">
        <f t="shared" ca="1" si="106"/>
        <v>87</v>
      </c>
      <c r="AO31" s="184">
        <f t="shared" ca="1" si="106"/>
        <v>87</v>
      </c>
      <c r="AP31" s="184">
        <f t="shared" ca="1" si="106"/>
        <v>87</v>
      </c>
      <c r="AQ31" s="184">
        <f t="shared" ca="1" si="106"/>
        <v>87</v>
      </c>
      <c r="AR31" s="184">
        <f t="shared" ca="1" si="106"/>
        <v>87</v>
      </c>
      <c r="AS31" s="184">
        <f t="shared" ca="1" si="106"/>
        <v>87</v>
      </c>
      <c r="AT31" s="184">
        <f t="shared" ca="1" si="106"/>
        <v>87</v>
      </c>
      <c r="AU31" s="184">
        <f t="shared" ca="1" si="106"/>
        <v>87</v>
      </c>
      <c r="AV31" s="184">
        <f t="shared" ca="1" si="106"/>
        <v>87</v>
      </c>
      <c r="AW31" s="184">
        <f t="shared" ca="1" si="106"/>
        <v>87</v>
      </c>
      <c r="AX31" s="184">
        <f t="shared" ca="1" si="106"/>
        <v>87</v>
      </c>
      <c r="AY31" s="184">
        <f t="shared" ca="1" si="106"/>
        <v>87</v>
      </c>
      <c r="AZ31" s="184">
        <f t="shared" ca="1" si="106"/>
        <v>87</v>
      </c>
      <c r="BA31" s="184">
        <f t="shared" ca="1" si="106"/>
        <v>87</v>
      </c>
      <c r="BB31" s="184">
        <f t="shared" ca="1" si="106"/>
        <v>87</v>
      </c>
      <c r="BC31" s="184">
        <f t="shared" ca="1" si="106"/>
        <v>87</v>
      </c>
      <c r="BD31" s="184">
        <f t="shared" ca="1" si="106"/>
        <v>87</v>
      </c>
      <c r="BE31" s="184">
        <f t="shared" ca="1" si="106"/>
        <v>87</v>
      </c>
      <c r="BF31" s="184">
        <f t="shared" ca="1" si="106"/>
        <v>87</v>
      </c>
      <c r="BG31" s="184">
        <f t="shared" ca="1" si="106"/>
        <v>87</v>
      </c>
      <c r="BH31" s="184">
        <f t="shared" ca="1" si="106"/>
        <v>87</v>
      </c>
      <c r="BI31" s="184">
        <f t="shared" ca="1" si="106"/>
        <v>87</v>
      </c>
      <c r="BJ31" s="184">
        <f t="shared" ca="1" si="106"/>
        <v>87</v>
      </c>
      <c r="BK31" s="184">
        <f t="shared" ca="1" si="106"/>
        <v>87</v>
      </c>
      <c r="BL31" s="184">
        <f t="shared" ca="1" si="106"/>
        <v>87</v>
      </c>
      <c r="BM31" s="184">
        <f t="shared" ca="1" si="106"/>
        <v>87</v>
      </c>
      <c r="BN31" s="184">
        <f t="shared" ca="1" si="106"/>
        <v>87</v>
      </c>
      <c r="BO31" s="184">
        <f t="shared" ca="1" si="106"/>
        <v>87</v>
      </c>
      <c r="BP31" s="184">
        <f t="shared" ca="1" si="106"/>
        <v>87</v>
      </c>
      <c r="BQ31" s="184">
        <f t="shared" ca="1" si="106"/>
        <v>87</v>
      </c>
      <c r="BR31" s="184">
        <f t="shared" ca="1" si="106"/>
        <v>87</v>
      </c>
      <c r="BS31" s="184">
        <f t="shared" ca="1" si="106"/>
        <v>87</v>
      </c>
      <c r="BT31" s="184">
        <f t="shared" ca="1" si="106"/>
        <v>87</v>
      </c>
      <c r="BU31" s="184">
        <f t="shared" ca="1" si="106"/>
        <v>87</v>
      </c>
      <c r="BV31" s="184">
        <f t="shared" ca="1" si="106"/>
        <v>87</v>
      </c>
      <c r="BW31" s="184">
        <f t="shared" ca="1" si="106"/>
        <v>87</v>
      </c>
      <c r="BX31" s="184">
        <f t="shared" ca="1" si="106"/>
        <v>87</v>
      </c>
      <c r="BY31" s="184">
        <f t="shared" ca="1" si="106"/>
        <v>87</v>
      </c>
      <c r="BZ31" s="184">
        <f t="shared" ca="1" si="106"/>
        <v>87</v>
      </c>
      <c r="CA31" s="184">
        <f t="shared" ca="1" si="106"/>
        <v>87</v>
      </c>
      <c r="CB31" s="184">
        <f t="shared" ca="1" si="106"/>
        <v>87</v>
      </c>
      <c r="CC31" s="184">
        <f t="shared" ca="1" si="106"/>
        <v>87</v>
      </c>
      <c r="CD31" s="184">
        <f t="shared" ca="1" si="106"/>
        <v>87</v>
      </c>
      <c r="CE31" s="184">
        <f t="shared" ca="1" si="106"/>
        <v>87</v>
      </c>
      <c r="CF31" s="184">
        <f t="shared" ref="CF31:EQ31" ca="1" si="107">IF(CE31=CE30,OFFSET(CE31,1,,,),CE31)</f>
        <v>87</v>
      </c>
      <c r="CG31" s="184">
        <f t="shared" ca="1" si="107"/>
        <v>87</v>
      </c>
      <c r="CH31" s="184">
        <f t="shared" ca="1" si="107"/>
        <v>87</v>
      </c>
      <c r="CI31" s="184">
        <f t="shared" ca="1" si="107"/>
        <v>87</v>
      </c>
      <c r="CJ31" s="184">
        <f t="shared" ca="1" si="107"/>
        <v>87</v>
      </c>
      <c r="CK31" s="184">
        <f t="shared" ca="1" si="107"/>
        <v>87</v>
      </c>
      <c r="CL31" s="184">
        <f t="shared" ca="1" si="107"/>
        <v>87</v>
      </c>
      <c r="CM31" s="184">
        <f t="shared" ca="1" si="107"/>
        <v>87</v>
      </c>
      <c r="CN31" s="184">
        <f t="shared" ca="1" si="107"/>
        <v>87</v>
      </c>
      <c r="CO31" s="184">
        <f t="shared" ca="1" si="107"/>
        <v>87</v>
      </c>
      <c r="CP31" s="184">
        <f t="shared" ca="1" si="107"/>
        <v>87</v>
      </c>
      <c r="CQ31" s="184">
        <f t="shared" ca="1" si="107"/>
        <v>87</v>
      </c>
      <c r="CR31" s="184">
        <f t="shared" ca="1" si="107"/>
        <v>87</v>
      </c>
      <c r="CS31" s="184">
        <f t="shared" ca="1" si="107"/>
        <v>87</v>
      </c>
      <c r="CT31" s="184">
        <f t="shared" ca="1" si="107"/>
        <v>87</v>
      </c>
      <c r="CU31" s="184">
        <f t="shared" ca="1" si="107"/>
        <v>87</v>
      </c>
      <c r="CV31" s="184">
        <f t="shared" ca="1" si="107"/>
        <v>87</v>
      </c>
      <c r="CW31" s="184">
        <f t="shared" ca="1" si="107"/>
        <v>87</v>
      </c>
      <c r="CX31" s="184">
        <f t="shared" ca="1" si="107"/>
        <v>87</v>
      </c>
      <c r="CY31" s="184">
        <f t="shared" ca="1" si="107"/>
        <v>87</v>
      </c>
      <c r="CZ31" s="184">
        <f t="shared" ca="1" si="107"/>
        <v>87</v>
      </c>
      <c r="DA31" s="184">
        <f t="shared" ca="1" si="107"/>
        <v>87</v>
      </c>
      <c r="DB31" s="184">
        <f t="shared" ca="1" si="107"/>
        <v>87</v>
      </c>
      <c r="DC31" s="184">
        <f t="shared" ca="1" si="107"/>
        <v>87</v>
      </c>
      <c r="DD31" s="184">
        <f t="shared" ca="1" si="107"/>
        <v>87</v>
      </c>
      <c r="DE31" s="184">
        <f t="shared" ca="1" si="107"/>
        <v>87</v>
      </c>
      <c r="DF31" s="184">
        <f t="shared" ca="1" si="107"/>
        <v>87</v>
      </c>
      <c r="DG31" s="184">
        <f t="shared" ca="1" si="107"/>
        <v>87</v>
      </c>
      <c r="DH31" s="184">
        <f t="shared" ca="1" si="107"/>
        <v>87</v>
      </c>
      <c r="DI31" s="184">
        <f t="shared" ca="1" si="107"/>
        <v>87</v>
      </c>
      <c r="DJ31" s="184">
        <f t="shared" ca="1" si="107"/>
        <v>87</v>
      </c>
      <c r="DK31" s="184">
        <f t="shared" ca="1" si="107"/>
        <v>87</v>
      </c>
      <c r="DL31" s="184">
        <f t="shared" ca="1" si="107"/>
        <v>87</v>
      </c>
      <c r="DM31" s="184">
        <f t="shared" ca="1" si="107"/>
        <v>87</v>
      </c>
      <c r="DN31" s="184">
        <f t="shared" ca="1" si="107"/>
        <v>87</v>
      </c>
      <c r="DO31" s="184">
        <f t="shared" ca="1" si="107"/>
        <v>87</v>
      </c>
      <c r="DP31" s="184">
        <f t="shared" ca="1" si="107"/>
        <v>87</v>
      </c>
      <c r="DQ31" s="184">
        <f t="shared" ca="1" si="107"/>
        <v>87</v>
      </c>
      <c r="DR31" s="184">
        <f t="shared" ca="1" si="107"/>
        <v>87</v>
      </c>
      <c r="DS31" s="184">
        <f t="shared" ca="1" si="107"/>
        <v>87</v>
      </c>
      <c r="DT31" s="184">
        <f t="shared" ca="1" si="107"/>
        <v>87</v>
      </c>
      <c r="DU31" s="184">
        <f t="shared" ca="1" si="107"/>
        <v>87</v>
      </c>
      <c r="DV31" s="184">
        <f t="shared" ca="1" si="107"/>
        <v>87</v>
      </c>
      <c r="DW31" s="184">
        <f t="shared" ca="1" si="107"/>
        <v>87</v>
      </c>
      <c r="DX31" s="184">
        <f t="shared" ca="1" si="107"/>
        <v>87</v>
      </c>
      <c r="DY31" s="184">
        <f t="shared" ca="1" si="107"/>
        <v>87</v>
      </c>
      <c r="DZ31" s="184">
        <f t="shared" ca="1" si="107"/>
        <v>87</v>
      </c>
      <c r="EA31" s="184">
        <f t="shared" ca="1" si="107"/>
        <v>87</v>
      </c>
      <c r="EB31" s="184">
        <f t="shared" ca="1" si="107"/>
        <v>87</v>
      </c>
      <c r="EC31" s="184">
        <f t="shared" ca="1" si="107"/>
        <v>87</v>
      </c>
      <c r="ED31" s="184">
        <f t="shared" ca="1" si="107"/>
        <v>87</v>
      </c>
      <c r="EE31" s="184">
        <f t="shared" ca="1" si="107"/>
        <v>87</v>
      </c>
      <c r="EF31" s="184">
        <f t="shared" ca="1" si="107"/>
        <v>87</v>
      </c>
      <c r="EG31" s="184">
        <f t="shared" ca="1" si="107"/>
        <v>87</v>
      </c>
      <c r="EH31" s="184">
        <f t="shared" ca="1" si="107"/>
        <v>87</v>
      </c>
      <c r="EI31" s="184">
        <f t="shared" ca="1" si="107"/>
        <v>87</v>
      </c>
      <c r="EJ31" s="184">
        <f t="shared" ca="1" si="107"/>
        <v>87</v>
      </c>
      <c r="EK31" s="184">
        <f t="shared" ca="1" si="107"/>
        <v>87</v>
      </c>
      <c r="EL31" s="184">
        <f t="shared" ca="1" si="107"/>
        <v>87</v>
      </c>
      <c r="EM31" s="184">
        <f t="shared" ca="1" si="107"/>
        <v>87</v>
      </c>
      <c r="EN31" s="184">
        <f t="shared" ca="1" si="107"/>
        <v>87</v>
      </c>
      <c r="EO31" s="184">
        <f t="shared" ca="1" si="107"/>
        <v>87</v>
      </c>
      <c r="EP31" s="184">
        <f t="shared" ca="1" si="107"/>
        <v>87</v>
      </c>
      <c r="EQ31" s="184">
        <f t="shared" ca="1" si="107"/>
        <v>87</v>
      </c>
      <c r="ER31" s="184">
        <f t="shared" ref="ER31:HC31" ca="1" si="108">IF(EQ31=EQ30,OFFSET(EQ31,1,,,),EQ31)</f>
        <v>87</v>
      </c>
      <c r="ES31" s="184">
        <f t="shared" ca="1" si="108"/>
        <v>87</v>
      </c>
      <c r="ET31" s="184">
        <f t="shared" ca="1" si="108"/>
        <v>87</v>
      </c>
      <c r="EU31" s="184">
        <f t="shared" ca="1" si="108"/>
        <v>87</v>
      </c>
      <c r="EV31" s="184">
        <f t="shared" ca="1" si="108"/>
        <v>87</v>
      </c>
      <c r="EW31" s="184">
        <f t="shared" ca="1" si="108"/>
        <v>87</v>
      </c>
      <c r="EX31" s="184">
        <f t="shared" ca="1" si="108"/>
        <v>87</v>
      </c>
      <c r="EY31" s="184">
        <f t="shared" ca="1" si="108"/>
        <v>87</v>
      </c>
      <c r="EZ31" s="184">
        <f t="shared" ca="1" si="108"/>
        <v>87</v>
      </c>
      <c r="FA31" s="184">
        <f t="shared" ca="1" si="108"/>
        <v>87</v>
      </c>
      <c r="FB31" s="184">
        <f t="shared" ca="1" si="108"/>
        <v>87</v>
      </c>
      <c r="FC31" s="184">
        <f t="shared" ca="1" si="108"/>
        <v>87</v>
      </c>
      <c r="FD31" s="184">
        <f t="shared" ca="1" si="108"/>
        <v>87</v>
      </c>
      <c r="FE31" s="184">
        <f t="shared" ca="1" si="108"/>
        <v>87</v>
      </c>
      <c r="FF31" s="184">
        <f t="shared" ca="1" si="108"/>
        <v>87</v>
      </c>
      <c r="FG31" s="184">
        <f t="shared" ca="1" si="108"/>
        <v>87</v>
      </c>
      <c r="FH31" s="184">
        <f t="shared" ca="1" si="108"/>
        <v>87</v>
      </c>
      <c r="FI31" s="184">
        <f t="shared" ca="1" si="108"/>
        <v>87</v>
      </c>
      <c r="FJ31" s="184">
        <f t="shared" ca="1" si="108"/>
        <v>87</v>
      </c>
      <c r="FK31" s="184">
        <f t="shared" ca="1" si="108"/>
        <v>87</v>
      </c>
      <c r="FL31" s="184">
        <f t="shared" ca="1" si="108"/>
        <v>87</v>
      </c>
      <c r="FM31" s="184">
        <f t="shared" ca="1" si="108"/>
        <v>87</v>
      </c>
      <c r="FN31" s="184">
        <f t="shared" ca="1" si="108"/>
        <v>87</v>
      </c>
      <c r="FO31" s="184">
        <f t="shared" ca="1" si="108"/>
        <v>87</v>
      </c>
      <c r="FP31" s="184">
        <f t="shared" ca="1" si="108"/>
        <v>87</v>
      </c>
      <c r="FQ31" s="184">
        <f t="shared" ca="1" si="108"/>
        <v>87</v>
      </c>
      <c r="FR31" s="184">
        <f t="shared" ca="1" si="108"/>
        <v>87</v>
      </c>
      <c r="FS31" s="184">
        <f t="shared" ca="1" si="108"/>
        <v>87</v>
      </c>
      <c r="FT31" s="184">
        <f t="shared" ca="1" si="108"/>
        <v>87</v>
      </c>
      <c r="FU31" s="184">
        <f t="shared" ca="1" si="108"/>
        <v>87</v>
      </c>
      <c r="FV31" s="184">
        <f t="shared" ca="1" si="108"/>
        <v>87</v>
      </c>
      <c r="FW31" s="184">
        <f t="shared" ca="1" si="108"/>
        <v>87</v>
      </c>
      <c r="FX31" s="184">
        <f t="shared" ca="1" si="108"/>
        <v>87</v>
      </c>
      <c r="FY31" s="184">
        <f t="shared" ca="1" si="108"/>
        <v>87</v>
      </c>
      <c r="FZ31" s="184">
        <f t="shared" ca="1" si="108"/>
        <v>87</v>
      </c>
      <c r="GA31" s="184">
        <f t="shared" ca="1" si="108"/>
        <v>87</v>
      </c>
      <c r="GB31" s="184">
        <f t="shared" ca="1" si="108"/>
        <v>87</v>
      </c>
      <c r="GC31" s="184">
        <f t="shared" ca="1" si="108"/>
        <v>87</v>
      </c>
      <c r="GD31" s="184">
        <f t="shared" ca="1" si="108"/>
        <v>87</v>
      </c>
      <c r="GE31" s="184">
        <f t="shared" ca="1" si="108"/>
        <v>87</v>
      </c>
      <c r="GF31" s="184">
        <f t="shared" ca="1" si="108"/>
        <v>87</v>
      </c>
      <c r="GG31" s="184">
        <f t="shared" ca="1" si="108"/>
        <v>87</v>
      </c>
      <c r="GH31" s="184">
        <f t="shared" ca="1" si="108"/>
        <v>87</v>
      </c>
      <c r="GI31" s="184">
        <f t="shared" ca="1" si="108"/>
        <v>87</v>
      </c>
      <c r="GJ31" s="184">
        <f t="shared" ca="1" si="108"/>
        <v>87</v>
      </c>
      <c r="GK31" s="184">
        <f t="shared" ca="1" si="108"/>
        <v>87</v>
      </c>
      <c r="GL31" s="184">
        <f t="shared" ca="1" si="108"/>
        <v>87</v>
      </c>
      <c r="GM31" s="184">
        <f t="shared" ca="1" si="108"/>
        <v>87</v>
      </c>
      <c r="GN31" s="184">
        <f t="shared" ca="1" si="108"/>
        <v>87</v>
      </c>
      <c r="GO31" s="184">
        <f t="shared" ca="1" si="108"/>
        <v>87</v>
      </c>
      <c r="GP31" s="184">
        <f t="shared" ca="1" si="108"/>
        <v>87</v>
      </c>
      <c r="GQ31" s="184">
        <f t="shared" ca="1" si="108"/>
        <v>87</v>
      </c>
      <c r="GR31" s="184">
        <f t="shared" ca="1" si="108"/>
        <v>87</v>
      </c>
      <c r="GS31" s="184">
        <f t="shared" ca="1" si="108"/>
        <v>87</v>
      </c>
      <c r="GT31" s="184">
        <f t="shared" ca="1" si="108"/>
        <v>87</v>
      </c>
      <c r="GU31" s="184">
        <f t="shared" ca="1" si="108"/>
        <v>87</v>
      </c>
      <c r="GV31" s="184">
        <f t="shared" ca="1" si="108"/>
        <v>87</v>
      </c>
      <c r="GW31" s="184">
        <f t="shared" ca="1" si="108"/>
        <v>87</v>
      </c>
      <c r="GX31" s="184">
        <f t="shared" ca="1" si="108"/>
        <v>87</v>
      </c>
      <c r="GY31" s="184">
        <f t="shared" ca="1" si="108"/>
        <v>87</v>
      </c>
      <c r="GZ31" s="184">
        <f t="shared" ca="1" si="108"/>
        <v>87</v>
      </c>
      <c r="HA31" s="184">
        <f t="shared" ca="1" si="108"/>
        <v>87</v>
      </c>
      <c r="HB31" s="184">
        <f t="shared" ca="1" si="108"/>
        <v>87</v>
      </c>
      <c r="HC31" s="184">
        <f t="shared" ca="1" si="108"/>
        <v>87</v>
      </c>
      <c r="HD31" s="184">
        <f t="shared" ref="HD31:HJ31" ca="1" si="109">IF(HC31=HC30,OFFSET(HC31,1,,,),HC31)</f>
        <v>87</v>
      </c>
      <c r="HE31" s="184">
        <f t="shared" ca="1" si="109"/>
        <v>87</v>
      </c>
      <c r="HF31" s="184">
        <f t="shared" ca="1" si="109"/>
        <v>87</v>
      </c>
      <c r="HG31" s="184">
        <f t="shared" ca="1" si="109"/>
        <v>87</v>
      </c>
      <c r="HH31" s="184">
        <f t="shared" ca="1" si="109"/>
        <v>87</v>
      </c>
      <c r="HI31" s="184">
        <f t="shared" ca="1" si="109"/>
        <v>87</v>
      </c>
      <c r="HJ31" s="184">
        <f t="shared" ca="1" si="109"/>
        <v>87</v>
      </c>
      <c r="HK31" s="578">
        <f t="shared" ca="1" si="9"/>
        <v>1</v>
      </c>
    </row>
    <row r="32" spans="1:219" s="185" customFormat="1" ht="45">
      <c r="A32" s="284" t="s">
        <v>13973</v>
      </c>
      <c r="B32" s="285">
        <v>87792</v>
      </c>
      <c r="C32" s="286" t="str">
        <f>IF($B32="","",IFERROR(VLOOKUP($B32,SERVIÇOS!$A:$F,2,0),IFERROR(VLOOKUP($B32,'COMPOSIÇÕES COMPLEMENTARES '!$C:$K,2,0),"")))</f>
        <v>EMBOÇO OU MASSA ÚNICA EM ARGAMASSA TRAÇO 1:2:8, PREPARO MECÂNICO COM BETONEIRA 400 L, APLICADA MANUALMENTE EM PANOS CEGOS DE FACHADA (SEM PRESENÇA DE VÃOS), ESPESSURA DE 25 MM. AF_06/2014</v>
      </c>
      <c r="D32" s="287" t="str">
        <f>IF($B32="","",IFERROR(VLOOKUP($B32,SERVIÇOS!$A:$F,3,0),IFERROR(VLOOKUP($B32,'COMPOSIÇÕES COMPLEMENTARES '!$C:$K,3,0),"")))</f>
        <v>M2</v>
      </c>
      <c r="E32" s="288">
        <v>10</v>
      </c>
      <c r="F32" s="289">
        <f>IF($B32="","",IFERROR(VLOOKUP($B32,SERVIÇOS!$A:$F,4,0),IFERROR(VLOOKUP($B32,'COMPOSIÇÕES COMPLEMENTARES '!$C:$K,6,0),"")))</f>
        <v>19.479999999999997</v>
      </c>
      <c r="G32" s="289">
        <f>IF($B32="","",IFERROR(VLOOKUP($B32,SERVIÇOS!$A:$F,5,0),IFERROR(VLOOKUP($B32,'COMPOSIÇÕES COMPLEMENTARES '!$C:$K,7,0),"")))</f>
        <v>14.64</v>
      </c>
      <c r="H32" s="289">
        <f t="shared" si="86"/>
        <v>34.119999999999997</v>
      </c>
      <c r="I32" s="289">
        <f t="shared" si="87"/>
        <v>194.8</v>
      </c>
      <c r="J32" s="289">
        <f t="shared" si="88"/>
        <v>146.4</v>
      </c>
      <c r="K32" s="289">
        <f t="shared" si="89"/>
        <v>341.2</v>
      </c>
      <c r="L32" s="289"/>
      <c r="M32" s="572">
        <f t="shared" si="10"/>
        <v>341.20000000000005</v>
      </c>
      <c r="N32" s="572">
        <f t="shared" si="11"/>
        <v>682.40000000000009</v>
      </c>
      <c r="O32" s="572">
        <f t="shared" si="12"/>
        <v>20</v>
      </c>
      <c r="P32" s="572">
        <f t="shared" si="13"/>
        <v>24</v>
      </c>
      <c r="Q32" s="572">
        <f t="shared" si="14"/>
        <v>4265.5200000000004</v>
      </c>
      <c r="R32" s="572">
        <f t="shared" si="15"/>
        <v>161</v>
      </c>
      <c r="S32" s="184">
        <f t="shared" ca="1" si="16"/>
        <v>161</v>
      </c>
      <c r="T32" s="184">
        <f t="shared" ref="T32:CE32" ca="1" si="110">IF(S32=S31,OFFSET(S32,1,,,),S32)</f>
        <v>122</v>
      </c>
      <c r="U32" s="184">
        <f t="shared" ca="1" si="110"/>
        <v>122</v>
      </c>
      <c r="V32" s="184">
        <f t="shared" ca="1" si="110"/>
        <v>127</v>
      </c>
      <c r="W32" s="184">
        <f t="shared" ca="1" si="110"/>
        <v>127</v>
      </c>
      <c r="X32" s="184">
        <f t="shared" ca="1" si="110"/>
        <v>177</v>
      </c>
      <c r="Y32" s="184">
        <f t="shared" ca="1" si="110"/>
        <v>177</v>
      </c>
      <c r="Z32" s="184">
        <f t="shared" ca="1" si="110"/>
        <v>177</v>
      </c>
      <c r="AA32" s="184">
        <f t="shared" ca="1" si="110"/>
        <v>177</v>
      </c>
      <c r="AB32" s="184">
        <f t="shared" ca="1" si="110"/>
        <v>123</v>
      </c>
      <c r="AC32" s="184">
        <f t="shared" ca="1" si="110"/>
        <v>123</v>
      </c>
      <c r="AD32" s="184">
        <f t="shared" ca="1" si="110"/>
        <v>129</v>
      </c>
      <c r="AE32" s="184">
        <f t="shared" ca="1" si="110"/>
        <v>129</v>
      </c>
      <c r="AF32" s="184">
        <f t="shared" ca="1" si="110"/>
        <v>119</v>
      </c>
      <c r="AG32" s="184">
        <f t="shared" ca="1" si="110"/>
        <v>119</v>
      </c>
      <c r="AH32" s="184">
        <f t="shared" ca="1" si="110"/>
        <v>119</v>
      </c>
      <c r="AI32" s="184">
        <f t="shared" ca="1" si="110"/>
        <v>112</v>
      </c>
      <c r="AJ32" s="184">
        <f t="shared" ca="1" si="110"/>
        <v>112</v>
      </c>
      <c r="AK32" s="184">
        <f t="shared" ca="1" si="110"/>
        <v>53</v>
      </c>
      <c r="AL32" s="184">
        <f t="shared" ca="1" si="110"/>
        <v>53</v>
      </c>
      <c r="AM32" s="184">
        <f t="shared" ca="1" si="110"/>
        <v>87</v>
      </c>
      <c r="AN32" s="184">
        <f t="shared" ca="1" si="110"/>
        <v>87</v>
      </c>
      <c r="AO32" s="184">
        <f t="shared" ca="1" si="110"/>
        <v>10</v>
      </c>
      <c r="AP32" s="184">
        <f t="shared" ca="1" si="110"/>
        <v>10</v>
      </c>
      <c r="AQ32" s="184">
        <f t="shared" ca="1" si="110"/>
        <v>10</v>
      </c>
      <c r="AR32" s="184">
        <f t="shared" ca="1" si="110"/>
        <v>10</v>
      </c>
      <c r="AS32" s="184">
        <f t="shared" ca="1" si="110"/>
        <v>10</v>
      </c>
      <c r="AT32" s="184">
        <f t="shared" ca="1" si="110"/>
        <v>10</v>
      </c>
      <c r="AU32" s="184">
        <f t="shared" ca="1" si="110"/>
        <v>10</v>
      </c>
      <c r="AV32" s="184">
        <f t="shared" ca="1" si="110"/>
        <v>10</v>
      </c>
      <c r="AW32" s="184">
        <f t="shared" ca="1" si="110"/>
        <v>10</v>
      </c>
      <c r="AX32" s="184">
        <f t="shared" ca="1" si="110"/>
        <v>10</v>
      </c>
      <c r="AY32" s="184">
        <f t="shared" ca="1" si="110"/>
        <v>10</v>
      </c>
      <c r="AZ32" s="184">
        <f t="shared" ca="1" si="110"/>
        <v>10</v>
      </c>
      <c r="BA32" s="184">
        <f t="shared" ca="1" si="110"/>
        <v>10</v>
      </c>
      <c r="BB32" s="184">
        <f t="shared" ca="1" si="110"/>
        <v>10</v>
      </c>
      <c r="BC32" s="184">
        <f t="shared" ca="1" si="110"/>
        <v>10</v>
      </c>
      <c r="BD32" s="184">
        <f t="shared" ca="1" si="110"/>
        <v>10</v>
      </c>
      <c r="BE32" s="184">
        <f t="shared" ca="1" si="110"/>
        <v>10</v>
      </c>
      <c r="BF32" s="184">
        <f t="shared" ca="1" si="110"/>
        <v>10</v>
      </c>
      <c r="BG32" s="184">
        <f t="shared" ca="1" si="110"/>
        <v>10</v>
      </c>
      <c r="BH32" s="184">
        <f t="shared" ca="1" si="110"/>
        <v>10</v>
      </c>
      <c r="BI32" s="184">
        <f t="shared" ca="1" si="110"/>
        <v>10</v>
      </c>
      <c r="BJ32" s="184">
        <f t="shared" ca="1" si="110"/>
        <v>10</v>
      </c>
      <c r="BK32" s="184">
        <f t="shared" ca="1" si="110"/>
        <v>10</v>
      </c>
      <c r="BL32" s="184">
        <f t="shared" ca="1" si="110"/>
        <v>10</v>
      </c>
      <c r="BM32" s="184">
        <f t="shared" ca="1" si="110"/>
        <v>10</v>
      </c>
      <c r="BN32" s="184">
        <f t="shared" ca="1" si="110"/>
        <v>10</v>
      </c>
      <c r="BO32" s="184">
        <f t="shared" ca="1" si="110"/>
        <v>10</v>
      </c>
      <c r="BP32" s="184">
        <f t="shared" ca="1" si="110"/>
        <v>10</v>
      </c>
      <c r="BQ32" s="184">
        <f t="shared" ca="1" si="110"/>
        <v>10</v>
      </c>
      <c r="BR32" s="184">
        <f t="shared" ca="1" si="110"/>
        <v>10</v>
      </c>
      <c r="BS32" s="184">
        <f t="shared" ca="1" si="110"/>
        <v>10</v>
      </c>
      <c r="BT32" s="184">
        <f t="shared" ca="1" si="110"/>
        <v>10</v>
      </c>
      <c r="BU32" s="184">
        <f t="shared" ca="1" si="110"/>
        <v>10</v>
      </c>
      <c r="BV32" s="184">
        <f t="shared" ca="1" si="110"/>
        <v>10</v>
      </c>
      <c r="BW32" s="184">
        <f t="shared" ca="1" si="110"/>
        <v>10</v>
      </c>
      <c r="BX32" s="184">
        <f t="shared" ca="1" si="110"/>
        <v>10</v>
      </c>
      <c r="BY32" s="184">
        <f t="shared" ca="1" si="110"/>
        <v>10</v>
      </c>
      <c r="BZ32" s="184">
        <f t="shared" ca="1" si="110"/>
        <v>10</v>
      </c>
      <c r="CA32" s="184">
        <f t="shared" ca="1" si="110"/>
        <v>10</v>
      </c>
      <c r="CB32" s="184">
        <f t="shared" ca="1" si="110"/>
        <v>10</v>
      </c>
      <c r="CC32" s="184">
        <f t="shared" ca="1" si="110"/>
        <v>10</v>
      </c>
      <c r="CD32" s="184">
        <f t="shared" ca="1" si="110"/>
        <v>10</v>
      </c>
      <c r="CE32" s="184">
        <f t="shared" ca="1" si="110"/>
        <v>10</v>
      </c>
      <c r="CF32" s="184">
        <f t="shared" ref="CF32:EQ32" ca="1" si="111">IF(CE32=CE31,OFFSET(CE32,1,,,),CE32)</f>
        <v>10</v>
      </c>
      <c r="CG32" s="184">
        <f t="shared" ca="1" si="111"/>
        <v>10</v>
      </c>
      <c r="CH32" s="184">
        <f t="shared" ca="1" si="111"/>
        <v>10</v>
      </c>
      <c r="CI32" s="184">
        <f t="shared" ca="1" si="111"/>
        <v>10</v>
      </c>
      <c r="CJ32" s="184">
        <f t="shared" ca="1" si="111"/>
        <v>10</v>
      </c>
      <c r="CK32" s="184">
        <f t="shared" ca="1" si="111"/>
        <v>10</v>
      </c>
      <c r="CL32" s="184">
        <f t="shared" ca="1" si="111"/>
        <v>10</v>
      </c>
      <c r="CM32" s="184">
        <f t="shared" ca="1" si="111"/>
        <v>10</v>
      </c>
      <c r="CN32" s="184">
        <f t="shared" ca="1" si="111"/>
        <v>10</v>
      </c>
      <c r="CO32" s="184">
        <f t="shared" ca="1" si="111"/>
        <v>10</v>
      </c>
      <c r="CP32" s="184">
        <f t="shared" ca="1" si="111"/>
        <v>10</v>
      </c>
      <c r="CQ32" s="184">
        <f t="shared" ca="1" si="111"/>
        <v>10</v>
      </c>
      <c r="CR32" s="184">
        <f t="shared" ca="1" si="111"/>
        <v>10</v>
      </c>
      <c r="CS32" s="184">
        <f t="shared" ca="1" si="111"/>
        <v>10</v>
      </c>
      <c r="CT32" s="184">
        <f t="shared" ca="1" si="111"/>
        <v>10</v>
      </c>
      <c r="CU32" s="184">
        <f t="shared" ca="1" si="111"/>
        <v>10</v>
      </c>
      <c r="CV32" s="184">
        <f t="shared" ca="1" si="111"/>
        <v>10</v>
      </c>
      <c r="CW32" s="184">
        <f t="shared" ca="1" si="111"/>
        <v>10</v>
      </c>
      <c r="CX32" s="184">
        <f t="shared" ca="1" si="111"/>
        <v>10</v>
      </c>
      <c r="CY32" s="184">
        <f t="shared" ca="1" si="111"/>
        <v>10</v>
      </c>
      <c r="CZ32" s="184">
        <f t="shared" ca="1" si="111"/>
        <v>10</v>
      </c>
      <c r="DA32" s="184">
        <f t="shared" ca="1" si="111"/>
        <v>10</v>
      </c>
      <c r="DB32" s="184">
        <f t="shared" ca="1" si="111"/>
        <v>10</v>
      </c>
      <c r="DC32" s="184">
        <f t="shared" ca="1" si="111"/>
        <v>10</v>
      </c>
      <c r="DD32" s="184">
        <f t="shared" ca="1" si="111"/>
        <v>10</v>
      </c>
      <c r="DE32" s="184">
        <f t="shared" ca="1" si="111"/>
        <v>10</v>
      </c>
      <c r="DF32" s="184">
        <f t="shared" ca="1" si="111"/>
        <v>10</v>
      </c>
      <c r="DG32" s="184">
        <f t="shared" ca="1" si="111"/>
        <v>10</v>
      </c>
      <c r="DH32" s="184">
        <f t="shared" ca="1" si="111"/>
        <v>10</v>
      </c>
      <c r="DI32" s="184">
        <f t="shared" ca="1" si="111"/>
        <v>10</v>
      </c>
      <c r="DJ32" s="184">
        <f t="shared" ca="1" si="111"/>
        <v>10</v>
      </c>
      <c r="DK32" s="184">
        <f t="shared" ca="1" si="111"/>
        <v>10</v>
      </c>
      <c r="DL32" s="184">
        <f t="shared" ca="1" si="111"/>
        <v>10</v>
      </c>
      <c r="DM32" s="184">
        <f t="shared" ca="1" si="111"/>
        <v>10</v>
      </c>
      <c r="DN32" s="184">
        <f t="shared" ca="1" si="111"/>
        <v>10</v>
      </c>
      <c r="DO32" s="184">
        <f t="shared" ca="1" si="111"/>
        <v>10</v>
      </c>
      <c r="DP32" s="184">
        <f t="shared" ca="1" si="111"/>
        <v>10</v>
      </c>
      <c r="DQ32" s="184">
        <f t="shared" ca="1" si="111"/>
        <v>10</v>
      </c>
      <c r="DR32" s="184">
        <f t="shared" ca="1" si="111"/>
        <v>10</v>
      </c>
      <c r="DS32" s="184">
        <f t="shared" ca="1" si="111"/>
        <v>10</v>
      </c>
      <c r="DT32" s="184">
        <f t="shared" ca="1" si="111"/>
        <v>10</v>
      </c>
      <c r="DU32" s="184">
        <f t="shared" ca="1" si="111"/>
        <v>10</v>
      </c>
      <c r="DV32" s="184">
        <f t="shared" ca="1" si="111"/>
        <v>10</v>
      </c>
      <c r="DW32" s="184">
        <f t="shared" ca="1" si="111"/>
        <v>10</v>
      </c>
      <c r="DX32" s="184">
        <f t="shared" ca="1" si="111"/>
        <v>10</v>
      </c>
      <c r="DY32" s="184">
        <f t="shared" ca="1" si="111"/>
        <v>10</v>
      </c>
      <c r="DZ32" s="184">
        <f t="shared" ca="1" si="111"/>
        <v>10</v>
      </c>
      <c r="EA32" s="184">
        <f t="shared" ca="1" si="111"/>
        <v>10</v>
      </c>
      <c r="EB32" s="184">
        <f t="shared" ca="1" si="111"/>
        <v>10</v>
      </c>
      <c r="EC32" s="184">
        <f t="shared" ca="1" si="111"/>
        <v>10</v>
      </c>
      <c r="ED32" s="184">
        <f t="shared" ca="1" si="111"/>
        <v>10</v>
      </c>
      <c r="EE32" s="184">
        <f t="shared" ca="1" si="111"/>
        <v>10</v>
      </c>
      <c r="EF32" s="184">
        <f t="shared" ca="1" si="111"/>
        <v>10</v>
      </c>
      <c r="EG32" s="184">
        <f t="shared" ca="1" si="111"/>
        <v>10</v>
      </c>
      <c r="EH32" s="184">
        <f t="shared" ca="1" si="111"/>
        <v>10</v>
      </c>
      <c r="EI32" s="184">
        <f t="shared" ca="1" si="111"/>
        <v>10</v>
      </c>
      <c r="EJ32" s="184">
        <f t="shared" ca="1" si="111"/>
        <v>10</v>
      </c>
      <c r="EK32" s="184">
        <f t="shared" ca="1" si="111"/>
        <v>10</v>
      </c>
      <c r="EL32" s="184">
        <f t="shared" ca="1" si="111"/>
        <v>10</v>
      </c>
      <c r="EM32" s="184">
        <f t="shared" ca="1" si="111"/>
        <v>10</v>
      </c>
      <c r="EN32" s="184">
        <f t="shared" ca="1" si="111"/>
        <v>10</v>
      </c>
      <c r="EO32" s="184">
        <f t="shared" ca="1" si="111"/>
        <v>10</v>
      </c>
      <c r="EP32" s="184">
        <f t="shared" ca="1" si="111"/>
        <v>10</v>
      </c>
      <c r="EQ32" s="184">
        <f t="shared" ca="1" si="111"/>
        <v>10</v>
      </c>
      <c r="ER32" s="184">
        <f t="shared" ref="ER32:HC32" ca="1" si="112">IF(EQ32=EQ31,OFFSET(EQ32,1,,,),EQ32)</f>
        <v>10</v>
      </c>
      <c r="ES32" s="184">
        <f t="shared" ca="1" si="112"/>
        <v>10</v>
      </c>
      <c r="ET32" s="184">
        <f t="shared" ca="1" si="112"/>
        <v>10</v>
      </c>
      <c r="EU32" s="184">
        <f t="shared" ca="1" si="112"/>
        <v>10</v>
      </c>
      <c r="EV32" s="184">
        <f t="shared" ca="1" si="112"/>
        <v>10</v>
      </c>
      <c r="EW32" s="184">
        <f t="shared" ca="1" si="112"/>
        <v>10</v>
      </c>
      <c r="EX32" s="184">
        <f t="shared" ca="1" si="112"/>
        <v>10</v>
      </c>
      <c r="EY32" s="184">
        <f t="shared" ca="1" si="112"/>
        <v>10</v>
      </c>
      <c r="EZ32" s="184">
        <f t="shared" ca="1" si="112"/>
        <v>10</v>
      </c>
      <c r="FA32" s="184">
        <f t="shared" ca="1" si="112"/>
        <v>10</v>
      </c>
      <c r="FB32" s="184">
        <f t="shared" ca="1" si="112"/>
        <v>10</v>
      </c>
      <c r="FC32" s="184">
        <f t="shared" ca="1" si="112"/>
        <v>10</v>
      </c>
      <c r="FD32" s="184">
        <f t="shared" ca="1" si="112"/>
        <v>10</v>
      </c>
      <c r="FE32" s="184">
        <f t="shared" ca="1" si="112"/>
        <v>10</v>
      </c>
      <c r="FF32" s="184">
        <f t="shared" ca="1" si="112"/>
        <v>10</v>
      </c>
      <c r="FG32" s="184">
        <f t="shared" ca="1" si="112"/>
        <v>10</v>
      </c>
      <c r="FH32" s="184">
        <f t="shared" ca="1" si="112"/>
        <v>10</v>
      </c>
      <c r="FI32" s="184">
        <f t="shared" ca="1" si="112"/>
        <v>10</v>
      </c>
      <c r="FJ32" s="184">
        <f t="shared" ca="1" si="112"/>
        <v>10</v>
      </c>
      <c r="FK32" s="184">
        <f t="shared" ca="1" si="112"/>
        <v>10</v>
      </c>
      <c r="FL32" s="184">
        <f t="shared" ca="1" si="112"/>
        <v>10</v>
      </c>
      <c r="FM32" s="184">
        <f t="shared" ca="1" si="112"/>
        <v>10</v>
      </c>
      <c r="FN32" s="184">
        <f t="shared" ca="1" si="112"/>
        <v>10</v>
      </c>
      <c r="FO32" s="184">
        <f t="shared" ca="1" si="112"/>
        <v>10</v>
      </c>
      <c r="FP32" s="184">
        <f t="shared" ca="1" si="112"/>
        <v>10</v>
      </c>
      <c r="FQ32" s="184">
        <f t="shared" ca="1" si="112"/>
        <v>10</v>
      </c>
      <c r="FR32" s="184">
        <f t="shared" ca="1" si="112"/>
        <v>10</v>
      </c>
      <c r="FS32" s="184">
        <f t="shared" ca="1" si="112"/>
        <v>10</v>
      </c>
      <c r="FT32" s="184">
        <f t="shared" ca="1" si="112"/>
        <v>10</v>
      </c>
      <c r="FU32" s="184">
        <f t="shared" ca="1" si="112"/>
        <v>10</v>
      </c>
      <c r="FV32" s="184">
        <f t="shared" ca="1" si="112"/>
        <v>10</v>
      </c>
      <c r="FW32" s="184">
        <f t="shared" ca="1" si="112"/>
        <v>10</v>
      </c>
      <c r="FX32" s="184">
        <f t="shared" ca="1" si="112"/>
        <v>10</v>
      </c>
      <c r="FY32" s="184">
        <f t="shared" ca="1" si="112"/>
        <v>10</v>
      </c>
      <c r="FZ32" s="184">
        <f t="shared" ca="1" si="112"/>
        <v>10</v>
      </c>
      <c r="GA32" s="184">
        <f t="shared" ca="1" si="112"/>
        <v>10</v>
      </c>
      <c r="GB32" s="184">
        <f t="shared" ca="1" si="112"/>
        <v>10</v>
      </c>
      <c r="GC32" s="184">
        <f t="shared" ca="1" si="112"/>
        <v>10</v>
      </c>
      <c r="GD32" s="184">
        <f t="shared" ca="1" si="112"/>
        <v>10</v>
      </c>
      <c r="GE32" s="184">
        <f t="shared" ca="1" si="112"/>
        <v>10</v>
      </c>
      <c r="GF32" s="184">
        <f t="shared" ca="1" si="112"/>
        <v>10</v>
      </c>
      <c r="GG32" s="184">
        <f t="shared" ca="1" si="112"/>
        <v>10</v>
      </c>
      <c r="GH32" s="184">
        <f t="shared" ca="1" si="112"/>
        <v>10</v>
      </c>
      <c r="GI32" s="184">
        <f t="shared" ca="1" si="112"/>
        <v>10</v>
      </c>
      <c r="GJ32" s="184">
        <f t="shared" ca="1" si="112"/>
        <v>10</v>
      </c>
      <c r="GK32" s="184">
        <f t="shared" ca="1" si="112"/>
        <v>10</v>
      </c>
      <c r="GL32" s="184">
        <f t="shared" ca="1" si="112"/>
        <v>10</v>
      </c>
      <c r="GM32" s="184">
        <f t="shared" ca="1" si="112"/>
        <v>10</v>
      </c>
      <c r="GN32" s="184">
        <f t="shared" ca="1" si="112"/>
        <v>10</v>
      </c>
      <c r="GO32" s="184">
        <f t="shared" ca="1" si="112"/>
        <v>10</v>
      </c>
      <c r="GP32" s="184">
        <f t="shared" ca="1" si="112"/>
        <v>10</v>
      </c>
      <c r="GQ32" s="184">
        <f t="shared" ca="1" si="112"/>
        <v>10</v>
      </c>
      <c r="GR32" s="184">
        <f t="shared" ca="1" si="112"/>
        <v>10</v>
      </c>
      <c r="GS32" s="184">
        <f t="shared" ca="1" si="112"/>
        <v>10</v>
      </c>
      <c r="GT32" s="184">
        <f t="shared" ca="1" si="112"/>
        <v>10</v>
      </c>
      <c r="GU32" s="184">
        <f t="shared" ca="1" si="112"/>
        <v>10</v>
      </c>
      <c r="GV32" s="184">
        <f t="shared" ca="1" si="112"/>
        <v>10</v>
      </c>
      <c r="GW32" s="184">
        <f t="shared" ca="1" si="112"/>
        <v>10</v>
      </c>
      <c r="GX32" s="184">
        <f t="shared" ca="1" si="112"/>
        <v>10</v>
      </c>
      <c r="GY32" s="184">
        <f t="shared" ca="1" si="112"/>
        <v>10</v>
      </c>
      <c r="GZ32" s="184">
        <f t="shared" ca="1" si="112"/>
        <v>10</v>
      </c>
      <c r="HA32" s="184">
        <f t="shared" ca="1" si="112"/>
        <v>10</v>
      </c>
      <c r="HB32" s="184">
        <f t="shared" ca="1" si="112"/>
        <v>10</v>
      </c>
      <c r="HC32" s="184">
        <f t="shared" ca="1" si="112"/>
        <v>10</v>
      </c>
      <c r="HD32" s="184">
        <f t="shared" ref="HD32:HJ32" ca="1" si="113">IF(HC32=HC31,OFFSET(HC32,1,,,),HC32)</f>
        <v>10</v>
      </c>
      <c r="HE32" s="184">
        <f t="shared" ca="1" si="113"/>
        <v>10</v>
      </c>
      <c r="HF32" s="184">
        <f t="shared" ca="1" si="113"/>
        <v>10</v>
      </c>
      <c r="HG32" s="184">
        <f t="shared" ca="1" si="113"/>
        <v>10</v>
      </c>
      <c r="HH32" s="184">
        <f t="shared" ca="1" si="113"/>
        <v>10</v>
      </c>
      <c r="HI32" s="184">
        <f t="shared" ca="1" si="113"/>
        <v>10</v>
      </c>
      <c r="HJ32" s="184">
        <f t="shared" ca="1" si="113"/>
        <v>10</v>
      </c>
      <c r="HK32" s="578">
        <f t="shared" ca="1" si="9"/>
        <v>1</v>
      </c>
    </row>
    <row r="33" spans="1:219" s="185" customFormat="1" ht="30">
      <c r="A33" s="284" t="s">
        <v>13974</v>
      </c>
      <c r="B33" s="285">
        <v>88489</v>
      </c>
      <c r="C33" s="286" t="str">
        <f>IF($B33="","",IFERROR(VLOOKUP($B33,SERVIÇOS!$A:$F,2,0),IFERROR(VLOOKUP($B33,'COMPOSIÇÕES COMPLEMENTARES '!$C:$K,2,0),"")))</f>
        <v>APLICAÇÃO MANUAL DE PINTURA COM TINTA LÁTEX ACRÍLICA EM PAREDES, DUAS DEMÃOS. AF_06/2014</v>
      </c>
      <c r="D33" s="287" t="str">
        <f>IF($B33="","",IFERROR(VLOOKUP($B33,SERVIÇOS!$A:$F,3,0),IFERROR(VLOOKUP($B33,'COMPOSIÇÕES COMPLEMENTARES '!$C:$K,3,0),"")))</f>
        <v>M2</v>
      </c>
      <c r="E33" s="288">
        <v>10</v>
      </c>
      <c r="F33" s="289">
        <f>IF($B33="","",IFERROR(VLOOKUP($B33,SERVIÇOS!$A:$F,4,0),IFERROR(VLOOKUP($B33,'COMPOSIÇÕES COMPLEMENTARES '!$C:$K,6,0),"")))</f>
        <v>9.27</v>
      </c>
      <c r="G33" s="289">
        <f>IF($B33="","",IFERROR(VLOOKUP($B33,SERVIÇOS!$A:$F,5,0),IFERROR(VLOOKUP($B33,'COMPOSIÇÕES COMPLEMENTARES '!$C:$K,7,0),"")))</f>
        <v>4.4000000000000004</v>
      </c>
      <c r="H33" s="289">
        <f t="shared" si="86"/>
        <v>13.67</v>
      </c>
      <c r="I33" s="289">
        <f t="shared" si="87"/>
        <v>92.7</v>
      </c>
      <c r="J33" s="289">
        <f t="shared" si="88"/>
        <v>44</v>
      </c>
      <c r="K33" s="289">
        <f t="shared" si="89"/>
        <v>136.69999999999999</v>
      </c>
      <c r="L33" s="289"/>
      <c r="M33" s="572">
        <f t="shared" si="10"/>
        <v>136.69999999999999</v>
      </c>
      <c r="N33" s="572">
        <f t="shared" si="11"/>
        <v>160.20999999999998</v>
      </c>
      <c r="O33" s="572">
        <f t="shared" si="12"/>
        <v>11.72</v>
      </c>
      <c r="P33" s="572">
        <f t="shared" si="13"/>
        <v>25</v>
      </c>
      <c r="Q33" s="572">
        <f t="shared" si="14"/>
        <v>4233.5999999999995</v>
      </c>
      <c r="R33" s="572">
        <f t="shared" si="15"/>
        <v>122</v>
      </c>
      <c r="S33" s="184">
        <f t="shared" ca="1" si="16"/>
        <v>122</v>
      </c>
      <c r="T33" s="184">
        <f t="shared" ref="T33:CE33" ca="1" si="114">IF(S33=S32,OFFSET(S33,1,,,),S33)</f>
        <v>122</v>
      </c>
      <c r="U33" s="184">
        <f t="shared" ca="1" si="114"/>
        <v>127</v>
      </c>
      <c r="V33" s="184">
        <f t="shared" ca="1" si="114"/>
        <v>127</v>
      </c>
      <c r="W33" s="184">
        <f t="shared" ca="1" si="114"/>
        <v>177</v>
      </c>
      <c r="X33" s="184">
        <f t="shared" ca="1" si="114"/>
        <v>177</v>
      </c>
      <c r="Y33" s="184">
        <f t="shared" ca="1" si="114"/>
        <v>123</v>
      </c>
      <c r="Z33" s="184">
        <f t="shared" ca="1" si="114"/>
        <v>123</v>
      </c>
      <c r="AA33" s="184">
        <f t="shared" ca="1" si="114"/>
        <v>123</v>
      </c>
      <c r="AB33" s="184">
        <f t="shared" ca="1" si="114"/>
        <v>123</v>
      </c>
      <c r="AC33" s="184">
        <f t="shared" ca="1" si="114"/>
        <v>129</v>
      </c>
      <c r="AD33" s="184">
        <f t="shared" ca="1" si="114"/>
        <v>129</v>
      </c>
      <c r="AE33" s="184">
        <f t="shared" ca="1" si="114"/>
        <v>119</v>
      </c>
      <c r="AF33" s="184">
        <f t="shared" ca="1" si="114"/>
        <v>119</v>
      </c>
      <c r="AG33" s="184">
        <f t="shared" ca="1" si="114"/>
        <v>112</v>
      </c>
      <c r="AH33" s="184">
        <f t="shared" ca="1" si="114"/>
        <v>112</v>
      </c>
      <c r="AI33" s="184">
        <f t="shared" ca="1" si="114"/>
        <v>112</v>
      </c>
      <c r="AJ33" s="184">
        <f t="shared" ca="1" si="114"/>
        <v>53</v>
      </c>
      <c r="AK33" s="184">
        <f t="shared" ca="1" si="114"/>
        <v>53</v>
      </c>
      <c r="AL33" s="184">
        <f t="shared" ca="1" si="114"/>
        <v>87</v>
      </c>
      <c r="AM33" s="184">
        <f t="shared" ca="1" si="114"/>
        <v>87</v>
      </c>
      <c r="AN33" s="184">
        <f t="shared" ca="1" si="114"/>
        <v>10</v>
      </c>
      <c r="AO33" s="184">
        <f t="shared" ca="1" si="114"/>
        <v>10</v>
      </c>
      <c r="AP33" s="184">
        <f t="shared" ca="1" si="114"/>
        <v>46</v>
      </c>
      <c r="AQ33" s="184">
        <f t="shared" ca="1" si="114"/>
        <v>46</v>
      </c>
      <c r="AR33" s="184">
        <f t="shared" ca="1" si="114"/>
        <v>46</v>
      </c>
      <c r="AS33" s="184">
        <f t="shared" ca="1" si="114"/>
        <v>46</v>
      </c>
      <c r="AT33" s="184">
        <f t="shared" ca="1" si="114"/>
        <v>46</v>
      </c>
      <c r="AU33" s="184">
        <f t="shared" ca="1" si="114"/>
        <v>46</v>
      </c>
      <c r="AV33" s="184">
        <f t="shared" ca="1" si="114"/>
        <v>46</v>
      </c>
      <c r="AW33" s="184">
        <f t="shared" ca="1" si="114"/>
        <v>46</v>
      </c>
      <c r="AX33" s="184">
        <f t="shared" ca="1" si="114"/>
        <v>46</v>
      </c>
      <c r="AY33" s="184">
        <f t="shared" ca="1" si="114"/>
        <v>46</v>
      </c>
      <c r="AZ33" s="184">
        <f t="shared" ca="1" si="114"/>
        <v>46</v>
      </c>
      <c r="BA33" s="184">
        <f t="shared" ca="1" si="114"/>
        <v>46</v>
      </c>
      <c r="BB33" s="184">
        <f t="shared" ca="1" si="114"/>
        <v>46</v>
      </c>
      <c r="BC33" s="184">
        <f t="shared" ca="1" si="114"/>
        <v>46</v>
      </c>
      <c r="BD33" s="184">
        <f t="shared" ca="1" si="114"/>
        <v>46</v>
      </c>
      <c r="BE33" s="184">
        <f t="shared" ca="1" si="114"/>
        <v>46</v>
      </c>
      <c r="BF33" s="184">
        <f t="shared" ca="1" si="114"/>
        <v>46</v>
      </c>
      <c r="BG33" s="184">
        <f t="shared" ca="1" si="114"/>
        <v>46</v>
      </c>
      <c r="BH33" s="184">
        <f t="shared" ca="1" si="114"/>
        <v>46</v>
      </c>
      <c r="BI33" s="184">
        <f t="shared" ca="1" si="114"/>
        <v>46</v>
      </c>
      <c r="BJ33" s="184">
        <f t="shared" ca="1" si="114"/>
        <v>46</v>
      </c>
      <c r="BK33" s="184">
        <f t="shared" ca="1" si="114"/>
        <v>46</v>
      </c>
      <c r="BL33" s="184">
        <f t="shared" ca="1" si="114"/>
        <v>46</v>
      </c>
      <c r="BM33" s="184">
        <f t="shared" ca="1" si="114"/>
        <v>46</v>
      </c>
      <c r="BN33" s="184">
        <f t="shared" ca="1" si="114"/>
        <v>46</v>
      </c>
      <c r="BO33" s="184">
        <f t="shared" ca="1" si="114"/>
        <v>46</v>
      </c>
      <c r="BP33" s="184">
        <f t="shared" ca="1" si="114"/>
        <v>46</v>
      </c>
      <c r="BQ33" s="184">
        <f t="shared" ca="1" si="114"/>
        <v>46</v>
      </c>
      <c r="BR33" s="184">
        <f t="shared" ca="1" si="114"/>
        <v>46</v>
      </c>
      <c r="BS33" s="184">
        <f t="shared" ca="1" si="114"/>
        <v>46</v>
      </c>
      <c r="BT33" s="184">
        <f t="shared" ca="1" si="114"/>
        <v>46</v>
      </c>
      <c r="BU33" s="184">
        <f t="shared" ca="1" si="114"/>
        <v>46</v>
      </c>
      <c r="BV33" s="184">
        <f t="shared" ca="1" si="114"/>
        <v>46</v>
      </c>
      <c r="BW33" s="184">
        <f t="shared" ca="1" si="114"/>
        <v>46</v>
      </c>
      <c r="BX33" s="184">
        <f t="shared" ca="1" si="114"/>
        <v>46</v>
      </c>
      <c r="BY33" s="184">
        <f t="shared" ca="1" si="114"/>
        <v>46</v>
      </c>
      <c r="BZ33" s="184">
        <f t="shared" ca="1" si="114"/>
        <v>46</v>
      </c>
      <c r="CA33" s="184">
        <f t="shared" ca="1" si="114"/>
        <v>46</v>
      </c>
      <c r="CB33" s="184">
        <f t="shared" ca="1" si="114"/>
        <v>46</v>
      </c>
      <c r="CC33" s="184">
        <f t="shared" ca="1" si="114"/>
        <v>46</v>
      </c>
      <c r="CD33" s="184">
        <f t="shared" ca="1" si="114"/>
        <v>46</v>
      </c>
      <c r="CE33" s="184">
        <f t="shared" ca="1" si="114"/>
        <v>46</v>
      </c>
      <c r="CF33" s="184">
        <f t="shared" ref="CF33:EQ33" ca="1" si="115">IF(CE33=CE32,OFFSET(CE33,1,,,),CE33)</f>
        <v>46</v>
      </c>
      <c r="CG33" s="184">
        <f t="shared" ca="1" si="115"/>
        <v>46</v>
      </c>
      <c r="CH33" s="184">
        <f t="shared" ca="1" si="115"/>
        <v>46</v>
      </c>
      <c r="CI33" s="184">
        <f t="shared" ca="1" si="115"/>
        <v>46</v>
      </c>
      <c r="CJ33" s="184">
        <f t="shared" ca="1" si="115"/>
        <v>46</v>
      </c>
      <c r="CK33" s="184">
        <f t="shared" ca="1" si="115"/>
        <v>46</v>
      </c>
      <c r="CL33" s="184">
        <f t="shared" ca="1" si="115"/>
        <v>46</v>
      </c>
      <c r="CM33" s="184">
        <f t="shared" ca="1" si="115"/>
        <v>46</v>
      </c>
      <c r="CN33" s="184">
        <f t="shared" ca="1" si="115"/>
        <v>46</v>
      </c>
      <c r="CO33" s="184">
        <f t="shared" ca="1" si="115"/>
        <v>46</v>
      </c>
      <c r="CP33" s="184">
        <f t="shared" ca="1" si="115"/>
        <v>46</v>
      </c>
      <c r="CQ33" s="184">
        <f t="shared" ca="1" si="115"/>
        <v>46</v>
      </c>
      <c r="CR33" s="184">
        <f t="shared" ca="1" si="115"/>
        <v>46</v>
      </c>
      <c r="CS33" s="184">
        <f t="shared" ca="1" si="115"/>
        <v>46</v>
      </c>
      <c r="CT33" s="184">
        <f t="shared" ca="1" si="115"/>
        <v>46</v>
      </c>
      <c r="CU33" s="184">
        <f t="shared" ca="1" si="115"/>
        <v>46</v>
      </c>
      <c r="CV33" s="184">
        <f t="shared" ca="1" si="115"/>
        <v>46</v>
      </c>
      <c r="CW33" s="184">
        <f t="shared" ca="1" si="115"/>
        <v>46</v>
      </c>
      <c r="CX33" s="184">
        <f t="shared" ca="1" si="115"/>
        <v>46</v>
      </c>
      <c r="CY33" s="184">
        <f t="shared" ca="1" si="115"/>
        <v>46</v>
      </c>
      <c r="CZ33" s="184">
        <f t="shared" ca="1" si="115"/>
        <v>46</v>
      </c>
      <c r="DA33" s="184">
        <f t="shared" ca="1" si="115"/>
        <v>46</v>
      </c>
      <c r="DB33" s="184">
        <f t="shared" ca="1" si="115"/>
        <v>46</v>
      </c>
      <c r="DC33" s="184">
        <f t="shared" ca="1" si="115"/>
        <v>46</v>
      </c>
      <c r="DD33" s="184">
        <f t="shared" ca="1" si="115"/>
        <v>46</v>
      </c>
      <c r="DE33" s="184">
        <f t="shared" ca="1" si="115"/>
        <v>46</v>
      </c>
      <c r="DF33" s="184">
        <f t="shared" ca="1" si="115"/>
        <v>46</v>
      </c>
      <c r="DG33" s="184">
        <f t="shared" ca="1" si="115"/>
        <v>46</v>
      </c>
      <c r="DH33" s="184">
        <f t="shared" ca="1" si="115"/>
        <v>46</v>
      </c>
      <c r="DI33" s="184">
        <f t="shared" ca="1" si="115"/>
        <v>46</v>
      </c>
      <c r="DJ33" s="184">
        <f t="shared" ca="1" si="115"/>
        <v>46</v>
      </c>
      <c r="DK33" s="184">
        <f t="shared" ca="1" si="115"/>
        <v>46</v>
      </c>
      <c r="DL33" s="184">
        <f t="shared" ca="1" si="115"/>
        <v>46</v>
      </c>
      <c r="DM33" s="184">
        <f t="shared" ca="1" si="115"/>
        <v>46</v>
      </c>
      <c r="DN33" s="184">
        <f t="shared" ca="1" si="115"/>
        <v>46</v>
      </c>
      <c r="DO33" s="184">
        <f t="shared" ca="1" si="115"/>
        <v>46</v>
      </c>
      <c r="DP33" s="184">
        <f t="shared" ca="1" si="115"/>
        <v>46</v>
      </c>
      <c r="DQ33" s="184">
        <f t="shared" ca="1" si="115"/>
        <v>46</v>
      </c>
      <c r="DR33" s="184">
        <f t="shared" ca="1" si="115"/>
        <v>46</v>
      </c>
      <c r="DS33" s="184">
        <f t="shared" ca="1" si="115"/>
        <v>46</v>
      </c>
      <c r="DT33" s="184">
        <f t="shared" ca="1" si="115"/>
        <v>46</v>
      </c>
      <c r="DU33" s="184">
        <f t="shared" ca="1" si="115"/>
        <v>46</v>
      </c>
      <c r="DV33" s="184">
        <f t="shared" ca="1" si="115"/>
        <v>46</v>
      </c>
      <c r="DW33" s="184">
        <f t="shared" ca="1" si="115"/>
        <v>46</v>
      </c>
      <c r="DX33" s="184">
        <f t="shared" ca="1" si="115"/>
        <v>46</v>
      </c>
      <c r="DY33" s="184">
        <f t="shared" ca="1" si="115"/>
        <v>46</v>
      </c>
      <c r="DZ33" s="184">
        <f t="shared" ca="1" si="115"/>
        <v>46</v>
      </c>
      <c r="EA33" s="184">
        <f t="shared" ca="1" si="115"/>
        <v>46</v>
      </c>
      <c r="EB33" s="184">
        <f t="shared" ca="1" si="115"/>
        <v>46</v>
      </c>
      <c r="EC33" s="184">
        <f t="shared" ca="1" si="115"/>
        <v>46</v>
      </c>
      <c r="ED33" s="184">
        <f t="shared" ca="1" si="115"/>
        <v>46</v>
      </c>
      <c r="EE33" s="184">
        <f t="shared" ca="1" si="115"/>
        <v>46</v>
      </c>
      <c r="EF33" s="184">
        <f t="shared" ca="1" si="115"/>
        <v>46</v>
      </c>
      <c r="EG33" s="184">
        <f t="shared" ca="1" si="115"/>
        <v>46</v>
      </c>
      <c r="EH33" s="184">
        <f t="shared" ca="1" si="115"/>
        <v>46</v>
      </c>
      <c r="EI33" s="184">
        <f t="shared" ca="1" si="115"/>
        <v>46</v>
      </c>
      <c r="EJ33" s="184">
        <f t="shared" ca="1" si="115"/>
        <v>46</v>
      </c>
      <c r="EK33" s="184">
        <f t="shared" ca="1" si="115"/>
        <v>46</v>
      </c>
      <c r="EL33" s="184">
        <f t="shared" ca="1" si="115"/>
        <v>46</v>
      </c>
      <c r="EM33" s="184">
        <f t="shared" ca="1" si="115"/>
        <v>46</v>
      </c>
      <c r="EN33" s="184">
        <f t="shared" ca="1" si="115"/>
        <v>46</v>
      </c>
      <c r="EO33" s="184">
        <f t="shared" ca="1" si="115"/>
        <v>46</v>
      </c>
      <c r="EP33" s="184">
        <f t="shared" ca="1" si="115"/>
        <v>46</v>
      </c>
      <c r="EQ33" s="184">
        <f t="shared" ca="1" si="115"/>
        <v>46</v>
      </c>
      <c r="ER33" s="184">
        <f t="shared" ref="ER33:HC33" ca="1" si="116">IF(EQ33=EQ32,OFFSET(EQ33,1,,,),EQ33)</f>
        <v>46</v>
      </c>
      <c r="ES33" s="184">
        <f t="shared" ca="1" si="116"/>
        <v>46</v>
      </c>
      <c r="ET33" s="184">
        <f t="shared" ca="1" si="116"/>
        <v>46</v>
      </c>
      <c r="EU33" s="184">
        <f t="shared" ca="1" si="116"/>
        <v>46</v>
      </c>
      <c r="EV33" s="184">
        <f t="shared" ca="1" si="116"/>
        <v>46</v>
      </c>
      <c r="EW33" s="184">
        <f t="shared" ca="1" si="116"/>
        <v>46</v>
      </c>
      <c r="EX33" s="184">
        <f t="shared" ca="1" si="116"/>
        <v>46</v>
      </c>
      <c r="EY33" s="184">
        <f t="shared" ca="1" si="116"/>
        <v>46</v>
      </c>
      <c r="EZ33" s="184">
        <f t="shared" ca="1" si="116"/>
        <v>46</v>
      </c>
      <c r="FA33" s="184">
        <f t="shared" ca="1" si="116"/>
        <v>46</v>
      </c>
      <c r="FB33" s="184">
        <f t="shared" ca="1" si="116"/>
        <v>46</v>
      </c>
      <c r="FC33" s="184">
        <f t="shared" ca="1" si="116"/>
        <v>46</v>
      </c>
      <c r="FD33" s="184">
        <f t="shared" ca="1" si="116"/>
        <v>46</v>
      </c>
      <c r="FE33" s="184">
        <f t="shared" ca="1" si="116"/>
        <v>46</v>
      </c>
      <c r="FF33" s="184">
        <f t="shared" ca="1" si="116"/>
        <v>46</v>
      </c>
      <c r="FG33" s="184">
        <f t="shared" ca="1" si="116"/>
        <v>46</v>
      </c>
      <c r="FH33" s="184">
        <f t="shared" ca="1" si="116"/>
        <v>46</v>
      </c>
      <c r="FI33" s="184">
        <f t="shared" ca="1" si="116"/>
        <v>46</v>
      </c>
      <c r="FJ33" s="184">
        <f t="shared" ca="1" si="116"/>
        <v>46</v>
      </c>
      <c r="FK33" s="184">
        <f t="shared" ca="1" si="116"/>
        <v>46</v>
      </c>
      <c r="FL33" s="184">
        <f t="shared" ca="1" si="116"/>
        <v>46</v>
      </c>
      <c r="FM33" s="184">
        <f t="shared" ca="1" si="116"/>
        <v>46</v>
      </c>
      <c r="FN33" s="184">
        <f t="shared" ca="1" si="116"/>
        <v>46</v>
      </c>
      <c r="FO33" s="184">
        <f t="shared" ca="1" si="116"/>
        <v>46</v>
      </c>
      <c r="FP33" s="184">
        <f t="shared" ca="1" si="116"/>
        <v>46</v>
      </c>
      <c r="FQ33" s="184">
        <f t="shared" ca="1" si="116"/>
        <v>46</v>
      </c>
      <c r="FR33" s="184">
        <f t="shared" ca="1" si="116"/>
        <v>46</v>
      </c>
      <c r="FS33" s="184">
        <f t="shared" ca="1" si="116"/>
        <v>46</v>
      </c>
      <c r="FT33" s="184">
        <f t="shared" ca="1" si="116"/>
        <v>46</v>
      </c>
      <c r="FU33" s="184">
        <f t="shared" ca="1" si="116"/>
        <v>46</v>
      </c>
      <c r="FV33" s="184">
        <f t="shared" ca="1" si="116"/>
        <v>46</v>
      </c>
      <c r="FW33" s="184">
        <f t="shared" ca="1" si="116"/>
        <v>46</v>
      </c>
      <c r="FX33" s="184">
        <f t="shared" ca="1" si="116"/>
        <v>46</v>
      </c>
      <c r="FY33" s="184">
        <f t="shared" ca="1" si="116"/>
        <v>46</v>
      </c>
      <c r="FZ33" s="184">
        <f t="shared" ca="1" si="116"/>
        <v>46</v>
      </c>
      <c r="GA33" s="184">
        <f t="shared" ca="1" si="116"/>
        <v>46</v>
      </c>
      <c r="GB33" s="184">
        <f t="shared" ca="1" si="116"/>
        <v>46</v>
      </c>
      <c r="GC33" s="184">
        <f t="shared" ca="1" si="116"/>
        <v>46</v>
      </c>
      <c r="GD33" s="184">
        <f t="shared" ca="1" si="116"/>
        <v>46</v>
      </c>
      <c r="GE33" s="184">
        <f t="shared" ca="1" si="116"/>
        <v>46</v>
      </c>
      <c r="GF33" s="184">
        <f t="shared" ca="1" si="116"/>
        <v>46</v>
      </c>
      <c r="GG33" s="184">
        <f t="shared" ca="1" si="116"/>
        <v>46</v>
      </c>
      <c r="GH33" s="184">
        <f t="shared" ca="1" si="116"/>
        <v>46</v>
      </c>
      <c r="GI33" s="184">
        <f t="shared" ca="1" si="116"/>
        <v>46</v>
      </c>
      <c r="GJ33" s="184">
        <f t="shared" ca="1" si="116"/>
        <v>46</v>
      </c>
      <c r="GK33" s="184">
        <f t="shared" ca="1" si="116"/>
        <v>46</v>
      </c>
      <c r="GL33" s="184">
        <f t="shared" ca="1" si="116"/>
        <v>46</v>
      </c>
      <c r="GM33" s="184">
        <f t="shared" ca="1" si="116"/>
        <v>46</v>
      </c>
      <c r="GN33" s="184">
        <f t="shared" ca="1" si="116"/>
        <v>46</v>
      </c>
      <c r="GO33" s="184">
        <f t="shared" ca="1" si="116"/>
        <v>46</v>
      </c>
      <c r="GP33" s="184">
        <f t="shared" ca="1" si="116"/>
        <v>46</v>
      </c>
      <c r="GQ33" s="184">
        <f t="shared" ca="1" si="116"/>
        <v>46</v>
      </c>
      <c r="GR33" s="184">
        <f t="shared" ca="1" si="116"/>
        <v>46</v>
      </c>
      <c r="GS33" s="184">
        <f t="shared" ca="1" si="116"/>
        <v>46</v>
      </c>
      <c r="GT33" s="184">
        <f t="shared" ca="1" si="116"/>
        <v>46</v>
      </c>
      <c r="GU33" s="184">
        <f t="shared" ca="1" si="116"/>
        <v>46</v>
      </c>
      <c r="GV33" s="184">
        <f t="shared" ca="1" si="116"/>
        <v>46</v>
      </c>
      <c r="GW33" s="184">
        <f t="shared" ca="1" si="116"/>
        <v>46</v>
      </c>
      <c r="GX33" s="184">
        <f t="shared" ca="1" si="116"/>
        <v>46</v>
      </c>
      <c r="GY33" s="184">
        <f t="shared" ca="1" si="116"/>
        <v>46</v>
      </c>
      <c r="GZ33" s="184">
        <f t="shared" ca="1" si="116"/>
        <v>46</v>
      </c>
      <c r="HA33" s="184">
        <f t="shared" ca="1" si="116"/>
        <v>46</v>
      </c>
      <c r="HB33" s="184">
        <f t="shared" ca="1" si="116"/>
        <v>46</v>
      </c>
      <c r="HC33" s="184">
        <f t="shared" ca="1" si="116"/>
        <v>46</v>
      </c>
      <c r="HD33" s="184">
        <f t="shared" ref="HD33:HJ33" ca="1" si="117">IF(HC33=HC32,OFFSET(HC33,1,,,),HC33)</f>
        <v>46</v>
      </c>
      <c r="HE33" s="184">
        <f t="shared" ca="1" si="117"/>
        <v>46</v>
      </c>
      <c r="HF33" s="184">
        <f t="shared" ca="1" si="117"/>
        <v>46</v>
      </c>
      <c r="HG33" s="184">
        <f t="shared" ca="1" si="117"/>
        <v>46</v>
      </c>
      <c r="HH33" s="184">
        <f t="shared" ca="1" si="117"/>
        <v>46</v>
      </c>
      <c r="HI33" s="184">
        <f t="shared" ca="1" si="117"/>
        <v>46</v>
      </c>
      <c r="HJ33" s="184">
        <f t="shared" ca="1" si="117"/>
        <v>46</v>
      </c>
      <c r="HK33" s="578">
        <f t="shared" ca="1" si="9"/>
        <v>1</v>
      </c>
    </row>
    <row r="34" spans="1:219" s="185" customFormat="1" ht="30">
      <c r="A34" s="284" t="s">
        <v>13975</v>
      </c>
      <c r="B34" s="285">
        <v>93188</v>
      </c>
      <c r="C34" s="286" t="str">
        <f>IF($B34="","",IFERROR(VLOOKUP($B34,SERVIÇOS!$A:$F,2,0),IFERROR(VLOOKUP($B34,'COMPOSIÇÕES COMPLEMENTARES '!$C:$K,2,0),"")))</f>
        <v>VERGA MOLDADA IN LOCO EM CONCRETO PARA PORTAS COM ATÉ 1,5 M DE VÃO. AF_03/2016</v>
      </c>
      <c r="D34" s="287" t="str">
        <f>IF($B34="","",IFERROR(VLOOKUP($B34,SERVIÇOS!$A:$F,3,0),IFERROR(VLOOKUP($B34,'COMPOSIÇÕES COMPLEMENTARES '!$C:$K,3,0),"")))</f>
        <v>M</v>
      </c>
      <c r="E34" s="288">
        <v>1.2</v>
      </c>
      <c r="F34" s="289">
        <f>IF($B34="","",IFERROR(VLOOKUP($B34,SERVIÇOS!$A:$F,4,0),IFERROR(VLOOKUP($B34,'COMPOSIÇÕES COMPLEMENTARES '!$C:$K,6,0),"")))</f>
        <v>72.149999999999991</v>
      </c>
      <c r="G34" s="289">
        <f>IF($B34="","",IFERROR(VLOOKUP($B34,SERVIÇOS!$A:$F,5,0),IFERROR(VLOOKUP($B34,'COMPOSIÇÕES COMPLEMENTARES '!$C:$K,7,0),"")))</f>
        <v>17.59</v>
      </c>
      <c r="H34" s="289">
        <f t="shared" si="86"/>
        <v>89.74</v>
      </c>
      <c r="I34" s="289">
        <f t="shared" si="87"/>
        <v>86.58</v>
      </c>
      <c r="J34" s="289">
        <f t="shared" si="88"/>
        <v>21.11</v>
      </c>
      <c r="K34" s="289">
        <f t="shared" si="89"/>
        <v>107.69</v>
      </c>
      <c r="L34" s="289"/>
      <c r="M34" s="572">
        <f t="shared" si="10"/>
        <v>107.69</v>
      </c>
      <c r="N34" s="572">
        <f t="shared" si="11"/>
        <v>107.69</v>
      </c>
      <c r="O34" s="572">
        <f t="shared" si="12"/>
        <v>1.2</v>
      </c>
      <c r="P34" s="572">
        <f t="shared" si="13"/>
        <v>26</v>
      </c>
      <c r="Q34" s="572">
        <f t="shared" si="14"/>
        <v>3916.8</v>
      </c>
      <c r="R34" s="572">
        <f t="shared" si="15"/>
        <v>127</v>
      </c>
      <c r="S34" s="184">
        <f t="shared" ca="1" si="16"/>
        <v>127</v>
      </c>
      <c r="T34" s="184">
        <f t="shared" ref="T34:CE34" ca="1" si="118">IF(S34=S33,OFFSET(S34,1,,,),S34)</f>
        <v>127</v>
      </c>
      <c r="U34" s="184">
        <f t="shared" ca="1" si="118"/>
        <v>127</v>
      </c>
      <c r="V34" s="184">
        <f t="shared" ca="1" si="118"/>
        <v>177</v>
      </c>
      <c r="W34" s="184">
        <f t="shared" ca="1" si="118"/>
        <v>177</v>
      </c>
      <c r="X34" s="184">
        <f t="shared" ca="1" si="118"/>
        <v>123</v>
      </c>
      <c r="Y34" s="184">
        <f t="shared" ca="1" si="118"/>
        <v>123</v>
      </c>
      <c r="Z34" s="184">
        <f t="shared" ca="1" si="118"/>
        <v>129</v>
      </c>
      <c r="AA34" s="184">
        <f t="shared" ca="1" si="118"/>
        <v>129</v>
      </c>
      <c r="AB34" s="184">
        <f t="shared" ca="1" si="118"/>
        <v>129</v>
      </c>
      <c r="AC34" s="184">
        <f t="shared" ca="1" si="118"/>
        <v>129</v>
      </c>
      <c r="AD34" s="184">
        <f t="shared" ca="1" si="118"/>
        <v>119</v>
      </c>
      <c r="AE34" s="184">
        <f t="shared" ca="1" si="118"/>
        <v>119</v>
      </c>
      <c r="AF34" s="184">
        <f t="shared" ca="1" si="118"/>
        <v>112</v>
      </c>
      <c r="AG34" s="184">
        <f t="shared" ca="1" si="118"/>
        <v>112</v>
      </c>
      <c r="AH34" s="184">
        <f t="shared" ca="1" si="118"/>
        <v>53</v>
      </c>
      <c r="AI34" s="184">
        <f t="shared" ca="1" si="118"/>
        <v>53</v>
      </c>
      <c r="AJ34" s="184">
        <f t="shared" ca="1" si="118"/>
        <v>53</v>
      </c>
      <c r="AK34" s="184">
        <f t="shared" ca="1" si="118"/>
        <v>87</v>
      </c>
      <c r="AL34" s="184">
        <f t="shared" ca="1" si="118"/>
        <v>87</v>
      </c>
      <c r="AM34" s="184">
        <f t="shared" ca="1" si="118"/>
        <v>10</v>
      </c>
      <c r="AN34" s="184">
        <f t="shared" ca="1" si="118"/>
        <v>10</v>
      </c>
      <c r="AO34" s="184">
        <f t="shared" ca="1" si="118"/>
        <v>46</v>
      </c>
      <c r="AP34" s="184">
        <f t="shared" ca="1" si="118"/>
        <v>46</v>
      </c>
      <c r="AQ34" s="184">
        <f t="shared" ca="1" si="118"/>
        <v>155</v>
      </c>
      <c r="AR34" s="184">
        <f t="shared" ca="1" si="118"/>
        <v>155</v>
      </c>
      <c r="AS34" s="184">
        <f t="shared" ca="1" si="118"/>
        <v>155</v>
      </c>
      <c r="AT34" s="184">
        <f t="shared" ca="1" si="118"/>
        <v>155</v>
      </c>
      <c r="AU34" s="184">
        <f t="shared" ca="1" si="118"/>
        <v>155</v>
      </c>
      <c r="AV34" s="184">
        <f t="shared" ca="1" si="118"/>
        <v>155</v>
      </c>
      <c r="AW34" s="184">
        <f t="shared" ca="1" si="118"/>
        <v>155</v>
      </c>
      <c r="AX34" s="184">
        <f t="shared" ca="1" si="118"/>
        <v>155</v>
      </c>
      <c r="AY34" s="184">
        <f t="shared" ca="1" si="118"/>
        <v>155</v>
      </c>
      <c r="AZ34" s="184">
        <f t="shared" ca="1" si="118"/>
        <v>155</v>
      </c>
      <c r="BA34" s="184">
        <f t="shared" ca="1" si="118"/>
        <v>155</v>
      </c>
      <c r="BB34" s="184">
        <f t="shared" ca="1" si="118"/>
        <v>155</v>
      </c>
      <c r="BC34" s="184">
        <f t="shared" ca="1" si="118"/>
        <v>155</v>
      </c>
      <c r="BD34" s="184">
        <f t="shared" ca="1" si="118"/>
        <v>155</v>
      </c>
      <c r="BE34" s="184">
        <f t="shared" ca="1" si="118"/>
        <v>155</v>
      </c>
      <c r="BF34" s="184">
        <f t="shared" ca="1" si="118"/>
        <v>155</v>
      </c>
      <c r="BG34" s="184">
        <f t="shared" ca="1" si="118"/>
        <v>155</v>
      </c>
      <c r="BH34" s="184">
        <f t="shared" ca="1" si="118"/>
        <v>155</v>
      </c>
      <c r="BI34" s="184">
        <f t="shared" ca="1" si="118"/>
        <v>155</v>
      </c>
      <c r="BJ34" s="184">
        <f t="shared" ca="1" si="118"/>
        <v>155</v>
      </c>
      <c r="BK34" s="184">
        <f t="shared" ca="1" si="118"/>
        <v>155</v>
      </c>
      <c r="BL34" s="184">
        <f t="shared" ca="1" si="118"/>
        <v>155</v>
      </c>
      <c r="BM34" s="184">
        <f t="shared" ca="1" si="118"/>
        <v>155</v>
      </c>
      <c r="BN34" s="184">
        <f t="shared" ca="1" si="118"/>
        <v>155</v>
      </c>
      <c r="BO34" s="184">
        <f t="shared" ca="1" si="118"/>
        <v>155</v>
      </c>
      <c r="BP34" s="184">
        <f t="shared" ca="1" si="118"/>
        <v>155</v>
      </c>
      <c r="BQ34" s="184">
        <f t="shared" ca="1" si="118"/>
        <v>155</v>
      </c>
      <c r="BR34" s="184">
        <f t="shared" ca="1" si="118"/>
        <v>155</v>
      </c>
      <c r="BS34" s="184">
        <f t="shared" ca="1" si="118"/>
        <v>155</v>
      </c>
      <c r="BT34" s="184">
        <f t="shared" ca="1" si="118"/>
        <v>155</v>
      </c>
      <c r="BU34" s="184">
        <f t="shared" ca="1" si="118"/>
        <v>155</v>
      </c>
      <c r="BV34" s="184">
        <f t="shared" ca="1" si="118"/>
        <v>155</v>
      </c>
      <c r="BW34" s="184">
        <f t="shared" ca="1" si="118"/>
        <v>155</v>
      </c>
      <c r="BX34" s="184">
        <f t="shared" ca="1" si="118"/>
        <v>155</v>
      </c>
      <c r="BY34" s="184">
        <f t="shared" ca="1" si="118"/>
        <v>155</v>
      </c>
      <c r="BZ34" s="184">
        <f t="shared" ca="1" si="118"/>
        <v>155</v>
      </c>
      <c r="CA34" s="184">
        <f t="shared" ca="1" si="118"/>
        <v>155</v>
      </c>
      <c r="CB34" s="184">
        <f t="shared" ca="1" si="118"/>
        <v>155</v>
      </c>
      <c r="CC34" s="184">
        <f t="shared" ca="1" si="118"/>
        <v>155</v>
      </c>
      <c r="CD34" s="184">
        <f t="shared" ca="1" si="118"/>
        <v>155</v>
      </c>
      <c r="CE34" s="184">
        <f t="shared" ca="1" si="118"/>
        <v>155</v>
      </c>
      <c r="CF34" s="184">
        <f t="shared" ref="CF34:EQ34" ca="1" si="119">IF(CE34=CE33,OFFSET(CE34,1,,,),CE34)</f>
        <v>155</v>
      </c>
      <c r="CG34" s="184">
        <f t="shared" ca="1" si="119"/>
        <v>155</v>
      </c>
      <c r="CH34" s="184">
        <f t="shared" ca="1" si="119"/>
        <v>155</v>
      </c>
      <c r="CI34" s="184">
        <f t="shared" ca="1" si="119"/>
        <v>155</v>
      </c>
      <c r="CJ34" s="184">
        <f t="shared" ca="1" si="119"/>
        <v>155</v>
      </c>
      <c r="CK34" s="184">
        <f t="shared" ca="1" si="119"/>
        <v>155</v>
      </c>
      <c r="CL34" s="184">
        <f t="shared" ca="1" si="119"/>
        <v>155</v>
      </c>
      <c r="CM34" s="184">
        <f t="shared" ca="1" si="119"/>
        <v>155</v>
      </c>
      <c r="CN34" s="184">
        <f t="shared" ca="1" si="119"/>
        <v>155</v>
      </c>
      <c r="CO34" s="184">
        <f t="shared" ca="1" si="119"/>
        <v>155</v>
      </c>
      <c r="CP34" s="184">
        <f t="shared" ca="1" si="119"/>
        <v>155</v>
      </c>
      <c r="CQ34" s="184">
        <f t="shared" ca="1" si="119"/>
        <v>155</v>
      </c>
      <c r="CR34" s="184">
        <f t="shared" ca="1" si="119"/>
        <v>155</v>
      </c>
      <c r="CS34" s="184">
        <f t="shared" ca="1" si="119"/>
        <v>155</v>
      </c>
      <c r="CT34" s="184">
        <f t="shared" ca="1" si="119"/>
        <v>155</v>
      </c>
      <c r="CU34" s="184">
        <f t="shared" ca="1" si="119"/>
        <v>155</v>
      </c>
      <c r="CV34" s="184">
        <f t="shared" ca="1" si="119"/>
        <v>155</v>
      </c>
      <c r="CW34" s="184">
        <f t="shared" ca="1" si="119"/>
        <v>155</v>
      </c>
      <c r="CX34" s="184">
        <f t="shared" ca="1" si="119"/>
        <v>155</v>
      </c>
      <c r="CY34" s="184">
        <f t="shared" ca="1" si="119"/>
        <v>155</v>
      </c>
      <c r="CZ34" s="184">
        <f t="shared" ca="1" si="119"/>
        <v>155</v>
      </c>
      <c r="DA34" s="184">
        <f t="shared" ca="1" si="119"/>
        <v>155</v>
      </c>
      <c r="DB34" s="184">
        <f t="shared" ca="1" si="119"/>
        <v>155</v>
      </c>
      <c r="DC34" s="184">
        <f t="shared" ca="1" si="119"/>
        <v>155</v>
      </c>
      <c r="DD34" s="184">
        <f t="shared" ca="1" si="119"/>
        <v>155</v>
      </c>
      <c r="DE34" s="184">
        <f t="shared" ca="1" si="119"/>
        <v>155</v>
      </c>
      <c r="DF34" s="184">
        <f t="shared" ca="1" si="119"/>
        <v>155</v>
      </c>
      <c r="DG34" s="184">
        <f t="shared" ca="1" si="119"/>
        <v>155</v>
      </c>
      <c r="DH34" s="184">
        <f t="shared" ca="1" si="119"/>
        <v>155</v>
      </c>
      <c r="DI34" s="184">
        <f t="shared" ca="1" si="119"/>
        <v>155</v>
      </c>
      <c r="DJ34" s="184">
        <f t="shared" ca="1" si="119"/>
        <v>155</v>
      </c>
      <c r="DK34" s="184">
        <f t="shared" ca="1" si="119"/>
        <v>155</v>
      </c>
      <c r="DL34" s="184">
        <f t="shared" ca="1" si="119"/>
        <v>155</v>
      </c>
      <c r="DM34" s="184">
        <f t="shared" ca="1" si="119"/>
        <v>155</v>
      </c>
      <c r="DN34" s="184">
        <f t="shared" ca="1" si="119"/>
        <v>155</v>
      </c>
      <c r="DO34" s="184">
        <f t="shared" ca="1" si="119"/>
        <v>155</v>
      </c>
      <c r="DP34" s="184">
        <f t="shared" ca="1" si="119"/>
        <v>155</v>
      </c>
      <c r="DQ34" s="184">
        <f t="shared" ca="1" si="119"/>
        <v>155</v>
      </c>
      <c r="DR34" s="184">
        <f t="shared" ca="1" si="119"/>
        <v>155</v>
      </c>
      <c r="DS34" s="184">
        <f t="shared" ca="1" si="119"/>
        <v>155</v>
      </c>
      <c r="DT34" s="184">
        <f t="shared" ca="1" si="119"/>
        <v>155</v>
      </c>
      <c r="DU34" s="184">
        <f t="shared" ca="1" si="119"/>
        <v>155</v>
      </c>
      <c r="DV34" s="184">
        <f t="shared" ca="1" si="119"/>
        <v>155</v>
      </c>
      <c r="DW34" s="184">
        <f t="shared" ca="1" si="119"/>
        <v>155</v>
      </c>
      <c r="DX34" s="184">
        <f t="shared" ca="1" si="119"/>
        <v>155</v>
      </c>
      <c r="DY34" s="184">
        <f t="shared" ca="1" si="119"/>
        <v>155</v>
      </c>
      <c r="DZ34" s="184">
        <f t="shared" ca="1" si="119"/>
        <v>155</v>
      </c>
      <c r="EA34" s="184">
        <f t="shared" ca="1" si="119"/>
        <v>155</v>
      </c>
      <c r="EB34" s="184">
        <f t="shared" ca="1" si="119"/>
        <v>155</v>
      </c>
      <c r="EC34" s="184">
        <f t="shared" ca="1" si="119"/>
        <v>155</v>
      </c>
      <c r="ED34" s="184">
        <f t="shared" ca="1" si="119"/>
        <v>155</v>
      </c>
      <c r="EE34" s="184">
        <f t="shared" ca="1" si="119"/>
        <v>155</v>
      </c>
      <c r="EF34" s="184">
        <f t="shared" ca="1" si="119"/>
        <v>155</v>
      </c>
      <c r="EG34" s="184">
        <f t="shared" ca="1" si="119"/>
        <v>155</v>
      </c>
      <c r="EH34" s="184">
        <f t="shared" ca="1" si="119"/>
        <v>155</v>
      </c>
      <c r="EI34" s="184">
        <f t="shared" ca="1" si="119"/>
        <v>155</v>
      </c>
      <c r="EJ34" s="184">
        <f t="shared" ca="1" si="119"/>
        <v>155</v>
      </c>
      <c r="EK34" s="184">
        <f t="shared" ca="1" si="119"/>
        <v>155</v>
      </c>
      <c r="EL34" s="184">
        <f t="shared" ca="1" si="119"/>
        <v>155</v>
      </c>
      <c r="EM34" s="184">
        <f t="shared" ca="1" si="119"/>
        <v>155</v>
      </c>
      <c r="EN34" s="184">
        <f t="shared" ca="1" si="119"/>
        <v>155</v>
      </c>
      <c r="EO34" s="184">
        <f t="shared" ca="1" si="119"/>
        <v>155</v>
      </c>
      <c r="EP34" s="184">
        <f t="shared" ca="1" si="119"/>
        <v>155</v>
      </c>
      <c r="EQ34" s="184">
        <f t="shared" ca="1" si="119"/>
        <v>155</v>
      </c>
      <c r="ER34" s="184">
        <f t="shared" ref="ER34:HC34" ca="1" si="120">IF(EQ34=EQ33,OFFSET(EQ34,1,,,),EQ34)</f>
        <v>155</v>
      </c>
      <c r="ES34" s="184">
        <f t="shared" ca="1" si="120"/>
        <v>155</v>
      </c>
      <c r="ET34" s="184">
        <f t="shared" ca="1" si="120"/>
        <v>155</v>
      </c>
      <c r="EU34" s="184">
        <f t="shared" ca="1" si="120"/>
        <v>155</v>
      </c>
      <c r="EV34" s="184">
        <f t="shared" ca="1" si="120"/>
        <v>155</v>
      </c>
      <c r="EW34" s="184">
        <f t="shared" ca="1" si="120"/>
        <v>155</v>
      </c>
      <c r="EX34" s="184">
        <f t="shared" ca="1" si="120"/>
        <v>155</v>
      </c>
      <c r="EY34" s="184">
        <f t="shared" ca="1" si="120"/>
        <v>155</v>
      </c>
      <c r="EZ34" s="184">
        <f t="shared" ca="1" si="120"/>
        <v>155</v>
      </c>
      <c r="FA34" s="184">
        <f t="shared" ca="1" si="120"/>
        <v>155</v>
      </c>
      <c r="FB34" s="184">
        <f t="shared" ca="1" si="120"/>
        <v>155</v>
      </c>
      <c r="FC34" s="184">
        <f t="shared" ca="1" si="120"/>
        <v>155</v>
      </c>
      <c r="FD34" s="184">
        <f t="shared" ca="1" si="120"/>
        <v>155</v>
      </c>
      <c r="FE34" s="184">
        <f t="shared" ca="1" si="120"/>
        <v>155</v>
      </c>
      <c r="FF34" s="184">
        <f t="shared" ca="1" si="120"/>
        <v>155</v>
      </c>
      <c r="FG34" s="184">
        <f t="shared" ca="1" si="120"/>
        <v>155</v>
      </c>
      <c r="FH34" s="184">
        <f t="shared" ca="1" si="120"/>
        <v>155</v>
      </c>
      <c r="FI34" s="184">
        <f t="shared" ca="1" si="120"/>
        <v>155</v>
      </c>
      <c r="FJ34" s="184">
        <f t="shared" ca="1" si="120"/>
        <v>155</v>
      </c>
      <c r="FK34" s="184">
        <f t="shared" ca="1" si="120"/>
        <v>155</v>
      </c>
      <c r="FL34" s="184">
        <f t="shared" ca="1" si="120"/>
        <v>155</v>
      </c>
      <c r="FM34" s="184">
        <f t="shared" ca="1" si="120"/>
        <v>155</v>
      </c>
      <c r="FN34" s="184">
        <f t="shared" ca="1" si="120"/>
        <v>155</v>
      </c>
      <c r="FO34" s="184">
        <f t="shared" ca="1" si="120"/>
        <v>155</v>
      </c>
      <c r="FP34" s="184">
        <f t="shared" ca="1" si="120"/>
        <v>155</v>
      </c>
      <c r="FQ34" s="184">
        <f t="shared" ca="1" si="120"/>
        <v>155</v>
      </c>
      <c r="FR34" s="184">
        <f t="shared" ca="1" si="120"/>
        <v>155</v>
      </c>
      <c r="FS34" s="184">
        <f t="shared" ca="1" si="120"/>
        <v>155</v>
      </c>
      <c r="FT34" s="184">
        <f t="shared" ca="1" si="120"/>
        <v>155</v>
      </c>
      <c r="FU34" s="184">
        <f t="shared" ca="1" si="120"/>
        <v>155</v>
      </c>
      <c r="FV34" s="184">
        <f t="shared" ca="1" si="120"/>
        <v>155</v>
      </c>
      <c r="FW34" s="184">
        <f t="shared" ca="1" si="120"/>
        <v>155</v>
      </c>
      <c r="FX34" s="184">
        <f t="shared" ca="1" si="120"/>
        <v>155</v>
      </c>
      <c r="FY34" s="184">
        <f t="shared" ca="1" si="120"/>
        <v>155</v>
      </c>
      <c r="FZ34" s="184">
        <f t="shared" ca="1" si="120"/>
        <v>155</v>
      </c>
      <c r="GA34" s="184">
        <f t="shared" ca="1" si="120"/>
        <v>155</v>
      </c>
      <c r="GB34" s="184">
        <f t="shared" ca="1" si="120"/>
        <v>155</v>
      </c>
      <c r="GC34" s="184">
        <f t="shared" ca="1" si="120"/>
        <v>155</v>
      </c>
      <c r="GD34" s="184">
        <f t="shared" ca="1" si="120"/>
        <v>155</v>
      </c>
      <c r="GE34" s="184">
        <f t="shared" ca="1" si="120"/>
        <v>155</v>
      </c>
      <c r="GF34" s="184">
        <f t="shared" ca="1" si="120"/>
        <v>155</v>
      </c>
      <c r="GG34" s="184">
        <f t="shared" ca="1" si="120"/>
        <v>155</v>
      </c>
      <c r="GH34" s="184">
        <f t="shared" ca="1" si="120"/>
        <v>155</v>
      </c>
      <c r="GI34" s="184">
        <f t="shared" ca="1" si="120"/>
        <v>155</v>
      </c>
      <c r="GJ34" s="184">
        <f t="shared" ca="1" si="120"/>
        <v>155</v>
      </c>
      <c r="GK34" s="184">
        <f t="shared" ca="1" si="120"/>
        <v>155</v>
      </c>
      <c r="GL34" s="184">
        <f t="shared" ca="1" si="120"/>
        <v>155</v>
      </c>
      <c r="GM34" s="184">
        <f t="shared" ca="1" si="120"/>
        <v>155</v>
      </c>
      <c r="GN34" s="184">
        <f t="shared" ca="1" si="120"/>
        <v>155</v>
      </c>
      <c r="GO34" s="184">
        <f t="shared" ca="1" si="120"/>
        <v>155</v>
      </c>
      <c r="GP34" s="184">
        <f t="shared" ca="1" si="120"/>
        <v>155</v>
      </c>
      <c r="GQ34" s="184">
        <f t="shared" ca="1" si="120"/>
        <v>155</v>
      </c>
      <c r="GR34" s="184">
        <f t="shared" ca="1" si="120"/>
        <v>155</v>
      </c>
      <c r="GS34" s="184">
        <f t="shared" ca="1" si="120"/>
        <v>155</v>
      </c>
      <c r="GT34" s="184">
        <f t="shared" ca="1" si="120"/>
        <v>155</v>
      </c>
      <c r="GU34" s="184">
        <f t="shared" ca="1" si="120"/>
        <v>155</v>
      </c>
      <c r="GV34" s="184">
        <f t="shared" ca="1" si="120"/>
        <v>155</v>
      </c>
      <c r="GW34" s="184">
        <f t="shared" ca="1" si="120"/>
        <v>155</v>
      </c>
      <c r="GX34" s="184">
        <f t="shared" ca="1" si="120"/>
        <v>155</v>
      </c>
      <c r="GY34" s="184">
        <f t="shared" ca="1" si="120"/>
        <v>155</v>
      </c>
      <c r="GZ34" s="184">
        <f t="shared" ca="1" si="120"/>
        <v>155</v>
      </c>
      <c r="HA34" s="184">
        <f t="shared" ca="1" si="120"/>
        <v>155</v>
      </c>
      <c r="HB34" s="184">
        <f t="shared" ca="1" si="120"/>
        <v>155</v>
      </c>
      <c r="HC34" s="184">
        <f t="shared" ca="1" si="120"/>
        <v>155</v>
      </c>
      <c r="HD34" s="184">
        <f t="shared" ref="HD34:HJ34" ca="1" si="121">IF(HC34=HC33,OFFSET(HC34,1,,,),HC34)</f>
        <v>155</v>
      </c>
      <c r="HE34" s="184">
        <f t="shared" ca="1" si="121"/>
        <v>155</v>
      </c>
      <c r="HF34" s="184">
        <f t="shared" ca="1" si="121"/>
        <v>155</v>
      </c>
      <c r="HG34" s="184">
        <f t="shared" ca="1" si="121"/>
        <v>155</v>
      </c>
      <c r="HH34" s="184">
        <f t="shared" ca="1" si="121"/>
        <v>155</v>
      </c>
      <c r="HI34" s="184">
        <f t="shared" ca="1" si="121"/>
        <v>155</v>
      </c>
      <c r="HJ34" s="184">
        <f t="shared" ca="1" si="121"/>
        <v>155</v>
      </c>
      <c r="HK34" s="578">
        <f t="shared" ca="1" si="9"/>
        <v>1</v>
      </c>
    </row>
    <row r="35" spans="1:219" s="185" customFormat="1">
      <c r="A35" s="284" t="s">
        <v>13976</v>
      </c>
      <c r="B35" s="285">
        <v>93183</v>
      </c>
      <c r="C35" s="286" t="str">
        <f>IF($B35="","",IFERROR(VLOOKUP($B35,SERVIÇOS!$A:$F,2,0),IFERROR(VLOOKUP($B35,'COMPOSIÇÕES COMPLEMENTARES '!$C:$K,2,0),"")))</f>
        <v>VERGA PRÉ-MOLDADA PARA JANELAS COM MAIS DE 1,5 M DE VÃO. AF_03/2016</v>
      </c>
      <c r="D35" s="287" t="str">
        <f>IF($B35="","",IFERROR(VLOOKUP($B35,SERVIÇOS!$A:$F,3,0),IFERROR(VLOOKUP($B35,'COMPOSIÇÕES COMPLEMENTARES '!$C:$K,3,0),"")))</f>
        <v>M</v>
      </c>
      <c r="E35" s="288">
        <v>2.2000000000000002</v>
      </c>
      <c r="F35" s="289">
        <f>IF($B35="","",IFERROR(VLOOKUP($B35,SERVIÇOS!$A:$F,4,0),IFERROR(VLOOKUP($B35,'COMPOSIÇÕES COMPLEMENTARES '!$C:$K,6,0),"")))</f>
        <v>58.09</v>
      </c>
      <c r="G35" s="289">
        <f>IF($B35="","",IFERROR(VLOOKUP($B35,SERVIÇOS!$A:$F,5,0),IFERROR(VLOOKUP($B35,'COMPOSIÇÕES COMPLEMENTARES '!$C:$K,7,0),"")))</f>
        <v>8.94</v>
      </c>
      <c r="H35" s="289">
        <f t="shared" si="86"/>
        <v>67.03</v>
      </c>
      <c r="I35" s="289">
        <f t="shared" si="87"/>
        <v>127.8</v>
      </c>
      <c r="J35" s="289">
        <f t="shared" si="88"/>
        <v>19.670000000000002</v>
      </c>
      <c r="K35" s="289">
        <f t="shared" si="89"/>
        <v>147.47</v>
      </c>
      <c r="L35" s="289"/>
      <c r="M35" s="572">
        <f t="shared" si="10"/>
        <v>147.47</v>
      </c>
      <c r="N35" s="572">
        <f t="shared" si="11"/>
        <v>147.47</v>
      </c>
      <c r="O35" s="572">
        <f t="shared" si="12"/>
        <v>2.2000000000000002</v>
      </c>
      <c r="P35" s="572">
        <f t="shared" si="13"/>
        <v>27</v>
      </c>
      <c r="Q35" s="572">
        <f t="shared" si="14"/>
        <v>3915</v>
      </c>
      <c r="R35" s="572">
        <f t="shared" si="15"/>
        <v>177</v>
      </c>
      <c r="S35" s="184">
        <f t="shared" ca="1" si="16"/>
        <v>177</v>
      </c>
      <c r="T35" s="184">
        <f t="shared" ref="T35:CE35" ca="1" si="122">IF(S35=S34,OFFSET(S35,1,,,),S35)</f>
        <v>177</v>
      </c>
      <c r="U35" s="184">
        <f t="shared" ca="1" si="122"/>
        <v>177</v>
      </c>
      <c r="V35" s="184">
        <f t="shared" ca="1" si="122"/>
        <v>177</v>
      </c>
      <c r="W35" s="184">
        <f t="shared" ca="1" si="122"/>
        <v>123</v>
      </c>
      <c r="X35" s="184">
        <f t="shared" ca="1" si="122"/>
        <v>123</v>
      </c>
      <c r="Y35" s="184">
        <f t="shared" ca="1" si="122"/>
        <v>129</v>
      </c>
      <c r="Z35" s="184">
        <f t="shared" ca="1" si="122"/>
        <v>129</v>
      </c>
      <c r="AA35" s="184">
        <f t="shared" ca="1" si="122"/>
        <v>119</v>
      </c>
      <c r="AB35" s="184">
        <f t="shared" ca="1" si="122"/>
        <v>119</v>
      </c>
      <c r="AC35" s="184">
        <f t="shared" ca="1" si="122"/>
        <v>119</v>
      </c>
      <c r="AD35" s="184">
        <f t="shared" ca="1" si="122"/>
        <v>119</v>
      </c>
      <c r="AE35" s="184">
        <f t="shared" ca="1" si="122"/>
        <v>112</v>
      </c>
      <c r="AF35" s="184">
        <f t="shared" ca="1" si="122"/>
        <v>112</v>
      </c>
      <c r="AG35" s="184">
        <f t="shared" ca="1" si="122"/>
        <v>53</v>
      </c>
      <c r="AH35" s="184">
        <f t="shared" ca="1" si="122"/>
        <v>53</v>
      </c>
      <c r="AI35" s="184">
        <f t="shared" ca="1" si="122"/>
        <v>87</v>
      </c>
      <c r="AJ35" s="184">
        <f t="shared" ca="1" si="122"/>
        <v>87</v>
      </c>
      <c r="AK35" s="184">
        <f t="shared" ca="1" si="122"/>
        <v>87</v>
      </c>
      <c r="AL35" s="184">
        <f t="shared" ca="1" si="122"/>
        <v>10</v>
      </c>
      <c r="AM35" s="184">
        <f t="shared" ca="1" si="122"/>
        <v>10</v>
      </c>
      <c r="AN35" s="184">
        <f t="shared" ca="1" si="122"/>
        <v>46</v>
      </c>
      <c r="AO35" s="184">
        <f t="shared" ca="1" si="122"/>
        <v>46</v>
      </c>
      <c r="AP35" s="184">
        <f t="shared" ca="1" si="122"/>
        <v>155</v>
      </c>
      <c r="AQ35" s="184">
        <f t="shared" ca="1" si="122"/>
        <v>155</v>
      </c>
      <c r="AR35" s="184">
        <f t="shared" ca="1" si="122"/>
        <v>74</v>
      </c>
      <c r="AS35" s="184">
        <f t="shared" ca="1" si="122"/>
        <v>74</v>
      </c>
      <c r="AT35" s="184">
        <f t="shared" ca="1" si="122"/>
        <v>74</v>
      </c>
      <c r="AU35" s="184">
        <f t="shared" ca="1" si="122"/>
        <v>74</v>
      </c>
      <c r="AV35" s="184">
        <f t="shared" ca="1" si="122"/>
        <v>74</v>
      </c>
      <c r="AW35" s="184">
        <f t="shared" ca="1" si="122"/>
        <v>74</v>
      </c>
      <c r="AX35" s="184">
        <f t="shared" ca="1" si="122"/>
        <v>74</v>
      </c>
      <c r="AY35" s="184">
        <f t="shared" ca="1" si="122"/>
        <v>74</v>
      </c>
      <c r="AZ35" s="184">
        <f t="shared" ca="1" si="122"/>
        <v>74</v>
      </c>
      <c r="BA35" s="184">
        <f t="shared" ca="1" si="122"/>
        <v>74</v>
      </c>
      <c r="BB35" s="184">
        <f t="shared" ca="1" si="122"/>
        <v>74</v>
      </c>
      <c r="BC35" s="184">
        <f t="shared" ca="1" si="122"/>
        <v>74</v>
      </c>
      <c r="BD35" s="184">
        <f t="shared" ca="1" si="122"/>
        <v>74</v>
      </c>
      <c r="BE35" s="184">
        <f t="shared" ca="1" si="122"/>
        <v>74</v>
      </c>
      <c r="BF35" s="184">
        <f t="shared" ca="1" si="122"/>
        <v>74</v>
      </c>
      <c r="BG35" s="184">
        <f t="shared" ca="1" si="122"/>
        <v>74</v>
      </c>
      <c r="BH35" s="184">
        <f t="shared" ca="1" si="122"/>
        <v>74</v>
      </c>
      <c r="BI35" s="184">
        <f t="shared" ca="1" si="122"/>
        <v>74</v>
      </c>
      <c r="BJ35" s="184">
        <f t="shared" ca="1" si="122"/>
        <v>74</v>
      </c>
      <c r="BK35" s="184">
        <f t="shared" ca="1" si="122"/>
        <v>74</v>
      </c>
      <c r="BL35" s="184">
        <f t="shared" ca="1" si="122"/>
        <v>74</v>
      </c>
      <c r="BM35" s="184">
        <f t="shared" ca="1" si="122"/>
        <v>74</v>
      </c>
      <c r="BN35" s="184">
        <f t="shared" ca="1" si="122"/>
        <v>74</v>
      </c>
      <c r="BO35" s="184">
        <f t="shared" ca="1" si="122"/>
        <v>74</v>
      </c>
      <c r="BP35" s="184">
        <f t="shared" ca="1" si="122"/>
        <v>74</v>
      </c>
      <c r="BQ35" s="184">
        <f t="shared" ca="1" si="122"/>
        <v>74</v>
      </c>
      <c r="BR35" s="184">
        <f t="shared" ca="1" si="122"/>
        <v>74</v>
      </c>
      <c r="BS35" s="184">
        <f t="shared" ca="1" si="122"/>
        <v>74</v>
      </c>
      <c r="BT35" s="184">
        <f t="shared" ca="1" si="122"/>
        <v>74</v>
      </c>
      <c r="BU35" s="184">
        <f t="shared" ca="1" si="122"/>
        <v>74</v>
      </c>
      <c r="BV35" s="184">
        <f t="shared" ca="1" si="122"/>
        <v>74</v>
      </c>
      <c r="BW35" s="184">
        <f t="shared" ca="1" si="122"/>
        <v>74</v>
      </c>
      <c r="BX35" s="184">
        <f t="shared" ca="1" si="122"/>
        <v>74</v>
      </c>
      <c r="BY35" s="184">
        <f t="shared" ca="1" si="122"/>
        <v>74</v>
      </c>
      <c r="BZ35" s="184">
        <f t="shared" ca="1" si="122"/>
        <v>74</v>
      </c>
      <c r="CA35" s="184">
        <f t="shared" ca="1" si="122"/>
        <v>74</v>
      </c>
      <c r="CB35" s="184">
        <f t="shared" ca="1" si="122"/>
        <v>74</v>
      </c>
      <c r="CC35" s="184">
        <f t="shared" ca="1" si="122"/>
        <v>74</v>
      </c>
      <c r="CD35" s="184">
        <f t="shared" ca="1" si="122"/>
        <v>74</v>
      </c>
      <c r="CE35" s="184">
        <f t="shared" ca="1" si="122"/>
        <v>74</v>
      </c>
      <c r="CF35" s="184">
        <f t="shared" ref="CF35:EQ35" ca="1" si="123">IF(CE35=CE34,OFFSET(CE35,1,,,),CE35)</f>
        <v>74</v>
      </c>
      <c r="CG35" s="184">
        <f t="shared" ca="1" si="123"/>
        <v>74</v>
      </c>
      <c r="CH35" s="184">
        <f t="shared" ca="1" si="123"/>
        <v>74</v>
      </c>
      <c r="CI35" s="184">
        <f t="shared" ca="1" si="123"/>
        <v>74</v>
      </c>
      <c r="CJ35" s="184">
        <f t="shared" ca="1" si="123"/>
        <v>74</v>
      </c>
      <c r="CK35" s="184">
        <f t="shared" ca="1" si="123"/>
        <v>74</v>
      </c>
      <c r="CL35" s="184">
        <f t="shared" ca="1" si="123"/>
        <v>74</v>
      </c>
      <c r="CM35" s="184">
        <f t="shared" ca="1" si="123"/>
        <v>74</v>
      </c>
      <c r="CN35" s="184">
        <f t="shared" ca="1" si="123"/>
        <v>74</v>
      </c>
      <c r="CO35" s="184">
        <f t="shared" ca="1" si="123"/>
        <v>74</v>
      </c>
      <c r="CP35" s="184">
        <f t="shared" ca="1" si="123"/>
        <v>74</v>
      </c>
      <c r="CQ35" s="184">
        <f t="shared" ca="1" si="123"/>
        <v>74</v>
      </c>
      <c r="CR35" s="184">
        <f t="shared" ca="1" si="123"/>
        <v>74</v>
      </c>
      <c r="CS35" s="184">
        <f t="shared" ca="1" si="123"/>
        <v>74</v>
      </c>
      <c r="CT35" s="184">
        <f t="shared" ca="1" si="123"/>
        <v>74</v>
      </c>
      <c r="CU35" s="184">
        <f t="shared" ca="1" si="123"/>
        <v>74</v>
      </c>
      <c r="CV35" s="184">
        <f t="shared" ca="1" si="123"/>
        <v>74</v>
      </c>
      <c r="CW35" s="184">
        <f t="shared" ca="1" si="123"/>
        <v>74</v>
      </c>
      <c r="CX35" s="184">
        <f t="shared" ca="1" si="123"/>
        <v>74</v>
      </c>
      <c r="CY35" s="184">
        <f t="shared" ca="1" si="123"/>
        <v>74</v>
      </c>
      <c r="CZ35" s="184">
        <f t="shared" ca="1" si="123"/>
        <v>74</v>
      </c>
      <c r="DA35" s="184">
        <f t="shared" ca="1" si="123"/>
        <v>74</v>
      </c>
      <c r="DB35" s="184">
        <f t="shared" ca="1" si="123"/>
        <v>74</v>
      </c>
      <c r="DC35" s="184">
        <f t="shared" ca="1" si="123"/>
        <v>74</v>
      </c>
      <c r="DD35" s="184">
        <f t="shared" ca="1" si="123"/>
        <v>74</v>
      </c>
      <c r="DE35" s="184">
        <f t="shared" ca="1" si="123"/>
        <v>74</v>
      </c>
      <c r="DF35" s="184">
        <f t="shared" ca="1" si="123"/>
        <v>74</v>
      </c>
      <c r="DG35" s="184">
        <f t="shared" ca="1" si="123"/>
        <v>74</v>
      </c>
      <c r="DH35" s="184">
        <f t="shared" ca="1" si="123"/>
        <v>74</v>
      </c>
      <c r="DI35" s="184">
        <f t="shared" ca="1" si="123"/>
        <v>74</v>
      </c>
      <c r="DJ35" s="184">
        <f t="shared" ca="1" si="123"/>
        <v>74</v>
      </c>
      <c r="DK35" s="184">
        <f t="shared" ca="1" si="123"/>
        <v>74</v>
      </c>
      <c r="DL35" s="184">
        <f t="shared" ca="1" si="123"/>
        <v>74</v>
      </c>
      <c r="DM35" s="184">
        <f t="shared" ca="1" si="123"/>
        <v>74</v>
      </c>
      <c r="DN35" s="184">
        <f t="shared" ca="1" si="123"/>
        <v>74</v>
      </c>
      <c r="DO35" s="184">
        <f t="shared" ca="1" si="123"/>
        <v>74</v>
      </c>
      <c r="DP35" s="184">
        <f t="shared" ca="1" si="123"/>
        <v>74</v>
      </c>
      <c r="DQ35" s="184">
        <f t="shared" ca="1" si="123"/>
        <v>74</v>
      </c>
      <c r="DR35" s="184">
        <f t="shared" ca="1" si="123"/>
        <v>74</v>
      </c>
      <c r="DS35" s="184">
        <f t="shared" ca="1" si="123"/>
        <v>74</v>
      </c>
      <c r="DT35" s="184">
        <f t="shared" ca="1" si="123"/>
        <v>74</v>
      </c>
      <c r="DU35" s="184">
        <f t="shared" ca="1" si="123"/>
        <v>74</v>
      </c>
      <c r="DV35" s="184">
        <f t="shared" ca="1" si="123"/>
        <v>74</v>
      </c>
      <c r="DW35" s="184">
        <f t="shared" ca="1" si="123"/>
        <v>74</v>
      </c>
      <c r="DX35" s="184">
        <f t="shared" ca="1" si="123"/>
        <v>74</v>
      </c>
      <c r="DY35" s="184">
        <f t="shared" ca="1" si="123"/>
        <v>74</v>
      </c>
      <c r="DZ35" s="184">
        <f t="shared" ca="1" si="123"/>
        <v>74</v>
      </c>
      <c r="EA35" s="184">
        <f t="shared" ca="1" si="123"/>
        <v>74</v>
      </c>
      <c r="EB35" s="184">
        <f t="shared" ca="1" si="123"/>
        <v>74</v>
      </c>
      <c r="EC35" s="184">
        <f t="shared" ca="1" si="123"/>
        <v>74</v>
      </c>
      <c r="ED35" s="184">
        <f t="shared" ca="1" si="123"/>
        <v>74</v>
      </c>
      <c r="EE35" s="184">
        <f t="shared" ca="1" si="123"/>
        <v>74</v>
      </c>
      <c r="EF35" s="184">
        <f t="shared" ca="1" si="123"/>
        <v>74</v>
      </c>
      <c r="EG35" s="184">
        <f t="shared" ca="1" si="123"/>
        <v>74</v>
      </c>
      <c r="EH35" s="184">
        <f t="shared" ca="1" si="123"/>
        <v>74</v>
      </c>
      <c r="EI35" s="184">
        <f t="shared" ca="1" si="123"/>
        <v>74</v>
      </c>
      <c r="EJ35" s="184">
        <f t="shared" ca="1" si="123"/>
        <v>74</v>
      </c>
      <c r="EK35" s="184">
        <f t="shared" ca="1" si="123"/>
        <v>74</v>
      </c>
      <c r="EL35" s="184">
        <f t="shared" ca="1" si="123"/>
        <v>74</v>
      </c>
      <c r="EM35" s="184">
        <f t="shared" ca="1" si="123"/>
        <v>74</v>
      </c>
      <c r="EN35" s="184">
        <f t="shared" ca="1" si="123"/>
        <v>74</v>
      </c>
      <c r="EO35" s="184">
        <f t="shared" ca="1" si="123"/>
        <v>74</v>
      </c>
      <c r="EP35" s="184">
        <f t="shared" ca="1" si="123"/>
        <v>74</v>
      </c>
      <c r="EQ35" s="184">
        <f t="shared" ca="1" si="123"/>
        <v>74</v>
      </c>
      <c r="ER35" s="184">
        <f t="shared" ref="ER35:HC35" ca="1" si="124">IF(EQ35=EQ34,OFFSET(EQ35,1,,,),EQ35)</f>
        <v>74</v>
      </c>
      <c r="ES35" s="184">
        <f t="shared" ca="1" si="124"/>
        <v>74</v>
      </c>
      <c r="ET35" s="184">
        <f t="shared" ca="1" si="124"/>
        <v>74</v>
      </c>
      <c r="EU35" s="184">
        <f t="shared" ca="1" si="124"/>
        <v>74</v>
      </c>
      <c r="EV35" s="184">
        <f t="shared" ca="1" si="124"/>
        <v>74</v>
      </c>
      <c r="EW35" s="184">
        <f t="shared" ca="1" si="124"/>
        <v>74</v>
      </c>
      <c r="EX35" s="184">
        <f t="shared" ca="1" si="124"/>
        <v>74</v>
      </c>
      <c r="EY35" s="184">
        <f t="shared" ca="1" si="124"/>
        <v>74</v>
      </c>
      <c r="EZ35" s="184">
        <f t="shared" ca="1" si="124"/>
        <v>74</v>
      </c>
      <c r="FA35" s="184">
        <f t="shared" ca="1" si="124"/>
        <v>74</v>
      </c>
      <c r="FB35" s="184">
        <f t="shared" ca="1" si="124"/>
        <v>74</v>
      </c>
      <c r="FC35" s="184">
        <f t="shared" ca="1" si="124"/>
        <v>74</v>
      </c>
      <c r="FD35" s="184">
        <f t="shared" ca="1" si="124"/>
        <v>74</v>
      </c>
      <c r="FE35" s="184">
        <f t="shared" ca="1" si="124"/>
        <v>74</v>
      </c>
      <c r="FF35" s="184">
        <f t="shared" ca="1" si="124"/>
        <v>74</v>
      </c>
      <c r="FG35" s="184">
        <f t="shared" ca="1" si="124"/>
        <v>74</v>
      </c>
      <c r="FH35" s="184">
        <f t="shared" ca="1" si="124"/>
        <v>74</v>
      </c>
      <c r="FI35" s="184">
        <f t="shared" ca="1" si="124"/>
        <v>74</v>
      </c>
      <c r="FJ35" s="184">
        <f t="shared" ca="1" si="124"/>
        <v>74</v>
      </c>
      <c r="FK35" s="184">
        <f t="shared" ca="1" si="124"/>
        <v>74</v>
      </c>
      <c r="FL35" s="184">
        <f t="shared" ca="1" si="124"/>
        <v>74</v>
      </c>
      <c r="FM35" s="184">
        <f t="shared" ca="1" si="124"/>
        <v>74</v>
      </c>
      <c r="FN35" s="184">
        <f t="shared" ca="1" si="124"/>
        <v>74</v>
      </c>
      <c r="FO35" s="184">
        <f t="shared" ca="1" si="124"/>
        <v>74</v>
      </c>
      <c r="FP35" s="184">
        <f t="shared" ca="1" si="124"/>
        <v>74</v>
      </c>
      <c r="FQ35" s="184">
        <f t="shared" ca="1" si="124"/>
        <v>74</v>
      </c>
      <c r="FR35" s="184">
        <f t="shared" ca="1" si="124"/>
        <v>74</v>
      </c>
      <c r="FS35" s="184">
        <f t="shared" ca="1" si="124"/>
        <v>74</v>
      </c>
      <c r="FT35" s="184">
        <f t="shared" ca="1" si="124"/>
        <v>74</v>
      </c>
      <c r="FU35" s="184">
        <f t="shared" ca="1" si="124"/>
        <v>74</v>
      </c>
      <c r="FV35" s="184">
        <f t="shared" ca="1" si="124"/>
        <v>74</v>
      </c>
      <c r="FW35" s="184">
        <f t="shared" ca="1" si="124"/>
        <v>74</v>
      </c>
      <c r="FX35" s="184">
        <f t="shared" ca="1" si="124"/>
        <v>74</v>
      </c>
      <c r="FY35" s="184">
        <f t="shared" ca="1" si="124"/>
        <v>74</v>
      </c>
      <c r="FZ35" s="184">
        <f t="shared" ca="1" si="124"/>
        <v>74</v>
      </c>
      <c r="GA35" s="184">
        <f t="shared" ca="1" si="124"/>
        <v>74</v>
      </c>
      <c r="GB35" s="184">
        <f t="shared" ca="1" si="124"/>
        <v>74</v>
      </c>
      <c r="GC35" s="184">
        <f t="shared" ca="1" si="124"/>
        <v>74</v>
      </c>
      <c r="GD35" s="184">
        <f t="shared" ca="1" si="124"/>
        <v>74</v>
      </c>
      <c r="GE35" s="184">
        <f t="shared" ca="1" si="124"/>
        <v>74</v>
      </c>
      <c r="GF35" s="184">
        <f t="shared" ca="1" si="124"/>
        <v>74</v>
      </c>
      <c r="GG35" s="184">
        <f t="shared" ca="1" si="124"/>
        <v>74</v>
      </c>
      <c r="GH35" s="184">
        <f t="shared" ca="1" si="124"/>
        <v>74</v>
      </c>
      <c r="GI35" s="184">
        <f t="shared" ca="1" si="124"/>
        <v>74</v>
      </c>
      <c r="GJ35" s="184">
        <f t="shared" ca="1" si="124"/>
        <v>74</v>
      </c>
      <c r="GK35" s="184">
        <f t="shared" ca="1" si="124"/>
        <v>74</v>
      </c>
      <c r="GL35" s="184">
        <f t="shared" ca="1" si="124"/>
        <v>74</v>
      </c>
      <c r="GM35" s="184">
        <f t="shared" ca="1" si="124"/>
        <v>74</v>
      </c>
      <c r="GN35" s="184">
        <f t="shared" ca="1" si="124"/>
        <v>74</v>
      </c>
      <c r="GO35" s="184">
        <f t="shared" ca="1" si="124"/>
        <v>74</v>
      </c>
      <c r="GP35" s="184">
        <f t="shared" ca="1" si="124"/>
        <v>74</v>
      </c>
      <c r="GQ35" s="184">
        <f t="shared" ca="1" si="124"/>
        <v>74</v>
      </c>
      <c r="GR35" s="184">
        <f t="shared" ca="1" si="124"/>
        <v>74</v>
      </c>
      <c r="GS35" s="184">
        <f t="shared" ca="1" si="124"/>
        <v>74</v>
      </c>
      <c r="GT35" s="184">
        <f t="shared" ca="1" si="124"/>
        <v>74</v>
      </c>
      <c r="GU35" s="184">
        <f t="shared" ca="1" si="124"/>
        <v>74</v>
      </c>
      <c r="GV35" s="184">
        <f t="shared" ca="1" si="124"/>
        <v>74</v>
      </c>
      <c r="GW35" s="184">
        <f t="shared" ca="1" si="124"/>
        <v>74</v>
      </c>
      <c r="GX35" s="184">
        <f t="shared" ca="1" si="124"/>
        <v>74</v>
      </c>
      <c r="GY35" s="184">
        <f t="shared" ca="1" si="124"/>
        <v>74</v>
      </c>
      <c r="GZ35" s="184">
        <f t="shared" ca="1" si="124"/>
        <v>74</v>
      </c>
      <c r="HA35" s="184">
        <f t="shared" ca="1" si="124"/>
        <v>74</v>
      </c>
      <c r="HB35" s="184">
        <f t="shared" ca="1" si="124"/>
        <v>74</v>
      </c>
      <c r="HC35" s="184">
        <f t="shared" ca="1" si="124"/>
        <v>74</v>
      </c>
      <c r="HD35" s="184">
        <f t="shared" ref="HD35:HJ35" ca="1" si="125">IF(HC35=HC34,OFFSET(HC35,1,,,),HC35)</f>
        <v>74</v>
      </c>
      <c r="HE35" s="184">
        <f t="shared" ca="1" si="125"/>
        <v>74</v>
      </c>
      <c r="HF35" s="184">
        <f t="shared" ca="1" si="125"/>
        <v>74</v>
      </c>
      <c r="HG35" s="184">
        <f t="shared" ca="1" si="125"/>
        <v>74</v>
      </c>
      <c r="HH35" s="184">
        <f t="shared" ca="1" si="125"/>
        <v>74</v>
      </c>
      <c r="HI35" s="184">
        <f t="shared" ca="1" si="125"/>
        <v>74</v>
      </c>
      <c r="HJ35" s="184">
        <f t="shared" ca="1" si="125"/>
        <v>74</v>
      </c>
      <c r="HK35" s="578">
        <f t="shared" ca="1" si="9"/>
        <v>1</v>
      </c>
    </row>
    <row r="36" spans="1:219" s="185" customFormat="1" ht="30">
      <c r="A36" s="284" t="s">
        <v>13977</v>
      </c>
      <c r="B36" s="285">
        <v>93197</v>
      </c>
      <c r="C36" s="286" t="str">
        <f>IF($B36="","",IFERROR(VLOOKUP($B36,SERVIÇOS!$A:$F,2,0),IFERROR(VLOOKUP($B36,'COMPOSIÇÕES COMPLEMENTARES '!$C:$K,2,0),"")))</f>
        <v>CONTRAVERGA MOLDADA IN LOCO EM CONCRETO PARA VÃOS DE MAIS DE 1,5 M DE COMPRIMENTO. AF_03/2016</v>
      </c>
      <c r="D36" s="287" t="str">
        <f>IF($B36="","",IFERROR(VLOOKUP($B36,SERVIÇOS!$A:$F,3,0),IFERROR(VLOOKUP($B36,'COMPOSIÇÕES COMPLEMENTARES '!$C:$K,3,0),"")))</f>
        <v>M</v>
      </c>
      <c r="E36" s="288">
        <v>2.2000000000000002</v>
      </c>
      <c r="F36" s="289">
        <f>IF($B36="","",IFERROR(VLOOKUP($B36,SERVIÇOS!$A:$F,4,0),IFERROR(VLOOKUP($B36,'COMPOSIÇÕES COMPLEMENTARES '!$C:$K,6,0),"")))</f>
        <v>89.13000000000001</v>
      </c>
      <c r="G36" s="289">
        <f>IF($B36="","",IFERROR(VLOOKUP($B36,SERVIÇOS!$A:$F,5,0),IFERROR(VLOOKUP($B36,'COMPOSIÇÕES COMPLEMENTARES '!$C:$K,7,0),"")))</f>
        <v>19.66</v>
      </c>
      <c r="H36" s="289">
        <f t="shared" si="86"/>
        <v>108.79</v>
      </c>
      <c r="I36" s="289">
        <f t="shared" si="87"/>
        <v>196.09</v>
      </c>
      <c r="J36" s="289">
        <f t="shared" si="88"/>
        <v>43.25</v>
      </c>
      <c r="K36" s="289">
        <f t="shared" si="89"/>
        <v>239.34</v>
      </c>
      <c r="L36" s="289"/>
      <c r="M36" s="572">
        <f t="shared" si="10"/>
        <v>239.34</v>
      </c>
      <c r="N36" s="572">
        <f t="shared" si="11"/>
        <v>239.34</v>
      </c>
      <c r="O36" s="572">
        <f t="shared" si="12"/>
        <v>2.2000000000000002</v>
      </c>
      <c r="P36" s="572">
        <f t="shared" si="13"/>
        <v>28</v>
      </c>
      <c r="Q36" s="572">
        <f t="shared" si="14"/>
        <v>3791.88</v>
      </c>
      <c r="R36" s="572">
        <f t="shared" si="15"/>
        <v>123</v>
      </c>
      <c r="S36" s="184">
        <f t="shared" ca="1" si="16"/>
        <v>123</v>
      </c>
      <c r="T36" s="184">
        <f t="shared" ref="T36:CE36" ca="1" si="126">IF(S36=S35,OFFSET(S36,1,,,),S36)</f>
        <v>123</v>
      </c>
      <c r="U36" s="184">
        <f t="shared" ca="1" si="126"/>
        <v>123</v>
      </c>
      <c r="V36" s="184">
        <f t="shared" ca="1" si="126"/>
        <v>123</v>
      </c>
      <c r="W36" s="184">
        <f t="shared" ca="1" si="126"/>
        <v>123</v>
      </c>
      <c r="X36" s="184">
        <f t="shared" ca="1" si="126"/>
        <v>129</v>
      </c>
      <c r="Y36" s="184">
        <f t="shared" ca="1" si="126"/>
        <v>129</v>
      </c>
      <c r="Z36" s="184">
        <f t="shared" ca="1" si="126"/>
        <v>119</v>
      </c>
      <c r="AA36" s="184">
        <f t="shared" ca="1" si="126"/>
        <v>119</v>
      </c>
      <c r="AB36" s="184">
        <f t="shared" ca="1" si="126"/>
        <v>112</v>
      </c>
      <c r="AC36" s="184">
        <f t="shared" ca="1" si="126"/>
        <v>112</v>
      </c>
      <c r="AD36" s="184">
        <f t="shared" ca="1" si="126"/>
        <v>112</v>
      </c>
      <c r="AE36" s="184">
        <f t="shared" ca="1" si="126"/>
        <v>112</v>
      </c>
      <c r="AF36" s="184">
        <f t="shared" ca="1" si="126"/>
        <v>53</v>
      </c>
      <c r="AG36" s="184">
        <f t="shared" ca="1" si="126"/>
        <v>53</v>
      </c>
      <c r="AH36" s="184">
        <f t="shared" ca="1" si="126"/>
        <v>87</v>
      </c>
      <c r="AI36" s="184">
        <f t="shared" ca="1" si="126"/>
        <v>87</v>
      </c>
      <c r="AJ36" s="184">
        <f t="shared" ca="1" si="126"/>
        <v>10</v>
      </c>
      <c r="AK36" s="184">
        <f t="shared" ca="1" si="126"/>
        <v>10</v>
      </c>
      <c r="AL36" s="184">
        <f t="shared" ca="1" si="126"/>
        <v>10</v>
      </c>
      <c r="AM36" s="184">
        <f t="shared" ca="1" si="126"/>
        <v>46</v>
      </c>
      <c r="AN36" s="184">
        <f t="shared" ca="1" si="126"/>
        <v>46</v>
      </c>
      <c r="AO36" s="184">
        <f t="shared" ca="1" si="126"/>
        <v>155</v>
      </c>
      <c r="AP36" s="184">
        <f t="shared" ca="1" si="126"/>
        <v>155</v>
      </c>
      <c r="AQ36" s="184">
        <f t="shared" ca="1" si="126"/>
        <v>74</v>
      </c>
      <c r="AR36" s="184">
        <f t="shared" ca="1" si="126"/>
        <v>74</v>
      </c>
      <c r="AS36" s="184">
        <f t="shared" ca="1" si="126"/>
        <v>20</v>
      </c>
      <c r="AT36" s="184">
        <f t="shared" ca="1" si="126"/>
        <v>20</v>
      </c>
      <c r="AU36" s="184">
        <f t="shared" ca="1" si="126"/>
        <v>20</v>
      </c>
      <c r="AV36" s="184">
        <f t="shared" ca="1" si="126"/>
        <v>20</v>
      </c>
      <c r="AW36" s="184">
        <f t="shared" ca="1" si="126"/>
        <v>20</v>
      </c>
      <c r="AX36" s="184">
        <f t="shared" ca="1" si="126"/>
        <v>20</v>
      </c>
      <c r="AY36" s="184">
        <f t="shared" ca="1" si="126"/>
        <v>20</v>
      </c>
      <c r="AZ36" s="184">
        <f t="shared" ca="1" si="126"/>
        <v>20</v>
      </c>
      <c r="BA36" s="184">
        <f t="shared" ca="1" si="126"/>
        <v>20</v>
      </c>
      <c r="BB36" s="184">
        <f t="shared" ca="1" si="126"/>
        <v>20</v>
      </c>
      <c r="BC36" s="184">
        <f t="shared" ca="1" si="126"/>
        <v>20</v>
      </c>
      <c r="BD36" s="184">
        <f t="shared" ca="1" si="126"/>
        <v>20</v>
      </c>
      <c r="BE36" s="184">
        <f t="shared" ca="1" si="126"/>
        <v>20</v>
      </c>
      <c r="BF36" s="184">
        <f t="shared" ca="1" si="126"/>
        <v>20</v>
      </c>
      <c r="BG36" s="184">
        <f t="shared" ca="1" si="126"/>
        <v>20</v>
      </c>
      <c r="BH36" s="184">
        <f t="shared" ca="1" si="126"/>
        <v>20</v>
      </c>
      <c r="BI36" s="184">
        <f t="shared" ca="1" si="126"/>
        <v>20</v>
      </c>
      <c r="BJ36" s="184">
        <f t="shared" ca="1" si="126"/>
        <v>20</v>
      </c>
      <c r="BK36" s="184">
        <f t="shared" ca="1" si="126"/>
        <v>20</v>
      </c>
      <c r="BL36" s="184">
        <f t="shared" ca="1" si="126"/>
        <v>20</v>
      </c>
      <c r="BM36" s="184">
        <f t="shared" ca="1" si="126"/>
        <v>20</v>
      </c>
      <c r="BN36" s="184">
        <f t="shared" ca="1" si="126"/>
        <v>20</v>
      </c>
      <c r="BO36" s="184">
        <f t="shared" ca="1" si="126"/>
        <v>20</v>
      </c>
      <c r="BP36" s="184">
        <f t="shared" ca="1" si="126"/>
        <v>20</v>
      </c>
      <c r="BQ36" s="184">
        <f t="shared" ca="1" si="126"/>
        <v>20</v>
      </c>
      <c r="BR36" s="184">
        <f t="shared" ca="1" si="126"/>
        <v>20</v>
      </c>
      <c r="BS36" s="184">
        <f t="shared" ca="1" si="126"/>
        <v>20</v>
      </c>
      <c r="BT36" s="184">
        <f t="shared" ca="1" si="126"/>
        <v>20</v>
      </c>
      <c r="BU36" s="184">
        <f t="shared" ca="1" si="126"/>
        <v>20</v>
      </c>
      <c r="BV36" s="184">
        <f t="shared" ca="1" si="126"/>
        <v>20</v>
      </c>
      <c r="BW36" s="184">
        <f t="shared" ca="1" si="126"/>
        <v>20</v>
      </c>
      <c r="BX36" s="184">
        <f t="shared" ca="1" si="126"/>
        <v>20</v>
      </c>
      <c r="BY36" s="184">
        <f t="shared" ca="1" si="126"/>
        <v>20</v>
      </c>
      <c r="BZ36" s="184">
        <f t="shared" ca="1" si="126"/>
        <v>20</v>
      </c>
      <c r="CA36" s="184">
        <f t="shared" ca="1" si="126"/>
        <v>20</v>
      </c>
      <c r="CB36" s="184">
        <f t="shared" ca="1" si="126"/>
        <v>20</v>
      </c>
      <c r="CC36" s="184">
        <f t="shared" ca="1" si="126"/>
        <v>20</v>
      </c>
      <c r="CD36" s="184">
        <f t="shared" ca="1" si="126"/>
        <v>20</v>
      </c>
      <c r="CE36" s="184">
        <f t="shared" ca="1" si="126"/>
        <v>20</v>
      </c>
      <c r="CF36" s="184">
        <f t="shared" ref="CF36:EQ36" ca="1" si="127">IF(CE36=CE35,OFFSET(CE36,1,,,),CE36)</f>
        <v>20</v>
      </c>
      <c r="CG36" s="184">
        <f t="shared" ca="1" si="127"/>
        <v>20</v>
      </c>
      <c r="CH36" s="184">
        <f t="shared" ca="1" si="127"/>
        <v>20</v>
      </c>
      <c r="CI36" s="184">
        <f t="shared" ca="1" si="127"/>
        <v>20</v>
      </c>
      <c r="CJ36" s="184">
        <f t="shared" ca="1" si="127"/>
        <v>20</v>
      </c>
      <c r="CK36" s="184">
        <f t="shared" ca="1" si="127"/>
        <v>20</v>
      </c>
      <c r="CL36" s="184">
        <f t="shared" ca="1" si="127"/>
        <v>20</v>
      </c>
      <c r="CM36" s="184">
        <f t="shared" ca="1" si="127"/>
        <v>20</v>
      </c>
      <c r="CN36" s="184">
        <f t="shared" ca="1" si="127"/>
        <v>20</v>
      </c>
      <c r="CO36" s="184">
        <f t="shared" ca="1" si="127"/>
        <v>20</v>
      </c>
      <c r="CP36" s="184">
        <f t="shared" ca="1" si="127"/>
        <v>20</v>
      </c>
      <c r="CQ36" s="184">
        <f t="shared" ca="1" si="127"/>
        <v>20</v>
      </c>
      <c r="CR36" s="184">
        <f t="shared" ca="1" si="127"/>
        <v>20</v>
      </c>
      <c r="CS36" s="184">
        <f t="shared" ca="1" si="127"/>
        <v>20</v>
      </c>
      <c r="CT36" s="184">
        <f t="shared" ca="1" si="127"/>
        <v>20</v>
      </c>
      <c r="CU36" s="184">
        <f t="shared" ca="1" si="127"/>
        <v>20</v>
      </c>
      <c r="CV36" s="184">
        <f t="shared" ca="1" si="127"/>
        <v>20</v>
      </c>
      <c r="CW36" s="184">
        <f t="shared" ca="1" si="127"/>
        <v>20</v>
      </c>
      <c r="CX36" s="184">
        <f t="shared" ca="1" si="127"/>
        <v>20</v>
      </c>
      <c r="CY36" s="184">
        <f t="shared" ca="1" si="127"/>
        <v>20</v>
      </c>
      <c r="CZ36" s="184">
        <f t="shared" ca="1" si="127"/>
        <v>20</v>
      </c>
      <c r="DA36" s="184">
        <f t="shared" ca="1" si="127"/>
        <v>20</v>
      </c>
      <c r="DB36" s="184">
        <f t="shared" ca="1" si="127"/>
        <v>20</v>
      </c>
      <c r="DC36" s="184">
        <f t="shared" ca="1" si="127"/>
        <v>20</v>
      </c>
      <c r="DD36" s="184">
        <f t="shared" ca="1" si="127"/>
        <v>20</v>
      </c>
      <c r="DE36" s="184">
        <f t="shared" ca="1" si="127"/>
        <v>20</v>
      </c>
      <c r="DF36" s="184">
        <f t="shared" ca="1" si="127"/>
        <v>20</v>
      </c>
      <c r="DG36" s="184">
        <f t="shared" ca="1" si="127"/>
        <v>20</v>
      </c>
      <c r="DH36" s="184">
        <f t="shared" ca="1" si="127"/>
        <v>20</v>
      </c>
      <c r="DI36" s="184">
        <f t="shared" ca="1" si="127"/>
        <v>20</v>
      </c>
      <c r="DJ36" s="184">
        <f t="shared" ca="1" si="127"/>
        <v>20</v>
      </c>
      <c r="DK36" s="184">
        <f t="shared" ca="1" si="127"/>
        <v>20</v>
      </c>
      <c r="DL36" s="184">
        <f t="shared" ca="1" si="127"/>
        <v>20</v>
      </c>
      <c r="DM36" s="184">
        <f t="shared" ca="1" si="127"/>
        <v>20</v>
      </c>
      <c r="DN36" s="184">
        <f t="shared" ca="1" si="127"/>
        <v>20</v>
      </c>
      <c r="DO36" s="184">
        <f t="shared" ca="1" si="127"/>
        <v>20</v>
      </c>
      <c r="DP36" s="184">
        <f t="shared" ca="1" si="127"/>
        <v>20</v>
      </c>
      <c r="DQ36" s="184">
        <f t="shared" ca="1" si="127"/>
        <v>20</v>
      </c>
      <c r="DR36" s="184">
        <f t="shared" ca="1" si="127"/>
        <v>20</v>
      </c>
      <c r="DS36" s="184">
        <f t="shared" ca="1" si="127"/>
        <v>20</v>
      </c>
      <c r="DT36" s="184">
        <f t="shared" ca="1" si="127"/>
        <v>20</v>
      </c>
      <c r="DU36" s="184">
        <f t="shared" ca="1" si="127"/>
        <v>20</v>
      </c>
      <c r="DV36" s="184">
        <f t="shared" ca="1" si="127"/>
        <v>20</v>
      </c>
      <c r="DW36" s="184">
        <f t="shared" ca="1" si="127"/>
        <v>20</v>
      </c>
      <c r="DX36" s="184">
        <f t="shared" ca="1" si="127"/>
        <v>20</v>
      </c>
      <c r="DY36" s="184">
        <f t="shared" ca="1" si="127"/>
        <v>20</v>
      </c>
      <c r="DZ36" s="184">
        <f t="shared" ca="1" si="127"/>
        <v>20</v>
      </c>
      <c r="EA36" s="184">
        <f t="shared" ca="1" si="127"/>
        <v>20</v>
      </c>
      <c r="EB36" s="184">
        <f t="shared" ca="1" si="127"/>
        <v>20</v>
      </c>
      <c r="EC36" s="184">
        <f t="shared" ca="1" si="127"/>
        <v>20</v>
      </c>
      <c r="ED36" s="184">
        <f t="shared" ca="1" si="127"/>
        <v>20</v>
      </c>
      <c r="EE36" s="184">
        <f t="shared" ca="1" si="127"/>
        <v>20</v>
      </c>
      <c r="EF36" s="184">
        <f t="shared" ca="1" si="127"/>
        <v>20</v>
      </c>
      <c r="EG36" s="184">
        <f t="shared" ca="1" si="127"/>
        <v>20</v>
      </c>
      <c r="EH36" s="184">
        <f t="shared" ca="1" si="127"/>
        <v>20</v>
      </c>
      <c r="EI36" s="184">
        <f t="shared" ca="1" si="127"/>
        <v>20</v>
      </c>
      <c r="EJ36" s="184">
        <f t="shared" ca="1" si="127"/>
        <v>20</v>
      </c>
      <c r="EK36" s="184">
        <f t="shared" ca="1" si="127"/>
        <v>20</v>
      </c>
      <c r="EL36" s="184">
        <f t="shared" ca="1" si="127"/>
        <v>20</v>
      </c>
      <c r="EM36" s="184">
        <f t="shared" ca="1" si="127"/>
        <v>20</v>
      </c>
      <c r="EN36" s="184">
        <f t="shared" ca="1" si="127"/>
        <v>20</v>
      </c>
      <c r="EO36" s="184">
        <f t="shared" ca="1" si="127"/>
        <v>20</v>
      </c>
      <c r="EP36" s="184">
        <f t="shared" ca="1" si="127"/>
        <v>20</v>
      </c>
      <c r="EQ36" s="184">
        <f t="shared" ca="1" si="127"/>
        <v>20</v>
      </c>
      <c r="ER36" s="184">
        <f t="shared" ref="ER36:HC36" ca="1" si="128">IF(EQ36=EQ35,OFFSET(EQ36,1,,,),EQ36)</f>
        <v>20</v>
      </c>
      <c r="ES36" s="184">
        <f t="shared" ca="1" si="128"/>
        <v>20</v>
      </c>
      <c r="ET36" s="184">
        <f t="shared" ca="1" si="128"/>
        <v>20</v>
      </c>
      <c r="EU36" s="184">
        <f t="shared" ca="1" si="128"/>
        <v>20</v>
      </c>
      <c r="EV36" s="184">
        <f t="shared" ca="1" si="128"/>
        <v>20</v>
      </c>
      <c r="EW36" s="184">
        <f t="shared" ca="1" si="128"/>
        <v>20</v>
      </c>
      <c r="EX36" s="184">
        <f t="shared" ca="1" si="128"/>
        <v>20</v>
      </c>
      <c r="EY36" s="184">
        <f t="shared" ca="1" si="128"/>
        <v>20</v>
      </c>
      <c r="EZ36" s="184">
        <f t="shared" ca="1" si="128"/>
        <v>20</v>
      </c>
      <c r="FA36" s="184">
        <f t="shared" ca="1" si="128"/>
        <v>20</v>
      </c>
      <c r="FB36" s="184">
        <f t="shared" ca="1" si="128"/>
        <v>20</v>
      </c>
      <c r="FC36" s="184">
        <f t="shared" ca="1" si="128"/>
        <v>20</v>
      </c>
      <c r="FD36" s="184">
        <f t="shared" ca="1" si="128"/>
        <v>20</v>
      </c>
      <c r="FE36" s="184">
        <f t="shared" ca="1" si="128"/>
        <v>20</v>
      </c>
      <c r="FF36" s="184">
        <f t="shared" ca="1" si="128"/>
        <v>20</v>
      </c>
      <c r="FG36" s="184">
        <f t="shared" ca="1" si="128"/>
        <v>20</v>
      </c>
      <c r="FH36" s="184">
        <f t="shared" ca="1" si="128"/>
        <v>20</v>
      </c>
      <c r="FI36" s="184">
        <f t="shared" ca="1" si="128"/>
        <v>20</v>
      </c>
      <c r="FJ36" s="184">
        <f t="shared" ca="1" si="128"/>
        <v>20</v>
      </c>
      <c r="FK36" s="184">
        <f t="shared" ca="1" si="128"/>
        <v>20</v>
      </c>
      <c r="FL36" s="184">
        <f t="shared" ca="1" si="128"/>
        <v>20</v>
      </c>
      <c r="FM36" s="184">
        <f t="shared" ca="1" si="128"/>
        <v>20</v>
      </c>
      <c r="FN36" s="184">
        <f t="shared" ca="1" si="128"/>
        <v>20</v>
      </c>
      <c r="FO36" s="184">
        <f t="shared" ca="1" si="128"/>
        <v>20</v>
      </c>
      <c r="FP36" s="184">
        <f t="shared" ca="1" si="128"/>
        <v>20</v>
      </c>
      <c r="FQ36" s="184">
        <f t="shared" ca="1" si="128"/>
        <v>20</v>
      </c>
      <c r="FR36" s="184">
        <f t="shared" ca="1" si="128"/>
        <v>20</v>
      </c>
      <c r="FS36" s="184">
        <f t="shared" ca="1" si="128"/>
        <v>20</v>
      </c>
      <c r="FT36" s="184">
        <f t="shared" ca="1" si="128"/>
        <v>20</v>
      </c>
      <c r="FU36" s="184">
        <f t="shared" ca="1" si="128"/>
        <v>20</v>
      </c>
      <c r="FV36" s="184">
        <f t="shared" ca="1" si="128"/>
        <v>20</v>
      </c>
      <c r="FW36" s="184">
        <f t="shared" ca="1" si="128"/>
        <v>20</v>
      </c>
      <c r="FX36" s="184">
        <f t="shared" ca="1" si="128"/>
        <v>20</v>
      </c>
      <c r="FY36" s="184">
        <f t="shared" ca="1" si="128"/>
        <v>20</v>
      </c>
      <c r="FZ36" s="184">
        <f t="shared" ca="1" si="128"/>
        <v>20</v>
      </c>
      <c r="GA36" s="184">
        <f t="shared" ca="1" si="128"/>
        <v>20</v>
      </c>
      <c r="GB36" s="184">
        <f t="shared" ca="1" si="128"/>
        <v>20</v>
      </c>
      <c r="GC36" s="184">
        <f t="shared" ca="1" si="128"/>
        <v>20</v>
      </c>
      <c r="GD36" s="184">
        <f t="shared" ca="1" si="128"/>
        <v>20</v>
      </c>
      <c r="GE36" s="184">
        <f t="shared" ca="1" si="128"/>
        <v>20</v>
      </c>
      <c r="GF36" s="184">
        <f t="shared" ca="1" si="128"/>
        <v>20</v>
      </c>
      <c r="GG36" s="184">
        <f t="shared" ca="1" si="128"/>
        <v>20</v>
      </c>
      <c r="GH36" s="184">
        <f t="shared" ca="1" si="128"/>
        <v>20</v>
      </c>
      <c r="GI36" s="184">
        <f t="shared" ca="1" si="128"/>
        <v>20</v>
      </c>
      <c r="GJ36" s="184">
        <f t="shared" ca="1" si="128"/>
        <v>20</v>
      </c>
      <c r="GK36" s="184">
        <f t="shared" ca="1" si="128"/>
        <v>20</v>
      </c>
      <c r="GL36" s="184">
        <f t="shared" ca="1" si="128"/>
        <v>20</v>
      </c>
      <c r="GM36" s="184">
        <f t="shared" ca="1" si="128"/>
        <v>20</v>
      </c>
      <c r="GN36" s="184">
        <f t="shared" ca="1" si="128"/>
        <v>20</v>
      </c>
      <c r="GO36" s="184">
        <f t="shared" ca="1" si="128"/>
        <v>20</v>
      </c>
      <c r="GP36" s="184">
        <f t="shared" ca="1" si="128"/>
        <v>20</v>
      </c>
      <c r="GQ36" s="184">
        <f t="shared" ca="1" si="128"/>
        <v>20</v>
      </c>
      <c r="GR36" s="184">
        <f t="shared" ca="1" si="128"/>
        <v>20</v>
      </c>
      <c r="GS36" s="184">
        <f t="shared" ca="1" si="128"/>
        <v>20</v>
      </c>
      <c r="GT36" s="184">
        <f t="shared" ca="1" si="128"/>
        <v>20</v>
      </c>
      <c r="GU36" s="184">
        <f t="shared" ca="1" si="128"/>
        <v>20</v>
      </c>
      <c r="GV36" s="184">
        <f t="shared" ca="1" si="128"/>
        <v>20</v>
      </c>
      <c r="GW36" s="184">
        <f t="shared" ca="1" si="128"/>
        <v>20</v>
      </c>
      <c r="GX36" s="184">
        <f t="shared" ca="1" si="128"/>
        <v>20</v>
      </c>
      <c r="GY36" s="184">
        <f t="shared" ca="1" si="128"/>
        <v>20</v>
      </c>
      <c r="GZ36" s="184">
        <f t="shared" ca="1" si="128"/>
        <v>20</v>
      </c>
      <c r="HA36" s="184">
        <f t="shared" ca="1" si="128"/>
        <v>20</v>
      </c>
      <c r="HB36" s="184">
        <f t="shared" ca="1" si="128"/>
        <v>20</v>
      </c>
      <c r="HC36" s="184">
        <f t="shared" ca="1" si="128"/>
        <v>20</v>
      </c>
      <c r="HD36" s="184">
        <f t="shared" ref="HD36:HJ36" ca="1" si="129">IF(HC36=HC35,OFFSET(HC36,1,,,),HC36)</f>
        <v>20</v>
      </c>
      <c r="HE36" s="184">
        <f t="shared" ca="1" si="129"/>
        <v>20</v>
      </c>
      <c r="HF36" s="184">
        <f t="shared" ca="1" si="129"/>
        <v>20</v>
      </c>
      <c r="HG36" s="184">
        <f t="shared" ca="1" si="129"/>
        <v>20</v>
      </c>
      <c r="HH36" s="184">
        <f t="shared" ca="1" si="129"/>
        <v>20</v>
      </c>
      <c r="HI36" s="184">
        <f t="shared" ca="1" si="129"/>
        <v>20</v>
      </c>
      <c r="HJ36" s="184">
        <f t="shared" ca="1" si="129"/>
        <v>20</v>
      </c>
      <c r="HK36" s="578">
        <f t="shared" ca="1" si="9"/>
        <v>2</v>
      </c>
    </row>
    <row r="37" spans="1:219" s="185" customFormat="1">
      <c r="A37" s="277" t="s">
        <v>13821</v>
      </c>
      <c r="B37" s="278"/>
      <c r="C37" s="279" t="s">
        <v>13979</v>
      </c>
      <c r="D37" s="280" t="str">
        <f>IF($B37="","",IFERROR(VLOOKUP($B37,SERVIÇOS!$A:$F,3,0),IFERROR(VLOOKUP($B37,'COMPOSIÇÕES COMPLEMENTARES '!$C:$K,3,0),"")))</f>
        <v/>
      </c>
      <c r="E37" s="281"/>
      <c r="F37" s="282" t="str">
        <f>IF($B37="","",IFERROR(VLOOKUP($B37,SERVIÇOS!$A:$F,4,0),IFERROR(VLOOKUP($B37,'COMPOSIÇÕES COMPLEMENTARES '!$C:$K,6,0),"")))</f>
        <v/>
      </c>
      <c r="G37" s="283" t="str">
        <f>IF($B37="","",IFERROR(VLOOKUP($B37,SERVIÇOS!$A:$F,5,0),IFERROR(VLOOKUP($B37,'COMPOSIÇÕES COMPLEMENTARES '!$C:$K,7,0),"")))</f>
        <v/>
      </c>
      <c r="H37" s="283" t="str">
        <f t="shared" ref="H37:H59" si="130">IF(E37="","",F37+G37)</f>
        <v/>
      </c>
      <c r="I37" s="270">
        <f>ROUND(SUMIF(I38:I41,"&gt;0",I38:I41),2)</f>
        <v>1588.4</v>
      </c>
      <c r="J37" s="270">
        <f>ROUND(SUMIF(J38:J41,"&gt;0",J38:J41),2)</f>
        <v>137.16999999999999</v>
      </c>
      <c r="K37" s="271"/>
      <c r="L37" s="270">
        <f>SUMIF(I37:J37,"&gt;0",I37:J37)</f>
        <v>1725.5700000000002</v>
      </c>
      <c r="M37" s="572">
        <f t="shared" si="10"/>
        <v>1725.5700000000002</v>
      </c>
      <c r="N37" s="572">
        <f t="shared" si="11"/>
        <v>0</v>
      </c>
      <c r="O37" s="572">
        <f t="shared" si="12"/>
        <v>0</v>
      </c>
      <c r="P37" s="572">
        <f t="shared" si="13"/>
        <v>29</v>
      </c>
      <c r="Q37" s="572">
        <f t="shared" si="14"/>
        <v>3509.76</v>
      </c>
      <c r="R37" s="572">
        <f t="shared" si="15"/>
        <v>129</v>
      </c>
      <c r="S37" s="184">
        <f t="shared" ca="1" si="16"/>
        <v>129</v>
      </c>
      <c r="T37" s="184">
        <f t="shared" ref="T37:CE37" ca="1" si="131">IF(S37=S36,OFFSET(S37,1,,,),S37)</f>
        <v>129</v>
      </c>
      <c r="U37" s="184">
        <f t="shared" ca="1" si="131"/>
        <v>129</v>
      </c>
      <c r="V37" s="184">
        <f t="shared" ca="1" si="131"/>
        <v>129</v>
      </c>
      <c r="W37" s="184">
        <f t="shared" ca="1" si="131"/>
        <v>129</v>
      </c>
      <c r="X37" s="184">
        <f t="shared" ca="1" si="131"/>
        <v>129</v>
      </c>
      <c r="Y37" s="184">
        <f t="shared" ca="1" si="131"/>
        <v>119</v>
      </c>
      <c r="Z37" s="184">
        <f t="shared" ca="1" si="131"/>
        <v>119</v>
      </c>
      <c r="AA37" s="184">
        <f t="shared" ca="1" si="131"/>
        <v>112</v>
      </c>
      <c r="AB37" s="184">
        <f t="shared" ca="1" si="131"/>
        <v>112</v>
      </c>
      <c r="AC37" s="184">
        <f t="shared" ca="1" si="131"/>
        <v>53</v>
      </c>
      <c r="AD37" s="184">
        <f t="shared" ca="1" si="131"/>
        <v>53</v>
      </c>
      <c r="AE37" s="184">
        <f t="shared" ca="1" si="131"/>
        <v>53</v>
      </c>
      <c r="AF37" s="184">
        <f t="shared" ca="1" si="131"/>
        <v>53</v>
      </c>
      <c r="AG37" s="184">
        <f t="shared" ca="1" si="131"/>
        <v>87</v>
      </c>
      <c r="AH37" s="184">
        <f t="shared" ca="1" si="131"/>
        <v>87</v>
      </c>
      <c r="AI37" s="184">
        <f t="shared" ca="1" si="131"/>
        <v>10</v>
      </c>
      <c r="AJ37" s="184">
        <f t="shared" ca="1" si="131"/>
        <v>10</v>
      </c>
      <c r="AK37" s="184">
        <f t="shared" ca="1" si="131"/>
        <v>46</v>
      </c>
      <c r="AL37" s="184">
        <f t="shared" ca="1" si="131"/>
        <v>46</v>
      </c>
      <c r="AM37" s="184">
        <f t="shared" ca="1" si="131"/>
        <v>46</v>
      </c>
      <c r="AN37" s="184">
        <f t="shared" ca="1" si="131"/>
        <v>155</v>
      </c>
      <c r="AO37" s="184">
        <f t="shared" ca="1" si="131"/>
        <v>155</v>
      </c>
      <c r="AP37" s="184">
        <f t="shared" ca="1" si="131"/>
        <v>74</v>
      </c>
      <c r="AQ37" s="184">
        <f t="shared" ca="1" si="131"/>
        <v>74</v>
      </c>
      <c r="AR37" s="184">
        <f t="shared" ca="1" si="131"/>
        <v>20</v>
      </c>
      <c r="AS37" s="184">
        <f t="shared" ca="1" si="131"/>
        <v>20</v>
      </c>
      <c r="AT37" s="184">
        <f t="shared" ca="1" si="131"/>
        <v>120</v>
      </c>
      <c r="AU37" s="184">
        <f t="shared" ca="1" si="131"/>
        <v>120</v>
      </c>
      <c r="AV37" s="184">
        <f t="shared" ca="1" si="131"/>
        <v>120</v>
      </c>
      <c r="AW37" s="184">
        <f t="shared" ca="1" si="131"/>
        <v>120</v>
      </c>
      <c r="AX37" s="184">
        <f t="shared" ca="1" si="131"/>
        <v>120</v>
      </c>
      <c r="AY37" s="184">
        <f t="shared" ca="1" si="131"/>
        <v>120</v>
      </c>
      <c r="AZ37" s="184">
        <f t="shared" ca="1" si="131"/>
        <v>120</v>
      </c>
      <c r="BA37" s="184">
        <f t="shared" ca="1" si="131"/>
        <v>120</v>
      </c>
      <c r="BB37" s="184">
        <f t="shared" ca="1" si="131"/>
        <v>120</v>
      </c>
      <c r="BC37" s="184">
        <f t="shared" ca="1" si="131"/>
        <v>120</v>
      </c>
      <c r="BD37" s="184">
        <f t="shared" ca="1" si="131"/>
        <v>120</v>
      </c>
      <c r="BE37" s="184">
        <f t="shared" ca="1" si="131"/>
        <v>120</v>
      </c>
      <c r="BF37" s="184">
        <f t="shared" ca="1" si="131"/>
        <v>120</v>
      </c>
      <c r="BG37" s="184">
        <f t="shared" ca="1" si="131"/>
        <v>120</v>
      </c>
      <c r="BH37" s="184">
        <f t="shared" ca="1" si="131"/>
        <v>120</v>
      </c>
      <c r="BI37" s="184">
        <f t="shared" ca="1" si="131"/>
        <v>120</v>
      </c>
      <c r="BJ37" s="184">
        <f t="shared" ca="1" si="131"/>
        <v>120</v>
      </c>
      <c r="BK37" s="184">
        <f t="shared" ca="1" si="131"/>
        <v>120</v>
      </c>
      <c r="BL37" s="184">
        <f t="shared" ca="1" si="131"/>
        <v>120</v>
      </c>
      <c r="BM37" s="184">
        <f t="shared" ca="1" si="131"/>
        <v>120</v>
      </c>
      <c r="BN37" s="184">
        <f t="shared" ca="1" si="131"/>
        <v>120</v>
      </c>
      <c r="BO37" s="184">
        <f t="shared" ca="1" si="131"/>
        <v>120</v>
      </c>
      <c r="BP37" s="184">
        <f t="shared" ca="1" si="131"/>
        <v>120</v>
      </c>
      <c r="BQ37" s="184">
        <f t="shared" ca="1" si="131"/>
        <v>120</v>
      </c>
      <c r="BR37" s="184">
        <f t="shared" ca="1" si="131"/>
        <v>120</v>
      </c>
      <c r="BS37" s="184">
        <f t="shared" ca="1" si="131"/>
        <v>120</v>
      </c>
      <c r="BT37" s="184">
        <f t="shared" ca="1" si="131"/>
        <v>120</v>
      </c>
      <c r="BU37" s="184">
        <f t="shared" ca="1" si="131"/>
        <v>120</v>
      </c>
      <c r="BV37" s="184">
        <f t="shared" ca="1" si="131"/>
        <v>120</v>
      </c>
      <c r="BW37" s="184">
        <f t="shared" ca="1" si="131"/>
        <v>120</v>
      </c>
      <c r="BX37" s="184">
        <f t="shared" ca="1" si="131"/>
        <v>120</v>
      </c>
      <c r="BY37" s="184">
        <f t="shared" ca="1" si="131"/>
        <v>120</v>
      </c>
      <c r="BZ37" s="184">
        <f t="shared" ca="1" si="131"/>
        <v>120</v>
      </c>
      <c r="CA37" s="184">
        <f t="shared" ca="1" si="131"/>
        <v>120</v>
      </c>
      <c r="CB37" s="184">
        <f t="shared" ca="1" si="131"/>
        <v>120</v>
      </c>
      <c r="CC37" s="184">
        <f t="shared" ca="1" si="131"/>
        <v>120</v>
      </c>
      <c r="CD37" s="184">
        <f t="shared" ca="1" si="131"/>
        <v>120</v>
      </c>
      <c r="CE37" s="184">
        <f t="shared" ca="1" si="131"/>
        <v>120</v>
      </c>
      <c r="CF37" s="184">
        <f t="shared" ref="CF37:EQ37" ca="1" si="132">IF(CE37=CE36,OFFSET(CE37,1,,,),CE37)</f>
        <v>120</v>
      </c>
      <c r="CG37" s="184">
        <f t="shared" ca="1" si="132"/>
        <v>120</v>
      </c>
      <c r="CH37" s="184">
        <f t="shared" ca="1" si="132"/>
        <v>120</v>
      </c>
      <c r="CI37" s="184">
        <f t="shared" ca="1" si="132"/>
        <v>120</v>
      </c>
      <c r="CJ37" s="184">
        <f t="shared" ca="1" si="132"/>
        <v>120</v>
      </c>
      <c r="CK37" s="184">
        <f t="shared" ca="1" si="132"/>
        <v>120</v>
      </c>
      <c r="CL37" s="184">
        <f t="shared" ca="1" si="132"/>
        <v>120</v>
      </c>
      <c r="CM37" s="184">
        <f t="shared" ca="1" si="132"/>
        <v>120</v>
      </c>
      <c r="CN37" s="184">
        <f t="shared" ca="1" si="132"/>
        <v>120</v>
      </c>
      <c r="CO37" s="184">
        <f t="shared" ca="1" si="132"/>
        <v>120</v>
      </c>
      <c r="CP37" s="184">
        <f t="shared" ca="1" si="132"/>
        <v>120</v>
      </c>
      <c r="CQ37" s="184">
        <f t="shared" ca="1" si="132"/>
        <v>120</v>
      </c>
      <c r="CR37" s="184">
        <f t="shared" ca="1" si="132"/>
        <v>120</v>
      </c>
      <c r="CS37" s="184">
        <f t="shared" ca="1" si="132"/>
        <v>120</v>
      </c>
      <c r="CT37" s="184">
        <f t="shared" ca="1" si="132"/>
        <v>120</v>
      </c>
      <c r="CU37" s="184">
        <f t="shared" ca="1" si="132"/>
        <v>120</v>
      </c>
      <c r="CV37" s="184">
        <f t="shared" ca="1" si="132"/>
        <v>120</v>
      </c>
      <c r="CW37" s="184">
        <f t="shared" ca="1" si="132"/>
        <v>120</v>
      </c>
      <c r="CX37" s="184">
        <f t="shared" ca="1" si="132"/>
        <v>120</v>
      </c>
      <c r="CY37" s="184">
        <f t="shared" ca="1" si="132"/>
        <v>120</v>
      </c>
      <c r="CZ37" s="184">
        <f t="shared" ca="1" si="132"/>
        <v>120</v>
      </c>
      <c r="DA37" s="184">
        <f t="shared" ca="1" si="132"/>
        <v>120</v>
      </c>
      <c r="DB37" s="184">
        <f t="shared" ca="1" si="132"/>
        <v>120</v>
      </c>
      <c r="DC37" s="184">
        <f t="shared" ca="1" si="132"/>
        <v>120</v>
      </c>
      <c r="DD37" s="184">
        <f t="shared" ca="1" si="132"/>
        <v>120</v>
      </c>
      <c r="DE37" s="184">
        <f t="shared" ca="1" si="132"/>
        <v>120</v>
      </c>
      <c r="DF37" s="184">
        <f t="shared" ca="1" si="132"/>
        <v>120</v>
      </c>
      <c r="DG37" s="184">
        <f t="shared" ca="1" si="132"/>
        <v>120</v>
      </c>
      <c r="DH37" s="184">
        <f t="shared" ca="1" si="132"/>
        <v>120</v>
      </c>
      <c r="DI37" s="184">
        <f t="shared" ca="1" si="132"/>
        <v>120</v>
      </c>
      <c r="DJ37" s="184">
        <f t="shared" ca="1" si="132"/>
        <v>120</v>
      </c>
      <c r="DK37" s="184">
        <f t="shared" ca="1" si="132"/>
        <v>120</v>
      </c>
      <c r="DL37" s="184">
        <f t="shared" ca="1" si="132"/>
        <v>120</v>
      </c>
      <c r="DM37" s="184">
        <f t="shared" ca="1" si="132"/>
        <v>120</v>
      </c>
      <c r="DN37" s="184">
        <f t="shared" ca="1" si="132"/>
        <v>120</v>
      </c>
      <c r="DO37" s="184">
        <f t="shared" ca="1" si="132"/>
        <v>120</v>
      </c>
      <c r="DP37" s="184">
        <f t="shared" ca="1" si="132"/>
        <v>120</v>
      </c>
      <c r="DQ37" s="184">
        <f t="shared" ca="1" si="132"/>
        <v>120</v>
      </c>
      <c r="DR37" s="184">
        <f t="shared" ca="1" si="132"/>
        <v>120</v>
      </c>
      <c r="DS37" s="184">
        <f t="shared" ca="1" si="132"/>
        <v>120</v>
      </c>
      <c r="DT37" s="184">
        <f t="shared" ca="1" si="132"/>
        <v>120</v>
      </c>
      <c r="DU37" s="184">
        <f t="shared" ca="1" si="132"/>
        <v>120</v>
      </c>
      <c r="DV37" s="184">
        <f t="shared" ca="1" si="132"/>
        <v>120</v>
      </c>
      <c r="DW37" s="184">
        <f t="shared" ca="1" si="132"/>
        <v>120</v>
      </c>
      <c r="DX37" s="184">
        <f t="shared" ca="1" si="132"/>
        <v>120</v>
      </c>
      <c r="DY37" s="184">
        <f t="shared" ca="1" si="132"/>
        <v>120</v>
      </c>
      <c r="DZ37" s="184">
        <f t="shared" ca="1" si="132"/>
        <v>120</v>
      </c>
      <c r="EA37" s="184">
        <f t="shared" ca="1" si="132"/>
        <v>120</v>
      </c>
      <c r="EB37" s="184">
        <f t="shared" ca="1" si="132"/>
        <v>120</v>
      </c>
      <c r="EC37" s="184">
        <f t="shared" ca="1" si="132"/>
        <v>120</v>
      </c>
      <c r="ED37" s="184">
        <f t="shared" ca="1" si="132"/>
        <v>120</v>
      </c>
      <c r="EE37" s="184">
        <f t="shared" ca="1" si="132"/>
        <v>120</v>
      </c>
      <c r="EF37" s="184">
        <f t="shared" ca="1" si="132"/>
        <v>120</v>
      </c>
      <c r="EG37" s="184">
        <f t="shared" ca="1" si="132"/>
        <v>120</v>
      </c>
      <c r="EH37" s="184">
        <f t="shared" ca="1" si="132"/>
        <v>120</v>
      </c>
      <c r="EI37" s="184">
        <f t="shared" ca="1" si="132"/>
        <v>120</v>
      </c>
      <c r="EJ37" s="184">
        <f t="shared" ca="1" si="132"/>
        <v>120</v>
      </c>
      <c r="EK37" s="184">
        <f t="shared" ca="1" si="132"/>
        <v>120</v>
      </c>
      <c r="EL37" s="184">
        <f t="shared" ca="1" si="132"/>
        <v>120</v>
      </c>
      <c r="EM37" s="184">
        <f t="shared" ca="1" si="132"/>
        <v>120</v>
      </c>
      <c r="EN37" s="184">
        <f t="shared" ca="1" si="132"/>
        <v>120</v>
      </c>
      <c r="EO37" s="184">
        <f t="shared" ca="1" si="132"/>
        <v>120</v>
      </c>
      <c r="EP37" s="184">
        <f t="shared" ca="1" si="132"/>
        <v>120</v>
      </c>
      <c r="EQ37" s="184">
        <f t="shared" ca="1" si="132"/>
        <v>120</v>
      </c>
      <c r="ER37" s="184">
        <f t="shared" ref="ER37:HC37" ca="1" si="133">IF(EQ37=EQ36,OFFSET(EQ37,1,,,),EQ37)</f>
        <v>120</v>
      </c>
      <c r="ES37" s="184">
        <f t="shared" ca="1" si="133"/>
        <v>120</v>
      </c>
      <c r="ET37" s="184">
        <f t="shared" ca="1" si="133"/>
        <v>120</v>
      </c>
      <c r="EU37" s="184">
        <f t="shared" ca="1" si="133"/>
        <v>120</v>
      </c>
      <c r="EV37" s="184">
        <f t="shared" ca="1" si="133"/>
        <v>120</v>
      </c>
      <c r="EW37" s="184">
        <f t="shared" ca="1" si="133"/>
        <v>120</v>
      </c>
      <c r="EX37" s="184">
        <f t="shared" ca="1" si="133"/>
        <v>120</v>
      </c>
      <c r="EY37" s="184">
        <f t="shared" ca="1" si="133"/>
        <v>120</v>
      </c>
      <c r="EZ37" s="184">
        <f t="shared" ca="1" si="133"/>
        <v>120</v>
      </c>
      <c r="FA37" s="184">
        <f t="shared" ca="1" si="133"/>
        <v>120</v>
      </c>
      <c r="FB37" s="184">
        <f t="shared" ca="1" si="133"/>
        <v>120</v>
      </c>
      <c r="FC37" s="184">
        <f t="shared" ca="1" si="133"/>
        <v>120</v>
      </c>
      <c r="FD37" s="184">
        <f t="shared" ca="1" si="133"/>
        <v>120</v>
      </c>
      <c r="FE37" s="184">
        <f t="shared" ca="1" si="133"/>
        <v>120</v>
      </c>
      <c r="FF37" s="184">
        <f t="shared" ca="1" si="133"/>
        <v>120</v>
      </c>
      <c r="FG37" s="184">
        <f t="shared" ca="1" si="133"/>
        <v>120</v>
      </c>
      <c r="FH37" s="184">
        <f t="shared" ca="1" si="133"/>
        <v>120</v>
      </c>
      <c r="FI37" s="184">
        <f t="shared" ca="1" si="133"/>
        <v>120</v>
      </c>
      <c r="FJ37" s="184">
        <f t="shared" ca="1" si="133"/>
        <v>120</v>
      </c>
      <c r="FK37" s="184">
        <f t="shared" ca="1" si="133"/>
        <v>120</v>
      </c>
      <c r="FL37" s="184">
        <f t="shared" ca="1" si="133"/>
        <v>120</v>
      </c>
      <c r="FM37" s="184">
        <f t="shared" ca="1" si="133"/>
        <v>120</v>
      </c>
      <c r="FN37" s="184">
        <f t="shared" ca="1" si="133"/>
        <v>120</v>
      </c>
      <c r="FO37" s="184">
        <f t="shared" ca="1" si="133"/>
        <v>120</v>
      </c>
      <c r="FP37" s="184">
        <f t="shared" ca="1" si="133"/>
        <v>120</v>
      </c>
      <c r="FQ37" s="184">
        <f t="shared" ca="1" si="133"/>
        <v>120</v>
      </c>
      <c r="FR37" s="184">
        <f t="shared" ca="1" si="133"/>
        <v>120</v>
      </c>
      <c r="FS37" s="184">
        <f t="shared" ca="1" si="133"/>
        <v>120</v>
      </c>
      <c r="FT37" s="184">
        <f t="shared" ca="1" si="133"/>
        <v>120</v>
      </c>
      <c r="FU37" s="184">
        <f t="shared" ca="1" si="133"/>
        <v>120</v>
      </c>
      <c r="FV37" s="184">
        <f t="shared" ca="1" si="133"/>
        <v>120</v>
      </c>
      <c r="FW37" s="184">
        <f t="shared" ca="1" si="133"/>
        <v>120</v>
      </c>
      <c r="FX37" s="184">
        <f t="shared" ca="1" si="133"/>
        <v>120</v>
      </c>
      <c r="FY37" s="184">
        <f t="shared" ca="1" si="133"/>
        <v>120</v>
      </c>
      <c r="FZ37" s="184">
        <f t="shared" ca="1" si="133"/>
        <v>120</v>
      </c>
      <c r="GA37" s="184">
        <f t="shared" ca="1" si="133"/>
        <v>120</v>
      </c>
      <c r="GB37" s="184">
        <f t="shared" ca="1" si="133"/>
        <v>120</v>
      </c>
      <c r="GC37" s="184">
        <f t="shared" ca="1" si="133"/>
        <v>120</v>
      </c>
      <c r="GD37" s="184">
        <f t="shared" ca="1" si="133"/>
        <v>120</v>
      </c>
      <c r="GE37" s="184">
        <f t="shared" ca="1" si="133"/>
        <v>120</v>
      </c>
      <c r="GF37" s="184">
        <f t="shared" ca="1" si="133"/>
        <v>120</v>
      </c>
      <c r="GG37" s="184">
        <f t="shared" ca="1" si="133"/>
        <v>120</v>
      </c>
      <c r="GH37" s="184">
        <f t="shared" ca="1" si="133"/>
        <v>120</v>
      </c>
      <c r="GI37" s="184">
        <f t="shared" ca="1" si="133"/>
        <v>120</v>
      </c>
      <c r="GJ37" s="184">
        <f t="shared" ca="1" si="133"/>
        <v>120</v>
      </c>
      <c r="GK37" s="184">
        <f t="shared" ca="1" si="133"/>
        <v>120</v>
      </c>
      <c r="GL37" s="184">
        <f t="shared" ca="1" si="133"/>
        <v>120</v>
      </c>
      <c r="GM37" s="184">
        <f t="shared" ca="1" si="133"/>
        <v>120</v>
      </c>
      <c r="GN37" s="184">
        <f t="shared" ca="1" si="133"/>
        <v>120</v>
      </c>
      <c r="GO37" s="184">
        <f t="shared" ca="1" si="133"/>
        <v>120</v>
      </c>
      <c r="GP37" s="184">
        <f t="shared" ca="1" si="133"/>
        <v>120</v>
      </c>
      <c r="GQ37" s="184">
        <f t="shared" ca="1" si="133"/>
        <v>120</v>
      </c>
      <c r="GR37" s="184">
        <f t="shared" ca="1" si="133"/>
        <v>120</v>
      </c>
      <c r="GS37" s="184">
        <f t="shared" ca="1" si="133"/>
        <v>120</v>
      </c>
      <c r="GT37" s="184">
        <f t="shared" ca="1" si="133"/>
        <v>120</v>
      </c>
      <c r="GU37" s="184">
        <f t="shared" ca="1" si="133"/>
        <v>120</v>
      </c>
      <c r="GV37" s="184">
        <f t="shared" ca="1" si="133"/>
        <v>120</v>
      </c>
      <c r="GW37" s="184">
        <f t="shared" ca="1" si="133"/>
        <v>120</v>
      </c>
      <c r="GX37" s="184">
        <f t="shared" ca="1" si="133"/>
        <v>120</v>
      </c>
      <c r="GY37" s="184">
        <f t="shared" ca="1" si="133"/>
        <v>120</v>
      </c>
      <c r="GZ37" s="184">
        <f t="shared" ca="1" si="133"/>
        <v>120</v>
      </c>
      <c r="HA37" s="184">
        <f t="shared" ca="1" si="133"/>
        <v>120</v>
      </c>
      <c r="HB37" s="184">
        <f t="shared" ca="1" si="133"/>
        <v>120</v>
      </c>
      <c r="HC37" s="184">
        <f t="shared" ca="1" si="133"/>
        <v>120</v>
      </c>
      <c r="HD37" s="184">
        <f t="shared" ref="HD37:HJ37" ca="1" si="134">IF(HC37=HC36,OFFSET(HC37,1,,,),HC37)</f>
        <v>120</v>
      </c>
      <c r="HE37" s="184">
        <f t="shared" ca="1" si="134"/>
        <v>120</v>
      </c>
      <c r="HF37" s="184">
        <f t="shared" ca="1" si="134"/>
        <v>120</v>
      </c>
      <c r="HG37" s="184">
        <f t="shared" ca="1" si="134"/>
        <v>120</v>
      </c>
      <c r="HH37" s="184">
        <f t="shared" ca="1" si="134"/>
        <v>120</v>
      </c>
      <c r="HI37" s="184">
        <f t="shared" ca="1" si="134"/>
        <v>120</v>
      </c>
      <c r="HJ37" s="184">
        <f t="shared" ca="1" si="134"/>
        <v>120</v>
      </c>
      <c r="HK37" s="578">
        <f t="shared" ca="1" si="9"/>
        <v>1</v>
      </c>
    </row>
    <row r="38" spans="1:219" s="185" customFormat="1" ht="30">
      <c r="A38" s="284" t="s">
        <v>13980</v>
      </c>
      <c r="B38" s="285">
        <v>97640</v>
      </c>
      <c r="C38" s="286" t="str">
        <f>IF($B38="","",IFERROR(VLOOKUP($B38,SERVIÇOS!$A:$F,2,0),IFERROR(VLOOKUP($B38,'COMPOSIÇÕES COMPLEMENTARES '!$C:$K,2,0),"")))</f>
        <v>REMOÇÃO DE FORROS DE DRYWALL, PVC E FIBROMINERAL, DE FORMA MANUAL, SEM REAPROVEITAMENTO. AF_12/2017</v>
      </c>
      <c r="D38" s="287" t="str">
        <f>IF($B38="","",IFERROR(VLOOKUP($B38,SERVIÇOS!$A:$F,3,0),IFERROR(VLOOKUP($B38,'COMPOSIÇÕES COMPLEMENTARES '!$C:$K,3,0),"")))</f>
        <v>M2</v>
      </c>
      <c r="E38" s="288">
        <v>16.63</v>
      </c>
      <c r="F38" s="289">
        <f>IF($B38="","",IFERROR(VLOOKUP($B38,SERVIÇOS!$A:$F,4,0),IFERROR(VLOOKUP($B38,'COMPOSIÇÕES COMPLEMENTARES '!$C:$K,6,0),"")))</f>
        <v>0.43000000000000016</v>
      </c>
      <c r="G38" s="289">
        <f>IF($B38="","",IFERROR(VLOOKUP($B38,SERVIÇOS!$A:$F,5,0),IFERROR(VLOOKUP($B38,'COMPOSIÇÕES COMPLEMENTARES '!$C:$K,7,0),"")))</f>
        <v>1.1599999999999999</v>
      </c>
      <c r="H38" s="289">
        <f t="shared" si="130"/>
        <v>1.59</v>
      </c>
      <c r="I38" s="289">
        <f t="shared" ref="I38:I41" si="135">IF(E38="","",ROUND((E38*F38),2))</f>
        <v>7.15</v>
      </c>
      <c r="J38" s="289">
        <f t="shared" ref="J38:J41" si="136">IF(E38="","",ROUND((E38*G38),2))</f>
        <v>19.29</v>
      </c>
      <c r="K38" s="289">
        <f t="shared" ref="K38:K41" si="137">IF(E38="","",ROUND((E38*H38),2))</f>
        <v>26.44</v>
      </c>
      <c r="L38" s="289"/>
      <c r="M38" s="572">
        <f t="shared" si="10"/>
        <v>26.439999999999998</v>
      </c>
      <c r="N38" s="572">
        <f t="shared" si="11"/>
        <v>26.439999999999998</v>
      </c>
      <c r="O38" s="572">
        <f t="shared" si="12"/>
        <v>16.63</v>
      </c>
      <c r="P38" s="572">
        <f t="shared" si="13"/>
        <v>30</v>
      </c>
      <c r="Q38" s="572">
        <f t="shared" si="14"/>
        <v>3367.98</v>
      </c>
      <c r="R38" s="572">
        <f t="shared" si="15"/>
        <v>119</v>
      </c>
      <c r="S38" s="184">
        <f t="shared" ca="1" si="16"/>
        <v>119</v>
      </c>
      <c r="T38" s="184">
        <f t="shared" ref="T38:CE38" ca="1" si="138">IF(S38=S37,OFFSET(S38,1,,,),S38)</f>
        <v>119</v>
      </c>
      <c r="U38" s="184">
        <f t="shared" ca="1" si="138"/>
        <v>119</v>
      </c>
      <c r="V38" s="184">
        <f t="shared" ca="1" si="138"/>
        <v>119</v>
      </c>
      <c r="W38" s="184">
        <f t="shared" ca="1" si="138"/>
        <v>119</v>
      </c>
      <c r="X38" s="184">
        <f t="shared" ca="1" si="138"/>
        <v>119</v>
      </c>
      <c r="Y38" s="184">
        <f t="shared" ca="1" si="138"/>
        <v>119</v>
      </c>
      <c r="Z38" s="184">
        <f t="shared" ca="1" si="138"/>
        <v>112</v>
      </c>
      <c r="AA38" s="184">
        <f t="shared" ca="1" si="138"/>
        <v>112</v>
      </c>
      <c r="AB38" s="184">
        <f t="shared" ca="1" si="138"/>
        <v>53</v>
      </c>
      <c r="AC38" s="184">
        <f t="shared" ca="1" si="138"/>
        <v>53</v>
      </c>
      <c r="AD38" s="184">
        <f t="shared" ca="1" si="138"/>
        <v>87</v>
      </c>
      <c r="AE38" s="184">
        <f t="shared" ca="1" si="138"/>
        <v>87</v>
      </c>
      <c r="AF38" s="184">
        <f t="shared" ca="1" si="138"/>
        <v>87</v>
      </c>
      <c r="AG38" s="184">
        <f t="shared" ca="1" si="138"/>
        <v>87</v>
      </c>
      <c r="AH38" s="184">
        <f t="shared" ca="1" si="138"/>
        <v>10</v>
      </c>
      <c r="AI38" s="184">
        <f t="shared" ca="1" si="138"/>
        <v>10</v>
      </c>
      <c r="AJ38" s="184">
        <f t="shared" ca="1" si="138"/>
        <v>46</v>
      </c>
      <c r="AK38" s="184">
        <f t="shared" ca="1" si="138"/>
        <v>46</v>
      </c>
      <c r="AL38" s="184">
        <f t="shared" ca="1" si="138"/>
        <v>155</v>
      </c>
      <c r="AM38" s="184">
        <f t="shared" ca="1" si="138"/>
        <v>155</v>
      </c>
      <c r="AN38" s="184">
        <f t="shared" ca="1" si="138"/>
        <v>155</v>
      </c>
      <c r="AO38" s="184">
        <f t="shared" ca="1" si="138"/>
        <v>74</v>
      </c>
      <c r="AP38" s="184">
        <f t="shared" ca="1" si="138"/>
        <v>74</v>
      </c>
      <c r="AQ38" s="184">
        <f t="shared" ca="1" si="138"/>
        <v>20</v>
      </c>
      <c r="AR38" s="184">
        <f t="shared" ca="1" si="138"/>
        <v>20</v>
      </c>
      <c r="AS38" s="184">
        <f t="shared" ca="1" si="138"/>
        <v>120</v>
      </c>
      <c r="AT38" s="184">
        <f t="shared" ca="1" si="138"/>
        <v>120</v>
      </c>
      <c r="AU38" s="184">
        <f t="shared" ca="1" si="138"/>
        <v>66</v>
      </c>
      <c r="AV38" s="184">
        <f t="shared" ca="1" si="138"/>
        <v>66</v>
      </c>
      <c r="AW38" s="184">
        <f t="shared" ca="1" si="138"/>
        <v>66</v>
      </c>
      <c r="AX38" s="184">
        <f t="shared" ca="1" si="138"/>
        <v>66</v>
      </c>
      <c r="AY38" s="184">
        <f t="shared" ca="1" si="138"/>
        <v>66</v>
      </c>
      <c r="AZ38" s="184">
        <f t="shared" ca="1" si="138"/>
        <v>66</v>
      </c>
      <c r="BA38" s="184">
        <f t="shared" ca="1" si="138"/>
        <v>66</v>
      </c>
      <c r="BB38" s="184">
        <f t="shared" ca="1" si="138"/>
        <v>66</v>
      </c>
      <c r="BC38" s="184">
        <f t="shared" ca="1" si="138"/>
        <v>66</v>
      </c>
      <c r="BD38" s="184">
        <f t="shared" ca="1" si="138"/>
        <v>66</v>
      </c>
      <c r="BE38" s="184">
        <f t="shared" ca="1" si="138"/>
        <v>66</v>
      </c>
      <c r="BF38" s="184">
        <f t="shared" ca="1" si="138"/>
        <v>66</v>
      </c>
      <c r="BG38" s="184">
        <f t="shared" ca="1" si="138"/>
        <v>66</v>
      </c>
      <c r="BH38" s="184">
        <f t="shared" ca="1" si="138"/>
        <v>66</v>
      </c>
      <c r="BI38" s="184">
        <f t="shared" ca="1" si="138"/>
        <v>66</v>
      </c>
      <c r="BJ38" s="184">
        <f t="shared" ca="1" si="138"/>
        <v>66</v>
      </c>
      <c r="BK38" s="184">
        <f t="shared" ca="1" si="138"/>
        <v>66</v>
      </c>
      <c r="BL38" s="184">
        <f t="shared" ca="1" si="138"/>
        <v>66</v>
      </c>
      <c r="BM38" s="184">
        <f t="shared" ca="1" si="138"/>
        <v>66</v>
      </c>
      <c r="BN38" s="184">
        <f t="shared" ca="1" si="138"/>
        <v>66</v>
      </c>
      <c r="BO38" s="184">
        <f t="shared" ca="1" si="138"/>
        <v>66</v>
      </c>
      <c r="BP38" s="184">
        <f t="shared" ca="1" si="138"/>
        <v>66</v>
      </c>
      <c r="BQ38" s="184">
        <f t="shared" ca="1" si="138"/>
        <v>66</v>
      </c>
      <c r="BR38" s="184">
        <f t="shared" ca="1" si="138"/>
        <v>66</v>
      </c>
      <c r="BS38" s="184">
        <f t="shared" ca="1" si="138"/>
        <v>66</v>
      </c>
      <c r="BT38" s="184">
        <f t="shared" ca="1" si="138"/>
        <v>66</v>
      </c>
      <c r="BU38" s="184">
        <f t="shared" ca="1" si="138"/>
        <v>66</v>
      </c>
      <c r="BV38" s="184">
        <f t="shared" ca="1" si="138"/>
        <v>66</v>
      </c>
      <c r="BW38" s="184">
        <f t="shared" ca="1" si="138"/>
        <v>66</v>
      </c>
      <c r="BX38" s="184">
        <f t="shared" ca="1" si="138"/>
        <v>66</v>
      </c>
      <c r="BY38" s="184">
        <f t="shared" ca="1" si="138"/>
        <v>66</v>
      </c>
      <c r="BZ38" s="184">
        <f t="shared" ca="1" si="138"/>
        <v>66</v>
      </c>
      <c r="CA38" s="184">
        <f t="shared" ca="1" si="138"/>
        <v>66</v>
      </c>
      <c r="CB38" s="184">
        <f t="shared" ca="1" si="138"/>
        <v>66</v>
      </c>
      <c r="CC38" s="184">
        <f t="shared" ca="1" si="138"/>
        <v>66</v>
      </c>
      <c r="CD38" s="184">
        <f t="shared" ca="1" si="138"/>
        <v>66</v>
      </c>
      <c r="CE38" s="184">
        <f t="shared" ca="1" si="138"/>
        <v>66</v>
      </c>
      <c r="CF38" s="184">
        <f t="shared" ref="CF38:EQ38" ca="1" si="139">IF(CE38=CE37,OFFSET(CE38,1,,,),CE38)</f>
        <v>66</v>
      </c>
      <c r="CG38" s="184">
        <f t="shared" ca="1" si="139"/>
        <v>66</v>
      </c>
      <c r="CH38" s="184">
        <f t="shared" ca="1" si="139"/>
        <v>66</v>
      </c>
      <c r="CI38" s="184">
        <f t="shared" ca="1" si="139"/>
        <v>66</v>
      </c>
      <c r="CJ38" s="184">
        <f t="shared" ca="1" si="139"/>
        <v>66</v>
      </c>
      <c r="CK38" s="184">
        <f t="shared" ca="1" si="139"/>
        <v>66</v>
      </c>
      <c r="CL38" s="184">
        <f t="shared" ca="1" si="139"/>
        <v>66</v>
      </c>
      <c r="CM38" s="184">
        <f t="shared" ca="1" si="139"/>
        <v>66</v>
      </c>
      <c r="CN38" s="184">
        <f t="shared" ca="1" si="139"/>
        <v>66</v>
      </c>
      <c r="CO38" s="184">
        <f t="shared" ca="1" si="139"/>
        <v>66</v>
      </c>
      <c r="CP38" s="184">
        <f t="shared" ca="1" si="139"/>
        <v>66</v>
      </c>
      <c r="CQ38" s="184">
        <f t="shared" ca="1" si="139"/>
        <v>66</v>
      </c>
      <c r="CR38" s="184">
        <f t="shared" ca="1" si="139"/>
        <v>66</v>
      </c>
      <c r="CS38" s="184">
        <f t="shared" ca="1" si="139"/>
        <v>66</v>
      </c>
      <c r="CT38" s="184">
        <f t="shared" ca="1" si="139"/>
        <v>66</v>
      </c>
      <c r="CU38" s="184">
        <f t="shared" ca="1" si="139"/>
        <v>66</v>
      </c>
      <c r="CV38" s="184">
        <f t="shared" ca="1" si="139"/>
        <v>66</v>
      </c>
      <c r="CW38" s="184">
        <f t="shared" ca="1" si="139"/>
        <v>66</v>
      </c>
      <c r="CX38" s="184">
        <f t="shared" ca="1" si="139"/>
        <v>66</v>
      </c>
      <c r="CY38" s="184">
        <f t="shared" ca="1" si="139"/>
        <v>66</v>
      </c>
      <c r="CZ38" s="184">
        <f t="shared" ca="1" si="139"/>
        <v>66</v>
      </c>
      <c r="DA38" s="184">
        <f t="shared" ca="1" si="139"/>
        <v>66</v>
      </c>
      <c r="DB38" s="184">
        <f t="shared" ca="1" si="139"/>
        <v>66</v>
      </c>
      <c r="DC38" s="184">
        <f t="shared" ca="1" si="139"/>
        <v>66</v>
      </c>
      <c r="DD38" s="184">
        <f t="shared" ca="1" si="139"/>
        <v>66</v>
      </c>
      <c r="DE38" s="184">
        <f t="shared" ca="1" si="139"/>
        <v>66</v>
      </c>
      <c r="DF38" s="184">
        <f t="shared" ca="1" si="139"/>
        <v>66</v>
      </c>
      <c r="DG38" s="184">
        <f t="shared" ca="1" si="139"/>
        <v>66</v>
      </c>
      <c r="DH38" s="184">
        <f t="shared" ca="1" si="139"/>
        <v>66</v>
      </c>
      <c r="DI38" s="184">
        <f t="shared" ca="1" si="139"/>
        <v>66</v>
      </c>
      <c r="DJ38" s="184">
        <f t="shared" ca="1" si="139"/>
        <v>66</v>
      </c>
      <c r="DK38" s="184">
        <f t="shared" ca="1" si="139"/>
        <v>66</v>
      </c>
      <c r="DL38" s="184">
        <f t="shared" ca="1" si="139"/>
        <v>66</v>
      </c>
      <c r="DM38" s="184">
        <f t="shared" ca="1" si="139"/>
        <v>66</v>
      </c>
      <c r="DN38" s="184">
        <f t="shared" ca="1" si="139"/>
        <v>66</v>
      </c>
      <c r="DO38" s="184">
        <f t="shared" ca="1" si="139"/>
        <v>66</v>
      </c>
      <c r="DP38" s="184">
        <f t="shared" ca="1" si="139"/>
        <v>66</v>
      </c>
      <c r="DQ38" s="184">
        <f t="shared" ca="1" si="139"/>
        <v>66</v>
      </c>
      <c r="DR38" s="184">
        <f t="shared" ca="1" si="139"/>
        <v>66</v>
      </c>
      <c r="DS38" s="184">
        <f t="shared" ca="1" si="139"/>
        <v>66</v>
      </c>
      <c r="DT38" s="184">
        <f t="shared" ca="1" si="139"/>
        <v>66</v>
      </c>
      <c r="DU38" s="184">
        <f t="shared" ca="1" si="139"/>
        <v>66</v>
      </c>
      <c r="DV38" s="184">
        <f t="shared" ca="1" si="139"/>
        <v>66</v>
      </c>
      <c r="DW38" s="184">
        <f t="shared" ca="1" si="139"/>
        <v>66</v>
      </c>
      <c r="DX38" s="184">
        <f t="shared" ca="1" si="139"/>
        <v>66</v>
      </c>
      <c r="DY38" s="184">
        <f t="shared" ca="1" si="139"/>
        <v>66</v>
      </c>
      <c r="DZ38" s="184">
        <f t="shared" ca="1" si="139"/>
        <v>66</v>
      </c>
      <c r="EA38" s="184">
        <f t="shared" ca="1" si="139"/>
        <v>66</v>
      </c>
      <c r="EB38" s="184">
        <f t="shared" ca="1" si="139"/>
        <v>66</v>
      </c>
      <c r="EC38" s="184">
        <f t="shared" ca="1" si="139"/>
        <v>66</v>
      </c>
      <c r="ED38" s="184">
        <f t="shared" ca="1" si="139"/>
        <v>66</v>
      </c>
      <c r="EE38" s="184">
        <f t="shared" ca="1" si="139"/>
        <v>66</v>
      </c>
      <c r="EF38" s="184">
        <f t="shared" ca="1" si="139"/>
        <v>66</v>
      </c>
      <c r="EG38" s="184">
        <f t="shared" ca="1" si="139"/>
        <v>66</v>
      </c>
      <c r="EH38" s="184">
        <f t="shared" ca="1" si="139"/>
        <v>66</v>
      </c>
      <c r="EI38" s="184">
        <f t="shared" ca="1" si="139"/>
        <v>66</v>
      </c>
      <c r="EJ38" s="184">
        <f t="shared" ca="1" si="139"/>
        <v>66</v>
      </c>
      <c r="EK38" s="184">
        <f t="shared" ca="1" si="139"/>
        <v>66</v>
      </c>
      <c r="EL38" s="184">
        <f t="shared" ca="1" si="139"/>
        <v>66</v>
      </c>
      <c r="EM38" s="184">
        <f t="shared" ca="1" si="139"/>
        <v>66</v>
      </c>
      <c r="EN38" s="184">
        <f t="shared" ca="1" si="139"/>
        <v>66</v>
      </c>
      <c r="EO38" s="184">
        <f t="shared" ca="1" si="139"/>
        <v>66</v>
      </c>
      <c r="EP38" s="184">
        <f t="shared" ca="1" si="139"/>
        <v>66</v>
      </c>
      <c r="EQ38" s="184">
        <f t="shared" ca="1" si="139"/>
        <v>66</v>
      </c>
      <c r="ER38" s="184">
        <f t="shared" ref="ER38:HC38" ca="1" si="140">IF(EQ38=EQ37,OFFSET(EQ38,1,,,),EQ38)</f>
        <v>66</v>
      </c>
      <c r="ES38" s="184">
        <f t="shared" ca="1" si="140"/>
        <v>66</v>
      </c>
      <c r="ET38" s="184">
        <f t="shared" ca="1" si="140"/>
        <v>66</v>
      </c>
      <c r="EU38" s="184">
        <f t="shared" ca="1" si="140"/>
        <v>66</v>
      </c>
      <c r="EV38" s="184">
        <f t="shared" ca="1" si="140"/>
        <v>66</v>
      </c>
      <c r="EW38" s="184">
        <f t="shared" ca="1" si="140"/>
        <v>66</v>
      </c>
      <c r="EX38" s="184">
        <f t="shared" ca="1" si="140"/>
        <v>66</v>
      </c>
      <c r="EY38" s="184">
        <f t="shared" ca="1" si="140"/>
        <v>66</v>
      </c>
      <c r="EZ38" s="184">
        <f t="shared" ca="1" si="140"/>
        <v>66</v>
      </c>
      <c r="FA38" s="184">
        <f t="shared" ca="1" si="140"/>
        <v>66</v>
      </c>
      <c r="FB38" s="184">
        <f t="shared" ca="1" si="140"/>
        <v>66</v>
      </c>
      <c r="FC38" s="184">
        <f t="shared" ca="1" si="140"/>
        <v>66</v>
      </c>
      <c r="FD38" s="184">
        <f t="shared" ca="1" si="140"/>
        <v>66</v>
      </c>
      <c r="FE38" s="184">
        <f t="shared" ca="1" si="140"/>
        <v>66</v>
      </c>
      <c r="FF38" s="184">
        <f t="shared" ca="1" si="140"/>
        <v>66</v>
      </c>
      <c r="FG38" s="184">
        <f t="shared" ca="1" si="140"/>
        <v>66</v>
      </c>
      <c r="FH38" s="184">
        <f t="shared" ca="1" si="140"/>
        <v>66</v>
      </c>
      <c r="FI38" s="184">
        <f t="shared" ca="1" si="140"/>
        <v>66</v>
      </c>
      <c r="FJ38" s="184">
        <f t="shared" ca="1" si="140"/>
        <v>66</v>
      </c>
      <c r="FK38" s="184">
        <f t="shared" ca="1" si="140"/>
        <v>66</v>
      </c>
      <c r="FL38" s="184">
        <f t="shared" ca="1" si="140"/>
        <v>66</v>
      </c>
      <c r="FM38" s="184">
        <f t="shared" ca="1" si="140"/>
        <v>66</v>
      </c>
      <c r="FN38" s="184">
        <f t="shared" ca="1" si="140"/>
        <v>66</v>
      </c>
      <c r="FO38" s="184">
        <f t="shared" ca="1" si="140"/>
        <v>66</v>
      </c>
      <c r="FP38" s="184">
        <f t="shared" ca="1" si="140"/>
        <v>66</v>
      </c>
      <c r="FQ38" s="184">
        <f t="shared" ca="1" si="140"/>
        <v>66</v>
      </c>
      <c r="FR38" s="184">
        <f t="shared" ca="1" si="140"/>
        <v>66</v>
      </c>
      <c r="FS38" s="184">
        <f t="shared" ca="1" si="140"/>
        <v>66</v>
      </c>
      <c r="FT38" s="184">
        <f t="shared" ca="1" si="140"/>
        <v>66</v>
      </c>
      <c r="FU38" s="184">
        <f t="shared" ca="1" si="140"/>
        <v>66</v>
      </c>
      <c r="FV38" s="184">
        <f t="shared" ca="1" si="140"/>
        <v>66</v>
      </c>
      <c r="FW38" s="184">
        <f t="shared" ca="1" si="140"/>
        <v>66</v>
      </c>
      <c r="FX38" s="184">
        <f t="shared" ca="1" si="140"/>
        <v>66</v>
      </c>
      <c r="FY38" s="184">
        <f t="shared" ca="1" si="140"/>
        <v>66</v>
      </c>
      <c r="FZ38" s="184">
        <f t="shared" ca="1" si="140"/>
        <v>66</v>
      </c>
      <c r="GA38" s="184">
        <f t="shared" ca="1" si="140"/>
        <v>66</v>
      </c>
      <c r="GB38" s="184">
        <f t="shared" ca="1" si="140"/>
        <v>66</v>
      </c>
      <c r="GC38" s="184">
        <f t="shared" ca="1" si="140"/>
        <v>66</v>
      </c>
      <c r="GD38" s="184">
        <f t="shared" ca="1" si="140"/>
        <v>66</v>
      </c>
      <c r="GE38" s="184">
        <f t="shared" ca="1" si="140"/>
        <v>66</v>
      </c>
      <c r="GF38" s="184">
        <f t="shared" ca="1" si="140"/>
        <v>66</v>
      </c>
      <c r="GG38" s="184">
        <f t="shared" ca="1" si="140"/>
        <v>66</v>
      </c>
      <c r="GH38" s="184">
        <f t="shared" ca="1" si="140"/>
        <v>66</v>
      </c>
      <c r="GI38" s="184">
        <f t="shared" ca="1" si="140"/>
        <v>66</v>
      </c>
      <c r="GJ38" s="184">
        <f t="shared" ca="1" si="140"/>
        <v>66</v>
      </c>
      <c r="GK38" s="184">
        <f t="shared" ca="1" si="140"/>
        <v>66</v>
      </c>
      <c r="GL38" s="184">
        <f t="shared" ca="1" si="140"/>
        <v>66</v>
      </c>
      <c r="GM38" s="184">
        <f t="shared" ca="1" si="140"/>
        <v>66</v>
      </c>
      <c r="GN38" s="184">
        <f t="shared" ca="1" si="140"/>
        <v>66</v>
      </c>
      <c r="GO38" s="184">
        <f t="shared" ca="1" si="140"/>
        <v>66</v>
      </c>
      <c r="GP38" s="184">
        <f t="shared" ca="1" si="140"/>
        <v>66</v>
      </c>
      <c r="GQ38" s="184">
        <f t="shared" ca="1" si="140"/>
        <v>66</v>
      </c>
      <c r="GR38" s="184">
        <f t="shared" ca="1" si="140"/>
        <v>66</v>
      </c>
      <c r="GS38" s="184">
        <f t="shared" ca="1" si="140"/>
        <v>66</v>
      </c>
      <c r="GT38" s="184">
        <f t="shared" ca="1" si="140"/>
        <v>66</v>
      </c>
      <c r="GU38" s="184">
        <f t="shared" ca="1" si="140"/>
        <v>66</v>
      </c>
      <c r="GV38" s="184">
        <f t="shared" ca="1" si="140"/>
        <v>66</v>
      </c>
      <c r="GW38" s="184">
        <f t="shared" ca="1" si="140"/>
        <v>66</v>
      </c>
      <c r="GX38" s="184">
        <f t="shared" ca="1" si="140"/>
        <v>66</v>
      </c>
      <c r="GY38" s="184">
        <f t="shared" ca="1" si="140"/>
        <v>66</v>
      </c>
      <c r="GZ38" s="184">
        <f t="shared" ca="1" si="140"/>
        <v>66</v>
      </c>
      <c r="HA38" s="184">
        <f t="shared" ca="1" si="140"/>
        <v>66</v>
      </c>
      <c r="HB38" s="184">
        <f t="shared" ca="1" si="140"/>
        <v>66</v>
      </c>
      <c r="HC38" s="184">
        <f t="shared" ca="1" si="140"/>
        <v>66</v>
      </c>
      <c r="HD38" s="184">
        <f t="shared" ref="HD38:HJ38" ca="1" si="141">IF(HC38=HC37,OFFSET(HC38,1,,,),HC38)</f>
        <v>66</v>
      </c>
      <c r="HE38" s="184">
        <f t="shared" ca="1" si="141"/>
        <v>66</v>
      </c>
      <c r="HF38" s="184">
        <f t="shared" ca="1" si="141"/>
        <v>66</v>
      </c>
      <c r="HG38" s="184">
        <f t="shared" ca="1" si="141"/>
        <v>66</v>
      </c>
      <c r="HH38" s="184">
        <f t="shared" ca="1" si="141"/>
        <v>66</v>
      </c>
      <c r="HI38" s="184">
        <f t="shared" ca="1" si="141"/>
        <v>66</v>
      </c>
      <c r="HJ38" s="184">
        <f t="shared" ca="1" si="141"/>
        <v>66</v>
      </c>
      <c r="HK38" s="578">
        <f t="shared" ca="1" si="9"/>
        <v>3</v>
      </c>
    </row>
    <row r="39" spans="1:219" s="185" customFormat="1" ht="45">
      <c r="A39" s="284" t="s">
        <v>13981</v>
      </c>
      <c r="B39" s="285" t="s">
        <v>13984</v>
      </c>
      <c r="C39" s="286" t="str">
        <f>IF($B39="","",IFERROR(VLOOKUP($B39,SERVIÇOS!$A:$F,2,0),IFERROR(VLOOKUP($B39,'COMPOSIÇÕES COMPLEMENTARES '!$C:$K,2,0),"")))</f>
        <v>FORRO ACÚSTICO REMOVÍVEL EM PERFIL DE AÇO GALVANIZADO, PENDURAIS EM ARAME GALVANIZADO, MODULAÇÃO 625X1250 MM, PLACA DE FORRO COM PELÍCULA (CLASSIC OU SIMILAR)</v>
      </c>
      <c r="D39" s="287" t="str">
        <f>IF($B39="","",IFERROR(VLOOKUP($B39,SERVIÇOS!$A:$F,3,0),IFERROR(VLOOKUP($B39,'COMPOSIÇÕES COMPLEMENTARES '!$C:$K,3,0),"")))</f>
        <v xml:space="preserve">M2    </v>
      </c>
      <c r="E39" s="288">
        <v>16.63</v>
      </c>
      <c r="F39" s="289">
        <f>IF($B39="","",IFERROR(VLOOKUP($B39,SERVIÇOS!$A:$F,4,0),IFERROR(VLOOKUP($B39,'COMPOSIÇÕES COMPLEMENTARES '!$C:$K,6,0),"")))</f>
        <v>62.17</v>
      </c>
      <c r="G39" s="289">
        <f>IF($B39="","",IFERROR(VLOOKUP($B39,SERVIÇOS!$A:$F,5,0),IFERROR(VLOOKUP($B39,'COMPOSIÇÕES COMPLEMENTARES '!$C:$K,7,0),"")))</f>
        <v>4.4400000000000004</v>
      </c>
      <c r="H39" s="289">
        <f t="shared" si="130"/>
        <v>66.61</v>
      </c>
      <c r="I39" s="289">
        <f t="shared" si="135"/>
        <v>1033.8900000000001</v>
      </c>
      <c r="J39" s="289">
        <f t="shared" si="136"/>
        <v>73.84</v>
      </c>
      <c r="K39" s="289">
        <f t="shared" si="137"/>
        <v>1107.72</v>
      </c>
      <c r="L39" s="289"/>
      <c r="M39" s="572">
        <f t="shared" si="10"/>
        <v>1107.73</v>
      </c>
      <c r="N39" s="572">
        <f t="shared" si="11"/>
        <v>1107.73</v>
      </c>
      <c r="O39" s="572">
        <f t="shared" si="12"/>
        <v>16.63</v>
      </c>
      <c r="P39" s="572">
        <f t="shared" si="13"/>
        <v>31</v>
      </c>
      <c r="Q39" s="572">
        <f t="shared" si="14"/>
        <v>3357.75</v>
      </c>
      <c r="R39" s="572">
        <f t="shared" si="15"/>
        <v>112</v>
      </c>
      <c r="S39" s="184">
        <f t="shared" ca="1" si="16"/>
        <v>112</v>
      </c>
      <c r="T39" s="184">
        <f t="shared" ref="T39:CE39" ca="1" si="142">IF(S39=S38,OFFSET(S39,1,,,),S39)</f>
        <v>112</v>
      </c>
      <c r="U39" s="184">
        <f t="shared" ca="1" si="142"/>
        <v>112</v>
      </c>
      <c r="V39" s="184">
        <f t="shared" ca="1" si="142"/>
        <v>112</v>
      </c>
      <c r="W39" s="184">
        <f t="shared" ca="1" si="142"/>
        <v>112</v>
      </c>
      <c r="X39" s="184">
        <f t="shared" ca="1" si="142"/>
        <v>112</v>
      </c>
      <c r="Y39" s="184">
        <f t="shared" ca="1" si="142"/>
        <v>112</v>
      </c>
      <c r="Z39" s="184">
        <f t="shared" ca="1" si="142"/>
        <v>112</v>
      </c>
      <c r="AA39" s="184">
        <f t="shared" ca="1" si="142"/>
        <v>53</v>
      </c>
      <c r="AB39" s="184">
        <f t="shared" ca="1" si="142"/>
        <v>53</v>
      </c>
      <c r="AC39" s="184">
        <f t="shared" ca="1" si="142"/>
        <v>87</v>
      </c>
      <c r="AD39" s="184">
        <f t="shared" ca="1" si="142"/>
        <v>87</v>
      </c>
      <c r="AE39" s="184">
        <f t="shared" ca="1" si="142"/>
        <v>10</v>
      </c>
      <c r="AF39" s="184">
        <f t="shared" ca="1" si="142"/>
        <v>10</v>
      </c>
      <c r="AG39" s="184">
        <f t="shared" ca="1" si="142"/>
        <v>10</v>
      </c>
      <c r="AH39" s="184">
        <f t="shared" ca="1" si="142"/>
        <v>10</v>
      </c>
      <c r="AI39" s="184">
        <f t="shared" ca="1" si="142"/>
        <v>46</v>
      </c>
      <c r="AJ39" s="184">
        <f t="shared" ca="1" si="142"/>
        <v>46</v>
      </c>
      <c r="AK39" s="184">
        <f t="shared" ca="1" si="142"/>
        <v>155</v>
      </c>
      <c r="AL39" s="184">
        <f t="shared" ca="1" si="142"/>
        <v>155</v>
      </c>
      <c r="AM39" s="184">
        <f t="shared" ca="1" si="142"/>
        <v>74</v>
      </c>
      <c r="AN39" s="184">
        <f t="shared" ca="1" si="142"/>
        <v>74</v>
      </c>
      <c r="AO39" s="184">
        <f t="shared" ca="1" si="142"/>
        <v>74</v>
      </c>
      <c r="AP39" s="184">
        <f t="shared" ca="1" si="142"/>
        <v>20</v>
      </c>
      <c r="AQ39" s="184">
        <f t="shared" ca="1" si="142"/>
        <v>20</v>
      </c>
      <c r="AR39" s="184">
        <f t="shared" ca="1" si="142"/>
        <v>120</v>
      </c>
      <c r="AS39" s="184">
        <f t="shared" ca="1" si="142"/>
        <v>120</v>
      </c>
      <c r="AT39" s="184">
        <f t="shared" ca="1" si="142"/>
        <v>66</v>
      </c>
      <c r="AU39" s="184">
        <f t="shared" ca="1" si="142"/>
        <v>66</v>
      </c>
      <c r="AV39" s="184">
        <f t="shared" ca="1" si="142"/>
        <v>27</v>
      </c>
      <c r="AW39" s="184">
        <f t="shared" ca="1" si="142"/>
        <v>27</v>
      </c>
      <c r="AX39" s="184">
        <f t="shared" ca="1" si="142"/>
        <v>27</v>
      </c>
      <c r="AY39" s="184">
        <f t="shared" ca="1" si="142"/>
        <v>27</v>
      </c>
      <c r="AZ39" s="184">
        <f t="shared" ca="1" si="142"/>
        <v>27</v>
      </c>
      <c r="BA39" s="184">
        <f t="shared" ca="1" si="142"/>
        <v>27</v>
      </c>
      <c r="BB39" s="184">
        <f t="shared" ca="1" si="142"/>
        <v>27</v>
      </c>
      <c r="BC39" s="184">
        <f t="shared" ca="1" si="142"/>
        <v>27</v>
      </c>
      <c r="BD39" s="184">
        <f t="shared" ca="1" si="142"/>
        <v>27</v>
      </c>
      <c r="BE39" s="184">
        <f t="shared" ca="1" si="142"/>
        <v>27</v>
      </c>
      <c r="BF39" s="184">
        <f t="shared" ca="1" si="142"/>
        <v>27</v>
      </c>
      <c r="BG39" s="184">
        <f t="shared" ca="1" si="142"/>
        <v>27</v>
      </c>
      <c r="BH39" s="184">
        <f t="shared" ca="1" si="142"/>
        <v>27</v>
      </c>
      <c r="BI39" s="184">
        <f t="shared" ca="1" si="142"/>
        <v>27</v>
      </c>
      <c r="BJ39" s="184">
        <f t="shared" ca="1" si="142"/>
        <v>27</v>
      </c>
      <c r="BK39" s="184">
        <f t="shared" ca="1" si="142"/>
        <v>27</v>
      </c>
      <c r="BL39" s="184">
        <f t="shared" ca="1" si="142"/>
        <v>27</v>
      </c>
      <c r="BM39" s="184">
        <f t="shared" ca="1" si="142"/>
        <v>27</v>
      </c>
      <c r="BN39" s="184">
        <f t="shared" ca="1" si="142"/>
        <v>27</v>
      </c>
      <c r="BO39" s="184">
        <f t="shared" ca="1" si="142"/>
        <v>27</v>
      </c>
      <c r="BP39" s="184">
        <f t="shared" ca="1" si="142"/>
        <v>27</v>
      </c>
      <c r="BQ39" s="184">
        <f t="shared" ca="1" si="142"/>
        <v>27</v>
      </c>
      <c r="BR39" s="184">
        <f t="shared" ca="1" si="142"/>
        <v>27</v>
      </c>
      <c r="BS39" s="184">
        <f t="shared" ca="1" si="142"/>
        <v>27</v>
      </c>
      <c r="BT39" s="184">
        <f t="shared" ca="1" si="142"/>
        <v>27</v>
      </c>
      <c r="BU39" s="184">
        <f t="shared" ca="1" si="142"/>
        <v>27</v>
      </c>
      <c r="BV39" s="184">
        <f t="shared" ca="1" si="142"/>
        <v>27</v>
      </c>
      <c r="BW39" s="184">
        <f t="shared" ca="1" si="142"/>
        <v>27</v>
      </c>
      <c r="BX39" s="184">
        <f t="shared" ca="1" si="142"/>
        <v>27</v>
      </c>
      <c r="BY39" s="184">
        <f t="shared" ca="1" si="142"/>
        <v>27</v>
      </c>
      <c r="BZ39" s="184">
        <f t="shared" ca="1" si="142"/>
        <v>27</v>
      </c>
      <c r="CA39" s="184">
        <f t="shared" ca="1" si="142"/>
        <v>27</v>
      </c>
      <c r="CB39" s="184">
        <f t="shared" ca="1" si="142"/>
        <v>27</v>
      </c>
      <c r="CC39" s="184">
        <f t="shared" ca="1" si="142"/>
        <v>27</v>
      </c>
      <c r="CD39" s="184">
        <f t="shared" ca="1" si="142"/>
        <v>27</v>
      </c>
      <c r="CE39" s="184">
        <f t="shared" ca="1" si="142"/>
        <v>27</v>
      </c>
      <c r="CF39" s="184">
        <f t="shared" ref="CF39:EQ39" ca="1" si="143">IF(CE39=CE38,OFFSET(CE39,1,,,),CE39)</f>
        <v>27</v>
      </c>
      <c r="CG39" s="184">
        <f t="shared" ca="1" si="143"/>
        <v>27</v>
      </c>
      <c r="CH39" s="184">
        <f t="shared" ca="1" si="143"/>
        <v>27</v>
      </c>
      <c r="CI39" s="184">
        <f t="shared" ca="1" si="143"/>
        <v>27</v>
      </c>
      <c r="CJ39" s="184">
        <f t="shared" ca="1" si="143"/>
        <v>27</v>
      </c>
      <c r="CK39" s="184">
        <f t="shared" ca="1" si="143"/>
        <v>27</v>
      </c>
      <c r="CL39" s="184">
        <f t="shared" ca="1" si="143"/>
        <v>27</v>
      </c>
      <c r="CM39" s="184">
        <f t="shared" ca="1" si="143"/>
        <v>27</v>
      </c>
      <c r="CN39" s="184">
        <f t="shared" ca="1" si="143"/>
        <v>27</v>
      </c>
      <c r="CO39" s="184">
        <f t="shared" ca="1" si="143"/>
        <v>27</v>
      </c>
      <c r="CP39" s="184">
        <f t="shared" ca="1" si="143"/>
        <v>27</v>
      </c>
      <c r="CQ39" s="184">
        <f t="shared" ca="1" si="143"/>
        <v>27</v>
      </c>
      <c r="CR39" s="184">
        <f t="shared" ca="1" si="143"/>
        <v>27</v>
      </c>
      <c r="CS39" s="184">
        <f t="shared" ca="1" si="143"/>
        <v>27</v>
      </c>
      <c r="CT39" s="184">
        <f t="shared" ca="1" si="143"/>
        <v>27</v>
      </c>
      <c r="CU39" s="184">
        <f t="shared" ca="1" si="143"/>
        <v>27</v>
      </c>
      <c r="CV39" s="184">
        <f t="shared" ca="1" si="143"/>
        <v>27</v>
      </c>
      <c r="CW39" s="184">
        <f t="shared" ca="1" si="143"/>
        <v>27</v>
      </c>
      <c r="CX39" s="184">
        <f t="shared" ca="1" si="143"/>
        <v>27</v>
      </c>
      <c r="CY39" s="184">
        <f t="shared" ca="1" si="143"/>
        <v>27</v>
      </c>
      <c r="CZ39" s="184">
        <f t="shared" ca="1" si="143"/>
        <v>27</v>
      </c>
      <c r="DA39" s="184">
        <f t="shared" ca="1" si="143"/>
        <v>27</v>
      </c>
      <c r="DB39" s="184">
        <f t="shared" ca="1" si="143"/>
        <v>27</v>
      </c>
      <c r="DC39" s="184">
        <f t="shared" ca="1" si="143"/>
        <v>27</v>
      </c>
      <c r="DD39" s="184">
        <f t="shared" ca="1" si="143"/>
        <v>27</v>
      </c>
      <c r="DE39" s="184">
        <f t="shared" ca="1" si="143"/>
        <v>27</v>
      </c>
      <c r="DF39" s="184">
        <f t="shared" ca="1" si="143"/>
        <v>27</v>
      </c>
      <c r="DG39" s="184">
        <f t="shared" ca="1" si="143"/>
        <v>27</v>
      </c>
      <c r="DH39" s="184">
        <f t="shared" ca="1" si="143"/>
        <v>27</v>
      </c>
      <c r="DI39" s="184">
        <f t="shared" ca="1" si="143"/>
        <v>27</v>
      </c>
      <c r="DJ39" s="184">
        <f t="shared" ca="1" si="143"/>
        <v>27</v>
      </c>
      <c r="DK39" s="184">
        <f t="shared" ca="1" si="143"/>
        <v>27</v>
      </c>
      <c r="DL39" s="184">
        <f t="shared" ca="1" si="143"/>
        <v>27</v>
      </c>
      <c r="DM39" s="184">
        <f t="shared" ca="1" si="143"/>
        <v>27</v>
      </c>
      <c r="DN39" s="184">
        <f t="shared" ca="1" si="143"/>
        <v>27</v>
      </c>
      <c r="DO39" s="184">
        <f t="shared" ca="1" si="143"/>
        <v>27</v>
      </c>
      <c r="DP39" s="184">
        <f t="shared" ca="1" si="143"/>
        <v>27</v>
      </c>
      <c r="DQ39" s="184">
        <f t="shared" ca="1" si="143"/>
        <v>27</v>
      </c>
      <c r="DR39" s="184">
        <f t="shared" ca="1" si="143"/>
        <v>27</v>
      </c>
      <c r="DS39" s="184">
        <f t="shared" ca="1" si="143"/>
        <v>27</v>
      </c>
      <c r="DT39" s="184">
        <f t="shared" ca="1" si="143"/>
        <v>27</v>
      </c>
      <c r="DU39" s="184">
        <f t="shared" ca="1" si="143"/>
        <v>27</v>
      </c>
      <c r="DV39" s="184">
        <f t="shared" ca="1" si="143"/>
        <v>27</v>
      </c>
      <c r="DW39" s="184">
        <f t="shared" ca="1" si="143"/>
        <v>27</v>
      </c>
      <c r="DX39" s="184">
        <f t="shared" ca="1" si="143"/>
        <v>27</v>
      </c>
      <c r="DY39" s="184">
        <f t="shared" ca="1" si="143"/>
        <v>27</v>
      </c>
      <c r="DZ39" s="184">
        <f t="shared" ca="1" si="143"/>
        <v>27</v>
      </c>
      <c r="EA39" s="184">
        <f t="shared" ca="1" si="143"/>
        <v>27</v>
      </c>
      <c r="EB39" s="184">
        <f t="shared" ca="1" si="143"/>
        <v>27</v>
      </c>
      <c r="EC39" s="184">
        <f t="shared" ca="1" si="143"/>
        <v>27</v>
      </c>
      <c r="ED39" s="184">
        <f t="shared" ca="1" si="143"/>
        <v>27</v>
      </c>
      <c r="EE39" s="184">
        <f t="shared" ca="1" si="143"/>
        <v>27</v>
      </c>
      <c r="EF39" s="184">
        <f t="shared" ca="1" si="143"/>
        <v>27</v>
      </c>
      <c r="EG39" s="184">
        <f t="shared" ca="1" si="143"/>
        <v>27</v>
      </c>
      <c r="EH39" s="184">
        <f t="shared" ca="1" si="143"/>
        <v>27</v>
      </c>
      <c r="EI39" s="184">
        <f t="shared" ca="1" si="143"/>
        <v>27</v>
      </c>
      <c r="EJ39" s="184">
        <f t="shared" ca="1" si="143"/>
        <v>27</v>
      </c>
      <c r="EK39" s="184">
        <f t="shared" ca="1" si="143"/>
        <v>27</v>
      </c>
      <c r="EL39" s="184">
        <f t="shared" ca="1" si="143"/>
        <v>27</v>
      </c>
      <c r="EM39" s="184">
        <f t="shared" ca="1" si="143"/>
        <v>27</v>
      </c>
      <c r="EN39" s="184">
        <f t="shared" ca="1" si="143"/>
        <v>27</v>
      </c>
      <c r="EO39" s="184">
        <f t="shared" ca="1" si="143"/>
        <v>27</v>
      </c>
      <c r="EP39" s="184">
        <f t="shared" ca="1" si="143"/>
        <v>27</v>
      </c>
      <c r="EQ39" s="184">
        <f t="shared" ca="1" si="143"/>
        <v>27</v>
      </c>
      <c r="ER39" s="184">
        <f t="shared" ref="ER39:HC39" ca="1" si="144">IF(EQ39=EQ38,OFFSET(EQ39,1,,,),EQ39)</f>
        <v>27</v>
      </c>
      <c r="ES39" s="184">
        <f t="shared" ca="1" si="144"/>
        <v>27</v>
      </c>
      <c r="ET39" s="184">
        <f t="shared" ca="1" si="144"/>
        <v>27</v>
      </c>
      <c r="EU39" s="184">
        <f t="shared" ca="1" si="144"/>
        <v>27</v>
      </c>
      <c r="EV39" s="184">
        <f t="shared" ca="1" si="144"/>
        <v>27</v>
      </c>
      <c r="EW39" s="184">
        <f t="shared" ca="1" si="144"/>
        <v>27</v>
      </c>
      <c r="EX39" s="184">
        <f t="shared" ca="1" si="144"/>
        <v>27</v>
      </c>
      <c r="EY39" s="184">
        <f t="shared" ca="1" si="144"/>
        <v>27</v>
      </c>
      <c r="EZ39" s="184">
        <f t="shared" ca="1" si="144"/>
        <v>27</v>
      </c>
      <c r="FA39" s="184">
        <f t="shared" ca="1" si="144"/>
        <v>27</v>
      </c>
      <c r="FB39" s="184">
        <f t="shared" ca="1" si="144"/>
        <v>27</v>
      </c>
      <c r="FC39" s="184">
        <f t="shared" ca="1" si="144"/>
        <v>27</v>
      </c>
      <c r="FD39" s="184">
        <f t="shared" ca="1" si="144"/>
        <v>27</v>
      </c>
      <c r="FE39" s="184">
        <f t="shared" ca="1" si="144"/>
        <v>27</v>
      </c>
      <c r="FF39" s="184">
        <f t="shared" ca="1" si="144"/>
        <v>27</v>
      </c>
      <c r="FG39" s="184">
        <f t="shared" ca="1" si="144"/>
        <v>27</v>
      </c>
      <c r="FH39" s="184">
        <f t="shared" ca="1" si="144"/>
        <v>27</v>
      </c>
      <c r="FI39" s="184">
        <f t="shared" ca="1" si="144"/>
        <v>27</v>
      </c>
      <c r="FJ39" s="184">
        <f t="shared" ca="1" si="144"/>
        <v>27</v>
      </c>
      <c r="FK39" s="184">
        <f t="shared" ca="1" si="144"/>
        <v>27</v>
      </c>
      <c r="FL39" s="184">
        <f t="shared" ca="1" si="144"/>
        <v>27</v>
      </c>
      <c r="FM39" s="184">
        <f t="shared" ca="1" si="144"/>
        <v>27</v>
      </c>
      <c r="FN39" s="184">
        <f t="shared" ca="1" si="144"/>
        <v>27</v>
      </c>
      <c r="FO39" s="184">
        <f t="shared" ca="1" si="144"/>
        <v>27</v>
      </c>
      <c r="FP39" s="184">
        <f t="shared" ca="1" si="144"/>
        <v>27</v>
      </c>
      <c r="FQ39" s="184">
        <f t="shared" ca="1" si="144"/>
        <v>27</v>
      </c>
      <c r="FR39" s="184">
        <f t="shared" ca="1" si="144"/>
        <v>27</v>
      </c>
      <c r="FS39" s="184">
        <f t="shared" ca="1" si="144"/>
        <v>27</v>
      </c>
      <c r="FT39" s="184">
        <f t="shared" ca="1" si="144"/>
        <v>27</v>
      </c>
      <c r="FU39" s="184">
        <f t="shared" ca="1" si="144"/>
        <v>27</v>
      </c>
      <c r="FV39" s="184">
        <f t="shared" ca="1" si="144"/>
        <v>27</v>
      </c>
      <c r="FW39" s="184">
        <f t="shared" ca="1" si="144"/>
        <v>27</v>
      </c>
      <c r="FX39" s="184">
        <f t="shared" ca="1" si="144"/>
        <v>27</v>
      </c>
      <c r="FY39" s="184">
        <f t="shared" ca="1" si="144"/>
        <v>27</v>
      </c>
      <c r="FZ39" s="184">
        <f t="shared" ca="1" si="144"/>
        <v>27</v>
      </c>
      <c r="GA39" s="184">
        <f t="shared" ca="1" si="144"/>
        <v>27</v>
      </c>
      <c r="GB39" s="184">
        <f t="shared" ca="1" si="144"/>
        <v>27</v>
      </c>
      <c r="GC39" s="184">
        <f t="shared" ca="1" si="144"/>
        <v>27</v>
      </c>
      <c r="GD39" s="184">
        <f t="shared" ca="1" si="144"/>
        <v>27</v>
      </c>
      <c r="GE39" s="184">
        <f t="shared" ca="1" si="144"/>
        <v>27</v>
      </c>
      <c r="GF39" s="184">
        <f t="shared" ca="1" si="144"/>
        <v>27</v>
      </c>
      <c r="GG39" s="184">
        <f t="shared" ca="1" si="144"/>
        <v>27</v>
      </c>
      <c r="GH39" s="184">
        <f t="shared" ca="1" si="144"/>
        <v>27</v>
      </c>
      <c r="GI39" s="184">
        <f t="shared" ca="1" si="144"/>
        <v>27</v>
      </c>
      <c r="GJ39" s="184">
        <f t="shared" ca="1" si="144"/>
        <v>27</v>
      </c>
      <c r="GK39" s="184">
        <f t="shared" ca="1" si="144"/>
        <v>27</v>
      </c>
      <c r="GL39" s="184">
        <f t="shared" ca="1" si="144"/>
        <v>27</v>
      </c>
      <c r="GM39" s="184">
        <f t="shared" ca="1" si="144"/>
        <v>27</v>
      </c>
      <c r="GN39" s="184">
        <f t="shared" ca="1" si="144"/>
        <v>27</v>
      </c>
      <c r="GO39" s="184">
        <f t="shared" ca="1" si="144"/>
        <v>27</v>
      </c>
      <c r="GP39" s="184">
        <f t="shared" ca="1" si="144"/>
        <v>27</v>
      </c>
      <c r="GQ39" s="184">
        <f t="shared" ca="1" si="144"/>
        <v>27</v>
      </c>
      <c r="GR39" s="184">
        <f t="shared" ca="1" si="144"/>
        <v>27</v>
      </c>
      <c r="GS39" s="184">
        <f t="shared" ca="1" si="144"/>
        <v>27</v>
      </c>
      <c r="GT39" s="184">
        <f t="shared" ca="1" si="144"/>
        <v>27</v>
      </c>
      <c r="GU39" s="184">
        <f t="shared" ca="1" si="144"/>
        <v>27</v>
      </c>
      <c r="GV39" s="184">
        <f t="shared" ca="1" si="144"/>
        <v>27</v>
      </c>
      <c r="GW39" s="184">
        <f t="shared" ca="1" si="144"/>
        <v>27</v>
      </c>
      <c r="GX39" s="184">
        <f t="shared" ca="1" si="144"/>
        <v>27</v>
      </c>
      <c r="GY39" s="184">
        <f t="shared" ca="1" si="144"/>
        <v>27</v>
      </c>
      <c r="GZ39" s="184">
        <f t="shared" ca="1" si="144"/>
        <v>27</v>
      </c>
      <c r="HA39" s="184">
        <f t="shared" ca="1" si="144"/>
        <v>27</v>
      </c>
      <c r="HB39" s="184">
        <f t="shared" ca="1" si="144"/>
        <v>27</v>
      </c>
      <c r="HC39" s="184">
        <f t="shared" ca="1" si="144"/>
        <v>27</v>
      </c>
      <c r="HD39" s="184">
        <f t="shared" ref="HD39:HJ39" ca="1" si="145">IF(HC39=HC38,OFFSET(HC39,1,,,),HC39)</f>
        <v>27</v>
      </c>
      <c r="HE39" s="184">
        <f t="shared" ca="1" si="145"/>
        <v>27</v>
      </c>
      <c r="HF39" s="184">
        <f t="shared" ca="1" si="145"/>
        <v>27</v>
      </c>
      <c r="HG39" s="184">
        <f t="shared" ca="1" si="145"/>
        <v>27</v>
      </c>
      <c r="HH39" s="184">
        <f t="shared" ca="1" si="145"/>
        <v>27</v>
      </c>
      <c r="HI39" s="184">
        <f t="shared" ca="1" si="145"/>
        <v>27</v>
      </c>
      <c r="HJ39" s="184">
        <f t="shared" ca="1" si="145"/>
        <v>27</v>
      </c>
      <c r="HK39" s="578">
        <f t="shared" ca="1" si="9"/>
        <v>1</v>
      </c>
    </row>
    <row r="40" spans="1:219" s="185" customFormat="1" ht="30">
      <c r="A40" s="284" t="s">
        <v>13982</v>
      </c>
      <c r="B40" s="285">
        <v>97665</v>
      </c>
      <c r="C40" s="286" t="str">
        <f>IF($B40="","",IFERROR(VLOOKUP($B40,SERVIÇOS!$A:$F,2,0),IFERROR(VLOOKUP($B40,'COMPOSIÇÕES COMPLEMENTARES '!$C:$K,2,0),"")))</f>
        <v>REMOÇÃO DE LUMINÁRIAS, DE FORMA MANUAL, SEM REAPROVEITAMENTO. AF_12/2017</v>
      </c>
      <c r="D40" s="287" t="str">
        <f>IF($B40="","",IFERROR(VLOOKUP($B40,SERVIÇOS!$A:$F,3,0),IFERROR(VLOOKUP($B40,'COMPOSIÇÕES COMPLEMENTARES '!$C:$K,3,0),"")))</f>
        <v>UN</v>
      </c>
      <c r="E40" s="288">
        <v>4</v>
      </c>
      <c r="F40" s="289">
        <f>IF($B40="","",IFERROR(VLOOKUP($B40,SERVIÇOS!$A:$F,4,0),IFERROR(VLOOKUP($B40,'COMPOSIÇÕES COMPLEMENTARES '!$C:$K,6,0),"")))</f>
        <v>0.31999999999999995</v>
      </c>
      <c r="G40" s="289">
        <f>IF($B40="","",IFERROR(VLOOKUP($B40,SERVIÇOS!$A:$F,5,0),IFERROR(VLOOKUP($B40,'COMPOSIÇÕES COMPLEMENTARES '!$C:$K,7,0),"")))</f>
        <v>0.85</v>
      </c>
      <c r="H40" s="289">
        <f t="shared" si="130"/>
        <v>1.17</v>
      </c>
      <c r="I40" s="289">
        <f t="shared" si="135"/>
        <v>1.28</v>
      </c>
      <c r="J40" s="289">
        <f t="shared" si="136"/>
        <v>3.4</v>
      </c>
      <c r="K40" s="289">
        <f t="shared" si="137"/>
        <v>4.68</v>
      </c>
      <c r="L40" s="289"/>
      <c r="M40" s="572">
        <f t="shared" si="10"/>
        <v>4.68</v>
      </c>
      <c r="N40" s="572">
        <f t="shared" si="11"/>
        <v>4.68</v>
      </c>
      <c r="O40" s="572">
        <f t="shared" si="12"/>
        <v>4</v>
      </c>
      <c r="P40" s="572">
        <f t="shared" si="13"/>
        <v>32</v>
      </c>
      <c r="Q40" s="572">
        <f t="shared" si="14"/>
        <v>3340.21</v>
      </c>
      <c r="R40" s="572">
        <f t="shared" si="15"/>
        <v>53</v>
      </c>
      <c r="S40" s="184">
        <f t="shared" ref="S40:S103" ca="1" si="146">IF(R40=R39,OFFSET(R40,1,,,),R40)</f>
        <v>53</v>
      </c>
      <c r="T40" s="184">
        <f t="shared" ref="T40:T103" ca="1" si="147">IF(S40=S39,OFFSET(S40,1,,,),S40)</f>
        <v>53</v>
      </c>
      <c r="U40" s="184">
        <f t="shared" ref="U40:U103" ca="1" si="148">IF(T40=T39,OFFSET(T40,1,,,),T40)</f>
        <v>53</v>
      </c>
      <c r="V40" s="184">
        <f t="shared" ref="V40:V103" ca="1" si="149">IF(U40=U39,OFFSET(U40,1,,,),U40)</f>
        <v>53</v>
      </c>
      <c r="W40" s="184">
        <f t="shared" ref="W40:W103" ca="1" si="150">IF(V40=V39,OFFSET(V40,1,,,),V40)</f>
        <v>53</v>
      </c>
      <c r="X40" s="184">
        <f t="shared" ref="X40:X103" ca="1" si="151">IF(W40=W39,OFFSET(W40,1,,,),W40)</f>
        <v>53</v>
      </c>
      <c r="Y40" s="184">
        <f t="shared" ref="Y40:Y103" ca="1" si="152">IF(X40=X39,OFFSET(X40,1,,,),X40)</f>
        <v>53</v>
      </c>
      <c r="Z40" s="184">
        <f t="shared" ref="Z40:Z103" ca="1" si="153">IF(Y40=Y39,OFFSET(Y40,1,,,),Y40)</f>
        <v>53</v>
      </c>
      <c r="AA40" s="184">
        <f t="shared" ref="AA40:AA103" ca="1" si="154">IF(Z40=Z39,OFFSET(Z40,1,,,),Z40)</f>
        <v>53</v>
      </c>
      <c r="AB40" s="184">
        <f t="shared" ref="AB40:AB103" ca="1" si="155">IF(AA40=AA39,OFFSET(AA40,1,,,),AA40)</f>
        <v>87</v>
      </c>
      <c r="AC40" s="184">
        <f t="shared" ref="AC40:AC103" ca="1" si="156">IF(AB40=AB39,OFFSET(AB40,1,,,),AB40)</f>
        <v>87</v>
      </c>
      <c r="AD40" s="184">
        <f t="shared" ref="AD40:AD103" ca="1" si="157">IF(AC40=AC39,OFFSET(AC40,1,,,),AC40)</f>
        <v>10</v>
      </c>
      <c r="AE40" s="184">
        <f t="shared" ref="AE40:AE103" ca="1" si="158">IF(AD40=AD39,OFFSET(AD40,1,,,),AD40)</f>
        <v>10</v>
      </c>
      <c r="AF40" s="184">
        <f t="shared" ref="AF40:AF103" ca="1" si="159">IF(AE40=AE39,OFFSET(AE40,1,,,),AE40)</f>
        <v>46</v>
      </c>
      <c r="AG40" s="184">
        <f t="shared" ref="AG40:AG103" ca="1" si="160">IF(AF40=AF39,OFFSET(AF40,1,,,),AF40)</f>
        <v>46</v>
      </c>
      <c r="AH40" s="184">
        <f t="shared" ref="AH40:AH103" ca="1" si="161">IF(AG40=AG39,OFFSET(AG40,1,,,),AG40)</f>
        <v>46</v>
      </c>
      <c r="AI40" s="184">
        <f t="shared" ref="AI40:AI103" ca="1" si="162">IF(AH40=AH39,OFFSET(AH40,1,,,),AH40)</f>
        <v>46</v>
      </c>
      <c r="AJ40" s="184">
        <f t="shared" ref="AJ40:AJ103" ca="1" si="163">IF(AI40=AI39,OFFSET(AI40,1,,,),AI40)</f>
        <v>155</v>
      </c>
      <c r="AK40" s="184">
        <f t="shared" ref="AK40:AK103" ca="1" si="164">IF(AJ40=AJ39,OFFSET(AJ40,1,,,),AJ40)</f>
        <v>155</v>
      </c>
      <c r="AL40" s="184">
        <f t="shared" ref="AL40:AL103" ca="1" si="165">IF(AK40=AK39,OFFSET(AK40,1,,,),AK40)</f>
        <v>74</v>
      </c>
      <c r="AM40" s="184">
        <f t="shared" ref="AM40:AM103" ca="1" si="166">IF(AL40=AL39,OFFSET(AL40,1,,,),AL40)</f>
        <v>74</v>
      </c>
      <c r="AN40" s="184">
        <f t="shared" ref="AN40:AN103" ca="1" si="167">IF(AM40=AM39,OFFSET(AM40,1,,,),AM40)</f>
        <v>20</v>
      </c>
      <c r="AO40" s="184">
        <f t="shared" ref="AO40:AO103" ca="1" si="168">IF(AN40=AN39,OFFSET(AN40,1,,,),AN40)</f>
        <v>20</v>
      </c>
      <c r="AP40" s="184">
        <f t="shared" ref="AP40:AP103" ca="1" si="169">IF(AO40=AO39,OFFSET(AO40,1,,,),AO40)</f>
        <v>20</v>
      </c>
      <c r="AQ40" s="184">
        <f t="shared" ref="AQ40:AQ103" ca="1" si="170">IF(AP40=AP39,OFFSET(AP40,1,,,),AP40)</f>
        <v>120</v>
      </c>
      <c r="AR40" s="184">
        <f t="shared" ref="AR40:AR103" ca="1" si="171">IF(AQ40=AQ39,OFFSET(AQ40,1,,,),AQ40)</f>
        <v>120</v>
      </c>
      <c r="AS40" s="184">
        <f t="shared" ref="AS40:AS103" ca="1" si="172">IF(AR40=AR39,OFFSET(AR40,1,,,),AR40)</f>
        <v>66</v>
      </c>
      <c r="AT40" s="184">
        <f t="shared" ref="AT40:AT103" ca="1" si="173">IF(AS40=AS39,OFFSET(AS40,1,,,),AS40)</f>
        <v>66</v>
      </c>
      <c r="AU40" s="184">
        <f t="shared" ref="AU40:AU103" ca="1" si="174">IF(AT40=AT39,OFFSET(AT40,1,,,),AT40)</f>
        <v>27</v>
      </c>
      <c r="AV40" s="184">
        <f t="shared" ref="AV40:AV103" ca="1" si="175">IF(AU40=AU39,OFFSET(AU40,1,,,),AU40)</f>
        <v>27</v>
      </c>
      <c r="AW40" s="184">
        <f t="shared" ref="AW40:AW103" ca="1" si="176">IF(AV40=AV39,OFFSET(AV40,1,,,),AV40)</f>
        <v>88</v>
      </c>
      <c r="AX40" s="184">
        <f t="shared" ref="AX40:AX103" ca="1" si="177">IF(AW40=AW39,OFFSET(AW40,1,,,),AW40)</f>
        <v>88</v>
      </c>
      <c r="AY40" s="184">
        <f t="shared" ref="AY40:AY103" ca="1" si="178">IF(AX40=AX39,OFFSET(AX40,1,,,),AX40)</f>
        <v>88</v>
      </c>
      <c r="AZ40" s="184">
        <f t="shared" ref="AZ40:AZ103" ca="1" si="179">IF(AY40=AY39,OFFSET(AY40,1,,,),AY40)</f>
        <v>88</v>
      </c>
      <c r="BA40" s="184">
        <f t="shared" ref="BA40:BA103" ca="1" si="180">IF(AZ40=AZ39,OFFSET(AZ40,1,,,),AZ40)</f>
        <v>88</v>
      </c>
      <c r="BB40" s="184">
        <f t="shared" ref="BB40:BB103" ca="1" si="181">IF(BA40=BA39,OFFSET(BA40,1,,,),BA40)</f>
        <v>88</v>
      </c>
      <c r="BC40" s="184">
        <f t="shared" ref="BC40:BC103" ca="1" si="182">IF(BB40=BB39,OFFSET(BB40,1,,,),BB40)</f>
        <v>88</v>
      </c>
      <c r="BD40" s="184">
        <f t="shared" ref="BD40:BD103" ca="1" si="183">IF(BC40=BC39,OFFSET(BC40,1,,,),BC40)</f>
        <v>88</v>
      </c>
      <c r="BE40" s="184">
        <f t="shared" ref="BE40:BE103" ca="1" si="184">IF(BD40=BD39,OFFSET(BD40,1,,,),BD40)</f>
        <v>88</v>
      </c>
      <c r="BF40" s="184">
        <f t="shared" ref="BF40:BF103" ca="1" si="185">IF(BE40=BE39,OFFSET(BE40,1,,,),BE40)</f>
        <v>88</v>
      </c>
      <c r="BG40" s="184">
        <f t="shared" ref="BG40:BG103" ca="1" si="186">IF(BF40=BF39,OFFSET(BF40,1,,,),BF40)</f>
        <v>88</v>
      </c>
      <c r="BH40" s="184">
        <f t="shared" ref="BH40:BH103" ca="1" si="187">IF(BG40=BG39,OFFSET(BG40,1,,,),BG40)</f>
        <v>88</v>
      </c>
      <c r="BI40" s="184">
        <f t="shared" ref="BI40:BI103" ca="1" si="188">IF(BH40=BH39,OFFSET(BH40,1,,,),BH40)</f>
        <v>88</v>
      </c>
      <c r="BJ40" s="184">
        <f t="shared" ref="BJ40:BJ103" ca="1" si="189">IF(BI40=BI39,OFFSET(BI40,1,,,),BI40)</f>
        <v>88</v>
      </c>
      <c r="BK40" s="184">
        <f t="shared" ref="BK40:BK103" ca="1" si="190">IF(BJ40=BJ39,OFFSET(BJ40,1,,,),BJ40)</f>
        <v>88</v>
      </c>
      <c r="BL40" s="184">
        <f t="shared" ref="BL40:BL103" ca="1" si="191">IF(BK40=BK39,OFFSET(BK40,1,,,),BK40)</f>
        <v>88</v>
      </c>
      <c r="BM40" s="184">
        <f t="shared" ref="BM40:BM103" ca="1" si="192">IF(BL40=BL39,OFFSET(BL40,1,,,),BL40)</f>
        <v>88</v>
      </c>
      <c r="BN40" s="184">
        <f t="shared" ref="BN40:BN103" ca="1" si="193">IF(BM40=BM39,OFFSET(BM40,1,,,),BM40)</f>
        <v>88</v>
      </c>
      <c r="BO40" s="184">
        <f t="shared" ref="BO40:BO103" ca="1" si="194">IF(BN40=BN39,OFFSET(BN40,1,,,),BN40)</f>
        <v>88</v>
      </c>
      <c r="BP40" s="184">
        <f t="shared" ref="BP40:BP103" ca="1" si="195">IF(BO40=BO39,OFFSET(BO40,1,,,),BO40)</f>
        <v>88</v>
      </c>
      <c r="BQ40" s="184">
        <f t="shared" ref="BQ40:BQ103" ca="1" si="196">IF(BP40=BP39,OFFSET(BP40,1,,,),BP40)</f>
        <v>88</v>
      </c>
      <c r="BR40" s="184">
        <f t="shared" ref="BR40:BR103" ca="1" si="197">IF(BQ40=BQ39,OFFSET(BQ40,1,,,),BQ40)</f>
        <v>88</v>
      </c>
      <c r="BS40" s="184">
        <f t="shared" ref="BS40:BS103" ca="1" si="198">IF(BR40=BR39,OFFSET(BR40,1,,,),BR40)</f>
        <v>88</v>
      </c>
      <c r="BT40" s="184">
        <f t="shared" ref="BT40:BT103" ca="1" si="199">IF(BS40=BS39,OFFSET(BS40,1,,,),BS40)</f>
        <v>88</v>
      </c>
      <c r="BU40" s="184">
        <f t="shared" ref="BU40:BU103" ca="1" si="200">IF(BT40=BT39,OFFSET(BT40,1,,,),BT40)</f>
        <v>88</v>
      </c>
      <c r="BV40" s="184">
        <f t="shared" ref="BV40:BV103" ca="1" si="201">IF(BU40=BU39,OFFSET(BU40,1,,,),BU40)</f>
        <v>88</v>
      </c>
      <c r="BW40" s="184">
        <f t="shared" ref="BW40:BW103" ca="1" si="202">IF(BV40=BV39,OFFSET(BV40,1,,,),BV40)</f>
        <v>88</v>
      </c>
      <c r="BX40" s="184">
        <f t="shared" ref="BX40:BX103" ca="1" si="203">IF(BW40=BW39,OFFSET(BW40,1,,,),BW40)</f>
        <v>88</v>
      </c>
      <c r="BY40" s="184">
        <f t="shared" ref="BY40:BY103" ca="1" si="204">IF(BX40=BX39,OFFSET(BX40,1,,,),BX40)</f>
        <v>88</v>
      </c>
      <c r="BZ40" s="184">
        <f t="shared" ref="BZ40:BZ103" ca="1" si="205">IF(BY40=BY39,OFFSET(BY40,1,,,),BY40)</f>
        <v>88</v>
      </c>
      <c r="CA40" s="184">
        <f t="shared" ref="CA40:CA103" ca="1" si="206">IF(BZ40=BZ39,OFFSET(BZ40,1,,,),BZ40)</f>
        <v>88</v>
      </c>
      <c r="CB40" s="184">
        <f t="shared" ref="CB40:CB103" ca="1" si="207">IF(CA40=CA39,OFFSET(CA40,1,,,),CA40)</f>
        <v>88</v>
      </c>
      <c r="CC40" s="184">
        <f t="shared" ref="CC40:CC103" ca="1" si="208">IF(CB40=CB39,OFFSET(CB40,1,,,),CB40)</f>
        <v>88</v>
      </c>
      <c r="CD40" s="184">
        <f t="shared" ref="CD40:CD103" ca="1" si="209">IF(CC40=CC39,OFFSET(CC40,1,,,),CC40)</f>
        <v>88</v>
      </c>
      <c r="CE40" s="184">
        <f t="shared" ref="CE40:CE103" ca="1" si="210">IF(CD40=CD39,OFFSET(CD40,1,,,),CD40)</f>
        <v>88</v>
      </c>
      <c r="CF40" s="184">
        <f t="shared" ref="CF40:CF103" ca="1" si="211">IF(CE40=CE39,OFFSET(CE40,1,,,),CE40)</f>
        <v>88</v>
      </c>
      <c r="CG40" s="184">
        <f t="shared" ref="CG40:CG103" ca="1" si="212">IF(CF40=CF39,OFFSET(CF40,1,,,),CF40)</f>
        <v>88</v>
      </c>
      <c r="CH40" s="184">
        <f t="shared" ref="CH40:CH103" ca="1" si="213">IF(CG40=CG39,OFFSET(CG40,1,,,),CG40)</f>
        <v>88</v>
      </c>
      <c r="CI40" s="184">
        <f t="shared" ref="CI40:CI103" ca="1" si="214">IF(CH40=CH39,OFFSET(CH40,1,,,),CH40)</f>
        <v>88</v>
      </c>
      <c r="CJ40" s="184">
        <f t="shared" ref="CJ40:CJ103" ca="1" si="215">IF(CI40=CI39,OFFSET(CI40,1,,,),CI40)</f>
        <v>88</v>
      </c>
      <c r="CK40" s="184">
        <f t="shared" ref="CK40:CK103" ca="1" si="216">IF(CJ40=CJ39,OFFSET(CJ40,1,,,),CJ40)</f>
        <v>88</v>
      </c>
      <c r="CL40" s="184">
        <f t="shared" ref="CL40:CL103" ca="1" si="217">IF(CK40=CK39,OFFSET(CK40,1,,,),CK40)</f>
        <v>88</v>
      </c>
      <c r="CM40" s="184">
        <f t="shared" ref="CM40:CM103" ca="1" si="218">IF(CL40=CL39,OFFSET(CL40,1,,,),CL40)</f>
        <v>88</v>
      </c>
      <c r="CN40" s="184">
        <f t="shared" ref="CN40:CN103" ca="1" si="219">IF(CM40=CM39,OFFSET(CM40,1,,,),CM40)</f>
        <v>88</v>
      </c>
      <c r="CO40" s="184">
        <f t="shared" ref="CO40:CO103" ca="1" si="220">IF(CN40=CN39,OFFSET(CN40,1,,,),CN40)</f>
        <v>88</v>
      </c>
      <c r="CP40" s="184">
        <f t="shared" ref="CP40:CP103" ca="1" si="221">IF(CO40=CO39,OFFSET(CO40,1,,,),CO40)</f>
        <v>88</v>
      </c>
      <c r="CQ40" s="184">
        <f t="shared" ref="CQ40:CQ103" ca="1" si="222">IF(CP40=CP39,OFFSET(CP40,1,,,),CP40)</f>
        <v>88</v>
      </c>
      <c r="CR40" s="184">
        <f t="shared" ref="CR40:CR103" ca="1" si="223">IF(CQ40=CQ39,OFFSET(CQ40,1,,,),CQ40)</f>
        <v>88</v>
      </c>
      <c r="CS40" s="184">
        <f t="shared" ref="CS40:CS103" ca="1" si="224">IF(CR40=CR39,OFFSET(CR40,1,,,),CR40)</f>
        <v>88</v>
      </c>
      <c r="CT40" s="184">
        <f t="shared" ref="CT40:CT103" ca="1" si="225">IF(CS40=CS39,OFFSET(CS40,1,,,),CS40)</f>
        <v>88</v>
      </c>
      <c r="CU40" s="184">
        <f t="shared" ref="CU40:CU103" ca="1" si="226">IF(CT40=CT39,OFFSET(CT40,1,,,),CT40)</f>
        <v>88</v>
      </c>
      <c r="CV40" s="184">
        <f t="shared" ref="CV40:CV103" ca="1" si="227">IF(CU40=CU39,OFFSET(CU40,1,,,),CU40)</f>
        <v>88</v>
      </c>
      <c r="CW40" s="184">
        <f t="shared" ref="CW40:CW103" ca="1" si="228">IF(CV40=CV39,OFFSET(CV40,1,,,),CV40)</f>
        <v>88</v>
      </c>
      <c r="CX40" s="184">
        <f t="shared" ref="CX40:CX103" ca="1" si="229">IF(CW40=CW39,OFFSET(CW40,1,,,),CW40)</f>
        <v>88</v>
      </c>
      <c r="CY40" s="184">
        <f t="shared" ref="CY40:CY103" ca="1" si="230">IF(CX40=CX39,OFFSET(CX40,1,,,),CX40)</f>
        <v>88</v>
      </c>
      <c r="CZ40" s="184">
        <f t="shared" ref="CZ40:CZ103" ca="1" si="231">IF(CY40=CY39,OFFSET(CY40,1,,,),CY40)</f>
        <v>88</v>
      </c>
      <c r="DA40" s="184">
        <f t="shared" ref="DA40:DA103" ca="1" si="232">IF(CZ40=CZ39,OFFSET(CZ40,1,,,),CZ40)</f>
        <v>88</v>
      </c>
      <c r="DB40" s="184">
        <f t="shared" ref="DB40:DB103" ca="1" si="233">IF(DA40=DA39,OFFSET(DA40,1,,,),DA40)</f>
        <v>88</v>
      </c>
      <c r="DC40" s="184">
        <f t="shared" ref="DC40:DC103" ca="1" si="234">IF(DB40=DB39,OFFSET(DB40,1,,,),DB40)</f>
        <v>88</v>
      </c>
      <c r="DD40" s="184">
        <f t="shared" ref="DD40:DD103" ca="1" si="235">IF(DC40=DC39,OFFSET(DC40,1,,,),DC40)</f>
        <v>88</v>
      </c>
      <c r="DE40" s="184">
        <f t="shared" ref="DE40:DE103" ca="1" si="236">IF(DD40=DD39,OFFSET(DD40,1,,,),DD40)</f>
        <v>88</v>
      </c>
      <c r="DF40" s="184">
        <f t="shared" ref="DF40:DF103" ca="1" si="237">IF(DE40=DE39,OFFSET(DE40,1,,,),DE40)</f>
        <v>88</v>
      </c>
      <c r="DG40" s="184">
        <f t="shared" ref="DG40:DG103" ca="1" si="238">IF(DF40=DF39,OFFSET(DF40,1,,,),DF40)</f>
        <v>88</v>
      </c>
      <c r="DH40" s="184">
        <f t="shared" ref="DH40:DH103" ca="1" si="239">IF(DG40=DG39,OFFSET(DG40,1,,,),DG40)</f>
        <v>88</v>
      </c>
      <c r="DI40" s="184">
        <f t="shared" ref="DI40:DI103" ca="1" si="240">IF(DH40=DH39,OFFSET(DH40,1,,,),DH40)</f>
        <v>88</v>
      </c>
      <c r="DJ40" s="184">
        <f t="shared" ref="DJ40:DJ103" ca="1" si="241">IF(DI40=DI39,OFFSET(DI40,1,,,),DI40)</f>
        <v>88</v>
      </c>
      <c r="DK40" s="184">
        <f t="shared" ref="DK40:DK103" ca="1" si="242">IF(DJ40=DJ39,OFFSET(DJ40,1,,,),DJ40)</f>
        <v>88</v>
      </c>
      <c r="DL40" s="184">
        <f t="shared" ref="DL40:DL103" ca="1" si="243">IF(DK40=DK39,OFFSET(DK40,1,,,),DK40)</f>
        <v>88</v>
      </c>
      <c r="DM40" s="184">
        <f t="shared" ref="DM40:DM103" ca="1" si="244">IF(DL40=DL39,OFFSET(DL40,1,,,),DL40)</f>
        <v>88</v>
      </c>
      <c r="DN40" s="184">
        <f t="shared" ref="DN40:DN103" ca="1" si="245">IF(DM40=DM39,OFFSET(DM40,1,,,),DM40)</f>
        <v>88</v>
      </c>
      <c r="DO40" s="184">
        <f t="shared" ref="DO40:DO103" ca="1" si="246">IF(DN40=DN39,OFFSET(DN40,1,,,),DN40)</f>
        <v>88</v>
      </c>
      <c r="DP40" s="184">
        <f t="shared" ref="DP40:DP103" ca="1" si="247">IF(DO40=DO39,OFFSET(DO40,1,,,),DO40)</f>
        <v>88</v>
      </c>
      <c r="DQ40" s="184">
        <f t="shared" ref="DQ40:DQ103" ca="1" si="248">IF(DP40=DP39,OFFSET(DP40,1,,,),DP40)</f>
        <v>88</v>
      </c>
      <c r="DR40" s="184">
        <f t="shared" ref="DR40:DR103" ca="1" si="249">IF(DQ40=DQ39,OFFSET(DQ40,1,,,),DQ40)</f>
        <v>88</v>
      </c>
      <c r="DS40" s="184">
        <f t="shared" ref="DS40:DS103" ca="1" si="250">IF(DR40=DR39,OFFSET(DR40,1,,,),DR40)</f>
        <v>88</v>
      </c>
      <c r="DT40" s="184">
        <f t="shared" ref="DT40:DT103" ca="1" si="251">IF(DS40=DS39,OFFSET(DS40,1,,,),DS40)</f>
        <v>88</v>
      </c>
      <c r="DU40" s="184">
        <f t="shared" ref="DU40:DU103" ca="1" si="252">IF(DT40=DT39,OFFSET(DT40,1,,,),DT40)</f>
        <v>88</v>
      </c>
      <c r="DV40" s="184">
        <f t="shared" ref="DV40:DV103" ca="1" si="253">IF(DU40=DU39,OFFSET(DU40,1,,,),DU40)</f>
        <v>88</v>
      </c>
      <c r="DW40" s="184">
        <f t="shared" ref="DW40:DW103" ca="1" si="254">IF(DV40=DV39,OFFSET(DV40,1,,,),DV40)</f>
        <v>88</v>
      </c>
      <c r="DX40" s="184">
        <f t="shared" ref="DX40:DX103" ca="1" si="255">IF(DW40=DW39,OFFSET(DW40,1,,,),DW40)</f>
        <v>88</v>
      </c>
      <c r="DY40" s="184">
        <f t="shared" ref="DY40:DY103" ca="1" si="256">IF(DX40=DX39,OFFSET(DX40,1,,,),DX40)</f>
        <v>88</v>
      </c>
      <c r="DZ40" s="184">
        <f t="shared" ref="DZ40:DZ103" ca="1" si="257">IF(DY40=DY39,OFFSET(DY40,1,,,),DY40)</f>
        <v>88</v>
      </c>
      <c r="EA40" s="184">
        <f t="shared" ref="EA40:EA103" ca="1" si="258">IF(DZ40=DZ39,OFFSET(DZ40,1,,,),DZ40)</f>
        <v>88</v>
      </c>
      <c r="EB40" s="184">
        <f t="shared" ref="EB40:EB103" ca="1" si="259">IF(EA40=EA39,OFFSET(EA40,1,,,),EA40)</f>
        <v>88</v>
      </c>
      <c r="EC40" s="184">
        <f t="shared" ref="EC40:EC103" ca="1" si="260">IF(EB40=EB39,OFFSET(EB40,1,,,),EB40)</f>
        <v>88</v>
      </c>
      <c r="ED40" s="184">
        <f t="shared" ref="ED40:ED103" ca="1" si="261">IF(EC40=EC39,OFFSET(EC40,1,,,),EC40)</f>
        <v>88</v>
      </c>
      <c r="EE40" s="184">
        <f t="shared" ref="EE40:EE103" ca="1" si="262">IF(ED40=ED39,OFFSET(ED40,1,,,),ED40)</f>
        <v>88</v>
      </c>
      <c r="EF40" s="184">
        <f t="shared" ref="EF40:EF103" ca="1" si="263">IF(EE40=EE39,OFFSET(EE40,1,,,),EE40)</f>
        <v>88</v>
      </c>
      <c r="EG40" s="184">
        <f t="shared" ref="EG40:EG103" ca="1" si="264">IF(EF40=EF39,OFFSET(EF40,1,,,),EF40)</f>
        <v>88</v>
      </c>
      <c r="EH40" s="184">
        <f t="shared" ref="EH40:EH103" ca="1" si="265">IF(EG40=EG39,OFFSET(EG40,1,,,),EG40)</f>
        <v>88</v>
      </c>
      <c r="EI40" s="184">
        <f t="shared" ref="EI40:EI103" ca="1" si="266">IF(EH40=EH39,OFFSET(EH40,1,,,),EH40)</f>
        <v>88</v>
      </c>
      <c r="EJ40" s="184">
        <f t="shared" ref="EJ40:EJ103" ca="1" si="267">IF(EI40=EI39,OFFSET(EI40,1,,,),EI40)</f>
        <v>88</v>
      </c>
      <c r="EK40" s="184">
        <f t="shared" ref="EK40:EK103" ca="1" si="268">IF(EJ40=EJ39,OFFSET(EJ40,1,,,),EJ40)</f>
        <v>88</v>
      </c>
      <c r="EL40" s="184">
        <f t="shared" ref="EL40:EL103" ca="1" si="269">IF(EK40=EK39,OFFSET(EK40,1,,,),EK40)</f>
        <v>88</v>
      </c>
      <c r="EM40" s="184">
        <f t="shared" ref="EM40:EM103" ca="1" si="270">IF(EL40=EL39,OFFSET(EL40,1,,,),EL40)</f>
        <v>88</v>
      </c>
      <c r="EN40" s="184">
        <f t="shared" ref="EN40:EN103" ca="1" si="271">IF(EM40=EM39,OFFSET(EM40,1,,,),EM40)</f>
        <v>88</v>
      </c>
      <c r="EO40" s="184">
        <f t="shared" ref="EO40:EO103" ca="1" si="272">IF(EN40=EN39,OFFSET(EN40,1,,,),EN40)</f>
        <v>88</v>
      </c>
      <c r="EP40" s="184">
        <f t="shared" ref="EP40:EP103" ca="1" si="273">IF(EO40=EO39,OFFSET(EO40,1,,,),EO40)</f>
        <v>88</v>
      </c>
      <c r="EQ40" s="184">
        <f t="shared" ref="EQ40:EQ103" ca="1" si="274">IF(EP40=EP39,OFFSET(EP40,1,,,),EP40)</f>
        <v>88</v>
      </c>
      <c r="ER40" s="184">
        <f t="shared" ref="ER40:ER103" ca="1" si="275">IF(EQ40=EQ39,OFFSET(EQ40,1,,,),EQ40)</f>
        <v>88</v>
      </c>
      <c r="ES40" s="184">
        <f t="shared" ref="ES40:ES103" ca="1" si="276">IF(ER40=ER39,OFFSET(ER40,1,,,),ER40)</f>
        <v>88</v>
      </c>
      <c r="ET40" s="184">
        <f t="shared" ref="ET40:ET103" ca="1" si="277">IF(ES40=ES39,OFFSET(ES40,1,,,),ES40)</f>
        <v>88</v>
      </c>
      <c r="EU40" s="184">
        <f t="shared" ref="EU40:EU103" ca="1" si="278">IF(ET40=ET39,OFFSET(ET40,1,,,),ET40)</f>
        <v>88</v>
      </c>
      <c r="EV40" s="184">
        <f t="shared" ref="EV40:EV103" ca="1" si="279">IF(EU40=EU39,OFFSET(EU40,1,,,),EU40)</f>
        <v>88</v>
      </c>
      <c r="EW40" s="184">
        <f t="shared" ref="EW40:EW103" ca="1" si="280">IF(EV40=EV39,OFFSET(EV40,1,,,),EV40)</f>
        <v>88</v>
      </c>
      <c r="EX40" s="184">
        <f t="shared" ref="EX40:EX103" ca="1" si="281">IF(EW40=EW39,OFFSET(EW40,1,,,),EW40)</f>
        <v>88</v>
      </c>
      <c r="EY40" s="184">
        <f t="shared" ref="EY40:EY103" ca="1" si="282">IF(EX40=EX39,OFFSET(EX40,1,,,),EX40)</f>
        <v>88</v>
      </c>
      <c r="EZ40" s="184">
        <f t="shared" ref="EZ40:EZ103" ca="1" si="283">IF(EY40=EY39,OFFSET(EY40,1,,,),EY40)</f>
        <v>88</v>
      </c>
      <c r="FA40" s="184">
        <f t="shared" ref="FA40:FA103" ca="1" si="284">IF(EZ40=EZ39,OFFSET(EZ40,1,,,),EZ40)</f>
        <v>88</v>
      </c>
      <c r="FB40" s="184">
        <f t="shared" ref="FB40:FB103" ca="1" si="285">IF(FA40=FA39,OFFSET(FA40,1,,,),FA40)</f>
        <v>88</v>
      </c>
      <c r="FC40" s="184">
        <f t="shared" ref="FC40:FC103" ca="1" si="286">IF(FB40=FB39,OFFSET(FB40,1,,,),FB40)</f>
        <v>88</v>
      </c>
      <c r="FD40" s="184">
        <f t="shared" ref="FD40:FD103" ca="1" si="287">IF(FC40=FC39,OFFSET(FC40,1,,,),FC40)</f>
        <v>88</v>
      </c>
      <c r="FE40" s="184">
        <f t="shared" ref="FE40:FE103" ca="1" si="288">IF(FD40=FD39,OFFSET(FD40,1,,,),FD40)</f>
        <v>88</v>
      </c>
      <c r="FF40" s="184">
        <f t="shared" ref="FF40:FF103" ca="1" si="289">IF(FE40=FE39,OFFSET(FE40,1,,,),FE40)</f>
        <v>88</v>
      </c>
      <c r="FG40" s="184">
        <f t="shared" ref="FG40:FG103" ca="1" si="290">IF(FF40=FF39,OFFSET(FF40,1,,,),FF40)</f>
        <v>88</v>
      </c>
      <c r="FH40" s="184">
        <f t="shared" ref="FH40:FH103" ca="1" si="291">IF(FG40=FG39,OFFSET(FG40,1,,,),FG40)</f>
        <v>88</v>
      </c>
      <c r="FI40" s="184">
        <f t="shared" ref="FI40:FI103" ca="1" si="292">IF(FH40=FH39,OFFSET(FH40,1,,,),FH40)</f>
        <v>88</v>
      </c>
      <c r="FJ40" s="184">
        <f t="shared" ref="FJ40:FJ103" ca="1" si="293">IF(FI40=FI39,OFFSET(FI40,1,,,),FI40)</f>
        <v>88</v>
      </c>
      <c r="FK40" s="184">
        <f t="shared" ref="FK40:FK103" ca="1" si="294">IF(FJ40=FJ39,OFFSET(FJ40,1,,,),FJ40)</f>
        <v>88</v>
      </c>
      <c r="FL40" s="184">
        <f t="shared" ref="FL40:FL103" ca="1" si="295">IF(FK40=FK39,OFFSET(FK40,1,,,),FK40)</f>
        <v>88</v>
      </c>
      <c r="FM40" s="184">
        <f t="shared" ref="FM40:FM103" ca="1" si="296">IF(FL40=FL39,OFFSET(FL40,1,,,),FL40)</f>
        <v>88</v>
      </c>
      <c r="FN40" s="184">
        <f t="shared" ref="FN40:FN103" ca="1" si="297">IF(FM40=FM39,OFFSET(FM40,1,,,),FM40)</f>
        <v>88</v>
      </c>
      <c r="FO40" s="184">
        <f t="shared" ref="FO40:FO103" ca="1" si="298">IF(FN40=FN39,OFFSET(FN40,1,,,),FN40)</f>
        <v>88</v>
      </c>
      <c r="FP40" s="184">
        <f t="shared" ref="FP40:FP103" ca="1" si="299">IF(FO40=FO39,OFFSET(FO40,1,,,),FO40)</f>
        <v>88</v>
      </c>
      <c r="FQ40" s="184">
        <f t="shared" ref="FQ40:FQ103" ca="1" si="300">IF(FP40=FP39,OFFSET(FP40,1,,,),FP40)</f>
        <v>88</v>
      </c>
      <c r="FR40" s="184">
        <f t="shared" ref="FR40:FR103" ca="1" si="301">IF(FQ40=FQ39,OFFSET(FQ40,1,,,),FQ40)</f>
        <v>88</v>
      </c>
      <c r="FS40" s="184">
        <f t="shared" ref="FS40:FS103" ca="1" si="302">IF(FR40=FR39,OFFSET(FR40,1,,,),FR40)</f>
        <v>88</v>
      </c>
      <c r="FT40" s="184">
        <f t="shared" ref="FT40:FT103" ca="1" si="303">IF(FS40=FS39,OFFSET(FS40,1,,,),FS40)</f>
        <v>88</v>
      </c>
      <c r="FU40" s="184">
        <f t="shared" ref="FU40:FU103" ca="1" si="304">IF(FT40=FT39,OFFSET(FT40,1,,,),FT40)</f>
        <v>88</v>
      </c>
      <c r="FV40" s="184">
        <f t="shared" ref="FV40:FV103" ca="1" si="305">IF(FU40=FU39,OFFSET(FU40,1,,,),FU40)</f>
        <v>88</v>
      </c>
      <c r="FW40" s="184">
        <f t="shared" ref="FW40:FW103" ca="1" si="306">IF(FV40=FV39,OFFSET(FV40,1,,,),FV40)</f>
        <v>88</v>
      </c>
      <c r="FX40" s="184">
        <f t="shared" ref="FX40:FX103" ca="1" si="307">IF(FW40=FW39,OFFSET(FW40,1,,,),FW40)</f>
        <v>88</v>
      </c>
      <c r="FY40" s="184">
        <f t="shared" ref="FY40:FY103" ca="1" si="308">IF(FX40=FX39,OFFSET(FX40,1,,,),FX40)</f>
        <v>88</v>
      </c>
      <c r="FZ40" s="184">
        <f t="shared" ref="FZ40:FZ103" ca="1" si="309">IF(FY40=FY39,OFFSET(FY40,1,,,),FY40)</f>
        <v>88</v>
      </c>
      <c r="GA40" s="184">
        <f t="shared" ref="GA40:GA103" ca="1" si="310">IF(FZ40=FZ39,OFFSET(FZ40,1,,,),FZ40)</f>
        <v>88</v>
      </c>
      <c r="GB40" s="184">
        <f t="shared" ref="GB40:GB103" ca="1" si="311">IF(GA40=GA39,OFFSET(GA40,1,,,),GA40)</f>
        <v>88</v>
      </c>
      <c r="GC40" s="184">
        <f t="shared" ref="GC40:GC103" ca="1" si="312">IF(GB40=GB39,OFFSET(GB40,1,,,),GB40)</f>
        <v>88</v>
      </c>
      <c r="GD40" s="184">
        <f t="shared" ref="GD40:GD103" ca="1" si="313">IF(GC40=GC39,OFFSET(GC40,1,,,),GC40)</f>
        <v>88</v>
      </c>
      <c r="GE40" s="184">
        <f t="shared" ref="GE40:GE103" ca="1" si="314">IF(GD40=GD39,OFFSET(GD40,1,,,),GD40)</f>
        <v>88</v>
      </c>
      <c r="GF40" s="184">
        <f t="shared" ref="GF40:GF103" ca="1" si="315">IF(GE40=GE39,OFFSET(GE40,1,,,),GE40)</f>
        <v>88</v>
      </c>
      <c r="GG40" s="184">
        <f t="shared" ref="GG40:GG103" ca="1" si="316">IF(GF40=GF39,OFFSET(GF40,1,,,),GF40)</f>
        <v>88</v>
      </c>
      <c r="GH40" s="184">
        <f t="shared" ref="GH40:GH103" ca="1" si="317">IF(GG40=GG39,OFFSET(GG40,1,,,),GG40)</f>
        <v>88</v>
      </c>
      <c r="GI40" s="184">
        <f t="shared" ref="GI40:GI103" ca="1" si="318">IF(GH40=GH39,OFFSET(GH40,1,,,),GH40)</f>
        <v>88</v>
      </c>
      <c r="GJ40" s="184">
        <f t="shared" ref="GJ40:GJ103" ca="1" si="319">IF(GI40=GI39,OFFSET(GI40,1,,,),GI40)</f>
        <v>88</v>
      </c>
      <c r="GK40" s="184">
        <f t="shared" ref="GK40:GK103" ca="1" si="320">IF(GJ40=GJ39,OFFSET(GJ40,1,,,),GJ40)</f>
        <v>88</v>
      </c>
      <c r="GL40" s="184">
        <f t="shared" ref="GL40:GL103" ca="1" si="321">IF(GK40=GK39,OFFSET(GK40,1,,,),GK40)</f>
        <v>88</v>
      </c>
      <c r="GM40" s="184">
        <f t="shared" ref="GM40:GM103" ca="1" si="322">IF(GL40=GL39,OFFSET(GL40,1,,,),GL40)</f>
        <v>88</v>
      </c>
      <c r="GN40" s="184">
        <f t="shared" ref="GN40:GN103" ca="1" si="323">IF(GM40=GM39,OFFSET(GM40,1,,,),GM40)</f>
        <v>88</v>
      </c>
      <c r="GO40" s="184">
        <f t="shared" ref="GO40:GO103" ca="1" si="324">IF(GN40=GN39,OFFSET(GN40,1,,,),GN40)</f>
        <v>88</v>
      </c>
      <c r="GP40" s="184">
        <f t="shared" ref="GP40:GP103" ca="1" si="325">IF(GO40=GO39,OFFSET(GO40,1,,,),GO40)</f>
        <v>88</v>
      </c>
      <c r="GQ40" s="184">
        <f t="shared" ref="GQ40:GQ103" ca="1" si="326">IF(GP40=GP39,OFFSET(GP40,1,,,),GP40)</f>
        <v>88</v>
      </c>
      <c r="GR40" s="184">
        <f t="shared" ref="GR40:GR103" ca="1" si="327">IF(GQ40=GQ39,OFFSET(GQ40,1,,,),GQ40)</f>
        <v>88</v>
      </c>
      <c r="GS40" s="184">
        <f t="shared" ref="GS40:GS103" ca="1" si="328">IF(GR40=GR39,OFFSET(GR40,1,,,),GR40)</f>
        <v>88</v>
      </c>
      <c r="GT40" s="184">
        <f t="shared" ref="GT40:GT103" ca="1" si="329">IF(GS40=GS39,OFFSET(GS40,1,,,),GS40)</f>
        <v>88</v>
      </c>
      <c r="GU40" s="184">
        <f t="shared" ref="GU40:GU103" ca="1" si="330">IF(GT40=GT39,OFFSET(GT40,1,,,),GT40)</f>
        <v>88</v>
      </c>
      <c r="GV40" s="184">
        <f t="shared" ref="GV40:GV103" ca="1" si="331">IF(GU40=GU39,OFFSET(GU40,1,,,),GU40)</f>
        <v>88</v>
      </c>
      <c r="GW40" s="184">
        <f t="shared" ref="GW40:GW103" ca="1" si="332">IF(GV40=GV39,OFFSET(GV40,1,,,),GV40)</f>
        <v>88</v>
      </c>
      <c r="GX40" s="184">
        <f t="shared" ref="GX40:GX103" ca="1" si="333">IF(GW40=GW39,OFFSET(GW40,1,,,),GW40)</f>
        <v>88</v>
      </c>
      <c r="GY40" s="184">
        <f t="shared" ref="GY40:GY103" ca="1" si="334">IF(GX40=GX39,OFFSET(GX40,1,,,),GX40)</f>
        <v>88</v>
      </c>
      <c r="GZ40" s="184">
        <f t="shared" ref="GZ40:GZ103" ca="1" si="335">IF(GY40=GY39,OFFSET(GY40,1,,,),GY40)</f>
        <v>88</v>
      </c>
      <c r="HA40" s="184">
        <f t="shared" ref="HA40:HA103" ca="1" si="336">IF(GZ40=GZ39,OFFSET(GZ40,1,,,),GZ40)</f>
        <v>88</v>
      </c>
      <c r="HB40" s="184">
        <f t="shared" ref="HB40:HB103" ca="1" si="337">IF(HA40=HA39,OFFSET(HA40,1,,,),HA40)</f>
        <v>88</v>
      </c>
      <c r="HC40" s="184">
        <f t="shared" ref="HC40:HC103" ca="1" si="338">IF(HB40=HB39,OFFSET(HB40,1,,,),HB40)</f>
        <v>88</v>
      </c>
      <c r="HD40" s="184">
        <f t="shared" ref="HD40:HD103" ca="1" si="339">IF(HC40=HC39,OFFSET(HC40,1,,,),HC40)</f>
        <v>88</v>
      </c>
      <c r="HE40" s="184">
        <f t="shared" ref="HE40:HE103" ca="1" si="340">IF(HD40=HD39,OFFSET(HD40,1,,,),HD40)</f>
        <v>88</v>
      </c>
      <c r="HF40" s="184">
        <f t="shared" ref="HF40:HF103" ca="1" si="341">IF(HE40=HE39,OFFSET(HE40,1,,,),HE40)</f>
        <v>88</v>
      </c>
      <c r="HG40" s="184">
        <f t="shared" ref="HG40:HG103" ca="1" si="342">IF(HF40=HF39,OFFSET(HF40,1,,,),HF40)</f>
        <v>88</v>
      </c>
      <c r="HH40" s="184">
        <f t="shared" ref="HH40:HH103" ca="1" si="343">IF(HG40=HG39,OFFSET(HG40,1,,,),HG40)</f>
        <v>88</v>
      </c>
      <c r="HI40" s="184">
        <f t="shared" ref="HI40:HI103" ca="1" si="344">IF(HH40=HH39,OFFSET(HH40,1,,,),HH40)</f>
        <v>88</v>
      </c>
      <c r="HJ40" s="184">
        <f t="shared" ref="HJ40:HJ103" ca="1" si="345">IF(HI40=HI39,OFFSET(HI40,1,,,),HI40)</f>
        <v>88</v>
      </c>
      <c r="HK40" s="578">
        <f t="shared" ca="1" si="9"/>
        <v>1</v>
      </c>
    </row>
    <row r="41" spans="1:219" s="185" customFormat="1" ht="45">
      <c r="A41" s="284" t="s">
        <v>13983</v>
      </c>
      <c r="B41" s="285">
        <v>97585</v>
      </c>
      <c r="C41" s="286" t="str">
        <f>IF($B41="","",IFERROR(VLOOKUP($B41,SERVIÇOS!$A:$F,2,0),IFERROR(VLOOKUP($B41,'COMPOSIÇÕES COMPLEMENTARES '!$C:$K,2,0),"")))</f>
        <v>LUMINÁRIA TIPO CALHA, DE SOBREPOR, COM 2 LÂMPADAS TUBULARES FLUORESCENTES DE 18 W, COM REATOR DE PARTIDA RÁPIDA - FORNECIMENTO E INSTALAÇÃO. AF_02/2020</v>
      </c>
      <c r="D41" s="287" t="str">
        <f>IF($B41="","",IFERROR(VLOOKUP($B41,SERVIÇOS!$A:$F,3,0),IFERROR(VLOOKUP($B41,'COMPOSIÇÕES COMPLEMENTARES '!$C:$K,3,0),"")))</f>
        <v>UN</v>
      </c>
      <c r="E41" s="288">
        <v>4</v>
      </c>
      <c r="F41" s="289">
        <f>IF($B41="","",IFERROR(VLOOKUP($B41,SERVIÇOS!$A:$F,4,0),IFERROR(VLOOKUP($B41,'COMPOSIÇÕES COMPLEMENTARES '!$C:$K,6,0),"")))</f>
        <v>136.52000000000001</v>
      </c>
      <c r="G41" s="289">
        <f>IF($B41="","",IFERROR(VLOOKUP($B41,SERVIÇOS!$A:$F,5,0),IFERROR(VLOOKUP($B41,'COMPOSIÇÕES COMPLEMENTARES '!$C:$K,7,0),"")))</f>
        <v>10.16</v>
      </c>
      <c r="H41" s="289">
        <f t="shared" si="130"/>
        <v>146.68</v>
      </c>
      <c r="I41" s="289">
        <f t="shared" si="135"/>
        <v>546.08000000000004</v>
      </c>
      <c r="J41" s="289">
        <f t="shared" si="136"/>
        <v>40.64</v>
      </c>
      <c r="K41" s="289">
        <f t="shared" si="137"/>
        <v>586.72</v>
      </c>
      <c r="L41" s="289"/>
      <c r="M41" s="572">
        <f t="shared" si="10"/>
        <v>586.72</v>
      </c>
      <c r="N41" s="572">
        <f t="shared" si="11"/>
        <v>586.72</v>
      </c>
      <c r="O41" s="572">
        <f t="shared" si="12"/>
        <v>4</v>
      </c>
      <c r="P41" s="572">
        <f t="shared" si="13"/>
        <v>33</v>
      </c>
      <c r="Q41" s="572">
        <f t="shared" si="14"/>
        <v>3097.91</v>
      </c>
      <c r="R41" s="572">
        <f t="shared" si="15"/>
        <v>87</v>
      </c>
      <c r="S41" s="184">
        <f t="shared" ca="1" si="146"/>
        <v>87</v>
      </c>
      <c r="T41" s="184">
        <f t="shared" ca="1" si="147"/>
        <v>87</v>
      </c>
      <c r="U41" s="184">
        <f t="shared" ca="1" si="148"/>
        <v>87</v>
      </c>
      <c r="V41" s="184">
        <f t="shared" ca="1" si="149"/>
        <v>87</v>
      </c>
      <c r="W41" s="184">
        <f t="shared" ca="1" si="150"/>
        <v>87</v>
      </c>
      <c r="X41" s="184">
        <f t="shared" ca="1" si="151"/>
        <v>87</v>
      </c>
      <c r="Y41" s="184">
        <f t="shared" ca="1" si="152"/>
        <v>87</v>
      </c>
      <c r="Z41" s="184">
        <f t="shared" ca="1" si="153"/>
        <v>87</v>
      </c>
      <c r="AA41" s="184">
        <f t="shared" ca="1" si="154"/>
        <v>87</v>
      </c>
      <c r="AB41" s="184">
        <f t="shared" ca="1" si="155"/>
        <v>87</v>
      </c>
      <c r="AC41" s="184">
        <f t="shared" ca="1" si="156"/>
        <v>10</v>
      </c>
      <c r="AD41" s="184">
        <f t="shared" ca="1" si="157"/>
        <v>10</v>
      </c>
      <c r="AE41" s="184">
        <f t="shared" ca="1" si="158"/>
        <v>46</v>
      </c>
      <c r="AF41" s="184">
        <f t="shared" ca="1" si="159"/>
        <v>46</v>
      </c>
      <c r="AG41" s="184">
        <f t="shared" ca="1" si="160"/>
        <v>155</v>
      </c>
      <c r="AH41" s="184">
        <f t="shared" ca="1" si="161"/>
        <v>155</v>
      </c>
      <c r="AI41" s="184">
        <f t="shared" ca="1" si="162"/>
        <v>155</v>
      </c>
      <c r="AJ41" s="184">
        <f t="shared" ca="1" si="163"/>
        <v>155</v>
      </c>
      <c r="AK41" s="184">
        <f t="shared" ca="1" si="164"/>
        <v>74</v>
      </c>
      <c r="AL41" s="184">
        <f t="shared" ca="1" si="165"/>
        <v>74</v>
      </c>
      <c r="AM41" s="184">
        <f t="shared" ca="1" si="166"/>
        <v>20</v>
      </c>
      <c r="AN41" s="184">
        <f t="shared" ca="1" si="167"/>
        <v>20</v>
      </c>
      <c r="AO41" s="184">
        <f t="shared" ca="1" si="168"/>
        <v>120</v>
      </c>
      <c r="AP41" s="184">
        <f t="shared" ca="1" si="169"/>
        <v>120</v>
      </c>
      <c r="AQ41" s="184">
        <f t="shared" ca="1" si="170"/>
        <v>120</v>
      </c>
      <c r="AR41" s="184">
        <f t="shared" ca="1" si="171"/>
        <v>66</v>
      </c>
      <c r="AS41" s="184">
        <f t="shared" ca="1" si="172"/>
        <v>66</v>
      </c>
      <c r="AT41" s="184">
        <f t="shared" ca="1" si="173"/>
        <v>27</v>
      </c>
      <c r="AU41" s="184">
        <f t="shared" ca="1" si="174"/>
        <v>27</v>
      </c>
      <c r="AV41" s="184">
        <f t="shared" ca="1" si="175"/>
        <v>88</v>
      </c>
      <c r="AW41" s="184">
        <f t="shared" ca="1" si="176"/>
        <v>88</v>
      </c>
      <c r="AX41" s="184">
        <f t="shared" ca="1" si="177"/>
        <v>143</v>
      </c>
      <c r="AY41" s="184">
        <f t="shared" ca="1" si="178"/>
        <v>143</v>
      </c>
      <c r="AZ41" s="184">
        <f t="shared" ca="1" si="179"/>
        <v>143</v>
      </c>
      <c r="BA41" s="184">
        <f t="shared" ca="1" si="180"/>
        <v>143</v>
      </c>
      <c r="BB41" s="184">
        <f t="shared" ca="1" si="181"/>
        <v>143</v>
      </c>
      <c r="BC41" s="184">
        <f t="shared" ca="1" si="182"/>
        <v>143</v>
      </c>
      <c r="BD41" s="184">
        <f t="shared" ca="1" si="183"/>
        <v>143</v>
      </c>
      <c r="BE41" s="184">
        <f t="shared" ca="1" si="184"/>
        <v>143</v>
      </c>
      <c r="BF41" s="184">
        <f t="shared" ca="1" si="185"/>
        <v>143</v>
      </c>
      <c r="BG41" s="184">
        <f t="shared" ca="1" si="186"/>
        <v>143</v>
      </c>
      <c r="BH41" s="184">
        <f t="shared" ca="1" si="187"/>
        <v>143</v>
      </c>
      <c r="BI41" s="184">
        <f t="shared" ca="1" si="188"/>
        <v>143</v>
      </c>
      <c r="BJ41" s="184">
        <f t="shared" ca="1" si="189"/>
        <v>143</v>
      </c>
      <c r="BK41" s="184">
        <f t="shared" ca="1" si="190"/>
        <v>143</v>
      </c>
      <c r="BL41" s="184">
        <f t="shared" ca="1" si="191"/>
        <v>143</v>
      </c>
      <c r="BM41" s="184">
        <f t="shared" ca="1" si="192"/>
        <v>143</v>
      </c>
      <c r="BN41" s="184">
        <f t="shared" ca="1" si="193"/>
        <v>143</v>
      </c>
      <c r="BO41" s="184">
        <f t="shared" ca="1" si="194"/>
        <v>143</v>
      </c>
      <c r="BP41" s="184">
        <f t="shared" ca="1" si="195"/>
        <v>143</v>
      </c>
      <c r="BQ41" s="184">
        <f t="shared" ca="1" si="196"/>
        <v>143</v>
      </c>
      <c r="BR41" s="184">
        <f t="shared" ca="1" si="197"/>
        <v>143</v>
      </c>
      <c r="BS41" s="184">
        <f t="shared" ca="1" si="198"/>
        <v>143</v>
      </c>
      <c r="BT41" s="184">
        <f t="shared" ca="1" si="199"/>
        <v>143</v>
      </c>
      <c r="BU41" s="184">
        <f t="shared" ca="1" si="200"/>
        <v>143</v>
      </c>
      <c r="BV41" s="184">
        <f t="shared" ca="1" si="201"/>
        <v>143</v>
      </c>
      <c r="BW41" s="184">
        <f t="shared" ca="1" si="202"/>
        <v>143</v>
      </c>
      <c r="BX41" s="184">
        <f t="shared" ca="1" si="203"/>
        <v>143</v>
      </c>
      <c r="BY41" s="184">
        <f t="shared" ca="1" si="204"/>
        <v>143</v>
      </c>
      <c r="BZ41" s="184">
        <f t="shared" ca="1" si="205"/>
        <v>143</v>
      </c>
      <c r="CA41" s="184">
        <f t="shared" ca="1" si="206"/>
        <v>143</v>
      </c>
      <c r="CB41" s="184">
        <f t="shared" ca="1" si="207"/>
        <v>143</v>
      </c>
      <c r="CC41" s="184">
        <f t="shared" ca="1" si="208"/>
        <v>143</v>
      </c>
      <c r="CD41" s="184">
        <f t="shared" ca="1" si="209"/>
        <v>143</v>
      </c>
      <c r="CE41" s="184">
        <f t="shared" ca="1" si="210"/>
        <v>143</v>
      </c>
      <c r="CF41" s="184">
        <f t="shared" ca="1" si="211"/>
        <v>143</v>
      </c>
      <c r="CG41" s="184">
        <f t="shared" ca="1" si="212"/>
        <v>143</v>
      </c>
      <c r="CH41" s="184">
        <f t="shared" ca="1" si="213"/>
        <v>143</v>
      </c>
      <c r="CI41" s="184">
        <f t="shared" ca="1" si="214"/>
        <v>143</v>
      </c>
      <c r="CJ41" s="184">
        <f t="shared" ca="1" si="215"/>
        <v>143</v>
      </c>
      <c r="CK41" s="184">
        <f t="shared" ca="1" si="216"/>
        <v>143</v>
      </c>
      <c r="CL41" s="184">
        <f t="shared" ca="1" si="217"/>
        <v>143</v>
      </c>
      <c r="CM41" s="184">
        <f t="shared" ca="1" si="218"/>
        <v>143</v>
      </c>
      <c r="CN41" s="184">
        <f t="shared" ca="1" si="219"/>
        <v>143</v>
      </c>
      <c r="CO41" s="184">
        <f t="shared" ca="1" si="220"/>
        <v>143</v>
      </c>
      <c r="CP41" s="184">
        <f t="shared" ca="1" si="221"/>
        <v>143</v>
      </c>
      <c r="CQ41" s="184">
        <f t="shared" ca="1" si="222"/>
        <v>143</v>
      </c>
      <c r="CR41" s="184">
        <f t="shared" ca="1" si="223"/>
        <v>143</v>
      </c>
      <c r="CS41" s="184">
        <f t="shared" ca="1" si="224"/>
        <v>143</v>
      </c>
      <c r="CT41" s="184">
        <f t="shared" ca="1" si="225"/>
        <v>143</v>
      </c>
      <c r="CU41" s="184">
        <f t="shared" ca="1" si="226"/>
        <v>143</v>
      </c>
      <c r="CV41" s="184">
        <f t="shared" ca="1" si="227"/>
        <v>143</v>
      </c>
      <c r="CW41" s="184">
        <f t="shared" ca="1" si="228"/>
        <v>143</v>
      </c>
      <c r="CX41" s="184">
        <f t="shared" ca="1" si="229"/>
        <v>143</v>
      </c>
      <c r="CY41" s="184">
        <f t="shared" ca="1" si="230"/>
        <v>143</v>
      </c>
      <c r="CZ41" s="184">
        <f t="shared" ca="1" si="231"/>
        <v>143</v>
      </c>
      <c r="DA41" s="184">
        <f t="shared" ca="1" si="232"/>
        <v>143</v>
      </c>
      <c r="DB41" s="184">
        <f t="shared" ca="1" si="233"/>
        <v>143</v>
      </c>
      <c r="DC41" s="184">
        <f t="shared" ca="1" si="234"/>
        <v>143</v>
      </c>
      <c r="DD41" s="184">
        <f t="shared" ca="1" si="235"/>
        <v>143</v>
      </c>
      <c r="DE41" s="184">
        <f t="shared" ca="1" si="236"/>
        <v>143</v>
      </c>
      <c r="DF41" s="184">
        <f t="shared" ca="1" si="237"/>
        <v>143</v>
      </c>
      <c r="DG41" s="184">
        <f t="shared" ca="1" si="238"/>
        <v>143</v>
      </c>
      <c r="DH41" s="184">
        <f t="shared" ca="1" si="239"/>
        <v>143</v>
      </c>
      <c r="DI41" s="184">
        <f t="shared" ca="1" si="240"/>
        <v>143</v>
      </c>
      <c r="DJ41" s="184">
        <f t="shared" ca="1" si="241"/>
        <v>143</v>
      </c>
      <c r="DK41" s="184">
        <f t="shared" ca="1" si="242"/>
        <v>143</v>
      </c>
      <c r="DL41" s="184">
        <f t="shared" ca="1" si="243"/>
        <v>143</v>
      </c>
      <c r="DM41" s="184">
        <f t="shared" ca="1" si="244"/>
        <v>143</v>
      </c>
      <c r="DN41" s="184">
        <f t="shared" ca="1" si="245"/>
        <v>143</v>
      </c>
      <c r="DO41" s="184">
        <f t="shared" ca="1" si="246"/>
        <v>143</v>
      </c>
      <c r="DP41" s="184">
        <f t="shared" ca="1" si="247"/>
        <v>143</v>
      </c>
      <c r="DQ41" s="184">
        <f t="shared" ca="1" si="248"/>
        <v>143</v>
      </c>
      <c r="DR41" s="184">
        <f t="shared" ca="1" si="249"/>
        <v>143</v>
      </c>
      <c r="DS41" s="184">
        <f t="shared" ca="1" si="250"/>
        <v>143</v>
      </c>
      <c r="DT41" s="184">
        <f t="shared" ca="1" si="251"/>
        <v>143</v>
      </c>
      <c r="DU41" s="184">
        <f t="shared" ca="1" si="252"/>
        <v>143</v>
      </c>
      <c r="DV41" s="184">
        <f t="shared" ca="1" si="253"/>
        <v>143</v>
      </c>
      <c r="DW41" s="184">
        <f t="shared" ca="1" si="254"/>
        <v>143</v>
      </c>
      <c r="DX41" s="184">
        <f t="shared" ca="1" si="255"/>
        <v>143</v>
      </c>
      <c r="DY41" s="184">
        <f t="shared" ca="1" si="256"/>
        <v>143</v>
      </c>
      <c r="DZ41" s="184">
        <f t="shared" ca="1" si="257"/>
        <v>143</v>
      </c>
      <c r="EA41" s="184">
        <f t="shared" ca="1" si="258"/>
        <v>143</v>
      </c>
      <c r="EB41" s="184">
        <f t="shared" ca="1" si="259"/>
        <v>143</v>
      </c>
      <c r="EC41" s="184">
        <f t="shared" ca="1" si="260"/>
        <v>143</v>
      </c>
      <c r="ED41" s="184">
        <f t="shared" ca="1" si="261"/>
        <v>143</v>
      </c>
      <c r="EE41" s="184">
        <f t="shared" ca="1" si="262"/>
        <v>143</v>
      </c>
      <c r="EF41" s="184">
        <f t="shared" ca="1" si="263"/>
        <v>143</v>
      </c>
      <c r="EG41" s="184">
        <f t="shared" ca="1" si="264"/>
        <v>143</v>
      </c>
      <c r="EH41" s="184">
        <f t="shared" ca="1" si="265"/>
        <v>143</v>
      </c>
      <c r="EI41" s="184">
        <f t="shared" ca="1" si="266"/>
        <v>143</v>
      </c>
      <c r="EJ41" s="184">
        <f t="shared" ca="1" si="267"/>
        <v>143</v>
      </c>
      <c r="EK41" s="184">
        <f t="shared" ca="1" si="268"/>
        <v>143</v>
      </c>
      <c r="EL41" s="184">
        <f t="shared" ca="1" si="269"/>
        <v>143</v>
      </c>
      <c r="EM41" s="184">
        <f t="shared" ca="1" si="270"/>
        <v>143</v>
      </c>
      <c r="EN41" s="184">
        <f t="shared" ca="1" si="271"/>
        <v>143</v>
      </c>
      <c r="EO41" s="184">
        <f t="shared" ca="1" si="272"/>
        <v>143</v>
      </c>
      <c r="EP41" s="184">
        <f t="shared" ca="1" si="273"/>
        <v>143</v>
      </c>
      <c r="EQ41" s="184">
        <f t="shared" ca="1" si="274"/>
        <v>143</v>
      </c>
      <c r="ER41" s="184">
        <f t="shared" ca="1" si="275"/>
        <v>143</v>
      </c>
      <c r="ES41" s="184">
        <f t="shared" ca="1" si="276"/>
        <v>143</v>
      </c>
      <c r="ET41" s="184">
        <f t="shared" ca="1" si="277"/>
        <v>143</v>
      </c>
      <c r="EU41" s="184">
        <f t="shared" ca="1" si="278"/>
        <v>143</v>
      </c>
      <c r="EV41" s="184">
        <f t="shared" ca="1" si="279"/>
        <v>143</v>
      </c>
      <c r="EW41" s="184">
        <f t="shared" ca="1" si="280"/>
        <v>143</v>
      </c>
      <c r="EX41" s="184">
        <f t="shared" ca="1" si="281"/>
        <v>143</v>
      </c>
      <c r="EY41" s="184">
        <f t="shared" ca="1" si="282"/>
        <v>143</v>
      </c>
      <c r="EZ41" s="184">
        <f t="shared" ca="1" si="283"/>
        <v>143</v>
      </c>
      <c r="FA41" s="184">
        <f t="shared" ca="1" si="284"/>
        <v>143</v>
      </c>
      <c r="FB41" s="184">
        <f t="shared" ca="1" si="285"/>
        <v>143</v>
      </c>
      <c r="FC41" s="184">
        <f t="shared" ca="1" si="286"/>
        <v>143</v>
      </c>
      <c r="FD41" s="184">
        <f t="shared" ca="1" si="287"/>
        <v>143</v>
      </c>
      <c r="FE41" s="184">
        <f t="shared" ca="1" si="288"/>
        <v>143</v>
      </c>
      <c r="FF41" s="184">
        <f t="shared" ca="1" si="289"/>
        <v>143</v>
      </c>
      <c r="FG41" s="184">
        <f t="shared" ca="1" si="290"/>
        <v>143</v>
      </c>
      <c r="FH41" s="184">
        <f t="shared" ca="1" si="291"/>
        <v>143</v>
      </c>
      <c r="FI41" s="184">
        <f t="shared" ca="1" si="292"/>
        <v>143</v>
      </c>
      <c r="FJ41" s="184">
        <f t="shared" ca="1" si="293"/>
        <v>143</v>
      </c>
      <c r="FK41" s="184">
        <f t="shared" ca="1" si="294"/>
        <v>143</v>
      </c>
      <c r="FL41" s="184">
        <f t="shared" ca="1" si="295"/>
        <v>143</v>
      </c>
      <c r="FM41" s="184">
        <f t="shared" ca="1" si="296"/>
        <v>143</v>
      </c>
      <c r="FN41" s="184">
        <f t="shared" ca="1" si="297"/>
        <v>143</v>
      </c>
      <c r="FO41" s="184">
        <f t="shared" ca="1" si="298"/>
        <v>143</v>
      </c>
      <c r="FP41" s="184">
        <f t="shared" ca="1" si="299"/>
        <v>143</v>
      </c>
      <c r="FQ41" s="184">
        <f t="shared" ca="1" si="300"/>
        <v>143</v>
      </c>
      <c r="FR41" s="184">
        <f t="shared" ca="1" si="301"/>
        <v>143</v>
      </c>
      <c r="FS41" s="184">
        <f t="shared" ca="1" si="302"/>
        <v>143</v>
      </c>
      <c r="FT41" s="184">
        <f t="shared" ca="1" si="303"/>
        <v>143</v>
      </c>
      <c r="FU41" s="184">
        <f t="shared" ca="1" si="304"/>
        <v>143</v>
      </c>
      <c r="FV41" s="184">
        <f t="shared" ca="1" si="305"/>
        <v>143</v>
      </c>
      <c r="FW41" s="184">
        <f t="shared" ca="1" si="306"/>
        <v>143</v>
      </c>
      <c r="FX41" s="184">
        <f t="shared" ca="1" si="307"/>
        <v>143</v>
      </c>
      <c r="FY41" s="184">
        <f t="shared" ca="1" si="308"/>
        <v>143</v>
      </c>
      <c r="FZ41" s="184">
        <f t="shared" ca="1" si="309"/>
        <v>143</v>
      </c>
      <c r="GA41" s="184">
        <f t="shared" ca="1" si="310"/>
        <v>143</v>
      </c>
      <c r="GB41" s="184">
        <f t="shared" ca="1" si="311"/>
        <v>143</v>
      </c>
      <c r="GC41" s="184">
        <f t="shared" ca="1" si="312"/>
        <v>143</v>
      </c>
      <c r="GD41" s="184">
        <f t="shared" ca="1" si="313"/>
        <v>143</v>
      </c>
      <c r="GE41" s="184">
        <f t="shared" ca="1" si="314"/>
        <v>143</v>
      </c>
      <c r="GF41" s="184">
        <f t="shared" ca="1" si="315"/>
        <v>143</v>
      </c>
      <c r="GG41" s="184">
        <f t="shared" ca="1" si="316"/>
        <v>143</v>
      </c>
      <c r="GH41" s="184">
        <f t="shared" ca="1" si="317"/>
        <v>143</v>
      </c>
      <c r="GI41" s="184">
        <f t="shared" ca="1" si="318"/>
        <v>143</v>
      </c>
      <c r="GJ41" s="184">
        <f t="shared" ca="1" si="319"/>
        <v>143</v>
      </c>
      <c r="GK41" s="184">
        <f t="shared" ca="1" si="320"/>
        <v>143</v>
      </c>
      <c r="GL41" s="184">
        <f t="shared" ca="1" si="321"/>
        <v>143</v>
      </c>
      <c r="GM41" s="184">
        <f t="shared" ca="1" si="322"/>
        <v>143</v>
      </c>
      <c r="GN41" s="184">
        <f t="shared" ca="1" si="323"/>
        <v>143</v>
      </c>
      <c r="GO41" s="184">
        <f t="shared" ca="1" si="324"/>
        <v>143</v>
      </c>
      <c r="GP41" s="184">
        <f t="shared" ca="1" si="325"/>
        <v>143</v>
      </c>
      <c r="GQ41" s="184">
        <f t="shared" ca="1" si="326"/>
        <v>143</v>
      </c>
      <c r="GR41" s="184">
        <f t="shared" ca="1" si="327"/>
        <v>143</v>
      </c>
      <c r="GS41" s="184">
        <f t="shared" ca="1" si="328"/>
        <v>143</v>
      </c>
      <c r="GT41" s="184">
        <f t="shared" ca="1" si="329"/>
        <v>143</v>
      </c>
      <c r="GU41" s="184">
        <f t="shared" ca="1" si="330"/>
        <v>143</v>
      </c>
      <c r="GV41" s="184">
        <f t="shared" ca="1" si="331"/>
        <v>143</v>
      </c>
      <c r="GW41" s="184">
        <f t="shared" ca="1" si="332"/>
        <v>143</v>
      </c>
      <c r="GX41" s="184">
        <f t="shared" ca="1" si="333"/>
        <v>143</v>
      </c>
      <c r="GY41" s="184">
        <f t="shared" ca="1" si="334"/>
        <v>143</v>
      </c>
      <c r="GZ41" s="184">
        <f t="shared" ca="1" si="335"/>
        <v>143</v>
      </c>
      <c r="HA41" s="184">
        <f t="shared" ca="1" si="336"/>
        <v>143</v>
      </c>
      <c r="HB41" s="184">
        <f t="shared" ca="1" si="337"/>
        <v>143</v>
      </c>
      <c r="HC41" s="184">
        <f t="shared" ca="1" si="338"/>
        <v>143</v>
      </c>
      <c r="HD41" s="184">
        <f t="shared" ca="1" si="339"/>
        <v>143</v>
      </c>
      <c r="HE41" s="184">
        <f t="shared" ca="1" si="340"/>
        <v>143</v>
      </c>
      <c r="HF41" s="184">
        <f t="shared" ca="1" si="341"/>
        <v>143</v>
      </c>
      <c r="HG41" s="184">
        <f t="shared" ca="1" si="342"/>
        <v>143</v>
      </c>
      <c r="HH41" s="184">
        <f t="shared" ca="1" si="343"/>
        <v>143</v>
      </c>
      <c r="HI41" s="184">
        <f t="shared" ca="1" si="344"/>
        <v>143</v>
      </c>
      <c r="HJ41" s="184">
        <f t="shared" ca="1" si="345"/>
        <v>143</v>
      </c>
      <c r="HK41" s="578">
        <f t="shared" ref="HK41:HK72" ca="1" si="346">IF(HJ41="",0,COUNTIF(R:R,HJ41))</f>
        <v>2</v>
      </c>
    </row>
    <row r="42" spans="1:219" s="185" customFormat="1">
      <c r="A42" s="277" t="s">
        <v>13822</v>
      </c>
      <c r="B42" s="278"/>
      <c r="C42" s="279" t="s">
        <v>645</v>
      </c>
      <c r="D42" s="280" t="str">
        <f>IF($B42="","",IFERROR(VLOOKUP($B42,SERVIÇOS!$A:$F,3,0),IFERROR(VLOOKUP($B42,'COMPOSIÇÕES COMPLEMENTARES '!$C:$K,3,0),"")))</f>
        <v/>
      </c>
      <c r="E42" s="281"/>
      <c r="F42" s="282" t="str">
        <f>IF($B42="","",IFERROR(VLOOKUP($B42,SERVIÇOS!$A:$F,4,0),IFERROR(VLOOKUP($B42,'COMPOSIÇÕES COMPLEMENTARES '!$C:$K,6,0),"")))</f>
        <v/>
      </c>
      <c r="G42" s="283" t="str">
        <f>IF($B42="","",IFERROR(VLOOKUP($B42,SERVIÇOS!$A:$F,5,0),IFERROR(VLOOKUP($B42,'COMPOSIÇÕES COMPLEMENTARES '!$C:$K,7,0),"")))</f>
        <v/>
      </c>
      <c r="H42" s="283" t="str">
        <f t="shared" si="130"/>
        <v/>
      </c>
      <c r="I42" s="270">
        <f>ROUND(SUMIF(I43:I49,"&gt;0",I43:I49),2)</f>
        <v>5540.08</v>
      </c>
      <c r="J42" s="270">
        <f>ROUND(SUMIF(J43:J49,"&gt;0",J43:J49),2)</f>
        <v>407.12</v>
      </c>
      <c r="K42" s="271"/>
      <c r="L42" s="270">
        <f>SUMIF(I42:J42,"&gt;0",I42:J42)</f>
        <v>5947.2</v>
      </c>
      <c r="M42" s="572">
        <f t="shared" si="10"/>
        <v>5947.2</v>
      </c>
      <c r="N42" s="572">
        <f t="shared" si="11"/>
        <v>0</v>
      </c>
      <c r="O42" s="572">
        <f t="shared" si="12"/>
        <v>0</v>
      </c>
      <c r="P42" s="572">
        <f t="shared" si="13"/>
        <v>34</v>
      </c>
      <c r="Q42" s="572">
        <f t="shared" si="14"/>
        <v>3092.88</v>
      </c>
      <c r="R42" s="572">
        <f t="shared" si="15"/>
        <v>10</v>
      </c>
      <c r="S42" s="184">
        <f t="shared" ca="1" si="146"/>
        <v>10</v>
      </c>
      <c r="T42" s="184">
        <f t="shared" ca="1" si="147"/>
        <v>10</v>
      </c>
      <c r="U42" s="184">
        <f t="shared" ca="1" si="148"/>
        <v>10</v>
      </c>
      <c r="V42" s="184">
        <f t="shared" ca="1" si="149"/>
        <v>10</v>
      </c>
      <c r="W42" s="184">
        <f t="shared" ca="1" si="150"/>
        <v>10</v>
      </c>
      <c r="X42" s="184">
        <f t="shared" ca="1" si="151"/>
        <v>10</v>
      </c>
      <c r="Y42" s="184">
        <f t="shared" ca="1" si="152"/>
        <v>10</v>
      </c>
      <c r="Z42" s="184">
        <f t="shared" ca="1" si="153"/>
        <v>10</v>
      </c>
      <c r="AA42" s="184">
        <f t="shared" ca="1" si="154"/>
        <v>10</v>
      </c>
      <c r="AB42" s="184">
        <f t="shared" ca="1" si="155"/>
        <v>10</v>
      </c>
      <c r="AC42" s="184">
        <f t="shared" ca="1" si="156"/>
        <v>10</v>
      </c>
      <c r="AD42" s="184">
        <f t="shared" ca="1" si="157"/>
        <v>46</v>
      </c>
      <c r="AE42" s="184">
        <f t="shared" ca="1" si="158"/>
        <v>46</v>
      </c>
      <c r="AF42" s="184">
        <f t="shared" ca="1" si="159"/>
        <v>155</v>
      </c>
      <c r="AG42" s="184">
        <f t="shared" ca="1" si="160"/>
        <v>155</v>
      </c>
      <c r="AH42" s="184">
        <f t="shared" ca="1" si="161"/>
        <v>74</v>
      </c>
      <c r="AI42" s="184">
        <f t="shared" ca="1" si="162"/>
        <v>74</v>
      </c>
      <c r="AJ42" s="184">
        <f t="shared" ca="1" si="163"/>
        <v>74</v>
      </c>
      <c r="AK42" s="184">
        <f t="shared" ca="1" si="164"/>
        <v>74</v>
      </c>
      <c r="AL42" s="184">
        <f t="shared" ca="1" si="165"/>
        <v>20</v>
      </c>
      <c r="AM42" s="184">
        <f t="shared" ca="1" si="166"/>
        <v>20</v>
      </c>
      <c r="AN42" s="184">
        <f t="shared" ca="1" si="167"/>
        <v>120</v>
      </c>
      <c r="AO42" s="184">
        <f t="shared" ca="1" si="168"/>
        <v>120</v>
      </c>
      <c r="AP42" s="184">
        <f t="shared" ca="1" si="169"/>
        <v>66</v>
      </c>
      <c r="AQ42" s="184">
        <f t="shared" ca="1" si="170"/>
        <v>66</v>
      </c>
      <c r="AR42" s="184">
        <f t="shared" ca="1" si="171"/>
        <v>66</v>
      </c>
      <c r="AS42" s="184">
        <f t="shared" ca="1" si="172"/>
        <v>27</v>
      </c>
      <c r="AT42" s="184">
        <f t="shared" ca="1" si="173"/>
        <v>27</v>
      </c>
      <c r="AU42" s="184">
        <f t="shared" ca="1" si="174"/>
        <v>88</v>
      </c>
      <c r="AV42" s="184">
        <f t="shared" ca="1" si="175"/>
        <v>88</v>
      </c>
      <c r="AW42" s="184">
        <f t="shared" ca="1" si="176"/>
        <v>143</v>
      </c>
      <c r="AX42" s="184">
        <f t="shared" ca="1" si="177"/>
        <v>143</v>
      </c>
      <c r="AY42" s="184">
        <f t="shared" ca="1" si="178"/>
        <v>85</v>
      </c>
      <c r="AZ42" s="184">
        <f t="shared" ca="1" si="179"/>
        <v>85</v>
      </c>
      <c r="BA42" s="184">
        <f t="shared" ca="1" si="180"/>
        <v>85</v>
      </c>
      <c r="BB42" s="184">
        <f t="shared" ca="1" si="181"/>
        <v>85</v>
      </c>
      <c r="BC42" s="184">
        <f t="shared" ca="1" si="182"/>
        <v>85</v>
      </c>
      <c r="BD42" s="184">
        <f t="shared" ca="1" si="183"/>
        <v>85</v>
      </c>
      <c r="BE42" s="184">
        <f t="shared" ca="1" si="184"/>
        <v>85</v>
      </c>
      <c r="BF42" s="184">
        <f t="shared" ca="1" si="185"/>
        <v>85</v>
      </c>
      <c r="BG42" s="184">
        <f t="shared" ca="1" si="186"/>
        <v>85</v>
      </c>
      <c r="BH42" s="184">
        <f t="shared" ca="1" si="187"/>
        <v>85</v>
      </c>
      <c r="BI42" s="184">
        <f t="shared" ca="1" si="188"/>
        <v>85</v>
      </c>
      <c r="BJ42" s="184">
        <f t="shared" ca="1" si="189"/>
        <v>85</v>
      </c>
      <c r="BK42" s="184">
        <f t="shared" ca="1" si="190"/>
        <v>85</v>
      </c>
      <c r="BL42" s="184">
        <f t="shared" ca="1" si="191"/>
        <v>85</v>
      </c>
      <c r="BM42" s="184">
        <f t="shared" ca="1" si="192"/>
        <v>85</v>
      </c>
      <c r="BN42" s="184">
        <f t="shared" ca="1" si="193"/>
        <v>85</v>
      </c>
      <c r="BO42" s="184">
        <f t="shared" ca="1" si="194"/>
        <v>85</v>
      </c>
      <c r="BP42" s="184">
        <f t="shared" ca="1" si="195"/>
        <v>85</v>
      </c>
      <c r="BQ42" s="184">
        <f t="shared" ca="1" si="196"/>
        <v>85</v>
      </c>
      <c r="BR42" s="184">
        <f t="shared" ca="1" si="197"/>
        <v>85</v>
      </c>
      <c r="BS42" s="184">
        <f t="shared" ca="1" si="198"/>
        <v>85</v>
      </c>
      <c r="BT42" s="184">
        <f t="shared" ca="1" si="199"/>
        <v>85</v>
      </c>
      <c r="BU42" s="184">
        <f t="shared" ca="1" si="200"/>
        <v>85</v>
      </c>
      <c r="BV42" s="184">
        <f t="shared" ca="1" si="201"/>
        <v>85</v>
      </c>
      <c r="BW42" s="184">
        <f t="shared" ca="1" si="202"/>
        <v>85</v>
      </c>
      <c r="BX42" s="184">
        <f t="shared" ca="1" si="203"/>
        <v>85</v>
      </c>
      <c r="BY42" s="184">
        <f t="shared" ca="1" si="204"/>
        <v>85</v>
      </c>
      <c r="BZ42" s="184">
        <f t="shared" ca="1" si="205"/>
        <v>85</v>
      </c>
      <c r="CA42" s="184">
        <f t="shared" ca="1" si="206"/>
        <v>85</v>
      </c>
      <c r="CB42" s="184">
        <f t="shared" ca="1" si="207"/>
        <v>85</v>
      </c>
      <c r="CC42" s="184">
        <f t="shared" ca="1" si="208"/>
        <v>85</v>
      </c>
      <c r="CD42" s="184">
        <f t="shared" ca="1" si="209"/>
        <v>85</v>
      </c>
      <c r="CE42" s="184">
        <f t="shared" ca="1" si="210"/>
        <v>85</v>
      </c>
      <c r="CF42" s="184">
        <f t="shared" ca="1" si="211"/>
        <v>85</v>
      </c>
      <c r="CG42" s="184">
        <f t="shared" ca="1" si="212"/>
        <v>85</v>
      </c>
      <c r="CH42" s="184">
        <f t="shared" ca="1" si="213"/>
        <v>85</v>
      </c>
      <c r="CI42" s="184">
        <f t="shared" ca="1" si="214"/>
        <v>85</v>
      </c>
      <c r="CJ42" s="184">
        <f t="shared" ca="1" si="215"/>
        <v>85</v>
      </c>
      <c r="CK42" s="184">
        <f t="shared" ca="1" si="216"/>
        <v>85</v>
      </c>
      <c r="CL42" s="184">
        <f t="shared" ca="1" si="217"/>
        <v>85</v>
      </c>
      <c r="CM42" s="184">
        <f t="shared" ca="1" si="218"/>
        <v>85</v>
      </c>
      <c r="CN42" s="184">
        <f t="shared" ca="1" si="219"/>
        <v>85</v>
      </c>
      <c r="CO42" s="184">
        <f t="shared" ca="1" si="220"/>
        <v>85</v>
      </c>
      <c r="CP42" s="184">
        <f t="shared" ca="1" si="221"/>
        <v>85</v>
      </c>
      <c r="CQ42" s="184">
        <f t="shared" ca="1" si="222"/>
        <v>85</v>
      </c>
      <c r="CR42" s="184">
        <f t="shared" ca="1" si="223"/>
        <v>85</v>
      </c>
      <c r="CS42" s="184">
        <f t="shared" ca="1" si="224"/>
        <v>85</v>
      </c>
      <c r="CT42" s="184">
        <f t="shared" ca="1" si="225"/>
        <v>85</v>
      </c>
      <c r="CU42" s="184">
        <f t="shared" ca="1" si="226"/>
        <v>85</v>
      </c>
      <c r="CV42" s="184">
        <f t="shared" ca="1" si="227"/>
        <v>85</v>
      </c>
      <c r="CW42" s="184">
        <f t="shared" ca="1" si="228"/>
        <v>85</v>
      </c>
      <c r="CX42" s="184">
        <f t="shared" ca="1" si="229"/>
        <v>85</v>
      </c>
      <c r="CY42" s="184">
        <f t="shared" ca="1" si="230"/>
        <v>85</v>
      </c>
      <c r="CZ42" s="184">
        <f t="shared" ca="1" si="231"/>
        <v>85</v>
      </c>
      <c r="DA42" s="184">
        <f t="shared" ca="1" si="232"/>
        <v>85</v>
      </c>
      <c r="DB42" s="184">
        <f t="shared" ca="1" si="233"/>
        <v>85</v>
      </c>
      <c r="DC42" s="184">
        <f t="shared" ca="1" si="234"/>
        <v>85</v>
      </c>
      <c r="DD42" s="184">
        <f t="shared" ca="1" si="235"/>
        <v>85</v>
      </c>
      <c r="DE42" s="184">
        <f t="shared" ca="1" si="236"/>
        <v>85</v>
      </c>
      <c r="DF42" s="184">
        <f t="shared" ca="1" si="237"/>
        <v>85</v>
      </c>
      <c r="DG42" s="184">
        <f t="shared" ca="1" si="238"/>
        <v>85</v>
      </c>
      <c r="DH42" s="184">
        <f t="shared" ca="1" si="239"/>
        <v>85</v>
      </c>
      <c r="DI42" s="184">
        <f t="shared" ca="1" si="240"/>
        <v>85</v>
      </c>
      <c r="DJ42" s="184">
        <f t="shared" ca="1" si="241"/>
        <v>85</v>
      </c>
      <c r="DK42" s="184">
        <f t="shared" ca="1" si="242"/>
        <v>85</v>
      </c>
      <c r="DL42" s="184">
        <f t="shared" ca="1" si="243"/>
        <v>85</v>
      </c>
      <c r="DM42" s="184">
        <f t="shared" ca="1" si="244"/>
        <v>85</v>
      </c>
      <c r="DN42" s="184">
        <f t="shared" ca="1" si="245"/>
        <v>85</v>
      </c>
      <c r="DO42" s="184">
        <f t="shared" ca="1" si="246"/>
        <v>85</v>
      </c>
      <c r="DP42" s="184">
        <f t="shared" ca="1" si="247"/>
        <v>85</v>
      </c>
      <c r="DQ42" s="184">
        <f t="shared" ca="1" si="248"/>
        <v>85</v>
      </c>
      <c r="DR42" s="184">
        <f t="shared" ca="1" si="249"/>
        <v>85</v>
      </c>
      <c r="DS42" s="184">
        <f t="shared" ca="1" si="250"/>
        <v>85</v>
      </c>
      <c r="DT42" s="184">
        <f t="shared" ca="1" si="251"/>
        <v>85</v>
      </c>
      <c r="DU42" s="184">
        <f t="shared" ca="1" si="252"/>
        <v>85</v>
      </c>
      <c r="DV42" s="184">
        <f t="shared" ca="1" si="253"/>
        <v>85</v>
      </c>
      <c r="DW42" s="184">
        <f t="shared" ca="1" si="254"/>
        <v>85</v>
      </c>
      <c r="DX42" s="184">
        <f t="shared" ca="1" si="255"/>
        <v>85</v>
      </c>
      <c r="DY42" s="184">
        <f t="shared" ca="1" si="256"/>
        <v>85</v>
      </c>
      <c r="DZ42" s="184">
        <f t="shared" ca="1" si="257"/>
        <v>85</v>
      </c>
      <c r="EA42" s="184">
        <f t="shared" ca="1" si="258"/>
        <v>85</v>
      </c>
      <c r="EB42" s="184">
        <f t="shared" ca="1" si="259"/>
        <v>85</v>
      </c>
      <c r="EC42" s="184">
        <f t="shared" ca="1" si="260"/>
        <v>85</v>
      </c>
      <c r="ED42" s="184">
        <f t="shared" ca="1" si="261"/>
        <v>85</v>
      </c>
      <c r="EE42" s="184">
        <f t="shared" ca="1" si="262"/>
        <v>85</v>
      </c>
      <c r="EF42" s="184">
        <f t="shared" ca="1" si="263"/>
        <v>85</v>
      </c>
      <c r="EG42" s="184">
        <f t="shared" ca="1" si="264"/>
        <v>85</v>
      </c>
      <c r="EH42" s="184">
        <f t="shared" ca="1" si="265"/>
        <v>85</v>
      </c>
      <c r="EI42" s="184">
        <f t="shared" ca="1" si="266"/>
        <v>85</v>
      </c>
      <c r="EJ42" s="184">
        <f t="shared" ca="1" si="267"/>
        <v>85</v>
      </c>
      <c r="EK42" s="184">
        <f t="shared" ca="1" si="268"/>
        <v>85</v>
      </c>
      <c r="EL42" s="184">
        <f t="shared" ca="1" si="269"/>
        <v>85</v>
      </c>
      <c r="EM42" s="184">
        <f t="shared" ca="1" si="270"/>
        <v>85</v>
      </c>
      <c r="EN42" s="184">
        <f t="shared" ca="1" si="271"/>
        <v>85</v>
      </c>
      <c r="EO42" s="184">
        <f t="shared" ca="1" si="272"/>
        <v>85</v>
      </c>
      <c r="EP42" s="184">
        <f t="shared" ca="1" si="273"/>
        <v>85</v>
      </c>
      <c r="EQ42" s="184">
        <f t="shared" ca="1" si="274"/>
        <v>85</v>
      </c>
      <c r="ER42" s="184">
        <f t="shared" ca="1" si="275"/>
        <v>85</v>
      </c>
      <c r="ES42" s="184">
        <f t="shared" ca="1" si="276"/>
        <v>85</v>
      </c>
      <c r="ET42" s="184">
        <f t="shared" ca="1" si="277"/>
        <v>85</v>
      </c>
      <c r="EU42" s="184">
        <f t="shared" ca="1" si="278"/>
        <v>85</v>
      </c>
      <c r="EV42" s="184">
        <f t="shared" ca="1" si="279"/>
        <v>85</v>
      </c>
      <c r="EW42" s="184">
        <f t="shared" ca="1" si="280"/>
        <v>85</v>
      </c>
      <c r="EX42" s="184">
        <f t="shared" ca="1" si="281"/>
        <v>85</v>
      </c>
      <c r="EY42" s="184">
        <f t="shared" ca="1" si="282"/>
        <v>85</v>
      </c>
      <c r="EZ42" s="184">
        <f t="shared" ca="1" si="283"/>
        <v>85</v>
      </c>
      <c r="FA42" s="184">
        <f t="shared" ca="1" si="284"/>
        <v>85</v>
      </c>
      <c r="FB42" s="184">
        <f t="shared" ca="1" si="285"/>
        <v>85</v>
      </c>
      <c r="FC42" s="184">
        <f t="shared" ca="1" si="286"/>
        <v>85</v>
      </c>
      <c r="FD42" s="184">
        <f t="shared" ca="1" si="287"/>
        <v>85</v>
      </c>
      <c r="FE42" s="184">
        <f t="shared" ca="1" si="288"/>
        <v>85</v>
      </c>
      <c r="FF42" s="184">
        <f t="shared" ca="1" si="289"/>
        <v>85</v>
      </c>
      <c r="FG42" s="184">
        <f t="shared" ca="1" si="290"/>
        <v>85</v>
      </c>
      <c r="FH42" s="184">
        <f t="shared" ca="1" si="291"/>
        <v>85</v>
      </c>
      <c r="FI42" s="184">
        <f t="shared" ca="1" si="292"/>
        <v>85</v>
      </c>
      <c r="FJ42" s="184">
        <f t="shared" ca="1" si="293"/>
        <v>85</v>
      </c>
      <c r="FK42" s="184">
        <f t="shared" ca="1" si="294"/>
        <v>85</v>
      </c>
      <c r="FL42" s="184">
        <f t="shared" ca="1" si="295"/>
        <v>85</v>
      </c>
      <c r="FM42" s="184">
        <f t="shared" ca="1" si="296"/>
        <v>85</v>
      </c>
      <c r="FN42" s="184">
        <f t="shared" ca="1" si="297"/>
        <v>85</v>
      </c>
      <c r="FO42" s="184">
        <f t="shared" ca="1" si="298"/>
        <v>85</v>
      </c>
      <c r="FP42" s="184">
        <f t="shared" ca="1" si="299"/>
        <v>85</v>
      </c>
      <c r="FQ42" s="184">
        <f t="shared" ca="1" si="300"/>
        <v>85</v>
      </c>
      <c r="FR42" s="184">
        <f t="shared" ca="1" si="301"/>
        <v>85</v>
      </c>
      <c r="FS42" s="184">
        <f t="shared" ca="1" si="302"/>
        <v>85</v>
      </c>
      <c r="FT42" s="184">
        <f t="shared" ca="1" si="303"/>
        <v>85</v>
      </c>
      <c r="FU42" s="184">
        <f t="shared" ca="1" si="304"/>
        <v>85</v>
      </c>
      <c r="FV42" s="184">
        <f t="shared" ca="1" si="305"/>
        <v>85</v>
      </c>
      <c r="FW42" s="184">
        <f t="shared" ca="1" si="306"/>
        <v>85</v>
      </c>
      <c r="FX42" s="184">
        <f t="shared" ca="1" si="307"/>
        <v>85</v>
      </c>
      <c r="FY42" s="184">
        <f t="shared" ca="1" si="308"/>
        <v>85</v>
      </c>
      <c r="FZ42" s="184">
        <f t="shared" ca="1" si="309"/>
        <v>85</v>
      </c>
      <c r="GA42" s="184">
        <f t="shared" ca="1" si="310"/>
        <v>85</v>
      </c>
      <c r="GB42" s="184">
        <f t="shared" ca="1" si="311"/>
        <v>85</v>
      </c>
      <c r="GC42" s="184">
        <f t="shared" ca="1" si="312"/>
        <v>85</v>
      </c>
      <c r="GD42" s="184">
        <f t="shared" ca="1" si="313"/>
        <v>85</v>
      </c>
      <c r="GE42" s="184">
        <f t="shared" ca="1" si="314"/>
        <v>85</v>
      </c>
      <c r="GF42" s="184">
        <f t="shared" ca="1" si="315"/>
        <v>85</v>
      </c>
      <c r="GG42" s="184">
        <f t="shared" ca="1" si="316"/>
        <v>85</v>
      </c>
      <c r="GH42" s="184">
        <f t="shared" ca="1" si="317"/>
        <v>85</v>
      </c>
      <c r="GI42" s="184">
        <f t="shared" ca="1" si="318"/>
        <v>85</v>
      </c>
      <c r="GJ42" s="184">
        <f t="shared" ca="1" si="319"/>
        <v>85</v>
      </c>
      <c r="GK42" s="184">
        <f t="shared" ca="1" si="320"/>
        <v>85</v>
      </c>
      <c r="GL42" s="184">
        <f t="shared" ca="1" si="321"/>
        <v>85</v>
      </c>
      <c r="GM42" s="184">
        <f t="shared" ca="1" si="322"/>
        <v>85</v>
      </c>
      <c r="GN42" s="184">
        <f t="shared" ca="1" si="323"/>
        <v>85</v>
      </c>
      <c r="GO42" s="184">
        <f t="shared" ca="1" si="324"/>
        <v>85</v>
      </c>
      <c r="GP42" s="184">
        <f t="shared" ca="1" si="325"/>
        <v>85</v>
      </c>
      <c r="GQ42" s="184">
        <f t="shared" ca="1" si="326"/>
        <v>85</v>
      </c>
      <c r="GR42" s="184">
        <f t="shared" ca="1" si="327"/>
        <v>85</v>
      </c>
      <c r="GS42" s="184">
        <f t="shared" ca="1" si="328"/>
        <v>85</v>
      </c>
      <c r="GT42" s="184">
        <f t="shared" ca="1" si="329"/>
        <v>85</v>
      </c>
      <c r="GU42" s="184">
        <f t="shared" ca="1" si="330"/>
        <v>85</v>
      </c>
      <c r="GV42" s="184">
        <f t="shared" ca="1" si="331"/>
        <v>85</v>
      </c>
      <c r="GW42" s="184">
        <f t="shared" ca="1" si="332"/>
        <v>85</v>
      </c>
      <c r="GX42" s="184">
        <f t="shared" ca="1" si="333"/>
        <v>85</v>
      </c>
      <c r="GY42" s="184">
        <f t="shared" ca="1" si="334"/>
        <v>85</v>
      </c>
      <c r="GZ42" s="184">
        <f t="shared" ca="1" si="335"/>
        <v>85</v>
      </c>
      <c r="HA42" s="184">
        <f t="shared" ca="1" si="336"/>
        <v>85</v>
      </c>
      <c r="HB42" s="184">
        <f t="shared" ca="1" si="337"/>
        <v>85</v>
      </c>
      <c r="HC42" s="184">
        <f t="shared" ca="1" si="338"/>
        <v>85</v>
      </c>
      <c r="HD42" s="184">
        <f t="shared" ca="1" si="339"/>
        <v>85</v>
      </c>
      <c r="HE42" s="184">
        <f t="shared" ca="1" si="340"/>
        <v>85</v>
      </c>
      <c r="HF42" s="184">
        <f t="shared" ca="1" si="341"/>
        <v>85</v>
      </c>
      <c r="HG42" s="184">
        <f t="shared" ca="1" si="342"/>
        <v>85</v>
      </c>
      <c r="HH42" s="184">
        <f t="shared" ca="1" si="343"/>
        <v>85</v>
      </c>
      <c r="HI42" s="184">
        <f t="shared" ca="1" si="344"/>
        <v>85</v>
      </c>
      <c r="HJ42" s="184">
        <f t="shared" ca="1" si="345"/>
        <v>85</v>
      </c>
      <c r="HK42" s="578">
        <f t="shared" ca="1" si="346"/>
        <v>1</v>
      </c>
    </row>
    <row r="43" spans="1:219" s="185" customFormat="1">
      <c r="A43" s="284" t="s">
        <v>13985</v>
      </c>
      <c r="B43" s="285" t="s">
        <v>13993</v>
      </c>
      <c r="C43" s="286" t="str">
        <f>IF($B43="","",IFERROR(VLOOKUP($B43,SERVIÇOS!$A:$F,2,0),IFERROR(VLOOKUP($B43,'COMPOSIÇÕES COMPLEMENTARES '!$C:$K,2,0),"")))</f>
        <v>REMOÇÃO DE PORTA DE VIDRO TEMPERADO COM REAPROVEITAMENTO</v>
      </c>
      <c r="D43" s="287" t="str">
        <f>IF($B43="","",IFERROR(VLOOKUP($B43,SERVIÇOS!$A:$F,3,0),IFERROR(VLOOKUP($B43,'COMPOSIÇÕES COMPLEMENTARES '!$C:$K,3,0),"")))</f>
        <v>M2</v>
      </c>
      <c r="E43" s="288">
        <v>2.21</v>
      </c>
      <c r="F43" s="289">
        <f>IF($B43="","",IFERROR(VLOOKUP($B43,SERVIÇOS!$A:$F,4,0),IFERROR(VLOOKUP($B43,'COMPOSIÇÕES COMPLEMENTARES '!$C:$K,6,0),"")))</f>
        <v>3.59</v>
      </c>
      <c r="G43" s="289">
        <f>IF($B43="","",IFERROR(VLOOKUP($B43,SERVIÇOS!$A:$F,5,0),IFERROR(VLOOKUP($B43,'COMPOSIÇÕES COMPLEMENTARES '!$C:$K,7,0),"")))</f>
        <v>7.58</v>
      </c>
      <c r="H43" s="289">
        <f t="shared" si="130"/>
        <v>11.17</v>
      </c>
      <c r="I43" s="289">
        <f t="shared" ref="I43:I49" si="347">IF(E43="","",ROUND((E43*F43),2))</f>
        <v>7.93</v>
      </c>
      <c r="J43" s="289">
        <f t="shared" ref="J43:J49" si="348">IF(E43="","",ROUND((E43*G43),2))</f>
        <v>16.75</v>
      </c>
      <c r="K43" s="289">
        <f t="shared" ref="K43:K49" si="349">IF(E43="","",ROUND((E43*H43),2))</f>
        <v>24.69</v>
      </c>
      <c r="L43" s="289"/>
      <c r="M43" s="572">
        <f t="shared" si="10"/>
        <v>24.68</v>
      </c>
      <c r="N43" s="572">
        <f t="shared" si="11"/>
        <v>24.68</v>
      </c>
      <c r="O43" s="572">
        <f t="shared" si="12"/>
        <v>2.21</v>
      </c>
      <c r="P43" s="572">
        <f t="shared" si="13"/>
        <v>35</v>
      </c>
      <c r="Q43" s="572">
        <f t="shared" si="14"/>
        <v>3058.31</v>
      </c>
      <c r="R43" s="572">
        <f t="shared" si="15"/>
        <v>46</v>
      </c>
      <c r="S43" s="184">
        <f t="shared" ca="1" si="146"/>
        <v>46</v>
      </c>
      <c r="T43" s="184">
        <f t="shared" ca="1" si="147"/>
        <v>46</v>
      </c>
      <c r="U43" s="184">
        <f t="shared" ca="1" si="148"/>
        <v>46</v>
      </c>
      <c r="V43" s="184">
        <f t="shared" ca="1" si="149"/>
        <v>46</v>
      </c>
      <c r="W43" s="184">
        <f t="shared" ca="1" si="150"/>
        <v>46</v>
      </c>
      <c r="X43" s="184">
        <f t="shared" ca="1" si="151"/>
        <v>46</v>
      </c>
      <c r="Y43" s="184">
        <f t="shared" ca="1" si="152"/>
        <v>46</v>
      </c>
      <c r="Z43" s="184">
        <f t="shared" ca="1" si="153"/>
        <v>46</v>
      </c>
      <c r="AA43" s="184">
        <f t="shared" ca="1" si="154"/>
        <v>46</v>
      </c>
      <c r="AB43" s="184">
        <f t="shared" ca="1" si="155"/>
        <v>46</v>
      </c>
      <c r="AC43" s="184">
        <f t="shared" ca="1" si="156"/>
        <v>46</v>
      </c>
      <c r="AD43" s="184">
        <f t="shared" ca="1" si="157"/>
        <v>46</v>
      </c>
      <c r="AE43" s="184">
        <f t="shared" ca="1" si="158"/>
        <v>155</v>
      </c>
      <c r="AF43" s="184">
        <f t="shared" ca="1" si="159"/>
        <v>155</v>
      </c>
      <c r="AG43" s="184">
        <f t="shared" ca="1" si="160"/>
        <v>74</v>
      </c>
      <c r="AH43" s="184">
        <f t="shared" ca="1" si="161"/>
        <v>74</v>
      </c>
      <c r="AI43" s="184">
        <f t="shared" ca="1" si="162"/>
        <v>20</v>
      </c>
      <c r="AJ43" s="184">
        <f t="shared" ca="1" si="163"/>
        <v>20</v>
      </c>
      <c r="AK43" s="184">
        <f t="shared" ca="1" si="164"/>
        <v>20</v>
      </c>
      <c r="AL43" s="184">
        <f t="shared" ca="1" si="165"/>
        <v>20</v>
      </c>
      <c r="AM43" s="184">
        <f t="shared" ca="1" si="166"/>
        <v>120</v>
      </c>
      <c r="AN43" s="184">
        <f t="shared" ca="1" si="167"/>
        <v>120</v>
      </c>
      <c r="AO43" s="184">
        <f t="shared" ca="1" si="168"/>
        <v>66</v>
      </c>
      <c r="AP43" s="184">
        <f t="shared" ca="1" si="169"/>
        <v>66</v>
      </c>
      <c r="AQ43" s="184">
        <f t="shared" ca="1" si="170"/>
        <v>27</v>
      </c>
      <c r="AR43" s="184">
        <f t="shared" ca="1" si="171"/>
        <v>27</v>
      </c>
      <c r="AS43" s="184">
        <f t="shared" ca="1" si="172"/>
        <v>27</v>
      </c>
      <c r="AT43" s="184">
        <f t="shared" ca="1" si="173"/>
        <v>88</v>
      </c>
      <c r="AU43" s="184">
        <f t="shared" ca="1" si="174"/>
        <v>88</v>
      </c>
      <c r="AV43" s="184">
        <f t="shared" ca="1" si="175"/>
        <v>143</v>
      </c>
      <c r="AW43" s="184">
        <f t="shared" ca="1" si="176"/>
        <v>143</v>
      </c>
      <c r="AX43" s="184">
        <f t="shared" ca="1" si="177"/>
        <v>85</v>
      </c>
      <c r="AY43" s="184">
        <f t="shared" ca="1" si="178"/>
        <v>85</v>
      </c>
      <c r="AZ43" s="184">
        <f t="shared" ca="1" si="179"/>
        <v>111</v>
      </c>
      <c r="BA43" s="184">
        <f t="shared" ca="1" si="180"/>
        <v>111</v>
      </c>
      <c r="BB43" s="184">
        <f t="shared" ca="1" si="181"/>
        <v>111</v>
      </c>
      <c r="BC43" s="184">
        <f t="shared" ca="1" si="182"/>
        <v>111</v>
      </c>
      <c r="BD43" s="184">
        <f t="shared" ca="1" si="183"/>
        <v>111</v>
      </c>
      <c r="BE43" s="184">
        <f t="shared" ca="1" si="184"/>
        <v>111</v>
      </c>
      <c r="BF43" s="184">
        <f t="shared" ca="1" si="185"/>
        <v>111</v>
      </c>
      <c r="BG43" s="184">
        <f t="shared" ca="1" si="186"/>
        <v>111</v>
      </c>
      <c r="BH43" s="184">
        <f t="shared" ca="1" si="187"/>
        <v>111</v>
      </c>
      <c r="BI43" s="184">
        <f t="shared" ca="1" si="188"/>
        <v>111</v>
      </c>
      <c r="BJ43" s="184">
        <f t="shared" ca="1" si="189"/>
        <v>111</v>
      </c>
      <c r="BK43" s="184">
        <f t="shared" ca="1" si="190"/>
        <v>111</v>
      </c>
      <c r="BL43" s="184">
        <f t="shared" ca="1" si="191"/>
        <v>111</v>
      </c>
      <c r="BM43" s="184">
        <f t="shared" ca="1" si="192"/>
        <v>111</v>
      </c>
      <c r="BN43" s="184">
        <f t="shared" ca="1" si="193"/>
        <v>111</v>
      </c>
      <c r="BO43" s="184">
        <f t="shared" ca="1" si="194"/>
        <v>111</v>
      </c>
      <c r="BP43" s="184">
        <f t="shared" ca="1" si="195"/>
        <v>111</v>
      </c>
      <c r="BQ43" s="184">
        <f t="shared" ca="1" si="196"/>
        <v>111</v>
      </c>
      <c r="BR43" s="184">
        <f t="shared" ca="1" si="197"/>
        <v>111</v>
      </c>
      <c r="BS43" s="184">
        <f t="shared" ca="1" si="198"/>
        <v>111</v>
      </c>
      <c r="BT43" s="184">
        <f t="shared" ca="1" si="199"/>
        <v>111</v>
      </c>
      <c r="BU43" s="184">
        <f t="shared" ca="1" si="200"/>
        <v>111</v>
      </c>
      <c r="BV43" s="184">
        <f t="shared" ca="1" si="201"/>
        <v>111</v>
      </c>
      <c r="BW43" s="184">
        <f t="shared" ca="1" si="202"/>
        <v>111</v>
      </c>
      <c r="BX43" s="184">
        <f t="shared" ca="1" si="203"/>
        <v>111</v>
      </c>
      <c r="BY43" s="184">
        <f t="shared" ca="1" si="204"/>
        <v>111</v>
      </c>
      <c r="BZ43" s="184">
        <f t="shared" ca="1" si="205"/>
        <v>111</v>
      </c>
      <c r="CA43" s="184">
        <f t="shared" ca="1" si="206"/>
        <v>111</v>
      </c>
      <c r="CB43" s="184">
        <f t="shared" ca="1" si="207"/>
        <v>111</v>
      </c>
      <c r="CC43" s="184">
        <f t="shared" ca="1" si="208"/>
        <v>111</v>
      </c>
      <c r="CD43" s="184">
        <f t="shared" ca="1" si="209"/>
        <v>111</v>
      </c>
      <c r="CE43" s="184">
        <f t="shared" ca="1" si="210"/>
        <v>111</v>
      </c>
      <c r="CF43" s="184">
        <f t="shared" ca="1" si="211"/>
        <v>111</v>
      </c>
      <c r="CG43" s="184">
        <f t="shared" ca="1" si="212"/>
        <v>111</v>
      </c>
      <c r="CH43" s="184">
        <f t="shared" ca="1" si="213"/>
        <v>111</v>
      </c>
      <c r="CI43" s="184">
        <f t="shared" ca="1" si="214"/>
        <v>111</v>
      </c>
      <c r="CJ43" s="184">
        <f t="shared" ca="1" si="215"/>
        <v>111</v>
      </c>
      <c r="CK43" s="184">
        <f t="shared" ca="1" si="216"/>
        <v>111</v>
      </c>
      <c r="CL43" s="184">
        <f t="shared" ca="1" si="217"/>
        <v>111</v>
      </c>
      <c r="CM43" s="184">
        <f t="shared" ca="1" si="218"/>
        <v>111</v>
      </c>
      <c r="CN43" s="184">
        <f t="shared" ca="1" si="219"/>
        <v>111</v>
      </c>
      <c r="CO43" s="184">
        <f t="shared" ca="1" si="220"/>
        <v>111</v>
      </c>
      <c r="CP43" s="184">
        <f t="shared" ca="1" si="221"/>
        <v>111</v>
      </c>
      <c r="CQ43" s="184">
        <f t="shared" ca="1" si="222"/>
        <v>111</v>
      </c>
      <c r="CR43" s="184">
        <f t="shared" ca="1" si="223"/>
        <v>111</v>
      </c>
      <c r="CS43" s="184">
        <f t="shared" ca="1" si="224"/>
        <v>111</v>
      </c>
      <c r="CT43" s="184">
        <f t="shared" ca="1" si="225"/>
        <v>111</v>
      </c>
      <c r="CU43" s="184">
        <f t="shared" ca="1" si="226"/>
        <v>111</v>
      </c>
      <c r="CV43" s="184">
        <f t="shared" ca="1" si="227"/>
        <v>111</v>
      </c>
      <c r="CW43" s="184">
        <f t="shared" ca="1" si="228"/>
        <v>111</v>
      </c>
      <c r="CX43" s="184">
        <f t="shared" ca="1" si="229"/>
        <v>111</v>
      </c>
      <c r="CY43" s="184">
        <f t="shared" ca="1" si="230"/>
        <v>111</v>
      </c>
      <c r="CZ43" s="184">
        <f t="shared" ca="1" si="231"/>
        <v>111</v>
      </c>
      <c r="DA43" s="184">
        <f t="shared" ca="1" si="232"/>
        <v>111</v>
      </c>
      <c r="DB43" s="184">
        <f t="shared" ca="1" si="233"/>
        <v>111</v>
      </c>
      <c r="DC43" s="184">
        <f t="shared" ca="1" si="234"/>
        <v>111</v>
      </c>
      <c r="DD43" s="184">
        <f t="shared" ca="1" si="235"/>
        <v>111</v>
      </c>
      <c r="DE43" s="184">
        <f t="shared" ca="1" si="236"/>
        <v>111</v>
      </c>
      <c r="DF43" s="184">
        <f t="shared" ca="1" si="237"/>
        <v>111</v>
      </c>
      <c r="DG43" s="184">
        <f t="shared" ca="1" si="238"/>
        <v>111</v>
      </c>
      <c r="DH43" s="184">
        <f t="shared" ca="1" si="239"/>
        <v>111</v>
      </c>
      <c r="DI43" s="184">
        <f t="shared" ca="1" si="240"/>
        <v>111</v>
      </c>
      <c r="DJ43" s="184">
        <f t="shared" ca="1" si="241"/>
        <v>111</v>
      </c>
      <c r="DK43" s="184">
        <f t="shared" ca="1" si="242"/>
        <v>111</v>
      </c>
      <c r="DL43" s="184">
        <f t="shared" ca="1" si="243"/>
        <v>111</v>
      </c>
      <c r="DM43" s="184">
        <f t="shared" ca="1" si="244"/>
        <v>111</v>
      </c>
      <c r="DN43" s="184">
        <f t="shared" ca="1" si="245"/>
        <v>111</v>
      </c>
      <c r="DO43" s="184">
        <f t="shared" ca="1" si="246"/>
        <v>111</v>
      </c>
      <c r="DP43" s="184">
        <f t="shared" ca="1" si="247"/>
        <v>111</v>
      </c>
      <c r="DQ43" s="184">
        <f t="shared" ca="1" si="248"/>
        <v>111</v>
      </c>
      <c r="DR43" s="184">
        <f t="shared" ca="1" si="249"/>
        <v>111</v>
      </c>
      <c r="DS43" s="184">
        <f t="shared" ca="1" si="250"/>
        <v>111</v>
      </c>
      <c r="DT43" s="184">
        <f t="shared" ca="1" si="251"/>
        <v>111</v>
      </c>
      <c r="DU43" s="184">
        <f t="shared" ca="1" si="252"/>
        <v>111</v>
      </c>
      <c r="DV43" s="184">
        <f t="shared" ca="1" si="253"/>
        <v>111</v>
      </c>
      <c r="DW43" s="184">
        <f t="shared" ca="1" si="254"/>
        <v>111</v>
      </c>
      <c r="DX43" s="184">
        <f t="shared" ca="1" si="255"/>
        <v>111</v>
      </c>
      <c r="DY43" s="184">
        <f t="shared" ca="1" si="256"/>
        <v>111</v>
      </c>
      <c r="DZ43" s="184">
        <f t="shared" ca="1" si="257"/>
        <v>111</v>
      </c>
      <c r="EA43" s="184">
        <f t="shared" ca="1" si="258"/>
        <v>111</v>
      </c>
      <c r="EB43" s="184">
        <f t="shared" ca="1" si="259"/>
        <v>111</v>
      </c>
      <c r="EC43" s="184">
        <f t="shared" ca="1" si="260"/>
        <v>111</v>
      </c>
      <c r="ED43" s="184">
        <f t="shared" ca="1" si="261"/>
        <v>111</v>
      </c>
      <c r="EE43" s="184">
        <f t="shared" ca="1" si="262"/>
        <v>111</v>
      </c>
      <c r="EF43" s="184">
        <f t="shared" ca="1" si="263"/>
        <v>111</v>
      </c>
      <c r="EG43" s="184">
        <f t="shared" ca="1" si="264"/>
        <v>111</v>
      </c>
      <c r="EH43" s="184">
        <f t="shared" ca="1" si="265"/>
        <v>111</v>
      </c>
      <c r="EI43" s="184">
        <f t="shared" ca="1" si="266"/>
        <v>111</v>
      </c>
      <c r="EJ43" s="184">
        <f t="shared" ca="1" si="267"/>
        <v>111</v>
      </c>
      <c r="EK43" s="184">
        <f t="shared" ca="1" si="268"/>
        <v>111</v>
      </c>
      <c r="EL43" s="184">
        <f t="shared" ca="1" si="269"/>
        <v>111</v>
      </c>
      <c r="EM43" s="184">
        <f t="shared" ca="1" si="270"/>
        <v>111</v>
      </c>
      <c r="EN43" s="184">
        <f t="shared" ca="1" si="271"/>
        <v>111</v>
      </c>
      <c r="EO43" s="184">
        <f t="shared" ca="1" si="272"/>
        <v>111</v>
      </c>
      <c r="EP43" s="184">
        <f t="shared" ca="1" si="273"/>
        <v>111</v>
      </c>
      <c r="EQ43" s="184">
        <f t="shared" ca="1" si="274"/>
        <v>111</v>
      </c>
      <c r="ER43" s="184">
        <f t="shared" ca="1" si="275"/>
        <v>111</v>
      </c>
      <c r="ES43" s="184">
        <f t="shared" ca="1" si="276"/>
        <v>111</v>
      </c>
      <c r="ET43" s="184">
        <f t="shared" ca="1" si="277"/>
        <v>111</v>
      </c>
      <c r="EU43" s="184">
        <f t="shared" ca="1" si="278"/>
        <v>111</v>
      </c>
      <c r="EV43" s="184">
        <f t="shared" ca="1" si="279"/>
        <v>111</v>
      </c>
      <c r="EW43" s="184">
        <f t="shared" ca="1" si="280"/>
        <v>111</v>
      </c>
      <c r="EX43" s="184">
        <f t="shared" ca="1" si="281"/>
        <v>111</v>
      </c>
      <c r="EY43" s="184">
        <f t="shared" ca="1" si="282"/>
        <v>111</v>
      </c>
      <c r="EZ43" s="184">
        <f t="shared" ca="1" si="283"/>
        <v>111</v>
      </c>
      <c r="FA43" s="184">
        <f t="shared" ca="1" si="284"/>
        <v>111</v>
      </c>
      <c r="FB43" s="184">
        <f t="shared" ca="1" si="285"/>
        <v>111</v>
      </c>
      <c r="FC43" s="184">
        <f t="shared" ca="1" si="286"/>
        <v>111</v>
      </c>
      <c r="FD43" s="184">
        <f t="shared" ca="1" si="287"/>
        <v>111</v>
      </c>
      <c r="FE43" s="184">
        <f t="shared" ca="1" si="288"/>
        <v>111</v>
      </c>
      <c r="FF43" s="184">
        <f t="shared" ca="1" si="289"/>
        <v>111</v>
      </c>
      <c r="FG43" s="184">
        <f t="shared" ca="1" si="290"/>
        <v>111</v>
      </c>
      <c r="FH43" s="184">
        <f t="shared" ca="1" si="291"/>
        <v>111</v>
      </c>
      <c r="FI43" s="184">
        <f t="shared" ca="1" si="292"/>
        <v>111</v>
      </c>
      <c r="FJ43" s="184">
        <f t="shared" ca="1" si="293"/>
        <v>111</v>
      </c>
      <c r="FK43" s="184">
        <f t="shared" ca="1" si="294"/>
        <v>111</v>
      </c>
      <c r="FL43" s="184">
        <f t="shared" ca="1" si="295"/>
        <v>111</v>
      </c>
      <c r="FM43" s="184">
        <f t="shared" ca="1" si="296"/>
        <v>111</v>
      </c>
      <c r="FN43" s="184">
        <f t="shared" ca="1" si="297"/>
        <v>111</v>
      </c>
      <c r="FO43" s="184">
        <f t="shared" ca="1" si="298"/>
        <v>111</v>
      </c>
      <c r="FP43" s="184">
        <f t="shared" ca="1" si="299"/>
        <v>111</v>
      </c>
      <c r="FQ43" s="184">
        <f t="shared" ca="1" si="300"/>
        <v>111</v>
      </c>
      <c r="FR43" s="184">
        <f t="shared" ca="1" si="301"/>
        <v>111</v>
      </c>
      <c r="FS43" s="184">
        <f t="shared" ca="1" si="302"/>
        <v>111</v>
      </c>
      <c r="FT43" s="184">
        <f t="shared" ca="1" si="303"/>
        <v>111</v>
      </c>
      <c r="FU43" s="184">
        <f t="shared" ca="1" si="304"/>
        <v>111</v>
      </c>
      <c r="FV43" s="184">
        <f t="shared" ca="1" si="305"/>
        <v>111</v>
      </c>
      <c r="FW43" s="184">
        <f t="shared" ca="1" si="306"/>
        <v>111</v>
      </c>
      <c r="FX43" s="184">
        <f t="shared" ca="1" si="307"/>
        <v>111</v>
      </c>
      <c r="FY43" s="184">
        <f t="shared" ca="1" si="308"/>
        <v>111</v>
      </c>
      <c r="FZ43" s="184">
        <f t="shared" ca="1" si="309"/>
        <v>111</v>
      </c>
      <c r="GA43" s="184">
        <f t="shared" ca="1" si="310"/>
        <v>111</v>
      </c>
      <c r="GB43" s="184">
        <f t="shared" ca="1" si="311"/>
        <v>111</v>
      </c>
      <c r="GC43" s="184">
        <f t="shared" ca="1" si="312"/>
        <v>111</v>
      </c>
      <c r="GD43" s="184">
        <f t="shared" ca="1" si="313"/>
        <v>111</v>
      </c>
      <c r="GE43" s="184">
        <f t="shared" ca="1" si="314"/>
        <v>111</v>
      </c>
      <c r="GF43" s="184">
        <f t="shared" ca="1" si="315"/>
        <v>111</v>
      </c>
      <c r="GG43" s="184">
        <f t="shared" ca="1" si="316"/>
        <v>111</v>
      </c>
      <c r="GH43" s="184">
        <f t="shared" ca="1" si="317"/>
        <v>111</v>
      </c>
      <c r="GI43" s="184">
        <f t="shared" ca="1" si="318"/>
        <v>111</v>
      </c>
      <c r="GJ43" s="184">
        <f t="shared" ca="1" si="319"/>
        <v>111</v>
      </c>
      <c r="GK43" s="184">
        <f t="shared" ca="1" si="320"/>
        <v>111</v>
      </c>
      <c r="GL43" s="184">
        <f t="shared" ca="1" si="321"/>
        <v>111</v>
      </c>
      <c r="GM43" s="184">
        <f t="shared" ca="1" si="322"/>
        <v>111</v>
      </c>
      <c r="GN43" s="184">
        <f t="shared" ca="1" si="323"/>
        <v>111</v>
      </c>
      <c r="GO43" s="184">
        <f t="shared" ca="1" si="324"/>
        <v>111</v>
      </c>
      <c r="GP43" s="184">
        <f t="shared" ca="1" si="325"/>
        <v>111</v>
      </c>
      <c r="GQ43" s="184">
        <f t="shared" ca="1" si="326"/>
        <v>111</v>
      </c>
      <c r="GR43" s="184">
        <f t="shared" ca="1" si="327"/>
        <v>111</v>
      </c>
      <c r="GS43" s="184">
        <f t="shared" ca="1" si="328"/>
        <v>111</v>
      </c>
      <c r="GT43" s="184">
        <f t="shared" ca="1" si="329"/>
        <v>111</v>
      </c>
      <c r="GU43" s="184">
        <f t="shared" ca="1" si="330"/>
        <v>111</v>
      </c>
      <c r="GV43" s="184">
        <f t="shared" ca="1" si="331"/>
        <v>111</v>
      </c>
      <c r="GW43" s="184">
        <f t="shared" ca="1" si="332"/>
        <v>111</v>
      </c>
      <c r="GX43" s="184">
        <f t="shared" ca="1" si="333"/>
        <v>111</v>
      </c>
      <c r="GY43" s="184">
        <f t="shared" ca="1" si="334"/>
        <v>111</v>
      </c>
      <c r="GZ43" s="184">
        <f t="shared" ca="1" si="335"/>
        <v>111</v>
      </c>
      <c r="HA43" s="184">
        <f t="shared" ca="1" si="336"/>
        <v>111</v>
      </c>
      <c r="HB43" s="184">
        <f t="shared" ca="1" si="337"/>
        <v>111</v>
      </c>
      <c r="HC43" s="184">
        <f t="shared" ca="1" si="338"/>
        <v>111</v>
      </c>
      <c r="HD43" s="184">
        <f t="shared" ca="1" si="339"/>
        <v>111</v>
      </c>
      <c r="HE43" s="184">
        <f t="shared" ca="1" si="340"/>
        <v>111</v>
      </c>
      <c r="HF43" s="184">
        <f t="shared" ca="1" si="341"/>
        <v>111</v>
      </c>
      <c r="HG43" s="184">
        <f t="shared" ca="1" si="342"/>
        <v>111</v>
      </c>
      <c r="HH43" s="184">
        <f t="shared" ca="1" si="343"/>
        <v>111</v>
      </c>
      <c r="HI43" s="184">
        <f t="shared" ca="1" si="344"/>
        <v>111</v>
      </c>
      <c r="HJ43" s="184">
        <f t="shared" ca="1" si="345"/>
        <v>111</v>
      </c>
      <c r="HK43" s="578">
        <f t="shared" ca="1" si="346"/>
        <v>1</v>
      </c>
    </row>
    <row r="44" spans="1:219" s="185" customFormat="1">
      <c r="A44" s="284" t="s">
        <v>13986</v>
      </c>
      <c r="B44" s="285">
        <v>97645</v>
      </c>
      <c r="C44" s="286" t="str">
        <f>IF($B44="","",IFERROR(VLOOKUP($B44,SERVIÇOS!$A:$F,2,0),IFERROR(VLOOKUP($B44,'COMPOSIÇÕES COMPLEMENTARES '!$C:$K,2,0),"")))</f>
        <v>REMOÇÃO DE JANELAS, DE FORMA MANUAL, SEM REAPROVEITAMENTO. AF_12/2017</v>
      </c>
      <c r="D44" s="287" t="str">
        <f>IF($B44="","",IFERROR(VLOOKUP($B44,SERVIÇOS!$A:$F,3,0),IFERROR(VLOOKUP($B44,'COMPOSIÇÕES COMPLEMENTARES '!$C:$K,3,0),"")))</f>
        <v>M2</v>
      </c>
      <c r="E44" s="288">
        <v>3.5</v>
      </c>
      <c r="F44" s="289">
        <f>IF($B44="","",IFERROR(VLOOKUP($B44,SERVIÇOS!$A:$F,4,0),IFERROR(VLOOKUP($B44,'COMPOSIÇÕES COMPLEMENTARES '!$C:$K,6,0),"")))</f>
        <v>15.649999999999999</v>
      </c>
      <c r="G44" s="289">
        <f>IF($B44="","",IFERROR(VLOOKUP($B44,SERVIÇOS!$A:$F,5,0),IFERROR(VLOOKUP($B44,'COMPOSIÇÕES COMPLEMENTARES '!$C:$K,7,0),"")))</f>
        <v>16.350000000000001</v>
      </c>
      <c r="H44" s="289">
        <f t="shared" si="130"/>
        <v>32</v>
      </c>
      <c r="I44" s="289">
        <f t="shared" si="347"/>
        <v>54.78</v>
      </c>
      <c r="J44" s="289">
        <f t="shared" si="348"/>
        <v>57.23</v>
      </c>
      <c r="K44" s="289">
        <f t="shared" si="349"/>
        <v>112</v>
      </c>
      <c r="L44" s="289"/>
      <c r="M44" s="572">
        <f t="shared" si="10"/>
        <v>112.00999999999999</v>
      </c>
      <c r="N44" s="572">
        <f t="shared" si="11"/>
        <v>123.52999999999999</v>
      </c>
      <c r="O44" s="572">
        <f t="shared" si="12"/>
        <v>3.86</v>
      </c>
      <c r="P44" s="572">
        <f t="shared" si="13"/>
        <v>36</v>
      </c>
      <c r="Q44" s="572">
        <f t="shared" si="14"/>
        <v>3018.2999999999997</v>
      </c>
      <c r="R44" s="572">
        <f t="shared" si="15"/>
        <v>155</v>
      </c>
      <c r="S44" s="184">
        <f t="shared" ca="1" si="146"/>
        <v>155</v>
      </c>
      <c r="T44" s="184">
        <f t="shared" ca="1" si="147"/>
        <v>155</v>
      </c>
      <c r="U44" s="184">
        <f t="shared" ca="1" si="148"/>
        <v>155</v>
      </c>
      <c r="V44" s="184">
        <f t="shared" ca="1" si="149"/>
        <v>155</v>
      </c>
      <c r="W44" s="184">
        <f t="shared" ca="1" si="150"/>
        <v>155</v>
      </c>
      <c r="X44" s="184">
        <f t="shared" ca="1" si="151"/>
        <v>155</v>
      </c>
      <c r="Y44" s="184">
        <f t="shared" ca="1" si="152"/>
        <v>155</v>
      </c>
      <c r="Z44" s="184">
        <f t="shared" ca="1" si="153"/>
        <v>155</v>
      </c>
      <c r="AA44" s="184">
        <f t="shared" ca="1" si="154"/>
        <v>155</v>
      </c>
      <c r="AB44" s="184">
        <f t="shared" ca="1" si="155"/>
        <v>155</v>
      </c>
      <c r="AC44" s="184">
        <f t="shared" ca="1" si="156"/>
        <v>155</v>
      </c>
      <c r="AD44" s="184">
        <f t="shared" ca="1" si="157"/>
        <v>155</v>
      </c>
      <c r="AE44" s="184">
        <f t="shared" ca="1" si="158"/>
        <v>155</v>
      </c>
      <c r="AF44" s="184">
        <f t="shared" ca="1" si="159"/>
        <v>74</v>
      </c>
      <c r="AG44" s="184">
        <f t="shared" ca="1" si="160"/>
        <v>74</v>
      </c>
      <c r="AH44" s="184">
        <f t="shared" ca="1" si="161"/>
        <v>20</v>
      </c>
      <c r="AI44" s="184">
        <f t="shared" ca="1" si="162"/>
        <v>20</v>
      </c>
      <c r="AJ44" s="184">
        <f t="shared" ca="1" si="163"/>
        <v>120</v>
      </c>
      <c r="AK44" s="184">
        <f t="shared" ca="1" si="164"/>
        <v>120</v>
      </c>
      <c r="AL44" s="184">
        <f t="shared" ca="1" si="165"/>
        <v>120</v>
      </c>
      <c r="AM44" s="184">
        <f t="shared" ca="1" si="166"/>
        <v>120</v>
      </c>
      <c r="AN44" s="184">
        <f t="shared" ca="1" si="167"/>
        <v>66</v>
      </c>
      <c r="AO44" s="184">
        <f t="shared" ca="1" si="168"/>
        <v>66</v>
      </c>
      <c r="AP44" s="184">
        <f t="shared" ca="1" si="169"/>
        <v>27</v>
      </c>
      <c r="AQ44" s="184">
        <f t="shared" ca="1" si="170"/>
        <v>27</v>
      </c>
      <c r="AR44" s="184">
        <f t="shared" ca="1" si="171"/>
        <v>88</v>
      </c>
      <c r="AS44" s="184">
        <f t="shared" ca="1" si="172"/>
        <v>88</v>
      </c>
      <c r="AT44" s="184">
        <f t="shared" ca="1" si="173"/>
        <v>88</v>
      </c>
      <c r="AU44" s="184">
        <f t="shared" ca="1" si="174"/>
        <v>143</v>
      </c>
      <c r="AV44" s="184">
        <f t="shared" ca="1" si="175"/>
        <v>143</v>
      </c>
      <c r="AW44" s="184">
        <f t="shared" ca="1" si="176"/>
        <v>85</v>
      </c>
      <c r="AX44" s="184">
        <f t="shared" ca="1" si="177"/>
        <v>85</v>
      </c>
      <c r="AY44" s="184">
        <f t="shared" ca="1" si="178"/>
        <v>111</v>
      </c>
      <c r="AZ44" s="184">
        <f t="shared" ca="1" si="179"/>
        <v>111</v>
      </c>
      <c r="BA44" s="184">
        <f t="shared" ca="1" si="180"/>
        <v>107</v>
      </c>
      <c r="BB44" s="184">
        <f t="shared" ca="1" si="181"/>
        <v>107</v>
      </c>
      <c r="BC44" s="184">
        <f t="shared" ca="1" si="182"/>
        <v>107</v>
      </c>
      <c r="BD44" s="184">
        <f t="shared" ca="1" si="183"/>
        <v>107</v>
      </c>
      <c r="BE44" s="184">
        <f t="shared" ca="1" si="184"/>
        <v>107</v>
      </c>
      <c r="BF44" s="184">
        <f t="shared" ca="1" si="185"/>
        <v>107</v>
      </c>
      <c r="BG44" s="184">
        <f t="shared" ca="1" si="186"/>
        <v>107</v>
      </c>
      <c r="BH44" s="184">
        <f t="shared" ca="1" si="187"/>
        <v>107</v>
      </c>
      <c r="BI44" s="184">
        <f t="shared" ca="1" si="188"/>
        <v>107</v>
      </c>
      <c r="BJ44" s="184">
        <f t="shared" ca="1" si="189"/>
        <v>107</v>
      </c>
      <c r="BK44" s="184">
        <f t="shared" ca="1" si="190"/>
        <v>107</v>
      </c>
      <c r="BL44" s="184">
        <f t="shared" ca="1" si="191"/>
        <v>107</v>
      </c>
      <c r="BM44" s="184">
        <f t="shared" ca="1" si="192"/>
        <v>107</v>
      </c>
      <c r="BN44" s="184">
        <f t="shared" ca="1" si="193"/>
        <v>107</v>
      </c>
      <c r="BO44" s="184">
        <f t="shared" ca="1" si="194"/>
        <v>107</v>
      </c>
      <c r="BP44" s="184">
        <f t="shared" ca="1" si="195"/>
        <v>107</v>
      </c>
      <c r="BQ44" s="184">
        <f t="shared" ca="1" si="196"/>
        <v>107</v>
      </c>
      <c r="BR44" s="184">
        <f t="shared" ca="1" si="197"/>
        <v>107</v>
      </c>
      <c r="BS44" s="184">
        <f t="shared" ca="1" si="198"/>
        <v>107</v>
      </c>
      <c r="BT44" s="184">
        <f t="shared" ca="1" si="199"/>
        <v>107</v>
      </c>
      <c r="BU44" s="184">
        <f t="shared" ca="1" si="200"/>
        <v>107</v>
      </c>
      <c r="BV44" s="184">
        <f t="shared" ca="1" si="201"/>
        <v>107</v>
      </c>
      <c r="BW44" s="184">
        <f t="shared" ca="1" si="202"/>
        <v>107</v>
      </c>
      <c r="BX44" s="184">
        <f t="shared" ca="1" si="203"/>
        <v>107</v>
      </c>
      <c r="BY44" s="184">
        <f t="shared" ca="1" si="204"/>
        <v>107</v>
      </c>
      <c r="BZ44" s="184">
        <f t="shared" ca="1" si="205"/>
        <v>107</v>
      </c>
      <c r="CA44" s="184">
        <f t="shared" ca="1" si="206"/>
        <v>107</v>
      </c>
      <c r="CB44" s="184">
        <f t="shared" ca="1" si="207"/>
        <v>107</v>
      </c>
      <c r="CC44" s="184">
        <f t="shared" ca="1" si="208"/>
        <v>107</v>
      </c>
      <c r="CD44" s="184">
        <f t="shared" ca="1" si="209"/>
        <v>107</v>
      </c>
      <c r="CE44" s="184">
        <f t="shared" ca="1" si="210"/>
        <v>107</v>
      </c>
      <c r="CF44" s="184">
        <f t="shared" ca="1" si="211"/>
        <v>107</v>
      </c>
      <c r="CG44" s="184">
        <f t="shared" ca="1" si="212"/>
        <v>107</v>
      </c>
      <c r="CH44" s="184">
        <f t="shared" ca="1" si="213"/>
        <v>107</v>
      </c>
      <c r="CI44" s="184">
        <f t="shared" ca="1" si="214"/>
        <v>107</v>
      </c>
      <c r="CJ44" s="184">
        <f t="shared" ca="1" si="215"/>
        <v>107</v>
      </c>
      <c r="CK44" s="184">
        <f t="shared" ca="1" si="216"/>
        <v>107</v>
      </c>
      <c r="CL44" s="184">
        <f t="shared" ca="1" si="217"/>
        <v>107</v>
      </c>
      <c r="CM44" s="184">
        <f t="shared" ca="1" si="218"/>
        <v>107</v>
      </c>
      <c r="CN44" s="184">
        <f t="shared" ca="1" si="219"/>
        <v>107</v>
      </c>
      <c r="CO44" s="184">
        <f t="shared" ca="1" si="220"/>
        <v>107</v>
      </c>
      <c r="CP44" s="184">
        <f t="shared" ca="1" si="221"/>
        <v>107</v>
      </c>
      <c r="CQ44" s="184">
        <f t="shared" ca="1" si="222"/>
        <v>107</v>
      </c>
      <c r="CR44" s="184">
        <f t="shared" ca="1" si="223"/>
        <v>107</v>
      </c>
      <c r="CS44" s="184">
        <f t="shared" ca="1" si="224"/>
        <v>107</v>
      </c>
      <c r="CT44" s="184">
        <f t="shared" ca="1" si="225"/>
        <v>107</v>
      </c>
      <c r="CU44" s="184">
        <f t="shared" ca="1" si="226"/>
        <v>107</v>
      </c>
      <c r="CV44" s="184">
        <f t="shared" ca="1" si="227"/>
        <v>107</v>
      </c>
      <c r="CW44" s="184">
        <f t="shared" ca="1" si="228"/>
        <v>107</v>
      </c>
      <c r="CX44" s="184">
        <f t="shared" ca="1" si="229"/>
        <v>107</v>
      </c>
      <c r="CY44" s="184">
        <f t="shared" ca="1" si="230"/>
        <v>107</v>
      </c>
      <c r="CZ44" s="184">
        <f t="shared" ca="1" si="231"/>
        <v>107</v>
      </c>
      <c r="DA44" s="184">
        <f t="shared" ca="1" si="232"/>
        <v>107</v>
      </c>
      <c r="DB44" s="184">
        <f t="shared" ca="1" si="233"/>
        <v>107</v>
      </c>
      <c r="DC44" s="184">
        <f t="shared" ca="1" si="234"/>
        <v>107</v>
      </c>
      <c r="DD44" s="184">
        <f t="shared" ca="1" si="235"/>
        <v>107</v>
      </c>
      <c r="DE44" s="184">
        <f t="shared" ca="1" si="236"/>
        <v>107</v>
      </c>
      <c r="DF44" s="184">
        <f t="shared" ca="1" si="237"/>
        <v>107</v>
      </c>
      <c r="DG44" s="184">
        <f t="shared" ca="1" si="238"/>
        <v>107</v>
      </c>
      <c r="DH44" s="184">
        <f t="shared" ca="1" si="239"/>
        <v>107</v>
      </c>
      <c r="DI44" s="184">
        <f t="shared" ca="1" si="240"/>
        <v>107</v>
      </c>
      <c r="DJ44" s="184">
        <f t="shared" ca="1" si="241"/>
        <v>107</v>
      </c>
      <c r="DK44" s="184">
        <f t="shared" ca="1" si="242"/>
        <v>107</v>
      </c>
      <c r="DL44" s="184">
        <f t="shared" ca="1" si="243"/>
        <v>107</v>
      </c>
      <c r="DM44" s="184">
        <f t="shared" ca="1" si="244"/>
        <v>107</v>
      </c>
      <c r="DN44" s="184">
        <f t="shared" ca="1" si="245"/>
        <v>107</v>
      </c>
      <c r="DO44" s="184">
        <f t="shared" ca="1" si="246"/>
        <v>107</v>
      </c>
      <c r="DP44" s="184">
        <f t="shared" ca="1" si="247"/>
        <v>107</v>
      </c>
      <c r="DQ44" s="184">
        <f t="shared" ca="1" si="248"/>
        <v>107</v>
      </c>
      <c r="DR44" s="184">
        <f t="shared" ca="1" si="249"/>
        <v>107</v>
      </c>
      <c r="DS44" s="184">
        <f t="shared" ca="1" si="250"/>
        <v>107</v>
      </c>
      <c r="DT44" s="184">
        <f t="shared" ca="1" si="251"/>
        <v>107</v>
      </c>
      <c r="DU44" s="184">
        <f t="shared" ca="1" si="252"/>
        <v>107</v>
      </c>
      <c r="DV44" s="184">
        <f t="shared" ca="1" si="253"/>
        <v>107</v>
      </c>
      <c r="DW44" s="184">
        <f t="shared" ca="1" si="254"/>
        <v>107</v>
      </c>
      <c r="DX44" s="184">
        <f t="shared" ca="1" si="255"/>
        <v>107</v>
      </c>
      <c r="DY44" s="184">
        <f t="shared" ca="1" si="256"/>
        <v>107</v>
      </c>
      <c r="DZ44" s="184">
        <f t="shared" ca="1" si="257"/>
        <v>107</v>
      </c>
      <c r="EA44" s="184">
        <f t="shared" ca="1" si="258"/>
        <v>107</v>
      </c>
      <c r="EB44" s="184">
        <f t="shared" ca="1" si="259"/>
        <v>107</v>
      </c>
      <c r="EC44" s="184">
        <f t="shared" ca="1" si="260"/>
        <v>107</v>
      </c>
      <c r="ED44" s="184">
        <f t="shared" ca="1" si="261"/>
        <v>107</v>
      </c>
      <c r="EE44" s="184">
        <f t="shared" ca="1" si="262"/>
        <v>107</v>
      </c>
      <c r="EF44" s="184">
        <f t="shared" ca="1" si="263"/>
        <v>107</v>
      </c>
      <c r="EG44" s="184">
        <f t="shared" ca="1" si="264"/>
        <v>107</v>
      </c>
      <c r="EH44" s="184">
        <f t="shared" ca="1" si="265"/>
        <v>107</v>
      </c>
      <c r="EI44" s="184">
        <f t="shared" ca="1" si="266"/>
        <v>107</v>
      </c>
      <c r="EJ44" s="184">
        <f t="shared" ca="1" si="267"/>
        <v>107</v>
      </c>
      <c r="EK44" s="184">
        <f t="shared" ca="1" si="268"/>
        <v>107</v>
      </c>
      <c r="EL44" s="184">
        <f t="shared" ca="1" si="269"/>
        <v>107</v>
      </c>
      <c r="EM44" s="184">
        <f t="shared" ca="1" si="270"/>
        <v>107</v>
      </c>
      <c r="EN44" s="184">
        <f t="shared" ca="1" si="271"/>
        <v>107</v>
      </c>
      <c r="EO44" s="184">
        <f t="shared" ca="1" si="272"/>
        <v>107</v>
      </c>
      <c r="EP44" s="184">
        <f t="shared" ca="1" si="273"/>
        <v>107</v>
      </c>
      <c r="EQ44" s="184">
        <f t="shared" ca="1" si="274"/>
        <v>107</v>
      </c>
      <c r="ER44" s="184">
        <f t="shared" ca="1" si="275"/>
        <v>107</v>
      </c>
      <c r="ES44" s="184">
        <f t="shared" ca="1" si="276"/>
        <v>107</v>
      </c>
      <c r="ET44" s="184">
        <f t="shared" ca="1" si="277"/>
        <v>107</v>
      </c>
      <c r="EU44" s="184">
        <f t="shared" ca="1" si="278"/>
        <v>107</v>
      </c>
      <c r="EV44" s="184">
        <f t="shared" ca="1" si="279"/>
        <v>107</v>
      </c>
      <c r="EW44" s="184">
        <f t="shared" ca="1" si="280"/>
        <v>107</v>
      </c>
      <c r="EX44" s="184">
        <f t="shared" ca="1" si="281"/>
        <v>107</v>
      </c>
      <c r="EY44" s="184">
        <f t="shared" ca="1" si="282"/>
        <v>107</v>
      </c>
      <c r="EZ44" s="184">
        <f t="shared" ca="1" si="283"/>
        <v>107</v>
      </c>
      <c r="FA44" s="184">
        <f t="shared" ca="1" si="284"/>
        <v>107</v>
      </c>
      <c r="FB44" s="184">
        <f t="shared" ca="1" si="285"/>
        <v>107</v>
      </c>
      <c r="FC44" s="184">
        <f t="shared" ca="1" si="286"/>
        <v>107</v>
      </c>
      <c r="FD44" s="184">
        <f t="shared" ca="1" si="287"/>
        <v>107</v>
      </c>
      <c r="FE44" s="184">
        <f t="shared" ca="1" si="288"/>
        <v>107</v>
      </c>
      <c r="FF44" s="184">
        <f t="shared" ca="1" si="289"/>
        <v>107</v>
      </c>
      <c r="FG44" s="184">
        <f t="shared" ca="1" si="290"/>
        <v>107</v>
      </c>
      <c r="FH44" s="184">
        <f t="shared" ca="1" si="291"/>
        <v>107</v>
      </c>
      <c r="FI44" s="184">
        <f t="shared" ca="1" si="292"/>
        <v>107</v>
      </c>
      <c r="FJ44" s="184">
        <f t="shared" ca="1" si="293"/>
        <v>107</v>
      </c>
      <c r="FK44" s="184">
        <f t="shared" ca="1" si="294"/>
        <v>107</v>
      </c>
      <c r="FL44" s="184">
        <f t="shared" ca="1" si="295"/>
        <v>107</v>
      </c>
      <c r="FM44" s="184">
        <f t="shared" ca="1" si="296"/>
        <v>107</v>
      </c>
      <c r="FN44" s="184">
        <f t="shared" ca="1" si="297"/>
        <v>107</v>
      </c>
      <c r="FO44" s="184">
        <f t="shared" ca="1" si="298"/>
        <v>107</v>
      </c>
      <c r="FP44" s="184">
        <f t="shared" ca="1" si="299"/>
        <v>107</v>
      </c>
      <c r="FQ44" s="184">
        <f t="shared" ca="1" si="300"/>
        <v>107</v>
      </c>
      <c r="FR44" s="184">
        <f t="shared" ca="1" si="301"/>
        <v>107</v>
      </c>
      <c r="FS44" s="184">
        <f t="shared" ca="1" si="302"/>
        <v>107</v>
      </c>
      <c r="FT44" s="184">
        <f t="shared" ca="1" si="303"/>
        <v>107</v>
      </c>
      <c r="FU44" s="184">
        <f t="shared" ca="1" si="304"/>
        <v>107</v>
      </c>
      <c r="FV44" s="184">
        <f t="shared" ca="1" si="305"/>
        <v>107</v>
      </c>
      <c r="FW44" s="184">
        <f t="shared" ca="1" si="306"/>
        <v>107</v>
      </c>
      <c r="FX44" s="184">
        <f t="shared" ca="1" si="307"/>
        <v>107</v>
      </c>
      <c r="FY44" s="184">
        <f t="shared" ca="1" si="308"/>
        <v>107</v>
      </c>
      <c r="FZ44" s="184">
        <f t="shared" ca="1" si="309"/>
        <v>107</v>
      </c>
      <c r="GA44" s="184">
        <f t="shared" ca="1" si="310"/>
        <v>107</v>
      </c>
      <c r="GB44" s="184">
        <f t="shared" ca="1" si="311"/>
        <v>107</v>
      </c>
      <c r="GC44" s="184">
        <f t="shared" ca="1" si="312"/>
        <v>107</v>
      </c>
      <c r="GD44" s="184">
        <f t="shared" ca="1" si="313"/>
        <v>107</v>
      </c>
      <c r="GE44" s="184">
        <f t="shared" ca="1" si="314"/>
        <v>107</v>
      </c>
      <c r="GF44" s="184">
        <f t="shared" ca="1" si="315"/>
        <v>107</v>
      </c>
      <c r="GG44" s="184">
        <f t="shared" ca="1" si="316"/>
        <v>107</v>
      </c>
      <c r="GH44" s="184">
        <f t="shared" ca="1" si="317"/>
        <v>107</v>
      </c>
      <c r="GI44" s="184">
        <f t="shared" ca="1" si="318"/>
        <v>107</v>
      </c>
      <c r="GJ44" s="184">
        <f t="shared" ca="1" si="319"/>
        <v>107</v>
      </c>
      <c r="GK44" s="184">
        <f t="shared" ca="1" si="320"/>
        <v>107</v>
      </c>
      <c r="GL44" s="184">
        <f t="shared" ca="1" si="321"/>
        <v>107</v>
      </c>
      <c r="GM44" s="184">
        <f t="shared" ca="1" si="322"/>
        <v>107</v>
      </c>
      <c r="GN44" s="184">
        <f t="shared" ca="1" si="323"/>
        <v>107</v>
      </c>
      <c r="GO44" s="184">
        <f t="shared" ca="1" si="324"/>
        <v>107</v>
      </c>
      <c r="GP44" s="184">
        <f t="shared" ca="1" si="325"/>
        <v>107</v>
      </c>
      <c r="GQ44" s="184">
        <f t="shared" ca="1" si="326"/>
        <v>107</v>
      </c>
      <c r="GR44" s="184">
        <f t="shared" ca="1" si="327"/>
        <v>107</v>
      </c>
      <c r="GS44" s="184">
        <f t="shared" ca="1" si="328"/>
        <v>107</v>
      </c>
      <c r="GT44" s="184">
        <f t="shared" ca="1" si="329"/>
        <v>107</v>
      </c>
      <c r="GU44" s="184">
        <f t="shared" ca="1" si="330"/>
        <v>107</v>
      </c>
      <c r="GV44" s="184">
        <f t="shared" ca="1" si="331"/>
        <v>107</v>
      </c>
      <c r="GW44" s="184">
        <f t="shared" ca="1" si="332"/>
        <v>107</v>
      </c>
      <c r="GX44" s="184">
        <f t="shared" ca="1" si="333"/>
        <v>107</v>
      </c>
      <c r="GY44" s="184">
        <f t="shared" ca="1" si="334"/>
        <v>107</v>
      </c>
      <c r="GZ44" s="184">
        <f t="shared" ca="1" si="335"/>
        <v>107</v>
      </c>
      <c r="HA44" s="184">
        <f t="shared" ca="1" si="336"/>
        <v>107</v>
      </c>
      <c r="HB44" s="184">
        <f t="shared" ca="1" si="337"/>
        <v>107</v>
      </c>
      <c r="HC44" s="184">
        <f t="shared" ca="1" si="338"/>
        <v>107</v>
      </c>
      <c r="HD44" s="184">
        <f t="shared" ca="1" si="339"/>
        <v>107</v>
      </c>
      <c r="HE44" s="184">
        <f t="shared" ca="1" si="340"/>
        <v>107</v>
      </c>
      <c r="HF44" s="184">
        <f t="shared" ca="1" si="341"/>
        <v>107</v>
      </c>
      <c r="HG44" s="184">
        <f t="shared" ca="1" si="342"/>
        <v>107</v>
      </c>
      <c r="HH44" s="184">
        <f t="shared" ca="1" si="343"/>
        <v>107</v>
      </c>
      <c r="HI44" s="184">
        <f t="shared" ca="1" si="344"/>
        <v>107</v>
      </c>
      <c r="HJ44" s="184">
        <f t="shared" ca="1" si="345"/>
        <v>107</v>
      </c>
      <c r="HK44" s="578">
        <f t="shared" ca="1" si="346"/>
        <v>1</v>
      </c>
    </row>
    <row r="45" spans="1:219" s="185" customFormat="1" ht="30">
      <c r="A45" s="284" t="s">
        <v>13987</v>
      </c>
      <c r="B45" s="285">
        <v>102191</v>
      </c>
      <c r="C45" s="286" t="str">
        <f>IF($B45="","",IFERROR(VLOOKUP($B45,SERVIÇOS!$A:$F,2,0),IFERROR(VLOOKUP($B45,'COMPOSIÇÕES COMPLEMENTARES '!$C:$K,2,0),"")))</f>
        <v>REMOÇÃO DE VIDRO LISO COMUM DE ESQUADRIA COM BAGUETE DE ALUMÍNIO OU PVC. AF_01/2021</v>
      </c>
      <c r="D45" s="287" t="str">
        <f>IF($B45="","",IFERROR(VLOOKUP($B45,SERVIÇOS!$A:$F,3,0),IFERROR(VLOOKUP($B45,'COMPOSIÇÕES COMPLEMENTARES '!$C:$K,3,0),"")))</f>
        <v>M2</v>
      </c>
      <c r="E45" s="288">
        <v>4</v>
      </c>
      <c r="F45" s="289">
        <f>IF($B45="","",IFERROR(VLOOKUP($B45,SERVIÇOS!$A:$F,4,0),IFERROR(VLOOKUP($B45,'COMPOSIÇÕES COMPLEMENTARES '!$C:$K,6,0),"")))</f>
        <v>6.2799999999999976</v>
      </c>
      <c r="G45" s="289">
        <f>IF($B45="","",IFERROR(VLOOKUP($B45,SERVIÇOS!$A:$F,5,0),IFERROR(VLOOKUP($B45,'COMPOSIÇÕES COMPLEMENTARES '!$C:$K,7,0),"")))</f>
        <v>15.55</v>
      </c>
      <c r="H45" s="289">
        <f t="shared" si="130"/>
        <v>21.83</v>
      </c>
      <c r="I45" s="289">
        <f t="shared" si="347"/>
        <v>25.12</v>
      </c>
      <c r="J45" s="289">
        <f t="shared" si="348"/>
        <v>62.2</v>
      </c>
      <c r="K45" s="289">
        <f t="shared" si="349"/>
        <v>87.32</v>
      </c>
      <c r="L45" s="289"/>
      <c r="M45" s="572">
        <f t="shared" si="10"/>
        <v>87.320000000000007</v>
      </c>
      <c r="N45" s="572">
        <f t="shared" si="11"/>
        <v>87.320000000000007</v>
      </c>
      <c r="O45" s="572">
        <f t="shared" si="12"/>
        <v>4</v>
      </c>
      <c r="P45" s="572">
        <f t="shared" si="13"/>
        <v>37</v>
      </c>
      <c r="Q45" s="572">
        <f t="shared" si="14"/>
        <v>2979.1800000000003</v>
      </c>
      <c r="R45" s="572">
        <f t="shared" si="15"/>
        <v>74</v>
      </c>
      <c r="S45" s="184">
        <f t="shared" ca="1" si="146"/>
        <v>74</v>
      </c>
      <c r="T45" s="184">
        <f t="shared" ca="1" si="147"/>
        <v>74</v>
      </c>
      <c r="U45" s="184">
        <f t="shared" ca="1" si="148"/>
        <v>74</v>
      </c>
      <c r="V45" s="184">
        <f t="shared" ca="1" si="149"/>
        <v>74</v>
      </c>
      <c r="W45" s="184">
        <f t="shared" ca="1" si="150"/>
        <v>74</v>
      </c>
      <c r="X45" s="184">
        <f t="shared" ca="1" si="151"/>
        <v>74</v>
      </c>
      <c r="Y45" s="184">
        <f t="shared" ca="1" si="152"/>
        <v>74</v>
      </c>
      <c r="Z45" s="184">
        <f t="shared" ca="1" si="153"/>
        <v>74</v>
      </c>
      <c r="AA45" s="184">
        <f t="shared" ca="1" si="154"/>
        <v>74</v>
      </c>
      <c r="AB45" s="184">
        <f t="shared" ca="1" si="155"/>
        <v>74</v>
      </c>
      <c r="AC45" s="184">
        <f t="shared" ca="1" si="156"/>
        <v>74</v>
      </c>
      <c r="AD45" s="184">
        <f t="shared" ca="1" si="157"/>
        <v>74</v>
      </c>
      <c r="AE45" s="184">
        <f t="shared" ca="1" si="158"/>
        <v>74</v>
      </c>
      <c r="AF45" s="184">
        <f t="shared" ca="1" si="159"/>
        <v>74</v>
      </c>
      <c r="AG45" s="184">
        <f t="shared" ca="1" si="160"/>
        <v>20</v>
      </c>
      <c r="AH45" s="184">
        <f t="shared" ca="1" si="161"/>
        <v>20</v>
      </c>
      <c r="AI45" s="184">
        <f t="shared" ca="1" si="162"/>
        <v>120</v>
      </c>
      <c r="AJ45" s="184">
        <f t="shared" ca="1" si="163"/>
        <v>120</v>
      </c>
      <c r="AK45" s="184">
        <f t="shared" ca="1" si="164"/>
        <v>66</v>
      </c>
      <c r="AL45" s="184">
        <f t="shared" ca="1" si="165"/>
        <v>66</v>
      </c>
      <c r="AM45" s="184">
        <f t="shared" ca="1" si="166"/>
        <v>66</v>
      </c>
      <c r="AN45" s="184">
        <f t="shared" ca="1" si="167"/>
        <v>66</v>
      </c>
      <c r="AO45" s="184">
        <f t="shared" ca="1" si="168"/>
        <v>27</v>
      </c>
      <c r="AP45" s="184">
        <f t="shared" ca="1" si="169"/>
        <v>27</v>
      </c>
      <c r="AQ45" s="184">
        <f t="shared" ca="1" si="170"/>
        <v>88</v>
      </c>
      <c r="AR45" s="184">
        <f t="shared" ca="1" si="171"/>
        <v>88</v>
      </c>
      <c r="AS45" s="184">
        <f t="shared" ca="1" si="172"/>
        <v>143</v>
      </c>
      <c r="AT45" s="184">
        <f t="shared" ca="1" si="173"/>
        <v>143</v>
      </c>
      <c r="AU45" s="184">
        <f t="shared" ca="1" si="174"/>
        <v>143</v>
      </c>
      <c r="AV45" s="184">
        <f t="shared" ca="1" si="175"/>
        <v>85</v>
      </c>
      <c r="AW45" s="184">
        <f t="shared" ca="1" si="176"/>
        <v>85</v>
      </c>
      <c r="AX45" s="184">
        <f t="shared" ca="1" si="177"/>
        <v>111</v>
      </c>
      <c r="AY45" s="184">
        <f t="shared" ca="1" si="178"/>
        <v>111</v>
      </c>
      <c r="AZ45" s="184">
        <f t="shared" ca="1" si="179"/>
        <v>107</v>
      </c>
      <c r="BA45" s="184">
        <f t="shared" ca="1" si="180"/>
        <v>107</v>
      </c>
      <c r="BB45" s="184">
        <f t="shared" ca="1" si="181"/>
        <v>173</v>
      </c>
      <c r="BC45" s="184">
        <f t="shared" ca="1" si="182"/>
        <v>173</v>
      </c>
      <c r="BD45" s="184">
        <f t="shared" ca="1" si="183"/>
        <v>173</v>
      </c>
      <c r="BE45" s="184">
        <f t="shared" ca="1" si="184"/>
        <v>173</v>
      </c>
      <c r="BF45" s="184">
        <f t="shared" ca="1" si="185"/>
        <v>173</v>
      </c>
      <c r="BG45" s="184">
        <f t="shared" ca="1" si="186"/>
        <v>173</v>
      </c>
      <c r="BH45" s="184">
        <f t="shared" ca="1" si="187"/>
        <v>173</v>
      </c>
      <c r="BI45" s="184">
        <f t="shared" ca="1" si="188"/>
        <v>173</v>
      </c>
      <c r="BJ45" s="184">
        <f t="shared" ca="1" si="189"/>
        <v>173</v>
      </c>
      <c r="BK45" s="184">
        <f t="shared" ca="1" si="190"/>
        <v>173</v>
      </c>
      <c r="BL45" s="184">
        <f t="shared" ca="1" si="191"/>
        <v>173</v>
      </c>
      <c r="BM45" s="184">
        <f t="shared" ca="1" si="192"/>
        <v>173</v>
      </c>
      <c r="BN45" s="184">
        <f t="shared" ca="1" si="193"/>
        <v>173</v>
      </c>
      <c r="BO45" s="184">
        <f t="shared" ca="1" si="194"/>
        <v>173</v>
      </c>
      <c r="BP45" s="184">
        <f t="shared" ca="1" si="195"/>
        <v>173</v>
      </c>
      <c r="BQ45" s="184">
        <f t="shared" ca="1" si="196"/>
        <v>173</v>
      </c>
      <c r="BR45" s="184">
        <f t="shared" ca="1" si="197"/>
        <v>173</v>
      </c>
      <c r="BS45" s="184">
        <f t="shared" ca="1" si="198"/>
        <v>173</v>
      </c>
      <c r="BT45" s="184">
        <f t="shared" ca="1" si="199"/>
        <v>173</v>
      </c>
      <c r="BU45" s="184">
        <f t="shared" ca="1" si="200"/>
        <v>173</v>
      </c>
      <c r="BV45" s="184">
        <f t="shared" ca="1" si="201"/>
        <v>173</v>
      </c>
      <c r="BW45" s="184">
        <f t="shared" ca="1" si="202"/>
        <v>173</v>
      </c>
      <c r="BX45" s="184">
        <f t="shared" ca="1" si="203"/>
        <v>173</v>
      </c>
      <c r="BY45" s="184">
        <f t="shared" ca="1" si="204"/>
        <v>173</v>
      </c>
      <c r="BZ45" s="184">
        <f t="shared" ca="1" si="205"/>
        <v>173</v>
      </c>
      <c r="CA45" s="184">
        <f t="shared" ca="1" si="206"/>
        <v>173</v>
      </c>
      <c r="CB45" s="184">
        <f t="shared" ca="1" si="207"/>
        <v>173</v>
      </c>
      <c r="CC45" s="184">
        <f t="shared" ca="1" si="208"/>
        <v>173</v>
      </c>
      <c r="CD45" s="184">
        <f t="shared" ca="1" si="209"/>
        <v>173</v>
      </c>
      <c r="CE45" s="184">
        <f t="shared" ca="1" si="210"/>
        <v>173</v>
      </c>
      <c r="CF45" s="184">
        <f t="shared" ca="1" si="211"/>
        <v>173</v>
      </c>
      <c r="CG45" s="184">
        <f t="shared" ca="1" si="212"/>
        <v>173</v>
      </c>
      <c r="CH45" s="184">
        <f t="shared" ca="1" si="213"/>
        <v>173</v>
      </c>
      <c r="CI45" s="184">
        <f t="shared" ca="1" si="214"/>
        <v>173</v>
      </c>
      <c r="CJ45" s="184">
        <f t="shared" ca="1" si="215"/>
        <v>173</v>
      </c>
      <c r="CK45" s="184">
        <f t="shared" ca="1" si="216"/>
        <v>173</v>
      </c>
      <c r="CL45" s="184">
        <f t="shared" ca="1" si="217"/>
        <v>173</v>
      </c>
      <c r="CM45" s="184">
        <f t="shared" ca="1" si="218"/>
        <v>173</v>
      </c>
      <c r="CN45" s="184">
        <f t="shared" ca="1" si="219"/>
        <v>173</v>
      </c>
      <c r="CO45" s="184">
        <f t="shared" ca="1" si="220"/>
        <v>173</v>
      </c>
      <c r="CP45" s="184">
        <f t="shared" ca="1" si="221"/>
        <v>173</v>
      </c>
      <c r="CQ45" s="184">
        <f t="shared" ca="1" si="222"/>
        <v>173</v>
      </c>
      <c r="CR45" s="184">
        <f t="shared" ca="1" si="223"/>
        <v>173</v>
      </c>
      <c r="CS45" s="184">
        <f t="shared" ca="1" si="224"/>
        <v>173</v>
      </c>
      <c r="CT45" s="184">
        <f t="shared" ca="1" si="225"/>
        <v>173</v>
      </c>
      <c r="CU45" s="184">
        <f t="shared" ca="1" si="226"/>
        <v>173</v>
      </c>
      <c r="CV45" s="184">
        <f t="shared" ca="1" si="227"/>
        <v>173</v>
      </c>
      <c r="CW45" s="184">
        <f t="shared" ca="1" si="228"/>
        <v>173</v>
      </c>
      <c r="CX45" s="184">
        <f t="shared" ca="1" si="229"/>
        <v>173</v>
      </c>
      <c r="CY45" s="184">
        <f t="shared" ca="1" si="230"/>
        <v>173</v>
      </c>
      <c r="CZ45" s="184">
        <f t="shared" ca="1" si="231"/>
        <v>173</v>
      </c>
      <c r="DA45" s="184">
        <f t="shared" ca="1" si="232"/>
        <v>173</v>
      </c>
      <c r="DB45" s="184">
        <f t="shared" ca="1" si="233"/>
        <v>173</v>
      </c>
      <c r="DC45" s="184">
        <f t="shared" ca="1" si="234"/>
        <v>173</v>
      </c>
      <c r="DD45" s="184">
        <f t="shared" ca="1" si="235"/>
        <v>173</v>
      </c>
      <c r="DE45" s="184">
        <f t="shared" ca="1" si="236"/>
        <v>173</v>
      </c>
      <c r="DF45" s="184">
        <f t="shared" ca="1" si="237"/>
        <v>173</v>
      </c>
      <c r="DG45" s="184">
        <f t="shared" ca="1" si="238"/>
        <v>173</v>
      </c>
      <c r="DH45" s="184">
        <f t="shared" ca="1" si="239"/>
        <v>173</v>
      </c>
      <c r="DI45" s="184">
        <f t="shared" ca="1" si="240"/>
        <v>173</v>
      </c>
      <c r="DJ45" s="184">
        <f t="shared" ca="1" si="241"/>
        <v>173</v>
      </c>
      <c r="DK45" s="184">
        <f t="shared" ca="1" si="242"/>
        <v>173</v>
      </c>
      <c r="DL45" s="184">
        <f t="shared" ca="1" si="243"/>
        <v>173</v>
      </c>
      <c r="DM45" s="184">
        <f t="shared" ca="1" si="244"/>
        <v>173</v>
      </c>
      <c r="DN45" s="184">
        <f t="shared" ca="1" si="245"/>
        <v>173</v>
      </c>
      <c r="DO45" s="184">
        <f t="shared" ca="1" si="246"/>
        <v>173</v>
      </c>
      <c r="DP45" s="184">
        <f t="shared" ca="1" si="247"/>
        <v>173</v>
      </c>
      <c r="DQ45" s="184">
        <f t="shared" ca="1" si="248"/>
        <v>173</v>
      </c>
      <c r="DR45" s="184">
        <f t="shared" ca="1" si="249"/>
        <v>173</v>
      </c>
      <c r="DS45" s="184">
        <f t="shared" ca="1" si="250"/>
        <v>173</v>
      </c>
      <c r="DT45" s="184">
        <f t="shared" ca="1" si="251"/>
        <v>173</v>
      </c>
      <c r="DU45" s="184">
        <f t="shared" ca="1" si="252"/>
        <v>173</v>
      </c>
      <c r="DV45" s="184">
        <f t="shared" ca="1" si="253"/>
        <v>173</v>
      </c>
      <c r="DW45" s="184">
        <f t="shared" ca="1" si="254"/>
        <v>173</v>
      </c>
      <c r="DX45" s="184">
        <f t="shared" ca="1" si="255"/>
        <v>173</v>
      </c>
      <c r="DY45" s="184">
        <f t="shared" ca="1" si="256"/>
        <v>173</v>
      </c>
      <c r="DZ45" s="184">
        <f t="shared" ca="1" si="257"/>
        <v>173</v>
      </c>
      <c r="EA45" s="184">
        <f t="shared" ca="1" si="258"/>
        <v>173</v>
      </c>
      <c r="EB45" s="184">
        <f t="shared" ca="1" si="259"/>
        <v>173</v>
      </c>
      <c r="EC45" s="184">
        <f t="shared" ca="1" si="260"/>
        <v>173</v>
      </c>
      <c r="ED45" s="184">
        <f t="shared" ca="1" si="261"/>
        <v>173</v>
      </c>
      <c r="EE45" s="184">
        <f t="shared" ca="1" si="262"/>
        <v>173</v>
      </c>
      <c r="EF45" s="184">
        <f t="shared" ca="1" si="263"/>
        <v>173</v>
      </c>
      <c r="EG45" s="184">
        <f t="shared" ca="1" si="264"/>
        <v>173</v>
      </c>
      <c r="EH45" s="184">
        <f t="shared" ca="1" si="265"/>
        <v>173</v>
      </c>
      <c r="EI45" s="184">
        <f t="shared" ca="1" si="266"/>
        <v>173</v>
      </c>
      <c r="EJ45" s="184">
        <f t="shared" ca="1" si="267"/>
        <v>173</v>
      </c>
      <c r="EK45" s="184">
        <f t="shared" ca="1" si="268"/>
        <v>173</v>
      </c>
      <c r="EL45" s="184">
        <f t="shared" ca="1" si="269"/>
        <v>173</v>
      </c>
      <c r="EM45" s="184">
        <f t="shared" ca="1" si="270"/>
        <v>173</v>
      </c>
      <c r="EN45" s="184">
        <f t="shared" ca="1" si="271"/>
        <v>173</v>
      </c>
      <c r="EO45" s="184">
        <f t="shared" ca="1" si="272"/>
        <v>173</v>
      </c>
      <c r="EP45" s="184">
        <f t="shared" ca="1" si="273"/>
        <v>173</v>
      </c>
      <c r="EQ45" s="184">
        <f t="shared" ca="1" si="274"/>
        <v>173</v>
      </c>
      <c r="ER45" s="184">
        <f t="shared" ca="1" si="275"/>
        <v>173</v>
      </c>
      <c r="ES45" s="184">
        <f t="shared" ca="1" si="276"/>
        <v>173</v>
      </c>
      <c r="ET45" s="184">
        <f t="shared" ca="1" si="277"/>
        <v>173</v>
      </c>
      <c r="EU45" s="184">
        <f t="shared" ca="1" si="278"/>
        <v>173</v>
      </c>
      <c r="EV45" s="184">
        <f t="shared" ca="1" si="279"/>
        <v>173</v>
      </c>
      <c r="EW45" s="184">
        <f t="shared" ca="1" si="280"/>
        <v>173</v>
      </c>
      <c r="EX45" s="184">
        <f t="shared" ca="1" si="281"/>
        <v>173</v>
      </c>
      <c r="EY45" s="184">
        <f t="shared" ca="1" si="282"/>
        <v>173</v>
      </c>
      <c r="EZ45" s="184">
        <f t="shared" ca="1" si="283"/>
        <v>173</v>
      </c>
      <c r="FA45" s="184">
        <f t="shared" ca="1" si="284"/>
        <v>173</v>
      </c>
      <c r="FB45" s="184">
        <f t="shared" ca="1" si="285"/>
        <v>173</v>
      </c>
      <c r="FC45" s="184">
        <f t="shared" ca="1" si="286"/>
        <v>173</v>
      </c>
      <c r="FD45" s="184">
        <f t="shared" ca="1" si="287"/>
        <v>173</v>
      </c>
      <c r="FE45" s="184">
        <f t="shared" ca="1" si="288"/>
        <v>173</v>
      </c>
      <c r="FF45" s="184">
        <f t="shared" ca="1" si="289"/>
        <v>173</v>
      </c>
      <c r="FG45" s="184">
        <f t="shared" ca="1" si="290"/>
        <v>173</v>
      </c>
      <c r="FH45" s="184">
        <f t="shared" ca="1" si="291"/>
        <v>173</v>
      </c>
      <c r="FI45" s="184">
        <f t="shared" ca="1" si="292"/>
        <v>173</v>
      </c>
      <c r="FJ45" s="184">
        <f t="shared" ca="1" si="293"/>
        <v>173</v>
      </c>
      <c r="FK45" s="184">
        <f t="shared" ca="1" si="294"/>
        <v>173</v>
      </c>
      <c r="FL45" s="184">
        <f t="shared" ca="1" si="295"/>
        <v>173</v>
      </c>
      <c r="FM45" s="184">
        <f t="shared" ca="1" si="296"/>
        <v>173</v>
      </c>
      <c r="FN45" s="184">
        <f t="shared" ca="1" si="297"/>
        <v>173</v>
      </c>
      <c r="FO45" s="184">
        <f t="shared" ca="1" si="298"/>
        <v>173</v>
      </c>
      <c r="FP45" s="184">
        <f t="shared" ca="1" si="299"/>
        <v>173</v>
      </c>
      <c r="FQ45" s="184">
        <f t="shared" ca="1" si="300"/>
        <v>173</v>
      </c>
      <c r="FR45" s="184">
        <f t="shared" ca="1" si="301"/>
        <v>173</v>
      </c>
      <c r="FS45" s="184">
        <f t="shared" ca="1" si="302"/>
        <v>173</v>
      </c>
      <c r="FT45" s="184">
        <f t="shared" ca="1" si="303"/>
        <v>173</v>
      </c>
      <c r="FU45" s="184">
        <f t="shared" ca="1" si="304"/>
        <v>173</v>
      </c>
      <c r="FV45" s="184">
        <f t="shared" ca="1" si="305"/>
        <v>173</v>
      </c>
      <c r="FW45" s="184">
        <f t="shared" ca="1" si="306"/>
        <v>173</v>
      </c>
      <c r="FX45" s="184">
        <f t="shared" ca="1" si="307"/>
        <v>173</v>
      </c>
      <c r="FY45" s="184">
        <f t="shared" ca="1" si="308"/>
        <v>173</v>
      </c>
      <c r="FZ45" s="184">
        <f t="shared" ca="1" si="309"/>
        <v>173</v>
      </c>
      <c r="GA45" s="184">
        <f t="shared" ca="1" si="310"/>
        <v>173</v>
      </c>
      <c r="GB45" s="184">
        <f t="shared" ca="1" si="311"/>
        <v>173</v>
      </c>
      <c r="GC45" s="184">
        <f t="shared" ca="1" si="312"/>
        <v>173</v>
      </c>
      <c r="GD45" s="184">
        <f t="shared" ca="1" si="313"/>
        <v>173</v>
      </c>
      <c r="GE45" s="184">
        <f t="shared" ca="1" si="314"/>
        <v>173</v>
      </c>
      <c r="GF45" s="184">
        <f t="shared" ca="1" si="315"/>
        <v>173</v>
      </c>
      <c r="GG45" s="184">
        <f t="shared" ca="1" si="316"/>
        <v>173</v>
      </c>
      <c r="GH45" s="184">
        <f t="shared" ca="1" si="317"/>
        <v>173</v>
      </c>
      <c r="GI45" s="184">
        <f t="shared" ca="1" si="318"/>
        <v>173</v>
      </c>
      <c r="GJ45" s="184">
        <f t="shared" ca="1" si="319"/>
        <v>173</v>
      </c>
      <c r="GK45" s="184">
        <f t="shared" ca="1" si="320"/>
        <v>173</v>
      </c>
      <c r="GL45" s="184">
        <f t="shared" ca="1" si="321"/>
        <v>173</v>
      </c>
      <c r="GM45" s="184">
        <f t="shared" ca="1" si="322"/>
        <v>173</v>
      </c>
      <c r="GN45" s="184">
        <f t="shared" ca="1" si="323"/>
        <v>173</v>
      </c>
      <c r="GO45" s="184">
        <f t="shared" ca="1" si="324"/>
        <v>173</v>
      </c>
      <c r="GP45" s="184">
        <f t="shared" ca="1" si="325"/>
        <v>173</v>
      </c>
      <c r="GQ45" s="184">
        <f t="shared" ca="1" si="326"/>
        <v>173</v>
      </c>
      <c r="GR45" s="184">
        <f t="shared" ca="1" si="327"/>
        <v>173</v>
      </c>
      <c r="GS45" s="184">
        <f t="shared" ca="1" si="328"/>
        <v>173</v>
      </c>
      <c r="GT45" s="184">
        <f t="shared" ca="1" si="329"/>
        <v>173</v>
      </c>
      <c r="GU45" s="184">
        <f t="shared" ca="1" si="330"/>
        <v>173</v>
      </c>
      <c r="GV45" s="184">
        <f t="shared" ca="1" si="331"/>
        <v>173</v>
      </c>
      <c r="GW45" s="184">
        <f t="shared" ca="1" si="332"/>
        <v>173</v>
      </c>
      <c r="GX45" s="184">
        <f t="shared" ca="1" si="333"/>
        <v>173</v>
      </c>
      <c r="GY45" s="184">
        <f t="shared" ca="1" si="334"/>
        <v>173</v>
      </c>
      <c r="GZ45" s="184">
        <f t="shared" ca="1" si="335"/>
        <v>173</v>
      </c>
      <c r="HA45" s="184">
        <f t="shared" ca="1" si="336"/>
        <v>173</v>
      </c>
      <c r="HB45" s="184">
        <f t="shared" ca="1" si="337"/>
        <v>173</v>
      </c>
      <c r="HC45" s="184">
        <f t="shared" ca="1" si="338"/>
        <v>173</v>
      </c>
      <c r="HD45" s="184">
        <f t="shared" ca="1" si="339"/>
        <v>173</v>
      </c>
      <c r="HE45" s="184">
        <f t="shared" ca="1" si="340"/>
        <v>173</v>
      </c>
      <c r="HF45" s="184">
        <f t="shared" ca="1" si="341"/>
        <v>173</v>
      </c>
      <c r="HG45" s="184">
        <f t="shared" ca="1" si="342"/>
        <v>173</v>
      </c>
      <c r="HH45" s="184">
        <f t="shared" ca="1" si="343"/>
        <v>173</v>
      </c>
      <c r="HI45" s="184">
        <f t="shared" ca="1" si="344"/>
        <v>173</v>
      </c>
      <c r="HJ45" s="184">
        <f t="shared" ca="1" si="345"/>
        <v>173</v>
      </c>
      <c r="HK45" s="578">
        <f t="shared" ca="1" si="346"/>
        <v>1</v>
      </c>
    </row>
    <row r="46" spans="1:219" s="185" customFormat="1" ht="30">
      <c r="A46" s="284" t="s">
        <v>13988</v>
      </c>
      <c r="B46" s="285">
        <v>91338</v>
      </c>
      <c r="C46" s="286" t="str">
        <f>IF($B46="","",IFERROR(VLOOKUP($B46,SERVIÇOS!$A:$F,2,0),IFERROR(VLOOKUP($B46,'COMPOSIÇÕES COMPLEMENTARES '!$C:$K,2,0),"")))</f>
        <v>PORTA DE ALUMÍNIO DE ABRIR COM LAMBRI, COM GUARNIÇÃO, FIXAÇÃO COM PARAFUSOS - FORNECIMENTO E INSTALAÇÃO. AF_12/2019</v>
      </c>
      <c r="D46" s="287" t="str">
        <f>IF($B46="","",IFERROR(VLOOKUP($B46,SERVIÇOS!$A:$F,3,0),IFERROR(VLOOKUP($B46,'COMPOSIÇÕES COMPLEMENTARES '!$C:$K,3,0),"")))</f>
        <v>M2</v>
      </c>
      <c r="E46" s="288">
        <v>3.36</v>
      </c>
      <c r="F46" s="289">
        <f>IF($B46="","",IFERROR(VLOOKUP($B46,SERVIÇOS!$A:$F,4,0),IFERROR(VLOOKUP($B46,'COMPOSIÇÕES COMPLEMENTARES '!$C:$K,6,0),"")))</f>
        <v>901.19</v>
      </c>
      <c r="G46" s="289">
        <f>IF($B46="","",IFERROR(VLOOKUP($B46,SERVIÇOS!$A:$F,5,0),IFERROR(VLOOKUP($B46,'COMPOSIÇÕES COMPLEMENTARES '!$C:$K,7,0),"")))</f>
        <v>9.02</v>
      </c>
      <c r="H46" s="289">
        <f t="shared" si="130"/>
        <v>910.21</v>
      </c>
      <c r="I46" s="289">
        <f t="shared" si="347"/>
        <v>3028</v>
      </c>
      <c r="J46" s="289">
        <f t="shared" si="348"/>
        <v>30.31</v>
      </c>
      <c r="K46" s="289">
        <f t="shared" si="349"/>
        <v>3058.31</v>
      </c>
      <c r="L46" s="289"/>
      <c r="M46" s="572">
        <f t="shared" si="10"/>
        <v>3058.31</v>
      </c>
      <c r="N46" s="572">
        <f t="shared" si="11"/>
        <v>3058.31</v>
      </c>
      <c r="O46" s="572">
        <f t="shared" si="12"/>
        <v>3.36</v>
      </c>
      <c r="P46" s="572">
        <f t="shared" si="13"/>
        <v>38</v>
      </c>
      <c r="Q46" s="572">
        <f t="shared" si="14"/>
        <v>2961.7500000000005</v>
      </c>
      <c r="R46" s="572">
        <f t="shared" si="15"/>
        <v>20</v>
      </c>
      <c r="S46" s="184">
        <f t="shared" ca="1" si="146"/>
        <v>20</v>
      </c>
      <c r="T46" s="184">
        <f t="shared" ca="1" si="147"/>
        <v>20</v>
      </c>
      <c r="U46" s="184">
        <f t="shared" ca="1" si="148"/>
        <v>20</v>
      </c>
      <c r="V46" s="184">
        <f t="shared" ca="1" si="149"/>
        <v>20</v>
      </c>
      <c r="W46" s="184">
        <f t="shared" ca="1" si="150"/>
        <v>20</v>
      </c>
      <c r="X46" s="184">
        <f t="shared" ca="1" si="151"/>
        <v>20</v>
      </c>
      <c r="Y46" s="184">
        <f t="shared" ca="1" si="152"/>
        <v>20</v>
      </c>
      <c r="Z46" s="184">
        <f t="shared" ca="1" si="153"/>
        <v>20</v>
      </c>
      <c r="AA46" s="184">
        <f t="shared" ca="1" si="154"/>
        <v>20</v>
      </c>
      <c r="AB46" s="184">
        <f t="shared" ca="1" si="155"/>
        <v>20</v>
      </c>
      <c r="AC46" s="184">
        <f t="shared" ca="1" si="156"/>
        <v>20</v>
      </c>
      <c r="AD46" s="184">
        <f t="shared" ca="1" si="157"/>
        <v>20</v>
      </c>
      <c r="AE46" s="184">
        <f t="shared" ca="1" si="158"/>
        <v>20</v>
      </c>
      <c r="AF46" s="184">
        <f t="shared" ca="1" si="159"/>
        <v>20</v>
      </c>
      <c r="AG46" s="184">
        <f t="shared" ca="1" si="160"/>
        <v>20</v>
      </c>
      <c r="AH46" s="184">
        <f t="shared" ca="1" si="161"/>
        <v>120</v>
      </c>
      <c r="AI46" s="184">
        <f t="shared" ca="1" si="162"/>
        <v>120</v>
      </c>
      <c r="AJ46" s="184">
        <f t="shared" ca="1" si="163"/>
        <v>66</v>
      </c>
      <c r="AK46" s="184">
        <f t="shared" ca="1" si="164"/>
        <v>66</v>
      </c>
      <c r="AL46" s="184">
        <f t="shared" ca="1" si="165"/>
        <v>27</v>
      </c>
      <c r="AM46" s="184">
        <f t="shared" ca="1" si="166"/>
        <v>27</v>
      </c>
      <c r="AN46" s="184">
        <f t="shared" ca="1" si="167"/>
        <v>27</v>
      </c>
      <c r="AO46" s="184">
        <f t="shared" ca="1" si="168"/>
        <v>27</v>
      </c>
      <c r="AP46" s="184">
        <f t="shared" ca="1" si="169"/>
        <v>88</v>
      </c>
      <c r="AQ46" s="184">
        <f t="shared" ca="1" si="170"/>
        <v>88</v>
      </c>
      <c r="AR46" s="184">
        <f t="shared" ca="1" si="171"/>
        <v>143</v>
      </c>
      <c r="AS46" s="184">
        <f t="shared" ca="1" si="172"/>
        <v>143</v>
      </c>
      <c r="AT46" s="184">
        <f t="shared" ca="1" si="173"/>
        <v>85</v>
      </c>
      <c r="AU46" s="184">
        <f t="shared" ca="1" si="174"/>
        <v>85</v>
      </c>
      <c r="AV46" s="184">
        <f t="shared" ca="1" si="175"/>
        <v>85</v>
      </c>
      <c r="AW46" s="184">
        <f t="shared" ca="1" si="176"/>
        <v>111</v>
      </c>
      <c r="AX46" s="184">
        <f t="shared" ca="1" si="177"/>
        <v>111</v>
      </c>
      <c r="AY46" s="184">
        <f t="shared" ca="1" si="178"/>
        <v>107</v>
      </c>
      <c r="AZ46" s="184">
        <f t="shared" ca="1" si="179"/>
        <v>107</v>
      </c>
      <c r="BA46" s="184">
        <f t="shared" ca="1" si="180"/>
        <v>173</v>
      </c>
      <c r="BB46" s="184">
        <f t="shared" ca="1" si="181"/>
        <v>173</v>
      </c>
      <c r="BC46" s="184">
        <f t="shared" ca="1" si="182"/>
        <v>152</v>
      </c>
      <c r="BD46" s="184">
        <f t="shared" ca="1" si="183"/>
        <v>152</v>
      </c>
      <c r="BE46" s="184">
        <f t="shared" ca="1" si="184"/>
        <v>152</v>
      </c>
      <c r="BF46" s="184">
        <f t="shared" ca="1" si="185"/>
        <v>152</v>
      </c>
      <c r="BG46" s="184">
        <f t="shared" ca="1" si="186"/>
        <v>152</v>
      </c>
      <c r="BH46" s="184">
        <f t="shared" ca="1" si="187"/>
        <v>152</v>
      </c>
      <c r="BI46" s="184">
        <f t="shared" ca="1" si="188"/>
        <v>152</v>
      </c>
      <c r="BJ46" s="184">
        <f t="shared" ca="1" si="189"/>
        <v>152</v>
      </c>
      <c r="BK46" s="184">
        <f t="shared" ca="1" si="190"/>
        <v>152</v>
      </c>
      <c r="BL46" s="184">
        <f t="shared" ca="1" si="191"/>
        <v>152</v>
      </c>
      <c r="BM46" s="184">
        <f t="shared" ca="1" si="192"/>
        <v>152</v>
      </c>
      <c r="BN46" s="184">
        <f t="shared" ca="1" si="193"/>
        <v>152</v>
      </c>
      <c r="BO46" s="184">
        <f t="shared" ca="1" si="194"/>
        <v>152</v>
      </c>
      <c r="BP46" s="184">
        <f t="shared" ca="1" si="195"/>
        <v>152</v>
      </c>
      <c r="BQ46" s="184">
        <f t="shared" ca="1" si="196"/>
        <v>152</v>
      </c>
      <c r="BR46" s="184">
        <f t="shared" ca="1" si="197"/>
        <v>152</v>
      </c>
      <c r="BS46" s="184">
        <f t="shared" ca="1" si="198"/>
        <v>152</v>
      </c>
      <c r="BT46" s="184">
        <f t="shared" ca="1" si="199"/>
        <v>152</v>
      </c>
      <c r="BU46" s="184">
        <f t="shared" ca="1" si="200"/>
        <v>152</v>
      </c>
      <c r="BV46" s="184">
        <f t="shared" ca="1" si="201"/>
        <v>152</v>
      </c>
      <c r="BW46" s="184">
        <f t="shared" ca="1" si="202"/>
        <v>152</v>
      </c>
      <c r="BX46" s="184">
        <f t="shared" ca="1" si="203"/>
        <v>152</v>
      </c>
      <c r="BY46" s="184">
        <f t="shared" ca="1" si="204"/>
        <v>152</v>
      </c>
      <c r="BZ46" s="184">
        <f t="shared" ca="1" si="205"/>
        <v>152</v>
      </c>
      <c r="CA46" s="184">
        <f t="shared" ca="1" si="206"/>
        <v>152</v>
      </c>
      <c r="CB46" s="184">
        <f t="shared" ca="1" si="207"/>
        <v>152</v>
      </c>
      <c r="CC46" s="184">
        <f t="shared" ca="1" si="208"/>
        <v>152</v>
      </c>
      <c r="CD46" s="184">
        <f t="shared" ca="1" si="209"/>
        <v>152</v>
      </c>
      <c r="CE46" s="184">
        <f t="shared" ca="1" si="210"/>
        <v>152</v>
      </c>
      <c r="CF46" s="184">
        <f t="shared" ca="1" si="211"/>
        <v>152</v>
      </c>
      <c r="CG46" s="184">
        <f t="shared" ca="1" si="212"/>
        <v>152</v>
      </c>
      <c r="CH46" s="184">
        <f t="shared" ca="1" si="213"/>
        <v>152</v>
      </c>
      <c r="CI46" s="184">
        <f t="shared" ca="1" si="214"/>
        <v>152</v>
      </c>
      <c r="CJ46" s="184">
        <f t="shared" ca="1" si="215"/>
        <v>152</v>
      </c>
      <c r="CK46" s="184">
        <f t="shared" ca="1" si="216"/>
        <v>152</v>
      </c>
      <c r="CL46" s="184">
        <f t="shared" ca="1" si="217"/>
        <v>152</v>
      </c>
      <c r="CM46" s="184">
        <f t="shared" ca="1" si="218"/>
        <v>152</v>
      </c>
      <c r="CN46" s="184">
        <f t="shared" ca="1" si="219"/>
        <v>152</v>
      </c>
      <c r="CO46" s="184">
        <f t="shared" ca="1" si="220"/>
        <v>152</v>
      </c>
      <c r="CP46" s="184">
        <f t="shared" ca="1" si="221"/>
        <v>152</v>
      </c>
      <c r="CQ46" s="184">
        <f t="shared" ca="1" si="222"/>
        <v>152</v>
      </c>
      <c r="CR46" s="184">
        <f t="shared" ca="1" si="223"/>
        <v>152</v>
      </c>
      <c r="CS46" s="184">
        <f t="shared" ca="1" si="224"/>
        <v>152</v>
      </c>
      <c r="CT46" s="184">
        <f t="shared" ca="1" si="225"/>
        <v>152</v>
      </c>
      <c r="CU46" s="184">
        <f t="shared" ca="1" si="226"/>
        <v>152</v>
      </c>
      <c r="CV46" s="184">
        <f t="shared" ca="1" si="227"/>
        <v>152</v>
      </c>
      <c r="CW46" s="184">
        <f t="shared" ca="1" si="228"/>
        <v>152</v>
      </c>
      <c r="CX46" s="184">
        <f t="shared" ca="1" si="229"/>
        <v>152</v>
      </c>
      <c r="CY46" s="184">
        <f t="shared" ca="1" si="230"/>
        <v>152</v>
      </c>
      <c r="CZ46" s="184">
        <f t="shared" ca="1" si="231"/>
        <v>152</v>
      </c>
      <c r="DA46" s="184">
        <f t="shared" ca="1" si="232"/>
        <v>152</v>
      </c>
      <c r="DB46" s="184">
        <f t="shared" ca="1" si="233"/>
        <v>152</v>
      </c>
      <c r="DC46" s="184">
        <f t="shared" ca="1" si="234"/>
        <v>152</v>
      </c>
      <c r="DD46" s="184">
        <f t="shared" ca="1" si="235"/>
        <v>152</v>
      </c>
      <c r="DE46" s="184">
        <f t="shared" ca="1" si="236"/>
        <v>152</v>
      </c>
      <c r="DF46" s="184">
        <f t="shared" ca="1" si="237"/>
        <v>152</v>
      </c>
      <c r="DG46" s="184">
        <f t="shared" ca="1" si="238"/>
        <v>152</v>
      </c>
      <c r="DH46" s="184">
        <f t="shared" ca="1" si="239"/>
        <v>152</v>
      </c>
      <c r="DI46" s="184">
        <f t="shared" ca="1" si="240"/>
        <v>152</v>
      </c>
      <c r="DJ46" s="184">
        <f t="shared" ca="1" si="241"/>
        <v>152</v>
      </c>
      <c r="DK46" s="184">
        <f t="shared" ca="1" si="242"/>
        <v>152</v>
      </c>
      <c r="DL46" s="184">
        <f t="shared" ca="1" si="243"/>
        <v>152</v>
      </c>
      <c r="DM46" s="184">
        <f t="shared" ca="1" si="244"/>
        <v>152</v>
      </c>
      <c r="DN46" s="184">
        <f t="shared" ca="1" si="245"/>
        <v>152</v>
      </c>
      <c r="DO46" s="184">
        <f t="shared" ca="1" si="246"/>
        <v>152</v>
      </c>
      <c r="DP46" s="184">
        <f t="shared" ca="1" si="247"/>
        <v>152</v>
      </c>
      <c r="DQ46" s="184">
        <f t="shared" ca="1" si="248"/>
        <v>152</v>
      </c>
      <c r="DR46" s="184">
        <f t="shared" ca="1" si="249"/>
        <v>152</v>
      </c>
      <c r="DS46" s="184">
        <f t="shared" ca="1" si="250"/>
        <v>152</v>
      </c>
      <c r="DT46" s="184">
        <f t="shared" ca="1" si="251"/>
        <v>152</v>
      </c>
      <c r="DU46" s="184">
        <f t="shared" ca="1" si="252"/>
        <v>152</v>
      </c>
      <c r="DV46" s="184">
        <f t="shared" ca="1" si="253"/>
        <v>152</v>
      </c>
      <c r="DW46" s="184">
        <f t="shared" ca="1" si="254"/>
        <v>152</v>
      </c>
      <c r="DX46" s="184">
        <f t="shared" ca="1" si="255"/>
        <v>152</v>
      </c>
      <c r="DY46" s="184">
        <f t="shared" ca="1" si="256"/>
        <v>152</v>
      </c>
      <c r="DZ46" s="184">
        <f t="shared" ca="1" si="257"/>
        <v>152</v>
      </c>
      <c r="EA46" s="184">
        <f t="shared" ca="1" si="258"/>
        <v>152</v>
      </c>
      <c r="EB46" s="184">
        <f t="shared" ca="1" si="259"/>
        <v>152</v>
      </c>
      <c r="EC46" s="184">
        <f t="shared" ca="1" si="260"/>
        <v>152</v>
      </c>
      <c r="ED46" s="184">
        <f t="shared" ca="1" si="261"/>
        <v>152</v>
      </c>
      <c r="EE46" s="184">
        <f t="shared" ca="1" si="262"/>
        <v>152</v>
      </c>
      <c r="EF46" s="184">
        <f t="shared" ca="1" si="263"/>
        <v>152</v>
      </c>
      <c r="EG46" s="184">
        <f t="shared" ca="1" si="264"/>
        <v>152</v>
      </c>
      <c r="EH46" s="184">
        <f t="shared" ca="1" si="265"/>
        <v>152</v>
      </c>
      <c r="EI46" s="184">
        <f t="shared" ca="1" si="266"/>
        <v>152</v>
      </c>
      <c r="EJ46" s="184">
        <f t="shared" ca="1" si="267"/>
        <v>152</v>
      </c>
      <c r="EK46" s="184">
        <f t="shared" ca="1" si="268"/>
        <v>152</v>
      </c>
      <c r="EL46" s="184">
        <f t="shared" ca="1" si="269"/>
        <v>152</v>
      </c>
      <c r="EM46" s="184">
        <f t="shared" ca="1" si="270"/>
        <v>152</v>
      </c>
      <c r="EN46" s="184">
        <f t="shared" ca="1" si="271"/>
        <v>152</v>
      </c>
      <c r="EO46" s="184">
        <f t="shared" ca="1" si="272"/>
        <v>152</v>
      </c>
      <c r="EP46" s="184">
        <f t="shared" ca="1" si="273"/>
        <v>152</v>
      </c>
      <c r="EQ46" s="184">
        <f t="shared" ca="1" si="274"/>
        <v>152</v>
      </c>
      <c r="ER46" s="184">
        <f t="shared" ca="1" si="275"/>
        <v>152</v>
      </c>
      <c r="ES46" s="184">
        <f t="shared" ca="1" si="276"/>
        <v>152</v>
      </c>
      <c r="ET46" s="184">
        <f t="shared" ca="1" si="277"/>
        <v>152</v>
      </c>
      <c r="EU46" s="184">
        <f t="shared" ca="1" si="278"/>
        <v>152</v>
      </c>
      <c r="EV46" s="184">
        <f t="shared" ca="1" si="279"/>
        <v>152</v>
      </c>
      <c r="EW46" s="184">
        <f t="shared" ca="1" si="280"/>
        <v>152</v>
      </c>
      <c r="EX46" s="184">
        <f t="shared" ca="1" si="281"/>
        <v>152</v>
      </c>
      <c r="EY46" s="184">
        <f t="shared" ca="1" si="282"/>
        <v>152</v>
      </c>
      <c r="EZ46" s="184">
        <f t="shared" ca="1" si="283"/>
        <v>152</v>
      </c>
      <c r="FA46" s="184">
        <f t="shared" ca="1" si="284"/>
        <v>152</v>
      </c>
      <c r="FB46" s="184">
        <f t="shared" ca="1" si="285"/>
        <v>152</v>
      </c>
      <c r="FC46" s="184">
        <f t="shared" ca="1" si="286"/>
        <v>152</v>
      </c>
      <c r="FD46" s="184">
        <f t="shared" ca="1" si="287"/>
        <v>152</v>
      </c>
      <c r="FE46" s="184">
        <f t="shared" ca="1" si="288"/>
        <v>152</v>
      </c>
      <c r="FF46" s="184">
        <f t="shared" ca="1" si="289"/>
        <v>152</v>
      </c>
      <c r="FG46" s="184">
        <f t="shared" ca="1" si="290"/>
        <v>152</v>
      </c>
      <c r="FH46" s="184">
        <f t="shared" ca="1" si="291"/>
        <v>152</v>
      </c>
      <c r="FI46" s="184">
        <f t="shared" ca="1" si="292"/>
        <v>152</v>
      </c>
      <c r="FJ46" s="184">
        <f t="shared" ca="1" si="293"/>
        <v>152</v>
      </c>
      <c r="FK46" s="184">
        <f t="shared" ca="1" si="294"/>
        <v>152</v>
      </c>
      <c r="FL46" s="184">
        <f t="shared" ca="1" si="295"/>
        <v>152</v>
      </c>
      <c r="FM46" s="184">
        <f t="shared" ca="1" si="296"/>
        <v>152</v>
      </c>
      <c r="FN46" s="184">
        <f t="shared" ca="1" si="297"/>
        <v>152</v>
      </c>
      <c r="FO46" s="184">
        <f t="shared" ca="1" si="298"/>
        <v>152</v>
      </c>
      <c r="FP46" s="184">
        <f t="shared" ca="1" si="299"/>
        <v>152</v>
      </c>
      <c r="FQ46" s="184">
        <f t="shared" ca="1" si="300"/>
        <v>152</v>
      </c>
      <c r="FR46" s="184">
        <f t="shared" ca="1" si="301"/>
        <v>152</v>
      </c>
      <c r="FS46" s="184">
        <f t="shared" ca="1" si="302"/>
        <v>152</v>
      </c>
      <c r="FT46" s="184">
        <f t="shared" ca="1" si="303"/>
        <v>152</v>
      </c>
      <c r="FU46" s="184">
        <f t="shared" ca="1" si="304"/>
        <v>152</v>
      </c>
      <c r="FV46" s="184">
        <f t="shared" ca="1" si="305"/>
        <v>152</v>
      </c>
      <c r="FW46" s="184">
        <f t="shared" ca="1" si="306"/>
        <v>152</v>
      </c>
      <c r="FX46" s="184">
        <f t="shared" ca="1" si="307"/>
        <v>152</v>
      </c>
      <c r="FY46" s="184">
        <f t="shared" ca="1" si="308"/>
        <v>152</v>
      </c>
      <c r="FZ46" s="184">
        <f t="shared" ca="1" si="309"/>
        <v>152</v>
      </c>
      <c r="GA46" s="184">
        <f t="shared" ca="1" si="310"/>
        <v>152</v>
      </c>
      <c r="GB46" s="184">
        <f t="shared" ca="1" si="311"/>
        <v>152</v>
      </c>
      <c r="GC46" s="184">
        <f t="shared" ca="1" si="312"/>
        <v>152</v>
      </c>
      <c r="GD46" s="184">
        <f t="shared" ca="1" si="313"/>
        <v>152</v>
      </c>
      <c r="GE46" s="184">
        <f t="shared" ca="1" si="314"/>
        <v>152</v>
      </c>
      <c r="GF46" s="184">
        <f t="shared" ca="1" si="315"/>
        <v>152</v>
      </c>
      <c r="GG46" s="184">
        <f t="shared" ca="1" si="316"/>
        <v>152</v>
      </c>
      <c r="GH46" s="184">
        <f t="shared" ca="1" si="317"/>
        <v>152</v>
      </c>
      <c r="GI46" s="184">
        <f t="shared" ca="1" si="318"/>
        <v>152</v>
      </c>
      <c r="GJ46" s="184">
        <f t="shared" ca="1" si="319"/>
        <v>152</v>
      </c>
      <c r="GK46" s="184">
        <f t="shared" ca="1" si="320"/>
        <v>152</v>
      </c>
      <c r="GL46" s="184">
        <f t="shared" ca="1" si="321"/>
        <v>152</v>
      </c>
      <c r="GM46" s="184">
        <f t="shared" ca="1" si="322"/>
        <v>152</v>
      </c>
      <c r="GN46" s="184">
        <f t="shared" ca="1" si="323"/>
        <v>152</v>
      </c>
      <c r="GO46" s="184">
        <f t="shared" ca="1" si="324"/>
        <v>152</v>
      </c>
      <c r="GP46" s="184">
        <f t="shared" ca="1" si="325"/>
        <v>152</v>
      </c>
      <c r="GQ46" s="184">
        <f t="shared" ca="1" si="326"/>
        <v>152</v>
      </c>
      <c r="GR46" s="184">
        <f t="shared" ca="1" si="327"/>
        <v>152</v>
      </c>
      <c r="GS46" s="184">
        <f t="shared" ca="1" si="328"/>
        <v>152</v>
      </c>
      <c r="GT46" s="184">
        <f t="shared" ca="1" si="329"/>
        <v>152</v>
      </c>
      <c r="GU46" s="184">
        <f t="shared" ca="1" si="330"/>
        <v>152</v>
      </c>
      <c r="GV46" s="184">
        <f t="shared" ca="1" si="331"/>
        <v>152</v>
      </c>
      <c r="GW46" s="184">
        <f t="shared" ca="1" si="332"/>
        <v>152</v>
      </c>
      <c r="GX46" s="184">
        <f t="shared" ca="1" si="333"/>
        <v>152</v>
      </c>
      <c r="GY46" s="184">
        <f t="shared" ca="1" si="334"/>
        <v>152</v>
      </c>
      <c r="GZ46" s="184">
        <f t="shared" ca="1" si="335"/>
        <v>152</v>
      </c>
      <c r="HA46" s="184">
        <f t="shared" ca="1" si="336"/>
        <v>152</v>
      </c>
      <c r="HB46" s="184">
        <f t="shared" ca="1" si="337"/>
        <v>152</v>
      </c>
      <c r="HC46" s="184">
        <f t="shared" ca="1" si="338"/>
        <v>152</v>
      </c>
      <c r="HD46" s="184">
        <f t="shared" ca="1" si="339"/>
        <v>152</v>
      </c>
      <c r="HE46" s="184">
        <f t="shared" ca="1" si="340"/>
        <v>152</v>
      </c>
      <c r="HF46" s="184">
        <f t="shared" ca="1" si="341"/>
        <v>152</v>
      </c>
      <c r="HG46" s="184">
        <f t="shared" ca="1" si="342"/>
        <v>152</v>
      </c>
      <c r="HH46" s="184">
        <f t="shared" ca="1" si="343"/>
        <v>152</v>
      </c>
      <c r="HI46" s="184">
        <f t="shared" ca="1" si="344"/>
        <v>152</v>
      </c>
      <c r="HJ46" s="184">
        <f t="shared" ca="1" si="345"/>
        <v>152</v>
      </c>
      <c r="HK46" s="578">
        <f t="shared" ca="1" si="346"/>
        <v>1</v>
      </c>
    </row>
    <row r="47" spans="1:219" s="185" customFormat="1" ht="30">
      <c r="A47" s="284" t="s">
        <v>13989</v>
      </c>
      <c r="B47" s="285" t="s">
        <v>13994</v>
      </c>
      <c r="C47" s="286" t="str">
        <f>IF($B47="","",IFERROR(VLOOKUP($B47,SERVIÇOS!$A:$F,2,0),IFERROR(VLOOKUP($B47,'COMPOSIÇÕES COMPLEMENTARES '!$C:$K,2,0),"")))</f>
        <v>JANELA DE ALUMÍNIO SOB ENCOMENDA, COLOCAÇÃO E ACABAMENTO, DE CORRER, COM CONTRAMARCOS</v>
      </c>
      <c r="D47" s="287" t="str">
        <f>IF($B47="","",IFERROR(VLOOKUP($B47,SERVIÇOS!$A:$F,3,0),IFERROR(VLOOKUP($B47,'COMPOSIÇÕES COMPLEMENTARES '!$C:$K,3,0),"")))</f>
        <v>M2</v>
      </c>
      <c r="E47" s="288">
        <v>3</v>
      </c>
      <c r="F47" s="289">
        <f>IF($B47="","",IFERROR(VLOOKUP($B47,SERVIÇOS!$A:$F,4,0),IFERROR(VLOOKUP($B47,'COMPOSIÇÕES COMPLEMENTARES '!$C:$K,6,0),"")))</f>
        <v>430.45</v>
      </c>
      <c r="G47" s="289">
        <f>IF($B47="","",IFERROR(VLOOKUP($B47,SERVIÇOS!$A:$F,5,0),IFERROR(VLOOKUP($B47,'COMPOSIÇÕES COMPLEMENTARES '!$C:$K,7,0),"")))</f>
        <v>41.42</v>
      </c>
      <c r="H47" s="289">
        <f t="shared" si="130"/>
        <v>471.87</v>
      </c>
      <c r="I47" s="289">
        <f t="shared" si="347"/>
        <v>1291.3499999999999</v>
      </c>
      <c r="J47" s="289">
        <f t="shared" si="348"/>
        <v>124.26</v>
      </c>
      <c r="K47" s="289">
        <f t="shared" si="349"/>
        <v>1415.61</v>
      </c>
      <c r="L47" s="289"/>
      <c r="M47" s="572">
        <f t="shared" si="10"/>
        <v>1415.61</v>
      </c>
      <c r="N47" s="572">
        <f t="shared" si="11"/>
        <v>1415.61</v>
      </c>
      <c r="O47" s="572">
        <f t="shared" si="12"/>
        <v>3</v>
      </c>
      <c r="P47" s="572">
        <f t="shared" si="13"/>
        <v>39</v>
      </c>
      <c r="Q47" s="572">
        <f t="shared" si="14"/>
        <v>2961.7500000000005</v>
      </c>
      <c r="R47" s="572">
        <f t="shared" si="15"/>
        <v>20</v>
      </c>
      <c r="S47" s="184">
        <f t="shared" ca="1" si="146"/>
        <v>120</v>
      </c>
      <c r="T47" s="184">
        <f t="shared" ca="1" si="147"/>
        <v>120</v>
      </c>
      <c r="U47" s="184">
        <f t="shared" ca="1" si="148"/>
        <v>120</v>
      </c>
      <c r="V47" s="184">
        <f t="shared" ca="1" si="149"/>
        <v>120</v>
      </c>
      <c r="W47" s="184">
        <f t="shared" ca="1" si="150"/>
        <v>120</v>
      </c>
      <c r="X47" s="184">
        <f t="shared" ca="1" si="151"/>
        <v>120</v>
      </c>
      <c r="Y47" s="184">
        <f t="shared" ca="1" si="152"/>
        <v>120</v>
      </c>
      <c r="Z47" s="184">
        <f t="shared" ca="1" si="153"/>
        <v>120</v>
      </c>
      <c r="AA47" s="184">
        <f t="shared" ca="1" si="154"/>
        <v>120</v>
      </c>
      <c r="AB47" s="184">
        <f t="shared" ca="1" si="155"/>
        <v>120</v>
      </c>
      <c r="AC47" s="184">
        <f t="shared" ca="1" si="156"/>
        <v>120</v>
      </c>
      <c r="AD47" s="184">
        <f t="shared" ca="1" si="157"/>
        <v>120</v>
      </c>
      <c r="AE47" s="184">
        <f t="shared" ca="1" si="158"/>
        <v>120</v>
      </c>
      <c r="AF47" s="184">
        <f t="shared" ca="1" si="159"/>
        <v>120</v>
      </c>
      <c r="AG47" s="184">
        <f t="shared" ca="1" si="160"/>
        <v>120</v>
      </c>
      <c r="AH47" s="184">
        <f t="shared" ca="1" si="161"/>
        <v>120</v>
      </c>
      <c r="AI47" s="184">
        <f t="shared" ca="1" si="162"/>
        <v>66</v>
      </c>
      <c r="AJ47" s="184">
        <f t="shared" ca="1" si="163"/>
        <v>66</v>
      </c>
      <c r="AK47" s="184">
        <f t="shared" ca="1" si="164"/>
        <v>27</v>
      </c>
      <c r="AL47" s="184">
        <f t="shared" ca="1" si="165"/>
        <v>27</v>
      </c>
      <c r="AM47" s="184">
        <f t="shared" ca="1" si="166"/>
        <v>88</v>
      </c>
      <c r="AN47" s="184">
        <f t="shared" ca="1" si="167"/>
        <v>88</v>
      </c>
      <c r="AO47" s="184">
        <f t="shared" ca="1" si="168"/>
        <v>88</v>
      </c>
      <c r="AP47" s="184">
        <f t="shared" ca="1" si="169"/>
        <v>88</v>
      </c>
      <c r="AQ47" s="184">
        <f t="shared" ca="1" si="170"/>
        <v>143</v>
      </c>
      <c r="AR47" s="184">
        <f t="shared" ca="1" si="171"/>
        <v>143</v>
      </c>
      <c r="AS47" s="184">
        <f t="shared" ca="1" si="172"/>
        <v>85</v>
      </c>
      <c r="AT47" s="184">
        <f t="shared" ca="1" si="173"/>
        <v>85</v>
      </c>
      <c r="AU47" s="184">
        <f t="shared" ca="1" si="174"/>
        <v>111</v>
      </c>
      <c r="AV47" s="184">
        <f t="shared" ca="1" si="175"/>
        <v>111</v>
      </c>
      <c r="AW47" s="184">
        <f t="shared" ca="1" si="176"/>
        <v>111</v>
      </c>
      <c r="AX47" s="184">
        <f t="shared" ca="1" si="177"/>
        <v>107</v>
      </c>
      <c r="AY47" s="184">
        <f t="shared" ca="1" si="178"/>
        <v>107</v>
      </c>
      <c r="AZ47" s="184">
        <f t="shared" ca="1" si="179"/>
        <v>173</v>
      </c>
      <c r="BA47" s="184">
        <f t="shared" ca="1" si="180"/>
        <v>173</v>
      </c>
      <c r="BB47" s="184">
        <f t="shared" ca="1" si="181"/>
        <v>152</v>
      </c>
      <c r="BC47" s="184">
        <f t="shared" ca="1" si="182"/>
        <v>152</v>
      </c>
      <c r="BD47" s="184">
        <f t="shared" ca="1" si="183"/>
        <v>141</v>
      </c>
      <c r="BE47" s="184">
        <f t="shared" ca="1" si="184"/>
        <v>141</v>
      </c>
      <c r="BF47" s="184">
        <f t="shared" ca="1" si="185"/>
        <v>141</v>
      </c>
      <c r="BG47" s="184">
        <f t="shared" ca="1" si="186"/>
        <v>141</v>
      </c>
      <c r="BH47" s="184">
        <f t="shared" ca="1" si="187"/>
        <v>141</v>
      </c>
      <c r="BI47" s="184">
        <f t="shared" ca="1" si="188"/>
        <v>141</v>
      </c>
      <c r="BJ47" s="184">
        <f t="shared" ca="1" si="189"/>
        <v>141</v>
      </c>
      <c r="BK47" s="184">
        <f t="shared" ca="1" si="190"/>
        <v>141</v>
      </c>
      <c r="BL47" s="184">
        <f t="shared" ca="1" si="191"/>
        <v>141</v>
      </c>
      <c r="BM47" s="184">
        <f t="shared" ca="1" si="192"/>
        <v>141</v>
      </c>
      <c r="BN47" s="184">
        <f t="shared" ca="1" si="193"/>
        <v>141</v>
      </c>
      <c r="BO47" s="184">
        <f t="shared" ca="1" si="194"/>
        <v>141</v>
      </c>
      <c r="BP47" s="184">
        <f t="shared" ca="1" si="195"/>
        <v>141</v>
      </c>
      <c r="BQ47" s="184">
        <f t="shared" ca="1" si="196"/>
        <v>141</v>
      </c>
      <c r="BR47" s="184">
        <f t="shared" ca="1" si="197"/>
        <v>141</v>
      </c>
      <c r="BS47" s="184">
        <f t="shared" ca="1" si="198"/>
        <v>141</v>
      </c>
      <c r="BT47" s="184">
        <f t="shared" ca="1" si="199"/>
        <v>141</v>
      </c>
      <c r="BU47" s="184">
        <f t="shared" ca="1" si="200"/>
        <v>141</v>
      </c>
      <c r="BV47" s="184">
        <f t="shared" ca="1" si="201"/>
        <v>141</v>
      </c>
      <c r="BW47" s="184">
        <f t="shared" ca="1" si="202"/>
        <v>141</v>
      </c>
      <c r="BX47" s="184">
        <f t="shared" ca="1" si="203"/>
        <v>141</v>
      </c>
      <c r="BY47" s="184">
        <f t="shared" ca="1" si="204"/>
        <v>141</v>
      </c>
      <c r="BZ47" s="184">
        <f t="shared" ca="1" si="205"/>
        <v>141</v>
      </c>
      <c r="CA47" s="184">
        <f t="shared" ca="1" si="206"/>
        <v>141</v>
      </c>
      <c r="CB47" s="184">
        <f t="shared" ca="1" si="207"/>
        <v>141</v>
      </c>
      <c r="CC47" s="184">
        <f t="shared" ca="1" si="208"/>
        <v>141</v>
      </c>
      <c r="CD47" s="184">
        <f t="shared" ca="1" si="209"/>
        <v>141</v>
      </c>
      <c r="CE47" s="184">
        <f t="shared" ca="1" si="210"/>
        <v>141</v>
      </c>
      <c r="CF47" s="184">
        <f t="shared" ca="1" si="211"/>
        <v>141</v>
      </c>
      <c r="CG47" s="184">
        <f t="shared" ca="1" si="212"/>
        <v>141</v>
      </c>
      <c r="CH47" s="184">
        <f t="shared" ca="1" si="213"/>
        <v>141</v>
      </c>
      <c r="CI47" s="184">
        <f t="shared" ca="1" si="214"/>
        <v>141</v>
      </c>
      <c r="CJ47" s="184">
        <f t="shared" ca="1" si="215"/>
        <v>141</v>
      </c>
      <c r="CK47" s="184">
        <f t="shared" ca="1" si="216"/>
        <v>141</v>
      </c>
      <c r="CL47" s="184">
        <f t="shared" ca="1" si="217"/>
        <v>141</v>
      </c>
      <c r="CM47" s="184">
        <f t="shared" ca="1" si="218"/>
        <v>141</v>
      </c>
      <c r="CN47" s="184">
        <f t="shared" ca="1" si="219"/>
        <v>141</v>
      </c>
      <c r="CO47" s="184">
        <f t="shared" ca="1" si="220"/>
        <v>141</v>
      </c>
      <c r="CP47" s="184">
        <f t="shared" ca="1" si="221"/>
        <v>141</v>
      </c>
      <c r="CQ47" s="184">
        <f t="shared" ca="1" si="222"/>
        <v>141</v>
      </c>
      <c r="CR47" s="184">
        <f t="shared" ca="1" si="223"/>
        <v>141</v>
      </c>
      <c r="CS47" s="184">
        <f t="shared" ca="1" si="224"/>
        <v>141</v>
      </c>
      <c r="CT47" s="184">
        <f t="shared" ca="1" si="225"/>
        <v>141</v>
      </c>
      <c r="CU47" s="184">
        <f t="shared" ca="1" si="226"/>
        <v>141</v>
      </c>
      <c r="CV47" s="184">
        <f t="shared" ca="1" si="227"/>
        <v>141</v>
      </c>
      <c r="CW47" s="184">
        <f t="shared" ca="1" si="228"/>
        <v>141</v>
      </c>
      <c r="CX47" s="184">
        <f t="shared" ca="1" si="229"/>
        <v>141</v>
      </c>
      <c r="CY47" s="184">
        <f t="shared" ca="1" si="230"/>
        <v>141</v>
      </c>
      <c r="CZ47" s="184">
        <f t="shared" ca="1" si="231"/>
        <v>141</v>
      </c>
      <c r="DA47" s="184">
        <f t="shared" ca="1" si="232"/>
        <v>141</v>
      </c>
      <c r="DB47" s="184">
        <f t="shared" ca="1" si="233"/>
        <v>141</v>
      </c>
      <c r="DC47" s="184">
        <f t="shared" ca="1" si="234"/>
        <v>141</v>
      </c>
      <c r="DD47" s="184">
        <f t="shared" ca="1" si="235"/>
        <v>141</v>
      </c>
      <c r="DE47" s="184">
        <f t="shared" ca="1" si="236"/>
        <v>141</v>
      </c>
      <c r="DF47" s="184">
        <f t="shared" ca="1" si="237"/>
        <v>141</v>
      </c>
      <c r="DG47" s="184">
        <f t="shared" ca="1" si="238"/>
        <v>141</v>
      </c>
      <c r="DH47" s="184">
        <f t="shared" ca="1" si="239"/>
        <v>141</v>
      </c>
      <c r="DI47" s="184">
        <f t="shared" ca="1" si="240"/>
        <v>141</v>
      </c>
      <c r="DJ47" s="184">
        <f t="shared" ca="1" si="241"/>
        <v>141</v>
      </c>
      <c r="DK47" s="184">
        <f t="shared" ca="1" si="242"/>
        <v>141</v>
      </c>
      <c r="DL47" s="184">
        <f t="shared" ca="1" si="243"/>
        <v>141</v>
      </c>
      <c r="DM47" s="184">
        <f t="shared" ca="1" si="244"/>
        <v>141</v>
      </c>
      <c r="DN47" s="184">
        <f t="shared" ca="1" si="245"/>
        <v>141</v>
      </c>
      <c r="DO47" s="184">
        <f t="shared" ca="1" si="246"/>
        <v>141</v>
      </c>
      <c r="DP47" s="184">
        <f t="shared" ca="1" si="247"/>
        <v>141</v>
      </c>
      <c r="DQ47" s="184">
        <f t="shared" ca="1" si="248"/>
        <v>141</v>
      </c>
      <c r="DR47" s="184">
        <f t="shared" ca="1" si="249"/>
        <v>141</v>
      </c>
      <c r="DS47" s="184">
        <f t="shared" ca="1" si="250"/>
        <v>141</v>
      </c>
      <c r="DT47" s="184">
        <f t="shared" ca="1" si="251"/>
        <v>141</v>
      </c>
      <c r="DU47" s="184">
        <f t="shared" ca="1" si="252"/>
        <v>141</v>
      </c>
      <c r="DV47" s="184">
        <f t="shared" ca="1" si="253"/>
        <v>141</v>
      </c>
      <c r="DW47" s="184">
        <f t="shared" ca="1" si="254"/>
        <v>141</v>
      </c>
      <c r="DX47" s="184">
        <f t="shared" ca="1" si="255"/>
        <v>141</v>
      </c>
      <c r="DY47" s="184">
        <f t="shared" ca="1" si="256"/>
        <v>141</v>
      </c>
      <c r="DZ47" s="184">
        <f t="shared" ca="1" si="257"/>
        <v>141</v>
      </c>
      <c r="EA47" s="184">
        <f t="shared" ca="1" si="258"/>
        <v>141</v>
      </c>
      <c r="EB47" s="184">
        <f t="shared" ca="1" si="259"/>
        <v>141</v>
      </c>
      <c r="EC47" s="184">
        <f t="shared" ca="1" si="260"/>
        <v>141</v>
      </c>
      <c r="ED47" s="184">
        <f t="shared" ca="1" si="261"/>
        <v>141</v>
      </c>
      <c r="EE47" s="184">
        <f t="shared" ca="1" si="262"/>
        <v>141</v>
      </c>
      <c r="EF47" s="184">
        <f t="shared" ca="1" si="263"/>
        <v>141</v>
      </c>
      <c r="EG47" s="184">
        <f t="shared" ca="1" si="264"/>
        <v>141</v>
      </c>
      <c r="EH47" s="184">
        <f t="shared" ca="1" si="265"/>
        <v>141</v>
      </c>
      <c r="EI47" s="184">
        <f t="shared" ca="1" si="266"/>
        <v>141</v>
      </c>
      <c r="EJ47" s="184">
        <f t="shared" ca="1" si="267"/>
        <v>141</v>
      </c>
      <c r="EK47" s="184">
        <f t="shared" ca="1" si="268"/>
        <v>141</v>
      </c>
      <c r="EL47" s="184">
        <f t="shared" ca="1" si="269"/>
        <v>141</v>
      </c>
      <c r="EM47" s="184">
        <f t="shared" ca="1" si="270"/>
        <v>141</v>
      </c>
      <c r="EN47" s="184">
        <f t="shared" ca="1" si="271"/>
        <v>141</v>
      </c>
      <c r="EO47" s="184">
        <f t="shared" ca="1" si="272"/>
        <v>141</v>
      </c>
      <c r="EP47" s="184">
        <f t="shared" ca="1" si="273"/>
        <v>141</v>
      </c>
      <c r="EQ47" s="184">
        <f t="shared" ca="1" si="274"/>
        <v>141</v>
      </c>
      <c r="ER47" s="184">
        <f t="shared" ca="1" si="275"/>
        <v>141</v>
      </c>
      <c r="ES47" s="184">
        <f t="shared" ca="1" si="276"/>
        <v>141</v>
      </c>
      <c r="ET47" s="184">
        <f t="shared" ca="1" si="277"/>
        <v>141</v>
      </c>
      <c r="EU47" s="184">
        <f t="shared" ca="1" si="278"/>
        <v>141</v>
      </c>
      <c r="EV47" s="184">
        <f t="shared" ca="1" si="279"/>
        <v>141</v>
      </c>
      <c r="EW47" s="184">
        <f t="shared" ca="1" si="280"/>
        <v>141</v>
      </c>
      <c r="EX47" s="184">
        <f t="shared" ca="1" si="281"/>
        <v>141</v>
      </c>
      <c r="EY47" s="184">
        <f t="shared" ca="1" si="282"/>
        <v>141</v>
      </c>
      <c r="EZ47" s="184">
        <f t="shared" ca="1" si="283"/>
        <v>141</v>
      </c>
      <c r="FA47" s="184">
        <f t="shared" ca="1" si="284"/>
        <v>141</v>
      </c>
      <c r="FB47" s="184">
        <f t="shared" ca="1" si="285"/>
        <v>141</v>
      </c>
      <c r="FC47" s="184">
        <f t="shared" ca="1" si="286"/>
        <v>141</v>
      </c>
      <c r="FD47" s="184">
        <f t="shared" ca="1" si="287"/>
        <v>141</v>
      </c>
      <c r="FE47" s="184">
        <f t="shared" ca="1" si="288"/>
        <v>141</v>
      </c>
      <c r="FF47" s="184">
        <f t="shared" ca="1" si="289"/>
        <v>141</v>
      </c>
      <c r="FG47" s="184">
        <f t="shared" ca="1" si="290"/>
        <v>141</v>
      </c>
      <c r="FH47" s="184">
        <f t="shared" ca="1" si="291"/>
        <v>141</v>
      </c>
      <c r="FI47" s="184">
        <f t="shared" ca="1" si="292"/>
        <v>141</v>
      </c>
      <c r="FJ47" s="184">
        <f t="shared" ca="1" si="293"/>
        <v>141</v>
      </c>
      <c r="FK47" s="184">
        <f t="shared" ca="1" si="294"/>
        <v>141</v>
      </c>
      <c r="FL47" s="184">
        <f t="shared" ca="1" si="295"/>
        <v>141</v>
      </c>
      <c r="FM47" s="184">
        <f t="shared" ca="1" si="296"/>
        <v>141</v>
      </c>
      <c r="FN47" s="184">
        <f t="shared" ca="1" si="297"/>
        <v>141</v>
      </c>
      <c r="FO47" s="184">
        <f t="shared" ca="1" si="298"/>
        <v>141</v>
      </c>
      <c r="FP47" s="184">
        <f t="shared" ca="1" si="299"/>
        <v>141</v>
      </c>
      <c r="FQ47" s="184">
        <f t="shared" ca="1" si="300"/>
        <v>141</v>
      </c>
      <c r="FR47" s="184">
        <f t="shared" ca="1" si="301"/>
        <v>141</v>
      </c>
      <c r="FS47" s="184">
        <f t="shared" ca="1" si="302"/>
        <v>141</v>
      </c>
      <c r="FT47" s="184">
        <f t="shared" ca="1" si="303"/>
        <v>141</v>
      </c>
      <c r="FU47" s="184">
        <f t="shared" ca="1" si="304"/>
        <v>141</v>
      </c>
      <c r="FV47" s="184">
        <f t="shared" ca="1" si="305"/>
        <v>141</v>
      </c>
      <c r="FW47" s="184">
        <f t="shared" ca="1" si="306"/>
        <v>141</v>
      </c>
      <c r="FX47" s="184">
        <f t="shared" ca="1" si="307"/>
        <v>141</v>
      </c>
      <c r="FY47" s="184">
        <f t="shared" ca="1" si="308"/>
        <v>141</v>
      </c>
      <c r="FZ47" s="184">
        <f t="shared" ca="1" si="309"/>
        <v>141</v>
      </c>
      <c r="GA47" s="184">
        <f t="shared" ca="1" si="310"/>
        <v>141</v>
      </c>
      <c r="GB47" s="184">
        <f t="shared" ca="1" si="311"/>
        <v>141</v>
      </c>
      <c r="GC47" s="184">
        <f t="shared" ca="1" si="312"/>
        <v>141</v>
      </c>
      <c r="GD47" s="184">
        <f t="shared" ca="1" si="313"/>
        <v>141</v>
      </c>
      <c r="GE47" s="184">
        <f t="shared" ca="1" si="314"/>
        <v>141</v>
      </c>
      <c r="GF47" s="184">
        <f t="shared" ca="1" si="315"/>
        <v>141</v>
      </c>
      <c r="GG47" s="184">
        <f t="shared" ca="1" si="316"/>
        <v>141</v>
      </c>
      <c r="GH47" s="184">
        <f t="shared" ca="1" si="317"/>
        <v>141</v>
      </c>
      <c r="GI47" s="184">
        <f t="shared" ca="1" si="318"/>
        <v>141</v>
      </c>
      <c r="GJ47" s="184">
        <f t="shared" ca="1" si="319"/>
        <v>141</v>
      </c>
      <c r="GK47" s="184">
        <f t="shared" ca="1" si="320"/>
        <v>141</v>
      </c>
      <c r="GL47" s="184">
        <f t="shared" ca="1" si="321"/>
        <v>141</v>
      </c>
      <c r="GM47" s="184">
        <f t="shared" ca="1" si="322"/>
        <v>141</v>
      </c>
      <c r="GN47" s="184">
        <f t="shared" ca="1" si="323"/>
        <v>141</v>
      </c>
      <c r="GO47" s="184">
        <f t="shared" ca="1" si="324"/>
        <v>141</v>
      </c>
      <c r="GP47" s="184">
        <f t="shared" ca="1" si="325"/>
        <v>141</v>
      </c>
      <c r="GQ47" s="184">
        <f t="shared" ca="1" si="326"/>
        <v>141</v>
      </c>
      <c r="GR47" s="184">
        <f t="shared" ca="1" si="327"/>
        <v>141</v>
      </c>
      <c r="GS47" s="184">
        <f t="shared" ca="1" si="328"/>
        <v>141</v>
      </c>
      <c r="GT47" s="184">
        <f t="shared" ca="1" si="329"/>
        <v>141</v>
      </c>
      <c r="GU47" s="184">
        <f t="shared" ca="1" si="330"/>
        <v>141</v>
      </c>
      <c r="GV47" s="184">
        <f t="shared" ca="1" si="331"/>
        <v>141</v>
      </c>
      <c r="GW47" s="184">
        <f t="shared" ca="1" si="332"/>
        <v>141</v>
      </c>
      <c r="GX47" s="184">
        <f t="shared" ca="1" si="333"/>
        <v>141</v>
      </c>
      <c r="GY47" s="184">
        <f t="shared" ca="1" si="334"/>
        <v>141</v>
      </c>
      <c r="GZ47" s="184">
        <f t="shared" ca="1" si="335"/>
        <v>141</v>
      </c>
      <c r="HA47" s="184">
        <f t="shared" ca="1" si="336"/>
        <v>141</v>
      </c>
      <c r="HB47" s="184">
        <f t="shared" ca="1" si="337"/>
        <v>141</v>
      </c>
      <c r="HC47" s="184">
        <f t="shared" ca="1" si="338"/>
        <v>141</v>
      </c>
      <c r="HD47" s="184">
        <f t="shared" ca="1" si="339"/>
        <v>141</v>
      </c>
      <c r="HE47" s="184">
        <f t="shared" ca="1" si="340"/>
        <v>141</v>
      </c>
      <c r="HF47" s="184">
        <f t="shared" ca="1" si="341"/>
        <v>141</v>
      </c>
      <c r="HG47" s="184">
        <f t="shared" ca="1" si="342"/>
        <v>141</v>
      </c>
      <c r="HH47" s="184">
        <f t="shared" ca="1" si="343"/>
        <v>141</v>
      </c>
      <c r="HI47" s="184">
        <f t="shared" ca="1" si="344"/>
        <v>141</v>
      </c>
      <c r="HJ47" s="184">
        <f t="shared" ca="1" si="345"/>
        <v>141</v>
      </c>
      <c r="HK47" s="578">
        <f t="shared" ca="1" si="346"/>
        <v>1</v>
      </c>
    </row>
    <row r="48" spans="1:219" s="185" customFormat="1" ht="30">
      <c r="A48" s="284" t="s">
        <v>13990</v>
      </c>
      <c r="B48" s="285">
        <v>102164</v>
      </c>
      <c r="C48" s="286" t="str">
        <f>IF($B48="","",IFERROR(VLOOKUP($B48,SERVIÇOS!$A:$F,2,0),IFERROR(VLOOKUP($B48,'COMPOSIÇÕES COMPLEMENTARES '!$C:$K,2,0),"")))</f>
        <v>INSTALAÇÃO DE VIDRO LISO INCOLOR, E = 5 MM, EM ESQUADRIA DE ALUMÍNIO OU PVC, FIXADO COM BAGUETE. AF_01/2021_P</v>
      </c>
      <c r="D48" s="287" t="str">
        <f>IF($B48="","",IFERROR(VLOOKUP($B48,SERVIÇOS!$A:$F,3,0),IFERROR(VLOOKUP($B48,'COMPOSIÇÕES COMPLEMENTARES '!$C:$K,3,0),"")))</f>
        <v>M2</v>
      </c>
      <c r="E48" s="288">
        <v>3</v>
      </c>
      <c r="F48" s="289">
        <f>IF($B48="","",IFERROR(VLOOKUP($B48,SERVIÇOS!$A:$F,4,0),IFERROR(VLOOKUP($B48,'COMPOSIÇÕES COMPLEMENTARES '!$C:$K,6,0),"")))</f>
        <v>370.34</v>
      </c>
      <c r="G48" s="289">
        <f>IF($B48="","",IFERROR(VLOOKUP($B48,SERVIÇOS!$A:$F,5,0),IFERROR(VLOOKUP($B48,'COMPOSIÇÕES COMPLEMENTARES '!$C:$K,7,0),"")))</f>
        <v>19.940000000000001</v>
      </c>
      <c r="H48" s="289">
        <f t="shared" si="130"/>
        <v>390.28</v>
      </c>
      <c r="I48" s="289">
        <f t="shared" si="347"/>
        <v>1111.02</v>
      </c>
      <c r="J48" s="289">
        <f t="shared" si="348"/>
        <v>59.82</v>
      </c>
      <c r="K48" s="289">
        <f t="shared" si="349"/>
        <v>1170.8399999999999</v>
      </c>
      <c r="L48" s="289"/>
      <c r="M48" s="572">
        <f t="shared" si="10"/>
        <v>1170.8399999999999</v>
      </c>
      <c r="N48" s="572">
        <f t="shared" si="11"/>
        <v>1170.8399999999999</v>
      </c>
      <c r="O48" s="572">
        <f t="shared" si="12"/>
        <v>3</v>
      </c>
      <c r="P48" s="572">
        <f t="shared" si="13"/>
        <v>40</v>
      </c>
      <c r="Q48" s="572">
        <f t="shared" si="14"/>
        <v>2541.6</v>
      </c>
      <c r="R48" s="572">
        <f t="shared" si="15"/>
        <v>120</v>
      </c>
      <c r="S48" s="184">
        <f t="shared" ca="1" si="146"/>
        <v>120</v>
      </c>
      <c r="T48" s="184">
        <f t="shared" ca="1" si="147"/>
        <v>66</v>
      </c>
      <c r="U48" s="184">
        <f t="shared" ca="1" si="148"/>
        <v>66</v>
      </c>
      <c r="V48" s="184">
        <f t="shared" ca="1" si="149"/>
        <v>66</v>
      </c>
      <c r="W48" s="184">
        <f t="shared" ca="1" si="150"/>
        <v>66</v>
      </c>
      <c r="X48" s="184">
        <f t="shared" ca="1" si="151"/>
        <v>66</v>
      </c>
      <c r="Y48" s="184">
        <f t="shared" ca="1" si="152"/>
        <v>66</v>
      </c>
      <c r="Z48" s="184">
        <f t="shared" ca="1" si="153"/>
        <v>66</v>
      </c>
      <c r="AA48" s="184">
        <f t="shared" ca="1" si="154"/>
        <v>66</v>
      </c>
      <c r="AB48" s="184">
        <f t="shared" ca="1" si="155"/>
        <v>66</v>
      </c>
      <c r="AC48" s="184">
        <f t="shared" ca="1" si="156"/>
        <v>66</v>
      </c>
      <c r="AD48" s="184">
        <f t="shared" ca="1" si="157"/>
        <v>66</v>
      </c>
      <c r="AE48" s="184">
        <f t="shared" ca="1" si="158"/>
        <v>66</v>
      </c>
      <c r="AF48" s="184">
        <f t="shared" ca="1" si="159"/>
        <v>66</v>
      </c>
      <c r="AG48" s="184">
        <f t="shared" ca="1" si="160"/>
        <v>66</v>
      </c>
      <c r="AH48" s="184">
        <f t="shared" ca="1" si="161"/>
        <v>66</v>
      </c>
      <c r="AI48" s="184">
        <f t="shared" ca="1" si="162"/>
        <v>66</v>
      </c>
      <c r="AJ48" s="184">
        <f t="shared" ca="1" si="163"/>
        <v>27</v>
      </c>
      <c r="AK48" s="184">
        <f t="shared" ca="1" si="164"/>
        <v>27</v>
      </c>
      <c r="AL48" s="184">
        <f t="shared" ca="1" si="165"/>
        <v>88</v>
      </c>
      <c r="AM48" s="184">
        <f t="shared" ca="1" si="166"/>
        <v>88</v>
      </c>
      <c r="AN48" s="184">
        <f t="shared" ca="1" si="167"/>
        <v>143</v>
      </c>
      <c r="AO48" s="184">
        <f t="shared" ca="1" si="168"/>
        <v>143</v>
      </c>
      <c r="AP48" s="184">
        <f t="shared" ca="1" si="169"/>
        <v>143</v>
      </c>
      <c r="AQ48" s="184">
        <f t="shared" ca="1" si="170"/>
        <v>143</v>
      </c>
      <c r="AR48" s="184">
        <f t="shared" ca="1" si="171"/>
        <v>85</v>
      </c>
      <c r="AS48" s="184">
        <f t="shared" ca="1" si="172"/>
        <v>85</v>
      </c>
      <c r="AT48" s="184">
        <f t="shared" ca="1" si="173"/>
        <v>111</v>
      </c>
      <c r="AU48" s="184">
        <f t="shared" ca="1" si="174"/>
        <v>111</v>
      </c>
      <c r="AV48" s="184">
        <f t="shared" ca="1" si="175"/>
        <v>107</v>
      </c>
      <c r="AW48" s="184">
        <f t="shared" ca="1" si="176"/>
        <v>107</v>
      </c>
      <c r="AX48" s="184">
        <f t="shared" ca="1" si="177"/>
        <v>107</v>
      </c>
      <c r="AY48" s="184">
        <f t="shared" ca="1" si="178"/>
        <v>173</v>
      </c>
      <c r="AZ48" s="184">
        <f t="shared" ca="1" si="179"/>
        <v>173</v>
      </c>
      <c r="BA48" s="184">
        <f t="shared" ca="1" si="180"/>
        <v>152</v>
      </c>
      <c r="BB48" s="184">
        <f t="shared" ca="1" si="181"/>
        <v>152</v>
      </c>
      <c r="BC48" s="184">
        <f t="shared" ca="1" si="182"/>
        <v>141</v>
      </c>
      <c r="BD48" s="184">
        <f t="shared" ca="1" si="183"/>
        <v>141</v>
      </c>
      <c r="BE48" s="184">
        <f t="shared" ca="1" si="184"/>
        <v>51</v>
      </c>
      <c r="BF48" s="184">
        <f t="shared" ca="1" si="185"/>
        <v>51</v>
      </c>
      <c r="BG48" s="184">
        <f t="shared" ca="1" si="186"/>
        <v>51</v>
      </c>
      <c r="BH48" s="184">
        <f t="shared" ca="1" si="187"/>
        <v>51</v>
      </c>
      <c r="BI48" s="184">
        <f t="shared" ca="1" si="188"/>
        <v>51</v>
      </c>
      <c r="BJ48" s="184">
        <f t="shared" ca="1" si="189"/>
        <v>51</v>
      </c>
      <c r="BK48" s="184">
        <f t="shared" ca="1" si="190"/>
        <v>51</v>
      </c>
      <c r="BL48" s="184">
        <f t="shared" ca="1" si="191"/>
        <v>51</v>
      </c>
      <c r="BM48" s="184">
        <f t="shared" ca="1" si="192"/>
        <v>51</v>
      </c>
      <c r="BN48" s="184">
        <f t="shared" ca="1" si="193"/>
        <v>51</v>
      </c>
      <c r="BO48" s="184">
        <f t="shared" ca="1" si="194"/>
        <v>51</v>
      </c>
      <c r="BP48" s="184">
        <f t="shared" ca="1" si="195"/>
        <v>51</v>
      </c>
      <c r="BQ48" s="184">
        <f t="shared" ca="1" si="196"/>
        <v>51</v>
      </c>
      <c r="BR48" s="184">
        <f t="shared" ca="1" si="197"/>
        <v>51</v>
      </c>
      <c r="BS48" s="184">
        <f t="shared" ca="1" si="198"/>
        <v>51</v>
      </c>
      <c r="BT48" s="184">
        <f t="shared" ca="1" si="199"/>
        <v>51</v>
      </c>
      <c r="BU48" s="184">
        <f t="shared" ca="1" si="200"/>
        <v>51</v>
      </c>
      <c r="BV48" s="184">
        <f t="shared" ca="1" si="201"/>
        <v>51</v>
      </c>
      <c r="BW48" s="184">
        <f t="shared" ca="1" si="202"/>
        <v>51</v>
      </c>
      <c r="BX48" s="184">
        <f t="shared" ca="1" si="203"/>
        <v>51</v>
      </c>
      <c r="BY48" s="184">
        <f t="shared" ca="1" si="204"/>
        <v>51</v>
      </c>
      <c r="BZ48" s="184">
        <f t="shared" ca="1" si="205"/>
        <v>51</v>
      </c>
      <c r="CA48" s="184">
        <f t="shared" ca="1" si="206"/>
        <v>51</v>
      </c>
      <c r="CB48" s="184">
        <f t="shared" ca="1" si="207"/>
        <v>51</v>
      </c>
      <c r="CC48" s="184">
        <f t="shared" ca="1" si="208"/>
        <v>51</v>
      </c>
      <c r="CD48" s="184">
        <f t="shared" ca="1" si="209"/>
        <v>51</v>
      </c>
      <c r="CE48" s="184">
        <f t="shared" ca="1" si="210"/>
        <v>51</v>
      </c>
      <c r="CF48" s="184">
        <f t="shared" ca="1" si="211"/>
        <v>51</v>
      </c>
      <c r="CG48" s="184">
        <f t="shared" ca="1" si="212"/>
        <v>51</v>
      </c>
      <c r="CH48" s="184">
        <f t="shared" ca="1" si="213"/>
        <v>51</v>
      </c>
      <c r="CI48" s="184">
        <f t="shared" ca="1" si="214"/>
        <v>51</v>
      </c>
      <c r="CJ48" s="184">
        <f t="shared" ca="1" si="215"/>
        <v>51</v>
      </c>
      <c r="CK48" s="184">
        <f t="shared" ca="1" si="216"/>
        <v>51</v>
      </c>
      <c r="CL48" s="184">
        <f t="shared" ca="1" si="217"/>
        <v>51</v>
      </c>
      <c r="CM48" s="184">
        <f t="shared" ca="1" si="218"/>
        <v>51</v>
      </c>
      <c r="CN48" s="184">
        <f t="shared" ca="1" si="219"/>
        <v>51</v>
      </c>
      <c r="CO48" s="184">
        <f t="shared" ca="1" si="220"/>
        <v>51</v>
      </c>
      <c r="CP48" s="184">
        <f t="shared" ca="1" si="221"/>
        <v>51</v>
      </c>
      <c r="CQ48" s="184">
        <f t="shared" ca="1" si="222"/>
        <v>51</v>
      </c>
      <c r="CR48" s="184">
        <f t="shared" ca="1" si="223"/>
        <v>51</v>
      </c>
      <c r="CS48" s="184">
        <f t="shared" ca="1" si="224"/>
        <v>51</v>
      </c>
      <c r="CT48" s="184">
        <f t="shared" ca="1" si="225"/>
        <v>51</v>
      </c>
      <c r="CU48" s="184">
        <f t="shared" ca="1" si="226"/>
        <v>51</v>
      </c>
      <c r="CV48" s="184">
        <f t="shared" ca="1" si="227"/>
        <v>51</v>
      </c>
      <c r="CW48" s="184">
        <f t="shared" ca="1" si="228"/>
        <v>51</v>
      </c>
      <c r="CX48" s="184">
        <f t="shared" ca="1" si="229"/>
        <v>51</v>
      </c>
      <c r="CY48" s="184">
        <f t="shared" ca="1" si="230"/>
        <v>51</v>
      </c>
      <c r="CZ48" s="184">
        <f t="shared" ca="1" si="231"/>
        <v>51</v>
      </c>
      <c r="DA48" s="184">
        <f t="shared" ca="1" si="232"/>
        <v>51</v>
      </c>
      <c r="DB48" s="184">
        <f t="shared" ca="1" si="233"/>
        <v>51</v>
      </c>
      <c r="DC48" s="184">
        <f t="shared" ca="1" si="234"/>
        <v>51</v>
      </c>
      <c r="DD48" s="184">
        <f t="shared" ca="1" si="235"/>
        <v>51</v>
      </c>
      <c r="DE48" s="184">
        <f t="shared" ca="1" si="236"/>
        <v>51</v>
      </c>
      <c r="DF48" s="184">
        <f t="shared" ca="1" si="237"/>
        <v>51</v>
      </c>
      <c r="DG48" s="184">
        <f t="shared" ca="1" si="238"/>
        <v>51</v>
      </c>
      <c r="DH48" s="184">
        <f t="shared" ca="1" si="239"/>
        <v>51</v>
      </c>
      <c r="DI48" s="184">
        <f t="shared" ca="1" si="240"/>
        <v>51</v>
      </c>
      <c r="DJ48" s="184">
        <f t="shared" ca="1" si="241"/>
        <v>51</v>
      </c>
      <c r="DK48" s="184">
        <f t="shared" ca="1" si="242"/>
        <v>51</v>
      </c>
      <c r="DL48" s="184">
        <f t="shared" ca="1" si="243"/>
        <v>51</v>
      </c>
      <c r="DM48" s="184">
        <f t="shared" ca="1" si="244"/>
        <v>51</v>
      </c>
      <c r="DN48" s="184">
        <f t="shared" ca="1" si="245"/>
        <v>51</v>
      </c>
      <c r="DO48" s="184">
        <f t="shared" ca="1" si="246"/>
        <v>51</v>
      </c>
      <c r="DP48" s="184">
        <f t="shared" ca="1" si="247"/>
        <v>51</v>
      </c>
      <c r="DQ48" s="184">
        <f t="shared" ca="1" si="248"/>
        <v>51</v>
      </c>
      <c r="DR48" s="184">
        <f t="shared" ca="1" si="249"/>
        <v>51</v>
      </c>
      <c r="DS48" s="184">
        <f t="shared" ca="1" si="250"/>
        <v>51</v>
      </c>
      <c r="DT48" s="184">
        <f t="shared" ca="1" si="251"/>
        <v>51</v>
      </c>
      <c r="DU48" s="184">
        <f t="shared" ca="1" si="252"/>
        <v>51</v>
      </c>
      <c r="DV48" s="184">
        <f t="shared" ca="1" si="253"/>
        <v>51</v>
      </c>
      <c r="DW48" s="184">
        <f t="shared" ca="1" si="254"/>
        <v>51</v>
      </c>
      <c r="DX48" s="184">
        <f t="shared" ca="1" si="255"/>
        <v>51</v>
      </c>
      <c r="DY48" s="184">
        <f t="shared" ca="1" si="256"/>
        <v>51</v>
      </c>
      <c r="DZ48" s="184">
        <f t="shared" ca="1" si="257"/>
        <v>51</v>
      </c>
      <c r="EA48" s="184">
        <f t="shared" ca="1" si="258"/>
        <v>51</v>
      </c>
      <c r="EB48" s="184">
        <f t="shared" ca="1" si="259"/>
        <v>51</v>
      </c>
      <c r="EC48" s="184">
        <f t="shared" ca="1" si="260"/>
        <v>51</v>
      </c>
      <c r="ED48" s="184">
        <f t="shared" ca="1" si="261"/>
        <v>51</v>
      </c>
      <c r="EE48" s="184">
        <f t="shared" ca="1" si="262"/>
        <v>51</v>
      </c>
      <c r="EF48" s="184">
        <f t="shared" ca="1" si="263"/>
        <v>51</v>
      </c>
      <c r="EG48" s="184">
        <f t="shared" ca="1" si="264"/>
        <v>51</v>
      </c>
      <c r="EH48" s="184">
        <f t="shared" ca="1" si="265"/>
        <v>51</v>
      </c>
      <c r="EI48" s="184">
        <f t="shared" ca="1" si="266"/>
        <v>51</v>
      </c>
      <c r="EJ48" s="184">
        <f t="shared" ca="1" si="267"/>
        <v>51</v>
      </c>
      <c r="EK48" s="184">
        <f t="shared" ca="1" si="268"/>
        <v>51</v>
      </c>
      <c r="EL48" s="184">
        <f t="shared" ca="1" si="269"/>
        <v>51</v>
      </c>
      <c r="EM48" s="184">
        <f t="shared" ca="1" si="270"/>
        <v>51</v>
      </c>
      <c r="EN48" s="184">
        <f t="shared" ca="1" si="271"/>
        <v>51</v>
      </c>
      <c r="EO48" s="184">
        <f t="shared" ca="1" si="272"/>
        <v>51</v>
      </c>
      <c r="EP48" s="184">
        <f t="shared" ca="1" si="273"/>
        <v>51</v>
      </c>
      <c r="EQ48" s="184">
        <f t="shared" ca="1" si="274"/>
        <v>51</v>
      </c>
      <c r="ER48" s="184">
        <f t="shared" ca="1" si="275"/>
        <v>51</v>
      </c>
      <c r="ES48" s="184">
        <f t="shared" ca="1" si="276"/>
        <v>51</v>
      </c>
      <c r="ET48" s="184">
        <f t="shared" ca="1" si="277"/>
        <v>51</v>
      </c>
      <c r="EU48" s="184">
        <f t="shared" ca="1" si="278"/>
        <v>51</v>
      </c>
      <c r="EV48" s="184">
        <f t="shared" ca="1" si="279"/>
        <v>51</v>
      </c>
      <c r="EW48" s="184">
        <f t="shared" ca="1" si="280"/>
        <v>51</v>
      </c>
      <c r="EX48" s="184">
        <f t="shared" ca="1" si="281"/>
        <v>51</v>
      </c>
      <c r="EY48" s="184">
        <f t="shared" ca="1" si="282"/>
        <v>51</v>
      </c>
      <c r="EZ48" s="184">
        <f t="shared" ca="1" si="283"/>
        <v>51</v>
      </c>
      <c r="FA48" s="184">
        <f t="shared" ca="1" si="284"/>
        <v>51</v>
      </c>
      <c r="FB48" s="184">
        <f t="shared" ca="1" si="285"/>
        <v>51</v>
      </c>
      <c r="FC48" s="184">
        <f t="shared" ca="1" si="286"/>
        <v>51</v>
      </c>
      <c r="FD48" s="184">
        <f t="shared" ca="1" si="287"/>
        <v>51</v>
      </c>
      <c r="FE48" s="184">
        <f t="shared" ca="1" si="288"/>
        <v>51</v>
      </c>
      <c r="FF48" s="184">
        <f t="shared" ca="1" si="289"/>
        <v>51</v>
      </c>
      <c r="FG48" s="184">
        <f t="shared" ca="1" si="290"/>
        <v>51</v>
      </c>
      <c r="FH48" s="184">
        <f t="shared" ca="1" si="291"/>
        <v>51</v>
      </c>
      <c r="FI48" s="184">
        <f t="shared" ca="1" si="292"/>
        <v>51</v>
      </c>
      <c r="FJ48" s="184">
        <f t="shared" ca="1" si="293"/>
        <v>51</v>
      </c>
      <c r="FK48" s="184">
        <f t="shared" ca="1" si="294"/>
        <v>51</v>
      </c>
      <c r="FL48" s="184">
        <f t="shared" ca="1" si="295"/>
        <v>51</v>
      </c>
      <c r="FM48" s="184">
        <f t="shared" ca="1" si="296"/>
        <v>51</v>
      </c>
      <c r="FN48" s="184">
        <f t="shared" ca="1" si="297"/>
        <v>51</v>
      </c>
      <c r="FO48" s="184">
        <f t="shared" ca="1" si="298"/>
        <v>51</v>
      </c>
      <c r="FP48" s="184">
        <f t="shared" ca="1" si="299"/>
        <v>51</v>
      </c>
      <c r="FQ48" s="184">
        <f t="shared" ca="1" si="300"/>
        <v>51</v>
      </c>
      <c r="FR48" s="184">
        <f t="shared" ca="1" si="301"/>
        <v>51</v>
      </c>
      <c r="FS48" s="184">
        <f t="shared" ca="1" si="302"/>
        <v>51</v>
      </c>
      <c r="FT48" s="184">
        <f t="shared" ca="1" si="303"/>
        <v>51</v>
      </c>
      <c r="FU48" s="184">
        <f t="shared" ca="1" si="304"/>
        <v>51</v>
      </c>
      <c r="FV48" s="184">
        <f t="shared" ca="1" si="305"/>
        <v>51</v>
      </c>
      <c r="FW48" s="184">
        <f t="shared" ca="1" si="306"/>
        <v>51</v>
      </c>
      <c r="FX48" s="184">
        <f t="shared" ca="1" si="307"/>
        <v>51</v>
      </c>
      <c r="FY48" s="184">
        <f t="shared" ca="1" si="308"/>
        <v>51</v>
      </c>
      <c r="FZ48" s="184">
        <f t="shared" ca="1" si="309"/>
        <v>51</v>
      </c>
      <c r="GA48" s="184">
        <f t="shared" ca="1" si="310"/>
        <v>51</v>
      </c>
      <c r="GB48" s="184">
        <f t="shared" ca="1" si="311"/>
        <v>51</v>
      </c>
      <c r="GC48" s="184">
        <f t="shared" ca="1" si="312"/>
        <v>51</v>
      </c>
      <c r="GD48" s="184">
        <f t="shared" ca="1" si="313"/>
        <v>51</v>
      </c>
      <c r="GE48" s="184">
        <f t="shared" ca="1" si="314"/>
        <v>51</v>
      </c>
      <c r="GF48" s="184">
        <f t="shared" ca="1" si="315"/>
        <v>51</v>
      </c>
      <c r="GG48" s="184">
        <f t="shared" ca="1" si="316"/>
        <v>51</v>
      </c>
      <c r="GH48" s="184">
        <f t="shared" ca="1" si="317"/>
        <v>51</v>
      </c>
      <c r="GI48" s="184">
        <f t="shared" ca="1" si="318"/>
        <v>51</v>
      </c>
      <c r="GJ48" s="184">
        <f t="shared" ca="1" si="319"/>
        <v>51</v>
      </c>
      <c r="GK48" s="184">
        <f t="shared" ca="1" si="320"/>
        <v>51</v>
      </c>
      <c r="GL48" s="184">
        <f t="shared" ca="1" si="321"/>
        <v>51</v>
      </c>
      <c r="GM48" s="184">
        <f t="shared" ca="1" si="322"/>
        <v>51</v>
      </c>
      <c r="GN48" s="184">
        <f t="shared" ca="1" si="323"/>
        <v>51</v>
      </c>
      <c r="GO48" s="184">
        <f t="shared" ca="1" si="324"/>
        <v>51</v>
      </c>
      <c r="GP48" s="184">
        <f t="shared" ca="1" si="325"/>
        <v>51</v>
      </c>
      <c r="GQ48" s="184">
        <f t="shared" ca="1" si="326"/>
        <v>51</v>
      </c>
      <c r="GR48" s="184">
        <f t="shared" ca="1" si="327"/>
        <v>51</v>
      </c>
      <c r="GS48" s="184">
        <f t="shared" ca="1" si="328"/>
        <v>51</v>
      </c>
      <c r="GT48" s="184">
        <f t="shared" ca="1" si="329"/>
        <v>51</v>
      </c>
      <c r="GU48" s="184">
        <f t="shared" ca="1" si="330"/>
        <v>51</v>
      </c>
      <c r="GV48" s="184">
        <f t="shared" ca="1" si="331"/>
        <v>51</v>
      </c>
      <c r="GW48" s="184">
        <f t="shared" ca="1" si="332"/>
        <v>51</v>
      </c>
      <c r="GX48" s="184">
        <f t="shared" ca="1" si="333"/>
        <v>51</v>
      </c>
      <c r="GY48" s="184">
        <f t="shared" ca="1" si="334"/>
        <v>51</v>
      </c>
      <c r="GZ48" s="184">
        <f t="shared" ca="1" si="335"/>
        <v>51</v>
      </c>
      <c r="HA48" s="184">
        <f t="shared" ca="1" si="336"/>
        <v>51</v>
      </c>
      <c r="HB48" s="184">
        <f t="shared" ca="1" si="337"/>
        <v>51</v>
      </c>
      <c r="HC48" s="184">
        <f t="shared" ca="1" si="338"/>
        <v>51</v>
      </c>
      <c r="HD48" s="184">
        <f t="shared" ca="1" si="339"/>
        <v>51</v>
      </c>
      <c r="HE48" s="184">
        <f t="shared" ca="1" si="340"/>
        <v>51</v>
      </c>
      <c r="HF48" s="184">
        <f t="shared" ca="1" si="341"/>
        <v>51</v>
      </c>
      <c r="HG48" s="184">
        <f t="shared" ca="1" si="342"/>
        <v>51</v>
      </c>
      <c r="HH48" s="184">
        <f t="shared" ca="1" si="343"/>
        <v>51</v>
      </c>
      <c r="HI48" s="184">
        <f t="shared" ca="1" si="344"/>
        <v>51</v>
      </c>
      <c r="HJ48" s="184">
        <f t="shared" ca="1" si="345"/>
        <v>51</v>
      </c>
      <c r="HK48" s="578">
        <f t="shared" ca="1" si="346"/>
        <v>1</v>
      </c>
    </row>
    <row r="49" spans="1:219" s="185" customFormat="1">
      <c r="A49" s="284" t="s">
        <v>13991</v>
      </c>
      <c r="B49" s="285" t="s">
        <v>13992</v>
      </c>
      <c r="C49" s="286" t="str">
        <f>IF($B49="","",IFERROR(VLOOKUP($B49,SERVIÇOS!$A:$F,2,0),IFERROR(VLOOKUP($B49,'COMPOSIÇÕES COMPLEMENTARES '!$C:$K,2,0),"")))</f>
        <v>INSTALAÇÃO DE PORTA DE VIDRO TEMPERADO</v>
      </c>
      <c r="D49" s="287" t="str">
        <f>IF($B49="","",IFERROR(VLOOKUP($B49,SERVIÇOS!$A:$F,3,0),IFERROR(VLOOKUP($B49,'COMPOSIÇÕES COMPLEMENTARES '!$C:$K,3,0),"")))</f>
        <v>M2</v>
      </c>
      <c r="E49" s="288">
        <v>2.21</v>
      </c>
      <c r="F49" s="289">
        <f>IF($B49="","",IFERROR(VLOOKUP($B49,SERVIÇOS!$A:$F,4,0),IFERROR(VLOOKUP($B49,'COMPOSIÇÕES COMPLEMENTARES '!$C:$K,6,0),"")))</f>
        <v>9.9</v>
      </c>
      <c r="G49" s="289">
        <f>IF($B49="","",IFERROR(VLOOKUP($B49,SERVIÇOS!$A:$F,5,0),IFERROR(VLOOKUP($B49,'COMPOSIÇÕES COMPLEMENTARES '!$C:$K,7,0),"")))</f>
        <v>25.59</v>
      </c>
      <c r="H49" s="289">
        <f t="shared" si="130"/>
        <v>35.49</v>
      </c>
      <c r="I49" s="289">
        <f t="shared" si="347"/>
        <v>21.88</v>
      </c>
      <c r="J49" s="289">
        <f t="shared" si="348"/>
        <v>56.55</v>
      </c>
      <c r="K49" s="289">
        <f t="shared" si="349"/>
        <v>78.430000000000007</v>
      </c>
      <c r="L49" s="289"/>
      <c r="M49" s="572">
        <f t="shared" si="10"/>
        <v>78.429999999999993</v>
      </c>
      <c r="N49" s="572">
        <f t="shared" si="11"/>
        <v>78.429999999999993</v>
      </c>
      <c r="O49" s="572">
        <f t="shared" si="12"/>
        <v>2.21</v>
      </c>
      <c r="P49" s="572">
        <f t="shared" si="13"/>
        <v>41</v>
      </c>
      <c r="Q49" s="572">
        <f t="shared" si="14"/>
        <v>2404.5899999999997</v>
      </c>
      <c r="R49" s="572">
        <f t="shared" si="15"/>
        <v>66</v>
      </c>
      <c r="S49" s="184">
        <f t="shared" ca="1" si="146"/>
        <v>66</v>
      </c>
      <c r="T49" s="184">
        <f t="shared" ca="1" si="147"/>
        <v>66</v>
      </c>
      <c r="U49" s="184">
        <f t="shared" ca="1" si="148"/>
        <v>27</v>
      </c>
      <c r="V49" s="184">
        <f t="shared" ca="1" si="149"/>
        <v>27</v>
      </c>
      <c r="W49" s="184">
        <f t="shared" ca="1" si="150"/>
        <v>27</v>
      </c>
      <c r="X49" s="184">
        <f t="shared" ca="1" si="151"/>
        <v>27</v>
      </c>
      <c r="Y49" s="184">
        <f t="shared" ca="1" si="152"/>
        <v>27</v>
      </c>
      <c r="Z49" s="184">
        <f t="shared" ca="1" si="153"/>
        <v>27</v>
      </c>
      <c r="AA49" s="184">
        <f t="shared" ca="1" si="154"/>
        <v>27</v>
      </c>
      <c r="AB49" s="184">
        <f t="shared" ca="1" si="155"/>
        <v>27</v>
      </c>
      <c r="AC49" s="184">
        <f t="shared" ca="1" si="156"/>
        <v>27</v>
      </c>
      <c r="AD49" s="184">
        <f t="shared" ca="1" si="157"/>
        <v>27</v>
      </c>
      <c r="AE49" s="184">
        <f t="shared" ca="1" si="158"/>
        <v>27</v>
      </c>
      <c r="AF49" s="184">
        <f t="shared" ca="1" si="159"/>
        <v>27</v>
      </c>
      <c r="AG49" s="184">
        <f t="shared" ca="1" si="160"/>
        <v>27</v>
      </c>
      <c r="AH49" s="184">
        <f t="shared" ca="1" si="161"/>
        <v>27</v>
      </c>
      <c r="AI49" s="184">
        <f t="shared" ca="1" si="162"/>
        <v>27</v>
      </c>
      <c r="AJ49" s="184">
        <f t="shared" ca="1" si="163"/>
        <v>27</v>
      </c>
      <c r="AK49" s="184">
        <f t="shared" ca="1" si="164"/>
        <v>88</v>
      </c>
      <c r="AL49" s="184">
        <f t="shared" ca="1" si="165"/>
        <v>88</v>
      </c>
      <c r="AM49" s="184">
        <f t="shared" ca="1" si="166"/>
        <v>143</v>
      </c>
      <c r="AN49" s="184">
        <f t="shared" ca="1" si="167"/>
        <v>143</v>
      </c>
      <c r="AO49" s="184">
        <f t="shared" ca="1" si="168"/>
        <v>85</v>
      </c>
      <c r="AP49" s="184">
        <f t="shared" ca="1" si="169"/>
        <v>85</v>
      </c>
      <c r="AQ49" s="184">
        <f t="shared" ca="1" si="170"/>
        <v>85</v>
      </c>
      <c r="AR49" s="184">
        <f t="shared" ca="1" si="171"/>
        <v>85</v>
      </c>
      <c r="AS49" s="184">
        <f t="shared" ca="1" si="172"/>
        <v>111</v>
      </c>
      <c r="AT49" s="184">
        <f t="shared" ca="1" si="173"/>
        <v>111</v>
      </c>
      <c r="AU49" s="184">
        <f t="shared" ca="1" si="174"/>
        <v>107</v>
      </c>
      <c r="AV49" s="184">
        <f t="shared" ca="1" si="175"/>
        <v>107</v>
      </c>
      <c r="AW49" s="184">
        <f t="shared" ca="1" si="176"/>
        <v>173</v>
      </c>
      <c r="AX49" s="184">
        <f t="shared" ca="1" si="177"/>
        <v>173</v>
      </c>
      <c r="AY49" s="184">
        <f t="shared" ca="1" si="178"/>
        <v>173</v>
      </c>
      <c r="AZ49" s="184">
        <f t="shared" ca="1" si="179"/>
        <v>152</v>
      </c>
      <c r="BA49" s="184">
        <f t="shared" ca="1" si="180"/>
        <v>152</v>
      </c>
      <c r="BB49" s="184">
        <f t="shared" ca="1" si="181"/>
        <v>141</v>
      </c>
      <c r="BC49" s="184">
        <f t="shared" ca="1" si="182"/>
        <v>141</v>
      </c>
      <c r="BD49" s="184">
        <f t="shared" ca="1" si="183"/>
        <v>51</v>
      </c>
      <c r="BE49" s="184">
        <f t="shared" ca="1" si="184"/>
        <v>51</v>
      </c>
      <c r="BF49" s="184">
        <f t="shared" ca="1" si="185"/>
        <v>29</v>
      </c>
      <c r="BG49" s="184">
        <f t="shared" ca="1" si="186"/>
        <v>29</v>
      </c>
      <c r="BH49" s="184">
        <f t="shared" ca="1" si="187"/>
        <v>29</v>
      </c>
      <c r="BI49" s="184">
        <f t="shared" ca="1" si="188"/>
        <v>29</v>
      </c>
      <c r="BJ49" s="184">
        <f t="shared" ca="1" si="189"/>
        <v>29</v>
      </c>
      <c r="BK49" s="184">
        <f t="shared" ca="1" si="190"/>
        <v>29</v>
      </c>
      <c r="BL49" s="184">
        <f t="shared" ca="1" si="191"/>
        <v>29</v>
      </c>
      <c r="BM49" s="184">
        <f t="shared" ca="1" si="192"/>
        <v>29</v>
      </c>
      <c r="BN49" s="184">
        <f t="shared" ca="1" si="193"/>
        <v>29</v>
      </c>
      <c r="BO49" s="184">
        <f t="shared" ca="1" si="194"/>
        <v>29</v>
      </c>
      <c r="BP49" s="184">
        <f t="shared" ca="1" si="195"/>
        <v>29</v>
      </c>
      <c r="BQ49" s="184">
        <f t="shared" ca="1" si="196"/>
        <v>29</v>
      </c>
      <c r="BR49" s="184">
        <f t="shared" ca="1" si="197"/>
        <v>29</v>
      </c>
      <c r="BS49" s="184">
        <f t="shared" ca="1" si="198"/>
        <v>29</v>
      </c>
      <c r="BT49" s="184">
        <f t="shared" ca="1" si="199"/>
        <v>29</v>
      </c>
      <c r="BU49" s="184">
        <f t="shared" ca="1" si="200"/>
        <v>29</v>
      </c>
      <c r="BV49" s="184">
        <f t="shared" ca="1" si="201"/>
        <v>29</v>
      </c>
      <c r="BW49" s="184">
        <f t="shared" ca="1" si="202"/>
        <v>29</v>
      </c>
      <c r="BX49" s="184">
        <f t="shared" ca="1" si="203"/>
        <v>29</v>
      </c>
      <c r="BY49" s="184">
        <f t="shared" ca="1" si="204"/>
        <v>29</v>
      </c>
      <c r="BZ49" s="184">
        <f t="shared" ca="1" si="205"/>
        <v>29</v>
      </c>
      <c r="CA49" s="184">
        <f t="shared" ca="1" si="206"/>
        <v>29</v>
      </c>
      <c r="CB49" s="184">
        <f t="shared" ca="1" si="207"/>
        <v>29</v>
      </c>
      <c r="CC49" s="184">
        <f t="shared" ca="1" si="208"/>
        <v>29</v>
      </c>
      <c r="CD49" s="184">
        <f t="shared" ca="1" si="209"/>
        <v>29</v>
      </c>
      <c r="CE49" s="184">
        <f t="shared" ca="1" si="210"/>
        <v>29</v>
      </c>
      <c r="CF49" s="184">
        <f t="shared" ca="1" si="211"/>
        <v>29</v>
      </c>
      <c r="CG49" s="184">
        <f t="shared" ca="1" si="212"/>
        <v>29</v>
      </c>
      <c r="CH49" s="184">
        <f t="shared" ca="1" si="213"/>
        <v>29</v>
      </c>
      <c r="CI49" s="184">
        <f t="shared" ca="1" si="214"/>
        <v>29</v>
      </c>
      <c r="CJ49" s="184">
        <f t="shared" ca="1" si="215"/>
        <v>29</v>
      </c>
      <c r="CK49" s="184">
        <f t="shared" ca="1" si="216"/>
        <v>29</v>
      </c>
      <c r="CL49" s="184">
        <f t="shared" ca="1" si="217"/>
        <v>29</v>
      </c>
      <c r="CM49" s="184">
        <f t="shared" ca="1" si="218"/>
        <v>29</v>
      </c>
      <c r="CN49" s="184">
        <f t="shared" ca="1" si="219"/>
        <v>29</v>
      </c>
      <c r="CO49" s="184">
        <f t="shared" ca="1" si="220"/>
        <v>29</v>
      </c>
      <c r="CP49" s="184">
        <f t="shared" ca="1" si="221"/>
        <v>29</v>
      </c>
      <c r="CQ49" s="184">
        <f t="shared" ca="1" si="222"/>
        <v>29</v>
      </c>
      <c r="CR49" s="184">
        <f t="shared" ca="1" si="223"/>
        <v>29</v>
      </c>
      <c r="CS49" s="184">
        <f t="shared" ca="1" si="224"/>
        <v>29</v>
      </c>
      <c r="CT49" s="184">
        <f t="shared" ca="1" si="225"/>
        <v>29</v>
      </c>
      <c r="CU49" s="184">
        <f t="shared" ca="1" si="226"/>
        <v>29</v>
      </c>
      <c r="CV49" s="184">
        <f t="shared" ca="1" si="227"/>
        <v>29</v>
      </c>
      <c r="CW49" s="184">
        <f t="shared" ca="1" si="228"/>
        <v>29</v>
      </c>
      <c r="CX49" s="184">
        <f t="shared" ca="1" si="229"/>
        <v>29</v>
      </c>
      <c r="CY49" s="184">
        <f t="shared" ca="1" si="230"/>
        <v>29</v>
      </c>
      <c r="CZ49" s="184">
        <f t="shared" ca="1" si="231"/>
        <v>29</v>
      </c>
      <c r="DA49" s="184">
        <f t="shared" ca="1" si="232"/>
        <v>29</v>
      </c>
      <c r="DB49" s="184">
        <f t="shared" ca="1" si="233"/>
        <v>29</v>
      </c>
      <c r="DC49" s="184">
        <f t="shared" ca="1" si="234"/>
        <v>29</v>
      </c>
      <c r="DD49" s="184">
        <f t="shared" ca="1" si="235"/>
        <v>29</v>
      </c>
      <c r="DE49" s="184">
        <f t="shared" ca="1" si="236"/>
        <v>29</v>
      </c>
      <c r="DF49" s="184">
        <f t="shared" ca="1" si="237"/>
        <v>29</v>
      </c>
      <c r="DG49" s="184">
        <f t="shared" ca="1" si="238"/>
        <v>29</v>
      </c>
      <c r="DH49" s="184">
        <f t="shared" ca="1" si="239"/>
        <v>29</v>
      </c>
      <c r="DI49" s="184">
        <f t="shared" ca="1" si="240"/>
        <v>29</v>
      </c>
      <c r="DJ49" s="184">
        <f t="shared" ca="1" si="241"/>
        <v>29</v>
      </c>
      <c r="DK49" s="184">
        <f t="shared" ca="1" si="242"/>
        <v>29</v>
      </c>
      <c r="DL49" s="184">
        <f t="shared" ca="1" si="243"/>
        <v>29</v>
      </c>
      <c r="DM49" s="184">
        <f t="shared" ca="1" si="244"/>
        <v>29</v>
      </c>
      <c r="DN49" s="184">
        <f t="shared" ca="1" si="245"/>
        <v>29</v>
      </c>
      <c r="DO49" s="184">
        <f t="shared" ca="1" si="246"/>
        <v>29</v>
      </c>
      <c r="DP49" s="184">
        <f t="shared" ca="1" si="247"/>
        <v>29</v>
      </c>
      <c r="DQ49" s="184">
        <f t="shared" ca="1" si="248"/>
        <v>29</v>
      </c>
      <c r="DR49" s="184">
        <f t="shared" ca="1" si="249"/>
        <v>29</v>
      </c>
      <c r="DS49" s="184">
        <f t="shared" ca="1" si="250"/>
        <v>29</v>
      </c>
      <c r="DT49" s="184">
        <f t="shared" ca="1" si="251"/>
        <v>29</v>
      </c>
      <c r="DU49" s="184">
        <f t="shared" ca="1" si="252"/>
        <v>29</v>
      </c>
      <c r="DV49" s="184">
        <f t="shared" ca="1" si="253"/>
        <v>29</v>
      </c>
      <c r="DW49" s="184">
        <f t="shared" ca="1" si="254"/>
        <v>29</v>
      </c>
      <c r="DX49" s="184">
        <f t="shared" ca="1" si="255"/>
        <v>29</v>
      </c>
      <c r="DY49" s="184">
        <f t="shared" ca="1" si="256"/>
        <v>29</v>
      </c>
      <c r="DZ49" s="184">
        <f t="shared" ca="1" si="257"/>
        <v>29</v>
      </c>
      <c r="EA49" s="184">
        <f t="shared" ca="1" si="258"/>
        <v>29</v>
      </c>
      <c r="EB49" s="184">
        <f t="shared" ca="1" si="259"/>
        <v>29</v>
      </c>
      <c r="EC49" s="184">
        <f t="shared" ca="1" si="260"/>
        <v>29</v>
      </c>
      <c r="ED49" s="184">
        <f t="shared" ca="1" si="261"/>
        <v>29</v>
      </c>
      <c r="EE49" s="184">
        <f t="shared" ca="1" si="262"/>
        <v>29</v>
      </c>
      <c r="EF49" s="184">
        <f t="shared" ca="1" si="263"/>
        <v>29</v>
      </c>
      <c r="EG49" s="184">
        <f t="shared" ca="1" si="264"/>
        <v>29</v>
      </c>
      <c r="EH49" s="184">
        <f t="shared" ca="1" si="265"/>
        <v>29</v>
      </c>
      <c r="EI49" s="184">
        <f t="shared" ca="1" si="266"/>
        <v>29</v>
      </c>
      <c r="EJ49" s="184">
        <f t="shared" ca="1" si="267"/>
        <v>29</v>
      </c>
      <c r="EK49" s="184">
        <f t="shared" ca="1" si="268"/>
        <v>29</v>
      </c>
      <c r="EL49" s="184">
        <f t="shared" ca="1" si="269"/>
        <v>29</v>
      </c>
      <c r="EM49" s="184">
        <f t="shared" ca="1" si="270"/>
        <v>29</v>
      </c>
      <c r="EN49" s="184">
        <f t="shared" ca="1" si="271"/>
        <v>29</v>
      </c>
      <c r="EO49" s="184">
        <f t="shared" ca="1" si="272"/>
        <v>29</v>
      </c>
      <c r="EP49" s="184">
        <f t="shared" ca="1" si="273"/>
        <v>29</v>
      </c>
      <c r="EQ49" s="184">
        <f t="shared" ca="1" si="274"/>
        <v>29</v>
      </c>
      <c r="ER49" s="184">
        <f t="shared" ca="1" si="275"/>
        <v>29</v>
      </c>
      <c r="ES49" s="184">
        <f t="shared" ca="1" si="276"/>
        <v>29</v>
      </c>
      <c r="ET49" s="184">
        <f t="shared" ca="1" si="277"/>
        <v>29</v>
      </c>
      <c r="EU49" s="184">
        <f t="shared" ca="1" si="278"/>
        <v>29</v>
      </c>
      <c r="EV49" s="184">
        <f t="shared" ca="1" si="279"/>
        <v>29</v>
      </c>
      <c r="EW49" s="184">
        <f t="shared" ca="1" si="280"/>
        <v>29</v>
      </c>
      <c r="EX49" s="184">
        <f t="shared" ca="1" si="281"/>
        <v>29</v>
      </c>
      <c r="EY49" s="184">
        <f t="shared" ca="1" si="282"/>
        <v>29</v>
      </c>
      <c r="EZ49" s="184">
        <f t="shared" ca="1" si="283"/>
        <v>29</v>
      </c>
      <c r="FA49" s="184">
        <f t="shared" ca="1" si="284"/>
        <v>29</v>
      </c>
      <c r="FB49" s="184">
        <f t="shared" ca="1" si="285"/>
        <v>29</v>
      </c>
      <c r="FC49" s="184">
        <f t="shared" ca="1" si="286"/>
        <v>29</v>
      </c>
      <c r="FD49" s="184">
        <f t="shared" ca="1" si="287"/>
        <v>29</v>
      </c>
      <c r="FE49" s="184">
        <f t="shared" ca="1" si="288"/>
        <v>29</v>
      </c>
      <c r="FF49" s="184">
        <f t="shared" ca="1" si="289"/>
        <v>29</v>
      </c>
      <c r="FG49" s="184">
        <f t="shared" ca="1" si="290"/>
        <v>29</v>
      </c>
      <c r="FH49" s="184">
        <f t="shared" ca="1" si="291"/>
        <v>29</v>
      </c>
      <c r="FI49" s="184">
        <f t="shared" ca="1" si="292"/>
        <v>29</v>
      </c>
      <c r="FJ49" s="184">
        <f t="shared" ca="1" si="293"/>
        <v>29</v>
      </c>
      <c r="FK49" s="184">
        <f t="shared" ca="1" si="294"/>
        <v>29</v>
      </c>
      <c r="FL49" s="184">
        <f t="shared" ca="1" si="295"/>
        <v>29</v>
      </c>
      <c r="FM49" s="184">
        <f t="shared" ca="1" si="296"/>
        <v>29</v>
      </c>
      <c r="FN49" s="184">
        <f t="shared" ca="1" si="297"/>
        <v>29</v>
      </c>
      <c r="FO49" s="184">
        <f t="shared" ca="1" si="298"/>
        <v>29</v>
      </c>
      <c r="FP49" s="184">
        <f t="shared" ca="1" si="299"/>
        <v>29</v>
      </c>
      <c r="FQ49" s="184">
        <f t="shared" ca="1" si="300"/>
        <v>29</v>
      </c>
      <c r="FR49" s="184">
        <f t="shared" ca="1" si="301"/>
        <v>29</v>
      </c>
      <c r="FS49" s="184">
        <f t="shared" ca="1" si="302"/>
        <v>29</v>
      </c>
      <c r="FT49" s="184">
        <f t="shared" ca="1" si="303"/>
        <v>29</v>
      </c>
      <c r="FU49" s="184">
        <f t="shared" ca="1" si="304"/>
        <v>29</v>
      </c>
      <c r="FV49" s="184">
        <f t="shared" ca="1" si="305"/>
        <v>29</v>
      </c>
      <c r="FW49" s="184">
        <f t="shared" ca="1" si="306"/>
        <v>29</v>
      </c>
      <c r="FX49" s="184">
        <f t="shared" ca="1" si="307"/>
        <v>29</v>
      </c>
      <c r="FY49" s="184">
        <f t="shared" ca="1" si="308"/>
        <v>29</v>
      </c>
      <c r="FZ49" s="184">
        <f t="shared" ca="1" si="309"/>
        <v>29</v>
      </c>
      <c r="GA49" s="184">
        <f t="shared" ca="1" si="310"/>
        <v>29</v>
      </c>
      <c r="GB49" s="184">
        <f t="shared" ca="1" si="311"/>
        <v>29</v>
      </c>
      <c r="GC49" s="184">
        <f t="shared" ca="1" si="312"/>
        <v>29</v>
      </c>
      <c r="GD49" s="184">
        <f t="shared" ca="1" si="313"/>
        <v>29</v>
      </c>
      <c r="GE49" s="184">
        <f t="shared" ca="1" si="314"/>
        <v>29</v>
      </c>
      <c r="GF49" s="184">
        <f t="shared" ca="1" si="315"/>
        <v>29</v>
      </c>
      <c r="GG49" s="184">
        <f t="shared" ca="1" si="316"/>
        <v>29</v>
      </c>
      <c r="GH49" s="184">
        <f t="shared" ca="1" si="317"/>
        <v>29</v>
      </c>
      <c r="GI49" s="184">
        <f t="shared" ca="1" si="318"/>
        <v>29</v>
      </c>
      <c r="GJ49" s="184">
        <f t="shared" ca="1" si="319"/>
        <v>29</v>
      </c>
      <c r="GK49" s="184">
        <f t="shared" ca="1" si="320"/>
        <v>29</v>
      </c>
      <c r="GL49" s="184">
        <f t="shared" ca="1" si="321"/>
        <v>29</v>
      </c>
      <c r="GM49" s="184">
        <f t="shared" ca="1" si="322"/>
        <v>29</v>
      </c>
      <c r="GN49" s="184">
        <f t="shared" ca="1" si="323"/>
        <v>29</v>
      </c>
      <c r="GO49" s="184">
        <f t="shared" ca="1" si="324"/>
        <v>29</v>
      </c>
      <c r="GP49" s="184">
        <f t="shared" ca="1" si="325"/>
        <v>29</v>
      </c>
      <c r="GQ49" s="184">
        <f t="shared" ca="1" si="326"/>
        <v>29</v>
      </c>
      <c r="GR49" s="184">
        <f t="shared" ca="1" si="327"/>
        <v>29</v>
      </c>
      <c r="GS49" s="184">
        <f t="shared" ca="1" si="328"/>
        <v>29</v>
      </c>
      <c r="GT49" s="184">
        <f t="shared" ca="1" si="329"/>
        <v>29</v>
      </c>
      <c r="GU49" s="184">
        <f t="shared" ca="1" si="330"/>
        <v>29</v>
      </c>
      <c r="GV49" s="184">
        <f t="shared" ca="1" si="331"/>
        <v>29</v>
      </c>
      <c r="GW49" s="184">
        <f t="shared" ca="1" si="332"/>
        <v>29</v>
      </c>
      <c r="GX49" s="184">
        <f t="shared" ca="1" si="333"/>
        <v>29</v>
      </c>
      <c r="GY49" s="184">
        <f t="shared" ca="1" si="334"/>
        <v>29</v>
      </c>
      <c r="GZ49" s="184">
        <f t="shared" ca="1" si="335"/>
        <v>29</v>
      </c>
      <c r="HA49" s="184">
        <f t="shared" ca="1" si="336"/>
        <v>29</v>
      </c>
      <c r="HB49" s="184">
        <f t="shared" ca="1" si="337"/>
        <v>29</v>
      </c>
      <c r="HC49" s="184">
        <f t="shared" ca="1" si="338"/>
        <v>29</v>
      </c>
      <c r="HD49" s="184">
        <f t="shared" ca="1" si="339"/>
        <v>29</v>
      </c>
      <c r="HE49" s="184">
        <f t="shared" ca="1" si="340"/>
        <v>29</v>
      </c>
      <c r="HF49" s="184">
        <f t="shared" ca="1" si="341"/>
        <v>29</v>
      </c>
      <c r="HG49" s="184">
        <f t="shared" ca="1" si="342"/>
        <v>29</v>
      </c>
      <c r="HH49" s="184">
        <f t="shared" ca="1" si="343"/>
        <v>29</v>
      </c>
      <c r="HI49" s="184">
        <f t="shared" ca="1" si="344"/>
        <v>29</v>
      </c>
      <c r="HJ49" s="184">
        <f t="shared" ca="1" si="345"/>
        <v>29</v>
      </c>
      <c r="HK49" s="578">
        <f t="shared" ca="1" si="346"/>
        <v>1</v>
      </c>
    </row>
    <row r="50" spans="1:219" s="185" customFormat="1">
      <c r="A50" s="277" t="s">
        <v>13823</v>
      </c>
      <c r="B50" s="278"/>
      <c r="C50" s="279" t="s">
        <v>13995</v>
      </c>
      <c r="D50" s="280" t="str">
        <f>IF($B50="","",IFERROR(VLOOKUP($B50,SERVIÇOS!$A:$F,3,0),IFERROR(VLOOKUP($B50,'COMPOSIÇÕES COMPLEMENTARES '!$C:$K,3,0),"")))</f>
        <v/>
      </c>
      <c r="E50" s="281"/>
      <c r="F50" s="282" t="str">
        <f>IF($B50="","",IFERROR(VLOOKUP($B50,SERVIÇOS!$A:$F,4,0),IFERROR(VLOOKUP($B50,'COMPOSIÇÕES COMPLEMENTARES '!$C:$K,6,0),"")))</f>
        <v/>
      </c>
      <c r="G50" s="283" t="str">
        <f>IF($B50="","",IFERROR(VLOOKUP($B50,SERVIÇOS!$A:$F,5,0),IFERROR(VLOOKUP($B50,'COMPOSIÇÕES COMPLEMENTARES '!$C:$K,7,0),"")))</f>
        <v/>
      </c>
      <c r="H50" s="283" t="str">
        <f t="shared" si="130"/>
        <v/>
      </c>
      <c r="I50" s="270">
        <f>ROUND(SUMIF(I51:I56,"&gt;0",I51:I56),2)</f>
        <v>4810.66</v>
      </c>
      <c r="J50" s="270">
        <f>ROUND(SUMIF(J51:J56,"&gt;0",J51:J56),2)</f>
        <v>881.65</v>
      </c>
      <c r="K50" s="271"/>
      <c r="L50" s="270">
        <f>SUMIF(I50:J50,"&gt;0",I50:J50)</f>
        <v>5692.3099999999995</v>
      </c>
      <c r="M50" s="572">
        <f t="shared" si="10"/>
        <v>5692.3099999999995</v>
      </c>
      <c r="N50" s="572">
        <f t="shared" si="11"/>
        <v>0</v>
      </c>
      <c r="O50" s="572">
        <f t="shared" si="12"/>
        <v>0</v>
      </c>
      <c r="P50" s="572">
        <f t="shared" si="13"/>
        <v>42</v>
      </c>
      <c r="Q50" s="572">
        <f t="shared" si="14"/>
        <v>2404.5899999999997</v>
      </c>
      <c r="R50" s="572">
        <f t="shared" si="15"/>
        <v>66</v>
      </c>
      <c r="S50" s="184">
        <f t="shared" ca="1" si="146"/>
        <v>66</v>
      </c>
      <c r="T50" s="184">
        <f t="shared" ca="1" si="147"/>
        <v>27</v>
      </c>
      <c r="U50" s="184">
        <f t="shared" ca="1" si="148"/>
        <v>27</v>
      </c>
      <c r="V50" s="184">
        <f t="shared" ca="1" si="149"/>
        <v>88</v>
      </c>
      <c r="W50" s="184">
        <f t="shared" ca="1" si="150"/>
        <v>88</v>
      </c>
      <c r="X50" s="184">
        <f t="shared" ca="1" si="151"/>
        <v>88</v>
      </c>
      <c r="Y50" s="184">
        <f t="shared" ca="1" si="152"/>
        <v>88</v>
      </c>
      <c r="Z50" s="184">
        <f t="shared" ca="1" si="153"/>
        <v>88</v>
      </c>
      <c r="AA50" s="184">
        <f t="shared" ca="1" si="154"/>
        <v>88</v>
      </c>
      <c r="AB50" s="184">
        <f t="shared" ca="1" si="155"/>
        <v>88</v>
      </c>
      <c r="AC50" s="184">
        <f t="shared" ca="1" si="156"/>
        <v>88</v>
      </c>
      <c r="AD50" s="184">
        <f t="shared" ca="1" si="157"/>
        <v>88</v>
      </c>
      <c r="AE50" s="184">
        <f t="shared" ca="1" si="158"/>
        <v>88</v>
      </c>
      <c r="AF50" s="184">
        <f t="shared" ca="1" si="159"/>
        <v>88</v>
      </c>
      <c r="AG50" s="184">
        <f t="shared" ca="1" si="160"/>
        <v>88</v>
      </c>
      <c r="AH50" s="184">
        <f t="shared" ca="1" si="161"/>
        <v>88</v>
      </c>
      <c r="AI50" s="184">
        <f t="shared" ca="1" si="162"/>
        <v>88</v>
      </c>
      <c r="AJ50" s="184">
        <f t="shared" ca="1" si="163"/>
        <v>88</v>
      </c>
      <c r="AK50" s="184">
        <f t="shared" ca="1" si="164"/>
        <v>88</v>
      </c>
      <c r="AL50" s="184">
        <f t="shared" ca="1" si="165"/>
        <v>143</v>
      </c>
      <c r="AM50" s="184">
        <f t="shared" ca="1" si="166"/>
        <v>143</v>
      </c>
      <c r="AN50" s="184">
        <f t="shared" ca="1" si="167"/>
        <v>85</v>
      </c>
      <c r="AO50" s="184">
        <f t="shared" ca="1" si="168"/>
        <v>85</v>
      </c>
      <c r="AP50" s="184">
        <f t="shared" ca="1" si="169"/>
        <v>111</v>
      </c>
      <c r="AQ50" s="184">
        <f t="shared" ca="1" si="170"/>
        <v>111</v>
      </c>
      <c r="AR50" s="184">
        <f t="shared" ca="1" si="171"/>
        <v>111</v>
      </c>
      <c r="AS50" s="184">
        <f t="shared" ca="1" si="172"/>
        <v>111</v>
      </c>
      <c r="AT50" s="184">
        <f t="shared" ca="1" si="173"/>
        <v>107</v>
      </c>
      <c r="AU50" s="184">
        <f t="shared" ca="1" si="174"/>
        <v>107</v>
      </c>
      <c r="AV50" s="184">
        <f t="shared" ca="1" si="175"/>
        <v>173</v>
      </c>
      <c r="AW50" s="184">
        <f t="shared" ca="1" si="176"/>
        <v>173</v>
      </c>
      <c r="AX50" s="184">
        <f t="shared" ca="1" si="177"/>
        <v>152</v>
      </c>
      <c r="AY50" s="184">
        <f t="shared" ca="1" si="178"/>
        <v>152</v>
      </c>
      <c r="AZ50" s="184">
        <f t="shared" ca="1" si="179"/>
        <v>152</v>
      </c>
      <c r="BA50" s="184">
        <f t="shared" ca="1" si="180"/>
        <v>141</v>
      </c>
      <c r="BB50" s="184">
        <f t="shared" ca="1" si="181"/>
        <v>141</v>
      </c>
      <c r="BC50" s="184">
        <f t="shared" ca="1" si="182"/>
        <v>51</v>
      </c>
      <c r="BD50" s="184">
        <f t="shared" ca="1" si="183"/>
        <v>51</v>
      </c>
      <c r="BE50" s="184">
        <f t="shared" ca="1" si="184"/>
        <v>29</v>
      </c>
      <c r="BF50" s="184">
        <f t="shared" ca="1" si="185"/>
        <v>29</v>
      </c>
      <c r="BG50" s="184">
        <f t="shared" ca="1" si="186"/>
        <v>47</v>
      </c>
      <c r="BH50" s="184">
        <f t="shared" ca="1" si="187"/>
        <v>47</v>
      </c>
      <c r="BI50" s="184">
        <f t="shared" ca="1" si="188"/>
        <v>47</v>
      </c>
      <c r="BJ50" s="184">
        <f t="shared" ca="1" si="189"/>
        <v>47</v>
      </c>
      <c r="BK50" s="184">
        <f t="shared" ca="1" si="190"/>
        <v>47</v>
      </c>
      <c r="BL50" s="184">
        <f t="shared" ca="1" si="191"/>
        <v>47</v>
      </c>
      <c r="BM50" s="184">
        <f t="shared" ca="1" si="192"/>
        <v>47</v>
      </c>
      <c r="BN50" s="184">
        <f t="shared" ca="1" si="193"/>
        <v>47</v>
      </c>
      <c r="BO50" s="184">
        <f t="shared" ca="1" si="194"/>
        <v>47</v>
      </c>
      <c r="BP50" s="184">
        <f t="shared" ca="1" si="195"/>
        <v>47</v>
      </c>
      <c r="BQ50" s="184">
        <f t="shared" ca="1" si="196"/>
        <v>47</v>
      </c>
      <c r="BR50" s="184">
        <f t="shared" ca="1" si="197"/>
        <v>47</v>
      </c>
      <c r="BS50" s="184">
        <f t="shared" ca="1" si="198"/>
        <v>47</v>
      </c>
      <c r="BT50" s="184">
        <f t="shared" ca="1" si="199"/>
        <v>47</v>
      </c>
      <c r="BU50" s="184">
        <f t="shared" ca="1" si="200"/>
        <v>47</v>
      </c>
      <c r="BV50" s="184">
        <f t="shared" ca="1" si="201"/>
        <v>47</v>
      </c>
      <c r="BW50" s="184">
        <f t="shared" ca="1" si="202"/>
        <v>47</v>
      </c>
      <c r="BX50" s="184">
        <f t="shared" ca="1" si="203"/>
        <v>47</v>
      </c>
      <c r="BY50" s="184">
        <f t="shared" ca="1" si="204"/>
        <v>47</v>
      </c>
      <c r="BZ50" s="184">
        <f t="shared" ca="1" si="205"/>
        <v>47</v>
      </c>
      <c r="CA50" s="184">
        <f t="shared" ca="1" si="206"/>
        <v>47</v>
      </c>
      <c r="CB50" s="184">
        <f t="shared" ca="1" si="207"/>
        <v>47</v>
      </c>
      <c r="CC50" s="184">
        <f t="shared" ca="1" si="208"/>
        <v>47</v>
      </c>
      <c r="CD50" s="184">
        <f t="shared" ca="1" si="209"/>
        <v>47</v>
      </c>
      <c r="CE50" s="184">
        <f t="shared" ca="1" si="210"/>
        <v>47</v>
      </c>
      <c r="CF50" s="184">
        <f t="shared" ca="1" si="211"/>
        <v>47</v>
      </c>
      <c r="CG50" s="184">
        <f t="shared" ca="1" si="212"/>
        <v>47</v>
      </c>
      <c r="CH50" s="184">
        <f t="shared" ca="1" si="213"/>
        <v>47</v>
      </c>
      <c r="CI50" s="184">
        <f t="shared" ca="1" si="214"/>
        <v>47</v>
      </c>
      <c r="CJ50" s="184">
        <f t="shared" ca="1" si="215"/>
        <v>47</v>
      </c>
      <c r="CK50" s="184">
        <f t="shared" ca="1" si="216"/>
        <v>47</v>
      </c>
      <c r="CL50" s="184">
        <f t="shared" ca="1" si="217"/>
        <v>47</v>
      </c>
      <c r="CM50" s="184">
        <f t="shared" ca="1" si="218"/>
        <v>47</v>
      </c>
      <c r="CN50" s="184">
        <f t="shared" ca="1" si="219"/>
        <v>47</v>
      </c>
      <c r="CO50" s="184">
        <f t="shared" ca="1" si="220"/>
        <v>47</v>
      </c>
      <c r="CP50" s="184">
        <f t="shared" ca="1" si="221"/>
        <v>47</v>
      </c>
      <c r="CQ50" s="184">
        <f t="shared" ca="1" si="222"/>
        <v>47</v>
      </c>
      <c r="CR50" s="184">
        <f t="shared" ca="1" si="223"/>
        <v>47</v>
      </c>
      <c r="CS50" s="184">
        <f t="shared" ca="1" si="224"/>
        <v>47</v>
      </c>
      <c r="CT50" s="184">
        <f t="shared" ca="1" si="225"/>
        <v>47</v>
      </c>
      <c r="CU50" s="184">
        <f t="shared" ca="1" si="226"/>
        <v>47</v>
      </c>
      <c r="CV50" s="184">
        <f t="shared" ca="1" si="227"/>
        <v>47</v>
      </c>
      <c r="CW50" s="184">
        <f t="shared" ca="1" si="228"/>
        <v>47</v>
      </c>
      <c r="CX50" s="184">
        <f t="shared" ca="1" si="229"/>
        <v>47</v>
      </c>
      <c r="CY50" s="184">
        <f t="shared" ca="1" si="230"/>
        <v>47</v>
      </c>
      <c r="CZ50" s="184">
        <f t="shared" ca="1" si="231"/>
        <v>47</v>
      </c>
      <c r="DA50" s="184">
        <f t="shared" ca="1" si="232"/>
        <v>47</v>
      </c>
      <c r="DB50" s="184">
        <f t="shared" ca="1" si="233"/>
        <v>47</v>
      </c>
      <c r="DC50" s="184">
        <f t="shared" ca="1" si="234"/>
        <v>47</v>
      </c>
      <c r="DD50" s="184">
        <f t="shared" ca="1" si="235"/>
        <v>47</v>
      </c>
      <c r="DE50" s="184">
        <f t="shared" ca="1" si="236"/>
        <v>47</v>
      </c>
      <c r="DF50" s="184">
        <f t="shared" ca="1" si="237"/>
        <v>47</v>
      </c>
      <c r="DG50" s="184">
        <f t="shared" ca="1" si="238"/>
        <v>47</v>
      </c>
      <c r="DH50" s="184">
        <f t="shared" ca="1" si="239"/>
        <v>47</v>
      </c>
      <c r="DI50" s="184">
        <f t="shared" ca="1" si="240"/>
        <v>47</v>
      </c>
      <c r="DJ50" s="184">
        <f t="shared" ca="1" si="241"/>
        <v>47</v>
      </c>
      <c r="DK50" s="184">
        <f t="shared" ca="1" si="242"/>
        <v>47</v>
      </c>
      <c r="DL50" s="184">
        <f t="shared" ca="1" si="243"/>
        <v>47</v>
      </c>
      <c r="DM50" s="184">
        <f t="shared" ca="1" si="244"/>
        <v>47</v>
      </c>
      <c r="DN50" s="184">
        <f t="shared" ca="1" si="245"/>
        <v>47</v>
      </c>
      <c r="DO50" s="184">
        <f t="shared" ca="1" si="246"/>
        <v>47</v>
      </c>
      <c r="DP50" s="184">
        <f t="shared" ca="1" si="247"/>
        <v>47</v>
      </c>
      <c r="DQ50" s="184">
        <f t="shared" ca="1" si="248"/>
        <v>47</v>
      </c>
      <c r="DR50" s="184">
        <f t="shared" ca="1" si="249"/>
        <v>47</v>
      </c>
      <c r="DS50" s="184">
        <f t="shared" ca="1" si="250"/>
        <v>47</v>
      </c>
      <c r="DT50" s="184">
        <f t="shared" ca="1" si="251"/>
        <v>47</v>
      </c>
      <c r="DU50" s="184">
        <f t="shared" ca="1" si="252"/>
        <v>47</v>
      </c>
      <c r="DV50" s="184">
        <f t="shared" ca="1" si="253"/>
        <v>47</v>
      </c>
      <c r="DW50" s="184">
        <f t="shared" ca="1" si="254"/>
        <v>47</v>
      </c>
      <c r="DX50" s="184">
        <f t="shared" ca="1" si="255"/>
        <v>47</v>
      </c>
      <c r="DY50" s="184">
        <f t="shared" ca="1" si="256"/>
        <v>47</v>
      </c>
      <c r="DZ50" s="184">
        <f t="shared" ca="1" si="257"/>
        <v>47</v>
      </c>
      <c r="EA50" s="184">
        <f t="shared" ca="1" si="258"/>
        <v>47</v>
      </c>
      <c r="EB50" s="184">
        <f t="shared" ca="1" si="259"/>
        <v>47</v>
      </c>
      <c r="EC50" s="184">
        <f t="shared" ca="1" si="260"/>
        <v>47</v>
      </c>
      <c r="ED50" s="184">
        <f t="shared" ca="1" si="261"/>
        <v>47</v>
      </c>
      <c r="EE50" s="184">
        <f t="shared" ca="1" si="262"/>
        <v>47</v>
      </c>
      <c r="EF50" s="184">
        <f t="shared" ca="1" si="263"/>
        <v>47</v>
      </c>
      <c r="EG50" s="184">
        <f t="shared" ca="1" si="264"/>
        <v>47</v>
      </c>
      <c r="EH50" s="184">
        <f t="shared" ca="1" si="265"/>
        <v>47</v>
      </c>
      <c r="EI50" s="184">
        <f t="shared" ca="1" si="266"/>
        <v>47</v>
      </c>
      <c r="EJ50" s="184">
        <f t="shared" ca="1" si="267"/>
        <v>47</v>
      </c>
      <c r="EK50" s="184">
        <f t="shared" ca="1" si="268"/>
        <v>47</v>
      </c>
      <c r="EL50" s="184">
        <f t="shared" ca="1" si="269"/>
        <v>47</v>
      </c>
      <c r="EM50" s="184">
        <f t="shared" ca="1" si="270"/>
        <v>47</v>
      </c>
      <c r="EN50" s="184">
        <f t="shared" ca="1" si="271"/>
        <v>47</v>
      </c>
      <c r="EO50" s="184">
        <f t="shared" ca="1" si="272"/>
        <v>47</v>
      </c>
      <c r="EP50" s="184">
        <f t="shared" ca="1" si="273"/>
        <v>47</v>
      </c>
      <c r="EQ50" s="184">
        <f t="shared" ca="1" si="274"/>
        <v>47</v>
      </c>
      <c r="ER50" s="184">
        <f t="shared" ca="1" si="275"/>
        <v>47</v>
      </c>
      <c r="ES50" s="184">
        <f t="shared" ca="1" si="276"/>
        <v>47</v>
      </c>
      <c r="ET50" s="184">
        <f t="shared" ca="1" si="277"/>
        <v>47</v>
      </c>
      <c r="EU50" s="184">
        <f t="shared" ca="1" si="278"/>
        <v>47</v>
      </c>
      <c r="EV50" s="184">
        <f t="shared" ca="1" si="279"/>
        <v>47</v>
      </c>
      <c r="EW50" s="184">
        <f t="shared" ca="1" si="280"/>
        <v>47</v>
      </c>
      <c r="EX50" s="184">
        <f t="shared" ca="1" si="281"/>
        <v>47</v>
      </c>
      <c r="EY50" s="184">
        <f t="shared" ca="1" si="282"/>
        <v>47</v>
      </c>
      <c r="EZ50" s="184">
        <f t="shared" ca="1" si="283"/>
        <v>47</v>
      </c>
      <c r="FA50" s="184">
        <f t="shared" ca="1" si="284"/>
        <v>47</v>
      </c>
      <c r="FB50" s="184">
        <f t="shared" ca="1" si="285"/>
        <v>47</v>
      </c>
      <c r="FC50" s="184">
        <f t="shared" ca="1" si="286"/>
        <v>47</v>
      </c>
      <c r="FD50" s="184">
        <f t="shared" ca="1" si="287"/>
        <v>47</v>
      </c>
      <c r="FE50" s="184">
        <f t="shared" ca="1" si="288"/>
        <v>47</v>
      </c>
      <c r="FF50" s="184">
        <f t="shared" ca="1" si="289"/>
        <v>47</v>
      </c>
      <c r="FG50" s="184">
        <f t="shared" ca="1" si="290"/>
        <v>47</v>
      </c>
      <c r="FH50" s="184">
        <f t="shared" ca="1" si="291"/>
        <v>47</v>
      </c>
      <c r="FI50" s="184">
        <f t="shared" ca="1" si="292"/>
        <v>47</v>
      </c>
      <c r="FJ50" s="184">
        <f t="shared" ca="1" si="293"/>
        <v>47</v>
      </c>
      <c r="FK50" s="184">
        <f t="shared" ca="1" si="294"/>
        <v>47</v>
      </c>
      <c r="FL50" s="184">
        <f t="shared" ca="1" si="295"/>
        <v>47</v>
      </c>
      <c r="FM50" s="184">
        <f t="shared" ca="1" si="296"/>
        <v>47</v>
      </c>
      <c r="FN50" s="184">
        <f t="shared" ca="1" si="297"/>
        <v>47</v>
      </c>
      <c r="FO50" s="184">
        <f t="shared" ca="1" si="298"/>
        <v>47</v>
      </c>
      <c r="FP50" s="184">
        <f t="shared" ca="1" si="299"/>
        <v>47</v>
      </c>
      <c r="FQ50" s="184">
        <f t="shared" ca="1" si="300"/>
        <v>47</v>
      </c>
      <c r="FR50" s="184">
        <f t="shared" ca="1" si="301"/>
        <v>47</v>
      </c>
      <c r="FS50" s="184">
        <f t="shared" ca="1" si="302"/>
        <v>47</v>
      </c>
      <c r="FT50" s="184">
        <f t="shared" ca="1" si="303"/>
        <v>47</v>
      </c>
      <c r="FU50" s="184">
        <f t="shared" ca="1" si="304"/>
        <v>47</v>
      </c>
      <c r="FV50" s="184">
        <f t="shared" ca="1" si="305"/>
        <v>47</v>
      </c>
      <c r="FW50" s="184">
        <f t="shared" ca="1" si="306"/>
        <v>47</v>
      </c>
      <c r="FX50" s="184">
        <f t="shared" ca="1" si="307"/>
        <v>47</v>
      </c>
      <c r="FY50" s="184">
        <f t="shared" ca="1" si="308"/>
        <v>47</v>
      </c>
      <c r="FZ50" s="184">
        <f t="shared" ca="1" si="309"/>
        <v>47</v>
      </c>
      <c r="GA50" s="184">
        <f t="shared" ca="1" si="310"/>
        <v>47</v>
      </c>
      <c r="GB50" s="184">
        <f t="shared" ca="1" si="311"/>
        <v>47</v>
      </c>
      <c r="GC50" s="184">
        <f t="shared" ca="1" si="312"/>
        <v>47</v>
      </c>
      <c r="GD50" s="184">
        <f t="shared" ca="1" si="313"/>
        <v>47</v>
      </c>
      <c r="GE50" s="184">
        <f t="shared" ca="1" si="314"/>
        <v>47</v>
      </c>
      <c r="GF50" s="184">
        <f t="shared" ca="1" si="315"/>
        <v>47</v>
      </c>
      <c r="GG50" s="184">
        <f t="shared" ca="1" si="316"/>
        <v>47</v>
      </c>
      <c r="GH50" s="184">
        <f t="shared" ca="1" si="317"/>
        <v>47</v>
      </c>
      <c r="GI50" s="184">
        <f t="shared" ca="1" si="318"/>
        <v>47</v>
      </c>
      <c r="GJ50" s="184">
        <f t="shared" ca="1" si="319"/>
        <v>47</v>
      </c>
      <c r="GK50" s="184">
        <f t="shared" ca="1" si="320"/>
        <v>47</v>
      </c>
      <c r="GL50" s="184">
        <f t="shared" ca="1" si="321"/>
        <v>47</v>
      </c>
      <c r="GM50" s="184">
        <f t="shared" ca="1" si="322"/>
        <v>47</v>
      </c>
      <c r="GN50" s="184">
        <f t="shared" ca="1" si="323"/>
        <v>47</v>
      </c>
      <c r="GO50" s="184">
        <f t="shared" ca="1" si="324"/>
        <v>47</v>
      </c>
      <c r="GP50" s="184">
        <f t="shared" ca="1" si="325"/>
        <v>47</v>
      </c>
      <c r="GQ50" s="184">
        <f t="shared" ca="1" si="326"/>
        <v>47</v>
      </c>
      <c r="GR50" s="184">
        <f t="shared" ca="1" si="327"/>
        <v>47</v>
      </c>
      <c r="GS50" s="184">
        <f t="shared" ca="1" si="328"/>
        <v>47</v>
      </c>
      <c r="GT50" s="184">
        <f t="shared" ca="1" si="329"/>
        <v>47</v>
      </c>
      <c r="GU50" s="184">
        <f t="shared" ca="1" si="330"/>
        <v>47</v>
      </c>
      <c r="GV50" s="184">
        <f t="shared" ca="1" si="331"/>
        <v>47</v>
      </c>
      <c r="GW50" s="184">
        <f t="shared" ca="1" si="332"/>
        <v>47</v>
      </c>
      <c r="GX50" s="184">
        <f t="shared" ca="1" si="333"/>
        <v>47</v>
      </c>
      <c r="GY50" s="184">
        <f t="shared" ca="1" si="334"/>
        <v>47</v>
      </c>
      <c r="GZ50" s="184">
        <f t="shared" ca="1" si="335"/>
        <v>47</v>
      </c>
      <c r="HA50" s="184">
        <f t="shared" ca="1" si="336"/>
        <v>47</v>
      </c>
      <c r="HB50" s="184">
        <f t="shared" ca="1" si="337"/>
        <v>47</v>
      </c>
      <c r="HC50" s="184">
        <f t="shared" ca="1" si="338"/>
        <v>47</v>
      </c>
      <c r="HD50" s="184">
        <f t="shared" ca="1" si="339"/>
        <v>47</v>
      </c>
      <c r="HE50" s="184">
        <f t="shared" ca="1" si="340"/>
        <v>47</v>
      </c>
      <c r="HF50" s="184">
        <f t="shared" ca="1" si="341"/>
        <v>47</v>
      </c>
      <c r="HG50" s="184">
        <f t="shared" ca="1" si="342"/>
        <v>47</v>
      </c>
      <c r="HH50" s="184">
        <f t="shared" ca="1" si="343"/>
        <v>47</v>
      </c>
      <c r="HI50" s="184">
        <f t="shared" ca="1" si="344"/>
        <v>47</v>
      </c>
      <c r="HJ50" s="184">
        <f t="shared" ca="1" si="345"/>
        <v>47</v>
      </c>
      <c r="HK50" s="578">
        <f t="shared" ca="1" si="346"/>
        <v>1</v>
      </c>
    </row>
    <row r="51" spans="1:219" s="185" customFormat="1" ht="30">
      <c r="A51" s="284" t="s">
        <v>13996</v>
      </c>
      <c r="B51" s="285">
        <v>93143</v>
      </c>
      <c r="C51" s="286" t="str">
        <f>IF($B51="","",IFERROR(VLOOKUP($B51,SERVIÇOS!$A:$F,2,0),IFERROR(VLOOKUP($B51,'COMPOSIÇÕES COMPLEMENTARES '!$C:$K,2,0),"")))</f>
        <v>PONTO DE TOMADA RESIDENCIAL INCLUINDO TOMADA 20A/250V, CAIXA ELÉTRICA, ELETRODUTO, CABO, RASGO, QUEBRA E CHUMBAMENTO. AF_01/2016</v>
      </c>
      <c r="D51" s="287" t="str">
        <f>IF($B51="","",IFERROR(VLOOKUP($B51,SERVIÇOS!$A:$F,3,0),IFERROR(VLOOKUP($B51,'COMPOSIÇÕES COMPLEMENTARES '!$C:$K,3,0),"")))</f>
        <v>UN</v>
      </c>
      <c r="E51" s="288">
        <v>8</v>
      </c>
      <c r="F51" s="289">
        <f>IF($B51="","",IFERROR(VLOOKUP($B51,SERVIÇOS!$A:$F,4,0),IFERROR(VLOOKUP($B51,'COMPOSIÇÕES COMPLEMENTARES '!$C:$K,6,0),"")))</f>
        <v>105.27999999999999</v>
      </c>
      <c r="G51" s="289">
        <f>IF($B51="","",IFERROR(VLOOKUP($B51,SERVIÇOS!$A:$F,5,0),IFERROR(VLOOKUP($B51,'COMPOSIÇÕES COMPLEMENTARES '!$C:$K,7,0),"")))</f>
        <v>80.11</v>
      </c>
      <c r="H51" s="289">
        <f t="shared" si="130"/>
        <v>185.39</v>
      </c>
      <c r="I51" s="289">
        <f t="shared" ref="I51:I56" si="350">IF(E51="","",ROUND((E51*F51),2))</f>
        <v>842.24</v>
      </c>
      <c r="J51" s="289">
        <f t="shared" ref="J51:J56" si="351">IF(E51="","",ROUND((E51*G51),2))</f>
        <v>640.88</v>
      </c>
      <c r="K51" s="289">
        <f t="shared" ref="K51:K56" si="352">IF(E51="","",ROUND((E51*H51),2))</f>
        <v>1483.12</v>
      </c>
      <c r="L51" s="289"/>
      <c r="M51" s="572">
        <f t="shared" si="10"/>
        <v>1483.12</v>
      </c>
      <c r="N51" s="572">
        <f t="shared" si="11"/>
        <v>1483.12</v>
      </c>
      <c r="O51" s="572">
        <f t="shared" si="12"/>
        <v>8</v>
      </c>
      <c r="P51" s="572">
        <f t="shared" si="13"/>
        <v>43</v>
      </c>
      <c r="Q51" s="572">
        <f t="shared" si="14"/>
        <v>2404.5899999999997</v>
      </c>
      <c r="R51" s="572">
        <f t="shared" si="15"/>
        <v>66</v>
      </c>
      <c r="S51" s="184">
        <f t="shared" ca="1" si="146"/>
        <v>27</v>
      </c>
      <c r="T51" s="184">
        <f t="shared" ca="1" si="147"/>
        <v>27</v>
      </c>
      <c r="U51" s="184">
        <f t="shared" ca="1" si="148"/>
        <v>88</v>
      </c>
      <c r="V51" s="184">
        <f t="shared" ca="1" si="149"/>
        <v>88</v>
      </c>
      <c r="W51" s="184">
        <f t="shared" ca="1" si="150"/>
        <v>143</v>
      </c>
      <c r="X51" s="184">
        <f t="shared" ca="1" si="151"/>
        <v>143</v>
      </c>
      <c r="Y51" s="184">
        <f t="shared" ca="1" si="152"/>
        <v>143</v>
      </c>
      <c r="Z51" s="184">
        <f t="shared" ca="1" si="153"/>
        <v>143</v>
      </c>
      <c r="AA51" s="184">
        <f t="shared" ca="1" si="154"/>
        <v>143</v>
      </c>
      <c r="AB51" s="184">
        <f t="shared" ca="1" si="155"/>
        <v>143</v>
      </c>
      <c r="AC51" s="184">
        <f t="shared" ca="1" si="156"/>
        <v>143</v>
      </c>
      <c r="AD51" s="184">
        <f t="shared" ca="1" si="157"/>
        <v>143</v>
      </c>
      <c r="AE51" s="184">
        <f t="shared" ca="1" si="158"/>
        <v>143</v>
      </c>
      <c r="AF51" s="184">
        <f t="shared" ca="1" si="159"/>
        <v>143</v>
      </c>
      <c r="AG51" s="184">
        <f t="shared" ca="1" si="160"/>
        <v>143</v>
      </c>
      <c r="AH51" s="184">
        <f t="shared" ca="1" si="161"/>
        <v>143</v>
      </c>
      <c r="AI51" s="184">
        <f t="shared" ca="1" si="162"/>
        <v>143</v>
      </c>
      <c r="AJ51" s="184">
        <f t="shared" ca="1" si="163"/>
        <v>143</v>
      </c>
      <c r="AK51" s="184">
        <f t="shared" ca="1" si="164"/>
        <v>143</v>
      </c>
      <c r="AL51" s="184">
        <f t="shared" ca="1" si="165"/>
        <v>143</v>
      </c>
      <c r="AM51" s="184">
        <f t="shared" ca="1" si="166"/>
        <v>85</v>
      </c>
      <c r="AN51" s="184">
        <f t="shared" ca="1" si="167"/>
        <v>85</v>
      </c>
      <c r="AO51" s="184">
        <f t="shared" ca="1" si="168"/>
        <v>111</v>
      </c>
      <c r="AP51" s="184">
        <f t="shared" ca="1" si="169"/>
        <v>111</v>
      </c>
      <c r="AQ51" s="184">
        <f t="shared" ca="1" si="170"/>
        <v>107</v>
      </c>
      <c r="AR51" s="184">
        <f t="shared" ca="1" si="171"/>
        <v>107</v>
      </c>
      <c r="AS51" s="184">
        <f t="shared" ca="1" si="172"/>
        <v>107</v>
      </c>
      <c r="AT51" s="184">
        <f t="shared" ca="1" si="173"/>
        <v>107</v>
      </c>
      <c r="AU51" s="184">
        <f t="shared" ca="1" si="174"/>
        <v>173</v>
      </c>
      <c r="AV51" s="184">
        <f t="shared" ca="1" si="175"/>
        <v>173</v>
      </c>
      <c r="AW51" s="184">
        <f t="shared" ca="1" si="176"/>
        <v>152</v>
      </c>
      <c r="AX51" s="184">
        <f t="shared" ca="1" si="177"/>
        <v>152</v>
      </c>
      <c r="AY51" s="184">
        <f t="shared" ca="1" si="178"/>
        <v>141</v>
      </c>
      <c r="AZ51" s="184">
        <f t="shared" ca="1" si="179"/>
        <v>141</v>
      </c>
      <c r="BA51" s="184">
        <f t="shared" ca="1" si="180"/>
        <v>141</v>
      </c>
      <c r="BB51" s="184">
        <f t="shared" ca="1" si="181"/>
        <v>51</v>
      </c>
      <c r="BC51" s="184">
        <f t="shared" ca="1" si="182"/>
        <v>51</v>
      </c>
      <c r="BD51" s="184">
        <f t="shared" ca="1" si="183"/>
        <v>29</v>
      </c>
      <c r="BE51" s="184">
        <f t="shared" ca="1" si="184"/>
        <v>29</v>
      </c>
      <c r="BF51" s="184">
        <f t="shared" ca="1" si="185"/>
        <v>47</v>
      </c>
      <c r="BG51" s="184">
        <f t="shared" ca="1" si="186"/>
        <v>47</v>
      </c>
      <c r="BH51" s="184">
        <f t="shared" ca="1" si="187"/>
        <v>91</v>
      </c>
      <c r="BI51" s="184">
        <f t="shared" ca="1" si="188"/>
        <v>91</v>
      </c>
      <c r="BJ51" s="184">
        <f t="shared" ca="1" si="189"/>
        <v>91</v>
      </c>
      <c r="BK51" s="184">
        <f t="shared" ca="1" si="190"/>
        <v>91</v>
      </c>
      <c r="BL51" s="184">
        <f t="shared" ca="1" si="191"/>
        <v>91</v>
      </c>
      <c r="BM51" s="184">
        <f t="shared" ca="1" si="192"/>
        <v>91</v>
      </c>
      <c r="BN51" s="184">
        <f t="shared" ca="1" si="193"/>
        <v>91</v>
      </c>
      <c r="BO51" s="184">
        <f t="shared" ca="1" si="194"/>
        <v>91</v>
      </c>
      <c r="BP51" s="184">
        <f t="shared" ca="1" si="195"/>
        <v>91</v>
      </c>
      <c r="BQ51" s="184">
        <f t="shared" ca="1" si="196"/>
        <v>91</v>
      </c>
      <c r="BR51" s="184">
        <f t="shared" ca="1" si="197"/>
        <v>91</v>
      </c>
      <c r="BS51" s="184">
        <f t="shared" ca="1" si="198"/>
        <v>91</v>
      </c>
      <c r="BT51" s="184">
        <f t="shared" ca="1" si="199"/>
        <v>91</v>
      </c>
      <c r="BU51" s="184">
        <f t="shared" ca="1" si="200"/>
        <v>91</v>
      </c>
      <c r="BV51" s="184">
        <f t="shared" ca="1" si="201"/>
        <v>91</v>
      </c>
      <c r="BW51" s="184">
        <f t="shared" ca="1" si="202"/>
        <v>91</v>
      </c>
      <c r="BX51" s="184">
        <f t="shared" ca="1" si="203"/>
        <v>91</v>
      </c>
      <c r="BY51" s="184">
        <f t="shared" ca="1" si="204"/>
        <v>91</v>
      </c>
      <c r="BZ51" s="184">
        <f t="shared" ca="1" si="205"/>
        <v>91</v>
      </c>
      <c r="CA51" s="184">
        <f t="shared" ca="1" si="206"/>
        <v>91</v>
      </c>
      <c r="CB51" s="184">
        <f t="shared" ca="1" si="207"/>
        <v>91</v>
      </c>
      <c r="CC51" s="184">
        <f t="shared" ca="1" si="208"/>
        <v>91</v>
      </c>
      <c r="CD51" s="184">
        <f t="shared" ca="1" si="209"/>
        <v>91</v>
      </c>
      <c r="CE51" s="184">
        <f t="shared" ca="1" si="210"/>
        <v>91</v>
      </c>
      <c r="CF51" s="184">
        <f t="shared" ca="1" si="211"/>
        <v>91</v>
      </c>
      <c r="CG51" s="184">
        <f t="shared" ca="1" si="212"/>
        <v>91</v>
      </c>
      <c r="CH51" s="184">
        <f t="shared" ca="1" si="213"/>
        <v>91</v>
      </c>
      <c r="CI51" s="184">
        <f t="shared" ca="1" si="214"/>
        <v>91</v>
      </c>
      <c r="CJ51" s="184">
        <f t="shared" ca="1" si="215"/>
        <v>91</v>
      </c>
      <c r="CK51" s="184">
        <f t="shared" ca="1" si="216"/>
        <v>91</v>
      </c>
      <c r="CL51" s="184">
        <f t="shared" ca="1" si="217"/>
        <v>91</v>
      </c>
      <c r="CM51" s="184">
        <f t="shared" ca="1" si="218"/>
        <v>91</v>
      </c>
      <c r="CN51" s="184">
        <f t="shared" ca="1" si="219"/>
        <v>91</v>
      </c>
      <c r="CO51" s="184">
        <f t="shared" ca="1" si="220"/>
        <v>91</v>
      </c>
      <c r="CP51" s="184">
        <f t="shared" ca="1" si="221"/>
        <v>91</v>
      </c>
      <c r="CQ51" s="184">
        <f t="shared" ca="1" si="222"/>
        <v>91</v>
      </c>
      <c r="CR51" s="184">
        <f t="shared" ca="1" si="223"/>
        <v>91</v>
      </c>
      <c r="CS51" s="184">
        <f t="shared" ca="1" si="224"/>
        <v>91</v>
      </c>
      <c r="CT51" s="184">
        <f t="shared" ca="1" si="225"/>
        <v>91</v>
      </c>
      <c r="CU51" s="184">
        <f t="shared" ca="1" si="226"/>
        <v>91</v>
      </c>
      <c r="CV51" s="184">
        <f t="shared" ca="1" si="227"/>
        <v>91</v>
      </c>
      <c r="CW51" s="184">
        <f t="shared" ca="1" si="228"/>
        <v>91</v>
      </c>
      <c r="CX51" s="184">
        <f t="shared" ca="1" si="229"/>
        <v>91</v>
      </c>
      <c r="CY51" s="184">
        <f t="shared" ca="1" si="230"/>
        <v>91</v>
      </c>
      <c r="CZ51" s="184">
        <f t="shared" ca="1" si="231"/>
        <v>91</v>
      </c>
      <c r="DA51" s="184">
        <f t="shared" ca="1" si="232"/>
        <v>91</v>
      </c>
      <c r="DB51" s="184">
        <f t="shared" ca="1" si="233"/>
        <v>91</v>
      </c>
      <c r="DC51" s="184">
        <f t="shared" ca="1" si="234"/>
        <v>91</v>
      </c>
      <c r="DD51" s="184">
        <f t="shared" ca="1" si="235"/>
        <v>91</v>
      </c>
      <c r="DE51" s="184">
        <f t="shared" ca="1" si="236"/>
        <v>91</v>
      </c>
      <c r="DF51" s="184">
        <f t="shared" ca="1" si="237"/>
        <v>91</v>
      </c>
      <c r="DG51" s="184">
        <f t="shared" ca="1" si="238"/>
        <v>91</v>
      </c>
      <c r="DH51" s="184">
        <f t="shared" ca="1" si="239"/>
        <v>91</v>
      </c>
      <c r="DI51" s="184">
        <f t="shared" ca="1" si="240"/>
        <v>91</v>
      </c>
      <c r="DJ51" s="184">
        <f t="shared" ca="1" si="241"/>
        <v>91</v>
      </c>
      <c r="DK51" s="184">
        <f t="shared" ca="1" si="242"/>
        <v>91</v>
      </c>
      <c r="DL51" s="184">
        <f t="shared" ca="1" si="243"/>
        <v>91</v>
      </c>
      <c r="DM51" s="184">
        <f t="shared" ca="1" si="244"/>
        <v>91</v>
      </c>
      <c r="DN51" s="184">
        <f t="shared" ca="1" si="245"/>
        <v>91</v>
      </c>
      <c r="DO51" s="184">
        <f t="shared" ca="1" si="246"/>
        <v>91</v>
      </c>
      <c r="DP51" s="184">
        <f t="shared" ca="1" si="247"/>
        <v>91</v>
      </c>
      <c r="DQ51" s="184">
        <f t="shared" ca="1" si="248"/>
        <v>91</v>
      </c>
      <c r="DR51" s="184">
        <f t="shared" ca="1" si="249"/>
        <v>91</v>
      </c>
      <c r="DS51" s="184">
        <f t="shared" ca="1" si="250"/>
        <v>91</v>
      </c>
      <c r="DT51" s="184">
        <f t="shared" ca="1" si="251"/>
        <v>91</v>
      </c>
      <c r="DU51" s="184">
        <f t="shared" ca="1" si="252"/>
        <v>91</v>
      </c>
      <c r="DV51" s="184">
        <f t="shared" ca="1" si="253"/>
        <v>91</v>
      </c>
      <c r="DW51" s="184">
        <f t="shared" ca="1" si="254"/>
        <v>91</v>
      </c>
      <c r="DX51" s="184">
        <f t="shared" ca="1" si="255"/>
        <v>91</v>
      </c>
      <c r="DY51" s="184">
        <f t="shared" ca="1" si="256"/>
        <v>91</v>
      </c>
      <c r="DZ51" s="184">
        <f t="shared" ca="1" si="257"/>
        <v>91</v>
      </c>
      <c r="EA51" s="184">
        <f t="shared" ca="1" si="258"/>
        <v>91</v>
      </c>
      <c r="EB51" s="184">
        <f t="shared" ca="1" si="259"/>
        <v>91</v>
      </c>
      <c r="EC51" s="184">
        <f t="shared" ca="1" si="260"/>
        <v>91</v>
      </c>
      <c r="ED51" s="184">
        <f t="shared" ca="1" si="261"/>
        <v>91</v>
      </c>
      <c r="EE51" s="184">
        <f t="shared" ca="1" si="262"/>
        <v>91</v>
      </c>
      <c r="EF51" s="184">
        <f t="shared" ca="1" si="263"/>
        <v>91</v>
      </c>
      <c r="EG51" s="184">
        <f t="shared" ca="1" si="264"/>
        <v>91</v>
      </c>
      <c r="EH51" s="184">
        <f t="shared" ca="1" si="265"/>
        <v>91</v>
      </c>
      <c r="EI51" s="184">
        <f t="shared" ca="1" si="266"/>
        <v>91</v>
      </c>
      <c r="EJ51" s="184">
        <f t="shared" ca="1" si="267"/>
        <v>91</v>
      </c>
      <c r="EK51" s="184">
        <f t="shared" ca="1" si="268"/>
        <v>91</v>
      </c>
      <c r="EL51" s="184">
        <f t="shared" ca="1" si="269"/>
        <v>91</v>
      </c>
      <c r="EM51" s="184">
        <f t="shared" ca="1" si="270"/>
        <v>91</v>
      </c>
      <c r="EN51" s="184">
        <f t="shared" ca="1" si="271"/>
        <v>91</v>
      </c>
      <c r="EO51" s="184">
        <f t="shared" ca="1" si="272"/>
        <v>91</v>
      </c>
      <c r="EP51" s="184">
        <f t="shared" ca="1" si="273"/>
        <v>91</v>
      </c>
      <c r="EQ51" s="184">
        <f t="shared" ca="1" si="274"/>
        <v>91</v>
      </c>
      <c r="ER51" s="184">
        <f t="shared" ca="1" si="275"/>
        <v>91</v>
      </c>
      <c r="ES51" s="184">
        <f t="shared" ca="1" si="276"/>
        <v>91</v>
      </c>
      <c r="ET51" s="184">
        <f t="shared" ca="1" si="277"/>
        <v>91</v>
      </c>
      <c r="EU51" s="184">
        <f t="shared" ca="1" si="278"/>
        <v>91</v>
      </c>
      <c r="EV51" s="184">
        <f t="shared" ca="1" si="279"/>
        <v>91</v>
      </c>
      <c r="EW51" s="184">
        <f t="shared" ca="1" si="280"/>
        <v>91</v>
      </c>
      <c r="EX51" s="184">
        <f t="shared" ca="1" si="281"/>
        <v>91</v>
      </c>
      <c r="EY51" s="184">
        <f t="shared" ca="1" si="282"/>
        <v>91</v>
      </c>
      <c r="EZ51" s="184">
        <f t="shared" ca="1" si="283"/>
        <v>91</v>
      </c>
      <c r="FA51" s="184">
        <f t="shared" ca="1" si="284"/>
        <v>91</v>
      </c>
      <c r="FB51" s="184">
        <f t="shared" ca="1" si="285"/>
        <v>91</v>
      </c>
      <c r="FC51" s="184">
        <f t="shared" ca="1" si="286"/>
        <v>91</v>
      </c>
      <c r="FD51" s="184">
        <f t="shared" ca="1" si="287"/>
        <v>91</v>
      </c>
      <c r="FE51" s="184">
        <f t="shared" ca="1" si="288"/>
        <v>91</v>
      </c>
      <c r="FF51" s="184">
        <f t="shared" ca="1" si="289"/>
        <v>91</v>
      </c>
      <c r="FG51" s="184">
        <f t="shared" ca="1" si="290"/>
        <v>91</v>
      </c>
      <c r="FH51" s="184">
        <f t="shared" ca="1" si="291"/>
        <v>91</v>
      </c>
      <c r="FI51" s="184">
        <f t="shared" ca="1" si="292"/>
        <v>91</v>
      </c>
      <c r="FJ51" s="184">
        <f t="shared" ca="1" si="293"/>
        <v>91</v>
      </c>
      <c r="FK51" s="184">
        <f t="shared" ca="1" si="294"/>
        <v>91</v>
      </c>
      <c r="FL51" s="184">
        <f t="shared" ca="1" si="295"/>
        <v>91</v>
      </c>
      <c r="FM51" s="184">
        <f t="shared" ca="1" si="296"/>
        <v>91</v>
      </c>
      <c r="FN51" s="184">
        <f t="shared" ca="1" si="297"/>
        <v>91</v>
      </c>
      <c r="FO51" s="184">
        <f t="shared" ca="1" si="298"/>
        <v>91</v>
      </c>
      <c r="FP51" s="184">
        <f t="shared" ca="1" si="299"/>
        <v>91</v>
      </c>
      <c r="FQ51" s="184">
        <f t="shared" ca="1" si="300"/>
        <v>91</v>
      </c>
      <c r="FR51" s="184">
        <f t="shared" ca="1" si="301"/>
        <v>91</v>
      </c>
      <c r="FS51" s="184">
        <f t="shared" ca="1" si="302"/>
        <v>91</v>
      </c>
      <c r="FT51" s="184">
        <f t="shared" ca="1" si="303"/>
        <v>91</v>
      </c>
      <c r="FU51" s="184">
        <f t="shared" ca="1" si="304"/>
        <v>91</v>
      </c>
      <c r="FV51" s="184">
        <f t="shared" ca="1" si="305"/>
        <v>91</v>
      </c>
      <c r="FW51" s="184">
        <f t="shared" ca="1" si="306"/>
        <v>91</v>
      </c>
      <c r="FX51" s="184">
        <f t="shared" ca="1" si="307"/>
        <v>91</v>
      </c>
      <c r="FY51" s="184">
        <f t="shared" ca="1" si="308"/>
        <v>91</v>
      </c>
      <c r="FZ51" s="184">
        <f t="shared" ca="1" si="309"/>
        <v>91</v>
      </c>
      <c r="GA51" s="184">
        <f t="shared" ca="1" si="310"/>
        <v>91</v>
      </c>
      <c r="GB51" s="184">
        <f t="shared" ca="1" si="311"/>
        <v>91</v>
      </c>
      <c r="GC51" s="184">
        <f t="shared" ca="1" si="312"/>
        <v>91</v>
      </c>
      <c r="GD51" s="184">
        <f t="shared" ca="1" si="313"/>
        <v>91</v>
      </c>
      <c r="GE51" s="184">
        <f t="shared" ca="1" si="314"/>
        <v>91</v>
      </c>
      <c r="GF51" s="184">
        <f t="shared" ca="1" si="315"/>
        <v>91</v>
      </c>
      <c r="GG51" s="184">
        <f t="shared" ca="1" si="316"/>
        <v>91</v>
      </c>
      <c r="GH51" s="184">
        <f t="shared" ca="1" si="317"/>
        <v>91</v>
      </c>
      <c r="GI51" s="184">
        <f t="shared" ca="1" si="318"/>
        <v>91</v>
      </c>
      <c r="GJ51" s="184">
        <f t="shared" ca="1" si="319"/>
        <v>91</v>
      </c>
      <c r="GK51" s="184">
        <f t="shared" ca="1" si="320"/>
        <v>91</v>
      </c>
      <c r="GL51" s="184">
        <f t="shared" ca="1" si="321"/>
        <v>91</v>
      </c>
      <c r="GM51" s="184">
        <f t="shared" ca="1" si="322"/>
        <v>91</v>
      </c>
      <c r="GN51" s="184">
        <f t="shared" ca="1" si="323"/>
        <v>91</v>
      </c>
      <c r="GO51" s="184">
        <f t="shared" ca="1" si="324"/>
        <v>91</v>
      </c>
      <c r="GP51" s="184">
        <f t="shared" ca="1" si="325"/>
        <v>91</v>
      </c>
      <c r="GQ51" s="184">
        <f t="shared" ca="1" si="326"/>
        <v>91</v>
      </c>
      <c r="GR51" s="184">
        <f t="shared" ca="1" si="327"/>
        <v>91</v>
      </c>
      <c r="GS51" s="184">
        <f t="shared" ca="1" si="328"/>
        <v>91</v>
      </c>
      <c r="GT51" s="184">
        <f t="shared" ca="1" si="329"/>
        <v>91</v>
      </c>
      <c r="GU51" s="184">
        <f t="shared" ca="1" si="330"/>
        <v>91</v>
      </c>
      <c r="GV51" s="184">
        <f t="shared" ca="1" si="331"/>
        <v>91</v>
      </c>
      <c r="GW51" s="184">
        <f t="shared" ca="1" si="332"/>
        <v>91</v>
      </c>
      <c r="GX51" s="184">
        <f t="shared" ca="1" si="333"/>
        <v>91</v>
      </c>
      <c r="GY51" s="184">
        <f t="shared" ca="1" si="334"/>
        <v>91</v>
      </c>
      <c r="GZ51" s="184">
        <f t="shared" ca="1" si="335"/>
        <v>91</v>
      </c>
      <c r="HA51" s="184">
        <f t="shared" ca="1" si="336"/>
        <v>91</v>
      </c>
      <c r="HB51" s="184">
        <f t="shared" ca="1" si="337"/>
        <v>91</v>
      </c>
      <c r="HC51" s="184">
        <f t="shared" ca="1" si="338"/>
        <v>91</v>
      </c>
      <c r="HD51" s="184">
        <f t="shared" ca="1" si="339"/>
        <v>91</v>
      </c>
      <c r="HE51" s="184">
        <f t="shared" ca="1" si="340"/>
        <v>91</v>
      </c>
      <c r="HF51" s="184">
        <f t="shared" ca="1" si="341"/>
        <v>91</v>
      </c>
      <c r="HG51" s="184">
        <f t="shared" ca="1" si="342"/>
        <v>91</v>
      </c>
      <c r="HH51" s="184">
        <f t="shared" ca="1" si="343"/>
        <v>91</v>
      </c>
      <c r="HI51" s="184">
        <f t="shared" ca="1" si="344"/>
        <v>91</v>
      </c>
      <c r="HJ51" s="184">
        <f t="shared" ca="1" si="345"/>
        <v>91</v>
      </c>
      <c r="HK51" s="578">
        <f t="shared" ca="1" si="346"/>
        <v>2</v>
      </c>
    </row>
    <row r="52" spans="1:219" s="185" customFormat="1" ht="30">
      <c r="A52" s="284" t="s">
        <v>13997</v>
      </c>
      <c r="B52" s="285">
        <v>92005</v>
      </c>
      <c r="C52" s="286" t="str">
        <f>IF($B52="","",IFERROR(VLOOKUP($B52,SERVIÇOS!$A:$F,2,0),IFERROR(VLOOKUP($B52,'COMPOSIÇÕES COMPLEMENTARES '!$C:$K,2,0),"")))</f>
        <v>TOMADA MÉDIA DE EMBUTIR (2 MÓDULOS), 2P+T 20 A, INCLUINDO SUPORTE E PLACA - FORNECIMENTO E INSTALAÇÃO. AF_12/2015</v>
      </c>
      <c r="D52" s="287" t="str">
        <f>IF($B52="","",IFERROR(VLOOKUP($B52,SERVIÇOS!$A:$F,3,0),IFERROR(VLOOKUP($B52,'COMPOSIÇÕES COMPLEMENTARES '!$C:$K,3,0),"")))</f>
        <v>UN</v>
      </c>
      <c r="E52" s="288">
        <v>4</v>
      </c>
      <c r="F52" s="289">
        <f>IF($B52="","",IFERROR(VLOOKUP($B52,SERVIÇOS!$A:$F,4,0),IFERROR(VLOOKUP($B52,'COMPOSIÇÕES COMPLEMENTARES '!$C:$K,6,0),"")))</f>
        <v>40.93</v>
      </c>
      <c r="G52" s="289">
        <f>IF($B52="","",IFERROR(VLOOKUP($B52,SERVIÇOS!$A:$F,5,0),IFERROR(VLOOKUP($B52,'COMPOSIÇÕES COMPLEMENTARES '!$C:$K,7,0),"")))</f>
        <v>20.32</v>
      </c>
      <c r="H52" s="289">
        <f t="shared" si="130"/>
        <v>61.25</v>
      </c>
      <c r="I52" s="289">
        <f t="shared" si="350"/>
        <v>163.72</v>
      </c>
      <c r="J52" s="289">
        <f t="shared" si="351"/>
        <v>81.28</v>
      </c>
      <c r="K52" s="289">
        <f t="shared" si="352"/>
        <v>245</v>
      </c>
      <c r="L52" s="289"/>
      <c r="M52" s="572">
        <f t="shared" si="10"/>
        <v>245</v>
      </c>
      <c r="N52" s="572">
        <f t="shared" si="11"/>
        <v>245</v>
      </c>
      <c r="O52" s="572">
        <f t="shared" si="12"/>
        <v>4</v>
      </c>
      <c r="P52" s="572">
        <f t="shared" si="13"/>
        <v>44</v>
      </c>
      <c r="Q52" s="572">
        <f t="shared" si="14"/>
        <v>2364</v>
      </c>
      <c r="R52" s="572">
        <f t="shared" si="15"/>
        <v>27</v>
      </c>
      <c r="S52" s="184">
        <f t="shared" ca="1" si="146"/>
        <v>27</v>
      </c>
      <c r="T52" s="184">
        <f t="shared" ca="1" si="147"/>
        <v>88</v>
      </c>
      <c r="U52" s="184">
        <f t="shared" ca="1" si="148"/>
        <v>88</v>
      </c>
      <c r="V52" s="184">
        <f t="shared" ca="1" si="149"/>
        <v>143</v>
      </c>
      <c r="W52" s="184">
        <f t="shared" ca="1" si="150"/>
        <v>143</v>
      </c>
      <c r="X52" s="184">
        <f t="shared" ca="1" si="151"/>
        <v>85</v>
      </c>
      <c r="Y52" s="184">
        <f t="shared" ca="1" si="152"/>
        <v>85</v>
      </c>
      <c r="Z52" s="184">
        <f t="shared" ca="1" si="153"/>
        <v>85</v>
      </c>
      <c r="AA52" s="184">
        <f t="shared" ca="1" si="154"/>
        <v>85</v>
      </c>
      <c r="AB52" s="184">
        <f t="shared" ca="1" si="155"/>
        <v>85</v>
      </c>
      <c r="AC52" s="184">
        <f t="shared" ca="1" si="156"/>
        <v>85</v>
      </c>
      <c r="AD52" s="184">
        <f t="shared" ca="1" si="157"/>
        <v>85</v>
      </c>
      <c r="AE52" s="184">
        <f t="shared" ca="1" si="158"/>
        <v>85</v>
      </c>
      <c r="AF52" s="184">
        <f t="shared" ca="1" si="159"/>
        <v>85</v>
      </c>
      <c r="AG52" s="184">
        <f t="shared" ca="1" si="160"/>
        <v>85</v>
      </c>
      <c r="AH52" s="184">
        <f t="shared" ca="1" si="161"/>
        <v>85</v>
      </c>
      <c r="AI52" s="184">
        <f t="shared" ca="1" si="162"/>
        <v>85</v>
      </c>
      <c r="AJ52" s="184">
        <f t="shared" ca="1" si="163"/>
        <v>85</v>
      </c>
      <c r="AK52" s="184">
        <f t="shared" ca="1" si="164"/>
        <v>85</v>
      </c>
      <c r="AL52" s="184">
        <f t="shared" ca="1" si="165"/>
        <v>85</v>
      </c>
      <c r="AM52" s="184">
        <f t="shared" ca="1" si="166"/>
        <v>85</v>
      </c>
      <c r="AN52" s="184">
        <f t="shared" ca="1" si="167"/>
        <v>111</v>
      </c>
      <c r="AO52" s="184">
        <f t="shared" ca="1" si="168"/>
        <v>111</v>
      </c>
      <c r="AP52" s="184">
        <f t="shared" ca="1" si="169"/>
        <v>107</v>
      </c>
      <c r="AQ52" s="184">
        <f t="shared" ca="1" si="170"/>
        <v>107</v>
      </c>
      <c r="AR52" s="184">
        <f t="shared" ca="1" si="171"/>
        <v>173</v>
      </c>
      <c r="AS52" s="184">
        <f t="shared" ca="1" si="172"/>
        <v>173</v>
      </c>
      <c r="AT52" s="184">
        <f t="shared" ca="1" si="173"/>
        <v>173</v>
      </c>
      <c r="AU52" s="184">
        <f t="shared" ca="1" si="174"/>
        <v>173</v>
      </c>
      <c r="AV52" s="184">
        <f t="shared" ca="1" si="175"/>
        <v>152</v>
      </c>
      <c r="AW52" s="184">
        <f t="shared" ca="1" si="176"/>
        <v>152</v>
      </c>
      <c r="AX52" s="184">
        <f t="shared" ca="1" si="177"/>
        <v>141</v>
      </c>
      <c r="AY52" s="184">
        <f t="shared" ca="1" si="178"/>
        <v>141</v>
      </c>
      <c r="AZ52" s="184">
        <f t="shared" ca="1" si="179"/>
        <v>51</v>
      </c>
      <c r="BA52" s="184">
        <f t="shared" ca="1" si="180"/>
        <v>51</v>
      </c>
      <c r="BB52" s="184">
        <f t="shared" ca="1" si="181"/>
        <v>51</v>
      </c>
      <c r="BC52" s="184">
        <f t="shared" ca="1" si="182"/>
        <v>29</v>
      </c>
      <c r="BD52" s="184">
        <f t="shared" ca="1" si="183"/>
        <v>29</v>
      </c>
      <c r="BE52" s="184">
        <f t="shared" ca="1" si="184"/>
        <v>47</v>
      </c>
      <c r="BF52" s="184">
        <f t="shared" ca="1" si="185"/>
        <v>47</v>
      </c>
      <c r="BG52" s="184">
        <f t="shared" ca="1" si="186"/>
        <v>91</v>
      </c>
      <c r="BH52" s="184">
        <f t="shared" ca="1" si="187"/>
        <v>91</v>
      </c>
      <c r="BI52" s="184">
        <f t="shared" ca="1" si="188"/>
        <v>72</v>
      </c>
      <c r="BJ52" s="184">
        <f t="shared" ca="1" si="189"/>
        <v>72</v>
      </c>
      <c r="BK52" s="184">
        <f t="shared" ca="1" si="190"/>
        <v>72</v>
      </c>
      <c r="BL52" s="184">
        <f t="shared" ca="1" si="191"/>
        <v>72</v>
      </c>
      <c r="BM52" s="184">
        <f t="shared" ca="1" si="192"/>
        <v>72</v>
      </c>
      <c r="BN52" s="184">
        <f t="shared" ca="1" si="193"/>
        <v>72</v>
      </c>
      <c r="BO52" s="184">
        <f t="shared" ca="1" si="194"/>
        <v>72</v>
      </c>
      <c r="BP52" s="184">
        <f t="shared" ca="1" si="195"/>
        <v>72</v>
      </c>
      <c r="BQ52" s="184">
        <f t="shared" ca="1" si="196"/>
        <v>72</v>
      </c>
      <c r="BR52" s="184">
        <f t="shared" ca="1" si="197"/>
        <v>72</v>
      </c>
      <c r="BS52" s="184">
        <f t="shared" ca="1" si="198"/>
        <v>72</v>
      </c>
      <c r="BT52" s="184">
        <f t="shared" ca="1" si="199"/>
        <v>72</v>
      </c>
      <c r="BU52" s="184">
        <f t="shared" ca="1" si="200"/>
        <v>72</v>
      </c>
      <c r="BV52" s="184">
        <f t="shared" ca="1" si="201"/>
        <v>72</v>
      </c>
      <c r="BW52" s="184">
        <f t="shared" ca="1" si="202"/>
        <v>72</v>
      </c>
      <c r="BX52" s="184">
        <f t="shared" ca="1" si="203"/>
        <v>72</v>
      </c>
      <c r="BY52" s="184">
        <f t="shared" ca="1" si="204"/>
        <v>72</v>
      </c>
      <c r="BZ52" s="184">
        <f t="shared" ca="1" si="205"/>
        <v>72</v>
      </c>
      <c r="CA52" s="184">
        <f t="shared" ca="1" si="206"/>
        <v>72</v>
      </c>
      <c r="CB52" s="184">
        <f t="shared" ca="1" si="207"/>
        <v>72</v>
      </c>
      <c r="CC52" s="184">
        <f t="shared" ca="1" si="208"/>
        <v>72</v>
      </c>
      <c r="CD52" s="184">
        <f t="shared" ca="1" si="209"/>
        <v>72</v>
      </c>
      <c r="CE52" s="184">
        <f t="shared" ca="1" si="210"/>
        <v>72</v>
      </c>
      <c r="CF52" s="184">
        <f t="shared" ca="1" si="211"/>
        <v>72</v>
      </c>
      <c r="CG52" s="184">
        <f t="shared" ca="1" si="212"/>
        <v>72</v>
      </c>
      <c r="CH52" s="184">
        <f t="shared" ca="1" si="213"/>
        <v>72</v>
      </c>
      <c r="CI52" s="184">
        <f t="shared" ca="1" si="214"/>
        <v>72</v>
      </c>
      <c r="CJ52" s="184">
        <f t="shared" ca="1" si="215"/>
        <v>72</v>
      </c>
      <c r="CK52" s="184">
        <f t="shared" ca="1" si="216"/>
        <v>72</v>
      </c>
      <c r="CL52" s="184">
        <f t="shared" ca="1" si="217"/>
        <v>72</v>
      </c>
      <c r="CM52" s="184">
        <f t="shared" ca="1" si="218"/>
        <v>72</v>
      </c>
      <c r="CN52" s="184">
        <f t="shared" ca="1" si="219"/>
        <v>72</v>
      </c>
      <c r="CO52" s="184">
        <f t="shared" ca="1" si="220"/>
        <v>72</v>
      </c>
      <c r="CP52" s="184">
        <f t="shared" ca="1" si="221"/>
        <v>72</v>
      </c>
      <c r="CQ52" s="184">
        <f t="shared" ca="1" si="222"/>
        <v>72</v>
      </c>
      <c r="CR52" s="184">
        <f t="shared" ca="1" si="223"/>
        <v>72</v>
      </c>
      <c r="CS52" s="184">
        <f t="shared" ca="1" si="224"/>
        <v>72</v>
      </c>
      <c r="CT52" s="184">
        <f t="shared" ca="1" si="225"/>
        <v>72</v>
      </c>
      <c r="CU52" s="184">
        <f t="shared" ca="1" si="226"/>
        <v>72</v>
      </c>
      <c r="CV52" s="184">
        <f t="shared" ca="1" si="227"/>
        <v>72</v>
      </c>
      <c r="CW52" s="184">
        <f t="shared" ca="1" si="228"/>
        <v>72</v>
      </c>
      <c r="CX52" s="184">
        <f t="shared" ca="1" si="229"/>
        <v>72</v>
      </c>
      <c r="CY52" s="184">
        <f t="shared" ca="1" si="230"/>
        <v>72</v>
      </c>
      <c r="CZ52" s="184">
        <f t="shared" ca="1" si="231"/>
        <v>72</v>
      </c>
      <c r="DA52" s="184">
        <f t="shared" ca="1" si="232"/>
        <v>72</v>
      </c>
      <c r="DB52" s="184">
        <f t="shared" ca="1" si="233"/>
        <v>72</v>
      </c>
      <c r="DC52" s="184">
        <f t="shared" ca="1" si="234"/>
        <v>72</v>
      </c>
      <c r="DD52" s="184">
        <f t="shared" ca="1" si="235"/>
        <v>72</v>
      </c>
      <c r="DE52" s="184">
        <f t="shared" ca="1" si="236"/>
        <v>72</v>
      </c>
      <c r="DF52" s="184">
        <f t="shared" ca="1" si="237"/>
        <v>72</v>
      </c>
      <c r="DG52" s="184">
        <f t="shared" ca="1" si="238"/>
        <v>72</v>
      </c>
      <c r="DH52" s="184">
        <f t="shared" ca="1" si="239"/>
        <v>72</v>
      </c>
      <c r="DI52" s="184">
        <f t="shared" ca="1" si="240"/>
        <v>72</v>
      </c>
      <c r="DJ52" s="184">
        <f t="shared" ca="1" si="241"/>
        <v>72</v>
      </c>
      <c r="DK52" s="184">
        <f t="shared" ca="1" si="242"/>
        <v>72</v>
      </c>
      <c r="DL52" s="184">
        <f t="shared" ca="1" si="243"/>
        <v>72</v>
      </c>
      <c r="DM52" s="184">
        <f t="shared" ca="1" si="244"/>
        <v>72</v>
      </c>
      <c r="DN52" s="184">
        <f t="shared" ca="1" si="245"/>
        <v>72</v>
      </c>
      <c r="DO52" s="184">
        <f t="shared" ca="1" si="246"/>
        <v>72</v>
      </c>
      <c r="DP52" s="184">
        <f t="shared" ca="1" si="247"/>
        <v>72</v>
      </c>
      <c r="DQ52" s="184">
        <f t="shared" ca="1" si="248"/>
        <v>72</v>
      </c>
      <c r="DR52" s="184">
        <f t="shared" ca="1" si="249"/>
        <v>72</v>
      </c>
      <c r="DS52" s="184">
        <f t="shared" ca="1" si="250"/>
        <v>72</v>
      </c>
      <c r="DT52" s="184">
        <f t="shared" ca="1" si="251"/>
        <v>72</v>
      </c>
      <c r="DU52" s="184">
        <f t="shared" ca="1" si="252"/>
        <v>72</v>
      </c>
      <c r="DV52" s="184">
        <f t="shared" ca="1" si="253"/>
        <v>72</v>
      </c>
      <c r="DW52" s="184">
        <f t="shared" ca="1" si="254"/>
        <v>72</v>
      </c>
      <c r="DX52" s="184">
        <f t="shared" ca="1" si="255"/>
        <v>72</v>
      </c>
      <c r="DY52" s="184">
        <f t="shared" ca="1" si="256"/>
        <v>72</v>
      </c>
      <c r="DZ52" s="184">
        <f t="shared" ca="1" si="257"/>
        <v>72</v>
      </c>
      <c r="EA52" s="184">
        <f t="shared" ca="1" si="258"/>
        <v>72</v>
      </c>
      <c r="EB52" s="184">
        <f t="shared" ca="1" si="259"/>
        <v>72</v>
      </c>
      <c r="EC52" s="184">
        <f t="shared" ca="1" si="260"/>
        <v>72</v>
      </c>
      <c r="ED52" s="184">
        <f t="shared" ca="1" si="261"/>
        <v>72</v>
      </c>
      <c r="EE52" s="184">
        <f t="shared" ca="1" si="262"/>
        <v>72</v>
      </c>
      <c r="EF52" s="184">
        <f t="shared" ca="1" si="263"/>
        <v>72</v>
      </c>
      <c r="EG52" s="184">
        <f t="shared" ca="1" si="264"/>
        <v>72</v>
      </c>
      <c r="EH52" s="184">
        <f t="shared" ca="1" si="265"/>
        <v>72</v>
      </c>
      <c r="EI52" s="184">
        <f t="shared" ca="1" si="266"/>
        <v>72</v>
      </c>
      <c r="EJ52" s="184">
        <f t="shared" ca="1" si="267"/>
        <v>72</v>
      </c>
      <c r="EK52" s="184">
        <f t="shared" ca="1" si="268"/>
        <v>72</v>
      </c>
      <c r="EL52" s="184">
        <f t="shared" ca="1" si="269"/>
        <v>72</v>
      </c>
      <c r="EM52" s="184">
        <f t="shared" ca="1" si="270"/>
        <v>72</v>
      </c>
      <c r="EN52" s="184">
        <f t="shared" ca="1" si="271"/>
        <v>72</v>
      </c>
      <c r="EO52" s="184">
        <f t="shared" ca="1" si="272"/>
        <v>72</v>
      </c>
      <c r="EP52" s="184">
        <f t="shared" ca="1" si="273"/>
        <v>72</v>
      </c>
      <c r="EQ52" s="184">
        <f t="shared" ca="1" si="274"/>
        <v>72</v>
      </c>
      <c r="ER52" s="184">
        <f t="shared" ca="1" si="275"/>
        <v>72</v>
      </c>
      <c r="ES52" s="184">
        <f t="shared" ca="1" si="276"/>
        <v>72</v>
      </c>
      <c r="ET52" s="184">
        <f t="shared" ca="1" si="277"/>
        <v>72</v>
      </c>
      <c r="EU52" s="184">
        <f t="shared" ca="1" si="278"/>
        <v>72</v>
      </c>
      <c r="EV52" s="184">
        <f t="shared" ca="1" si="279"/>
        <v>72</v>
      </c>
      <c r="EW52" s="184">
        <f t="shared" ca="1" si="280"/>
        <v>72</v>
      </c>
      <c r="EX52" s="184">
        <f t="shared" ca="1" si="281"/>
        <v>72</v>
      </c>
      <c r="EY52" s="184">
        <f t="shared" ca="1" si="282"/>
        <v>72</v>
      </c>
      <c r="EZ52" s="184">
        <f t="shared" ca="1" si="283"/>
        <v>72</v>
      </c>
      <c r="FA52" s="184">
        <f t="shared" ca="1" si="284"/>
        <v>72</v>
      </c>
      <c r="FB52" s="184">
        <f t="shared" ca="1" si="285"/>
        <v>72</v>
      </c>
      <c r="FC52" s="184">
        <f t="shared" ca="1" si="286"/>
        <v>72</v>
      </c>
      <c r="FD52" s="184">
        <f t="shared" ca="1" si="287"/>
        <v>72</v>
      </c>
      <c r="FE52" s="184">
        <f t="shared" ca="1" si="288"/>
        <v>72</v>
      </c>
      <c r="FF52" s="184">
        <f t="shared" ca="1" si="289"/>
        <v>72</v>
      </c>
      <c r="FG52" s="184">
        <f t="shared" ca="1" si="290"/>
        <v>72</v>
      </c>
      <c r="FH52" s="184">
        <f t="shared" ca="1" si="291"/>
        <v>72</v>
      </c>
      <c r="FI52" s="184">
        <f t="shared" ca="1" si="292"/>
        <v>72</v>
      </c>
      <c r="FJ52" s="184">
        <f t="shared" ca="1" si="293"/>
        <v>72</v>
      </c>
      <c r="FK52" s="184">
        <f t="shared" ca="1" si="294"/>
        <v>72</v>
      </c>
      <c r="FL52" s="184">
        <f t="shared" ca="1" si="295"/>
        <v>72</v>
      </c>
      <c r="FM52" s="184">
        <f t="shared" ca="1" si="296"/>
        <v>72</v>
      </c>
      <c r="FN52" s="184">
        <f t="shared" ca="1" si="297"/>
        <v>72</v>
      </c>
      <c r="FO52" s="184">
        <f t="shared" ca="1" si="298"/>
        <v>72</v>
      </c>
      <c r="FP52" s="184">
        <f t="shared" ca="1" si="299"/>
        <v>72</v>
      </c>
      <c r="FQ52" s="184">
        <f t="shared" ca="1" si="300"/>
        <v>72</v>
      </c>
      <c r="FR52" s="184">
        <f t="shared" ca="1" si="301"/>
        <v>72</v>
      </c>
      <c r="FS52" s="184">
        <f t="shared" ca="1" si="302"/>
        <v>72</v>
      </c>
      <c r="FT52" s="184">
        <f t="shared" ca="1" si="303"/>
        <v>72</v>
      </c>
      <c r="FU52" s="184">
        <f t="shared" ca="1" si="304"/>
        <v>72</v>
      </c>
      <c r="FV52" s="184">
        <f t="shared" ca="1" si="305"/>
        <v>72</v>
      </c>
      <c r="FW52" s="184">
        <f t="shared" ca="1" si="306"/>
        <v>72</v>
      </c>
      <c r="FX52" s="184">
        <f t="shared" ca="1" si="307"/>
        <v>72</v>
      </c>
      <c r="FY52" s="184">
        <f t="shared" ca="1" si="308"/>
        <v>72</v>
      </c>
      <c r="FZ52" s="184">
        <f t="shared" ca="1" si="309"/>
        <v>72</v>
      </c>
      <c r="GA52" s="184">
        <f t="shared" ca="1" si="310"/>
        <v>72</v>
      </c>
      <c r="GB52" s="184">
        <f t="shared" ca="1" si="311"/>
        <v>72</v>
      </c>
      <c r="GC52" s="184">
        <f t="shared" ca="1" si="312"/>
        <v>72</v>
      </c>
      <c r="GD52" s="184">
        <f t="shared" ca="1" si="313"/>
        <v>72</v>
      </c>
      <c r="GE52" s="184">
        <f t="shared" ca="1" si="314"/>
        <v>72</v>
      </c>
      <c r="GF52" s="184">
        <f t="shared" ca="1" si="315"/>
        <v>72</v>
      </c>
      <c r="GG52" s="184">
        <f t="shared" ca="1" si="316"/>
        <v>72</v>
      </c>
      <c r="GH52" s="184">
        <f t="shared" ca="1" si="317"/>
        <v>72</v>
      </c>
      <c r="GI52" s="184">
        <f t="shared" ca="1" si="318"/>
        <v>72</v>
      </c>
      <c r="GJ52" s="184">
        <f t="shared" ca="1" si="319"/>
        <v>72</v>
      </c>
      <c r="GK52" s="184">
        <f t="shared" ca="1" si="320"/>
        <v>72</v>
      </c>
      <c r="GL52" s="184">
        <f t="shared" ca="1" si="321"/>
        <v>72</v>
      </c>
      <c r="GM52" s="184">
        <f t="shared" ca="1" si="322"/>
        <v>72</v>
      </c>
      <c r="GN52" s="184">
        <f t="shared" ca="1" si="323"/>
        <v>72</v>
      </c>
      <c r="GO52" s="184">
        <f t="shared" ca="1" si="324"/>
        <v>72</v>
      </c>
      <c r="GP52" s="184">
        <f t="shared" ca="1" si="325"/>
        <v>72</v>
      </c>
      <c r="GQ52" s="184">
        <f t="shared" ca="1" si="326"/>
        <v>72</v>
      </c>
      <c r="GR52" s="184">
        <f t="shared" ca="1" si="327"/>
        <v>72</v>
      </c>
      <c r="GS52" s="184">
        <f t="shared" ca="1" si="328"/>
        <v>72</v>
      </c>
      <c r="GT52" s="184">
        <f t="shared" ca="1" si="329"/>
        <v>72</v>
      </c>
      <c r="GU52" s="184">
        <f t="shared" ca="1" si="330"/>
        <v>72</v>
      </c>
      <c r="GV52" s="184">
        <f t="shared" ca="1" si="331"/>
        <v>72</v>
      </c>
      <c r="GW52" s="184">
        <f t="shared" ca="1" si="332"/>
        <v>72</v>
      </c>
      <c r="GX52" s="184">
        <f t="shared" ca="1" si="333"/>
        <v>72</v>
      </c>
      <c r="GY52" s="184">
        <f t="shared" ca="1" si="334"/>
        <v>72</v>
      </c>
      <c r="GZ52" s="184">
        <f t="shared" ca="1" si="335"/>
        <v>72</v>
      </c>
      <c r="HA52" s="184">
        <f t="shared" ca="1" si="336"/>
        <v>72</v>
      </c>
      <c r="HB52" s="184">
        <f t="shared" ca="1" si="337"/>
        <v>72</v>
      </c>
      <c r="HC52" s="184">
        <f t="shared" ca="1" si="338"/>
        <v>72</v>
      </c>
      <c r="HD52" s="184">
        <f t="shared" ca="1" si="339"/>
        <v>72</v>
      </c>
      <c r="HE52" s="184">
        <f t="shared" ca="1" si="340"/>
        <v>72</v>
      </c>
      <c r="HF52" s="184">
        <f t="shared" ca="1" si="341"/>
        <v>72</v>
      </c>
      <c r="HG52" s="184">
        <f t="shared" ca="1" si="342"/>
        <v>72</v>
      </c>
      <c r="HH52" s="184">
        <f t="shared" ca="1" si="343"/>
        <v>72</v>
      </c>
      <c r="HI52" s="184">
        <f t="shared" ca="1" si="344"/>
        <v>72</v>
      </c>
      <c r="HJ52" s="184">
        <f t="shared" ca="1" si="345"/>
        <v>72</v>
      </c>
      <c r="HK52" s="578">
        <f t="shared" ca="1" si="346"/>
        <v>2</v>
      </c>
    </row>
    <row r="53" spans="1:219" s="185" customFormat="1" ht="30">
      <c r="A53" s="284" t="s">
        <v>13998</v>
      </c>
      <c r="B53" s="285">
        <v>103250</v>
      </c>
      <c r="C53" s="286" t="str">
        <f>IF($B53="","",IFERROR(VLOOKUP($B53,SERVIÇOS!$A:$F,2,0),IFERROR(VLOOKUP($B53,'COMPOSIÇÕES COMPLEMENTARES '!$C:$K,2,0),"")))</f>
        <v>AR CONDICIONADO SPLIT INVERTER, HI-WALL (PAREDE), 18000 BTU/H, CICLO FRIO - FORNECIMENTO E INSTALAÇÃO. AF_11/2021_P</v>
      </c>
      <c r="D53" s="287" t="str">
        <f>IF($B53="","",IFERROR(VLOOKUP($B53,SERVIÇOS!$A:$F,3,0),IFERROR(VLOOKUP($B53,'COMPOSIÇÕES COMPLEMENTARES '!$C:$K,3,0),"")))</f>
        <v>UN</v>
      </c>
      <c r="E53" s="288">
        <v>1</v>
      </c>
      <c r="F53" s="289">
        <f>IF($B53="","",IFERROR(VLOOKUP($B53,SERVIÇOS!$A:$F,4,0),IFERROR(VLOOKUP($B53,'COMPOSIÇÕES COMPLEMENTARES '!$C:$K,6,0),"")))</f>
        <v>3257.41</v>
      </c>
      <c r="G53" s="289">
        <f>IF($B53="","",IFERROR(VLOOKUP($B53,SERVIÇOS!$A:$F,5,0),IFERROR(VLOOKUP($B53,'COMPOSIÇÕES COMPLEMENTARES '!$C:$K,7,0),"")))</f>
        <v>82.8</v>
      </c>
      <c r="H53" s="289">
        <f t="shared" si="130"/>
        <v>3340.21</v>
      </c>
      <c r="I53" s="289">
        <f t="shared" si="350"/>
        <v>3257.41</v>
      </c>
      <c r="J53" s="289">
        <f t="shared" si="351"/>
        <v>82.8</v>
      </c>
      <c r="K53" s="289">
        <f t="shared" si="352"/>
        <v>3340.21</v>
      </c>
      <c r="L53" s="289"/>
      <c r="M53" s="572">
        <f t="shared" si="10"/>
        <v>3340.21</v>
      </c>
      <c r="N53" s="572">
        <f t="shared" si="11"/>
        <v>3340.21</v>
      </c>
      <c r="O53" s="572">
        <f t="shared" si="12"/>
        <v>1</v>
      </c>
      <c r="P53" s="572">
        <f t="shared" si="13"/>
        <v>45</v>
      </c>
      <c r="Q53" s="572">
        <f t="shared" si="14"/>
        <v>2298.91</v>
      </c>
      <c r="R53" s="572">
        <f t="shared" si="15"/>
        <v>88</v>
      </c>
      <c r="S53" s="184">
        <f t="shared" ca="1" si="146"/>
        <v>88</v>
      </c>
      <c r="T53" s="184">
        <f t="shared" ca="1" si="147"/>
        <v>88</v>
      </c>
      <c r="U53" s="184">
        <f t="shared" ca="1" si="148"/>
        <v>143</v>
      </c>
      <c r="V53" s="184">
        <f t="shared" ca="1" si="149"/>
        <v>143</v>
      </c>
      <c r="W53" s="184">
        <f t="shared" ca="1" si="150"/>
        <v>85</v>
      </c>
      <c r="X53" s="184">
        <f t="shared" ca="1" si="151"/>
        <v>85</v>
      </c>
      <c r="Y53" s="184">
        <f t="shared" ca="1" si="152"/>
        <v>111</v>
      </c>
      <c r="Z53" s="184">
        <f t="shared" ca="1" si="153"/>
        <v>111</v>
      </c>
      <c r="AA53" s="184">
        <f t="shared" ca="1" si="154"/>
        <v>111</v>
      </c>
      <c r="AB53" s="184">
        <f t="shared" ca="1" si="155"/>
        <v>111</v>
      </c>
      <c r="AC53" s="184">
        <f t="shared" ca="1" si="156"/>
        <v>111</v>
      </c>
      <c r="AD53" s="184">
        <f t="shared" ca="1" si="157"/>
        <v>111</v>
      </c>
      <c r="AE53" s="184">
        <f t="shared" ca="1" si="158"/>
        <v>111</v>
      </c>
      <c r="AF53" s="184">
        <f t="shared" ca="1" si="159"/>
        <v>111</v>
      </c>
      <c r="AG53" s="184">
        <f t="shared" ca="1" si="160"/>
        <v>111</v>
      </c>
      <c r="AH53" s="184">
        <f t="shared" ca="1" si="161"/>
        <v>111</v>
      </c>
      <c r="AI53" s="184">
        <f t="shared" ca="1" si="162"/>
        <v>111</v>
      </c>
      <c r="AJ53" s="184">
        <f t="shared" ca="1" si="163"/>
        <v>111</v>
      </c>
      <c r="AK53" s="184">
        <f t="shared" ca="1" si="164"/>
        <v>111</v>
      </c>
      <c r="AL53" s="184">
        <f t="shared" ca="1" si="165"/>
        <v>111</v>
      </c>
      <c r="AM53" s="184">
        <f t="shared" ca="1" si="166"/>
        <v>111</v>
      </c>
      <c r="AN53" s="184">
        <f t="shared" ca="1" si="167"/>
        <v>111</v>
      </c>
      <c r="AO53" s="184">
        <f t="shared" ca="1" si="168"/>
        <v>107</v>
      </c>
      <c r="AP53" s="184">
        <f t="shared" ca="1" si="169"/>
        <v>107</v>
      </c>
      <c r="AQ53" s="184">
        <f t="shared" ca="1" si="170"/>
        <v>173</v>
      </c>
      <c r="AR53" s="184">
        <f t="shared" ca="1" si="171"/>
        <v>173</v>
      </c>
      <c r="AS53" s="184">
        <f t="shared" ca="1" si="172"/>
        <v>152</v>
      </c>
      <c r="AT53" s="184">
        <f t="shared" ca="1" si="173"/>
        <v>152</v>
      </c>
      <c r="AU53" s="184">
        <f t="shared" ca="1" si="174"/>
        <v>152</v>
      </c>
      <c r="AV53" s="184">
        <f t="shared" ca="1" si="175"/>
        <v>152</v>
      </c>
      <c r="AW53" s="184">
        <f t="shared" ca="1" si="176"/>
        <v>141</v>
      </c>
      <c r="AX53" s="184">
        <f t="shared" ca="1" si="177"/>
        <v>141</v>
      </c>
      <c r="AY53" s="184">
        <f t="shared" ca="1" si="178"/>
        <v>51</v>
      </c>
      <c r="AZ53" s="184">
        <f t="shared" ca="1" si="179"/>
        <v>51</v>
      </c>
      <c r="BA53" s="184">
        <f t="shared" ca="1" si="180"/>
        <v>29</v>
      </c>
      <c r="BB53" s="184">
        <f t="shared" ca="1" si="181"/>
        <v>29</v>
      </c>
      <c r="BC53" s="184">
        <f t="shared" ca="1" si="182"/>
        <v>29</v>
      </c>
      <c r="BD53" s="184">
        <f t="shared" ca="1" si="183"/>
        <v>47</v>
      </c>
      <c r="BE53" s="184">
        <f t="shared" ca="1" si="184"/>
        <v>47</v>
      </c>
      <c r="BF53" s="184">
        <f t="shared" ca="1" si="185"/>
        <v>91</v>
      </c>
      <c r="BG53" s="184">
        <f t="shared" ca="1" si="186"/>
        <v>91</v>
      </c>
      <c r="BH53" s="184">
        <f t="shared" ca="1" si="187"/>
        <v>72</v>
      </c>
      <c r="BI53" s="184">
        <f t="shared" ca="1" si="188"/>
        <v>72</v>
      </c>
      <c r="BJ53" s="184">
        <f t="shared" ca="1" si="189"/>
        <v>94</v>
      </c>
      <c r="BK53" s="184">
        <f t="shared" ca="1" si="190"/>
        <v>94</v>
      </c>
      <c r="BL53" s="184">
        <f t="shared" ca="1" si="191"/>
        <v>94</v>
      </c>
      <c r="BM53" s="184">
        <f t="shared" ca="1" si="192"/>
        <v>94</v>
      </c>
      <c r="BN53" s="184">
        <f t="shared" ca="1" si="193"/>
        <v>94</v>
      </c>
      <c r="BO53" s="184">
        <f t="shared" ca="1" si="194"/>
        <v>94</v>
      </c>
      <c r="BP53" s="184">
        <f t="shared" ca="1" si="195"/>
        <v>94</v>
      </c>
      <c r="BQ53" s="184">
        <f t="shared" ca="1" si="196"/>
        <v>94</v>
      </c>
      <c r="BR53" s="184">
        <f t="shared" ca="1" si="197"/>
        <v>94</v>
      </c>
      <c r="BS53" s="184">
        <f t="shared" ca="1" si="198"/>
        <v>94</v>
      </c>
      <c r="BT53" s="184">
        <f t="shared" ca="1" si="199"/>
        <v>94</v>
      </c>
      <c r="BU53" s="184">
        <f t="shared" ca="1" si="200"/>
        <v>94</v>
      </c>
      <c r="BV53" s="184">
        <f t="shared" ca="1" si="201"/>
        <v>94</v>
      </c>
      <c r="BW53" s="184">
        <f t="shared" ca="1" si="202"/>
        <v>94</v>
      </c>
      <c r="BX53" s="184">
        <f t="shared" ca="1" si="203"/>
        <v>94</v>
      </c>
      <c r="BY53" s="184">
        <f t="shared" ca="1" si="204"/>
        <v>94</v>
      </c>
      <c r="BZ53" s="184">
        <f t="shared" ca="1" si="205"/>
        <v>94</v>
      </c>
      <c r="CA53" s="184">
        <f t="shared" ca="1" si="206"/>
        <v>94</v>
      </c>
      <c r="CB53" s="184">
        <f t="shared" ca="1" si="207"/>
        <v>94</v>
      </c>
      <c r="CC53" s="184">
        <f t="shared" ca="1" si="208"/>
        <v>94</v>
      </c>
      <c r="CD53" s="184">
        <f t="shared" ca="1" si="209"/>
        <v>94</v>
      </c>
      <c r="CE53" s="184">
        <f t="shared" ca="1" si="210"/>
        <v>94</v>
      </c>
      <c r="CF53" s="184">
        <f t="shared" ca="1" si="211"/>
        <v>94</v>
      </c>
      <c r="CG53" s="184">
        <f t="shared" ca="1" si="212"/>
        <v>94</v>
      </c>
      <c r="CH53" s="184">
        <f t="shared" ca="1" si="213"/>
        <v>94</v>
      </c>
      <c r="CI53" s="184">
        <f t="shared" ca="1" si="214"/>
        <v>94</v>
      </c>
      <c r="CJ53" s="184">
        <f t="shared" ca="1" si="215"/>
        <v>94</v>
      </c>
      <c r="CK53" s="184">
        <f t="shared" ca="1" si="216"/>
        <v>94</v>
      </c>
      <c r="CL53" s="184">
        <f t="shared" ca="1" si="217"/>
        <v>94</v>
      </c>
      <c r="CM53" s="184">
        <f t="shared" ca="1" si="218"/>
        <v>94</v>
      </c>
      <c r="CN53" s="184">
        <f t="shared" ca="1" si="219"/>
        <v>94</v>
      </c>
      <c r="CO53" s="184">
        <f t="shared" ca="1" si="220"/>
        <v>94</v>
      </c>
      <c r="CP53" s="184">
        <f t="shared" ca="1" si="221"/>
        <v>94</v>
      </c>
      <c r="CQ53" s="184">
        <f t="shared" ca="1" si="222"/>
        <v>94</v>
      </c>
      <c r="CR53" s="184">
        <f t="shared" ca="1" si="223"/>
        <v>94</v>
      </c>
      <c r="CS53" s="184">
        <f t="shared" ca="1" si="224"/>
        <v>94</v>
      </c>
      <c r="CT53" s="184">
        <f t="shared" ca="1" si="225"/>
        <v>94</v>
      </c>
      <c r="CU53" s="184">
        <f t="shared" ca="1" si="226"/>
        <v>94</v>
      </c>
      <c r="CV53" s="184">
        <f t="shared" ca="1" si="227"/>
        <v>94</v>
      </c>
      <c r="CW53" s="184">
        <f t="shared" ca="1" si="228"/>
        <v>94</v>
      </c>
      <c r="CX53" s="184">
        <f t="shared" ca="1" si="229"/>
        <v>94</v>
      </c>
      <c r="CY53" s="184">
        <f t="shared" ca="1" si="230"/>
        <v>94</v>
      </c>
      <c r="CZ53" s="184">
        <f t="shared" ca="1" si="231"/>
        <v>94</v>
      </c>
      <c r="DA53" s="184">
        <f t="shared" ca="1" si="232"/>
        <v>94</v>
      </c>
      <c r="DB53" s="184">
        <f t="shared" ca="1" si="233"/>
        <v>94</v>
      </c>
      <c r="DC53" s="184">
        <f t="shared" ca="1" si="234"/>
        <v>94</v>
      </c>
      <c r="DD53" s="184">
        <f t="shared" ca="1" si="235"/>
        <v>94</v>
      </c>
      <c r="DE53" s="184">
        <f t="shared" ca="1" si="236"/>
        <v>94</v>
      </c>
      <c r="DF53" s="184">
        <f t="shared" ca="1" si="237"/>
        <v>94</v>
      </c>
      <c r="DG53" s="184">
        <f t="shared" ca="1" si="238"/>
        <v>94</v>
      </c>
      <c r="DH53" s="184">
        <f t="shared" ca="1" si="239"/>
        <v>94</v>
      </c>
      <c r="DI53" s="184">
        <f t="shared" ca="1" si="240"/>
        <v>94</v>
      </c>
      <c r="DJ53" s="184">
        <f t="shared" ca="1" si="241"/>
        <v>94</v>
      </c>
      <c r="DK53" s="184">
        <f t="shared" ca="1" si="242"/>
        <v>94</v>
      </c>
      <c r="DL53" s="184">
        <f t="shared" ca="1" si="243"/>
        <v>94</v>
      </c>
      <c r="DM53" s="184">
        <f t="shared" ca="1" si="244"/>
        <v>94</v>
      </c>
      <c r="DN53" s="184">
        <f t="shared" ca="1" si="245"/>
        <v>94</v>
      </c>
      <c r="DO53" s="184">
        <f t="shared" ca="1" si="246"/>
        <v>94</v>
      </c>
      <c r="DP53" s="184">
        <f t="shared" ca="1" si="247"/>
        <v>94</v>
      </c>
      <c r="DQ53" s="184">
        <f t="shared" ca="1" si="248"/>
        <v>94</v>
      </c>
      <c r="DR53" s="184">
        <f t="shared" ca="1" si="249"/>
        <v>94</v>
      </c>
      <c r="DS53" s="184">
        <f t="shared" ca="1" si="250"/>
        <v>94</v>
      </c>
      <c r="DT53" s="184">
        <f t="shared" ca="1" si="251"/>
        <v>94</v>
      </c>
      <c r="DU53" s="184">
        <f t="shared" ca="1" si="252"/>
        <v>94</v>
      </c>
      <c r="DV53" s="184">
        <f t="shared" ca="1" si="253"/>
        <v>94</v>
      </c>
      <c r="DW53" s="184">
        <f t="shared" ca="1" si="254"/>
        <v>94</v>
      </c>
      <c r="DX53" s="184">
        <f t="shared" ca="1" si="255"/>
        <v>94</v>
      </c>
      <c r="DY53" s="184">
        <f t="shared" ca="1" si="256"/>
        <v>94</v>
      </c>
      <c r="DZ53" s="184">
        <f t="shared" ca="1" si="257"/>
        <v>94</v>
      </c>
      <c r="EA53" s="184">
        <f t="shared" ca="1" si="258"/>
        <v>94</v>
      </c>
      <c r="EB53" s="184">
        <f t="shared" ca="1" si="259"/>
        <v>94</v>
      </c>
      <c r="EC53" s="184">
        <f t="shared" ca="1" si="260"/>
        <v>94</v>
      </c>
      <c r="ED53" s="184">
        <f t="shared" ca="1" si="261"/>
        <v>94</v>
      </c>
      <c r="EE53" s="184">
        <f t="shared" ca="1" si="262"/>
        <v>94</v>
      </c>
      <c r="EF53" s="184">
        <f t="shared" ca="1" si="263"/>
        <v>94</v>
      </c>
      <c r="EG53" s="184">
        <f t="shared" ca="1" si="264"/>
        <v>94</v>
      </c>
      <c r="EH53" s="184">
        <f t="shared" ca="1" si="265"/>
        <v>94</v>
      </c>
      <c r="EI53" s="184">
        <f t="shared" ca="1" si="266"/>
        <v>94</v>
      </c>
      <c r="EJ53" s="184">
        <f t="shared" ca="1" si="267"/>
        <v>94</v>
      </c>
      <c r="EK53" s="184">
        <f t="shared" ca="1" si="268"/>
        <v>94</v>
      </c>
      <c r="EL53" s="184">
        <f t="shared" ca="1" si="269"/>
        <v>94</v>
      </c>
      <c r="EM53" s="184">
        <f t="shared" ca="1" si="270"/>
        <v>94</v>
      </c>
      <c r="EN53" s="184">
        <f t="shared" ca="1" si="271"/>
        <v>94</v>
      </c>
      <c r="EO53" s="184">
        <f t="shared" ca="1" si="272"/>
        <v>94</v>
      </c>
      <c r="EP53" s="184">
        <f t="shared" ca="1" si="273"/>
        <v>94</v>
      </c>
      <c r="EQ53" s="184">
        <f t="shared" ca="1" si="274"/>
        <v>94</v>
      </c>
      <c r="ER53" s="184">
        <f t="shared" ca="1" si="275"/>
        <v>94</v>
      </c>
      <c r="ES53" s="184">
        <f t="shared" ca="1" si="276"/>
        <v>94</v>
      </c>
      <c r="ET53" s="184">
        <f t="shared" ca="1" si="277"/>
        <v>94</v>
      </c>
      <c r="EU53" s="184">
        <f t="shared" ca="1" si="278"/>
        <v>94</v>
      </c>
      <c r="EV53" s="184">
        <f t="shared" ca="1" si="279"/>
        <v>94</v>
      </c>
      <c r="EW53" s="184">
        <f t="shared" ca="1" si="280"/>
        <v>94</v>
      </c>
      <c r="EX53" s="184">
        <f t="shared" ca="1" si="281"/>
        <v>94</v>
      </c>
      <c r="EY53" s="184">
        <f t="shared" ca="1" si="282"/>
        <v>94</v>
      </c>
      <c r="EZ53" s="184">
        <f t="shared" ca="1" si="283"/>
        <v>94</v>
      </c>
      <c r="FA53" s="184">
        <f t="shared" ca="1" si="284"/>
        <v>94</v>
      </c>
      <c r="FB53" s="184">
        <f t="shared" ca="1" si="285"/>
        <v>94</v>
      </c>
      <c r="FC53" s="184">
        <f t="shared" ca="1" si="286"/>
        <v>94</v>
      </c>
      <c r="FD53" s="184">
        <f t="shared" ca="1" si="287"/>
        <v>94</v>
      </c>
      <c r="FE53" s="184">
        <f t="shared" ca="1" si="288"/>
        <v>94</v>
      </c>
      <c r="FF53" s="184">
        <f t="shared" ca="1" si="289"/>
        <v>94</v>
      </c>
      <c r="FG53" s="184">
        <f t="shared" ca="1" si="290"/>
        <v>94</v>
      </c>
      <c r="FH53" s="184">
        <f t="shared" ca="1" si="291"/>
        <v>94</v>
      </c>
      <c r="FI53" s="184">
        <f t="shared" ca="1" si="292"/>
        <v>94</v>
      </c>
      <c r="FJ53" s="184">
        <f t="shared" ca="1" si="293"/>
        <v>94</v>
      </c>
      <c r="FK53" s="184">
        <f t="shared" ca="1" si="294"/>
        <v>94</v>
      </c>
      <c r="FL53" s="184">
        <f t="shared" ca="1" si="295"/>
        <v>94</v>
      </c>
      <c r="FM53" s="184">
        <f t="shared" ca="1" si="296"/>
        <v>94</v>
      </c>
      <c r="FN53" s="184">
        <f t="shared" ca="1" si="297"/>
        <v>94</v>
      </c>
      <c r="FO53" s="184">
        <f t="shared" ca="1" si="298"/>
        <v>94</v>
      </c>
      <c r="FP53" s="184">
        <f t="shared" ca="1" si="299"/>
        <v>94</v>
      </c>
      <c r="FQ53" s="184">
        <f t="shared" ca="1" si="300"/>
        <v>94</v>
      </c>
      <c r="FR53" s="184">
        <f t="shared" ca="1" si="301"/>
        <v>94</v>
      </c>
      <c r="FS53" s="184">
        <f t="shared" ca="1" si="302"/>
        <v>94</v>
      </c>
      <c r="FT53" s="184">
        <f t="shared" ca="1" si="303"/>
        <v>94</v>
      </c>
      <c r="FU53" s="184">
        <f t="shared" ca="1" si="304"/>
        <v>94</v>
      </c>
      <c r="FV53" s="184">
        <f t="shared" ca="1" si="305"/>
        <v>94</v>
      </c>
      <c r="FW53" s="184">
        <f t="shared" ca="1" si="306"/>
        <v>94</v>
      </c>
      <c r="FX53" s="184">
        <f t="shared" ca="1" si="307"/>
        <v>94</v>
      </c>
      <c r="FY53" s="184">
        <f t="shared" ca="1" si="308"/>
        <v>94</v>
      </c>
      <c r="FZ53" s="184">
        <f t="shared" ca="1" si="309"/>
        <v>94</v>
      </c>
      <c r="GA53" s="184">
        <f t="shared" ca="1" si="310"/>
        <v>94</v>
      </c>
      <c r="GB53" s="184">
        <f t="shared" ca="1" si="311"/>
        <v>94</v>
      </c>
      <c r="GC53" s="184">
        <f t="shared" ca="1" si="312"/>
        <v>94</v>
      </c>
      <c r="GD53" s="184">
        <f t="shared" ca="1" si="313"/>
        <v>94</v>
      </c>
      <c r="GE53" s="184">
        <f t="shared" ca="1" si="314"/>
        <v>94</v>
      </c>
      <c r="GF53" s="184">
        <f t="shared" ca="1" si="315"/>
        <v>94</v>
      </c>
      <c r="GG53" s="184">
        <f t="shared" ca="1" si="316"/>
        <v>94</v>
      </c>
      <c r="GH53" s="184">
        <f t="shared" ca="1" si="317"/>
        <v>94</v>
      </c>
      <c r="GI53" s="184">
        <f t="shared" ca="1" si="318"/>
        <v>94</v>
      </c>
      <c r="GJ53" s="184">
        <f t="shared" ca="1" si="319"/>
        <v>94</v>
      </c>
      <c r="GK53" s="184">
        <f t="shared" ca="1" si="320"/>
        <v>94</v>
      </c>
      <c r="GL53" s="184">
        <f t="shared" ca="1" si="321"/>
        <v>94</v>
      </c>
      <c r="GM53" s="184">
        <f t="shared" ca="1" si="322"/>
        <v>94</v>
      </c>
      <c r="GN53" s="184">
        <f t="shared" ca="1" si="323"/>
        <v>94</v>
      </c>
      <c r="GO53" s="184">
        <f t="shared" ca="1" si="324"/>
        <v>94</v>
      </c>
      <c r="GP53" s="184">
        <f t="shared" ca="1" si="325"/>
        <v>94</v>
      </c>
      <c r="GQ53" s="184">
        <f t="shared" ca="1" si="326"/>
        <v>94</v>
      </c>
      <c r="GR53" s="184">
        <f t="shared" ca="1" si="327"/>
        <v>94</v>
      </c>
      <c r="GS53" s="184">
        <f t="shared" ca="1" si="328"/>
        <v>94</v>
      </c>
      <c r="GT53" s="184">
        <f t="shared" ca="1" si="329"/>
        <v>94</v>
      </c>
      <c r="GU53" s="184">
        <f t="shared" ca="1" si="330"/>
        <v>94</v>
      </c>
      <c r="GV53" s="184">
        <f t="shared" ca="1" si="331"/>
        <v>94</v>
      </c>
      <c r="GW53" s="184">
        <f t="shared" ca="1" si="332"/>
        <v>94</v>
      </c>
      <c r="GX53" s="184">
        <f t="shared" ca="1" si="333"/>
        <v>94</v>
      </c>
      <c r="GY53" s="184">
        <f t="shared" ca="1" si="334"/>
        <v>94</v>
      </c>
      <c r="GZ53" s="184">
        <f t="shared" ca="1" si="335"/>
        <v>94</v>
      </c>
      <c r="HA53" s="184">
        <f t="shared" ca="1" si="336"/>
        <v>94</v>
      </c>
      <c r="HB53" s="184">
        <f t="shared" ca="1" si="337"/>
        <v>94</v>
      </c>
      <c r="HC53" s="184">
        <f t="shared" ca="1" si="338"/>
        <v>94</v>
      </c>
      <c r="HD53" s="184">
        <f t="shared" ca="1" si="339"/>
        <v>94</v>
      </c>
      <c r="HE53" s="184">
        <f t="shared" ca="1" si="340"/>
        <v>94</v>
      </c>
      <c r="HF53" s="184">
        <f t="shared" ca="1" si="341"/>
        <v>94</v>
      </c>
      <c r="HG53" s="184">
        <f t="shared" ca="1" si="342"/>
        <v>94</v>
      </c>
      <c r="HH53" s="184">
        <f t="shared" ca="1" si="343"/>
        <v>94</v>
      </c>
      <c r="HI53" s="184">
        <f t="shared" ca="1" si="344"/>
        <v>94</v>
      </c>
      <c r="HJ53" s="184">
        <f t="shared" ca="1" si="345"/>
        <v>94</v>
      </c>
      <c r="HK53" s="578">
        <f t="shared" ca="1" si="346"/>
        <v>1</v>
      </c>
    </row>
    <row r="54" spans="1:219" s="185" customFormat="1">
      <c r="A54" s="284" t="s">
        <v>13999</v>
      </c>
      <c r="B54" s="285" t="s">
        <v>14002</v>
      </c>
      <c r="C54" s="286" t="str">
        <f>IF($B54="","",IFERROR(VLOOKUP($B54,SERVIÇOS!$A:$F,2,0),IFERROR(VLOOKUP($B54,'COMPOSIÇÕES COMPLEMENTARES '!$C:$K,2,0),"")))</f>
        <v>BOMBA DE DRENO AR CONDICIONADO</v>
      </c>
      <c r="D54" s="287" t="str">
        <f>IF($B54="","",IFERROR(VLOOKUP($B54,SERVIÇOS!$A:$F,3,0),IFERROR(VLOOKUP($B54,'COMPOSIÇÕES COMPLEMENTARES '!$C:$K,3,0),"")))</f>
        <v xml:space="preserve">UN </v>
      </c>
      <c r="E54" s="288">
        <v>1</v>
      </c>
      <c r="F54" s="289">
        <f>IF($B54="","",IFERROR(VLOOKUP($B54,SERVIÇOS!$A:$F,4,0),IFERROR(VLOOKUP($B54,'COMPOSIÇÕES COMPLEMENTARES '!$C:$K,6,0),"")))</f>
        <v>340.29</v>
      </c>
      <c r="G54" s="289">
        <f>IF($B54="","",IFERROR(VLOOKUP($B54,SERVIÇOS!$A:$F,5,0),IFERROR(VLOOKUP($B54,'COMPOSIÇÕES COMPLEMENTARES '!$C:$K,7,0),"")))</f>
        <v>15.99</v>
      </c>
      <c r="H54" s="289">
        <f t="shared" si="130"/>
        <v>356.28000000000003</v>
      </c>
      <c r="I54" s="289">
        <f t="shared" si="350"/>
        <v>340.29</v>
      </c>
      <c r="J54" s="289">
        <f t="shared" si="351"/>
        <v>15.99</v>
      </c>
      <c r="K54" s="289">
        <f t="shared" si="352"/>
        <v>356.28</v>
      </c>
      <c r="L54" s="289"/>
      <c r="M54" s="572">
        <f t="shared" si="10"/>
        <v>356.28000000000003</v>
      </c>
      <c r="N54" s="572">
        <f t="shared" si="11"/>
        <v>356.28000000000003</v>
      </c>
      <c r="O54" s="572">
        <f t="shared" si="12"/>
        <v>1</v>
      </c>
      <c r="P54" s="572">
        <f t="shared" si="13"/>
        <v>46</v>
      </c>
      <c r="Q54" s="572">
        <f t="shared" si="14"/>
        <v>2028.96</v>
      </c>
      <c r="R54" s="572">
        <f t="shared" si="15"/>
        <v>143</v>
      </c>
      <c r="S54" s="184">
        <f t="shared" ca="1" si="146"/>
        <v>143</v>
      </c>
      <c r="T54" s="184">
        <f t="shared" ca="1" si="147"/>
        <v>143</v>
      </c>
      <c r="U54" s="184">
        <f t="shared" ca="1" si="148"/>
        <v>143</v>
      </c>
      <c r="V54" s="184">
        <f t="shared" ca="1" si="149"/>
        <v>85</v>
      </c>
      <c r="W54" s="184">
        <f t="shared" ca="1" si="150"/>
        <v>85</v>
      </c>
      <c r="X54" s="184">
        <f t="shared" ca="1" si="151"/>
        <v>111</v>
      </c>
      <c r="Y54" s="184">
        <f t="shared" ca="1" si="152"/>
        <v>111</v>
      </c>
      <c r="Z54" s="184">
        <f t="shared" ca="1" si="153"/>
        <v>107</v>
      </c>
      <c r="AA54" s="184">
        <f t="shared" ca="1" si="154"/>
        <v>107</v>
      </c>
      <c r="AB54" s="184">
        <f t="shared" ca="1" si="155"/>
        <v>107</v>
      </c>
      <c r="AC54" s="184">
        <f t="shared" ca="1" si="156"/>
        <v>107</v>
      </c>
      <c r="AD54" s="184">
        <f t="shared" ca="1" si="157"/>
        <v>107</v>
      </c>
      <c r="AE54" s="184">
        <f t="shared" ca="1" si="158"/>
        <v>107</v>
      </c>
      <c r="AF54" s="184">
        <f t="shared" ca="1" si="159"/>
        <v>107</v>
      </c>
      <c r="AG54" s="184">
        <f t="shared" ca="1" si="160"/>
        <v>107</v>
      </c>
      <c r="AH54" s="184">
        <f t="shared" ca="1" si="161"/>
        <v>107</v>
      </c>
      <c r="AI54" s="184">
        <f t="shared" ca="1" si="162"/>
        <v>107</v>
      </c>
      <c r="AJ54" s="184">
        <f t="shared" ca="1" si="163"/>
        <v>107</v>
      </c>
      <c r="AK54" s="184">
        <f t="shared" ca="1" si="164"/>
        <v>107</v>
      </c>
      <c r="AL54" s="184">
        <f t="shared" ca="1" si="165"/>
        <v>107</v>
      </c>
      <c r="AM54" s="184">
        <f t="shared" ca="1" si="166"/>
        <v>107</v>
      </c>
      <c r="AN54" s="184">
        <f t="shared" ca="1" si="167"/>
        <v>107</v>
      </c>
      <c r="AO54" s="184">
        <f t="shared" ca="1" si="168"/>
        <v>107</v>
      </c>
      <c r="AP54" s="184">
        <f t="shared" ca="1" si="169"/>
        <v>173</v>
      </c>
      <c r="AQ54" s="184">
        <f t="shared" ca="1" si="170"/>
        <v>173</v>
      </c>
      <c r="AR54" s="184">
        <f t="shared" ca="1" si="171"/>
        <v>152</v>
      </c>
      <c r="AS54" s="184">
        <f t="shared" ca="1" si="172"/>
        <v>152</v>
      </c>
      <c r="AT54" s="184">
        <f t="shared" ca="1" si="173"/>
        <v>141</v>
      </c>
      <c r="AU54" s="184">
        <f t="shared" ca="1" si="174"/>
        <v>141</v>
      </c>
      <c r="AV54" s="184">
        <f t="shared" ca="1" si="175"/>
        <v>141</v>
      </c>
      <c r="AW54" s="184">
        <f t="shared" ca="1" si="176"/>
        <v>141</v>
      </c>
      <c r="AX54" s="184">
        <f t="shared" ca="1" si="177"/>
        <v>51</v>
      </c>
      <c r="AY54" s="184">
        <f t="shared" ca="1" si="178"/>
        <v>51</v>
      </c>
      <c r="AZ54" s="184">
        <f t="shared" ca="1" si="179"/>
        <v>29</v>
      </c>
      <c r="BA54" s="184">
        <f t="shared" ca="1" si="180"/>
        <v>29</v>
      </c>
      <c r="BB54" s="184">
        <f t="shared" ca="1" si="181"/>
        <v>47</v>
      </c>
      <c r="BC54" s="184">
        <f t="shared" ca="1" si="182"/>
        <v>47</v>
      </c>
      <c r="BD54" s="184">
        <f t="shared" ca="1" si="183"/>
        <v>47</v>
      </c>
      <c r="BE54" s="184">
        <f t="shared" ca="1" si="184"/>
        <v>91</v>
      </c>
      <c r="BF54" s="184">
        <f t="shared" ca="1" si="185"/>
        <v>91</v>
      </c>
      <c r="BG54" s="184">
        <f t="shared" ca="1" si="186"/>
        <v>72</v>
      </c>
      <c r="BH54" s="184">
        <f t="shared" ca="1" si="187"/>
        <v>72</v>
      </c>
      <c r="BI54" s="184">
        <f t="shared" ca="1" si="188"/>
        <v>94</v>
      </c>
      <c r="BJ54" s="184">
        <f t="shared" ca="1" si="189"/>
        <v>94</v>
      </c>
      <c r="BK54" s="184">
        <f t="shared" ca="1" si="190"/>
        <v>48</v>
      </c>
      <c r="BL54" s="184">
        <f t="shared" ca="1" si="191"/>
        <v>48</v>
      </c>
      <c r="BM54" s="184">
        <f t="shared" ca="1" si="192"/>
        <v>48</v>
      </c>
      <c r="BN54" s="184">
        <f t="shared" ca="1" si="193"/>
        <v>48</v>
      </c>
      <c r="BO54" s="184">
        <f t="shared" ca="1" si="194"/>
        <v>48</v>
      </c>
      <c r="BP54" s="184">
        <f t="shared" ca="1" si="195"/>
        <v>48</v>
      </c>
      <c r="BQ54" s="184">
        <f t="shared" ca="1" si="196"/>
        <v>48</v>
      </c>
      <c r="BR54" s="184">
        <f t="shared" ca="1" si="197"/>
        <v>48</v>
      </c>
      <c r="BS54" s="184">
        <f t="shared" ca="1" si="198"/>
        <v>48</v>
      </c>
      <c r="BT54" s="184">
        <f t="shared" ca="1" si="199"/>
        <v>48</v>
      </c>
      <c r="BU54" s="184">
        <f t="shared" ca="1" si="200"/>
        <v>48</v>
      </c>
      <c r="BV54" s="184">
        <f t="shared" ca="1" si="201"/>
        <v>48</v>
      </c>
      <c r="BW54" s="184">
        <f t="shared" ca="1" si="202"/>
        <v>48</v>
      </c>
      <c r="BX54" s="184">
        <f t="shared" ca="1" si="203"/>
        <v>48</v>
      </c>
      <c r="BY54" s="184">
        <f t="shared" ca="1" si="204"/>
        <v>48</v>
      </c>
      <c r="BZ54" s="184">
        <f t="shared" ca="1" si="205"/>
        <v>48</v>
      </c>
      <c r="CA54" s="184">
        <f t="shared" ca="1" si="206"/>
        <v>48</v>
      </c>
      <c r="CB54" s="184">
        <f t="shared" ca="1" si="207"/>
        <v>48</v>
      </c>
      <c r="CC54" s="184">
        <f t="shared" ca="1" si="208"/>
        <v>48</v>
      </c>
      <c r="CD54" s="184">
        <f t="shared" ca="1" si="209"/>
        <v>48</v>
      </c>
      <c r="CE54" s="184">
        <f t="shared" ca="1" si="210"/>
        <v>48</v>
      </c>
      <c r="CF54" s="184">
        <f t="shared" ca="1" si="211"/>
        <v>48</v>
      </c>
      <c r="CG54" s="184">
        <f t="shared" ca="1" si="212"/>
        <v>48</v>
      </c>
      <c r="CH54" s="184">
        <f t="shared" ca="1" si="213"/>
        <v>48</v>
      </c>
      <c r="CI54" s="184">
        <f t="shared" ca="1" si="214"/>
        <v>48</v>
      </c>
      <c r="CJ54" s="184">
        <f t="shared" ca="1" si="215"/>
        <v>48</v>
      </c>
      <c r="CK54" s="184">
        <f t="shared" ca="1" si="216"/>
        <v>48</v>
      </c>
      <c r="CL54" s="184">
        <f t="shared" ca="1" si="217"/>
        <v>48</v>
      </c>
      <c r="CM54" s="184">
        <f t="shared" ca="1" si="218"/>
        <v>48</v>
      </c>
      <c r="CN54" s="184">
        <f t="shared" ca="1" si="219"/>
        <v>48</v>
      </c>
      <c r="CO54" s="184">
        <f t="shared" ca="1" si="220"/>
        <v>48</v>
      </c>
      <c r="CP54" s="184">
        <f t="shared" ca="1" si="221"/>
        <v>48</v>
      </c>
      <c r="CQ54" s="184">
        <f t="shared" ca="1" si="222"/>
        <v>48</v>
      </c>
      <c r="CR54" s="184">
        <f t="shared" ca="1" si="223"/>
        <v>48</v>
      </c>
      <c r="CS54" s="184">
        <f t="shared" ca="1" si="224"/>
        <v>48</v>
      </c>
      <c r="CT54" s="184">
        <f t="shared" ca="1" si="225"/>
        <v>48</v>
      </c>
      <c r="CU54" s="184">
        <f t="shared" ca="1" si="226"/>
        <v>48</v>
      </c>
      <c r="CV54" s="184">
        <f t="shared" ca="1" si="227"/>
        <v>48</v>
      </c>
      <c r="CW54" s="184">
        <f t="shared" ca="1" si="228"/>
        <v>48</v>
      </c>
      <c r="CX54" s="184">
        <f t="shared" ca="1" si="229"/>
        <v>48</v>
      </c>
      <c r="CY54" s="184">
        <f t="shared" ca="1" si="230"/>
        <v>48</v>
      </c>
      <c r="CZ54" s="184">
        <f t="shared" ca="1" si="231"/>
        <v>48</v>
      </c>
      <c r="DA54" s="184">
        <f t="shared" ca="1" si="232"/>
        <v>48</v>
      </c>
      <c r="DB54" s="184">
        <f t="shared" ca="1" si="233"/>
        <v>48</v>
      </c>
      <c r="DC54" s="184">
        <f t="shared" ca="1" si="234"/>
        <v>48</v>
      </c>
      <c r="DD54" s="184">
        <f t="shared" ca="1" si="235"/>
        <v>48</v>
      </c>
      <c r="DE54" s="184">
        <f t="shared" ca="1" si="236"/>
        <v>48</v>
      </c>
      <c r="DF54" s="184">
        <f t="shared" ca="1" si="237"/>
        <v>48</v>
      </c>
      <c r="DG54" s="184">
        <f t="shared" ca="1" si="238"/>
        <v>48</v>
      </c>
      <c r="DH54" s="184">
        <f t="shared" ca="1" si="239"/>
        <v>48</v>
      </c>
      <c r="DI54" s="184">
        <f t="shared" ca="1" si="240"/>
        <v>48</v>
      </c>
      <c r="DJ54" s="184">
        <f t="shared" ca="1" si="241"/>
        <v>48</v>
      </c>
      <c r="DK54" s="184">
        <f t="shared" ca="1" si="242"/>
        <v>48</v>
      </c>
      <c r="DL54" s="184">
        <f t="shared" ca="1" si="243"/>
        <v>48</v>
      </c>
      <c r="DM54" s="184">
        <f t="shared" ca="1" si="244"/>
        <v>48</v>
      </c>
      <c r="DN54" s="184">
        <f t="shared" ca="1" si="245"/>
        <v>48</v>
      </c>
      <c r="DO54" s="184">
        <f t="shared" ca="1" si="246"/>
        <v>48</v>
      </c>
      <c r="DP54" s="184">
        <f t="shared" ca="1" si="247"/>
        <v>48</v>
      </c>
      <c r="DQ54" s="184">
        <f t="shared" ca="1" si="248"/>
        <v>48</v>
      </c>
      <c r="DR54" s="184">
        <f t="shared" ca="1" si="249"/>
        <v>48</v>
      </c>
      <c r="DS54" s="184">
        <f t="shared" ca="1" si="250"/>
        <v>48</v>
      </c>
      <c r="DT54" s="184">
        <f t="shared" ca="1" si="251"/>
        <v>48</v>
      </c>
      <c r="DU54" s="184">
        <f t="shared" ca="1" si="252"/>
        <v>48</v>
      </c>
      <c r="DV54" s="184">
        <f t="shared" ca="1" si="253"/>
        <v>48</v>
      </c>
      <c r="DW54" s="184">
        <f t="shared" ca="1" si="254"/>
        <v>48</v>
      </c>
      <c r="DX54" s="184">
        <f t="shared" ca="1" si="255"/>
        <v>48</v>
      </c>
      <c r="DY54" s="184">
        <f t="shared" ca="1" si="256"/>
        <v>48</v>
      </c>
      <c r="DZ54" s="184">
        <f t="shared" ca="1" si="257"/>
        <v>48</v>
      </c>
      <c r="EA54" s="184">
        <f t="shared" ca="1" si="258"/>
        <v>48</v>
      </c>
      <c r="EB54" s="184">
        <f t="shared" ca="1" si="259"/>
        <v>48</v>
      </c>
      <c r="EC54" s="184">
        <f t="shared" ca="1" si="260"/>
        <v>48</v>
      </c>
      <c r="ED54" s="184">
        <f t="shared" ca="1" si="261"/>
        <v>48</v>
      </c>
      <c r="EE54" s="184">
        <f t="shared" ca="1" si="262"/>
        <v>48</v>
      </c>
      <c r="EF54" s="184">
        <f t="shared" ca="1" si="263"/>
        <v>48</v>
      </c>
      <c r="EG54" s="184">
        <f t="shared" ca="1" si="264"/>
        <v>48</v>
      </c>
      <c r="EH54" s="184">
        <f t="shared" ca="1" si="265"/>
        <v>48</v>
      </c>
      <c r="EI54" s="184">
        <f t="shared" ca="1" si="266"/>
        <v>48</v>
      </c>
      <c r="EJ54" s="184">
        <f t="shared" ca="1" si="267"/>
        <v>48</v>
      </c>
      <c r="EK54" s="184">
        <f t="shared" ca="1" si="268"/>
        <v>48</v>
      </c>
      <c r="EL54" s="184">
        <f t="shared" ca="1" si="269"/>
        <v>48</v>
      </c>
      <c r="EM54" s="184">
        <f t="shared" ca="1" si="270"/>
        <v>48</v>
      </c>
      <c r="EN54" s="184">
        <f t="shared" ca="1" si="271"/>
        <v>48</v>
      </c>
      <c r="EO54" s="184">
        <f t="shared" ca="1" si="272"/>
        <v>48</v>
      </c>
      <c r="EP54" s="184">
        <f t="shared" ca="1" si="273"/>
        <v>48</v>
      </c>
      <c r="EQ54" s="184">
        <f t="shared" ca="1" si="274"/>
        <v>48</v>
      </c>
      <c r="ER54" s="184">
        <f t="shared" ca="1" si="275"/>
        <v>48</v>
      </c>
      <c r="ES54" s="184">
        <f t="shared" ca="1" si="276"/>
        <v>48</v>
      </c>
      <c r="ET54" s="184">
        <f t="shared" ca="1" si="277"/>
        <v>48</v>
      </c>
      <c r="EU54" s="184">
        <f t="shared" ca="1" si="278"/>
        <v>48</v>
      </c>
      <c r="EV54" s="184">
        <f t="shared" ca="1" si="279"/>
        <v>48</v>
      </c>
      <c r="EW54" s="184">
        <f t="shared" ca="1" si="280"/>
        <v>48</v>
      </c>
      <c r="EX54" s="184">
        <f t="shared" ca="1" si="281"/>
        <v>48</v>
      </c>
      <c r="EY54" s="184">
        <f t="shared" ca="1" si="282"/>
        <v>48</v>
      </c>
      <c r="EZ54" s="184">
        <f t="shared" ca="1" si="283"/>
        <v>48</v>
      </c>
      <c r="FA54" s="184">
        <f t="shared" ca="1" si="284"/>
        <v>48</v>
      </c>
      <c r="FB54" s="184">
        <f t="shared" ca="1" si="285"/>
        <v>48</v>
      </c>
      <c r="FC54" s="184">
        <f t="shared" ca="1" si="286"/>
        <v>48</v>
      </c>
      <c r="FD54" s="184">
        <f t="shared" ca="1" si="287"/>
        <v>48</v>
      </c>
      <c r="FE54" s="184">
        <f t="shared" ca="1" si="288"/>
        <v>48</v>
      </c>
      <c r="FF54" s="184">
        <f t="shared" ca="1" si="289"/>
        <v>48</v>
      </c>
      <c r="FG54" s="184">
        <f t="shared" ca="1" si="290"/>
        <v>48</v>
      </c>
      <c r="FH54" s="184">
        <f t="shared" ca="1" si="291"/>
        <v>48</v>
      </c>
      <c r="FI54" s="184">
        <f t="shared" ca="1" si="292"/>
        <v>48</v>
      </c>
      <c r="FJ54" s="184">
        <f t="shared" ca="1" si="293"/>
        <v>48</v>
      </c>
      <c r="FK54" s="184">
        <f t="shared" ca="1" si="294"/>
        <v>48</v>
      </c>
      <c r="FL54" s="184">
        <f t="shared" ca="1" si="295"/>
        <v>48</v>
      </c>
      <c r="FM54" s="184">
        <f t="shared" ca="1" si="296"/>
        <v>48</v>
      </c>
      <c r="FN54" s="184">
        <f t="shared" ca="1" si="297"/>
        <v>48</v>
      </c>
      <c r="FO54" s="184">
        <f t="shared" ca="1" si="298"/>
        <v>48</v>
      </c>
      <c r="FP54" s="184">
        <f t="shared" ca="1" si="299"/>
        <v>48</v>
      </c>
      <c r="FQ54" s="184">
        <f t="shared" ca="1" si="300"/>
        <v>48</v>
      </c>
      <c r="FR54" s="184">
        <f t="shared" ca="1" si="301"/>
        <v>48</v>
      </c>
      <c r="FS54" s="184">
        <f t="shared" ca="1" si="302"/>
        <v>48</v>
      </c>
      <c r="FT54" s="184">
        <f t="shared" ca="1" si="303"/>
        <v>48</v>
      </c>
      <c r="FU54" s="184">
        <f t="shared" ca="1" si="304"/>
        <v>48</v>
      </c>
      <c r="FV54" s="184">
        <f t="shared" ca="1" si="305"/>
        <v>48</v>
      </c>
      <c r="FW54" s="184">
        <f t="shared" ca="1" si="306"/>
        <v>48</v>
      </c>
      <c r="FX54" s="184">
        <f t="shared" ca="1" si="307"/>
        <v>48</v>
      </c>
      <c r="FY54" s="184">
        <f t="shared" ca="1" si="308"/>
        <v>48</v>
      </c>
      <c r="FZ54" s="184">
        <f t="shared" ca="1" si="309"/>
        <v>48</v>
      </c>
      <c r="GA54" s="184">
        <f t="shared" ca="1" si="310"/>
        <v>48</v>
      </c>
      <c r="GB54" s="184">
        <f t="shared" ca="1" si="311"/>
        <v>48</v>
      </c>
      <c r="GC54" s="184">
        <f t="shared" ca="1" si="312"/>
        <v>48</v>
      </c>
      <c r="GD54" s="184">
        <f t="shared" ca="1" si="313"/>
        <v>48</v>
      </c>
      <c r="GE54" s="184">
        <f t="shared" ca="1" si="314"/>
        <v>48</v>
      </c>
      <c r="GF54" s="184">
        <f t="shared" ca="1" si="315"/>
        <v>48</v>
      </c>
      <c r="GG54" s="184">
        <f t="shared" ca="1" si="316"/>
        <v>48</v>
      </c>
      <c r="GH54" s="184">
        <f t="shared" ca="1" si="317"/>
        <v>48</v>
      </c>
      <c r="GI54" s="184">
        <f t="shared" ca="1" si="318"/>
        <v>48</v>
      </c>
      <c r="GJ54" s="184">
        <f t="shared" ca="1" si="319"/>
        <v>48</v>
      </c>
      <c r="GK54" s="184">
        <f t="shared" ca="1" si="320"/>
        <v>48</v>
      </c>
      <c r="GL54" s="184">
        <f t="shared" ca="1" si="321"/>
        <v>48</v>
      </c>
      <c r="GM54" s="184">
        <f t="shared" ca="1" si="322"/>
        <v>48</v>
      </c>
      <c r="GN54" s="184">
        <f t="shared" ca="1" si="323"/>
        <v>48</v>
      </c>
      <c r="GO54" s="184">
        <f t="shared" ca="1" si="324"/>
        <v>48</v>
      </c>
      <c r="GP54" s="184">
        <f t="shared" ca="1" si="325"/>
        <v>48</v>
      </c>
      <c r="GQ54" s="184">
        <f t="shared" ca="1" si="326"/>
        <v>48</v>
      </c>
      <c r="GR54" s="184">
        <f t="shared" ca="1" si="327"/>
        <v>48</v>
      </c>
      <c r="GS54" s="184">
        <f t="shared" ca="1" si="328"/>
        <v>48</v>
      </c>
      <c r="GT54" s="184">
        <f t="shared" ca="1" si="329"/>
        <v>48</v>
      </c>
      <c r="GU54" s="184">
        <f t="shared" ca="1" si="330"/>
        <v>48</v>
      </c>
      <c r="GV54" s="184">
        <f t="shared" ca="1" si="331"/>
        <v>48</v>
      </c>
      <c r="GW54" s="184">
        <f t="shared" ca="1" si="332"/>
        <v>48</v>
      </c>
      <c r="GX54" s="184">
        <f t="shared" ca="1" si="333"/>
        <v>48</v>
      </c>
      <c r="GY54" s="184">
        <f t="shared" ca="1" si="334"/>
        <v>48</v>
      </c>
      <c r="GZ54" s="184">
        <f t="shared" ca="1" si="335"/>
        <v>48</v>
      </c>
      <c r="HA54" s="184">
        <f t="shared" ca="1" si="336"/>
        <v>48</v>
      </c>
      <c r="HB54" s="184">
        <f t="shared" ca="1" si="337"/>
        <v>48</v>
      </c>
      <c r="HC54" s="184">
        <f t="shared" ca="1" si="338"/>
        <v>48</v>
      </c>
      <c r="HD54" s="184">
        <f t="shared" ca="1" si="339"/>
        <v>48</v>
      </c>
      <c r="HE54" s="184">
        <f t="shared" ca="1" si="340"/>
        <v>48</v>
      </c>
      <c r="HF54" s="184">
        <f t="shared" ca="1" si="341"/>
        <v>48</v>
      </c>
      <c r="HG54" s="184">
        <f t="shared" ca="1" si="342"/>
        <v>48</v>
      </c>
      <c r="HH54" s="184">
        <f t="shared" ca="1" si="343"/>
        <v>48</v>
      </c>
      <c r="HI54" s="184">
        <f t="shared" ca="1" si="344"/>
        <v>48</v>
      </c>
      <c r="HJ54" s="184">
        <f t="shared" ca="1" si="345"/>
        <v>48</v>
      </c>
      <c r="HK54" s="578">
        <f t="shared" ca="1" si="346"/>
        <v>1</v>
      </c>
    </row>
    <row r="55" spans="1:219" s="185" customFormat="1" ht="30">
      <c r="A55" s="284" t="s">
        <v>14000</v>
      </c>
      <c r="B55" s="285">
        <v>91926</v>
      </c>
      <c r="C55" s="286" t="str">
        <f>IF($B55="","",IFERROR(VLOOKUP($B55,SERVIÇOS!$A:$F,2,0),IFERROR(VLOOKUP($B55,'COMPOSIÇÕES COMPLEMENTARES '!$C:$K,2,0),"")))</f>
        <v>CABO DE COBRE FLEXÍVEL ISOLADO, 2,5 MM², ANTI-CHAMA 450/750 V, PARA CIRCUITOS TERMINAIS - FORNECIMENTO E INSTALAÇÃO. AF_12/2015</v>
      </c>
      <c r="D55" s="287" t="str">
        <f>IF($B55="","",IFERROR(VLOOKUP($B55,SERVIÇOS!$A:$F,3,0),IFERROR(VLOOKUP($B55,'COMPOSIÇÕES COMPLEMENTARES '!$C:$K,3,0),"")))</f>
        <v>M</v>
      </c>
      <c r="E55" s="288">
        <v>50</v>
      </c>
      <c r="F55" s="289">
        <f>IF($B55="","",IFERROR(VLOOKUP($B55,SERVIÇOS!$A:$F,4,0),IFERROR(VLOOKUP($B55,'COMPOSIÇÕES COMPLEMENTARES '!$C:$K,6,0),"")))</f>
        <v>3.08</v>
      </c>
      <c r="G55" s="289">
        <f>IF($B55="","",IFERROR(VLOOKUP($B55,SERVIÇOS!$A:$F,5,0),IFERROR(VLOOKUP($B55,'COMPOSIÇÕES COMPLEMENTARES '!$C:$K,7,0),"")))</f>
        <v>0.96</v>
      </c>
      <c r="H55" s="289">
        <f t="shared" si="130"/>
        <v>4.04</v>
      </c>
      <c r="I55" s="289">
        <f t="shared" si="350"/>
        <v>154</v>
      </c>
      <c r="J55" s="289">
        <f t="shared" si="351"/>
        <v>48</v>
      </c>
      <c r="K55" s="289">
        <f t="shared" si="352"/>
        <v>202</v>
      </c>
      <c r="L55" s="289"/>
      <c r="M55" s="572">
        <f t="shared" si="10"/>
        <v>202</v>
      </c>
      <c r="N55" s="572">
        <f t="shared" si="11"/>
        <v>202</v>
      </c>
      <c r="O55" s="572">
        <f t="shared" si="12"/>
        <v>50</v>
      </c>
      <c r="P55" s="572">
        <f t="shared" si="13"/>
        <v>47</v>
      </c>
      <c r="Q55" s="572">
        <f t="shared" si="14"/>
        <v>2028.96</v>
      </c>
      <c r="R55" s="572">
        <f t="shared" si="15"/>
        <v>143</v>
      </c>
      <c r="S55" s="184">
        <f t="shared" ca="1" si="146"/>
        <v>85</v>
      </c>
      <c r="T55" s="184">
        <f t="shared" ca="1" si="147"/>
        <v>85</v>
      </c>
      <c r="U55" s="184">
        <f t="shared" ca="1" si="148"/>
        <v>85</v>
      </c>
      <c r="V55" s="184">
        <f t="shared" ca="1" si="149"/>
        <v>85</v>
      </c>
      <c r="W55" s="184">
        <f t="shared" ca="1" si="150"/>
        <v>111</v>
      </c>
      <c r="X55" s="184">
        <f t="shared" ca="1" si="151"/>
        <v>111</v>
      </c>
      <c r="Y55" s="184">
        <f t="shared" ca="1" si="152"/>
        <v>107</v>
      </c>
      <c r="Z55" s="184">
        <f t="shared" ca="1" si="153"/>
        <v>107</v>
      </c>
      <c r="AA55" s="184">
        <f t="shared" ca="1" si="154"/>
        <v>173</v>
      </c>
      <c r="AB55" s="184">
        <f t="shared" ca="1" si="155"/>
        <v>173</v>
      </c>
      <c r="AC55" s="184">
        <f t="shared" ca="1" si="156"/>
        <v>173</v>
      </c>
      <c r="AD55" s="184">
        <f t="shared" ca="1" si="157"/>
        <v>173</v>
      </c>
      <c r="AE55" s="184">
        <f t="shared" ca="1" si="158"/>
        <v>173</v>
      </c>
      <c r="AF55" s="184">
        <f t="shared" ca="1" si="159"/>
        <v>173</v>
      </c>
      <c r="AG55" s="184">
        <f t="shared" ca="1" si="160"/>
        <v>173</v>
      </c>
      <c r="AH55" s="184">
        <f t="shared" ca="1" si="161"/>
        <v>173</v>
      </c>
      <c r="AI55" s="184">
        <f t="shared" ca="1" si="162"/>
        <v>173</v>
      </c>
      <c r="AJ55" s="184">
        <f t="shared" ca="1" si="163"/>
        <v>173</v>
      </c>
      <c r="AK55" s="184">
        <f t="shared" ca="1" si="164"/>
        <v>173</v>
      </c>
      <c r="AL55" s="184">
        <f t="shared" ca="1" si="165"/>
        <v>173</v>
      </c>
      <c r="AM55" s="184">
        <f t="shared" ca="1" si="166"/>
        <v>173</v>
      </c>
      <c r="AN55" s="184">
        <f t="shared" ca="1" si="167"/>
        <v>173</v>
      </c>
      <c r="AO55" s="184">
        <f t="shared" ca="1" si="168"/>
        <v>173</v>
      </c>
      <c r="AP55" s="184">
        <f t="shared" ca="1" si="169"/>
        <v>173</v>
      </c>
      <c r="AQ55" s="184">
        <f t="shared" ca="1" si="170"/>
        <v>152</v>
      </c>
      <c r="AR55" s="184">
        <f t="shared" ca="1" si="171"/>
        <v>152</v>
      </c>
      <c r="AS55" s="184">
        <f t="shared" ca="1" si="172"/>
        <v>141</v>
      </c>
      <c r="AT55" s="184">
        <f t="shared" ca="1" si="173"/>
        <v>141</v>
      </c>
      <c r="AU55" s="184">
        <f t="shared" ca="1" si="174"/>
        <v>51</v>
      </c>
      <c r="AV55" s="184">
        <f t="shared" ca="1" si="175"/>
        <v>51</v>
      </c>
      <c r="AW55" s="184">
        <f t="shared" ca="1" si="176"/>
        <v>51</v>
      </c>
      <c r="AX55" s="184">
        <f t="shared" ca="1" si="177"/>
        <v>51</v>
      </c>
      <c r="AY55" s="184">
        <f t="shared" ca="1" si="178"/>
        <v>29</v>
      </c>
      <c r="AZ55" s="184">
        <f t="shared" ca="1" si="179"/>
        <v>29</v>
      </c>
      <c r="BA55" s="184">
        <f t="shared" ca="1" si="180"/>
        <v>47</v>
      </c>
      <c r="BB55" s="184">
        <f t="shared" ca="1" si="181"/>
        <v>47</v>
      </c>
      <c r="BC55" s="184">
        <f t="shared" ca="1" si="182"/>
        <v>91</v>
      </c>
      <c r="BD55" s="184">
        <f t="shared" ca="1" si="183"/>
        <v>91</v>
      </c>
      <c r="BE55" s="184">
        <f t="shared" ca="1" si="184"/>
        <v>91</v>
      </c>
      <c r="BF55" s="184">
        <f t="shared" ca="1" si="185"/>
        <v>72</v>
      </c>
      <c r="BG55" s="184">
        <f t="shared" ca="1" si="186"/>
        <v>72</v>
      </c>
      <c r="BH55" s="184">
        <f t="shared" ca="1" si="187"/>
        <v>94</v>
      </c>
      <c r="BI55" s="184">
        <f t="shared" ca="1" si="188"/>
        <v>94</v>
      </c>
      <c r="BJ55" s="184">
        <f t="shared" ca="1" si="189"/>
        <v>48</v>
      </c>
      <c r="BK55" s="184">
        <f t="shared" ca="1" si="190"/>
        <v>48</v>
      </c>
      <c r="BL55" s="184">
        <f t="shared" ca="1" si="191"/>
        <v>126</v>
      </c>
      <c r="BM55" s="184">
        <f t="shared" ca="1" si="192"/>
        <v>126</v>
      </c>
      <c r="BN55" s="184">
        <f t="shared" ca="1" si="193"/>
        <v>126</v>
      </c>
      <c r="BO55" s="184">
        <f t="shared" ca="1" si="194"/>
        <v>126</v>
      </c>
      <c r="BP55" s="184">
        <f t="shared" ca="1" si="195"/>
        <v>126</v>
      </c>
      <c r="BQ55" s="184">
        <f t="shared" ca="1" si="196"/>
        <v>126</v>
      </c>
      <c r="BR55" s="184">
        <f t="shared" ca="1" si="197"/>
        <v>126</v>
      </c>
      <c r="BS55" s="184">
        <f t="shared" ca="1" si="198"/>
        <v>126</v>
      </c>
      <c r="BT55" s="184">
        <f t="shared" ca="1" si="199"/>
        <v>126</v>
      </c>
      <c r="BU55" s="184">
        <f t="shared" ca="1" si="200"/>
        <v>126</v>
      </c>
      <c r="BV55" s="184">
        <f t="shared" ca="1" si="201"/>
        <v>126</v>
      </c>
      <c r="BW55" s="184">
        <f t="shared" ca="1" si="202"/>
        <v>126</v>
      </c>
      <c r="BX55" s="184">
        <f t="shared" ca="1" si="203"/>
        <v>126</v>
      </c>
      <c r="BY55" s="184">
        <f t="shared" ca="1" si="204"/>
        <v>126</v>
      </c>
      <c r="BZ55" s="184">
        <f t="shared" ca="1" si="205"/>
        <v>126</v>
      </c>
      <c r="CA55" s="184">
        <f t="shared" ca="1" si="206"/>
        <v>126</v>
      </c>
      <c r="CB55" s="184">
        <f t="shared" ca="1" si="207"/>
        <v>126</v>
      </c>
      <c r="CC55" s="184">
        <f t="shared" ca="1" si="208"/>
        <v>126</v>
      </c>
      <c r="CD55" s="184">
        <f t="shared" ca="1" si="209"/>
        <v>126</v>
      </c>
      <c r="CE55" s="184">
        <f t="shared" ca="1" si="210"/>
        <v>126</v>
      </c>
      <c r="CF55" s="184">
        <f t="shared" ca="1" si="211"/>
        <v>126</v>
      </c>
      <c r="CG55" s="184">
        <f t="shared" ca="1" si="212"/>
        <v>126</v>
      </c>
      <c r="CH55" s="184">
        <f t="shared" ca="1" si="213"/>
        <v>126</v>
      </c>
      <c r="CI55" s="184">
        <f t="shared" ca="1" si="214"/>
        <v>126</v>
      </c>
      <c r="CJ55" s="184">
        <f t="shared" ca="1" si="215"/>
        <v>126</v>
      </c>
      <c r="CK55" s="184">
        <f t="shared" ca="1" si="216"/>
        <v>126</v>
      </c>
      <c r="CL55" s="184">
        <f t="shared" ca="1" si="217"/>
        <v>126</v>
      </c>
      <c r="CM55" s="184">
        <f t="shared" ca="1" si="218"/>
        <v>126</v>
      </c>
      <c r="CN55" s="184">
        <f t="shared" ca="1" si="219"/>
        <v>126</v>
      </c>
      <c r="CO55" s="184">
        <f t="shared" ca="1" si="220"/>
        <v>126</v>
      </c>
      <c r="CP55" s="184">
        <f t="shared" ca="1" si="221"/>
        <v>126</v>
      </c>
      <c r="CQ55" s="184">
        <f t="shared" ca="1" si="222"/>
        <v>126</v>
      </c>
      <c r="CR55" s="184">
        <f t="shared" ca="1" si="223"/>
        <v>126</v>
      </c>
      <c r="CS55" s="184">
        <f t="shared" ca="1" si="224"/>
        <v>126</v>
      </c>
      <c r="CT55" s="184">
        <f t="shared" ca="1" si="225"/>
        <v>126</v>
      </c>
      <c r="CU55" s="184">
        <f t="shared" ca="1" si="226"/>
        <v>126</v>
      </c>
      <c r="CV55" s="184">
        <f t="shared" ca="1" si="227"/>
        <v>126</v>
      </c>
      <c r="CW55" s="184">
        <f t="shared" ca="1" si="228"/>
        <v>126</v>
      </c>
      <c r="CX55" s="184">
        <f t="shared" ca="1" si="229"/>
        <v>126</v>
      </c>
      <c r="CY55" s="184">
        <f t="shared" ca="1" si="230"/>
        <v>126</v>
      </c>
      <c r="CZ55" s="184">
        <f t="shared" ca="1" si="231"/>
        <v>126</v>
      </c>
      <c r="DA55" s="184">
        <f t="shared" ca="1" si="232"/>
        <v>126</v>
      </c>
      <c r="DB55" s="184">
        <f t="shared" ca="1" si="233"/>
        <v>126</v>
      </c>
      <c r="DC55" s="184">
        <f t="shared" ca="1" si="234"/>
        <v>126</v>
      </c>
      <c r="DD55" s="184">
        <f t="shared" ca="1" si="235"/>
        <v>126</v>
      </c>
      <c r="DE55" s="184">
        <f t="shared" ca="1" si="236"/>
        <v>126</v>
      </c>
      <c r="DF55" s="184">
        <f t="shared" ca="1" si="237"/>
        <v>126</v>
      </c>
      <c r="DG55" s="184">
        <f t="shared" ca="1" si="238"/>
        <v>126</v>
      </c>
      <c r="DH55" s="184">
        <f t="shared" ca="1" si="239"/>
        <v>126</v>
      </c>
      <c r="DI55" s="184">
        <f t="shared" ca="1" si="240"/>
        <v>126</v>
      </c>
      <c r="DJ55" s="184">
        <f t="shared" ca="1" si="241"/>
        <v>126</v>
      </c>
      <c r="DK55" s="184">
        <f t="shared" ca="1" si="242"/>
        <v>126</v>
      </c>
      <c r="DL55" s="184">
        <f t="shared" ca="1" si="243"/>
        <v>126</v>
      </c>
      <c r="DM55" s="184">
        <f t="shared" ca="1" si="244"/>
        <v>126</v>
      </c>
      <c r="DN55" s="184">
        <f t="shared" ca="1" si="245"/>
        <v>126</v>
      </c>
      <c r="DO55" s="184">
        <f t="shared" ca="1" si="246"/>
        <v>126</v>
      </c>
      <c r="DP55" s="184">
        <f t="shared" ca="1" si="247"/>
        <v>126</v>
      </c>
      <c r="DQ55" s="184">
        <f t="shared" ca="1" si="248"/>
        <v>126</v>
      </c>
      <c r="DR55" s="184">
        <f t="shared" ca="1" si="249"/>
        <v>126</v>
      </c>
      <c r="DS55" s="184">
        <f t="shared" ca="1" si="250"/>
        <v>126</v>
      </c>
      <c r="DT55" s="184">
        <f t="shared" ca="1" si="251"/>
        <v>126</v>
      </c>
      <c r="DU55" s="184">
        <f t="shared" ca="1" si="252"/>
        <v>126</v>
      </c>
      <c r="DV55" s="184">
        <f t="shared" ca="1" si="253"/>
        <v>126</v>
      </c>
      <c r="DW55" s="184">
        <f t="shared" ca="1" si="254"/>
        <v>126</v>
      </c>
      <c r="DX55" s="184">
        <f t="shared" ca="1" si="255"/>
        <v>126</v>
      </c>
      <c r="DY55" s="184">
        <f t="shared" ca="1" si="256"/>
        <v>126</v>
      </c>
      <c r="DZ55" s="184">
        <f t="shared" ca="1" si="257"/>
        <v>126</v>
      </c>
      <c r="EA55" s="184">
        <f t="shared" ca="1" si="258"/>
        <v>126</v>
      </c>
      <c r="EB55" s="184">
        <f t="shared" ca="1" si="259"/>
        <v>126</v>
      </c>
      <c r="EC55" s="184">
        <f t="shared" ca="1" si="260"/>
        <v>126</v>
      </c>
      <c r="ED55" s="184">
        <f t="shared" ca="1" si="261"/>
        <v>126</v>
      </c>
      <c r="EE55" s="184">
        <f t="shared" ca="1" si="262"/>
        <v>126</v>
      </c>
      <c r="EF55" s="184">
        <f t="shared" ca="1" si="263"/>
        <v>126</v>
      </c>
      <c r="EG55" s="184">
        <f t="shared" ca="1" si="264"/>
        <v>126</v>
      </c>
      <c r="EH55" s="184">
        <f t="shared" ca="1" si="265"/>
        <v>126</v>
      </c>
      <c r="EI55" s="184">
        <f t="shared" ca="1" si="266"/>
        <v>126</v>
      </c>
      <c r="EJ55" s="184">
        <f t="shared" ca="1" si="267"/>
        <v>126</v>
      </c>
      <c r="EK55" s="184">
        <f t="shared" ca="1" si="268"/>
        <v>126</v>
      </c>
      <c r="EL55" s="184">
        <f t="shared" ca="1" si="269"/>
        <v>126</v>
      </c>
      <c r="EM55" s="184">
        <f t="shared" ca="1" si="270"/>
        <v>126</v>
      </c>
      <c r="EN55" s="184">
        <f t="shared" ca="1" si="271"/>
        <v>126</v>
      </c>
      <c r="EO55" s="184">
        <f t="shared" ca="1" si="272"/>
        <v>126</v>
      </c>
      <c r="EP55" s="184">
        <f t="shared" ca="1" si="273"/>
        <v>126</v>
      </c>
      <c r="EQ55" s="184">
        <f t="shared" ca="1" si="274"/>
        <v>126</v>
      </c>
      <c r="ER55" s="184">
        <f t="shared" ca="1" si="275"/>
        <v>126</v>
      </c>
      <c r="ES55" s="184">
        <f t="shared" ca="1" si="276"/>
        <v>126</v>
      </c>
      <c r="ET55" s="184">
        <f t="shared" ca="1" si="277"/>
        <v>126</v>
      </c>
      <c r="EU55" s="184">
        <f t="shared" ca="1" si="278"/>
        <v>126</v>
      </c>
      <c r="EV55" s="184">
        <f t="shared" ca="1" si="279"/>
        <v>126</v>
      </c>
      <c r="EW55" s="184">
        <f t="shared" ca="1" si="280"/>
        <v>126</v>
      </c>
      <c r="EX55" s="184">
        <f t="shared" ca="1" si="281"/>
        <v>126</v>
      </c>
      <c r="EY55" s="184">
        <f t="shared" ca="1" si="282"/>
        <v>126</v>
      </c>
      <c r="EZ55" s="184">
        <f t="shared" ca="1" si="283"/>
        <v>126</v>
      </c>
      <c r="FA55" s="184">
        <f t="shared" ca="1" si="284"/>
        <v>126</v>
      </c>
      <c r="FB55" s="184">
        <f t="shared" ca="1" si="285"/>
        <v>126</v>
      </c>
      <c r="FC55" s="184">
        <f t="shared" ca="1" si="286"/>
        <v>126</v>
      </c>
      <c r="FD55" s="184">
        <f t="shared" ca="1" si="287"/>
        <v>126</v>
      </c>
      <c r="FE55" s="184">
        <f t="shared" ca="1" si="288"/>
        <v>126</v>
      </c>
      <c r="FF55" s="184">
        <f t="shared" ca="1" si="289"/>
        <v>126</v>
      </c>
      <c r="FG55" s="184">
        <f t="shared" ca="1" si="290"/>
        <v>126</v>
      </c>
      <c r="FH55" s="184">
        <f t="shared" ca="1" si="291"/>
        <v>126</v>
      </c>
      <c r="FI55" s="184">
        <f t="shared" ca="1" si="292"/>
        <v>126</v>
      </c>
      <c r="FJ55" s="184">
        <f t="shared" ca="1" si="293"/>
        <v>126</v>
      </c>
      <c r="FK55" s="184">
        <f t="shared" ca="1" si="294"/>
        <v>126</v>
      </c>
      <c r="FL55" s="184">
        <f t="shared" ca="1" si="295"/>
        <v>126</v>
      </c>
      <c r="FM55" s="184">
        <f t="shared" ca="1" si="296"/>
        <v>126</v>
      </c>
      <c r="FN55" s="184">
        <f t="shared" ca="1" si="297"/>
        <v>126</v>
      </c>
      <c r="FO55" s="184">
        <f t="shared" ca="1" si="298"/>
        <v>126</v>
      </c>
      <c r="FP55" s="184">
        <f t="shared" ca="1" si="299"/>
        <v>126</v>
      </c>
      <c r="FQ55" s="184">
        <f t="shared" ca="1" si="300"/>
        <v>126</v>
      </c>
      <c r="FR55" s="184">
        <f t="shared" ca="1" si="301"/>
        <v>126</v>
      </c>
      <c r="FS55" s="184">
        <f t="shared" ca="1" si="302"/>
        <v>126</v>
      </c>
      <c r="FT55" s="184">
        <f t="shared" ca="1" si="303"/>
        <v>126</v>
      </c>
      <c r="FU55" s="184">
        <f t="shared" ca="1" si="304"/>
        <v>126</v>
      </c>
      <c r="FV55" s="184">
        <f t="shared" ca="1" si="305"/>
        <v>126</v>
      </c>
      <c r="FW55" s="184">
        <f t="shared" ca="1" si="306"/>
        <v>126</v>
      </c>
      <c r="FX55" s="184">
        <f t="shared" ca="1" si="307"/>
        <v>126</v>
      </c>
      <c r="FY55" s="184">
        <f t="shared" ca="1" si="308"/>
        <v>126</v>
      </c>
      <c r="FZ55" s="184">
        <f t="shared" ca="1" si="309"/>
        <v>126</v>
      </c>
      <c r="GA55" s="184">
        <f t="shared" ca="1" si="310"/>
        <v>126</v>
      </c>
      <c r="GB55" s="184">
        <f t="shared" ca="1" si="311"/>
        <v>126</v>
      </c>
      <c r="GC55" s="184">
        <f t="shared" ca="1" si="312"/>
        <v>126</v>
      </c>
      <c r="GD55" s="184">
        <f t="shared" ca="1" si="313"/>
        <v>126</v>
      </c>
      <c r="GE55" s="184">
        <f t="shared" ca="1" si="314"/>
        <v>126</v>
      </c>
      <c r="GF55" s="184">
        <f t="shared" ca="1" si="315"/>
        <v>126</v>
      </c>
      <c r="GG55" s="184">
        <f t="shared" ca="1" si="316"/>
        <v>126</v>
      </c>
      <c r="GH55" s="184">
        <f t="shared" ca="1" si="317"/>
        <v>126</v>
      </c>
      <c r="GI55" s="184">
        <f t="shared" ca="1" si="318"/>
        <v>126</v>
      </c>
      <c r="GJ55" s="184">
        <f t="shared" ca="1" si="319"/>
        <v>126</v>
      </c>
      <c r="GK55" s="184">
        <f t="shared" ca="1" si="320"/>
        <v>126</v>
      </c>
      <c r="GL55" s="184">
        <f t="shared" ca="1" si="321"/>
        <v>126</v>
      </c>
      <c r="GM55" s="184">
        <f t="shared" ca="1" si="322"/>
        <v>126</v>
      </c>
      <c r="GN55" s="184">
        <f t="shared" ca="1" si="323"/>
        <v>126</v>
      </c>
      <c r="GO55" s="184">
        <f t="shared" ca="1" si="324"/>
        <v>126</v>
      </c>
      <c r="GP55" s="184">
        <f t="shared" ca="1" si="325"/>
        <v>126</v>
      </c>
      <c r="GQ55" s="184">
        <f t="shared" ca="1" si="326"/>
        <v>126</v>
      </c>
      <c r="GR55" s="184">
        <f t="shared" ca="1" si="327"/>
        <v>126</v>
      </c>
      <c r="GS55" s="184">
        <f t="shared" ca="1" si="328"/>
        <v>126</v>
      </c>
      <c r="GT55" s="184">
        <f t="shared" ca="1" si="329"/>
        <v>126</v>
      </c>
      <c r="GU55" s="184">
        <f t="shared" ca="1" si="330"/>
        <v>126</v>
      </c>
      <c r="GV55" s="184">
        <f t="shared" ca="1" si="331"/>
        <v>126</v>
      </c>
      <c r="GW55" s="184">
        <f t="shared" ca="1" si="332"/>
        <v>126</v>
      </c>
      <c r="GX55" s="184">
        <f t="shared" ca="1" si="333"/>
        <v>126</v>
      </c>
      <c r="GY55" s="184">
        <f t="shared" ca="1" si="334"/>
        <v>126</v>
      </c>
      <c r="GZ55" s="184">
        <f t="shared" ca="1" si="335"/>
        <v>126</v>
      </c>
      <c r="HA55" s="184">
        <f t="shared" ca="1" si="336"/>
        <v>126</v>
      </c>
      <c r="HB55" s="184">
        <f t="shared" ca="1" si="337"/>
        <v>126</v>
      </c>
      <c r="HC55" s="184">
        <f t="shared" ca="1" si="338"/>
        <v>126</v>
      </c>
      <c r="HD55" s="184">
        <f t="shared" ca="1" si="339"/>
        <v>126</v>
      </c>
      <c r="HE55" s="184">
        <f t="shared" ca="1" si="340"/>
        <v>126</v>
      </c>
      <c r="HF55" s="184">
        <f t="shared" ca="1" si="341"/>
        <v>126</v>
      </c>
      <c r="HG55" s="184">
        <f t="shared" ca="1" si="342"/>
        <v>126</v>
      </c>
      <c r="HH55" s="184">
        <f t="shared" ca="1" si="343"/>
        <v>126</v>
      </c>
      <c r="HI55" s="184">
        <f t="shared" ca="1" si="344"/>
        <v>126</v>
      </c>
      <c r="HJ55" s="184">
        <f t="shared" ca="1" si="345"/>
        <v>126</v>
      </c>
      <c r="HK55" s="578">
        <f t="shared" ca="1" si="346"/>
        <v>1</v>
      </c>
    </row>
    <row r="56" spans="1:219" s="185" customFormat="1" ht="30">
      <c r="A56" s="284" t="s">
        <v>14001</v>
      </c>
      <c r="B56" s="285">
        <v>91928</v>
      </c>
      <c r="C56" s="286" t="str">
        <f>IF($B56="","",IFERROR(VLOOKUP($B56,SERVIÇOS!$A:$F,2,0),IFERROR(VLOOKUP($B56,'COMPOSIÇÕES COMPLEMENTARES '!$C:$K,2,0),"")))</f>
        <v>CABO DE COBRE FLEXÍVEL ISOLADO, 4 MM², ANTI-CHAMA 450/750 V, PARA CIRCUITOS TERMINAIS - FORNECIMENTO E INSTALAÇÃO. AF_12/2015</v>
      </c>
      <c r="D56" s="287" t="str">
        <f>IF($B56="","",IFERROR(VLOOKUP($B56,SERVIÇOS!$A:$F,3,0),IFERROR(VLOOKUP($B56,'COMPOSIÇÕES COMPLEMENTARES '!$C:$K,3,0),"")))</f>
        <v>M</v>
      </c>
      <c r="E56" s="288">
        <v>10</v>
      </c>
      <c r="F56" s="289">
        <f>IF($B56="","",IFERROR(VLOOKUP($B56,SERVIÇOS!$A:$F,4,0),IFERROR(VLOOKUP($B56,'COMPOSIÇÕES COMPLEMENTARES '!$C:$K,6,0),"")))</f>
        <v>5.3000000000000007</v>
      </c>
      <c r="G56" s="289">
        <f>IF($B56="","",IFERROR(VLOOKUP($B56,SERVIÇOS!$A:$F,5,0),IFERROR(VLOOKUP($B56,'COMPOSIÇÕES COMPLEMENTARES '!$C:$K,7,0),"")))</f>
        <v>1.27</v>
      </c>
      <c r="H56" s="289">
        <f t="shared" si="130"/>
        <v>6.57</v>
      </c>
      <c r="I56" s="289">
        <f t="shared" si="350"/>
        <v>53</v>
      </c>
      <c r="J56" s="289">
        <f t="shared" si="351"/>
        <v>12.7</v>
      </c>
      <c r="K56" s="289">
        <f t="shared" si="352"/>
        <v>65.7</v>
      </c>
      <c r="L56" s="289"/>
      <c r="M56" s="572">
        <f t="shared" si="10"/>
        <v>65.7</v>
      </c>
      <c r="N56" s="572">
        <f t="shared" si="11"/>
        <v>65.7</v>
      </c>
      <c r="O56" s="572">
        <f t="shared" si="12"/>
        <v>10</v>
      </c>
      <c r="P56" s="572">
        <f t="shared" si="13"/>
        <v>48</v>
      </c>
      <c r="Q56" s="572">
        <f t="shared" si="14"/>
        <v>1956.44</v>
      </c>
      <c r="R56" s="572">
        <f t="shared" si="15"/>
        <v>85</v>
      </c>
      <c r="S56" s="184">
        <f t="shared" ca="1" si="146"/>
        <v>85</v>
      </c>
      <c r="T56" s="184">
        <f t="shared" ca="1" si="147"/>
        <v>111</v>
      </c>
      <c r="U56" s="184">
        <f t="shared" ca="1" si="148"/>
        <v>111</v>
      </c>
      <c r="V56" s="184">
        <f t="shared" ca="1" si="149"/>
        <v>111</v>
      </c>
      <c r="W56" s="184">
        <f t="shared" ca="1" si="150"/>
        <v>111</v>
      </c>
      <c r="X56" s="184">
        <f t="shared" ca="1" si="151"/>
        <v>107</v>
      </c>
      <c r="Y56" s="184">
        <f t="shared" ca="1" si="152"/>
        <v>107</v>
      </c>
      <c r="Z56" s="184">
        <f t="shared" ca="1" si="153"/>
        <v>173</v>
      </c>
      <c r="AA56" s="184">
        <f t="shared" ca="1" si="154"/>
        <v>173</v>
      </c>
      <c r="AB56" s="184">
        <f t="shared" ca="1" si="155"/>
        <v>152</v>
      </c>
      <c r="AC56" s="184">
        <f t="shared" ca="1" si="156"/>
        <v>152</v>
      </c>
      <c r="AD56" s="184">
        <f t="shared" ca="1" si="157"/>
        <v>152</v>
      </c>
      <c r="AE56" s="184">
        <f t="shared" ca="1" si="158"/>
        <v>152</v>
      </c>
      <c r="AF56" s="184">
        <f t="shared" ca="1" si="159"/>
        <v>152</v>
      </c>
      <c r="AG56" s="184">
        <f t="shared" ca="1" si="160"/>
        <v>152</v>
      </c>
      <c r="AH56" s="184">
        <f t="shared" ca="1" si="161"/>
        <v>152</v>
      </c>
      <c r="AI56" s="184">
        <f t="shared" ca="1" si="162"/>
        <v>152</v>
      </c>
      <c r="AJ56" s="184">
        <f t="shared" ca="1" si="163"/>
        <v>152</v>
      </c>
      <c r="AK56" s="184">
        <f t="shared" ca="1" si="164"/>
        <v>152</v>
      </c>
      <c r="AL56" s="184">
        <f t="shared" ca="1" si="165"/>
        <v>152</v>
      </c>
      <c r="AM56" s="184">
        <f t="shared" ca="1" si="166"/>
        <v>152</v>
      </c>
      <c r="AN56" s="184">
        <f t="shared" ca="1" si="167"/>
        <v>152</v>
      </c>
      <c r="AO56" s="184">
        <f t="shared" ca="1" si="168"/>
        <v>152</v>
      </c>
      <c r="AP56" s="184">
        <f t="shared" ca="1" si="169"/>
        <v>152</v>
      </c>
      <c r="AQ56" s="184">
        <f t="shared" ca="1" si="170"/>
        <v>152</v>
      </c>
      <c r="AR56" s="184">
        <f t="shared" ca="1" si="171"/>
        <v>141</v>
      </c>
      <c r="AS56" s="184">
        <f t="shared" ca="1" si="172"/>
        <v>141</v>
      </c>
      <c r="AT56" s="184">
        <f t="shared" ca="1" si="173"/>
        <v>51</v>
      </c>
      <c r="AU56" s="184">
        <f t="shared" ca="1" si="174"/>
        <v>51</v>
      </c>
      <c r="AV56" s="184">
        <f t="shared" ca="1" si="175"/>
        <v>29</v>
      </c>
      <c r="AW56" s="184">
        <f t="shared" ca="1" si="176"/>
        <v>29</v>
      </c>
      <c r="AX56" s="184">
        <f t="shared" ca="1" si="177"/>
        <v>29</v>
      </c>
      <c r="AY56" s="184">
        <f t="shared" ca="1" si="178"/>
        <v>29</v>
      </c>
      <c r="AZ56" s="184">
        <f t="shared" ca="1" si="179"/>
        <v>47</v>
      </c>
      <c r="BA56" s="184">
        <f t="shared" ca="1" si="180"/>
        <v>47</v>
      </c>
      <c r="BB56" s="184">
        <f t="shared" ca="1" si="181"/>
        <v>91</v>
      </c>
      <c r="BC56" s="184">
        <f t="shared" ca="1" si="182"/>
        <v>91</v>
      </c>
      <c r="BD56" s="184">
        <f t="shared" ca="1" si="183"/>
        <v>72</v>
      </c>
      <c r="BE56" s="184">
        <f t="shared" ca="1" si="184"/>
        <v>72</v>
      </c>
      <c r="BF56" s="184">
        <f t="shared" ca="1" si="185"/>
        <v>72</v>
      </c>
      <c r="BG56" s="184">
        <f t="shared" ca="1" si="186"/>
        <v>94</v>
      </c>
      <c r="BH56" s="184">
        <f t="shared" ca="1" si="187"/>
        <v>94</v>
      </c>
      <c r="BI56" s="184">
        <f t="shared" ca="1" si="188"/>
        <v>48</v>
      </c>
      <c r="BJ56" s="184">
        <f t="shared" ca="1" si="189"/>
        <v>48</v>
      </c>
      <c r="BK56" s="184">
        <f t="shared" ca="1" si="190"/>
        <v>126</v>
      </c>
      <c r="BL56" s="184">
        <f t="shared" ca="1" si="191"/>
        <v>126</v>
      </c>
      <c r="BM56" s="184">
        <f t="shared" ca="1" si="192"/>
        <v>39</v>
      </c>
      <c r="BN56" s="184">
        <f t="shared" ca="1" si="193"/>
        <v>39</v>
      </c>
      <c r="BO56" s="184">
        <f t="shared" ca="1" si="194"/>
        <v>39</v>
      </c>
      <c r="BP56" s="184">
        <f t="shared" ca="1" si="195"/>
        <v>39</v>
      </c>
      <c r="BQ56" s="184">
        <f t="shared" ca="1" si="196"/>
        <v>39</v>
      </c>
      <c r="BR56" s="184">
        <f t="shared" ca="1" si="197"/>
        <v>39</v>
      </c>
      <c r="BS56" s="184">
        <f t="shared" ca="1" si="198"/>
        <v>39</v>
      </c>
      <c r="BT56" s="184">
        <f t="shared" ca="1" si="199"/>
        <v>39</v>
      </c>
      <c r="BU56" s="184">
        <f t="shared" ca="1" si="200"/>
        <v>39</v>
      </c>
      <c r="BV56" s="184">
        <f t="shared" ca="1" si="201"/>
        <v>39</v>
      </c>
      <c r="BW56" s="184">
        <f t="shared" ca="1" si="202"/>
        <v>39</v>
      </c>
      <c r="BX56" s="184">
        <f t="shared" ca="1" si="203"/>
        <v>39</v>
      </c>
      <c r="BY56" s="184">
        <f t="shared" ca="1" si="204"/>
        <v>39</v>
      </c>
      <c r="BZ56" s="184">
        <f t="shared" ca="1" si="205"/>
        <v>39</v>
      </c>
      <c r="CA56" s="184">
        <f t="shared" ca="1" si="206"/>
        <v>39</v>
      </c>
      <c r="CB56" s="184">
        <f t="shared" ca="1" si="207"/>
        <v>39</v>
      </c>
      <c r="CC56" s="184">
        <f t="shared" ca="1" si="208"/>
        <v>39</v>
      </c>
      <c r="CD56" s="184">
        <f t="shared" ca="1" si="209"/>
        <v>39</v>
      </c>
      <c r="CE56" s="184">
        <f t="shared" ca="1" si="210"/>
        <v>39</v>
      </c>
      <c r="CF56" s="184">
        <f t="shared" ca="1" si="211"/>
        <v>39</v>
      </c>
      <c r="CG56" s="184">
        <f t="shared" ca="1" si="212"/>
        <v>39</v>
      </c>
      <c r="CH56" s="184">
        <f t="shared" ca="1" si="213"/>
        <v>39</v>
      </c>
      <c r="CI56" s="184">
        <f t="shared" ca="1" si="214"/>
        <v>39</v>
      </c>
      <c r="CJ56" s="184">
        <f t="shared" ca="1" si="215"/>
        <v>39</v>
      </c>
      <c r="CK56" s="184">
        <f t="shared" ca="1" si="216"/>
        <v>39</v>
      </c>
      <c r="CL56" s="184">
        <f t="shared" ca="1" si="217"/>
        <v>39</v>
      </c>
      <c r="CM56" s="184">
        <f t="shared" ca="1" si="218"/>
        <v>39</v>
      </c>
      <c r="CN56" s="184">
        <f t="shared" ca="1" si="219"/>
        <v>39</v>
      </c>
      <c r="CO56" s="184">
        <f t="shared" ca="1" si="220"/>
        <v>39</v>
      </c>
      <c r="CP56" s="184">
        <f t="shared" ca="1" si="221"/>
        <v>39</v>
      </c>
      <c r="CQ56" s="184">
        <f t="shared" ca="1" si="222"/>
        <v>39</v>
      </c>
      <c r="CR56" s="184">
        <f t="shared" ca="1" si="223"/>
        <v>39</v>
      </c>
      <c r="CS56" s="184">
        <f t="shared" ca="1" si="224"/>
        <v>39</v>
      </c>
      <c r="CT56" s="184">
        <f t="shared" ca="1" si="225"/>
        <v>39</v>
      </c>
      <c r="CU56" s="184">
        <f t="shared" ca="1" si="226"/>
        <v>39</v>
      </c>
      <c r="CV56" s="184">
        <f t="shared" ca="1" si="227"/>
        <v>39</v>
      </c>
      <c r="CW56" s="184">
        <f t="shared" ca="1" si="228"/>
        <v>39</v>
      </c>
      <c r="CX56" s="184">
        <f t="shared" ca="1" si="229"/>
        <v>39</v>
      </c>
      <c r="CY56" s="184">
        <f t="shared" ca="1" si="230"/>
        <v>39</v>
      </c>
      <c r="CZ56" s="184">
        <f t="shared" ca="1" si="231"/>
        <v>39</v>
      </c>
      <c r="DA56" s="184">
        <f t="shared" ca="1" si="232"/>
        <v>39</v>
      </c>
      <c r="DB56" s="184">
        <f t="shared" ca="1" si="233"/>
        <v>39</v>
      </c>
      <c r="DC56" s="184">
        <f t="shared" ca="1" si="234"/>
        <v>39</v>
      </c>
      <c r="DD56" s="184">
        <f t="shared" ca="1" si="235"/>
        <v>39</v>
      </c>
      <c r="DE56" s="184">
        <f t="shared" ca="1" si="236"/>
        <v>39</v>
      </c>
      <c r="DF56" s="184">
        <f t="shared" ca="1" si="237"/>
        <v>39</v>
      </c>
      <c r="DG56" s="184">
        <f t="shared" ca="1" si="238"/>
        <v>39</v>
      </c>
      <c r="DH56" s="184">
        <f t="shared" ca="1" si="239"/>
        <v>39</v>
      </c>
      <c r="DI56" s="184">
        <f t="shared" ca="1" si="240"/>
        <v>39</v>
      </c>
      <c r="DJ56" s="184">
        <f t="shared" ca="1" si="241"/>
        <v>39</v>
      </c>
      <c r="DK56" s="184">
        <f t="shared" ca="1" si="242"/>
        <v>39</v>
      </c>
      <c r="DL56" s="184">
        <f t="shared" ca="1" si="243"/>
        <v>39</v>
      </c>
      <c r="DM56" s="184">
        <f t="shared" ca="1" si="244"/>
        <v>39</v>
      </c>
      <c r="DN56" s="184">
        <f t="shared" ca="1" si="245"/>
        <v>39</v>
      </c>
      <c r="DO56" s="184">
        <f t="shared" ca="1" si="246"/>
        <v>39</v>
      </c>
      <c r="DP56" s="184">
        <f t="shared" ca="1" si="247"/>
        <v>39</v>
      </c>
      <c r="DQ56" s="184">
        <f t="shared" ca="1" si="248"/>
        <v>39</v>
      </c>
      <c r="DR56" s="184">
        <f t="shared" ca="1" si="249"/>
        <v>39</v>
      </c>
      <c r="DS56" s="184">
        <f t="shared" ca="1" si="250"/>
        <v>39</v>
      </c>
      <c r="DT56" s="184">
        <f t="shared" ca="1" si="251"/>
        <v>39</v>
      </c>
      <c r="DU56" s="184">
        <f t="shared" ca="1" si="252"/>
        <v>39</v>
      </c>
      <c r="DV56" s="184">
        <f t="shared" ca="1" si="253"/>
        <v>39</v>
      </c>
      <c r="DW56" s="184">
        <f t="shared" ca="1" si="254"/>
        <v>39</v>
      </c>
      <c r="DX56" s="184">
        <f t="shared" ca="1" si="255"/>
        <v>39</v>
      </c>
      <c r="DY56" s="184">
        <f t="shared" ca="1" si="256"/>
        <v>39</v>
      </c>
      <c r="DZ56" s="184">
        <f t="shared" ca="1" si="257"/>
        <v>39</v>
      </c>
      <c r="EA56" s="184">
        <f t="shared" ca="1" si="258"/>
        <v>39</v>
      </c>
      <c r="EB56" s="184">
        <f t="shared" ca="1" si="259"/>
        <v>39</v>
      </c>
      <c r="EC56" s="184">
        <f t="shared" ca="1" si="260"/>
        <v>39</v>
      </c>
      <c r="ED56" s="184">
        <f t="shared" ca="1" si="261"/>
        <v>39</v>
      </c>
      <c r="EE56" s="184">
        <f t="shared" ca="1" si="262"/>
        <v>39</v>
      </c>
      <c r="EF56" s="184">
        <f t="shared" ca="1" si="263"/>
        <v>39</v>
      </c>
      <c r="EG56" s="184">
        <f t="shared" ca="1" si="264"/>
        <v>39</v>
      </c>
      <c r="EH56" s="184">
        <f t="shared" ca="1" si="265"/>
        <v>39</v>
      </c>
      <c r="EI56" s="184">
        <f t="shared" ca="1" si="266"/>
        <v>39</v>
      </c>
      <c r="EJ56" s="184">
        <f t="shared" ca="1" si="267"/>
        <v>39</v>
      </c>
      <c r="EK56" s="184">
        <f t="shared" ca="1" si="268"/>
        <v>39</v>
      </c>
      <c r="EL56" s="184">
        <f t="shared" ca="1" si="269"/>
        <v>39</v>
      </c>
      <c r="EM56" s="184">
        <f t="shared" ca="1" si="270"/>
        <v>39</v>
      </c>
      <c r="EN56" s="184">
        <f t="shared" ca="1" si="271"/>
        <v>39</v>
      </c>
      <c r="EO56" s="184">
        <f t="shared" ca="1" si="272"/>
        <v>39</v>
      </c>
      <c r="EP56" s="184">
        <f t="shared" ca="1" si="273"/>
        <v>39</v>
      </c>
      <c r="EQ56" s="184">
        <f t="shared" ca="1" si="274"/>
        <v>39</v>
      </c>
      <c r="ER56" s="184">
        <f t="shared" ca="1" si="275"/>
        <v>39</v>
      </c>
      <c r="ES56" s="184">
        <f t="shared" ca="1" si="276"/>
        <v>39</v>
      </c>
      <c r="ET56" s="184">
        <f t="shared" ca="1" si="277"/>
        <v>39</v>
      </c>
      <c r="EU56" s="184">
        <f t="shared" ca="1" si="278"/>
        <v>39</v>
      </c>
      <c r="EV56" s="184">
        <f t="shared" ca="1" si="279"/>
        <v>39</v>
      </c>
      <c r="EW56" s="184">
        <f t="shared" ca="1" si="280"/>
        <v>39</v>
      </c>
      <c r="EX56" s="184">
        <f t="shared" ca="1" si="281"/>
        <v>39</v>
      </c>
      <c r="EY56" s="184">
        <f t="shared" ca="1" si="282"/>
        <v>39</v>
      </c>
      <c r="EZ56" s="184">
        <f t="shared" ca="1" si="283"/>
        <v>39</v>
      </c>
      <c r="FA56" s="184">
        <f t="shared" ca="1" si="284"/>
        <v>39</v>
      </c>
      <c r="FB56" s="184">
        <f t="shared" ca="1" si="285"/>
        <v>39</v>
      </c>
      <c r="FC56" s="184">
        <f t="shared" ca="1" si="286"/>
        <v>39</v>
      </c>
      <c r="FD56" s="184">
        <f t="shared" ca="1" si="287"/>
        <v>39</v>
      </c>
      <c r="FE56" s="184">
        <f t="shared" ca="1" si="288"/>
        <v>39</v>
      </c>
      <c r="FF56" s="184">
        <f t="shared" ca="1" si="289"/>
        <v>39</v>
      </c>
      <c r="FG56" s="184">
        <f t="shared" ca="1" si="290"/>
        <v>39</v>
      </c>
      <c r="FH56" s="184">
        <f t="shared" ca="1" si="291"/>
        <v>39</v>
      </c>
      <c r="FI56" s="184">
        <f t="shared" ca="1" si="292"/>
        <v>39</v>
      </c>
      <c r="FJ56" s="184">
        <f t="shared" ca="1" si="293"/>
        <v>39</v>
      </c>
      <c r="FK56" s="184">
        <f t="shared" ca="1" si="294"/>
        <v>39</v>
      </c>
      <c r="FL56" s="184">
        <f t="shared" ca="1" si="295"/>
        <v>39</v>
      </c>
      <c r="FM56" s="184">
        <f t="shared" ca="1" si="296"/>
        <v>39</v>
      </c>
      <c r="FN56" s="184">
        <f t="shared" ca="1" si="297"/>
        <v>39</v>
      </c>
      <c r="FO56" s="184">
        <f t="shared" ca="1" si="298"/>
        <v>39</v>
      </c>
      <c r="FP56" s="184">
        <f t="shared" ca="1" si="299"/>
        <v>39</v>
      </c>
      <c r="FQ56" s="184">
        <f t="shared" ca="1" si="300"/>
        <v>39</v>
      </c>
      <c r="FR56" s="184">
        <f t="shared" ca="1" si="301"/>
        <v>39</v>
      </c>
      <c r="FS56" s="184">
        <f t="shared" ca="1" si="302"/>
        <v>39</v>
      </c>
      <c r="FT56" s="184">
        <f t="shared" ca="1" si="303"/>
        <v>39</v>
      </c>
      <c r="FU56" s="184">
        <f t="shared" ca="1" si="304"/>
        <v>39</v>
      </c>
      <c r="FV56" s="184">
        <f t="shared" ca="1" si="305"/>
        <v>39</v>
      </c>
      <c r="FW56" s="184">
        <f t="shared" ca="1" si="306"/>
        <v>39</v>
      </c>
      <c r="FX56" s="184">
        <f t="shared" ca="1" si="307"/>
        <v>39</v>
      </c>
      <c r="FY56" s="184">
        <f t="shared" ca="1" si="308"/>
        <v>39</v>
      </c>
      <c r="FZ56" s="184">
        <f t="shared" ca="1" si="309"/>
        <v>39</v>
      </c>
      <c r="GA56" s="184">
        <f t="shared" ca="1" si="310"/>
        <v>39</v>
      </c>
      <c r="GB56" s="184">
        <f t="shared" ca="1" si="311"/>
        <v>39</v>
      </c>
      <c r="GC56" s="184">
        <f t="shared" ca="1" si="312"/>
        <v>39</v>
      </c>
      <c r="GD56" s="184">
        <f t="shared" ca="1" si="313"/>
        <v>39</v>
      </c>
      <c r="GE56" s="184">
        <f t="shared" ca="1" si="314"/>
        <v>39</v>
      </c>
      <c r="GF56" s="184">
        <f t="shared" ca="1" si="315"/>
        <v>39</v>
      </c>
      <c r="GG56" s="184">
        <f t="shared" ca="1" si="316"/>
        <v>39</v>
      </c>
      <c r="GH56" s="184">
        <f t="shared" ca="1" si="317"/>
        <v>39</v>
      </c>
      <c r="GI56" s="184">
        <f t="shared" ca="1" si="318"/>
        <v>39</v>
      </c>
      <c r="GJ56" s="184">
        <f t="shared" ca="1" si="319"/>
        <v>39</v>
      </c>
      <c r="GK56" s="184">
        <f t="shared" ca="1" si="320"/>
        <v>39</v>
      </c>
      <c r="GL56" s="184">
        <f t="shared" ca="1" si="321"/>
        <v>39</v>
      </c>
      <c r="GM56" s="184">
        <f t="shared" ca="1" si="322"/>
        <v>39</v>
      </c>
      <c r="GN56" s="184">
        <f t="shared" ca="1" si="323"/>
        <v>39</v>
      </c>
      <c r="GO56" s="184">
        <f t="shared" ca="1" si="324"/>
        <v>39</v>
      </c>
      <c r="GP56" s="184">
        <f t="shared" ca="1" si="325"/>
        <v>39</v>
      </c>
      <c r="GQ56" s="184">
        <f t="shared" ca="1" si="326"/>
        <v>39</v>
      </c>
      <c r="GR56" s="184">
        <f t="shared" ca="1" si="327"/>
        <v>39</v>
      </c>
      <c r="GS56" s="184">
        <f t="shared" ca="1" si="328"/>
        <v>39</v>
      </c>
      <c r="GT56" s="184">
        <f t="shared" ca="1" si="329"/>
        <v>39</v>
      </c>
      <c r="GU56" s="184">
        <f t="shared" ca="1" si="330"/>
        <v>39</v>
      </c>
      <c r="GV56" s="184">
        <f t="shared" ca="1" si="331"/>
        <v>39</v>
      </c>
      <c r="GW56" s="184">
        <f t="shared" ca="1" si="332"/>
        <v>39</v>
      </c>
      <c r="GX56" s="184">
        <f t="shared" ca="1" si="333"/>
        <v>39</v>
      </c>
      <c r="GY56" s="184">
        <f t="shared" ca="1" si="334"/>
        <v>39</v>
      </c>
      <c r="GZ56" s="184">
        <f t="shared" ca="1" si="335"/>
        <v>39</v>
      </c>
      <c r="HA56" s="184">
        <f t="shared" ca="1" si="336"/>
        <v>39</v>
      </c>
      <c r="HB56" s="184">
        <f t="shared" ca="1" si="337"/>
        <v>39</v>
      </c>
      <c r="HC56" s="184">
        <f t="shared" ca="1" si="338"/>
        <v>39</v>
      </c>
      <c r="HD56" s="184">
        <f t="shared" ca="1" si="339"/>
        <v>39</v>
      </c>
      <c r="HE56" s="184">
        <f t="shared" ca="1" si="340"/>
        <v>39</v>
      </c>
      <c r="HF56" s="184">
        <f t="shared" ca="1" si="341"/>
        <v>39</v>
      </c>
      <c r="HG56" s="184">
        <f t="shared" ca="1" si="342"/>
        <v>39</v>
      </c>
      <c r="HH56" s="184">
        <f t="shared" ca="1" si="343"/>
        <v>39</v>
      </c>
      <c r="HI56" s="184">
        <f t="shared" ca="1" si="344"/>
        <v>39</v>
      </c>
      <c r="HJ56" s="184">
        <f t="shared" ca="1" si="345"/>
        <v>39</v>
      </c>
      <c r="HK56" s="578">
        <f t="shared" ca="1" si="346"/>
        <v>1</v>
      </c>
    </row>
    <row r="57" spans="1:219" s="185" customFormat="1">
      <c r="A57" s="277" t="s">
        <v>13824</v>
      </c>
      <c r="B57" s="278"/>
      <c r="C57" s="279" t="s">
        <v>14192</v>
      </c>
      <c r="D57" s="280" t="str">
        <f>IF($B57="","",IFERROR(VLOOKUP($B57,SERVIÇOS!$A:$F,3,0),IFERROR(VLOOKUP($B57,'COMPOSIÇÕES COMPLEMENTARES '!$C:$K,3,0),"")))</f>
        <v/>
      </c>
      <c r="E57" s="281"/>
      <c r="F57" s="282" t="str">
        <f>IF($B57="","",IFERROR(VLOOKUP($B57,SERVIÇOS!$A:$F,4,0),IFERROR(VLOOKUP($B57,'COMPOSIÇÕES COMPLEMENTARES '!$C:$K,6,0),"")))</f>
        <v/>
      </c>
      <c r="G57" s="283" t="str">
        <f>IF($B57="","",IFERROR(VLOOKUP($B57,SERVIÇOS!$A:$F,5,0),IFERROR(VLOOKUP($B57,'COMPOSIÇÕES COMPLEMENTARES '!$C:$K,7,0),"")))</f>
        <v/>
      </c>
      <c r="H57" s="283" t="str">
        <f t="shared" si="130"/>
        <v/>
      </c>
      <c r="I57" s="270">
        <f>ROUND(SUMIF(I58:I59,"&gt;0",I58:I59),2)</f>
        <v>8584.25</v>
      </c>
      <c r="J57" s="270">
        <f>ROUND(SUMIF(J58:J59,"&gt;0",J58:J59),2)</f>
        <v>491.9</v>
      </c>
      <c r="K57" s="271"/>
      <c r="L57" s="270">
        <f>SUMIF(I57:J57,"&gt;0",I57:J57)</f>
        <v>9076.15</v>
      </c>
      <c r="M57" s="572">
        <f t="shared" si="10"/>
        <v>9076.15</v>
      </c>
      <c r="N57" s="572">
        <f t="shared" si="11"/>
        <v>0</v>
      </c>
      <c r="O57" s="572">
        <f t="shared" si="12"/>
        <v>0</v>
      </c>
      <c r="P57" s="572">
        <f t="shared" si="13"/>
        <v>49</v>
      </c>
      <c r="Q57" s="572">
        <f t="shared" si="14"/>
        <v>1840.1100000000001</v>
      </c>
      <c r="R57" s="572">
        <f t="shared" si="15"/>
        <v>111</v>
      </c>
      <c r="S57" s="184">
        <f t="shared" ca="1" si="146"/>
        <v>111</v>
      </c>
      <c r="T57" s="184">
        <f t="shared" ca="1" si="147"/>
        <v>111</v>
      </c>
      <c r="U57" s="184">
        <f t="shared" ca="1" si="148"/>
        <v>107</v>
      </c>
      <c r="V57" s="184">
        <f t="shared" ca="1" si="149"/>
        <v>107</v>
      </c>
      <c r="W57" s="184">
        <f t="shared" ca="1" si="150"/>
        <v>107</v>
      </c>
      <c r="X57" s="184">
        <f t="shared" ca="1" si="151"/>
        <v>107</v>
      </c>
      <c r="Y57" s="184">
        <f t="shared" ca="1" si="152"/>
        <v>173</v>
      </c>
      <c r="Z57" s="184">
        <f t="shared" ca="1" si="153"/>
        <v>173</v>
      </c>
      <c r="AA57" s="184">
        <f t="shared" ca="1" si="154"/>
        <v>152</v>
      </c>
      <c r="AB57" s="184">
        <f t="shared" ca="1" si="155"/>
        <v>152</v>
      </c>
      <c r="AC57" s="184">
        <f t="shared" ca="1" si="156"/>
        <v>141</v>
      </c>
      <c r="AD57" s="184">
        <f t="shared" ca="1" si="157"/>
        <v>141</v>
      </c>
      <c r="AE57" s="184">
        <f t="shared" ca="1" si="158"/>
        <v>141</v>
      </c>
      <c r="AF57" s="184">
        <f t="shared" ca="1" si="159"/>
        <v>141</v>
      </c>
      <c r="AG57" s="184">
        <f t="shared" ca="1" si="160"/>
        <v>141</v>
      </c>
      <c r="AH57" s="184">
        <f t="shared" ca="1" si="161"/>
        <v>141</v>
      </c>
      <c r="AI57" s="184">
        <f t="shared" ca="1" si="162"/>
        <v>141</v>
      </c>
      <c r="AJ57" s="184">
        <f t="shared" ca="1" si="163"/>
        <v>141</v>
      </c>
      <c r="AK57" s="184">
        <f t="shared" ca="1" si="164"/>
        <v>141</v>
      </c>
      <c r="AL57" s="184">
        <f t="shared" ca="1" si="165"/>
        <v>141</v>
      </c>
      <c r="AM57" s="184">
        <f t="shared" ca="1" si="166"/>
        <v>141</v>
      </c>
      <c r="AN57" s="184">
        <f t="shared" ca="1" si="167"/>
        <v>141</v>
      </c>
      <c r="AO57" s="184">
        <f t="shared" ca="1" si="168"/>
        <v>141</v>
      </c>
      <c r="AP57" s="184">
        <f t="shared" ca="1" si="169"/>
        <v>141</v>
      </c>
      <c r="AQ57" s="184">
        <f t="shared" ca="1" si="170"/>
        <v>141</v>
      </c>
      <c r="AR57" s="184">
        <f t="shared" ca="1" si="171"/>
        <v>141</v>
      </c>
      <c r="AS57" s="184">
        <f t="shared" ca="1" si="172"/>
        <v>51</v>
      </c>
      <c r="AT57" s="184">
        <f t="shared" ca="1" si="173"/>
        <v>51</v>
      </c>
      <c r="AU57" s="184">
        <f t="shared" ca="1" si="174"/>
        <v>29</v>
      </c>
      <c r="AV57" s="184">
        <f t="shared" ca="1" si="175"/>
        <v>29</v>
      </c>
      <c r="AW57" s="184">
        <f t="shared" ca="1" si="176"/>
        <v>47</v>
      </c>
      <c r="AX57" s="184">
        <f t="shared" ca="1" si="177"/>
        <v>47</v>
      </c>
      <c r="AY57" s="184">
        <f t="shared" ca="1" si="178"/>
        <v>47</v>
      </c>
      <c r="AZ57" s="184">
        <f t="shared" ca="1" si="179"/>
        <v>47</v>
      </c>
      <c r="BA57" s="184">
        <f t="shared" ca="1" si="180"/>
        <v>91</v>
      </c>
      <c r="BB57" s="184">
        <f t="shared" ca="1" si="181"/>
        <v>91</v>
      </c>
      <c r="BC57" s="184">
        <f t="shared" ca="1" si="182"/>
        <v>72</v>
      </c>
      <c r="BD57" s="184">
        <f t="shared" ca="1" si="183"/>
        <v>72</v>
      </c>
      <c r="BE57" s="184">
        <f t="shared" ca="1" si="184"/>
        <v>94</v>
      </c>
      <c r="BF57" s="184">
        <f t="shared" ca="1" si="185"/>
        <v>94</v>
      </c>
      <c r="BG57" s="184">
        <f t="shared" ca="1" si="186"/>
        <v>94</v>
      </c>
      <c r="BH57" s="184">
        <f t="shared" ca="1" si="187"/>
        <v>48</v>
      </c>
      <c r="BI57" s="184">
        <f t="shared" ca="1" si="188"/>
        <v>48</v>
      </c>
      <c r="BJ57" s="184">
        <f t="shared" ca="1" si="189"/>
        <v>126</v>
      </c>
      <c r="BK57" s="184">
        <f t="shared" ca="1" si="190"/>
        <v>126</v>
      </c>
      <c r="BL57" s="184">
        <f t="shared" ca="1" si="191"/>
        <v>39</v>
      </c>
      <c r="BM57" s="184">
        <f t="shared" ca="1" si="192"/>
        <v>39</v>
      </c>
      <c r="BN57" s="184">
        <f t="shared" ca="1" si="193"/>
        <v>106</v>
      </c>
      <c r="BO57" s="184">
        <f t="shared" ca="1" si="194"/>
        <v>106</v>
      </c>
      <c r="BP57" s="184">
        <f t="shared" ca="1" si="195"/>
        <v>106</v>
      </c>
      <c r="BQ57" s="184">
        <f t="shared" ca="1" si="196"/>
        <v>106</v>
      </c>
      <c r="BR57" s="184">
        <f t="shared" ca="1" si="197"/>
        <v>106</v>
      </c>
      <c r="BS57" s="184">
        <f t="shared" ca="1" si="198"/>
        <v>106</v>
      </c>
      <c r="BT57" s="184">
        <f t="shared" ca="1" si="199"/>
        <v>106</v>
      </c>
      <c r="BU57" s="184">
        <f t="shared" ca="1" si="200"/>
        <v>106</v>
      </c>
      <c r="BV57" s="184">
        <f t="shared" ca="1" si="201"/>
        <v>106</v>
      </c>
      <c r="BW57" s="184">
        <f t="shared" ca="1" si="202"/>
        <v>106</v>
      </c>
      <c r="BX57" s="184">
        <f t="shared" ca="1" si="203"/>
        <v>106</v>
      </c>
      <c r="BY57" s="184">
        <f t="shared" ca="1" si="204"/>
        <v>106</v>
      </c>
      <c r="BZ57" s="184">
        <f t="shared" ca="1" si="205"/>
        <v>106</v>
      </c>
      <c r="CA57" s="184">
        <f t="shared" ca="1" si="206"/>
        <v>106</v>
      </c>
      <c r="CB57" s="184">
        <f t="shared" ca="1" si="207"/>
        <v>106</v>
      </c>
      <c r="CC57" s="184">
        <f t="shared" ca="1" si="208"/>
        <v>106</v>
      </c>
      <c r="CD57" s="184">
        <f t="shared" ca="1" si="209"/>
        <v>106</v>
      </c>
      <c r="CE57" s="184">
        <f t="shared" ca="1" si="210"/>
        <v>106</v>
      </c>
      <c r="CF57" s="184">
        <f t="shared" ca="1" si="211"/>
        <v>106</v>
      </c>
      <c r="CG57" s="184">
        <f t="shared" ca="1" si="212"/>
        <v>106</v>
      </c>
      <c r="CH57" s="184">
        <f t="shared" ca="1" si="213"/>
        <v>106</v>
      </c>
      <c r="CI57" s="184">
        <f t="shared" ca="1" si="214"/>
        <v>106</v>
      </c>
      <c r="CJ57" s="184">
        <f t="shared" ca="1" si="215"/>
        <v>106</v>
      </c>
      <c r="CK57" s="184">
        <f t="shared" ca="1" si="216"/>
        <v>106</v>
      </c>
      <c r="CL57" s="184">
        <f t="shared" ca="1" si="217"/>
        <v>106</v>
      </c>
      <c r="CM57" s="184">
        <f t="shared" ca="1" si="218"/>
        <v>106</v>
      </c>
      <c r="CN57" s="184">
        <f t="shared" ca="1" si="219"/>
        <v>106</v>
      </c>
      <c r="CO57" s="184">
        <f t="shared" ca="1" si="220"/>
        <v>106</v>
      </c>
      <c r="CP57" s="184">
        <f t="shared" ca="1" si="221"/>
        <v>106</v>
      </c>
      <c r="CQ57" s="184">
        <f t="shared" ca="1" si="222"/>
        <v>106</v>
      </c>
      <c r="CR57" s="184">
        <f t="shared" ca="1" si="223"/>
        <v>106</v>
      </c>
      <c r="CS57" s="184">
        <f t="shared" ca="1" si="224"/>
        <v>106</v>
      </c>
      <c r="CT57" s="184">
        <f t="shared" ca="1" si="225"/>
        <v>106</v>
      </c>
      <c r="CU57" s="184">
        <f t="shared" ca="1" si="226"/>
        <v>106</v>
      </c>
      <c r="CV57" s="184">
        <f t="shared" ca="1" si="227"/>
        <v>106</v>
      </c>
      <c r="CW57" s="184">
        <f t="shared" ca="1" si="228"/>
        <v>106</v>
      </c>
      <c r="CX57" s="184">
        <f t="shared" ca="1" si="229"/>
        <v>106</v>
      </c>
      <c r="CY57" s="184">
        <f t="shared" ca="1" si="230"/>
        <v>106</v>
      </c>
      <c r="CZ57" s="184">
        <f t="shared" ca="1" si="231"/>
        <v>106</v>
      </c>
      <c r="DA57" s="184">
        <f t="shared" ca="1" si="232"/>
        <v>106</v>
      </c>
      <c r="DB57" s="184">
        <f t="shared" ca="1" si="233"/>
        <v>106</v>
      </c>
      <c r="DC57" s="184">
        <f t="shared" ca="1" si="234"/>
        <v>106</v>
      </c>
      <c r="DD57" s="184">
        <f t="shared" ca="1" si="235"/>
        <v>106</v>
      </c>
      <c r="DE57" s="184">
        <f t="shared" ca="1" si="236"/>
        <v>106</v>
      </c>
      <c r="DF57" s="184">
        <f t="shared" ca="1" si="237"/>
        <v>106</v>
      </c>
      <c r="DG57" s="184">
        <f t="shared" ca="1" si="238"/>
        <v>106</v>
      </c>
      <c r="DH57" s="184">
        <f t="shared" ca="1" si="239"/>
        <v>106</v>
      </c>
      <c r="DI57" s="184">
        <f t="shared" ca="1" si="240"/>
        <v>106</v>
      </c>
      <c r="DJ57" s="184">
        <f t="shared" ca="1" si="241"/>
        <v>106</v>
      </c>
      <c r="DK57" s="184">
        <f t="shared" ca="1" si="242"/>
        <v>106</v>
      </c>
      <c r="DL57" s="184">
        <f t="shared" ca="1" si="243"/>
        <v>106</v>
      </c>
      <c r="DM57" s="184">
        <f t="shared" ca="1" si="244"/>
        <v>106</v>
      </c>
      <c r="DN57" s="184">
        <f t="shared" ca="1" si="245"/>
        <v>106</v>
      </c>
      <c r="DO57" s="184">
        <f t="shared" ca="1" si="246"/>
        <v>106</v>
      </c>
      <c r="DP57" s="184">
        <f t="shared" ca="1" si="247"/>
        <v>106</v>
      </c>
      <c r="DQ57" s="184">
        <f t="shared" ca="1" si="248"/>
        <v>106</v>
      </c>
      <c r="DR57" s="184">
        <f t="shared" ca="1" si="249"/>
        <v>106</v>
      </c>
      <c r="DS57" s="184">
        <f t="shared" ca="1" si="250"/>
        <v>106</v>
      </c>
      <c r="DT57" s="184">
        <f t="shared" ca="1" si="251"/>
        <v>106</v>
      </c>
      <c r="DU57" s="184">
        <f t="shared" ca="1" si="252"/>
        <v>106</v>
      </c>
      <c r="DV57" s="184">
        <f t="shared" ca="1" si="253"/>
        <v>106</v>
      </c>
      <c r="DW57" s="184">
        <f t="shared" ca="1" si="254"/>
        <v>106</v>
      </c>
      <c r="DX57" s="184">
        <f t="shared" ca="1" si="255"/>
        <v>106</v>
      </c>
      <c r="DY57" s="184">
        <f t="shared" ca="1" si="256"/>
        <v>106</v>
      </c>
      <c r="DZ57" s="184">
        <f t="shared" ca="1" si="257"/>
        <v>106</v>
      </c>
      <c r="EA57" s="184">
        <f t="shared" ca="1" si="258"/>
        <v>106</v>
      </c>
      <c r="EB57" s="184">
        <f t="shared" ca="1" si="259"/>
        <v>106</v>
      </c>
      <c r="EC57" s="184">
        <f t="shared" ca="1" si="260"/>
        <v>106</v>
      </c>
      <c r="ED57" s="184">
        <f t="shared" ca="1" si="261"/>
        <v>106</v>
      </c>
      <c r="EE57" s="184">
        <f t="shared" ca="1" si="262"/>
        <v>106</v>
      </c>
      <c r="EF57" s="184">
        <f t="shared" ca="1" si="263"/>
        <v>106</v>
      </c>
      <c r="EG57" s="184">
        <f t="shared" ca="1" si="264"/>
        <v>106</v>
      </c>
      <c r="EH57" s="184">
        <f t="shared" ca="1" si="265"/>
        <v>106</v>
      </c>
      <c r="EI57" s="184">
        <f t="shared" ca="1" si="266"/>
        <v>106</v>
      </c>
      <c r="EJ57" s="184">
        <f t="shared" ca="1" si="267"/>
        <v>106</v>
      </c>
      <c r="EK57" s="184">
        <f t="shared" ca="1" si="268"/>
        <v>106</v>
      </c>
      <c r="EL57" s="184">
        <f t="shared" ca="1" si="269"/>
        <v>106</v>
      </c>
      <c r="EM57" s="184">
        <f t="shared" ca="1" si="270"/>
        <v>106</v>
      </c>
      <c r="EN57" s="184">
        <f t="shared" ca="1" si="271"/>
        <v>106</v>
      </c>
      <c r="EO57" s="184">
        <f t="shared" ca="1" si="272"/>
        <v>106</v>
      </c>
      <c r="EP57" s="184">
        <f t="shared" ca="1" si="273"/>
        <v>106</v>
      </c>
      <c r="EQ57" s="184">
        <f t="shared" ca="1" si="274"/>
        <v>106</v>
      </c>
      <c r="ER57" s="184">
        <f t="shared" ca="1" si="275"/>
        <v>106</v>
      </c>
      <c r="ES57" s="184">
        <f t="shared" ca="1" si="276"/>
        <v>106</v>
      </c>
      <c r="ET57" s="184">
        <f t="shared" ca="1" si="277"/>
        <v>106</v>
      </c>
      <c r="EU57" s="184">
        <f t="shared" ca="1" si="278"/>
        <v>106</v>
      </c>
      <c r="EV57" s="184">
        <f t="shared" ca="1" si="279"/>
        <v>106</v>
      </c>
      <c r="EW57" s="184">
        <f t="shared" ca="1" si="280"/>
        <v>106</v>
      </c>
      <c r="EX57" s="184">
        <f t="shared" ca="1" si="281"/>
        <v>106</v>
      </c>
      <c r="EY57" s="184">
        <f t="shared" ca="1" si="282"/>
        <v>106</v>
      </c>
      <c r="EZ57" s="184">
        <f t="shared" ca="1" si="283"/>
        <v>106</v>
      </c>
      <c r="FA57" s="184">
        <f t="shared" ca="1" si="284"/>
        <v>106</v>
      </c>
      <c r="FB57" s="184">
        <f t="shared" ca="1" si="285"/>
        <v>106</v>
      </c>
      <c r="FC57" s="184">
        <f t="shared" ca="1" si="286"/>
        <v>106</v>
      </c>
      <c r="FD57" s="184">
        <f t="shared" ca="1" si="287"/>
        <v>106</v>
      </c>
      <c r="FE57" s="184">
        <f t="shared" ca="1" si="288"/>
        <v>106</v>
      </c>
      <c r="FF57" s="184">
        <f t="shared" ca="1" si="289"/>
        <v>106</v>
      </c>
      <c r="FG57" s="184">
        <f t="shared" ca="1" si="290"/>
        <v>106</v>
      </c>
      <c r="FH57" s="184">
        <f t="shared" ca="1" si="291"/>
        <v>106</v>
      </c>
      <c r="FI57" s="184">
        <f t="shared" ca="1" si="292"/>
        <v>106</v>
      </c>
      <c r="FJ57" s="184">
        <f t="shared" ca="1" si="293"/>
        <v>106</v>
      </c>
      <c r="FK57" s="184">
        <f t="shared" ca="1" si="294"/>
        <v>106</v>
      </c>
      <c r="FL57" s="184">
        <f t="shared" ca="1" si="295"/>
        <v>106</v>
      </c>
      <c r="FM57" s="184">
        <f t="shared" ca="1" si="296"/>
        <v>106</v>
      </c>
      <c r="FN57" s="184">
        <f t="shared" ca="1" si="297"/>
        <v>106</v>
      </c>
      <c r="FO57" s="184">
        <f t="shared" ca="1" si="298"/>
        <v>106</v>
      </c>
      <c r="FP57" s="184">
        <f t="shared" ca="1" si="299"/>
        <v>106</v>
      </c>
      <c r="FQ57" s="184">
        <f t="shared" ca="1" si="300"/>
        <v>106</v>
      </c>
      <c r="FR57" s="184">
        <f t="shared" ca="1" si="301"/>
        <v>106</v>
      </c>
      <c r="FS57" s="184">
        <f t="shared" ca="1" si="302"/>
        <v>106</v>
      </c>
      <c r="FT57" s="184">
        <f t="shared" ca="1" si="303"/>
        <v>106</v>
      </c>
      <c r="FU57" s="184">
        <f t="shared" ca="1" si="304"/>
        <v>106</v>
      </c>
      <c r="FV57" s="184">
        <f t="shared" ca="1" si="305"/>
        <v>106</v>
      </c>
      <c r="FW57" s="184">
        <f t="shared" ca="1" si="306"/>
        <v>106</v>
      </c>
      <c r="FX57" s="184">
        <f t="shared" ca="1" si="307"/>
        <v>106</v>
      </c>
      <c r="FY57" s="184">
        <f t="shared" ca="1" si="308"/>
        <v>106</v>
      </c>
      <c r="FZ57" s="184">
        <f t="shared" ca="1" si="309"/>
        <v>106</v>
      </c>
      <c r="GA57" s="184">
        <f t="shared" ca="1" si="310"/>
        <v>106</v>
      </c>
      <c r="GB57" s="184">
        <f t="shared" ca="1" si="311"/>
        <v>106</v>
      </c>
      <c r="GC57" s="184">
        <f t="shared" ca="1" si="312"/>
        <v>106</v>
      </c>
      <c r="GD57" s="184">
        <f t="shared" ca="1" si="313"/>
        <v>106</v>
      </c>
      <c r="GE57" s="184">
        <f t="shared" ca="1" si="314"/>
        <v>106</v>
      </c>
      <c r="GF57" s="184">
        <f t="shared" ca="1" si="315"/>
        <v>106</v>
      </c>
      <c r="GG57" s="184">
        <f t="shared" ca="1" si="316"/>
        <v>106</v>
      </c>
      <c r="GH57" s="184">
        <f t="shared" ca="1" si="317"/>
        <v>106</v>
      </c>
      <c r="GI57" s="184">
        <f t="shared" ca="1" si="318"/>
        <v>106</v>
      </c>
      <c r="GJ57" s="184">
        <f t="shared" ca="1" si="319"/>
        <v>106</v>
      </c>
      <c r="GK57" s="184">
        <f t="shared" ca="1" si="320"/>
        <v>106</v>
      </c>
      <c r="GL57" s="184">
        <f t="shared" ca="1" si="321"/>
        <v>106</v>
      </c>
      <c r="GM57" s="184">
        <f t="shared" ca="1" si="322"/>
        <v>106</v>
      </c>
      <c r="GN57" s="184">
        <f t="shared" ca="1" si="323"/>
        <v>106</v>
      </c>
      <c r="GO57" s="184">
        <f t="shared" ca="1" si="324"/>
        <v>106</v>
      </c>
      <c r="GP57" s="184">
        <f t="shared" ca="1" si="325"/>
        <v>106</v>
      </c>
      <c r="GQ57" s="184">
        <f t="shared" ca="1" si="326"/>
        <v>106</v>
      </c>
      <c r="GR57" s="184">
        <f t="shared" ca="1" si="327"/>
        <v>106</v>
      </c>
      <c r="GS57" s="184">
        <f t="shared" ca="1" si="328"/>
        <v>106</v>
      </c>
      <c r="GT57" s="184">
        <f t="shared" ca="1" si="329"/>
        <v>106</v>
      </c>
      <c r="GU57" s="184">
        <f t="shared" ca="1" si="330"/>
        <v>106</v>
      </c>
      <c r="GV57" s="184">
        <f t="shared" ca="1" si="331"/>
        <v>106</v>
      </c>
      <c r="GW57" s="184">
        <f t="shared" ca="1" si="332"/>
        <v>106</v>
      </c>
      <c r="GX57" s="184">
        <f t="shared" ca="1" si="333"/>
        <v>106</v>
      </c>
      <c r="GY57" s="184">
        <f t="shared" ca="1" si="334"/>
        <v>106</v>
      </c>
      <c r="GZ57" s="184">
        <f t="shared" ca="1" si="335"/>
        <v>106</v>
      </c>
      <c r="HA57" s="184">
        <f t="shared" ca="1" si="336"/>
        <v>106</v>
      </c>
      <c r="HB57" s="184">
        <f t="shared" ca="1" si="337"/>
        <v>106</v>
      </c>
      <c r="HC57" s="184">
        <f t="shared" ca="1" si="338"/>
        <v>106</v>
      </c>
      <c r="HD57" s="184">
        <f t="shared" ca="1" si="339"/>
        <v>106</v>
      </c>
      <c r="HE57" s="184">
        <f t="shared" ca="1" si="340"/>
        <v>106</v>
      </c>
      <c r="HF57" s="184">
        <f t="shared" ca="1" si="341"/>
        <v>106</v>
      </c>
      <c r="HG57" s="184">
        <f t="shared" ca="1" si="342"/>
        <v>106</v>
      </c>
      <c r="HH57" s="184">
        <f t="shared" ca="1" si="343"/>
        <v>106</v>
      </c>
      <c r="HI57" s="184">
        <f t="shared" ca="1" si="344"/>
        <v>106</v>
      </c>
      <c r="HJ57" s="184">
        <f t="shared" ca="1" si="345"/>
        <v>106</v>
      </c>
      <c r="HK57" s="578">
        <f t="shared" ca="1" si="346"/>
        <v>1</v>
      </c>
    </row>
    <row r="58" spans="1:219" s="185" customFormat="1" ht="60">
      <c r="A58" s="284" t="s">
        <v>14003</v>
      </c>
      <c r="B58" s="285" t="s">
        <v>13978</v>
      </c>
      <c r="C58" s="286" t="str">
        <f>IF($B58="","",IFERROR(VLOOKUP($B58,SERVIÇOS!$A:$F,2,0),IFERROR(VLOOKUP($B58,'COMPOSIÇÕES COMPLEMENTARES '!$C:$K,2,0),"")))</f>
        <v>BANCADA GRANITO CINZA POLIDO 11,8 X 0,60 M, INCLUSO CUBA DE EMBUTIR FUNDA EM AÇO INOX (60 X 50 X 30 CM). VÁLVULA, ENGATE E TORNEIRA EM METAL CROMADO. SIFÃO EM PVC. FORNECIMENTO E INSTALAÇÃO COM SUPORTE MÃO FRANCESA E ACESSÓRIOS</v>
      </c>
      <c r="D58" s="287" t="str">
        <f>IF($B58="","",IFERROR(VLOOKUP($B58,SERVIÇOS!$A:$F,3,0),IFERROR(VLOOKUP($B58,'COMPOSIÇÕES COMPLEMENTARES '!$C:$K,3,0),"")))</f>
        <v xml:space="preserve">UN </v>
      </c>
      <c r="E58" s="288">
        <v>1</v>
      </c>
      <c r="F58" s="289">
        <f>IF($B58="","",IFERROR(VLOOKUP($B58,SERVIÇOS!$A:$F,4,0),IFERROR(VLOOKUP($B58,'COMPOSIÇÕES COMPLEMENTARES '!$C:$K,6,0),"")))</f>
        <v>7691.35</v>
      </c>
      <c r="G58" s="289">
        <f>IF($B58="","",IFERROR(VLOOKUP($B58,SERVIÇOS!$A:$F,5,0),IFERROR(VLOOKUP($B58,'COMPOSIÇÕES COMPLEMENTARES '!$C:$K,7,0),"")))</f>
        <v>378.36</v>
      </c>
      <c r="H58" s="289">
        <f t="shared" si="130"/>
        <v>8069.71</v>
      </c>
      <c r="I58" s="289">
        <f t="shared" ref="I58:I59" si="353">IF(E58="","",ROUND((E58*F58),2))</f>
        <v>7691.35</v>
      </c>
      <c r="J58" s="289">
        <f t="shared" ref="J58:J59" si="354">IF(E58="","",ROUND((E58*G58),2))</f>
        <v>378.36</v>
      </c>
      <c r="K58" s="289">
        <f t="shared" ref="K58:K59" si="355">IF(E58="","",ROUND((E58*H58),2))</f>
        <v>8069.71</v>
      </c>
      <c r="L58" s="289"/>
      <c r="M58" s="572">
        <f t="shared" si="10"/>
        <v>8069.71</v>
      </c>
      <c r="N58" s="572">
        <f t="shared" si="11"/>
        <v>8069.71</v>
      </c>
      <c r="O58" s="572">
        <f t="shared" si="12"/>
        <v>1</v>
      </c>
      <c r="P58" s="572">
        <f t="shared" si="13"/>
        <v>50</v>
      </c>
      <c r="Q58" s="572">
        <f t="shared" si="14"/>
        <v>1661.77</v>
      </c>
      <c r="R58" s="572">
        <f t="shared" si="15"/>
        <v>107</v>
      </c>
      <c r="S58" s="184">
        <f t="shared" ca="1" si="146"/>
        <v>107</v>
      </c>
      <c r="T58" s="184">
        <f t="shared" ca="1" si="147"/>
        <v>107</v>
      </c>
      <c r="U58" s="184">
        <f t="shared" ca="1" si="148"/>
        <v>107</v>
      </c>
      <c r="V58" s="184">
        <f t="shared" ca="1" si="149"/>
        <v>173</v>
      </c>
      <c r="W58" s="184">
        <f t="shared" ca="1" si="150"/>
        <v>173</v>
      </c>
      <c r="X58" s="184">
        <f t="shared" ca="1" si="151"/>
        <v>173</v>
      </c>
      <c r="Y58" s="184">
        <f t="shared" ca="1" si="152"/>
        <v>173</v>
      </c>
      <c r="Z58" s="184">
        <f t="shared" ca="1" si="153"/>
        <v>152</v>
      </c>
      <c r="AA58" s="184">
        <f t="shared" ca="1" si="154"/>
        <v>152</v>
      </c>
      <c r="AB58" s="184">
        <f t="shared" ca="1" si="155"/>
        <v>141</v>
      </c>
      <c r="AC58" s="184">
        <f t="shared" ca="1" si="156"/>
        <v>141</v>
      </c>
      <c r="AD58" s="184">
        <f t="shared" ca="1" si="157"/>
        <v>51</v>
      </c>
      <c r="AE58" s="184">
        <f t="shared" ca="1" si="158"/>
        <v>51</v>
      </c>
      <c r="AF58" s="184">
        <f t="shared" ca="1" si="159"/>
        <v>51</v>
      </c>
      <c r="AG58" s="184">
        <f t="shared" ca="1" si="160"/>
        <v>51</v>
      </c>
      <c r="AH58" s="184">
        <f t="shared" ca="1" si="161"/>
        <v>51</v>
      </c>
      <c r="AI58" s="184">
        <f t="shared" ca="1" si="162"/>
        <v>51</v>
      </c>
      <c r="AJ58" s="184">
        <f t="shared" ca="1" si="163"/>
        <v>51</v>
      </c>
      <c r="AK58" s="184">
        <f t="shared" ca="1" si="164"/>
        <v>51</v>
      </c>
      <c r="AL58" s="184">
        <f t="shared" ca="1" si="165"/>
        <v>51</v>
      </c>
      <c r="AM58" s="184">
        <f t="shared" ca="1" si="166"/>
        <v>51</v>
      </c>
      <c r="AN58" s="184">
        <f t="shared" ca="1" si="167"/>
        <v>51</v>
      </c>
      <c r="AO58" s="184">
        <f t="shared" ca="1" si="168"/>
        <v>51</v>
      </c>
      <c r="AP58" s="184">
        <f t="shared" ca="1" si="169"/>
        <v>51</v>
      </c>
      <c r="AQ58" s="184">
        <f t="shared" ca="1" si="170"/>
        <v>51</v>
      </c>
      <c r="AR58" s="184">
        <f t="shared" ca="1" si="171"/>
        <v>51</v>
      </c>
      <c r="AS58" s="184">
        <f t="shared" ca="1" si="172"/>
        <v>51</v>
      </c>
      <c r="AT58" s="184">
        <f t="shared" ca="1" si="173"/>
        <v>29</v>
      </c>
      <c r="AU58" s="184">
        <f t="shared" ca="1" si="174"/>
        <v>29</v>
      </c>
      <c r="AV58" s="184">
        <f t="shared" ca="1" si="175"/>
        <v>47</v>
      </c>
      <c r="AW58" s="184">
        <f t="shared" ca="1" si="176"/>
        <v>47</v>
      </c>
      <c r="AX58" s="184">
        <f t="shared" ca="1" si="177"/>
        <v>91</v>
      </c>
      <c r="AY58" s="184">
        <f t="shared" ca="1" si="178"/>
        <v>91</v>
      </c>
      <c r="AZ58" s="184">
        <f t="shared" ca="1" si="179"/>
        <v>91</v>
      </c>
      <c r="BA58" s="184">
        <f t="shared" ca="1" si="180"/>
        <v>91</v>
      </c>
      <c r="BB58" s="184">
        <f t="shared" ca="1" si="181"/>
        <v>72</v>
      </c>
      <c r="BC58" s="184">
        <f t="shared" ca="1" si="182"/>
        <v>72</v>
      </c>
      <c r="BD58" s="184">
        <f t="shared" ca="1" si="183"/>
        <v>94</v>
      </c>
      <c r="BE58" s="184">
        <f t="shared" ca="1" si="184"/>
        <v>94</v>
      </c>
      <c r="BF58" s="184">
        <f t="shared" ca="1" si="185"/>
        <v>48</v>
      </c>
      <c r="BG58" s="184">
        <f t="shared" ca="1" si="186"/>
        <v>48</v>
      </c>
      <c r="BH58" s="184">
        <f t="shared" ca="1" si="187"/>
        <v>48</v>
      </c>
      <c r="BI58" s="184">
        <f t="shared" ca="1" si="188"/>
        <v>126</v>
      </c>
      <c r="BJ58" s="184">
        <f t="shared" ca="1" si="189"/>
        <v>126</v>
      </c>
      <c r="BK58" s="184">
        <f t="shared" ca="1" si="190"/>
        <v>39</v>
      </c>
      <c r="BL58" s="184">
        <f t="shared" ca="1" si="191"/>
        <v>39</v>
      </c>
      <c r="BM58" s="184">
        <f t="shared" ca="1" si="192"/>
        <v>106</v>
      </c>
      <c r="BN58" s="184">
        <f t="shared" ca="1" si="193"/>
        <v>106</v>
      </c>
      <c r="BO58" s="184">
        <f t="shared" ca="1" si="194"/>
        <v>59</v>
      </c>
      <c r="BP58" s="184">
        <f t="shared" ca="1" si="195"/>
        <v>59</v>
      </c>
      <c r="BQ58" s="184">
        <f t="shared" ca="1" si="196"/>
        <v>59</v>
      </c>
      <c r="BR58" s="184">
        <f t="shared" ca="1" si="197"/>
        <v>59</v>
      </c>
      <c r="BS58" s="184">
        <f t="shared" ca="1" si="198"/>
        <v>59</v>
      </c>
      <c r="BT58" s="184">
        <f t="shared" ca="1" si="199"/>
        <v>59</v>
      </c>
      <c r="BU58" s="184">
        <f t="shared" ca="1" si="200"/>
        <v>59</v>
      </c>
      <c r="BV58" s="184">
        <f t="shared" ca="1" si="201"/>
        <v>59</v>
      </c>
      <c r="BW58" s="184">
        <f t="shared" ca="1" si="202"/>
        <v>59</v>
      </c>
      <c r="BX58" s="184">
        <f t="shared" ca="1" si="203"/>
        <v>59</v>
      </c>
      <c r="BY58" s="184">
        <f t="shared" ca="1" si="204"/>
        <v>59</v>
      </c>
      <c r="BZ58" s="184">
        <f t="shared" ca="1" si="205"/>
        <v>59</v>
      </c>
      <c r="CA58" s="184">
        <f t="shared" ca="1" si="206"/>
        <v>59</v>
      </c>
      <c r="CB58" s="184">
        <f t="shared" ca="1" si="207"/>
        <v>59</v>
      </c>
      <c r="CC58" s="184">
        <f t="shared" ca="1" si="208"/>
        <v>59</v>
      </c>
      <c r="CD58" s="184">
        <f t="shared" ca="1" si="209"/>
        <v>59</v>
      </c>
      <c r="CE58" s="184">
        <f t="shared" ca="1" si="210"/>
        <v>59</v>
      </c>
      <c r="CF58" s="184">
        <f t="shared" ca="1" si="211"/>
        <v>59</v>
      </c>
      <c r="CG58" s="184">
        <f t="shared" ca="1" si="212"/>
        <v>59</v>
      </c>
      <c r="CH58" s="184">
        <f t="shared" ca="1" si="213"/>
        <v>59</v>
      </c>
      <c r="CI58" s="184">
        <f t="shared" ca="1" si="214"/>
        <v>59</v>
      </c>
      <c r="CJ58" s="184">
        <f t="shared" ca="1" si="215"/>
        <v>59</v>
      </c>
      <c r="CK58" s="184">
        <f t="shared" ca="1" si="216"/>
        <v>59</v>
      </c>
      <c r="CL58" s="184">
        <f t="shared" ca="1" si="217"/>
        <v>59</v>
      </c>
      <c r="CM58" s="184">
        <f t="shared" ca="1" si="218"/>
        <v>59</v>
      </c>
      <c r="CN58" s="184">
        <f t="shared" ca="1" si="219"/>
        <v>59</v>
      </c>
      <c r="CO58" s="184">
        <f t="shared" ca="1" si="220"/>
        <v>59</v>
      </c>
      <c r="CP58" s="184">
        <f t="shared" ca="1" si="221"/>
        <v>59</v>
      </c>
      <c r="CQ58" s="184">
        <f t="shared" ca="1" si="222"/>
        <v>59</v>
      </c>
      <c r="CR58" s="184">
        <f t="shared" ca="1" si="223"/>
        <v>59</v>
      </c>
      <c r="CS58" s="184">
        <f t="shared" ca="1" si="224"/>
        <v>59</v>
      </c>
      <c r="CT58" s="184">
        <f t="shared" ca="1" si="225"/>
        <v>59</v>
      </c>
      <c r="CU58" s="184">
        <f t="shared" ca="1" si="226"/>
        <v>59</v>
      </c>
      <c r="CV58" s="184">
        <f t="shared" ca="1" si="227"/>
        <v>59</v>
      </c>
      <c r="CW58" s="184">
        <f t="shared" ca="1" si="228"/>
        <v>59</v>
      </c>
      <c r="CX58" s="184">
        <f t="shared" ca="1" si="229"/>
        <v>59</v>
      </c>
      <c r="CY58" s="184">
        <f t="shared" ca="1" si="230"/>
        <v>59</v>
      </c>
      <c r="CZ58" s="184">
        <f t="shared" ca="1" si="231"/>
        <v>59</v>
      </c>
      <c r="DA58" s="184">
        <f t="shared" ca="1" si="232"/>
        <v>59</v>
      </c>
      <c r="DB58" s="184">
        <f t="shared" ca="1" si="233"/>
        <v>59</v>
      </c>
      <c r="DC58" s="184">
        <f t="shared" ca="1" si="234"/>
        <v>59</v>
      </c>
      <c r="DD58" s="184">
        <f t="shared" ca="1" si="235"/>
        <v>59</v>
      </c>
      <c r="DE58" s="184">
        <f t="shared" ca="1" si="236"/>
        <v>59</v>
      </c>
      <c r="DF58" s="184">
        <f t="shared" ca="1" si="237"/>
        <v>59</v>
      </c>
      <c r="DG58" s="184">
        <f t="shared" ca="1" si="238"/>
        <v>59</v>
      </c>
      <c r="DH58" s="184">
        <f t="shared" ca="1" si="239"/>
        <v>59</v>
      </c>
      <c r="DI58" s="184">
        <f t="shared" ca="1" si="240"/>
        <v>59</v>
      </c>
      <c r="DJ58" s="184">
        <f t="shared" ca="1" si="241"/>
        <v>59</v>
      </c>
      <c r="DK58" s="184">
        <f t="shared" ca="1" si="242"/>
        <v>59</v>
      </c>
      <c r="DL58" s="184">
        <f t="shared" ca="1" si="243"/>
        <v>59</v>
      </c>
      <c r="DM58" s="184">
        <f t="shared" ca="1" si="244"/>
        <v>59</v>
      </c>
      <c r="DN58" s="184">
        <f t="shared" ca="1" si="245"/>
        <v>59</v>
      </c>
      <c r="DO58" s="184">
        <f t="shared" ca="1" si="246"/>
        <v>59</v>
      </c>
      <c r="DP58" s="184">
        <f t="shared" ca="1" si="247"/>
        <v>59</v>
      </c>
      <c r="DQ58" s="184">
        <f t="shared" ca="1" si="248"/>
        <v>59</v>
      </c>
      <c r="DR58" s="184">
        <f t="shared" ca="1" si="249"/>
        <v>59</v>
      </c>
      <c r="DS58" s="184">
        <f t="shared" ca="1" si="250"/>
        <v>59</v>
      </c>
      <c r="DT58" s="184">
        <f t="shared" ca="1" si="251"/>
        <v>59</v>
      </c>
      <c r="DU58" s="184">
        <f t="shared" ca="1" si="252"/>
        <v>59</v>
      </c>
      <c r="DV58" s="184">
        <f t="shared" ca="1" si="253"/>
        <v>59</v>
      </c>
      <c r="DW58" s="184">
        <f t="shared" ca="1" si="254"/>
        <v>59</v>
      </c>
      <c r="DX58" s="184">
        <f t="shared" ca="1" si="255"/>
        <v>59</v>
      </c>
      <c r="DY58" s="184">
        <f t="shared" ca="1" si="256"/>
        <v>59</v>
      </c>
      <c r="DZ58" s="184">
        <f t="shared" ca="1" si="257"/>
        <v>59</v>
      </c>
      <c r="EA58" s="184">
        <f t="shared" ca="1" si="258"/>
        <v>59</v>
      </c>
      <c r="EB58" s="184">
        <f t="shared" ca="1" si="259"/>
        <v>59</v>
      </c>
      <c r="EC58" s="184">
        <f t="shared" ca="1" si="260"/>
        <v>59</v>
      </c>
      <c r="ED58" s="184">
        <f t="shared" ca="1" si="261"/>
        <v>59</v>
      </c>
      <c r="EE58" s="184">
        <f t="shared" ca="1" si="262"/>
        <v>59</v>
      </c>
      <c r="EF58" s="184">
        <f t="shared" ca="1" si="263"/>
        <v>59</v>
      </c>
      <c r="EG58" s="184">
        <f t="shared" ca="1" si="264"/>
        <v>59</v>
      </c>
      <c r="EH58" s="184">
        <f t="shared" ca="1" si="265"/>
        <v>59</v>
      </c>
      <c r="EI58" s="184">
        <f t="shared" ca="1" si="266"/>
        <v>59</v>
      </c>
      <c r="EJ58" s="184">
        <f t="shared" ca="1" si="267"/>
        <v>59</v>
      </c>
      <c r="EK58" s="184">
        <f t="shared" ca="1" si="268"/>
        <v>59</v>
      </c>
      <c r="EL58" s="184">
        <f t="shared" ca="1" si="269"/>
        <v>59</v>
      </c>
      <c r="EM58" s="184">
        <f t="shared" ca="1" si="270"/>
        <v>59</v>
      </c>
      <c r="EN58" s="184">
        <f t="shared" ca="1" si="271"/>
        <v>59</v>
      </c>
      <c r="EO58" s="184">
        <f t="shared" ca="1" si="272"/>
        <v>59</v>
      </c>
      <c r="EP58" s="184">
        <f t="shared" ca="1" si="273"/>
        <v>59</v>
      </c>
      <c r="EQ58" s="184">
        <f t="shared" ca="1" si="274"/>
        <v>59</v>
      </c>
      <c r="ER58" s="184">
        <f t="shared" ca="1" si="275"/>
        <v>59</v>
      </c>
      <c r="ES58" s="184">
        <f t="shared" ca="1" si="276"/>
        <v>59</v>
      </c>
      <c r="ET58" s="184">
        <f t="shared" ca="1" si="277"/>
        <v>59</v>
      </c>
      <c r="EU58" s="184">
        <f t="shared" ca="1" si="278"/>
        <v>59</v>
      </c>
      <c r="EV58" s="184">
        <f t="shared" ca="1" si="279"/>
        <v>59</v>
      </c>
      <c r="EW58" s="184">
        <f t="shared" ca="1" si="280"/>
        <v>59</v>
      </c>
      <c r="EX58" s="184">
        <f t="shared" ca="1" si="281"/>
        <v>59</v>
      </c>
      <c r="EY58" s="184">
        <f t="shared" ca="1" si="282"/>
        <v>59</v>
      </c>
      <c r="EZ58" s="184">
        <f t="shared" ca="1" si="283"/>
        <v>59</v>
      </c>
      <c r="FA58" s="184">
        <f t="shared" ca="1" si="284"/>
        <v>59</v>
      </c>
      <c r="FB58" s="184">
        <f t="shared" ca="1" si="285"/>
        <v>59</v>
      </c>
      <c r="FC58" s="184">
        <f t="shared" ca="1" si="286"/>
        <v>59</v>
      </c>
      <c r="FD58" s="184">
        <f t="shared" ca="1" si="287"/>
        <v>59</v>
      </c>
      <c r="FE58" s="184">
        <f t="shared" ca="1" si="288"/>
        <v>59</v>
      </c>
      <c r="FF58" s="184">
        <f t="shared" ca="1" si="289"/>
        <v>59</v>
      </c>
      <c r="FG58" s="184">
        <f t="shared" ca="1" si="290"/>
        <v>59</v>
      </c>
      <c r="FH58" s="184">
        <f t="shared" ca="1" si="291"/>
        <v>59</v>
      </c>
      <c r="FI58" s="184">
        <f t="shared" ca="1" si="292"/>
        <v>59</v>
      </c>
      <c r="FJ58" s="184">
        <f t="shared" ca="1" si="293"/>
        <v>59</v>
      </c>
      <c r="FK58" s="184">
        <f t="shared" ca="1" si="294"/>
        <v>59</v>
      </c>
      <c r="FL58" s="184">
        <f t="shared" ca="1" si="295"/>
        <v>59</v>
      </c>
      <c r="FM58" s="184">
        <f t="shared" ca="1" si="296"/>
        <v>59</v>
      </c>
      <c r="FN58" s="184">
        <f t="shared" ca="1" si="297"/>
        <v>59</v>
      </c>
      <c r="FO58" s="184">
        <f t="shared" ca="1" si="298"/>
        <v>59</v>
      </c>
      <c r="FP58" s="184">
        <f t="shared" ca="1" si="299"/>
        <v>59</v>
      </c>
      <c r="FQ58" s="184">
        <f t="shared" ca="1" si="300"/>
        <v>59</v>
      </c>
      <c r="FR58" s="184">
        <f t="shared" ca="1" si="301"/>
        <v>59</v>
      </c>
      <c r="FS58" s="184">
        <f t="shared" ca="1" si="302"/>
        <v>59</v>
      </c>
      <c r="FT58" s="184">
        <f t="shared" ca="1" si="303"/>
        <v>59</v>
      </c>
      <c r="FU58" s="184">
        <f t="shared" ca="1" si="304"/>
        <v>59</v>
      </c>
      <c r="FV58" s="184">
        <f t="shared" ca="1" si="305"/>
        <v>59</v>
      </c>
      <c r="FW58" s="184">
        <f t="shared" ca="1" si="306"/>
        <v>59</v>
      </c>
      <c r="FX58" s="184">
        <f t="shared" ca="1" si="307"/>
        <v>59</v>
      </c>
      <c r="FY58" s="184">
        <f t="shared" ca="1" si="308"/>
        <v>59</v>
      </c>
      <c r="FZ58" s="184">
        <f t="shared" ca="1" si="309"/>
        <v>59</v>
      </c>
      <c r="GA58" s="184">
        <f t="shared" ca="1" si="310"/>
        <v>59</v>
      </c>
      <c r="GB58" s="184">
        <f t="shared" ca="1" si="311"/>
        <v>59</v>
      </c>
      <c r="GC58" s="184">
        <f t="shared" ca="1" si="312"/>
        <v>59</v>
      </c>
      <c r="GD58" s="184">
        <f t="shared" ca="1" si="313"/>
        <v>59</v>
      </c>
      <c r="GE58" s="184">
        <f t="shared" ca="1" si="314"/>
        <v>59</v>
      </c>
      <c r="GF58" s="184">
        <f t="shared" ca="1" si="315"/>
        <v>59</v>
      </c>
      <c r="GG58" s="184">
        <f t="shared" ca="1" si="316"/>
        <v>59</v>
      </c>
      <c r="GH58" s="184">
        <f t="shared" ca="1" si="317"/>
        <v>59</v>
      </c>
      <c r="GI58" s="184">
        <f t="shared" ca="1" si="318"/>
        <v>59</v>
      </c>
      <c r="GJ58" s="184">
        <f t="shared" ca="1" si="319"/>
        <v>59</v>
      </c>
      <c r="GK58" s="184">
        <f t="shared" ca="1" si="320"/>
        <v>59</v>
      </c>
      <c r="GL58" s="184">
        <f t="shared" ca="1" si="321"/>
        <v>59</v>
      </c>
      <c r="GM58" s="184">
        <f t="shared" ca="1" si="322"/>
        <v>59</v>
      </c>
      <c r="GN58" s="184">
        <f t="shared" ca="1" si="323"/>
        <v>59</v>
      </c>
      <c r="GO58" s="184">
        <f t="shared" ca="1" si="324"/>
        <v>59</v>
      </c>
      <c r="GP58" s="184">
        <f t="shared" ca="1" si="325"/>
        <v>59</v>
      </c>
      <c r="GQ58" s="184">
        <f t="shared" ca="1" si="326"/>
        <v>59</v>
      </c>
      <c r="GR58" s="184">
        <f t="shared" ca="1" si="327"/>
        <v>59</v>
      </c>
      <c r="GS58" s="184">
        <f t="shared" ca="1" si="328"/>
        <v>59</v>
      </c>
      <c r="GT58" s="184">
        <f t="shared" ca="1" si="329"/>
        <v>59</v>
      </c>
      <c r="GU58" s="184">
        <f t="shared" ca="1" si="330"/>
        <v>59</v>
      </c>
      <c r="GV58" s="184">
        <f t="shared" ca="1" si="331"/>
        <v>59</v>
      </c>
      <c r="GW58" s="184">
        <f t="shared" ca="1" si="332"/>
        <v>59</v>
      </c>
      <c r="GX58" s="184">
        <f t="shared" ca="1" si="333"/>
        <v>59</v>
      </c>
      <c r="GY58" s="184">
        <f t="shared" ca="1" si="334"/>
        <v>59</v>
      </c>
      <c r="GZ58" s="184">
        <f t="shared" ca="1" si="335"/>
        <v>59</v>
      </c>
      <c r="HA58" s="184">
        <f t="shared" ca="1" si="336"/>
        <v>59</v>
      </c>
      <c r="HB58" s="184">
        <f t="shared" ca="1" si="337"/>
        <v>59</v>
      </c>
      <c r="HC58" s="184">
        <f t="shared" ca="1" si="338"/>
        <v>59</v>
      </c>
      <c r="HD58" s="184">
        <f t="shared" ca="1" si="339"/>
        <v>59</v>
      </c>
      <c r="HE58" s="184">
        <f t="shared" ca="1" si="340"/>
        <v>59</v>
      </c>
      <c r="HF58" s="184">
        <f t="shared" ca="1" si="341"/>
        <v>59</v>
      </c>
      <c r="HG58" s="184">
        <f t="shared" ca="1" si="342"/>
        <v>59</v>
      </c>
      <c r="HH58" s="184">
        <f t="shared" ca="1" si="343"/>
        <v>59</v>
      </c>
      <c r="HI58" s="184">
        <f t="shared" ca="1" si="344"/>
        <v>59</v>
      </c>
      <c r="HJ58" s="184">
        <f t="shared" ca="1" si="345"/>
        <v>59</v>
      </c>
      <c r="HK58" s="578">
        <f t="shared" ca="1" si="346"/>
        <v>1</v>
      </c>
    </row>
    <row r="59" spans="1:219" s="185" customFormat="1">
      <c r="A59" s="284" t="s">
        <v>14004</v>
      </c>
      <c r="B59" s="285" t="s">
        <v>14191</v>
      </c>
      <c r="C59" s="286" t="str">
        <f>IF($B59="","",IFERROR(VLOOKUP($B59,SERVIÇOS!$A:$F,2,0),IFERROR(VLOOKUP($B59,'COMPOSIÇÕES COMPLEMENTARES '!$C:$K,2,0),"")))</f>
        <v>RODABANCADA EM GRANITO, ALTURA 10 CM. FORNECIMENTO E INSTALAÇÃO</v>
      </c>
      <c r="D59" s="287" t="str">
        <f>IF($B59="","",IFERROR(VLOOKUP($B59,SERVIÇOS!$A:$F,3,0),IFERROR(VLOOKUP($B59,'COMPOSIÇÕES COMPLEMENTARES '!$C:$K,3,0),"")))</f>
        <v>M</v>
      </c>
      <c r="E59" s="288">
        <v>13.63</v>
      </c>
      <c r="F59" s="289">
        <f>IF($B59="","",IFERROR(VLOOKUP($B59,SERVIÇOS!$A:$F,4,0),IFERROR(VLOOKUP($B59,'COMPOSIÇÕES COMPLEMENTARES '!$C:$K,6,0),"")))</f>
        <v>65.510000000000005</v>
      </c>
      <c r="G59" s="289">
        <f>IF($B59="","",IFERROR(VLOOKUP($B59,SERVIÇOS!$A:$F,5,0),IFERROR(VLOOKUP($B59,'COMPOSIÇÕES COMPLEMENTARES '!$C:$K,7,0),"")))</f>
        <v>8.33</v>
      </c>
      <c r="H59" s="289">
        <f t="shared" si="130"/>
        <v>73.84</v>
      </c>
      <c r="I59" s="289">
        <f t="shared" si="353"/>
        <v>892.9</v>
      </c>
      <c r="J59" s="289">
        <f t="shared" si="354"/>
        <v>113.54</v>
      </c>
      <c r="K59" s="289">
        <f t="shared" si="355"/>
        <v>1006.44</v>
      </c>
      <c r="L59" s="289"/>
      <c r="M59" s="572">
        <f t="shared" si="10"/>
        <v>1006.4399999999999</v>
      </c>
      <c r="N59" s="572">
        <f t="shared" si="11"/>
        <v>1006.4399999999999</v>
      </c>
      <c r="O59" s="572">
        <f t="shared" si="12"/>
        <v>13.63</v>
      </c>
      <c r="P59" s="572">
        <f t="shared" si="13"/>
        <v>51</v>
      </c>
      <c r="Q59" s="572">
        <f t="shared" si="14"/>
        <v>1658.83</v>
      </c>
      <c r="R59" s="572">
        <f t="shared" si="15"/>
        <v>173</v>
      </c>
      <c r="S59" s="184">
        <f t="shared" ca="1" si="146"/>
        <v>173</v>
      </c>
      <c r="T59" s="184">
        <f t="shared" ca="1" si="147"/>
        <v>173</v>
      </c>
      <c r="U59" s="184">
        <f t="shared" ca="1" si="148"/>
        <v>173</v>
      </c>
      <c r="V59" s="184">
        <f t="shared" ca="1" si="149"/>
        <v>173</v>
      </c>
      <c r="W59" s="184">
        <f t="shared" ca="1" si="150"/>
        <v>152</v>
      </c>
      <c r="X59" s="184">
        <f t="shared" ca="1" si="151"/>
        <v>152</v>
      </c>
      <c r="Y59" s="184">
        <f t="shared" ca="1" si="152"/>
        <v>152</v>
      </c>
      <c r="Z59" s="184">
        <f t="shared" ca="1" si="153"/>
        <v>152</v>
      </c>
      <c r="AA59" s="184">
        <f t="shared" ca="1" si="154"/>
        <v>141</v>
      </c>
      <c r="AB59" s="184">
        <f t="shared" ca="1" si="155"/>
        <v>141</v>
      </c>
      <c r="AC59" s="184">
        <f t="shared" ca="1" si="156"/>
        <v>51</v>
      </c>
      <c r="AD59" s="184">
        <f t="shared" ca="1" si="157"/>
        <v>51</v>
      </c>
      <c r="AE59" s="184">
        <f t="shared" ca="1" si="158"/>
        <v>29</v>
      </c>
      <c r="AF59" s="184">
        <f t="shared" ca="1" si="159"/>
        <v>29</v>
      </c>
      <c r="AG59" s="184">
        <f t="shared" ca="1" si="160"/>
        <v>29</v>
      </c>
      <c r="AH59" s="184">
        <f t="shared" ca="1" si="161"/>
        <v>29</v>
      </c>
      <c r="AI59" s="184">
        <f t="shared" ca="1" si="162"/>
        <v>29</v>
      </c>
      <c r="AJ59" s="184">
        <f t="shared" ca="1" si="163"/>
        <v>29</v>
      </c>
      <c r="AK59" s="184">
        <f t="shared" ca="1" si="164"/>
        <v>29</v>
      </c>
      <c r="AL59" s="184">
        <f t="shared" ca="1" si="165"/>
        <v>29</v>
      </c>
      <c r="AM59" s="184">
        <f t="shared" ca="1" si="166"/>
        <v>29</v>
      </c>
      <c r="AN59" s="184">
        <f t="shared" ca="1" si="167"/>
        <v>29</v>
      </c>
      <c r="AO59" s="184">
        <f t="shared" ca="1" si="168"/>
        <v>29</v>
      </c>
      <c r="AP59" s="184">
        <f t="shared" ca="1" si="169"/>
        <v>29</v>
      </c>
      <c r="AQ59" s="184">
        <f t="shared" ca="1" si="170"/>
        <v>29</v>
      </c>
      <c r="AR59" s="184">
        <f t="shared" ca="1" si="171"/>
        <v>29</v>
      </c>
      <c r="AS59" s="184">
        <f t="shared" ca="1" si="172"/>
        <v>29</v>
      </c>
      <c r="AT59" s="184">
        <f t="shared" ca="1" si="173"/>
        <v>29</v>
      </c>
      <c r="AU59" s="184">
        <f t="shared" ca="1" si="174"/>
        <v>47</v>
      </c>
      <c r="AV59" s="184">
        <f t="shared" ca="1" si="175"/>
        <v>47</v>
      </c>
      <c r="AW59" s="184">
        <f t="shared" ca="1" si="176"/>
        <v>91</v>
      </c>
      <c r="AX59" s="184">
        <f t="shared" ca="1" si="177"/>
        <v>91</v>
      </c>
      <c r="AY59" s="184">
        <f t="shared" ca="1" si="178"/>
        <v>72</v>
      </c>
      <c r="AZ59" s="184">
        <f t="shared" ca="1" si="179"/>
        <v>72</v>
      </c>
      <c r="BA59" s="184">
        <f t="shared" ca="1" si="180"/>
        <v>72</v>
      </c>
      <c r="BB59" s="184">
        <f t="shared" ca="1" si="181"/>
        <v>72</v>
      </c>
      <c r="BC59" s="184">
        <f t="shared" ca="1" si="182"/>
        <v>94</v>
      </c>
      <c r="BD59" s="184">
        <f t="shared" ca="1" si="183"/>
        <v>94</v>
      </c>
      <c r="BE59" s="184">
        <f t="shared" ca="1" si="184"/>
        <v>48</v>
      </c>
      <c r="BF59" s="184">
        <f t="shared" ca="1" si="185"/>
        <v>48</v>
      </c>
      <c r="BG59" s="184">
        <f t="shared" ca="1" si="186"/>
        <v>126</v>
      </c>
      <c r="BH59" s="184">
        <f t="shared" ca="1" si="187"/>
        <v>126</v>
      </c>
      <c r="BI59" s="184">
        <f t="shared" ca="1" si="188"/>
        <v>126</v>
      </c>
      <c r="BJ59" s="184">
        <f t="shared" ca="1" si="189"/>
        <v>39</v>
      </c>
      <c r="BK59" s="184">
        <f t="shared" ca="1" si="190"/>
        <v>39</v>
      </c>
      <c r="BL59" s="184">
        <f t="shared" ca="1" si="191"/>
        <v>106</v>
      </c>
      <c r="BM59" s="184">
        <f t="shared" ca="1" si="192"/>
        <v>106</v>
      </c>
      <c r="BN59" s="184">
        <f t="shared" ca="1" si="193"/>
        <v>59</v>
      </c>
      <c r="BO59" s="184">
        <f t="shared" ca="1" si="194"/>
        <v>59</v>
      </c>
      <c r="BP59" s="184">
        <f t="shared" ca="1" si="195"/>
        <v>157</v>
      </c>
      <c r="BQ59" s="184">
        <f t="shared" ca="1" si="196"/>
        <v>157</v>
      </c>
      <c r="BR59" s="184">
        <f t="shared" ca="1" si="197"/>
        <v>157</v>
      </c>
      <c r="BS59" s="184">
        <f t="shared" ca="1" si="198"/>
        <v>157</v>
      </c>
      <c r="BT59" s="184">
        <f t="shared" ca="1" si="199"/>
        <v>157</v>
      </c>
      <c r="BU59" s="184">
        <f t="shared" ca="1" si="200"/>
        <v>157</v>
      </c>
      <c r="BV59" s="184">
        <f t="shared" ca="1" si="201"/>
        <v>157</v>
      </c>
      <c r="BW59" s="184">
        <f t="shared" ca="1" si="202"/>
        <v>157</v>
      </c>
      <c r="BX59" s="184">
        <f t="shared" ca="1" si="203"/>
        <v>157</v>
      </c>
      <c r="BY59" s="184">
        <f t="shared" ca="1" si="204"/>
        <v>157</v>
      </c>
      <c r="BZ59" s="184">
        <f t="shared" ca="1" si="205"/>
        <v>157</v>
      </c>
      <c r="CA59" s="184">
        <f t="shared" ca="1" si="206"/>
        <v>157</v>
      </c>
      <c r="CB59" s="184">
        <f t="shared" ca="1" si="207"/>
        <v>157</v>
      </c>
      <c r="CC59" s="184">
        <f t="shared" ca="1" si="208"/>
        <v>157</v>
      </c>
      <c r="CD59" s="184">
        <f t="shared" ca="1" si="209"/>
        <v>157</v>
      </c>
      <c r="CE59" s="184">
        <f t="shared" ca="1" si="210"/>
        <v>157</v>
      </c>
      <c r="CF59" s="184">
        <f t="shared" ca="1" si="211"/>
        <v>157</v>
      </c>
      <c r="CG59" s="184">
        <f t="shared" ca="1" si="212"/>
        <v>157</v>
      </c>
      <c r="CH59" s="184">
        <f t="shared" ca="1" si="213"/>
        <v>157</v>
      </c>
      <c r="CI59" s="184">
        <f t="shared" ca="1" si="214"/>
        <v>157</v>
      </c>
      <c r="CJ59" s="184">
        <f t="shared" ca="1" si="215"/>
        <v>157</v>
      </c>
      <c r="CK59" s="184">
        <f t="shared" ca="1" si="216"/>
        <v>157</v>
      </c>
      <c r="CL59" s="184">
        <f t="shared" ca="1" si="217"/>
        <v>157</v>
      </c>
      <c r="CM59" s="184">
        <f t="shared" ca="1" si="218"/>
        <v>157</v>
      </c>
      <c r="CN59" s="184">
        <f t="shared" ca="1" si="219"/>
        <v>157</v>
      </c>
      <c r="CO59" s="184">
        <f t="shared" ca="1" si="220"/>
        <v>157</v>
      </c>
      <c r="CP59" s="184">
        <f t="shared" ca="1" si="221"/>
        <v>157</v>
      </c>
      <c r="CQ59" s="184">
        <f t="shared" ca="1" si="222"/>
        <v>157</v>
      </c>
      <c r="CR59" s="184">
        <f t="shared" ca="1" si="223"/>
        <v>157</v>
      </c>
      <c r="CS59" s="184">
        <f t="shared" ca="1" si="224"/>
        <v>157</v>
      </c>
      <c r="CT59" s="184">
        <f t="shared" ca="1" si="225"/>
        <v>157</v>
      </c>
      <c r="CU59" s="184">
        <f t="shared" ca="1" si="226"/>
        <v>157</v>
      </c>
      <c r="CV59" s="184">
        <f t="shared" ca="1" si="227"/>
        <v>157</v>
      </c>
      <c r="CW59" s="184">
        <f t="shared" ca="1" si="228"/>
        <v>157</v>
      </c>
      <c r="CX59" s="184">
        <f t="shared" ca="1" si="229"/>
        <v>157</v>
      </c>
      <c r="CY59" s="184">
        <f t="shared" ca="1" si="230"/>
        <v>157</v>
      </c>
      <c r="CZ59" s="184">
        <f t="shared" ca="1" si="231"/>
        <v>157</v>
      </c>
      <c r="DA59" s="184">
        <f t="shared" ca="1" si="232"/>
        <v>157</v>
      </c>
      <c r="DB59" s="184">
        <f t="shared" ca="1" si="233"/>
        <v>157</v>
      </c>
      <c r="DC59" s="184">
        <f t="shared" ca="1" si="234"/>
        <v>157</v>
      </c>
      <c r="DD59" s="184">
        <f t="shared" ca="1" si="235"/>
        <v>157</v>
      </c>
      <c r="DE59" s="184">
        <f t="shared" ca="1" si="236"/>
        <v>157</v>
      </c>
      <c r="DF59" s="184">
        <f t="shared" ca="1" si="237"/>
        <v>157</v>
      </c>
      <c r="DG59" s="184">
        <f t="shared" ca="1" si="238"/>
        <v>157</v>
      </c>
      <c r="DH59" s="184">
        <f t="shared" ca="1" si="239"/>
        <v>157</v>
      </c>
      <c r="DI59" s="184">
        <f t="shared" ca="1" si="240"/>
        <v>157</v>
      </c>
      <c r="DJ59" s="184">
        <f t="shared" ca="1" si="241"/>
        <v>157</v>
      </c>
      <c r="DK59" s="184">
        <f t="shared" ca="1" si="242"/>
        <v>157</v>
      </c>
      <c r="DL59" s="184">
        <f t="shared" ca="1" si="243"/>
        <v>157</v>
      </c>
      <c r="DM59" s="184">
        <f t="shared" ca="1" si="244"/>
        <v>157</v>
      </c>
      <c r="DN59" s="184">
        <f t="shared" ca="1" si="245"/>
        <v>157</v>
      </c>
      <c r="DO59" s="184">
        <f t="shared" ca="1" si="246"/>
        <v>157</v>
      </c>
      <c r="DP59" s="184">
        <f t="shared" ca="1" si="247"/>
        <v>157</v>
      </c>
      <c r="DQ59" s="184">
        <f t="shared" ca="1" si="248"/>
        <v>157</v>
      </c>
      <c r="DR59" s="184">
        <f t="shared" ca="1" si="249"/>
        <v>157</v>
      </c>
      <c r="DS59" s="184">
        <f t="shared" ca="1" si="250"/>
        <v>157</v>
      </c>
      <c r="DT59" s="184">
        <f t="shared" ca="1" si="251"/>
        <v>157</v>
      </c>
      <c r="DU59" s="184">
        <f t="shared" ca="1" si="252"/>
        <v>157</v>
      </c>
      <c r="DV59" s="184">
        <f t="shared" ca="1" si="253"/>
        <v>157</v>
      </c>
      <c r="DW59" s="184">
        <f t="shared" ca="1" si="254"/>
        <v>157</v>
      </c>
      <c r="DX59" s="184">
        <f t="shared" ca="1" si="255"/>
        <v>157</v>
      </c>
      <c r="DY59" s="184">
        <f t="shared" ca="1" si="256"/>
        <v>157</v>
      </c>
      <c r="DZ59" s="184">
        <f t="shared" ca="1" si="257"/>
        <v>157</v>
      </c>
      <c r="EA59" s="184">
        <f t="shared" ca="1" si="258"/>
        <v>157</v>
      </c>
      <c r="EB59" s="184">
        <f t="shared" ca="1" si="259"/>
        <v>157</v>
      </c>
      <c r="EC59" s="184">
        <f t="shared" ca="1" si="260"/>
        <v>157</v>
      </c>
      <c r="ED59" s="184">
        <f t="shared" ca="1" si="261"/>
        <v>157</v>
      </c>
      <c r="EE59" s="184">
        <f t="shared" ca="1" si="262"/>
        <v>157</v>
      </c>
      <c r="EF59" s="184">
        <f t="shared" ca="1" si="263"/>
        <v>157</v>
      </c>
      <c r="EG59" s="184">
        <f t="shared" ca="1" si="264"/>
        <v>157</v>
      </c>
      <c r="EH59" s="184">
        <f t="shared" ca="1" si="265"/>
        <v>157</v>
      </c>
      <c r="EI59" s="184">
        <f t="shared" ca="1" si="266"/>
        <v>157</v>
      </c>
      <c r="EJ59" s="184">
        <f t="shared" ca="1" si="267"/>
        <v>157</v>
      </c>
      <c r="EK59" s="184">
        <f t="shared" ca="1" si="268"/>
        <v>157</v>
      </c>
      <c r="EL59" s="184">
        <f t="shared" ca="1" si="269"/>
        <v>157</v>
      </c>
      <c r="EM59" s="184">
        <f t="shared" ca="1" si="270"/>
        <v>157</v>
      </c>
      <c r="EN59" s="184">
        <f t="shared" ca="1" si="271"/>
        <v>157</v>
      </c>
      <c r="EO59" s="184">
        <f t="shared" ca="1" si="272"/>
        <v>157</v>
      </c>
      <c r="EP59" s="184">
        <f t="shared" ca="1" si="273"/>
        <v>157</v>
      </c>
      <c r="EQ59" s="184">
        <f t="shared" ca="1" si="274"/>
        <v>157</v>
      </c>
      <c r="ER59" s="184">
        <f t="shared" ca="1" si="275"/>
        <v>157</v>
      </c>
      <c r="ES59" s="184">
        <f t="shared" ca="1" si="276"/>
        <v>157</v>
      </c>
      <c r="ET59" s="184">
        <f t="shared" ca="1" si="277"/>
        <v>157</v>
      </c>
      <c r="EU59" s="184">
        <f t="shared" ca="1" si="278"/>
        <v>157</v>
      </c>
      <c r="EV59" s="184">
        <f t="shared" ca="1" si="279"/>
        <v>157</v>
      </c>
      <c r="EW59" s="184">
        <f t="shared" ca="1" si="280"/>
        <v>157</v>
      </c>
      <c r="EX59" s="184">
        <f t="shared" ca="1" si="281"/>
        <v>157</v>
      </c>
      <c r="EY59" s="184">
        <f t="shared" ca="1" si="282"/>
        <v>157</v>
      </c>
      <c r="EZ59" s="184">
        <f t="shared" ca="1" si="283"/>
        <v>157</v>
      </c>
      <c r="FA59" s="184">
        <f t="shared" ca="1" si="284"/>
        <v>157</v>
      </c>
      <c r="FB59" s="184">
        <f t="shared" ca="1" si="285"/>
        <v>157</v>
      </c>
      <c r="FC59" s="184">
        <f t="shared" ca="1" si="286"/>
        <v>157</v>
      </c>
      <c r="FD59" s="184">
        <f t="shared" ca="1" si="287"/>
        <v>157</v>
      </c>
      <c r="FE59" s="184">
        <f t="shared" ca="1" si="288"/>
        <v>157</v>
      </c>
      <c r="FF59" s="184">
        <f t="shared" ca="1" si="289"/>
        <v>157</v>
      </c>
      <c r="FG59" s="184">
        <f t="shared" ca="1" si="290"/>
        <v>157</v>
      </c>
      <c r="FH59" s="184">
        <f t="shared" ca="1" si="291"/>
        <v>157</v>
      </c>
      <c r="FI59" s="184">
        <f t="shared" ca="1" si="292"/>
        <v>157</v>
      </c>
      <c r="FJ59" s="184">
        <f t="shared" ca="1" si="293"/>
        <v>157</v>
      </c>
      <c r="FK59" s="184">
        <f t="shared" ca="1" si="294"/>
        <v>157</v>
      </c>
      <c r="FL59" s="184">
        <f t="shared" ca="1" si="295"/>
        <v>157</v>
      </c>
      <c r="FM59" s="184">
        <f t="shared" ca="1" si="296"/>
        <v>157</v>
      </c>
      <c r="FN59" s="184">
        <f t="shared" ca="1" si="297"/>
        <v>157</v>
      </c>
      <c r="FO59" s="184">
        <f t="shared" ca="1" si="298"/>
        <v>157</v>
      </c>
      <c r="FP59" s="184">
        <f t="shared" ca="1" si="299"/>
        <v>157</v>
      </c>
      <c r="FQ59" s="184">
        <f t="shared" ca="1" si="300"/>
        <v>157</v>
      </c>
      <c r="FR59" s="184">
        <f t="shared" ca="1" si="301"/>
        <v>157</v>
      </c>
      <c r="FS59" s="184">
        <f t="shared" ca="1" si="302"/>
        <v>157</v>
      </c>
      <c r="FT59" s="184">
        <f t="shared" ca="1" si="303"/>
        <v>157</v>
      </c>
      <c r="FU59" s="184">
        <f t="shared" ca="1" si="304"/>
        <v>157</v>
      </c>
      <c r="FV59" s="184">
        <f t="shared" ca="1" si="305"/>
        <v>157</v>
      </c>
      <c r="FW59" s="184">
        <f t="shared" ca="1" si="306"/>
        <v>157</v>
      </c>
      <c r="FX59" s="184">
        <f t="shared" ca="1" si="307"/>
        <v>157</v>
      </c>
      <c r="FY59" s="184">
        <f t="shared" ca="1" si="308"/>
        <v>157</v>
      </c>
      <c r="FZ59" s="184">
        <f t="shared" ca="1" si="309"/>
        <v>157</v>
      </c>
      <c r="GA59" s="184">
        <f t="shared" ca="1" si="310"/>
        <v>157</v>
      </c>
      <c r="GB59" s="184">
        <f t="shared" ca="1" si="311"/>
        <v>157</v>
      </c>
      <c r="GC59" s="184">
        <f t="shared" ca="1" si="312"/>
        <v>157</v>
      </c>
      <c r="GD59" s="184">
        <f t="shared" ca="1" si="313"/>
        <v>157</v>
      </c>
      <c r="GE59" s="184">
        <f t="shared" ca="1" si="314"/>
        <v>157</v>
      </c>
      <c r="GF59" s="184">
        <f t="shared" ca="1" si="315"/>
        <v>157</v>
      </c>
      <c r="GG59" s="184">
        <f t="shared" ca="1" si="316"/>
        <v>157</v>
      </c>
      <c r="GH59" s="184">
        <f t="shared" ca="1" si="317"/>
        <v>157</v>
      </c>
      <c r="GI59" s="184">
        <f t="shared" ca="1" si="318"/>
        <v>157</v>
      </c>
      <c r="GJ59" s="184">
        <f t="shared" ca="1" si="319"/>
        <v>157</v>
      </c>
      <c r="GK59" s="184">
        <f t="shared" ca="1" si="320"/>
        <v>157</v>
      </c>
      <c r="GL59" s="184">
        <f t="shared" ca="1" si="321"/>
        <v>157</v>
      </c>
      <c r="GM59" s="184">
        <f t="shared" ca="1" si="322"/>
        <v>157</v>
      </c>
      <c r="GN59" s="184">
        <f t="shared" ca="1" si="323"/>
        <v>157</v>
      </c>
      <c r="GO59" s="184">
        <f t="shared" ca="1" si="324"/>
        <v>157</v>
      </c>
      <c r="GP59" s="184">
        <f t="shared" ca="1" si="325"/>
        <v>157</v>
      </c>
      <c r="GQ59" s="184">
        <f t="shared" ca="1" si="326"/>
        <v>157</v>
      </c>
      <c r="GR59" s="184">
        <f t="shared" ca="1" si="327"/>
        <v>157</v>
      </c>
      <c r="GS59" s="184">
        <f t="shared" ca="1" si="328"/>
        <v>157</v>
      </c>
      <c r="GT59" s="184">
        <f t="shared" ca="1" si="329"/>
        <v>157</v>
      </c>
      <c r="GU59" s="184">
        <f t="shared" ca="1" si="330"/>
        <v>157</v>
      </c>
      <c r="GV59" s="184">
        <f t="shared" ca="1" si="331"/>
        <v>157</v>
      </c>
      <c r="GW59" s="184">
        <f t="shared" ca="1" si="332"/>
        <v>157</v>
      </c>
      <c r="GX59" s="184">
        <f t="shared" ca="1" si="333"/>
        <v>157</v>
      </c>
      <c r="GY59" s="184">
        <f t="shared" ca="1" si="334"/>
        <v>157</v>
      </c>
      <c r="GZ59" s="184">
        <f t="shared" ca="1" si="335"/>
        <v>157</v>
      </c>
      <c r="HA59" s="184">
        <f t="shared" ca="1" si="336"/>
        <v>157</v>
      </c>
      <c r="HB59" s="184">
        <f t="shared" ca="1" si="337"/>
        <v>157</v>
      </c>
      <c r="HC59" s="184">
        <f t="shared" ca="1" si="338"/>
        <v>157</v>
      </c>
      <c r="HD59" s="184">
        <f t="shared" ca="1" si="339"/>
        <v>157</v>
      </c>
      <c r="HE59" s="184">
        <f t="shared" ca="1" si="340"/>
        <v>157</v>
      </c>
      <c r="HF59" s="184">
        <f t="shared" ca="1" si="341"/>
        <v>157</v>
      </c>
      <c r="HG59" s="184">
        <f t="shared" ca="1" si="342"/>
        <v>157</v>
      </c>
      <c r="HH59" s="184">
        <f t="shared" ca="1" si="343"/>
        <v>157</v>
      </c>
      <c r="HI59" s="184">
        <f t="shared" ca="1" si="344"/>
        <v>157</v>
      </c>
      <c r="HJ59" s="184">
        <f t="shared" ca="1" si="345"/>
        <v>157</v>
      </c>
      <c r="HK59" s="578">
        <f t="shared" ca="1" si="346"/>
        <v>1</v>
      </c>
    </row>
    <row r="60" spans="1:219" s="185" customFormat="1">
      <c r="A60" s="277" t="s">
        <v>13825</v>
      </c>
      <c r="B60" s="278"/>
      <c r="C60" s="279" t="s">
        <v>14076</v>
      </c>
      <c r="D60" s="280" t="str">
        <f>IF($B60="","",IFERROR(VLOOKUP($B60,SERVIÇOS!$A:$F,3,0),IFERROR(VLOOKUP($B60,'COMPOSIÇÕES COMPLEMENTARES '!$C:$K,3,0),"")))</f>
        <v/>
      </c>
      <c r="E60" s="281"/>
      <c r="F60" s="282" t="str">
        <f>IF($B60="","",IFERROR(VLOOKUP($B60,SERVIÇOS!$A:$F,4,0),IFERROR(VLOOKUP($B60,'COMPOSIÇÕES COMPLEMENTARES '!$C:$K,6,0),"")))</f>
        <v/>
      </c>
      <c r="G60" s="283" t="str">
        <f>IF($B60="","",IFERROR(VLOOKUP($B60,SERVIÇOS!$A:$F,5,0),IFERROR(VLOOKUP($B60,'COMPOSIÇÕES COMPLEMENTARES '!$C:$K,7,0),"")))</f>
        <v/>
      </c>
      <c r="H60" s="283" t="str">
        <f t="shared" ref="H60:H123" si="356">IF(E60="","",F60+G60)</f>
        <v/>
      </c>
      <c r="I60" s="270">
        <f>ROUND(SUMIF(I61:I72,"&gt;0",I61:I72),2)</f>
        <v>1297.5</v>
      </c>
      <c r="J60" s="270">
        <f>ROUND(SUMIF(J61:J72,"&gt;0",J61:J72),2)</f>
        <v>511.6</v>
      </c>
      <c r="K60" s="271"/>
      <c r="L60" s="270">
        <f>SUMIF(I60:J60,"&gt;0",I60:J60)</f>
        <v>1809.1</v>
      </c>
      <c r="M60" s="572">
        <f t="shared" si="10"/>
        <v>1809.1</v>
      </c>
      <c r="N60" s="572">
        <f t="shared" si="11"/>
        <v>0</v>
      </c>
      <c r="O60" s="572">
        <f t="shared" si="12"/>
        <v>0</v>
      </c>
      <c r="P60" s="572">
        <f t="shared" si="13"/>
        <v>52</v>
      </c>
      <c r="Q60" s="572">
        <f t="shared" si="14"/>
        <v>1649.6</v>
      </c>
      <c r="R60" s="572">
        <f t="shared" si="15"/>
        <v>152</v>
      </c>
      <c r="S60" s="184">
        <f t="shared" ca="1" si="146"/>
        <v>152</v>
      </c>
      <c r="T60" s="184">
        <f t="shared" ca="1" si="147"/>
        <v>152</v>
      </c>
      <c r="U60" s="184">
        <f t="shared" ca="1" si="148"/>
        <v>152</v>
      </c>
      <c r="V60" s="184">
        <f t="shared" ca="1" si="149"/>
        <v>152</v>
      </c>
      <c r="W60" s="184">
        <f t="shared" ca="1" si="150"/>
        <v>152</v>
      </c>
      <c r="X60" s="184">
        <f t="shared" ca="1" si="151"/>
        <v>141</v>
      </c>
      <c r="Y60" s="184">
        <f t="shared" ca="1" si="152"/>
        <v>141</v>
      </c>
      <c r="Z60" s="184">
        <f t="shared" ca="1" si="153"/>
        <v>141</v>
      </c>
      <c r="AA60" s="184">
        <f t="shared" ca="1" si="154"/>
        <v>141</v>
      </c>
      <c r="AB60" s="184">
        <f t="shared" ca="1" si="155"/>
        <v>51</v>
      </c>
      <c r="AC60" s="184">
        <f t="shared" ca="1" si="156"/>
        <v>51</v>
      </c>
      <c r="AD60" s="184">
        <f t="shared" ca="1" si="157"/>
        <v>29</v>
      </c>
      <c r="AE60" s="184">
        <f t="shared" ca="1" si="158"/>
        <v>29</v>
      </c>
      <c r="AF60" s="184">
        <f t="shared" ca="1" si="159"/>
        <v>47</v>
      </c>
      <c r="AG60" s="184">
        <f t="shared" ca="1" si="160"/>
        <v>47</v>
      </c>
      <c r="AH60" s="184">
        <f t="shared" ca="1" si="161"/>
        <v>47</v>
      </c>
      <c r="AI60" s="184">
        <f t="shared" ca="1" si="162"/>
        <v>47</v>
      </c>
      <c r="AJ60" s="184">
        <f t="shared" ca="1" si="163"/>
        <v>47</v>
      </c>
      <c r="AK60" s="184">
        <f t="shared" ca="1" si="164"/>
        <v>47</v>
      </c>
      <c r="AL60" s="184">
        <f t="shared" ca="1" si="165"/>
        <v>47</v>
      </c>
      <c r="AM60" s="184">
        <f t="shared" ca="1" si="166"/>
        <v>47</v>
      </c>
      <c r="AN60" s="184">
        <f t="shared" ca="1" si="167"/>
        <v>47</v>
      </c>
      <c r="AO60" s="184">
        <f t="shared" ca="1" si="168"/>
        <v>47</v>
      </c>
      <c r="AP60" s="184">
        <f t="shared" ca="1" si="169"/>
        <v>47</v>
      </c>
      <c r="AQ60" s="184">
        <f t="shared" ca="1" si="170"/>
        <v>47</v>
      </c>
      <c r="AR60" s="184">
        <f t="shared" ca="1" si="171"/>
        <v>47</v>
      </c>
      <c r="AS60" s="184">
        <f t="shared" ca="1" si="172"/>
        <v>47</v>
      </c>
      <c r="AT60" s="184">
        <f t="shared" ca="1" si="173"/>
        <v>47</v>
      </c>
      <c r="AU60" s="184">
        <f t="shared" ca="1" si="174"/>
        <v>47</v>
      </c>
      <c r="AV60" s="184">
        <f t="shared" ca="1" si="175"/>
        <v>91</v>
      </c>
      <c r="AW60" s="184">
        <f t="shared" ca="1" si="176"/>
        <v>91</v>
      </c>
      <c r="AX60" s="184">
        <f t="shared" ca="1" si="177"/>
        <v>72</v>
      </c>
      <c r="AY60" s="184">
        <f t="shared" ca="1" si="178"/>
        <v>72</v>
      </c>
      <c r="AZ60" s="184">
        <f t="shared" ca="1" si="179"/>
        <v>94</v>
      </c>
      <c r="BA60" s="184">
        <f t="shared" ca="1" si="180"/>
        <v>94</v>
      </c>
      <c r="BB60" s="184">
        <f t="shared" ca="1" si="181"/>
        <v>94</v>
      </c>
      <c r="BC60" s="184">
        <f t="shared" ca="1" si="182"/>
        <v>94</v>
      </c>
      <c r="BD60" s="184">
        <f t="shared" ca="1" si="183"/>
        <v>48</v>
      </c>
      <c r="BE60" s="184">
        <f t="shared" ca="1" si="184"/>
        <v>48</v>
      </c>
      <c r="BF60" s="184">
        <f t="shared" ca="1" si="185"/>
        <v>126</v>
      </c>
      <c r="BG60" s="184">
        <f t="shared" ca="1" si="186"/>
        <v>126</v>
      </c>
      <c r="BH60" s="184">
        <f t="shared" ca="1" si="187"/>
        <v>39</v>
      </c>
      <c r="BI60" s="184">
        <f t="shared" ca="1" si="188"/>
        <v>39</v>
      </c>
      <c r="BJ60" s="184">
        <f t="shared" ca="1" si="189"/>
        <v>39</v>
      </c>
      <c r="BK60" s="184">
        <f t="shared" ca="1" si="190"/>
        <v>106</v>
      </c>
      <c r="BL60" s="184">
        <f t="shared" ca="1" si="191"/>
        <v>106</v>
      </c>
      <c r="BM60" s="184">
        <f t="shared" ca="1" si="192"/>
        <v>59</v>
      </c>
      <c r="BN60" s="184">
        <f t="shared" ca="1" si="193"/>
        <v>59</v>
      </c>
      <c r="BO60" s="184">
        <f t="shared" ca="1" si="194"/>
        <v>157</v>
      </c>
      <c r="BP60" s="184">
        <f t="shared" ca="1" si="195"/>
        <v>157</v>
      </c>
      <c r="BQ60" s="184">
        <f t="shared" ca="1" si="196"/>
        <v>90</v>
      </c>
      <c r="BR60" s="184">
        <f t="shared" ca="1" si="197"/>
        <v>90</v>
      </c>
      <c r="BS60" s="184">
        <f t="shared" ca="1" si="198"/>
        <v>90</v>
      </c>
      <c r="BT60" s="184">
        <f t="shared" ca="1" si="199"/>
        <v>90</v>
      </c>
      <c r="BU60" s="184">
        <f t="shared" ca="1" si="200"/>
        <v>90</v>
      </c>
      <c r="BV60" s="184">
        <f t="shared" ca="1" si="201"/>
        <v>90</v>
      </c>
      <c r="BW60" s="184">
        <f t="shared" ca="1" si="202"/>
        <v>90</v>
      </c>
      <c r="BX60" s="184">
        <f t="shared" ca="1" si="203"/>
        <v>90</v>
      </c>
      <c r="BY60" s="184">
        <f t="shared" ca="1" si="204"/>
        <v>90</v>
      </c>
      <c r="BZ60" s="184">
        <f t="shared" ca="1" si="205"/>
        <v>90</v>
      </c>
      <c r="CA60" s="184">
        <f t="shared" ca="1" si="206"/>
        <v>90</v>
      </c>
      <c r="CB60" s="184">
        <f t="shared" ca="1" si="207"/>
        <v>90</v>
      </c>
      <c r="CC60" s="184">
        <f t="shared" ca="1" si="208"/>
        <v>90</v>
      </c>
      <c r="CD60" s="184">
        <f t="shared" ca="1" si="209"/>
        <v>90</v>
      </c>
      <c r="CE60" s="184">
        <f t="shared" ca="1" si="210"/>
        <v>90</v>
      </c>
      <c r="CF60" s="184">
        <f t="shared" ca="1" si="211"/>
        <v>90</v>
      </c>
      <c r="CG60" s="184">
        <f t="shared" ca="1" si="212"/>
        <v>90</v>
      </c>
      <c r="CH60" s="184">
        <f t="shared" ca="1" si="213"/>
        <v>90</v>
      </c>
      <c r="CI60" s="184">
        <f t="shared" ca="1" si="214"/>
        <v>90</v>
      </c>
      <c r="CJ60" s="184">
        <f t="shared" ca="1" si="215"/>
        <v>90</v>
      </c>
      <c r="CK60" s="184">
        <f t="shared" ca="1" si="216"/>
        <v>90</v>
      </c>
      <c r="CL60" s="184">
        <f t="shared" ca="1" si="217"/>
        <v>90</v>
      </c>
      <c r="CM60" s="184">
        <f t="shared" ca="1" si="218"/>
        <v>90</v>
      </c>
      <c r="CN60" s="184">
        <f t="shared" ca="1" si="219"/>
        <v>90</v>
      </c>
      <c r="CO60" s="184">
        <f t="shared" ca="1" si="220"/>
        <v>90</v>
      </c>
      <c r="CP60" s="184">
        <f t="shared" ca="1" si="221"/>
        <v>90</v>
      </c>
      <c r="CQ60" s="184">
        <f t="shared" ca="1" si="222"/>
        <v>90</v>
      </c>
      <c r="CR60" s="184">
        <f t="shared" ca="1" si="223"/>
        <v>90</v>
      </c>
      <c r="CS60" s="184">
        <f t="shared" ca="1" si="224"/>
        <v>90</v>
      </c>
      <c r="CT60" s="184">
        <f t="shared" ca="1" si="225"/>
        <v>90</v>
      </c>
      <c r="CU60" s="184">
        <f t="shared" ca="1" si="226"/>
        <v>90</v>
      </c>
      <c r="CV60" s="184">
        <f t="shared" ca="1" si="227"/>
        <v>90</v>
      </c>
      <c r="CW60" s="184">
        <f t="shared" ca="1" si="228"/>
        <v>90</v>
      </c>
      <c r="CX60" s="184">
        <f t="shared" ca="1" si="229"/>
        <v>90</v>
      </c>
      <c r="CY60" s="184">
        <f t="shared" ca="1" si="230"/>
        <v>90</v>
      </c>
      <c r="CZ60" s="184">
        <f t="shared" ca="1" si="231"/>
        <v>90</v>
      </c>
      <c r="DA60" s="184">
        <f t="shared" ca="1" si="232"/>
        <v>90</v>
      </c>
      <c r="DB60" s="184">
        <f t="shared" ca="1" si="233"/>
        <v>90</v>
      </c>
      <c r="DC60" s="184">
        <f t="shared" ca="1" si="234"/>
        <v>90</v>
      </c>
      <c r="DD60" s="184">
        <f t="shared" ca="1" si="235"/>
        <v>90</v>
      </c>
      <c r="DE60" s="184">
        <f t="shared" ca="1" si="236"/>
        <v>90</v>
      </c>
      <c r="DF60" s="184">
        <f t="shared" ca="1" si="237"/>
        <v>90</v>
      </c>
      <c r="DG60" s="184">
        <f t="shared" ca="1" si="238"/>
        <v>90</v>
      </c>
      <c r="DH60" s="184">
        <f t="shared" ca="1" si="239"/>
        <v>90</v>
      </c>
      <c r="DI60" s="184">
        <f t="shared" ca="1" si="240"/>
        <v>90</v>
      </c>
      <c r="DJ60" s="184">
        <f t="shared" ca="1" si="241"/>
        <v>90</v>
      </c>
      <c r="DK60" s="184">
        <f t="shared" ca="1" si="242"/>
        <v>90</v>
      </c>
      <c r="DL60" s="184">
        <f t="shared" ca="1" si="243"/>
        <v>90</v>
      </c>
      <c r="DM60" s="184">
        <f t="shared" ca="1" si="244"/>
        <v>90</v>
      </c>
      <c r="DN60" s="184">
        <f t="shared" ca="1" si="245"/>
        <v>90</v>
      </c>
      <c r="DO60" s="184">
        <f t="shared" ca="1" si="246"/>
        <v>90</v>
      </c>
      <c r="DP60" s="184">
        <f t="shared" ca="1" si="247"/>
        <v>90</v>
      </c>
      <c r="DQ60" s="184">
        <f t="shared" ca="1" si="248"/>
        <v>90</v>
      </c>
      <c r="DR60" s="184">
        <f t="shared" ca="1" si="249"/>
        <v>90</v>
      </c>
      <c r="DS60" s="184">
        <f t="shared" ca="1" si="250"/>
        <v>90</v>
      </c>
      <c r="DT60" s="184">
        <f t="shared" ca="1" si="251"/>
        <v>90</v>
      </c>
      <c r="DU60" s="184">
        <f t="shared" ca="1" si="252"/>
        <v>90</v>
      </c>
      <c r="DV60" s="184">
        <f t="shared" ca="1" si="253"/>
        <v>90</v>
      </c>
      <c r="DW60" s="184">
        <f t="shared" ca="1" si="254"/>
        <v>90</v>
      </c>
      <c r="DX60" s="184">
        <f t="shared" ca="1" si="255"/>
        <v>90</v>
      </c>
      <c r="DY60" s="184">
        <f t="shared" ca="1" si="256"/>
        <v>90</v>
      </c>
      <c r="DZ60" s="184">
        <f t="shared" ca="1" si="257"/>
        <v>90</v>
      </c>
      <c r="EA60" s="184">
        <f t="shared" ca="1" si="258"/>
        <v>90</v>
      </c>
      <c r="EB60" s="184">
        <f t="shared" ca="1" si="259"/>
        <v>90</v>
      </c>
      <c r="EC60" s="184">
        <f t="shared" ca="1" si="260"/>
        <v>90</v>
      </c>
      <c r="ED60" s="184">
        <f t="shared" ca="1" si="261"/>
        <v>90</v>
      </c>
      <c r="EE60" s="184">
        <f t="shared" ca="1" si="262"/>
        <v>90</v>
      </c>
      <c r="EF60" s="184">
        <f t="shared" ca="1" si="263"/>
        <v>90</v>
      </c>
      <c r="EG60" s="184">
        <f t="shared" ca="1" si="264"/>
        <v>90</v>
      </c>
      <c r="EH60" s="184">
        <f t="shared" ca="1" si="265"/>
        <v>90</v>
      </c>
      <c r="EI60" s="184">
        <f t="shared" ca="1" si="266"/>
        <v>90</v>
      </c>
      <c r="EJ60" s="184">
        <f t="shared" ca="1" si="267"/>
        <v>90</v>
      </c>
      <c r="EK60" s="184">
        <f t="shared" ca="1" si="268"/>
        <v>90</v>
      </c>
      <c r="EL60" s="184">
        <f t="shared" ca="1" si="269"/>
        <v>90</v>
      </c>
      <c r="EM60" s="184">
        <f t="shared" ca="1" si="270"/>
        <v>90</v>
      </c>
      <c r="EN60" s="184">
        <f t="shared" ca="1" si="271"/>
        <v>90</v>
      </c>
      <c r="EO60" s="184">
        <f t="shared" ca="1" si="272"/>
        <v>90</v>
      </c>
      <c r="EP60" s="184">
        <f t="shared" ca="1" si="273"/>
        <v>90</v>
      </c>
      <c r="EQ60" s="184">
        <f t="shared" ca="1" si="274"/>
        <v>90</v>
      </c>
      <c r="ER60" s="184">
        <f t="shared" ca="1" si="275"/>
        <v>90</v>
      </c>
      <c r="ES60" s="184">
        <f t="shared" ca="1" si="276"/>
        <v>90</v>
      </c>
      <c r="ET60" s="184">
        <f t="shared" ca="1" si="277"/>
        <v>90</v>
      </c>
      <c r="EU60" s="184">
        <f t="shared" ca="1" si="278"/>
        <v>90</v>
      </c>
      <c r="EV60" s="184">
        <f t="shared" ca="1" si="279"/>
        <v>90</v>
      </c>
      <c r="EW60" s="184">
        <f t="shared" ca="1" si="280"/>
        <v>90</v>
      </c>
      <c r="EX60" s="184">
        <f t="shared" ca="1" si="281"/>
        <v>90</v>
      </c>
      <c r="EY60" s="184">
        <f t="shared" ca="1" si="282"/>
        <v>90</v>
      </c>
      <c r="EZ60" s="184">
        <f t="shared" ca="1" si="283"/>
        <v>90</v>
      </c>
      <c r="FA60" s="184">
        <f t="shared" ca="1" si="284"/>
        <v>90</v>
      </c>
      <c r="FB60" s="184">
        <f t="shared" ca="1" si="285"/>
        <v>90</v>
      </c>
      <c r="FC60" s="184">
        <f t="shared" ca="1" si="286"/>
        <v>90</v>
      </c>
      <c r="FD60" s="184">
        <f t="shared" ca="1" si="287"/>
        <v>90</v>
      </c>
      <c r="FE60" s="184">
        <f t="shared" ca="1" si="288"/>
        <v>90</v>
      </c>
      <c r="FF60" s="184">
        <f t="shared" ca="1" si="289"/>
        <v>90</v>
      </c>
      <c r="FG60" s="184">
        <f t="shared" ca="1" si="290"/>
        <v>90</v>
      </c>
      <c r="FH60" s="184">
        <f t="shared" ca="1" si="291"/>
        <v>90</v>
      </c>
      <c r="FI60" s="184">
        <f t="shared" ca="1" si="292"/>
        <v>90</v>
      </c>
      <c r="FJ60" s="184">
        <f t="shared" ca="1" si="293"/>
        <v>90</v>
      </c>
      <c r="FK60" s="184">
        <f t="shared" ca="1" si="294"/>
        <v>90</v>
      </c>
      <c r="FL60" s="184">
        <f t="shared" ca="1" si="295"/>
        <v>90</v>
      </c>
      <c r="FM60" s="184">
        <f t="shared" ca="1" si="296"/>
        <v>90</v>
      </c>
      <c r="FN60" s="184">
        <f t="shared" ca="1" si="297"/>
        <v>90</v>
      </c>
      <c r="FO60" s="184">
        <f t="shared" ca="1" si="298"/>
        <v>90</v>
      </c>
      <c r="FP60" s="184">
        <f t="shared" ca="1" si="299"/>
        <v>90</v>
      </c>
      <c r="FQ60" s="184">
        <f t="shared" ca="1" si="300"/>
        <v>90</v>
      </c>
      <c r="FR60" s="184">
        <f t="shared" ca="1" si="301"/>
        <v>90</v>
      </c>
      <c r="FS60" s="184">
        <f t="shared" ca="1" si="302"/>
        <v>90</v>
      </c>
      <c r="FT60" s="184">
        <f t="shared" ca="1" si="303"/>
        <v>90</v>
      </c>
      <c r="FU60" s="184">
        <f t="shared" ca="1" si="304"/>
        <v>90</v>
      </c>
      <c r="FV60" s="184">
        <f t="shared" ca="1" si="305"/>
        <v>90</v>
      </c>
      <c r="FW60" s="184">
        <f t="shared" ca="1" si="306"/>
        <v>90</v>
      </c>
      <c r="FX60" s="184">
        <f t="shared" ca="1" si="307"/>
        <v>90</v>
      </c>
      <c r="FY60" s="184">
        <f t="shared" ca="1" si="308"/>
        <v>90</v>
      </c>
      <c r="FZ60" s="184">
        <f t="shared" ca="1" si="309"/>
        <v>90</v>
      </c>
      <c r="GA60" s="184">
        <f t="shared" ca="1" si="310"/>
        <v>90</v>
      </c>
      <c r="GB60" s="184">
        <f t="shared" ca="1" si="311"/>
        <v>90</v>
      </c>
      <c r="GC60" s="184">
        <f t="shared" ca="1" si="312"/>
        <v>90</v>
      </c>
      <c r="GD60" s="184">
        <f t="shared" ca="1" si="313"/>
        <v>90</v>
      </c>
      <c r="GE60" s="184">
        <f t="shared" ca="1" si="314"/>
        <v>90</v>
      </c>
      <c r="GF60" s="184">
        <f t="shared" ca="1" si="315"/>
        <v>90</v>
      </c>
      <c r="GG60" s="184">
        <f t="shared" ca="1" si="316"/>
        <v>90</v>
      </c>
      <c r="GH60" s="184">
        <f t="shared" ca="1" si="317"/>
        <v>90</v>
      </c>
      <c r="GI60" s="184">
        <f t="shared" ca="1" si="318"/>
        <v>90</v>
      </c>
      <c r="GJ60" s="184">
        <f t="shared" ca="1" si="319"/>
        <v>90</v>
      </c>
      <c r="GK60" s="184">
        <f t="shared" ca="1" si="320"/>
        <v>90</v>
      </c>
      <c r="GL60" s="184">
        <f t="shared" ca="1" si="321"/>
        <v>90</v>
      </c>
      <c r="GM60" s="184">
        <f t="shared" ca="1" si="322"/>
        <v>90</v>
      </c>
      <c r="GN60" s="184">
        <f t="shared" ca="1" si="323"/>
        <v>90</v>
      </c>
      <c r="GO60" s="184">
        <f t="shared" ca="1" si="324"/>
        <v>90</v>
      </c>
      <c r="GP60" s="184">
        <f t="shared" ca="1" si="325"/>
        <v>90</v>
      </c>
      <c r="GQ60" s="184">
        <f t="shared" ca="1" si="326"/>
        <v>90</v>
      </c>
      <c r="GR60" s="184">
        <f t="shared" ca="1" si="327"/>
        <v>90</v>
      </c>
      <c r="GS60" s="184">
        <f t="shared" ca="1" si="328"/>
        <v>90</v>
      </c>
      <c r="GT60" s="184">
        <f t="shared" ca="1" si="329"/>
        <v>90</v>
      </c>
      <c r="GU60" s="184">
        <f t="shared" ca="1" si="330"/>
        <v>90</v>
      </c>
      <c r="GV60" s="184">
        <f t="shared" ca="1" si="331"/>
        <v>90</v>
      </c>
      <c r="GW60" s="184">
        <f t="shared" ca="1" si="332"/>
        <v>90</v>
      </c>
      <c r="GX60" s="184">
        <f t="shared" ca="1" si="333"/>
        <v>90</v>
      </c>
      <c r="GY60" s="184">
        <f t="shared" ca="1" si="334"/>
        <v>90</v>
      </c>
      <c r="GZ60" s="184">
        <f t="shared" ca="1" si="335"/>
        <v>90</v>
      </c>
      <c r="HA60" s="184">
        <f t="shared" ca="1" si="336"/>
        <v>90</v>
      </c>
      <c r="HB60" s="184">
        <f t="shared" ca="1" si="337"/>
        <v>90</v>
      </c>
      <c r="HC60" s="184">
        <f t="shared" ca="1" si="338"/>
        <v>90</v>
      </c>
      <c r="HD60" s="184">
        <f t="shared" ca="1" si="339"/>
        <v>90</v>
      </c>
      <c r="HE60" s="184">
        <f t="shared" ca="1" si="340"/>
        <v>90</v>
      </c>
      <c r="HF60" s="184">
        <f t="shared" ca="1" si="341"/>
        <v>90</v>
      </c>
      <c r="HG60" s="184">
        <f t="shared" ca="1" si="342"/>
        <v>90</v>
      </c>
      <c r="HH60" s="184">
        <f t="shared" ca="1" si="343"/>
        <v>90</v>
      </c>
      <c r="HI60" s="184">
        <f t="shared" ca="1" si="344"/>
        <v>90</v>
      </c>
      <c r="HJ60" s="184">
        <f t="shared" ca="1" si="345"/>
        <v>90</v>
      </c>
      <c r="HK60" s="578">
        <f t="shared" ca="1" si="346"/>
        <v>1</v>
      </c>
    </row>
    <row r="61" spans="1:219" s="185" customFormat="1">
      <c r="A61" s="284" t="s">
        <v>14006</v>
      </c>
      <c r="B61" s="285" t="s">
        <v>14083</v>
      </c>
      <c r="C61" s="286" t="str">
        <f>IF($B61="","",IFERROR(VLOOKUP($B61,SERVIÇOS!$A:$F,2,0),IFERROR(VLOOKUP($B61,'COMPOSIÇÕES COMPLEMENTARES '!$C:$K,2,0),"")))</f>
        <v>REMOÇÃO DE TANQUE DE CONCRETO</v>
      </c>
      <c r="D61" s="287" t="str">
        <f>IF($B61="","",IFERROR(VLOOKUP($B61,SERVIÇOS!$A:$F,3,0),IFERROR(VLOOKUP($B61,'COMPOSIÇÕES COMPLEMENTARES '!$C:$K,3,0),"")))</f>
        <v xml:space="preserve">UN </v>
      </c>
      <c r="E61" s="288">
        <v>1</v>
      </c>
      <c r="F61" s="289">
        <f>IF($B61="","",IFERROR(VLOOKUP($B61,SERVIÇOS!$A:$F,4,0),IFERROR(VLOOKUP($B61,'COMPOSIÇÕES COMPLEMENTARES '!$C:$K,6,0),"")))</f>
        <v>4.78</v>
      </c>
      <c r="G61" s="289">
        <f>IF($B61="","",IFERROR(VLOOKUP($B61,SERVIÇOS!$A:$F,5,0),IFERROR(VLOOKUP($B61,'COMPOSIÇÕES COMPLEMENTARES '!$C:$K,7,0),"")))</f>
        <v>11.31</v>
      </c>
      <c r="H61" s="289">
        <f t="shared" si="356"/>
        <v>16.09</v>
      </c>
      <c r="I61" s="289">
        <f t="shared" ref="I61:I72" si="357">IF(E61="","",ROUND((E61*F61),2))</f>
        <v>4.78</v>
      </c>
      <c r="J61" s="289">
        <f t="shared" ref="J61:J72" si="358">IF(E61="","",ROUND((E61*G61),2))</f>
        <v>11.31</v>
      </c>
      <c r="K61" s="289">
        <f t="shared" ref="K61:K72" si="359">IF(E61="","",ROUND((E61*H61),2))</f>
        <v>16.09</v>
      </c>
      <c r="L61" s="289"/>
      <c r="M61" s="572">
        <f t="shared" si="10"/>
        <v>16.09</v>
      </c>
      <c r="N61" s="572">
        <f t="shared" si="11"/>
        <v>16.09</v>
      </c>
      <c r="O61" s="572">
        <f t="shared" si="12"/>
        <v>1</v>
      </c>
      <c r="P61" s="572">
        <f t="shared" si="13"/>
        <v>53</v>
      </c>
      <c r="Q61" s="572">
        <f t="shared" si="14"/>
        <v>1611.57</v>
      </c>
      <c r="R61" s="572">
        <f t="shared" si="15"/>
        <v>141</v>
      </c>
      <c r="S61" s="184">
        <f t="shared" ca="1" si="146"/>
        <v>141</v>
      </c>
      <c r="T61" s="184">
        <f t="shared" ca="1" si="147"/>
        <v>141</v>
      </c>
      <c r="U61" s="184">
        <f t="shared" ca="1" si="148"/>
        <v>141</v>
      </c>
      <c r="V61" s="184">
        <f t="shared" ca="1" si="149"/>
        <v>141</v>
      </c>
      <c r="W61" s="184">
        <f t="shared" ca="1" si="150"/>
        <v>141</v>
      </c>
      <c r="X61" s="184">
        <f t="shared" ca="1" si="151"/>
        <v>141</v>
      </c>
      <c r="Y61" s="184">
        <f t="shared" ca="1" si="152"/>
        <v>51</v>
      </c>
      <c r="Z61" s="184">
        <f t="shared" ca="1" si="153"/>
        <v>51</v>
      </c>
      <c r="AA61" s="184">
        <f t="shared" ca="1" si="154"/>
        <v>51</v>
      </c>
      <c r="AB61" s="184">
        <f t="shared" ca="1" si="155"/>
        <v>51</v>
      </c>
      <c r="AC61" s="184">
        <f t="shared" ca="1" si="156"/>
        <v>29</v>
      </c>
      <c r="AD61" s="184">
        <f t="shared" ca="1" si="157"/>
        <v>29</v>
      </c>
      <c r="AE61" s="184">
        <f t="shared" ca="1" si="158"/>
        <v>47</v>
      </c>
      <c r="AF61" s="184">
        <f t="shared" ca="1" si="159"/>
        <v>47</v>
      </c>
      <c r="AG61" s="184">
        <f t="shared" ca="1" si="160"/>
        <v>91</v>
      </c>
      <c r="AH61" s="184">
        <f t="shared" ca="1" si="161"/>
        <v>91</v>
      </c>
      <c r="AI61" s="184">
        <f t="shared" ca="1" si="162"/>
        <v>91</v>
      </c>
      <c r="AJ61" s="184">
        <f t="shared" ca="1" si="163"/>
        <v>91</v>
      </c>
      <c r="AK61" s="184">
        <f t="shared" ca="1" si="164"/>
        <v>91</v>
      </c>
      <c r="AL61" s="184">
        <f t="shared" ca="1" si="165"/>
        <v>91</v>
      </c>
      <c r="AM61" s="184">
        <f t="shared" ca="1" si="166"/>
        <v>91</v>
      </c>
      <c r="AN61" s="184">
        <f t="shared" ca="1" si="167"/>
        <v>91</v>
      </c>
      <c r="AO61" s="184">
        <f t="shared" ca="1" si="168"/>
        <v>91</v>
      </c>
      <c r="AP61" s="184">
        <f t="shared" ca="1" si="169"/>
        <v>91</v>
      </c>
      <c r="AQ61" s="184">
        <f t="shared" ca="1" si="170"/>
        <v>91</v>
      </c>
      <c r="AR61" s="184">
        <f t="shared" ca="1" si="171"/>
        <v>91</v>
      </c>
      <c r="AS61" s="184">
        <f t="shared" ca="1" si="172"/>
        <v>91</v>
      </c>
      <c r="AT61" s="184">
        <f t="shared" ca="1" si="173"/>
        <v>91</v>
      </c>
      <c r="AU61" s="184">
        <f t="shared" ca="1" si="174"/>
        <v>91</v>
      </c>
      <c r="AV61" s="184">
        <f t="shared" ca="1" si="175"/>
        <v>91</v>
      </c>
      <c r="AW61" s="184">
        <f t="shared" ca="1" si="176"/>
        <v>72</v>
      </c>
      <c r="AX61" s="184">
        <f t="shared" ca="1" si="177"/>
        <v>72</v>
      </c>
      <c r="AY61" s="184">
        <f t="shared" ca="1" si="178"/>
        <v>94</v>
      </c>
      <c r="AZ61" s="184">
        <f t="shared" ca="1" si="179"/>
        <v>94</v>
      </c>
      <c r="BA61" s="184">
        <f t="shared" ca="1" si="180"/>
        <v>48</v>
      </c>
      <c r="BB61" s="184">
        <f t="shared" ca="1" si="181"/>
        <v>48</v>
      </c>
      <c r="BC61" s="184">
        <f t="shared" ca="1" si="182"/>
        <v>48</v>
      </c>
      <c r="BD61" s="184">
        <f t="shared" ca="1" si="183"/>
        <v>48</v>
      </c>
      <c r="BE61" s="184">
        <f t="shared" ca="1" si="184"/>
        <v>126</v>
      </c>
      <c r="BF61" s="184">
        <f t="shared" ca="1" si="185"/>
        <v>126</v>
      </c>
      <c r="BG61" s="184">
        <f t="shared" ca="1" si="186"/>
        <v>39</v>
      </c>
      <c r="BH61" s="184">
        <f t="shared" ca="1" si="187"/>
        <v>39</v>
      </c>
      <c r="BI61" s="184">
        <f t="shared" ca="1" si="188"/>
        <v>106</v>
      </c>
      <c r="BJ61" s="184">
        <f t="shared" ca="1" si="189"/>
        <v>106</v>
      </c>
      <c r="BK61" s="184">
        <f t="shared" ca="1" si="190"/>
        <v>106</v>
      </c>
      <c r="BL61" s="184">
        <f t="shared" ca="1" si="191"/>
        <v>59</v>
      </c>
      <c r="BM61" s="184">
        <f t="shared" ca="1" si="192"/>
        <v>59</v>
      </c>
      <c r="BN61" s="184">
        <f t="shared" ca="1" si="193"/>
        <v>157</v>
      </c>
      <c r="BO61" s="184">
        <f t="shared" ca="1" si="194"/>
        <v>157</v>
      </c>
      <c r="BP61" s="184">
        <f t="shared" ca="1" si="195"/>
        <v>90</v>
      </c>
      <c r="BQ61" s="184">
        <f t="shared" ca="1" si="196"/>
        <v>90</v>
      </c>
      <c r="BR61" s="184">
        <f t="shared" ca="1" si="197"/>
        <v>134</v>
      </c>
      <c r="BS61" s="184">
        <f t="shared" ca="1" si="198"/>
        <v>134</v>
      </c>
      <c r="BT61" s="184">
        <f t="shared" ca="1" si="199"/>
        <v>134</v>
      </c>
      <c r="BU61" s="184">
        <f t="shared" ca="1" si="200"/>
        <v>134</v>
      </c>
      <c r="BV61" s="184">
        <f t="shared" ca="1" si="201"/>
        <v>134</v>
      </c>
      <c r="BW61" s="184">
        <f t="shared" ca="1" si="202"/>
        <v>134</v>
      </c>
      <c r="BX61" s="184">
        <f t="shared" ca="1" si="203"/>
        <v>134</v>
      </c>
      <c r="BY61" s="184">
        <f t="shared" ca="1" si="204"/>
        <v>134</v>
      </c>
      <c r="BZ61" s="184">
        <f t="shared" ca="1" si="205"/>
        <v>134</v>
      </c>
      <c r="CA61" s="184">
        <f t="shared" ca="1" si="206"/>
        <v>134</v>
      </c>
      <c r="CB61" s="184">
        <f t="shared" ca="1" si="207"/>
        <v>134</v>
      </c>
      <c r="CC61" s="184">
        <f t="shared" ca="1" si="208"/>
        <v>134</v>
      </c>
      <c r="CD61" s="184">
        <f t="shared" ca="1" si="209"/>
        <v>134</v>
      </c>
      <c r="CE61" s="184">
        <f t="shared" ca="1" si="210"/>
        <v>134</v>
      </c>
      <c r="CF61" s="184">
        <f t="shared" ca="1" si="211"/>
        <v>134</v>
      </c>
      <c r="CG61" s="184">
        <f t="shared" ca="1" si="212"/>
        <v>134</v>
      </c>
      <c r="CH61" s="184">
        <f t="shared" ca="1" si="213"/>
        <v>134</v>
      </c>
      <c r="CI61" s="184">
        <f t="shared" ca="1" si="214"/>
        <v>134</v>
      </c>
      <c r="CJ61" s="184">
        <f t="shared" ca="1" si="215"/>
        <v>134</v>
      </c>
      <c r="CK61" s="184">
        <f t="shared" ca="1" si="216"/>
        <v>134</v>
      </c>
      <c r="CL61" s="184">
        <f t="shared" ca="1" si="217"/>
        <v>134</v>
      </c>
      <c r="CM61" s="184">
        <f t="shared" ca="1" si="218"/>
        <v>134</v>
      </c>
      <c r="CN61" s="184">
        <f t="shared" ca="1" si="219"/>
        <v>134</v>
      </c>
      <c r="CO61" s="184">
        <f t="shared" ca="1" si="220"/>
        <v>134</v>
      </c>
      <c r="CP61" s="184">
        <f t="shared" ca="1" si="221"/>
        <v>134</v>
      </c>
      <c r="CQ61" s="184">
        <f t="shared" ca="1" si="222"/>
        <v>134</v>
      </c>
      <c r="CR61" s="184">
        <f t="shared" ca="1" si="223"/>
        <v>134</v>
      </c>
      <c r="CS61" s="184">
        <f t="shared" ca="1" si="224"/>
        <v>134</v>
      </c>
      <c r="CT61" s="184">
        <f t="shared" ca="1" si="225"/>
        <v>134</v>
      </c>
      <c r="CU61" s="184">
        <f t="shared" ca="1" si="226"/>
        <v>134</v>
      </c>
      <c r="CV61" s="184">
        <f t="shared" ca="1" si="227"/>
        <v>134</v>
      </c>
      <c r="CW61" s="184">
        <f t="shared" ca="1" si="228"/>
        <v>134</v>
      </c>
      <c r="CX61" s="184">
        <f t="shared" ca="1" si="229"/>
        <v>134</v>
      </c>
      <c r="CY61" s="184">
        <f t="shared" ca="1" si="230"/>
        <v>134</v>
      </c>
      <c r="CZ61" s="184">
        <f t="shared" ca="1" si="231"/>
        <v>134</v>
      </c>
      <c r="DA61" s="184">
        <f t="shared" ca="1" si="232"/>
        <v>134</v>
      </c>
      <c r="DB61" s="184">
        <f t="shared" ca="1" si="233"/>
        <v>134</v>
      </c>
      <c r="DC61" s="184">
        <f t="shared" ca="1" si="234"/>
        <v>134</v>
      </c>
      <c r="DD61" s="184">
        <f t="shared" ca="1" si="235"/>
        <v>134</v>
      </c>
      <c r="DE61" s="184">
        <f t="shared" ca="1" si="236"/>
        <v>134</v>
      </c>
      <c r="DF61" s="184">
        <f t="shared" ca="1" si="237"/>
        <v>134</v>
      </c>
      <c r="DG61" s="184">
        <f t="shared" ca="1" si="238"/>
        <v>134</v>
      </c>
      <c r="DH61" s="184">
        <f t="shared" ca="1" si="239"/>
        <v>134</v>
      </c>
      <c r="DI61" s="184">
        <f t="shared" ca="1" si="240"/>
        <v>134</v>
      </c>
      <c r="DJ61" s="184">
        <f t="shared" ca="1" si="241"/>
        <v>134</v>
      </c>
      <c r="DK61" s="184">
        <f t="shared" ca="1" si="242"/>
        <v>134</v>
      </c>
      <c r="DL61" s="184">
        <f t="shared" ca="1" si="243"/>
        <v>134</v>
      </c>
      <c r="DM61" s="184">
        <f t="shared" ca="1" si="244"/>
        <v>134</v>
      </c>
      <c r="DN61" s="184">
        <f t="shared" ca="1" si="245"/>
        <v>134</v>
      </c>
      <c r="DO61" s="184">
        <f t="shared" ca="1" si="246"/>
        <v>134</v>
      </c>
      <c r="DP61" s="184">
        <f t="shared" ca="1" si="247"/>
        <v>134</v>
      </c>
      <c r="DQ61" s="184">
        <f t="shared" ca="1" si="248"/>
        <v>134</v>
      </c>
      <c r="DR61" s="184">
        <f t="shared" ca="1" si="249"/>
        <v>134</v>
      </c>
      <c r="DS61" s="184">
        <f t="shared" ca="1" si="250"/>
        <v>134</v>
      </c>
      <c r="DT61" s="184">
        <f t="shared" ca="1" si="251"/>
        <v>134</v>
      </c>
      <c r="DU61" s="184">
        <f t="shared" ca="1" si="252"/>
        <v>134</v>
      </c>
      <c r="DV61" s="184">
        <f t="shared" ca="1" si="253"/>
        <v>134</v>
      </c>
      <c r="DW61" s="184">
        <f t="shared" ca="1" si="254"/>
        <v>134</v>
      </c>
      <c r="DX61" s="184">
        <f t="shared" ca="1" si="255"/>
        <v>134</v>
      </c>
      <c r="DY61" s="184">
        <f t="shared" ca="1" si="256"/>
        <v>134</v>
      </c>
      <c r="DZ61" s="184">
        <f t="shared" ca="1" si="257"/>
        <v>134</v>
      </c>
      <c r="EA61" s="184">
        <f t="shared" ca="1" si="258"/>
        <v>134</v>
      </c>
      <c r="EB61" s="184">
        <f t="shared" ca="1" si="259"/>
        <v>134</v>
      </c>
      <c r="EC61" s="184">
        <f t="shared" ca="1" si="260"/>
        <v>134</v>
      </c>
      <c r="ED61" s="184">
        <f t="shared" ca="1" si="261"/>
        <v>134</v>
      </c>
      <c r="EE61" s="184">
        <f t="shared" ca="1" si="262"/>
        <v>134</v>
      </c>
      <c r="EF61" s="184">
        <f t="shared" ca="1" si="263"/>
        <v>134</v>
      </c>
      <c r="EG61" s="184">
        <f t="shared" ca="1" si="264"/>
        <v>134</v>
      </c>
      <c r="EH61" s="184">
        <f t="shared" ca="1" si="265"/>
        <v>134</v>
      </c>
      <c r="EI61" s="184">
        <f t="shared" ca="1" si="266"/>
        <v>134</v>
      </c>
      <c r="EJ61" s="184">
        <f t="shared" ca="1" si="267"/>
        <v>134</v>
      </c>
      <c r="EK61" s="184">
        <f t="shared" ca="1" si="268"/>
        <v>134</v>
      </c>
      <c r="EL61" s="184">
        <f t="shared" ca="1" si="269"/>
        <v>134</v>
      </c>
      <c r="EM61" s="184">
        <f t="shared" ca="1" si="270"/>
        <v>134</v>
      </c>
      <c r="EN61" s="184">
        <f t="shared" ca="1" si="271"/>
        <v>134</v>
      </c>
      <c r="EO61" s="184">
        <f t="shared" ca="1" si="272"/>
        <v>134</v>
      </c>
      <c r="EP61" s="184">
        <f t="shared" ca="1" si="273"/>
        <v>134</v>
      </c>
      <c r="EQ61" s="184">
        <f t="shared" ca="1" si="274"/>
        <v>134</v>
      </c>
      <c r="ER61" s="184">
        <f t="shared" ca="1" si="275"/>
        <v>134</v>
      </c>
      <c r="ES61" s="184">
        <f t="shared" ca="1" si="276"/>
        <v>134</v>
      </c>
      <c r="ET61" s="184">
        <f t="shared" ca="1" si="277"/>
        <v>134</v>
      </c>
      <c r="EU61" s="184">
        <f t="shared" ca="1" si="278"/>
        <v>134</v>
      </c>
      <c r="EV61" s="184">
        <f t="shared" ca="1" si="279"/>
        <v>134</v>
      </c>
      <c r="EW61" s="184">
        <f t="shared" ca="1" si="280"/>
        <v>134</v>
      </c>
      <c r="EX61" s="184">
        <f t="shared" ca="1" si="281"/>
        <v>134</v>
      </c>
      <c r="EY61" s="184">
        <f t="shared" ca="1" si="282"/>
        <v>134</v>
      </c>
      <c r="EZ61" s="184">
        <f t="shared" ca="1" si="283"/>
        <v>134</v>
      </c>
      <c r="FA61" s="184">
        <f t="shared" ca="1" si="284"/>
        <v>134</v>
      </c>
      <c r="FB61" s="184">
        <f t="shared" ca="1" si="285"/>
        <v>134</v>
      </c>
      <c r="FC61" s="184">
        <f t="shared" ca="1" si="286"/>
        <v>134</v>
      </c>
      <c r="FD61" s="184">
        <f t="shared" ca="1" si="287"/>
        <v>134</v>
      </c>
      <c r="FE61" s="184">
        <f t="shared" ca="1" si="288"/>
        <v>134</v>
      </c>
      <c r="FF61" s="184">
        <f t="shared" ca="1" si="289"/>
        <v>134</v>
      </c>
      <c r="FG61" s="184">
        <f t="shared" ca="1" si="290"/>
        <v>134</v>
      </c>
      <c r="FH61" s="184">
        <f t="shared" ca="1" si="291"/>
        <v>134</v>
      </c>
      <c r="FI61" s="184">
        <f t="shared" ca="1" si="292"/>
        <v>134</v>
      </c>
      <c r="FJ61" s="184">
        <f t="shared" ca="1" si="293"/>
        <v>134</v>
      </c>
      <c r="FK61" s="184">
        <f t="shared" ca="1" si="294"/>
        <v>134</v>
      </c>
      <c r="FL61" s="184">
        <f t="shared" ca="1" si="295"/>
        <v>134</v>
      </c>
      <c r="FM61" s="184">
        <f t="shared" ca="1" si="296"/>
        <v>134</v>
      </c>
      <c r="FN61" s="184">
        <f t="shared" ca="1" si="297"/>
        <v>134</v>
      </c>
      <c r="FO61" s="184">
        <f t="shared" ca="1" si="298"/>
        <v>134</v>
      </c>
      <c r="FP61" s="184">
        <f t="shared" ca="1" si="299"/>
        <v>134</v>
      </c>
      <c r="FQ61" s="184">
        <f t="shared" ca="1" si="300"/>
        <v>134</v>
      </c>
      <c r="FR61" s="184">
        <f t="shared" ca="1" si="301"/>
        <v>134</v>
      </c>
      <c r="FS61" s="184">
        <f t="shared" ca="1" si="302"/>
        <v>134</v>
      </c>
      <c r="FT61" s="184">
        <f t="shared" ca="1" si="303"/>
        <v>134</v>
      </c>
      <c r="FU61" s="184">
        <f t="shared" ca="1" si="304"/>
        <v>134</v>
      </c>
      <c r="FV61" s="184">
        <f t="shared" ca="1" si="305"/>
        <v>134</v>
      </c>
      <c r="FW61" s="184">
        <f t="shared" ca="1" si="306"/>
        <v>134</v>
      </c>
      <c r="FX61" s="184">
        <f t="shared" ca="1" si="307"/>
        <v>134</v>
      </c>
      <c r="FY61" s="184">
        <f t="shared" ca="1" si="308"/>
        <v>134</v>
      </c>
      <c r="FZ61" s="184">
        <f t="shared" ca="1" si="309"/>
        <v>134</v>
      </c>
      <c r="GA61" s="184">
        <f t="shared" ca="1" si="310"/>
        <v>134</v>
      </c>
      <c r="GB61" s="184">
        <f t="shared" ca="1" si="311"/>
        <v>134</v>
      </c>
      <c r="GC61" s="184">
        <f t="shared" ca="1" si="312"/>
        <v>134</v>
      </c>
      <c r="GD61" s="184">
        <f t="shared" ca="1" si="313"/>
        <v>134</v>
      </c>
      <c r="GE61" s="184">
        <f t="shared" ca="1" si="314"/>
        <v>134</v>
      </c>
      <c r="GF61" s="184">
        <f t="shared" ca="1" si="315"/>
        <v>134</v>
      </c>
      <c r="GG61" s="184">
        <f t="shared" ca="1" si="316"/>
        <v>134</v>
      </c>
      <c r="GH61" s="184">
        <f t="shared" ca="1" si="317"/>
        <v>134</v>
      </c>
      <c r="GI61" s="184">
        <f t="shared" ca="1" si="318"/>
        <v>134</v>
      </c>
      <c r="GJ61" s="184">
        <f t="shared" ca="1" si="319"/>
        <v>134</v>
      </c>
      <c r="GK61" s="184">
        <f t="shared" ca="1" si="320"/>
        <v>134</v>
      </c>
      <c r="GL61" s="184">
        <f t="shared" ca="1" si="321"/>
        <v>134</v>
      </c>
      <c r="GM61" s="184">
        <f t="shared" ca="1" si="322"/>
        <v>134</v>
      </c>
      <c r="GN61" s="184">
        <f t="shared" ca="1" si="323"/>
        <v>134</v>
      </c>
      <c r="GO61" s="184">
        <f t="shared" ca="1" si="324"/>
        <v>134</v>
      </c>
      <c r="GP61" s="184">
        <f t="shared" ca="1" si="325"/>
        <v>134</v>
      </c>
      <c r="GQ61" s="184">
        <f t="shared" ca="1" si="326"/>
        <v>134</v>
      </c>
      <c r="GR61" s="184">
        <f t="shared" ca="1" si="327"/>
        <v>134</v>
      </c>
      <c r="GS61" s="184">
        <f t="shared" ca="1" si="328"/>
        <v>134</v>
      </c>
      <c r="GT61" s="184">
        <f t="shared" ca="1" si="329"/>
        <v>134</v>
      </c>
      <c r="GU61" s="184">
        <f t="shared" ca="1" si="330"/>
        <v>134</v>
      </c>
      <c r="GV61" s="184">
        <f t="shared" ca="1" si="331"/>
        <v>134</v>
      </c>
      <c r="GW61" s="184">
        <f t="shared" ca="1" si="332"/>
        <v>134</v>
      </c>
      <c r="GX61" s="184">
        <f t="shared" ca="1" si="333"/>
        <v>134</v>
      </c>
      <c r="GY61" s="184">
        <f t="shared" ca="1" si="334"/>
        <v>134</v>
      </c>
      <c r="GZ61" s="184">
        <f t="shared" ca="1" si="335"/>
        <v>134</v>
      </c>
      <c r="HA61" s="184">
        <f t="shared" ca="1" si="336"/>
        <v>134</v>
      </c>
      <c r="HB61" s="184">
        <f t="shared" ca="1" si="337"/>
        <v>134</v>
      </c>
      <c r="HC61" s="184">
        <f t="shared" ca="1" si="338"/>
        <v>134</v>
      </c>
      <c r="HD61" s="184">
        <f t="shared" ca="1" si="339"/>
        <v>134</v>
      </c>
      <c r="HE61" s="184">
        <f t="shared" ca="1" si="340"/>
        <v>134</v>
      </c>
      <c r="HF61" s="184">
        <f t="shared" ca="1" si="341"/>
        <v>134</v>
      </c>
      <c r="HG61" s="184">
        <f t="shared" ca="1" si="342"/>
        <v>134</v>
      </c>
      <c r="HH61" s="184">
        <f t="shared" ca="1" si="343"/>
        <v>134</v>
      </c>
      <c r="HI61" s="184">
        <f t="shared" ca="1" si="344"/>
        <v>134</v>
      </c>
      <c r="HJ61" s="184">
        <f t="shared" ca="1" si="345"/>
        <v>134</v>
      </c>
      <c r="HK61" s="578">
        <f t="shared" ca="1" si="346"/>
        <v>1</v>
      </c>
    </row>
    <row r="62" spans="1:219" s="185" customFormat="1" ht="30">
      <c r="A62" s="284" t="s">
        <v>14007</v>
      </c>
      <c r="B62" s="285">
        <v>97633</v>
      </c>
      <c r="C62" s="286" t="str">
        <f>IF($B62="","",IFERROR(VLOOKUP($B62,SERVIÇOS!$A:$F,2,0),IFERROR(VLOOKUP($B62,'COMPOSIÇÕES COMPLEMENTARES '!$C:$K,2,0),"")))</f>
        <v>DEMOLIÇÃO DE REVESTIMENTO CERÂMICO, DE FORMA MANUAL, SEM REAPROVEITAMENTO. AF_12/2017</v>
      </c>
      <c r="D62" s="287" t="str">
        <f>IF($B62="","",IFERROR(VLOOKUP($B62,SERVIÇOS!$A:$F,3,0),IFERROR(VLOOKUP($B62,'COMPOSIÇÕES COMPLEMENTARES '!$C:$K,3,0),"")))</f>
        <v>M2</v>
      </c>
      <c r="E62" s="288">
        <v>4</v>
      </c>
      <c r="F62" s="289">
        <f>IF($B62="","",IFERROR(VLOOKUP($B62,SERVIÇOS!$A:$F,4,0),IFERROR(VLOOKUP($B62,'COMPOSIÇÕES COMPLEMENTARES '!$C:$K,6,0),"")))</f>
        <v>6.3300000000000018</v>
      </c>
      <c r="G62" s="289">
        <f>IF($B62="","",IFERROR(VLOOKUP($B62,SERVIÇOS!$A:$F,5,0),IFERROR(VLOOKUP($B62,'COMPOSIÇÕES COMPLEMENTARES '!$C:$K,7,0),"")))</f>
        <v>14.36</v>
      </c>
      <c r="H62" s="289">
        <f t="shared" si="356"/>
        <v>20.69</v>
      </c>
      <c r="I62" s="289">
        <f t="shared" si="357"/>
        <v>25.32</v>
      </c>
      <c r="J62" s="289">
        <f t="shared" si="358"/>
        <v>57.44</v>
      </c>
      <c r="K62" s="289">
        <f t="shared" si="359"/>
        <v>82.76</v>
      </c>
      <c r="L62" s="289"/>
      <c r="M62" s="572">
        <f t="shared" si="10"/>
        <v>82.759999999999991</v>
      </c>
      <c r="N62" s="572">
        <f t="shared" si="11"/>
        <v>910.3599999999999</v>
      </c>
      <c r="O62" s="572">
        <f t="shared" si="12"/>
        <v>44</v>
      </c>
      <c r="P62" s="572">
        <f t="shared" si="13"/>
        <v>54</v>
      </c>
      <c r="Q62" s="572">
        <f t="shared" si="14"/>
        <v>1483.12</v>
      </c>
      <c r="R62" s="572">
        <f t="shared" si="15"/>
        <v>51</v>
      </c>
      <c r="S62" s="184">
        <f t="shared" ca="1" si="146"/>
        <v>51</v>
      </c>
      <c r="T62" s="184">
        <f t="shared" ca="1" si="147"/>
        <v>51</v>
      </c>
      <c r="U62" s="184">
        <f t="shared" ca="1" si="148"/>
        <v>51</v>
      </c>
      <c r="V62" s="184">
        <f t="shared" ca="1" si="149"/>
        <v>51</v>
      </c>
      <c r="W62" s="184">
        <f t="shared" ca="1" si="150"/>
        <v>51</v>
      </c>
      <c r="X62" s="184">
        <f t="shared" ca="1" si="151"/>
        <v>51</v>
      </c>
      <c r="Y62" s="184">
        <f t="shared" ca="1" si="152"/>
        <v>51</v>
      </c>
      <c r="Z62" s="184">
        <f t="shared" ca="1" si="153"/>
        <v>29</v>
      </c>
      <c r="AA62" s="184">
        <f t="shared" ca="1" si="154"/>
        <v>29</v>
      </c>
      <c r="AB62" s="184">
        <f t="shared" ca="1" si="155"/>
        <v>29</v>
      </c>
      <c r="AC62" s="184">
        <f t="shared" ca="1" si="156"/>
        <v>29</v>
      </c>
      <c r="AD62" s="184">
        <f t="shared" ca="1" si="157"/>
        <v>47</v>
      </c>
      <c r="AE62" s="184">
        <f t="shared" ca="1" si="158"/>
        <v>47</v>
      </c>
      <c r="AF62" s="184">
        <f t="shared" ca="1" si="159"/>
        <v>91</v>
      </c>
      <c r="AG62" s="184">
        <f t="shared" ca="1" si="160"/>
        <v>91</v>
      </c>
      <c r="AH62" s="184">
        <f t="shared" ca="1" si="161"/>
        <v>72</v>
      </c>
      <c r="AI62" s="184">
        <f t="shared" ca="1" si="162"/>
        <v>72</v>
      </c>
      <c r="AJ62" s="184">
        <f t="shared" ca="1" si="163"/>
        <v>72</v>
      </c>
      <c r="AK62" s="184">
        <f t="shared" ca="1" si="164"/>
        <v>72</v>
      </c>
      <c r="AL62" s="184">
        <f t="shared" ca="1" si="165"/>
        <v>72</v>
      </c>
      <c r="AM62" s="184">
        <f t="shared" ca="1" si="166"/>
        <v>72</v>
      </c>
      <c r="AN62" s="184">
        <f t="shared" ca="1" si="167"/>
        <v>72</v>
      </c>
      <c r="AO62" s="184">
        <f t="shared" ca="1" si="168"/>
        <v>72</v>
      </c>
      <c r="AP62" s="184">
        <f t="shared" ca="1" si="169"/>
        <v>72</v>
      </c>
      <c r="AQ62" s="184">
        <f t="shared" ca="1" si="170"/>
        <v>72</v>
      </c>
      <c r="AR62" s="184">
        <f t="shared" ca="1" si="171"/>
        <v>72</v>
      </c>
      <c r="AS62" s="184">
        <f t="shared" ca="1" si="172"/>
        <v>72</v>
      </c>
      <c r="AT62" s="184">
        <f t="shared" ca="1" si="173"/>
        <v>72</v>
      </c>
      <c r="AU62" s="184">
        <f t="shared" ca="1" si="174"/>
        <v>72</v>
      </c>
      <c r="AV62" s="184">
        <f t="shared" ca="1" si="175"/>
        <v>72</v>
      </c>
      <c r="AW62" s="184">
        <f t="shared" ca="1" si="176"/>
        <v>72</v>
      </c>
      <c r="AX62" s="184">
        <f t="shared" ca="1" si="177"/>
        <v>94</v>
      </c>
      <c r="AY62" s="184">
        <f t="shared" ca="1" si="178"/>
        <v>94</v>
      </c>
      <c r="AZ62" s="184">
        <f t="shared" ca="1" si="179"/>
        <v>48</v>
      </c>
      <c r="BA62" s="184">
        <f t="shared" ca="1" si="180"/>
        <v>48</v>
      </c>
      <c r="BB62" s="184">
        <f t="shared" ca="1" si="181"/>
        <v>126</v>
      </c>
      <c r="BC62" s="184">
        <f t="shared" ca="1" si="182"/>
        <v>126</v>
      </c>
      <c r="BD62" s="184">
        <f t="shared" ca="1" si="183"/>
        <v>126</v>
      </c>
      <c r="BE62" s="184">
        <f t="shared" ca="1" si="184"/>
        <v>126</v>
      </c>
      <c r="BF62" s="184">
        <f t="shared" ca="1" si="185"/>
        <v>39</v>
      </c>
      <c r="BG62" s="184">
        <f t="shared" ca="1" si="186"/>
        <v>39</v>
      </c>
      <c r="BH62" s="184">
        <f t="shared" ca="1" si="187"/>
        <v>106</v>
      </c>
      <c r="BI62" s="184">
        <f t="shared" ca="1" si="188"/>
        <v>106</v>
      </c>
      <c r="BJ62" s="184">
        <f t="shared" ca="1" si="189"/>
        <v>59</v>
      </c>
      <c r="BK62" s="184">
        <f t="shared" ca="1" si="190"/>
        <v>59</v>
      </c>
      <c r="BL62" s="184">
        <f t="shared" ca="1" si="191"/>
        <v>59</v>
      </c>
      <c r="BM62" s="184">
        <f t="shared" ca="1" si="192"/>
        <v>157</v>
      </c>
      <c r="BN62" s="184">
        <f t="shared" ca="1" si="193"/>
        <v>157</v>
      </c>
      <c r="BO62" s="184">
        <f t="shared" ca="1" si="194"/>
        <v>90</v>
      </c>
      <c r="BP62" s="184">
        <f t="shared" ca="1" si="195"/>
        <v>90</v>
      </c>
      <c r="BQ62" s="184">
        <f t="shared" ca="1" si="196"/>
        <v>134</v>
      </c>
      <c r="BR62" s="184">
        <f t="shared" ca="1" si="197"/>
        <v>134</v>
      </c>
      <c r="BS62" s="184">
        <f t="shared" ca="1" si="198"/>
        <v>26</v>
      </c>
      <c r="BT62" s="184">
        <f t="shared" ca="1" si="199"/>
        <v>26</v>
      </c>
      <c r="BU62" s="184">
        <f t="shared" ca="1" si="200"/>
        <v>26</v>
      </c>
      <c r="BV62" s="184">
        <f t="shared" ca="1" si="201"/>
        <v>26</v>
      </c>
      <c r="BW62" s="184">
        <f t="shared" ca="1" si="202"/>
        <v>26</v>
      </c>
      <c r="BX62" s="184">
        <f t="shared" ca="1" si="203"/>
        <v>26</v>
      </c>
      <c r="BY62" s="184">
        <f t="shared" ca="1" si="204"/>
        <v>26</v>
      </c>
      <c r="BZ62" s="184">
        <f t="shared" ca="1" si="205"/>
        <v>26</v>
      </c>
      <c r="CA62" s="184">
        <f t="shared" ca="1" si="206"/>
        <v>26</v>
      </c>
      <c r="CB62" s="184">
        <f t="shared" ca="1" si="207"/>
        <v>26</v>
      </c>
      <c r="CC62" s="184">
        <f t="shared" ca="1" si="208"/>
        <v>26</v>
      </c>
      <c r="CD62" s="184">
        <f t="shared" ca="1" si="209"/>
        <v>26</v>
      </c>
      <c r="CE62" s="184">
        <f t="shared" ca="1" si="210"/>
        <v>26</v>
      </c>
      <c r="CF62" s="184">
        <f t="shared" ca="1" si="211"/>
        <v>26</v>
      </c>
      <c r="CG62" s="184">
        <f t="shared" ca="1" si="212"/>
        <v>26</v>
      </c>
      <c r="CH62" s="184">
        <f t="shared" ca="1" si="213"/>
        <v>26</v>
      </c>
      <c r="CI62" s="184">
        <f t="shared" ca="1" si="214"/>
        <v>26</v>
      </c>
      <c r="CJ62" s="184">
        <f t="shared" ca="1" si="215"/>
        <v>26</v>
      </c>
      <c r="CK62" s="184">
        <f t="shared" ca="1" si="216"/>
        <v>26</v>
      </c>
      <c r="CL62" s="184">
        <f t="shared" ca="1" si="217"/>
        <v>26</v>
      </c>
      <c r="CM62" s="184">
        <f t="shared" ca="1" si="218"/>
        <v>26</v>
      </c>
      <c r="CN62" s="184">
        <f t="shared" ca="1" si="219"/>
        <v>26</v>
      </c>
      <c r="CO62" s="184">
        <f t="shared" ca="1" si="220"/>
        <v>26</v>
      </c>
      <c r="CP62" s="184">
        <f t="shared" ca="1" si="221"/>
        <v>26</v>
      </c>
      <c r="CQ62" s="184">
        <f t="shared" ca="1" si="222"/>
        <v>26</v>
      </c>
      <c r="CR62" s="184">
        <f t="shared" ca="1" si="223"/>
        <v>26</v>
      </c>
      <c r="CS62" s="184">
        <f t="shared" ca="1" si="224"/>
        <v>26</v>
      </c>
      <c r="CT62" s="184">
        <f t="shared" ca="1" si="225"/>
        <v>26</v>
      </c>
      <c r="CU62" s="184">
        <f t="shared" ca="1" si="226"/>
        <v>26</v>
      </c>
      <c r="CV62" s="184">
        <f t="shared" ca="1" si="227"/>
        <v>26</v>
      </c>
      <c r="CW62" s="184">
        <f t="shared" ca="1" si="228"/>
        <v>26</v>
      </c>
      <c r="CX62" s="184">
        <f t="shared" ca="1" si="229"/>
        <v>26</v>
      </c>
      <c r="CY62" s="184">
        <f t="shared" ca="1" si="230"/>
        <v>26</v>
      </c>
      <c r="CZ62" s="184">
        <f t="shared" ca="1" si="231"/>
        <v>26</v>
      </c>
      <c r="DA62" s="184">
        <f t="shared" ca="1" si="232"/>
        <v>26</v>
      </c>
      <c r="DB62" s="184">
        <f t="shared" ca="1" si="233"/>
        <v>26</v>
      </c>
      <c r="DC62" s="184">
        <f t="shared" ca="1" si="234"/>
        <v>26</v>
      </c>
      <c r="DD62" s="184">
        <f t="shared" ca="1" si="235"/>
        <v>26</v>
      </c>
      <c r="DE62" s="184">
        <f t="shared" ca="1" si="236"/>
        <v>26</v>
      </c>
      <c r="DF62" s="184">
        <f t="shared" ca="1" si="237"/>
        <v>26</v>
      </c>
      <c r="DG62" s="184">
        <f t="shared" ca="1" si="238"/>
        <v>26</v>
      </c>
      <c r="DH62" s="184">
        <f t="shared" ca="1" si="239"/>
        <v>26</v>
      </c>
      <c r="DI62" s="184">
        <f t="shared" ca="1" si="240"/>
        <v>26</v>
      </c>
      <c r="DJ62" s="184">
        <f t="shared" ca="1" si="241"/>
        <v>26</v>
      </c>
      <c r="DK62" s="184">
        <f t="shared" ca="1" si="242"/>
        <v>26</v>
      </c>
      <c r="DL62" s="184">
        <f t="shared" ca="1" si="243"/>
        <v>26</v>
      </c>
      <c r="DM62" s="184">
        <f t="shared" ca="1" si="244"/>
        <v>26</v>
      </c>
      <c r="DN62" s="184">
        <f t="shared" ca="1" si="245"/>
        <v>26</v>
      </c>
      <c r="DO62" s="184">
        <f t="shared" ca="1" si="246"/>
        <v>26</v>
      </c>
      <c r="DP62" s="184">
        <f t="shared" ca="1" si="247"/>
        <v>26</v>
      </c>
      <c r="DQ62" s="184">
        <f t="shared" ca="1" si="248"/>
        <v>26</v>
      </c>
      <c r="DR62" s="184">
        <f t="shared" ca="1" si="249"/>
        <v>26</v>
      </c>
      <c r="DS62" s="184">
        <f t="shared" ca="1" si="250"/>
        <v>26</v>
      </c>
      <c r="DT62" s="184">
        <f t="shared" ca="1" si="251"/>
        <v>26</v>
      </c>
      <c r="DU62" s="184">
        <f t="shared" ca="1" si="252"/>
        <v>26</v>
      </c>
      <c r="DV62" s="184">
        <f t="shared" ca="1" si="253"/>
        <v>26</v>
      </c>
      <c r="DW62" s="184">
        <f t="shared" ca="1" si="254"/>
        <v>26</v>
      </c>
      <c r="DX62" s="184">
        <f t="shared" ca="1" si="255"/>
        <v>26</v>
      </c>
      <c r="DY62" s="184">
        <f t="shared" ca="1" si="256"/>
        <v>26</v>
      </c>
      <c r="DZ62" s="184">
        <f t="shared" ca="1" si="257"/>
        <v>26</v>
      </c>
      <c r="EA62" s="184">
        <f t="shared" ca="1" si="258"/>
        <v>26</v>
      </c>
      <c r="EB62" s="184">
        <f t="shared" ca="1" si="259"/>
        <v>26</v>
      </c>
      <c r="EC62" s="184">
        <f t="shared" ca="1" si="260"/>
        <v>26</v>
      </c>
      <c r="ED62" s="184">
        <f t="shared" ca="1" si="261"/>
        <v>26</v>
      </c>
      <c r="EE62" s="184">
        <f t="shared" ca="1" si="262"/>
        <v>26</v>
      </c>
      <c r="EF62" s="184">
        <f t="shared" ca="1" si="263"/>
        <v>26</v>
      </c>
      <c r="EG62" s="184">
        <f t="shared" ca="1" si="264"/>
        <v>26</v>
      </c>
      <c r="EH62" s="184">
        <f t="shared" ca="1" si="265"/>
        <v>26</v>
      </c>
      <c r="EI62" s="184">
        <f t="shared" ca="1" si="266"/>
        <v>26</v>
      </c>
      <c r="EJ62" s="184">
        <f t="shared" ca="1" si="267"/>
        <v>26</v>
      </c>
      <c r="EK62" s="184">
        <f t="shared" ca="1" si="268"/>
        <v>26</v>
      </c>
      <c r="EL62" s="184">
        <f t="shared" ca="1" si="269"/>
        <v>26</v>
      </c>
      <c r="EM62" s="184">
        <f t="shared" ca="1" si="270"/>
        <v>26</v>
      </c>
      <c r="EN62" s="184">
        <f t="shared" ca="1" si="271"/>
        <v>26</v>
      </c>
      <c r="EO62" s="184">
        <f t="shared" ca="1" si="272"/>
        <v>26</v>
      </c>
      <c r="EP62" s="184">
        <f t="shared" ca="1" si="273"/>
        <v>26</v>
      </c>
      <c r="EQ62" s="184">
        <f t="shared" ca="1" si="274"/>
        <v>26</v>
      </c>
      <c r="ER62" s="184">
        <f t="shared" ca="1" si="275"/>
        <v>26</v>
      </c>
      <c r="ES62" s="184">
        <f t="shared" ca="1" si="276"/>
        <v>26</v>
      </c>
      <c r="ET62" s="184">
        <f t="shared" ca="1" si="277"/>
        <v>26</v>
      </c>
      <c r="EU62" s="184">
        <f t="shared" ca="1" si="278"/>
        <v>26</v>
      </c>
      <c r="EV62" s="184">
        <f t="shared" ca="1" si="279"/>
        <v>26</v>
      </c>
      <c r="EW62" s="184">
        <f t="shared" ca="1" si="280"/>
        <v>26</v>
      </c>
      <c r="EX62" s="184">
        <f t="shared" ca="1" si="281"/>
        <v>26</v>
      </c>
      <c r="EY62" s="184">
        <f t="shared" ca="1" si="282"/>
        <v>26</v>
      </c>
      <c r="EZ62" s="184">
        <f t="shared" ca="1" si="283"/>
        <v>26</v>
      </c>
      <c r="FA62" s="184">
        <f t="shared" ca="1" si="284"/>
        <v>26</v>
      </c>
      <c r="FB62" s="184">
        <f t="shared" ca="1" si="285"/>
        <v>26</v>
      </c>
      <c r="FC62" s="184">
        <f t="shared" ca="1" si="286"/>
        <v>26</v>
      </c>
      <c r="FD62" s="184">
        <f t="shared" ca="1" si="287"/>
        <v>26</v>
      </c>
      <c r="FE62" s="184">
        <f t="shared" ca="1" si="288"/>
        <v>26</v>
      </c>
      <c r="FF62" s="184">
        <f t="shared" ca="1" si="289"/>
        <v>26</v>
      </c>
      <c r="FG62" s="184">
        <f t="shared" ca="1" si="290"/>
        <v>26</v>
      </c>
      <c r="FH62" s="184">
        <f t="shared" ca="1" si="291"/>
        <v>26</v>
      </c>
      <c r="FI62" s="184">
        <f t="shared" ca="1" si="292"/>
        <v>26</v>
      </c>
      <c r="FJ62" s="184">
        <f t="shared" ca="1" si="293"/>
        <v>26</v>
      </c>
      <c r="FK62" s="184">
        <f t="shared" ca="1" si="294"/>
        <v>26</v>
      </c>
      <c r="FL62" s="184">
        <f t="shared" ca="1" si="295"/>
        <v>26</v>
      </c>
      <c r="FM62" s="184">
        <f t="shared" ca="1" si="296"/>
        <v>26</v>
      </c>
      <c r="FN62" s="184">
        <f t="shared" ca="1" si="297"/>
        <v>26</v>
      </c>
      <c r="FO62" s="184">
        <f t="shared" ca="1" si="298"/>
        <v>26</v>
      </c>
      <c r="FP62" s="184">
        <f t="shared" ca="1" si="299"/>
        <v>26</v>
      </c>
      <c r="FQ62" s="184">
        <f t="shared" ca="1" si="300"/>
        <v>26</v>
      </c>
      <c r="FR62" s="184">
        <f t="shared" ca="1" si="301"/>
        <v>26</v>
      </c>
      <c r="FS62" s="184">
        <f t="shared" ca="1" si="302"/>
        <v>26</v>
      </c>
      <c r="FT62" s="184">
        <f t="shared" ca="1" si="303"/>
        <v>26</v>
      </c>
      <c r="FU62" s="184">
        <f t="shared" ca="1" si="304"/>
        <v>26</v>
      </c>
      <c r="FV62" s="184">
        <f t="shared" ca="1" si="305"/>
        <v>26</v>
      </c>
      <c r="FW62" s="184">
        <f t="shared" ca="1" si="306"/>
        <v>26</v>
      </c>
      <c r="FX62" s="184">
        <f t="shared" ca="1" si="307"/>
        <v>26</v>
      </c>
      <c r="FY62" s="184">
        <f t="shared" ca="1" si="308"/>
        <v>26</v>
      </c>
      <c r="FZ62" s="184">
        <f t="shared" ca="1" si="309"/>
        <v>26</v>
      </c>
      <c r="GA62" s="184">
        <f t="shared" ca="1" si="310"/>
        <v>26</v>
      </c>
      <c r="GB62" s="184">
        <f t="shared" ca="1" si="311"/>
        <v>26</v>
      </c>
      <c r="GC62" s="184">
        <f t="shared" ca="1" si="312"/>
        <v>26</v>
      </c>
      <c r="GD62" s="184">
        <f t="shared" ca="1" si="313"/>
        <v>26</v>
      </c>
      <c r="GE62" s="184">
        <f t="shared" ca="1" si="314"/>
        <v>26</v>
      </c>
      <c r="GF62" s="184">
        <f t="shared" ca="1" si="315"/>
        <v>26</v>
      </c>
      <c r="GG62" s="184">
        <f t="shared" ca="1" si="316"/>
        <v>26</v>
      </c>
      <c r="GH62" s="184">
        <f t="shared" ca="1" si="317"/>
        <v>26</v>
      </c>
      <c r="GI62" s="184">
        <f t="shared" ca="1" si="318"/>
        <v>26</v>
      </c>
      <c r="GJ62" s="184">
        <f t="shared" ca="1" si="319"/>
        <v>26</v>
      </c>
      <c r="GK62" s="184">
        <f t="shared" ca="1" si="320"/>
        <v>26</v>
      </c>
      <c r="GL62" s="184">
        <f t="shared" ca="1" si="321"/>
        <v>26</v>
      </c>
      <c r="GM62" s="184">
        <f t="shared" ca="1" si="322"/>
        <v>26</v>
      </c>
      <c r="GN62" s="184">
        <f t="shared" ca="1" si="323"/>
        <v>26</v>
      </c>
      <c r="GO62" s="184">
        <f t="shared" ca="1" si="324"/>
        <v>26</v>
      </c>
      <c r="GP62" s="184">
        <f t="shared" ca="1" si="325"/>
        <v>26</v>
      </c>
      <c r="GQ62" s="184">
        <f t="shared" ca="1" si="326"/>
        <v>26</v>
      </c>
      <c r="GR62" s="184">
        <f t="shared" ca="1" si="327"/>
        <v>26</v>
      </c>
      <c r="GS62" s="184">
        <f t="shared" ca="1" si="328"/>
        <v>26</v>
      </c>
      <c r="GT62" s="184">
        <f t="shared" ca="1" si="329"/>
        <v>26</v>
      </c>
      <c r="GU62" s="184">
        <f t="shared" ca="1" si="330"/>
        <v>26</v>
      </c>
      <c r="GV62" s="184">
        <f t="shared" ca="1" si="331"/>
        <v>26</v>
      </c>
      <c r="GW62" s="184">
        <f t="shared" ca="1" si="332"/>
        <v>26</v>
      </c>
      <c r="GX62" s="184">
        <f t="shared" ca="1" si="333"/>
        <v>26</v>
      </c>
      <c r="GY62" s="184">
        <f t="shared" ca="1" si="334"/>
        <v>26</v>
      </c>
      <c r="GZ62" s="184">
        <f t="shared" ca="1" si="335"/>
        <v>26</v>
      </c>
      <c r="HA62" s="184">
        <f t="shared" ca="1" si="336"/>
        <v>26</v>
      </c>
      <c r="HB62" s="184">
        <f t="shared" ca="1" si="337"/>
        <v>26</v>
      </c>
      <c r="HC62" s="184">
        <f t="shared" ca="1" si="338"/>
        <v>26</v>
      </c>
      <c r="HD62" s="184">
        <f t="shared" ca="1" si="339"/>
        <v>26</v>
      </c>
      <c r="HE62" s="184">
        <f t="shared" ca="1" si="340"/>
        <v>26</v>
      </c>
      <c r="HF62" s="184">
        <f t="shared" ca="1" si="341"/>
        <v>26</v>
      </c>
      <c r="HG62" s="184">
        <f t="shared" ca="1" si="342"/>
        <v>26</v>
      </c>
      <c r="HH62" s="184">
        <f t="shared" ca="1" si="343"/>
        <v>26</v>
      </c>
      <c r="HI62" s="184">
        <f t="shared" ca="1" si="344"/>
        <v>26</v>
      </c>
      <c r="HJ62" s="184">
        <f t="shared" ca="1" si="345"/>
        <v>26</v>
      </c>
      <c r="HK62" s="578">
        <f t="shared" ca="1" si="346"/>
        <v>2</v>
      </c>
    </row>
    <row r="63" spans="1:219" s="185" customFormat="1" ht="30">
      <c r="A63" s="284" t="s">
        <v>14008</v>
      </c>
      <c r="B63" s="285">
        <v>97631</v>
      </c>
      <c r="C63" s="286" t="str">
        <f>IF($B63="","",IFERROR(VLOOKUP($B63,SERVIÇOS!$A:$F,2,0),IFERROR(VLOOKUP($B63,'COMPOSIÇÕES COMPLEMENTARES '!$C:$K,2,0),"")))</f>
        <v>DEMOLIÇÃO DE ARGAMASSAS, DE FORMA MANUAL, SEM REAPROVEITAMENTO. AF_12/2017</v>
      </c>
      <c r="D63" s="287" t="str">
        <f>IF($B63="","",IFERROR(VLOOKUP($B63,SERVIÇOS!$A:$F,3,0),IFERROR(VLOOKUP($B63,'COMPOSIÇÕES COMPLEMENTARES '!$C:$K,3,0),"")))</f>
        <v>M2</v>
      </c>
      <c r="E63" s="288">
        <v>4</v>
      </c>
      <c r="F63" s="289">
        <f>IF($B63="","",IFERROR(VLOOKUP($B63,SERVIÇOS!$A:$F,4,0),IFERROR(VLOOKUP($B63,'COMPOSIÇÕES COMPLEMENTARES '!$C:$K,6,0),"")))</f>
        <v>0.88999999999999968</v>
      </c>
      <c r="G63" s="289">
        <f>IF($B63="","",IFERROR(VLOOKUP($B63,SERVIÇOS!$A:$F,5,0),IFERROR(VLOOKUP($B63,'COMPOSIÇÕES COMPLEMENTARES '!$C:$K,7,0),"")))</f>
        <v>2.14</v>
      </c>
      <c r="H63" s="289">
        <f t="shared" si="356"/>
        <v>3.03</v>
      </c>
      <c r="I63" s="289">
        <f t="shared" si="357"/>
        <v>3.56</v>
      </c>
      <c r="J63" s="289">
        <f t="shared" si="358"/>
        <v>8.56</v>
      </c>
      <c r="K63" s="289">
        <f t="shared" si="359"/>
        <v>12.12</v>
      </c>
      <c r="L63" s="289"/>
      <c r="M63" s="572">
        <f t="shared" si="10"/>
        <v>12.120000000000001</v>
      </c>
      <c r="N63" s="572">
        <f t="shared" si="11"/>
        <v>241.18</v>
      </c>
      <c r="O63" s="572">
        <f t="shared" si="12"/>
        <v>79.599999999999994</v>
      </c>
      <c r="P63" s="572">
        <f t="shared" si="13"/>
        <v>55</v>
      </c>
      <c r="Q63" s="572">
        <f t="shared" si="14"/>
        <v>1461.32</v>
      </c>
      <c r="R63" s="572">
        <f t="shared" si="15"/>
        <v>29</v>
      </c>
      <c r="S63" s="184">
        <f t="shared" ca="1" si="146"/>
        <v>29</v>
      </c>
      <c r="T63" s="184">
        <f t="shared" ca="1" si="147"/>
        <v>29</v>
      </c>
      <c r="U63" s="184">
        <f t="shared" ca="1" si="148"/>
        <v>29</v>
      </c>
      <c r="V63" s="184">
        <f t="shared" ca="1" si="149"/>
        <v>29</v>
      </c>
      <c r="W63" s="184">
        <f t="shared" ca="1" si="150"/>
        <v>29</v>
      </c>
      <c r="X63" s="184">
        <f t="shared" ca="1" si="151"/>
        <v>29</v>
      </c>
      <c r="Y63" s="184">
        <f t="shared" ca="1" si="152"/>
        <v>29</v>
      </c>
      <c r="Z63" s="184">
        <f t="shared" ca="1" si="153"/>
        <v>29</v>
      </c>
      <c r="AA63" s="184">
        <f t="shared" ca="1" si="154"/>
        <v>47</v>
      </c>
      <c r="AB63" s="184">
        <f t="shared" ca="1" si="155"/>
        <v>47</v>
      </c>
      <c r="AC63" s="184">
        <f t="shared" ca="1" si="156"/>
        <v>47</v>
      </c>
      <c r="AD63" s="184">
        <f t="shared" ca="1" si="157"/>
        <v>47</v>
      </c>
      <c r="AE63" s="184">
        <f t="shared" ca="1" si="158"/>
        <v>91</v>
      </c>
      <c r="AF63" s="184">
        <f t="shared" ca="1" si="159"/>
        <v>91</v>
      </c>
      <c r="AG63" s="184">
        <f t="shared" ca="1" si="160"/>
        <v>72</v>
      </c>
      <c r="AH63" s="184">
        <f t="shared" ca="1" si="161"/>
        <v>72</v>
      </c>
      <c r="AI63" s="184">
        <f t="shared" ca="1" si="162"/>
        <v>94</v>
      </c>
      <c r="AJ63" s="184">
        <f t="shared" ca="1" si="163"/>
        <v>94</v>
      </c>
      <c r="AK63" s="184">
        <f t="shared" ca="1" si="164"/>
        <v>94</v>
      </c>
      <c r="AL63" s="184">
        <f t="shared" ca="1" si="165"/>
        <v>94</v>
      </c>
      <c r="AM63" s="184">
        <f t="shared" ca="1" si="166"/>
        <v>94</v>
      </c>
      <c r="AN63" s="184">
        <f t="shared" ca="1" si="167"/>
        <v>94</v>
      </c>
      <c r="AO63" s="184">
        <f t="shared" ca="1" si="168"/>
        <v>94</v>
      </c>
      <c r="AP63" s="184">
        <f t="shared" ca="1" si="169"/>
        <v>94</v>
      </c>
      <c r="AQ63" s="184">
        <f t="shared" ca="1" si="170"/>
        <v>94</v>
      </c>
      <c r="AR63" s="184">
        <f t="shared" ca="1" si="171"/>
        <v>94</v>
      </c>
      <c r="AS63" s="184">
        <f t="shared" ca="1" si="172"/>
        <v>94</v>
      </c>
      <c r="AT63" s="184">
        <f t="shared" ca="1" si="173"/>
        <v>94</v>
      </c>
      <c r="AU63" s="184">
        <f t="shared" ca="1" si="174"/>
        <v>94</v>
      </c>
      <c r="AV63" s="184">
        <f t="shared" ca="1" si="175"/>
        <v>94</v>
      </c>
      <c r="AW63" s="184">
        <f t="shared" ca="1" si="176"/>
        <v>94</v>
      </c>
      <c r="AX63" s="184">
        <f t="shared" ca="1" si="177"/>
        <v>94</v>
      </c>
      <c r="AY63" s="184">
        <f t="shared" ca="1" si="178"/>
        <v>48</v>
      </c>
      <c r="AZ63" s="184">
        <f t="shared" ca="1" si="179"/>
        <v>48</v>
      </c>
      <c r="BA63" s="184">
        <f t="shared" ca="1" si="180"/>
        <v>126</v>
      </c>
      <c r="BB63" s="184">
        <f t="shared" ca="1" si="181"/>
        <v>126</v>
      </c>
      <c r="BC63" s="184">
        <f t="shared" ca="1" si="182"/>
        <v>39</v>
      </c>
      <c r="BD63" s="184">
        <f t="shared" ca="1" si="183"/>
        <v>39</v>
      </c>
      <c r="BE63" s="184">
        <f t="shared" ca="1" si="184"/>
        <v>39</v>
      </c>
      <c r="BF63" s="184">
        <f t="shared" ca="1" si="185"/>
        <v>39</v>
      </c>
      <c r="BG63" s="184">
        <f t="shared" ca="1" si="186"/>
        <v>106</v>
      </c>
      <c r="BH63" s="184">
        <f t="shared" ca="1" si="187"/>
        <v>106</v>
      </c>
      <c r="BI63" s="184">
        <f t="shared" ca="1" si="188"/>
        <v>59</v>
      </c>
      <c r="BJ63" s="184">
        <f t="shared" ca="1" si="189"/>
        <v>59</v>
      </c>
      <c r="BK63" s="184">
        <f t="shared" ca="1" si="190"/>
        <v>157</v>
      </c>
      <c r="BL63" s="184">
        <f t="shared" ca="1" si="191"/>
        <v>157</v>
      </c>
      <c r="BM63" s="184">
        <f t="shared" ca="1" si="192"/>
        <v>157</v>
      </c>
      <c r="BN63" s="184">
        <f t="shared" ca="1" si="193"/>
        <v>90</v>
      </c>
      <c r="BO63" s="184">
        <f t="shared" ca="1" si="194"/>
        <v>90</v>
      </c>
      <c r="BP63" s="184">
        <f t="shared" ca="1" si="195"/>
        <v>134</v>
      </c>
      <c r="BQ63" s="184">
        <f t="shared" ca="1" si="196"/>
        <v>134</v>
      </c>
      <c r="BR63" s="184">
        <f t="shared" ca="1" si="197"/>
        <v>26</v>
      </c>
      <c r="BS63" s="184">
        <f t="shared" ca="1" si="198"/>
        <v>26</v>
      </c>
      <c r="BT63" s="184">
        <f t="shared" ca="1" si="199"/>
        <v>108</v>
      </c>
      <c r="BU63" s="184">
        <f t="shared" ca="1" si="200"/>
        <v>108</v>
      </c>
      <c r="BV63" s="184">
        <f t="shared" ca="1" si="201"/>
        <v>108</v>
      </c>
      <c r="BW63" s="184">
        <f t="shared" ca="1" si="202"/>
        <v>108</v>
      </c>
      <c r="BX63" s="184">
        <f t="shared" ca="1" si="203"/>
        <v>108</v>
      </c>
      <c r="BY63" s="184">
        <f t="shared" ca="1" si="204"/>
        <v>108</v>
      </c>
      <c r="BZ63" s="184">
        <f t="shared" ca="1" si="205"/>
        <v>108</v>
      </c>
      <c r="CA63" s="184">
        <f t="shared" ca="1" si="206"/>
        <v>108</v>
      </c>
      <c r="CB63" s="184">
        <f t="shared" ca="1" si="207"/>
        <v>108</v>
      </c>
      <c r="CC63" s="184">
        <f t="shared" ca="1" si="208"/>
        <v>108</v>
      </c>
      <c r="CD63" s="184">
        <f t="shared" ca="1" si="209"/>
        <v>108</v>
      </c>
      <c r="CE63" s="184">
        <f t="shared" ca="1" si="210"/>
        <v>108</v>
      </c>
      <c r="CF63" s="184">
        <f t="shared" ca="1" si="211"/>
        <v>108</v>
      </c>
      <c r="CG63" s="184">
        <f t="shared" ca="1" si="212"/>
        <v>108</v>
      </c>
      <c r="CH63" s="184">
        <f t="shared" ca="1" si="213"/>
        <v>108</v>
      </c>
      <c r="CI63" s="184">
        <f t="shared" ca="1" si="214"/>
        <v>108</v>
      </c>
      <c r="CJ63" s="184">
        <f t="shared" ca="1" si="215"/>
        <v>108</v>
      </c>
      <c r="CK63" s="184">
        <f t="shared" ca="1" si="216"/>
        <v>108</v>
      </c>
      <c r="CL63" s="184">
        <f t="shared" ca="1" si="217"/>
        <v>108</v>
      </c>
      <c r="CM63" s="184">
        <f t="shared" ca="1" si="218"/>
        <v>108</v>
      </c>
      <c r="CN63" s="184">
        <f t="shared" ca="1" si="219"/>
        <v>108</v>
      </c>
      <c r="CO63" s="184">
        <f t="shared" ca="1" si="220"/>
        <v>108</v>
      </c>
      <c r="CP63" s="184">
        <f t="shared" ca="1" si="221"/>
        <v>108</v>
      </c>
      <c r="CQ63" s="184">
        <f t="shared" ca="1" si="222"/>
        <v>108</v>
      </c>
      <c r="CR63" s="184">
        <f t="shared" ca="1" si="223"/>
        <v>108</v>
      </c>
      <c r="CS63" s="184">
        <f t="shared" ca="1" si="224"/>
        <v>108</v>
      </c>
      <c r="CT63" s="184">
        <f t="shared" ca="1" si="225"/>
        <v>108</v>
      </c>
      <c r="CU63" s="184">
        <f t="shared" ca="1" si="226"/>
        <v>108</v>
      </c>
      <c r="CV63" s="184">
        <f t="shared" ca="1" si="227"/>
        <v>108</v>
      </c>
      <c r="CW63" s="184">
        <f t="shared" ca="1" si="228"/>
        <v>108</v>
      </c>
      <c r="CX63" s="184">
        <f t="shared" ca="1" si="229"/>
        <v>108</v>
      </c>
      <c r="CY63" s="184">
        <f t="shared" ca="1" si="230"/>
        <v>108</v>
      </c>
      <c r="CZ63" s="184">
        <f t="shared" ca="1" si="231"/>
        <v>108</v>
      </c>
      <c r="DA63" s="184">
        <f t="shared" ca="1" si="232"/>
        <v>108</v>
      </c>
      <c r="DB63" s="184">
        <f t="shared" ca="1" si="233"/>
        <v>108</v>
      </c>
      <c r="DC63" s="184">
        <f t="shared" ca="1" si="234"/>
        <v>108</v>
      </c>
      <c r="DD63" s="184">
        <f t="shared" ca="1" si="235"/>
        <v>108</v>
      </c>
      <c r="DE63" s="184">
        <f t="shared" ca="1" si="236"/>
        <v>108</v>
      </c>
      <c r="DF63" s="184">
        <f t="shared" ca="1" si="237"/>
        <v>108</v>
      </c>
      <c r="DG63" s="184">
        <f t="shared" ca="1" si="238"/>
        <v>108</v>
      </c>
      <c r="DH63" s="184">
        <f t="shared" ca="1" si="239"/>
        <v>108</v>
      </c>
      <c r="DI63" s="184">
        <f t="shared" ca="1" si="240"/>
        <v>108</v>
      </c>
      <c r="DJ63" s="184">
        <f t="shared" ca="1" si="241"/>
        <v>108</v>
      </c>
      <c r="DK63" s="184">
        <f t="shared" ca="1" si="242"/>
        <v>108</v>
      </c>
      <c r="DL63" s="184">
        <f t="shared" ca="1" si="243"/>
        <v>108</v>
      </c>
      <c r="DM63" s="184">
        <f t="shared" ca="1" si="244"/>
        <v>108</v>
      </c>
      <c r="DN63" s="184">
        <f t="shared" ca="1" si="245"/>
        <v>108</v>
      </c>
      <c r="DO63" s="184">
        <f t="shared" ca="1" si="246"/>
        <v>108</v>
      </c>
      <c r="DP63" s="184">
        <f t="shared" ca="1" si="247"/>
        <v>108</v>
      </c>
      <c r="DQ63" s="184">
        <f t="shared" ca="1" si="248"/>
        <v>108</v>
      </c>
      <c r="DR63" s="184">
        <f t="shared" ca="1" si="249"/>
        <v>108</v>
      </c>
      <c r="DS63" s="184">
        <f t="shared" ca="1" si="250"/>
        <v>108</v>
      </c>
      <c r="DT63" s="184">
        <f t="shared" ca="1" si="251"/>
        <v>108</v>
      </c>
      <c r="DU63" s="184">
        <f t="shared" ca="1" si="252"/>
        <v>108</v>
      </c>
      <c r="DV63" s="184">
        <f t="shared" ca="1" si="253"/>
        <v>108</v>
      </c>
      <c r="DW63" s="184">
        <f t="shared" ca="1" si="254"/>
        <v>108</v>
      </c>
      <c r="DX63" s="184">
        <f t="shared" ca="1" si="255"/>
        <v>108</v>
      </c>
      <c r="DY63" s="184">
        <f t="shared" ca="1" si="256"/>
        <v>108</v>
      </c>
      <c r="DZ63" s="184">
        <f t="shared" ca="1" si="257"/>
        <v>108</v>
      </c>
      <c r="EA63" s="184">
        <f t="shared" ca="1" si="258"/>
        <v>108</v>
      </c>
      <c r="EB63" s="184">
        <f t="shared" ca="1" si="259"/>
        <v>108</v>
      </c>
      <c r="EC63" s="184">
        <f t="shared" ca="1" si="260"/>
        <v>108</v>
      </c>
      <c r="ED63" s="184">
        <f t="shared" ca="1" si="261"/>
        <v>108</v>
      </c>
      <c r="EE63" s="184">
        <f t="shared" ca="1" si="262"/>
        <v>108</v>
      </c>
      <c r="EF63" s="184">
        <f t="shared" ca="1" si="263"/>
        <v>108</v>
      </c>
      <c r="EG63" s="184">
        <f t="shared" ca="1" si="264"/>
        <v>108</v>
      </c>
      <c r="EH63" s="184">
        <f t="shared" ca="1" si="265"/>
        <v>108</v>
      </c>
      <c r="EI63" s="184">
        <f t="shared" ca="1" si="266"/>
        <v>108</v>
      </c>
      <c r="EJ63" s="184">
        <f t="shared" ca="1" si="267"/>
        <v>108</v>
      </c>
      <c r="EK63" s="184">
        <f t="shared" ca="1" si="268"/>
        <v>108</v>
      </c>
      <c r="EL63" s="184">
        <f t="shared" ca="1" si="269"/>
        <v>108</v>
      </c>
      <c r="EM63" s="184">
        <f t="shared" ca="1" si="270"/>
        <v>108</v>
      </c>
      <c r="EN63" s="184">
        <f t="shared" ca="1" si="271"/>
        <v>108</v>
      </c>
      <c r="EO63" s="184">
        <f t="shared" ca="1" si="272"/>
        <v>108</v>
      </c>
      <c r="EP63" s="184">
        <f t="shared" ca="1" si="273"/>
        <v>108</v>
      </c>
      <c r="EQ63" s="184">
        <f t="shared" ca="1" si="274"/>
        <v>108</v>
      </c>
      <c r="ER63" s="184">
        <f t="shared" ca="1" si="275"/>
        <v>108</v>
      </c>
      <c r="ES63" s="184">
        <f t="shared" ca="1" si="276"/>
        <v>108</v>
      </c>
      <c r="ET63" s="184">
        <f t="shared" ca="1" si="277"/>
        <v>108</v>
      </c>
      <c r="EU63" s="184">
        <f t="shared" ca="1" si="278"/>
        <v>108</v>
      </c>
      <c r="EV63" s="184">
        <f t="shared" ca="1" si="279"/>
        <v>108</v>
      </c>
      <c r="EW63" s="184">
        <f t="shared" ca="1" si="280"/>
        <v>108</v>
      </c>
      <c r="EX63" s="184">
        <f t="shared" ca="1" si="281"/>
        <v>108</v>
      </c>
      <c r="EY63" s="184">
        <f t="shared" ca="1" si="282"/>
        <v>108</v>
      </c>
      <c r="EZ63" s="184">
        <f t="shared" ca="1" si="283"/>
        <v>108</v>
      </c>
      <c r="FA63" s="184">
        <f t="shared" ca="1" si="284"/>
        <v>108</v>
      </c>
      <c r="FB63" s="184">
        <f t="shared" ca="1" si="285"/>
        <v>108</v>
      </c>
      <c r="FC63" s="184">
        <f t="shared" ca="1" si="286"/>
        <v>108</v>
      </c>
      <c r="FD63" s="184">
        <f t="shared" ca="1" si="287"/>
        <v>108</v>
      </c>
      <c r="FE63" s="184">
        <f t="shared" ca="1" si="288"/>
        <v>108</v>
      </c>
      <c r="FF63" s="184">
        <f t="shared" ca="1" si="289"/>
        <v>108</v>
      </c>
      <c r="FG63" s="184">
        <f t="shared" ca="1" si="290"/>
        <v>108</v>
      </c>
      <c r="FH63" s="184">
        <f t="shared" ca="1" si="291"/>
        <v>108</v>
      </c>
      <c r="FI63" s="184">
        <f t="shared" ca="1" si="292"/>
        <v>108</v>
      </c>
      <c r="FJ63" s="184">
        <f t="shared" ca="1" si="293"/>
        <v>108</v>
      </c>
      <c r="FK63" s="184">
        <f t="shared" ca="1" si="294"/>
        <v>108</v>
      </c>
      <c r="FL63" s="184">
        <f t="shared" ca="1" si="295"/>
        <v>108</v>
      </c>
      <c r="FM63" s="184">
        <f t="shared" ca="1" si="296"/>
        <v>108</v>
      </c>
      <c r="FN63" s="184">
        <f t="shared" ca="1" si="297"/>
        <v>108</v>
      </c>
      <c r="FO63" s="184">
        <f t="shared" ca="1" si="298"/>
        <v>108</v>
      </c>
      <c r="FP63" s="184">
        <f t="shared" ca="1" si="299"/>
        <v>108</v>
      </c>
      <c r="FQ63" s="184">
        <f t="shared" ca="1" si="300"/>
        <v>108</v>
      </c>
      <c r="FR63" s="184">
        <f t="shared" ca="1" si="301"/>
        <v>108</v>
      </c>
      <c r="FS63" s="184">
        <f t="shared" ca="1" si="302"/>
        <v>108</v>
      </c>
      <c r="FT63" s="184">
        <f t="shared" ca="1" si="303"/>
        <v>108</v>
      </c>
      <c r="FU63" s="184">
        <f t="shared" ca="1" si="304"/>
        <v>108</v>
      </c>
      <c r="FV63" s="184">
        <f t="shared" ca="1" si="305"/>
        <v>108</v>
      </c>
      <c r="FW63" s="184">
        <f t="shared" ca="1" si="306"/>
        <v>108</v>
      </c>
      <c r="FX63" s="184">
        <f t="shared" ca="1" si="307"/>
        <v>108</v>
      </c>
      <c r="FY63" s="184">
        <f t="shared" ca="1" si="308"/>
        <v>108</v>
      </c>
      <c r="FZ63" s="184">
        <f t="shared" ca="1" si="309"/>
        <v>108</v>
      </c>
      <c r="GA63" s="184">
        <f t="shared" ca="1" si="310"/>
        <v>108</v>
      </c>
      <c r="GB63" s="184">
        <f t="shared" ca="1" si="311"/>
        <v>108</v>
      </c>
      <c r="GC63" s="184">
        <f t="shared" ca="1" si="312"/>
        <v>108</v>
      </c>
      <c r="GD63" s="184">
        <f t="shared" ca="1" si="313"/>
        <v>108</v>
      </c>
      <c r="GE63" s="184">
        <f t="shared" ca="1" si="314"/>
        <v>108</v>
      </c>
      <c r="GF63" s="184">
        <f t="shared" ca="1" si="315"/>
        <v>108</v>
      </c>
      <c r="GG63" s="184">
        <f t="shared" ca="1" si="316"/>
        <v>108</v>
      </c>
      <c r="GH63" s="184">
        <f t="shared" ca="1" si="317"/>
        <v>108</v>
      </c>
      <c r="GI63" s="184">
        <f t="shared" ca="1" si="318"/>
        <v>108</v>
      </c>
      <c r="GJ63" s="184">
        <f t="shared" ca="1" si="319"/>
        <v>108</v>
      </c>
      <c r="GK63" s="184">
        <f t="shared" ca="1" si="320"/>
        <v>108</v>
      </c>
      <c r="GL63" s="184">
        <f t="shared" ca="1" si="321"/>
        <v>108</v>
      </c>
      <c r="GM63" s="184">
        <f t="shared" ca="1" si="322"/>
        <v>108</v>
      </c>
      <c r="GN63" s="184">
        <f t="shared" ca="1" si="323"/>
        <v>108</v>
      </c>
      <c r="GO63" s="184">
        <f t="shared" ca="1" si="324"/>
        <v>108</v>
      </c>
      <c r="GP63" s="184">
        <f t="shared" ca="1" si="325"/>
        <v>108</v>
      </c>
      <c r="GQ63" s="184">
        <f t="shared" ca="1" si="326"/>
        <v>108</v>
      </c>
      <c r="GR63" s="184">
        <f t="shared" ca="1" si="327"/>
        <v>108</v>
      </c>
      <c r="GS63" s="184">
        <f t="shared" ca="1" si="328"/>
        <v>108</v>
      </c>
      <c r="GT63" s="184">
        <f t="shared" ca="1" si="329"/>
        <v>108</v>
      </c>
      <c r="GU63" s="184">
        <f t="shared" ca="1" si="330"/>
        <v>108</v>
      </c>
      <c r="GV63" s="184">
        <f t="shared" ca="1" si="331"/>
        <v>108</v>
      </c>
      <c r="GW63" s="184">
        <f t="shared" ca="1" si="332"/>
        <v>108</v>
      </c>
      <c r="GX63" s="184">
        <f t="shared" ca="1" si="333"/>
        <v>108</v>
      </c>
      <c r="GY63" s="184">
        <f t="shared" ca="1" si="334"/>
        <v>108</v>
      </c>
      <c r="GZ63" s="184">
        <f t="shared" ca="1" si="335"/>
        <v>108</v>
      </c>
      <c r="HA63" s="184">
        <f t="shared" ca="1" si="336"/>
        <v>108</v>
      </c>
      <c r="HB63" s="184">
        <f t="shared" ca="1" si="337"/>
        <v>108</v>
      </c>
      <c r="HC63" s="184">
        <f t="shared" ca="1" si="338"/>
        <v>108</v>
      </c>
      <c r="HD63" s="184">
        <f t="shared" ca="1" si="339"/>
        <v>108</v>
      </c>
      <c r="HE63" s="184">
        <f t="shared" ca="1" si="340"/>
        <v>108</v>
      </c>
      <c r="HF63" s="184">
        <f t="shared" ca="1" si="341"/>
        <v>108</v>
      </c>
      <c r="HG63" s="184">
        <f t="shared" ca="1" si="342"/>
        <v>108</v>
      </c>
      <c r="HH63" s="184">
        <f t="shared" ca="1" si="343"/>
        <v>108</v>
      </c>
      <c r="HI63" s="184">
        <f t="shared" ca="1" si="344"/>
        <v>108</v>
      </c>
      <c r="HJ63" s="184">
        <f t="shared" ca="1" si="345"/>
        <v>108</v>
      </c>
      <c r="HK63" s="578">
        <f t="shared" ca="1" si="346"/>
        <v>1</v>
      </c>
    </row>
    <row r="64" spans="1:219" s="185" customFormat="1">
      <c r="A64" s="284" t="s">
        <v>14009</v>
      </c>
      <c r="B64" s="285" t="s">
        <v>14078</v>
      </c>
      <c r="C64" s="286" t="str">
        <f>IF($B64="","",IFERROR(VLOOKUP($B64,SERVIÇOS!$A:$F,2,0),IFERROR(VLOOKUP($B64,'COMPOSIÇÕES COMPLEMENTARES '!$C:$K,2,0),"")))</f>
        <v>DEMOLIÇÃO DE PISO DE CONCRETO</v>
      </c>
      <c r="D64" s="287" t="str">
        <f>IF($B64="","",IFERROR(VLOOKUP($B64,SERVIÇOS!$A:$F,3,0),IFERROR(VLOOKUP($B64,'COMPOSIÇÕES COMPLEMENTARES '!$C:$K,3,0),"")))</f>
        <v>M3</v>
      </c>
      <c r="E64" s="288">
        <v>0.1</v>
      </c>
      <c r="F64" s="289">
        <f>IF($B64="","",IFERROR(VLOOKUP($B64,SERVIÇOS!$A:$F,4,0),IFERROR(VLOOKUP($B64,'COMPOSIÇÕES COMPLEMENTARES '!$C:$K,6,0),"")))</f>
        <v>93.39</v>
      </c>
      <c r="G64" s="289">
        <f>IF($B64="","",IFERROR(VLOOKUP($B64,SERVIÇOS!$A:$F,5,0),IFERROR(VLOOKUP($B64,'COMPOSIÇÕES COMPLEMENTARES '!$C:$K,7,0),"")))</f>
        <v>196.78</v>
      </c>
      <c r="H64" s="289">
        <f t="shared" si="356"/>
        <v>290.17</v>
      </c>
      <c r="I64" s="289">
        <f t="shared" si="357"/>
        <v>9.34</v>
      </c>
      <c r="J64" s="289">
        <f t="shared" si="358"/>
        <v>19.68</v>
      </c>
      <c r="K64" s="289">
        <f t="shared" si="359"/>
        <v>29.02</v>
      </c>
      <c r="L64" s="289"/>
      <c r="M64" s="572">
        <f t="shared" si="10"/>
        <v>29.02</v>
      </c>
      <c r="N64" s="572">
        <f t="shared" si="11"/>
        <v>10521.570000000002</v>
      </c>
      <c r="O64" s="572">
        <f t="shared" si="12"/>
        <v>36.260000000000005</v>
      </c>
      <c r="P64" s="572">
        <f t="shared" si="13"/>
        <v>56</v>
      </c>
      <c r="Q64" s="572">
        <f t="shared" si="14"/>
        <v>1415.61</v>
      </c>
      <c r="R64" s="572">
        <f t="shared" si="15"/>
        <v>47</v>
      </c>
      <c r="S64" s="184">
        <f t="shared" ca="1" si="146"/>
        <v>47</v>
      </c>
      <c r="T64" s="184">
        <f t="shared" ca="1" si="147"/>
        <v>47</v>
      </c>
      <c r="U64" s="184">
        <f t="shared" ca="1" si="148"/>
        <v>47</v>
      </c>
      <c r="V64" s="184">
        <f t="shared" ca="1" si="149"/>
        <v>47</v>
      </c>
      <c r="W64" s="184">
        <f t="shared" ca="1" si="150"/>
        <v>47</v>
      </c>
      <c r="X64" s="184">
        <f t="shared" ca="1" si="151"/>
        <v>47</v>
      </c>
      <c r="Y64" s="184">
        <f t="shared" ca="1" si="152"/>
        <v>47</v>
      </c>
      <c r="Z64" s="184">
        <f t="shared" ca="1" si="153"/>
        <v>47</v>
      </c>
      <c r="AA64" s="184">
        <f t="shared" ca="1" si="154"/>
        <v>47</v>
      </c>
      <c r="AB64" s="184">
        <f t="shared" ca="1" si="155"/>
        <v>91</v>
      </c>
      <c r="AC64" s="184">
        <f t="shared" ca="1" si="156"/>
        <v>91</v>
      </c>
      <c r="AD64" s="184">
        <f t="shared" ca="1" si="157"/>
        <v>91</v>
      </c>
      <c r="AE64" s="184">
        <f t="shared" ca="1" si="158"/>
        <v>91</v>
      </c>
      <c r="AF64" s="184">
        <f t="shared" ca="1" si="159"/>
        <v>72</v>
      </c>
      <c r="AG64" s="184">
        <f t="shared" ca="1" si="160"/>
        <v>72</v>
      </c>
      <c r="AH64" s="184">
        <f t="shared" ca="1" si="161"/>
        <v>94</v>
      </c>
      <c r="AI64" s="184">
        <f t="shared" ca="1" si="162"/>
        <v>94</v>
      </c>
      <c r="AJ64" s="184">
        <f t="shared" ca="1" si="163"/>
        <v>48</v>
      </c>
      <c r="AK64" s="184">
        <f t="shared" ca="1" si="164"/>
        <v>48</v>
      </c>
      <c r="AL64" s="184">
        <f t="shared" ca="1" si="165"/>
        <v>48</v>
      </c>
      <c r="AM64" s="184">
        <f t="shared" ca="1" si="166"/>
        <v>48</v>
      </c>
      <c r="AN64" s="184">
        <f t="shared" ca="1" si="167"/>
        <v>48</v>
      </c>
      <c r="AO64" s="184">
        <f t="shared" ca="1" si="168"/>
        <v>48</v>
      </c>
      <c r="AP64" s="184">
        <f t="shared" ca="1" si="169"/>
        <v>48</v>
      </c>
      <c r="AQ64" s="184">
        <f t="shared" ca="1" si="170"/>
        <v>48</v>
      </c>
      <c r="AR64" s="184">
        <f t="shared" ca="1" si="171"/>
        <v>48</v>
      </c>
      <c r="AS64" s="184">
        <f t="shared" ca="1" si="172"/>
        <v>48</v>
      </c>
      <c r="AT64" s="184">
        <f t="shared" ca="1" si="173"/>
        <v>48</v>
      </c>
      <c r="AU64" s="184">
        <f t="shared" ca="1" si="174"/>
        <v>48</v>
      </c>
      <c r="AV64" s="184">
        <f t="shared" ca="1" si="175"/>
        <v>48</v>
      </c>
      <c r="AW64" s="184">
        <f t="shared" ca="1" si="176"/>
        <v>48</v>
      </c>
      <c r="AX64" s="184">
        <f t="shared" ca="1" si="177"/>
        <v>48</v>
      </c>
      <c r="AY64" s="184">
        <f t="shared" ca="1" si="178"/>
        <v>48</v>
      </c>
      <c r="AZ64" s="184">
        <f t="shared" ca="1" si="179"/>
        <v>126</v>
      </c>
      <c r="BA64" s="184">
        <f t="shared" ca="1" si="180"/>
        <v>126</v>
      </c>
      <c r="BB64" s="184">
        <f t="shared" ca="1" si="181"/>
        <v>39</v>
      </c>
      <c r="BC64" s="184">
        <f t="shared" ca="1" si="182"/>
        <v>39</v>
      </c>
      <c r="BD64" s="184">
        <f t="shared" ca="1" si="183"/>
        <v>106</v>
      </c>
      <c r="BE64" s="184">
        <f t="shared" ca="1" si="184"/>
        <v>106</v>
      </c>
      <c r="BF64" s="184">
        <f t="shared" ca="1" si="185"/>
        <v>106</v>
      </c>
      <c r="BG64" s="184">
        <f t="shared" ca="1" si="186"/>
        <v>106</v>
      </c>
      <c r="BH64" s="184">
        <f t="shared" ca="1" si="187"/>
        <v>59</v>
      </c>
      <c r="BI64" s="184">
        <f t="shared" ca="1" si="188"/>
        <v>59</v>
      </c>
      <c r="BJ64" s="184">
        <f t="shared" ca="1" si="189"/>
        <v>157</v>
      </c>
      <c r="BK64" s="184">
        <f t="shared" ca="1" si="190"/>
        <v>157</v>
      </c>
      <c r="BL64" s="184">
        <f t="shared" ca="1" si="191"/>
        <v>90</v>
      </c>
      <c r="BM64" s="184">
        <f t="shared" ca="1" si="192"/>
        <v>90</v>
      </c>
      <c r="BN64" s="184">
        <f t="shared" ca="1" si="193"/>
        <v>90</v>
      </c>
      <c r="BO64" s="184">
        <f t="shared" ca="1" si="194"/>
        <v>134</v>
      </c>
      <c r="BP64" s="184">
        <f t="shared" ca="1" si="195"/>
        <v>134</v>
      </c>
      <c r="BQ64" s="184">
        <f t="shared" ca="1" si="196"/>
        <v>26</v>
      </c>
      <c r="BR64" s="184">
        <f t="shared" ca="1" si="197"/>
        <v>26</v>
      </c>
      <c r="BS64" s="184">
        <f t="shared" ca="1" si="198"/>
        <v>108</v>
      </c>
      <c r="BT64" s="184">
        <f t="shared" ca="1" si="199"/>
        <v>108</v>
      </c>
      <c r="BU64" s="184">
        <f t="shared" ca="1" si="200"/>
        <v>147</v>
      </c>
      <c r="BV64" s="184">
        <f t="shared" ca="1" si="201"/>
        <v>147</v>
      </c>
      <c r="BW64" s="184">
        <f t="shared" ca="1" si="202"/>
        <v>147</v>
      </c>
      <c r="BX64" s="184">
        <f t="shared" ca="1" si="203"/>
        <v>147</v>
      </c>
      <c r="BY64" s="184">
        <f t="shared" ca="1" si="204"/>
        <v>147</v>
      </c>
      <c r="BZ64" s="184">
        <f t="shared" ca="1" si="205"/>
        <v>147</v>
      </c>
      <c r="CA64" s="184">
        <f t="shared" ca="1" si="206"/>
        <v>147</v>
      </c>
      <c r="CB64" s="184">
        <f t="shared" ca="1" si="207"/>
        <v>147</v>
      </c>
      <c r="CC64" s="184">
        <f t="shared" ca="1" si="208"/>
        <v>147</v>
      </c>
      <c r="CD64" s="184">
        <f t="shared" ca="1" si="209"/>
        <v>147</v>
      </c>
      <c r="CE64" s="184">
        <f t="shared" ca="1" si="210"/>
        <v>147</v>
      </c>
      <c r="CF64" s="184">
        <f t="shared" ca="1" si="211"/>
        <v>147</v>
      </c>
      <c r="CG64" s="184">
        <f t="shared" ca="1" si="212"/>
        <v>147</v>
      </c>
      <c r="CH64" s="184">
        <f t="shared" ca="1" si="213"/>
        <v>147</v>
      </c>
      <c r="CI64" s="184">
        <f t="shared" ca="1" si="214"/>
        <v>147</v>
      </c>
      <c r="CJ64" s="184">
        <f t="shared" ca="1" si="215"/>
        <v>147</v>
      </c>
      <c r="CK64" s="184">
        <f t="shared" ca="1" si="216"/>
        <v>147</v>
      </c>
      <c r="CL64" s="184">
        <f t="shared" ca="1" si="217"/>
        <v>147</v>
      </c>
      <c r="CM64" s="184">
        <f t="shared" ca="1" si="218"/>
        <v>147</v>
      </c>
      <c r="CN64" s="184">
        <f t="shared" ca="1" si="219"/>
        <v>147</v>
      </c>
      <c r="CO64" s="184">
        <f t="shared" ca="1" si="220"/>
        <v>147</v>
      </c>
      <c r="CP64" s="184">
        <f t="shared" ca="1" si="221"/>
        <v>147</v>
      </c>
      <c r="CQ64" s="184">
        <f t="shared" ca="1" si="222"/>
        <v>147</v>
      </c>
      <c r="CR64" s="184">
        <f t="shared" ca="1" si="223"/>
        <v>147</v>
      </c>
      <c r="CS64" s="184">
        <f t="shared" ca="1" si="224"/>
        <v>147</v>
      </c>
      <c r="CT64" s="184">
        <f t="shared" ca="1" si="225"/>
        <v>147</v>
      </c>
      <c r="CU64" s="184">
        <f t="shared" ca="1" si="226"/>
        <v>147</v>
      </c>
      <c r="CV64" s="184">
        <f t="shared" ca="1" si="227"/>
        <v>147</v>
      </c>
      <c r="CW64" s="184">
        <f t="shared" ca="1" si="228"/>
        <v>147</v>
      </c>
      <c r="CX64" s="184">
        <f t="shared" ca="1" si="229"/>
        <v>147</v>
      </c>
      <c r="CY64" s="184">
        <f t="shared" ca="1" si="230"/>
        <v>147</v>
      </c>
      <c r="CZ64" s="184">
        <f t="shared" ca="1" si="231"/>
        <v>147</v>
      </c>
      <c r="DA64" s="184">
        <f t="shared" ca="1" si="232"/>
        <v>147</v>
      </c>
      <c r="DB64" s="184">
        <f t="shared" ca="1" si="233"/>
        <v>147</v>
      </c>
      <c r="DC64" s="184">
        <f t="shared" ca="1" si="234"/>
        <v>147</v>
      </c>
      <c r="DD64" s="184">
        <f t="shared" ca="1" si="235"/>
        <v>147</v>
      </c>
      <c r="DE64" s="184">
        <f t="shared" ca="1" si="236"/>
        <v>147</v>
      </c>
      <c r="DF64" s="184">
        <f t="shared" ca="1" si="237"/>
        <v>147</v>
      </c>
      <c r="DG64" s="184">
        <f t="shared" ca="1" si="238"/>
        <v>147</v>
      </c>
      <c r="DH64" s="184">
        <f t="shared" ca="1" si="239"/>
        <v>147</v>
      </c>
      <c r="DI64" s="184">
        <f t="shared" ca="1" si="240"/>
        <v>147</v>
      </c>
      <c r="DJ64" s="184">
        <f t="shared" ca="1" si="241"/>
        <v>147</v>
      </c>
      <c r="DK64" s="184">
        <f t="shared" ca="1" si="242"/>
        <v>147</v>
      </c>
      <c r="DL64" s="184">
        <f t="shared" ca="1" si="243"/>
        <v>147</v>
      </c>
      <c r="DM64" s="184">
        <f t="shared" ca="1" si="244"/>
        <v>147</v>
      </c>
      <c r="DN64" s="184">
        <f t="shared" ca="1" si="245"/>
        <v>147</v>
      </c>
      <c r="DO64" s="184">
        <f t="shared" ca="1" si="246"/>
        <v>147</v>
      </c>
      <c r="DP64" s="184">
        <f t="shared" ca="1" si="247"/>
        <v>147</v>
      </c>
      <c r="DQ64" s="184">
        <f t="shared" ca="1" si="248"/>
        <v>147</v>
      </c>
      <c r="DR64" s="184">
        <f t="shared" ca="1" si="249"/>
        <v>147</v>
      </c>
      <c r="DS64" s="184">
        <f t="shared" ca="1" si="250"/>
        <v>147</v>
      </c>
      <c r="DT64" s="184">
        <f t="shared" ca="1" si="251"/>
        <v>147</v>
      </c>
      <c r="DU64" s="184">
        <f t="shared" ca="1" si="252"/>
        <v>147</v>
      </c>
      <c r="DV64" s="184">
        <f t="shared" ca="1" si="253"/>
        <v>147</v>
      </c>
      <c r="DW64" s="184">
        <f t="shared" ca="1" si="254"/>
        <v>147</v>
      </c>
      <c r="DX64" s="184">
        <f t="shared" ca="1" si="255"/>
        <v>147</v>
      </c>
      <c r="DY64" s="184">
        <f t="shared" ca="1" si="256"/>
        <v>147</v>
      </c>
      <c r="DZ64" s="184">
        <f t="shared" ca="1" si="257"/>
        <v>147</v>
      </c>
      <c r="EA64" s="184">
        <f t="shared" ca="1" si="258"/>
        <v>147</v>
      </c>
      <c r="EB64" s="184">
        <f t="shared" ca="1" si="259"/>
        <v>147</v>
      </c>
      <c r="EC64" s="184">
        <f t="shared" ca="1" si="260"/>
        <v>147</v>
      </c>
      <c r="ED64" s="184">
        <f t="shared" ca="1" si="261"/>
        <v>147</v>
      </c>
      <c r="EE64" s="184">
        <f t="shared" ca="1" si="262"/>
        <v>147</v>
      </c>
      <c r="EF64" s="184">
        <f t="shared" ca="1" si="263"/>
        <v>147</v>
      </c>
      <c r="EG64" s="184">
        <f t="shared" ca="1" si="264"/>
        <v>147</v>
      </c>
      <c r="EH64" s="184">
        <f t="shared" ca="1" si="265"/>
        <v>147</v>
      </c>
      <c r="EI64" s="184">
        <f t="shared" ca="1" si="266"/>
        <v>147</v>
      </c>
      <c r="EJ64" s="184">
        <f t="shared" ca="1" si="267"/>
        <v>147</v>
      </c>
      <c r="EK64" s="184">
        <f t="shared" ca="1" si="268"/>
        <v>147</v>
      </c>
      <c r="EL64" s="184">
        <f t="shared" ca="1" si="269"/>
        <v>147</v>
      </c>
      <c r="EM64" s="184">
        <f t="shared" ca="1" si="270"/>
        <v>147</v>
      </c>
      <c r="EN64" s="184">
        <f t="shared" ca="1" si="271"/>
        <v>147</v>
      </c>
      <c r="EO64" s="184">
        <f t="shared" ca="1" si="272"/>
        <v>147</v>
      </c>
      <c r="EP64" s="184">
        <f t="shared" ca="1" si="273"/>
        <v>147</v>
      </c>
      <c r="EQ64" s="184">
        <f t="shared" ca="1" si="274"/>
        <v>147</v>
      </c>
      <c r="ER64" s="184">
        <f t="shared" ca="1" si="275"/>
        <v>147</v>
      </c>
      <c r="ES64" s="184">
        <f t="shared" ca="1" si="276"/>
        <v>147</v>
      </c>
      <c r="ET64" s="184">
        <f t="shared" ca="1" si="277"/>
        <v>147</v>
      </c>
      <c r="EU64" s="184">
        <f t="shared" ca="1" si="278"/>
        <v>147</v>
      </c>
      <c r="EV64" s="184">
        <f t="shared" ca="1" si="279"/>
        <v>147</v>
      </c>
      <c r="EW64" s="184">
        <f t="shared" ca="1" si="280"/>
        <v>147</v>
      </c>
      <c r="EX64" s="184">
        <f t="shared" ca="1" si="281"/>
        <v>147</v>
      </c>
      <c r="EY64" s="184">
        <f t="shared" ca="1" si="282"/>
        <v>147</v>
      </c>
      <c r="EZ64" s="184">
        <f t="shared" ca="1" si="283"/>
        <v>147</v>
      </c>
      <c r="FA64" s="184">
        <f t="shared" ca="1" si="284"/>
        <v>147</v>
      </c>
      <c r="FB64" s="184">
        <f t="shared" ca="1" si="285"/>
        <v>147</v>
      </c>
      <c r="FC64" s="184">
        <f t="shared" ca="1" si="286"/>
        <v>147</v>
      </c>
      <c r="FD64" s="184">
        <f t="shared" ca="1" si="287"/>
        <v>147</v>
      </c>
      <c r="FE64" s="184">
        <f t="shared" ca="1" si="288"/>
        <v>147</v>
      </c>
      <c r="FF64" s="184">
        <f t="shared" ca="1" si="289"/>
        <v>147</v>
      </c>
      <c r="FG64" s="184">
        <f t="shared" ca="1" si="290"/>
        <v>147</v>
      </c>
      <c r="FH64" s="184">
        <f t="shared" ca="1" si="291"/>
        <v>147</v>
      </c>
      <c r="FI64" s="184">
        <f t="shared" ca="1" si="292"/>
        <v>147</v>
      </c>
      <c r="FJ64" s="184">
        <f t="shared" ca="1" si="293"/>
        <v>147</v>
      </c>
      <c r="FK64" s="184">
        <f t="shared" ca="1" si="294"/>
        <v>147</v>
      </c>
      <c r="FL64" s="184">
        <f t="shared" ca="1" si="295"/>
        <v>147</v>
      </c>
      <c r="FM64" s="184">
        <f t="shared" ca="1" si="296"/>
        <v>147</v>
      </c>
      <c r="FN64" s="184">
        <f t="shared" ca="1" si="297"/>
        <v>147</v>
      </c>
      <c r="FO64" s="184">
        <f t="shared" ca="1" si="298"/>
        <v>147</v>
      </c>
      <c r="FP64" s="184">
        <f t="shared" ca="1" si="299"/>
        <v>147</v>
      </c>
      <c r="FQ64" s="184">
        <f t="shared" ca="1" si="300"/>
        <v>147</v>
      </c>
      <c r="FR64" s="184">
        <f t="shared" ca="1" si="301"/>
        <v>147</v>
      </c>
      <c r="FS64" s="184">
        <f t="shared" ca="1" si="302"/>
        <v>147</v>
      </c>
      <c r="FT64" s="184">
        <f t="shared" ca="1" si="303"/>
        <v>147</v>
      </c>
      <c r="FU64" s="184">
        <f t="shared" ca="1" si="304"/>
        <v>147</v>
      </c>
      <c r="FV64" s="184">
        <f t="shared" ca="1" si="305"/>
        <v>147</v>
      </c>
      <c r="FW64" s="184">
        <f t="shared" ca="1" si="306"/>
        <v>147</v>
      </c>
      <c r="FX64" s="184">
        <f t="shared" ca="1" si="307"/>
        <v>147</v>
      </c>
      <c r="FY64" s="184">
        <f t="shared" ca="1" si="308"/>
        <v>147</v>
      </c>
      <c r="FZ64" s="184">
        <f t="shared" ca="1" si="309"/>
        <v>147</v>
      </c>
      <c r="GA64" s="184">
        <f t="shared" ca="1" si="310"/>
        <v>147</v>
      </c>
      <c r="GB64" s="184">
        <f t="shared" ca="1" si="311"/>
        <v>147</v>
      </c>
      <c r="GC64" s="184">
        <f t="shared" ca="1" si="312"/>
        <v>147</v>
      </c>
      <c r="GD64" s="184">
        <f t="shared" ca="1" si="313"/>
        <v>147</v>
      </c>
      <c r="GE64" s="184">
        <f t="shared" ca="1" si="314"/>
        <v>147</v>
      </c>
      <c r="GF64" s="184">
        <f t="shared" ca="1" si="315"/>
        <v>147</v>
      </c>
      <c r="GG64" s="184">
        <f t="shared" ca="1" si="316"/>
        <v>147</v>
      </c>
      <c r="GH64" s="184">
        <f t="shared" ca="1" si="317"/>
        <v>147</v>
      </c>
      <c r="GI64" s="184">
        <f t="shared" ca="1" si="318"/>
        <v>147</v>
      </c>
      <c r="GJ64" s="184">
        <f t="shared" ca="1" si="319"/>
        <v>147</v>
      </c>
      <c r="GK64" s="184">
        <f t="shared" ca="1" si="320"/>
        <v>147</v>
      </c>
      <c r="GL64" s="184">
        <f t="shared" ca="1" si="321"/>
        <v>147</v>
      </c>
      <c r="GM64" s="184">
        <f t="shared" ca="1" si="322"/>
        <v>147</v>
      </c>
      <c r="GN64" s="184">
        <f t="shared" ca="1" si="323"/>
        <v>147</v>
      </c>
      <c r="GO64" s="184">
        <f t="shared" ca="1" si="324"/>
        <v>147</v>
      </c>
      <c r="GP64" s="184">
        <f t="shared" ca="1" si="325"/>
        <v>147</v>
      </c>
      <c r="GQ64" s="184">
        <f t="shared" ca="1" si="326"/>
        <v>147</v>
      </c>
      <c r="GR64" s="184">
        <f t="shared" ca="1" si="327"/>
        <v>147</v>
      </c>
      <c r="GS64" s="184">
        <f t="shared" ca="1" si="328"/>
        <v>147</v>
      </c>
      <c r="GT64" s="184">
        <f t="shared" ca="1" si="329"/>
        <v>147</v>
      </c>
      <c r="GU64" s="184">
        <f t="shared" ca="1" si="330"/>
        <v>147</v>
      </c>
      <c r="GV64" s="184">
        <f t="shared" ca="1" si="331"/>
        <v>147</v>
      </c>
      <c r="GW64" s="184">
        <f t="shared" ca="1" si="332"/>
        <v>147</v>
      </c>
      <c r="GX64" s="184">
        <f t="shared" ca="1" si="333"/>
        <v>147</v>
      </c>
      <c r="GY64" s="184">
        <f t="shared" ca="1" si="334"/>
        <v>147</v>
      </c>
      <c r="GZ64" s="184">
        <f t="shared" ca="1" si="335"/>
        <v>147</v>
      </c>
      <c r="HA64" s="184">
        <f t="shared" ca="1" si="336"/>
        <v>147</v>
      </c>
      <c r="HB64" s="184">
        <f t="shared" ca="1" si="337"/>
        <v>147</v>
      </c>
      <c r="HC64" s="184">
        <f t="shared" ca="1" si="338"/>
        <v>147</v>
      </c>
      <c r="HD64" s="184">
        <f t="shared" ca="1" si="339"/>
        <v>147</v>
      </c>
      <c r="HE64" s="184">
        <f t="shared" ca="1" si="340"/>
        <v>147</v>
      </c>
      <c r="HF64" s="184">
        <f t="shared" ca="1" si="341"/>
        <v>147</v>
      </c>
      <c r="HG64" s="184">
        <f t="shared" ca="1" si="342"/>
        <v>147</v>
      </c>
      <c r="HH64" s="184">
        <f t="shared" ca="1" si="343"/>
        <v>147</v>
      </c>
      <c r="HI64" s="184">
        <f t="shared" ca="1" si="344"/>
        <v>147</v>
      </c>
      <c r="HJ64" s="184">
        <f t="shared" ca="1" si="345"/>
        <v>147</v>
      </c>
      <c r="HK64" s="578">
        <f t="shared" ca="1" si="346"/>
        <v>1</v>
      </c>
    </row>
    <row r="65" spans="1:219" s="185" customFormat="1" ht="30">
      <c r="A65" s="284" t="s">
        <v>14010</v>
      </c>
      <c r="B65" s="285">
        <v>93358</v>
      </c>
      <c r="C65" s="286" t="str">
        <f>IF($B65="","",IFERROR(VLOOKUP($B65,SERVIÇOS!$A:$F,2,0),IFERROR(VLOOKUP($B65,'COMPOSIÇÕES COMPLEMENTARES '!$C:$K,2,0),"")))</f>
        <v>ESCAVAÇÃO MANUAL DE VALA COM PROFUNDIDADE MENOR OU IGUAL A 1,30 M. AF_02/2021</v>
      </c>
      <c r="D65" s="287" t="str">
        <f>IF($B65="","",IFERROR(VLOOKUP($B65,SERVIÇOS!$A:$F,3,0),IFERROR(VLOOKUP($B65,'COMPOSIÇÕES COMPLEMENTARES '!$C:$K,3,0),"")))</f>
        <v>M3</v>
      </c>
      <c r="E65" s="288">
        <v>3</v>
      </c>
      <c r="F65" s="289">
        <f>IF($B65="","",IFERROR(VLOOKUP($B65,SERVIÇOS!$A:$F,4,0),IFERROR(VLOOKUP($B65,'COMPOSIÇÕES COMPLEMENTARES '!$C:$K,6,0),"")))</f>
        <v>25.759999999999998</v>
      </c>
      <c r="G65" s="289">
        <f>IF($B65="","",IFERROR(VLOOKUP($B65,SERVIÇOS!$A:$F,5,0),IFERROR(VLOOKUP($B65,'COMPOSIÇÕES COMPLEMENTARES '!$C:$K,7,0),"")))</f>
        <v>52.48</v>
      </c>
      <c r="H65" s="289">
        <f t="shared" si="356"/>
        <v>78.239999999999995</v>
      </c>
      <c r="I65" s="289">
        <f t="shared" si="357"/>
        <v>77.28</v>
      </c>
      <c r="J65" s="289">
        <f t="shared" si="358"/>
        <v>157.44</v>
      </c>
      <c r="K65" s="289">
        <f t="shared" si="359"/>
        <v>234.72</v>
      </c>
      <c r="L65" s="289"/>
      <c r="M65" s="572">
        <f t="shared" si="10"/>
        <v>234.72</v>
      </c>
      <c r="N65" s="572">
        <f t="shared" si="11"/>
        <v>5320.3200000000006</v>
      </c>
      <c r="O65" s="572">
        <f t="shared" si="12"/>
        <v>68</v>
      </c>
      <c r="P65" s="572">
        <f t="shared" si="13"/>
        <v>57</v>
      </c>
      <c r="Q65" s="572">
        <f t="shared" si="14"/>
        <v>1341.23</v>
      </c>
      <c r="R65" s="572">
        <f t="shared" si="15"/>
        <v>91</v>
      </c>
      <c r="S65" s="184">
        <f t="shared" ca="1" si="146"/>
        <v>91</v>
      </c>
      <c r="T65" s="184">
        <f t="shared" ca="1" si="147"/>
        <v>91</v>
      </c>
      <c r="U65" s="184">
        <f t="shared" ca="1" si="148"/>
        <v>91</v>
      </c>
      <c r="V65" s="184">
        <f t="shared" ca="1" si="149"/>
        <v>91</v>
      </c>
      <c r="W65" s="184">
        <f t="shared" ca="1" si="150"/>
        <v>91</v>
      </c>
      <c r="X65" s="184">
        <f t="shared" ca="1" si="151"/>
        <v>91</v>
      </c>
      <c r="Y65" s="184">
        <f t="shared" ca="1" si="152"/>
        <v>91</v>
      </c>
      <c r="Z65" s="184">
        <f t="shared" ca="1" si="153"/>
        <v>91</v>
      </c>
      <c r="AA65" s="184">
        <f t="shared" ca="1" si="154"/>
        <v>91</v>
      </c>
      <c r="AB65" s="184">
        <f t="shared" ca="1" si="155"/>
        <v>91</v>
      </c>
      <c r="AC65" s="184">
        <f t="shared" ca="1" si="156"/>
        <v>72</v>
      </c>
      <c r="AD65" s="184">
        <f t="shared" ca="1" si="157"/>
        <v>72</v>
      </c>
      <c r="AE65" s="184">
        <f t="shared" ca="1" si="158"/>
        <v>72</v>
      </c>
      <c r="AF65" s="184">
        <f t="shared" ca="1" si="159"/>
        <v>72</v>
      </c>
      <c r="AG65" s="184">
        <f t="shared" ca="1" si="160"/>
        <v>94</v>
      </c>
      <c r="AH65" s="184">
        <f t="shared" ca="1" si="161"/>
        <v>94</v>
      </c>
      <c r="AI65" s="184">
        <f t="shared" ca="1" si="162"/>
        <v>48</v>
      </c>
      <c r="AJ65" s="184">
        <f t="shared" ca="1" si="163"/>
        <v>48</v>
      </c>
      <c r="AK65" s="184">
        <f t="shared" ca="1" si="164"/>
        <v>126</v>
      </c>
      <c r="AL65" s="184">
        <f t="shared" ca="1" si="165"/>
        <v>126</v>
      </c>
      <c r="AM65" s="184">
        <f t="shared" ca="1" si="166"/>
        <v>126</v>
      </c>
      <c r="AN65" s="184">
        <f t="shared" ca="1" si="167"/>
        <v>126</v>
      </c>
      <c r="AO65" s="184">
        <f t="shared" ca="1" si="168"/>
        <v>126</v>
      </c>
      <c r="AP65" s="184">
        <f t="shared" ca="1" si="169"/>
        <v>126</v>
      </c>
      <c r="AQ65" s="184">
        <f t="shared" ca="1" si="170"/>
        <v>126</v>
      </c>
      <c r="AR65" s="184">
        <f t="shared" ca="1" si="171"/>
        <v>126</v>
      </c>
      <c r="AS65" s="184">
        <f t="shared" ca="1" si="172"/>
        <v>126</v>
      </c>
      <c r="AT65" s="184">
        <f t="shared" ca="1" si="173"/>
        <v>126</v>
      </c>
      <c r="AU65" s="184">
        <f t="shared" ca="1" si="174"/>
        <v>126</v>
      </c>
      <c r="AV65" s="184">
        <f t="shared" ca="1" si="175"/>
        <v>126</v>
      </c>
      <c r="AW65" s="184">
        <f t="shared" ca="1" si="176"/>
        <v>126</v>
      </c>
      <c r="AX65" s="184">
        <f t="shared" ca="1" si="177"/>
        <v>126</v>
      </c>
      <c r="AY65" s="184">
        <f t="shared" ca="1" si="178"/>
        <v>126</v>
      </c>
      <c r="AZ65" s="184">
        <f t="shared" ca="1" si="179"/>
        <v>126</v>
      </c>
      <c r="BA65" s="184">
        <f t="shared" ca="1" si="180"/>
        <v>39</v>
      </c>
      <c r="BB65" s="184">
        <f t="shared" ca="1" si="181"/>
        <v>39</v>
      </c>
      <c r="BC65" s="184">
        <f t="shared" ca="1" si="182"/>
        <v>106</v>
      </c>
      <c r="BD65" s="184">
        <f t="shared" ca="1" si="183"/>
        <v>106</v>
      </c>
      <c r="BE65" s="184">
        <f t="shared" ca="1" si="184"/>
        <v>59</v>
      </c>
      <c r="BF65" s="184">
        <f t="shared" ca="1" si="185"/>
        <v>59</v>
      </c>
      <c r="BG65" s="184">
        <f t="shared" ca="1" si="186"/>
        <v>59</v>
      </c>
      <c r="BH65" s="184">
        <f t="shared" ca="1" si="187"/>
        <v>59</v>
      </c>
      <c r="BI65" s="184">
        <f t="shared" ca="1" si="188"/>
        <v>157</v>
      </c>
      <c r="BJ65" s="184">
        <f t="shared" ca="1" si="189"/>
        <v>157</v>
      </c>
      <c r="BK65" s="184">
        <f t="shared" ca="1" si="190"/>
        <v>90</v>
      </c>
      <c r="BL65" s="184">
        <f t="shared" ca="1" si="191"/>
        <v>90</v>
      </c>
      <c r="BM65" s="184">
        <f t="shared" ca="1" si="192"/>
        <v>134</v>
      </c>
      <c r="BN65" s="184">
        <f t="shared" ca="1" si="193"/>
        <v>134</v>
      </c>
      <c r="BO65" s="184">
        <f t="shared" ca="1" si="194"/>
        <v>134</v>
      </c>
      <c r="BP65" s="184">
        <f t="shared" ca="1" si="195"/>
        <v>26</v>
      </c>
      <c r="BQ65" s="184">
        <f t="shared" ca="1" si="196"/>
        <v>26</v>
      </c>
      <c r="BR65" s="184">
        <f t="shared" ca="1" si="197"/>
        <v>108</v>
      </c>
      <c r="BS65" s="184">
        <f t="shared" ca="1" si="198"/>
        <v>108</v>
      </c>
      <c r="BT65" s="184">
        <f t="shared" ca="1" si="199"/>
        <v>147</v>
      </c>
      <c r="BU65" s="184">
        <f t="shared" ca="1" si="200"/>
        <v>147</v>
      </c>
      <c r="BV65" s="184">
        <f t="shared" ca="1" si="201"/>
        <v>93</v>
      </c>
      <c r="BW65" s="184">
        <f t="shared" ca="1" si="202"/>
        <v>93</v>
      </c>
      <c r="BX65" s="184">
        <f t="shared" ca="1" si="203"/>
        <v>93</v>
      </c>
      <c r="BY65" s="184">
        <f t="shared" ca="1" si="204"/>
        <v>93</v>
      </c>
      <c r="BZ65" s="184">
        <f t="shared" ca="1" si="205"/>
        <v>93</v>
      </c>
      <c r="CA65" s="184">
        <f t="shared" ca="1" si="206"/>
        <v>93</v>
      </c>
      <c r="CB65" s="184">
        <f t="shared" ca="1" si="207"/>
        <v>93</v>
      </c>
      <c r="CC65" s="184">
        <f t="shared" ca="1" si="208"/>
        <v>93</v>
      </c>
      <c r="CD65" s="184">
        <f t="shared" ca="1" si="209"/>
        <v>93</v>
      </c>
      <c r="CE65" s="184">
        <f t="shared" ca="1" si="210"/>
        <v>93</v>
      </c>
      <c r="CF65" s="184">
        <f t="shared" ca="1" si="211"/>
        <v>93</v>
      </c>
      <c r="CG65" s="184">
        <f t="shared" ca="1" si="212"/>
        <v>93</v>
      </c>
      <c r="CH65" s="184">
        <f t="shared" ca="1" si="213"/>
        <v>93</v>
      </c>
      <c r="CI65" s="184">
        <f t="shared" ca="1" si="214"/>
        <v>93</v>
      </c>
      <c r="CJ65" s="184">
        <f t="shared" ca="1" si="215"/>
        <v>93</v>
      </c>
      <c r="CK65" s="184">
        <f t="shared" ca="1" si="216"/>
        <v>93</v>
      </c>
      <c r="CL65" s="184">
        <f t="shared" ca="1" si="217"/>
        <v>93</v>
      </c>
      <c r="CM65" s="184">
        <f t="shared" ca="1" si="218"/>
        <v>93</v>
      </c>
      <c r="CN65" s="184">
        <f t="shared" ca="1" si="219"/>
        <v>93</v>
      </c>
      <c r="CO65" s="184">
        <f t="shared" ca="1" si="220"/>
        <v>93</v>
      </c>
      <c r="CP65" s="184">
        <f t="shared" ca="1" si="221"/>
        <v>93</v>
      </c>
      <c r="CQ65" s="184">
        <f t="shared" ca="1" si="222"/>
        <v>93</v>
      </c>
      <c r="CR65" s="184">
        <f t="shared" ca="1" si="223"/>
        <v>93</v>
      </c>
      <c r="CS65" s="184">
        <f t="shared" ca="1" si="224"/>
        <v>93</v>
      </c>
      <c r="CT65" s="184">
        <f t="shared" ca="1" si="225"/>
        <v>93</v>
      </c>
      <c r="CU65" s="184">
        <f t="shared" ca="1" si="226"/>
        <v>93</v>
      </c>
      <c r="CV65" s="184">
        <f t="shared" ca="1" si="227"/>
        <v>93</v>
      </c>
      <c r="CW65" s="184">
        <f t="shared" ca="1" si="228"/>
        <v>93</v>
      </c>
      <c r="CX65" s="184">
        <f t="shared" ca="1" si="229"/>
        <v>93</v>
      </c>
      <c r="CY65" s="184">
        <f t="shared" ca="1" si="230"/>
        <v>93</v>
      </c>
      <c r="CZ65" s="184">
        <f t="shared" ca="1" si="231"/>
        <v>93</v>
      </c>
      <c r="DA65" s="184">
        <f t="shared" ca="1" si="232"/>
        <v>93</v>
      </c>
      <c r="DB65" s="184">
        <f t="shared" ca="1" si="233"/>
        <v>93</v>
      </c>
      <c r="DC65" s="184">
        <f t="shared" ca="1" si="234"/>
        <v>93</v>
      </c>
      <c r="DD65" s="184">
        <f t="shared" ca="1" si="235"/>
        <v>93</v>
      </c>
      <c r="DE65" s="184">
        <f t="shared" ca="1" si="236"/>
        <v>93</v>
      </c>
      <c r="DF65" s="184">
        <f t="shared" ca="1" si="237"/>
        <v>93</v>
      </c>
      <c r="DG65" s="184">
        <f t="shared" ca="1" si="238"/>
        <v>93</v>
      </c>
      <c r="DH65" s="184">
        <f t="shared" ca="1" si="239"/>
        <v>93</v>
      </c>
      <c r="DI65" s="184">
        <f t="shared" ca="1" si="240"/>
        <v>93</v>
      </c>
      <c r="DJ65" s="184">
        <f t="shared" ca="1" si="241"/>
        <v>93</v>
      </c>
      <c r="DK65" s="184">
        <f t="shared" ca="1" si="242"/>
        <v>93</v>
      </c>
      <c r="DL65" s="184">
        <f t="shared" ca="1" si="243"/>
        <v>93</v>
      </c>
      <c r="DM65" s="184">
        <f t="shared" ca="1" si="244"/>
        <v>93</v>
      </c>
      <c r="DN65" s="184">
        <f t="shared" ca="1" si="245"/>
        <v>93</v>
      </c>
      <c r="DO65" s="184">
        <f t="shared" ca="1" si="246"/>
        <v>93</v>
      </c>
      <c r="DP65" s="184">
        <f t="shared" ca="1" si="247"/>
        <v>93</v>
      </c>
      <c r="DQ65" s="184">
        <f t="shared" ca="1" si="248"/>
        <v>93</v>
      </c>
      <c r="DR65" s="184">
        <f t="shared" ca="1" si="249"/>
        <v>93</v>
      </c>
      <c r="DS65" s="184">
        <f t="shared" ca="1" si="250"/>
        <v>93</v>
      </c>
      <c r="DT65" s="184">
        <f t="shared" ca="1" si="251"/>
        <v>93</v>
      </c>
      <c r="DU65" s="184">
        <f t="shared" ca="1" si="252"/>
        <v>93</v>
      </c>
      <c r="DV65" s="184">
        <f t="shared" ca="1" si="253"/>
        <v>93</v>
      </c>
      <c r="DW65" s="184">
        <f t="shared" ca="1" si="254"/>
        <v>93</v>
      </c>
      <c r="DX65" s="184">
        <f t="shared" ca="1" si="255"/>
        <v>93</v>
      </c>
      <c r="DY65" s="184">
        <f t="shared" ca="1" si="256"/>
        <v>93</v>
      </c>
      <c r="DZ65" s="184">
        <f t="shared" ca="1" si="257"/>
        <v>93</v>
      </c>
      <c r="EA65" s="184">
        <f t="shared" ca="1" si="258"/>
        <v>93</v>
      </c>
      <c r="EB65" s="184">
        <f t="shared" ca="1" si="259"/>
        <v>93</v>
      </c>
      <c r="EC65" s="184">
        <f t="shared" ca="1" si="260"/>
        <v>93</v>
      </c>
      <c r="ED65" s="184">
        <f t="shared" ca="1" si="261"/>
        <v>93</v>
      </c>
      <c r="EE65" s="184">
        <f t="shared" ca="1" si="262"/>
        <v>93</v>
      </c>
      <c r="EF65" s="184">
        <f t="shared" ca="1" si="263"/>
        <v>93</v>
      </c>
      <c r="EG65" s="184">
        <f t="shared" ca="1" si="264"/>
        <v>93</v>
      </c>
      <c r="EH65" s="184">
        <f t="shared" ca="1" si="265"/>
        <v>93</v>
      </c>
      <c r="EI65" s="184">
        <f t="shared" ca="1" si="266"/>
        <v>93</v>
      </c>
      <c r="EJ65" s="184">
        <f t="shared" ca="1" si="267"/>
        <v>93</v>
      </c>
      <c r="EK65" s="184">
        <f t="shared" ca="1" si="268"/>
        <v>93</v>
      </c>
      <c r="EL65" s="184">
        <f t="shared" ca="1" si="269"/>
        <v>93</v>
      </c>
      <c r="EM65" s="184">
        <f t="shared" ca="1" si="270"/>
        <v>93</v>
      </c>
      <c r="EN65" s="184">
        <f t="shared" ca="1" si="271"/>
        <v>93</v>
      </c>
      <c r="EO65" s="184">
        <f t="shared" ca="1" si="272"/>
        <v>93</v>
      </c>
      <c r="EP65" s="184">
        <f t="shared" ca="1" si="273"/>
        <v>93</v>
      </c>
      <c r="EQ65" s="184">
        <f t="shared" ca="1" si="274"/>
        <v>93</v>
      </c>
      <c r="ER65" s="184">
        <f t="shared" ca="1" si="275"/>
        <v>93</v>
      </c>
      <c r="ES65" s="184">
        <f t="shared" ca="1" si="276"/>
        <v>93</v>
      </c>
      <c r="ET65" s="184">
        <f t="shared" ca="1" si="277"/>
        <v>93</v>
      </c>
      <c r="EU65" s="184">
        <f t="shared" ca="1" si="278"/>
        <v>93</v>
      </c>
      <c r="EV65" s="184">
        <f t="shared" ca="1" si="279"/>
        <v>93</v>
      </c>
      <c r="EW65" s="184">
        <f t="shared" ca="1" si="280"/>
        <v>93</v>
      </c>
      <c r="EX65" s="184">
        <f t="shared" ca="1" si="281"/>
        <v>93</v>
      </c>
      <c r="EY65" s="184">
        <f t="shared" ca="1" si="282"/>
        <v>93</v>
      </c>
      <c r="EZ65" s="184">
        <f t="shared" ca="1" si="283"/>
        <v>93</v>
      </c>
      <c r="FA65" s="184">
        <f t="shared" ca="1" si="284"/>
        <v>93</v>
      </c>
      <c r="FB65" s="184">
        <f t="shared" ca="1" si="285"/>
        <v>93</v>
      </c>
      <c r="FC65" s="184">
        <f t="shared" ca="1" si="286"/>
        <v>93</v>
      </c>
      <c r="FD65" s="184">
        <f t="shared" ca="1" si="287"/>
        <v>93</v>
      </c>
      <c r="FE65" s="184">
        <f t="shared" ca="1" si="288"/>
        <v>93</v>
      </c>
      <c r="FF65" s="184">
        <f t="shared" ca="1" si="289"/>
        <v>93</v>
      </c>
      <c r="FG65" s="184">
        <f t="shared" ca="1" si="290"/>
        <v>93</v>
      </c>
      <c r="FH65" s="184">
        <f t="shared" ca="1" si="291"/>
        <v>93</v>
      </c>
      <c r="FI65" s="184">
        <f t="shared" ca="1" si="292"/>
        <v>93</v>
      </c>
      <c r="FJ65" s="184">
        <f t="shared" ca="1" si="293"/>
        <v>93</v>
      </c>
      <c r="FK65" s="184">
        <f t="shared" ca="1" si="294"/>
        <v>93</v>
      </c>
      <c r="FL65" s="184">
        <f t="shared" ca="1" si="295"/>
        <v>93</v>
      </c>
      <c r="FM65" s="184">
        <f t="shared" ca="1" si="296"/>
        <v>93</v>
      </c>
      <c r="FN65" s="184">
        <f t="shared" ca="1" si="297"/>
        <v>93</v>
      </c>
      <c r="FO65" s="184">
        <f t="shared" ca="1" si="298"/>
        <v>93</v>
      </c>
      <c r="FP65" s="184">
        <f t="shared" ca="1" si="299"/>
        <v>93</v>
      </c>
      <c r="FQ65" s="184">
        <f t="shared" ca="1" si="300"/>
        <v>93</v>
      </c>
      <c r="FR65" s="184">
        <f t="shared" ca="1" si="301"/>
        <v>93</v>
      </c>
      <c r="FS65" s="184">
        <f t="shared" ca="1" si="302"/>
        <v>93</v>
      </c>
      <c r="FT65" s="184">
        <f t="shared" ca="1" si="303"/>
        <v>93</v>
      </c>
      <c r="FU65" s="184">
        <f t="shared" ca="1" si="304"/>
        <v>93</v>
      </c>
      <c r="FV65" s="184">
        <f t="shared" ca="1" si="305"/>
        <v>93</v>
      </c>
      <c r="FW65" s="184">
        <f t="shared" ca="1" si="306"/>
        <v>93</v>
      </c>
      <c r="FX65" s="184">
        <f t="shared" ca="1" si="307"/>
        <v>93</v>
      </c>
      <c r="FY65" s="184">
        <f t="shared" ca="1" si="308"/>
        <v>93</v>
      </c>
      <c r="FZ65" s="184">
        <f t="shared" ca="1" si="309"/>
        <v>93</v>
      </c>
      <c r="GA65" s="184">
        <f t="shared" ca="1" si="310"/>
        <v>93</v>
      </c>
      <c r="GB65" s="184">
        <f t="shared" ca="1" si="311"/>
        <v>93</v>
      </c>
      <c r="GC65" s="184">
        <f t="shared" ca="1" si="312"/>
        <v>93</v>
      </c>
      <c r="GD65" s="184">
        <f t="shared" ca="1" si="313"/>
        <v>93</v>
      </c>
      <c r="GE65" s="184">
        <f t="shared" ca="1" si="314"/>
        <v>93</v>
      </c>
      <c r="GF65" s="184">
        <f t="shared" ca="1" si="315"/>
        <v>93</v>
      </c>
      <c r="GG65" s="184">
        <f t="shared" ca="1" si="316"/>
        <v>93</v>
      </c>
      <c r="GH65" s="184">
        <f t="shared" ca="1" si="317"/>
        <v>93</v>
      </c>
      <c r="GI65" s="184">
        <f t="shared" ca="1" si="318"/>
        <v>93</v>
      </c>
      <c r="GJ65" s="184">
        <f t="shared" ca="1" si="319"/>
        <v>93</v>
      </c>
      <c r="GK65" s="184">
        <f t="shared" ca="1" si="320"/>
        <v>93</v>
      </c>
      <c r="GL65" s="184">
        <f t="shared" ca="1" si="321"/>
        <v>93</v>
      </c>
      <c r="GM65" s="184">
        <f t="shared" ca="1" si="322"/>
        <v>93</v>
      </c>
      <c r="GN65" s="184">
        <f t="shared" ca="1" si="323"/>
        <v>93</v>
      </c>
      <c r="GO65" s="184">
        <f t="shared" ca="1" si="324"/>
        <v>93</v>
      </c>
      <c r="GP65" s="184">
        <f t="shared" ca="1" si="325"/>
        <v>93</v>
      </c>
      <c r="GQ65" s="184">
        <f t="shared" ca="1" si="326"/>
        <v>93</v>
      </c>
      <c r="GR65" s="184">
        <f t="shared" ca="1" si="327"/>
        <v>93</v>
      </c>
      <c r="GS65" s="184">
        <f t="shared" ca="1" si="328"/>
        <v>93</v>
      </c>
      <c r="GT65" s="184">
        <f t="shared" ca="1" si="329"/>
        <v>93</v>
      </c>
      <c r="GU65" s="184">
        <f t="shared" ca="1" si="330"/>
        <v>93</v>
      </c>
      <c r="GV65" s="184">
        <f t="shared" ca="1" si="331"/>
        <v>93</v>
      </c>
      <c r="GW65" s="184">
        <f t="shared" ca="1" si="332"/>
        <v>93</v>
      </c>
      <c r="GX65" s="184">
        <f t="shared" ca="1" si="333"/>
        <v>93</v>
      </c>
      <c r="GY65" s="184">
        <f t="shared" ca="1" si="334"/>
        <v>93</v>
      </c>
      <c r="GZ65" s="184">
        <f t="shared" ca="1" si="335"/>
        <v>93</v>
      </c>
      <c r="HA65" s="184">
        <f t="shared" ca="1" si="336"/>
        <v>93</v>
      </c>
      <c r="HB65" s="184">
        <f t="shared" ca="1" si="337"/>
        <v>93</v>
      </c>
      <c r="HC65" s="184">
        <f t="shared" ca="1" si="338"/>
        <v>93</v>
      </c>
      <c r="HD65" s="184">
        <f t="shared" ca="1" si="339"/>
        <v>93</v>
      </c>
      <c r="HE65" s="184">
        <f t="shared" ca="1" si="340"/>
        <v>93</v>
      </c>
      <c r="HF65" s="184">
        <f t="shared" ca="1" si="341"/>
        <v>93</v>
      </c>
      <c r="HG65" s="184">
        <f t="shared" ca="1" si="342"/>
        <v>93</v>
      </c>
      <c r="HH65" s="184">
        <f t="shared" ca="1" si="343"/>
        <v>93</v>
      </c>
      <c r="HI65" s="184">
        <f t="shared" ca="1" si="344"/>
        <v>93</v>
      </c>
      <c r="HJ65" s="184">
        <f t="shared" ca="1" si="345"/>
        <v>93</v>
      </c>
      <c r="HK65" s="578">
        <f t="shared" ca="1" si="346"/>
        <v>1</v>
      </c>
    </row>
    <row r="66" spans="1:219" s="185" customFormat="1" ht="30">
      <c r="A66" s="284" t="s">
        <v>14011</v>
      </c>
      <c r="B66" s="285">
        <v>94991</v>
      </c>
      <c r="C66" s="286" t="str">
        <f>IF($B66="","",IFERROR(VLOOKUP($B66,SERVIÇOS!$A:$F,2,0),IFERROR(VLOOKUP($B66,'COMPOSIÇÕES COMPLEMENTARES '!$C:$K,2,0),"")))</f>
        <v>EXECUÇÃO DE PASSEIO (CALÇADA) OU PISO DE CONCRETO COM CONCRETO MOLDADO IN LOCO, USINADO, ACABAMENTO CONVENCIONAL, NÃO ARMADO. AF_07/2016</v>
      </c>
      <c r="D66" s="287" t="str">
        <f>IF($B66="","",IFERROR(VLOOKUP($B66,SERVIÇOS!$A:$F,3,0),IFERROR(VLOOKUP($B66,'COMPOSIÇÕES COMPLEMENTARES '!$C:$K,3,0),"")))</f>
        <v>M3</v>
      </c>
      <c r="E66" s="288">
        <v>0.5</v>
      </c>
      <c r="F66" s="289">
        <f>IF($B66="","",IFERROR(VLOOKUP($B66,SERVIÇOS!$A:$F,4,0),IFERROR(VLOOKUP($B66,'COMPOSIÇÕES COMPLEMENTARES '!$C:$K,6,0),"")))</f>
        <v>461.80999999999995</v>
      </c>
      <c r="G66" s="289">
        <f>IF($B66="","",IFERROR(VLOOKUP($B66,SERVIÇOS!$A:$F,5,0),IFERROR(VLOOKUP($B66,'COMPOSIÇÕES COMPLEMENTARES '!$C:$K,7,0),"")))</f>
        <v>80.25</v>
      </c>
      <c r="H66" s="289">
        <f t="shared" si="356"/>
        <v>542.05999999999995</v>
      </c>
      <c r="I66" s="289">
        <f t="shared" si="357"/>
        <v>230.91</v>
      </c>
      <c r="J66" s="289">
        <f t="shared" si="358"/>
        <v>40.130000000000003</v>
      </c>
      <c r="K66" s="289">
        <f t="shared" si="359"/>
        <v>271.02999999999997</v>
      </c>
      <c r="L66" s="289"/>
      <c r="M66" s="572">
        <f t="shared" si="10"/>
        <v>271.04000000000002</v>
      </c>
      <c r="N66" s="572">
        <f t="shared" si="11"/>
        <v>2404.5899999999997</v>
      </c>
      <c r="O66" s="572">
        <f t="shared" si="12"/>
        <v>4.4359999999999999</v>
      </c>
      <c r="P66" s="572">
        <f t="shared" si="13"/>
        <v>58</v>
      </c>
      <c r="Q66" s="572">
        <f t="shared" si="14"/>
        <v>1341.23</v>
      </c>
      <c r="R66" s="572">
        <f t="shared" si="15"/>
        <v>91</v>
      </c>
      <c r="S66" s="184">
        <f t="shared" ca="1" si="146"/>
        <v>72</v>
      </c>
      <c r="T66" s="184">
        <f t="shared" ca="1" si="147"/>
        <v>72</v>
      </c>
      <c r="U66" s="184">
        <f t="shared" ca="1" si="148"/>
        <v>72</v>
      </c>
      <c r="V66" s="184">
        <f t="shared" ca="1" si="149"/>
        <v>72</v>
      </c>
      <c r="W66" s="184">
        <f t="shared" ca="1" si="150"/>
        <v>72</v>
      </c>
      <c r="X66" s="184">
        <f t="shared" ca="1" si="151"/>
        <v>72</v>
      </c>
      <c r="Y66" s="184">
        <f t="shared" ca="1" si="152"/>
        <v>72</v>
      </c>
      <c r="Z66" s="184">
        <f t="shared" ca="1" si="153"/>
        <v>72</v>
      </c>
      <c r="AA66" s="184">
        <f t="shared" ca="1" si="154"/>
        <v>72</v>
      </c>
      <c r="AB66" s="184">
        <f t="shared" ca="1" si="155"/>
        <v>72</v>
      </c>
      <c r="AC66" s="184">
        <f t="shared" ca="1" si="156"/>
        <v>72</v>
      </c>
      <c r="AD66" s="184">
        <f t="shared" ca="1" si="157"/>
        <v>94</v>
      </c>
      <c r="AE66" s="184">
        <f t="shared" ca="1" si="158"/>
        <v>94</v>
      </c>
      <c r="AF66" s="184">
        <f t="shared" ca="1" si="159"/>
        <v>94</v>
      </c>
      <c r="AG66" s="184">
        <f t="shared" ca="1" si="160"/>
        <v>94</v>
      </c>
      <c r="AH66" s="184">
        <f t="shared" ca="1" si="161"/>
        <v>48</v>
      </c>
      <c r="AI66" s="184">
        <f t="shared" ca="1" si="162"/>
        <v>48</v>
      </c>
      <c r="AJ66" s="184">
        <f t="shared" ca="1" si="163"/>
        <v>126</v>
      </c>
      <c r="AK66" s="184">
        <f t="shared" ca="1" si="164"/>
        <v>126</v>
      </c>
      <c r="AL66" s="184">
        <f t="shared" ca="1" si="165"/>
        <v>39</v>
      </c>
      <c r="AM66" s="184">
        <f t="shared" ca="1" si="166"/>
        <v>39</v>
      </c>
      <c r="AN66" s="184">
        <f t="shared" ca="1" si="167"/>
        <v>39</v>
      </c>
      <c r="AO66" s="184">
        <f t="shared" ca="1" si="168"/>
        <v>39</v>
      </c>
      <c r="AP66" s="184">
        <f t="shared" ca="1" si="169"/>
        <v>39</v>
      </c>
      <c r="AQ66" s="184">
        <f t="shared" ca="1" si="170"/>
        <v>39</v>
      </c>
      <c r="AR66" s="184">
        <f t="shared" ca="1" si="171"/>
        <v>39</v>
      </c>
      <c r="AS66" s="184">
        <f t="shared" ca="1" si="172"/>
        <v>39</v>
      </c>
      <c r="AT66" s="184">
        <f t="shared" ca="1" si="173"/>
        <v>39</v>
      </c>
      <c r="AU66" s="184">
        <f t="shared" ca="1" si="174"/>
        <v>39</v>
      </c>
      <c r="AV66" s="184">
        <f t="shared" ca="1" si="175"/>
        <v>39</v>
      </c>
      <c r="AW66" s="184">
        <f t="shared" ca="1" si="176"/>
        <v>39</v>
      </c>
      <c r="AX66" s="184">
        <f t="shared" ca="1" si="177"/>
        <v>39</v>
      </c>
      <c r="AY66" s="184">
        <f t="shared" ca="1" si="178"/>
        <v>39</v>
      </c>
      <c r="AZ66" s="184">
        <f t="shared" ca="1" si="179"/>
        <v>39</v>
      </c>
      <c r="BA66" s="184">
        <f t="shared" ca="1" si="180"/>
        <v>39</v>
      </c>
      <c r="BB66" s="184">
        <f t="shared" ca="1" si="181"/>
        <v>106</v>
      </c>
      <c r="BC66" s="184">
        <f t="shared" ca="1" si="182"/>
        <v>106</v>
      </c>
      <c r="BD66" s="184">
        <f t="shared" ca="1" si="183"/>
        <v>59</v>
      </c>
      <c r="BE66" s="184">
        <f t="shared" ca="1" si="184"/>
        <v>59</v>
      </c>
      <c r="BF66" s="184">
        <f t="shared" ca="1" si="185"/>
        <v>157</v>
      </c>
      <c r="BG66" s="184">
        <f t="shared" ca="1" si="186"/>
        <v>157</v>
      </c>
      <c r="BH66" s="184">
        <f t="shared" ca="1" si="187"/>
        <v>157</v>
      </c>
      <c r="BI66" s="184">
        <f t="shared" ca="1" si="188"/>
        <v>157</v>
      </c>
      <c r="BJ66" s="184">
        <f t="shared" ca="1" si="189"/>
        <v>90</v>
      </c>
      <c r="BK66" s="184">
        <f t="shared" ca="1" si="190"/>
        <v>90</v>
      </c>
      <c r="BL66" s="184">
        <f t="shared" ca="1" si="191"/>
        <v>134</v>
      </c>
      <c r="BM66" s="184">
        <f t="shared" ca="1" si="192"/>
        <v>134</v>
      </c>
      <c r="BN66" s="184">
        <f t="shared" ca="1" si="193"/>
        <v>26</v>
      </c>
      <c r="BO66" s="184">
        <f t="shared" ca="1" si="194"/>
        <v>26</v>
      </c>
      <c r="BP66" s="184">
        <f t="shared" ca="1" si="195"/>
        <v>26</v>
      </c>
      <c r="BQ66" s="184">
        <f t="shared" ca="1" si="196"/>
        <v>108</v>
      </c>
      <c r="BR66" s="184">
        <f t="shared" ca="1" si="197"/>
        <v>108</v>
      </c>
      <c r="BS66" s="184">
        <f t="shared" ca="1" si="198"/>
        <v>147</v>
      </c>
      <c r="BT66" s="184">
        <f t="shared" ca="1" si="199"/>
        <v>147</v>
      </c>
      <c r="BU66" s="184">
        <f t="shared" ca="1" si="200"/>
        <v>93</v>
      </c>
      <c r="BV66" s="184">
        <f t="shared" ca="1" si="201"/>
        <v>93</v>
      </c>
      <c r="BW66" s="184">
        <f t="shared" ca="1" si="202"/>
        <v>76</v>
      </c>
      <c r="BX66" s="184">
        <f t="shared" ca="1" si="203"/>
        <v>76</v>
      </c>
      <c r="BY66" s="184">
        <f t="shared" ca="1" si="204"/>
        <v>76</v>
      </c>
      <c r="BZ66" s="184">
        <f t="shared" ca="1" si="205"/>
        <v>76</v>
      </c>
      <c r="CA66" s="184">
        <f t="shared" ca="1" si="206"/>
        <v>76</v>
      </c>
      <c r="CB66" s="184">
        <f t="shared" ca="1" si="207"/>
        <v>76</v>
      </c>
      <c r="CC66" s="184">
        <f t="shared" ca="1" si="208"/>
        <v>76</v>
      </c>
      <c r="CD66" s="184">
        <f t="shared" ca="1" si="209"/>
        <v>76</v>
      </c>
      <c r="CE66" s="184">
        <f t="shared" ca="1" si="210"/>
        <v>76</v>
      </c>
      <c r="CF66" s="184">
        <f t="shared" ca="1" si="211"/>
        <v>76</v>
      </c>
      <c r="CG66" s="184">
        <f t="shared" ca="1" si="212"/>
        <v>76</v>
      </c>
      <c r="CH66" s="184">
        <f t="shared" ca="1" si="213"/>
        <v>76</v>
      </c>
      <c r="CI66" s="184">
        <f t="shared" ca="1" si="214"/>
        <v>76</v>
      </c>
      <c r="CJ66" s="184">
        <f t="shared" ca="1" si="215"/>
        <v>76</v>
      </c>
      <c r="CK66" s="184">
        <f t="shared" ca="1" si="216"/>
        <v>76</v>
      </c>
      <c r="CL66" s="184">
        <f t="shared" ca="1" si="217"/>
        <v>76</v>
      </c>
      <c r="CM66" s="184">
        <f t="shared" ca="1" si="218"/>
        <v>76</v>
      </c>
      <c r="CN66" s="184">
        <f t="shared" ca="1" si="219"/>
        <v>76</v>
      </c>
      <c r="CO66" s="184">
        <f t="shared" ca="1" si="220"/>
        <v>76</v>
      </c>
      <c r="CP66" s="184">
        <f t="shared" ca="1" si="221"/>
        <v>76</v>
      </c>
      <c r="CQ66" s="184">
        <f t="shared" ca="1" si="222"/>
        <v>76</v>
      </c>
      <c r="CR66" s="184">
        <f t="shared" ca="1" si="223"/>
        <v>76</v>
      </c>
      <c r="CS66" s="184">
        <f t="shared" ca="1" si="224"/>
        <v>76</v>
      </c>
      <c r="CT66" s="184">
        <f t="shared" ca="1" si="225"/>
        <v>76</v>
      </c>
      <c r="CU66" s="184">
        <f t="shared" ca="1" si="226"/>
        <v>76</v>
      </c>
      <c r="CV66" s="184">
        <f t="shared" ca="1" si="227"/>
        <v>76</v>
      </c>
      <c r="CW66" s="184">
        <f t="shared" ca="1" si="228"/>
        <v>76</v>
      </c>
      <c r="CX66" s="184">
        <f t="shared" ca="1" si="229"/>
        <v>76</v>
      </c>
      <c r="CY66" s="184">
        <f t="shared" ca="1" si="230"/>
        <v>76</v>
      </c>
      <c r="CZ66" s="184">
        <f t="shared" ca="1" si="231"/>
        <v>76</v>
      </c>
      <c r="DA66" s="184">
        <f t="shared" ca="1" si="232"/>
        <v>76</v>
      </c>
      <c r="DB66" s="184">
        <f t="shared" ca="1" si="233"/>
        <v>76</v>
      </c>
      <c r="DC66" s="184">
        <f t="shared" ca="1" si="234"/>
        <v>76</v>
      </c>
      <c r="DD66" s="184">
        <f t="shared" ca="1" si="235"/>
        <v>76</v>
      </c>
      <c r="DE66" s="184">
        <f t="shared" ca="1" si="236"/>
        <v>76</v>
      </c>
      <c r="DF66" s="184">
        <f t="shared" ca="1" si="237"/>
        <v>76</v>
      </c>
      <c r="DG66" s="184">
        <f t="shared" ca="1" si="238"/>
        <v>76</v>
      </c>
      <c r="DH66" s="184">
        <f t="shared" ca="1" si="239"/>
        <v>76</v>
      </c>
      <c r="DI66" s="184">
        <f t="shared" ca="1" si="240"/>
        <v>76</v>
      </c>
      <c r="DJ66" s="184">
        <f t="shared" ca="1" si="241"/>
        <v>76</v>
      </c>
      <c r="DK66" s="184">
        <f t="shared" ca="1" si="242"/>
        <v>76</v>
      </c>
      <c r="DL66" s="184">
        <f t="shared" ca="1" si="243"/>
        <v>76</v>
      </c>
      <c r="DM66" s="184">
        <f t="shared" ca="1" si="244"/>
        <v>76</v>
      </c>
      <c r="DN66" s="184">
        <f t="shared" ca="1" si="245"/>
        <v>76</v>
      </c>
      <c r="DO66" s="184">
        <f t="shared" ca="1" si="246"/>
        <v>76</v>
      </c>
      <c r="DP66" s="184">
        <f t="shared" ca="1" si="247"/>
        <v>76</v>
      </c>
      <c r="DQ66" s="184">
        <f t="shared" ca="1" si="248"/>
        <v>76</v>
      </c>
      <c r="DR66" s="184">
        <f t="shared" ca="1" si="249"/>
        <v>76</v>
      </c>
      <c r="DS66" s="184">
        <f t="shared" ca="1" si="250"/>
        <v>76</v>
      </c>
      <c r="DT66" s="184">
        <f t="shared" ca="1" si="251"/>
        <v>76</v>
      </c>
      <c r="DU66" s="184">
        <f t="shared" ca="1" si="252"/>
        <v>76</v>
      </c>
      <c r="DV66" s="184">
        <f t="shared" ca="1" si="253"/>
        <v>76</v>
      </c>
      <c r="DW66" s="184">
        <f t="shared" ca="1" si="254"/>
        <v>76</v>
      </c>
      <c r="DX66" s="184">
        <f t="shared" ca="1" si="255"/>
        <v>76</v>
      </c>
      <c r="DY66" s="184">
        <f t="shared" ca="1" si="256"/>
        <v>76</v>
      </c>
      <c r="DZ66" s="184">
        <f t="shared" ca="1" si="257"/>
        <v>76</v>
      </c>
      <c r="EA66" s="184">
        <f t="shared" ca="1" si="258"/>
        <v>76</v>
      </c>
      <c r="EB66" s="184">
        <f t="shared" ca="1" si="259"/>
        <v>76</v>
      </c>
      <c r="EC66" s="184">
        <f t="shared" ca="1" si="260"/>
        <v>76</v>
      </c>
      <c r="ED66" s="184">
        <f t="shared" ca="1" si="261"/>
        <v>76</v>
      </c>
      <c r="EE66" s="184">
        <f t="shared" ca="1" si="262"/>
        <v>76</v>
      </c>
      <c r="EF66" s="184">
        <f t="shared" ca="1" si="263"/>
        <v>76</v>
      </c>
      <c r="EG66" s="184">
        <f t="shared" ca="1" si="264"/>
        <v>76</v>
      </c>
      <c r="EH66" s="184">
        <f t="shared" ca="1" si="265"/>
        <v>76</v>
      </c>
      <c r="EI66" s="184">
        <f t="shared" ca="1" si="266"/>
        <v>76</v>
      </c>
      <c r="EJ66" s="184">
        <f t="shared" ca="1" si="267"/>
        <v>76</v>
      </c>
      <c r="EK66" s="184">
        <f t="shared" ca="1" si="268"/>
        <v>76</v>
      </c>
      <c r="EL66" s="184">
        <f t="shared" ca="1" si="269"/>
        <v>76</v>
      </c>
      <c r="EM66" s="184">
        <f t="shared" ca="1" si="270"/>
        <v>76</v>
      </c>
      <c r="EN66" s="184">
        <f t="shared" ca="1" si="271"/>
        <v>76</v>
      </c>
      <c r="EO66" s="184">
        <f t="shared" ca="1" si="272"/>
        <v>76</v>
      </c>
      <c r="EP66" s="184">
        <f t="shared" ca="1" si="273"/>
        <v>76</v>
      </c>
      <c r="EQ66" s="184">
        <f t="shared" ca="1" si="274"/>
        <v>76</v>
      </c>
      <c r="ER66" s="184">
        <f t="shared" ca="1" si="275"/>
        <v>76</v>
      </c>
      <c r="ES66" s="184">
        <f t="shared" ca="1" si="276"/>
        <v>76</v>
      </c>
      <c r="ET66" s="184">
        <f t="shared" ca="1" si="277"/>
        <v>76</v>
      </c>
      <c r="EU66" s="184">
        <f t="shared" ca="1" si="278"/>
        <v>76</v>
      </c>
      <c r="EV66" s="184">
        <f t="shared" ca="1" si="279"/>
        <v>76</v>
      </c>
      <c r="EW66" s="184">
        <f t="shared" ca="1" si="280"/>
        <v>76</v>
      </c>
      <c r="EX66" s="184">
        <f t="shared" ca="1" si="281"/>
        <v>76</v>
      </c>
      <c r="EY66" s="184">
        <f t="shared" ca="1" si="282"/>
        <v>76</v>
      </c>
      <c r="EZ66" s="184">
        <f t="shared" ca="1" si="283"/>
        <v>76</v>
      </c>
      <c r="FA66" s="184">
        <f t="shared" ca="1" si="284"/>
        <v>76</v>
      </c>
      <c r="FB66" s="184">
        <f t="shared" ca="1" si="285"/>
        <v>76</v>
      </c>
      <c r="FC66" s="184">
        <f t="shared" ca="1" si="286"/>
        <v>76</v>
      </c>
      <c r="FD66" s="184">
        <f t="shared" ca="1" si="287"/>
        <v>76</v>
      </c>
      <c r="FE66" s="184">
        <f t="shared" ca="1" si="288"/>
        <v>76</v>
      </c>
      <c r="FF66" s="184">
        <f t="shared" ca="1" si="289"/>
        <v>76</v>
      </c>
      <c r="FG66" s="184">
        <f t="shared" ca="1" si="290"/>
        <v>76</v>
      </c>
      <c r="FH66" s="184">
        <f t="shared" ca="1" si="291"/>
        <v>76</v>
      </c>
      <c r="FI66" s="184">
        <f t="shared" ca="1" si="292"/>
        <v>76</v>
      </c>
      <c r="FJ66" s="184">
        <f t="shared" ca="1" si="293"/>
        <v>76</v>
      </c>
      <c r="FK66" s="184">
        <f t="shared" ca="1" si="294"/>
        <v>76</v>
      </c>
      <c r="FL66" s="184">
        <f t="shared" ca="1" si="295"/>
        <v>76</v>
      </c>
      <c r="FM66" s="184">
        <f t="shared" ca="1" si="296"/>
        <v>76</v>
      </c>
      <c r="FN66" s="184">
        <f t="shared" ca="1" si="297"/>
        <v>76</v>
      </c>
      <c r="FO66" s="184">
        <f t="shared" ca="1" si="298"/>
        <v>76</v>
      </c>
      <c r="FP66" s="184">
        <f t="shared" ca="1" si="299"/>
        <v>76</v>
      </c>
      <c r="FQ66" s="184">
        <f t="shared" ca="1" si="300"/>
        <v>76</v>
      </c>
      <c r="FR66" s="184">
        <f t="shared" ca="1" si="301"/>
        <v>76</v>
      </c>
      <c r="FS66" s="184">
        <f t="shared" ca="1" si="302"/>
        <v>76</v>
      </c>
      <c r="FT66" s="184">
        <f t="shared" ca="1" si="303"/>
        <v>76</v>
      </c>
      <c r="FU66" s="184">
        <f t="shared" ca="1" si="304"/>
        <v>76</v>
      </c>
      <c r="FV66" s="184">
        <f t="shared" ca="1" si="305"/>
        <v>76</v>
      </c>
      <c r="FW66" s="184">
        <f t="shared" ca="1" si="306"/>
        <v>76</v>
      </c>
      <c r="FX66" s="184">
        <f t="shared" ca="1" si="307"/>
        <v>76</v>
      </c>
      <c r="FY66" s="184">
        <f t="shared" ca="1" si="308"/>
        <v>76</v>
      </c>
      <c r="FZ66" s="184">
        <f t="shared" ca="1" si="309"/>
        <v>76</v>
      </c>
      <c r="GA66" s="184">
        <f t="shared" ca="1" si="310"/>
        <v>76</v>
      </c>
      <c r="GB66" s="184">
        <f t="shared" ca="1" si="311"/>
        <v>76</v>
      </c>
      <c r="GC66" s="184">
        <f t="shared" ca="1" si="312"/>
        <v>76</v>
      </c>
      <c r="GD66" s="184">
        <f t="shared" ca="1" si="313"/>
        <v>76</v>
      </c>
      <c r="GE66" s="184">
        <f t="shared" ca="1" si="314"/>
        <v>76</v>
      </c>
      <c r="GF66" s="184">
        <f t="shared" ca="1" si="315"/>
        <v>76</v>
      </c>
      <c r="GG66" s="184">
        <f t="shared" ca="1" si="316"/>
        <v>76</v>
      </c>
      <c r="GH66" s="184">
        <f t="shared" ca="1" si="317"/>
        <v>76</v>
      </c>
      <c r="GI66" s="184">
        <f t="shared" ca="1" si="318"/>
        <v>76</v>
      </c>
      <c r="GJ66" s="184">
        <f t="shared" ca="1" si="319"/>
        <v>76</v>
      </c>
      <c r="GK66" s="184">
        <f t="shared" ca="1" si="320"/>
        <v>76</v>
      </c>
      <c r="GL66" s="184">
        <f t="shared" ca="1" si="321"/>
        <v>76</v>
      </c>
      <c r="GM66" s="184">
        <f t="shared" ca="1" si="322"/>
        <v>76</v>
      </c>
      <c r="GN66" s="184">
        <f t="shared" ca="1" si="323"/>
        <v>76</v>
      </c>
      <c r="GO66" s="184">
        <f t="shared" ca="1" si="324"/>
        <v>76</v>
      </c>
      <c r="GP66" s="184">
        <f t="shared" ca="1" si="325"/>
        <v>76</v>
      </c>
      <c r="GQ66" s="184">
        <f t="shared" ca="1" si="326"/>
        <v>76</v>
      </c>
      <c r="GR66" s="184">
        <f t="shared" ca="1" si="327"/>
        <v>76</v>
      </c>
      <c r="GS66" s="184">
        <f t="shared" ca="1" si="328"/>
        <v>76</v>
      </c>
      <c r="GT66" s="184">
        <f t="shared" ca="1" si="329"/>
        <v>76</v>
      </c>
      <c r="GU66" s="184">
        <f t="shared" ca="1" si="330"/>
        <v>76</v>
      </c>
      <c r="GV66" s="184">
        <f t="shared" ca="1" si="331"/>
        <v>76</v>
      </c>
      <c r="GW66" s="184">
        <f t="shared" ca="1" si="332"/>
        <v>76</v>
      </c>
      <c r="GX66" s="184">
        <f t="shared" ca="1" si="333"/>
        <v>76</v>
      </c>
      <c r="GY66" s="184">
        <f t="shared" ca="1" si="334"/>
        <v>76</v>
      </c>
      <c r="GZ66" s="184">
        <f t="shared" ca="1" si="335"/>
        <v>76</v>
      </c>
      <c r="HA66" s="184">
        <f t="shared" ca="1" si="336"/>
        <v>76</v>
      </c>
      <c r="HB66" s="184">
        <f t="shared" ca="1" si="337"/>
        <v>76</v>
      </c>
      <c r="HC66" s="184">
        <f t="shared" ca="1" si="338"/>
        <v>76</v>
      </c>
      <c r="HD66" s="184">
        <f t="shared" ca="1" si="339"/>
        <v>76</v>
      </c>
      <c r="HE66" s="184">
        <f t="shared" ca="1" si="340"/>
        <v>76</v>
      </c>
      <c r="HF66" s="184">
        <f t="shared" ca="1" si="341"/>
        <v>76</v>
      </c>
      <c r="HG66" s="184">
        <f t="shared" ca="1" si="342"/>
        <v>76</v>
      </c>
      <c r="HH66" s="184">
        <f t="shared" ca="1" si="343"/>
        <v>76</v>
      </c>
      <c r="HI66" s="184">
        <f t="shared" ca="1" si="344"/>
        <v>76</v>
      </c>
      <c r="HJ66" s="184">
        <f t="shared" ca="1" si="345"/>
        <v>76</v>
      </c>
      <c r="HK66" s="578">
        <f t="shared" ca="1" si="346"/>
        <v>1</v>
      </c>
    </row>
    <row r="67" spans="1:219" s="185" customFormat="1" ht="30">
      <c r="A67" s="284" t="s">
        <v>14012</v>
      </c>
      <c r="B67" s="285">
        <v>89491</v>
      </c>
      <c r="C67" s="286" t="str">
        <f>IF($B67="","",IFERROR(VLOOKUP($B67,SERVIÇOS!$A:$F,2,0),IFERROR(VLOOKUP($B67,'COMPOSIÇÕES COMPLEMENTARES '!$C:$K,2,0),"")))</f>
        <v>CAIXA SIFONADA, PVC, DN 150 X 185 X 75 MM, FORNECIDA E INSTALADA EM RAMAIS DE ENCAMINHAMENTO DE ÁGUA PLUVIAL. AF_12/2014</v>
      </c>
      <c r="D67" s="287" t="str">
        <f>IF($B67="","",IFERROR(VLOOKUP($B67,SERVIÇOS!$A:$F,3,0),IFERROR(VLOOKUP($B67,'COMPOSIÇÕES COMPLEMENTARES '!$C:$K,3,0),"")))</f>
        <v>UN</v>
      </c>
      <c r="E67" s="288">
        <v>1</v>
      </c>
      <c r="F67" s="289">
        <f>IF($B67="","",IFERROR(VLOOKUP($B67,SERVIÇOS!$A:$F,4,0),IFERROR(VLOOKUP($B67,'COMPOSIÇÕES COMPLEMENTARES '!$C:$K,6,0),"")))</f>
        <v>64.91</v>
      </c>
      <c r="G67" s="289">
        <f>IF($B67="","",IFERROR(VLOOKUP($B67,SERVIÇOS!$A:$F,5,0),IFERROR(VLOOKUP($B67,'COMPOSIÇÕES COMPLEMENTARES '!$C:$K,7,0),"")))</f>
        <v>6.69</v>
      </c>
      <c r="H67" s="289">
        <f t="shared" si="356"/>
        <v>71.599999999999994</v>
      </c>
      <c r="I67" s="289">
        <f t="shared" si="357"/>
        <v>64.91</v>
      </c>
      <c r="J67" s="289">
        <f t="shared" si="358"/>
        <v>6.69</v>
      </c>
      <c r="K67" s="289">
        <f t="shared" si="359"/>
        <v>71.599999999999994</v>
      </c>
      <c r="L67" s="289"/>
      <c r="M67" s="572">
        <f t="shared" si="10"/>
        <v>71.599999999999994</v>
      </c>
      <c r="N67" s="572">
        <f t="shared" si="11"/>
        <v>71.599999999999994</v>
      </c>
      <c r="O67" s="572">
        <f t="shared" si="12"/>
        <v>1</v>
      </c>
      <c r="P67" s="572">
        <f t="shared" si="13"/>
        <v>59</v>
      </c>
      <c r="Q67" s="572">
        <f t="shared" si="14"/>
        <v>1306.2</v>
      </c>
      <c r="R67" s="572">
        <f t="shared" si="15"/>
        <v>72</v>
      </c>
      <c r="S67" s="184">
        <f t="shared" ca="1" si="146"/>
        <v>72</v>
      </c>
      <c r="T67" s="184">
        <f t="shared" ca="1" si="147"/>
        <v>94</v>
      </c>
      <c r="U67" s="184">
        <f t="shared" ca="1" si="148"/>
        <v>94</v>
      </c>
      <c r="V67" s="184">
        <f t="shared" ca="1" si="149"/>
        <v>94</v>
      </c>
      <c r="W67" s="184">
        <f t="shared" ca="1" si="150"/>
        <v>94</v>
      </c>
      <c r="X67" s="184">
        <f t="shared" ca="1" si="151"/>
        <v>94</v>
      </c>
      <c r="Y67" s="184">
        <f t="shared" ca="1" si="152"/>
        <v>94</v>
      </c>
      <c r="Z67" s="184">
        <f t="shared" ca="1" si="153"/>
        <v>94</v>
      </c>
      <c r="AA67" s="184">
        <f t="shared" ca="1" si="154"/>
        <v>94</v>
      </c>
      <c r="AB67" s="184">
        <f t="shared" ca="1" si="155"/>
        <v>94</v>
      </c>
      <c r="AC67" s="184">
        <f t="shared" ca="1" si="156"/>
        <v>94</v>
      </c>
      <c r="AD67" s="184">
        <f t="shared" ca="1" si="157"/>
        <v>94</v>
      </c>
      <c r="AE67" s="184">
        <f t="shared" ca="1" si="158"/>
        <v>48</v>
      </c>
      <c r="AF67" s="184">
        <f t="shared" ca="1" si="159"/>
        <v>48</v>
      </c>
      <c r="AG67" s="184">
        <f t="shared" ca="1" si="160"/>
        <v>48</v>
      </c>
      <c r="AH67" s="184">
        <f t="shared" ca="1" si="161"/>
        <v>48</v>
      </c>
      <c r="AI67" s="184">
        <f t="shared" ca="1" si="162"/>
        <v>126</v>
      </c>
      <c r="AJ67" s="184">
        <f t="shared" ca="1" si="163"/>
        <v>126</v>
      </c>
      <c r="AK67" s="184">
        <f t="shared" ca="1" si="164"/>
        <v>39</v>
      </c>
      <c r="AL67" s="184">
        <f t="shared" ca="1" si="165"/>
        <v>39</v>
      </c>
      <c r="AM67" s="184">
        <f t="shared" ca="1" si="166"/>
        <v>106</v>
      </c>
      <c r="AN67" s="184">
        <f t="shared" ca="1" si="167"/>
        <v>106</v>
      </c>
      <c r="AO67" s="184">
        <f t="shared" ca="1" si="168"/>
        <v>106</v>
      </c>
      <c r="AP67" s="184">
        <f t="shared" ca="1" si="169"/>
        <v>106</v>
      </c>
      <c r="AQ67" s="184">
        <f t="shared" ca="1" si="170"/>
        <v>106</v>
      </c>
      <c r="AR67" s="184">
        <f t="shared" ca="1" si="171"/>
        <v>106</v>
      </c>
      <c r="AS67" s="184">
        <f t="shared" ca="1" si="172"/>
        <v>106</v>
      </c>
      <c r="AT67" s="184">
        <f t="shared" ca="1" si="173"/>
        <v>106</v>
      </c>
      <c r="AU67" s="184">
        <f t="shared" ca="1" si="174"/>
        <v>106</v>
      </c>
      <c r="AV67" s="184">
        <f t="shared" ca="1" si="175"/>
        <v>106</v>
      </c>
      <c r="AW67" s="184">
        <f t="shared" ca="1" si="176"/>
        <v>106</v>
      </c>
      <c r="AX67" s="184">
        <f t="shared" ca="1" si="177"/>
        <v>106</v>
      </c>
      <c r="AY67" s="184">
        <f t="shared" ca="1" si="178"/>
        <v>106</v>
      </c>
      <c r="AZ67" s="184">
        <f t="shared" ca="1" si="179"/>
        <v>106</v>
      </c>
      <c r="BA67" s="184">
        <f t="shared" ca="1" si="180"/>
        <v>106</v>
      </c>
      <c r="BB67" s="184">
        <f t="shared" ca="1" si="181"/>
        <v>106</v>
      </c>
      <c r="BC67" s="184">
        <f t="shared" ca="1" si="182"/>
        <v>59</v>
      </c>
      <c r="BD67" s="184">
        <f t="shared" ca="1" si="183"/>
        <v>59</v>
      </c>
      <c r="BE67" s="184">
        <f t="shared" ca="1" si="184"/>
        <v>157</v>
      </c>
      <c r="BF67" s="184">
        <f t="shared" ca="1" si="185"/>
        <v>157</v>
      </c>
      <c r="BG67" s="184">
        <f t="shared" ca="1" si="186"/>
        <v>90</v>
      </c>
      <c r="BH67" s="184">
        <f t="shared" ca="1" si="187"/>
        <v>90</v>
      </c>
      <c r="BI67" s="184">
        <f t="shared" ca="1" si="188"/>
        <v>90</v>
      </c>
      <c r="BJ67" s="184">
        <f t="shared" ca="1" si="189"/>
        <v>90</v>
      </c>
      <c r="BK67" s="184">
        <f t="shared" ca="1" si="190"/>
        <v>134</v>
      </c>
      <c r="BL67" s="184">
        <f t="shared" ca="1" si="191"/>
        <v>134</v>
      </c>
      <c r="BM67" s="184">
        <f t="shared" ca="1" si="192"/>
        <v>26</v>
      </c>
      <c r="BN67" s="184">
        <f t="shared" ca="1" si="193"/>
        <v>26</v>
      </c>
      <c r="BO67" s="184">
        <f t="shared" ca="1" si="194"/>
        <v>108</v>
      </c>
      <c r="BP67" s="184">
        <f t="shared" ca="1" si="195"/>
        <v>108</v>
      </c>
      <c r="BQ67" s="184">
        <f t="shared" ca="1" si="196"/>
        <v>108</v>
      </c>
      <c r="BR67" s="184">
        <f t="shared" ca="1" si="197"/>
        <v>147</v>
      </c>
      <c r="BS67" s="184">
        <f t="shared" ca="1" si="198"/>
        <v>147</v>
      </c>
      <c r="BT67" s="184">
        <f t="shared" ca="1" si="199"/>
        <v>93</v>
      </c>
      <c r="BU67" s="184">
        <f t="shared" ca="1" si="200"/>
        <v>93</v>
      </c>
      <c r="BV67" s="184">
        <f t="shared" ca="1" si="201"/>
        <v>76</v>
      </c>
      <c r="BW67" s="184">
        <f t="shared" ca="1" si="202"/>
        <v>76</v>
      </c>
      <c r="BX67" s="184">
        <f t="shared" ca="1" si="203"/>
        <v>162</v>
      </c>
      <c r="BY67" s="184">
        <f t="shared" ca="1" si="204"/>
        <v>162</v>
      </c>
      <c r="BZ67" s="184">
        <f t="shared" ca="1" si="205"/>
        <v>162</v>
      </c>
      <c r="CA67" s="184">
        <f t="shared" ca="1" si="206"/>
        <v>162</v>
      </c>
      <c r="CB67" s="184">
        <f t="shared" ca="1" si="207"/>
        <v>162</v>
      </c>
      <c r="CC67" s="184">
        <f t="shared" ca="1" si="208"/>
        <v>162</v>
      </c>
      <c r="CD67" s="184">
        <f t="shared" ca="1" si="209"/>
        <v>162</v>
      </c>
      <c r="CE67" s="184">
        <f t="shared" ca="1" si="210"/>
        <v>162</v>
      </c>
      <c r="CF67" s="184">
        <f t="shared" ca="1" si="211"/>
        <v>162</v>
      </c>
      <c r="CG67" s="184">
        <f t="shared" ca="1" si="212"/>
        <v>162</v>
      </c>
      <c r="CH67" s="184">
        <f t="shared" ca="1" si="213"/>
        <v>162</v>
      </c>
      <c r="CI67" s="184">
        <f t="shared" ca="1" si="214"/>
        <v>162</v>
      </c>
      <c r="CJ67" s="184">
        <f t="shared" ca="1" si="215"/>
        <v>162</v>
      </c>
      <c r="CK67" s="184">
        <f t="shared" ca="1" si="216"/>
        <v>162</v>
      </c>
      <c r="CL67" s="184">
        <f t="shared" ca="1" si="217"/>
        <v>162</v>
      </c>
      <c r="CM67" s="184">
        <f t="shared" ca="1" si="218"/>
        <v>162</v>
      </c>
      <c r="CN67" s="184">
        <f t="shared" ca="1" si="219"/>
        <v>162</v>
      </c>
      <c r="CO67" s="184">
        <f t="shared" ca="1" si="220"/>
        <v>162</v>
      </c>
      <c r="CP67" s="184">
        <f t="shared" ca="1" si="221"/>
        <v>162</v>
      </c>
      <c r="CQ67" s="184">
        <f t="shared" ca="1" si="222"/>
        <v>162</v>
      </c>
      <c r="CR67" s="184">
        <f t="shared" ca="1" si="223"/>
        <v>162</v>
      </c>
      <c r="CS67" s="184">
        <f t="shared" ca="1" si="224"/>
        <v>162</v>
      </c>
      <c r="CT67" s="184">
        <f t="shared" ca="1" si="225"/>
        <v>162</v>
      </c>
      <c r="CU67" s="184">
        <f t="shared" ca="1" si="226"/>
        <v>162</v>
      </c>
      <c r="CV67" s="184">
        <f t="shared" ca="1" si="227"/>
        <v>162</v>
      </c>
      <c r="CW67" s="184">
        <f t="shared" ca="1" si="228"/>
        <v>162</v>
      </c>
      <c r="CX67" s="184">
        <f t="shared" ca="1" si="229"/>
        <v>162</v>
      </c>
      <c r="CY67" s="184">
        <f t="shared" ca="1" si="230"/>
        <v>162</v>
      </c>
      <c r="CZ67" s="184">
        <f t="shared" ca="1" si="231"/>
        <v>162</v>
      </c>
      <c r="DA67" s="184">
        <f t="shared" ca="1" si="232"/>
        <v>162</v>
      </c>
      <c r="DB67" s="184">
        <f t="shared" ca="1" si="233"/>
        <v>162</v>
      </c>
      <c r="DC67" s="184">
        <f t="shared" ca="1" si="234"/>
        <v>162</v>
      </c>
      <c r="DD67" s="184">
        <f t="shared" ca="1" si="235"/>
        <v>162</v>
      </c>
      <c r="DE67" s="184">
        <f t="shared" ca="1" si="236"/>
        <v>162</v>
      </c>
      <c r="DF67" s="184">
        <f t="shared" ca="1" si="237"/>
        <v>162</v>
      </c>
      <c r="DG67" s="184">
        <f t="shared" ca="1" si="238"/>
        <v>162</v>
      </c>
      <c r="DH67" s="184">
        <f t="shared" ca="1" si="239"/>
        <v>162</v>
      </c>
      <c r="DI67" s="184">
        <f t="shared" ca="1" si="240"/>
        <v>162</v>
      </c>
      <c r="DJ67" s="184">
        <f t="shared" ca="1" si="241"/>
        <v>162</v>
      </c>
      <c r="DK67" s="184">
        <f t="shared" ca="1" si="242"/>
        <v>162</v>
      </c>
      <c r="DL67" s="184">
        <f t="shared" ca="1" si="243"/>
        <v>162</v>
      </c>
      <c r="DM67" s="184">
        <f t="shared" ca="1" si="244"/>
        <v>162</v>
      </c>
      <c r="DN67" s="184">
        <f t="shared" ca="1" si="245"/>
        <v>162</v>
      </c>
      <c r="DO67" s="184">
        <f t="shared" ca="1" si="246"/>
        <v>162</v>
      </c>
      <c r="DP67" s="184">
        <f t="shared" ca="1" si="247"/>
        <v>162</v>
      </c>
      <c r="DQ67" s="184">
        <f t="shared" ca="1" si="248"/>
        <v>162</v>
      </c>
      <c r="DR67" s="184">
        <f t="shared" ca="1" si="249"/>
        <v>162</v>
      </c>
      <c r="DS67" s="184">
        <f t="shared" ca="1" si="250"/>
        <v>162</v>
      </c>
      <c r="DT67" s="184">
        <f t="shared" ca="1" si="251"/>
        <v>162</v>
      </c>
      <c r="DU67" s="184">
        <f t="shared" ca="1" si="252"/>
        <v>162</v>
      </c>
      <c r="DV67" s="184">
        <f t="shared" ca="1" si="253"/>
        <v>162</v>
      </c>
      <c r="DW67" s="184">
        <f t="shared" ca="1" si="254"/>
        <v>162</v>
      </c>
      <c r="DX67" s="184">
        <f t="shared" ca="1" si="255"/>
        <v>162</v>
      </c>
      <c r="DY67" s="184">
        <f t="shared" ca="1" si="256"/>
        <v>162</v>
      </c>
      <c r="DZ67" s="184">
        <f t="shared" ca="1" si="257"/>
        <v>162</v>
      </c>
      <c r="EA67" s="184">
        <f t="shared" ca="1" si="258"/>
        <v>162</v>
      </c>
      <c r="EB67" s="184">
        <f t="shared" ca="1" si="259"/>
        <v>162</v>
      </c>
      <c r="EC67" s="184">
        <f t="shared" ca="1" si="260"/>
        <v>162</v>
      </c>
      <c r="ED67" s="184">
        <f t="shared" ca="1" si="261"/>
        <v>162</v>
      </c>
      <c r="EE67" s="184">
        <f t="shared" ca="1" si="262"/>
        <v>162</v>
      </c>
      <c r="EF67" s="184">
        <f t="shared" ca="1" si="263"/>
        <v>162</v>
      </c>
      <c r="EG67" s="184">
        <f t="shared" ca="1" si="264"/>
        <v>162</v>
      </c>
      <c r="EH67" s="184">
        <f t="shared" ca="1" si="265"/>
        <v>162</v>
      </c>
      <c r="EI67" s="184">
        <f t="shared" ca="1" si="266"/>
        <v>162</v>
      </c>
      <c r="EJ67" s="184">
        <f t="shared" ca="1" si="267"/>
        <v>162</v>
      </c>
      <c r="EK67" s="184">
        <f t="shared" ca="1" si="268"/>
        <v>162</v>
      </c>
      <c r="EL67" s="184">
        <f t="shared" ca="1" si="269"/>
        <v>162</v>
      </c>
      <c r="EM67" s="184">
        <f t="shared" ca="1" si="270"/>
        <v>162</v>
      </c>
      <c r="EN67" s="184">
        <f t="shared" ca="1" si="271"/>
        <v>162</v>
      </c>
      <c r="EO67" s="184">
        <f t="shared" ca="1" si="272"/>
        <v>162</v>
      </c>
      <c r="EP67" s="184">
        <f t="shared" ca="1" si="273"/>
        <v>162</v>
      </c>
      <c r="EQ67" s="184">
        <f t="shared" ca="1" si="274"/>
        <v>162</v>
      </c>
      <c r="ER67" s="184">
        <f t="shared" ca="1" si="275"/>
        <v>162</v>
      </c>
      <c r="ES67" s="184">
        <f t="shared" ca="1" si="276"/>
        <v>162</v>
      </c>
      <c r="ET67" s="184">
        <f t="shared" ca="1" si="277"/>
        <v>162</v>
      </c>
      <c r="EU67" s="184">
        <f t="shared" ca="1" si="278"/>
        <v>162</v>
      </c>
      <c r="EV67" s="184">
        <f t="shared" ca="1" si="279"/>
        <v>162</v>
      </c>
      <c r="EW67" s="184">
        <f t="shared" ca="1" si="280"/>
        <v>162</v>
      </c>
      <c r="EX67" s="184">
        <f t="shared" ca="1" si="281"/>
        <v>162</v>
      </c>
      <c r="EY67" s="184">
        <f t="shared" ca="1" si="282"/>
        <v>162</v>
      </c>
      <c r="EZ67" s="184">
        <f t="shared" ca="1" si="283"/>
        <v>162</v>
      </c>
      <c r="FA67" s="184">
        <f t="shared" ca="1" si="284"/>
        <v>162</v>
      </c>
      <c r="FB67" s="184">
        <f t="shared" ca="1" si="285"/>
        <v>162</v>
      </c>
      <c r="FC67" s="184">
        <f t="shared" ca="1" si="286"/>
        <v>162</v>
      </c>
      <c r="FD67" s="184">
        <f t="shared" ca="1" si="287"/>
        <v>162</v>
      </c>
      <c r="FE67" s="184">
        <f t="shared" ca="1" si="288"/>
        <v>162</v>
      </c>
      <c r="FF67" s="184">
        <f t="shared" ca="1" si="289"/>
        <v>162</v>
      </c>
      <c r="FG67" s="184">
        <f t="shared" ca="1" si="290"/>
        <v>162</v>
      </c>
      <c r="FH67" s="184">
        <f t="shared" ca="1" si="291"/>
        <v>162</v>
      </c>
      <c r="FI67" s="184">
        <f t="shared" ca="1" si="292"/>
        <v>162</v>
      </c>
      <c r="FJ67" s="184">
        <f t="shared" ca="1" si="293"/>
        <v>162</v>
      </c>
      <c r="FK67" s="184">
        <f t="shared" ca="1" si="294"/>
        <v>162</v>
      </c>
      <c r="FL67" s="184">
        <f t="shared" ca="1" si="295"/>
        <v>162</v>
      </c>
      <c r="FM67" s="184">
        <f t="shared" ca="1" si="296"/>
        <v>162</v>
      </c>
      <c r="FN67" s="184">
        <f t="shared" ca="1" si="297"/>
        <v>162</v>
      </c>
      <c r="FO67" s="184">
        <f t="shared" ca="1" si="298"/>
        <v>162</v>
      </c>
      <c r="FP67" s="184">
        <f t="shared" ca="1" si="299"/>
        <v>162</v>
      </c>
      <c r="FQ67" s="184">
        <f t="shared" ca="1" si="300"/>
        <v>162</v>
      </c>
      <c r="FR67" s="184">
        <f t="shared" ca="1" si="301"/>
        <v>162</v>
      </c>
      <c r="FS67" s="184">
        <f t="shared" ca="1" si="302"/>
        <v>162</v>
      </c>
      <c r="FT67" s="184">
        <f t="shared" ca="1" si="303"/>
        <v>162</v>
      </c>
      <c r="FU67" s="184">
        <f t="shared" ca="1" si="304"/>
        <v>162</v>
      </c>
      <c r="FV67" s="184">
        <f t="shared" ca="1" si="305"/>
        <v>162</v>
      </c>
      <c r="FW67" s="184">
        <f t="shared" ca="1" si="306"/>
        <v>162</v>
      </c>
      <c r="FX67" s="184">
        <f t="shared" ca="1" si="307"/>
        <v>162</v>
      </c>
      <c r="FY67" s="184">
        <f t="shared" ca="1" si="308"/>
        <v>162</v>
      </c>
      <c r="FZ67" s="184">
        <f t="shared" ca="1" si="309"/>
        <v>162</v>
      </c>
      <c r="GA67" s="184">
        <f t="shared" ca="1" si="310"/>
        <v>162</v>
      </c>
      <c r="GB67" s="184">
        <f t="shared" ca="1" si="311"/>
        <v>162</v>
      </c>
      <c r="GC67" s="184">
        <f t="shared" ca="1" si="312"/>
        <v>162</v>
      </c>
      <c r="GD67" s="184">
        <f t="shared" ca="1" si="313"/>
        <v>162</v>
      </c>
      <c r="GE67" s="184">
        <f t="shared" ca="1" si="314"/>
        <v>162</v>
      </c>
      <c r="GF67" s="184">
        <f t="shared" ca="1" si="315"/>
        <v>162</v>
      </c>
      <c r="GG67" s="184">
        <f t="shared" ca="1" si="316"/>
        <v>162</v>
      </c>
      <c r="GH67" s="184">
        <f t="shared" ca="1" si="317"/>
        <v>162</v>
      </c>
      <c r="GI67" s="184">
        <f t="shared" ca="1" si="318"/>
        <v>162</v>
      </c>
      <c r="GJ67" s="184">
        <f t="shared" ca="1" si="319"/>
        <v>162</v>
      </c>
      <c r="GK67" s="184">
        <f t="shared" ca="1" si="320"/>
        <v>162</v>
      </c>
      <c r="GL67" s="184">
        <f t="shared" ca="1" si="321"/>
        <v>162</v>
      </c>
      <c r="GM67" s="184">
        <f t="shared" ca="1" si="322"/>
        <v>162</v>
      </c>
      <c r="GN67" s="184">
        <f t="shared" ca="1" si="323"/>
        <v>162</v>
      </c>
      <c r="GO67" s="184">
        <f t="shared" ca="1" si="324"/>
        <v>162</v>
      </c>
      <c r="GP67" s="184">
        <f t="shared" ca="1" si="325"/>
        <v>162</v>
      </c>
      <c r="GQ67" s="184">
        <f t="shared" ca="1" si="326"/>
        <v>162</v>
      </c>
      <c r="GR67" s="184">
        <f t="shared" ca="1" si="327"/>
        <v>162</v>
      </c>
      <c r="GS67" s="184">
        <f t="shared" ca="1" si="328"/>
        <v>162</v>
      </c>
      <c r="GT67" s="184">
        <f t="shared" ca="1" si="329"/>
        <v>162</v>
      </c>
      <c r="GU67" s="184">
        <f t="shared" ca="1" si="330"/>
        <v>162</v>
      </c>
      <c r="GV67" s="184">
        <f t="shared" ca="1" si="331"/>
        <v>162</v>
      </c>
      <c r="GW67" s="184">
        <f t="shared" ca="1" si="332"/>
        <v>162</v>
      </c>
      <c r="GX67" s="184">
        <f t="shared" ca="1" si="333"/>
        <v>162</v>
      </c>
      <c r="GY67" s="184">
        <f t="shared" ca="1" si="334"/>
        <v>162</v>
      </c>
      <c r="GZ67" s="184">
        <f t="shared" ca="1" si="335"/>
        <v>162</v>
      </c>
      <c r="HA67" s="184">
        <f t="shared" ca="1" si="336"/>
        <v>162</v>
      </c>
      <c r="HB67" s="184">
        <f t="shared" ca="1" si="337"/>
        <v>162</v>
      </c>
      <c r="HC67" s="184">
        <f t="shared" ca="1" si="338"/>
        <v>162</v>
      </c>
      <c r="HD67" s="184">
        <f t="shared" ca="1" si="339"/>
        <v>162</v>
      </c>
      <c r="HE67" s="184">
        <f t="shared" ca="1" si="340"/>
        <v>162</v>
      </c>
      <c r="HF67" s="184">
        <f t="shared" ca="1" si="341"/>
        <v>162</v>
      </c>
      <c r="HG67" s="184">
        <f t="shared" ca="1" si="342"/>
        <v>162</v>
      </c>
      <c r="HH67" s="184">
        <f t="shared" ca="1" si="343"/>
        <v>162</v>
      </c>
      <c r="HI67" s="184">
        <f t="shared" ca="1" si="344"/>
        <v>162</v>
      </c>
      <c r="HJ67" s="184">
        <f t="shared" ca="1" si="345"/>
        <v>162</v>
      </c>
      <c r="HK67" s="578">
        <f t="shared" ca="1" si="346"/>
        <v>1</v>
      </c>
    </row>
    <row r="68" spans="1:219" s="185" customFormat="1" ht="30">
      <c r="A68" s="284" t="s">
        <v>14013</v>
      </c>
      <c r="B68" s="285">
        <v>89511</v>
      </c>
      <c r="C68" s="286" t="str">
        <f>IF($B68="","",IFERROR(VLOOKUP($B68,SERVIÇOS!$A:$F,2,0),IFERROR(VLOOKUP($B68,'COMPOSIÇÕES COMPLEMENTARES '!$C:$K,2,0),"")))</f>
        <v>TUBO PVC, SÉRIE R, ÁGUA PLUVIAL, DN 75 MM, FORNECIDO E INSTALADO EM RAMAL DE ENCAMINHAMENTO. AF_12/2014</v>
      </c>
      <c r="D68" s="287" t="str">
        <f>IF($B68="","",IFERROR(VLOOKUP($B68,SERVIÇOS!$A:$F,3,0),IFERROR(VLOOKUP($B68,'COMPOSIÇÕES COMPLEMENTARES '!$C:$K,3,0),"")))</f>
        <v>M</v>
      </c>
      <c r="E68" s="288">
        <v>10</v>
      </c>
      <c r="F68" s="289">
        <f>IF($B68="","",IFERROR(VLOOKUP($B68,SERVIÇOS!$A:$F,4,0),IFERROR(VLOOKUP($B68,'COMPOSIÇÕES COMPLEMENTARES '!$C:$K,6,0),"")))</f>
        <v>37.46</v>
      </c>
      <c r="G68" s="289">
        <f>IF($B68="","",IFERROR(VLOOKUP($B68,SERVIÇOS!$A:$F,5,0),IFERROR(VLOOKUP($B68,'COMPOSIÇÕES COMPLEMENTARES '!$C:$K,7,0),"")))</f>
        <v>10.38</v>
      </c>
      <c r="H68" s="289">
        <f t="shared" si="356"/>
        <v>47.84</v>
      </c>
      <c r="I68" s="289">
        <f t="shared" si="357"/>
        <v>374.6</v>
      </c>
      <c r="J68" s="289">
        <f t="shared" si="358"/>
        <v>103.8</v>
      </c>
      <c r="K68" s="289">
        <f t="shared" si="359"/>
        <v>478.4</v>
      </c>
      <c r="L68" s="289"/>
      <c r="M68" s="572">
        <f t="shared" si="10"/>
        <v>478.40000000000003</v>
      </c>
      <c r="N68" s="572">
        <f t="shared" si="11"/>
        <v>478.40000000000003</v>
      </c>
      <c r="O68" s="572">
        <f t="shared" si="12"/>
        <v>10</v>
      </c>
      <c r="P68" s="572">
        <f t="shared" si="13"/>
        <v>60</v>
      </c>
      <c r="Q68" s="572">
        <f t="shared" si="14"/>
        <v>1306.2</v>
      </c>
      <c r="R68" s="572">
        <f t="shared" si="15"/>
        <v>72</v>
      </c>
      <c r="S68" s="184">
        <f t="shared" ca="1" si="146"/>
        <v>94</v>
      </c>
      <c r="T68" s="184">
        <f t="shared" ca="1" si="147"/>
        <v>94</v>
      </c>
      <c r="U68" s="184">
        <f t="shared" ca="1" si="148"/>
        <v>48</v>
      </c>
      <c r="V68" s="184">
        <f t="shared" ca="1" si="149"/>
        <v>48</v>
      </c>
      <c r="W68" s="184">
        <f t="shared" ca="1" si="150"/>
        <v>48</v>
      </c>
      <c r="X68" s="184">
        <f t="shared" ca="1" si="151"/>
        <v>48</v>
      </c>
      <c r="Y68" s="184">
        <f t="shared" ca="1" si="152"/>
        <v>48</v>
      </c>
      <c r="Z68" s="184">
        <f t="shared" ca="1" si="153"/>
        <v>48</v>
      </c>
      <c r="AA68" s="184">
        <f t="shared" ca="1" si="154"/>
        <v>48</v>
      </c>
      <c r="AB68" s="184">
        <f t="shared" ca="1" si="155"/>
        <v>48</v>
      </c>
      <c r="AC68" s="184">
        <f t="shared" ca="1" si="156"/>
        <v>48</v>
      </c>
      <c r="AD68" s="184">
        <f t="shared" ca="1" si="157"/>
        <v>48</v>
      </c>
      <c r="AE68" s="184">
        <f t="shared" ca="1" si="158"/>
        <v>48</v>
      </c>
      <c r="AF68" s="184">
        <f t="shared" ca="1" si="159"/>
        <v>126</v>
      </c>
      <c r="AG68" s="184">
        <f t="shared" ca="1" si="160"/>
        <v>126</v>
      </c>
      <c r="AH68" s="184">
        <f t="shared" ca="1" si="161"/>
        <v>126</v>
      </c>
      <c r="AI68" s="184">
        <f t="shared" ca="1" si="162"/>
        <v>126</v>
      </c>
      <c r="AJ68" s="184">
        <f t="shared" ca="1" si="163"/>
        <v>39</v>
      </c>
      <c r="AK68" s="184">
        <f t="shared" ca="1" si="164"/>
        <v>39</v>
      </c>
      <c r="AL68" s="184">
        <f t="shared" ca="1" si="165"/>
        <v>106</v>
      </c>
      <c r="AM68" s="184">
        <f t="shared" ca="1" si="166"/>
        <v>106</v>
      </c>
      <c r="AN68" s="184">
        <f t="shared" ca="1" si="167"/>
        <v>59</v>
      </c>
      <c r="AO68" s="184">
        <f t="shared" ca="1" si="168"/>
        <v>59</v>
      </c>
      <c r="AP68" s="184">
        <f t="shared" ca="1" si="169"/>
        <v>59</v>
      </c>
      <c r="AQ68" s="184">
        <f t="shared" ca="1" si="170"/>
        <v>59</v>
      </c>
      <c r="AR68" s="184">
        <f t="shared" ca="1" si="171"/>
        <v>59</v>
      </c>
      <c r="AS68" s="184">
        <f t="shared" ca="1" si="172"/>
        <v>59</v>
      </c>
      <c r="AT68" s="184">
        <f t="shared" ca="1" si="173"/>
        <v>59</v>
      </c>
      <c r="AU68" s="184">
        <f t="shared" ca="1" si="174"/>
        <v>59</v>
      </c>
      <c r="AV68" s="184">
        <f t="shared" ca="1" si="175"/>
        <v>59</v>
      </c>
      <c r="AW68" s="184">
        <f t="shared" ca="1" si="176"/>
        <v>59</v>
      </c>
      <c r="AX68" s="184">
        <f t="shared" ca="1" si="177"/>
        <v>59</v>
      </c>
      <c r="AY68" s="184">
        <f t="shared" ca="1" si="178"/>
        <v>59</v>
      </c>
      <c r="AZ68" s="184">
        <f t="shared" ca="1" si="179"/>
        <v>59</v>
      </c>
      <c r="BA68" s="184">
        <f t="shared" ca="1" si="180"/>
        <v>59</v>
      </c>
      <c r="BB68" s="184">
        <f t="shared" ca="1" si="181"/>
        <v>59</v>
      </c>
      <c r="BC68" s="184">
        <f t="shared" ca="1" si="182"/>
        <v>59</v>
      </c>
      <c r="BD68" s="184">
        <f t="shared" ca="1" si="183"/>
        <v>157</v>
      </c>
      <c r="BE68" s="184">
        <f t="shared" ca="1" si="184"/>
        <v>157</v>
      </c>
      <c r="BF68" s="184">
        <f t="shared" ca="1" si="185"/>
        <v>90</v>
      </c>
      <c r="BG68" s="184">
        <f t="shared" ca="1" si="186"/>
        <v>90</v>
      </c>
      <c r="BH68" s="184">
        <f t="shared" ca="1" si="187"/>
        <v>134</v>
      </c>
      <c r="BI68" s="184">
        <f t="shared" ca="1" si="188"/>
        <v>134</v>
      </c>
      <c r="BJ68" s="184">
        <f t="shared" ca="1" si="189"/>
        <v>134</v>
      </c>
      <c r="BK68" s="184">
        <f t="shared" ca="1" si="190"/>
        <v>134</v>
      </c>
      <c r="BL68" s="184">
        <f t="shared" ca="1" si="191"/>
        <v>26</v>
      </c>
      <c r="BM68" s="184">
        <f t="shared" ca="1" si="192"/>
        <v>26</v>
      </c>
      <c r="BN68" s="184">
        <f t="shared" ca="1" si="193"/>
        <v>108</v>
      </c>
      <c r="BO68" s="184">
        <f t="shared" ca="1" si="194"/>
        <v>108</v>
      </c>
      <c r="BP68" s="184">
        <f t="shared" ca="1" si="195"/>
        <v>147</v>
      </c>
      <c r="BQ68" s="184">
        <f t="shared" ca="1" si="196"/>
        <v>147</v>
      </c>
      <c r="BR68" s="184">
        <f t="shared" ca="1" si="197"/>
        <v>147</v>
      </c>
      <c r="BS68" s="184">
        <f t="shared" ca="1" si="198"/>
        <v>93</v>
      </c>
      <c r="BT68" s="184">
        <f t="shared" ca="1" si="199"/>
        <v>93</v>
      </c>
      <c r="BU68" s="184">
        <f t="shared" ca="1" si="200"/>
        <v>76</v>
      </c>
      <c r="BV68" s="184">
        <f t="shared" ca="1" si="201"/>
        <v>76</v>
      </c>
      <c r="BW68" s="184">
        <f t="shared" ca="1" si="202"/>
        <v>162</v>
      </c>
      <c r="BX68" s="184">
        <f t="shared" ca="1" si="203"/>
        <v>162</v>
      </c>
      <c r="BY68" s="184">
        <f t="shared" ca="1" si="204"/>
        <v>172</v>
      </c>
      <c r="BZ68" s="184">
        <f t="shared" ca="1" si="205"/>
        <v>172</v>
      </c>
      <c r="CA68" s="184">
        <f t="shared" ca="1" si="206"/>
        <v>172</v>
      </c>
      <c r="CB68" s="184">
        <f t="shared" ca="1" si="207"/>
        <v>172</v>
      </c>
      <c r="CC68" s="184">
        <f t="shared" ca="1" si="208"/>
        <v>172</v>
      </c>
      <c r="CD68" s="184">
        <f t="shared" ca="1" si="209"/>
        <v>172</v>
      </c>
      <c r="CE68" s="184">
        <f t="shared" ca="1" si="210"/>
        <v>172</v>
      </c>
      <c r="CF68" s="184">
        <f t="shared" ca="1" si="211"/>
        <v>172</v>
      </c>
      <c r="CG68" s="184">
        <f t="shared" ca="1" si="212"/>
        <v>172</v>
      </c>
      <c r="CH68" s="184">
        <f t="shared" ca="1" si="213"/>
        <v>172</v>
      </c>
      <c r="CI68" s="184">
        <f t="shared" ca="1" si="214"/>
        <v>172</v>
      </c>
      <c r="CJ68" s="184">
        <f t="shared" ca="1" si="215"/>
        <v>172</v>
      </c>
      <c r="CK68" s="184">
        <f t="shared" ca="1" si="216"/>
        <v>172</v>
      </c>
      <c r="CL68" s="184">
        <f t="shared" ca="1" si="217"/>
        <v>172</v>
      </c>
      <c r="CM68" s="184">
        <f t="shared" ca="1" si="218"/>
        <v>172</v>
      </c>
      <c r="CN68" s="184">
        <f t="shared" ca="1" si="219"/>
        <v>172</v>
      </c>
      <c r="CO68" s="184">
        <f t="shared" ca="1" si="220"/>
        <v>172</v>
      </c>
      <c r="CP68" s="184">
        <f t="shared" ca="1" si="221"/>
        <v>172</v>
      </c>
      <c r="CQ68" s="184">
        <f t="shared" ca="1" si="222"/>
        <v>172</v>
      </c>
      <c r="CR68" s="184">
        <f t="shared" ca="1" si="223"/>
        <v>172</v>
      </c>
      <c r="CS68" s="184">
        <f t="shared" ca="1" si="224"/>
        <v>172</v>
      </c>
      <c r="CT68" s="184">
        <f t="shared" ca="1" si="225"/>
        <v>172</v>
      </c>
      <c r="CU68" s="184">
        <f t="shared" ca="1" si="226"/>
        <v>172</v>
      </c>
      <c r="CV68" s="184">
        <f t="shared" ca="1" si="227"/>
        <v>172</v>
      </c>
      <c r="CW68" s="184">
        <f t="shared" ca="1" si="228"/>
        <v>172</v>
      </c>
      <c r="CX68" s="184">
        <f t="shared" ca="1" si="229"/>
        <v>172</v>
      </c>
      <c r="CY68" s="184">
        <f t="shared" ca="1" si="230"/>
        <v>172</v>
      </c>
      <c r="CZ68" s="184">
        <f t="shared" ca="1" si="231"/>
        <v>172</v>
      </c>
      <c r="DA68" s="184">
        <f t="shared" ca="1" si="232"/>
        <v>172</v>
      </c>
      <c r="DB68" s="184">
        <f t="shared" ca="1" si="233"/>
        <v>172</v>
      </c>
      <c r="DC68" s="184">
        <f t="shared" ca="1" si="234"/>
        <v>172</v>
      </c>
      <c r="DD68" s="184">
        <f t="shared" ca="1" si="235"/>
        <v>172</v>
      </c>
      <c r="DE68" s="184">
        <f t="shared" ca="1" si="236"/>
        <v>172</v>
      </c>
      <c r="DF68" s="184">
        <f t="shared" ca="1" si="237"/>
        <v>172</v>
      </c>
      <c r="DG68" s="184">
        <f t="shared" ca="1" si="238"/>
        <v>172</v>
      </c>
      <c r="DH68" s="184">
        <f t="shared" ca="1" si="239"/>
        <v>172</v>
      </c>
      <c r="DI68" s="184">
        <f t="shared" ca="1" si="240"/>
        <v>172</v>
      </c>
      <c r="DJ68" s="184">
        <f t="shared" ca="1" si="241"/>
        <v>172</v>
      </c>
      <c r="DK68" s="184">
        <f t="shared" ca="1" si="242"/>
        <v>172</v>
      </c>
      <c r="DL68" s="184">
        <f t="shared" ca="1" si="243"/>
        <v>172</v>
      </c>
      <c r="DM68" s="184">
        <f t="shared" ca="1" si="244"/>
        <v>172</v>
      </c>
      <c r="DN68" s="184">
        <f t="shared" ca="1" si="245"/>
        <v>172</v>
      </c>
      <c r="DO68" s="184">
        <f t="shared" ca="1" si="246"/>
        <v>172</v>
      </c>
      <c r="DP68" s="184">
        <f t="shared" ca="1" si="247"/>
        <v>172</v>
      </c>
      <c r="DQ68" s="184">
        <f t="shared" ca="1" si="248"/>
        <v>172</v>
      </c>
      <c r="DR68" s="184">
        <f t="shared" ca="1" si="249"/>
        <v>172</v>
      </c>
      <c r="DS68" s="184">
        <f t="shared" ca="1" si="250"/>
        <v>172</v>
      </c>
      <c r="DT68" s="184">
        <f t="shared" ca="1" si="251"/>
        <v>172</v>
      </c>
      <c r="DU68" s="184">
        <f t="shared" ca="1" si="252"/>
        <v>172</v>
      </c>
      <c r="DV68" s="184">
        <f t="shared" ca="1" si="253"/>
        <v>172</v>
      </c>
      <c r="DW68" s="184">
        <f t="shared" ca="1" si="254"/>
        <v>172</v>
      </c>
      <c r="DX68" s="184">
        <f t="shared" ca="1" si="255"/>
        <v>172</v>
      </c>
      <c r="DY68" s="184">
        <f t="shared" ca="1" si="256"/>
        <v>172</v>
      </c>
      <c r="DZ68" s="184">
        <f t="shared" ca="1" si="257"/>
        <v>172</v>
      </c>
      <c r="EA68" s="184">
        <f t="shared" ca="1" si="258"/>
        <v>172</v>
      </c>
      <c r="EB68" s="184">
        <f t="shared" ca="1" si="259"/>
        <v>172</v>
      </c>
      <c r="EC68" s="184">
        <f t="shared" ca="1" si="260"/>
        <v>172</v>
      </c>
      <c r="ED68" s="184">
        <f t="shared" ca="1" si="261"/>
        <v>172</v>
      </c>
      <c r="EE68" s="184">
        <f t="shared" ca="1" si="262"/>
        <v>172</v>
      </c>
      <c r="EF68" s="184">
        <f t="shared" ca="1" si="263"/>
        <v>172</v>
      </c>
      <c r="EG68" s="184">
        <f t="shared" ca="1" si="264"/>
        <v>172</v>
      </c>
      <c r="EH68" s="184">
        <f t="shared" ca="1" si="265"/>
        <v>172</v>
      </c>
      <c r="EI68" s="184">
        <f t="shared" ca="1" si="266"/>
        <v>172</v>
      </c>
      <c r="EJ68" s="184">
        <f t="shared" ca="1" si="267"/>
        <v>172</v>
      </c>
      <c r="EK68" s="184">
        <f t="shared" ca="1" si="268"/>
        <v>172</v>
      </c>
      <c r="EL68" s="184">
        <f t="shared" ca="1" si="269"/>
        <v>172</v>
      </c>
      <c r="EM68" s="184">
        <f t="shared" ca="1" si="270"/>
        <v>172</v>
      </c>
      <c r="EN68" s="184">
        <f t="shared" ca="1" si="271"/>
        <v>172</v>
      </c>
      <c r="EO68" s="184">
        <f t="shared" ca="1" si="272"/>
        <v>172</v>
      </c>
      <c r="EP68" s="184">
        <f t="shared" ca="1" si="273"/>
        <v>172</v>
      </c>
      <c r="EQ68" s="184">
        <f t="shared" ca="1" si="274"/>
        <v>172</v>
      </c>
      <c r="ER68" s="184">
        <f t="shared" ca="1" si="275"/>
        <v>172</v>
      </c>
      <c r="ES68" s="184">
        <f t="shared" ca="1" si="276"/>
        <v>172</v>
      </c>
      <c r="ET68" s="184">
        <f t="shared" ca="1" si="277"/>
        <v>172</v>
      </c>
      <c r="EU68" s="184">
        <f t="shared" ca="1" si="278"/>
        <v>172</v>
      </c>
      <c r="EV68" s="184">
        <f t="shared" ca="1" si="279"/>
        <v>172</v>
      </c>
      <c r="EW68" s="184">
        <f t="shared" ca="1" si="280"/>
        <v>172</v>
      </c>
      <c r="EX68" s="184">
        <f t="shared" ca="1" si="281"/>
        <v>172</v>
      </c>
      <c r="EY68" s="184">
        <f t="shared" ca="1" si="282"/>
        <v>172</v>
      </c>
      <c r="EZ68" s="184">
        <f t="shared" ca="1" si="283"/>
        <v>172</v>
      </c>
      <c r="FA68" s="184">
        <f t="shared" ca="1" si="284"/>
        <v>172</v>
      </c>
      <c r="FB68" s="184">
        <f t="shared" ca="1" si="285"/>
        <v>172</v>
      </c>
      <c r="FC68" s="184">
        <f t="shared" ca="1" si="286"/>
        <v>172</v>
      </c>
      <c r="FD68" s="184">
        <f t="shared" ca="1" si="287"/>
        <v>172</v>
      </c>
      <c r="FE68" s="184">
        <f t="shared" ca="1" si="288"/>
        <v>172</v>
      </c>
      <c r="FF68" s="184">
        <f t="shared" ca="1" si="289"/>
        <v>172</v>
      </c>
      <c r="FG68" s="184">
        <f t="shared" ca="1" si="290"/>
        <v>172</v>
      </c>
      <c r="FH68" s="184">
        <f t="shared" ca="1" si="291"/>
        <v>172</v>
      </c>
      <c r="FI68" s="184">
        <f t="shared" ca="1" si="292"/>
        <v>172</v>
      </c>
      <c r="FJ68" s="184">
        <f t="shared" ca="1" si="293"/>
        <v>172</v>
      </c>
      <c r="FK68" s="184">
        <f t="shared" ca="1" si="294"/>
        <v>172</v>
      </c>
      <c r="FL68" s="184">
        <f t="shared" ca="1" si="295"/>
        <v>172</v>
      </c>
      <c r="FM68" s="184">
        <f t="shared" ca="1" si="296"/>
        <v>172</v>
      </c>
      <c r="FN68" s="184">
        <f t="shared" ca="1" si="297"/>
        <v>172</v>
      </c>
      <c r="FO68" s="184">
        <f t="shared" ca="1" si="298"/>
        <v>172</v>
      </c>
      <c r="FP68" s="184">
        <f t="shared" ca="1" si="299"/>
        <v>172</v>
      </c>
      <c r="FQ68" s="184">
        <f t="shared" ca="1" si="300"/>
        <v>172</v>
      </c>
      <c r="FR68" s="184">
        <f t="shared" ca="1" si="301"/>
        <v>172</v>
      </c>
      <c r="FS68" s="184">
        <f t="shared" ca="1" si="302"/>
        <v>172</v>
      </c>
      <c r="FT68" s="184">
        <f t="shared" ca="1" si="303"/>
        <v>172</v>
      </c>
      <c r="FU68" s="184">
        <f t="shared" ca="1" si="304"/>
        <v>172</v>
      </c>
      <c r="FV68" s="184">
        <f t="shared" ca="1" si="305"/>
        <v>172</v>
      </c>
      <c r="FW68" s="184">
        <f t="shared" ca="1" si="306"/>
        <v>172</v>
      </c>
      <c r="FX68" s="184">
        <f t="shared" ca="1" si="307"/>
        <v>172</v>
      </c>
      <c r="FY68" s="184">
        <f t="shared" ca="1" si="308"/>
        <v>172</v>
      </c>
      <c r="FZ68" s="184">
        <f t="shared" ca="1" si="309"/>
        <v>172</v>
      </c>
      <c r="GA68" s="184">
        <f t="shared" ca="1" si="310"/>
        <v>172</v>
      </c>
      <c r="GB68" s="184">
        <f t="shared" ca="1" si="311"/>
        <v>172</v>
      </c>
      <c r="GC68" s="184">
        <f t="shared" ca="1" si="312"/>
        <v>172</v>
      </c>
      <c r="GD68" s="184">
        <f t="shared" ca="1" si="313"/>
        <v>172</v>
      </c>
      <c r="GE68" s="184">
        <f t="shared" ca="1" si="314"/>
        <v>172</v>
      </c>
      <c r="GF68" s="184">
        <f t="shared" ca="1" si="315"/>
        <v>172</v>
      </c>
      <c r="GG68" s="184">
        <f t="shared" ca="1" si="316"/>
        <v>172</v>
      </c>
      <c r="GH68" s="184">
        <f t="shared" ca="1" si="317"/>
        <v>172</v>
      </c>
      <c r="GI68" s="184">
        <f t="shared" ca="1" si="318"/>
        <v>172</v>
      </c>
      <c r="GJ68" s="184">
        <f t="shared" ca="1" si="319"/>
        <v>172</v>
      </c>
      <c r="GK68" s="184">
        <f t="shared" ca="1" si="320"/>
        <v>172</v>
      </c>
      <c r="GL68" s="184">
        <f t="shared" ca="1" si="321"/>
        <v>172</v>
      </c>
      <c r="GM68" s="184">
        <f t="shared" ca="1" si="322"/>
        <v>172</v>
      </c>
      <c r="GN68" s="184">
        <f t="shared" ca="1" si="323"/>
        <v>172</v>
      </c>
      <c r="GO68" s="184">
        <f t="shared" ca="1" si="324"/>
        <v>172</v>
      </c>
      <c r="GP68" s="184">
        <f t="shared" ca="1" si="325"/>
        <v>172</v>
      </c>
      <c r="GQ68" s="184">
        <f t="shared" ca="1" si="326"/>
        <v>172</v>
      </c>
      <c r="GR68" s="184">
        <f t="shared" ca="1" si="327"/>
        <v>172</v>
      </c>
      <c r="GS68" s="184">
        <f t="shared" ca="1" si="328"/>
        <v>172</v>
      </c>
      <c r="GT68" s="184">
        <f t="shared" ca="1" si="329"/>
        <v>172</v>
      </c>
      <c r="GU68" s="184">
        <f t="shared" ca="1" si="330"/>
        <v>172</v>
      </c>
      <c r="GV68" s="184">
        <f t="shared" ca="1" si="331"/>
        <v>172</v>
      </c>
      <c r="GW68" s="184">
        <f t="shared" ca="1" si="332"/>
        <v>172</v>
      </c>
      <c r="GX68" s="184">
        <f t="shared" ca="1" si="333"/>
        <v>172</v>
      </c>
      <c r="GY68" s="184">
        <f t="shared" ca="1" si="334"/>
        <v>172</v>
      </c>
      <c r="GZ68" s="184">
        <f t="shared" ca="1" si="335"/>
        <v>172</v>
      </c>
      <c r="HA68" s="184">
        <f t="shared" ca="1" si="336"/>
        <v>172</v>
      </c>
      <c r="HB68" s="184">
        <f t="shared" ca="1" si="337"/>
        <v>172</v>
      </c>
      <c r="HC68" s="184">
        <f t="shared" ca="1" si="338"/>
        <v>172</v>
      </c>
      <c r="HD68" s="184">
        <f t="shared" ca="1" si="339"/>
        <v>172</v>
      </c>
      <c r="HE68" s="184">
        <f t="shared" ca="1" si="340"/>
        <v>172</v>
      </c>
      <c r="HF68" s="184">
        <f t="shared" ca="1" si="341"/>
        <v>172</v>
      </c>
      <c r="HG68" s="184">
        <f t="shared" ca="1" si="342"/>
        <v>172</v>
      </c>
      <c r="HH68" s="184">
        <f t="shared" ca="1" si="343"/>
        <v>172</v>
      </c>
      <c r="HI68" s="184">
        <f t="shared" ca="1" si="344"/>
        <v>172</v>
      </c>
      <c r="HJ68" s="184">
        <f t="shared" ca="1" si="345"/>
        <v>172</v>
      </c>
      <c r="HK68" s="578">
        <f t="shared" ca="1" si="346"/>
        <v>1</v>
      </c>
    </row>
    <row r="69" spans="1:219" s="185" customFormat="1" ht="30">
      <c r="A69" s="284" t="s">
        <v>14175</v>
      </c>
      <c r="B69" s="285">
        <v>89547</v>
      </c>
      <c r="C69" s="286" t="str">
        <f>IF($B69="","",IFERROR(VLOOKUP($B69,SERVIÇOS!$A:$F,2,0),IFERROR(VLOOKUP($B69,'COMPOSIÇÕES COMPLEMENTARES '!$C:$K,2,0),"")))</f>
        <v>LUVA SIMPLES, PVC, SERIE R, ÁGUA PLUVIAL, DN 75 MM, JUNTA ELÁSTICA, FORNECIDO E INSTALADO EM RAMAL DE ENCAMINHAMENTO. AF_12/2014</v>
      </c>
      <c r="D69" s="287" t="str">
        <f>IF($B69="","",IFERROR(VLOOKUP($B69,SERVIÇOS!$A:$F,3,0),IFERROR(VLOOKUP($B69,'COMPOSIÇÕES COMPLEMENTARES '!$C:$K,3,0),"")))</f>
        <v>UN</v>
      </c>
      <c r="E69" s="288">
        <v>2</v>
      </c>
      <c r="F69" s="289">
        <f>IF($B69="","",IFERROR(VLOOKUP($B69,SERVIÇOS!$A:$F,4,0),IFERROR(VLOOKUP($B69,'COMPOSIÇÕES COMPLEMENTARES '!$C:$K,6,0),"")))</f>
        <v>19.34</v>
      </c>
      <c r="G69" s="289">
        <f>IF($B69="","",IFERROR(VLOOKUP($B69,SERVIÇOS!$A:$F,5,0),IFERROR(VLOOKUP($B69,'COMPOSIÇÕES COMPLEMENTARES '!$C:$K,7,0),"")))</f>
        <v>2.2200000000000002</v>
      </c>
      <c r="H69" s="289">
        <f t="shared" si="356"/>
        <v>21.56</v>
      </c>
      <c r="I69" s="289">
        <f t="shared" si="357"/>
        <v>38.68</v>
      </c>
      <c r="J69" s="289">
        <f t="shared" si="358"/>
        <v>4.4400000000000004</v>
      </c>
      <c r="K69" s="289">
        <f t="shared" si="359"/>
        <v>43.12</v>
      </c>
      <c r="L69" s="289"/>
      <c r="M69" s="572">
        <f t="shared" si="10"/>
        <v>43.12</v>
      </c>
      <c r="N69" s="572">
        <f t="shared" si="11"/>
        <v>43.12</v>
      </c>
      <c r="O69" s="572">
        <f t="shared" si="12"/>
        <v>2</v>
      </c>
      <c r="P69" s="572">
        <f t="shared" si="13"/>
        <v>61</v>
      </c>
      <c r="Q69" s="572">
        <f t="shared" si="14"/>
        <v>1214.8</v>
      </c>
      <c r="R69" s="572">
        <f t="shared" si="15"/>
        <v>94</v>
      </c>
      <c r="S69" s="184">
        <f t="shared" ca="1" si="146"/>
        <v>94</v>
      </c>
      <c r="T69" s="184">
        <f t="shared" ca="1" si="147"/>
        <v>48</v>
      </c>
      <c r="U69" s="184">
        <f t="shared" ca="1" si="148"/>
        <v>48</v>
      </c>
      <c r="V69" s="184">
        <f t="shared" ca="1" si="149"/>
        <v>126</v>
      </c>
      <c r="W69" s="184">
        <f t="shared" ca="1" si="150"/>
        <v>126</v>
      </c>
      <c r="X69" s="184">
        <f t="shared" ca="1" si="151"/>
        <v>126</v>
      </c>
      <c r="Y69" s="184">
        <f t="shared" ca="1" si="152"/>
        <v>126</v>
      </c>
      <c r="Z69" s="184">
        <f t="shared" ca="1" si="153"/>
        <v>126</v>
      </c>
      <c r="AA69" s="184">
        <f t="shared" ca="1" si="154"/>
        <v>126</v>
      </c>
      <c r="AB69" s="184">
        <f t="shared" ca="1" si="155"/>
        <v>126</v>
      </c>
      <c r="AC69" s="184">
        <f t="shared" ca="1" si="156"/>
        <v>126</v>
      </c>
      <c r="AD69" s="184">
        <f t="shared" ca="1" si="157"/>
        <v>126</v>
      </c>
      <c r="AE69" s="184">
        <f t="shared" ca="1" si="158"/>
        <v>126</v>
      </c>
      <c r="AF69" s="184">
        <f t="shared" ca="1" si="159"/>
        <v>126</v>
      </c>
      <c r="AG69" s="184">
        <f t="shared" ca="1" si="160"/>
        <v>39</v>
      </c>
      <c r="AH69" s="184">
        <f t="shared" ca="1" si="161"/>
        <v>39</v>
      </c>
      <c r="AI69" s="184">
        <f t="shared" ca="1" si="162"/>
        <v>39</v>
      </c>
      <c r="AJ69" s="184">
        <f t="shared" ca="1" si="163"/>
        <v>39</v>
      </c>
      <c r="AK69" s="184">
        <f t="shared" ca="1" si="164"/>
        <v>106</v>
      </c>
      <c r="AL69" s="184">
        <f t="shared" ca="1" si="165"/>
        <v>106</v>
      </c>
      <c r="AM69" s="184">
        <f t="shared" ca="1" si="166"/>
        <v>59</v>
      </c>
      <c r="AN69" s="184">
        <f t="shared" ca="1" si="167"/>
        <v>59</v>
      </c>
      <c r="AO69" s="184">
        <f t="shared" ca="1" si="168"/>
        <v>157</v>
      </c>
      <c r="AP69" s="184">
        <f t="shared" ca="1" si="169"/>
        <v>157</v>
      </c>
      <c r="AQ69" s="184">
        <f t="shared" ca="1" si="170"/>
        <v>157</v>
      </c>
      <c r="AR69" s="184">
        <f t="shared" ca="1" si="171"/>
        <v>157</v>
      </c>
      <c r="AS69" s="184">
        <f t="shared" ca="1" si="172"/>
        <v>157</v>
      </c>
      <c r="AT69" s="184">
        <f t="shared" ca="1" si="173"/>
        <v>157</v>
      </c>
      <c r="AU69" s="184">
        <f t="shared" ca="1" si="174"/>
        <v>157</v>
      </c>
      <c r="AV69" s="184">
        <f t="shared" ca="1" si="175"/>
        <v>157</v>
      </c>
      <c r="AW69" s="184">
        <f t="shared" ca="1" si="176"/>
        <v>157</v>
      </c>
      <c r="AX69" s="184">
        <f t="shared" ca="1" si="177"/>
        <v>157</v>
      </c>
      <c r="AY69" s="184">
        <f t="shared" ca="1" si="178"/>
        <v>157</v>
      </c>
      <c r="AZ69" s="184">
        <f t="shared" ca="1" si="179"/>
        <v>157</v>
      </c>
      <c r="BA69" s="184">
        <f t="shared" ca="1" si="180"/>
        <v>157</v>
      </c>
      <c r="BB69" s="184">
        <f t="shared" ca="1" si="181"/>
        <v>157</v>
      </c>
      <c r="BC69" s="184">
        <f t="shared" ca="1" si="182"/>
        <v>157</v>
      </c>
      <c r="BD69" s="184">
        <f t="shared" ca="1" si="183"/>
        <v>157</v>
      </c>
      <c r="BE69" s="184">
        <f t="shared" ca="1" si="184"/>
        <v>90</v>
      </c>
      <c r="BF69" s="184">
        <f t="shared" ca="1" si="185"/>
        <v>90</v>
      </c>
      <c r="BG69" s="184">
        <f t="shared" ca="1" si="186"/>
        <v>134</v>
      </c>
      <c r="BH69" s="184">
        <f t="shared" ca="1" si="187"/>
        <v>134</v>
      </c>
      <c r="BI69" s="184">
        <f t="shared" ca="1" si="188"/>
        <v>26</v>
      </c>
      <c r="BJ69" s="184">
        <f t="shared" ca="1" si="189"/>
        <v>26</v>
      </c>
      <c r="BK69" s="184">
        <f t="shared" ca="1" si="190"/>
        <v>26</v>
      </c>
      <c r="BL69" s="184">
        <f t="shared" ca="1" si="191"/>
        <v>26</v>
      </c>
      <c r="BM69" s="184">
        <f t="shared" ca="1" si="192"/>
        <v>108</v>
      </c>
      <c r="BN69" s="184">
        <f t="shared" ca="1" si="193"/>
        <v>108</v>
      </c>
      <c r="BO69" s="184">
        <f t="shared" ca="1" si="194"/>
        <v>147</v>
      </c>
      <c r="BP69" s="184">
        <f t="shared" ca="1" si="195"/>
        <v>147</v>
      </c>
      <c r="BQ69" s="184">
        <f t="shared" ca="1" si="196"/>
        <v>93</v>
      </c>
      <c r="BR69" s="184">
        <f t="shared" ca="1" si="197"/>
        <v>93</v>
      </c>
      <c r="BS69" s="184">
        <f t="shared" ca="1" si="198"/>
        <v>93</v>
      </c>
      <c r="BT69" s="184">
        <f t="shared" ca="1" si="199"/>
        <v>76</v>
      </c>
      <c r="BU69" s="184">
        <f t="shared" ca="1" si="200"/>
        <v>76</v>
      </c>
      <c r="BV69" s="184">
        <f t="shared" ca="1" si="201"/>
        <v>162</v>
      </c>
      <c r="BW69" s="184">
        <f t="shared" ca="1" si="202"/>
        <v>162</v>
      </c>
      <c r="BX69" s="184">
        <f t="shared" ca="1" si="203"/>
        <v>172</v>
      </c>
      <c r="BY69" s="184">
        <f t="shared" ca="1" si="204"/>
        <v>172</v>
      </c>
      <c r="BZ69" s="184">
        <f t="shared" ca="1" si="205"/>
        <v>117</v>
      </c>
      <c r="CA69" s="184">
        <f t="shared" ca="1" si="206"/>
        <v>117</v>
      </c>
      <c r="CB69" s="184">
        <f t="shared" ca="1" si="207"/>
        <v>117</v>
      </c>
      <c r="CC69" s="184">
        <f t="shared" ca="1" si="208"/>
        <v>117</v>
      </c>
      <c r="CD69" s="184">
        <f t="shared" ca="1" si="209"/>
        <v>117</v>
      </c>
      <c r="CE69" s="184">
        <f t="shared" ca="1" si="210"/>
        <v>117</v>
      </c>
      <c r="CF69" s="184">
        <f t="shared" ca="1" si="211"/>
        <v>117</v>
      </c>
      <c r="CG69" s="184">
        <f t="shared" ca="1" si="212"/>
        <v>117</v>
      </c>
      <c r="CH69" s="184">
        <f t="shared" ca="1" si="213"/>
        <v>117</v>
      </c>
      <c r="CI69" s="184">
        <f t="shared" ca="1" si="214"/>
        <v>117</v>
      </c>
      <c r="CJ69" s="184">
        <f t="shared" ca="1" si="215"/>
        <v>117</v>
      </c>
      <c r="CK69" s="184">
        <f t="shared" ca="1" si="216"/>
        <v>117</v>
      </c>
      <c r="CL69" s="184">
        <f t="shared" ca="1" si="217"/>
        <v>117</v>
      </c>
      <c r="CM69" s="184">
        <f t="shared" ca="1" si="218"/>
        <v>117</v>
      </c>
      <c r="CN69" s="184">
        <f t="shared" ca="1" si="219"/>
        <v>117</v>
      </c>
      <c r="CO69" s="184">
        <f t="shared" ca="1" si="220"/>
        <v>117</v>
      </c>
      <c r="CP69" s="184">
        <f t="shared" ca="1" si="221"/>
        <v>117</v>
      </c>
      <c r="CQ69" s="184">
        <f t="shared" ca="1" si="222"/>
        <v>117</v>
      </c>
      <c r="CR69" s="184">
        <f t="shared" ca="1" si="223"/>
        <v>117</v>
      </c>
      <c r="CS69" s="184">
        <f t="shared" ca="1" si="224"/>
        <v>117</v>
      </c>
      <c r="CT69" s="184">
        <f t="shared" ca="1" si="225"/>
        <v>117</v>
      </c>
      <c r="CU69" s="184">
        <f t="shared" ca="1" si="226"/>
        <v>117</v>
      </c>
      <c r="CV69" s="184">
        <f t="shared" ca="1" si="227"/>
        <v>117</v>
      </c>
      <c r="CW69" s="184">
        <f t="shared" ca="1" si="228"/>
        <v>117</v>
      </c>
      <c r="CX69" s="184">
        <f t="shared" ca="1" si="229"/>
        <v>117</v>
      </c>
      <c r="CY69" s="184">
        <f t="shared" ca="1" si="230"/>
        <v>117</v>
      </c>
      <c r="CZ69" s="184">
        <f t="shared" ca="1" si="231"/>
        <v>117</v>
      </c>
      <c r="DA69" s="184">
        <f t="shared" ca="1" si="232"/>
        <v>117</v>
      </c>
      <c r="DB69" s="184">
        <f t="shared" ca="1" si="233"/>
        <v>117</v>
      </c>
      <c r="DC69" s="184">
        <f t="shared" ca="1" si="234"/>
        <v>117</v>
      </c>
      <c r="DD69" s="184">
        <f t="shared" ca="1" si="235"/>
        <v>117</v>
      </c>
      <c r="DE69" s="184">
        <f t="shared" ca="1" si="236"/>
        <v>117</v>
      </c>
      <c r="DF69" s="184">
        <f t="shared" ca="1" si="237"/>
        <v>117</v>
      </c>
      <c r="DG69" s="184">
        <f t="shared" ca="1" si="238"/>
        <v>117</v>
      </c>
      <c r="DH69" s="184">
        <f t="shared" ca="1" si="239"/>
        <v>117</v>
      </c>
      <c r="DI69" s="184">
        <f t="shared" ca="1" si="240"/>
        <v>117</v>
      </c>
      <c r="DJ69" s="184">
        <f t="shared" ca="1" si="241"/>
        <v>117</v>
      </c>
      <c r="DK69" s="184">
        <f t="shared" ca="1" si="242"/>
        <v>117</v>
      </c>
      <c r="DL69" s="184">
        <f t="shared" ca="1" si="243"/>
        <v>117</v>
      </c>
      <c r="DM69" s="184">
        <f t="shared" ca="1" si="244"/>
        <v>117</v>
      </c>
      <c r="DN69" s="184">
        <f t="shared" ca="1" si="245"/>
        <v>117</v>
      </c>
      <c r="DO69" s="184">
        <f t="shared" ca="1" si="246"/>
        <v>117</v>
      </c>
      <c r="DP69" s="184">
        <f t="shared" ca="1" si="247"/>
        <v>117</v>
      </c>
      <c r="DQ69" s="184">
        <f t="shared" ca="1" si="248"/>
        <v>117</v>
      </c>
      <c r="DR69" s="184">
        <f t="shared" ca="1" si="249"/>
        <v>117</v>
      </c>
      <c r="DS69" s="184">
        <f t="shared" ca="1" si="250"/>
        <v>117</v>
      </c>
      <c r="DT69" s="184">
        <f t="shared" ca="1" si="251"/>
        <v>117</v>
      </c>
      <c r="DU69" s="184">
        <f t="shared" ca="1" si="252"/>
        <v>117</v>
      </c>
      <c r="DV69" s="184">
        <f t="shared" ca="1" si="253"/>
        <v>117</v>
      </c>
      <c r="DW69" s="184">
        <f t="shared" ca="1" si="254"/>
        <v>117</v>
      </c>
      <c r="DX69" s="184">
        <f t="shared" ca="1" si="255"/>
        <v>117</v>
      </c>
      <c r="DY69" s="184">
        <f t="shared" ca="1" si="256"/>
        <v>117</v>
      </c>
      <c r="DZ69" s="184">
        <f t="shared" ca="1" si="257"/>
        <v>117</v>
      </c>
      <c r="EA69" s="184">
        <f t="shared" ca="1" si="258"/>
        <v>117</v>
      </c>
      <c r="EB69" s="184">
        <f t="shared" ca="1" si="259"/>
        <v>117</v>
      </c>
      <c r="EC69" s="184">
        <f t="shared" ca="1" si="260"/>
        <v>117</v>
      </c>
      <c r="ED69" s="184">
        <f t="shared" ca="1" si="261"/>
        <v>117</v>
      </c>
      <c r="EE69" s="184">
        <f t="shared" ca="1" si="262"/>
        <v>117</v>
      </c>
      <c r="EF69" s="184">
        <f t="shared" ca="1" si="263"/>
        <v>117</v>
      </c>
      <c r="EG69" s="184">
        <f t="shared" ca="1" si="264"/>
        <v>117</v>
      </c>
      <c r="EH69" s="184">
        <f t="shared" ca="1" si="265"/>
        <v>117</v>
      </c>
      <c r="EI69" s="184">
        <f t="shared" ca="1" si="266"/>
        <v>117</v>
      </c>
      <c r="EJ69" s="184">
        <f t="shared" ca="1" si="267"/>
        <v>117</v>
      </c>
      <c r="EK69" s="184">
        <f t="shared" ca="1" si="268"/>
        <v>117</v>
      </c>
      <c r="EL69" s="184">
        <f t="shared" ca="1" si="269"/>
        <v>117</v>
      </c>
      <c r="EM69" s="184">
        <f t="shared" ca="1" si="270"/>
        <v>117</v>
      </c>
      <c r="EN69" s="184">
        <f t="shared" ca="1" si="271"/>
        <v>117</v>
      </c>
      <c r="EO69" s="184">
        <f t="shared" ca="1" si="272"/>
        <v>117</v>
      </c>
      <c r="EP69" s="184">
        <f t="shared" ca="1" si="273"/>
        <v>117</v>
      </c>
      <c r="EQ69" s="184">
        <f t="shared" ca="1" si="274"/>
        <v>117</v>
      </c>
      <c r="ER69" s="184">
        <f t="shared" ca="1" si="275"/>
        <v>117</v>
      </c>
      <c r="ES69" s="184">
        <f t="shared" ca="1" si="276"/>
        <v>117</v>
      </c>
      <c r="ET69" s="184">
        <f t="shared" ca="1" si="277"/>
        <v>117</v>
      </c>
      <c r="EU69" s="184">
        <f t="shared" ca="1" si="278"/>
        <v>117</v>
      </c>
      <c r="EV69" s="184">
        <f t="shared" ca="1" si="279"/>
        <v>117</v>
      </c>
      <c r="EW69" s="184">
        <f t="shared" ca="1" si="280"/>
        <v>117</v>
      </c>
      <c r="EX69" s="184">
        <f t="shared" ca="1" si="281"/>
        <v>117</v>
      </c>
      <c r="EY69" s="184">
        <f t="shared" ca="1" si="282"/>
        <v>117</v>
      </c>
      <c r="EZ69" s="184">
        <f t="shared" ca="1" si="283"/>
        <v>117</v>
      </c>
      <c r="FA69" s="184">
        <f t="shared" ca="1" si="284"/>
        <v>117</v>
      </c>
      <c r="FB69" s="184">
        <f t="shared" ca="1" si="285"/>
        <v>117</v>
      </c>
      <c r="FC69" s="184">
        <f t="shared" ca="1" si="286"/>
        <v>117</v>
      </c>
      <c r="FD69" s="184">
        <f t="shared" ca="1" si="287"/>
        <v>117</v>
      </c>
      <c r="FE69" s="184">
        <f t="shared" ca="1" si="288"/>
        <v>117</v>
      </c>
      <c r="FF69" s="184">
        <f t="shared" ca="1" si="289"/>
        <v>117</v>
      </c>
      <c r="FG69" s="184">
        <f t="shared" ca="1" si="290"/>
        <v>117</v>
      </c>
      <c r="FH69" s="184">
        <f t="shared" ca="1" si="291"/>
        <v>117</v>
      </c>
      <c r="FI69" s="184">
        <f t="shared" ca="1" si="292"/>
        <v>117</v>
      </c>
      <c r="FJ69" s="184">
        <f t="shared" ca="1" si="293"/>
        <v>117</v>
      </c>
      <c r="FK69" s="184">
        <f t="shared" ca="1" si="294"/>
        <v>117</v>
      </c>
      <c r="FL69" s="184">
        <f t="shared" ca="1" si="295"/>
        <v>117</v>
      </c>
      <c r="FM69" s="184">
        <f t="shared" ca="1" si="296"/>
        <v>117</v>
      </c>
      <c r="FN69" s="184">
        <f t="shared" ca="1" si="297"/>
        <v>117</v>
      </c>
      <c r="FO69" s="184">
        <f t="shared" ca="1" si="298"/>
        <v>117</v>
      </c>
      <c r="FP69" s="184">
        <f t="shared" ca="1" si="299"/>
        <v>117</v>
      </c>
      <c r="FQ69" s="184">
        <f t="shared" ca="1" si="300"/>
        <v>117</v>
      </c>
      <c r="FR69" s="184">
        <f t="shared" ca="1" si="301"/>
        <v>117</v>
      </c>
      <c r="FS69" s="184">
        <f t="shared" ca="1" si="302"/>
        <v>117</v>
      </c>
      <c r="FT69" s="184">
        <f t="shared" ca="1" si="303"/>
        <v>117</v>
      </c>
      <c r="FU69" s="184">
        <f t="shared" ca="1" si="304"/>
        <v>117</v>
      </c>
      <c r="FV69" s="184">
        <f t="shared" ca="1" si="305"/>
        <v>117</v>
      </c>
      <c r="FW69" s="184">
        <f t="shared" ca="1" si="306"/>
        <v>117</v>
      </c>
      <c r="FX69" s="184">
        <f t="shared" ca="1" si="307"/>
        <v>117</v>
      </c>
      <c r="FY69" s="184">
        <f t="shared" ca="1" si="308"/>
        <v>117</v>
      </c>
      <c r="FZ69" s="184">
        <f t="shared" ca="1" si="309"/>
        <v>117</v>
      </c>
      <c r="GA69" s="184">
        <f t="shared" ca="1" si="310"/>
        <v>117</v>
      </c>
      <c r="GB69" s="184">
        <f t="shared" ca="1" si="311"/>
        <v>117</v>
      </c>
      <c r="GC69" s="184">
        <f t="shared" ca="1" si="312"/>
        <v>117</v>
      </c>
      <c r="GD69" s="184">
        <f t="shared" ca="1" si="313"/>
        <v>117</v>
      </c>
      <c r="GE69" s="184">
        <f t="shared" ca="1" si="314"/>
        <v>117</v>
      </c>
      <c r="GF69" s="184">
        <f t="shared" ca="1" si="315"/>
        <v>117</v>
      </c>
      <c r="GG69" s="184">
        <f t="shared" ca="1" si="316"/>
        <v>117</v>
      </c>
      <c r="GH69" s="184">
        <f t="shared" ca="1" si="317"/>
        <v>117</v>
      </c>
      <c r="GI69" s="184">
        <f t="shared" ca="1" si="318"/>
        <v>117</v>
      </c>
      <c r="GJ69" s="184">
        <f t="shared" ca="1" si="319"/>
        <v>117</v>
      </c>
      <c r="GK69" s="184">
        <f t="shared" ca="1" si="320"/>
        <v>117</v>
      </c>
      <c r="GL69" s="184">
        <f t="shared" ca="1" si="321"/>
        <v>117</v>
      </c>
      <c r="GM69" s="184">
        <f t="shared" ca="1" si="322"/>
        <v>117</v>
      </c>
      <c r="GN69" s="184">
        <f t="shared" ca="1" si="323"/>
        <v>117</v>
      </c>
      <c r="GO69" s="184">
        <f t="shared" ca="1" si="324"/>
        <v>117</v>
      </c>
      <c r="GP69" s="184">
        <f t="shared" ca="1" si="325"/>
        <v>117</v>
      </c>
      <c r="GQ69" s="184">
        <f t="shared" ca="1" si="326"/>
        <v>117</v>
      </c>
      <c r="GR69" s="184">
        <f t="shared" ca="1" si="327"/>
        <v>117</v>
      </c>
      <c r="GS69" s="184">
        <f t="shared" ca="1" si="328"/>
        <v>117</v>
      </c>
      <c r="GT69" s="184">
        <f t="shared" ca="1" si="329"/>
        <v>117</v>
      </c>
      <c r="GU69" s="184">
        <f t="shared" ca="1" si="330"/>
        <v>117</v>
      </c>
      <c r="GV69" s="184">
        <f t="shared" ca="1" si="331"/>
        <v>117</v>
      </c>
      <c r="GW69" s="184">
        <f t="shared" ca="1" si="332"/>
        <v>117</v>
      </c>
      <c r="GX69" s="184">
        <f t="shared" ca="1" si="333"/>
        <v>117</v>
      </c>
      <c r="GY69" s="184">
        <f t="shared" ca="1" si="334"/>
        <v>117</v>
      </c>
      <c r="GZ69" s="184">
        <f t="shared" ca="1" si="335"/>
        <v>117</v>
      </c>
      <c r="HA69" s="184">
        <f t="shared" ca="1" si="336"/>
        <v>117</v>
      </c>
      <c r="HB69" s="184">
        <f t="shared" ca="1" si="337"/>
        <v>117</v>
      </c>
      <c r="HC69" s="184">
        <f t="shared" ca="1" si="338"/>
        <v>117</v>
      </c>
      <c r="HD69" s="184">
        <f t="shared" ca="1" si="339"/>
        <v>117</v>
      </c>
      <c r="HE69" s="184">
        <f t="shared" ca="1" si="340"/>
        <v>117</v>
      </c>
      <c r="HF69" s="184">
        <f t="shared" ca="1" si="341"/>
        <v>117</v>
      </c>
      <c r="HG69" s="184">
        <f t="shared" ca="1" si="342"/>
        <v>117</v>
      </c>
      <c r="HH69" s="184">
        <f t="shared" ca="1" si="343"/>
        <v>117</v>
      </c>
      <c r="HI69" s="184">
        <f t="shared" ca="1" si="344"/>
        <v>117</v>
      </c>
      <c r="HJ69" s="184">
        <f t="shared" ca="1" si="345"/>
        <v>117</v>
      </c>
      <c r="HK69" s="578">
        <f t="shared" ca="1" si="346"/>
        <v>1</v>
      </c>
    </row>
    <row r="70" spans="1:219" s="185" customFormat="1">
      <c r="A70" s="284" t="s">
        <v>14176</v>
      </c>
      <c r="B70" s="285" t="s">
        <v>14080</v>
      </c>
      <c r="C70" s="286" t="str">
        <f>IF($B70="","",IFERROR(VLOOKUP($B70,SERVIÇOS!$A:$F,2,0),IFERROR(VLOOKUP($B70,'COMPOSIÇÕES COMPLEMENTARES '!$C:$K,2,0),"")))</f>
        <v>REMOÇÃO CAIXA DE GORDURA</v>
      </c>
      <c r="D70" s="287" t="str">
        <f>IF($B70="","",IFERROR(VLOOKUP($B70,SERVIÇOS!$A:$F,3,0),IFERROR(VLOOKUP($B70,'COMPOSIÇÕES COMPLEMENTARES '!$C:$K,3,0),"")))</f>
        <v xml:space="preserve">UN </v>
      </c>
      <c r="E70" s="288">
        <v>1</v>
      </c>
      <c r="F70" s="289">
        <f>IF($B70="","",IFERROR(VLOOKUP($B70,SERVIÇOS!$A:$F,4,0),IFERROR(VLOOKUP($B70,'COMPOSIÇÕES COMPLEMENTARES '!$C:$K,6,0),"")))</f>
        <v>6.07</v>
      </c>
      <c r="G70" s="289">
        <f>IF($B70="","",IFERROR(VLOOKUP($B70,SERVIÇOS!$A:$F,5,0),IFERROR(VLOOKUP($B70,'COMPOSIÇÕES COMPLEMENTARES '!$C:$K,7,0),"")))</f>
        <v>18.72</v>
      </c>
      <c r="H70" s="289">
        <f t="shared" si="356"/>
        <v>24.79</v>
      </c>
      <c r="I70" s="289">
        <f t="shared" si="357"/>
        <v>6.07</v>
      </c>
      <c r="J70" s="289">
        <f t="shared" si="358"/>
        <v>18.72</v>
      </c>
      <c r="K70" s="289">
        <f t="shared" si="359"/>
        <v>24.79</v>
      </c>
      <c r="L70" s="289"/>
      <c r="M70" s="572">
        <f t="shared" si="10"/>
        <v>24.79</v>
      </c>
      <c r="N70" s="572">
        <f t="shared" si="11"/>
        <v>24.79</v>
      </c>
      <c r="O70" s="572">
        <f t="shared" si="12"/>
        <v>1</v>
      </c>
      <c r="P70" s="572">
        <f t="shared" si="13"/>
        <v>62</v>
      </c>
      <c r="Q70" s="572">
        <f t="shared" si="14"/>
        <v>1170.8399999999999</v>
      </c>
      <c r="R70" s="572">
        <f t="shared" si="15"/>
        <v>48</v>
      </c>
      <c r="S70" s="184">
        <f t="shared" ca="1" si="146"/>
        <v>48</v>
      </c>
      <c r="T70" s="184">
        <f t="shared" ca="1" si="147"/>
        <v>48</v>
      </c>
      <c r="U70" s="184">
        <f t="shared" ca="1" si="148"/>
        <v>126</v>
      </c>
      <c r="V70" s="184">
        <f t="shared" ca="1" si="149"/>
        <v>126</v>
      </c>
      <c r="W70" s="184">
        <f t="shared" ca="1" si="150"/>
        <v>39</v>
      </c>
      <c r="X70" s="184">
        <f t="shared" ca="1" si="151"/>
        <v>39</v>
      </c>
      <c r="Y70" s="184">
        <f t="shared" ca="1" si="152"/>
        <v>39</v>
      </c>
      <c r="Z70" s="184">
        <f t="shared" ca="1" si="153"/>
        <v>39</v>
      </c>
      <c r="AA70" s="184">
        <f t="shared" ca="1" si="154"/>
        <v>39</v>
      </c>
      <c r="AB70" s="184">
        <f t="shared" ca="1" si="155"/>
        <v>39</v>
      </c>
      <c r="AC70" s="184">
        <f t="shared" ca="1" si="156"/>
        <v>39</v>
      </c>
      <c r="AD70" s="184">
        <f t="shared" ca="1" si="157"/>
        <v>39</v>
      </c>
      <c r="AE70" s="184">
        <f t="shared" ca="1" si="158"/>
        <v>39</v>
      </c>
      <c r="AF70" s="184">
        <f t="shared" ca="1" si="159"/>
        <v>39</v>
      </c>
      <c r="AG70" s="184">
        <f t="shared" ca="1" si="160"/>
        <v>39</v>
      </c>
      <c r="AH70" s="184">
        <f t="shared" ca="1" si="161"/>
        <v>106</v>
      </c>
      <c r="AI70" s="184">
        <f t="shared" ca="1" si="162"/>
        <v>106</v>
      </c>
      <c r="AJ70" s="184">
        <f t="shared" ca="1" si="163"/>
        <v>106</v>
      </c>
      <c r="AK70" s="184">
        <f t="shared" ca="1" si="164"/>
        <v>106</v>
      </c>
      <c r="AL70" s="184">
        <f t="shared" ca="1" si="165"/>
        <v>59</v>
      </c>
      <c r="AM70" s="184">
        <f t="shared" ca="1" si="166"/>
        <v>59</v>
      </c>
      <c r="AN70" s="184">
        <f t="shared" ca="1" si="167"/>
        <v>157</v>
      </c>
      <c r="AO70" s="184">
        <f t="shared" ca="1" si="168"/>
        <v>157</v>
      </c>
      <c r="AP70" s="184">
        <f t="shared" ca="1" si="169"/>
        <v>90</v>
      </c>
      <c r="AQ70" s="184">
        <f t="shared" ca="1" si="170"/>
        <v>90</v>
      </c>
      <c r="AR70" s="184">
        <f t="shared" ca="1" si="171"/>
        <v>90</v>
      </c>
      <c r="AS70" s="184">
        <f t="shared" ca="1" si="172"/>
        <v>90</v>
      </c>
      <c r="AT70" s="184">
        <f t="shared" ca="1" si="173"/>
        <v>90</v>
      </c>
      <c r="AU70" s="184">
        <f t="shared" ca="1" si="174"/>
        <v>90</v>
      </c>
      <c r="AV70" s="184">
        <f t="shared" ca="1" si="175"/>
        <v>90</v>
      </c>
      <c r="AW70" s="184">
        <f t="shared" ca="1" si="176"/>
        <v>90</v>
      </c>
      <c r="AX70" s="184">
        <f t="shared" ca="1" si="177"/>
        <v>90</v>
      </c>
      <c r="AY70" s="184">
        <f t="shared" ca="1" si="178"/>
        <v>90</v>
      </c>
      <c r="AZ70" s="184">
        <f t="shared" ca="1" si="179"/>
        <v>90</v>
      </c>
      <c r="BA70" s="184">
        <f t="shared" ca="1" si="180"/>
        <v>90</v>
      </c>
      <c r="BB70" s="184">
        <f t="shared" ca="1" si="181"/>
        <v>90</v>
      </c>
      <c r="BC70" s="184">
        <f t="shared" ca="1" si="182"/>
        <v>90</v>
      </c>
      <c r="BD70" s="184">
        <f t="shared" ca="1" si="183"/>
        <v>90</v>
      </c>
      <c r="BE70" s="184">
        <f t="shared" ca="1" si="184"/>
        <v>90</v>
      </c>
      <c r="BF70" s="184">
        <f t="shared" ca="1" si="185"/>
        <v>134</v>
      </c>
      <c r="BG70" s="184">
        <f t="shared" ca="1" si="186"/>
        <v>134</v>
      </c>
      <c r="BH70" s="184">
        <f t="shared" ca="1" si="187"/>
        <v>26</v>
      </c>
      <c r="BI70" s="184">
        <f t="shared" ca="1" si="188"/>
        <v>26</v>
      </c>
      <c r="BJ70" s="184">
        <f t="shared" ca="1" si="189"/>
        <v>108</v>
      </c>
      <c r="BK70" s="184">
        <f t="shared" ca="1" si="190"/>
        <v>108</v>
      </c>
      <c r="BL70" s="184">
        <f t="shared" ca="1" si="191"/>
        <v>108</v>
      </c>
      <c r="BM70" s="184">
        <f t="shared" ca="1" si="192"/>
        <v>108</v>
      </c>
      <c r="BN70" s="184">
        <f t="shared" ca="1" si="193"/>
        <v>147</v>
      </c>
      <c r="BO70" s="184">
        <f t="shared" ca="1" si="194"/>
        <v>147</v>
      </c>
      <c r="BP70" s="184">
        <f t="shared" ca="1" si="195"/>
        <v>93</v>
      </c>
      <c r="BQ70" s="184">
        <f t="shared" ca="1" si="196"/>
        <v>93</v>
      </c>
      <c r="BR70" s="184">
        <f t="shared" ca="1" si="197"/>
        <v>76</v>
      </c>
      <c r="BS70" s="184">
        <f t="shared" ca="1" si="198"/>
        <v>76</v>
      </c>
      <c r="BT70" s="184">
        <f t="shared" ca="1" si="199"/>
        <v>76</v>
      </c>
      <c r="BU70" s="184">
        <f t="shared" ca="1" si="200"/>
        <v>162</v>
      </c>
      <c r="BV70" s="184">
        <f t="shared" ca="1" si="201"/>
        <v>162</v>
      </c>
      <c r="BW70" s="184">
        <f t="shared" ca="1" si="202"/>
        <v>172</v>
      </c>
      <c r="BX70" s="184">
        <f t="shared" ca="1" si="203"/>
        <v>172</v>
      </c>
      <c r="BY70" s="184">
        <f t="shared" ca="1" si="204"/>
        <v>117</v>
      </c>
      <c r="BZ70" s="184">
        <f t="shared" ca="1" si="205"/>
        <v>117</v>
      </c>
      <c r="CA70" s="184">
        <f t="shared" ca="1" si="206"/>
        <v>139</v>
      </c>
      <c r="CB70" s="184">
        <f t="shared" ca="1" si="207"/>
        <v>139</v>
      </c>
      <c r="CC70" s="184">
        <f t="shared" ca="1" si="208"/>
        <v>139</v>
      </c>
      <c r="CD70" s="184">
        <f t="shared" ca="1" si="209"/>
        <v>139</v>
      </c>
      <c r="CE70" s="184">
        <f t="shared" ca="1" si="210"/>
        <v>139</v>
      </c>
      <c r="CF70" s="184">
        <f t="shared" ca="1" si="211"/>
        <v>139</v>
      </c>
      <c r="CG70" s="184">
        <f t="shared" ca="1" si="212"/>
        <v>139</v>
      </c>
      <c r="CH70" s="184">
        <f t="shared" ca="1" si="213"/>
        <v>139</v>
      </c>
      <c r="CI70" s="184">
        <f t="shared" ca="1" si="214"/>
        <v>139</v>
      </c>
      <c r="CJ70" s="184">
        <f t="shared" ca="1" si="215"/>
        <v>139</v>
      </c>
      <c r="CK70" s="184">
        <f t="shared" ca="1" si="216"/>
        <v>139</v>
      </c>
      <c r="CL70" s="184">
        <f t="shared" ca="1" si="217"/>
        <v>139</v>
      </c>
      <c r="CM70" s="184">
        <f t="shared" ca="1" si="218"/>
        <v>139</v>
      </c>
      <c r="CN70" s="184">
        <f t="shared" ca="1" si="219"/>
        <v>139</v>
      </c>
      <c r="CO70" s="184">
        <f t="shared" ca="1" si="220"/>
        <v>139</v>
      </c>
      <c r="CP70" s="184">
        <f t="shared" ca="1" si="221"/>
        <v>139</v>
      </c>
      <c r="CQ70" s="184">
        <f t="shared" ca="1" si="222"/>
        <v>139</v>
      </c>
      <c r="CR70" s="184">
        <f t="shared" ca="1" si="223"/>
        <v>139</v>
      </c>
      <c r="CS70" s="184">
        <f t="shared" ca="1" si="224"/>
        <v>139</v>
      </c>
      <c r="CT70" s="184">
        <f t="shared" ca="1" si="225"/>
        <v>139</v>
      </c>
      <c r="CU70" s="184">
        <f t="shared" ca="1" si="226"/>
        <v>139</v>
      </c>
      <c r="CV70" s="184">
        <f t="shared" ca="1" si="227"/>
        <v>139</v>
      </c>
      <c r="CW70" s="184">
        <f t="shared" ca="1" si="228"/>
        <v>139</v>
      </c>
      <c r="CX70" s="184">
        <f t="shared" ca="1" si="229"/>
        <v>139</v>
      </c>
      <c r="CY70" s="184">
        <f t="shared" ca="1" si="230"/>
        <v>139</v>
      </c>
      <c r="CZ70" s="184">
        <f t="shared" ca="1" si="231"/>
        <v>139</v>
      </c>
      <c r="DA70" s="184">
        <f t="shared" ca="1" si="232"/>
        <v>139</v>
      </c>
      <c r="DB70" s="184">
        <f t="shared" ca="1" si="233"/>
        <v>139</v>
      </c>
      <c r="DC70" s="184">
        <f t="shared" ca="1" si="234"/>
        <v>139</v>
      </c>
      <c r="DD70" s="184">
        <f t="shared" ca="1" si="235"/>
        <v>139</v>
      </c>
      <c r="DE70" s="184">
        <f t="shared" ca="1" si="236"/>
        <v>139</v>
      </c>
      <c r="DF70" s="184">
        <f t="shared" ca="1" si="237"/>
        <v>139</v>
      </c>
      <c r="DG70" s="184">
        <f t="shared" ca="1" si="238"/>
        <v>139</v>
      </c>
      <c r="DH70" s="184">
        <f t="shared" ca="1" si="239"/>
        <v>139</v>
      </c>
      <c r="DI70" s="184">
        <f t="shared" ca="1" si="240"/>
        <v>139</v>
      </c>
      <c r="DJ70" s="184">
        <f t="shared" ca="1" si="241"/>
        <v>139</v>
      </c>
      <c r="DK70" s="184">
        <f t="shared" ca="1" si="242"/>
        <v>139</v>
      </c>
      <c r="DL70" s="184">
        <f t="shared" ca="1" si="243"/>
        <v>139</v>
      </c>
      <c r="DM70" s="184">
        <f t="shared" ca="1" si="244"/>
        <v>139</v>
      </c>
      <c r="DN70" s="184">
        <f t="shared" ca="1" si="245"/>
        <v>139</v>
      </c>
      <c r="DO70" s="184">
        <f t="shared" ca="1" si="246"/>
        <v>139</v>
      </c>
      <c r="DP70" s="184">
        <f t="shared" ca="1" si="247"/>
        <v>139</v>
      </c>
      <c r="DQ70" s="184">
        <f t="shared" ca="1" si="248"/>
        <v>139</v>
      </c>
      <c r="DR70" s="184">
        <f t="shared" ca="1" si="249"/>
        <v>139</v>
      </c>
      <c r="DS70" s="184">
        <f t="shared" ca="1" si="250"/>
        <v>139</v>
      </c>
      <c r="DT70" s="184">
        <f t="shared" ca="1" si="251"/>
        <v>139</v>
      </c>
      <c r="DU70" s="184">
        <f t="shared" ca="1" si="252"/>
        <v>139</v>
      </c>
      <c r="DV70" s="184">
        <f t="shared" ca="1" si="253"/>
        <v>139</v>
      </c>
      <c r="DW70" s="184">
        <f t="shared" ca="1" si="254"/>
        <v>139</v>
      </c>
      <c r="DX70" s="184">
        <f t="shared" ca="1" si="255"/>
        <v>139</v>
      </c>
      <c r="DY70" s="184">
        <f t="shared" ca="1" si="256"/>
        <v>139</v>
      </c>
      <c r="DZ70" s="184">
        <f t="shared" ca="1" si="257"/>
        <v>139</v>
      </c>
      <c r="EA70" s="184">
        <f t="shared" ca="1" si="258"/>
        <v>139</v>
      </c>
      <c r="EB70" s="184">
        <f t="shared" ca="1" si="259"/>
        <v>139</v>
      </c>
      <c r="EC70" s="184">
        <f t="shared" ca="1" si="260"/>
        <v>139</v>
      </c>
      <c r="ED70" s="184">
        <f t="shared" ca="1" si="261"/>
        <v>139</v>
      </c>
      <c r="EE70" s="184">
        <f t="shared" ca="1" si="262"/>
        <v>139</v>
      </c>
      <c r="EF70" s="184">
        <f t="shared" ca="1" si="263"/>
        <v>139</v>
      </c>
      <c r="EG70" s="184">
        <f t="shared" ca="1" si="264"/>
        <v>139</v>
      </c>
      <c r="EH70" s="184">
        <f t="shared" ca="1" si="265"/>
        <v>139</v>
      </c>
      <c r="EI70" s="184">
        <f t="shared" ca="1" si="266"/>
        <v>139</v>
      </c>
      <c r="EJ70" s="184">
        <f t="shared" ca="1" si="267"/>
        <v>139</v>
      </c>
      <c r="EK70" s="184">
        <f t="shared" ca="1" si="268"/>
        <v>139</v>
      </c>
      <c r="EL70" s="184">
        <f t="shared" ca="1" si="269"/>
        <v>139</v>
      </c>
      <c r="EM70" s="184">
        <f t="shared" ca="1" si="270"/>
        <v>139</v>
      </c>
      <c r="EN70" s="184">
        <f t="shared" ca="1" si="271"/>
        <v>139</v>
      </c>
      <c r="EO70" s="184">
        <f t="shared" ca="1" si="272"/>
        <v>139</v>
      </c>
      <c r="EP70" s="184">
        <f t="shared" ca="1" si="273"/>
        <v>139</v>
      </c>
      <c r="EQ70" s="184">
        <f t="shared" ca="1" si="274"/>
        <v>139</v>
      </c>
      <c r="ER70" s="184">
        <f t="shared" ca="1" si="275"/>
        <v>139</v>
      </c>
      <c r="ES70" s="184">
        <f t="shared" ca="1" si="276"/>
        <v>139</v>
      </c>
      <c r="ET70" s="184">
        <f t="shared" ca="1" si="277"/>
        <v>139</v>
      </c>
      <c r="EU70" s="184">
        <f t="shared" ca="1" si="278"/>
        <v>139</v>
      </c>
      <c r="EV70" s="184">
        <f t="shared" ca="1" si="279"/>
        <v>139</v>
      </c>
      <c r="EW70" s="184">
        <f t="shared" ca="1" si="280"/>
        <v>139</v>
      </c>
      <c r="EX70" s="184">
        <f t="shared" ca="1" si="281"/>
        <v>139</v>
      </c>
      <c r="EY70" s="184">
        <f t="shared" ca="1" si="282"/>
        <v>139</v>
      </c>
      <c r="EZ70" s="184">
        <f t="shared" ca="1" si="283"/>
        <v>139</v>
      </c>
      <c r="FA70" s="184">
        <f t="shared" ca="1" si="284"/>
        <v>139</v>
      </c>
      <c r="FB70" s="184">
        <f t="shared" ca="1" si="285"/>
        <v>139</v>
      </c>
      <c r="FC70" s="184">
        <f t="shared" ca="1" si="286"/>
        <v>139</v>
      </c>
      <c r="FD70" s="184">
        <f t="shared" ca="1" si="287"/>
        <v>139</v>
      </c>
      <c r="FE70" s="184">
        <f t="shared" ca="1" si="288"/>
        <v>139</v>
      </c>
      <c r="FF70" s="184">
        <f t="shared" ca="1" si="289"/>
        <v>139</v>
      </c>
      <c r="FG70" s="184">
        <f t="shared" ca="1" si="290"/>
        <v>139</v>
      </c>
      <c r="FH70" s="184">
        <f t="shared" ca="1" si="291"/>
        <v>139</v>
      </c>
      <c r="FI70" s="184">
        <f t="shared" ca="1" si="292"/>
        <v>139</v>
      </c>
      <c r="FJ70" s="184">
        <f t="shared" ca="1" si="293"/>
        <v>139</v>
      </c>
      <c r="FK70" s="184">
        <f t="shared" ca="1" si="294"/>
        <v>139</v>
      </c>
      <c r="FL70" s="184">
        <f t="shared" ca="1" si="295"/>
        <v>139</v>
      </c>
      <c r="FM70" s="184">
        <f t="shared" ca="1" si="296"/>
        <v>139</v>
      </c>
      <c r="FN70" s="184">
        <f t="shared" ca="1" si="297"/>
        <v>139</v>
      </c>
      <c r="FO70" s="184">
        <f t="shared" ca="1" si="298"/>
        <v>139</v>
      </c>
      <c r="FP70" s="184">
        <f t="shared" ca="1" si="299"/>
        <v>139</v>
      </c>
      <c r="FQ70" s="184">
        <f t="shared" ca="1" si="300"/>
        <v>139</v>
      </c>
      <c r="FR70" s="184">
        <f t="shared" ca="1" si="301"/>
        <v>139</v>
      </c>
      <c r="FS70" s="184">
        <f t="shared" ca="1" si="302"/>
        <v>139</v>
      </c>
      <c r="FT70" s="184">
        <f t="shared" ca="1" si="303"/>
        <v>139</v>
      </c>
      <c r="FU70" s="184">
        <f t="shared" ca="1" si="304"/>
        <v>139</v>
      </c>
      <c r="FV70" s="184">
        <f t="shared" ca="1" si="305"/>
        <v>139</v>
      </c>
      <c r="FW70" s="184">
        <f t="shared" ca="1" si="306"/>
        <v>139</v>
      </c>
      <c r="FX70" s="184">
        <f t="shared" ca="1" si="307"/>
        <v>139</v>
      </c>
      <c r="FY70" s="184">
        <f t="shared" ca="1" si="308"/>
        <v>139</v>
      </c>
      <c r="FZ70" s="184">
        <f t="shared" ca="1" si="309"/>
        <v>139</v>
      </c>
      <c r="GA70" s="184">
        <f t="shared" ca="1" si="310"/>
        <v>139</v>
      </c>
      <c r="GB70" s="184">
        <f t="shared" ca="1" si="311"/>
        <v>139</v>
      </c>
      <c r="GC70" s="184">
        <f t="shared" ca="1" si="312"/>
        <v>139</v>
      </c>
      <c r="GD70" s="184">
        <f t="shared" ca="1" si="313"/>
        <v>139</v>
      </c>
      <c r="GE70" s="184">
        <f t="shared" ca="1" si="314"/>
        <v>139</v>
      </c>
      <c r="GF70" s="184">
        <f t="shared" ca="1" si="315"/>
        <v>139</v>
      </c>
      <c r="GG70" s="184">
        <f t="shared" ca="1" si="316"/>
        <v>139</v>
      </c>
      <c r="GH70" s="184">
        <f t="shared" ca="1" si="317"/>
        <v>139</v>
      </c>
      <c r="GI70" s="184">
        <f t="shared" ca="1" si="318"/>
        <v>139</v>
      </c>
      <c r="GJ70" s="184">
        <f t="shared" ca="1" si="319"/>
        <v>139</v>
      </c>
      <c r="GK70" s="184">
        <f t="shared" ca="1" si="320"/>
        <v>139</v>
      </c>
      <c r="GL70" s="184">
        <f t="shared" ca="1" si="321"/>
        <v>139</v>
      </c>
      <c r="GM70" s="184">
        <f t="shared" ca="1" si="322"/>
        <v>139</v>
      </c>
      <c r="GN70" s="184">
        <f t="shared" ca="1" si="323"/>
        <v>139</v>
      </c>
      <c r="GO70" s="184">
        <f t="shared" ca="1" si="324"/>
        <v>139</v>
      </c>
      <c r="GP70" s="184">
        <f t="shared" ca="1" si="325"/>
        <v>139</v>
      </c>
      <c r="GQ70" s="184">
        <f t="shared" ca="1" si="326"/>
        <v>139</v>
      </c>
      <c r="GR70" s="184">
        <f t="shared" ca="1" si="327"/>
        <v>139</v>
      </c>
      <c r="GS70" s="184">
        <f t="shared" ca="1" si="328"/>
        <v>139</v>
      </c>
      <c r="GT70" s="184">
        <f t="shared" ca="1" si="329"/>
        <v>139</v>
      </c>
      <c r="GU70" s="184">
        <f t="shared" ca="1" si="330"/>
        <v>139</v>
      </c>
      <c r="GV70" s="184">
        <f t="shared" ca="1" si="331"/>
        <v>139</v>
      </c>
      <c r="GW70" s="184">
        <f t="shared" ca="1" si="332"/>
        <v>139</v>
      </c>
      <c r="GX70" s="184">
        <f t="shared" ca="1" si="333"/>
        <v>139</v>
      </c>
      <c r="GY70" s="184">
        <f t="shared" ca="1" si="334"/>
        <v>139</v>
      </c>
      <c r="GZ70" s="184">
        <f t="shared" ca="1" si="335"/>
        <v>139</v>
      </c>
      <c r="HA70" s="184">
        <f t="shared" ca="1" si="336"/>
        <v>139</v>
      </c>
      <c r="HB70" s="184">
        <f t="shared" ca="1" si="337"/>
        <v>139</v>
      </c>
      <c r="HC70" s="184">
        <f t="shared" ca="1" si="338"/>
        <v>139</v>
      </c>
      <c r="HD70" s="184">
        <f t="shared" ca="1" si="339"/>
        <v>139</v>
      </c>
      <c r="HE70" s="184">
        <f t="shared" ca="1" si="340"/>
        <v>139</v>
      </c>
      <c r="HF70" s="184">
        <f t="shared" ca="1" si="341"/>
        <v>139</v>
      </c>
      <c r="HG70" s="184">
        <f t="shared" ca="1" si="342"/>
        <v>139</v>
      </c>
      <c r="HH70" s="184">
        <f t="shared" ca="1" si="343"/>
        <v>139</v>
      </c>
      <c r="HI70" s="184">
        <f t="shared" ca="1" si="344"/>
        <v>139</v>
      </c>
      <c r="HJ70" s="184">
        <f t="shared" ca="1" si="345"/>
        <v>139</v>
      </c>
      <c r="HK70" s="578">
        <f t="shared" ca="1" si="346"/>
        <v>1</v>
      </c>
    </row>
    <row r="71" spans="1:219" s="185" customFormat="1" ht="30">
      <c r="A71" s="284" t="s">
        <v>14177</v>
      </c>
      <c r="B71" s="285">
        <v>98110</v>
      </c>
      <c r="C71" s="286" t="str">
        <f>IF($B71="","",IFERROR(VLOOKUP($B71,SERVIÇOS!$A:$F,2,0),IFERROR(VLOOKUP($B71,'COMPOSIÇÕES COMPLEMENTARES '!$C:$K,2,0),"")))</f>
        <v>CAIXA DE GORDURA PEQUENA (CAPACIDADE: 19 L), CIRCULAR, EM PVC, DIÂMETRO INTERNO= 0,3 M. AF_12/2020</v>
      </c>
      <c r="D71" s="287" t="str">
        <f>IF($B71="","",IFERROR(VLOOKUP($B71,SERVIÇOS!$A:$F,3,0),IFERROR(VLOOKUP($B71,'COMPOSIÇÕES COMPLEMENTARES '!$C:$K,3,0),"")))</f>
        <v>UN</v>
      </c>
      <c r="E71" s="288">
        <v>1</v>
      </c>
      <c r="F71" s="289">
        <f>IF($B71="","",IFERROR(VLOOKUP($B71,SERVIÇOS!$A:$F,4,0),IFERROR(VLOOKUP($B71,'COMPOSIÇÕES COMPLEMENTARES '!$C:$K,6,0),"")))</f>
        <v>315.54000000000002</v>
      </c>
      <c r="G71" s="289">
        <f>IF($B71="","",IFERROR(VLOOKUP($B71,SERVIÇOS!$A:$F,5,0),IFERROR(VLOOKUP($B71,'COMPOSIÇÕES COMPLEMENTARES '!$C:$K,7,0),"")))</f>
        <v>12.2</v>
      </c>
      <c r="H71" s="289">
        <f t="shared" si="356"/>
        <v>327.74</v>
      </c>
      <c r="I71" s="289">
        <f t="shared" si="357"/>
        <v>315.54000000000002</v>
      </c>
      <c r="J71" s="289">
        <f t="shared" si="358"/>
        <v>12.2</v>
      </c>
      <c r="K71" s="289">
        <f t="shared" si="359"/>
        <v>327.74</v>
      </c>
      <c r="L71" s="289"/>
      <c r="M71" s="572">
        <f t="shared" si="10"/>
        <v>327.74</v>
      </c>
      <c r="N71" s="572">
        <f t="shared" si="11"/>
        <v>327.74</v>
      </c>
      <c r="O71" s="572">
        <f t="shared" si="12"/>
        <v>1</v>
      </c>
      <c r="P71" s="572">
        <f t="shared" si="13"/>
        <v>63</v>
      </c>
      <c r="Q71" s="572">
        <f t="shared" si="14"/>
        <v>1108.45</v>
      </c>
      <c r="R71" s="572">
        <f t="shared" si="15"/>
        <v>126</v>
      </c>
      <c r="S71" s="184">
        <f t="shared" ca="1" si="146"/>
        <v>126</v>
      </c>
      <c r="T71" s="184">
        <f t="shared" ca="1" si="147"/>
        <v>126</v>
      </c>
      <c r="U71" s="184">
        <f t="shared" ca="1" si="148"/>
        <v>126</v>
      </c>
      <c r="V71" s="184">
        <f t="shared" ca="1" si="149"/>
        <v>39</v>
      </c>
      <c r="W71" s="184">
        <f t="shared" ca="1" si="150"/>
        <v>39</v>
      </c>
      <c r="X71" s="184">
        <f t="shared" ca="1" si="151"/>
        <v>106</v>
      </c>
      <c r="Y71" s="184">
        <f t="shared" ca="1" si="152"/>
        <v>106</v>
      </c>
      <c r="Z71" s="184">
        <f t="shared" ca="1" si="153"/>
        <v>106</v>
      </c>
      <c r="AA71" s="184">
        <f t="shared" ca="1" si="154"/>
        <v>106</v>
      </c>
      <c r="AB71" s="184">
        <f t="shared" ca="1" si="155"/>
        <v>106</v>
      </c>
      <c r="AC71" s="184">
        <f t="shared" ca="1" si="156"/>
        <v>106</v>
      </c>
      <c r="AD71" s="184">
        <f t="shared" ca="1" si="157"/>
        <v>106</v>
      </c>
      <c r="AE71" s="184">
        <f t="shared" ca="1" si="158"/>
        <v>106</v>
      </c>
      <c r="AF71" s="184">
        <f t="shared" ca="1" si="159"/>
        <v>106</v>
      </c>
      <c r="AG71" s="184">
        <f t="shared" ca="1" si="160"/>
        <v>106</v>
      </c>
      <c r="AH71" s="184">
        <f t="shared" ca="1" si="161"/>
        <v>106</v>
      </c>
      <c r="AI71" s="184">
        <f t="shared" ca="1" si="162"/>
        <v>59</v>
      </c>
      <c r="AJ71" s="184">
        <f t="shared" ca="1" si="163"/>
        <v>59</v>
      </c>
      <c r="AK71" s="184">
        <f t="shared" ca="1" si="164"/>
        <v>59</v>
      </c>
      <c r="AL71" s="184">
        <f t="shared" ca="1" si="165"/>
        <v>59</v>
      </c>
      <c r="AM71" s="184">
        <f t="shared" ca="1" si="166"/>
        <v>157</v>
      </c>
      <c r="AN71" s="184">
        <f t="shared" ca="1" si="167"/>
        <v>157</v>
      </c>
      <c r="AO71" s="184">
        <f t="shared" ca="1" si="168"/>
        <v>90</v>
      </c>
      <c r="AP71" s="184">
        <f t="shared" ca="1" si="169"/>
        <v>90</v>
      </c>
      <c r="AQ71" s="184">
        <f t="shared" ca="1" si="170"/>
        <v>134</v>
      </c>
      <c r="AR71" s="184">
        <f t="shared" ca="1" si="171"/>
        <v>134</v>
      </c>
      <c r="AS71" s="184">
        <f t="shared" ca="1" si="172"/>
        <v>134</v>
      </c>
      <c r="AT71" s="184">
        <f t="shared" ca="1" si="173"/>
        <v>134</v>
      </c>
      <c r="AU71" s="184">
        <f t="shared" ca="1" si="174"/>
        <v>134</v>
      </c>
      <c r="AV71" s="184">
        <f t="shared" ca="1" si="175"/>
        <v>134</v>
      </c>
      <c r="AW71" s="184">
        <f t="shared" ca="1" si="176"/>
        <v>134</v>
      </c>
      <c r="AX71" s="184">
        <f t="shared" ca="1" si="177"/>
        <v>134</v>
      </c>
      <c r="AY71" s="184">
        <f t="shared" ca="1" si="178"/>
        <v>134</v>
      </c>
      <c r="AZ71" s="184">
        <f t="shared" ca="1" si="179"/>
        <v>134</v>
      </c>
      <c r="BA71" s="184">
        <f t="shared" ca="1" si="180"/>
        <v>134</v>
      </c>
      <c r="BB71" s="184">
        <f t="shared" ca="1" si="181"/>
        <v>134</v>
      </c>
      <c r="BC71" s="184">
        <f t="shared" ca="1" si="182"/>
        <v>134</v>
      </c>
      <c r="BD71" s="184">
        <f t="shared" ca="1" si="183"/>
        <v>134</v>
      </c>
      <c r="BE71" s="184">
        <f t="shared" ca="1" si="184"/>
        <v>134</v>
      </c>
      <c r="BF71" s="184">
        <f t="shared" ca="1" si="185"/>
        <v>134</v>
      </c>
      <c r="BG71" s="184">
        <f t="shared" ca="1" si="186"/>
        <v>26</v>
      </c>
      <c r="BH71" s="184">
        <f t="shared" ca="1" si="187"/>
        <v>26</v>
      </c>
      <c r="BI71" s="184">
        <f t="shared" ca="1" si="188"/>
        <v>108</v>
      </c>
      <c r="BJ71" s="184">
        <f t="shared" ca="1" si="189"/>
        <v>108</v>
      </c>
      <c r="BK71" s="184">
        <f t="shared" ca="1" si="190"/>
        <v>147</v>
      </c>
      <c r="BL71" s="184">
        <f t="shared" ca="1" si="191"/>
        <v>147</v>
      </c>
      <c r="BM71" s="184">
        <f t="shared" ca="1" si="192"/>
        <v>147</v>
      </c>
      <c r="BN71" s="184">
        <f t="shared" ca="1" si="193"/>
        <v>147</v>
      </c>
      <c r="BO71" s="184">
        <f t="shared" ca="1" si="194"/>
        <v>93</v>
      </c>
      <c r="BP71" s="184">
        <f t="shared" ca="1" si="195"/>
        <v>93</v>
      </c>
      <c r="BQ71" s="184">
        <f t="shared" ca="1" si="196"/>
        <v>76</v>
      </c>
      <c r="BR71" s="184">
        <f t="shared" ca="1" si="197"/>
        <v>76</v>
      </c>
      <c r="BS71" s="184">
        <f t="shared" ca="1" si="198"/>
        <v>162</v>
      </c>
      <c r="BT71" s="184">
        <f t="shared" ca="1" si="199"/>
        <v>162</v>
      </c>
      <c r="BU71" s="184">
        <f t="shared" ca="1" si="200"/>
        <v>162</v>
      </c>
      <c r="BV71" s="184">
        <f t="shared" ca="1" si="201"/>
        <v>172</v>
      </c>
      <c r="BW71" s="184">
        <f t="shared" ca="1" si="202"/>
        <v>172</v>
      </c>
      <c r="BX71" s="184">
        <f t="shared" ca="1" si="203"/>
        <v>117</v>
      </c>
      <c r="BY71" s="184">
        <f t="shared" ca="1" si="204"/>
        <v>117</v>
      </c>
      <c r="BZ71" s="184">
        <f t="shared" ca="1" si="205"/>
        <v>139</v>
      </c>
      <c r="CA71" s="184">
        <f t="shared" ca="1" si="206"/>
        <v>139</v>
      </c>
      <c r="CB71" s="184">
        <f t="shared" ca="1" si="207"/>
        <v>153</v>
      </c>
      <c r="CC71" s="184">
        <f t="shared" ca="1" si="208"/>
        <v>153</v>
      </c>
      <c r="CD71" s="184">
        <f t="shared" ca="1" si="209"/>
        <v>153</v>
      </c>
      <c r="CE71" s="184">
        <f t="shared" ca="1" si="210"/>
        <v>153</v>
      </c>
      <c r="CF71" s="184">
        <f t="shared" ca="1" si="211"/>
        <v>153</v>
      </c>
      <c r="CG71" s="184">
        <f t="shared" ca="1" si="212"/>
        <v>153</v>
      </c>
      <c r="CH71" s="184">
        <f t="shared" ca="1" si="213"/>
        <v>153</v>
      </c>
      <c r="CI71" s="184">
        <f t="shared" ca="1" si="214"/>
        <v>153</v>
      </c>
      <c r="CJ71" s="184">
        <f t="shared" ca="1" si="215"/>
        <v>153</v>
      </c>
      <c r="CK71" s="184">
        <f t="shared" ca="1" si="216"/>
        <v>153</v>
      </c>
      <c r="CL71" s="184">
        <f t="shared" ca="1" si="217"/>
        <v>153</v>
      </c>
      <c r="CM71" s="184">
        <f t="shared" ca="1" si="218"/>
        <v>153</v>
      </c>
      <c r="CN71" s="184">
        <f t="shared" ca="1" si="219"/>
        <v>153</v>
      </c>
      <c r="CO71" s="184">
        <f t="shared" ca="1" si="220"/>
        <v>153</v>
      </c>
      <c r="CP71" s="184">
        <f t="shared" ca="1" si="221"/>
        <v>153</v>
      </c>
      <c r="CQ71" s="184">
        <f t="shared" ca="1" si="222"/>
        <v>153</v>
      </c>
      <c r="CR71" s="184">
        <f t="shared" ca="1" si="223"/>
        <v>153</v>
      </c>
      <c r="CS71" s="184">
        <f t="shared" ca="1" si="224"/>
        <v>153</v>
      </c>
      <c r="CT71" s="184">
        <f t="shared" ca="1" si="225"/>
        <v>153</v>
      </c>
      <c r="CU71" s="184">
        <f t="shared" ca="1" si="226"/>
        <v>153</v>
      </c>
      <c r="CV71" s="184">
        <f t="shared" ca="1" si="227"/>
        <v>153</v>
      </c>
      <c r="CW71" s="184">
        <f t="shared" ca="1" si="228"/>
        <v>153</v>
      </c>
      <c r="CX71" s="184">
        <f t="shared" ca="1" si="229"/>
        <v>153</v>
      </c>
      <c r="CY71" s="184">
        <f t="shared" ca="1" si="230"/>
        <v>153</v>
      </c>
      <c r="CZ71" s="184">
        <f t="shared" ca="1" si="231"/>
        <v>153</v>
      </c>
      <c r="DA71" s="184">
        <f t="shared" ca="1" si="232"/>
        <v>153</v>
      </c>
      <c r="DB71" s="184">
        <f t="shared" ca="1" si="233"/>
        <v>153</v>
      </c>
      <c r="DC71" s="184">
        <f t="shared" ca="1" si="234"/>
        <v>153</v>
      </c>
      <c r="DD71" s="184">
        <f t="shared" ca="1" si="235"/>
        <v>153</v>
      </c>
      <c r="DE71" s="184">
        <f t="shared" ca="1" si="236"/>
        <v>153</v>
      </c>
      <c r="DF71" s="184">
        <f t="shared" ca="1" si="237"/>
        <v>153</v>
      </c>
      <c r="DG71" s="184">
        <f t="shared" ca="1" si="238"/>
        <v>153</v>
      </c>
      <c r="DH71" s="184">
        <f t="shared" ca="1" si="239"/>
        <v>153</v>
      </c>
      <c r="DI71" s="184">
        <f t="shared" ca="1" si="240"/>
        <v>153</v>
      </c>
      <c r="DJ71" s="184">
        <f t="shared" ca="1" si="241"/>
        <v>153</v>
      </c>
      <c r="DK71" s="184">
        <f t="shared" ca="1" si="242"/>
        <v>153</v>
      </c>
      <c r="DL71" s="184">
        <f t="shared" ca="1" si="243"/>
        <v>153</v>
      </c>
      <c r="DM71" s="184">
        <f t="shared" ca="1" si="244"/>
        <v>153</v>
      </c>
      <c r="DN71" s="184">
        <f t="shared" ca="1" si="245"/>
        <v>153</v>
      </c>
      <c r="DO71" s="184">
        <f t="shared" ca="1" si="246"/>
        <v>153</v>
      </c>
      <c r="DP71" s="184">
        <f t="shared" ca="1" si="247"/>
        <v>153</v>
      </c>
      <c r="DQ71" s="184">
        <f t="shared" ca="1" si="248"/>
        <v>153</v>
      </c>
      <c r="DR71" s="184">
        <f t="shared" ca="1" si="249"/>
        <v>153</v>
      </c>
      <c r="DS71" s="184">
        <f t="shared" ca="1" si="250"/>
        <v>153</v>
      </c>
      <c r="DT71" s="184">
        <f t="shared" ca="1" si="251"/>
        <v>153</v>
      </c>
      <c r="DU71" s="184">
        <f t="shared" ca="1" si="252"/>
        <v>153</v>
      </c>
      <c r="DV71" s="184">
        <f t="shared" ca="1" si="253"/>
        <v>153</v>
      </c>
      <c r="DW71" s="184">
        <f t="shared" ca="1" si="254"/>
        <v>153</v>
      </c>
      <c r="DX71" s="184">
        <f t="shared" ca="1" si="255"/>
        <v>153</v>
      </c>
      <c r="DY71" s="184">
        <f t="shared" ca="1" si="256"/>
        <v>153</v>
      </c>
      <c r="DZ71" s="184">
        <f t="shared" ca="1" si="257"/>
        <v>153</v>
      </c>
      <c r="EA71" s="184">
        <f t="shared" ca="1" si="258"/>
        <v>153</v>
      </c>
      <c r="EB71" s="184">
        <f t="shared" ca="1" si="259"/>
        <v>153</v>
      </c>
      <c r="EC71" s="184">
        <f t="shared" ca="1" si="260"/>
        <v>153</v>
      </c>
      <c r="ED71" s="184">
        <f t="shared" ca="1" si="261"/>
        <v>153</v>
      </c>
      <c r="EE71" s="184">
        <f t="shared" ca="1" si="262"/>
        <v>153</v>
      </c>
      <c r="EF71" s="184">
        <f t="shared" ca="1" si="263"/>
        <v>153</v>
      </c>
      <c r="EG71" s="184">
        <f t="shared" ca="1" si="264"/>
        <v>153</v>
      </c>
      <c r="EH71" s="184">
        <f t="shared" ca="1" si="265"/>
        <v>153</v>
      </c>
      <c r="EI71" s="184">
        <f t="shared" ca="1" si="266"/>
        <v>153</v>
      </c>
      <c r="EJ71" s="184">
        <f t="shared" ca="1" si="267"/>
        <v>153</v>
      </c>
      <c r="EK71" s="184">
        <f t="shared" ca="1" si="268"/>
        <v>153</v>
      </c>
      <c r="EL71" s="184">
        <f t="shared" ca="1" si="269"/>
        <v>153</v>
      </c>
      <c r="EM71" s="184">
        <f t="shared" ca="1" si="270"/>
        <v>153</v>
      </c>
      <c r="EN71" s="184">
        <f t="shared" ca="1" si="271"/>
        <v>153</v>
      </c>
      <c r="EO71" s="184">
        <f t="shared" ca="1" si="272"/>
        <v>153</v>
      </c>
      <c r="EP71" s="184">
        <f t="shared" ca="1" si="273"/>
        <v>153</v>
      </c>
      <c r="EQ71" s="184">
        <f t="shared" ca="1" si="274"/>
        <v>153</v>
      </c>
      <c r="ER71" s="184">
        <f t="shared" ca="1" si="275"/>
        <v>153</v>
      </c>
      <c r="ES71" s="184">
        <f t="shared" ca="1" si="276"/>
        <v>153</v>
      </c>
      <c r="ET71" s="184">
        <f t="shared" ca="1" si="277"/>
        <v>153</v>
      </c>
      <c r="EU71" s="184">
        <f t="shared" ca="1" si="278"/>
        <v>153</v>
      </c>
      <c r="EV71" s="184">
        <f t="shared" ca="1" si="279"/>
        <v>153</v>
      </c>
      <c r="EW71" s="184">
        <f t="shared" ca="1" si="280"/>
        <v>153</v>
      </c>
      <c r="EX71" s="184">
        <f t="shared" ca="1" si="281"/>
        <v>153</v>
      </c>
      <c r="EY71" s="184">
        <f t="shared" ca="1" si="282"/>
        <v>153</v>
      </c>
      <c r="EZ71" s="184">
        <f t="shared" ca="1" si="283"/>
        <v>153</v>
      </c>
      <c r="FA71" s="184">
        <f t="shared" ca="1" si="284"/>
        <v>153</v>
      </c>
      <c r="FB71" s="184">
        <f t="shared" ca="1" si="285"/>
        <v>153</v>
      </c>
      <c r="FC71" s="184">
        <f t="shared" ca="1" si="286"/>
        <v>153</v>
      </c>
      <c r="FD71" s="184">
        <f t="shared" ca="1" si="287"/>
        <v>153</v>
      </c>
      <c r="FE71" s="184">
        <f t="shared" ca="1" si="288"/>
        <v>153</v>
      </c>
      <c r="FF71" s="184">
        <f t="shared" ca="1" si="289"/>
        <v>153</v>
      </c>
      <c r="FG71" s="184">
        <f t="shared" ca="1" si="290"/>
        <v>153</v>
      </c>
      <c r="FH71" s="184">
        <f t="shared" ca="1" si="291"/>
        <v>153</v>
      </c>
      <c r="FI71" s="184">
        <f t="shared" ca="1" si="292"/>
        <v>153</v>
      </c>
      <c r="FJ71" s="184">
        <f t="shared" ca="1" si="293"/>
        <v>153</v>
      </c>
      <c r="FK71" s="184">
        <f t="shared" ca="1" si="294"/>
        <v>153</v>
      </c>
      <c r="FL71" s="184">
        <f t="shared" ca="1" si="295"/>
        <v>153</v>
      </c>
      <c r="FM71" s="184">
        <f t="shared" ca="1" si="296"/>
        <v>153</v>
      </c>
      <c r="FN71" s="184">
        <f t="shared" ca="1" si="297"/>
        <v>153</v>
      </c>
      <c r="FO71" s="184">
        <f t="shared" ca="1" si="298"/>
        <v>153</v>
      </c>
      <c r="FP71" s="184">
        <f t="shared" ca="1" si="299"/>
        <v>153</v>
      </c>
      <c r="FQ71" s="184">
        <f t="shared" ca="1" si="300"/>
        <v>153</v>
      </c>
      <c r="FR71" s="184">
        <f t="shared" ca="1" si="301"/>
        <v>153</v>
      </c>
      <c r="FS71" s="184">
        <f t="shared" ca="1" si="302"/>
        <v>153</v>
      </c>
      <c r="FT71" s="184">
        <f t="shared" ca="1" si="303"/>
        <v>153</v>
      </c>
      <c r="FU71" s="184">
        <f t="shared" ca="1" si="304"/>
        <v>153</v>
      </c>
      <c r="FV71" s="184">
        <f t="shared" ca="1" si="305"/>
        <v>153</v>
      </c>
      <c r="FW71" s="184">
        <f t="shared" ca="1" si="306"/>
        <v>153</v>
      </c>
      <c r="FX71" s="184">
        <f t="shared" ca="1" si="307"/>
        <v>153</v>
      </c>
      <c r="FY71" s="184">
        <f t="shared" ca="1" si="308"/>
        <v>153</v>
      </c>
      <c r="FZ71" s="184">
        <f t="shared" ca="1" si="309"/>
        <v>153</v>
      </c>
      <c r="GA71" s="184">
        <f t="shared" ca="1" si="310"/>
        <v>153</v>
      </c>
      <c r="GB71" s="184">
        <f t="shared" ca="1" si="311"/>
        <v>153</v>
      </c>
      <c r="GC71" s="184">
        <f t="shared" ca="1" si="312"/>
        <v>153</v>
      </c>
      <c r="GD71" s="184">
        <f t="shared" ca="1" si="313"/>
        <v>153</v>
      </c>
      <c r="GE71" s="184">
        <f t="shared" ca="1" si="314"/>
        <v>153</v>
      </c>
      <c r="GF71" s="184">
        <f t="shared" ca="1" si="315"/>
        <v>153</v>
      </c>
      <c r="GG71" s="184">
        <f t="shared" ca="1" si="316"/>
        <v>153</v>
      </c>
      <c r="GH71" s="184">
        <f t="shared" ca="1" si="317"/>
        <v>153</v>
      </c>
      <c r="GI71" s="184">
        <f t="shared" ca="1" si="318"/>
        <v>153</v>
      </c>
      <c r="GJ71" s="184">
        <f t="shared" ca="1" si="319"/>
        <v>153</v>
      </c>
      <c r="GK71" s="184">
        <f t="shared" ca="1" si="320"/>
        <v>153</v>
      </c>
      <c r="GL71" s="184">
        <f t="shared" ca="1" si="321"/>
        <v>153</v>
      </c>
      <c r="GM71" s="184">
        <f t="shared" ca="1" si="322"/>
        <v>153</v>
      </c>
      <c r="GN71" s="184">
        <f t="shared" ca="1" si="323"/>
        <v>153</v>
      </c>
      <c r="GO71" s="184">
        <f t="shared" ca="1" si="324"/>
        <v>153</v>
      </c>
      <c r="GP71" s="184">
        <f t="shared" ca="1" si="325"/>
        <v>153</v>
      </c>
      <c r="GQ71" s="184">
        <f t="shared" ca="1" si="326"/>
        <v>153</v>
      </c>
      <c r="GR71" s="184">
        <f t="shared" ca="1" si="327"/>
        <v>153</v>
      </c>
      <c r="GS71" s="184">
        <f t="shared" ca="1" si="328"/>
        <v>153</v>
      </c>
      <c r="GT71" s="184">
        <f t="shared" ca="1" si="329"/>
        <v>153</v>
      </c>
      <c r="GU71" s="184">
        <f t="shared" ca="1" si="330"/>
        <v>153</v>
      </c>
      <c r="GV71" s="184">
        <f t="shared" ca="1" si="331"/>
        <v>153</v>
      </c>
      <c r="GW71" s="184">
        <f t="shared" ca="1" si="332"/>
        <v>153</v>
      </c>
      <c r="GX71" s="184">
        <f t="shared" ca="1" si="333"/>
        <v>153</v>
      </c>
      <c r="GY71" s="184">
        <f t="shared" ca="1" si="334"/>
        <v>153</v>
      </c>
      <c r="GZ71" s="184">
        <f t="shared" ca="1" si="335"/>
        <v>153</v>
      </c>
      <c r="HA71" s="184">
        <f t="shared" ca="1" si="336"/>
        <v>153</v>
      </c>
      <c r="HB71" s="184">
        <f t="shared" ca="1" si="337"/>
        <v>153</v>
      </c>
      <c r="HC71" s="184">
        <f t="shared" ca="1" si="338"/>
        <v>153</v>
      </c>
      <c r="HD71" s="184">
        <f t="shared" ca="1" si="339"/>
        <v>153</v>
      </c>
      <c r="HE71" s="184">
        <f t="shared" ca="1" si="340"/>
        <v>153</v>
      </c>
      <c r="HF71" s="184">
        <f t="shared" ca="1" si="341"/>
        <v>153</v>
      </c>
      <c r="HG71" s="184">
        <f t="shared" ca="1" si="342"/>
        <v>153</v>
      </c>
      <c r="HH71" s="184">
        <f t="shared" ca="1" si="343"/>
        <v>153</v>
      </c>
      <c r="HI71" s="184">
        <f t="shared" ca="1" si="344"/>
        <v>153</v>
      </c>
      <c r="HJ71" s="184">
        <f t="shared" ca="1" si="345"/>
        <v>153</v>
      </c>
      <c r="HK71" s="578">
        <f t="shared" ca="1" si="346"/>
        <v>1</v>
      </c>
    </row>
    <row r="72" spans="1:219" s="185" customFormat="1">
      <c r="A72" s="284" t="s">
        <v>14178</v>
      </c>
      <c r="B72" s="285" t="s">
        <v>14082</v>
      </c>
      <c r="C72" s="286" t="str">
        <f>IF($B72="","",IFERROR(VLOOKUP($B72,SERVIÇOS!$A:$F,2,0),IFERROR(VLOOKUP($B72,'COMPOSIÇÕES COMPLEMENTARES '!$C:$K,2,0),"")))</f>
        <v>REALOCAÇÃO VERTICAL DE CAIXA DE PASSAGEM EM CONCRETO</v>
      </c>
      <c r="D72" s="287" t="str">
        <f>IF($B72="","",IFERROR(VLOOKUP($B72,SERVIÇOS!$A:$F,3,0),IFERROR(VLOOKUP($B72,'COMPOSIÇÕES COMPLEMENTARES '!$C:$K,3,0),"")))</f>
        <v xml:space="preserve">UN </v>
      </c>
      <c r="E72" s="288">
        <v>1</v>
      </c>
      <c r="F72" s="289">
        <f>IF($B72="","",IFERROR(VLOOKUP($B72,SERVIÇOS!$A:$F,4,0),IFERROR(VLOOKUP($B72,'COMPOSIÇÕES COMPLEMENTARES '!$C:$K,6,0),"")))</f>
        <v>146.51</v>
      </c>
      <c r="G72" s="289">
        <f>IF($B72="","",IFERROR(VLOOKUP($B72,SERVIÇOS!$A:$F,5,0),IFERROR(VLOOKUP($B72,'COMPOSIÇÕES COMPLEMENTARES '!$C:$K,7,0),"")))</f>
        <v>71.19</v>
      </c>
      <c r="H72" s="289">
        <f t="shared" si="356"/>
        <v>217.7</v>
      </c>
      <c r="I72" s="289">
        <f t="shared" si="357"/>
        <v>146.51</v>
      </c>
      <c r="J72" s="289">
        <f t="shared" si="358"/>
        <v>71.19</v>
      </c>
      <c r="K72" s="289">
        <f t="shared" si="359"/>
        <v>217.7</v>
      </c>
      <c r="L72" s="289"/>
      <c r="M72" s="572">
        <f t="shared" si="10"/>
        <v>217.7</v>
      </c>
      <c r="N72" s="572">
        <f t="shared" si="11"/>
        <v>1306.2</v>
      </c>
      <c r="O72" s="572">
        <f t="shared" si="12"/>
        <v>6</v>
      </c>
      <c r="P72" s="572">
        <f t="shared" si="13"/>
        <v>64</v>
      </c>
      <c r="Q72" s="572">
        <f t="shared" si="14"/>
        <v>1107.73</v>
      </c>
      <c r="R72" s="572">
        <f t="shared" si="15"/>
        <v>39</v>
      </c>
      <c r="S72" s="184">
        <f t="shared" ca="1" si="146"/>
        <v>39</v>
      </c>
      <c r="T72" s="184">
        <f t="shared" ca="1" si="147"/>
        <v>39</v>
      </c>
      <c r="U72" s="184">
        <f t="shared" ca="1" si="148"/>
        <v>39</v>
      </c>
      <c r="V72" s="184">
        <f t="shared" ca="1" si="149"/>
        <v>39</v>
      </c>
      <c r="W72" s="184">
        <f t="shared" ca="1" si="150"/>
        <v>106</v>
      </c>
      <c r="X72" s="184">
        <f t="shared" ca="1" si="151"/>
        <v>106</v>
      </c>
      <c r="Y72" s="184">
        <f t="shared" ca="1" si="152"/>
        <v>59</v>
      </c>
      <c r="Z72" s="184">
        <f t="shared" ca="1" si="153"/>
        <v>59</v>
      </c>
      <c r="AA72" s="184">
        <f t="shared" ca="1" si="154"/>
        <v>59</v>
      </c>
      <c r="AB72" s="184">
        <f t="shared" ca="1" si="155"/>
        <v>59</v>
      </c>
      <c r="AC72" s="184">
        <f t="shared" ca="1" si="156"/>
        <v>59</v>
      </c>
      <c r="AD72" s="184">
        <f t="shared" ca="1" si="157"/>
        <v>59</v>
      </c>
      <c r="AE72" s="184">
        <f t="shared" ca="1" si="158"/>
        <v>59</v>
      </c>
      <c r="AF72" s="184">
        <f t="shared" ca="1" si="159"/>
        <v>59</v>
      </c>
      <c r="AG72" s="184">
        <f t="shared" ca="1" si="160"/>
        <v>59</v>
      </c>
      <c r="AH72" s="184">
        <f t="shared" ca="1" si="161"/>
        <v>59</v>
      </c>
      <c r="AI72" s="184">
        <f t="shared" ca="1" si="162"/>
        <v>59</v>
      </c>
      <c r="AJ72" s="184">
        <f t="shared" ca="1" si="163"/>
        <v>157</v>
      </c>
      <c r="AK72" s="184">
        <f t="shared" ca="1" si="164"/>
        <v>157</v>
      </c>
      <c r="AL72" s="184">
        <f t="shared" ca="1" si="165"/>
        <v>157</v>
      </c>
      <c r="AM72" s="184">
        <f t="shared" ca="1" si="166"/>
        <v>157</v>
      </c>
      <c r="AN72" s="184">
        <f t="shared" ca="1" si="167"/>
        <v>90</v>
      </c>
      <c r="AO72" s="184">
        <f t="shared" ca="1" si="168"/>
        <v>90</v>
      </c>
      <c r="AP72" s="184">
        <f t="shared" ca="1" si="169"/>
        <v>134</v>
      </c>
      <c r="AQ72" s="184">
        <f t="shared" ca="1" si="170"/>
        <v>134</v>
      </c>
      <c r="AR72" s="184">
        <f t="shared" ca="1" si="171"/>
        <v>26</v>
      </c>
      <c r="AS72" s="184">
        <f t="shared" ca="1" si="172"/>
        <v>26</v>
      </c>
      <c r="AT72" s="184">
        <f t="shared" ca="1" si="173"/>
        <v>26</v>
      </c>
      <c r="AU72" s="184">
        <f t="shared" ca="1" si="174"/>
        <v>26</v>
      </c>
      <c r="AV72" s="184">
        <f t="shared" ca="1" si="175"/>
        <v>26</v>
      </c>
      <c r="AW72" s="184">
        <f t="shared" ca="1" si="176"/>
        <v>26</v>
      </c>
      <c r="AX72" s="184">
        <f t="shared" ca="1" si="177"/>
        <v>26</v>
      </c>
      <c r="AY72" s="184">
        <f t="shared" ca="1" si="178"/>
        <v>26</v>
      </c>
      <c r="AZ72" s="184">
        <f t="shared" ca="1" si="179"/>
        <v>26</v>
      </c>
      <c r="BA72" s="184">
        <f t="shared" ca="1" si="180"/>
        <v>26</v>
      </c>
      <c r="BB72" s="184">
        <f t="shared" ca="1" si="181"/>
        <v>26</v>
      </c>
      <c r="BC72" s="184">
        <f t="shared" ca="1" si="182"/>
        <v>26</v>
      </c>
      <c r="BD72" s="184">
        <f t="shared" ca="1" si="183"/>
        <v>26</v>
      </c>
      <c r="BE72" s="184">
        <f t="shared" ca="1" si="184"/>
        <v>26</v>
      </c>
      <c r="BF72" s="184">
        <f t="shared" ca="1" si="185"/>
        <v>26</v>
      </c>
      <c r="BG72" s="184">
        <f t="shared" ca="1" si="186"/>
        <v>26</v>
      </c>
      <c r="BH72" s="184">
        <f t="shared" ca="1" si="187"/>
        <v>108</v>
      </c>
      <c r="BI72" s="184">
        <f t="shared" ca="1" si="188"/>
        <v>108</v>
      </c>
      <c r="BJ72" s="184">
        <f t="shared" ca="1" si="189"/>
        <v>147</v>
      </c>
      <c r="BK72" s="184">
        <f t="shared" ca="1" si="190"/>
        <v>147</v>
      </c>
      <c r="BL72" s="184">
        <f t="shared" ca="1" si="191"/>
        <v>93</v>
      </c>
      <c r="BM72" s="184">
        <f t="shared" ca="1" si="192"/>
        <v>93</v>
      </c>
      <c r="BN72" s="184">
        <f t="shared" ca="1" si="193"/>
        <v>93</v>
      </c>
      <c r="BO72" s="184">
        <f t="shared" ca="1" si="194"/>
        <v>93</v>
      </c>
      <c r="BP72" s="184">
        <f t="shared" ca="1" si="195"/>
        <v>76</v>
      </c>
      <c r="BQ72" s="184">
        <f t="shared" ca="1" si="196"/>
        <v>76</v>
      </c>
      <c r="BR72" s="184">
        <f t="shared" ca="1" si="197"/>
        <v>162</v>
      </c>
      <c r="BS72" s="184">
        <f t="shared" ca="1" si="198"/>
        <v>162</v>
      </c>
      <c r="BT72" s="184">
        <f t="shared" ca="1" si="199"/>
        <v>172</v>
      </c>
      <c r="BU72" s="184">
        <f t="shared" ca="1" si="200"/>
        <v>172</v>
      </c>
      <c r="BV72" s="184">
        <f t="shared" ca="1" si="201"/>
        <v>172</v>
      </c>
      <c r="BW72" s="184">
        <f t="shared" ca="1" si="202"/>
        <v>117</v>
      </c>
      <c r="BX72" s="184">
        <f t="shared" ca="1" si="203"/>
        <v>117</v>
      </c>
      <c r="BY72" s="184">
        <f t="shared" ca="1" si="204"/>
        <v>139</v>
      </c>
      <c r="BZ72" s="184">
        <f t="shared" ca="1" si="205"/>
        <v>139</v>
      </c>
      <c r="CA72" s="184">
        <f t="shared" ca="1" si="206"/>
        <v>153</v>
      </c>
      <c r="CB72" s="184">
        <f t="shared" ca="1" si="207"/>
        <v>153</v>
      </c>
      <c r="CC72" s="184">
        <f t="shared" ca="1" si="208"/>
        <v>23</v>
      </c>
      <c r="CD72" s="184">
        <f t="shared" ca="1" si="209"/>
        <v>23</v>
      </c>
      <c r="CE72" s="184">
        <f t="shared" ca="1" si="210"/>
        <v>23</v>
      </c>
      <c r="CF72" s="184">
        <f t="shared" ca="1" si="211"/>
        <v>23</v>
      </c>
      <c r="CG72" s="184">
        <f t="shared" ca="1" si="212"/>
        <v>23</v>
      </c>
      <c r="CH72" s="184">
        <f t="shared" ca="1" si="213"/>
        <v>23</v>
      </c>
      <c r="CI72" s="184">
        <f t="shared" ca="1" si="214"/>
        <v>23</v>
      </c>
      <c r="CJ72" s="184">
        <f t="shared" ca="1" si="215"/>
        <v>23</v>
      </c>
      <c r="CK72" s="184">
        <f t="shared" ca="1" si="216"/>
        <v>23</v>
      </c>
      <c r="CL72" s="184">
        <f t="shared" ca="1" si="217"/>
        <v>23</v>
      </c>
      <c r="CM72" s="184">
        <f t="shared" ca="1" si="218"/>
        <v>23</v>
      </c>
      <c r="CN72" s="184">
        <f t="shared" ca="1" si="219"/>
        <v>23</v>
      </c>
      <c r="CO72" s="184">
        <f t="shared" ca="1" si="220"/>
        <v>23</v>
      </c>
      <c r="CP72" s="184">
        <f t="shared" ca="1" si="221"/>
        <v>23</v>
      </c>
      <c r="CQ72" s="184">
        <f t="shared" ca="1" si="222"/>
        <v>23</v>
      </c>
      <c r="CR72" s="184">
        <f t="shared" ca="1" si="223"/>
        <v>23</v>
      </c>
      <c r="CS72" s="184">
        <f t="shared" ca="1" si="224"/>
        <v>23</v>
      </c>
      <c r="CT72" s="184">
        <f t="shared" ca="1" si="225"/>
        <v>23</v>
      </c>
      <c r="CU72" s="184">
        <f t="shared" ca="1" si="226"/>
        <v>23</v>
      </c>
      <c r="CV72" s="184">
        <f t="shared" ca="1" si="227"/>
        <v>23</v>
      </c>
      <c r="CW72" s="184">
        <f t="shared" ca="1" si="228"/>
        <v>23</v>
      </c>
      <c r="CX72" s="184">
        <f t="shared" ca="1" si="229"/>
        <v>23</v>
      </c>
      <c r="CY72" s="184">
        <f t="shared" ca="1" si="230"/>
        <v>23</v>
      </c>
      <c r="CZ72" s="184">
        <f t="shared" ca="1" si="231"/>
        <v>23</v>
      </c>
      <c r="DA72" s="184">
        <f t="shared" ca="1" si="232"/>
        <v>23</v>
      </c>
      <c r="DB72" s="184">
        <f t="shared" ca="1" si="233"/>
        <v>23</v>
      </c>
      <c r="DC72" s="184">
        <f t="shared" ca="1" si="234"/>
        <v>23</v>
      </c>
      <c r="DD72" s="184">
        <f t="shared" ca="1" si="235"/>
        <v>23</v>
      </c>
      <c r="DE72" s="184">
        <f t="shared" ca="1" si="236"/>
        <v>23</v>
      </c>
      <c r="DF72" s="184">
        <f t="shared" ca="1" si="237"/>
        <v>23</v>
      </c>
      <c r="DG72" s="184">
        <f t="shared" ca="1" si="238"/>
        <v>23</v>
      </c>
      <c r="DH72" s="184">
        <f t="shared" ca="1" si="239"/>
        <v>23</v>
      </c>
      <c r="DI72" s="184">
        <f t="shared" ca="1" si="240"/>
        <v>23</v>
      </c>
      <c r="DJ72" s="184">
        <f t="shared" ca="1" si="241"/>
        <v>23</v>
      </c>
      <c r="DK72" s="184">
        <f t="shared" ca="1" si="242"/>
        <v>23</v>
      </c>
      <c r="DL72" s="184">
        <f t="shared" ca="1" si="243"/>
        <v>23</v>
      </c>
      <c r="DM72" s="184">
        <f t="shared" ca="1" si="244"/>
        <v>23</v>
      </c>
      <c r="DN72" s="184">
        <f t="shared" ca="1" si="245"/>
        <v>23</v>
      </c>
      <c r="DO72" s="184">
        <f t="shared" ca="1" si="246"/>
        <v>23</v>
      </c>
      <c r="DP72" s="184">
        <f t="shared" ca="1" si="247"/>
        <v>23</v>
      </c>
      <c r="DQ72" s="184">
        <f t="shared" ca="1" si="248"/>
        <v>23</v>
      </c>
      <c r="DR72" s="184">
        <f t="shared" ca="1" si="249"/>
        <v>23</v>
      </c>
      <c r="DS72" s="184">
        <f t="shared" ca="1" si="250"/>
        <v>23</v>
      </c>
      <c r="DT72" s="184">
        <f t="shared" ca="1" si="251"/>
        <v>23</v>
      </c>
      <c r="DU72" s="184">
        <f t="shared" ca="1" si="252"/>
        <v>23</v>
      </c>
      <c r="DV72" s="184">
        <f t="shared" ca="1" si="253"/>
        <v>23</v>
      </c>
      <c r="DW72" s="184">
        <f t="shared" ca="1" si="254"/>
        <v>23</v>
      </c>
      <c r="DX72" s="184">
        <f t="shared" ca="1" si="255"/>
        <v>23</v>
      </c>
      <c r="DY72" s="184">
        <f t="shared" ca="1" si="256"/>
        <v>23</v>
      </c>
      <c r="DZ72" s="184">
        <f t="shared" ca="1" si="257"/>
        <v>23</v>
      </c>
      <c r="EA72" s="184">
        <f t="shared" ca="1" si="258"/>
        <v>23</v>
      </c>
      <c r="EB72" s="184">
        <f t="shared" ca="1" si="259"/>
        <v>23</v>
      </c>
      <c r="EC72" s="184">
        <f t="shared" ca="1" si="260"/>
        <v>23</v>
      </c>
      <c r="ED72" s="184">
        <f t="shared" ca="1" si="261"/>
        <v>23</v>
      </c>
      <c r="EE72" s="184">
        <f t="shared" ca="1" si="262"/>
        <v>23</v>
      </c>
      <c r="EF72" s="184">
        <f t="shared" ca="1" si="263"/>
        <v>23</v>
      </c>
      <c r="EG72" s="184">
        <f t="shared" ca="1" si="264"/>
        <v>23</v>
      </c>
      <c r="EH72" s="184">
        <f t="shared" ca="1" si="265"/>
        <v>23</v>
      </c>
      <c r="EI72" s="184">
        <f t="shared" ca="1" si="266"/>
        <v>23</v>
      </c>
      <c r="EJ72" s="184">
        <f t="shared" ca="1" si="267"/>
        <v>23</v>
      </c>
      <c r="EK72" s="184">
        <f t="shared" ca="1" si="268"/>
        <v>23</v>
      </c>
      <c r="EL72" s="184">
        <f t="shared" ca="1" si="269"/>
        <v>23</v>
      </c>
      <c r="EM72" s="184">
        <f t="shared" ca="1" si="270"/>
        <v>23</v>
      </c>
      <c r="EN72" s="184">
        <f t="shared" ca="1" si="271"/>
        <v>23</v>
      </c>
      <c r="EO72" s="184">
        <f t="shared" ca="1" si="272"/>
        <v>23</v>
      </c>
      <c r="EP72" s="184">
        <f t="shared" ca="1" si="273"/>
        <v>23</v>
      </c>
      <c r="EQ72" s="184">
        <f t="shared" ca="1" si="274"/>
        <v>23</v>
      </c>
      <c r="ER72" s="184">
        <f t="shared" ca="1" si="275"/>
        <v>23</v>
      </c>
      <c r="ES72" s="184">
        <f t="shared" ca="1" si="276"/>
        <v>23</v>
      </c>
      <c r="ET72" s="184">
        <f t="shared" ca="1" si="277"/>
        <v>23</v>
      </c>
      <c r="EU72" s="184">
        <f t="shared" ca="1" si="278"/>
        <v>23</v>
      </c>
      <c r="EV72" s="184">
        <f t="shared" ca="1" si="279"/>
        <v>23</v>
      </c>
      <c r="EW72" s="184">
        <f t="shared" ca="1" si="280"/>
        <v>23</v>
      </c>
      <c r="EX72" s="184">
        <f t="shared" ca="1" si="281"/>
        <v>23</v>
      </c>
      <c r="EY72" s="184">
        <f t="shared" ca="1" si="282"/>
        <v>23</v>
      </c>
      <c r="EZ72" s="184">
        <f t="shared" ca="1" si="283"/>
        <v>23</v>
      </c>
      <c r="FA72" s="184">
        <f t="shared" ca="1" si="284"/>
        <v>23</v>
      </c>
      <c r="FB72" s="184">
        <f t="shared" ca="1" si="285"/>
        <v>23</v>
      </c>
      <c r="FC72" s="184">
        <f t="shared" ca="1" si="286"/>
        <v>23</v>
      </c>
      <c r="FD72" s="184">
        <f t="shared" ca="1" si="287"/>
        <v>23</v>
      </c>
      <c r="FE72" s="184">
        <f t="shared" ca="1" si="288"/>
        <v>23</v>
      </c>
      <c r="FF72" s="184">
        <f t="shared" ca="1" si="289"/>
        <v>23</v>
      </c>
      <c r="FG72" s="184">
        <f t="shared" ca="1" si="290"/>
        <v>23</v>
      </c>
      <c r="FH72" s="184">
        <f t="shared" ca="1" si="291"/>
        <v>23</v>
      </c>
      <c r="FI72" s="184">
        <f t="shared" ca="1" si="292"/>
        <v>23</v>
      </c>
      <c r="FJ72" s="184">
        <f t="shared" ca="1" si="293"/>
        <v>23</v>
      </c>
      <c r="FK72" s="184">
        <f t="shared" ca="1" si="294"/>
        <v>23</v>
      </c>
      <c r="FL72" s="184">
        <f t="shared" ca="1" si="295"/>
        <v>23</v>
      </c>
      <c r="FM72" s="184">
        <f t="shared" ca="1" si="296"/>
        <v>23</v>
      </c>
      <c r="FN72" s="184">
        <f t="shared" ca="1" si="297"/>
        <v>23</v>
      </c>
      <c r="FO72" s="184">
        <f t="shared" ca="1" si="298"/>
        <v>23</v>
      </c>
      <c r="FP72" s="184">
        <f t="shared" ca="1" si="299"/>
        <v>23</v>
      </c>
      <c r="FQ72" s="184">
        <f t="shared" ca="1" si="300"/>
        <v>23</v>
      </c>
      <c r="FR72" s="184">
        <f t="shared" ca="1" si="301"/>
        <v>23</v>
      </c>
      <c r="FS72" s="184">
        <f t="shared" ca="1" si="302"/>
        <v>23</v>
      </c>
      <c r="FT72" s="184">
        <f t="shared" ca="1" si="303"/>
        <v>23</v>
      </c>
      <c r="FU72" s="184">
        <f t="shared" ca="1" si="304"/>
        <v>23</v>
      </c>
      <c r="FV72" s="184">
        <f t="shared" ca="1" si="305"/>
        <v>23</v>
      </c>
      <c r="FW72" s="184">
        <f t="shared" ca="1" si="306"/>
        <v>23</v>
      </c>
      <c r="FX72" s="184">
        <f t="shared" ca="1" si="307"/>
        <v>23</v>
      </c>
      <c r="FY72" s="184">
        <f t="shared" ca="1" si="308"/>
        <v>23</v>
      </c>
      <c r="FZ72" s="184">
        <f t="shared" ca="1" si="309"/>
        <v>23</v>
      </c>
      <c r="GA72" s="184">
        <f t="shared" ca="1" si="310"/>
        <v>23</v>
      </c>
      <c r="GB72" s="184">
        <f t="shared" ca="1" si="311"/>
        <v>23</v>
      </c>
      <c r="GC72" s="184">
        <f t="shared" ca="1" si="312"/>
        <v>23</v>
      </c>
      <c r="GD72" s="184">
        <f t="shared" ca="1" si="313"/>
        <v>23</v>
      </c>
      <c r="GE72" s="184">
        <f t="shared" ca="1" si="314"/>
        <v>23</v>
      </c>
      <c r="GF72" s="184">
        <f t="shared" ca="1" si="315"/>
        <v>23</v>
      </c>
      <c r="GG72" s="184">
        <f t="shared" ca="1" si="316"/>
        <v>23</v>
      </c>
      <c r="GH72" s="184">
        <f t="shared" ca="1" si="317"/>
        <v>23</v>
      </c>
      <c r="GI72" s="184">
        <f t="shared" ca="1" si="318"/>
        <v>23</v>
      </c>
      <c r="GJ72" s="184">
        <f t="shared" ca="1" si="319"/>
        <v>23</v>
      </c>
      <c r="GK72" s="184">
        <f t="shared" ca="1" si="320"/>
        <v>23</v>
      </c>
      <c r="GL72" s="184">
        <f t="shared" ca="1" si="321"/>
        <v>23</v>
      </c>
      <c r="GM72" s="184">
        <f t="shared" ca="1" si="322"/>
        <v>23</v>
      </c>
      <c r="GN72" s="184">
        <f t="shared" ca="1" si="323"/>
        <v>23</v>
      </c>
      <c r="GO72" s="184">
        <f t="shared" ca="1" si="324"/>
        <v>23</v>
      </c>
      <c r="GP72" s="184">
        <f t="shared" ca="1" si="325"/>
        <v>23</v>
      </c>
      <c r="GQ72" s="184">
        <f t="shared" ca="1" si="326"/>
        <v>23</v>
      </c>
      <c r="GR72" s="184">
        <f t="shared" ca="1" si="327"/>
        <v>23</v>
      </c>
      <c r="GS72" s="184">
        <f t="shared" ca="1" si="328"/>
        <v>23</v>
      </c>
      <c r="GT72" s="184">
        <f t="shared" ca="1" si="329"/>
        <v>23</v>
      </c>
      <c r="GU72" s="184">
        <f t="shared" ca="1" si="330"/>
        <v>23</v>
      </c>
      <c r="GV72" s="184">
        <f t="shared" ca="1" si="331"/>
        <v>23</v>
      </c>
      <c r="GW72" s="184">
        <f t="shared" ca="1" si="332"/>
        <v>23</v>
      </c>
      <c r="GX72" s="184">
        <f t="shared" ca="1" si="333"/>
        <v>23</v>
      </c>
      <c r="GY72" s="184">
        <f t="shared" ca="1" si="334"/>
        <v>23</v>
      </c>
      <c r="GZ72" s="184">
        <f t="shared" ca="1" si="335"/>
        <v>23</v>
      </c>
      <c r="HA72" s="184">
        <f t="shared" ca="1" si="336"/>
        <v>23</v>
      </c>
      <c r="HB72" s="184">
        <f t="shared" ca="1" si="337"/>
        <v>23</v>
      </c>
      <c r="HC72" s="184">
        <f t="shared" ca="1" si="338"/>
        <v>23</v>
      </c>
      <c r="HD72" s="184">
        <f t="shared" ca="1" si="339"/>
        <v>23</v>
      </c>
      <c r="HE72" s="184">
        <f t="shared" ca="1" si="340"/>
        <v>23</v>
      </c>
      <c r="HF72" s="184">
        <f t="shared" ca="1" si="341"/>
        <v>23</v>
      </c>
      <c r="HG72" s="184">
        <f t="shared" ca="1" si="342"/>
        <v>23</v>
      </c>
      <c r="HH72" s="184">
        <f t="shared" ca="1" si="343"/>
        <v>23</v>
      </c>
      <c r="HI72" s="184">
        <f t="shared" ca="1" si="344"/>
        <v>23</v>
      </c>
      <c r="HJ72" s="184">
        <f t="shared" ca="1" si="345"/>
        <v>23</v>
      </c>
      <c r="HK72" s="578">
        <f t="shared" ca="1" si="346"/>
        <v>1</v>
      </c>
    </row>
    <row r="73" spans="1:219" s="185" customFormat="1">
      <c r="A73" s="277" t="s">
        <v>14174</v>
      </c>
      <c r="B73" s="278"/>
      <c r="C73" s="279" t="s">
        <v>14005</v>
      </c>
      <c r="D73" s="280" t="str">
        <f>IF($B73="","",IFERROR(VLOOKUP($B73,SERVIÇOS!$A:$F,3,0),IFERROR(VLOOKUP($B73,'COMPOSIÇÕES COMPLEMENTARES '!$C:$K,3,0),"")))</f>
        <v/>
      </c>
      <c r="E73" s="281"/>
      <c r="F73" s="282" t="str">
        <f>IF($B73="","",IFERROR(VLOOKUP($B73,SERVIÇOS!$A:$F,4,0),IFERROR(VLOOKUP($B73,'COMPOSIÇÕES COMPLEMENTARES '!$C:$K,6,0),"")))</f>
        <v/>
      </c>
      <c r="G73" s="283" t="str">
        <f>IF($B73="","",IFERROR(VLOOKUP($B73,SERVIÇOS!$A:$F,5,0),IFERROR(VLOOKUP($B73,'COMPOSIÇÕES COMPLEMENTARES '!$C:$K,7,0),"")))</f>
        <v/>
      </c>
      <c r="H73" s="283" t="str">
        <f t="shared" si="356"/>
        <v/>
      </c>
      <c r="I73" s="270">
        <f>ROUND(SUMIF(I74:I81,"&gt;0",I74:I81),2)</f>
        <v>4089.17</v>
      </c>
      <c r="J73" s="270">
        <f>ROUND(SUMIF(J74:J81,"&gt;0",J74:J81),2)</f>
        <v>453.75</v>
      </c>
      <c r="K73" s="271"/>
      <c r="L73" s="270">
        <f>SUMIF(I73:J73,"&gt;0",I73:J73)</f>
        <v>4542.92</v>
      </c>
      <c r="M73" s="572">
        <f t="shared" si="10"/>
        <v>4542.92</v>
      </c>
      <c r="N73" s="572">
        <f t="shared" si="11"/>
        <v>0</v>
      </c>
      <c r="O73" s="572">
        <f t="shared" si="12"/>
        <v>0</v>
      </c>
      <c r="P73" s="572">
        <f t="shared" si="13"/>
        <v>65</v>
      </c>
      <c r="Q73" s="572">
        <f t="shared" si="14"/>
        <v>1054.1400000000001</v>
      </c>
      <c r="R73" s="572">
        <f t="shared" si="15"/>
        <v>106</v>
      </c>
      <c r="S73" s="184">
        <f t="shared" ca="1" si="146"/>
        <v>106</v>
      </c>
      <c r="T73" s="184">
        <f t="shared" ca="1" si="147"/>
        <v>106</v>
      </c>
      <c r="U73" s="184">
        <f t="shared" ca="1" si="148"/>
        <v>106</v>
      </c>
      <c r="V73" s="184">
        <f t="shared" ca="1" si="149"/>
        <v>106</v>
      </c>
      <c r="W73" s="184">
        <f t="shared" ca="1" si="150"/>
        <v>106</v>
      </c>
      <c r="X73" s="184">
        <f t="shared" ca="1" si="151"/>
        <v>59</v>
      </c>
      <c r="Y73" s="184">
        <f t="shared" ca="1" si="152"/>
        <v>59</v>
      </c>
      <c r="Z73" s="184">
        <f t="shared" ca="1" si="153"/>
        <v>157</v>
      </c>
      <c r="AA73" s="184">
        <f t="shared" ca="1" si="154"/>
        <v>157</v>
      </c>
      <c r="AB73" s="184">
        <f t="shared" ca="1" si="155"/>
        <v>157</v>
      </c>
      <c r="AC73" s="184">
        <f t="shared" ca="1" si="156"/>
        <v>157</v>
      </c>
      <c r="AD73" s="184">
        <f t="shared" ca="1" si="157"/>
        <v>157</v>
      </c>
      <c r="AE73" s="184">
        <f t="shared" ca="1" si="158"/>
        <v>157</v>
      </c>
      <c r="AF73" s="184">
        <f t="shared" ca="1" si="159"/>
        <v>157</v>
      </c>
      <c r="AG73" s="184">
        <f t="shared" ca="1" si="160"/>
        <v>157</v>
      </c>
      <c r="AH73" s="184">
        <f t="shared" ca="1" si="161"/>
        <v>157</v>
      </c>
      <c r="AI73" s="184">
        <f t="shared" ca="1" si="162"/>
        <v>157</v>
      </c>
      <c r="AJ73" s="184">
        <f t="shared" ca="1" si="163"/>
        <v>157</v>
      </c>
      <c r="AK73" s="184">
        <f t="shared" ca="1" si="164"/>
        <v>90</v>
      </c>
      <c r="AL73" s="184">
        <f t="shared" ca="1" si="165"/>
        <v>90</v>
      </c>
      <c r="AM73" s="184">
        <f t="shared" ca="1" si="166"/>
        <v>90</v>
      </c>
      <c r="AN73" s="184">
        <f t="shared" ca="1" si="167"/>
        <v>90</v>
      </c>
      <c r="AO73" s="184">
        <f t="shared" ca="1" si="168"/>
        <v>134</v>
      </c>
      <c r="AP73" s="184">
        <f t="shared" ca="1" si="169"/>
        <v>134</v>
      </c>
      <c r="AQ73" s="184">
        <f t="shared" ca="1" si="170"/>
        <v>26</v>
      </c>
      <c r="AR73" s="184">
        <f t="shared" ca="1" si="171"/>
        <v>26</v>
      </c>
      <c r="AS73" s="184">
        <f t="shared" ca="1" si="172"/>
        <v>108</v>
      </c>
      <c r="AT73" s="184">
        <f t="shared" ca="1" si="173"/>
        <v>108</v>
      </c>
      <c r="AU73" s="184">
        <f t="shared" ca="1" si="174"/>
        <v>108</v>
      </c>
      <c r="AV73" s="184">
        <f t="shared" ca="1" si="175"/>
        <v>108</v>
      </c>
      <c r="AW73" s="184">
        <f t="shared" ca="1" si="176"/>
        <v>108</v>
      </c>
      <c r="AX73" s="184">
        <f t="shared" ca="1" si="177"/>
        <v>108</v>
      </c>
      <c r="AY73" s="184">
        <f t="shared" ca="1" si="178"/>
        <v>108</v>
      </c>
      <c r="AZ73" s="184">
        <f t="shared" ca="1" si="179"/>
        <v>108</v>
      </c>
      <c r="BA73" s="184">
        <f t="shared" ca="1" si="180"/>
        <v>108</v>
      </c>
      <c r="BB73" s="184">
        <f t="shared" ca="1" si="181"/>
        <v>108</v>
      </c>
      <c r="BC73" s="184">
        <f t="shared" ca="1" si="182"/>
        <v>108</v>
      </c>
      <c r="BD73" s="184">
        <f t="shared" ca="1" si="183"/>
        <v>108</v>
      </c>
      <c r="BE73" s="184">
        <f t="shared" ca="1" si="184"/>
        <v>108</v>
      </c>
      <c r="BF73" s="184">
        <f t="shared" ca="1" si="185"/>
        <v>108</v>
      </c>
      <c r="BG73" s="184">
        <f t="shared" ca="1" si="186"/>
        <v>108</v>
      </c>
      <c r="BH73" s="184">
        <f t="shared" ca="1" si="187"/>
        <v>108</v>
      </c>
      <c r="BI73" s="184">
        <f t="shared" ca="1" si="188"/>
        <v>147</v>
      </c>
      <c r="BJ73" s="184">
        <f t="shared" ca="1" si="189"/>
        <v>147</v>
      </c>
      <c r="BK73" s="184">
        <f t="shared" ca="1" si="190"/>
        <v>93</v>
      </c>
      <c r="BL73" s="184">
        <f t="shared" ca="1" si="191"/>
        <v>93</v>
      </c>
      <c r="BM73" s="184">
        <f t="shared" ca="1" si="192"/>
        <v>76</v>
      </c>
      <c r="BN73" s="184">
        <f t="shared" ca="1" si="193"/>
        <v>76</v>
      </c>
      <c r="BO73" s="184">
        <f t="shared" ca="1" si="194"/>
        <v>76</v>
      </c>
      <c r="BP73" s="184">
        <f t="shared" ca="1" si="195"/>
        <v>76</v>
      </c>
      <c r="BQ73" s="184">
        <f t="shared" ca="1" si="196"/>
        <v>162</v>
      </c>
      <c r="BR73" s="184">
        <f t="shared" ca="1" si="197"/>
        <v>162</v>
      </c>
      <c r="BS73" s="184">
        <f t="shared" ca="1" si="198"/>
        <v>172</v>
      </c>
      <c r="BT73" s="184">
        <f t="shared" ca="1" si="199"/>
        <v>172</v>
      </c>
      <c r="BU73" s="184">
        <f t="shared" ca="1" si="200"/>
        <v>117</v>
      </c>
      <c r="BV73" s="184">
        <f t="shared" ca="1" si="201"/>
        <v>117</v>
      </c>
      <c r="BW73" s="184">
        <f t="shared" ca="1" si="202"/>
        <v>117</v>
      </c>
      <c r="BX73" s="184">
        <f t="shared" ca="1" si="203"/>
        <v>139</v>
      </c>
      <c r="BY73" s="184">
        <f t="shared" ca="1" si="204"/>
        <v>139</v>
      </c>
      <c r="BZ73" s="184">
        <f t="shared" ca="1" si="205"/>
        <v>153</v>
      </c>
      <c r="CA73" s="184">
        <f t="shared" ca="1" si="206"/>
        <v>153</v>
      </c>
      <c r="CB73" s="184">
        <f t="shared" ca="1" si="207"/>
        <v>23</v>
      </c>
      <c r="CC73" s="184">
        <f t="shared" ca="1" si="208"/>
        <v>23</v>
      </c>
      <c r="CD73" s="184">
        <f t="shared" ca="1" si="209"/>
        <v>24</v>
      </c>
      <c r="CE73" s="184">
        <f t="shared" ca="1" si="210"/>
        <v>24</v>
      </c>
      <c r="CF73" s="184">
        <f t="shared" ca="1" si="211"/>
        <v>24</v>
      </c>
      <c r="CG73" s="184">
        <f t="shared" ca="1" si="212"/>
        <v>24</v>
      </c>
      <c r="CH73" s="184">
        <f t="shared" ca="1" si="213"/>
        <v>24</v>
      </c>
      <c r="CI73" s="184">
        <f t="shared" ca="1" si="214"/>
        <v>24</v>
      </c>
      <c r="CJ73" s="184">
        <f t="shared" ca="1" si="215"/>
        <v>24</v>
      </c>
      <c r="CK73" s="184">
        <f t="shared" ca="1" si="216"/>
        <v>24</v>
      </c>
      <c r="CL73" s="184">
        <f t="shared" ca="1" si="217"/>
        <v>24</v>
      </c>
      <c r="CM73" s="184">
        <f t="shared" ca="1" si="218"/>
        <v>24</v>
      </c>
      <c r="CN73" s="184">
        <f t="shared" ca="1" si="219"/>
        <v>24</v>
      </c>
      <c r="CO73" s="184">
        <f t="shared" ca="1" si="220"/>
        <v>24</v>
      </c>
      <c r="CP73" s="184">
        <f t="shared" ca="1" si="221"/>
        <v>24</v>
      </c>
      <c r="CQ73" s="184">
        <f t="shared" ca="1" si="222"/>
        <v>24</v>
      </c>
      <c r="CR73" s="184">
        <f t="shared" ca="1" si="223"/>
        <v>24</v>
      </c>
      <c r="CS73" s="184">
        <f t="shared" ca="1" si="224"/>
        <v>24</v>
      </c>
      <c r="CT73" s="184">
        <f t="shared" ca="1" si="225"/>
        <v>24</v>
      </c>
      <c r="CU73" s="184">
        <f t="shared" ca="1" si="226"/>
        <v>24</v>
      </c>
      <c r="CV73" s="184">
        <f t="shared" ca="1" si="227"/>
        <v>24</v>
      </c>
      <c r="CW73" s="184">
        <f t="shared" ca="1" si="228"/>
        <v>24</v>
      </c>
      <c r="CX73" s="184">
        <f t="shared" ca="1" si="229"/>
        <v>24</v>
      </c>
      <c r="CY73" s="184">
        <f t="shared" ca="1" si="230"/>
        <v>24</v>
      </c>
      <c r="CZ73" s="184">
        <f t="shared" ca="1" si="231"/>
        <v>24</v>
      </c>
      <c r="DA73" s="184">
        <f t="shared" ca="1" si="232"/>
        <v>24</v>
      </c>
      <c r="DB73" s="184">
        <f t="shared" ca="1" si="233"/>
        <v>24</v>
      </c>
      <c r="DC73" s="184">
        <f t="shared" ca="1" si="234"/>
        <v>24</v>
      </c>
      <c r="DD73" s="184">
        <f t="shared" ca="1" si="235"/>
        <v>24</v>
      </c>
      <c r="DE73" s="184">
        <f t="shared" ca="1" si="236"/>
        <v>24</v>
      </c>
      <c r="DF73" s="184">
        <f t="shared" ca="1" si="237"/>
        <v>24</v>
      </c>
      <c r="DG73" s="184">
        <f t="shared" ca="1" si="238"/>
        <v>24</v>
      </c>
      <c r="DH73" s="184">
        <f t="shared" ca="1" si="239"/>
        <v>24</v>
      </c>
      <c r="DI73" s="184">
        <f t="shared" ca="1" si="240"/>
        <v>24</v>
      </c>
      <c r="DJ73" s="184">
        <f t="shared" ca="1" si="241"/>
        <v>24</v>
      </c>
      <c r="DK73" s="184">
        <f t="shared" ca="1" si="242"/>
        <v>24</v>
      </c>
      <c r="DL73" s="184">
        <f t="shared" ca="1" si="243"/>
        <v>24</v>
      </c>
      <c r="DM73" s="184">
        <f t="shared" ca="1" si="244"/>
        <v>24</v>
      </c>
      <c r="DN73" s="184">
        <f t="shared" ca="1" si="245"/>
        <v>24</v>
      </c>
      <c r="DO73" s="184">
        <f t="shared" ca="1" si="246"/>
        <v>24</v>
      </c>
      <c r="DP73" s="184">
        <f t="shared" ca="1" si="247"/>
        <v>24</v>
      </c>
      <c r="DQ73" s="184">
        <f t="shared" ca="1" si="248"/>
        <v>24</v>
      </c>
      <c r="DR73" s="184">
        <f t="shared" ca="1" si="249"/>
        <v>24</v>
      </c>
      <c r="DS73" s="184">
        <f t="shared" ca="1" si="250"/>
        <v>24</v>
      </c>
      <c r="DT73" s="184">
        <f t="shared" ca="1" si="251"/>
        <v>24</v>
      </c>
      <c r="DU73" s="184">
        <f t="shared" ca="1" si="252"/>
        <v>24</v>
      </c>
      <c r="DV73" s="184">
        <f t="shared" ca="1" si="253"/>
        <v>24</v>
      </c>
      <c r="DW73" s="184">
        <f t="shared" ca="1" si="254"/>
        <v>24</v>
      </c>
      <c r="DX73" s="184">
        <f t="shared" ca="1" si="255"/>
        <v>24</v>
      </c>
      <c r="DY73" s="184">
        <f t="shared" ca="1" si="256"/>
        <v>24</v>
      </c>
      <c r="DZ73" s="184">
        <f t="shared" ca="1" si="257"/>
        <v>24</v>
      </c>
      <c r="EA73" s="184">
        <f t="shared" ca="1" si="258"/>
        <v>24</v>
      </c>
      <c r="EB73" s="184">
        <f t="shared" ca="1" si="259"/>
        <v>24</v>
      </c>
      <c r="EC73" s="184">
        <f t="shared" ca="1" si="260"/>
        <v>24</v>
      </c>
      <c r="ED73" s="184">
        <f t="shared" ca="1" si="261"/>
        <v>24</v>
      </c>
      <c r="EE73" s="184">
        <f t="shared" ca="1" si="262"/>
        <v>24</v>
      </c>
      <c r="EF73" s="184">
        <f t="shared" ca="1" si="263"/>
        <v>24</v>
      </c>
      <c r="EG73" s="184">
        <f t="shared" ca="1" si="264"/>
        <v>24</v>
      </c>
      <c r="EH73" s="184">
        <f t="shared" ca="1" si="265"/>
        <v>24</v>
      </c>
      <c r="EI73" s="184">
        <f t="shared" ca="1" si="266"/>
        <v>24</v>
      </c>
      <c r="EJ73" s="184">
        <f t="shared" ca="1" si="267"/>
        <v>24</v>
      </c>
      <c r="EK73" s="184">
        <f t="shared" ca="1" si="268"/>
        <v>24</v>
      </c>
      <c r="EL73" s="184">
        <f t="shared" ca="1" si="269"/>
        <v>24</v>
      </c>
      <c r="EM73" s="184">
        <f t="shared" ca="1" si="270"/>
        <v>24</v>
      </c>
      <c r="EN73" s="184">
        <f t="shared" ca="1" si="271"/>
        <v>24</v>
      </c>
      <c r="EO73" s="184">
        <f t="shared" ca="1" si="272"/>
        <v>24</v>
      </c>
      <c r="EP73" s="184">
        <f t="shared" ca="1" si="273"/>
        <v>24</v>
      </c>
      <c r="EQ73" s="184">
        <f t="shared" ca="1" si="274"/>
        <v>24</v>
      </c>
      <c r="ER73" s="184">
        <f t="shared" ca="1" si="275"/>
        <v>24</v>
      </c>
      <c r="ES73" s="184">
        <f t="shared" ca="1" si="276"/>
        <v>24</v>
      </c>
      <c r="ET73" s="184">
        <f t="shared" ca="1" si="277"/>
        <v>24</v>
      </c>
      <c r="EU73" s="184">
        <f t="shared" ca="1" si="278"/>
        <v>24</v>
      </c>
      <c r="EV73" s="184">
        <f t="shared" ca="1" si="279"/>
        <v>24</v>
      </c>
      <c r="EW73" s="184">
        <f t="shared" ca="1" si="280"/>
        <v>24</v>
      </c>
      <c r="EX73" s="184">
        <f t="shared" ca="1" si="281"/>
        <v>24</v>
      </c>
      <c r="EY73" s="184">
        <f t="shared" ca="1" si="282"/>
        <v>24</v>
      </c>
      <c r="EZ73" s="184">
        <f t="shared" ca="1" si="283"/>
        <v>24</v>
      </c>
      <c r="FA73" s="184">
        <f t="shared" ca="1" si="284"/>
        <v>24</v>
      </c>
      <c r="FB73" s="184">
        <f t="shared" ca="1" si="285"/>
        <v>24</v>
      </c>
      <c r="FC73" s="184">
        <f t="shared" ca="1" si="286"/>
        <v>24</v>
      </c>
      <c r="FD73" s="184">
        <f t="shared" ca="1" si="287"/>
        <v>24</v>
      </c>
      <c r="FE73" s="184">
        <f t="shared" ca="1" si="288"/>
        <v>24</v>
      </c>
      <c r="FF73" s="184">
        <f t="shared" ca="1" si="289"/>
        <v>24</v>
      </c>
      <c r="FG73" s="184">
        <f t="shared" ca="1" si="290"/>
        <v>24</v>
      </c>
      <c r="FH73" s="184">
        <f t="shared" ca="1" si="291"/>
        <v>24</v>
      </c>
      <c r="FI73" s="184">
        <f t="shared" ca="1" si="292"/>
        <v>24</v>
      </c>
      <c r="FJ73" s="184">
        <f t="shared" ca="1" si="293"/>
        <v>24</v>
      </c>
      <c r="FK73" s="184">
        <f t="shared" ca="1" si="294"/>
        <v>24</v>
      </c>
      <c r="FL73" s="184">
        <f t="shared" ca="1" si="295"/>
        <v>24</v>
      </c>
      <c r="FM73" s="184">
        <f t="shared" ca="1" si="296"/>
        <v>24</v>
      </c>
      <c r="FN73" s="184">
        <f t="shared" ca="1" si="297"/>
        <v>24</v>
      </c>
      <c r="FO73" s="184">
        <f t="shared" ca="1" si="298"/>
        <v>24</v>
      </c>
      <c r="FP73" s="184">
        <f t="shared" ca="1" si="299"/>
        <v>24</v>
      </c>
      <c r="FQ73" s="184">
        <f t="shared" ca="1" si="300"/>
        <v>24</v>
      </c>
      <c r="FR73" s="184">
        <f t="shared" ca="1" si="301"/>
        <v>24</v>
      </c>
      <c r="FS73" s="184">
        <f t="shared" ca="1" si="302"/>
        <v>24</v>
      </c>
      <c r="FT73" s="184">
        <f t="shared" ca="1" si="303"/>
        <v>24</v>
      </c>
      <c r="FU73" s="184">
        <f t="shared" ca="1" si="304"/>
        <v>24</v>
      </c>
      <c r="FV73" s="184">
        <f t="shared" ca="1" si="305"/>
        <v>24</v>
      </c>
      <c r="FW73" s="184">
        <f t="shared" ca="1" si="306"/>
        <v>24</v>
      </c>
      <c r="FX73" s="184">
        <f t="shared" ca="1" si="307"/>
        <v>24</v>
      </c>
      <c r="FY73" s="184">
        <f t="shared" ca="1" si="308"/>
        <v>24</v>
      </c>
      <c r="FZ73" s="184">
        <f t="shared" ca="1" si="309"/>
        <v>24</v>
      </c>
      <c r="GA73" s="184">
        <f t="shared" ca="1" si="310"/>
        <v>24</v>
      </c>
      <c r="GB73" s="184">
        <f t="shared" ca="1" si="311"/>
        <v>24</v>
      </c>
      <c r="GC73" s="184">
        <f t="shared" ca="1" si="312"/>
        <v>24</v>
      </c>
      <c r="GD73" s="184">
        <f t="shared" ca="1" si="313"/>
        <v>24</v>
      </c>
      <c r="GE73" s="184">
        <f t="shared" ca="1" si="314"/>
        <v>24</v>
      </c>
      <c r="GF73" s="184">
        <f t="shared" ca="1" si="315"/>
        <v>24</v>
      </c>
      <c r="GG73" s="184">
        <f t="shared" ca="1" si="316"/>
        <v>24</v>
      </c>
      <c r="GH73" s="184">
        <f t="shared" ca="1" si="317"/>
        <v>24</v>
      </c>
      <c r="GI73" s="184">
        <f t="shared" ca="1" si="318"/>
        <v>24</v>
      </c>
      <c r="GJ73" s="184">
        <f t="shared" ca="1" si="319"/>
        <v>24</v>
      </c>
      <c r="GK73" s="184">
        <f t="shared" ca="1" si="320"/>
        <v>24</v>
      </c>
      <c r="GL73" s="184">
        <f t="shared" ca="1" si="321"/>
        <v>24</v>
      </c>
      <c r="GM73" s="184">
        <f t="shared" ca="1" si="322"/>
        <v>24</v>
      </c>
      <c r="GN73" s="184">
        <f t="shared" ca="1" si="323"/>
        <v>24</v>
      </c>
      <c r="GO73" s="184">
        <f t="shared" ca="1" si="324"/>
        <v>24</v>
      </c>
      <c r="GP73" s="184">
        <f t="shared" ca="1" si="325"/>
        <v>24</v>
      </c>
      <c r="GQ73" s="184">
        <f t="shared" ca="1" si="326"/>
        <v>24</v>
      </c>
      <c r="GR73" s="184">
        <f t="shared" ca="1" si="327"/>
        <v>24</v>
      </c>
      <c r="GS73" s="184">
        <f t="shared" ca="1" si="328"/>
        <v>24</v>
      </c>
      <c r="GT73" s="184">
        <f t="shared" ca="1" si="329"/>
        <v>24</v>
      </c>
      <c r="GU73" s="184">
        <f t="shared" ca="1" si="330"/>
        <v>24</v>
      </c>
      <c r="GV73" s="184">
        <f t="shared" ca="1" si="331"/>
        <v>24</v>
      </c>
      <c r="GW73" s="184">
        <f t="shared" ca="1" si="332"/>
        <v>24</v>
      </c>
      <c r="GX73" s="184">
        <f t="shared" ca="1" si="333"/>
        <v>24</v>
      </c>
      <c r="GY73" s="184">
        <f t="shared" ca="1" si="334"/>
        <v>24</v>
      </c>
      <c r="GZ73" s="184">
        <f t="shared" ca="1" si="335"/>
        <v>24</v>
      </c>
      <c r="HA73" s="184">
        <f t="shared" ca="1" si="336"/>
        <v>24</v>
      </c>
      <c r="HB73" s="184">
        <f t="shared" ca="1" si="337"/>
        <v>24</v>
      </c>
      <c r="HC73" s="184">
        <f t="shared" ca="1" si="338"/>
        <v>24</v>
      </c>
      <c r="HD73" s="184">
        <f t="shared" ca="1" si="339"/>
        <v>24</v>
      </c>
      <c r="HE73" s="184">
        <f t="shared" ca="1" si="340"/>
        <v>24</v>
      </c>
      <c r="HF73" s="184">
        <f t="shared" ca="1" si="341"/>
        <v>24</v>
      </c>
      <c r="HG73" s="184">
        <f t="shared" ca="1" si="342"/>
        <v>24</v>
      </c>
      <c r="HH73" s="184">
        <f t="shared" ca="1" si="343"/>
        <v>24</v>
      </c>
      <c r="HI73" s="184">
        <f t="shared" ca="1" si="344"/>
        <v>24</v>
      </c>
      <c r="HJ73" s="184">
        <f t="shared" ca="1" si="345"/>
        <v>24</v>
      </c>
      <c r="HK73" s="578">
        <f t="shared" ref="HK73:HK104" ca="1" si="360">IF(HJ73="",0,COUNTIF(R:R,HJ73))</f>
        <v>2</v>
      </c>
    </row>
    <row r="74" spans="1:219" s="185" customFormat="1" ht="45">
      <c r="A74" s="284" t="s">
        <v>14179</v>
      </c>
      <c r="B74" s="285">
        <v>92602</v>
      </c>
      <c r="C74" s="286" t="str">
        <f>IF($B74="","",IFERROR(VLOOKUP($B74,SERVIÇOS!$A:$F,2,0),IFERROR(VLOOKUP($B74,'COMPOSIÇÕES COMPLEMENTARES '!$C:$K,2,0),"")))</f>
        <v>FABRICAÇÃO E INSTALAÇÃO DE TESOURA INTEIRA EM AÇO, VÃO DE 3 M, PARA TELHA ONDULADA DE FIBROCIMENTO, METÁLICA, PLÁSTICA OU TERMOACÚSTICA, INCLUSO IÇAMENTO.. AF_12/2015</v>
      </c>
      <c r="D74" s="287" t="str">
        <f>IF($B74="","",IFERROR(VLOOKUP($B74,SERVIÇOS!$A:$F,3,0),IFERROR(VLOOKUP($B74,'COMPOSIÇÕES COMPLEMENTARES '!$C:$K,3,0),"")))</f>
        <v>UN</v>
      </c>
      <c r="E74" s="288">
        <v>3</v>
      </c>
      <c r="F74" s="289">
        <f>IF($B74="","",IFERROR(VLOOKUP($B74,SERVIÇOS!$A:$F,4,0),IFERROR(VLOOKUP($B74,'COMPOSIÇÕES COMPLEMENTARES '!$C:$K,6,0),"")))</f>
        <v>888.17</v>
      </c>
      <c r="G74" s="289">
        <f>IF($B74="","",IFERROR(VLOOKUP($B74,SERVIÇOS!$A:$F,5,0),IFERROR(VLOOKUP($B74,'COMPOSIÇÕES COMPLEMENTARES '!$C:$K,7,0),"")))</f>
        <v>104.89</v>
      </c>
      <c r="H74" s="289">
        <f t="shared" si="356"/>
        <v>993.06</v>
      </c>
      <c r="I74" s="289">
        <f t="shared" ref="I74:I81" si="361">IF(E74="","",ROUND((E74*F74),2))</f>
        <v>2664.51</v>
      </c>
      <c r="J74" s="289">
        <f t="shared" ref="J74:J81" si="362">IF(E74="","",ROUND((E74*G74),2))</f>
        <v>314.67</v>
      </c>
      <c r="K74" s="289">
        <f t="shared" ref="K74:K81" si="363">IF(E74="","",ROUND((E74*H74),2))</f>
        <v>2979.18</v>
      </c>
      <c r="L74" s="289"/>
      <c r="M74" s="572">
        <f t="shared" ref="M74:M137" si="364">IFERROR(IF(H74&gt;0,I74+J74,0),0)</f>
        <v>2979.1800000000003</v>
      </c>
      <c r="N74" s="572">
        <f t="shared" ref="N74:N137" si="365">SUMIF(B:B,B74,M:M)</f>
        <v>2979.1800000000003</v>
      </c>
      <c r="O74" s="572">
        <f t="shared" ref="O74:O137" si="366">SUMIF(B:B,B74,E:E)</f>
        <v>3</v>
      </c>
      <c r="P74" s="572">
        <f t="shared" ref="P74:P137" si="367">P73+1</f>
        <v>66</v>
      </c>
      <c r="Q74" s="572">
        <f t="shared" ref="Q74:Q137" si="368">IF(LARGE(N:N,P74)=0,"",LARGE(N:N,P74))</f>
        <v>1006.4399999999999</v>
      </c>
      <c r="R74" s="572">
        <f t="shared" ref="R74:R137" si="369">IFERROR(MATCH(Q74,N:N,0),"")</f>
        <v>59</v>
      </c>
      <c r="S74" s="184">
        <f t="shared" ca="1" si="146"/>
        <v>59</v>
      </c>
      <c r="T74" s="184">
        <f t="shared" ca="1" si="147"/>
        <v>59</v>
      </c>
      <c r="U74" s="184">
        <f t="shared" ca="1" si="148"/>
        <v>59</v>
      </c>
      <c r="V74" s="184">
        <f t="shared" ca="1" si="149"/>
        <v>59</v>
      </c>
      <c r="W74" s="184">
        <f t="shared" ca="1" si="150"/>
        <v>59</v>
      </c>
      <c r="X74" s="184">
        <f t="shared" ca="1" si="151"/>
        <v>59</v>
      </c>
      <c r="Y74" s="184">
        <f t="shared" ca="1" si="152"/>
        <v>157</v>
      </c>
      <c r="Z74" s="184">
        <f t="shared" ca="1" si="153"/>
        <v>157</v>
      </c>
      <c r="AA74" s="184">
        <f t="shared" ca="1" si="154"/>
        <v>90</v>
      </c>
      <c r="AB74" s="184">
        <f t="shared" ca="1" si="155"/>
        <v>90</v>
      </c>
      <c r="AC74" s="184">
        <f t="shared" ca="1" si="156"/>
        <v>90</v>
      </c>
      <c r="AD74" s="184">
        <f t="shared" ca="1" si="157"/>
        <v>90</v>
      </c>
      <c r="AE74" s="184">
        <f t="shared" ca="1" si="158"/>
        <v>90</v>
      </c>
      <c r="AF74" s="184">
        <f t="shared" ca="1" si="159"/>
        <v>90</v>
      </c>
      <c r="AG74" s="184">
        <f t="shared" ca="1" si="160"/>
        <v>90</v>
      </c>
      <c r="AH74" s="184">
        <f t="shared" ca="1" si="161"/>
        <v>90</v>
      </c>
      <c r="AI74" s="184">
        <f t="shared" ca="1" si="162"/>
        <v>90</v>
      </c>
      <c r="AJ74" s="184">
        <f t="shared" ca="1" si="163"/>
        <v>90</v>
      </c>
      <c r="AK74" s="184">
        <f t="shared" ca="1" si="164"/>
        <v>90</v>
      </c>
      <c r="AL74" s="184">
        <f t="shared" ca="1" si="165"/>
        <v>134</v>
      </c>
      <c r="AM74" s="184">
        <f t="shared" ca="1" si="166"/>
        <v>134</v>
      </c>
      <c r="AN74" s="184">
        <f t="shared" ca="1" si="167"/>
        <v>134</v>
      </c>
      <c r="AO74" s="184">
        <f t="shared" ca="1" si="168"/>
        <v>134</v>
      </c>
      <c r="AP74" s="184">
        <f t="shared" ca="1" si="169"/>
        <v>26</v>
      </c>
      <c r="AQ74" s="184">
        <f t="shared" ca="1" si="170"/>
        <v>26</v>
      </c>
      <c r="AR74" s="184">
        <f t="shared" ca="1" si="171"/>
        <v>108</v>
      </c>
      <c r="AS74" s="184">
        <f t="shared" ca="1" si="172"/>
        <v>108</v>
      </c>
      <c r="AT74" s="184">
        <f t="shared" ca="1" si="173"/>
        <v>147</v>
      </c>
      <c r="AU74" s="184">
        <f t="shared" ca="1" si="174"/>
        <v>147</v>
      </c>
      <c r="AV74" s="184">
        <f t="shared" ca="1" si="175"/>
        <v>147</v>
      </c>
      <c r="AW74" s="184">
        <f t="shared" ca="1" si="176"/>
        <v>147</v>
      </c>
      <c r="AX74" s="184">
        <f t="shared" ca="1" si="177"/>
        <v>147</v>
      </c>
      <c r="AY74" s="184">
        <f t="shared" ca="1" si="178"/>
        <v>147</v>
      </c>
      <c r="AZ74" s="184">
        <f t="shared" ca="1" si="179"/>
        <v>147</v>
      </c>
      <c r="BA74" s="184">
        <f t="shared" ca="1" si="180"/>
        <v>147</v>
      </c>
      <c r="BB74" s="184">
        <f t="shared" ca="1" si="181"/>
        <v>147</v>
      </c>
      <c r="BC74" s="184">
        <f t="shared" ca="1" si="182"/>
        <v>147</v>
      </c>
      <c r="BD74" s="184">
        <f t="shared" ca="1" si="183"/>
        <v>147</v>
      </c>
      <c r="BE74" s="184">
        <f t="shared" ca="1" si="184"/>
        <v>147</v>
      </c>
      <c r="BF74" s="184">
        <f t="shared" ca="1" si="185"/>
        <v>147</v>
      </c>
      <c r="BG74" s="184">
        <f t="shared" ca="1" si="186"/>
        <v>147</v>
      </c>
      <c r="BH74" s="184">
        <f t="shared" ca="1" si="187"/>
        <v>147</v>
      </c>
      <c r="BI74" s="184">
        <f t="shared" ca="1" si="188"/>
        <v>147</v>
      </c>
      <c r="BJ74" s="184">
        <f t="shared" ca="1" si="189"/>
        <v>93</v>
      </c>
      <c r="BK74" s="184">
        <f t="shared" ca="1" si="190"/>
        <v>93</v>
      </c>
      <c r="BL74" s="184">
        <f t="shared" ca="1" si="191"/>
        <v>76</v>
      </c>
      <c r="BM74" s="184">
        <f t="shared" ca="1" si="192"/>
        <v>76</v>
      </c>
      <c r="BN74" s="184">
        <f t="shared" ca="1" si="193"/>
        <v>162</v>
      </c>
      <c r="BO74" s="184">
        <f t="shared" ca="1" si="194"/>
        <v>162</v>
      </c>
      <c r="BP74" s="184">
        <f t="shared" ca="1" si="195"/>
        <v>162</v>
      </c>
      <c r="BQ74" s="184">
        <f t="shared" ca="1" si="196"/>
        <v>162</v>
      </c>
      <c r="BR74" s="184">
        <f t="shared" ca="1" si="197"/>
        <v>172</v>
      </c>
      <c r="BS74" s="184">
        <f t="shared" ca="1" si="198"/>
        <v>172</v>
      </c>
      <c r="BT74" s="184">
        <f t="shared" ca="1" si="199"/>
        <v>117</v>
      </c>
      <c r="BU74" s="184">
        <f t="shared" ca="1" si="200"/>
        <v>117</v>
      </c>
      <c r="BV74" s="184">
        <f t="shared" ca="1" si="201"/>
        <v>139</v>
      </c>
      <c r="BW74" s="184">
        <f t="shared" ca="1" si="202"/>
        <v>139</v>
      </c>
      <c r="BX74" s="184">
        <f t="shared" ca="1" si="203"/>
        <v>139</v>
      </c>
      <c r="BY74" s="184">
        <f t="shared" ca="1" si="204"/>
        <v>153</v>
      </c>
      <c r="BZ74" s="184">
        <f t="shared" ca="1" si="205"/>
        <v>153</v>
      </c>
      <c r="CA74" s="184">
        <f t="shared" ca="1" si="206"/>
        <v>23</v>
      </c>
      <c r="CB74" s="184">
        <f t="shared" ca="1" si="207"/>
        <v>23</v>
      </c>
      <c r="CC74" s="184">
        <f t="shared" ca="1" si="208"/>
        <v>24</v>
      </c>
      <c r="CD74" s="184">
        <f t="shared" ca="1" si="209"/>
        <v>24</v>
      </c>
      <c r="CE74" s="184">
        <f t="shared" ca="1" si="210"/>
        <v>30</v>
      </c>
      <c r="CF74" s="184">
        <f t="shared" ca="1" si="211"/>
        <v>30</v>
      </c>
      <c r="CG74" s="184">
        <f t="shared" ca="1" si="212"/>
        <v>30</v>
      </c>
      <c r="CH74" s="184">
        <f t="shared" ca="1" si="213"/>
        <v>30</v>
      </c>
      <c r="CI74" s="184">
        <f t="shared" ca="1" si="214"/>
        <v>30</v>
      </c>
      <c r="CJ74" s="184">
        <f t="shared" ca="1" si="215"/>
        <v>30</v>
      </c>
      <c r="CK74" s="184">
        <f t="shared" ca="1" si="216"/>
        <v>30</v>
      </c>
      <c r="CL74" s="184">
        <f t="shared" ca="1" si="217"/>
        <v>30</v>
      </c>
      <c r="CM74" s="184">
        <f t="shared" ca="1" si="218"/>
        <v>30</v>
      </c>
      <c r="CN74" s="184">
        <f t="shared" ca="1" si="219"/>
        <v>30</v>
      </c>
      <c r="CO74" s="184">
        <f t="shared" ca="1" si="220"/>
        <v>30</v>
      </c>
      <c r="CP74" s="184">
        <f t="shared" ca="1" si="221"/>
        <v>30</v>
      </c>
      <c r="CQ74" s="184">
        <f t="shared" ca="1" si="222"/>
        <v>30</v>
      </c>
      <c r="CR74" s="184">
        <f t="shared" ca="1" si="223"/>
        <v>30</v>
      </c>
      <c r="CS74" s="184">
        <f t="shared" ca="1" si="224"/>
        <v>30</v>
      </c>
      <c r="CT74" s="184">
        <f t="shared" ca="1" si="225"/>
        <v>30</v>
      </c>
      <c r="CU74" s="184">
        <f t="shared" ca="1" si="226"/>
        <v>30</v>
      </c>
      <c r="CV74" s="184">
        <f t="shared" ca="1" si="227"/>
        <v>30</v>
      </c>
      <c r="CW74" s="184">
        <f t="shared" ca="1" si="228"/>
        <v>30</v>
      </c>
      <c r="CX74" s="184">
        <f t="shared" ca="1" si="229"/>
        <v>30</v>
      </c>
      <c r="CY74" s="184">
        <f t="shared" ca="1" si="230"/>
        <v>30</v>
      </c>
      <c r="CZ74" s="184">
        <f t="shared" ca="1" si="231"/>
        <v>30</v>
      </c>
      <c r="DA74" s="184">
        <f t="shared" ca="1" si="232"/>
        <v>30</v>
      </c>
      <c r="DB74" s="184">
        <f t="shared" ca="1" si="233"/>
        <v>30</v>
      </c>
      <c r="DC74" s="184">
        <f t="shared" ca="1" si="234"/>
        <v>30</v>
      </c>
      <c r="DD74" s="184">
        <f t="shared" ca="1" si="235"/>
        <v>30</v>
      </c>
      <c r="DE74" s="184">
        <f t="shared" ca="1" si="236"/>
        <v>30</v>
      </c>
      <c r="DF74" s="184">
        <f t="shared" ca="1" si="237"/>
        <v>30</v>
      </c>
      <c r="DG74" s="184">
        <f t="shared" ca="1" si="238"/>
        <v>30</v>
      </c>
      <c r="DH74" s="184">
        <f t="shared" ca="1" si="239"/>
        <v>30</v>
      </c>
      <c r="DI74" s="184">
        <f t="shared" ca="1" si="240"/>
        <v>30</v>
      </c>
      <c r="DJ74" s="184">
        <f t="shared" ca="1" si="241"/>
        <v>30</v>
      </c>
      <c r="DK74" s="184">
        <f t="shared" ca="1" si="242"/>
        <v>30</v>
      </c>
      <c r="DL74" s="184">
        <f t="shared" ca="1" si="243"/>
        <v>30</v>
      </c>
      <c r="DM74" s="184">
        <f t="shared" ca="1" si="244"/>
        <v>30</v>
      </c>
      <c r="DN74" s="184">
        <f t="shared" ca="1" si="245"/>
        <v>30</v>
      </c>
      <c r="DO74" s="184">
        <f t="shared" ca="1" si="246"/>
        <v>30</v>
      </c>
      <c r="DP74" s="184">
        <f t="shared" ca="1" si="247"/>
        <v>30</v>
      </c>
      <c r="DQ74" s="184">
        <f t="shared" ca="1" si="248"/>
        <v>30</v>
      </c>
      <c r="DR74" s="184">
        <f t="shared" ca="1" si="249"/>
        <v>30</v>
      </c>
      <c r="DS74" s="184">
        <f t="shared" ca="1" si="250"/>
        <v>30</v>
      </c>
      <c r="DT74" s="184">
        <f t="shared" ca="1" si="251"/>
        <v>30</v>
      </c>
      <c r="DU74" s="184">
        <f t="shared" ca="1" si="252"/>
        <v>30</v>
      </c>
      <c r="DV74" s="184">
        <f t="shared" ca="1" si="253"/>
        <v>30</v>
      </c>
      <c r="DW74" s="184">
        <f t="shared" ca="1" si="254"/>
        <v>30</v>
      </c>
      <c r="DX74" s="184">
        <f t="shared" ca="1" si="255"/>
        <v>30</v>
      </c>
      <c r="DY74" s="184">
        <f t="shared" ca="1" si="256"/>
        <v>30</v>
      </c>
      <c r="DZ74" s="184">
        <f t="shared" ca="1" si="257"/>
        <v>30</v>
      </c>
      <c r="EA74" s="184">
        <f t="shared" ca="1" si="258"/>
        <v>30</v>
      </c>
      <c r="EB74" s="184">
        <f t="shared" ca="1" si="259"/>
        <v>30</v>
      </c>
      <c r="EC74" s="184">
        <f t="shared" ca="1" si="260"/>
        <v>30</v>
      </c>
      <c r="ED74" s="184">
        <f t="shared" ca="1" si="261"/>
        <v>30</v>
      </c>
      <c r="EE74" s="184">
        <f t="shared" ca="1" si="262"/>
        <v>30</v>
      </c>
      <c r="EF74" s="184">
        <f t="shared" ca="1" si="263"/>
        <v>30</v>
      </c>
      <c r="EG74" s="184">
        <f t="shared" ca="1" si="264"/>
        <v>30</v>
      </c>
      <c r="EH74" s="184">
        <f t="shared" ca="1" si="265"/>
        <v>30</v>
      </c>
      <c r="EI74" s="184">
        <f t="shared" ca="1" si="266"/>
        <v>30</v>
      </c>
      <c r="EJ74" s="184">
        <f t="shared" ca="1" si="267"/>
        <v>30</v>
      </c>
      <c r="EK74" s="184">
        <f t="shared" ca="1" si="268"/>
        <v>30</v>
      </c>
      <c r="EL74" s="184">
        <f t="shared" ca="1" si="269"/>
        <v>30</v>
      </c>
      <c r="EM74" s="184">
        <f t="shared" ca="1" si="270"/>
        <v>30</v>
      </c>
      <c r="EN74" s="184">
        <f t="shared" ca="1" si="271"/>
        <v>30</v>
      </c>
      <c r="EO74" s="184">
        <f t="shared" ca="1" si="272"/>
        <v>30</v>
      </c>
      <c r="EP74" s="184">
        <f t="shared" ca="1" si="273"/>
        <v>30</v>
      </c>
      <c r="EQ74" s="184">
        <f t="shared" ca="1" si="274"/>
        <v>30</v>
      </c>
      <c r="ER74" s="184">
        <f t="shared" ca="1" si="275"/>
        <v>30</v>
      </c>
      <c r="ES74" s="184">
        <f t="shared" ca="1" si="276"/>
        <v>30</v>
      </c>
      <c r="ET74" s="184">
        <f t="shared" ca="1" si="277"/>
        <v>30</v>
      </c>
      <c r="EU74" s="184">
        <f t="shared" ca="1" si="278"/>
        <v>30</v>
      </c>
      <c r="EV74" s="184">
        <f t="shared" ca="1" si="279"/>
        <v>30</v>
      </c>
      <c r="EW74" s="184">
        <f t="shared" ca="1" si="280"/>
        <v>30</v>
      </c>
      <c r="EX74" s="184">
        <f t="shared" ca="1" si="281"/>
        <v>30</v>
      </c>
      <c r="EY74" s="184">
        <f t="shared" ca="1" si="282"/>
        <v>30</v>
      </c>
      <c r="EZ74" s="184">
        <f t="shared" ca="1" si="283"/>
        <v>30</v>
      </c>
      <c r="FA74" s="184">
        <f t="shared" ca="1" si="284"/>
        <v>30</v>
      </c>
      <c r="FB74" s="184">
        <f t="shared" ca="1" si="285"/>
        <v>30</v>
      </c>
      <c r="FC74" s="184">
        <f t="shared" ca="1" si="286"/>
        <v>30</v>
      </c>
      <c r="FD74" s="184">
        <f t="shared" ca="1" si="287"/>
        <v>30</v>
      </c>
      <c r="FE74" s="184">
        <f t="shared" ca="1" si="288"/>
        <v>30</v>
      </c>
      <c r="FF74" s="184">
        <f t="shared" ca="1" si="289"/>
        <v>30</v>
      </c>
      <c r="FG74" s="184">
        <f t="shared" ca="1" si="290"/>
        <v>30</v>
      </c>
      <c r="FH74" s="184">
        <f t="shared" ca="1" si="291"/>
        <v>30</v>
      </c>
      <c r="FI74" s="184">
        <f t="shared" ca="1" si="292"/>
        <v>30</v>
      </c>
      <c r="FJ74" s="184">
        <f t="shared" ca="1" si="293"/>
        <v>30</v>
      </c>
      <c r="FK74" s="184">
        <f t="shared" ca="1" si="294"/>
        <v>30</v>
      </c>
      <c r="FL74" s="184">
        <f t="shared" ca="1" si="295"/>
        <v>30</v>
      </c>
      <c r="FM74" s="184">
        <f t="shared" ca="1" si="296"/>
        <v>30</v>
      </c>
      <c r="FN74" s="184">
        <f t="shared" ca="1" si="297"/>
        <v>30</v>
      </c>
      <c r="FO74" s="184">
        <f t="shared" ca="1" si="298"/>
        <v>30</v>
      </c>
      <c r="FP74" s="184">
        <f t="shared" ca="1" si="299"/>
        <v>30</v>
      </c>
      <c r="FQ74" s="184">
        <f t="shared" ca="1" si="300"/>
        <v>30</v>
      </c>
      <c r="FR74" s="184">
        <f t="shared" ca="1" si="301"/>
        <v>30</v>
      </c>
      <c r="FS74" s="184">
        <f t="shared" ca="1" si="302"/>
        <v>30</v>
      </c>
      <c r="FT74" s="184">
        <f t="shared" ca="1" si="303"/>
        <v>30</v>
      </c>
      <c r="FU74" s="184">
        <f t="shared" ca="1" si="304"/>
        <v>30</v>
      </c>
      <c r="FV74" s="184">
        <f t="shared" ca="1" si="305"/>
        <v>30</v>
      </c>
      <c r="FW74" s="184">
        <f t="shared" ca="1" si="306"/>
        <v>30</v>
      </c>
      <c r="FX74" s="184">
        <f t="shared" ca="1" si="307"/>
        <v>30</v>
      </c>
      <c r="FY74" s="184">
        <f t="shared" ca="1" si="308"/>
        <v>30</v>
      </c>
      <c r="FZ74" s="184">
        <f t="shared" ca="1" si="309"/>
        <v>30</v>
      </c>
      <c r="GA74" s="184">
        <f t="shared" ca="1" si="310"/>
        <v>30</v>
      </c>
      <c r="GB74" s="184">
        <f t="shared" ca="1" si="311"/>
        <v>30</v>
      </c>
      <c r="GC74" s="184">
        <f t="shared" ca="1" si="312"/>
        <v>30</v>
      </c>
      <c r="GD74" s="184">
        <f t="shared" ca="1" si="313"/>
        <v>30</v>
      </c>
      <c r="GE74" s="184">
        <f t="shared" ca="1" si="314"/>
        <v>30</v>
      </c>
      <c r="GF74" s="184">
        <f t="shared" ca="1" si="315"/>
        <v>30</v>
      </c>
      <c r="GG74" s="184">
        <f t="shared" ca="1" si="316"/>
        <v>30</v>
      </c>
      <c r="GH74" s="184">
        <f t="shared" ca="1" si="317"/>
        <v>30</v>
      </c>
      <c r="GI74" s="184">
        <f t="shared" ca="1" si="318"/>
        <v>30</v>
      </c>
      <c r="GJ74" s="184">
        <f t="shared" ca="1" si="319"/>
        <v>30</v>
      </c>
      <c r="GK74" s="184">
        <f t="shared" ca="1" si="320"/>
        <v>30</v>
      </c>
      <c r="GL74" s="184">
        <f t="shared" ca="1" si="321"/>
        <v>30</v>
      </c>
      <c r="GM74" s="184">
        <f t="shared" ca="1" si="322"/>
        <v>30</v>
      </c>
      <c r="GN74" s="184">
        <f t="shared" ca="1" si="323"/>
        <v>30</v>
      </c>
      <c r="GO74" s="184">
        <f t="shared" ca="1" si="324"/>
        <v>30</v>
      </c>
      <c r="GP74" s="184">
        <f t="shared" ca="1" si="325"/>
        <v>30</v>
      </c>
      <c r="GQ74" s="184">
        <f t="shared" ca="1" si="326"/>
        <v>30</v>
      </c>
      <c r="GR74" s="184">
        <f t="shared" ca="1" si="327"/>
        <v>30</v>
      </c>
      <c r="GS74" s="184">
        <f t="shared" ca="1" si="328"/>
        <v>30</v>
      </c>
      <c r="GT74" s="184">
        <f t="shared" ca="1" si="329"/>
        <v>30</v>
      </c>
      <c r="GU74" s="184">
        <f t="shared" ca="1" si="330"/>
        <v>30</v>
      </c>
      <c r="GV74" s="184">
        <f t="shared" ca="1" si="331"/>
        <v>30</v>
      </c>
      <c r="GW74" s="184">
        <f t="shared" ca="1" si="332"/>
        <v>30</v>
      </c>
      <c r="GX74" s="184">
        <f t="shared" ca="1" si="333"/>
        <v>30</v>
      </c>
      <c r="GY74" s="184">
        <f t="shared" ca="1" si="334"/>
        <v>30</v>
      </c>
      <c r="GZ74" s="184">
        <f t="shared" ca="1" si="335"/>
        <v>30</v>
      </c>
      <c r="HA74" s="184">
        <f t="shared" ca="1" si="336"/>
        <v>30</v>
      </c>
      <c r="HB74" s="184">
        <f t="shared" ca="1" si="337"/>
        <v>30</v>
      </c>
      <c r="HC74" s="184">
        <f t="shared" ca="1" si="338"/>
        <v>30</v>
      </c>
      <c r="HD74" s="184">
        <f t="shared" ca="1" si="339"/>
        <v>30</v>
      </c>
      <c r="HE74" s="184">
        <f t="shared" ca="1" si="340"/>
        <v>30</v>
      </c>
      <c r="HF74" s="184">
        <f t="shared" ca="1" si="341"/>
        <v>30</v>
      </c>
      <c r="HG74" s="184">
        <f t="shared" ca="1" si="342"/>
        <v>30</v>
      </c>
      <c r="HH74" s="184">
        <f t="shared" ca="1" si="343"/>
        <v>30</v>
      </c>
      <c r="HI74" s="184">
        <f t="shared" ca="1" si="344"/>
        <v>30</v>
      </c>
      <c r="HJ74" s="184">
        <f t="shared" ca="1" si="345"/>
        <v>30</v>
      </c>
      <c r="HK74" s="578">
        <f t="shared" ca="1" si="360"/>
        <v>1</v>
      </c>
    </row>
    <row r="75" spans="1:219" s="185" customFormat="1" ht="45">
      <c r="A75" s="284" t="s">
        <v>14180</v>
      </c>
      <c r="B75" s="285">
        <v>94207</v>
      </c>
      <c r="C75" s="286" t="str">
        <f>IF($B75="","",IFERROR(VLOOKUP($B75,SERVIÇOS!$A:$F,2,0),IFERROR(VLOOKUP($B75,'COMPOSIÇÕES COMPLEMENTARES '!$C:$K,2,0),"")))</f>
        <v>TELHAMENTO COM TELHA ONDULADA DE FIBROCIMENTO E = 6 MM, COM RECOBRIMENTO LATERAL DE 1/4 DE ONDA PARA TELHADO COM INCLINAÇÃO MAIOR QUE 10°, COM ATÉ 2 ÁGUAS, INCLUSO IÇAMENTO. AF_07/2019</v>
      </c>
      <c r="D75" s="287" t="str">
        <f>IF($B75="","",IFERROR(VLOOKUP($B75,SERVIÇOS!$A:$F,3,0),IFERROR(VLOOKUP($B75,'COMPOSIÇÕES COMPLEMENTARES '!$C:$K,3,0),"")))</f>
        <v>M2</v>
      </c>
      <c r="E75" s="288">
        <v>5</v>
      </c>
      <c r="F75" s="289">
        <f>IF($B75="","",IFERROR(VLOOKUP($B75,SERVIÇOS!$A:$F,4,0),IFERROR(VLOOKUP($B75,'COMPOSIÇÕES COMPLEMENTARES '!$C:$K,6,0),"")))</f>
        <v>42</v>
      </c>
      <c r="G75" s="289">
        <f>IF($B75="","",IFERROR(VLOOKUP($B75,SERVIÇOS!$A:$F,5,0),IFERROR(VLOOKUP($B75,'COMPOSIÇÕES COMPLEMENTARES '!$C:$K,7,0),"")))</f>
        <v>4.1500000000000004</v>
      </c>
      <c r="H75" s="289">
        <f t="shared" si="356"/>
        <v>46.15</v>
      </c>
      <c r="I75" s="289">
        <f t="shared" si="361"/>
        <v>210</v>
      </c>
      <c r="J75" s="289">
        <f t="shared" si="362"/>
        <v>20.75</v>
      </c>
      <c r="K75" s="289">
        <f t="shared" si="363"/>
        <v>230.75</v>
      </c>
      <c r="L75" s="289"/>
      <c r="M75" s="572">
        <f t="shared" si="364"/>
        <v>230.75</v>
      </c>
      <c r="N75" s="572">
        <f t="shared" si="365"/>
        <v>230.75</v>
      </c>
      <c r="O75" s="572">
        <f t="shared" si="366"/>
        <v>5</v>
      </c>
      <c r="P75" s="572">
        <f t="shared" si="367"/>
        <v>67</v>
      </c>
      <c r="Q75" s="572">
        <f t="shared" si="368"/>
        <v>990.3</v>
      </c>
      <c r="R75" s="572">
        <f t="shared" si="369"/>
        <v>157</v>
      </c>
      <c r="S75" s="184">
        <f t="shared" ca="1" si="146"/>
        <v>157</v>
      </c>
      <c r="T75" s="184">
        <f t="shared" ca="1" si="147"/>
        <v>157</v>
      </c>
      <c r="U75" s="184">
        <f t="shared" ca="1" si="148"/>
        <v>157</v>
      </c>
      <c r="V75" s="184">
        <f t="shared" ca="1" si="149"/>
        <v>157</v>
      </c>
      <c r="W75" s="184">
        <f t="shared" ca="1" si="150"/>
        <v>157</v>
      </c>
      <c r="X75" s="184">
        <f t="shared" ca="1" si="151"/>
        <v>157</v>
      </c>
      <c r="Y75" s="184">
        <f t="shared" ca="1" si="152"/>
        <v>157</v>
      </c>
      <c r="Z75" s="184">
        <f t="shared" ca="1" si="153"/>
        <v>90</v>
      </c>
      <c r="AA75" s="184">
        <f t="shared" ca="1" si="154"/>
        <v>90</v>
      </c>
      <c r="AB75" s="184">
        <f t="shared" ca="1" si="155"/>
        <v>134</v>
      </c>
      <c r="AC75" s="184">
        <f t="shared" ca="1" si="156"/>
        <v>134</v>
      </c>
      <c r="AD75" s="184">
        <f t="shared" ca="1" si="157"/>
        <v>134</v>
      </c>
      <c r="AE75" s="184">
        <f t="shared" ca="1" si="158"/>
        <v>134</v>
      </c>
      <c r="AF75" s="184">
        <f t="shared" ca="1" si="159"/>
        <v>134</v>
      </c>
      <c r="AG75" s="184">
        <f t="shared" ca="1" si="160"/>
        <v>134</v>
      </c>
      <c r="AH75" s="184">
        <f t="shared" ca="1" si="161"/>
        <v>134</v>
      </c>
      <c r="AI75" s="184">
        <f t="shared" ca="1" si="162"/>
        <v>134</v>
      </c>
      <c r="AJ75" s="184">
        <f t="shared" ca="1" si="163"/>
        <v>134</v>
      </c>
      <c r="AK75" s="184">
        <f t="shared" ca="1" si="164"/>
        <v>134</v>
      </c>
      <c r="AL75" s="184">
        <f t="shared" ca="1" si="165"/>
        <v>134</v>
      </c>
      <c r="AM75" s="184">
        <f t="shared" ca="1" si="166"/>
        <v>26</v>
      </c>
      <c r="AN75" s="184">
        <f t="shared" ca="1" si="167"/>
        <v>26</v>
      </c>
      <c r="AO75" s="184">
        <f t="shared" ca="1" si="168"/>
        <v>26</v>
      </c>
      <c r="AP75" s="184">
        <f t="shared" ca="1" si="169"/>
        <v>26</v>
      </c>
      <c r="AQ75" s="184">
        <f t="shared" ca="1" si="170"/>
        <v>108</v>
      </c>
      <c r="AR75" s="184">
        <f t="shared" ca="1" si="171"/>
        <v>108</v>
      </c>
      <c r="AS75" s="184">
        <f t="shared" ca="1" si="172"/>
        <v>147</v>
      </c>
      <c r="AT75" s="184">
        <f t="shared" ca="1" si="173"/>
        <v>147</v>
      </c>
      <c r="AU75" s="184">
        <f t="shared" ca="1" si="174"/>
        <v>93</v>
      </c>
      <c r="AV75" s="184">
        <f t="shared" ca="1" si="175"/>
        <v>93</v>
      </c>
      <c r="AW75" s="184">
        <f t="shared" ca="1" si="176"/>
        <v>93</v>
      </c>
      <c r="AX75" s="184">
        <f t="shared" ca="1" si="177"/>
        <v>93</v>
      </c>
      <c r="AY75" s="184">
        <f t="shared" ca="1" si="178"/>
        <v>93</v>
      </c>
      <c r="AZ75" s="184">
        <f t="shared" ca="1" si="179"/>
        <v>93</v>
      </c>
      <c r="BA75" s="184">
        <f t="shared" ca="1" si="180"/>
        <v>93</v>
      </c>
      <c r="BB75" s="184">
        <f t="shared" ca="1" si="181"/>
        <v>93</v>
      </c>
      <c r="BC75" s="184">
        <f t="shared" ca="1" si="182"/>
        <v>93</v>
      </c>
      <c r="BD75" s="184">
        <f t="shared" ca="1" si="183"/>
        <v>93</v>
      </c>
      <c r="BE75" s="184">
        <f t="shared" ca="1" si="184"/>
        <v>93</v>
      </c>
      <c r="BF75" s="184">
        <f t="shared" ca="1" si="185"/>
        <v>93</v>
      </c>
      <c r="BG75" s="184">
        <f t="shared" ca="1" si="186"/>
        <v>93</v>
      </c>
      <c r="BH75" s="184">
        <f t="shared" ca="1" si="187"/>
        <v>93</v>
      </c>
      <c r="BI75" s="184">
        <f t="shared" ca="1" si="188"/>
        <v>93</v>
      </c>
      <c r="BJ75" s="184">
        <f t="shared" ca="1" si="189"/>
        <v>93</v>
      </c>
      <c r="BK75" s="184">
        <f t="shared" ca="1" si="190"/>
        <v>76</v>
      </c>
      <c r="BL75" s="184">
        <f t="shared" ca="1" si="191"/>
        <v>76</v>
      </c>
      <c r="BM75" s="184">
        <f t="shared" ca="1" si="192"/>
        <v>162</v>
      </c>
      <c r="BN75" s="184">
        <f t="shared" ca="1" si="193"/>
        <v>162</v>
      </c>
      <c r="BO75" s="184">
        <f t="shared" ca="1" si="194"/>
        <v>172</v>
      </c>
      <c r="BP75" s="184">
        <f t="shared" ca="1" si="195"/>
        <v>172</v>
      </c>
      <c r="BQ75" s="184">
        <f t="shared" ca="1" si="196"/>
        <v>172</v>
      </c>
      <c r="BR75" s="184">
        <f t="shared" ca="1" si="197"/>
        <v>172</v>
      </c>
      <c r="BS75" s="184">
        <f t="shared" ca="1" si="198"/>
        <v>117</v>
      </c>
      <c r="BT75" s="184">
        <f t="shared" ca="1" si="199"/>
        <v>117</v>
      </c>
      <c r="BU75" s="184">
        <f t="shared" ca="1" si="200"/>
        <v>139</v>
      </c>
      <c r="BV75" s="184">
        <f t="shared" ca="1" si="201"/>
        <v>139</v>
      </c>
      <c r="BW75" s="184">
        <f t="shared" ca="1" si="202"/>
        <v>153</v>
      </c>
      <c r="BX75" s="184">
        <f t="shared" ca="1" si="203"/>
        <v>153</v>
      </c>
      <c r="BY75" s="184">
        <f t="shared" ca="1" si="204"/>
        <v>153</v>
      </c>
      <c r="BZ75" s="184">
        <f t="shared" ca="1" si="205"/>
        <v>23</v>
      </c>
      <c r="CA75" s="184">
        <f t="shared" ca="1" si="206"/>
        <v>23</v>
      </c>
      <c r="CB75" s="184">
        <f t="shared" ca="1" si="207"/>
        <v>24</v>
      </c>
      <c r="CC75" s="184">
        <f t="shared" ca="1" si="208"/>
        <v>24</v>
      </c>
      <c r="CD75" s="184">
        <f t="shared" ca="1" si="209"/>
        <v>30</v>
      </c>
      <c r="CE75" s="184">
        <f t="shared" ca="1" si="210"/>
        <v>30</v>
      </c>
      <c r="CF75" s="184">
        <f t="shared" ca="1" si="211"/>
        <v>19</v>
      </c>
      <c r="CG75" s="184">
        <f t="shared" ca="1" si="212"/>
        <v>19</v>
      </c>
      <c r="CH75" s="184">
        <f t="shared" ca="1" si="213"/>
        <v>19</v>
      </c>
      <c r="CI75" s="184">
        <f t="shared" ca="1" si="214"/>
        <v>19</v>
      </c>
      <c r="CJ75" s="184">
        <f t="shared" ca="1" si="215"/>
        <v>19</v>
      </c>
      <c r="CK75" s="184">
        <f t="shared" ca="1" si="216"/>
        <v>19</v>
      </c>
      <c r="CL75" s="184">
        <f t="shared" ca="1" si="217"/>
        <v>19</v>
      </c>
      <c r="CM75" s="184">
        <f t="shared" ca="1" si="218"/>
        <v>19</v>
      </c>
      <c r="CN75" s="184">
        <f t="shared" ca="1" si="219"/>
        <v>19</v>
      </c>
      <c r="CO75" s="184">
        <f t="shared" ca="1" si="220"/>
        <v>19</v>
      </c>
      <c r="CP75" s="184">
        <f t="shared" ca="1" si="221"/>
        <v>19</v>
      </c>
      <c r="CQ75" s="184">
        <f t="shared" ca="1" si="222"/>
        <v>19</v>
      </c>
      <c r="CR75" s="184">
        <f t="shared" ca="1" si="223"/>
        <v>19</v>
      </c>
      <c r="CS75" s="184">
        <f t="shared" ca="1" si="224"/>
        <v>19</v>
      </c>
      <c r="CT75" s="184">
        <f t="shared" ca="1" si="225"/>
        <v>19</v>
      </c>
      <c r="CU75" s="184">
        <f t="shared" ca="1" si="226"/>
        <v>19</v>
      </c>
      <c r="CV75" s="184">
        <f t="shared" ca="1" si="227"/>
        <v>19</v>
      </c>
      <c r="CW75" s="184">
        <f t="shared" ca="1" si="228"/>
        <v>19</v>
      </c>
      <c r="CX75" s="184">
        <f t="shared" ca="1" si="229"/>
        <v>19</v>
      </c>
      <c r="CY75" s="184">
        <f t="shared" ca="1" si="230"/>
        <v>19</v>
      </c>
      <c r="CZ75" s="184">
        <f t="shared" ca="1" si="231"/>
        <v>19</v>
      </c>
      <c r="DA75" s="184">
        <f t="shared" ca="1" si="232"/>
        <v>19</v>
      </c>
      <c r="DB75" s="184">
        <f t="shared" ca="1" si="233"/>
        <v>19</v>
      </c>
      <c r="DC75" s="184">
        <f t="shared" ca="1" si="234"/>
        <v>19</v>
      </c>
      <c r="DD75" s="184">
        <f t="shared" ca="1" si="235"/>
        <v>19</v>
      </c>
      <c r="DE75" s="184">
        <f t="shared" ca="1" si="236"/>
        <v>19</v>
      </c>
      <c r="DF75" s="184">
        <f t="shared" ca="1" si="237"/>
        <v>19</v>
      </c>
      <c r="DG75" s="184">
        <f t="shared" ca="1" si="238"/>
        <v>19</v>
      </c>
      <c r="DH75" s="184">
        <f t="shared" ca="1" si="239"/>
        <v>19</v>
      </c>
      <c r="DI75" s="184">
        <f t="shared" ca="1" si="240"/>
        <v>19</v>
      </c>
      <c r="DJ75" s="184">
        <f t="shared" ca="1" si="241"/>
        <v>19</v>
      </c>
      <c r="DK75" s="184">
        <f t="shared" ca="1" si="242"/>
        <v>19</v>
      </c>
      <c r="DL75" s="184">
        <f t="shared" ca="1" si="243"/>
        <v>19</v>
      </c>
      <c r="DM75" s="184">
        <f t="shared" ca="1" si="244"/>
        <v>19</v>
      </c>
      <c r="DN75" s="184">
        <f t="shared" ca="1" si="245"/>
        <v>19</v>
      </c>
      <c r="DO75" s="184">
        <f t="shared" ca="1" si="246"/>
        <v>19</v>
      </c>
      <c r="DP75" s="184">
        <f t="shared" ca="1" si="247"/>
        <v>19</v>
      </c>
      <c r="DQ75" s="184">
        <f t="shared" ca="1" si="248"/>
        <v>19</v>
      </c>
      <c r="DR75" s="184">
        <f t="shared" ca="1" si="249"/>
        <v>19</v>
      </c>
      <c r="DS75" s="184">
        <f t="shared" ca="1" si="250"/>
        <v>19</v>
      </c>
      <c r="DT75" s="184">
        <f t="shared" ca="1" si="251"/>
        <v>19</v>
      </c>
      <c r="DU75" s="184">
        <f t="shared" ca="1" si="252"/>
        <v>19</v>
      </c>
      <c r="DV75" s="184">
        <f t="shared" ca="1" si="253"/>
        <v>19</v>
      </c>
      <c r="DW75" s="184">
        <f t="shared" ca="1" si="254"/>
        <v>19</v>
      </c>
      <c r="DX75" s="184">
        <f t="shared" ca="1" si="255"/>
        <v>19</v>
      </c>
      <c r="DY75" s="184">
        <f t="shared" ca="1" si="256"/>
        <v>19</v>
      </c>
      <c r="DZ75" s="184">
        <f t="shared" ca="1" si="257"/>
        <v>19</v>
      </c>
      <c r="EA75" s="184">
        <f t="shared" ca="1" si="258"/>
        <v>19</v>
      </c>
      <c r="EB75" s="184">
        <f t="shared" ca="1" si="259"/>
        <v>19</v>
      </c>
      <c r="EC75" s="184">
        <f t="shared" ca="1" si="260"/>
        <v>19</v>
      </c>
      <c r="ED75" s="184">
        <f t="shared" ca="1" si="261"/>
        <v>19</v>
      </c>
      <c r="EE75" s="184">
        <f t="shared" ca="1" si="262"/>
        <v>19</v>
      </c>
      <c r="EF75" s="184">
        <f t="shared" ca="1" si="263"/>
        <v>19</v>
      </c>
      <c r="EG75" s="184">
        <f t="shared" ca="1" si="264"/>
        <v>19</v>
      </c>
      <c r="EH75" s="184">
        <f t="shared" ca="1" si="265"/>
        <v>19</v>
      </c>
      <c r="EI75" s="184">
        <f t="shared" ca="1" si="266"/>
        <v>19</v>
      </c>
      <c r="EJ75" s="184">
        <f t="shared" ca="1" si="267"/>
        <v>19</v>
      </c>
      <c r="EK75" s="184">
        <f t="shared" ca="1" si="268"/>
        <v>19</v>
      </c>
      <c r="EL75" s="184">
        <f t="shared" ca="1" si="269"/>
        <v>19</v>
      </c>
      <c r="EM75" s="184">
        <f t="shared" ca="1" si="270"/>
        <v>19</v>
      </c>
      <c r="EN75" s="184">
        <f t="shared" ca="1" si="271"/>
        <v>19</v>
      </c>
      <c r="EO75" s="184">
        <f t="shared" ca="1" si="272"/>
        <v>19</v>
      </c>
      <c r="EP75" s="184">
        <f t="shared" ca="1" si="273"/>
        <v>19</v>
      </c>
      <c r="EQ75" s="184">
        <f t="shared" ca="1" si="274"/>
        <v>19</v>
      </c>
      <c r="ER75" s="184">
        <f t="shared" ca="1" si="275"/>
        <v>19</v>
      </c>
      <c r="ES75" s="184">
        <f t="shared" ca="1" si="276"/>
        <v>19</v>
      </c>
      <c r="ET75" s="184">
        <f t="shared" ca="1" si="277"/>
        <v>19</v>
      </c>
      <c r="EU75" s="184">
        <f t="shared" ca="1" si="278"/>
        <v>19</v>
      </c>
      <c r="EV75" s="184">
        <f t="shared" ca="1" si="279"/>
        <v>19</v>
      </c>
      <c r="EW75" s="184">
        <f t="shared" ca="1" si="280"/>
        <v>19</v>
      </c>
      <c r="EX75" s="184">
        <f t="shared" ca="1" si="281"/>
        <v>19</v>
      </c>
      <c r="EY75" s="184">
        <f t="shared" ca="1" si="282"/>
        <v>19</v>
      </c>
      <c r="EZ75" s="184">
        <f t="shared" ca="1" si="283"/>
        <v>19</v>
      </c>
      <c r="FA75" s="184">
        <f t="shared" ca="1" si="284"/>
        <v>19</v>
      </c>
      <c r="FB75" s="184">
        <f t="shared" ca="1" si="285"/>
        <v>19</v>
      </c>
      <c r="FC75" s="184">
        <f t="shared" ca="1" si="286"/>
        <v>19</v>
      </c>
      <c r="FD75" s="184">
        <f t="shared" ca="1" si="287"/>
        <v>19</v>
      </c>
      <c r="FE75" s="184">
        <f t="shared" ca="1" si="288"/>
        <v>19</v>
      </c>
      <c r="FF75" s="184">
        <f t="shared" ca="1" si="289"/>
        <v>19</v>
      </c>
      <c r="FG75" s="184">
        <f t="shared" ca="1" si="290"/>
        <v>19</v>
      </c>
      <c r="FH75" s="184">
        <f t="shared" ca="1" si="291"/>
        <v>19</v>
      </c>
      <c r="FI75" s="184">
        <f t="shared" ca="1" si="292"/>
        <v>19</v>
      </c>
      <c r="FJ75" s="184">
        <f t="shared" ca="1" si="293"/>
        <v>19</v>
      </c>
      <c r="FK75" s="184">
        <f t="shared" ca="1" si="294"/>
        <v>19</v>
      </c>
      <c r="FL75" s="184">
        <f t="shared" ca="1" si="295"/>
        <v>19</v>
      </c>
      <c r="FM75" s="184">
        <f t="shared" ca="1" si="296"/>
        <v>19</v>
      </c>
      <c r="FN75" s="184">
        <f t="shared" ca="1" si="297"/>
        <v>19</v>
      </c>
      <c r="FO75" s="184">
        <f t="shared" ca="1" si="298"/>
        <v>19</v>
      </c>
      <c r="FP75" s="184">
        <f t="shared" ca="1" si="299"/>
        <v>19</v>
      </c>
      <c r="FQ75" s="184">
        <f t="shared" ca="1" si="300"/>
        <v>19</v>
      </c>
      <c r="FR75" s="184">
        <f t="shared" ca="1" si="301"/>
        <v>19</v>
      </c>
      <c r="FS75" s="184">
        <f t="shared" ca="1" si="302"/>
        <v>19</v>
      </c>
      <c r="FT75" s="184">
        <f t="shared" ca="1" si="303"/>
        <v>19</v>
      </c>
      <c r="FU75" s="184">
        <f t="shared" ca="1" si="304"/>
        <v>19</v>
      </c>
      <c r="FV75" s="184">
        <f t="shared" ca="1" si="305"/>
        <v>19</v>
      </c>
      <c r="FW75" s="184">
        <f t="shared" ca="1" si="306"/>
        <v>19</v>
      </c>
      <c r="FX75" s="184">
        <f t="shared" ca="1" si="307"/>
        <v>19</v>
      </c>
      <c r="FY75" s="184">
        <f t="shared" ca="1" si="308"/>
        <v>19</v>
      </c>
      <c r="FZ75" s="184">
        <f t="shared" ca="1" si="309"/>
        <v>19</v>
      </c>
      <c r="GA75" s="184">
        <f t="shared" ca="1" si="310"/>
        <v>19</v>
      </c>
      <c r="GB75" s="184">
        <f t="shared" ca="1" si="311"/>
        <v>19</v>
      </c>
      <c r="GC75" s="184">
        <f t="shared" ca="1" si="312"/>
        <v>19</v>
      </c>
      <c r="GD75" s="184">
        <f t="shared" ca="1" si="313"/>
        <v>19</v>
      </c>
      <c r="GE75" s="184">
        <f t="shared" ca="1" si="314"/>
        <v>19</v>
      </c>
      <c r="GF75" s="184">
        <f t="shared" ca="1" si="315"/>
        <v>19</v>
      </c>
      <c r="GG75" s="184">
        <f t="shared" ca="1" si="316"/>
        <v>19</v>
      </c>
      <c r="GH75" s="184">
        <f t="shared" ca="1" si="317"/>
        <v>19</v>
      </c>
      <c r="GI75" s="184">
        <f t="shared" ca="1" si="318"/>
        <v>19</v>
      </c>
      <c r="GJ75" s="184">
        <f t="shared" ca="1" si="319"/>
        <v>19</v>
      </c>
      <c r="GK75" s="184">
        <f t="shared" ca="1" si="320"/>
        <v>19</v>
      </c>
      <c r="GL75" s="184">
        <f t="shared" ca="1" si="321"/>
        <v>19</v>
      </c>
      <c r="GM75" s="184">
        <f t="shared" ca="1" si="322"/>
        <v>19</v>
      </c>
      <c r="GN75" s="184">
        <f t="shared" ca="1" si="323"/>
        <v>19</v>
      </c>
      <c r="GO75" s="184">
        <f t="shared" ca="1" si="324"/>
        <v>19</v>
      </c>
      <c r="GP75" s="184">
        <f t="shared" ca="1" si="325"/>
        <v>19</v>
      </c>
      <c r="GQ75" s="184">
        <f t="shared" ca="1" si="326"/>
        <v>19</v>
      </c>
      <c r="GR75" s="184">
        <f t="shared" ca="1" si="327"/>
        <v>19</v>
      </c>
      <c r="GS75" s="184">
        <f t="shared" ca="1" si="328"/>
        <v>19</v>
      </c>
      <c r="GT75" s="184">
        <f t="shared" ca="1" si="329"/>
        <v>19</v>
      </c>
      <c r="GU75" s="184">
        <f t="shared" ca="1" si="330"/>
        <v>19</v>
      </c>
      <c r="GV75" s="184">
        <f t="shared" ca="1" si="331"/>
        <v>19</v>
      </c>
      <c r="GW75" s="184">
        <f t="shared" ca="1" si="332"/>
        <v>19</v>
      </c>
      <c r="GX75" s="184">
        <f t="shared" ca="1" si="333"/>
        <v>19</v>
      </c>
      <c r="GY75" s="184">
        <f t="shared" ca="1" si="334"/>
        <v>19</v>
      </c>
      <c r="GZ75" s="184">
        <f t="shared" ca="1" si="335"/>
        <v>19</v>
      </c>
      <c r="HA75" s="184">
        <f t="shared" ca="1" si="336"/>
        <v>19</v>
      </c>
      <c r="HB75" s="184">
        <f t="shared" ca="1" si="337"/>
        <v>19</v>
      </c>
      <c r="HC75" s="184">
        <f t="shared" ca="1" si="338"/>
        <v>19</v>
      </c>
      <c r="HD75" s="184">
        <f t="shared" ca="1" si="339"/>
        <v>19</v>
      </c>
      <c r="HE75" s="184">
        <f t="shared" ca="1" si="340"/>
        <v>19</v>
      </c>
      <c r="HF75" s="184">
        <f t="shared" ca="1" si="341"/>
        <v>19</v>
      </c>
      <c r="HG75" s="184">
        <f t="shared" ca="1" si="342"/>
        <v>19</v>
      </c>
      <c r="HH75" s="184">
        <f t="shared" ca="1" si="343"/>
        <v>19</v>
      </c>
      <c r="HI75" s="184">
        <f t="shared" ca="1" si="344"/>
        <v>19</v>
      </c>
      <c r="HJ75" s="184">
        <f t="shared" ca="1" si="345"/>
        <v>19</v>
      </c>
      <c r="HK75" s="578">
        <f t="shared" ca="1" si="360"/>
        <v>1</v>
      </c>
    </row>
    <row r="76" spans="1:219" s="185" customFormat="1" ht="45">
      <c r="A76" s="284" t="s">
        <v>14181</v>
      </c>
      <c r="B76" s="285">
        <v>86920</v>
      </c>
      <c r="C76" s="286" t="str">
        <f>IF($B76="","",IFERROR(VLOOKUP($B76,SERVIÇOS!$A:$F,2,0),IFERROR(VLOOKUP($B76,'COMPOSIÇÕES COMPLEMENTARES '!$C:$K,2,0),"")))</f>
        <v>TANQUE DE LOUÇA BRANCA COM COLUNA, 30L OU EQUIVALENTE, INCLUSO SIFÃO FLEXÍVEL EM PVC, VÁLVULA PLÁSTICA E TORNEIRA DE METAL CROMADO PADRÃO POPULAR - FORNECIMENTO E INSTALAÇÃO. AF_01/2020</v>
      </c>
      <c r="D76" s="287" t="str">
        <f>IF($B76="","",IFERROR(VLOOKUP($B76,SERVIÇOS!$A:$F,3,0),IFERROR(VLOOKUP($B76,'COMPOSIÇÕES COMPLEMENTARES '!$C:$K,3,0),"")))</f>
        <v>UN</v>
      </c>
      <c r="E76" s="288">
        <v>1</v>
      </c>
      <c r="F76" s="289">
        <f>IF($B76="","",IFERROR(VLOOKUP($B76,SERVIÇOS!$A:$F,4,0),IFERROR(VLOOKUP($B76,'COMPOSIÇÕES COMPLEMENTARES '!$C:$K,6,0),"")))</f>
        <v>780.13</v>
      </c>
      <c r="G76" s="289">
        <f>IF($B76="","",IFERROR(VLOOKUP($B76,SERVIÇOS!$A:$F,5,0),IFERROR(VLOOKUP($B76,'COMPOSIÇÕES COMPLEMENTARES '!$C:$K,7,0),"")))</f>
        <v>50.71</v>
      </c>
      <c r="H76" s="289">
        <f t="shared" si="356"/>
        <v>830.84</v>
      </c>
      <c r="I76" s="289">
        <f t="shared" si="361"/>
        <v>780.13</v>
      </c>
      <c r="J76" s="289">
        <f t="shared" si="362"/>
        <v>50.71</v>
      </c>
      <c r="K76" s="289">
        <f t="shared" si="363"/>
        <v>830.84</v>
      </c>
      <c r="L76" s="289"/>
      <c r="M76" s="572">
        <f t="shared" si="364"/>
        <v>830.84</v>
      </c>
      <c r="N76" s="572">
        <f t="shared" si="365"/>
        <v>830.84</v>
      </c>
      <c r="O76" s="572">
        <f t="shared" si="366"/>
        <v>1</v>
      </c>
      <c r="P76" s="572">
        <f t="shared" si="367"/>
        <v>68</v>
      </c>
      <c r="Q76" s="572">
        <f t="shared" si="368"/>
        <v>941.29</v>
      </c>
      <c r="R76" s="572">
        <f t="shared" si="369"/>
        <v>90</v>
      </c>
      <c r="S76" s="184">
        <f t="shared" ca="1" si="146"/>
        <v>90</v>
      </c>
      <c r="T76" s="184">
        <f t="shared" ca="1" si="147"/>
        <v>90</v>
      </c>
      <c r="U76" s="184">
        <f t="shared" ca="1" si="148"/>
        <v>90</v>
      </c>
      <c r="V76" s="184">
        <f t="shared" ca="1" si="149"/>
        <v>90</v>
      </c>
      <c r="W76" s="184">
        <f t="shared" ca="1" si="150"/>
        <v>90</v>
      </c>
      <c r="X76" s="184">
        <f t="shared" ca="1" si="151"/>
        <v>90</v>
      </c>
      <c r="Y76" s="184">
        <f t="shared" ca="1" si="152"/>
        <v>90</v>
      </c>
      <c r="Z76" s="184">
        <f t="shared" ca="1" si="153"/>
        <v>90</v>
      </c>
      <c r="AA76" s="184">
        <f t="shared" ca="1" si="154"/>
        <v>134</v>
      </c>
      <c r="AB76" s="184">
        <f t="shared" ca="1" si="155"/>
        <v>134</v>
      </c>
      <c r="AC76" s="184">
        <f t="shared" ca="1" si="156"/>
        <v>26</v>
      </c>
      <c r="AD76" s="184">
        <f t="shared" ca="1" si="157"/>
        <v>26</v>
      </c>
      <c r="AE76" s="184">
        <f t="shared" ca="1" si="158"/>
        <v>26</v>
      </c>
      <c r="AF76" s="184">
        <f t="shared" ca="1" si="159"/>
        <v>26</v>
      </c>
      <c r="AG76" s="184">
        <f t="shared" ca="1" si="160"/>
        <v>26</v>
      </c>
      <c r="AH76" s="184">
        <f t="shared" ca="1" si="161"/>
        <v>26</v>
      </c>
      <c r="AI76" s="184">
        <f t="shared" ca="1" si="162"/>
        <v>26</v>
      </c>
      <c r="AJ76" s="184">
        <f t="shared" ca="1" si="163"/>
        <v>26</v>
      </c>
      <c r="AK76" s="184">
        <f t="shared" ca="1" si="164"/>
        <v>26</v>
      </c>
      <c r="AL76" s="184">
        <f t="shared" ca="1" si="165"/>
        <v>26</v>
      </c>
      <c r="AM76" s="184">
        <f t="shared" ca="1" si="166"/>
        <v>26</v>
      </c>
      <c r="AN76" s="184">
        <f t="shared" ca="1" si="167"/>
        <v>108</v>
      </c>
      <c r="AO76" s="184">
        <f t="shared" ca="1" si="168"/>
        <v>108</v>
      </c>
      <c r="AP76" s="184">
        <f t="shared" ca="1" si="169"/>
        <v>108</v>
      </c>
      <c r="AQ76" s="184">
        <f t="shared" ca="1" si="170"/>
        <v>108</v>
      </c>
      <c r="AR76" s="184">
        <f t="shared" ca="1" si="171"/>
        <v>147</v>
      </c>
      <c r="AS76" s="184">
        <f t="shared" ca="1" si="172"/>
        <v>147</v>
      </c>
      <c r="AT76" s="184">
        <f t="shared" ca="1" si="173"/>
        <v>93</v>
      </c>
      <c r="AU76" s="184">
        <f t="shared" ca="1" si="174"/>
        <v>93</v>
      </c>
      <c r="AV76" s="184">
        <f t="shared" ca="1" si="175"/>
        <v>76</v>
      </c>
      <c r="AW76" s="184">
        <f t="shared" ca="1" si="176"/>
        <v>76</v>
      </c>
      <c r="AX76" s="184">
        <f t="shared" ca="1" si="177"/>
        <v>76</v>
      </c>
      <c r="AY76" s="184">
        <f t="shared" ca="1" si="178"/>
        <v>76</v>
      </c>
      <c r="AZ76" s="184">
        <f t="shared" ca="1" si="179"/>
        <v>76</v>
      </c>
      <c r="BA76" s="184">
        <f t="shared" ca="1" si="180"/>
        <v>76</v>
      </c>
      <c r="BB76" s="184">
        <f t="shared" ca="1" si="181"/>
        <v>76</v>
      </c>
      <c r="BC76" s="184">
        <f t="shared" ca="1" si="182"/>
        <v>76</v>
      </c>
      <c r="BD76" s="184">
        <f t="shared" ca="1" si="183"/>
        <v>76</v>
      </c>
      <c r="BE76" s="184">
        <f t="shared" ca="1" si="184"/>
        <v>76</v>
      </c>
      <c r="BF76" s="184">
        <f t="shared" ca="1" si="185"/>
        <v>76</v>
      </c>
      <c r="BG76" s="184">
        <f t="shared" ca="1" si="186"/>
        <v>76</v>
      </c>
      <c r="BH76" s="184">
        <f t="shared" ca="1" si="187"/>
        <v>76</v>
      </c>
      <c r="BI76" s="184">
        <f t="shared" ca="1" si="188"/>
        <v>76</v>
      </c>
      <c r="BJ76" s="184">
        <f t="shared" ca="1" si="189"/>
        <v>76</v>
      </c>
      <c r="BK76" s="184">
        <f t="shared" ca="1" si="190"/>
        <v>76</v>
      </c>
      <c r="BL76" s="184">
        <f t="shared" ca="1" si="191"/>
        <v>162</v>
      </c>
      <c r="BM76" s="184">
        <f t="shared" ca="1" si="192"/>
        <v>162</v>
      </c>
      <c r="BN76" s="184">
        <f t="shared" ca="1" si="193"/>
        <v>172</v>
      </c>
      <c r="BO76" s="184">
        <f t="shared" ca="1" si="194"/>
        <v>172</v>
      </c>
      <c r="BP76" s="184">
        <f t="shared" ca="1" si="195"/>
        <v>117</v>
      </c>
      <c r="BQ76" s="184">
        <f t="shared" ca="1" si="196"/>
        <v>117</v>
      </c>
      <c r="BR76" s="184">
        <f t="shared" ca="1" si="197"/>
        <v>117</v>
      </c>
      <c r="BS76" s="184">
        <f t="shared" ca="1" si="198"/>
        <v>117</v>
      </c>
      <c r="BT76" s="184">
        <f t="shared" ca="1" si="199"/>
        <v>139</v>
      </c>
      <c r="BU76" s="184">
        <f t="shared" ca="1" si="200"/>
        <v>139</v>
      </c>
      <c r="BV76" s="184">
        <f t="shared" ca="1" si="201"/>
        <v>153</v>
      </c>
      <c r="BW76" s="184">
        <f t="shared" ca="1" si="202"/>
        <v>153</v>
      </c>
      <c r="BX76" s="184">
        <f t="shared" ca="1" si="203"/>
        <v>23</v>
      </c>
      <c r="BY76" s="184">
        <f t="shared" ca="1" si="204"/>
        <v>23</v>
      </c>
      <c r="BZ76" s="184">
        <f t="shared" ca="1" si="205"/>
        <v>23</v>
      </c>
      <c r="CA76" s="184">
        <f t="shared" ca="1" si="206"/>
        <v>24</v>
      </c>
      <c r="CB76" s="184">
        <f t="shared" ca="1" si="207"/>
        <v>24</v>
      </c>
      <c r="CC76" s="184">
        <f t="shared" ca="1" si="208"/>
        <v>30</v>
      </c>
      <c r="CD76" s="184">
        <f t="shared" ca="1" si="209"/>
        <v>30</v>
      </c>
      <c r="CE76" s="184">
        <f t="shared" ca="1" si="210"/>
        <v>19</v>
      </c>
      <c r="CF76" s="184">
        <f t="shared" ca="1" si="211"/>
        <v>19</v>
      </c>
      <c r="CG76" s="184">
        <f t="shared" ca="1" si="212"/>
        <v>95</v>
      </c>
      <c r="CH76" s="184">
        <f t="shared" ca="1" si="213"/>
        <v>95</v>
      </c>
      <c r="CI76" s="184">
        <f t="shared" ca="1" si="214"/>
        <v>95</v>
      </c>
      <c r="CJ76" s="184">
        <f t="shared" ca="1" si="215"/>
        <v>95</v>
      </c>
      <c r="CK76" s="184">
        <f t="shared" ca="1" si="216"/>
        <v>95</v>
      </c>
      <c r="CL76" s="184">
        <f t="shared" ca="1" si="217"/>
        <v>95</v>
      </c>
      <c r="CM76" s="184">
        <f t="shared" ca="1" si="218"/>
        <v>95</v>
      </c>
      <c r="CN76" s="184">
        <f t="shared" ca="1" si="219"/>
        <v>95</v>
      </c>
      <c r="CO76" s="184">
        <f t="shared" ca="1" si="220"/>
        <v>95</v>
      </c>
      <c r="CP76" s="184">
        <f t="shared" ca="1" si="221"/>
        <v>95</v>
      </c>
      <c r="CQ76" s="184">
        <f t="shared" ca="1" si="222"/>
        <v>95</v>
      </c>
      <c r="CR76" s="184">
        <f t="shared" ca="1" si="223"/>
        <v>95</v>
      </c>
      <c r="CS76" s="184">
        <f t="shared" ca="1" si="224"/>
        <v>95</v>
      </c>
      <c r="CT76" s="184">
        <f t="shared" ca="1" si="225"/>
        <v>95</v>
      </c>
      <c r="CU76" s="184">
        <f t="shared" ca="1" si="226"/>
        <v>95</v>
      </c>
      <c r="CV76" s="184">
        <f t="shared" ca="1" si="227"/>
        <v>95</v>
      </c>
      <c r="CW76" s="184">
        <f t="shared" ca="1" si="228"/>
        <v>95</v>
      </c>
      <c r="CX76" s="184">
        <f t="shared" ca="1" si="229"/>
        <v>95</v>
      </c>
      <c r="CY76" s="184">
        <f t="shared" ca="1" si="230"/>
        <v>95</v>
      </c>
      <c r="CZ76" s="184">
        <f t="shared" ca="1" si="231"/>
        <v>95</v>
      </c>
      <c r="DA76" s="184">
        <f t="shared" ca="1" si="232"/>
        <v>95</v>
      </c>
      <c r="DB76" s="184">
        <f t="shared" ca="1" si="233"/>
        <v>95</v>
      </c>
      <c r="DC76" s="184">
        <f t="shared" ca="1" si="234"/>
        <v>95</v>
      </c>
      <c r="DD76" s="184">
        <f t="shared" ca="1" si="235"/>
        <v>95</v>
      </c>
      <c r="DE76" s="184">
        <f t="shared" ca="1" si="236"/>
        <v>95</v>
      </c>
      <c r="DF76" s="184">
        <f t="shared" ca="1" si="237"/>
        <v>95</v>
      </c>
      <c r="DG76" s="184">
        <f t="shared" ca="1" si="238"/>
        <v>95</v>
      </c>
      <c r="DH76" s="184">
        <f t="shared" ca="1" si="239"/>
        <v>95</v>
      </c>
      <c r="DI76" s="184">
        <f t="shared" ca="1" si="240"/>
        <v>95</v>
      </c>
      <c r="DJ76" s="184">
        <f t="shared" ca="1" si="241"/>
        <v>95</v>
      </c>
      <c r="DK76" s="184">
        <f t="shared" ca="1" si="242"/>
        <v>95</v>
      </c>
      <c r="DL76" s="184">
        <f t="shared" ca="1" si="243"/>
        <v>95</v>
      </c>
      <c r="DM76" s="184">
        <f t="shared" ca="1" si="244"/>
        <v>95</v>
      </c>
      <c r="DN76" s="184">
        <f t="shared" ca="1" si="245"/>
        <v>95</v>
      </c>
      <c r="DO76" s="184">
        <f t="shared" ca="1" si="246"/>
        <v>95</v>
      </c>
      <c r="DP76" s="184">
        <f t="shared" ca="1" si="247"/>
        <v>95</v>
      </c>
      <c r="DQ76" s="184">
        <f t="shared" ca="1" si="248"/>
        <v>95</v>
      </c>
      <c r="DR76" s="184">
        <f t="shared" ca="1" si="249"/>
        <v>95</v>
      </c>
      <c r="DS76" s="184">
        <f t="shared" ca="1" si="250"/>
        <v>95</v>
      </c>
      <c r="DT76" s="184">
        <f t="shared" ca="1" si="251"/>
        <v>95</v>
      </c>
      <c r="DU76" s="184">
        <f t="shared" ca="1" si="252"/>
        <v>95</v>
      </c>
      <c r="DV76" s="184">
        <f t="shared" ca="1" si="253"/>
        <v>95</v>
      </c>
      <c r="DW76" s="184">
        <f t="shared" ca="1" si="254"/>
        <v>95</v>
      </c>
      <c r="DX76" s="184">
        <f t="shared" ca="1" si="255"/>
        <v>95</v>
      </c>
      <c r="DY76" s="184">
        <f t="shared" ca="1" si="256"/>
        <v>95</v>
      </c>
      <c r="DZ76" s="184">
        <f t="shared" ca="1" si="257"/>
        <v>95</v>
      </c>
      <c r="EA76" s="184">
        <f t="shared" ca="1" si="258"/>
        <v>95</v>
      </c>
      <c r="EB76" s="184">
        <f t="shared" ca="1" si="259"/>
        <v>95</v>
      </c>
      <c r="EC76" s="184">
        <f t="shared" ca="1" si="260"/>
        <v>95</v>
      </c>
      <c r="ED76" s="184">
        <f t="shared" ca="1" si="261"/>
        <v>95</v>
      </c>
      <c r="EE76" s="184">
        <f t="shared" ca="1" si="262"/>
        <v>95</v>
      </c>
      <c r="EF76" s="184">
        <f t="shared" ca="1" si="263"/>
        <v>95</v>
      </c>
      <c r="EG76" s="184">
        <f t="shared" ca="1" si="264"/>
        <v>95</v>
      </c>
      <c r="EH76" s="184">
        <f t="shared" ca="1" si="265"/>
        <v>95</v>
      </c>
      <c r="EI76" s="184">
        <f t="shared" ca="1" si="266"/>
        <v>95</v>
      </c>
      <c r="EJ76" s="184">
        <f t="shared" ca="1" si="267"/>
        <v>95</v>
      </c>
      <c r="EK76" s="184">
        <f t="shared" ca="1" si="268"/>
        <v>95</v>
      </c>
      <c r="EL76" s="184">
        <f t="shared" ca="1" si="269"/>
        <v>95</v>
      </c>
      <c r="EM76" s="184">
        <f t="shared" ca="1" si="270"/>
        <v>95</v>
      </c>
      <c r="EN76" s="184">
        <f t="shared" ca="1" si="271"/>
        <v>95</v>
      </c>
      <c r="EO76" s="184">
        <f t="shared" ca="1" si="272"/>
        <v>95</v>
      </c>
      <c r="EP76" s="184">
        <f t="shared" ca="1" si="273"/>
        <v>95</v>
      </c>
      <c r="EQ76" s="184">
        <f t="shared" ca="1" si="274"/>
        <v>95</v>
      </c>
      <c r="ER76" s="184">
        <f t="shared" ca="1" si="275"/>
        <v>95</v>
      </c>
      <c r="ES76" s="184">
        <f t="shared" ca="1" si="276"/>
        <v>95</v>
      </c>
      <c r="ET76" s="184">
        <f t="shared" ca="1" si="277"/>
        <v>95</v>
      </c>
      <c r="EU76" s="184">
        <f t="shared" ca="1" si="278"/>
        <v>95</v>
      </c>
      <c r="EV76" s="184">
        <f t="shared" ca="1" si="279"/>
        <v>95</v>
      </c>
      <c r="EW76" s="184">
        <f t="shared" ca="1" si="280"/>
        <v>95</v>
      </c>
      <c r="EX76" s="184">
        <f t="shared" ca="1" si="281"/>
        <v>95</v>
      </c>
      <c r="EY76" s="184">
        <f t="shared" ca="1" si="282"/>
        <v>95</v>
      </c>
      <c r="EZ76" s="184">
        <f t="shared" ca="1" si="283"/>
        <v>95</v>
      </c>
      <c r="FA76" s="184">
        <f t="shared" ca="1" si="284"/>
        <v>95</v>
      </c>
      <c r="FB76" s="184">
        <f t="shared" ca="1" si="285"/>
        <v>95</v>
      </c>
      <c r="FC76" s="184">
        <f t="shared" ca="1" si="286"/>
        <v>95</v>
      </c>
      <c r="FD76" s="184">
        <f t="shared" ca="1" si="287"/>
        <v>95</v>
      </c>
      <c r="FE76" s="184">
        <f t="shared" ca="1" si="288"/>
        <v>95</v>
      </c>
      <c r="FF76" s="184">
        <f t="shared" ca="1" si="289"/>
        <v>95</v>
      </c>
      <c r="FG76" s="184">
        <f t="shared" ca="1" si="290"/>
        <v>95</v>
      </c>
      <c r="FH76" s="184">
        <f t="shared" ca="1" si="291"/>
        <v>95</v>
      </c>
      <c r="FI76" s="184">
        <f t="shared" ca="1" si="292"/>
        <v>95</v>
      </c>
      <c r="FJ76" s="184">
        <f t="shared" ca="1" si="293"/>
        <v>95</v>
      </c>
      <c r="FK76" s="184">
        <f t="shared" ca="1" si="294"/>
        <v>95</v>
      </c>
      <c r="FL76" s="184">
        <f t="shared" ca="1" si="295"/>
        <v>95</v>
      </c>
      <c r="FM76" s="184">
        <f t="shared" ca="1" si="296"/>
        <v>95</v>
      </c>
      <c r="FN76" s="184">
        <f t="shared" ca="1" si="297"/>
        <v>95</v>
      </c>
      <c r="FO76" s="184">
        <f t="shared" ca="1" si="298"/>
        <v>95</v>
      </c>
      <c r="FP76" s="184">
        <f t="shared" ca="1" si="299"/>
        <v>95</v>
      </c>
      <c r="FQ76" s="184">
        <f t="shared" ca="1" si="300"/>
        <v>95</v>
      </c>
      <c r="FR76" s="184">
        <f t="shared" ca="1" si="301"/>
        <v>95</v>
      </c>
      <c r="FS76" s="184">
        <f t="shared" ca="1" si="302"/>
        <v>95</v>
      </c>
      <c r="FT76" s="184">
        <f t="shared" ca="1" si="303"/>
        <v>95</v>
      </c>
      <c r="FU76" s="184">
        <f t="shared" ca="1" si="304"/>
        <v>95</v>
      </c>
      <c r="FV76" s="184">
        <f t="shared" ca="1" si="305"/>
        <v>95</v>
      </c>
      <c r="FW76" s="184">
        <f t="shared" ca="1" si="306"/>
        <v>95</v>
      </c>
      <c r="FX76" s="184">
        <f t="shared" ca="1" si="307"/>
        <v>95</v>
      </c>
      <c r="FY76" s="184">
        <f t="shared" ca="1" si="308"/>
        <v>95</v>
      </c>
      <c r="FZ76" s="184">
        <f t="shared" ca="1" si="309"/>
        <v>95</v>
      </c>
      <c r="GA76" s="184">
        <f t="shared" ca="1" si="310"/>
        <v>95</v>
      </c>
      <c r="GB76" s="184">
        <f t="shared" ca="1" si="311"/>
        <v>95</v>
      </c>
      <c r="GC76" s="184">
        <f t="shared" ca="1" si="312"/>
        <v>95</v>
      </c>
      <c r="GD76" s="184">
        <f t="shared" ca="1" si="313"/>
        <v>95</v>
      </c>
      <c r="GE76" s="184">
        <f t="shared" ca="1" si="314"/>
        <v>95</v>
      </c>
      <c r="GF76" s="184">
        <f t="shared" ca="1" si="315"/>
        <v>95</v>
      </c>
      <c r="GG76" s="184">
        <f t="shared" ca="1" si="316"/>
        <v>95</v>
      </c>
      <c r="GH76" s="184">
        <f t="shared" ca="1" si="317"/>
        <v>95</v>
      </c>
      <c r="GI76" s="184">
        <f t="shared" ca="1" si="318"/>
        <v>95</v>
      </c>
      <c r="GJ76" s="184">
        <f t="shared" ca="1" si="319"/>
        <v>95</v>
      </c>
      <c r="GK76" s="184">
        <f t="shared" ca="1" si="320"/>
        <v>95</v>
      </c>
      <c r="GL76" s="184">
        <f t="shared" ca="1" si="321"/>
        <v>95</v>
      </c>
      <c r="GM76" s="184">
        <f t="shared" ca="1" si="322"/>
        <v>95</v>
      </c>
      <c r="GN76" s="184">
        <f t="shared" ca="1" si="323"/>
        <v>95</v>
      </c>
      <c r="GO76" s="184">
        <f t="shared" ca="1" si="324"/>
        <v>95</v>
      </c>
      <c r="GP76" s="184">
        <f t="shared" ca="1" si="325"/>
        <v>95</v>
      </c>
      <c r="GQ76" s="184">
        <f t="shared" ca="1" si="326"/>
        <v>95</v>
      </c>
      <c r="GR76" s="184">
        <f t="shared" ca="1" si="327"/>
        <v>95</v>
      </c>
      <c r="GS76" s="184">
        <f t="shared" ca="1" si="328"/>
        <v>95</v>
      </c>
      <c r="GT76" s="184">
        <f t="shared" ca="1" si="329"/>
        <v>95</v>
      </c>
      <c r="GU76" s="184">
        <f t="shared" ca="1" si="330"/>
        <v>95</v>
      </c>
      <c r="GV76" s="184">
        <f t="shared" ca="1" si="331"/>
        <v>95</v>
      </c>
      <c r="GW76" s="184">
        <f t="shared" ca="1" si="332"/>
        <v>95</v>
      </c>
      <c r="GX76" s="184">
        <f t="shared" ca="1" si="333"/>
        <v>95</v>
      </c>
      <c r="GY76" s="184">
        <f t="shared" ca="1" si="334"/>
        <v>95</v>
      </c>
      <c r="GZ76" s="184">
        <f t="shared" ca="1" si="335"/>
        <v>95</v>
      </c>
      <c r="HA76" s="184">
        <f t="shared" ca="1" si="336"/>
        <v>95</v>
      </c>
      <c r="HB76" s="184">
        <f t="shared" ca="1" si="337"/>
        <v>95</v>
      </c>
      <c r="HC76" s="184">
        <f t="shared" ca="1" si="338"/>
        <v>95</v>
      </c>
      <c r="HD76" s="184">
        <f t="shared" ca="1" si="339"/>
        <v>95</v>
      </c>
      <c r="HE76" s="184">
        <f t="shared" ca="1" si="340"/>
        <v>95</v>
      </c>
      <c r="HF76" s="184">
        <f t="shared" ca="1" si="341"/>
        <v>95</v>
      </c>
      <c r="HG76" s="184">
        <f t="shared" ca="1" si="342"/>
        <v>95</v>
      </c>
      <c r="HH76" s="184">
        <f t="shared" ca="1" si="343"/>
        <v>95</v>
      </c>
      <c r="HI76" s="184">
        <f t="shared" ca="1" si="344"/>
        <v>95</v>
      </c>
      <c r="HJ76" s="184">
        <f t="shared" ca="1" si="345"/>
        <v>95</v>
      </c>
      <c r="HK76" s="578">
        <f t="shared" ca="1" si="360"/>
        <v>1</v>
      </c>
    </row>
    <row r="77" spans="1:219" s="185" customFormat="1" ht="30">
      <c r="A77" s="284" t="s">
        <v>14182</v>
      </c>
      <c r="B77" s="285">
        <v>94227</v>
      </c>
      <c r="C77" s="286" t="str">
        <f>IF($B77="","",IFERROR(VLOOKUP($B77,SERVIÇOS!$A:$F,2,0),IFERROR(VLOOKUP($B77,'COMPOSIÇÕES COMPLEMENTARES '!$C:$K,2,0),"")))</f>
        <v>CALHA EM CHAPA DE AÇO GALVANIZADO NÚMERO 24, DESENVOLVIMENTO DE 33 CM, INCLUSO TRANSPORTE VERTICAL. AF_07/2019</v>
      </c>
      <c r="D77" s="287" t="str">
        <f>IF($B77="","",IFERROR(VLOOKUP($B77,SERVIÇOS!$A:$F,3,0),IFERROR(VLOOKUP($B77,'COMPOSIÇÕES COMPLEMENTARES '!$C:$K,3,0),"")))</f>
        <v>M</v>
      </c>
      <c r="E77" s="288">
        <v>3.5</v>
      </c>
      <c r="F77" s="289">
        <f>IF($B77="","",IFERROR(VLOOKUP($B77,SERVIÇOS!$A:$F,4,0),IFERROR(VLOOKUP($B77,'COMPOSIÇÕES COMPLEMENTARES '!$C:$K,6,0),"")))</f>
        <v>67.94</v>
      </c>
      <c r="G77" s="289">
        <f>IF($B77="","",IFERROR(VLOOKUP($B77,SERVIÇOS!$A:$F,5,0),IFERROR(VLOOKUP($B77,'COMPOSIÇÕES COMPLEMENTARES '!$C:$K,7,0),"")))</f>
        <v>7.5</v>
      </c>
      <c r="H77" s="289">
        <f t="shared" si="356"/>
        <v>75.44</v>
      </c>
      <c r="I77" s="289">
        <f t="shared" si="361"/>
        <v>237.79</v>
      </c>
      <c r="J77" s="289">
        <f t="shared" si="362"/>
        <v>26.25</v>
      </c>
      <c r="K77" s="289">
        <f t="shared" si="363"/>
        <v>264.04000000000002</v>
      </c>
      <c r="L77" s="289"/>
      <c r="M77" s="572">
        <f t="shared" si="364"/>
        <v>264.03999999999996</v>
      </c>
      <c r="N77" s="572">
        <f t="shared" si="365"/>
        <v>264.03999999999996</v>
      </c>
      <c r="O77" s="572">
        <f t="shared" si="366"/>
        <v>3.5</v>
      </c>
      <c r="P77" s="572">
        <f t="shared" si="367"/>
        <v>69</v>
      </c>
      <c r="Q77" s="572">
        <f t="shared" si="368"/>
        <v>917.7</v>
      </c>
      <c r="R77" s="572">
        <f t="shared" si="369"/>
        <v>134</v>
      </c>
      <c r="S77" s="184">
        <f t="shared" ca="1" si="146"/>
        <v>134</v>
      </c>
      <c r="T77" s="184">
        <f t="shared" ca="1" si="147"/>
        <v>134</v>
      </c>
      <c r="U77" s="184">
        <f t="shared" ca="1" si="148"/>
        <v>134</v>
      </c>
      <c r="V77" s="184">
        <f t="shared" ca="1" si="149"/>
        <v>134</v>
      </c>
      <c r="W77" s="184">
        <f t="shared" ca="1" si="150"/>
        <v>134</v>
      </c>
      <c r="X77" s="184">
        <f t="shared" ca="1" si="151"/>
        <v>134</v>
      </c>
      <c r="Y77" s="184">
        <f t="shared" ca="1" si="152"/>
        <v>134</v>
      </c>
      <c r="Z77" s="184">
        <f t="shared" ca="1" si="153"/>
        <v>134</v>
      </c>
      <c r="AA77" s="184">
        <f t="shared" ca="1" si="154"/>
        <v>134</v>
      </c>
      <c r="AB77" s="184">
        <f t="shared" ca="1" si="155"/>
        <v>26</v>
      </c>
      <c r="AC77" s="184">
        <f t="shared" ca="1" si="156"/>
        <v>26</v>
      </c>
      <c r="AD77" s="184">
        <f t="shared" ca="1" si="157"/>
        <v>108</v>
      </c>
      <c r="AE77" s="184">
        <f t="shared" ca="1" si="158"/>
        <v>108</v>
      </c>
      <c r="AF77" s="184">
        <f t="shared" ca="1" si="159"/>
        <v>108</v>
      </c>
      <c r="AG77" s="184">
        <f t="shared" ca="1" si="160"/>
        <v>108</v>
      </c>
      <c r="AH77" s="184">
        <f t="shared" ca="1" si="161"/>
        <v>108</v>
      </c>
      <c r="AI77" s="184">
        <f t="shared" ca="1" si="162"/>
        <v>108</v>
      </c>
      <c r="AJ77" s="184">
        <f t="shared" ca="1" si="163"/>
        <v>108</v>
      </c>
      <c r="AK77" s="184">
        <f t="shared" ca="1" si="164"/>
        <v>108</v>
      </c>
      <c r="AL77" s="184">
        <f t="shared" ca="1" si="165"/>
        <v>108</v>
      </c>
      <c r="AM77" s="184">
        <f t="shared" ca="1" si="166"/>
        <v>108</v>
      </c>
      <c r="AN77" s="184">
        <f t="shared" ca="1" si="167"/>
        <v>108</v>
      </c>
      <c r="AO77" s="184">
        <f t="shared" ca="1" si="168"/>
        <v>147</v>
      </c>
      <c r="AP77" s="184">
        <f t="shared" ca="1" si="169"/>
        <v>147</v>
      </c>
      <c r="AQ77" s="184">
        <f t="shared" ca="1" si="170"/>
        <v>147</v>
      </c>
      <c r="AR77" s="184">
        <f t="shared" ca="1" si="171"/>
        <v>147</v>
      </c>
      <c r="AS77" s="184">
        <f t="shared" ca="1" si="172"/>
        <v>93</v>
      </c>
      <c r="AT77" s="184">
        <f t="shared" ca="1" si="173"/>
        <v>93</v>
      </c>
      <c r="AU77" s="184">
        <f t="shared" ca="1" si="174"/>
        <v>76</v>
      </c>
      <c r="AV77" s="184">
        <f t="shared" ca="1" si="175"/>
        <v>76</v>
      </c>
      <c r="AW77" s="184">
        <f t="shared" ca="1" si="176"/>
        <v>162</v>
      </c>
      <c r="AX77" s="184">
        <f t="shared" ca="1" si="177"/>
        <v>162</v>
      </c>
      <c r="AY77" s="184">
        <f t="shared" ca="1" si="178"/>
        <v>162</v>
      </c>
      <c r="AZ77" s="184">
        <f t="shared" ca="1" si="179"/>
        <v>162</v>
      </c>
      <c r="BA77" s="184">
        <f t="shared" ca="1" si="180"/>
        <v>162</v>
      </c>
      <c r="BB77" s="184">
        <f t="shared" ca="1" si="181"/>
        <v>162</v>
      </c>
      <c r="BC77" s="184">
        <f t="shared" ca="1" si="182"/>
        <v>162</v>
      </c>
      <c r="BD77" s="184">
        <f t="shared" ca="1" si="183"/>
        <v>162</v>
      </c>
      <c r="BE77" s="184">
        <f t="shared" ca="1" si="184"/>
        <v>162</v>
      </c>
      <c r="BF77" s="184">
        <f t="shared" ca="1" si="185"/>
        <v>162</v>
      </c>
      <c r="BG77" s="184">
        <f t="shared" ca="1" si="186"/>
        <v>162</v>
      </c>
      <c r="BH77" s="184">
        <f t="shared" ca="1" si="187"/>
        <v>162</v>
      </c>
      <c r="BI77" s="184">
        <f t="shared" ca="1" si="188"/>
        <v>162</v>
      </c>
      <c r="BJ77" s="184">
        <f t="shared" ca="1" si="189"/>
        <v>162</v>
      </c>
      <c r="BK77" s="184">
        <f t="shared" ca="1" si="190"/>
        <v>162</v>
      </c>
      <c r="BL77" s="184">
        <f t="shared" ca="1" si="191"/>
        <v>162</v>
      </c>
      <c r="BM77" s="184">
        <f t="shared" ca="1" si="192"/>
        <v>172</v>
      </c>
      <c r="BN77" s="184">
        <f t="shared" ca="1" si="193"/>
        <v>172</v>
      </c>
      <c r="BO77" s="184">
        <f t="shared" ca="1" si="194"/>
        <v>117</v>
      </c>
      <c r="BP77" s="184">
        <f t="shared" ca="1" si="195"/>
        <v>117</v>
      </c>
      <c r="BQ77" s="184">
        <f t="shared" ca="1" si="196"/>
        <v>139</v>
      </c>
      <c r="BR77" s="184">
        <f t="shared" ca="1" si="197"/>
        <v>139</v>
      </c>
      <c r="BS77" s="184">
        <f t="shared" ca="1" si="198"/>
        <v>139</v>
      </c>
      <c r="BT77" s="184">
        <f t="shared" ca="1" si="199"/>
        <v>139</v>
      </c>
      <c r="BU77" s="184">
        <f t="shared" ca="1" si="200"/>
        <v>153</v>
      </c>
      <c r="BV77" s="184">
        <f t="shared" ca="1" si="201"/>
        <v>153</v>
      </c>
      <c r="BW77" s="184">
        <f t="shared" ca="1" si="202"/>
        <v>23</v>
      </c>
      <c r="BX77" s="184">
        <f t="shared" ca="1" si="203"/>
        <v>23</v>
      </c>
      <c r="BY77" s="184">
        <f t="shared" ca="1" si="204"/>
        <v>24</v>
      </c>
      <c r="BZ77" s="184">
        <f t="shared" ca="1" si="205"/>
        <v>24</v>
      </c>
      <c r="CA77" s="184">
        <f t="shared" ca="1" si="206"/>
        <v>24</v>
      </c>
      <c r="CB77" s="184">
        <f t="shared" ca="1" si="207"/>
        <v>30</v>
      </c>
      <c r="CC77" s="184">
        <f t="shared" ca="1" si="208"/>
        <v>30</v>
      </c>
      <c r="CD77" s="184">
        <f t="shared" ca="1" si="209"/>
        <v>19</v>
      </c>
      <c r="CE77" s="184">
        <f t="shared" ca="1" si="210"/>
        <v>19</v>
      </c>
      <c r="CF77" s="184">
        <f t="shared" ca="1" si="211"/>
        <v>95</v>
      </c>
      <c r="CG77" s="184">
        <f t="shared" ca="1" si="212"/>
        <v>95</v>
      </c>
      <c r="CH77" s="184">
        <f t="shared" ca="1" si="213"/>
        <v>109</v>
      </c>
      <c r="CI77" s="184">
        <f t="shared" ca="1" si="214"/>
        <v>109</v>
      </c>
      <c r="CJ77" s="184">
        <f t="shared" ca="1" si="215"/>
        <v>109</v>
      </c>
      <c r="CK77" s="184">
        <f t="shared" ca="1" si="216"/>
        <v>109</v>
      </c>
      <c r="CL77" s="184">
        <f t="shared" ca="1" si="217"/>
        <v>109</v>
      </c>
      <c r="CM77" s="184">
        <f t="shared" ca="1" si="218"/>
        <v>109</v>
      </c>
      <c r="CN77" s="184">
        <f t="shared" ca="1" si="219"/>
        <v>109</v>
      </c>
      <c r="CO77" s="184">
        <f t="shared" ca="1" si="220"/>
        <v>109</v>
      </c>
      <c r="CP77" s="184">
        <f t="shared" ca="1" si="221"/>
        <v>109</v>
      </c>
      <c r="CQ77" s="184">
        <f t="shared" ca="1" si="222"/>
        <v>109</v>
      </c>
      <c r="CR77" s="184">
        <f t="shared" ca="1" si="223"/>
        <v>109</v>
      </c>
      <c r="CS77" s="184">
        <f t="shared" ca="1" si="224"/>
        <v>109</v>
      </c>
      <c r="CT77" s="184">
        <f t="shared" ca="1" si="225"/>
        <v>109</v>
      </c>
      <c r="CU77" s="184">
        <f t="shared" ca="1" si="226"/>
        <v>109</v>
      </c>
      <c r="CV77" s="184">
        <f t="shared" ca="1" si="227"/>
        <v>109</v>
      </c>
      <c r="CW77" s="184">
        <f t="shared" ca="1" si="228"/>
        <v>109</v>
      </c>
      <c r="CX77" s="184">
        <f t="shared" ca="1" si="229"/>
        <v>109</v>
      </c>
      <c r="CY77" s="184">
        <f t="shared" ca="1" si="230"/>
        <v>109</v>
      </c>
      <c r="CZ77" s="184">
        <f t="shared" ca="1" si="231"/>
        <v>109</v>
      </c>
      <c r="DA77" s="184">
        <f t="shared" ca="1" si="232"/>
        <v>109</v>
      </c>
      <c r="DB77" s="184">
        <f t="shared" ca="1" si="233"/>
        <v>109</v>
      </c>
      <c r="DC77" s="184">
        <f t="shared" ca="1" si="234"/>
        <v>109</v>
      </c>
      <c r="DD77" s="184">
        <f t="shared" ca="1" si="235"/>
        <v>109</v>
      </c>
      <c r="DE77" s="184">
        <f t="shared" ca="1" si="236"/>
        <v>109</v>
      </c>
      <c r="DF77" s="184">
        <f t="shared" ca="1" si="237"/>
        <v>109</v>
      </c>
      <c r="DG77" s="184">
        <f t="shared" ca="1" si="238"/>
        <v>109</v>
      </c>
      <c r="DH77" s="184">
        <f t="shared" ca="1" si="239"/>
        <v>109</v>
      </c>
      <c r="DI77" s="184">
        <f t="shared" ca="1" si="240"/>
        <v>109</v>
      </c>
      <c r="DJ77" s="184">
        <f t="shared" ca="1" si="241"/>
        <v>109</v>
      </c>
      <c r="DK77" s="184">
        <f t="shared" ca="1" si="242"/>
        <v>109</v>
      </c>
      <c r="DL77" s="184">
        <f t="shared" ca="1" si="243"/>
        <v>109</v>
      </c>
      <c r="DM77" s="184">
        <f t="shared" ca="1" si="244"/>
        <v>109</v>
      </c>
      <c r="DN77" s="184">
        <f t="shared" ca="1" si="245"/>
        <v>109</v>
      </c>
      <c r="DO77" s="184">
        <f t="shared" ca="1" si="246"/>
        <v>109</v>
      </c>
      <c r="DP77" s="184">
        <f t="shared" ca="1" si="247"/>
        <v>109</v>
      </c>
      <c r="DQ77" s="184">
        <f t="shared" ca="1" si="248"/>
        <v>109</v>
      </c>
      <c r="DR77" s="184">
        <f t="shared" ca="1" si="249"/>
        <v>109</v>
      </c>
      <c r="DS77" s="184">
        <f t="shared" ca="1" si="250"/>
        <v>109</v>
      </c>
      <c r="DT77" s="184">
        <f t="shared" ca="1" si="251"/>
        <v>109</v>
      </c>
      <c r="DU77" s="184">
        <f t="shared" ca="1" si="252"/>
        <v>109</v>
      </c>
      <c r="DV77" s="184">
        <f t="shared" ca="1" si="253"/>
        <v>109</v>
      </c>
      <c r="DW77" s="184">
        <f t="shared" ca="1" si="254"/>
        <v>109</v>
      </c>
      <c r="DX77" s="184">
        <f t="shared" ca="1" si="255"/>
        <v>109</v>
      </c>
      <c r="DY77" s="184">
        <f t="shared" ca="1" si="256"/>
        <v>109</v>
      </c>
      <c r="DZ77" s="184">
        <f t="shared" ca="1" si="257"/>
        <v>109</v>
      </c>
      <c r="EA77" s="184">
        <f t="shared" ca="1" si="258"/>
        <v>109</v>
      </c>
      <c r="EB77" s="184">
        <f t="shared" ca="1" si="259"/>
        <v>109</v>
      </c>
      <c r="EC77" s="184">
        <f t="shared" ca="1" si="260"/>
        <v>109</v>
      </c>
      <c r="ED77" s="184">
        <f t="shared" ca="1" si="261"/>
        <v>109</v>
      </c>
      <c r="EE77" s="184">
        <f t="shared" ca="1" si="262"/>
        <v>109</v>
      </c>
      <c r="EF77" s="184">
        <f t="shared" ca="1" si="263"/>
        <v>109</v>
      </c>
      <c r="EG77" s="184">
        <f t="shared" ca="1" si="264"/>
        <v>109</v>
      </c>
      <c r="EH77" s="184">
        <f t="shared" ca="1" si="265"/>
        <v>109</v>
      </c>
      <c r="EI77" s="184">
        <f t="shared" ca="1" si="266"/>
        <v>109</v>
      </c>
      <c r="EJ77" s="184">
        <f t="shared" ca="1" si="267"/>
        <v>109</v>
      </c>
      <c r="EK77" s="184">
        <f t="shared" ca="1" si="268"/>
        <v>109</v>
      </c>
      <c r="EL77" s="184">
        <f t="shared" ca="1" si="269"/>
        <v>109</v>
      </c>
      <c r="EM77" s="184">
        <f t="shared" ca="1" si="270"/>
        <v>109</v>
      </c>
      <c r="EN77" s="184">
        <f t="shared" ca="1" si="271"/>
        <v>109</v>
      </c>
      <c r="EO77" s="184">
        <f t="shared" ca="1" si="272"/>
        <v>109</v>
      </c>
      <c r="EP77" s="184">
        <f t="shared" ca="1" si="273"/>
        <v>109</v>
      </c>
      <c r="EQ77" s="184">
        <f t="shared" ca="1" si="274"/>
        <v>109</v>
      </c>
      <c r="ER77" s="184">
        <f t="shared" ca="1" si="275"/>
        <v>109</v>
      </c>
      <c r="ES77" s="184">
        <f t="shared" ca="1" si="276"/>
        <v>109</v>
      </c>
      <c r="ET77" s="184">
        <f t="shared" ca="1" si="277"/>
        <v>109</v>
      </c>
      <c r="EU77" s="184">
        <f t="shared" ca="1" si="278"/>
        <v>109</v>
      </c>
      <c r="EV77" s="184">
        <f t="shared" ca="1" si="279"/>
        <v>109</v>
      </c>
      <c r="EW77" s="184">
        <f t="shared" ca="1" si="280"/>
        <v>109</v>
      </c>
      <c r="EX77" s="184">
        <f t="shared" ca="1" si="281"/>
        <v>109</v>
      </c>
      <c r="EY77" s="184">
        <f t="shared" ca="1" si="282"/>
        <v>109</v>
      </c>
      <c r="EZ77" s="184">
        <f t="shared" ca="1" si="283"/>
        <v>109</v>
      </c>
      <c r="FA77" s="184">
        <f t="shared" ca="1" si="284"/>
        <v>109</v>
      </c>
      <c r="FB77" s="184">
        <f t="shared" ca="1" si="285"/>
        <v>109</v>
      </c>
      <c r="FC77" s="184">
        <f t="shared" ca="1" si="286"/>
        <v>109</v>
      </c>
      <c r="FD77" s="184">
        <f t="shared" ca="1" si="287"/>
        <v>109</v>
      </c>
      <c r="FE77" s="184">
        <f t="shared" ca="1" si="288"/>
        <v>109</v>
      </c>
      <c r="FF77" s="184">
        <f t="shared" ca="1" si="289"/>
        <v>109</v>
      </c>
      <c r="FG77" s="184">
        <f t="shared" ca="1" si="290"/>
        <v>109</v>
      </c>
      <c r="FH77" s="184">
        <f t="shared" ca="1" si="291"/>
        <v>109</v>
      </c>
      <c r="FI77" s="184">
        <f t="shared" ca="1" si="292"/>
        <v>109</v>
      </c>
      <c r="FJ77" s="184">
        <f t="shared" ca="1" si="293"/>
        <v>109</v>
      </c>
      <c r="FK77" s="184">
        <f t="shared" ca="1" si="294"/>
        <v>109</v>
      </c>
      <c r="FL77" s="184">
        <f t="shared" ca="1" si="295"/>
        <v>109</v>
      </c>
      <c r="FM77" s="184">
        <f t="shared" ca="1" si="296"/>
        <v>109</v>
      </c>
      <c r="FN77" s="184">
        <f t="shared" ca="1" si="297"/>
        <v>109</v>
      </c>
      <c r="FO77" s="184">
        <f t="shared" ca="1" si="298"/>
        <v>109</v>
      </c>
      <c r="FP77" s="184">
        <f t="shared" ca="1" si="299"/>
        <v>109</v>
      </c>
      <c r="FQ77" s="184">
        <f t="shared" ca="1" si="300"/>
        <v>109</v>
      </c>
      <c r="FR77" s="184">
        <f t="shared" ca="1" si="301"/>
        <v>109</v>
      </c>
      <c r="FS77" s="184">
        <f t="shared" ca="1" si="302"/>
        <v>109</v>
      </c>
      <c r="FT77" s="184">
        <f t="shared" ca="1" si="303"/>
        <v>109</v>
      </c>
      <c r="FU77" s="184">
        <f t="shared" ca="1" si="304"/>
        <v>109</v>
      </c>
      <c r="FV77" s="184">
        <f t="shared" ca="1" si="305"/>
        <v>109</v>
      </c>
      <c r="FW77" s="184">
        <f t="shared" ca="1" si="306"/>
        <v>109</v>
      </c>
      <c r="FX77" s="184">
        <f t="shared" ca="1" si="307"/>
        <v>109</v>
      </c>
      <c r="FY77" s="184">
        <f t="shared" ca="1" si="308"/>
        <v>109</v>
      </c>
      <c r="FZ77" s="184">
        <f t="shared" ca="1" si="309"/>
        <v>109</v>
      </c>
      <c r="GA77" s="184">
        <f t="shared" ca="1" si="310"/>
        <v>109</v>
      </c>
      <c r="GB77" s="184">
        <f t="shared" ca="1" si="311"/>
        <v>109</v>
      </c>
      <c r="GC77" s="184">
        <f t="shared" ca="1" si="312"/>
        <v>109</v>
      </c>
      <c r="GD77" s="184">
        <f t="shared" ca="1" si="313"/>
        <v>109</v>
      </c>
      <c r="GE77" s="184">
        <f t="shared" ca="1" si="314"/>
        <v>109</v>
      </c>
      <c r="GF77" s="184">
        <f t="shared" ca="1" si="315"/>
        <v>109</v>
      </c>
      <c r="GG77" s="184">
        <f t="shared" ca="1" si="316"/>
        <v>109</v>
      </c>
      <c r="GH77" s="184">
        <f t="shared" ca="1" si="317"/>
        <v>109</v>
      </c>
      <c r="GI77" s="184">
        <f t="shared" ca="1" si="318"/>
        <v>109</v>
      </c>
      <c r="GJ77" s="184">
        <f t="shared" ca="1" si="319"/>
        <v>109</v>
      </c>
      <c r="GK77" s="184">
        <f t="shared" ca="1" si="320"/>
        <v>109</v>
      </c>
      <c r="GL77" s="184">
        <f t="shared" ca="1" si="321"/>
        <v>109</v>
      </c>
      <c r="GM77" s="184">
        <f t="shared" ca="1" si="322"/>
        <v>109</v>
      </c>
      <c r="GN77" s="184">
        <f t="shared" ca="1" si="323"/>
        <v>109</v>
      </c>
      <c r="GO77" s="184">
        <f t="shared" ca="1" si="324"/>
        <v>109</v>
      </c>
      <c r="GP77" s="184">
        <f t="shared" ca="1" si="325"/>
        <v>109</v>
      </c>
      <c r="GQ77" s="184">
        <f t="shared" ca="1" si="326"/>
        <v>109</v>
      </c>
      <c r="GR77" s="184">
        <f t="shared" ca="1" si="327"/>
        <v>109</v>
      </c>
      <c r="GS77" s="184">
        <f t="shared" ca="1" si="328"/>
        <v>109</v>
      </c>
      <c r="GT77" s="184">
        <f t="shared" ca="1" si="329"/>
        <v>109</v>
      </c>
      <c r="GU77" s="184">
        <f t="shared" ca="1" si="330"/>
        <v>109</v>
      </c>
      <c r="GV77" s="184">
        <f t="shared" ca="1" si="331"/>
        <v>109</v>
      </c>
      <c r="GW77" s="184">
        <f t="shared" ca="1" si="332"/>
        <v>109</v>
      </c>
      <c r="GX77" s="184">
        <f t="shared" ca="1" si="333"/>
        <v>109</v>
      </c>
      <c r="GY77" s="184">
        <f t="shared" ca="1" si="334"/>
        <v>109</v>
      </c>
      <c r="GZ77" s="184">
        <f t="shared" ca="1" si="335"/>
        <v>109</v>
      </c>
      <c r="HA77" s="184">
        <f t="shared" ca="1" si="336"/>
        <v>109</v>
      </c>
      <c r="HB77" s="184">
        <f t="shared" ca="1" si="337"/>
        <v>109</v>
      </c>
      <c r="HC77" s="184">
        <f t="shared" ca="1" si="338"/>
        <v>109</v>
      </c>
      <c r="HD77" s="184">
        <f t="shared" ca="1" si="339"/>
        <v>109</v>
      </c>
      <c r="HE77" s="184">
        <f t="shared" ca="1" si="340"/>
        <v>109</v>
      </c>
      <c r="HF77" s="184">
        <f t="shared" ca="1" si="341"/>
        <v>109</v>
      </c>
      <c r="HG77" s="184">
        <f t="shared" ca="1" si="342"/>
        <v>109</v>
      </c>
      <c r="HH77" s="184">
        <f t="shared" ca="1" si="343"/>
        <v>109</v>
      </c>
      <c r="HI77" s="184">
        <f t="shared" ca="1" si="344"/>
        <v>109</v>
      </c>
      <c r="HJ77" s="184">
        <f t="shared" ca="1" si="345"/>
        <v>109</v>
      </c>
      <c r="HK77" s="578">
        <f t="shared" ca="1" si="360"/>
        <v>1</v>
      </c>
    </row>
    <row r="78" spans="1:219" s="185" customFormat="1" ht="30">
      <c r="A78" s="284" t="s">
        <v>14183</v>
      </c>
      <c r="B78" s="285">
        <v>89576</v>
      </c>
      <c r="C78" s="286" t="str">
        <f>IF($B78="","",IFERROR(VLOOKUP($B78,SERVIÇOS!$A:$F,2,0),IFERROR(VLOOKUP($B78,'COMPOSIÇÕES COMPLEMENTARES '!$C:$K,2,0),"")))</f>
        <v>TUBO PVC, SÉRIE R, ÁGUA PLUVIAL, DN 75 MM, FORNECIDO E INSTALADO EM CONDUTORES VERTICAIS DE ÁGUAS PLUVIAIS. AF_12/2014</v>
      </c>
      <c r="D78" s="287" t="str">
        <f>IF($B78="","",IFERROR(VLOOKUP($B78,SERVIÇOS!$A:$F,3,0),IFERROR(VLOOKUP($B78,'COMPOSIÇÕES COMPLEMENTARES '!$C:$K,3,0),"")))</f>
        <v>M</v>
      </c>
      <c r="E78" s="288">
        <v>2</v>
      </c>
      <c r="F78" s="289">
        <f>IF($B78="","",IFERROR(VLOOKUP($B78,SERVIÇOS!$A:$F,4,0),IFERROR(VLOOKUP($B78,'COMPOSIÇÕES COMPLEMENTARES '!$C:$K,6,0),"")))</f>
        <v>28.89</v>
      </c>
      <c r="G78" s="289">
        <f>IF($B78="","",IFERROR(VLOOKUP($B78,SERVIÇOS!$A:$F,5,0),IFERROR(VLOOKUP($B78,'COMPOSIÇÕES COMPLEMENTARES '!$C:$K,7,0),"")))</f>
        <v>2.2200000000000002</v>
      </c>
      <c r="H78" s="289">
        <f t="shared" si="356"/>
        <v>31.11</v>
      </c>
      <c r="I78" s="289">
        <f t="shared" si="361"/>
        <v>57.78</v>
      </c>
      <c r="J78" s="289">
        <f t="shared" si="362"/>
        <v>4.4400000000000004</v>
      </c>
      <c r="K78" s="289">
        <f t="shared" si="363"/>
        <v>62.22</v>
      </c>
      <c r="L78" s="289"/>
      <c r="M78" s="572">
        <f t="shared" si="364"/>
        <v>62.22</v>
      </c>
      <c r="N78" s="572">
        <f t="shared" si="365"/>
        <v>62.22</v>
      </c>
      <c r="O78" s="572">
        <f t="shared" si="366"/>
        <v>2</v>
      </c>
      <c r="P78" s="572">
        <f t="shared" si="367"/>
        <v>70</v>
      </c>
      <c r="Q78" s="572">
        <f t="shared" si="368"/>
        <v>910.3599999999999</v>
      </c>
      <c r="R78" s="572">
        <f t="shared" si="369"/>
        <v>26</v>
      </c>
      <c r="S78" s="184">
        <f t="shared" ca="1" si="146"/>
        <v>26</v>
      </c>
      <c r="T78" s="184">
        <f t="shared" ca="1" si="147"/>
        <v>26</v>
      </c>
      <c r="U78" s="184">
        <f t="shared" ca="1" si="148"/>
        <v>26</v>
      </c>
      <c r="V78" s="184">
        <f t="shared" ca="1" si="149"/>
        <v>26</v>
      </c>
      <c r="W78" s="184">
        <f t="shared" ca="1" si="150"/>
        <v>26</v>
      </c>
      <c r="X78" s="184">
        <f t="shared" ca="1" si="151"/>
        <v>26</v>
      </c>
      <c r="Y78" s="184">
        <f t="shared" ca="1" si="152"/>
        <v>26</v>
      </c>
      <c r="Z78" s="184">
        <f t="shared" ca="1" si="153"/>
        <v>26</v>
      </c>
      <c r="AA78" s="184">
        <f t="shared" ca="1" si="154"/>
        <v>26</v>
      </c>
      <c r="AB78" s="184">
        <f t="shared" ca="1" si="155"/>
        <v>26</v>
      </c>
      <c r="AC78" s="184">
        <f t="shared" ca="1" si="156"/>
        <v>108</v>
      </c>
      <c r="AD78" s="184">
        <f t="shared" ca="1" si="157"/>
        <v>108</v>
      </c>
      <c r="AE78" s="184">
        <f t="shared" ca="1" si="158"/>
        <v>147</v>
      </c>
      <c r="AF78" s="184">
        <f t="shared" ca="1" si="159"/>
        <v>147</v>
      </c>
      <c r="AG78" s="184">
        <f t="shared" ca="1" si="160"/>
        <v>147</v>
      </c>
      <c r="AH78" s="184">
        <f t="shared" ca="1" si="161"/>
        <v>147</v>
      </c>
      <c r="AI78" s="184">
        <f t="shared" ca="1" si="162"/>
        <v>147</v>
      </c>
      <c r="AJ78" s="184">
        <f t="shared" ca="1" si="163"/>
        <v>147</v>
      </c>
      <c r="AK78" s="184">
        <f t="shared" ca="1" si="164"/>
        <v>147</v>
      </c>
      <c r="AL78" s="184">
        <f t="shared" ca="1" si="165"/>
        <v>147</v>
      </c>
      <c r="AM78" s="184">
        <f t="shared" ca="1" si="166"/>
        <v>147</v>
      </c>
      <c r="AN78" s="184">
        <f t="shared" ca="1" si="167"/>
        <v>147</v>
      </c>
      <c r="AO78" s="184">
        <f t="shared" ca="1" si="168"/>
        <v>147</v>
      </c>
      <c r="AP78" s="184">
        <f t="shared" ca="1" si="169"/>
        <v>93</v>
      </c>
      <c r="AQ78" s="184">
        <f t="shared" ca="1" si="170"/>
        <v>93</v>
      </c>
      <c r="AR78" s="184">
        <f t="shared" ca="1" si="171"/>
        <v>93</v>
      </c>
      <c r="AS78" s="184">
        <f t="shared" ca="1" si="172"/>
        <v>93</v>
      </c>
      <c r="AT78" s="184">
        <f t="shared" ca="1" si="173"/>
        <v>76</v>
      </c>
      <c r="AU78" s="184">
        <f t="shared" ca="1" si="174"/>
        <v>76</v>
      </c>
      <c r="AV78" s="184">
        <f t="shared" ca="1" si="175"/>
        <v>162</v>
      </c>
      <c r="AW78" s="184">
        <f t="shared" ca="1" si="176"/>
        <v>162</v>
      </c>
      <c r="AX78" s="184">
        <f t="shared" ca="1" si="177"/>
        <v>172</v>
      </c>
      <c r="AY78" s="184">
        <f t="shared" ca="1" si="178"/>
        <v>172</v>
      </c>
      <c r="AZ78" s="184">
        <f t="shared" ca="1" si="179"/>
        <v>172</v>
      </c>
      <c r="BA78" s="184">
        <f t="shared" ca="1" si="180"/>
        <v>172</v>
      </c>
      <c r="BB78" s="184">
        <f t="shared" ca="1" si="181"/>
        <v>172</v>
      </c>
      <c r="BC78" s="184">
        <f t="shared" ca="1" si="182"/>
        <v>172</v>
      </c>
      <c r="BD78" s="184">
        <f t="shared" ca="1" si="183"/>
        <v>172</v>
      </c>
      <c r="BE78" s="184">
        <f t="shared" ca="1" si="184"/>
        <v>172</v>
      </c>
      <c r="BF78" s="184">
        <f t="shared" ca="1" si="185"/>
        <v>172</v>
      </c>
      <c r="BG78" s="184">
        <f t="shared" ca="1" si="186"/>
        <v>172</v>
      </c>
      <c r="BH78" s="184">
        <f t="shared" ca="1" si="187"/>
        <v>172</v>
      </c>
      <c r="BI78" s="184">
        <f t="shared" ca="1" si="188"/>
        <v>172</v>
      </c>
      <c r="BJ78" s="184">
        <f t="shared" ca="1" si="189"/>
        <v>172</v>
      </c>
      <c r="BK78" s="184">
        <f t="shared" ca="1" si="190"/>
        <v>172</v>
      </c>
      <c r="BL78" s="184">
        <f t="shared" ca="1" si="191"/>
        <v>172</v>
      </c>
      <c r="BM78" s="184">
        <f t="shared" ca="1" si="192"/>
        <v>172</v>
      </c>
      <c r="BN78" s="184">
        <f t="shared" ca="1" si="193"/>
        <v>117</v>
      </c>
      <c r="BO78" s="184">
        <f t="shared" ca="1" si="194"/>
        <v>117</v>
      </c>
      <c r="BP78" s="184">
        <f t="shared" ca="1" si="195"/>
        <v>139</v>
      </c>
      <c r="BQ78" s="184">
        <f t="shared" ca="1" si="196"/>
        <v>139</v>
      </c>
      <c r="BR78" s="184">
        <f t="shared" ca="1" si="197"/>
        <v>153</v>
      </c>
      <c r="BS78" s="184">
        <f t="shared" ca="1" si="198"/>
        <v>153</v>
      </c>
      <c r="BT78" s="184">
        <f t="shared" ca="1" si="199"/>
        <v>153</v>
      </c>
      <c r="BU78" s="184">
        <f t="shared" ca="1" si="200"/>
        <v>153</v>
      </c>
      <c r="BV78" s="184">
        <f t="shared" ca="1" si="201"/>
        <v>23</v>
      </c>
      <c r="BW78" s="184">
        <f t="shared" ca="1" si="202"/>
        <v>23</v>
      </c>
      <c r="BX78" s="184">
        <f t="shared" ca="1" si="203"/>
        <v>24</v>
      </c>
      <c r="BY78" s="184">
        <f t="shared" ca="1" si="204"/>
        <v>24</v>
      </c>
      <c r="BZ78" s="184">
        <f t="shared" ca="1" si="205"/>
        <v>30</v>
      </c>
      <c r="CA78" s="184">
        <f t="shared" ca="1" si="206"/>
        <v>30</v>
      </c>
      <c r="CB78" s="184">
        <f t="shared" ca="1" si="207"/>
        <v>30</v>
      </c>
      <c r="CC78" s="184">
        <f t="shared" ca="1" si="208"/>
        <v>19</v>
      </c>
      <c r="CD78" s="184">
        <f t="shared" ca="1" si="209"/>
        <v>19</v>
      </c>
      <c r="CE78" s="184">
        <f t="shared" ca="1" si="210"/>
        <v>95</v>
      </c>
      <c r="CF78" s="184">
        <f t="shared" ca="1" si="211"/>
        <v>95</v>
      </c>
      <c r="CG78" s="184">
        <f t="shared" ca="1" si="212"/>
        <v>109</v>
      </c>
      <c r="CH78" s="184">
        <f t="shared" ca="1" si="213"/>
        <v>109</v>
      </c>
      <c r="CI78" s="184">
        <f t="shared" ca="1" si="214"/>
        <v>84</v>
      </c>
      <c r="CJ78" s="184">
        <f t="shared" ca="1" si="215"/>
        <v>84</v>
      </c>
      <c r="CK78" s="184">
        <f t="shared" ca="1" si="216"/>
        <v>84</v>
      </c>
      <c r="CL78" s="184">
        <f t="shared" ca="1" si="217"/>
        <v>84</v>
      </c>
      <c r="CM78" s="184">
        <f t="shared" ca="1" si="218"/>
        <v>84</v>
      </c>
      <c r="CN78" s="184">
        <f t="shared" ca="1" si="219"/>
        <v>84</v>
      </c>
      <c r="CO78" s="184">
        <f t="shared" ca="1" si="220"/>
        <v>84</v>
      </c>
      <c r="CP78" s="184">
        <f t="shared" ca="1" si="221"/>
        <v>84</v>
      </c>
      <c r="CQ78" s="184">
        <f t="shared" ca="1" si="222"/>
        <v>84</v>
      </c>
      <c r="CR78" s="184">
        <f t="shared" ca="1" si="223"/>
        <v>84</v>
      </c>
      <c r="CS78" s="184">
        <f t="shared" ca="1" si="224"/>
        <v>84</v>
      </c>
      <c r="CT78" s="184">
        <f t="shared" ca="1" si="225"/>
        <v>84</v>
      </c>
      <c r="CU78" s="184">
        <f t="shared" ca="1" si="226"/>
        <v>84</v>
      </c>
      <c r="CV78" s="184">
        <f t="shared" ca="1" si="227"/>
        <v>84</v>
      </c>
      <c r="CW78" s="184">
        <f t="shared" ca="1" si="228"/>
        <v>84</v>
      </c>
      <c r="CX78" s="184">
        <f t="shared" ca="1" si="229"/>
        <v>84</v>
      </c>
      <c r="CY78" s="184">
        <f t="shared" ca="1" si="230"/>
        <v>84</v>
      </c>
      <c r="CZ78" s="184">
        <f t="shared" ca="1" si="231"/>
        <v>84</v>
      </c>
      <c r="DA78" s="184">
        <f t="shared" ca="1" si="232"/>
        <v>84</v>
      </c>
      <c r="DB78" s="184">
        <f t="shared" ca="1" si="233"/>
        <v>84</v>
      </c>
      <c r="DC78" s="184">
        <f t="shared" ca="1" si="234"/>
        <v>84</v>
      </c>
      <c r="DD78" s="184">
        <f t="shared" ca="1" si="235"/>
        <v>84</v>
      </c>
      <c r="DE78" s="184">
        <f t="shared" ca="1" si="236"/>
        <v>84</v>
      </c>
      <c r="DF78" s="184">
        <f t="shared" ca="1" si="237"/>
        <v>84</v>
      </c>
      <c r="DG78" s="184">
        <f t="shared" ca="1" si="238"/>
        <v>84</v>
      </c>
      <c r="DH78" s="184">
        <f t="shared" ca="1" si="239"/>
        <v>84</v>
      </c>
      <c r="DI78" s="184">
        <f t="shared" ca="1" si="240"/>
        <v>84</v>
      </c>
      <c r="DJ78" s="184">
        <f t="shared" ca="1" si="241"/>
        <v>84</v>
      </c>
      <c r="DK78" s="184">
        <f t="shared" ca="1" si="242"/>
        <v>84</v>
      </c>
      <c r="DL78" s="184">
        <f t="shared" ca="1" si="243"/>
        <v>84</v>
      </c>
      <c r="DM78" s="184">
        <f t="shared" ca="1" si="244"/>
        <v>84</v>
      </c>
      <c r="DN78" s="184">
        <f t="shared" ca="1" si="245"/>
        <v>84</v>
      </c>
      <c r="DO78" s="184">
        <f t="shared" ca="1" si="246"/>
        <v>84</v>
      </c>
      <c r="DP78" s="184">
        <f t="shared" ca="1" si="247"/>
        <v>84</v>
      </c>
      <c r="DQ78" s="184">
        <f t="shared" ca="1" si="248"/>
        <v>84</v>
      </c>
      <c r="DR78" s="184">
        <f t="shared" ca="1" si="249"/>
        <v>84</v>
      </c>
      <c r="DS78" s="184">
        <f t="shared" ca="1" si="250"/>
        <v>84</v>
      </c>
      <c r="DT78" s="184">
        <f t="shared" ca="1" si="251"/>
        <v>84</v>
      </c>
      <c r="DU78" s="184">
        <f t="shared" ca="1" si="252"/>
        <v>84</v>
      </c>
      <c r="DV78" s="184">
        <f t="shared" ca="1" si="253"/>
        <v>84</v>
      </c>
      <c r="DW78" s="184">
        <f t="shared" ca="1" si="254"/>
        <v>84</v>
      </c>
      <c r="DX78" s="184">
        <f t="shared" ca="1" si="255"/>
        <v>84</v>
      </c>
      <c r="DY78" s="184">
        <f t="shared" ca="1" si="256"/>
        <v>84</v>
      </c>
      <c r="DZ78" s="184">
        <f t="shared" ca="1" si="257"/>
        <v>84</v>
      </c>
      <c r="EA78" s="184">
        <f t="shared" ca="1" si="258"/>
        <v>84</v>
      </c>
      <c r="EB78" s="184">
        <f t="shared" ca="1" si="259"/>
        <v>84</v>
      </c>
      <c r="EC78" s="184">
        <f t="shared" ca="1" si="260"/>
        <v>84</v>
      </c>
      <c r="ED78" s="184">
        <f t="shared" ca="1" si="261"/>
        <v>84</v>
      </c>
      <c r="EE78" s="184">
        <f t="shared" ca="1" si="262"/>
        <v>84</v>
      </c>
      <c r="EF78" s="184">
        <f t="shared" ca="1" si="263"/>
        <v>84</v>
      </c>
      <c r="EG78" s="184">
        <f t="shared" ca="1" si="264"/>
        <v>84</v>
      </c>
      <c r="EH78" s="184">
        <f t="shared" ca="1" si="265"/>
        <v>84</v>
      </c>
      <c r="EI78" s="184">
        <f t="shared" ca="1" si="266"/>
        <v>84</v>
      </c>
      <c r="EJ78" s="184">
        <f t="shared" ca="1" si="267"/>
        <v>84</v>
      </c>
      <c r="EK78" s="184">
        <f t="shared" ca="1" si="268"/>
        <v>84</v>
      </c>
      <c r="EL78" s="184">
        <f t="shared" ca="1" si="269"/>
        <v>84</v>
      </c>
      <c r="EM78" s="184">
        <f t="shared" ca="1" si="270"/>
        <v>84</v>
      </c>
      <c r="EN78" s="184">
        <f t="shared" ca="1" si="271"/>
        <v>84</v>
      </c>
      <c r="EO78" s="184">
        <f t="shared" ca="1" si="272"/>
        <v>84</v>
      </c>
      <c r="EP78" s="184">
        <f t="shared" ca="1" si="273"/>
        <v>84</v>
      </c>
      <c r="EQ78" s="184">
        <f t="shared" ca="1" si="274"/>
        <v>84</v>
      </c>
      <c r="ER78" s="184">
        <f t="shared" ca="1" si="275"/>
        <v>84</v>
      </c>
      <c r="ES78" s="184">
        <f t="shared" ca="1" si="276"/>
        <v>84</v>
      </c>
      <c r="ET78" s="184">
        <f t="shared" ca="1" si="277"/>
        <v>84</v>
      </c>
      <c r="EU78" s="184">
        <f t="shared" ca="1" si="278"/>
        <v>84</v>
      </c>
      <c r="EV78" s="184">
        <f t="shared" ca="1" si="279"/>
        <v>84</v>
      </c>
      <c r="EW78" s="184">
        <f t="shared" ca="1" si="280"/>
        <v>84</v>
      </c>
      <c r="EX78" s="184">
        <f t="shared" ca="1" si="281"/>
        <v>84</v>
      </c>
      <c r="EY78" s="184">
        <f t="shared" ca="1" si="282"/>
        <v>84</v>
      </c>
      <c r="EZ78" s="184">
        <f t="shared" ca="1" si="283"/>
        <v>84</v>
      </c>
      <c r="FA78" s="184">
        <f t="shared" ca="1" si="284"/>
        <v>84</v>
      </c>
      <c r="FB78" s="184">
        <f t="shared" ca="1" si="285"/>
        <v>84</v>
      </c>
      <c r="FC78" s="184">
        <f t="shared" ca="1" si="286"/>
        <v>84</v>
      </c>
      <c r="FD78" s="184">
        <f t="shared" ca="1" si="287"/>
        <v>84</v>
      </c>
      <c r="FE78" s="184">
        <f t="shared" ca="1" si="288"/>
        <v>84</v>
      </c>
      <c r="FF78" s="184">
        <f t="shared" ca="1" si="289"/>
        <v>84</v>
      </c>
      <c r="FG78" s="184">
        <f t="shared" ca="1" si="290"/>
        <v>84</v>
      </c>
      <c r="FH78" s="184">
        <f t="shared" ca="1" si="291"/>
        <v>84</v>
      </c>
      <c r="FI78" s="184">
        <f t="shared" ca="1" si="292"/>
        <v>84</v>
      </c>
      <c r="FJ78" s="184">
        <f t="shared" ca="1" si="293"/>
        <v>84</v>
      </c>
      <c r="FK78" s="184">
        <f t="shared" ca="1" si="294"/>
        <v>84</v>
      </c>
      <c r="FL78" s="184">
        <f t="shared" ca="1" si="295"/>
        <v>84</v>
      </c>
      <c r="FM78" s="184">
        <f t="shared" ca="1" si="296"/>
        <v>84</v>
      </c>
      <c r="FN78" s="184">
        <f t="shared" ca="1" si="297"/>
        <v>84</v>
      </c>
      <c r="FO78" s="184">
        <f t="shared" ca="1" si="298"/>
        <v>84</v>
      </c>
      <c r="FP78" s="184">
        <f t="shared" ca="1" si="299"/>
        <v>84</v>
      </c>
      <c r="FQ78" s="184">
        <f t="shared" ca="1" si="300"/>
        <v>84</v>
      </c>
      <c r="FR78" s="184">
        <f t="shared" ca="1" si="301"/>
        <v>84</v>
      </c>
      <c r="FS78" s="184">
        <f t="shared" ca="1" si="302"/>
        <v>84</v>
      </c>
      <c r="FT78" s="184">
        <f t="shared" ca="1" si="303"/>
        <v>84</v>
      </c>
      <c r="FU78" s="184">
        <f t="shared" ca="1" si="304"/>
        <v>84</v>
      </c>
      <c r="FV78" s="184">
        <f t="shared" ca="1" si="305"/>
        <v>84</v>
      </c>
      <c r="FW78" s="184">
        <f t="shared" ca="1" si="306"/>
        <v>84</v>
      </c>
      <c r="FX78" s="184">
        <f t="shared" ca="1" si="307"/>
        <v>84</v>
      </c>
      <c r="FY78" s="184">
        <f t="shared" ca="1" si="308"/>
        <v>84</v>
      </c>
      <c r="FZ78" s="184">
        <f t="shared" ca="1" si="309"/>
        <v>84</v>
      </c>
      <c r="GA78" s="184">
        <f t="shared" ca="1" si="310"/>
        <v>84</v>
      </c>
      <c r="GB78" s="184">
        <f t="shared" ca="1" si="311"/>
        <v>84</v>
      </c>
      <c r="GC78" s="184">
        <f t="shared" ca="1" si="312"/>
        <v>84</v>
      </c>
      <c r="GD78" s="184">
        <f t="shared" ca="1" si="313"/>
        <v>84</v>
      </c>
      <c r="GE78" s="184">
        <f t="shared" ca="1" si="314"/>
        <v>84</v>
      </c>
      <c r="GF78" s="184">
        <f t="shared" ca="1" si="315"/>
        <v>84</v>
      </c>
      <c r="GG78" s="184">
        <f t="shared" ca="1" si="316"/>
        <v>84</v>
      </c>
      <c r="GH78" s="184">
        <f t="shared" ca="1" si="317"/>
        <v>84</v>
      </c>
      <c r="GI78" s="184">
        <f t="shared" ca="1" si="318"/>
        <v>84</v>
      </c>
      <c r="GJ78" s="184">
        <f t="shared" ca="1" si="319"/>
        <v>84</v>
      </c>
      <c r="GK78" s="184">
        <f t="shared" ca="1" si="320"/>
        <v>84</v>
      </c>
      <c r="GL78" s="184">
        <f t="shared" ca="1" si="321"/>
        <v>84</v>
      </c>
      <c r="GM78" s="184">
        <f t="shared" ca="1" si="322"/>
        <v>84</v>
      </c>
      <c r="GN78" s="184">
        <f t="shared" ca="1" si="323"/>
        <v>84</v>
      </c>
      <c r="GO78" s="184">
        <f t="shared" ca="1" si="324"/>
        <v>84</v>
      </c>
      <c r="GP78" s="184">
        <f t="shared" ca="1" si="325"/>
        <v>84</v>
      </c>
      <c r="GQ78" s="184">
        <f t="shared" ca="1" si="326"/>
        <v>84</v>
      </c>
      <c r="GR78" s="184">
        <f t="shared" ca="1" si="327"/>
        <v>84</v>
      </c>
      <c r="GS78" s="184">
        <f t="shared" ca="1" si="328"/>
        <v>84</v>
      </c>
      <c r="GT78" s="184">
        <f t="shared" ca="1" si="329"/>
        <v>84</v>
      </c>
      <c r="GU78" s="184">
        <f t="shared" ca="1" si="330"/>
        <v>84</v>
      </c>
      <c r="GV78" s="184">
        <f t="shared" ca="1" si="331"/>
        <v>84</v>
      </c>
      <c r="GW78" s="184">
        <f t="shared" ca="1" si="332"/>
        <v>84</v>
      </c>
      <c r="GX78" s="184">
        <f t="shared" ca="1" si="333"/>
        <v>84</v>
      </c>
      <c r="GY78" s="184">
        <f t="shared" ca="1" si="334"/>
        <v>84</v>
      </c>
      <c r="GZ78" s="184">
        <f t="shared" ca="1" si="335"/>
        <v>84</v>
      </c>
      <c r="HA78" s="184">
        <f t="shared" ca="1" si="336"/>
        <v>84</v>
      </c>
      <c r="HB78" s="184">
        <f t="shared" ca="1" si="337"/>
        <v>84</v>
      </c>
      <c r="HC78" s="184">
        <f t="shared" ca="1" si="338"/>
        <v>84</v>
      </c>
      <c r="HD78" s="184">
        <f t="shared" ca="1" si="339"/>
        <v>84</v>
      </c>
      <c r="HE78" s="184">
        <f t="shared" ca="1" si="340"/>
        <v>84</v>
      </c>
      <c r="HF78" s="184">
        <f t="shared" ca="1" si="341"/>
        <v>84</v>
      </c>
      <c r="HG78" s="184">
        <f t="shared" ca="1" si="342"/>
        <v>84</v>
      </c>
      <c r="HH78" s="184">
        <f t="shared" ca="1" si="343"/>
        <v>84</v>
      </c>
      <c r="HI78" s="184">
        <f t="shared" ca="1" si="344"/>
        <v>84</v>
      </c>
      <c r="HJ78" s="184">
        <f t="shared" ca="1" si="345"/>
        <v>84</v>
      </c>
      <c r="HK78" s="578">
        <f t="shared" ca="1" si="360"/>
        <v>2</v>
      </c>
    </row>
    <row r="79" spans="1:219" s="185" customFormat="1" ht="30">
      <c r="A79" s="284" t="s">
        <v>14184</v>
      </c>
      <c r="B79" s="285">
        <v>89599</v>
      </c>
      <c r="C79" s="286" t="str">
        <f>IF($B79="","",IFERROR(VLOOKUP($B79,SERVIÇOS!$A:$F,2,0),IFERROR(VLOOKUP($B79,'COMPOSIÇÕES COMPLEMENTARES '!$C:$K,2,0),"")))</f>
        <v>LUVA SIMPLES, PVC, SERIE R, ÁGUA PLUVIAL, DN 75 MM, JUNTA ELÁSTICA, FORNECIDO E INSTALADO EM CONDUTORES VERTICAIS DE ÁGUAS PLUVIAIS. AF_12/2014</v>
      </c>
      <c r="D79" s="287" t="str">
        <f>IF($B79="","",IFERROR(VLOOKUP($B79,SERVIÇOS!$A:$F,3,0),IFERROR(VLOOKUP($B79,'COMPOSIÇÕES COMPLEMENTARES '!$C:$K,3,0),"")))</f>
        <v>UN</v>
      </c>
      <c r="E79" s="288">
        <v>2</v>
      </c>
      <c r="F79" s="289">
        <f>IF($B79="","",IFERROR(VLOOKUP($B79,SERVIÇOS!$A:$F,4,0),IFERROR(VLOOKUP($B79,'COMPOSIÇÕES COMPLEMENTARES '!$C:$K,6,0),"")))</f>
        <v>18.979999999999997</v>
      </c>
      <c r="G79" s="289">
        <f>IF($B79="","",IFERROR(VLOOKUP($B79,SERVIÇOS!$A:$F,5,0),IFERROR(VLOOKUP($B79,'COMPOSIÇÕES COMPLEMENTARES '!$C:$K,7,0),"")))</f>
        <v>1.26</v>
      </c>
      <c r="H79" s="289">
        <f t="shared" si="356"/>
        <v>20.239999999999998</v>
      </c>
      <c r="I79" s="289">
        <f t="shared" si="361"/>
        <v>37.96</v>
      </c>
      <c r="J79" s="289">
        <f t="shared" si="362"/>
        <v>2.52</v>
      </c>
      <c r="K79" s="289">
        <f t="shared" si="363"/>
        <v>40.479999999999997</v>
      </c>
      <c r="L79" s="289"/>
      <c r="M79" s="572">
        <f t="shared" si="364"/>
        <v>40.480000000000004</v>
      </c>
      <c r="N79" s="572">
        <f t="shared" si="365"/>
        <v>40.480000000000004</v>
      </c>
      <c r="O79" s="572">
        <f t="shared" si="366"/>
        <v>2</v>
      </c>
      <c r="P79" s="572">
        <f t="shared" si="367"/>
        <v>71</v>
      </c>
      <c r="Q79" s="572">
        <f t="shared" si="368"/>
        <v>910.3599999999999</v>
      </c>
      <c r="R79" s="572">
        <f t="shared" si="369"/>
        <v>26</v>
      </c>
      <c r="S79" s="184">
        <f t="shared" ca="1" si="146"/>
        <v>108</v>
      </c>
      <c r="T79" s="184">
        <f t="shared" ca="1" si="147"/>
        <v>108</v>
      </c>
      <c r="U79" s="184">
        <f t="shared" ca="1" si="148"/>
        <v>108</v>
      </c>
      <c r="V79" s="184">
        <f t="shared" ca="1" si="149"/>
        <v>108</v>
      </c>
      <c r="W79" s="184">
        <f t="shared" ca="1" si="150"/>
        <v>108</v>
      </c>
      <c r="X79" s="184">
        <f t="shared" ca="1" si="151"/>
        <v>108</v>
      </c>
      <c r="Y79" s="184">
        <f t="shared" ca="1" si="152"/>
        <v>108</v>
      </c>
      <c r="Z79" s="184">
        <f t="shared" ca="1" si="153"/>
        <v>108</v>
      </c>
      <c r="AA79" s="184">
        <f t="shared" ca="1" si="154"/>
        <v>108</v>
      </c>
      <c r="AB79" s="184">
        <f t="shared" ca="1" si="155"/>
        <v>108</v>
      </c>
      <c r="AC79" s="184">
        <f t="shared" ca="1" si="156"/>
        <v>108</v>
      </c>
      <c r="AD79" s="184">
        <f t="shared" ca="1" si="157"/>
        <v>147</v>
      </c>
      <c r="AE79" s="184">
        <f t="shared" ca="1" si="158"/>
        <v>147</v>
      </c>
      <c r="AF79" s="184">
        <f t="shared" ca="1" si="159"/>
        <v>93</v>
      </c>
      <c r="AG79" s="184">
        <f t="shared" ca="1" si="160"/>
        <v>93</v>
      </c>
      <c r="AH79" s="184">
        <f t="shared" ca="1" si="161"/>
        <v>93</v>
      </c>
      <c r="AI79" s="184">
        <f t="shared" ca="1" si="162"/>
        <v>93</v>
      </c>
      <c r="AJ79" s="184">
        <f t="shared" ca="1" si="163"/>
        <v>93</v>
      </c>
      <c r="AK79" s="184">
        <f t="shared" ca="1" si="164"/>
        <v>93</v>
      </c>
      <c r="AL79" s="184">
        <f t="shared" ca="1" si="165"/>
        <v>93</v>
      </c>
      <c r="AM79" s="184">
        <f t="shared" ca="1" si="166"/>
        <v>93</v>
      </c>
      <c r="AN79" s="184">
        <f t="shared" ca="1" si="167"/>
        <v>93</v>
      </c>
      <c r="AO79" s="184">
        <f t="shared" ca="1" si="168"/>
        <v>93</v>
      </c>
      <c r="AP79" s="184">
        <f t="shared" ca="1" si="169"/>
        <v>93</v>
      </c>
      <c r="AQ79" s="184">
        <f t="shared" ca="1" si="170"/>
        <v>76</v>
      </c>
      <c r="AR79" s="184">
        <f t="shared" ca="1" si="171"/>
        <v>76</v>
      </c>
      <c r="AS79" s="184">
        <f t="shared" ca="1" si="172"/>
        <v>76</v>
      </c>
      <c r="AT79" s="184">
        <f t="shared" ca="1" si="173"/>
        <v>76</v>
      </c>
      <c r="AU79" s="184">
        <f t="shared" ca="1" si="174"/>
        <v>162</v>
      </c>
      <c r="AV79" s="184">
        <f t="shared" ca="1" si="175"/>
        <v>162</v>
      </c>
      <c r="AW79" s="184">
        <f t="shared" ca="1" si="176"/>
        <v>172</v>
      </c>
      <c r="AX79" s="184">
        <f t="shared" ca="1" si="177"/>
        <v>172</v>
      </c>
      <c r="AY79" s="184">
        <f t="shared" ca="1" si="178"/>
        <v>117</v>
      </c>
      <c r="AZ79" s="184">
        <f t="shared" ca="1" si="179"/>
        <v>117</v>
      </c>
      <c r="BA79" s="184">
        <f t="shared" ca="1" si="180"/>
        <v>117</v>
      </c>
      <c r="BB79" s="184">
        <f t="shared" ca="1" si="181"/>
        <v>117</v>
      </c>
      <c r="BC79" s="184">
        <f t="shared" ca="1" si="182"/>
        <v>117</v>
      </c>
      <c r="BD79" s="184">
        <f t="shared" ca="1" si="183"/>
        <v>117</v>
      </c>
      <c r="BE79" s="184">
        <f t="shared" ca="1" si="184"/>
        <v>117</v>
      </c>
      <c r="BF79" s="184">
        <f t="shared" ca="1" si="185"/>
        <v>117</v>
      </c>
      <c r="BG79" s="184">
        <f t="shared" ca="1" si="186"/>
        <v>117</v>
      </c>
      <c r="BH79" s="184">
        <f t="shared" ca="1" si="187"/>
        <v>117</v>
      </c>
      <c r="BI79" s="184">
        <f t="shared" ca="1" si="188"/>
        <v>117</v>
      </c>
      <c r="BJ79" s="184">
        <f t="shared" ca="1" si="189"/>
        <v>117</v>
      </c>
      <c r="BK79" s="184">
        <f t="shared" ca="1" si="190"/>
        <v>117</v>
      </c>
      <c r="BL79" s="184">
        <f t="shared" ca="1" si="191"/>
        <v>117</v>
      </c>
      <c r="BM79" s="184">
        <f t="shared" ca="1" si="192"/>
        <v>117</v>
      </c>
      <c r="BN79" s="184">
        <f t="shared" ca="1" si="193"/>
        <v>117</v>
      </c>
      <c r="BO79" s="184">
        <f t="shared" ca="1" si="194"/>
        <v>139</v>
      </c>
      <c r="BP79" s="184">
        <f t="shared" ca="1" si="195"/>
        <v>139</v>
      </c>
      <c r="BQ79" s="184">
        <f t="shared" ca="1" si="196"/>
        <v>153</v>
      </c>
      <c r="BR79" s="184">
        <f t="shared" ca="1" si="197"/>
        <v>153</v>
      </c>
      <c r="BS79" s="184">
        <f t="shared" ca="1" si="198"/>
        <v>23</v>
      </c>
      <c r="BT79" s="184">
        <f t="shared" ca="1" si="199"/>
        <v>23</v>
      </c>
      <c r="BU79" s="184">
        <f t="shared" ca="1" si="200"/>
        <v>23</v>
      </c>
      <c r="BV79" s="184">
        <f t="shared" ca="1" si="201"/>
        <v>23</v>
      </c>
      <c r="BW79" s="184">
        <f t="shared" ca="1" si="202"/>
        <v>24</v>
      </c>
      <c r="BX79" s="184">
        <f t="shared" ca="1" si="203"/>
        <v>24</v>
      </c>
      <c r="BY79" s="184">
        <f t="shared" ca="1" si="204"/>
        <v>30</v>
      </c>
      <c r="BZ79" s="184">
        <f t="shared" ca="1" si="205"/>
        <v>30</v>
      </c>
      <c r="CA79" s="184">
        <f t="shared" ca="1" si="206"/>
        <v>19</v>
      </c>
      <c r="CB79" s="184">
        <f t="shared" ca="1" si="207"/>
        <v>19</v>
      </c>
      <c r="CC79" s="184">
        <f t="shared" ca="1" si="208"/>
        <v>19</v>
      </c>
      <c r="CD79" s="184">
        <f t="shared" ca="1" si="209"/>
        <v>95</v>
      </c>
      <c r="CE79" s="184">
        <f t="shared" ca="1" si="210"/>
        <v>95</v>
      </c>
      <c r="CF79" s="184">
        <f t="shared" ca="1" si="211"/>
        <v>109</v>
      </c>
      <c r="CG79" s="184">
        <f t="shared" ca="1" si="212"/>
        <v>109</v>
      </c>
      <c r="CH79" s="184">
        <f t="shared" ca="1" si="213"/>
        <v>84</v>
      </c>
      <c r="CI79" s="184">
        <f t="shared" ca="1" si="214"/>
        <v>84</v>
      </c>
      <c r="CJ79" s="184">
        <f t="shared" ca="1" si="215"/>
        <v>41</v>
      </c>
      <c r="CK79" s="184">
        <f t="shared" ca="1" si="216"/>
        <v>41</v>
      </c>
      <c r="CL79" s="184">
        <f t="shared" ca="1" si="217"/>
        <v>41</v>
      </c>
      <c r="CM79" s="184">
        <f t="shared" ca="1" si="218"/>
        <v>41</v>
      </c>
      <c r="CN79" s="184">
        <f t="shared" ca="1" si="219"/>
        <v>41</v>
      </c>
      <c r="CO79" s="184">
        <f t="shared" ca="1" si="220"/>
        <v>41</v>
      </c>
      <c r="CP79" s="184">
        <f t="shared" ca="1" si="221"/>
        <v>41</v>
      </c>
      <c r="CQ79" s="184">
        <f t="shared" ca="1" si="222"/>
        <v>41</v>
      </c>
      <c r="CR79" s="184">
        <f t="shared" ca="1" si="223"/>
        <v>41</v>
      </c>
      <c r="CS79" s="184">
        <f t="shared" ca="1" si="224"/>
        <v>41</v>
      </c>
      <c r="CT79" s="184">
        <f t="shared" ca="1" si="225"/>
        <v>41</v>
      </c>
      <c r="CU79" s="184">
        <f t="shared" ca="1" si="226"/>
        <v>41</v>
      </c>
      <c r="CV79" s="184">
        <f t="shared" ca="1" si="227"/>
        <v>41</v>
      </c>
      <c r="CW79" s="184">
        <f t="shared" ca="1" si="228"/>
        <v>41</v>
      </c>
      <c r="CX79" s="184">
        <f t="shared" ca="1" si="229"/>
        <v>41</v>
      </c>
      <c r="CY79" s="184">
        <f t="shared" ca="1" si="230"/>
        <v>41</v>
      </c>
      <c r="CZ79" s="184">
        <f t="shared" ca="1" si="231"/>
        <v>41</v>
      </c>
      <c r="DA79" s="184">
        <f t="shared" ca="1" si="232"/>
        <v>41</v>
      </c>
      <c r="DB79" s="184">
        <f t="shared" ca="1" si="233"/>
        <v>41</v>
      </c>
      <c r="DC79" s="184">
        <f t="shared" ca="1" si="234"/>
        <v>41</v>
      </c>
      <c r="DD79" s="184">
        <f t="shared" ca="1" si="235"/>
        <v>41</v>
      </c>
      <c r="DE79" s="184">
        <f t="shared" ca="1" si="236"/>
        <v>41</v>
      </c>
      <c r="DF79" s="184">
        <f t="shared" ca="1" si="237"/>
        <v>41</v>
      </c>
      <c r="DG79" s="184">
        <f t="shared" ca="1" si="238"/>
        <v>41</v>
      </c>
      <c r="DH79" s="184">
        <f t="shared" ca="1" si="239"/>
        <v>41</v>
      </c>
      <c r="DI79" s="184">
        <f t="shared" ca="1" si="240"/>
        <v>41</v>
      </c>
      <c r="DJ79" s="184">
        <f t="shared" ca="1" si="241"/>
        <v>41</v>
      </c>
      <c r="DK79" s="184">
        <f t="shared" ca="1" si="242"/>
        <v>41</v>
      </c>
      <c r="DL79" s="184">
        <f t="shared" ca="1" si="243"/>
        <v>41</v>
      </c>
      <c r="DM79" s="184">
        <f t="shared" ca="1" si="244"/>
        <v>41</v>
      </c>
      <c r="DN79" s="184">
        <f t="shared" ca="1" si="245"/>
        <v>41</v>
      </c>
      <c r="DO79" s="184">
        <f t="shared" ca="1" si="246"/>
        <v>41</v>
      </c>
      <c r="DP79" s="184">
        <f t="shared" ca="1" si="247"/>
        <v>41</v>
      </c>
      <c r="DQ79" s="184">
        <f t="shared" ca="1" si="248"/>
        <v>41</v>
      </c>
      <c r="DR79" s="184">
        <f t="shared" ca="1" si="249"/>
        <v>41</v>
      </c>
      <c r="DS79" s="184">
        <f t="shared" ca="1" si="250"/>
        <v>41</v>
      </c>
      <c r="DT79" s="184">
        <f t="shared" ca="1" si="251"/>
        <v>41</v>
      </c>
      <c r="DU79" s="184">
        <f t="shared" ca="1" si="252"/>
        <v>41</v>
      </c>
      <c r="DV79" s="184">
        <f t="shared" ca="1" si="253"/>
        <v>41</v>
      </c>
      <c r="DW79" s="184">
        <f t="shared" ca="1" si="254"/>
        <v>41</v>
      </c>
      <c r="DX79" s="184">
        <f t="shared" ca="1" si="255"/>
        <v>41</v>
      </c>
      <c r="DY79" s="184">
        <f t="shared" ca="1" si="256"/>
        <v>41</v>
      </c>
      <c r="DZ79" s="184">
        <f t="shared" ca="1" si="257"/>
        <v>41</v>
      </c>
      <c r="EA79" s="184">
        <f t="shared" ca="1" si="258"/>
        <v>41</v>
      </c>
      <c r="EB79" s="184">
        <f t="shared" ca="1" si="259"/>
        <v>41</v>
      </c>
      <c r="EC79" s="184">
        <f t="shared" ca="1" si="260"/>
        <v>41</v>
      </c>
      <c r="ED79" s="184">
        <f t="shared" ca="1" si="261"/>
        <v>41</v>
      </c>
      <c r="EE79" s="184">
        <f t="shared" ca="1" si="262"/>
        <v>41</v>
      </c>
      <c r="EF79" s="184">
        <f t="shared" ca="1" si="263"/>
        <v>41</v>
      </c>
      <c r="EG79" s="184">
        <f t="shared" ca="1" si="264"/>
        <v>41</v>
      </c>
      <c r="EH79" s="184">
        <f t="shared" ca="1" si="265"/>
        <v>41</v>
      </c>
      <c r="EI79" s="184">
        <f t="shared" ca="1" si="266"/>
        <v>41</v>
      </c>
      <c r="EJ79" s="184">
        <f t="shared" ca="1" si="267"/>
        <v>41</v>
      </c>
      <c r="EK79" s="184">
        <f t="shared" ca="1" si="268"/>
        <v>41</v>
      </c>
      <c r="EL79" s="184">
        <f t="shared" ca="1" si="269"/>
        <v>41</v>
      </c>
      <c r="EM79" s="184">
        <f t="shared" ca="1" si="270"/>
        <v>41</v>
      </c>
      <c r="EN79" s="184">
        <f t="shared" ca="1" si="271"/>
        <v>41</v>
      </c>
      <c r="EO79" s="184">
        <f t="shared" ca="1" si="272"/>
        <v>41</v>
      </c>
      <c r="EP79" s="184">
        <f t="shared" ca="1" si="273"/>
        <v>41</v>
      </c>
      <c r="EQ79" s="184">
        <f t="shared" ca="1" si="274"/>
        <v>41</v>
      </c>
      <c r="ER79" s="184">
        <f t="shared" ca="1" si="275"/>
        <v>41</v>
      </c>
      <c r="ES79" s="184">
        <f t="shared" ca="1" si="276"/>
        <v>41</v>
      </c>
      <c r="ET79" s="184">
        <f t="shared" ca="1" si="277"/>
        <v>41</v>
      </c>
      <c r="EU79" s="184">
        <f t="shared" ca="1" si="278"/>
        <v>41</v>
      </c>
      <c r="EV79" s="184">
        <f t="shared" ca="1" si="279"/>
        <v>41</v>
      </c>
      <c r="EW79" s="184">
        <f t="shared" ca="1" si="280"/>
        <v>41</v>
      </c>
      <c r="EX79" s="184">
        <f t="shared" ca="1" si="281"/>
        <v>41</v>
      </c>
      <c r="EY79" s="184">
        <f t="shared" ca="1" si="282"/>
        <v>41</v>
      </c>
      <c r="EZ79" s="184">
        <f t="shared" ca="1" si="283"/>
        <v>41</v>
      </c>
      <c r="FA79" s="184">
        <f t="shared" ca="1" si="284"/>
        <v>41</v>
      </c>
      <c r="FB79" s="184">
        <f t="shared" ca="1" si="285"/>
        <v>41</v>
      </c>
      <c r="FC79" s="184">
        <f t="shared" ca="1" si="286"/>
        <v>41</v>
      </c>
      <c r="FD79" s="184">
        <f t="shared" ca="1" si="287"/>
        <v>41</v>
      </c>
      <c r="FE79" s="184">
        <f t="shared" ca="1" si="288"/>
        <v>41</v>
      </c>
      <c r="FF79" s="184">
        <f t="shared" ca="1" si="289"/>
        <v>41</v>
      </c>
      <c r="FG79" s="184">
        <f t="shared" ca="1" si="290"/>
        <v>41</v>
      </c>
      <c r="FH79" s="184">
        <f t="shared" ca="1" si="291"/>
        <v>41</v>
      </c>
      <c r="FI79" s="184">
        <f t="shared" ca="1" si="292"/>
        <v>41</v>
      </c>
      <c r="FJ79" s="184">
        <f t="shared" ca="1" si="293"/>
        <v>41</v>
      </c>
      <c r="FK79" s="184">
        <f t="shared" ca="1" si="294"/>
        <v>41</v>
      </c>
      <c r="FL79" s="184">
        <f t="shared" ca="1" si="295"/>
        <v>41</v>
      </c>
      <c r="FM79" s="184">
        <f t="shared" ca="1" si="296"/>
        <v>41</v>
      </c>
      <c r="FN79" s="184">
        <f t="shared" ca="1" si="297"/>
        <v>41</v>
      </c>
      <c r="FO79" s="184">
        <f t="shared" ca="1" si="298"/>
        <v>41</v>
      </c>
      <c r="FP79" s="184">
        <f t="shared" ca="1" si="299"/>
        <v>41</v>
      </c>
      <c r="FQ79" s="184">
        <f t="shared" ca="1" si="300"/>
        <v>41</v>
      </c>
      <c r="FR79" s="184">
        <f t="shared" ca="1" si="301"/>
        <v>41</v>
      </c>
      <c r="FS79" s="184">
        <f t="shared" ca="1" si="302"/>
        <v>41</v>
      </c>
      <c r="FT79" s="184">
        <f t="shared" ca="1" si="303"/>
        <v>41</v>
      </c>
      <c r="FU79" s="184">
        <f t="shared" ca="1" si="304"/>
        <v>41</v>
      </c>
      <c r="FV79" s="184">
        <f t="shared" ca="1" si="305"/>
        <v>41</v>
      </c>
      <c r="FW79" s="184">
        <f t="shared" ca="1" si="306"/>
        <v>41</v>
      </c>
      <c r="FX79" s="184">
        <f t="shared" ca="1" si="307"/>
        <v>41</v>
      </c>
      <c r="FY79" s="184">
        <f t="shared" ca="1" si="308"/>
        <v>41</v>
      </c>
      <c r="FZ79" s="184">
        <f t="shared" ca="1" si="309"/>
        <v>41</v>
      </c>
      <c r="GA79" s="184">
        <f t="shared" ca="1" si="310"/>
        <v>41</v>
      </c>
      <c r="GB79" s="184">
        <f t="shared" ca="1" si="311"/>
        <v>41</v>
      </c>
      <c r="GC79" s="184">
        <f t="shared" ca="1" si="312"/>
        <v>41</v>
      </c>
      <c r="GD79" s="184">
        <f t="shared" ca="1" si="313"/>
        <v>41</v>
      </c>
      <c r="GE79" s="184">
        <f t="shared" ca="1" si="314"/>
        <v>41</v>
      </c>
      <c r="GF79" s="184">
        <f t="shared" ca="1" si="315"/>
        <v>41</v>
      </c>
      <c r="GG79" s="184">
        <f t="shared" ca="1" si="316"/>
        <v>41</v>
      </c>
      <c r="GH79" s="184">
        <f t="shared" ca="1" si="317"/>
        <v>41</v>
      </c>
      <c r="GI79" s="184">
        <f t="shared" ca="1" si="318"/>
        <v>41</v>
      </c>
      <c r="GJ79" s="184">
        <f t="shared" ca="1" si="319"/>
        <v>41</v>
      </c>
      <c r="GK79" s="184">
        <f t="shared" ca="1" si="320"/>
        <v>41</v>
      </c>
      <c r="GL79" s="184">
        <f t="shared" ca="1" si="321"/>
        <v>41</v>
      </c>
      <c r="GM79" s="184">
        <f t="shared" ca="1" si="322"/>
        <v>41</v>
      </c>
      <c r="GN79" s="184">
        <f t="shared" ca="1" si="323"/>
        <v>41</v>
      </c>
      <c r="GO79" s="184">
        <f t="shared" ca="1" si="324"/>
        <v>41</v>
      </c>
      <c r="GP79" s="184">
        <f t="shared" ca="1" si="325"/>
        <v>41</v>
      </c>
      <c r="GQ79" s="184">
        <f t="shared" ca="1" si="326"/>
        <v>41</v>
      </c>
      <c r="GR79" s="184">
        <f t="shared" ca="1" si="327"/>
        <v>41</v>
      </c>
      <c r="GS79" s="184">
        <f t="shared" ca="1" si="328"/>
        <v>41</v>
      </c>
      <c r="GT79" s="184">
        <f t="shared" ca="1" si="329"/>
        <v>41</v>
      </c>
      <c r="GU79" s="184">
        <f t="shared" ca="1" si="330"/>
        <v>41</v>
      </c>
      <c r="GV79" s="184">
        <f t="shared" ca="1" si="331"/>
        <v>41</v>
      </c>
      <c r="GW79" s="184">
        <f t="shared" ca="1" si="332"/>
        <v>41</v>
      </c>
      <c r="GX79" s="184">
        <f t="shared" ca="1" si="333"/>
        <v>41</v>
      </c>
      <c r="GY79" s="184">
        <f t="shared" ca="1" si="334"/>
        <v>41</v>
      </c>
      <c r="GZ79" s="184">
        <f t="shared" ca="1" si="335"/>
        <v>41</v>
      </c>
      <c r="HA79" s="184">
        <f t="shared" ca="1" si="336"/>
        <v>41</v>
      </c>
      <c r="HB79" s="184">
        <f t="shared" ca="1" si="337"/>
        <v>41</v>
      </c>
      <c r="HC79" s="184">
        <f t="shared" ca="1" si="338"/>
        <v>41</v>
      </c>
      <c r="HD79" s="184">
        <f t="shared" ca="1" si="339"/>
        <v>41</v>
      </c>
      <c r="HE79" s="184">
        <f t="shared" ca="1" si="340"/>
        <v>41</v>
      </c>
      <c r="HF79" s="184">
        <f t="shared" ca="1" si="341"/>
        <v>41</v>
      </c>
      <c r="HG79" s="184">
        <f t="shared" ca="1" si="342"/>
        <v>41</v>
      </c>
      <c r="HH79" s="184">
        <f t="shared" ca="1" si="343"/>
        <v>41</v>
      </c>
      <c r="HI79" s="184">
        <f t="shared" ca="1" si="344"/>
        <v>41</v>
      </c>
      <c r="HJ79" s="184">
        <f t="shared" ca="1" si="345"/>
        <v>41</v>
      </c>
      <c r="HK79" s="578">
        <f t="shared" ca="1" si="360"/>
        <v>1</v>
      </c>
    </row>
    <row r="80" spans="1:219" s="185" customFormat="1" ht="30">
      <c r="A80" s="284" t="s">
        <v>14185</v>
      </c>
      <c r="B80" s="285">
        <v>89522</v>
      </c>
      <c r="C80" s="286" t="str">
        <f>IF($B80="","",IFERROR(VLOOKUP($B80,SERVIÇOS!$A:$F,2,0),IFERROR(VLOOKUP($B80,'COMPOSIÇÕES COMPLEMENTARES '!$C:$K,2,0),"")))</f>
        <v>JOELHO 90 GRAUS, PVC, SERIE R, ÁGUA PLUVIAL, DN 75 MM, JUNTA ELÁSTICA, FORNECIDO E INSTALADO EM RAMAL DE ENCAMINHAMENTO. AF_12/2014</v>
      </c>
      <c r="D80" s="287" t="str">
        <f>IF($B80="","",IFERROR(VLOOKUP($B80,SERVIÇOS!$A:$F,3,0),IFERROR(VLOOKUP($B80,'COMPOSIÇÕES COMPLEMENTARES '!$C:$K,3,0),"")))</f>
        <v>UN</v>
      </c>
      <c r="E80" s="288">
        <v>2</v>
      </c>
      <c r="F80" s="289">
        <f>IF($B80="","",IFERROR(VLOOKUP($B80,SERVIÇOS!$A:$F,4,0),IFERROR(VLOOKUP($B80,'COMPOSIÇÕES COMPLEMENTARES '!$C:$K,6,0),"")))</f>
        <v>29.78</v>
      </c>
      <c r="G80" s="289">
        <f>IF($B80="","",IFERROR(VLOOKUP($B80,SERVIÇOS!$A:$F,5,0),IFERROR(VLOOKUP($B80,'COMPOSIÇÕES COMPLEMENTARES '!$C:$K,7,0),"")))</f>
        <v>3.17</v>
      </c>
      <c r="H80" s="289">
        <f t="shared" si="356"/>
        <v>32.950000000000003</v>
      </c>
      <c r="I80" s="289">
        <f t="shared" si="361"/>
        <v>59.56</v>
      </c>
      <c r="J80" s="289">
        <f t="shared" si="362"/>
        <v>6.34</v>
      </c>
      <c r="K80" s="289">
        <f t="shared" si="363"/>
        <v>65.900000000000006</v>
      </c>
      <c r="L80" s="289"/>
      <c r="M80" s="572">
        <f t="shared" si="364"/>
        <v>65.900000000000006</v>
      </c>
      <c r="N80" s="572">
        <f t="shared" si="365"/>
        <v>65.900000000000006</v>
      </c>
      <c r="O80" s="572">
        <f t="shared" si="366"/>
        <v>2</v>
      </c>
      <c r="P80" s="572">
        <f t="shared" si="367"/>
        <v>72</v>
      </c>
      <c r="Q80" s="572">
        <f t="shared" si="368"/>
        <v>881.04000000000008</v>
      </c>
      <c r="R80" s="572">
        <f t="shared" si="369"/>
        <v>108</v>
      </c>
      <c r="S80" s="184">
        <f t="shared" ca="1" si="146"/>
        <v>108</v>
      </c>
      <c r="T80" s="184">
        <f t="shared" ca="1" si="147"/>
        <v>147</v>
      </c>
      <c r="U80" s="184">
        <f t="shared" ca="1" si="148"/>
        <v>147</v>
      </c>
      <c r="V80" s="184">
        <f t="shared" ca="1" si="149"/>
        <v>147</v>
      </c>
      <c r="W80" s="184">
        <f t="shared" ca="1" si="150"/>
        <v>147</v>
      </c>
      <c r="X80" s="184">
        <f t="shared" ca="1" si="151"/>
        <v>147</v>
      </c>
      <c r="Y80" s="184">
        <f t="shared" ca="1" si="152"/>
        <v>147</v>
      </c>
      <c r="Z80" s="184">
        <f t="shared" ca="1" si="153"/>
        <v>147</v>
      </c>
      <c r="AA80" s="184">
        <f t="shared" ca="1" si="154"/>
        <v>147</v>
      </c>
      <c r="AB80" s="184">
        <f t="shared" ca="1" si="155"/>
        <v>147</v>
      </c>
      <c r="AC80" s="184">
        <f t="shared" ca="1" si="156"/>
        <v>147</v>
      </c>
      <c r="AD80" s="184">
        <f t="shared" ca="1" si="157"/>
        <v>147</v>
      </c>
      <c r="AE80" s="184">
        <f t="shared" ca="1" si="158"/>
        <v>93</v>
      </c>
      <c r="AF80" s="184">
        <f t="shared" ca="1" si="159"/>
        <v>93</v>
      </c>
      <c r="AG80" s="184">
        <f t="shared" ca="1" si="160"/>
        <v>76</v>
      </c>
      <c r="AH80" s="184">
        <f t="shared" ca="1" si="161"/>
        <v>76</v>
      </c>
      <c r="AI80" s="184">
        <f t="shared" ca="1" si="162"/>
        <v>76</v>
      </c>
      <c r="AJ80" s="184">
        <f t="shared" ca="1" si="163"/>
        <v>76</v>
      </c>
      <c r="AK80" s="184">
        <f t="shared" ca="1" si="164"/>
        <v>76</v>
      </c>
      <c r="AL80" s="184">
        <f t="shared" ca="1" si="165"/>
        <v>76</v>
      </c>
      <c r="AM80" s="184">
        <f t="shared" ca="1" si="166"/>
        <v>76</v>
      </c>
      <c r="AN80" s="184">
        <f t="shared" ca="1" si="167"/>
        <v>76</v>
      </c>
      <c r="AO80" s="184">
        <f t="shared" ca="1" si="168"/>
        <v>76</v>
      </c>
      <c r="AP80" s="184">
        <f t="shared" ca="1" si="169"/>
        <v>76</v>
      </c>
      <c r="AQ80" s="184">
        <f t="shared" ca="1" si="170"/>
        <v>76</v>
      </c>
      <c r="AR80" s="184">
        <f t="shared" ca="1" si="171"/>
        <v>162</v>
      </c>
      <c r="AS80" s="184">
        <f t="shared" ca="1" si="172"/>
        <v>162</v>
      </c>
      <c r="AT80" s="184">
        <f t="shared" ca="1" si="173"/>
        <v>162</v>
      </c>
      <c r="AU80" s="184">
        <f t="shared" ca="1" si="174"/>
        <v>162</v>
      </c>
      <c r="AV80" s="184">
        <f t="shared" ca="1" si="175"/>
        <v>172</v>
      </c>
      <c r="AW80" s="184">
        <f t="shared" ca="1" si="176"/>
        <v>172</v>
      </c>
      <c r="AX80" s="184">
        <f t="shared" ca="1" si="177"/>
        <v>117</v>
      </c>
      <c r="AY80" s="184">
        <f t="shared" ca="1" si="178"/>
        <v>117</v>
      </c>
      <c r="AZ80" s="184">
        <f t="shared" ca="1" si="179"/>
        <v>139</v>
      </c>
      <c r="BA80" s="184">
        <f t="shared" ca="1" si="180"/>
        <v>139</v>
      </c>
      <c r="BB80" s="184">
        <f t="shared" ca="1" si="181"/>
        <v>139</v>
      </c>
      <c r="BC80" s="184">
        <f t="shared" ca="1" si="182"/>
        <v>139</v>
      </c>
      <c r="BD80" s="184">
        <f t="shared" ca="1" si="183"/>
        <v>139</v>
      </c>
      <c r="BE80" s="184">
        <f t="shared" ca="1" si="184"/>
        <v>139</v>
      </c>
      <c r="BF80" s="184">
        <f t="shared" ca="1" si="185"/>
        <v>139</v>
      </c>
      <c r="BG80" s="184">
        <f t="shared" ca="1" si="186"/>
        <v>139</v>
      </c>
      <c r="BH80" s="184">
        <f t="shared" ca="1" si="187"/>
        <v>139</v>
      </c>
      <c r="BI80" s="184">
        <f t="shared" ca="1" si="188"/>
        <v>139</v>
      </c>
      <c r="BJ80" s="184">
        <f t="shared" ca="1" si="189"/>
        <v>139</v>
      </c>
      <c r="BK80" s="184">
        <f t="shared" ca="1" si="190"/>
        <v>139</v>
      </c>
      <c r="BL80" s="184">
        <f t="shared" ca="1" si="191"/>
        <v>139</v>
      </c>
      <c r="BM80" s="184">
        <f t="shared" ca="1" si="192"/>
        <v>139</v>
      </c>
      <c r="BN80" s="184">
        <f t="shared" ca="1" si="193"/>
        <v>139</v>
      </c>
      <c r="BO80" s="184">
        <f t="shared" ca="1" si="194"/>
        <v>139</v>
      </c>
      <c r="BP80" s="184">
        <f t="shared" ca="1" si="195"/>
        <v>153</v>
      </c>
      <c r="BQ80" s="184">
        <f t="shared" ca="1" si="196"/>
        <v>153</v>
      </c>
      <c r="BR80" s="184">
        <f t="shared" ca="1" si="197"/>
        <v>23</v>
      </c>
      <c r="BS80" s="184">
        <f t="shared" ca="1" si="198"/>
        <v>23</v>
      </c>
      <c r="BT80" s="184">
        <f t="shared" ca="1" si="199"/>
        <v>24</v>
      </c>
      <c r="BU80" s="184">
        <f t="shared" ca="1" si="200"/>
        <v>24</v>
      </c>
      <c r="BV80" s="184">
        <f t="shared" ca="1" si="201"/>
        <v>24</v>
      </c>
      <c r="BW80" s="184">
        <f t="shared" ca="1" si="202"/>
        <v>24</v>
      </c>
      <c r="BX80" s="184">
        <f t="shared" ca="1" si="203"/>
        <v>30</v>
      </c>
      <c r="BY80" s="184">
        <f t="shared" ca="1" si="204"/>
        <v>30</v>
      </c>
      <c r="BZ80" s="184">
        <f t="shared" ca="1" si="205"/>
        <v>19</v>
      </c>
      <c r="CA80" s="184">
        <f t="shared" ca="1" si="206"/>
        <v>19</v>
      </c>
      <c r="CB80" s="184">
        <f t="shared" ca="1" si="207"/>
        <v>95</v>
      </c>
      <c r="CC80" s="184">
        <f t="shared" ca="1" si="208"/>
        <v>95</v>
      </c>
      <c r="CD80" s="184">
        <f t="shared" ca="1" si="209"/>
        <v>95</v>
      </c>
      <c r="CE80" s="184">
        <f t="shared" ca="1" si="210"/>
        <v>109</v>
      </c>
      <c r="CF80" s="184">
        <f t="shared" ca="1" si="211"/>
        <v>109</v>
      </c>
      <c r="CG80" s="184">
        <f t="shared" ca="1" si="212"/>
        <v>84</v>
      </c>
      <c r="CH80" s="184">
        <f t="shared" ca="1" si="213"/>
        <v>84</v>
      </c>
      <c r="CI80" s="184">
        <f t="shared" ca="1" si="214"/>
        <v>41</v>
      </c>
      <c r="CJ80" s="184">
        <f t="shared" ca="1" si="215"/>
        <v>41</v>
      </c>
      <c r="CK80" s="184">
        <f t="shared" ca="1" si="216"/>
        <v>116</v>
      </c>
      <c r="CL80" s="184">
        <f t="shared" ca="1" si="217"/>
        <v>116</v>
      </c>
      <c r="CM80" s="184">
        <f t="shared" ca="1" si="218"/>
        <v>116</v>
      </c>
      <c r="CN80" s="184">
        <f t="shared" ca="1" si="219"/>
        <v>116</v>
      </c>
      <c r="CO80" s="184">
        <f t="shared" ca="1" si="220"/>
        <v>116</v>
      </c>
      <c r="CP80" s="184">
        <f t="shared" ca="1" si="221"/>
        <v>116</v>
      </c>
      <c r="CQ80" s="184">
        <f t="shared" ca="1" si="222"/>
        <v>116</v>
      </c>
      <c r="CR80" s="184">
        <f t="shared" ca="1" si="223"/>
        <v>116</v>
      </c>
      <c r="CS80" s="184">
        <f t="shared" ca="1" si="224"/>
        <v>116</v>
      </c>
      <c r="CT80" s="184">
        <f t="shared" ca="1" si="225"/>
        <v>116</v>
      </c>
      <c r="CU80" s="184">
        <f t="shared" ca="1" si="226"/>
        <v>116</v>
      </c>
      <c r="CV80" s="184">
        <f t="shared" ca="1" si="227"/>
        <v>116</v>
      </c>
      <c r="CW80" s="184">
        <f t="shared" ca="1" si="228"/>
        <v>116</v>
      </c>
      <c r="CX80" s="184">
        <f t="shared" ca="1" si="229"/>
        <v>116</v>
      </c>
      <c r="CY80" s="184">
        <f t="shared" ca="1" si="230"/>
        <v>116</v>
      </c>
      <c r="CZ80" s="184">
        <f t="shared" ca="1" si="231"/>
        <v>116</v>
      </c>
      <c r="DA80" s="184">
        <f t="shared" ca="1" si="232"/>
        <v>116</v>
      </c>
      <c r="DB80" s="184">
        <f t="shared" ca="1" si="233"/>
        <v>116</v>
      </c>
      <c r="DC80" s="184">
        <f t="shared" ca="1" si="234"/>
        <v>116</v>
      </c>
      <c r="DD80" s="184">
        <f t="shared" ca="1" si="235"/>
        <v>116</v>
      </c>
      <c r="DE80" s="184">
        <f t="shared" ca="1" si="236"/>
        <v>116</v>
      </c>
      <c r="DF80" s="184">
        <f t="shared" ca="1" si="237"/>
        <v>116</v>
      </c>
      <c r="DG80" s="184">
        <f t="shared" ca="1" si="238"/>
        <v>116</v>
      </c>
      <c r="DH80" s="184">
        <f t="shared" ca="1" si="239"/>
        <v>116</v>
      </c>
      <c r="DI80" s="184">
        <f t="shared" ca="1" si="240"/>
        <v>116</v>
      </c>
      <c r="DJ80" s="184">
        <f t="shared" ca="1" si="241"/>
        <v>116</v>
      </c>
      <c r="DK80" s="184">
        <f t="shared" ca="1" si="242"/>
        <v>116</v>
      </c>
      <c r="DL80" s="184">
        <f t="shared" ca="1" si="243"/>
        <v>116</v>
      </c>
      <c r="DM80" s="184">
        <f t="shared" ca="1" si="244"/>
        <v>116</v>
      </c>
      <c r="DN80" s="184">
        <f t="shared" ca="1" si="245"/>
        <v>116</v>
      </c>
      <c r="DO80" s="184">
        <f t="shared" ca="1" si="246"/>
        <v>116</v>
      </c>
      <c r="DP80" s="184">
        <f t="shared" ca="1" si="247"/>
        <v>116</v>
      </c>
      <c r="DQ80" s="184">
        <f t="shared" ca="1" si="248"/>
        <v>116</v>
      </c>
      <c r="DR80" s="184">
        <f t="shared" ca="1" si="249"/>
        <v>116</v>
      </c>
      <c r="DS80" s="184">
        <f t="shared" ca="1" si="250"/>
        <v>116</v>
      </c>
      <c r="DT80" s="184">
        <f t="shared" ca="1" si="251"/>
        <v>116</v>
      </c>
      <c r="DU80" s="184">
        <f t="shared" ca="1" si="252"/>
        <v>116</v>
      </c>
      <c r="DV80" s="184">
        <f t="shared" ca="1" si="253"/>
        <v>116</v>
      </c>
      <c r="DW80" s="184">
        <f t="shared" ca="1" si="254"/>
        <v>116</v>
      </c>
      <c r="DX80" s="184">
        <f t="shared" ca="1" si="255"/>
        <v>116</v>
      </c>
      <c r="DY80" s="184">
        <f t="shared" ca="1" si="256"/>
        <v>116</v>
      </c>
      <c r="DZ80" s="184">
        <f t="shared" ca="1" si="257"/>
        <v>116</v>
      </c>
      <c r="EA80" s="184">
        <f t="shared" ca="1" si="258"/>
        <v>116</v>
      </c>
      <c r="EB80" s="184">
        <f t="shared" ca="1" si="259"/>
        <v>116</v>
      </c>
      <c r="EC80" s="184">
        <f t="shared" ca="1" si="260"/>
        <v>116</v>
      </c>
      <c r="ED80" s="184">
        <f t="shared" ca="1" si="261"/>
        <v>116</v>
      </c>
      <c r="EE80" s="184">
        <f t="shared" ca="1" si="262"/>
        <v>116</v>
      </c>
      <c r="EF80" s="184">
        <f t="shared" ca="1" si="263"/>
        <v>116</v>
      </c>
      <c r="EG80" s="184">
        <f t="shared" ca="1" si="264"/>
        <v>116</v>
      </c>
      <c r="EH80" s="184">
        <f t="shared" ca="1" si="265"/>
        <v>116</v>
      </c>
      <c r="EI80" s="184">
        <f t="shared" ca="1" si="266"/>
        <v>116</v>
      </c>
      <c r="EJ80" s="184">
        <f t="shared" ca="1" si="267"/>
        <v>116</v>
      </c>
      <c r="EK80" s="184">
        <f t="shared" ca="1" si="268"/>
        <v>116</v>
      </c>
      <c r="EL80" s="184">
        <f t="shared" ca="1" si="269"/>
        <v>116</v>
      </c>
      <c r="EM80" s="184">
        <f t="shared" ca="1" si="270"/>
        <v>116</v>
      </c>
      <c r="EN80" s="184">
        <f t="shared" ca="1" si="271"/>
        <v>116</v>
      </c>
      <c r="EO80" s="184">
        <f t="shared" ca="1" si="272"/>
        <v>116</v>
      </c>
      <c r="EP80" s="184">
        <f t="shared" ca="1" si="273"/>
        <v>116</v>
      </c>
      <c r="EQ80" s="184">
        <f t="shared" ca="1" si="274"/>
        <v>116</v>
      </c>
      <c r="ER80" s="184">
        <f t="shared" ca="1" si="275"/>
        <v>116</v>
      </c>
      <c r="ES80" s="184">
        <f t="shared" ca="1" si="276"/>
        <v>116</v>
      </c>
      <c r="ET80" s="184">
        <f t="shared" ca="1" si="277"/>
        <v>116</v>
      </c>
      <c r="EU80" s="184">
        <f t="shared" ca="1" si="278"/>
        <v>116</v>
      </c>
      <c r="EV80" s="184">
        <f t="shared" ca="1" si="279"/>
        <v>116</v>
      </c>
      <c r="EW80" s="184">
        <f t="shared" ca="1" si="280"/>
        <v>116</v>
      </c>
      <c r="EX80" s="184">
        <f t="shared" ca="1" si="281"/>
        <v>116</v>
      </c>
      <c r="EY80" s="184">
        <f t="shared" ca="1" si="282"/>
        <v>116</v>
      </c>
      <c r="EZ80" s="184">
        <f t="shared" ca="1" si="283"/>
        <v>116</v>
      </c>
      <c r="FA80" s="184">
        <f t="shared" ca="1" si="284"/>
        <v>116</v>
      </c>
      <c r="FB80" s="184">
        <f t="shared" ca="1" si="285"/>
        <v>116</v>
      </c>
      <c r="FC80" s="184">
        <f t="shared" ca="1" si="286"/>
        <v>116</v>
      </c>
      <c r="FD80" s="184">
        <f t="shared" ca="1" si="287"/>
        <v>116</v>
      </c>
      <c r="FE80" s="184">
        <f t="shared" ca="1" si="288"/>
        <v>116</v>
      </c>
      <c r="FF80" s="184">
        <f t="shared" ca="1" si="289"/>
        <v>116</v>
      </c>
      <c r="FG80" s="184">
        <f t="shared" ca="1" si="290"/>
        <v>116</v>
      </c>
      <c r="FH80" s="184">
        <f t="shared" ca="1" si="291"/>
        <v>116</v>
      </c>
      <c r="FI80" s="184">
        <f t="shared" ca="1" si="292"/>
        <v>116</v>
      </c>
      <c r="FJ80" s="184">
        <f t="shared" ca="1" si="293"/>
        <v>116</v>
      </c>
      <c r="FK80" s="184">
        <f t="shared" ca="1" si="294"/>
        <v>116</v>
      </c>
      <c r="FL80" s="184">
        <f t="shared" ca="1" si="295"/>
        <v>116</v>
      </c>
      <c r="FM80" s="184">
        <f t="shared" ca="1" si="296"/>
        <v>116</v>
      </c>
      <c r="FN80" s="184">
        <f t="shared" ca="1" si="297"/>
        <v>116</v>
      </c>
      <c r="FO80" s="184">
        <f t="shared" ca="1" si="298"/>
        <v>116</v>
      </c>
      <c r="FP80" s="184">
        <f t="shared" ca="1" si="299"/>
        <v>116</v>
      </c>
      <c r="FQ80" s="184">
        <f t="shared" ca="1" si="300"/>
        <v>116</v>
      </c>
      <c r="FR80" s="184">
        <f t="shared" ca="1" si="301"/>
        <v>116</v>
      </c>
      <c r="FS80" s="184">
        <f t="shared" ca="1" si="302"/>
        <v>116</v>
      </c>
      <c r="FT80" s="184">
        <f t="shared" ca="1" si="303"/>
        <v>116</v>
      </c>
      <c r="FU80" s="184">
        <f t="shared" ca="1" si="304"/>
        <v>116</v>
      </c>
      <c r="FV80" s="184">
        <f t="shared" ca="1" si="305"/>
        <v>116</v>
      </c>
      <c r="FW80" s="184">
        <f t="shared" ca="1" si="306"/>
        <v>116</v>
      </c>
      <c r="FX80" s="184">
        <f t="shared" ca="1" si="307"/>
        <v>116</v>
      </c>
      <c r="FY80" s="184">
        <f t="shared" ca="1" si="308"/>
        <v>116</v>
      </c>
      <c r="FZ80" s="184">
        <f t="shared" ca="1" si="309"/>
        <v>116</v>
      </c>
      <c r="GA80" s="184">
        <f t="shared" ca="1" si="310"/>
        <v>116</v>
      </c>
      <c r="GB80" s="184">
        <f t="shared" ca="1" si="311"/>
        <v>116</v>
      </c>
      <c r="GC80" s="184">
        <f t="shared" ca="1" si="312"/>
        <v>116</v>
      </c>
      <c r="GD80" s="184">
        <f t="shared" ca="1" si="313"/>
        <v>116</v>
      </c>
      <c r="GE80" s="184">
        <f t="shared" ca="1" si="314"/>
        <v>116</v>
      </c>
      <c r="GF80" s="184">
        <f t="shared" ca="1" si="315"/>
        <v>116</v>
      </c>
      <c r="GG80" s="184">
        <f t="shared" ca="1" si="316"/>
        <v>116</v>
      </c>
      <c r="GH80" s="184">
        <f t="shared" ca="1" si="317"/>
        <v>116</v>
      </c>
      <c r="GI80" s="184">
        <f t="shared" ca="1" si="318"/>
        <v>116</v>
      </c>
      <c r="GJ80" s="184">
        <f t="shared" ca="1" si="319"/>
        <v>116</v>
      </c>
      <c r="GK80" s="184">
        <f t="shared" ca="1" si="320"/>
        <v>116</v>
      </c>
      <c r="GL80" s="184">
        <f t="shared" ca="1" si="321"/>
        <v>116</v>
      </c>
      <c r="GM80" s="184">
        <f t="shared" ca="1" si="322"/>
        <v>116</v>
      </c>
      <c r="GN80" s="184">
        <f t="shared" ca="1" si="323"/>
        <v>116</v>
      </c>
      <c r="GO80" s="184">
        <f t="shared" ca="1" si="324"/>
        <v>116</v>
      </c>
      <c r="GP80" s="184">
        <f t="shared" ca="1" si="325"/>
        <v>116</v>
      </c>
      <c r="GQ80" s="184">
        <f t="shared" ca="1" si="326"/>
        <v>116</v>
      </c>
      <c r="GR80" s="184">
        <f t="shared" ca="1" si="327"/>
        <v>116</v>
      </c>
      <c r="GS80" s="184">
        <f t="shared" ca="1" si="328"/>
        <v>116</v>
      </c>
      <c r="GT80" s="184">
        <f t="shared" ca="1" si="329"/>
        <v>116</v>
      </c>
      <c r="GU80" s="184">
        <f t="shared" ca="1" si="330"/>
        <v>116</v>
      </c>
      <c r="GV80" s="184">
        <f t="shared" ca="1" si="331"/>
        <v>116</v>
      </c>
      <c r="GW80" s="184">
        <f t="shared" ca="1" si="332"/>
        <v>116</v>
      </c>
      <c r="GX80" s="184">
        <f t="shared" ca="1" si="333"/>
        <v>116</v>
      </c>
      <c r="GY80" s="184">
        <f t="shared" ca="1" si="334"/>
        <v>116</v>
      </c>
      <c r="GZ80" s="184">
        <f t="shared" ca="1" si="335"/>
        <v>116</v>
      </c>
      <c r="HA80" s="184">
        <f t="shared" ca="1" si="336"/>
        <v>116</v>
      </c>
      <c r="HB80" s="184">
        <f t="shared" ca="1" si="337"/>
        <v>116</v>
      </c>
      <c r="HC80" s="184">
        <f t="shared" ca="1" si="338"/>
        <v>116</v>
      </c>
      <c r="HD80" s="184">
        <f t="shared" ca="1" si="339"/>
        <v>116</v>
      </c>
      <c r="HE80" s="184">
        <f t="shared" ca="1" si="340"/>
        <v>116</v>
      </c>
      <c r="HF80" s="184">
        <f t="shared" ca="1" si="341"/>
        <v>116</v>
      </c>
      <c r="HG80" s="184">
        <f t="shared" ca="1" si="342"/>
        <v>116</v>
      </c>
      <c r="HH80" s="184">
        <f t="shared" ca="1" si="343"/>
        <v>116</v>
      </c>
      <c r="HI80" s="184">
        <f t="shared" ca="1" si="344"/>
        <v>116</v>
      </c>
      <c r="HJ80" s="184">
        <f t="shared" ca="1" si="345"/>
        <v>116</v>
      </c>
      <c r="HK80" s="578">
        <f t="shared" ca="1" si="360"/>
        <v>1</v>
      </c>
    </row>
    <row r="81" spans="1:219" s="185" customFormat="1" ht="45">
      <c r="A81" s="284" t="s">
        <v>14186</v>
      </c>
      <c r="B81" s="285">
        <v>100748</v>
      </c>
      <c r="C81" s="286" t="str">
        <f>IF($B81="","",IFERROR(VLOOKUP($B81,SERVIÇOS!$A:$F,2,0),IFERROR(VLOOKUP($B81,'COMPOSIÇÕES COMPLEMENTARES '!$C:$K,2,0),"")))</f>
        <v>PINTURA COM TINTA ALQUÍDICA DE ACABAMENTO (ESMALTE SINTÉTICO FOSCO) APLICADA A ROLO OU PINCEL SOBRE PERFIL METÁLICO EXECUTADO EM FÁBRICA (POR DEMÃO). AF_01/2020</v>
      </c>
      <c r="D81" s="287" t="str">
        <f>IF($B81="","",IFERROR(VLOOKUP($B81,SERVIÇOS!$A:$F,3,0),IFERROR(VLOOKUP($B81,'COMPOSIÇÕES COMPLEMENTARES '!$C:$K,3,0),"")))</f>
        <v>M2</v>
      </c>
      <c r="E81" s="288">
        <v>7</v>
      </c>
      <c r="F81" s="289">
        <f>IF($B81="","",IFERROR(VLOOKUP($B81,SERVIÇOS!$A:$F,4,0),IFERROR(VLOOKUP($B81,'COMPOSIÇÕES COMPLEMENTARES '!$C:$K,6,0),"")))</f>
        <v>5.92</v>
      </c>
      <c r="G81" s="289">
        <f>IF($B81="","",IFERROR(VLOOKUP($B81,SERVIÇOS!$A:$F,5,0),IFERROR(VLOOKUP($B81,'COMPOSIÇÕES COMPLEMENTARES '!$C:$K,7,0),"")))</f>
        <v>4.01</v>
      </c>
      <c r="H81" s="289">
        <f t="shared" si="356"/>
        <v>9.93</v>
      </c>
      <c r="I81" s="289">
        <f t="shared" si="361"/>
        <v>41.44</v>
      </c>
      <c r="J81" s="289">
        <f t="shared" si="362"/>
        <v>28.07</v>
      </c>
      <c r="K81" s="289">
        <f t="shared" si="363"/>
        <v>69.510000000000005</v>
      </c>
      <c r="L81" s="289"/>
      <c r="M81" s="572">
        <f t="shared" si="364"/>
        <v>69.509999999999991</v>
      </c>
      <c r="N81" s="572">
        <f t="shared" si="365"/>
        <v>69.509999999999991</v>
      </c>
      <c r="O81" s="572">
        <f t="shared" si="366"/>
        <v>7</v>
      </c>
      <c r="P81" s="572">
        <f t="shared" si="367"/>
        <v>73</v>
      </c>
      <c r="Q81" s="572">
        <f t="shared" si="368"/>
        <v>880.46</v>
      </c>
      <c r="R81" s="572">
        <f t="shared" si="369"/>
        <v>147</v>
      </c>
      <c r="S81" s="184">
        <f t="shared" ca="1" si="146"/>
        <v>147</v>
      </c>
      <c r="T81" s="184">
        <f t="shared" ca="1" si="147"/>
        <v>147</v>
      </c>
      <c r="U81" s="184">
        <f t="shared" ca="1" si="148"/>
        <v>93</v>
      </c>
      <c r="V81" s="184">
        <f t="shared" ca="1" si="149"/>
        <v>93</v>
      </c>
      <c r="W81" s="184">
        <f t="shared" ca="1" si="150"/>
        <v>93</v>
      </c>
      <c r="X81" s="184">
        <f t="shared" ca="1" si="151"/>
        <v>93</v>
      </c>
      <c r="Y81" s="184">
        <f t="shared" ca="1" si="152"/>
        <v>93</v>
      </c>
      <c r="Z81" s="184">
        <f t="shared" ca="1" si="153"/>
        <v>93</v>
      </c>
      <c r="AA81" s="184">
        <f t="shared" ca="1" si="154"/>
        <v>93</v>
      </c>
      <c r="AB81" s="184">
        <f t="shared" ca="1" si="155"/>
        <v>93</v>
      </c>
      <c r="AC81" s="184">
        <f t="shared" ca="1" si="156"/>
        <v>93</v>
      </c>
      <c r="AD81" s="184">
        <f t="shared" ca="1" si="157"/>
        <v>93</v>
      </c>
      <c r="AE81" s="184">
        <f t="shared" ca="1" si="158"/>
        <v>93</v>
      </c>
      <c r="AF81" s="184">
        <f t="shared" ca="1" si="159"/>
        <v>76</v>
      </c>
      <c r="AG81" s="184">
        <f t="shared" ca="1" si="160"/>
        <v>76</v>
      </c>
      <c r="AH81" s="184">
        <f t="shared" ca="1" si="161"/>
        <v>162</v>
      </c>
      <c r="AI81" s="184">
        <f t="shared" ca="1" si="162"/>
        <v>162</v>
      </c>
      <c r="AJ81" s="184">
        <f t="shared" ca="1" si="163"/>
        <v>162</v>
      </c>
      <c r="AK81" s="184">
        <f t="shared" ca="1" si="164"/>
        <v>162</v>
      </c>
      <c r="AL81" s="184">
        <f t="shared" ca="1" si="165"/>
        <v>162</v>
      </c>
      <c r="AM81" s="184">
        <f t="shared" ca="1" si="166"/>
        <v>162</v>
      </c>
      <c r="AN81" s="184">
        <f t="shared" ca="1" si="167"/>
        <v>162</v>
      </c>
      <c r="AO81" s="184">
        <f t="shared" ca="1" si="168"/>
        <v>162</v>
      </c>
      <c r="AP81" s="184">
        <f t="shared" ca="1" si="169"/>
        <v>162</v>
      </c>
      <c r="AQ81" s="184">
        <f t="shared" ca="1" si="170"/>
        <v>162</v>
      </c>
      <c r="AR81" s="184">
        <f t="shared" ca="1" si="171"/>
        <v>162</v>
      </c>
      <c r="AS81" s="184">
        <f t="shared" ca="1" si="172"/>
        <v>172</v>
      </c>
      <c r="AT81" s="184">
        <f t="shared" ca="1" si="173"/>
        <v>172</v>
      </c>
      <c r="AU81" s="184">
        <f t="shared" ca="1" si="174"/>
        <v>172</v>
      </c>
      <c r="AV81" s="184">
        <f t="shared" ca="1" si="175"/>
        <v>172</v>
      </c>
      <c r="AW81" s="184">
        <f t="shared" ca="1" si="176"/>
        <v>117</v>
      </c>
      <c r="AX81" s="184">
        <f t="shared" ca="1" si="177"/>
        <v>117</v>
      </c>
      <c r="AY81" s="184">
        <f t="shared" ca="1" si="178"/>
        <v>139</v>
      </c>
      <c r="AZ81" s="184">
        <f t="shared" ca="1" si="179"/>
        <v>139</v>
      </c>
      <c r="BA81" s="184">
        <f t="shared" ca="1" si="180"/>
        <v>153</v>
      </c>
      <c r="BB81" s="184">
        <f t="shared" ca="1" si="181"/>
        <v>153</v>
      </c>
      <c r="BC81" s="184">
        <f t="shared" ca="1" si="182"/>
        <v>153</v>
      </c>
      <c r="BD81" s="184">
        <f t="shared" ca="1" si="183"/>
        <v>153</v>
      </c>
      <c r="BE81" s="184">
        <f t="shared" ca="1" si="184"/>
        <v>153</v>
      </c>
      <c r="BF81" s="184">
        <f t="shared" ca="1" si="185"/>
        <v>153</v>
      </c>
      <c r="BG81" s="184">
        <f t="shared" ca="1" si="186"/>
        <v>153</v>
      </c>
      <c r="BH81" s="184">
        <f t="shared" ca="1" si="187"/>
        <v>153</v>
      </c>
      <c r="BI81" s="184">
        <f t="shared" ca="1" si="188"/>
        <v>153</v>
      </c>
      <c r="BJ81" s="184">
        <f t="shared" ca="1" si="189"/>
        <v>153</v>
      </c>
      <c r="BK81" s="184">
        <f t="shared" ca="1" si="190"/>
        <v>153</v>
      </c>
      <c r="BL81" s="184">
        <f t="shared" ca="1" si="191"/>
        <v>153</v>
      </c>
      <c r="BM81" s="184">
        <f t="shared" ca="1" si="192"/>
        <v>153</v>
      </c>
      <c r="BN81" s="184">
        <f t="shared" ca="1" si="193"/>
        <v>153</v>
      </c>
      <c r="BO81" s="184">
        <f t="shared" ca="1" si="194"/>
        <v>153</v>
      </c>
      <c r="BP81" s="184">
        <f t="shared" ca="1" si="195"/>
        <v>153</v>
      </c>
      <c r="BQ81" s="184">
        <f t="shared" ca="1" si="196"/>
        <v>23</v>
      </c>
      <c r="BR81" s="184">
        <f t="shared" ca="1" si="197"/>
        <v>23</v>
      </c>
      <c r="BS81" s="184">
        <f t="shared" ca="1" si="198"/>
        <v>24</v>
      </c>
      <c r="BT81" s="184">
        <f t="shared" ca="1" si="199"/>
        <v>24</v>
      </c>
      <c r="BU81" s="184">
        <f t="shared" ca="1" si="200"/>
        <v>30</v>
      </c>
      <c r="BV81" s="184">
        <f t="shared" ca="1" si="201"/>
        <v>30</v>
      </c>
      <c r="BW81" s="184">
        <f t="shared" ca="1" si="202"/>
        <v>30</v>
      </c>
      <c r="BX81" s="184">
        <f t="shared" ca="1" si="203"/>
        <v>30</v>
      </c>
      <c r="BY81" s="184">
        <f t="shared" ca="1" si="204"/>
        <v>19</v>
      </c>
      <c r="BZ81" s="184">
        <f t="shared" ca="1" si="205"/>
        <v>19</v>
      </c>
      <c r="CA81" s="184">
        <f t="shared" ca="1" si="206"/>
        <v>95</v>
      </c>
      <c r="CB81" s="184">
        <f t="shared" ca="1" si="207"/>
        <v>95</v>
      </c>
      <c r="CC81" s="184">
        <f t="shared" ca="1" si="208"/>
        <v>109</v>
      </c>
      <c r="CD81" s="184">
        <f t="shared" ca="1" si="209"/>
        <v>109</v>
      </c>
      <c r="CE81" s="184">
        <f t="shared" ca="1" si="210"/>
        <v>109</v>
      </c>
      <c r="CF81" s="184">
        <f t="shared" ca="1" si="211"/>
        <v>84</v>
      </c>
      <c r="CG81" s="184">
        <f t="shared" ca="1" si="212"/>
        <v>84</v>
      </c>
      <c r="CH81" s="184">
        <f t="shared" ca="1" si="213"/>
        <v>41</v>
      </c>
      <c r="CI81" s="184">
        <f t="shared" ca="1" si="214"/>
        <v>41</v>
      </c>
      <c r="CJ81" s="184">
        <f t="shared" ca="1" si="215"/>
        <v>116</v>
      </c>
      <c r="CK81" s="184">
        <f t="shared" ca="1" si="216"/>
        <v>116</v>
      </c>
      <c r="CL81" s="184">
        <f t="shared" ca="1" si="217"/>
        <v>149</v>
      </c>
      <c r="CM81" s="184">
        <f t="shared" ca="1" si="218"/>
        <v>149</v>
      </c>
      <c r="CN81" s="184">
        <f t="shared" ca="1" si="219"/>
        <v>149</v>
      </c>
      <c r="CO81" s="184">
        <f t="shared" ca="1" si="220"/>
        <v>149</v>
      </c>
      <c r="CP81" s="184">
        <f t="shared" ca="1" si="221"/>
        <v>149</v>
      </c>
      <c r="CQ81" s="184">
        <f t="shared" ca="1" si="222"/>
        <v>149</v>
      </c>
      <c r="CR81" s="184">
        <f t="shared" ca="1" si="223"/>
        <v>149</v>
      </c>
      <c r="CS81" s="184">
        <f t="shared" ca="1" si="224"/>
        <v>149</v>
      </c>
      <c r="CT81" s="184">
        <f t="shared" ca="1" si="225"/>
        <v>149</v>
      </c>
      <c r="CU81" s="184">
        <f t="shared" ca="1" si="226"/>
        <v>149</v>
      </c>
      <c r="CV81" s="184">
        <f t="shared" ca="1" si="227"/>
        <v>149</v>
      </c>
      <c r="CW81" s="184">
        <f t="shared" ca="1" si="228"/>
        <v>149</v>
      </c>
      <c r="CX81" s="184">
        <f t="shared" ca="1" si="229"/>
        <v>149</v>
      </c>
      <c r="CY81" s="184">
        <f t="shared" ca="1" si="230"/>
        <v>149</v>
      </c>
      <c r="CZ81" s="184">
        <f t="shared" ca="1" si="231"/>
        <v>149</v>
      </c>
      <c r="DA81" s="184">
        <f t="shared" ca="1" si="232"/>
        <v>149</v>
      </c>
      <c r="DB81" s="184">
        <f t="shared" ca="1" si="233"/>
        <v>149</v>
      </c>
      <c r="DC81" s="184">
        <f t="shared" ca="1" si="234"/>
        <v>149</v>
      </c>
      <c r="DD81" s="184">
        <f t="shared" ca="1" si="235"/>
        <v>149</v>
      </c>
      <c r="DE81" s="184">
        <f t="shared" ca="1" si="236"/>
        <v>149</v>
      </c>
      <c r="DF81" s="184">
        <f t="shared" ca="1" si="237"/>
        <v>149</v>
      </c>
      <c r="DG81" s="184">
        <f t="shared" ca="1" si="238"/>
        <v>149</v>
      </c>
      <c r="DH81" s="184">
        <f t="shared" ca="1" si="239"/>
        <v>149</v>
      </c>
      <c r="DI81" s="184">
        <f t="shared" ca="1" si="240"/>
        <v>149</v>
      </c>
      <c r="DJ81" s="184">
        <f t="shared" ca="1" si="241"/>
        <v>149</v>
      </c>
      <c r="DK81" s="184">
        <f t="shared" ca="1" si="242"/>
        <v>149</v>
      </c>
      <c r="DL81" s="184">
        <f t="shared" ca="1" si="243"/>
        <v>149</v>
      </c>
      <c r="DM81" s="184">
        <f t="shared" ca="1" si="244"/>
        <v>149</v>
      </c>
      <c r="DN81" s="184">
        <f t="shared" ca="1" si="245"/>
        <v>149</v>
      </c>
      <c r="DO81" s="184">
        <f t="shared" ca="1" si="246"/>
        <v>149</v>
      </c>
      <c r="DP81" s="184">
        <f t="shared" ca="1" si="247"/>
        <v>149</v>
      </c>
      <c r="DQ81" s="184">
        <f t="shared" ca="1" si="248"/>
        <v>149</v>
      </c>
      <c r="DR81" s="184">
        <f t="shared" ca="1" si="249"/>
        <v>149</v>
      </c>
      <c r="DS81" s="184">
        <f t="shared" ca="1" si="250"/>
        <v>149</v>
      </c>
      <c r="DT81" s="184">
        <f t="shared" ca="1" si="251"/>
        <v>149</v>
      </c>
      <c r="DU81" s="184">
        <f t="shared" ca="1" si="252"/>
        <v>149</v>
      </c>
      <c r="DV81" s="184">
        <f t="shared" ca="1" si="253"/>
        <v>149</v>
      </c>
      <c r="DW81" s="184">
        <f t="shared" ca="1" si="254"/>
        <v>149</v>
      </c>
      <c r="DX81" s="184">
        <f t="shared" ca="1" si="255"/>
        <v>149</v>
      </c>
      <c r="DY81" s="184">
        <f t="shared" ca="1" si="256"/>
        <v>149</v>
      </c>
      <c r="DZ81" s="184">
        <f t="shared" ca="1" si="257"/>
        <v>149</v>
      </c>
      <c r="EA81" s="184">
        <f t="shared" ca="1" si="258"/>
        <v>149</v>
      </c>
      <c r="EB81" s="184">
        <f t="shared" ca="1" si="259"/>
        <v>149</v>
      </c>
      <c r="EC81" s="184">
        <f t="shared" ca="1" si="260"/>
        <v>149</v>
      </c>
      <c r="ED81" s="184">
        <f t="shared" ca="1" si="261"/>
        <v>149</v>
      </c>
      <c r="EE81" s="184">
        <f t="shared" ca="1" si="262"/>
        <v>149</v>
      </c>
      <c r="EF81" s="184">
        <f t="shared" ca="1" si="263"/>
        <v>149</v>
      </c>
      <c r="EG81" s="184">
        <f t="shared" ca="1" si="264"/>
        <v>149</v>
      </c>
      <c r="EH81" s="184">
        <f t="shared" ca="1" si="265"/>
        <v>149</v>
      </c>
      <c r="EI81" s="184">
        <f t="shared" ca="1" si="266"/>
        <v>149</v>
      </c>
      <c r="EJ81" s="184">
        <f t="shared" ca="1" si="267"/>
        <v>149</v>
      </c>
      <c r="EK81" s="184">
        <f t="shared" ca="1" si="268"/>
        <v>149</v>
      </c>
      <c r="EL81" s="184">
        <f t="shared" ca="1" si="269"/>
        <v>149</v>
      </c>
      <c r="EM81" s="184">
        <f t="shared" ca="1" si="270"/>
        <v>149</v>
      </c>
      <c r="EN81" s="184">
        <f t="shared" ca="1" si="271"/>
        <v>149</v>
      </c>
      <c r="EO81" s="184">
        <f t="shared" ca="1" si="272"/>
        <v>149</v>
      </c>
      <c r="EP81" s="184">
        <f t="shared" ca="1" si="273"/>
        <v>149</v>
      </c>
      <c r="EQ81" s="184">
        <f t="shared" ca="1" si="274"/>
        <v>149</v>
      </c>
      <c r="ER81" s="184">
        <f t="shared" ca="1" si="275"/>
        <v>149</v>
      </c>
      <c r="ES81" s="184">
        <f t="shared" ca="1" si="276"/>
        <v>149</v>
      </c>
      <c r="ET81" s="184">
        <f t="shared" ca="1" si="277"/>
        <v>149</v>
      </c>
      <c r="EU81" s="184">
        <f t="shared" ca="1" si="278"/>
        <v>149</v>
      </c>
      <c r="EV81" s="184">
        <f t="shared" ca="1" si="279"/>
        <v>149</v>
      </c>
      <c r="EW81" s="184">
        <f t="shared" ca="1" si="280"/>
        <v>149</v>
      </c>
      <c r="EX81" s="184">
        <f t="shared" ca="1" si="281"/>
        <v>149</v>
      </c>
      <c r="EY81" s="184">
        <f t="shared" ca="1" si="282"/>
        <v>149</v>
      </c>
      <c r="EZ81" s="184">
        <f t="shared" ca="1" si="283"/>
        <v>149</v>
      </c>
      <c r="FA81" s="184">
        <f t="shared" ca="1" si="284"/>
        <v>149</v>
      </c>
      <c r="FB81" s="184">
        <f t="shared" ca="1" si="285"/>
        <v>149</v>
      </c>
      <c r="FC81" s="184">
        <f t="shared" ca="1" si="286"/>
        <v>149</v>
      </c>
      <c r="FD81" s="184">
        <f t="shared" ca="1" si="287"/>
        <v>149</v>
      </c>
      <c r="FE81" s="184">
        <f t="shared" ca="1" si="288"/>
        <v>149</v>
      </c>
      <c r="FF81" s="184">
        <f t="shared" ca="1" si="289"/>
        <v>149</v>
      </c>
      <c r="FG81" s="184">
        <f t="shared" ca="1" si="290"/>
        <v>149</v>
      </c>
      <c r="FH81" s="184">
        <f t="shared" ca="1" si="291"/>
        <v>149</v>
      </c>
      <c r="FI81" s="184">
        <f t="shared" ca="1" si="292"/>
        <v>149</v>
      </c>
      <c r="FJ81" s="184">
        <f t="shared" ca="1" si="293"/>
        <v>149</v>
      </c>
      <c r="FK81" s="184">
        <f t="shared" ca="1" si="294"/>
        <v>149</v>
      </c>
      <c r="FL81" s="184">
        <f t="shared" ca="1" si="295"/>
        <v>149</v>
      </c>
      <c r="FM81" s="184">
        <f t="shared" ca="1" si="296"/>
        <v>149</v>
      </c>
      <c r="FN81" s="184">
        <f t="shared" ca="1" si="297"/>
        <v>149</v>
      </c>
      <c r="FO81" s="184">
        <f t="shared" ca="1" si="298"/>
        <v>149</v>
      </c>
      <c r="FP81" s="184">
        <f t="shared" ca="1" si="299"/>
        <v>149</v>
      </c>
      <c r="FQ81" s="184">
        <f t="shared" ca="1" si="300"/>
        <v>149</v>
      </c>
      <c r="FR81" s="184">
        <f t="shared" ca="1" si="301"/>
        <v>149</v>
      </c>
      <c r="FS81" s="184">
        <f t="shared" ca="1" si="302"/>
        <v>149</v>
      </c>
      <c r="FT81" s="184">
        <f t="shared" ca="1" si="303"/>
        <v>149</v>
      </c>
      <c r="FU81" s="184">
        <f t="shared" ca="1" si="304"/>
        <v>149</v>
      </c>
      <c r="FV81" s="184">
        <f t="shared" ca="1" si="305"/>
        <v>149</v>
      </c>
      <c r="FW81" s="184">
        <f t="shared" ca="1" si="306"/>
        <v>149</v>
      </c>
      <c r="FX81" s="184">
        <f t="shared" ca="1" si="307"/>
        <v>149</v>
      </c>
      <c r="FY81" s="184">
        <f t="shared" ca="1" si="308"/>
        <v>149</v>
      </c>
      <c r="FZ81" s="184">
        <f t="shared" ca="1" si="309"/>
        <v>149</v>
      </c>
      <c r="GA81" s="184">
        <f t="shared" ca="1" si="310"/>
        <v>149</v>
      </c>
      <c r="GB81" s="184">
        <f t="shared" ca="1" si="311"/>
        <v>149</v>
      </c>
      <c r="GC81" s="184">
        <f t="shared" ca="1" si="312"/>
        <v>149</v>
      </c>
      <c r="GD81" s="184">
        <f t="shared" ca="1" si="313"/>
        <v>149</v>
      </c>
      <c r="GE81" s="184">
        <f t="shared" ca="1" si="314"/>
        <v>149</v>
      </c>
      <c r="GF81" s="184">
        <f t="shared" ca="1" si="315"/>
        <v>149</v>
      </c>
      <c r="GG81" s="184">
        <f t="shared" ca="1" si="316"/>
        <v>149</v>
      </c>
      <c r="GH81" s="184">
        <f t="shared" ca="1" si="317"/>
        <v>149</v>
      </c>
      <c r="GI81" s="184">
        <f t="shared" ca="1" si="318"/>
        <v>149</v>
      </c>
      <c r="GJ81" s="184">
        <f t="shared" ca="1" si="319"/>
        <v>149</v>
      </c>
      <c r="GK81" s="184">
        <f t="shared" ca="1" si="320"/>
        <v>149</v>
      </c>
      <c r="GL81" s="184">
        <f t="shared" ca="1" si="321"/>
        <v>149</v>
      </c>
      <c r="GM81" s="184">
        <f t="shared" ca="1" si="322"/>
        <v>149</v>
      </c>
      <c r="GN81" s="184">
        <f t="shared" ca="1" si="323"/>
        <v>149</v>
      </c>
      <c r="GO81" s="184">
        <f t="shared" ca="1" si="324"/>
        <v>149</v>
      </c>
      <c r="GP81" s="184">
        <f t="shared" ca="1" si="325"/>
        <v>149</v>
      </c>
      <c r="GQ81" s="184">
        <f t="shared" ca="1" si="326"/>
        <v>149</v>
      </c>
      <c r="GR81" s="184">
        <f t="shared" ca="1" si="327"/>
        <v>149</v>
      </c>
      <c r="GS81" s="184">
        <f t="shared" ca="1" si="328"/>
        <v>149</v>
      </c>
      <c r="GT81" s="184">
        <f t="shared" ca="1" si="329"/>
        <v>149</v>
      </c>
      <c r="GU81" s="184">
        <f t="shared" ca="1" si="330"/>
        <v>149</v>
      </c>
      <c r="GV81" s="184">
        <f t="shared" ca="1" si="331"/>
        <v>149</v>
      </c>
      <c r="GW81" s="184">
        <f t="shared" ca="1" si="332"/>
        <v>149</v>
      </c>
      <c r="GX81" s="184">
        <f t="shared" ca="1" si="333"/>
        <v>149</v>
      </c>
      <c r="GY81" s="184">
        <f t="shared" ca="1" si="334"/>
        <v>149</v>
      </c>
      <c r="GZ81" s="184">
        <f t="shared" ca="1" si="335"/>
        <v>149</v>
      </c>
      <c r="HA81" s="184">
        <f t="shared" ca="1" si="336"/>
        <v>149</v>
      </c>
      <c r="HB81" s="184">
        <f t="shared" ca="1" si="337"/>
        <v>149</v>
      </c>
      <c r="HC81" s="184">
        <f t="shared" ca="1" si="338"/>
        <v>149</v>
      </c>
      <c r="HD81" s="184">
        <f t="shared" ca="1" si="339"/>
        <v>149</v>
      </c>
      <c r="HE81" s="184">
        <f t="shared" ca="1" si="340"/>
        <v>149</v>
      </c>
      <c r="HF81" s="184">
        <f t="shared" ca="1" si="341"/>
        <v>149</v>
      </c>
      <c r="HG81" s="184">
        <f t="shared" ca="1" si="342"/>
        <v>149</v>
      </c>
      <c r="HH81" s="184">
        <f t="shared" ca="1" si="343"/>
        <v>149</v>
      </c>
      <c r="HI81" s="184">
        <f t="shared" ca="1" si="344"/>
        <v>149</v>
      </c>
      <c r="HJ81" s="184">
        <f t="shared" ca="1" si="345"/>
        <v>149</v>
      </c>
      <c r="HK81" s="578">
        <f t="shared" ca="1" si="360"/>
        <v>1</v>
      </c>
    </row>
    <row r="82" spans="1:219" s="185" customFormat="1">
      <c r="A82" s="277">
        <v>3</v>
      </c>
      <c r="B82" s="278"/>
      <c r="C82" s="279" t="s">
        <v>14171</v>
      </c>
      <c r="D82" s="280" t="str">
        <f>IF($B82="","",IFERROR(VLOOKUP($B82,SERVIÇOS!$A:$F,3,0),IFERROR(VLOOKUP($B82,'COMPOSIÇÕES COMPLEMENTARES '!$C:$K,3,0),"")))</f>
        <v/>
      </c>
      <c r="E82" s="281"/>
      <c r="F82" s="282" t="str">
        <f>IF($B82="","",IFERROR(VLOOKUP($B82,SERVIÇOS!$A:$F,4,0),IFERROR(VLOOKUP($B82,'COMPOSIÇÕES COMPLEMENTARES '!$C:$K,6,0),"")))</f>
        <v/>
      </c>
      <c r="G82" s="283" t="str">
        <f>IF($B82="","",IFERROR(VLOOKUP($B82,SERVIÇOS!$A:$F,5,0),IFERROR(VLOOKUP($B82,'COMPOSIÇÕES COMPLEMENTARES '!$C:$K,7,0),"")))</f>
        <v/>
      </c>
      <c r="H82" s="283" t="str">
        <f t="shared" si="356"/>
        <v/>
      </c>
      <c r="I82" s="270">
        <f>I83+I113+I121+I125</f>
        <v>67174.28</v>
      </c>
      <c r="J82" s="270">
        <f>J83+J113+J121+J125</f>
        <v>22237.58</v>
      </c>
      <c r="K82" s="271"/>
      <c r="L82" s="270">
        <f>SUMIF(I82:J82,"&gt;0",I82:J82)</f>
        <v>89411.86</v>
      </c>
      <c r="M82" s="572">
        <f t="shared" si="364"/>
        <v>89411.86</v>
      </c>
      <c r="N82" s="572">
        <f t="shared" si="365"/>
        <v>0</v>
      </c>
      <c r="O82" s="572">
        <f t="shared" si="366"/>
        <v>0</v>
      </c>
      <c r="P82" s="572">
        <f t="shared" si="367"/>
        <v>74</v>
      </c>
      <c r="Q82" s="572">
        <f t="shared" si="368"/>
        <v>843.24</v>
      </c>
      <c r="R82" s="572">
        <f t="shared" si="369"/>
        <v>93</v>
      </c>
      <c r="S82" s="184">
        <f t="shared" ca="1" si="146"/>
        <v>93</v>
      </c>
      <c r="T82" s="184">
        <f t="shared" ca="1" si="147"/>
        <v>93</v>
      </c>
      <c r="U82" s="184">
        <f t="shared" ca="1" si="148"/>
        <v>93</v>
      </c>
      <c r="V82" s="184">
        <f t="shared" ca="1" si="149"/>
        <v>76</v>
      </c>
      <c r="W82" s="184">
        <f t="shared" ca="1" si="150"/>
        <v>76</v>
      </c>
      <c r="X82" s="184">
        <f t="shared" ca="1" si="151"/>
        <v>76</v>
      </c>
      <c r="Y82" s="184">
        <f t="shared" ca="1" si="152"/>
        <v>76</v>
      </c>
      <c r="Z82" s="184">
        <f t="shared" ca="1" si="153"/>
        <v>76</v>
      </c>
      <c r="AA82" s="184">
        <f t="shared" ca="1" si="154"/>
        <v>76</v>
      </c>
      <c r="AB82" s="184">
        <f t="shared" ca="1" si="155"/>
        <v>76</v>
      </c>
      <c r="AC82" s="184">
        <f t="shared" ca="1" si="156"/>
        <v>76</v>
      </c>
      <c r="AD82" s="184">
        <f t="shared" ca="1" si="157"/>
        <v>76</v>
      </c>
      <c r="AE82" s="184">
        <f t="shared" ca="1" si="158"/>
        <v>76</v>
      </c>
      <c r="AF82" s="184">
        <f t="shared" ca="1" si="159"/>
        <v>76</v>
      </c>
      <c r="AG82" s="184">
        <f t="shared" ca="1" si="160"/>
        <v>162</v>
      </c>
      <c r="AH82" s="184">
        <f t="shared" ca="1" si="161"/>
        <v>162</v>
      </c>
      <c r="AI82" s="184">
        <f t="shared" ca="1" si="162"/>
        <v>172</v>
      </c>
      <c r="AJ82" s="184">
        <f t="shared" ca="1" si="163"/>
        <v>172</v>
      </c>
      <c r="AK82" s="184">
        <f t="shared" ca="1" si="164"/>
        <v>172</v>
      </c>
      <c r="AL82" s="184">
        <f t="shared" ca="1" si="165"/>
        <v>172</v>
      </c>
      <c r="AM82" s="184">
        <f t="shared" ca="1" si="166"/>
        <v>172</v>
      </c>
      <c r="AN82" s="184">
        <f t="shared" ca="1" si="167"/>
        <v>172</v>
      </c>
      <c r="AO82" s="184">
        <f t="shared" ca="1" si="168"/>
        <v>172</v>
      </c>
      <c r="AP82" s="184">
        <f t="shared" ca="1" si="169"/>
        <v>172</v>
      </c>
      <c r="AQ82" s="184">
        <f t="shared" ca="1" si="170"/>
        <v>172</v>
      </c>
      <c r="AR82" s="184">
        <f t="shared" ca="1" si="171"/>
        <v>172</v>
      </c>
      <c r="AS82" s="184">
        <f t="shared" ca="1" si="172"/>
        <v>172</v>
      </c>
      <c r="AT82" s="184">
        <f t="shared" ca="1" si="173"/>
        <v>117</v>
      </c>
      <c r="AU82" s="184">
        <f t="shared" ca="1" si="174"/>
        <v>117</v>
      </c>
      <c r="AV82" s="184">
        <f t="shared" ca="1" si="175"/>
        <v>117</v>
      </c>
      <c r="AW82" s="184">
        <f t="shared" ca="1" si="176"/>
        <v>117</v>
      </c>
      <c r="AX82" s="184">
        <f t="shared" ca="1" si="177"/>
        <v>139</v>
      </c>
      <c r="AY82" s="184">
        <f t="shared" ca="1" si="178"/>
        <v>139</v>
      </c>
      <c r="AZ82" s="184">
        <f t="shared" ca="1" si="179"/>
        <v>153</v>
      </c>
      <c r="BA82" s="184">
        <f t="shared" ca="1" si="180"/>
        <v>153</v>
      </c>
      <c r="BB82" s="184">
        <f t="shared" ca="1" si="181"/>
        <v>23</v>
      </c>
      <c r="BC82" s="184">
        <f t="shared" ca="1" si="182"/>
        <v>23</v>
      </c>
      <c r="BD82" s="184">
        <f t="shared" ca="1" si="183"/>
        <v>23</v>
      </c>
      <c r="BE82" s="184">
        <f t="shared" ca="1" si="184"/>
        <v>23</v>
      </c>
      <c r="BF82" s="184">
        <f t="shared" ca="1" si="185"/>
        <v>23</v>
      </c>
      <c r="BG82" s="184">
        <f t="shared" ca="1" si="186"/>
        <v>23</v>
      </c>
      <c r="BH82" s="184">
        <f t="shared" ca="1" si="187"/>
        <v>23</v>
      </c>
      <c r="BI82" s="184">
        <f t="shared" ca="1" si="188"/>
        <v>23</v>
      </c>
      <c r="BJ82" s="184">
        <f t="shared" ca="1" si="189"/>
        <v>23</v>
      </c>
      <c r="BK82" s="184">
        <f t="shared" ca="1" si="190"/>
        <v>23</v>
      </c>
      <c r="BL82" s="184">
        <f t="shared" ca="1" si="191"/>
        <v>23</v>
      </c>
      <c r="BM82" s="184">
        <f t="shared" ca="1" si="192"/>
        <v>23</v>
      </c>
      <c r="BN82" s="184">
        <f t="shared" ca="1" si="193"/>
        <v>23</v>
      </c>
      <c r="BO82" s="184">
        <f t="shared" ca="1" si="194"/>
        <v>23</v>
      </c>
      <c r="BP82" s="184">
        <f t="shared" ca="1" si="195"/>
        <v>23</v>
      </c>
      <c r="BQ82" s="184">
        <f t="shared" ca="1" si="196"/>
        <v>23</v>
      </c>
      <c r="BR82" s="184">
        <f t="shared" ca="1" si="197"/>
        <v>24</v>
      </c>
      <c r="BS82" s="184">
        <f t="shared" ca="1" si="198"/>
        <v>24</v>
      </c>
      <c r="BT82" s="184">
        <f t="shared" ca="1" si="199"/>
        <v>30</v>
      </c>
      <c r="BU82" s="184">
        <f t="shared" ca="1" si="200"/>
        <v>30</v>
      </c>
      <c r="BV82" s="184">
        <f t="shared" ca="1" si="201"/>
        <v>19</v>
      </c>
      <c r="BW82" s="184">
        <f t="shared" ca="1" si="202"/>
        <v>19</v>
      </c>
      <c r="BX82" s="184">
        <f t="shared" ca="1" si="203"/>
        <v>19</v>
      </c>
      <c r="BY82" s="184">
        <f t="shared" ca="1" si="204"/>
        <v>19</v>
      </c>
      <c r="BZ82" s="184">
        <f t="shared" ca="1" si="205"/>
        <v>95</v>
      </c>
      <c r="CA82" s="184">
        <f t="shared" ca="1" si="206"/>
        <v>95</v>
      </c>
      <c r="CB82" s="184">
        <f t="shared" ca="1" si="207"/>
        <v>109</v>
      </c>
      <c r="CC82" s="184">
        <f t="shared" ca="1" si="208"/>
        <v>109</v>
      </c>
      <c r="CD82" s="184">
        <f t="shared" ca="1" si="209"/>
        <v>84</v>
      </c>
      <c r="CE82" s="184">
        <f t="shared" ca="1" si="210"/>
        <v>84</v>
      </c>
      <c r="CF82" s="184">
        <f t="shared" ca="1" si="211"/>
        <v>84</v>
      </c>
      <c r="CG82" s="184">
        <f t="shared" ca="1" si="212"/>
        <v>41</v>
      </c>
      <c r="CH82" s="184">
        <f t="shared" ca="1" si="213"/>
        <v>41</v>
      </c>
      <c r="CI82" s="184">
        <f t="shared" ca="1" si="214"/>
        <v>116</v>
      </c>
      <c r="CJ82" s="184">
        <f t="shared" ca="1" si="215"/>
        <v>116</v>
      </c>
      <c r="CK82" s="184">
        <f t="shared" ca="1" si="216"/>
        <v>149</v>
      </c>
      <c r="CL82" s="184">
        <f t="shared" ca="1" si="217"/>
        <v>149</v>
      </c>
      <c r="CM82" s="184">
        <f t="shared" ca="1" si="218"/>
        <v>68</v>
      </c>
      <c r="CN82" s="184">
        <f t="shared" ca="1" si="219"/>
        <v>68</v>
      </c>
      <c r="CO82" s="184">
        <f t="shared" ca="1" si="220"/>
        <v>68</v>
      </c>
      <c r="CP82" s="184">
        <f t="shared" ca="1" si="221"/>
        <v>68</v>
      </c>
      <c r="CQ82" s="184">
        <f t="shared" ca="1" si="222"/>
        <v>68</v>
      </c>
      <c r="CR82" s="184">
        <f t="shared" ca="1" si="223"/>
        <v>68</v>
      </c>
      <c r="CS82" s="184">
        <f t="shared" ca="1" si="224"/>
        <v>68</v>
      </c>
      <c r="CT82" s="184">
        <f t="shared" ca="1" si="225"/>
        <v>68</v>
      </c>
      <c r="CU82" s="184">
        <f t="shared" ca="1" si="226"/>
        <v>68</v>
      </c>
      <c r="CV82" s="184">
        <f t="shared" ca="1" si="227"/>
        <v>68</v>
      </c>
      <c r="CW82" s="184">
        <f t="shared" ca="1" si="228"/>
        <v>68</v>
      </c>
      <c r="CX82" s="184">
        <f t="shared" ca="1" si="229"/>
        <v>68</v>
      </c>
      <c r="CY82" s="184">
        <f t="shared" ca="1" si="230"/>
        <v>68</v>
      </c>
      <c r="CZ82" s="184">
        <f t="shared" ca="1" si="231"/>
        <v>68</v>
      </c>
      <c r="DA82" s="184">
        <f t="shared" ca="1" si="232"/>
        <v>68</v>
      </c>
      <c r="DB82" s="184">
        <f t="shared" ca="1" si="233"/>
        <v>68</v>
      </c>
      <c r="DC82" s="184">
        <f t="shared" ca="1" si="234"/>
        <v>68</v>
      </c>
      <c r="DD82" s="184">
        <f t="shared" ca="1" si="235"/>
        <v>68</v>
      </c>
      <c r="DE82" s="184">
        <f t="shared" ca="1" si="236"/>
        <v>68</v>
      </c>
      <c r="DF82" s="184">
        <f t="shared" ca="1" si="237"/>
        <v>68</v>
      </c>
      <c r="DG82" s="184">
        <f t="shared" ca="1" si="238"/>
        <v>68</v>
      </c>
      <c r="DH82" s="184">
        <f t="shared" ca="1" si="239"/>
        <v>68</v>
      </c>
      <c r="DI82" s="184">
        <f t="shared" ca="1" si="240"/>
        <v>68</v>
      </c>
      <c r="DJ82" s="184">
        <f t="shared" ca="1" si="241"/>
        <v>68</v>
      </c>
      <c r="DK82" s="184">
        <f t="shared" ca="1" si="242"/>
        <v>68</v>
      </c>
      <c r="DL82" s="184">
        <f t="shared" ca="1" si="243"/>
        <v>68</v>
      </c>
      <c r="DM82" s="184">
        <f t="shared" ca="1" si="244"/>
        <v>68</v>
      </c>
      <c r="DN82" s="184">
        <f t="shared" ca="1" si="245"/>
        <v>68</v>
      </c>
      <c r="DO82" s="184">
        <f t="shared" ca="1" si="246"/>
        <v>68</v>
      </c>
      <c r="DP82" s="184">
        <f t="shared" ca="1" si="247"/>
        <v>68</v>
      </c>
      <c r="DQ82" s="184">
        <f t="shared" ca="1" si="248"/>
        <v>68</v>
      </c>
      <c r="DR82" s="184">
        <f t="shared" ca="1" si="249"/>
        <v>68</v>
      </c>
      <c r="DS82" s="184">
        <f t="shared" ca="1" si="250"/>
        <v>68</v>
      </c>
      <c r="DT82" s="184">
        <f t="shared" ca="1" si="251"/>
        <v>68</v>
      </c>
      <c r="DU82" s="184">
        <f t="shared" ca="1" si="252"/>
        <v>68</v>
      </c>
      <c r="DV82" s="184">
        <f t="shared" ca="1" si="253"/>
        <v>68</v>
      </c>
      <c r="DW82" s="184">
        <f t="shared" ca="1" si="254"/>
        <v>68</v>
      </c>
      <c r="DX82" s="184">
        <f t="shared" ca="1" si="255"/>
        <v>68</v>
      </c>
      <c r="DY82" s="184">
        <f t="shared" ca="1" si="256"/>
        <v>68</v>
      </c>
      <c r="DZ82" s="184">
        <f t="shared" ca="1" si="257"/>
        <v>68</v>
      </c>
      <c r="EA82" s="184">
        <f t="shared" ca="1" si="258"/>
        <v>68</v>
      </c>
      <c r="EB82" s="184">
        <f t="shared" ca="1" si="259"/>
        <v>68</v>
      </c>
      <c r="EC82" s="184">
        <f t="shared" ca="1" si="260"/>
        <v>68</v>
      </c>
      <c r="ED82" s="184">
        <f t="shared" ca="1" si="261"/>
        <v>68</v>
      </c>
      <c r="EE82" s="184">
        <f t="shared" ca="1" si="262"/>
        <v>68</v>
      </c>
      <c r="EF82" s="184">
        <f t="shared" ca="1" si="263"/>
        <v>68</v>
      </c>
      <c r="EG82" s="184">
        <f t="shared" ca="1" si="264"/>
        <v>68</v>
      </c>
      <c r="EH82" s="184">
        <f t="shared" ca="1" si="265"/>
        <v>68</v>
      </c>
      <c r="EI82" s="184">
        <f t="shared" ca="1" si="266"/>
        <v>68</v>
      </c>
      <c r="EJ82" s="184">
        <f t="shared" ca="1" si="267"/>
        <v>68</v>
      </c>
      <c r="EK82" s="184">
        <f t="shared" ca="1" si="268"/>
        <v>68</v>
      </c>
      <c r="EL82" s="184">
        <f t="shared" ca="1" si="269"/>
        <v>68</v>
      </c>
      <c r="EM82" s="184">
        <f t="shared" ca="1" si="270"/>
        <v>68</v>
      </c>
      <c r="EN82" s="184">
        <f t="shared" ca="1" si="271"/>
        <v>68</v>
      </c>
      <c r="EO82" s="184">
        <f t="shared" ca="1" si="272"/>
        <v>68</v>
      </c>
      <c r="EP82" s="184">
        <f t="shared" ca="1" si="273"/>
        <v>68</v>
      </c>
      <c r="EQ82" s="184">
        <f t="shared" ca="1" si="274"/>
        <v>68</v>
      </c>
      <c r="ER82" s="184">
        <f t="shared" ca="1" si="275"/>
        <v>68</v>
      </c>
      <c r="ES82" s="184">
        <f t="shared" ca="1" si="276"/>
        <v>68</v>
      </c>
      <c r="ET82" s="184">
        <f t="shared" ca="1" si="277"/>
        <v>68</v>
      </c>
      <c r="EU82" s="184">
        <f t="shared" ca="1" si="278"/>
        <v>68</v>
      </c>
      <c r="EV82" s="184">
        <f t="shared" ca="1" si="279"/>
        <v>68</v>
      </c>
      <c r="EW82" s="184">
        <f t="shared" ca="1" si="280"/>
        <v>68</v>
      </c>
      <c r="EX82" s="184">
        <f t="shared" ca="1" si="281"/>
        <v>68</v>
      </c>
      <c r="EY82" s="184">
        <f t="shared" ca="1" si="282"/>
        <v>68</v>
      </c>
      <c r="EZ82" s="184">
        <f t="shared" ca="1" si="283"/>
        <v>68</v>
      </c>
      <c r="FA82" s="184">
        <f t="shared" ca="1" si="284"/>
        <v>68</v>
      </c>
      <c r="FB82" s="184">
        <f t="shared" ca="1" si="285"/>
        <v>68</v>
      </c>
      <c r="FC82" s="184">
        <f t="shared" ca="1" si="286"/>
        <v>68</v>
      </c>
      <c r="FD82" s="184">
        <f t="shared" ca="1" si="287"/>
        <v>68</v>
      </c>
      <c r="FE82" s="184">
        <f t="shared" ca="1" si="288"/>
        <v>68</v>
      </c>
      <c r="FF82" s="184">
        <f t="shared" ca="1" si="289"/>
        <v>68</v>
      </c>
      <c r="FG82" s="184">
        <f t="shared" ca="1" si="290"/>
        <v>68</v>
      </c>
      <c r="FH82" s="184">
        <f t="shared" ca="1" si="291"/>
        <v>68</v>
      </c>
      <c r="FI82" s="184">
        <f t="shared" ca="1" si="292"/>
        <v>68</v>
      </c>
      <c r="FJ82" s="184">
        <f t="shared" ca="1" si="293"/>
        <v>68</v>
      </c>
      <c r="FK82" s="184">
        <f t="shared" ca="1" si="294"/>
        <v>68</v>
      </c>
      <c r="FL82" s="184">
        <f t="shared" ca="1" si="295"/>
        <v>68</v>
      </c>
      <c r="FM82" s="184">
        <f t="shared" ca="1" si="296"/>
        <v>68</v>
      </c>
      <c r="FN82" s="184">
        <f t="shared" ca="1" si="297"/>
        <v>68</v>
      </c>
      <c r="FO82" s="184">
        <f t="shared" ca="1" si="298"/>
        <v>68</v>
      </c>
      <c r="FP82" s="184">
        <f t="shared" ca="1" si="299"/>
        <v>68</v>
      </c>
      <c r="FQ82" s="184">
        <f t="shared" ca="1" si="300"/>
        <v>68</v>
      </c>
      <c r="FR82" s="184">
        <f t="shared" ca="1" si="301"/>
        <v>68</v>
      </c>
      <c r="FS82" s="184">
        <f t="shared" ca="1" si="302"/>
        <v>68</v>
      </c>
      <c r="FT82" s="184">
        <f t="shared" ca="1" si="303"/>
        <v>68</v>
      </c>
      <c r="FU82" s="184">
        <f t="shared" ca="1" si="304"/>
        <v>68</v>
      </c>
      <c r="FV82" s="184">
        <f t="shared" ca="1" si="305"/>
        <v>68</v>
      </c>
      <c r="FW82" s="184">
        <f t="shared" ca="1" si="306"/>
        <v>68</v>
      </c>
      <c r="FX82" s="184">
        <f t="shared" ca="1" si="307"/>
        <v>68</v>
      </c>
      <c r="FY82" s="184">
        <f t="shared" ca="1" si="308"/>
        <v>68</v>
      </c>
      <c r="FZ82" s="184">
        <f t="shared" ca="1" si="309"/>
        <v>68</v>
      </c>
      <c r="GA82" s="184">
        <f t="shared" ca="1" si="310"/>
        <v>68</v>
      </c>
      <c r="GB82" s="184">
        <f t="shared" ca="1" si="311"/>
        <v>68</v>
      </c>
      <c r="GC82" s="184">
        <f t="shared" ca="1" si="312"/>
        <v>68</v>
      </c>
      <c r="GD82" s="184">
        <f t="shared" ca="1" si="313"/>
        <v>68</v>
      </c>
      <c r="GE82" s="184">
        <f t="shared" ca="1" si="314"/>
        <v>68</v>
      </c>
      <c r="GF82" s="184">
        <f t="shared" ca="1" si="315"/>
        <v>68</v>
      </c>
      <c r="GG82" s="184">
        <f t="shared" ca="1" si="316"/>
        <v>68</v>
      </c>
      <c r="GH82" s="184">
        <f t="shared" ca="1" si="317"/>
        <v>68</v>
      </c>
      <c r="GI82" s="184">
        <f t="shared" ca="1" si="318"/>
        <v>68</v>
      </c>
      <c r="GJ82" s="184">
        <f t="shared" ca="1" si="319"/>
        <v>68</v>
      </c>
      <c r="GK82" s="184">
        <f t="shared" ca="1" si="320"/>
        <v>68</v>
      </c>
      <c r="GL82" s="184">
        <f t="shared" ca="1" si="321"/>
        <v>68</v>
      </c>
      <c r="GM82" s="184">
        <f t="shared" ca="1" si="322"/>
        <v>68</v>
      </c>
      <c r="GN82" s="184">
        <f t="shared" ca="1" si="323"/>
        <v>68</v>
      </c>
      <c r="GO82" s="184">
        <f t="shared" ca="1" si="324"/>
        <v>68</v>
      </c>
      <c r="GP82" s="184">
        <f t="shared" ca="1" si="325"/>
        <v>68</v>
      </c>
      <c r="GQ82" s="184">
        <f t="shared" ca="1" si="326"/>
        <v>68</v>
      </c>
      <c r="GR82" s="184">
        <f t="shared" ca="1" si="327"/>
        <v>68</v>
      </c>
      <c r="GS82" s="184">
        <f t="shared" ca="1" si="328"/>
        <v>68</v>
      </c>
      <c r="GT82" s="184">
        <f t="shared" ca="1" si="329"/>
        <v>68</v>
      </c>
      <c r="GU82" s="184">
        <f t="shared" ca="1" si="330"/>
        <v>68</v>
      </c>
      <c r="GV82" s="184">
        <f t="shared" ca="1" si="331"/>
        <v>68</v>
      </c>
      <c r="GW82" s="184">
        <f t="shared" ca="1" si="332"/>
        <v>68</v>
      </c>
      <c r="GX82" s="184">
        <f t="shared" ca="1" si="333"/>
        <v>68</v>
      </c>
      <c r="GY82" s="184">
        <f t="shared" ca="1" si="334"/>
        <v>68</v>
      </c>
      <c r="GZ82" s="184">
        <f t="shared" ca="1" si="335"/>
        <v>68</v>
      </c>
      <c r="HA82" s="184">
        <f t="shared" ca="1" si="336"/>
        <v>68</v>
      </c>
      <c r="HB82" s="184">
        <f t="shared" ca="1" si="337"/>
        <v>68</v>
      </c>
      <c r="HC82" s="184">
        <f t="shared" ca="1" si="338"/>
        <v>68</v>
      </c>
      <c r="HD82" s="184">
        <f t="shared" ca="1" si="339"/>
        <v>68</v>
      </c>
      <c r="HE82" s="184">
        <f t="shared" ca="1" si="340"/>
        <v>68</v>
      </c>
      <c r="HF82" s="184">
        <f t="shared" ca="1" si="341"/>
        <v>68</v>
      </c>
      <c r="HG82" s="184">
        <f t="shared" ca="1" si="342"/>
        <v>68</v>
      </c>
      <c r="HH82" s="184">
        <f t="shared" ca="1" si="343"/>
        <v>68</v>
      </c>
      <c r="HI82" s="184">
        <f t="shared" ca="1" si="344"/>
        <v>68</v>
      </c>
      <c r="HJ82" s="184">
        <f t="shared" ca="1" si="345"/>
        <v>68</v>
      </c>
      <c r="HK82" s="578">
        <f t="shared" ca="1" si="360"/>
        <v>1</v>
      </c>
    </row>
    <row r="83" spans="1:219" s="185" customFormat="1">
      <c r="A83" s="277" t="s">
        <v>13849</v>
      </c>
      <c r="B83" s="278"/>
      <c r="C83" s="279" t="s">
        <v>12385</v>
      </c>
      <c r="D83" s="280" t="str">
        <f>IF($B83="","",IFERROR(VLOOKUP($B83,SERVIÇOS!$A:$F,3,0),IFERROR(VLOOKUP($B83,'COMPOSIÇÕES COMPLEMENTARES '!$C:$K,3,0),"")))</f>
        <v/>
      </c>
      <c r="E83" s="281"/>
      <c r="F83" s="282" t="str">
        <f>IF($B83="","",IFERROR(VLOOKUP($B83,SERVIÇOS!$A:$F,4,0),IFERROR(VLOOKUP($B83,'COMPOSIÇÕES COMPLEMENTARES '!$C:$K,6,0),"")))</f>
        <v/>
      </c>
      <c r="G83" s="283" t="str">
        <f>IF($B83="","",IFERROR(VLOOKUP($B83,SERVIÇOS!$A:$F,5,0),IFERROR(VLOOKUP($B83,'COMPOSIÇÕES COMPLEMENTARES '!$C:$K,7,0),"")))</f>
        <v/>
      </c>
      <c r="H83" s="283" t="str">
        <f t="shared" si="356"/>
        <v/>
      </c>
      <c r="I83" s="270">
        <f>ROUND(SUMIF(I84:I112,"&gt;0",I84:I112),2)</f>
        <v>43505.599999999999</v>
      </c>
      <c r="J83" s="270">
        <f>ROUND(SUMIF(J84:J112,"&gt;0",J84:J112),2)</f>
        <v>11057.6</v>
      </c>
      <c r="K83" s="271"/>
      <c r="L83" s="270">
        <f>SUMIF(I83:J83,"&gt;0",I83:J83)</f>
        <v>54563.199999999997</v>
      </c>
      <c r="M83" s="572">
        <f t="shared" si="364"/>
        <v>54563.199999999997</v>
      </c>
      <c r="N83" s="572">
        <f t="shared" si="365"/>
        <v>0</v>
      </c>
      <c r="O83" s="572">
        <f t="shared" si="366"/>
        <v>0</v>
      </c>
      <c r="P83" s="572">
        <f t="shared" si="367"/>
        <v>75</v>
      </c>
      <c r="Q83" s="572">
        <f t="shared" si="368"/>
        <v>830.84</v>
      </c>
      <c r="R83" s="572">
        <f t="shared" si="369"/>
        <v>76</v>
      </c>
      <c r="S83" s="184">
        <f t="shared" ca="1" si="146"/>
        <v>76</v>
      </c>
      <c r="T83" s="184">
        <f t="shared" ca="1" si="147"/>
        <v>76</v>
      </c>
      <c r="U83" s="184">
        <f t="shared" ca="1" si="148"/>
        <v>76</v>
      </c>
      <c r="V83" s="184">
        <f t="shared" ca="1" si="149"/>
        <v>76</v>
      </c>
      <c r="W83" s="184">
        <f t="shared" ca="1" si="150"/>
        <v>162</v>
      </c>
      <c r="X83" s="184">
        <f t="shared" ca="1" si="151"/>
        <v>162</v>
      </c>
      <c r="Y83" s="184">
        <f t="shared" ca="1" si="152"/>
        <v>162</v>
      </c>
      <c r="Z83" s="184">
        <f t="shared" ca="1" si="153"/>
        <v>162</v>
      </c>
      <c r="AA83" s="184">
        <f t="shared" ca="1" si="154"/>
        <v>162</v>
      </c>
      <c r="AB83" s="184">
        <f t="shared" ca="1" si="155"/>
        <v>162</v>
      </c>
      <c r="AC83" s="184">
        <f t="shared" ca="1" si="156"/>
        <v>162</v>
      </c>
      <c r="AD83" s="184">
        <f t="shared" ca="1" si="157"/>
        <v>162</v>
      </c>
      <c r="AE83" s="184">
        <f t="shared" ca="1" si="158"/>
        <v>162</v>
      </c>
      <c r="AF83" s="184">
        <f t="shared" ca="1" si="159"/>
        <v>162</v>
      </c>
      <c r="AG83" s="184">
        <f t="shared" ca="1" si="160"/>
        <v>162</v>
      </c>
      <c r="AH83" s="184">
        <f t="shared" ca="1" si="161"/>
        <v>172</v>
      </c>
      <c r="AI83" s="184">
        <f t="shared" ca="1" si="162"/>
        <v>172</v>
      </c>
      <c r="AJ83" s="184">
        <f t="shared" ca="1" si="163"/>
        <v>117</v>
      </c>
      <c r="AK83" s="184">
        <f t="shared" ca="1" si="164"/>
        <v>117</v>
      </c>
      <c r="AL83" s="184">
        <f t="shared" ca="1" si="165"/>
        <v>117</v>
      </c>
      <c r="AM83" s="184">
        <f t="shared" ca="1" si="166"/>
        <v>117</v>
      </c>
      <c r="AN83" s="184">
        <f t="shared" ca="1" si="167"/>
        <v>117</v>
      </c>
      <c r="AO83" s="184">
        <f t="shared" ca="1" si="168"/>
        <v>117</v>
      </c>
      <c r="AP83" s="184">
        <f t="shared" ca="1" si="169"/>
        <v>117</v>
      </c>
      <c r="AQ83" s="184">
        <f t="shared" ca="1" si="170"/>
        <v>117</v>
      </c>
      <c r="AR83" s="184">
        <f t="shared" ca="1" si="171"/>
        <v>117</v>
      </c>
      <c r="AS83" s="184">
        <f t="shared" ca="1" si="172"/>
        <v>117</v>
      </c>
      <c r="AT83" s="184">
        <f t="shared" ca="1" si="173"/>
        <v>117</v>
      </c>
      <c r="AU83" s="184">
        <f t="shared" ca="1" si="174"/>
        <v>139</v>
      </c>
      <c r="AV83" s="184">
        <f t="shared" ca="1" si="175"/>
        <v>139</v>
      </c>
      <c r="AW83" s="184">
        <f t="shared" ca="1" si="176"/>
        <v>139</v>
      </c>
      <c r="AX83" s="184">
        <f t="shared" ca="1" si="177"/>
        <v>139</v>
      </c>
      <c r="AY83" s="184">
        <f t="shared" ca="1" si="178"/>
        <v>153</v>
      </c>
      <c r="AZ83" s="184">
        <f t="shared" ca="1" si="179"/>
        <v>153</v>
      </c>
      <c r="BA83" s="184">
        <f t="shared" ca="1" si="180"/>
        <v>23</v>
      </c>
      <c r="BB83" s="184">
        <f t="shared" ca="1" si="181"/>
        <v>23</v>
      </c>
      <c r="BC83" s="184">
        <f t="shared" ca="1" si="182"/>
        <v>24</v>
      </c>
      <c r="BD83" s="184">
        <f t="shared" ca="1" si="183"/>
        <v>24</v>
      </c>
      <c r="BE83" s="184">
        <f t="shared" ca="1" si="184"/>
        <v>24</v>
      </c>
      <c r="BF83" s="184">
        <f t="shared" ca="1" si="185"/>
        <v>24</v>
      </c>
      <c r="BG83" s="184">
        <f t="shared" ca="1" si="186"/>
        <v>24</v>
      </c>
      <c r="BH83" s="184">
        <f t="shared" ca="1" si="187"/>
        <v>24</v>
      </c>
      <c r="BI83" s="184">
        <f t="shared" ca="1" si="188"/>
        <v>24</v>
      </c>
      <c r="BJ83" s="184">
        <f t="shared" ca="1" si="189"/>
        <v>24</v>
      </c>
      <c r="BK83" s="184">
        <f t="shared" ca="1" si="190"/>
        <v>24</v>
      </c>
      <c r="BL83" s="184">
        <f t="shared" ca="1" si="191"/>
        <v>24</v>
      </c>
      <c r="BM83" s="184">
        <f t="shared" ca="1" si="192"/>
        <v>24</v>
      </c>
      <c r="BN83" s="184">
        <f t="shared" ca="1" si="193"/>
        <v>24</v>
      </c>
      <c r="BO83" s="184">
        <f t="shared" ca="1" si="194"/>
        <v>24</v>
      </c>
      <c r="BP83" s="184">
        <f t="shared" ca="1" si="195"/>
        <v>24</v>
      </c>
      <c r="BQ83" s="184">
        <f t="shared" ca="1" si="196"/>
        <v>24</v>
      </c>
      <c r="BR83" s="184">
        <f t="shared" ca="1" si="197"/>
        <v>24</v>
      </c>
      <c r="BS83" s="184">
        <f t="shared" ca="1" si="198"/>
        <v>30</v>
      </c>
      <c r="BT83" s="184">
        <f t="shared" ca="1" si="199"/>
        <v>30</v>
      </c>
      <c r="BU83" s="184">
        <f t="shared" ca="1" si="200"/>
        <v>19</v>
      </c>
      <c r="BV83" s="184">
        <f t="shared" ca="1" si="201"/>
        <v>19</v>
      </c>
      <c r="BW83" s="184">
        <f t="shared" ca="1" si="202"/>
        <v>95</v>
      </c>
      <c r="BX83" s="184">
        <f t="shared" ca="1" si="203"/>
        <v>95</v>
      </c>
      <c r="BY83" s="184">
        <f t="shared" ca="1" si="204"/>
        <v>95</v>
      </c>
      <c r="BZ83" s="184">
        <f t="shared" ca="1" si="205"/>
        <v>95</v>
      </c>
      <c r="CA83" s="184">
        <f t="shared" ca="1" si="206"/>
        <v>109</v>
      </c>
      <c r="CB83" s="184">
        <f t="shared" ca="1" si="207"/>
        <v>109</v>
      </c>
      <c r="CC83" s="184">
        <f t="shared" ca="1" si="208"/>
        <v>84</v>
      </c>
      <c r="CD83" s="184">
        <f t="shared" ca="1" si="209"/>
        <v>84</v>
      </c>
      <c r="CE83" s="184">
        <f t="shared" ca="1" si="210"/>
        <v>41</v>
      </c>
      <c r="CF83" s="184">
        <f t="shared" ca="1" si="211"/>
        <v>41</v>
      </c>
      <c r="CG83" s="184">
        <f t="shared" ca="1" si="212"/>
        <v>41</v>
      </c>
      <c r="CH83" s="184">
        <f t="shared" ca="1" si="213"/>
        <v>116</v>
      </c>
      <c r="CI83" s="184">
        <f t="shared" ca="1" si="214"/>
        <v>116</v>
      </c>
      <c r="CJ83" s="184">
        <f t="shared" ca="1" si="215"/>
        <v>149</v>
      </c>
      <c r="CK83" s="184">
        <f t="shared" ca="1" si="216"/>
        <v>149</v>
      </c>
      <c r="CL83" s="184">
        <f t="shared" ca="1" si="217"/>
        <v>68</v>
      </c>
      <c r="CM83" s="184">
        <f t="shared" ca="1" si="218"/>
        <v>68</v>
      </c>
      <c r="CN83" s="184">
        <f t="shared" ca="1" si="219"/>
        <v>144</v>
      </c>
      <c r="CO83" s="184">
        <f t="shared" ca="1" si="220"/>
        <v>144</v>
      </c>
      <c r="CP83" s="184">
        <f t="shared" ca="1" si="221"/>
        <v>144</v>
      </c>
      <c r="CQ83" s="184">
        <f t="shared" ca="1" si="222"/>
        <v>144</v>
      </c>
      <c r="CR83" s="184">
        <f t="shared" ca="1" si="223"/>
        <v>144</v>
      </c>
      <c r="CS83" s="184">
        <f t="shared" ca="1" si="224"/>
        <v>144</v>
      </c>
      <c r="CT83" s="184">
        <f t="shared" ca="1" si="225"/>
        <v>144</v>
      </c>
      <c r="CU83" s="184">
        <f t="shared" ca="1" si="226"/>
        <v>144</v>
      </c>
      <c r="CV83" s="184">
        <f t="shared" ca="1" si="227"/>
        <v>144</v>
      </c>
      <c r="CW83" s="184">
        <f t="shared" ca="1" si="228"/>
        <v>144</v>
      </c>
      <c r="CX83" s="184">
        <f t="shared" ca="1" si="229"/>
        <v>144</v>
      </c>
      <c r="CY83" s="184">
        <f t="shared" ca="1" si="230"/>
        <v>144</v>
      </c>
      <c r="CZ83" s="184">
        <f t="shared" ca="1" si="231"/>
        <v>144</v>
      </c>
      <c r="DA83" s="184">
        <f t="shared" ca="1" si="232"/>
        <v>144</v>
      </c>
      <c r="DB83" s="184">
        <f t="shared" ca="1" si="233"/>
        <v>144</v>
      </c>
      <c r="DC83" s="184">
        <f t="shared" ca="1" si="234"/>
        <v>144</v>
      </c>
      <c r="DD83" s="184">
        <f t="shared" ca="1" si="235"/>
        <v>144</v>
      </c>
      <c r="DE83" s="184">
        <f t="shared" ca="1" si="236"/>
        <v>144</v>
      </c>
      <c r="DF83" s="184">
        <f t="shared" ca="1" si="237"/>
        <v>144</v>
      </c>
      <c r="DG83" s="184">
        <f t="shared" ca="1" si="238"/>
        <v>144</v>
      </c>
      <c r="DH83" s="184">
        <f t="shared" ca="1" si="239"/>
        <v>144</v>
      </c>
      <c r="DI83" s="184">
        <f t="shared" ca="1" si="240"/>
        <v>144</v>
      </c>
      <c r="DJ83" s="184">
        <f t="shared" ca="1" si="241"/>
        <v>144</v>
      </c>
      <c r="DK83" s="184">
        <f t="shared" ca="1" si="242"/>
        <v>144</v>
      </c>
      <c r="DL83" s="184">
        <f t="shared" ca="1" si="243"/>
        <v>144</v>
      </c>
      <c r="DM83" s="184">
        <f t="shared" ca="1" si="244"/>
        <v>144</v>
      </c>
      <c r="DN83" s="184">
        <f t="shared" ca="1" si="245"/>
        <v>144</v>
      </c>
      <c r="DO83" s="184">
        <f t="shared" ca="1" si="246"/>
        <v>144</v>
      </c>
      <c r="DP83" s="184">
        <f t="shared" ca="1" si="247"/>
        <v>144</v>
      </c>
      <c r="DQ83" s="184">
        <f t="shared" ca="1" si="248"/>
        <v>144</v>
      </c>
      <c r="DR83" s="184">
        <f t="shared" ca="1" si="249"/>
        <v>144</v>
      </c>
      <c r="DS83" s="184">
        <f t="shared" ca="1" si="250"/>
        <v>144</v>
      </c>
      <c r="DT83" s="184">
        <f t="shared" ca="1" si="251"/>
        <v>144</v>
      </c>
      <c r="DU83" s="184">
        <f t="shared" ca="1" si="252"/>
        <v>144</v>
      </c>
      <c r="DV83" s="184">
        <f t="shared" ca="1" si="253"/>
        <v>144</v>
      </c>
      <c r="DW83" s="184">
        <f t="shared" ca="1" si="254"/>
        <v>144</v>
      </c>
      <c r="DX83" s="184">
        <f t="shared" ca="1" si="255"/>
        <v>144</v>
      </c>
      <c r="DY83" s="184">
        <f t="shared" ca="1" si="256"/>
        <v>144</v>
      </c>
      <c r="DZ83" s="184">
        <f t="shared" ca="1" si="257"/>
        <v>144</v>
      </c>
      <c r="EA83" s="184">
        <f t="shared" ca="1" si="258"/>
        <v>144</v>
      </c>
      <c r="EB83" s="184">
        <f t="shared" ca="1" si="259"/>
        <v>144</v>
      </c>
      <c r="EC83" s="184">
        <f t="shared" ca="1" si="260"/>
        <v>144</v>
      </c>
      <c r="ED83" s="184">
        <f t="shared" ca="1" si="261"/>
        <v>144</v>
      </c>
      <c r="EE83" s="184">
        <f t="shared" ca="1" si="262"/>
        <v>144</v>
      </c>
      <c r="EF83" s="184">
        <f t="shared" ca="1" si="263"/>
        <v>144</v>
      </c>
      <c r="EG83" s="184">
        <f t="shared" ca="1" si="264"/>
        <v>144</v>
      </c>
      <c r="EH83" s="184">
        <f t="shared" ca="1" si="265"/>
        <v>144</v>
      </c>
      <c r="EI83" s="184">
        <f t="shared" ca="1" si="266"/>
        <v>144</v>
      </c>
      <c r="EJ83" s="184">
        <f t="shared" ca="1" si="267"/>
        <v>144</v>
      </c>
      <c r="EK83" s="184">
        <f t="shared" ca="1" si="268"/>
        <v>144</v>
      </c>
      <c r="EL83" s="184">
        <f t="shared" ca="1" si="269"/>
        <v>144</v>
      </c>
      <c r="EM83" s="184">
        <f t="shared" ca="1" si="270"/>
        <v>144</v>
      </c>
      <c r="EN83" s="184">
        <f t="shared" ca="1" si="271"/>
        <v>144</v>
      </c>
      <c r="EO83" s="184">
        <f t="shared" ca="1" si="272"/>
        <v>144</v>
      </c>
      <c r="EP83" s="184">
        <f t="shared" ca="1" si="273"/>
        <v>144</v>
      </c>
      <c r="EQ83" s="184">
        <f t="shared" ca="1" si="274"/>
        <v>144</v>
      </c>
      <c r="ER83" s="184">
        <f t="shared" ca="1" si="275"/>
        <v>144</v>
      </c>
      <c r="ES83" s="184">
        <f t="shared" ca="1" si="276"/>
        <v>144</v>
      </c>
      <c r="ET83" s="184">
        <f t="shared" ca="1" si="277"/>
        <v>144</v>
      </c>
      <c r="EU83" s="184">
        <f t="shared" ca="1" si="278"/>
        <v>144</v>
      </c>
      <c r="EV83" s="184">
        <f t="shared" ca="1" si="279"/>
        <v>144</v>
      </c>
      <c r="EW83" s="184">
        <f t="shared" ca="1" si="280"/>
        <v>144</v>
      </c>
      <c r="EX83" s="184">
        <f t="shared" ca="1" si="281"/>
        <v>144</v>
      </c>
      <c r="EY83" s="184">
        <f t="shared" ca="1" si="282"/>
        <v>144</v>
      </c>
      <c r="EZ83" s="184">
        <f t="shared" ca="1" si="283"/>
        <v>144</v>
      </c>
      <c r="FA83" s="184">
        <f t="shared" ca="1" si="284"/>
        <v>144</v>
      </c>
      <c r="FB83" s="184">
        <f t="shared" ca="1" si="285"/>
        <v>144</v>
      </c>
      <c r="FC83" s="184">
        <f t="shared" ca="1" si="286"/>
        <v>144</v>
      </c>
      <c r="FD83" s="184">
        <f t="shared" ca="1" si="287"/>
        <v>144</v>
      </c>
      <c r="FE83" s="184">
        <f t="shared" ca="1" si="288"/>
        <v>144</v>
      </c>
      <c r="FF83" s="184">
        <f t="shared" ca="1" si="289"/>
        <v>144</v>
      </c>
      <c r="FG83" s="184">
        <f t="shared" ca="1" si="290"/>
        <v>144</v>
      </c>
      <c r="FH83" s="184">
        <f t="shared" ca="1" si="291"/>
        <v>144</v>
      </c>
      <c r="FI83" s="184">
        <f t="shared" ca="1" si="292"/>
        <v>144</v>
      </c>
      <c r="FJ83" s="184">
        <f t="shared" ca="1" si="293"/>
        <v>144</v>
      </c>
      <c r="FK83" s="184">
        <f t="shared" ca="1" si="294"/>
        <v>144</v>
      </c>
      <c r="FL83" s="184">
        <f t="shared" ca="1" si="295"/>
        <v>144</v>
      </c>
      <c r="FM83" s="184">
        <f t="shared" ca="1" si="296"/>
        <v>144</v>
      </c>
      <c r="FN83" s="184">
        <f t="shared" ca="1" si="297"/>
        <v>144</v>
      </c>
      <c r="FO83" s="184">
        <f t="shared" ca="1" si="298"/>
        <v>144</v>
      </c>
      <c r="FP83" s="184">
        <f t="shared" ca="1" si="299"/>
        <v>144</v>
      </c>
      <c r="FQ83" s="184">
        <f t="shared" ca="1" si="300"/>
        <v>144</v>
      </c>
      <c r="FR83" s="184">
        <f t="shared" ca="1" si="301"/>
        <v>144</v>
      </c>
      <c r="FS83" s="184">
        <f t="shared" ca="1" si="302"/>
        <v>144</v>
      </c>
      <c r="FT83" s="184">
        <f t="shared" ca="1" si="303"/>
        <v>144</v>
      </c>
      <c r="FU83" s="184">
        <f t="shared" ca="1" si="304"/>
        <v>144</v>
      </c>
      <c r="FV83" s="184">
        <f t="shared" ca="1" si="305"/>
        <v>144</v>
      </c>
      <c r="FW83" s="184">
        <f t="shared" ca="1" si="306"/>
        <v>144</v>
      </c>
      <c r="FX83" s="184">
        <f t="shared" ca="1" si="307"/>
        <v>144</v>
      </c>
      <c r="FY83" s="184">
        <f t="shared" ca="1" si="308"/>
        <v>144</v>
      </c>
      <c r="FZ83" s="184">
        <f t="shared" ca="1" si="309"/>
        <v>144</v>
      </c>
      <c r="GA83" s="184">
        <f t="shared" ca="1" si="310"/>
        <v>144</v>
      </c>
      <c r="GB83" s="184">
        <f t="shared" ca="1" si="311"/>
        <v>144</v>
      </c>
      <c r="GC83" s="184">
        <f t="shared" ca="1" si="312"/>
        <v>144</v>
      </c>
      <c r="GD83" s="184">
        <f t="shared" ca="1" si="313"/>
        <v>144</v>
      </c>
      <c r="GE83" s="184">
        <f t="shared" ca="1" si="314"/>
        <v>144</v>
      </c>
      <c r="GF83" s="184">
        <f t="shared" ca="1" si="315"/>
        <v>144</v>
      </c>
      <c r="GG83" s="184">
        <f t="shared" ca="1" si="316"/>
        <v>144</v>
      </c>
      <c r="GH83" s="184">
        <f t="shared" ca="1" si="317"/>
        <v>144</v>
      </c>
      <c r="GI83" s="184">
        <f t="shared" ca="1" si="318"/>
        <v>144</v>
      </c>
      <c r="GJ83" s="184">
        <f t="shared" ca="1" si="319"/>
        <v>144</v>
      </c>
      <c r="GK83" s="184">
        <f t="shared" ca="1" si="320"/>
        <v>144</v>
      </c>
      <c r="GL83" s="184">
        <f t="shared" ca="1" si="321"/>
        <v>144</v>
      </c>
      <c r="GM83" s="184">
        <f t="shared" ca="1" si="322"/>
        <v>144</v>
      </c>
      <c r="GN83" s="184">
        <f t="shared" ca="1" si="323"/>
        <v>144</v>
      </c>
      <c r="GO83" s="184">
        <f t="shared" ca="1" si="324"/>
        <v>144</v>
      </c>
      <c r="GP83" s="184">
        <f t="shared" ca="1" si="325"/>
        <v>144</v>
      </c>
      <c r="GQ83" s="184">
        <f t="shared" ca="1" si="326"/>
        <v>144</v>
      </c>
      <c r="GR83" s="184">
        <f t="shared" ca="1" si="327"/>
        <v>144</v>
      </c>
      <c r="GS83" s="184">
        <f t="shared" ca="1" si="328"/>
        <v>144</v>
      </c>
      <c r="GT83" s="184">
        <f t="shared" ca="1" si="329"/>
        <v>144</v>
      </c>
      <c r="GU83" s="184">
        <f t="shared" ca="1" si="330"/>
        <v>144</v>
      </c>
      <c r="GV83" s="184">
        <f t="shared" ca="1" si="331"/>
        <v>144</v>
      </c>
      <c r="GW83" s="184">
        <f t="shared" ca="1" si="332"/>
        <v>144</v>
      </c>
      <c r="GX83" s="184">
        <f t="shared" ca="1" si="333"/>
        <v>144</v>
      </c>
      <c r="GY83" s="184">
        <f t="shared" ca="1" si="334"/>
        <v>144</v>
      </c>
      <c r="GZ83" s="184">
        <f t="shared" ca="1" si="335"/>
        <v>144</v>
      </c>
      <c r="HA83" s="184">
        <f t="shared" ca="1" si="336"/>
        <v>144</v>
      </c>
      <c r="HB83" s="184">
        <f t="shared" ca="1" si="337"/>
        <v>144</v>
      </c>
      <c r="HC83" s="184">
        <f t="shared" ca="1" si="338"/>
        <v>144</v>
      </c>
      <c r="HD83" s="184">
        <f t="shared" ca="1" si="339"/>
        <v>144</v>
      </c>
      <c r="HE83" s="184">
        <f t="shared" ca="1" si="340"/>
        <v>144</v>
      </c>
      <c r="HF83" s="184">
        <f t="shared" ca="1" si="341"/>
        <v>144</v>
      </c>
      <c r="HG83" s="184">
        <f t="shared" ca="1" si="342"/>
        <v>144</v>
      </c>
      <c r="HH83" s="184">
        <f t="shared" ca="1" si="343"/>
        <v>144</v>
      </c>
      <c r="HI83" s="184">
        <f t="shared" ca="1" si="344"/>
        <v>144</v>
      </c>
      <c r="HJ83" s="184">
        <f t="shared" ca="1" si="345"/>
        <v>144</v>
      </c>
      <c r="HK83" s="578">
        <f t="shared" ca="1" si="360"/>
        <v>1</v>
      </c>
    </row>
    <row r="84" spans="1:219" s="185" customFormat="1" ht="30">
      <c r="A84" s="284" t="s">
        <v>14014</v>
      </c>
      <c r="B84" s="285" t="s">
        <v>14060</v>
      </c>
      <c r="C84" s="286" t="str">
        <f>IF($B84="","",IFERROR(VLOOKUP($B84,SERVIÇOS!$A:$F,2,0),IFERROR(VLOOKUP($B84,'COMPOSIÇÕES COMPLEMENTARES '!$C:$K,2,0),"")))</f>
        <v>REMOÇÃO E INSTALAÇÃO DE COMPONENTES EM LAJE (ELETRODUTOS, ARAMES, ESCADAS, GANCHOS, ANTENA, SUPORTES)</v>
      </c>
      <c r="D84" s="287" t="str">
        <f>IF($B84="","",IFERROR(VLOOKUP($B84,SERVIÇOS!$A:$F,3,0),IFERROR(VLOOKUP($B84,'COMPOSIÇÕES COMPLEMENTARES '!$C:$K,3,0),"")))</f>
        <v>M2</v>
      </c>
      <c r="E84" s="288">
        <v>495.3</v>
      </c>
      <c r="F84" s="289">
        <f>IF($B84="","",IFERROR(VLOOKUP($B84,SERVIÇOS!$A:$F,4,0),IFERROR(VLOOKUP($B84,'COMPOSIÇÕES COMPLEMENTARES '!$C:$K,6,0),"")))</f>
        <v>0.33</v>
      </c>
      <c r="G84" s="289">
        <f>IF($B84="","",IFERROR(VLOOKUP($B84,SERVIÇOS!$A:$F,5,0),IFERROR(VLOOKUP($B84,'COMPOSIÇÕES COMPLEMENTARES '!$C:$K,7,0),"")))</f>
        <v>0.71</v>
      </c>
      <c r="H84" s="289">
        <f t="shared" si="356"/>
        <v>1.04</v>
      </c>
      <c r="I84" s="289">
        <f t="shared" ref="I84:I112" si="370">IF(E84="","",ROUND((E84*F84),2))</f>
        <v>163.44999999999999</v>
      </c>
      <c r="J84" s="289">
        <f t="shared" ref="J84:J112" si="371">IF(E84="","",ROUND((E84*G84),2))</f>
        <v>351.66</v>
      </c>
      <c r="K84" s="289">
        <f t="shared" ref="K84:K112" si="372">IF(E84="","",ROUND((E84*H84),2))</f>
        <v>515.11</v>
      </c>
      <c r="L84" s="289"/>
      <c r="M84" s="572">
        <f t="shared" si="364"/>
        <v>515.11</v>
      </c>
      <c r="N84" s="572">
        <f t="shared" si="365"/>
        <v>593.74</v>
      </c>
      <c r="O84" s="572">
        <f t="shared" si="366"/>
        <v>570.9</v>
      </c>
      <c r="P84" s="572">
        <f t="shared" si="367"/>
        <v>76</v>
      </c>
      <c r="Q84" s="572">
        <f t="shared" si="368"/>
        <v>823.91000000000008</v>
      </c>
      <c r="R84" s="572">
        <f t="shared" si="369"/>
        <v>162</v>
      </c>
      <c r="S84" s="184">
        <f t="shared" ca="1" si="146"/>
        <v>162</v>
      </c>
      <c r="T84" s="184">
        <f t="shared" ca="1" si="147"/>
        <v>162</v>
      </c>
      <c r="U84" s="184">
        <f t="shared" ca="1" si="148"/>
        <v>162</v>
      </c>
      <c r="V84" s="184">
        <f t="shared" ca="1" si="149"/>
        <v>162</v>
      </c>
      <c r="W84" s="184">
        <f t="shared" ca="1" si="150"/>
        <v>162</v>
      </c>
      <c r="X84" s="184">
        <f t="shared" ca="1" si="151"/>
        <v>172</v>
      </c>
      <c r="Y84" s="184">
        <f t="shared" ca="1" si="152"/>
        <v>172</v>
      </c>
      <c r="Z84" s="184">
        <f t="shared" ca="1" si="153"/>
        <v>172</v>
      </c>
      <c r="AA84" s="184">
        <f t="shared" ca="1" si="154"/>
        <v>172</v>
      </c>
      <c r="AB84" s="184">
        <f t="shared" ca="1" si="155"/>
        <v>172</v>
      </c>
      <c r="AC84" s="184">
        <f t="shared" ca="1" si="156"/>
        <v>172</v>
      </c>
      <c r="AD84" s="184">
        <f t="shared" ca="1" si="157"/>
        <v>172</v>
      </c>
      <c r="AE84" s="184">
        <f t="shared" ca="1" si="158"/>
        <v>172</v>
      </c>
      <c r="AF84" s="184">
        <f t="shared" ca="1" si="159"/>
        <v>172</v>
      </c>
      <c r="AG84" s="184">
        <f t="shared" ca="1" si="160"/>
        <v>172</v>
      </c>
      <c r="AH84" s="184">
        <f t="shared" ca="1" si="161"/>
        <v>172</v>
      </c>
      <c r="AI84" s="184">
        <f t="shared" ca="1" si="162"/>
        <v>117</v>
      </c>
      <c r="AJ84" s="184">
        <f t="shared" ca="1" si="163"/>
        <v>117</v>
      </c>
      <c r="AK84" s="184">
        <f t="shared" ca="1" si="164"/>
        <v>139</v>
      </c>
      <c r="AL84" s="184">
        <f t="shared" ca="1" si="165"/>
        <v>139</v>
      </c>
      <c r="AM84" s="184">
        <f t="shared" ca="1" si="166"/>
        <v>139</v>
      </c>
      <c r="AN84" s="184">
        <f t="shared" ca="1" si="167"/>
        <v>139</v>
      </c>
      <c r="AO84" s="184">
        <f t="shared" ca="1" si="168"/>
        <v>139</v>
      </c>
      <c r="AP84" s="184">
        <f t="shared" ca="1" si="169"/>
        <v>139</v>
      </c>
      <c r="AQ84" s="184">
        <f t="shared" ca="1" si="170"/>
        <v>139</v>
      </c>
      <c r="AR84" s="184">
        <f t="shared" ca="1" si="171"/>
        <v>139</v>
      </c>
      <c r="AS84" s="184">
        <f t="shared" ca="1" si="172"/>
        <v>139</v>
      </c>
      <c r="AT84" s="184">
        <f t="shared" ca="1" si="173"/>
        <v>139</v>
      </c>
      <c r="AU84" s="184">
        <f t="shared" ca="1" si="174"/>
        <v>139</v>
      </c>
      <c r="AV84" s="184">
        <f t="shared" ca="1" si="175"/>
        <v>153</v>
      </c>
      <c r="AW84" s="184">
        <f t="shared" ca="1" si="176"/>
        <v>153</v>
      </c>
      <c r="AX84" s="184">
        <f t="shared" ca="1" si="177"/>
        <v>153</v>
      </c>
      <c r="AY84" s="184">
        <f t="shared" ca="1" si="178"/>
        <v>153</v>
      </c>
      <c r="AZ84" s="184">
        <f t="shared" ca="1" si="179"/>
        <v>23</v>
      </c>
      <c r="BA84" s="184">
        <f t="shared" ca="1" si="180"/>
        <v>23</v>
      </c>
      <c r="BB84" s="184">
        <f t="shared" ca="1" si="181"/>
        <v>24</v>
      </c>
      <c r="BC84" s="184">
        <f t="shared" ca="1" si="182"/>
        <v>24</v>
      </c>
      <c r="BD84" s="184">
        <f t="shared" ca="1" si="183"/>
        <v>30</v>
      </c>
      <c r="BE84" s="184">
        <f t="shared" ca="1" si="184"/>
        <v>30</v>
      </c>
      <c r="BF84" s="184">
        <f t="shared" ca="1" si="185"/>
        <v>30</v>
      </c>
      <c r="BG84" s="184">
        <f t="shared" ca="1" si="186"/>
        <v>30</v>
      </c>
      <c r="BH84" s="184">
        <f t="shared" ca="1" si="187"/>
        <v>30</v>
      </c>
      <c r="BI84" s="184">
        <f t="shared" ca="1" si="188"/>
        <v>30</v>
      </c>
      <c r="BJ84" s="184">
        <f t="shared" ca="1" si="189"/>
        <v>30</v>
      </c>
      <c r="BK84" s="184">
        <f t="shared" ca="1" si="190"/>
        <v>30</v>
      </c>
      <c r="BL84" s="184">
        <f t="shared" ca="1" si="191"/>
        <v>30</v>
      </c>
      <c r="BM84" s="184">
        <f t="shared" ca="1" si="192"/>
        <v>30</v>
      </c>
      <c r="BN84" s="184">
        <f t="shared" ca="1" si="193"/>
        <v>30</v>
      </c>
      <c r="BO84" s="184">
        <f t="shared" ca="1" si="194"/>
        <v>30</v>
      </c>
      <c r="BP84" s="184">
        <f t="shared" ca="1" si="195"/>
        <v>30</v>
      </c>
      <c r="BQ84" s="184">
        <f t="shared" ca="1" si="196"/>
        <v>30</v>
      </c>
      <c r="BR84" s="184">
        <f t="shared" ca="1" si="197"/>
        <v>30</v>
      </c>
      <c r="BS84" s="184">
        <f t="shared" ca="1" si="198"/>
        <v>30</v>
      </c>
      <c r="BT84" s="184">
        <f t="shared" ca="1" si="199"/>
        <v>19</v>
      </c>
      <c r="BU84" s="184">
        <f t="shared" ca="1" si="200"/>
        <v>19</v>
      </c>
      <c r="BV84" s="184">
        <f t="shared" ca="1" si="201"/>
        <v>95</v>
      </c>
      <c r="BW84" s="184">
        <f t="shared" ca="1" si="202"/>
        <v>95</v>
      </c>
      <c r="BX84" s="184">
        <f t="shared" ca="1" si="203"/>
        <v>109</v>
      </c>
      <c r="BY84" s="184">
        <f t="shared" ca="1" si="204"/>
        <v>109</v>
      </c>
      <c r="BZ84" s="184">
        <f t="shared" ca="1" si="205"/>
        <v>109</v>
      </c>
      <c r="CA84" s="184">
        <f t="shared" ca="1" si="206"/>
        <v>109</v>
      </c>
      <c r="CB84" s="184">
        <f t="shared" ca="1" si="207"/>
        <v>84</v>
      </c>
      <c r="CC84" s="184">
        <f t="shared" ca="1" si="208"/>
        <v>84</v>
      </c>
      <c r="CD84" s="184">
        <f t="shared" ca="1" si="209"/>
        <v>41</v>
      </c>
      <c r="CE84" s="184">
        <f t="shared" ca="1" si="210"/>
        <v>41</v>
      </c>
      <c r="CF84" s="184">
        <f t="shared" ca="1" si="211"/>
        <v>116</v>
      </c>
      <c r="CG84" s="184">
        <f t="shared" ca="1" si="212"/>
        <v>116</v>
      </c>
      <c r="CH84" s="184">
        <f t="shared" ca="1" si="213"/>
        <v>116</v>
      </c>
      <c r="CI84" s="184">
        <f t="shared" ca="1" si="214"/>
        <v>149</v>
      </c>
      <c r="CJ84" s="184">
        <f t="shared" ca="1" si="215"/>
        <v>149</v>
      </c>
      <c r="CK84" s="184">
        <f t="shared" ca="1" si="216"/>
        <v>68</v>
      </c>
      <c r="CL84" s="184">
        <f t="shared" ca="1" si="217"/>
        <v>68</v>
      </c>
      <c r="CM84" s="184">
        <f t="shared" ca="1" si="218"/>
        <v>144</v>
      </c>
      <c r="CN84" s="184">
        <f t="shared" ca="1" si="219"/>
        <v>144</v>
      </c>
      <c r="CO84" s="184">
        <f t="shared" ca="1" si="220"/>
        <v>102</v>
      </c>
      <c r="CP84" s="184">
        <f t="shared" ca="1" si="221"/>
        <v>102</v>
      </c>
      <c r="CQ84" s="184">
        <f t="shared" ca="1" si="222"/>
        <v>102</v>
      </c>
      <c r="CR84" s="184">
        <f t="shared" ca="1" si="223"/>
        <v>102</v>
      </c>
      <c r="CS84" s="184">
        <f t="shared" ca="1" si="224"/>
        <v>102</v>
      </c>
      <c r="CT84" s="184">
        <f t="shared" ca="1" si="225"/>
        <v>102</v>
      </c>
      <c r="CU84" s="184">
        <f t="shared" ca="1" si="226"/>
        <v>102</v>
      </c>
      <c r="CV84" s="184">
        <f t="shared" ca="1" si="227"/>
        <v>102</v>
      </c>
      <c r="CW84" s="184">
        <f t="shared" ca="1" si="228"/>
        <v>102</v>
      </c>
      <c r="CX84" s="184">
        <f t="shared" ca="1" si="229"/>
        <v>102</v>
      </c>
      <c r="CY84" s="184">
        <f t="shared" ca="1" si="230"/>
        <v>102</v>
      </c>
      <c r="CZ84" s="184">
        <f t="shared" ca="1" si="231"/>
        <v>102</v>
      </c>
      <c r="DA84" s="184">
        <f t="shared" ca="1" si="232"/>
        <v>102</v>
      </c>
      <c r="DB84" s="184">
        <f t="shared" ca="1" si="233"/>
        <v>102</v>
      </c>
      <c r="DC84" s="184">
        <f t="shared" ca="1" si="234"/>
        <v>102</v>
      </c>
      <c r="DD84" s="184">
        <f t="shared" ca="1" si="235"/>
        <v>102</v>
      </c>
      <c r="DE84" s="184">
        <f t="shared" ca="1" si="236"/>
        <v>102</v>
      </c>
      <c r="DF84" s="184">
        <f t="shared" ca="1" si="237"/>
        <v>102</v>
      </c>
      <c r="DG84" s="184">
        <f t="shared" ca="1" si="238"/>
        <v>102</v>
      </c>
      <c r="DH84" s="184">
        <f t="shared" ca="1" si="239"/>
        <v>102</v>
      </c>
      <c r="DI84" s="184">
        <f t="shared" ca="1" si="240"/>
        <v>102</v>
      </c>
      <c r="DJ84" s="184">
        <f t="shared" ca="1" si="241"/>
        <v>102</v>
      </c>
      <c r="DK84" s="184">
        <f t="shared" ca="1" si="242"/>
        <v>102</v>
      </c>
      <c r="DL84" s="184">
        <f t="shared" ca="1" si="243"/>
        <v>102</v>
      </c>
      <c r="DM84" s="184">
        <f t="shared" ca="1" si="244"/>
        <v>102</v>
      </c>
      <c r="DN84" s="184">
        <f t="shared" ca="1" si="245"/>
        <v>102</v>
      </c>
      <c r="DO84" s="184">
        <f t="shared" ca="1" si="246"/>
        <v>102</v>
      </c>
      <c r="DP84" s="184">
        <f t="shared" ca="1" si="247"/>
        <v>102</v>
      </c>
      <c r="DQ84" s="184">
        <f t="shared" ca="1" si="248"/>
        <v>102</v>
      </c>
      <c r="DR84" s="184">
        <f t="shared" ca="1" si="249"/>
        <v>102</v>
      </c>
      <c r="DS84" s="184">
        <f t="shared" ca="1" si="250"/>
        <v>102</v>
      </c>
      <c r="DT84" s="184">
        <f t="shared" ca="1" si="251"/>
        <v>102</v>
      </c>
      <c r="DU84" s="184">
        <f t="shared" ca="1" si="252"/>
        <v>102</v>
      </c>
      <c r="DV84" s="184">
        <f t="shared" ca="1" si="253"/>
        <v>102</v>
      </c>
      <c r="DW84" s="184">
        <f t="shared" ca="1" si="254"/>
        <v>102</v>
      </c>
      <c r="DX84" s="184">
        <f t="shared" ca="1" si="255"/>
        <v>102</v>
      </c>
      <c r="DY84" s="184">
        <f t="shared" ca="1" si="256"/>
        <v>102</v>
      </c>
      <c r="DZ84" s="184">
        <f t="shared" ca="1" si="257"/>
        <v>102</v>
      </c>
      <c r="EA84" s="184">
        <f t="shared" ca="1" si="258"/>
        <v>102</v>
      </c>
      <c r="EB84" s="184">
        <f t="shared" ca="1" si="259"/>
        <v>102</v>
      </c>
      <c r="EC84" s="184">
        <f t="shared" ca="1" si="260"/>
        <v>102</v>
      </c>
      <c r="ED84" s="184">
        <f t="shared" ca="1" si="261"/>
        <v>102</v>
      </c>
      <c r="EE84" s="184">
        <f t="shared" ca="1" si="262"/>
        <v>102</v>
      </c>
      <c r="EF84" s="184">
        <f t="shared" ca="1" si="263"/>
        <v>102</v>
      </c>
      <c r="EG84" s="184">
        <f t="shared" ca="1" si="264"/>
        <v>102</v>
      </c>
      <c r="EH84" s="184">
        <f t="shared" ca="1" si="265"/>
        <v>102</v>
      </c>
      <c r="EI84" s="184">
        <f t="shared" ca="1" si="266"/>
        <v>102</v>
      </c>
      <c r="EJ84" s="184">
        <f t="shared" ca="1" si="267"/>
        <v>102</v>
      </c>
      <c r="EK84" s="184">
        <f t="shared" ca="1" si="268"/>
        <v>102</v>
      </c>
      <c r="EL84" s="184">
        <f t="shared" ca="1" si="269"/>
        <v>102</v>
      </c>
      <c r="EM84" s="184">
        <f t="shared" ca="1" si="270"/>
        <v>102</v>
      </c>
      <c r="EN84" s="184">
        <f t="shared" ca="1" si="271"/>
        <v>102</v>
      </c>
      <c r="EO84" s="184">
        <f t="shared" ca="1" si="272"/>
        <v>102</v>
      </c>
      <c r="EP84" s="184">
        <f t="shared" ca="1" si="273"/>
        <v>102</v>
      </c>
      <c r="EQ84" s="184">
        <f t="shared" ca="1" si="274"/>
        <v>102</v>
      </c>
      <c r="ER84" s="184">
        <f t="shared" ca="1" si="275"/>
        <v>102</v>
      </c>
      <c r="ES84" s="184">
        <f t="shared" ca="1" si="276"/>
        <v>102</v>
      </c>
      <c r="ET84" s="184">
        <f t="shared" ca="1" si="277"/>
        <v>102</v>
      </c>
      <c r="EU84" s="184">
        <f t="shared" ca="1" si="278"/>
        <v>102</v>
      </c>
      <c r="EV84" s="184">
        <f t="shared" ca="1" si="279"/>
        <v>102</v>
      </c>
      <c r="EW84" s="184">
        <f t="shared" ca="1" si="280"/>
        <v>102</v>
      </c>
      <c r="EX84" s="184">
        <f t="shared" ca="1" si="281"/>
        <v>102</v>
      </c>
      <c r="EY84" s="184">
        <f t="shared" ca="1" si="282"/>
        <v>102</v>
      </c>
      <c r="EZ84" s="184">
        <f t="shared" ca="1" si="283"/>
        <v>102</v>
      </c>
      <c r="FA84" s="184">
        <f t="shared" ca="1" si="284"/>
        <v>102</v>
      </c>
      <c r="FB84" s="184">
        <f t="shared" ca="1" si="285"/>
        <v>102</v>
      </c>
      <c r="FC84" s="184">
        <f t="shared" ca="1" si="286"/>
        <v>102</v>
      </c>
      <c r="FD84" s="184">
        <f t="shared" ca="1" si="287"/>
        <v>102</v>
      </c>
      <c r="FE84" s="184">
        <f t="shared" ca="1" si="288"/>
        <v>102</v>
      </c>
      <c r="FF84" s="184">
        <f t="shared" ca="1" si="289"/>
        <v>102</v>
      </c>
      <c r="FG84" s="184">
        <f t="shared" ca="1" si="290"/>
        <v>102</v>
      </c>
      <c r="FH84" s="184">
        <f t="shared" ca="1" si="291"/>
        <v>102</v>
      </c>
      <c r="FI84" s="184">
        <f t="shared" ca="1" si="292"/>
        <v>102</v>
      </c>
      <c r="FJ84" s="184">
        <f t="shared" ca="1" si="293"/>
        <v>102</v>
      </c>
      <c r="FK84" s="184">
        <f t="shared" ca="1" si="294"/>
        <v>102</v>
      </c>
      <c r="FL84" s="184">
        <f t="shared" ca="1" si="295"/>
        <v>102</v>
      </c>
      <c r="FM84" s="184">
        <f t="shared" ca="1" si="296"/>
        <v>102</v>
      </c>
      <c r="FN84" s="184">
        <f t="shared" ca="1" si="297"/>
        <v>102</v>
      </c>
      <c r="FO84" s="184">
        <f t="shared" ca="1" si="298"/>
        <v>102</v>
      </c>
      <c r="FP84" s="184">
        <f t="shared" ca="1" si="299"/>
        <v>102</v>
      </c>
      <c r="FQ84" s="184">
        <f t="shared" ca="1" si="300"/>
        <v>102</v>
      </c>
      <c r="FR84" s="184">
        <f t="shared" ca="1" si="301"/>
        <v>102</v>
      </c>
      <c r="FS84" s="184">
        <f t="shared" ca="1" si="302"/>
        <v>102</v>
      </c>
      <c r="FT84" s="184">
        <f t="shared" ca="1" si="303"/>
        <v>102</v>
      </c>
      <c r="FU84" s="184">
        <f t="shared" ca="1" si="304"/>
        <v>102</v>
      </c>
      <c r="FV84" s="184">
        <f t="shared" ca="1" si="305"/>
        <v>102</v>
      </c>
      <c r="FW84" s="184">
        <f t="shared" ca="1" si="306"/>
        <v>102</v>
      </c>
      <c r="FX84" s="184">
        <f t="shared" ca="1" si="307"/>
        <v>102</v>
      </c>
      <c r="FY84" s="184">
        <f t="shared" ca="1" si="308"/>
        <v>102</v>
      </c>
      <c r="FZ84" s="184">
        <f t="shared" ca="1" si="309"/>
        <v>102</v>
      </c>
      <c r="GA84" s="184">
        <f t="shared" ca="1" si="310"/>
        <v>102</v>
      </c>
      <c r="GB84" s="184">
        <f t="shared" ca="1" si="311"/>
        <v>102</v>
      </c>
      <c r="GC84" s="184">
        <f t="shared" ca="1" si="312"/>
        <v>102</v>
      </c>
      <c r="GD84" s="184">
        <f t="shared" ca="1" si="313"/>
        <v>102</v>
      </c>
      <c r="GE84" s="184">
        <f t="shared" ca="1" si="314"/>
        <v>102</v>
      </c>
      <c r="GF84" s="184">
        <f t="shared" ca="1" si="315"/>
        <v>102</v>
      </c>
      <c r="GG84" s="184">
        <f t="shared" ca="1" si="316"/>
        <v>102</v>
      </c>
      <c r="GH84" s="184">
        <f t="shared" ca="1" si="317"/>
        <v>102</v>
      </c>
      <c r="GI84" s="184">
        <f t="shared" ca="1" si="318"/>
        <v>102</v>
      </c>
      <c r="GJ84" s="184">
        <f t="shared" ca="1" si="319"/>
        <v>102</v>
      </c>
      <c r="GK84" s="184">
        <f t="shared" ca="1" si="320"/>
        <v>102</v>
      </c>
      <c r="GL84" s="184">
        <f t="shared" ca="1" si="321"/>
        <v>102</v>
      </c>
      <c r="GM84" s="184">
        <f t="shared" ca="1" si="322"/>
        <v>102</v>
      </c>
      <c r="GN84" s="184">
        <f t="shared" ca="1" si="323"/>
        <v>102</v>
      </c>
      <c r="GO84" s="184">
        <f t="shared" ca="1" si="324"/>
        <v>102</v>
      </c>
      <c r="GP84" s="184">
        <f t="shared" ca="1" si="325"/>
        <v>102</v>
      </c>
      <c r="GQ84" s="184">
        <f t="shared" ca="1" si="326"/>
        <v>102</v>
      </c>
      <c r="GR84" s="184">
        <f t="shared" ca="1" si="327"/>
        <v>102</v>
      </c>
      <c r="GS84" s="184">
        <f t="shared" ca="1" si="328"/>
        <v>102</v>
      </c>
      <c r="GT84" s="184">
        <f t="shared" ca="1" si="329"/>
        <v>102</v>
      </c>
      <c r="GU84" s="184">
        <f t="shared" ca="1" si="330"/>
        <v>102</v>
      </c>
      <c r="GV84" s="184">
        <f t="shared" ca="1" si="331"/>
        <v>102</v>
      </c>
      <c r="GW84" s="184">
        <f t="shared" ca="1" si="332"/>
        <v>102</v>
      </c>
      <c r="GX84" s="184">
        <f t="shared" ca="1" si="333"/>
        <v>102</v>
      </c>
      <c r="GY84" s="184">
        <f t="shared" ca="1" si="334"/>
        <v>102</v>
      </c>
      <c r="GZ84" s="184">
        <f t="shared" ca="1" si="335"/>
        <v>102</v>
      </c>
      <c r="HA84" s="184">
        <f t="shared" ca="1" si="336"/>
        <v>102</v>
      </c>
      <c r="HB84" s="184">
        <f t="shared" ca="1" si="337"/>
        <v>102</v>
      </c>
      <c r="HC84" s="184">
        <f t="shared" ca="1" si="338"/>
        <v>102</v>
      </c>
      <c r="HD84" s="184">
        <f t="shared" ca="1" si="339"/>
        <v>102</v>
      </c>
      <c r="HE84" s="184">
        <f t="shared" ca="1" si="340"/>
        <v>102</v>
      </c>
      <c r="HF84" s="184">
        <f t="shared" ca="1" si="341"/>
        <v>102</v>
      </c>
      <c r="HG84" s="184">
        <f t="shared" ca="1" si="342"/>
        <v>102</v>
      </c>
      <c r="HH84" s="184">
        <f t="shared" ca="1" si="343"/>
        <v>102</v>
      </c>
      <c r="HI84" s="184">
        <f t="shared" ca="1" si="344"/>
        <v>102</v>
      </c>
      <c r="HJ84" s="184">
        <f t="shared" ca="1" si="345"/>
        <v>102</v>
      </c>
      <c r="HK84" s="578">
        <f t="shared" ca="1" si="360"/>
        <v>1</v>
      </c>
    </row>
    <row r="85" spans="1:219" s="185" customFormat="1" ht="30">
      <c r="A85" s="284" t="s">
        <v>14015</v>
      </c>
      <c r="B85" s="285">
        <v>97649</v>
      </c>
      <c r="C85" s="286" t="str">
        <f>IF($B85="","",IFERROR(VLOOKUP($B85,SERVIÇOS!$A:$F,2,0),IFERROR(VLOOKUP($B85,'COMPOSIÇÕES COMPLEMENTARES '!$C:$K,2,0),"")))</f>
        <v>REMOÇÃO DE TELHAS DE FIBROCIMENTO, METÁLICA E CERÂMICA, DE FORMA MECANIZADA, COM USO DE GUINDASTE, SEM REAPROVEITAMENTO. AF_12/2017</v>
      </c>
      <c r="D85" s="287" t="str">
        <f>IF($B85="","",IFERROR(VLOOKUP($B85,SERVIÇOS!$A:$F,3,0),IFERROR(VLOOKUP($B85,'COMPOSIÇÕES COMPLEMENTARES '!$C:$K,3,0),"")))</f>
        <v>M2</v>
      </c>
      <c r="E85" s="288">
        <v>495.3</v>
      </c>
      <c r="F85" s="289">
        <f>IF($B85="","",IFERROR(VLOOKUP($B85,SERVIÇOS!$A:$F,4,0),IFERROR(VLOOKUP($B85,'COMPOSIÇÕES COMPLEMENTARES '!$C:$K,6,0),"")))</f>
        <v>1.46</v>
      </c>
      <c r="G85" s="289">
        <f>IF($B85="","",IFERROR(VLOOKUP($B85,SERVIÇOS!$A:$F,5,0),IFERROR(VLOOKUP($B85,'COMPOSIÇÕES COMPLEMENTARES '!$C:$K,7,0),"")))</f>
        <v>2.4900000000000002</v>
      </c>
      <c r="H85" s="289">
        <f t="shared" si="356"/>
        <v>3.95</v>
      </c>
      <c r="I85" s="289">
        <f t="shared" si="370"/>
        <v>723.14</v>
      </c>
      <c r="J85" s="289">
        <f t="shared" si="371"/>
        <v>1233.3</v>
      </c>
      <c r="K85" s="289">
        <f t="shared" si="372"/>
        <v>1956.44</v>
      </c>
      <c r="L85" s="289"/>
      <c r="M85" s="572">
        <f t="shared" si="364"/>
        <v>1956.44</v>
      </c>
      <c r="N85" s="572">
        <f t="shared" si="365"/>
        <v>1956.44</v>
      </c>
      <c r="O85" s="572">
        <f t="shared" si="366"/>
        <v>495.3</v>
      </c>
      <c r="P85" s="572">
        <f t="shared" si="367"/>
        <v>77</v>
      </c>
      <c r="Q85" s="572">
        <f t="shared" si="368"/>
        <v>803.92</v>
      </c>
      <c r="R85" s="572">
        <f t="shared" si="369"/>
        <v>172</v>
      </c>
      <c r="S85" s="184">
        <f t="shared" ca="1" si="146"/>
        <v>172</v>
      </c>
      <c r="T85" s="184">
        <f t="shared" ca="1" si="147"/>
        <v>172</v>
      </c>
      <c r="U85" s="184">
        <f t="shared" ca="1" si="148"/>
        <v>172</v>
      </c>
      <c r="V85" s="184">
        <f t="shared" ca="1" si="149"/>
        <v>172</v>
      </c>
      <c r="W85" s="184">
        <f t="shared" ca="1" si="150"/>
        <v>172</v>
      </c>
      <c r="X85" s="184">
        <f t="shared" ca="1" si="151"/>
        <v>172</v>
      </c>
      <c r="Y85" s="184">
        <f t="shared" ca="1" si="152"/>
        <v>117</v>
      </c>
      <c r="Z85" s="184">
        <f t="shared" ca="1" si="153"/>
        <v>117</v>
      </c>
      <c r="AA85" s="184">
        <f t="shared" ca="1" si="154"/>
        <v>117</v>
      </c>
      <c r="AB85" s="184">
        <f t="shared" ca="1" si="155"/>
        <v>117</v>
      </c>
      <c r="AC85" s="184">
        <f t="shared" ca="1" si="156"/>
        <v>117</v>
      </c>
      <c r="AD85" s="184">
        <f t="shared" ca="1" si="157"/>
        <v>117</v>
      </c>
      <c r="AE85" s="184">
        <f t="shared" ca="1" si="158"/>
        <v>117</v>
      </c>
      <c r="AF85" s="184">
        <f t="shared" ca="1" si="159"/>
        <v>117</v>
      </c>
      <c r="AG85" s="184">
        <f t="shared" ca="1" si="160"/>
        <v>117</v>
      </c>
      <c r="AH85" s="184">
        <f t="shared" ca="1" si="161"/>
        <v>117</v>
      </c>
      <c r="AI85" s="184">
        <f t="shared" ca="1" si="162"/>
        <v>117</v>
      </c>
      <c r="AJ85" s="184">
        <f t="shared" ca="1" si="163"/>
        <v>139</v>
      </c>
      <c r="AK85" s="184">
        <f t="shared" ca="1" si="164"/>
        <v>139</v>
      </c>
      <c r="AL85" s="184">
        <f t="shared" ca="1" si="165"/>
        <v>153</v>
      </c>
      <c r="AM85" s="184">
        <f t="shared" ca="1" si="166"/>
        <v>153</v>
      </c>
      <c r="AN85" s="184">
        <f t="shared" ca="1" si="167"/>
        <v>153</v>
      </c>
      <c r="AO85" s="184">
        <f t="shared" ca="1" si="168"/>
        <v>153</v>
      </c>
      <c r="AP85" s="184">
        <f t="shared" ca="1" si="169"/>
        <v>153</v>
      </c>
      <c r="AQ85" s="184">
        <f t="shared" ca="1" si="170"/>
        <v>153</v>
      </c>
      <c r="AR85" s="184">
        <f t="shared" ca="1" si="171"/>
        <v>153</v>
      </c>
      <c r="AS85" s="184">
        <f t="shared" ca="1" si="172"/>
        <v>153</v>
      </c>
      <c r="AT85" s="184">
        <f t="shared" ca="1" si="173"/>
        <v>153</v>
      </c>
      <c r="AU85" s="184">
        <f t="shared" ca="1" si="174"/>
        <v>153</v>
      </c>
      <c r="AV85" s="184">
        <f t="shared" ca="1" si="175"/>
        <v>153</v>
      </c>
      <c r="AW85" s="184">
        <f t="shared" ca="1" si="176"/>
        <v>23</v>
      </c>
      <c r="AX85" s="184">
        <f t="shared" ca="1" si="177"/>
        <v>23</v>
      </c>
      <c r="AY85" s="184">
        <f t="shared" ca="1" si="178"/>
        <v>23</v>
      </c>
      <c r="AZ85" s="184">
        <f t="shared" ca="1" si="179"/>
        <v>23</v>
      </c>
      <c r="BA85" s="184">
        <f t="shared" ca="1" si="180"/>
        <v>24</v>
      </c>
      <c r="BB85" s="184">
        <f t="shared" ca="1" si="181"/>
        <v>24</v>
      </c>
      <c r="BC85" s="184">
        <f t="shared" ca="1" si="182"/>
        <v>30</v>
      </c>
      <c r="BD85" s="184">
        <f t="shared" ca="1" si="183"/>
        <v>30</v>
      </c>
      <c r="BE85" s="184">
        <f t="shared" ca="1" si="184"/>
        <v>19</v>
      </c>
      <c r="BF85" s="184">
        <f t="shared" ca="1" si="185"/>
        <v>19</v>
      </c>
      <c r="BG85" s="184">
        <f t="shared" ca="1" si="186"/>
        <v>19</v>
      </c>
      <c r="BH85" s="184">
        <f t="shared" ca="1" si="187"/>
        <v>19</v>
      </c>
      <c r="BI85" s="184">
        <f t="shared" ca="1" si="188"/>
        <v>19</v>
      </c>
      <c r="BJ85" s="184">
        <f t="shared" ca="1" si="189"/>
        <v>19</v>
      </c>
      <c r="BK85" s="184">
        <f t="shared" ca="1" si="190"/>
        <v>19</v>
      </c>
      <c r="BL85" s="184">
        <f t="shared" ca="1" si="191"/>
        <v>19</v>
      </c>
      <c r="BM85" s="184">
        <f t="shared" ca="1" si="192"/>
        <v>19</v>
      </c>
      <c r="BN85" s="184">
        <f t="shared" ca="1" si="193"/>
        <v>19</v>
      </c>
      <c r="BO85" s="184">
        <f t="shared" ca="1" si="194"/>
        <v>19</v>
      </c>
      <c r="BP85" s="184">
        <f t="shared" ca="1" si="195"/>
        <v>19</v>
      </c>
      <c r="BQ85" s="184">
        <f t="shared" ca="1" si="196"/>
        <v>19</v>
      </c>
      <c r="BR85" s="184">
        <f t="shared" ca="1" si="197"/>
        <v>19</v>
      </c>
      <c r="BS85" s="184">
        <f t="shared" ca="1" si="198"/>
        <v>19</v>
      </c>
      <c r="BT85" s="184">
        <f t="shared" ca="1" si="199"/>
        <v>19</v>
      </c>
      <c r="BU85" s="184">
        <f t="shared" ca="1" si="200"/>
        <v>95</v>
      </c>
      <c r="BV85" s="184">
        <f t="shared" ca="1" si="201"/>
        <v>95</v>
      </c>
      <c r="BW85" s="184">
        <f t="shared" ca="1" si="202"/>
        <v>109</v>
      </c>
      <c r="BX85" s="184">
        <f t="shared" ca="1" si="203"/>
        <v>109</v>
      </c>
      <c r="BY85" s="184">
        <f t="shared" ca="1" si="204"/>
        <v>84</v>
      </c>
      <c r="BZ85" s="184">
        <f t="shared" ca="1" si="205"/>
        <v>84</v>
      </c>
      <c r="CA85" s="184">
        <f t="shared" ca="1" si="206"/>
        <v>84</v>
      </c>
      <c r="CB85" s="184">
        <f t="shared" ca="1" si="207"/>
        <v>84</v>
      </c>
      <c r="CC85" s="184">
        <f t="shared" ca="1" si="208"/>
        <v>41</v>
      </c>
      <c r="CD85" s="184">
        <f t="shared" ca="1" si="209"/>
        <v>41</v>
      </c>
      <c r="CE85" s="184">
        <f t="shared" ca="1" si="210"/>
        <v>116</v>
      </c>
      <c r="CF85" s="184">
        <f t="shared" ca="1" si="211"/>
        <v>116</v>
      </c>
      <c r="CG85" s="184">
        <f t="shared" ca="1" si="212"/>
        <v>149</v>
      </c>
      <c r="CH85" s="184">
        <f t="shared" ca="1" si="213"/>
        <v>149</v>
      </c>
      <c r="CI85" s="184">
        <f t="shared" ca="1" si="214"/>
        <v>149</v>
      </c>
      <c r="CJ85" s="184">
        <f t="shared" ca="1" si="215"/>
        <v>68</v>
      </c>
      <c r="CK85" s="184">
        <f t="shared" ca="1" si="216"/>
        <v>68</v>
      </c>
      <c r="CL85" s="184">
        <f t="shared" ca="1" si="217"/>
        <v>144</v>
      </c>
      <c r="CM85" s="184">
        <f t="shared" ca="1" si="218"/>
        <v>144</v>
      </c>
      <c r="CN85" s="184">
        <f t="shared" ca="1" si="219"/>
        <v>102</v>
      </c>
      <c r="CO85" s="184">
        <f t="shared" ca="1" si="220"/>
        <v>102</v>
      </c>
      <c r="CP85" s="184">
        <f t="shared" ca="1" si="221"/>
        <v>101</v>
      </c>
      <c r="CQ85" s="184">
        <f t="shared" ca="1" si="222"/>
        <v>101</v>
      </c>
      <c r="CR85" s="184">
        <f t="shared" ca="1" si="223"/>
        <v>101</v>
      </c>
      <c r="CS85" s="184">
        <f t="shared" ca="1" si="224"/>
        <v>101</v>
      </c>
      <c r="CT85" s="184">
        <f t="shared" ca="1" si="225"/>
        <v>101</v>
      </c>
      <c r="CU85" s="184">
        <f t="shared" ca="1" si="226"/>
        <v>101</v>
      </c>
      <c r="CV85" s="184">
        <f t="shared" ca="1" si="227"/>
        <v>101</v>
      </c>
      <c r="CW85" s="184">
        <f t="shared" ca="1" si="228"/>
        <v>101</v>
      </c>
      <c r="CX85" s="184">
        <f t="shared" ca="1" si="229"/>
        <v>101</v>
      </c>
      <c r="CY85" s="184">
        <f t="shared" ca="1" si="230"/>
        <v>101</v>
      </c>
      <c r="CZ85" s="184">
        <f t="shared" ca="1" si="231"/>
        <v>101</v>
      </c>
      <c r="DA85" s="184">
        <f t="shared" ca="1" si="232"/>
        <v>101</v>
      </c>
      <c r="DB85" s="184">
        <f t="shared" ca="1" si="233"/>
        <v>101</v>
      </c>
      <c r="DC85" s="184">
        <f t="shared" ca="1" si="234"/>
        <v>101</v>
      </c>
      <c r="DD85" s="184">
        <f t="shared" ca="1" si="235"/>
        <v>101</v>
      </c>
      <c r="DE85" s="184">
        <f t="shared" ca="1" si="236"/>
        <v>101</v>
      </c>
      <c r="DF85" s="184">
        <f t="shared" ca="1" si="237"/>
        <v>101</v>
      </c>
      <c r="DG85" s="184">
        <f t="shared" ca="1" si="238"/>
        <v>101</v>
      </c>
      <c r="DH85" s="184">
        <f t="shared" ca="1" si="239"/>
        <v>101</v>
      </c>
      <c r="DI85" s="184">
        <f t="shared" ca="1" si="240"/>
        <v>101</v>
      </c>
      <c r="DJ85" s="184">
        <f t="shared" ca="1" si="241"/>
        <v>101</v>
      </c>
      <c r="DK85" s="184">
        <f t="shared" ca="1" si="242"/>
        <v>101</v>
      </c>
      <c r="DL85" s="184">
        <f t="shared" ca="1" si="243"/>
        <v>101</v>
      </c>
      <c r="DM85" s="184">
        <f t="shared" ca="1" si="244"/>
        <v>101</v>
      </c>
      <c r="DN85" s="184">
        <f t="shared" ca="1" si="245"/>
        <v>101</v>
      </c>
      <c r="DO85" s="184">
        <f t="shared" ca="1" si="246"/>
        <v>101</v>
      </c>
      <c r="DP85" s="184">
        <f t="shared" ca="1" si="247"/>
        <v>101</v>
      </c>
      <c r="DQ85" s="184">
        <f t="shared" ca="1" si="248"/>
        <v>101</v>
      </c>
      <c r="DR85" s="184">
        <f t="shared" ca="1" si="249"/>
        <v>101</v>
      </c>
      <c r="DS85" s="184">
        <f t="shared" ca="1" si="250"/>
        <v>101</v>
      </c>
      <c r="DT85" s="184">
        <f t="shared" ca="1" si="251"/>
        <v>101</v>
      </c>
      <c r="DU85" s="184">
        <f t="shared" ca="1" si="252"/>
        <v>101</v>
      </c>
      <c r="DV85" s="184">
        <f t="shared" ca="1" si="253"/>
        <v>101</v>
      </c>
      <c r="DW85" s="184">
        <f t="shared" ca="1" si="254"/>
        <v>101</v>
      </c>
      <c r="DX85" s="184">
        <f t="shared" ca="1" si="255"/>
        <v>101</v>
      </c>
      <c r="DY85" s="184">
        <f t="shared" ca="1" si="256"/>
        <v>101</v>
      </c>
      <c r="DZ85" s="184">
        <f t="shared" ca="1" si="257"/>
        <v>101</v>
      </c>
      <c r="EA85" s="184">
        <f t="shared" ca="1" si="258"/>
        <v>101</v>
      </c>
      <c r="EB85" s="184">
        <f t="shared" ca="1" si="259"/>
        <v>101</v>
      </c>
      <c r="EC85" s="184">
        <f t="shared" ca="1" si="260"/>
        <v>101</v>
      </c>
      <c r="ED85" s="184">
        <f t="shared" ca="1" si="261"/>
        <v>101</v>
      </c>
      <c r="EE85" s="184">
        <f t="shared" ca="1" si="262"/>
        <v>101</v>
      </c>
      <c r="EF85" s="184">
        <f t="shared" ca="1" si="263"/>
        <v>101</v>
      </c>
      <c r="EG85" s="184">
        <f t="shared" ca="1" si="264"/>
        <v>101</v>
      </c>
      <c r="EH85" s="184">
        <f t="shared" ca="1" si="265"/>
        <v>101</v>
      </c>
      <c r="EI85" s="184">
        <f t="shared" ca="1" si="266"/>
        <v>101</v>
      </c>
      <c r="EJ85" s="184">
        <f t="shared" ca="1" si="267"/>
        <v>101</v>
      </c>
      <c r="EK85" s="184">
        <f t="shared" ca="1" si="268"/>
        <v>101</v>
      </c>
      <c r="EL85" s="184">
        <f t="shared" ca="1" si="269"/>
        <v>101</v>
      </c>
      <c r="EM85" s="184">
        <f t="shared" ca="1" si="270"/>
        <v>101</v>
      </c>
      <c r="EN85" s="184">
        <f t="shared" ca="1" si="271"/>
        <v>101</v>
      </c>
      <c r="EO85" s="184">
        <f t="shared" ca="1" si="272"/>
        <v>101</v>
      </c>
      <c r="EP85" s="184">
        <f t="shared" ca="1" si="273"/>
        <v>101</v>
      </c>
      <c r="EQ85" s="184">
        <f t="shared" ca="1" si="274"/>
        <v>101</v>
      </c>
      <c r="ER85" s="184">
        <f t="shared" ca="1" si="275"/>
        <v>101</v>
      </c>
      <c r="ES85" s="184">
        <f t="shared" ca="1" si="276"/>
        <v>101</v>
      </c>
      <c r="ET85" s="184">
        <f t="shared" ca="1" si="277"/>
        <v>101</v>
      </c>
      <c r="EU85" s="184">
        <f t="shared" ca="1" si="278"/>
        <v>101</v>
      </c>
      <c r="EV85" s="184">
        <f t="shared" ca="1" si="279"/>
        <v>101</v>
      </c>
      <c r="EW85" s="184">
        <f t="shared" ca="1" si="280"/>
        <v>101</v>
      </c>
      <c r="EX85" s="184">
        <f t="shared" ca="1" si="281"/>
        <v>101</v>
      </c>
      <c r="EY85" s="184">
        <f t="shared" ca="1" si="282"/>
        <v>101</v>
      </c>
      <c r="EZ85" s="184">
        <f t="shared" ca="1" si="283"/>
        <v>101</v>
      </c>
      <c r="FA85" s="184">
        <f t="shared" ca="1" si="284"/>
        <v>101</v>
      </c>
      <c r="FB85" s="184">
        <f t="shared" ca="1" si="285"/>
        <v>101</v>
      </c>
      <c r="FC85" s="184">
        <f t="shared" ca="1" si="286"/>
        <v>101</v>
      </c>
      <c r="FD85" s="184">
        <f t="shared" ca="1" si="287"/>
        <v>101</v>
      </c>
      <c r="FE85" s="184">
        <f t="shared" ca="1" si="288"/>
        <v>101</v>
      </c>
      <c r="FF85" s="184">
        <f t="shared" ca="1" si="289"/>
        <v>101</v>
      </c>
      <c r="FG85" s="184">
        <f t="shared" ca="1" si="290"/>
        <v>101</v>
      </c>
      <c r="FH85" s="184">
        <f t="shared" ca="1" si="291"/>
        <v>101</v>
      </c>
      <c r="FI85" s="184">
        <f t="shared" ca="1" si="292"/>
        <v>101</v>
      </c>
      <c r="FJ85" s="184">
        <f t="shared" ca="1" si="293"/>
        <v>101</v>
      </c>
      <c r="FK85" s="184">
        <f t="shared" ca="1" si="294"/>
        <v>101</v>
      </c>
      <c r="FL85" s="184">
        <f t="shared" ca="1" si="295"/>
        <v>101</v>
      </c>
      <c r="FM85" s="184">
        <f t="shared" ca="1" si="296"/>
        <v>101</v>
      </c>
      <c r="FN85" s="184">
        <f t="shared" ca="1" si="297"/>
        <v>101</v>
      </c>
      <c r="FO85" s="184">
        <f t="shared" ca="1" si="298"/>
        <v>101</v>
      </c>
      <c r="FP85" s="184">
        <f t="shared" ca="1" si="299"/>
        <v>101</v>
      </c>
      <c r="FQ85" s="184">
        <f t="shared" ca="1" si="300"/>
        <v>101</v>
      </c>
      <c r="FR85" s="184">
        <f t="shared" ca="1" si="301"/>
        <v>101</v>
      </c>
      <c r="FS85" s="184">
        <f t="shared" ca="1" si="302"/>
        <v>101</v>
      </c>
      <c r="FT85" s="184">
        <f t="shared" ca="1" si="303"/>
        <v>101</v>
      </c>
      <c r="FU85" s="184">
        <f t="shared" ca="1" si="304"/>
        <v>101</v>
      </c>
      <c r="FV85" s="184">
        <f t="shared" ca="1" si="305"/>
        <v>101</v>
      </c>
      <c r="FW85" s="184">
        <f t="shared" ca="1" si="306"/>
        <v>101</v>
      </c>
      <c r="FX85" s="184">
        <f t="shared" ca="1" si="307"/>
        <v>101</v>
      </c>
      <c r="FY85" s="184">
        <f t="shared" ca="1" si="308"/>
        <v>101</v>
      </c>
      <c r="FZ85" s="184">
        <f t="shared" ca="1" si="309"/>
        <v>101</v>
      </c>
      <c r="GA85" s="184">
        <f t="shared" ca="1" si="310"/>
        <v>101</v>
      </c>
      <c r="GB85" s="184">
        <f t="shared" ca="1" si="311"/>
        <v>101</v>
      </c>
      <c r="GC85" s="184">
        <f t="shared" ca="1" si="312"/>
        <v>101</v>
      </c>
      <c r="GD85" s="184">
        <f t="shared" ca="1" si="313"/>
        <v>101</v>
      </c>
      <c r="GE85" s="184">
        <f t="shared" ca="1" si="314"/>
        <v>101</v>
      </c>
      <c r="GF85" s="184">
        <f t="shared" ca="1" si="315"/>
        <v>101</v>
      </c>
      <c r="GG85" s="184">
        <f t="shared" ca="1" si="316"/>
        <v>101</v>
      </c>
      <c r="GH85" s="184">
        <f t="shared" ca="1" si="317"/>
        <v>101</v>
      </c>
      <c r="GI85" s="184">
        <f t="shared" ca="1" si="318"/>
        <v>101</v>
      </c>
      <c r="GJ85" s="184">
        <f t="shared" ca="1" si="319"/>
        <v>101</v>
      </c>
      <c r="GK85" s="184">
        <f t="shared" ca="1" si="320"/>
        <v>101</v>
      </c>
      <c r="GL85" s="184">
        <f t="shared" ca="1" si="321"/>
        <v>101</v>
      </c>
      <c r="GM85" s="184">
        <f t="shared" ca="1" si="322"/>
        <v>101</v>
      </c>
      <c r="GN85" s="184">
        <f t="shared" ca="1" si="323"/>
        <v>101</v>
      </c>
      <c r="GO85" s="184">
        <f t="shared" ca="1" si="324"/>
        <v>101</v>
      </c>
      <c r="GP85" s="184">
        <f t="shared" ca="1" si="325"/>
        <v>101</v>
      </c>
      <c r="GQ85" s="184">
        <f t="shared" ca="1" si="326"/>
        <v>101</v>
      </c>
      <c r="GR85" s="184">
        <f t="shared" ca="1" si="327"/>
        <v>101</v>
      </c>
      <c r="GS85" s="184">
        <f t="shared" ca="1" si="328"/>
        <v>101</v>
      </c>
      <c r="GT85" s="184">
        <f t="shared" ca="1" si="329"/>
        <v>101</v>
      </c>
      <c r="GU85" s="184">
        <f t="shared" ca="1" si="330"/>
        <v>101</v>
      </c>
      <c r="GV85" s="184">
        <f t="shared" ca="1" si="331"/>
        <v>101</v>
      </c>
      <c r="GW85" s="184">
        <f t="shared" ca="1" si="332"/>
        <v>101</v>
      </c>
      <c r="GX85" s="184">
        <f t="shared" ca="1" si="333"/>
        <v>101</v>
      </c>
      <c r="GY85" s="184">
        <f t="shared" ca="1" si="334"/>
        <v>101</v>
      </c>
      <c r="GZ85" s="184">
        <f t="shared" ca="1" si="335"/>
        <v>101</v>
      </c>
      <c r="HA85" s="184">
        <f t="shared" ca="1" si="336"/>
        <v>101</v>
      </c>
      <c r="HB85" s="184">
        <f t="shared" ca="1" si="337"/>
        <v>101</v>
      </c>
      <c r="HC85" s="184">
        <f t="shared" ca="1" si="338"/>
        <v>101</v>
      </c>
      <c r="HD85" s="184">
        <f t="shared" ca="1" si="339"/>
        <v>101</v>
      </c>
      <c r="HE85" s="184">
        <f t="shared" ca="1" si="340"/>
        <v>101</v>
      </c>
      <c r="HF85" s="184">
        <f t="shared" ca="1" si="341"/>
        <v>101</v>
      </c>
      <c r="HG85" s="184">
        <f t="shared" ca="1" si="342"/>
        <v>101</v>
      </c>
      <c r="HH85" s="184">
        <f t="shared" ca="1" si="343"/>
        <v>101</v>
      </c>
      <c r="HI85" s="184">
        <f t="shared" ca="1" si="344"/>
        <v>101</v>
      </c>
      <c r="HJ85" s="184">
        <f t="shared" ca="1" si="345"/>
        <v>101</v>
      </c>
      <c r="HK85" s="578">
        <f t="shared" ca="1" si="360"/>
        <v>1</v>
      </c>
    </row>
    <row r="86" spans="1:219" s="185" customFormat="1" ht="45">
      <c r="A86" s="284" t="s">
        <v>14016</v>
      </c>
      <c r="B86" s="285">
        <v>94210</v>
      </c>
      <c r="C86" s="286" t="str">
        <f>IF($B86="","",IFERROR(VLOOKUP($B86,SERVIÇOS!$A:$F,2,0),IFERROR(VLOOKUP($B86,'COMPOSIÇÕES COMPLEMENTARES '!$C:$K,2,0),"")))</f>
        <v>TELHAMENTO COM TELHA ONDULADA DE FIBROCIMENTO E = 6 MM, COM RECOBRIMENTO LATERAL DE 1 1/4 DE ONDA PARA TELHADO COM INCLINAÇÃO MÁXIMA DE 10°, COM ATÉ 2 ÁGUAS, INCLUSO IÇAMENTO. AF_07/2019</v>
      </c>
      <c r="D86" s="287" t="str">
        <f>IF($B86="","",IFERROR(VLOOKUP($B86,SERVIÇOS!$A:$F,3,0),IFERROR(VLOOKUP($B86,'COMPOSIÇÕES COMPLEMENTARES '!$C:$K,3,0),"")))</f>
        <v>M2</v>
      </c>
      <c r="E86" s="288">
        <v>495.3</v>
      </c>
      <c r="F86" s="289">
        <f>IF($B86="","",IFERROR(VLOOKUP($B86,SERVIÇOS!$A:$F,4,0),IFERROR(VLOOKUP($B86,'COMPOSIÇÕES COMPLEMENTARES '!$C:$K,6,0),"")))</f>
        <v>44.47</v>
      </c>
      <c r="G86" s="289">
        <f>IF($B86="","",IFERROR(VLOOKUP($B86,SERVIÇOS!$A:$F,5,0),IFERROR(VLOOKUP($B86,'COMPOSIÇÕES COMPLEMENTARES '!$C:$K,7,0),"")))</f>
        <v>4.5999999999999996</v>
      </c>
      <c r="H86" s="289">
        <f t="shared" si="356"/>
        <v>49.07</v>
      </c>
      <c r="I86" s="289">
        <f t="shared" si="370"/>
        <v>22025.99</v>
      </c>
      <c r="J86" s="289">
        <f t="shared" si="371"/>
        <v>2278.38</v>
      </c>
      <c r="K86" s="289">
        <f t="shared" si="372"/>
        <v>24304.37</v>
      </c>
      <c r="L86" s="289"/>
      <c r="M86" s="572">
        <f t="shared" si="364"/>
        <v>24304.370000000003</v>
      </c>
      <c r="N86" s="572">
        <f t="shared" si="365"/>
        <v>24304.370000000003</v>
      </c>
      <c r="O86" s="572">
        <f t="shared" si="366"/>
        <v>495.3</v>
      </c>
      <c r="P86" s="572">
        <f t="shared" si="367"/>
        <v>78</v>
      </c>
      <c r="Q86" s="572">
        <f t="shared" si="368"/>
        <v>800.76</v>
      </c>
      <c r="R86" s="572">
        <f t="shared" si="369"/>
        <v>117</v>
      </c>
      <c r="S86" s="184">
        <f t="shared" ca="1" si="146"/>
        <v>117</v>
      </c>
      <c r="T86" s="184">
        <f t="shared" ca="1" si="147"/>
        <v>117</v>
      </c>
      <c r="U86" s="184">
        <f t="shared" ca="1" si="148"/>
        <v>117</v>
      </c>
      <c r="V86" s="184">
        <f t="shared" ca="1" si="149"/>
        <v>117</v>
      </c>
      <c r="W86" s="184">
        <f t="shared" ca="1" si="150"/>
        <v>117</v>
      </c>
      <c r="X86" s="184">
        <f t="shared" ca="1" si="151"/>
        <v>117</v>
      </c>
      <c r="Y86" s="184">
        <f t="shared" ca="1" si="152"/>
        <v>117</v>
      </c>
      <c r="Z86" s="184">
        <f t="shared" ca="1" si="153"/>
        <v>139</v>
      </c>
      <c r="AA86" s="184">
        <f t="shared" ca="1" si="154"/>
        <v>139</v>
      </c>
      <c r="AB86" s="184">
        <f t="shared" ca="1" si="155"/>
        <v>139</v>
      </c>
      <c r="AC86" s="184">
        <f t="shared" ca="1" si="156"/>
        <v>139</v>
      </c>
      <c r="AD86" s="184">
        <f t="shared" ca="1" si="157"/>
        <v>139</v>
      </c>
      <c r="AE86" s="184">
        <f t="shared" ca="1" si="158"/>
        <v>139</v>
      </c>
      <c r="AF86" s="184">
        <f t="shared" ca="1" si="159"/>
        <v>139</v>
      </c>
      <c r="AG86" s="184">
        <f t="shared" ca="1" si="160"/>
        <v>139</v>
      </c>
      <c r="AH86" s="184">
        <f t="shared" ca="1" si="161"/>
        <v>139</v>
      </c>
      <c r="AI86" s="184">
        <f t="shared" ca="1" si="162"/>
        <v>139</v>
      </c>
      <c r="AJ86" s="184">
        <f t="shared" ca="1" si="163"/>
        <v>139</v>
      </c>
      <c r="AK86" s="184">
        <f t="shared" ca="1" si="164"/>
        <v>153</v>
      </c>
      <c r="AL86" s="184">
        <f t="shared" ca="1" si="165"/>
        <v>153</v>
      </c>
      <c r="AM86" s="184">
        <f t="shared" ca="1" si="166"/>
        <v>23</v>
      </c>
      <c r="AN86" s="184">
        <f t="shared" ca="1" si="167"/>
        <v>23</v>
      </c>
      <c r="AO86" s="184">
        <f t="shared" ca="1" si="168"/>
        <v>23</v>
      </c>
      <c r="AP86" s="184">
        <f t="shared" ca="1" si="169"/>
        <v>23</v>
      </c>
      <c r="AQ86" s="184">
        <f t="shared" ca="1" si="170"/>
        <v>23</v>
      </c>
      <c r="AR86" s="184">
        <f t="shared" ca="1" si="171"/>
        <v>23</v>
      </c>
      <c r="AS86" s="184">
        <f t="shared" ca="1" si="172"/>
        <v>23</v>
      </c>
      <c r="AT86" s="184">
        <f t="shared" ca="1" si="173"/>
        <v>23</v>
      </c>
      <c r="AU86" s="184">
        <f t="shared" ca="1" si="174"/>
        <v>23</v>
      </c>
      <c r="AV86" s="184">
        <f t="shared" ca="1" si="175"/>
        <v>23</v>
      </c>
      <c r="AW86" s="184">
        <f t="shared" ca="1" si="176"/>
        <v>23</v>
      </c>
      <c r="AX86" s="184">
        <f t="shared" ca="1" si="177"/>
        <v>24</v>
      </c>
      <c r="AY86" s="184">
        <f t="shared" ca="1" si="178"/>
        <v>24</v>
      </c>
      <c r="AZ86" s="184">
        <f t="shared" ca="1" si="179"/>
        <v>24</v>
      </c>
      <c r="BA86" s="184">
        <f t="shared" ca="1" si="180"/>
        <v>24</v>
      </c>
      <c r="BB86" s="184">
        <f t="shared" ca="1" si="181"/>
        <v>30</v>
      </c>
      <c r="BC86" s="184">
        <f t="shared" ca="1" si="182"/>
        <v>30</v>
      </c>
      <c r="BD86" s="184">
        <f t="shared" ca="1" si="183"/>
        <v>19</v>
      </c>
      <c r="BE86" s="184">
        <f t="shared" ca="1" si="184"/>
        <v>19</v>
      </c>
      <c r="BF86" s="184">
        <f t="shared" ca="1" si="185"/>
        <v>95</v>
      </c>
      <c r="BG86" s="184">
        <f t="shared" ca="1" si="186"/>
        <v>95</v>
      </c>
      <c r="BH86" s="184">
        <f t="shared" ca="1" si="187"/>
        <v>95</v>
      </c>
      <c r="BI86" s="184">
        <f t="shared" ca="1" si="188"/>
        <v>95</v>
      </c>
      <c r="BJ86" s="184">
        <f t="shared" ca="1" si="189"/>
        <v>95</v>
      </c>
      <c r="BK86" s="184">
        <f t="shared" ca="1" si="190"/>
        <v>95</v>
      </c>
      <c r="BL86" s="184">
        <f t="shared" ca="1" si="191"/>
        <v>95</v>
      </c>
      <c r="BM86" s="184">
        <f t="shared" ca="1" si="192"/>
        <v>95</v>
      </c>
      <c r="BN86" s="184">
        <f t="shared" ca="1" si="193"/>
        <v>95</v>
      </c>
      <c r="BO86" s="184">
        <f t="shared" ca="1" si="194"/>
        <v>95</v>
      </c>
      <c r="BP86" s="184">
        <f t="shared" ca="1" si="195"/>
        <v>95</v>
      </c>
      <c r="BQ86" s="184">
        <f t="shared" ca="1" si="196"/>
        <v>95</v>
      </c>
      <c r="BR86" s="184">
        <f t="shared" ca="1" si="197"/>
        <v>95</v>
      </c>
      <c r="BS86" s="184">
        <f t="shared" ca="1" si="198"/>
        <v>95</v>
      </c>
      <c r="BT86" s="184">
        <f t="shared" ca="1" si="199"/>
        <v>95</v>
      </c>
      <c r="BU86" s="184">
        <f t="shared" ca="1" si="200"/>
        <v>95</v>
      </c>
      <c r="BV86" s="184">
        <f t="shared" ca="1" si="201"/>
        <v>109</v>
      </c>
      <c r="BW86" s="184">
        <f t="shared" ca="1" si="202"/>
        <v>109</v>
      </c>
      <c r="BX86" s="184">
        <f t="shared" ca="1" si="203"/>
        <v>84</v>
      </c>
      <c r="BY86" s="184">
        <f t="shared" ca="1" si="204"/>
        <v>84</v>
      </c>
      <c r="BZ86" s="184">
        <f t="shared" ca="1" si="205"/>
        <v>41</v>
      </c>
      <c r="CA86" s="184">
        <f t="shared" ca="1" si="206"/>
        <v>41</v>
      </c>
      <c r="CB86" s="184">
        <f t="shared" ca="1" si="207"/>
        <v>41</v>
      </c>
      <c r="CC86" s="184">
        <f t="shared" ca="1" si="208"/>
        <v>41</v>
      </c>
      <c r="CD86" s="184">
        <f t="shared" ca="1" si="209"/>
        <v>116</v>
      </c>
      <c r="CE86" s="184">
        <f t="shared" ca="1" si="210"/>
        <v>116</v>
      </c>
      <c r="CF86" s="184">
        <f t="shared" ca="1" si="211"/>
        <v>149</v>
      </c>
      <c r="CG86" s="184">
        <f t="shared" ca="1" si="212"/>
        <v>149</v>
      </c>
      <c r="CH86" s="184">
        <f t="shared" ca="1" si="213"/>
        <v>68</v>
      </c>
      <c r="CI86" s="184">
        <f t="shared" ca="1" si="214"/>
        <v>68</v>
      </c>
      <c r="CJ86" s="184">
        <f t="shared" ca="1" si="215"/>
        <v>68</v>
      </c>
      <c r="CK86" s="184">
        <f t="shared" ca="1" si="216"/>
        <v>144</v>
      </c>
      <c r="CL86" s="184">
        <f t="shared" ca="1" si="217"/>
        <v>144</v>
      </c>
      <c r="CM86" s="184">
        <f t="shared" ca="1" si="218"/>
        <v>102</v>
      </c>
      <c r="CN86" s="184">
        <f t="shared" ca="1" si="219"/>
        <v>102</v>
      </c>
      <c r="CO86" s="184">
        <f t="shared" ca="1" si="220"/>
        <v>101</v>
      </c>
      <c r="CP86" s="184">
        <f t="shared" ca="1" si="221"/>
        <v>101</v>
      </c>
      <c r="CQ86" s="184">
        <f t="shared" ca="1" si="222"/>
        <v>133</v>
      </c>
      <c r="CR86" s="184">
        <f t="shared" ca="1" si="223"/>
        <v>133</v>
      </c>
      <c r="CS86" s="184">
        <f t="shared" ca="1" si="224"/>
        <v>133</v>
      </c>
      <c r="CT86" s="184">
        <f t="shared" ca="1" si="225"/>
        <v>133</v>
      </c>
      <c r="CU86" s="184">
        <f t="shared" ca="1" si="226"/>
        <v>133</v>
      </c>
      <c r="CV86" s="184">
        <f t="shared" ca="1" si="227"/>
        <v>133</v>
      </c>
      <c r="CW86" s="184">
        <f t="shared" ca="1" si="228"/>
        <v>133</v>
      </c>
      <c r="CX86" s="184">
        <f t="shared" ca="1" si="229"/>
        <v>133</v>
      </c>
      <c r="CY86" s="184">
        <f t="shared" ca="1" si="230"/>
        <v>133</v>
      </c>
      <c r="CZ86" s="184">
        <f t="shared" ca="1" si="231"/>
        <v>133</v>
      </c>
      <c r="DA86" s="184">
        <f t="shared" ca="1" si="232"/>
        <v>133</v>
      </c>
      <c r="DB86" s="184">
        <f t="shared" ca="1" si="233"/>
        <v>133</v>
      </c>
      <c r="DC86" s="184">
        <f t="shared" ca="1" si="234"/>
        <v>133</v>
      </c>
      <c r="DD86" s="184">
        <f t="shared" ca="1" si="235"/>
        <v>133</v>
      </c>
      <c r="DE86" s="184">
        <f t="shared" ca="1" si="236"/>
        <v>133</v>
      </c>
      <c r="DF86" s="184">
        <f t="shared" ca="1" si="237"/>
        <v>133</v>
      </c>
      <c r="DG86" s="184">
        <f t="shared" ca="1" si="238"/>
        <v>133</v>
      </c>
      <c r="DH86" s="184">
        <f t="shared" ca="1" si="239"/>
        <v>133</v>
      </c>
      <c r="DI86" s="184">
        <f t="shared" ca="1" si="240"/>
        <v>133</v>
      </c>
      <c r="DJ86" s="184">
        <f t="shared" ca="1" si="241"/>
        <v>133</v>
      </c>
      <c r="DK86" s="184">
        <f t="shared" ca="1" si="242"/>
        <v>133</v>
      </c>
      <c r="DL86" s="184">
        <f t="shared" ca="1" si="243"/>
        <v>133</v>
      </c>
      <c r="DM86" s="184">
        <f t="shared" ca="1" si="244"/>
        <v>133</v>
      </c>
      <c r="DN86" s="184">
        <f t="shared" ca="1" si="245"/>
        <v>133</v>
      </c>
      <c r="DO86" s="184">
        <f t="shared" ca="1" si="246"/>
        <v>133</v>
      </c>
      <c r="DP86" s="184">
        <f t="shared" ca="1" si="247"/>
        <v>133</v>
      </c>
      <c r="DQ86" s="184">
        <f t="shared" ca="1" si="248"/>
        <v>133</v>
      </c>
      <c r="DR86" s="184">
        <f t="shared" ca="1" si="249"/>
        <v>133</v>
      </c>
      <c r="DS86" s="184">
        <f t="shared" ca="1" si="250"/>
        <v>133</v>
      </c>
      <c r="DT86" s="184">
        <f t="shared" ca="1" si="251"/>
        <v>133</v>
      </c>
      <c r="DU86" s="184">
        <f t="shared" ca="1" si="252"/>
        <v>133</v>
      </c>
      <c r="DV86" s="184">
        <f t="shared" ca="1" si="253"/>
        <v>133</v>
      </c>
      <c r="DW86" s="184">
        <f t="shared" ca="1" si="254"/>
        <v>133</v>
      </c>
      <c r="DX86" s="184">
        <f t="shared" ca="1" si="255"/>
        <v>133</v>
      </c>
      <c r="DY86" s="184">
        <f t="shared" ca="1" si="256"/>
        <v>133</v>
      </c>
      <c r="DZ86" s="184">
        <f t="shared" ca="1" si="257"/>
        <v>133</v>
      </c>
      <c r="EA86" s="184">
        <f t="shared" ca="1" si="258"/>
        <v>133</v>
      </c>
      <c r="EB86" s="184">
        <f t="shared" ca="1" si="259"/>
        <v>133</v>
      </c>
      <c r="EC86" s="184">
        <f t="shared" ca="1" si="260"/>
        <v>133</v>
      </c>
      <c r="ED86" s="184">
        <f t="shared" ca="1" si="261"/>
        <v>133</v>
      </c>
      <c r="EE86" s="184">
        <f t="shared" ca="1" si="262"/>
        <v>133</v>
      </c>
      <c r="EF86" s="184">
        <f t="shared" ca="1" si="263"/>
        <v>133</v>
      </c>
      <c r="EG86" s="184">
        <f t="shared" ca="1" si="264"/>
        <v>133</v>
      </c>
      <c r="EH86" s="184">
        <f t="shared" ca="1" si="265"/>
        <v>133</v>
      </c>
      <c r="EI86" s="184">
        <f t="shared" ca="1" si="266"/>
        <v>133</v>
      </c>
      <c r="EJ86" s="184">
        <f t="shared" ca="1" si="267"/>
        <v>133</v>
      </c>
      <c r="EK86" s="184">
        <f t="shared" ca="1" si="268"/>
        <v>133</v>
      </c>
      <c r="EL86" s="184">
        <f t="shared" ca="1" si="269"/>
        <v>133</v>
      </c>
      <c r="EM86" s="184">
        <f t="shared" ca="1" si="270"/>
        <v>133</v>
      </c>
      <c r="EN86" s="184">
        <f t="shared" ca="1" si="271"/>
        <v>133</v>
      </c>
      <c r="EO86" s="184">
        <f t="shared" ca="1" si="272"/>
        <v>133</v>
      </c>
      <c r="EP86" s="184">
        <f t="shared" ca="1" si="273"/>
        <v>133</v>
      </c>
      <c r="EQ86" s="184">
        <f t="shared" ca="1" si="274"/>
        <v>133</v>
      </c>
      <c r="ER86" s="184">
        <f t="shared" ca="1" si="275"/>
        <v>133</v>
      </c>
      <c r="ES86" s="184">
        <f t="shared" ca="1" si="276"/>
        <v>133</v>
      </c>
      <c r="ET86" s="184">
        <f t="shared" ca="1" si="277"/>
        <v>133</v>
      </c>
      <c r="EU86" s="184">
        <f t="shared" ca="1" si="278"/>
        <v>133</v>
      </c>
      <c r="EV86" s="184">
        <f t="shared" ca="1" si="279"/>
        <v>133</v>
      </c>
      <c r="EW86" s="184">
        <f t="shared" ca="1" si="280"/>
        <v>133</v>
      </c>
      <c r="EX86" s="184">
        <f t="shared" ca="1" si="281"/>
        <v>133</v>
      </c>
      <c r="EY86" s="184">
        <f t="shared" ca="1" si="282"/>
        <v>133</v>
      </c>
      <c r="EZ86" s="184">
        <f t="shared" ca="1" si="283"/>
        <v>133</v>
      </c>
      <c r="FA86" s="184">
        <f t="shared" ca="1" si="284"/>
        <v>133</v>
      </c>
      <c r="FB86" s="184">
        <f t="shared" ca="1" si="285"/>
        <v>133</v>
      </c>
      <c r="FC86" s="184">
        <f t="shared" ca="1" si="286"/>
        <v>133</v>
      </c>
      <c r="FD86" s="184">
        <f t="shared" ca="1" si="287"/>
        <v>133</v>
      </c>
      <c r="FE86" s="184">
        <f t="shared" ca="1" si="288"/>
        <v>133</v>
      </c>
      <c r="FF86" s="184">
        <f t="shared" ca="1" si="289"/>
        <v>133</v>
      </c>
      <c r="FG86" s="184">
        <f t="shared" ca="1" si="290"/>
        <v>133</v>
      </c>
      <c r="FH86" s="184">
        <f t="shared" ca="1" si="291"/>
        <v>133</v>
      </c>
      <c r="FI86" s="184">
        <f t="shared" ca="1" si="292"/>
        <v>133</v>
      </c>
      <c r="FJ86" s="184">
        <f t="shared" ca="1" si="293"/>
        <v>133</v>
      </c>
      <c r="FK86" s="184">
        <f t="shared" ca="1" si="294"/>
        <v>133</v>
      </c>
      <c r="FL86" s="184">
        <f t="shared" ca="1" si="295"/>
        <v>133</v>
      </c>
      <c r="FM86" s="184">
        <f t="shared" ca="1" si="296"/>
        <v>133</v>
      </c>
      <c r="FN86" s="184">
        <f t="shared" ca="1" si="297"/>
        <v>133</v>
      </c>
      <c r="FO86" s="184">
        <f t="shared" ca="1" si="298"/>
        <v>133</v>
      </c>
      <c r="FP86" s="184">
        <f t="shared" ca="1" si="299"/>
        <v>133</v>
      </c>
      <c r="FQ86" s="184">
        <f t="shared" ca="1" si="300"/>
        <v>133</v>
      </c>
      <c r="FR86" s="184">
        <f t="shared" ca="1" si="301"/>
        <v>133</v>
      </c>
      <c r="FS86" s="184">
        <f t="shared" ca="1" si="302"/>
        <v>133</v>
      </c>
      <c r="FT86" s="184">
        <f t="shared" ca="1" si="303"/>
        <v>133</v>
      </c>
      <c r="FU86" s="184">
        <f t="shared" ca="1" si="304"/>
        <v>133</v>
      </c>
      <c r="FV86" s="184">
        <f t="shared" ca="1" si="305"/>
        <v>133</v>
      </c>
      <c r="FW86" s="184">
        <f t="shared" ca="1" si="306"/>
        <v>133</v>
      </c>
      <c r="FX86" s="184">
        <f t="shared" ca="1" si="307"/>
        <v>133</v>
      </c>
      <c r="FY86" s="184">
        <f t="shared" ca="1" si="308"/>
        <v>133</v>
      </c>
      <c r="FZ86" s="184">
        <f t="shared" ca="1" si="309"/>
        <v>133</v>
      </c>
      <c r="GA86" s="184">
        <f t="shared" ca="1" si="310"/>
        <v>133</v>
      </c>
      <c r="GB86" s="184">
        <f t="shared" ca="1" si="311"/>
        <v>133</v>
      </c>
      <c r="GC86" s="184">
        <f t="shared" ca="1" si="312"/>
        <v>133</v>
      </c>
      <c r="GD86" s="184">
        <f t="shared" ca="1" si="313"/>
        <v>133</v>
      </c>
      <c r="GE86" s="184">
        <f t="shared" ca="1" si="314"/>
        <v>133</v>
      </c>
      <c r="GF86" s="184">
        <f t="shared" ca="1" si="315"/>
        <v>133</v>
      </c>
      <c r="GG86" s="184">
        <f t="shared" ca="1" si="316"/>
        <v>133</v>
      </c>
      <c r="GH86" s="184">
        <f t="shared" ca="1" si="317"/>
        <v>133</v>
      </c>
      <c r="GI86" s="184">
        <f t="shared" ca="1" si="318"/>
        <v>133</v>
      </c>
      <c r="GJ86" s="184">
        <f t="shared" ca="1" si="319"/>
        <v>133</v>
      </c>
      <c r="GK86" s="184">
        <f t="shared" ca="1" si="320"/>
        <v>133</v>
      </c>
      <c r="GL86" s="184">
        <f t="shared" ca="1" si="321"/>
        <v>133</v>
      </c>
      <c r="GM86" s="184">
        <f t="shared" ca="1" si="322"/>
        <v>133</v>
      </c>
      <c r="GN86" s="184">
        <f t="shared" ca="1" si="323"/>
        <v>133</v>
      </c>
      <c r="GO86" s="184">
        <f t="shared" ca="1" si="324"/>
        <v>133</v>
      </c>
      <c r="GP86" s="184">
        <f t="shared" ca="1" si="325"/>
        <v>133</v>
      </c>
      <c r="GQ86" s="184">
        <f t="shared" ca="1" si="326"/>
        <v>133</v>
      </c>
      <c r="GR86" s="184">
        <f t="shared" ca="1" si="327"/>
        <v>133</v>
      </c>
      <c r="GS86" s="184">
        <f t="shared" ca="1" si="328"/>
        <v>133</v>
      </c>
      <c r="GT86" s="184">
        <f t="shared" ca="1" si="329"/>
        <v>133</v>
      </c>
      <c r="GU86" s="184">
        <f t="shared" ca="1" si="330"/>
        <v>133</v>
      </c>
      <c r="GV86" s="184">
        <f t="shared" ca="1" si="331"/>
        <v>133</v>
      </c>
      <c r="GW86" s="184">
        <f t="shared" ca="1" si="332"/>
        <v>133</v>
      </c>
      <c r="GX86" s="184">
        <f t="shared" ca="1" si="333"/>
        <v>133</v>
      </c>
      <c r="GY86" s="184">
        <f t="shared" ca="1" si="334"/>
        <v>133</v>
      </c>
      <c r="GZ86" s="184">
        <f t="shared" ca="1" si="335"/>
        <v>133</v>
      </c>
      <c r="HA86" s="184">
        <f t="shared" ca="1" si="336"/>
        <v>133</v>
      </c>
      <c r="HB86" s="184">
        <f t="shared" ca="1" si="337"/>
        <v>133</v>
      </c>
      <c r="HC86" s="184">
        <f t="shared" ca="1" si="338"/>
        <v>133</v>
      </c>
      <c r="HD86" s="184">
        <f t="shared" ca="1" si="339"/>
        <v>133</v>
      </c>
      <c r="HE86" s="184">
        <f t="shared" ca="1" si="340"/>
        <v>133</v>
      </c>
      <c r="HF86" s="184">
        <f t="shared" ca="1" si="341"/>
        <v>133</v>
      </c>
      <c r="HG86" s="184">
        <f t="shared" ca="1" si="342"/>
        <v>133</v>
      </c>
      <c r="HH86" s="184">
        <f t="shared" ca="1" si="343"/>
        <v>133</v>
      </c>
      <c r="HI86" s="184">
        <f t="shared" ca="1" si="344"/>
        <v>133</v>
      </c>
      <c r="HJ86" s="184">
        <f t="shared" ca="1" si="345"/>
        <v>133</v>
      </c>
      <c r="HK86" s="578">
        <f t="shared" ca="1" si="360"/>
        <v>1</v>
      </c>
    </row>
    <row r="87" spans="1:219" s="185" customFormat="1" ht="30">
      <c r="A87" s="284" t="s">
        <v>14017</v>
      </c>
      <c r="B87" s="285">
        <v>94223</v>
      </c>
      <c r="C87" s="286" t="str">
        <f>IF($B87="","",IFERROR(VLOOKUP($B87,SERVIÇOS!$A:$F,2,0),IFERROR(VLOOKUP($B87,'COMPOSIÇÕES COMPLEMENTARES '!$C:$K,2,0),"")))</f>
        <v>CUMEEIRA PARA TELHA DE FIBROCIMENTO ONDULADA E = 6 MM, INCLUSO ACESSÓRIOS DE FIXAÇÃO E IÇAMENTO. AF_07/2019</v>
      </c>
      <c r="D87" s="287" t="str">
        <f>IF($B87="","",IFERROR(VLOOKUP($B87,SERVIÇOS!$A:$F,3,0),IFERROR(VLOOKUP($B87,'COMPOSIÇÕES COMPLEMENTARES '!$C:$K,3,0),"")))</f>
        <v>M</v>
      </c>
      <c r="E87" s="288">
        <v>39.6</v>
      </c>
      <c r="F87" s="289">
        <f>IF($B87="","",IFERROR(VLOOKUP($B87,SERVIÇOS!$A:$F,4,0),IFERROR(VLOOKUP($B87,'COMPOSIÇÕES COMPLEMENTARES '!$C:$K,6,0),"")))</f>
        <v>76.180000000000007</v>
      </c>
      <c r="G87" s="289">
        <f>IF($B87="","",IFERROR(VLOOKUP($B87,SERVIÇOS!$A:$F,5,0),IFERROR(VLOOKUP($B87,'COMPOSIÇÕES COMPLEMENTARES '!$C:$K,7,0),"")))</f>
        <v>2.0499999999999998</v>
      </c>
      <c r="H87" s="289">
        <f t="shared" si="356"/>
        <v>78.23</v>
      </c>
      <c r="I87" s="289">
        <f t="shared" si="370"/>
        <v>3016.73</v>
      </c>
      <c r="J87" s="289">
        <f t="shared" si="371"/>
        <v>81.180000000000007</v>
      </c>
      <c r="K87" s="289">
        <f t="shared" si="372"/>
        <v>3097.91</v>
      </c>
      <c r="L87" s="289"/>
      <c r="M87" s="572">
        <f t="shared" si="364"/>
        <v>3097.91</v>
      </c>
      <c r="N87" s="572">
        <f t="shared" si="365"/>
        <v>3097.91</v>
      </c>
      <c r="O87" s="572">
        <f t="shared" si="366"/>
        <v>39.6</v>
      </c>
      <c r="P87" s="572">
        <f t="shared" si="367"/>
        <v>79</v>
      </c>
      <c r="Q87" s="572">
        <f t="shared" si="368"/>
        <v>787.4</v>
      </c>
      <c r="R87" s="572">
        <f t="shared" si="369"/>
        <v>139</v>
      </c>
      <c r="S87" s="184">
        <f t="shared" ca="1" si="146"/>
        <v>139</v>
      </c>
      <c r="T87" s="184">
        <f t="shared" ca="1" si="147"/>
        <v>139</v>
      </c>
      <c r="U87" s="184">
        <f t="shared" ca="1" si="148"/>
        <v>139</v>
      </c>
      <c r="V87" s="184">
        <f t="shared" ca="1" si="149"/>
        <v>139</v>
      </c>
      <c r="W87" s="184">
        <f t="shared" ca="1" si="150"/>
        <v>139</v>
      </c>
      <c r="X87" s="184">
        <f t="shared" ca="1" si="151"/>
        <v>139</v>
      </c>
      <c r="Y87" s="184">
        <f t="shared" ca="1" si="152"/>
        <v>139</v>
      </c>
      <c r="Z87" s="184">
        <f t="shared" ca="1" si="153"/>
        <v>139</v>
      </c>
      <c r="AA87" s="184">
        <f t="shared" ca="1" si="154"/>
        <v>153</v>
      </c>
      <c r="AB87" s="184">
        <f t="shared" ca="1" si="155"/>
        <v>153</v>
      </c>
      <c r="AC87" s="184">
        <f t="shared" ca="1" si="156"/>
        <v>153</v>
      </c>
      <c r="AD87" s="184">
        <f t="shared" ca="1" si="157"/>
        <v>153</v>
      </c>
      <c r="AE87" s="184">
        <f t="shared" ca="1" si="158"/>
        <v>153</v>
      </c>
      <c r="AF87" s="184">
        <f t="shared" ca="1" si="159"/>
        <v>153</v>
      </c>
      <c r="AG87" s="184">
        <f t="shared" ca="1" si="160"/>
        <v>153</v>
      </c>
      <c r="AH87" s="184">
        <f t="shared" ca="1" si="161"/>
        <v>153</v>
      </c>
      <c r="AI87" s="184">
        <f t="shared" ca="1" si="162"/>
        <v>153</v>
      </c>
      <c r="AJ87" s="184">
        <f t="shared" ca="1" si="163"/>
        <v>153</v>
      </c>
      <c r="AK87" s="184">
        <f t="shared" ca="1" si="164"/>
        <v>153</v>
      </c>
      <c r="AL87" s="184">
        <f t="shared" ca="1" si="165"/>
        <v>23</v>
      </c>
      <c r="AM87" s="184">
        <f t="shared" ca="1" si="166"/>
        <v>23</v>
      </c>
      <c r="AN87" s="184">
        <f t="shared" ca="1" si="167"/>
        <v>24</v>
      </c>
      <c r="AO87" s="184">
        <f t="shared" ca="1" si="168"/>
        <v>24</v>
      </c>
      <c r="AP87" s="184">
        <f t="shared" ca="1" si="169"/>
        <v>24</v>
      </c>
      <c r="AQ87" s="184">
        <f t="shared" ca="1" si="170"/>
        <v>24</v>
      </c>
      <c r="AR87" s="184">
        <f t="shared" ca="1" si="171"/>
        <v>24</v>
      </c>
      <c r="AS87" s="184">
        <f t="shared" ca="1" si="172"/>
        <v>24</v>
      </c>
      <c r="AT87" s="184">
        <f t="shared" ca="1" si="173"/>
        <v>24</v>
      </c>
      <c r="AU87" s="184">
        <f t="shared" ca="1" si="174"/>
        <v>24</v>
      </c>
      <c r="AV87" s="184">
        <f t="shared" ca="1" si="175"/>
        <v>24</v>
      </c>
      <c r="AW87" s="184">
        <f t="shared" ca="1" si="176"/>
        <v>24</v>
      </c>
      <c r="AX87" s="184">
        <f t="shared" ca="1" si="177"/>
        <v>24</v>
      </c>
      <c r="AY87" s="184">
        <f t="shared" ca="1" si="178"/>
        <v>30</v>
      </c>
      <c r="AZ87" s="184">
        <f t="shared" ca="1" si="179"/>
        <v>30</v>
      </c>
      <c r="BA87" s="184">
        <f t="shared" ca="1" si="180"/>
        <v>30</v>
      </c>
      <c r="BB87" s="184">
        <f t="shared" ca="1" si="181"/>
        <v>30</v>
      </c>
      <c r="BC87" s="184">
        <f t="shared" ca="1" si="182"/>
        <v>19</v>
      </c>
      <c r="BD87" s="184">
        <f t="shared" ca="1" si="183"/>
        <v>19</v>
      </c>
      <c r="BE87" s="184">
        <f t="shared" ca="1" si="184"/>
        <v>95</v>
      </c>
      <c r="BF87" s="184">
        <f t="shared" ca="1" si="185"/>
        <v>95</v>
      </c>
      <c r="BG87" s="184">
        <f t="shared" ca="1" si="186"/>
        <v>109</v>
      </c>
      <c r="BH87" s="184">
        <f t="shared" ca="1" si="187"/>
        <v>109</v>
      </c>
      <c r="BI87" s="184">
        <f t="shared" ca="1" si="188"/>
        <v>109</v>
      </c>
      <c r="BJ87" s="184">
        <f t="shared" ca="1" si="189"/>
        <v>109</v>
      </c>
      <c r="BK87" s="184">
        <f t="shared" ca="1" si="190"/>
        <v>109</v>
      </c>
      <c r="BL87" s="184">
        <f t="shared" ca="1" si="191"/>
        <v>109</v>
      </c>
      <c r="BM87" s="184">
        <f t="shared" ca="1" si="192"/>
        <v>109</v>
      </c>
      <c r="BN87" s="184">
        <f t="shared" ca="1" si="193"/>
        <v>109</v>
      </c>
      <c r="BO87" s="184">
        <f t="shared" ca="1" si="194"/>
        <v>109</v>
      </c>
      <c r="BP87" s="184">
        <f t="shared" ca="1" si="195"/>
        <v>109</v>
      </c>
      <c r="BQ87" s="184">
        <f t="shared" ca="1" si="196"/>
        <v>109</v>
      </c>
      <c r="BR87" s="184">
        <f t="shared" ca="1" si="197"/>
        <v>109</v>
      </c>
      <c r="BS87" s="184">
        <f t="shared" ca="1" si="198"/>
        <v>109</v>
      </c>
      <c r="BT87" s="184">
        <f t="shared" ca="1" si="199"/>
        <v>109</v>
      </c>
      <c r="BU87" s="184">
        <f t="shared" ca="1" si="200"/>
        <v>109</v>
      </c>
      <c r="BV87" s="184">
        <f t="shared" ca="1" si="201"/>
        <v>109</v>
      </c>
      <c r="BW87" s="184">
        <f t="shared" ca="1" si="202"/>
        <v>84</v>
      </c>
      <c r="BX87" s="184">
        <f t="shared" ca="1" si="203"/>
        <v>84</v>
      </c>
      <c r="BY87" s="184">
        <f t="shared" ca="1" si="204"/>
        <v>41</v>
      </c>
      <c r="BZ87" s="184">
        <f t="shared" ca="1" si="205"/>
        <v>41</v>
      </c>
      <c r="CA87" s="184">
        <f t="shared" ca="1" si="206"/>
        <v>116</v>
      </c>
      <c r="CB87" s="184">
        <f t="shared" ca="1" si="207"/>
        <v>116</v>
      </c>
      <c r="CC87" s="184">
        <f t="shared" ca="1" si="208"/>
        <v>116</v>
      </c>
      <c r="CD87" s="184">
        <f t="shared" ca="1" si="209"/>
        <v>116</v>
      </c>
      <c r="CE87" s="184">
        <f t="shared" ca="1" si="210"/>
        <v>149</v>
      </c>
      <c r="CF87" s="184">
        <f t="shared" ca="1" si="211"/>
        <v>149</v>
      </c>
      <c r="CG87" s="184">
        <f t="shared" ca="1" si="212"/>
        <v>68</v>
      </c>
      <c r="CH87" s="184">
        <f t="shared" ca="1" si="213"/>
        <v>68</v>
      </c>
      <c r="CI87" s="184">
        <f t="shared" ca="1" si="214"/>
        <v>144</v>
      </c>
      <c r="CJ87" s="184">
        <f t="shared" ca="1" si="215"/>
        <v>144</v>
      </c>
      <c r="CK87" s="184">
        <f t="shared" ca="1" si="216"/>
        <v>144</v>
      </c>
      <c r="CL87" s="184">
        <f t="shared" ca="1" si="217"/>
        <v>102</v>
      </c>
      <c r="CM87" s="184">
        <f t="shared" ca="1" si="218"/>
        <v>102</v>
      </c>
      <c r="CN87" s="184">
        <f t="shared" ca="1" si="219"/>
        <v>101</v>
      </c>
      <c r="CO87" s="184">
        <f t="shared" ca="1" si="220"/>
        <v>101</v>
      </c>
      <c r="CP87" s="184">
        <f t="shared" ca="1" si="221"/>
        <v>133</v>
      </c>
      <c r="CQ87" s="184">
        <f t="shared" ca="1" si="222"/>
        <v>133</v>
      </c>
      <c r="CR87" s="184">
        <f t="shared" ca="1" si="223"/>
        <v>54</v>
      </c>
      <c r="CS87" s="184">
        <f t="shared" ca="1" si="224"/>
        <v>54</v>
      </c>
      <c r="CT87" s="184">
        <f t="shared" ca="1" si="225"/>
        <v>54</v>
      </c>
      <c r="CU87" s="184">
        <f t="shared" ca="1" si="226"/>
        <v>54</v>
      </c>
      <c r="CV87" s="184">
        <f t="shared" ca="1" si="227"/>
        <v>54</v>
      </c>
      <c r="CW87" s="184">
        <f t="shared" ca="1" si="228"/>
        <v>54</v>
      </c>
      <c r="CX87" s="184">
        <f t="shared" ca="1" si="229"/>
        <v>54</v>
      </c>
      <c r="CY87" s="184">
        <f t="shared" ca="1" si="230"/>
        <v>54</v>
      </c>
      <c r="CZ87" s="184">
        <f t="shared" ca="1" si="231"/>
        <v>54</v>
      </c>
      <c r="DA87" s="184">
        <f t="shared" ca="1" si="232"/>
        <v>54</v>
      </c>
      <c r="DB87" s="184">
        <f t="shared" ca="1" si="233"/>
        <v>54</v>
      </c>
      <c r="DC87" s="184">
        <f t="shared" ca="1" si="234"/>
        <v>54</v>
      </c>
      <c r="DD87" s="184">
        <f t="shared" ca="1" si="235"/>
        <v>54</v>
      </c>
      <c r="DE87" s="184">
        <f t="shared" ca="1" si="236"/>
        <v>54</v>
      </c>
      <c r="DF87" s="184">
        <f t="shared" ca="1" si="237"/>
        <v>54</v>
      </c>
      <c r="DG87" s="184">
        <f t="shared" ca="1" si="238"/>
        <v>54</v>
      </c>
      <c r="DH87" s="184">
        <f t="shared" ca="1" si="239"/>
        <v>54</v>
      </c>
      <c r="DI87" s="184">
        <f t="shared" ca="1" si="240"/>
        <v>54</v>
      </c>
      <c r="DJ87" s="184">
        <f t="shared" ca="1" si="241"/>
        <v>54</v>
      </c>
      <c r="DK87" s="184">
        <f t="shared" ca="1" si="242"/>
        <v>54</v>
      </c>
      <c r="DL87" s="184">
        <f t="shared" ca="1" si="243"/>
        <v>54</v>
      </c>
      <c r="DM87" s="184">
        <f t="shared" ca="1" si="244"/>
        <v>54</v>
      </c>
      <c r="DN87" s="184">
        <f t="shared" ca="1" si="245"/>
        <v>54</v>
      </c>
      <c r="DO87" s="184">
        <f t="shared" ca="1" si="246"/>
        <v>54</v>
      </c>
      <c r="DP87" s="184">
        <f t="shared" ca="1" si="247"/>
        <v>54</v>
      </c>
      <c r="DQ87" s="184">
        <f t="shared" ca="1" si="248"/>
        <v>54</v>
      </c>
      <c r="DR87" s="184">
        <f t="shared" ca="1" si="249"/>
        <v>54</v>
      </c>
      <c r="DS87" s="184">
        <f t="shared" ca="1" si="250"/>
        <v>54</v>
      </c>
      <c r="DT87" s="184">
        <f t="shared" ca="1" si="251"/>
        <v>54</v>
      </c>
      <c r="DU87" s="184">
        <f t="shared" ca="1" si="252"/>
        <v>54</v>
      </c>
      <c r="DV87" s="184">
        <f t="shared" ca="1" si="253"/>
        <v>54</v>
      </c>
      <c r="DW87" s="184">
        <f t="shared" ca="1" si="254"/>
        <v>54</v>
      </c>
      <c r="DX87" s="184">
        <f t="shared" ca="1" si="255"/>
        <v>54</v>
      </c>
      <c r="DY87" s="184">
        <f t="shared" ca="1" si="256"/>
        <v>54</v>
      </c>
      <c r="DZ87" s="184">
        <f t="shared" ca="1" si="257"/>
        <v>54</v>
      </c>
      <c r="EA87" s="184">
        <f t="shared" ca="1" si="258"/>
        <v>54</v>
      </c>
      <c r="EB87" s="184">
        <f t="shared" ca="1" si="259"/>
        <v>54</v>
      </c>
      <c r="EC87" s="184">
        <f t="shared" ca="1" si="260"/>
        <v>54</v>
      </c>
      <c r="ED87" s="184">
        <f t="shared" ca="1" si="261"/>
        <v>54</v>
      </c>
      <c r="EE87" s="184">
        <f t="shared" ca="1" si="262"/>
        <v>54</v>
      </c>
      <c r="EF87" s="184">
        <f t="shared" ca="1" si="263"/>
        <v>54</v>
      </c>
      <c r="EG87" s="184">
        <f t="shared" ca="1" si="264"/>
        <v>54</v>
      </c>
      <c r="EH87" s="184">
        <f t="shared" ca="1" si="265"/>
        <v>54</v>
      </c>
      <c r="EI87" s="184">
        <f t="shared" ca="1" si="266"/>
        <v>54</v>
      </c>
      <c r="EJ87" s="184">
        <f t="shared" ca="1" si="267"/>
        <v>54</v>
      </c>
      <c r="EK87" s="184">
        <f t="shared" ca="1" si="268"/>
        <v>54</v>
      </c>
      <c r="EL87" s="184">
        <f t="shared" ca="1" si="269"/>
        <v>54</v>
      </c>
      <c r="EM87" s="184">
        <f t="shared" ca="1" si="270"/>
        <v>54</v>
      </c>
      <c r="EN87" s="184">
        <f t="shared" ca="1" si="271"/>
        <v>54</v>
      </c>
      <c r="EO87" s="184">
        <f t="shared" ca="1" si="272"/>
        <v>54</v>
      </c>
      <c r="EP87" s="184">
        <f t="shared" ca="1" si="273"/>
        <v>54</v>
      </c>
      <c r="EQ87" s="184">
        <f t="shared" ca="1" si="274"/>
        <v>54</v>
      </c>
      <c r="ER87" s="184">
        <f t="shared" ca="1" si="275"/>
        <v>54</v>
      </c>
      <c r="ES87" s="184">
        <f t="shared" ca="1" si="276"/>
        <v>54</v>
      </c>
      <c r="ET87" s="184">
        <f t="shared" ca="1" si="277"/>
        <v>54</v>
      </c>
      <c r="EU87" s="184">
        <f t="shared" ca="1" si="278"/>
        <v>54</v>
      </c>
      <c r="EV87" s="184">
        <f t="shared" ca="1" si="279"/>
        <v>54</v>
      </c>
      <c r="EW87" s="184">
        <f t="shared" ca="1" si="280"/>
        <v>54</v>
      </c>
      <c r="EX87" s="184">
        <f t="shared" ca="1" si="281"/>
        <v>54</v>
      </c>
      <c r="EY87" s="184">
        <f t="shared" ca="1" si="282"/>
        <v>54</v>
      </c>
      <c r="EZ87" s="184">
        <f t="shared" ca="1" si="283"/>
        <v>54</v>
      </c>
      <c r="FA87" s="184">
        <f t="shared" ca="1" si="284"/>
        <v>54</v>
      </c>
      <c r="FB87" s="184">
        <f t="shared" ca="1" si="285"/>
        <v>54</v>
      </c>
      <c r="FC87" s="184">
        <f t="shared" ca="1" si="286"/>
        <v>54</v>
      </c>
      <c r="FD87" s="184">
        <f t="shared" ca="1" si="287"/>
        <v>54</v>
      </c>
      <c r="FE87" s="184">
        <f t="shared" ca="1" si="288"/>
        <v>54</v>
      </c>
      <c r="FF87" s="184">
        <f t="shared" ca="1" si="289"/>
        <v>54</v>
      </c>
      <c r="FG87" s="184">
        <f t="shared" ca="1" si="290"/>
        <v>54</v>
      </c>
      <c r="FH87" s="184">
        <f t="shared" ca="1" si="291"/>
        <v>54</v>
      </c>
      <c r="FI87" s="184">
        <f t="shared" ca="1" si="292"/>
        <v>54</v>
      </c>
      <c r="FJ87" s="184">
        <f t="shared" ca="1" si="293"/>
        <v>54</v>
      </c>
      <c r="FK87" s="184">
        <f t="shared" ca="1" si="294"/>
        <v>54</v>
      </c>
      <c r="FL87" s="184">
        <f t="shared" ca="1" si="295"/>
        <v>54</v>
      </c>
      <c r="FM87" s="184">
        <f t="shared" ca="1" si="296"/>
        <v>54</v>
      </c>
      <c r="FN87" s="184">
        <f t="shared" ca="1" si="297"/>
        <v>54</v>
      </c>
      <c r="FO87" s="184">
        <f t="shared" ca="1" si="298"/>
        <v>54</v>
      </c>
      <c r="FP87" s="184">
        <f t="shared" ca="1" si="299"/>
        <v>54</v>
      </c>
      <c r="FQ87" s="184">
        <f t="shared" ca="1" si="300"/>
        <v>54</v>
      </c>
      <c r="FR87" s="184">
        <f t="shared" ca="1" si="301"/>
        <v>54</v>
      </c>
      <c r="FS87" s="184">
        <f t="shared" ca="1" si="302"/>
        <v>54</v>
      </c>
      <c r="FT87" s="184">
        <f t="shared" ca="1" si="303"/>
        <v>54</v>
      </c>
      <c r="FU87" s="184">
        <f t="shared" ca="1" si="304"/>
        <v>54</v>
      </c>
      <c r="FV87" s="184">
        <f t="shared" ca="1" si="305"/>
        <v>54</v>
      </c>
      <c r="FW87" s="184">
        <f t="shared" ca="1" si="306"/>
        <v>54</v>
      </c>
      <c r="FX87" s="184">
        <f t="shared" ca="1" si="307"/>
        <v>54</v>
      </c>
      <c r="FY87" s="184">
        <f t="shared" ca="1" si="308"/>
        <v>54</v>
      </c>
      <c r="FZ87" s="184">
        <f t="shared" ca="1" si="309"/>
        <v>54</v>
      </c>
      <c r="GA87" s="184">
        <f t="shared" ca="1" si="310"/>
        <v>54</v>
      </c>
      <c r="GB87" s="184">
        <f t="shared" ca="1" si="311"/>
        <v>54</v>
      </c>
      <c r="GC87" s="184">
        <f t="shared" ca="1" si="312"/>
        <v>54</v>
      </c>
      <c r="GD87" s="184">
        <f t="shared" ca="1" si="313"/>
        <v>54</v>
      </c>
      <c r="GE87" s="184">
        <f t="shared" ca="1" si="314"/>
        <v>54</v>
      </c>
      <c r="GF87" s="184">
        <f t="shared" ca="1" si="315"/>
        <v>54</v>
      </c>
      <c r="GG87" s="184">
        <f t="shared" ca="1" si="316"/>
        <v>54</v>
      </c>
      <c r="GH87" s="184">
        <f t="shared" ca="1" si="317"/>
        <v>54</v>
      </c>
      <c r="GI87" s="184">
        <f t="shared" ca="1" si="318"/>
        <v>54</v>
      </c>
      <c r="GJ87" s="184">
        <f t="shared" ca="1" si="319"/>
        <v>54</v>
      </c>
      <c r="GK87" s="184">
        <f t="shared" ca="1" si="320"/>
        <v>54</v>
      </c>
      <c r="GL87" s="184">
        <f t="shared" ca="1" si="321"/>
        <v>54</v>
      </c>
      <c r="GM87" s="184">
        <f t="shared" ca="1" si="322"/>
        <v>54</v>
      </c>
      <c r="GN87" s="184">
        <f t="shared" ca="1" si="323"/>
        <v>54</v>
      </c>
      <c r="GO87" s="184">
        <f t="shared" ca="1" si="324"/>
        <v>54</v>
      </c>
      <c r="GP87" s="184">
        <f t="shared" ca="1" si="325"/>
        <v>54</v>
      </c>
      <c r="GQ87" s="184">
        <f t="shared" ca="1" si="326"/>
        <v>54</v>
      </c>
      <c r="GR87" s="184">
        <f t="shared" ca="1" si="327"/>
        <v>54</v>
      </c>
      <c r="GS87" s="184">
        <f t="shared" ca="1" si="328"/>
        <v>54</v>
      </c>
      <c r="GT87" s="184">
        <f t="shared" ca="1" si="329"/>
        <v>54</v>
      </c>
      <c r="GU87" s="184">
        <f t="shared" ca="1" si="330"/>
        <v>54</v>
      </c>
      <c r="GV87" s="184">
        <f t="shared" ca="1" si="331"/>
        <v>54</v>
      </c>
      <c r="GW87" s="184">
        <f t="shared" ca="1" si="332"/>
        <v>54</v>
      </c>
      <c r="GX87" s="184">
        <f t="shared" ca="1" si="333"/>
        <v>54</v>
      </c>
      <c r="GY87" s="184">
        <f t="shared" ca="1" si="334"/>
        <v>54</v>
      </c>
      <c r="GZ87" s="184">
        <f t="shared" ca="1" si="335"/>
        <v>54</v>
      </c>
      <c r="HA87" s="184">
        <f t="shared" ca="1" si="336"/>
        <v>54</v>
      </c>
      <c r="HB87" s="184">
        <f t="shared" ca="1" si="337"/>
        <v>54</v>
      </c>
      <c r="HC87" s="184">
        <f t="shared" ca="1" si="338"/>
        <v>54</v>
      </c>
      <c r="HD87" s="184">
        <f t="shared" ca="1" si="339"/>
        <v>54</v>
      </c>
      <c r="HE87" s="184">
        <f t="shared" ca="1" si="340"/>
        <v>54</v>
      </c>
      <c r="HF87" s="184">
        <f t="shared" ca="1" si="341"/>
        <v>54</v>
      </c>
      <c r="HG87" s="184">
        <f t="shared" ca="1" si="342"/>
        <v>54</v>
      </c>
      <c r="HH87" s="184">
        <f t="shared" ca="1" si="343"/>
        <v>54</v>
      </c>
      <c r="HI87" s="184">
        <f t="shared" ca="1" si="344"/>
        <v>54</v>
      </c>
      <c r="HJ87" s="184">
        <f t="shared" ca="1" si="345"/>
        <v>54</v>
      </c>
      <c r="HK87" s="578">
        <f t="shared" ca="1" si="360"/>
        <v>1</v>
      </c>
    </row>
    <row r="88" spans="1:219" s="185" customFormat="1">
      <c r="A88" s="284" t="s">
        <v>14018</v>
      </c>
      <c r="B88" s="285" t="s">
        <v>14065</v>
      </c>
      <c r="C88" s="286" t="str">
        <f>IF($B88="","",IFERROR(VLOOKUP($B88,SERVIÇOS!$A:$F,2,0),IFERROR(VLOOKUP($B88,'COMPOSIÇÕES COMPLEMENTARES '!$C:$K,2,0),"")))</f>
        <v xml:space="preserve">REMOÇÃO COM REAPROVEITAMENTO E INSTALAÇÃO DE RUFO </v>
      </c>
      <c r="D88" s="287" t="str">
        <f>IF($B88="","",IFERROR(VLOOKUP($B88,SERVIÇOS!$A:$F,3,0),IFERROR(VLOOKUP($B88,'COMPOSIÇÕES COMPLEMENTARES '!$C:$K,3,0),"")))</f>
        <v>M</v>
      </c>
      <c r="E88" s="288">
        <v>52.8</v>
      </c>
      <c r="F88" s="289">
        <f>IF($B88="","",IFERROR(VLOOKUP($B88,SERVIÇOS!$A:$F,4,0),IFERROR(VLOOKUP($B88,'COMPOSIÇÕES COMPLEMENTARES '!$C:$K,6,0),"")))</f>
        <v>28.49</v>
      </c>
      <c r="G88" s="289">
        <f>IF($B88="","",IFERROR(VLOOKUP($B88,SERVIÇOS!$A:$F,5,0),IFERROR(VLOOKUP($B88,'COMPOSIÇÕES COMPLEMENTARES '!$C:$K,7,0),"")))</f>
        <v>15.05</v>
      </c>
      <c r="H88" s="289">
        <f t="shared" si="356"/>
        <v>43.54</v>
      </c>
      <c r="I88" s="289">
        <f t="shared" si="370"/>
        <v>1504.27</v>
      </c>
      <c r="J88" s="289">
        <f t="shared" si="371"/>
        <v>794.64</v>
      </c>
      <c r="K88" s="289">
        <f t="shared" si="372"/>
        <v>2298.91</v>
      </c>
      <c r="L88" s="289"/>
      <c r="M88" s="572">
        <f t="shared" si="364"/>
        <v>2298.91</v>
      </c>
      <c r="N88" s="572">
        <f t="shared" si="365"/>
        <v>2298.91</v>
      </c>
      <c r="O88" s="572">
        <f t="shared" si="366"/>
        <v>52.8</v>
      </c>
      <c r="P88" s="572">
        <f t="shared" si="367"/>
        <v>80</v>
      </c>
      <c r="Q88" s="572">
        <f t="shared" si="368"/>
        <v>717.85</v>
      </c>
      <c r="R88" s="572">
        <f t="shared" si="369"/>
        <v>153</v>
      </c>
      <c r="S88" s="184">
        <f t="shared" ca="1" si="146"/>
        <v>153</v>
      </c>
      <c r="T88" s="184">
        <f t="shared" ca="1" si="147"/>
        <v>153</v>
      </c>
      <c r="U88" s="184">
        <f t="shared" ca="1" si="148"/>
        <v>153</v>
      </c>
      <c r="V88" s="184">
        <f t="shared" ca="1" si="149"/>
        <v>153</v>
      </c>
      <c r="W88" s="184">
        <f t="shared" ca="1" si="150"/>
        <v>153</v>
      </c>
      <c r="X88" s="184">
        <f t="shared" ca="1" si="151"/>
        <v>153</v>
      </c>
      <c r="Y88" s="184">
        <f t="shared" ca="1" si="152"/>
        <v>153</v>
      </c>
      <c r="Z88" s="184">
        <f t="shared" ca="1" si="153"/>
        <v>153</v>
      </c>
      <c r="AA88" s="184">
        <f t="shared" ca="1" si="154"/>
        <v>153</v>
      </c>
      <c r="AB88" s="184">
        <f t="shared" ca="1" si="155"/>
        <v>23</v>
      </c>
      <c r="AC88" s="184">
        <f t="shared" ca="1" si="156"/>
        <v>23</v>
      </c>
      <c r="AD88" s="184">
        <f t="shared" ca="1" si="157"/>
        <v>23</v>
      </c>
      <c r="AE88" s="184">
        <f t="shared" ca="1" si="158"/>
        <v>23</v>
      </c>
      <c r="AF88" s="184">
        <f t="shared" ca="1" si="159"/>
        <v>23</v>
      </c>
      <c r="AG88" s="184">
        <f t="shared" ca="1" si="160"/>
        <v>23</v>
      </c>
      <c r="AH88" s="184">
        <f t="shared" ca="1" si="161"/>
        <v>23</v>
      </c>
      <c r="AI88" s="184">
        <f t="shared" ca="1" si="162"/>
        <v>23</v>
      </c>
      <c r="AJ88" s="184">
        <f t="shared" ca="1" si="163"/>
        <v>23</v>
      </c>
      <c r="AK88" s="184">
        <f t="shared" ca="1" si="164"/>
        <v>23</v>
      </c>
      <c r="AL88" s="184">
        <f t="shared" ca="1" si="165"/>
        <v>23</v>
      </c>
      <c r="AM88" s="184">
        <f t="shared" ca="1" si="166"/>
        <v>24</v>
      </c>
      <c r="AN88" s="184">
        <f t="shared" ca="1" si="167"/>
        <v>24</v>
      </c>
      <c r="AO88" s="184">
        <f t="shared" ca="1" si="168"/>
        <v>30</v>
      </c>
      <c r="AP88" s="184">
        <f t="shared" ca="1" si="169"/>
        <v>30</v>
      </c>
      <c r="AQ88" s="184">
        <f t="shared" ca="1" si="170"/>
        <v>30</v>
      </c>
      <c r="AR88" s="184">
        <f t="shared" ca="1" si="171"/>
        <v>30</v>
      </c>
      <c r="AS88" s="184">
        <f t="shared" ca="1" si="172"/>
        <v>30</v>
      </c>
      <c r="AT88" s="184">
        <f t="shared" ca="1" si="173"/>
        <v>30</v>
      </c>
      <c r="AU88" s="184">
        <f t="shared" ca="1" si="174"/>
        <v>30</v>
      </c>
      <c r="AV88" s="184">
        <f t="shared" ca="1" si="175"/>
        <v>30</v>
      </c>
      <c r="AW88" s="184">
        <f t="shared" ca="1" si="176"/>
        <v>30</v>
      </c>
      <c r="AX88" s="184">
        <f t="shared" ca="1" si="177"/>
        <v>30</v>
      </c>
      <c r="AY88" s="184">
        <f t="shared" ca="1" si="178"/>
        <v>30</v>
      </c>
      <c r="AZ88" s="184">
        <f t="shared" ca="1" si="179"/>
        <v>19</v>
      </c>
      <c r="BA88" s="184">
        <f t="shared" ca="1" si="180"/>
        <v>19</v>
      </c>
      <c r="BB88" s="184">
        <f t="shared" ca="1" si="181"/>
        <v>19</v>
      </c>
      <c r="BC88" s="184">
        <f t="shared" ca="1" si="182"/>
        <v>19</v>
      </c>
      <c r="BD88" s="184">
        <f t="shared" ca="1" si="183"/>
        <v>95</v>
      </c>
      <c r="BE88" s="184">
        <f t="shared" ca="1" si="184"/>
        <v>95</v>
      </c>
      <c r="BF88" s="184">
        <f t="shared" ca="1" si="185"/>
        <v>109</v>
      </c>
      <c r="BG88" s="184">
        <f t="shared" ca="1" si="186"/>
        <v>109</v>
      </c>
      <c r="BH88" s="184">
        <f t="shared" ca="1" si="187"/>
        <v>84</v>
      </c>
      <c r="BI88" s="184">
        <f t="shared" ca="1" si="188"/>
        <v>84</v>
      </c>
      <c r="BJ88" s="184">
        <f t="shared" ca="1" si="189"/>
        <v>84</v>
      </c>
      <c r="BK88" s="184">
        <f t="shared" ca="1" si="190"/>
        <v>84</v>
      </c>
      <c r="BL88" s="184">
        <f t="shared" ca="1" si="191"/>
        <v>84</v>
      </c>
      <c r="BM88" s="184">
        <f t="shared" ca="1" si="192"/>
        <v>84</v>
      </c>
      <c r="BN88" s="184">
        <f t="shared" ca="1" si="193"/>
        <v>84</v>
      </c>
      <c r="BO88" s="184">
        <f t="shared" ca="1" si="194"/>
        <v>84</v>
      </c>
      <c r="BP88" s="184">
        <f t="shared" ca="1" si="195"/>
        <v>84</v>
      </c>
      <c r="BQ88" s="184">
        <f t="shared" ca="1" si="196"/>
        <v>84</v>
      </c>
      <c r="BR88" s="184">
        <f t="shared" ca="1" si="197"/>
        <v>84</v>
      </c>
      <c r="BS88" s="184">
        <f t="shared" ca="1" si="198"/>
        <v>84</v>
      </c>
      <c r="BT88" s="184">
        <f t="shared" ca="1" si="199"/>
        <v>84</v>
      </c>
      <c r="BU88" s="184">
        <f t="shared" ca="1" si="200"/>
        <v>84</v>
      </c>
      <c r="BV88" s="184">
        <f t="shared" ca="1" si="201"/>
        <v>84</v>
      </c>
      <c r="BW88" s="184">
        <f t="shared" ca="1" si="202"/>
        <v>84</v>
      </c>
      <c r="BX88" s="184">
        <f t="shared" ca="1" si="203"/>
        <v>41</v>
      </c>
      <c r="BY88" s="184">
        <f t="shared" ca="1" si="204"/>
        <v>41</v>
      </c>
      <c r="BZ88" s="184">
        <f t="shared" ca="1" si="205"/>
        <v>116</v>
      </c>
      <c r="CA88" s="184">
        <f t="shared" ca="1" si="206"/>
        <v>116</v>
      </c>
      <c r="CB88" s="184">
        <f t="shared" ca="1" si="207"/>
        <v>149</v>
      </c>
      <c r="CC88" s="184">
        <f t="shared" ca="1" si="208"/>
        <v>149</v>
      </c>
      <c r="CD88" s="184">
        <f t="shared" ca="1" si="209"/>
        <v>149</v>
      </c>
      <c r="CE88" s="184">
        <f t="shared" ca="1" si="210"/>
        <v>149</v>
      </c>
      <c r="CF88" s="184">
        <f t="shared" ca="1" si="211"/>
        <v>68</v>
      </c>
      <c r="CG88" s="184">
        <f t="shared" ca="1" si="212"/>
        <v>68</v>
      </c>
      <c r="CH88" s="184">
        <f t="shared" ca="1" si="213"/>
        <v>144</v>
      </c>
      <c r="CI88" s="184">
        <f t="shared" ca="1" si="214"/>
        <v>144</v>
      </c>
      <c r="CJ88" s="184">
        <f t="shared" ca="1" si="215"/>
        <v>102</v>
      </c>
      <c r="CK88" s="184">
        <f t="shared" ca="1" si="216"/>
        <v>102</v>
      </c>
      <c r="CL88" s="184">
        <f t="shared" ca="1" si="217"/>
        <v>102</v>
      </c>
      <c r="CM88" s="184">
        <f t="shared" ca="1" si="218"/>
        <v>101</v>
      </c>
      <c r="CN88" s="184">
        <f t="shared" ca="1" si="219"/>
        <v>101</v>
      </c>
      <c r="CO88" s="184">
        <f t="shared" ca="1" si="220"/>
        <v>133</v>
      </c>
      <c r="CP88" s="184">
        <f t="shared" ca="1" si="221"/>
        <v>133</v>
      </c>
      <c r="CQ88" s="184">
        <f t="shared" ca="1" si="222"/>
        <v>54</v>
      </c>
      <c r="CR88" s="184">
        <f t="shared" ca="1" si="223"/>
        <v>54</v>
      </c>
      <c r="CS88" s="184">
        <f t="shared" ca="1" si="224"/>
        <v>71</v>
      </c>
      <c r="CT88" s="184">
        <f t="shared" ca="1" si="225"/>
        <v>71</v>
      </c>
      <c r="CU88" s="184">
        <f t="shared" ca="1" si="226"/>
        <v>71</v>
      </c>
      <c r="CV88" s="184">
        <f t="shared" ca="1" si="227"/>
        <v>71</v>
      </c>
      <c r="CW88" s="184">
        <f t="shared" ca="1" si="228"/>
        <v>71</v>
      </c>
      <c r="CX88" s="184">
        <f t="shared" ca="1" si="229"/>
        <v>71</v>
      </c>
      <c r="CY88" s="184">
        <f t="shared" ca="1" si="230"/>
        <v>71</v>
      </c>
      <c r="CZ88" s="184">
        <f t="shared" ca="1" si="231"/>
        <v>71</v>
      </c>
      <c r="DA88" s="184">
        <f t="shared" ca="1" si="232"/>
        <v>71</v>
      </c>
      <c r="DB88" s="184">
        <f t="shared" ca="1" si="233"/>
        <v>71</v>
      </c>
      <c r="DC88" s="184">
        <f t="shared" ca="1" si="234"/>
        <v>71</v>
      </c>
      <c r="DD88" s="184">
        <f t="shared" ca="1" si="235"/>
        <v>71</v>
      </c>
      <c r="DE88" s="184">
        <f t="shared" ca="1" si="236"/>
        <v>71</v>
      </c>
      <c r="DF88" s="184">
        <f t="shared" ca="1" si="237"/>
        <v>71</v>
      </c>
      <c r="DG88" s="184">
        <f t="shared" ca="1" si="238"/>
        <v>71</v>
      </c>
      <c r="DH88" s="184">
        <f t="shared" ca="1" si="239"/>
        <v>71</v>
      </c>
      <c r="DI88" s="184">
        <f t="shared" ca="1" si="240"/>
        <v>71</v>
      </c>
      <c r="DJ88" s="184">
        <f t="shared" ca="1" si="241"/>
        <v>71</v>
      </c>
      <c r="DK88" s="184">
        <f t="shared" ca="1" si="242"/>
        <v>71</v>
      </c>
      <c r="DL88" s="184">
        <f t="shared" ca="1" si="243"/>
        <v>71</v>
      </c>
      <c r="DM88" s="184">
        <f t="shared" ca="1" si="244"/>
        <v>71</v>
      </c>
      <c r="DN88" s="184">
        <f t="shared" ca="1" si="245"/>
        <v>71</v>
      </c>
      <c r="DO88" s="184">
        <f t="shared" ca="1" si="246"/>
        <v>71</v>
      </c>
      <c r="DP88" s="184">
        <f t="shared" ca="1" si="247"/>
        <v>71</v>
      </c>
      <c r="DQ88" s="184">
        <f t="shared" ca="1" si="248"/>
        <v>71</v>
      </c>
      <c r="DR88" s="184">
        <f t="shared" ca="1" si="249"/>
        <v>71</v>
      </c>
      <c r="DS88" s="184">
        <f t="shared" ca="1" si="250"/>
        <v>71</v>
      </c>
      <c r="DT88" s="184">
        <f t="shared" ca="1" si="251"/>
        <v>71</v>
      </c>
      <c r="DU88" s="184">
        <f t="shared" ca="1" si="252"/>
        <v>71</v>
      </c>
      <c r="DV88" s="184">
        <f t="shared" ca="1" si="253"/>
        <v>71</v>
      </c>
      <c r="DW88" s="184">
        <f t="shared" ca="1" si="254"/>
        <v>71</v>
      </c>
      <c r="DX88" s="184">
        <f t="shared" ca="1" si="255"/>
        <v>71</v>
      </c>
      <c r="DY88" s="184">
        <f t="shared" ca="1" si="256"/>
        <v>71</v>
      </c>
      <c r="DZ88" s="184">
        <f t="shared" ca="1" si="257"/>
        <v>71</v>
      </c>
      <c r="EA88" s="184">
        <f t="shared" ca="1" si="258"/>
        <v>71</v>
      </c>
      <c r="EB88" s="184">
        <f t="shared" ca="1" si="259"/>
        <v>71</v>
      </c>
      <c r="EC88" s="184">
        <f t="shared" ca="1" si="260"/>
        <v>71</v>
      </c>
      <c r="ED88" s="184">
        <f t="shared" ca="1" si="261"/>
        <v>71</v>
      </c>
      <c r="EE88" s="184">
        <f t="shared" ca="1" si="262"/>
        <v>71</v>
      </c>
      <c r="EF88" s="184">
        <f t="shared" ca="1" si="263"/>
        <v>71</v>
      </c>
      <c r="EG88" s="184">
        <f t="shared" ca="1" si="264"/>
        <v>71</v>
      </c>
      <c r="EH88" s="184">
        <f t="shared" ca="1" si="265"/>
        <v>71</v>
      </c>
      <c r="EI88" s="184">
        <f t="shared" ca="1" si="266"/>
        <v>71</v>
      </c>
      <c r="EJ88" s="184">
        <f t="shared" ca="1" si="267"/>
        <v>71</v>
      </c>
      <c r="EK88" s="184">
        <f t="shared" ca="1" si="268"/>
        <v>71</v>
      </c>
      <c r="EL88" s="184">
        <f t="shared" ca="1" si="269"/>
        <v>71</v>
      </c>
      <c r="EM88" s="184">
        <f t="shared" ca="1" si="270"/>
        <v>71</v>
      </c>
      <c r="EN88" s="184">
        <f t="shared" ca="1" si="271"/>
        <v>71</v>
      </c>
      <c r="EO88" s="184">
        <f t="shared" ca="1" si="272"/>
        <v>71</v>
      </c>
      <c r="EP88" s="184">
        <f t="shared" ca="1" si="273"/>
        <v>71</v>
      </c>
      <c r="EQ88" s="184">
        <f t="shared" ca="1" si="274"/>
        <v>71</v>
      </c>
      <c r="ER88" s="184">
        <f t="shared" ca="1" si="275"/>
        <v>71</v>
      </c>
      <c r="ES88" s="184">
        <f t="shared" ca="1" si="276"/>
        <v>71</v>
      </c>
      <c r="ET88" s="184">
        <f t="shared" ca="1" si="277"/>
        <v>71</v>
      </c>
      <c r="EU88" s="184">
        <f t="shared" ca="1" si="278"/>
        <v>71</v>
      </c>
      <c r="EV88" s="184">
        <f t="shared" ca="1" si="279"/>
        <v>71</v>
      </c>
      <c r="EW88" s="184">
        <f t="shared" ca="1" si="280"/>
        <v>71</v>
      </c>
      <c r="EX88" s="184">
        <f t="shared" ca="1" si="281"/>
        <v>71</v>
      </c>
      <c r="EY88" s="184">
        <f t="shared" ca="1" si="282"/>
        <v>71</v>
      </c>
      <c r="EZ88" s="184">
        <f t="shared" ca="1" si="283"/>
        <v>71</v>
      </c>
      <c r="FA88" s="184">
        <f t="shared" ca="1" si="284"/>
        <v>71</v>
      </c>
      <c r="FB88" s="184">
        <f t="shared" ca="1" si="285"/>
        <v>71</v>
      </c>
      <c r="FC88" s="184">
        <f t="shared" ca="1" si="286"/>
        <v>71</v>
      </c>
      <c r="FD88" s="184">
        <f t="shared" ca="1" si="287"/>
        <v>71</v>
      </c>
      <c r="FE88" s="184">
        <f t="shared" ca="1" si="288"/>
        <v>71</v>
      </c>
      <c r="FF88" s="184">
        <f t="shared" ca="1" si="289"/>
        <v>71</v>
      </c>
      <c r="FG88" s="184">
        <f t="shared" ca="1" si="290"/>
        <v>71</v>
      </c>
      <c r="FH88" s="184">
        <f t="shared" ca="1" si="291"/>
        <v>71</v>
      </c>
      <c r="FI88" s="184">
        <f t="shared" ca="1" si="292"/>
        <v>71</v>
      </c>
      <c r="FJ88" s="184">
        <f t="shared" ca="1" si="293"/>
        <v>71</v>
      </c>
      <c r="FK88" s="184">
        <f t="shared" ca="1" si="294"/>
        <v>71</v>
      </c>
      <c r="FL88" s="184">
        <f t="shared" ca="1" si="295"/>
        <v>71</v>
      </c>
      <c r="FM88" s="184">
        <f t="shared" ca="1" si="296"/>
        <v>71</v>
      </c>
      <c r="FN88" s="184">
        <f t="shared" ca="1" si="297"/>
        <v>71</v>
      </c>
      <c r="FO88" s="184">
        <f t="shared" ca="1" si="298"/>
        <v>71</v>
      </c>
      <c r="FP88" s="184">
        <f t="shared" ca="1" si="299"/>
        <v>71</v>
      </c>
      <c r="FQ88" s="184">
        <f t="shared" ca="1" si="300"/>
        <v>71</v>
      </c>
      <c r="FR88" s="184">
        <f t="shared" ca="1" si="301"/>
        <v>71</v>
      </c>
      <c r="FS88" s="184">
        <f t="shared" ca="1" si="302"/>
        <v>71</v>
      </c>
      <c r="FT88" s="184">
        <f t="shared" ca="1" si="303"/>
        <v>71</v>
      </c>
      <c r="FU88" s="184">
        <f t="shared" ca="1" si="304"/>
        <v>71</v>
      </c>
      <c r="FV88" s="184">
        <f t="shared" ca="1" si="305"/>
        <v>71</v>
      </c>
      <c r="FW88" s="184">
        <f t="shared" ca="1" si="306"/>
        <v>71</v>
      </c>
      <c r="FX88" s="184">
        <f t="shared" ca="1" si="307"/>
        <v>71</v>
      </c>
      <c r="FY88" s="184">
        <f t="shared" ca="1" si="308"/>
        <v>71</v>
      </c>
      <c r="FZ88" s="184">
        <f t="shared" ca="1" si="309"/>
        <v>71</v>
      </c>
      <c r="GA88" s="184">
        <f t="shared" ca="1" si="310"/>
        <v>71</v>
      </c>
      <c r="GB88" s="184">
        <f t="shared" ca="1" si="311"/>
        <v>71</v>
      </c>
      <c r="GC88" s="184">
        <f t="shared" ca="1" si="312"/>
        <v>71</v>
      </c>
      <c r="GD88" s="184">
        <f t="shared" ca="1" si="313"/>
        <v>71</v>
      </c>
      <c r="GE88" s="184">
        <f t="shared" ca="1" si="314"/>
        <v>71</v>
      </c>
      <c r="GF88" s="184">
        <f t="shared" ca="1" si="315"/>
        <v>71</v>
      </c>
      <c r="GG88" s="184">
        <f t="shared" ca="1" si="316"/>
        <v>71</v>
      </c>
      <c r="GH88" s="184">
        <f t="shared" ca="1" si="317"/>
        <v>71</v>
      </c>
      <c r="GI88" s="184">
        <f t="shared" ca="1" si="318"/>
        <v>71</v>
      </c>
      <c r="GJ88" s="184">
        <f t="shared" ca="1" si="319"/>
        <v>71</v>
      </c>
      <c r="GK88" s="184">
        <f t="shared" ca="1" si="320"/>
        <v>71</v>
      </c>
      <c r="GL88" s="184">
        <f t="shared" ca="1" si="321"/>
        <v>71</v>
      </c>
      <c r="GM88" s="184">
        <f t="shared" ca="1" si="322"/>
        <v>71</v>
      </c>
      <c r="GN88" s="184">
        <f t="shared" ca="1" si="323"/>
        <v>71</v>
      </c>
      <c r="GO88" s="184">
        <f t="shared" ca="1" si="324"/>
        <v>71</v>
      </c>
      <c r="GP88" s="184">
        <f t="shared" ca="1" si="325"/>
        <v>71</v>
      </c>
      <c r="GQ88" s="184">
        <f t="shared" ca="1" si="326"/>
        <v>71</v>
      </c>
      <c r="GR88" s="184">
        <f t="shared" ca="1" si="327"/>
        <v>71</v>
      </c>
      <c r="GS88" s="184">
        <f t="shared" ca="1" si="328"/>
        <v>71</v>
      </c>
      <c r="GT88" s="184">
        <f t="shared" ca="1" si="329"/>
        <v>71</v>
      </c>
      <c r="GU88" s="184">
        <f t="shared" ca="1" si="330"/>
        <v>71</v>
      </c>
      <c r="GV88" s="184">
        <f t="shared" ca="1" si="331"/>
        <v>71</v>
      </c>
      <c r="GW88" s="184">
        <f t="shared" ca="1" si="332"/>
        <v>71</v>
      </c>
      <c r="GX88" s="184">
        <f t="shared" ca="1" si="333"/>
        <v>71</v>
      </c>
      <c r="GY88" s="184">
        <f t="shared" ca="1" si="334"/>
        <v>71</v>
      </c>
      <c r="GZ88" s="184">
        <f t="shared" ca="1" si="335"/>
        <v>71</v>
      </c>
      <c r="HA88" s="184">
        <f t="shared" ca="1" si="336"/>
        <v>71</v>
      </c>
      <c r="HB88" s="184">
        <f t="shared" ca="1" si="337"/>
        <v>71</v>
      </c>
      <c r="HC88" s="184">
        <f t="shared" ca="1" si="338"/>
        <v>71</v>
      </c>
      <c r="HD88" s="184">
        <f t="shared" ca="1" si="339"/>
        <v>71</v>
      </c>
      <c r="HE88" s="184">
        <f t="shared" ca="1" si="340"/>
        <v>71</v>
      </c>
      <c r="HF88" s="184">
        <f t="shared" ca="1" si="341"/>
        <v>71</v>
      </c>
      <c r="HG88" s="184">
        <f t="shared" ca="1" si="342"/>
        <v>71</v>
      </c>
      <c r="HH88" s="184">
        <f t="shared" ca="1" si="343"/>
        <v>71</v>
      </c>
      <c r="HI88" s="184">
        <f t="shared" ca="1" si="344"/>
        <v>71</v>
      </c>
      <c r="HJ88" s="184">
        <f t="shared" ca="1" si="345"/>
        <v>71</v>
      </c>
      <c r="HK88" s="578">
        <f t="shared" ca="1" si="360"/>
        <v>1</v>
      </c>
    </row>
    <row r="89" spans="1:219" s="185" customFormat="1">
      <c r="A89" s="284" t="s">
        <v>14019</v>
      </c>
      <c r="B89" s="285" t="s">
        <v>14026</v>
      </c>
      <c r="C89" s="286" t="str">
        <f>IF($B89="","",IFERROR(VLOOKUP($B89,SERVIÇOS!$A:$F,2,0),IFERROR(VLOOKUP($B89,'COMPOSIÇÕES COMPLEMENTARES '!$C:$K,2,0),"")))</f>
        <v>VEDAÇÃO COM SELANTE PU</v>
      </c>
      <c r="D89" s="287" t="str">
        <f>IF($B89="","",IFERROR(VLOOKUP($B89,SERVIÇOS!$A:$F,3,0),IFERROR(VLOOKUP($B89,'COMPOSIÇÕES COMPLEMENTARES '!$C:$K,3,0),"")))</f>
        <v>M</v>
      </c>
      <c r="E89" s="288">
        <v>52.8</v>
      </c>
      <c r="F89" s="289">
        <f>IF($B89="","",IFERROR(VLOOKUP($B89,SERVIÇOS!$A:$F,4,0),IFERROR(VLOOKUP($B89,'COMPOSIÇÕES COMPLEMENTARES '!$C:$K,6,0),"")))</f>
        <v>8.75</v>
      </c>
      <c r="G89" s="289">
        <f>IF($B89="","",IFERROR(VLOOKUP($B89,SERVIÇOS!$A:$F,5,0),IFERROR(VLOOKUP($B89,'COMPOSIÇÕES COMPLEMENTARES '!$C:$K,7,0),"")))</f>
        <v>5.89</v>
      </c>
      <c r="H89" s="289">
        <f t="shared" si="356"/>
        <v>14.64</v>
      </c>
      <c r="I89" s="289">
        <f t="shared" si="370"/>
        <v>462</v>
      </c>
      <c r="J89" s="289">
        <f t="shared" si="371"/>
        <v>310.99</v>
      </c>
      <c r="K89" s="289">
        <f t="shared" si="372"/>
        <v>772.99</v>
      </c>
      <c r="L89" s="289"/>
      <c r="M89" s="572">
        <f t="shared" si="364"/>
        <v>772.99</v>
      </c>
      <c r="N89" s="572">
        <f t="shared" si="365"/>
        <v>4528.16</v>
      </c>
      <c r="O89" s="572">
        <f t="shared" si="366"/>
        <v>309.3</v>
      </c>
      <c r="P89" s="572">
        <f t="shared" si="367"/>
        <v>81</v>
      </c>
      <c r="Q89" s="572">
        <f t="shared" si="368"/>
        <v>693.72</v>
      </c>
      <c r="R89" s="572">
        <f t="shared" si="369"/>
        <v>23</v>
      </c>
      <c r="S89" s="184">
        <f t="shared" ca="1" si="146"/>
        <v>23</v>
      </c>
      <c r="T89" s="184">
        <f t="shared" ca="1" si="147"/>
        <v>23</v>
      </c>
      <c r="U89" s="184">
        <f t="shared" ca="1" si="148"/>
        <v>23</v>
      </c>
      <c r="V89" s="184">
        <f t="shared" ca="1" si="149"/>
        <v>23</v>
      </c>
      <c r="W89" s="184">
        <f t="shared" ca="1" si="150"/>
        <v>23</v>
      </c>
      <c r="X89" s="184">
        <f t="shared" ca="1" si="151"/>
        <v>23</v>
      </c>
      <c r="Y89" s="184">
        <f t="shared" ca="1" si="152"/>
        <v>23</v>
      </c>
      <c r="Z89" s="184">
        <f t="shared" ca="1" si="153"/>
        <v>23</v>
      </c>
      <c r="AA89" s="184">
        <f t="shared" ca="1" si="154"/>
        <v>23</v>
      </c>
      <c r="AB89" s="184">
        <f t="shared" ca="1" si="155"/>
        <v>23</v>
      </c>
      <c r="AC89" s="184">
        <f t="shared" ca="1" si="156"/>
        <v>24</v>
      </c>
      <c r="AD89" s="184">
        <f t="shared" ca="1" si="157"/>
        <v>24</v>
      </c>
      <c r="AE89" s="184">
        <f t="shared" ca="1" si="158"/>
        <v>24</v>
      </c>
      <c r="AF89" s="184">
        <f t="shared" ca="1" si="159"/>
        <v>24</v>
      </c>
      <c r="AG89" s="184">
        <f t="shared" ca="1" si="160"/>
        <v>24</v>
      </c>
      <c r="AH89" s="184">
        <f t="shared" ca="1" si="161"/>
        <v>24</v>
      </c>
      <c r="AI89" s="184">
        <f t="shared" ca="1" si="162"/>
        <v>24</v>
      </c>
      <c r="AJ89" s="184">
        <f t="shared" ca="1" si="163"/>
        <v>24</v>
      </c>
      <c r="AK89" s="184">
        <f t="shared" ca="1" si="164"/>
        <v>24</v>
      </c>
      <c r="AL89" s="184">
        <f t="shared" ca="1" si="165"/>
        <v>24</v>
      </c>
      <c r="AM89" s="184">
        <f t="shared" ca="1" si="166"/>
        <v>24</v>
      </c>
      <c r="AN89" s="184">
        <f t="shared" ca="1" si="167"/>
        <v>30</v>
      </c>
      <c r="AO89" s="184">
        <f t="shared" ca="1" si="168"/>
        <v>30</v>
      </c>
      <c r="AP89" s="184">
        <f t="shared" ca="1" si="169"/>
        <v>19</v>
      </c>
      <c r="AQ89" s="184">
        <f t="shared" ca="1" si="170"/>
        <v>19</v>
      </c>
      <c r="AR89" s="184">
        <f t="shared" ca="1" si="171"/>
        <v>19</v>
      </c>
      <c r="AS89" s="184">
        <f t="shared" ca="1" si="172"/>
        <v>19</v>
      </c>
      <c r="AT89" s="184">
        <f t="shared" ca="1" si="173"/>
        <v>19</v>
      </c>
      <c r="AU89" s="184">
        <f t="shared" ca="1" si="174"/>
        <v>19</v>
      </c>
      <c r="AV89" s="184">
        <f t="shared" ca="1" si="175"/>
        <v>19</v>
      </c>
      <c r="AW89" s="184">
        <f t="shared" ca="1" si="176"/>
        <v>19</v>
      </c>
      <c r="AX89" s="184">
        <f t="shared" ca="1" si="177"/>
        <v>19</v>
      </c>
      <c r="AY89" s="184">
        <f t="shared" ca="1" si="178"/>
        <v>19</v>
      </c>
      <c r="AZ89" s="184">
        <f t="shared" ca="1" si="179"/>
        <v>19</v>
      </c>
      <c r="BA89" s="184">
        <f t="shared" ca="1" si="180"/>
        <v>95</v>
      </c>
      <c r="BB89" s="184">
        <f t="shared" ca="1" si="181"/>
        <v>95</v>
      </c>
      <c r="BC89" s="184">
        <f t="shared" ca="1" si="182"/>
        <v>95</v>
      </c>
      <c r="BD89" s="184">
        <f t="shared" ca="1" si="183"/>
        <v>95</v>
      </c>
      <c r="BE89" s="184">
        <f t="shared" ca="1" si="184"/>
        <v>109</v>
      </c>
      <c r="BF89" s="184">
        <f t="shared" ca="1" si="185"/>
        <v>109</v>
      </c>
      <c r="BG89" s="184">
        <f t="shared" ca="1" si="186"/>
        <v>84</v>
      </c>
      <c r="BH89" s="184">
        <f t="shared" ca="1" si="187"/>
        <v>84</v>
      </c>
      <c r="BI89" s="184">
        <f t="shared" ca="1" si="188"/>
        <v>41</v>
      </c>
      <c r="BJ89" s="184">
        <f t="shared" ca="1" si="189"/>
        <v>41</v>
      </c>
      <c r="BK89" s="184">
        <f t="shared" ca="1" si="190"/>
        <v>41</v>
      </c>
      <c r="BL89" s="184">
        <f t="shared" ca="1" si="191"/>
        <v>41</v>
      </c>
      <c r="BM89" s="184">
        <f t="shared" ca="1" si="192"/>
        <v>41</v>
      </c>
      <c r="BN89" s="184">
        <f t="shared" ca="1" si="193"/>
        <v>41</v>
      </c>
      <c r="BO89" s="184">
        <f t="shared" ca="1" si="194"/>
        <v>41</v>
      </c>
      <c r="BP89" s="184">
        <f t="shared" ca="1" si="195"/>
        <v>41</v>
      </c>
      <c r="BQ89" s="184">
        <f t="shared" ca="1" si="196"/>
        <v>41</v>
      </c>
      <c r="BR89" s="184">
        <f t="shared" ca="1" si="197"/>
        <v>41</v>
      </c>
      <c r="BS89" s="184">
        <f t="shared" ca="1" si="198"/>
        <v>41</v>
      </c>
      <c r="BT89" s="184">
        <f t="shared" ca="1" si="199"/>
        <v>41</v>
      </c>
      <c r="BU89" s="184">
        <f t="shared" ca="1" si="200"/>
        <v>41</v>
      </c>
      <c r="BV89" s="184">
        <f t="shared" ca="1" si="201"/>
        <v>41</v>
      </c>
      <c r="BW89" s="184">
        <f t="shared" ca="1" si="202"/>
        <v>41</v>
      </c>
      <c r="BX89" s="184">
        <f t="shared" ca="1" si="203"/>
        <v>41</v>
      </c>
      <c r="BY89" s="184">
        <f t="shared" ca="1" si="204"/>
        <v>116</v>
      </c>
      <c r="BZ89" s="184">
        <f t="shared" ca="1" si="205"/>
        <v>116</v>
      </c>
      <c r="CA89" s="184">
        <f t="shared" ca="1" si="206"/>
        <v>149</v>
      </c>
      <c r="CB89" s="184">
        <f t="shared" ca="1" si="207"/>
        <v>149</v>
      </c>
      <c r="CC89" s="184">
        <f t="shared" ca="1" si="208"/>
        <v>68</v>
      </c>
      <c r="CD89" s="184">
        <f t="shared" ca="1" si="209"/>
        <v>68</v>
      </c>
      <c r="CE89" s="184">
        <f t="shared" ca="1" si="210"/>
        <v>68</v>
      </c>
      <c r="CF89" s="184">
        <f t="shared" ca="1" si="211"/>
        <v>68</v>
      </c>
      <c r="CG89" s="184">
        <f t="shared" ca="1" si="212"/>
        <v>144</v>
      </c>
      <c r="CH89" s="184">
        <f t="shared" ca="1" si="213"/>
        <v>144</v>
      </c>
      <c r="CI89" s="184">
        <f t="shared" ca="1" si="214"/>
        <v>102</v>
      </c>
      <c r="CJ89" s="184">
        <f t="shared" ca="1" si="215"/>
        <v>102</v>
      </c>
      <c r="CK89" s="184">
        <f t="shared" ca="1" si="216"/>
        <v>101</v>
      </c>
      <c r="CL89" s="184">
        <f t="shared" ca="1" si="217"/>
        <v>101</v>
      </c>
      <c r="CM89" s="184">
        <f t="shared" ca="1" si="218"/>
        <v>101</v>
      </c>
      <c r="CN89" s="184">
        <f t="shared" ca="1" si="219"/>
        <v>133</v>
      </c>
      <c r="CO89" s="184">
        <f t="shared" ca="1" si="220"/>
        <v>133</v>
      </c>
      <c r="CP89" s="184">
        <f t="shared" ca="1" si="221"/>
        <v>54</v>
      </c>
      <c r="CQ89" s="184">
        <f t="shared" ca="1" si="222"/>
        <v>54</v>
      </c>
      <c r="CR89" s="184">
        <f t="shared" ca="1" si="223"/>
        <v>71</v>
      </c>
      <c r="CS89" s="184">
        <f t="shared" ca="1" si="224"/>
        <v>71</v>
      </c>
      <c r="CT89" s="184">
        <f t="shared" ca="1" si="225"/>
        <v>14</v>
      </c>
      <c r="CU89" s="184">
        <f t="shared" ca="1" si="226"/>
        <v>14</v>
      </c>
      <c r="CV89" s="184">
        <f t="shared" ca="1" si="227"/>
        <v>14</v>
      </c>
      <c r="CW89" s="184">
        <f t="shared" ca="1" si="228"/>
        <v>14</v>
      </c>
      <c r="CX89" s="184">
        <f t="shared" ca="1" si="229"/>
        <v>14</v>
      </c>
      <c r="CY89" s="184">
        <f t="shared" ca="1" si="230"/>
        <v>14</v>
      </c>
      <c r="CZ89" s="184">
        <f t="shared" ca="1" si="231"/>
        <v>14</v>
      </c>
      <c r="DA89" s="184">
        <f t="shared" ca="1" si="232"/>
        <v>14</v>
      </c>
      <c r="DB89" s="184">
        <f t="shared" ca="1" si="233"/>
        <v>14</v>
      </c>
      <c r="DC89" s="184">
        <f t="shared" ca="1" si="234"/>
        <v>14</v>
      </c>
      <c r="DD89" s="184">
        <f t="shared" ca="1" si="235"/>
        <v>14</v>
      </c>
      <c r="DE89" s="184">
        <f t="shared" ca="1" si="236"/>
        <v>14</v>
      </c>
      <c r="DF89" s="184">
        <f t="shared" ca="1" si="237"/>
        <v>14</v>
      </c>
      <c r="DG89" s="184">
        <f t="shared" ca="1" si="238"/>
        <v>14</v>
      </c>
      <c r="DH89" s="184">
        <f t="shared" ca="1" si="239"/>
        <v>14</v>
      </c>
      <c r="DI89" s="184">
        <f t="shared" ca="1" si="240"/>
        <v>14</v>
      </c>
      <c r="DJ89" s="184">
        <f t="shared" ca="1" si="241"/>
        <v>14</v>
      </c>
      <c r="DK89" s="184">
        <f t="shared" ca="1" si="242"/>
        <v>14</v>
      </c>
      <c r="DL89" s="184">
        <f t="shared" ca="1" si="243"/>
        <v>14</v>
      </c>
      <c r="DM89" s="184">
        <f t="shared" ca="1" si="244"/>
        <v>14</v>
      </c>
      <c r="DN89" s="184">
        <f t="shared" ca="1" si="245"/>
        <v>14</v>
      </c>
      <c r="DO89" s="184">
        <f t="shared" ca="1" si="246"/>
        <v>14</v>
      </c>
      <c r="DP89" s="184">
        <f t="shared" ca="1" si="247"/>
        <v>14</v>
      </c>
      <c r="DQ89" s="184">
        <f t="shared" ca="1" si="248"/>
        <v>14</v>
      </c>
      <c r="DR89" s="184">
        <f t="shared" ca="1" si="249"/>
        <v>14</v>
      </c>
      <c r="DS89" s="184">
        <f t="shared" ca="1" si="250"/>
        <v>14</v>
      </c>
      <c r="DT89" s="184">
        <f t="shared" ca="1" si="251"/>
        <v>14</v>
      </c>
      <c r="DU89" s="184">
        <f t="shared" ca="1" si="252"/>
        <v>14</v>
      </c>
      <c r="DV89" s="184">
        <f t="shared" ca="1" si="253"/>
        <v>14</v>
      </c>
      <c r="DW89" s="184">
        <f t="shared" ca="1" si="254"/>
        <v>14</v>
      </c>
      <c r="DX89" s="184">
        <f t="shared" ca="1" si="255"/>
        <v>14</v>
      </c>
      <c r="DY89" s="184">
        <f t="shared" ca="1" si="256"/>
        <v>14</v>
      </c>
      <c r="DZ89" s="184">
        <f t="shared" ca="1" si="257"/>
        <v>14</v>
      </c>
      <c r="EA89" s="184">
        <f t="shared" ca="1" si="258"/>
        <v>14</v>
      </c>
      <c r="EB89" s="184">
        <f t="shared" ca="1" si="259"/>
        <v>14</v>
      </c>
      <c r="EC89" s="184">
        <f t="shared" ca="1" si="260"/>
        <v>14</v>
      </c>
      <c r="ED89" s="184">
        <f t="shared" ca="1" si="261"/>
        <v>14</v>
      </c>
      <c r="EE89" s="184">
        <f t="shared" ca="1" si="262"/>
        <v>14</v>
      </c>
      <c r="EF89" s="184">
        <f t="shared" ca="1" si="263"/>
        <v>14</v>
      </c>
      <c r="EG89" s="184">
        <f t="shared" ca="1" si="264"/>
        <v>14</v>
      </c>
      <c r="EH89" s="184">
        <f t="shared" ca="1" si="265"/>
        <v>14</v>
      </c>
      <c r="EI89" s="184">
        <f t="shared" ca="1" si="266"/>
        <v>14</v>
      </c>
      <c r="EJ89" s="184">
        <f t="shared" ca="1" si="267"/>
        <v>14</v>
      </c>
      <c r="EK89" s="184">
        <f t="shared" ca="1" si="268"/>
        <v>14</v>
      </c>
      <c r="EL89" s="184">
        <f t="shared" ca="1" si="269"/>
        <v>14</v>
      </c>
      <c r="EM89" s="184">
        <f t="shared" ca="1" si="270"/>
        <v>14</v>
      </c>
      <c r="EN89" s="184">
        <f t="shared" ca="1" si="271"/>
        <v>14</v>
      </c>
      <c r="EO89" s="184">
        <f t="shared" ca="1" si="272"/>
        <v>14</v>
      </c>
      <c r="EP89" s="184">
        <f t="shared" ca="1" si="273"/>
        <v>14</v>
      </c>
      <c r="EQ89" s="184">
        <f t="shared" ca="1" si="274"/>
        <v>14</v>
      </c>
      <c r="ER89" s="184">
        <f t="shared" ca="1" si="275"/>
        <v>14</v>
      </c>
      <c r="ES89" s="184">
        <f t="shared" ca="1" si="276"/>
        <v>14</v>
      </c>
      <c r="ET89" s="184">
        <f t="shared" ca="1" si="277"/>
        <v>14</v>
      </c>
      <c r="EU89" s="184">
        <f t="shared" ca="1" si="278"/>
        <v>14</v>
      </c>
      <c r="EV89" s="184">
        <f t="shared" ca="1" si="279"/>
        <v>14</v>
      </c>
      <c r="EW89" s="184">
        <f t="shared" ca="1" si="280"/>
        <v>14</v>
      </c>
      <c r="EX89" s="184">
        <f t="shared" ca="1" si="281"/>
        <v>14</v>
      </c>
      <c r="EY89" s="184">
        <f t="shared" ca="1" si="282"/>
        <v>14</v>
      </c>
      <c r="EZ89" s="184">
        <f t="shared" ca="1" si="283"/>
        <v>14</v>
      </c>
      <c r="FA89" s="184">
        <f t="shared" ca="1" si="284"/>
        <v>14</v>
      </c>
      <c r="FB89" s="184">
        <f t="shared" ca="1" si="285"/>
        <v>14</v>
      </c>
      <c r="FC89" s="184">
        <f t="shared" ca="1" si="286"/>
        <v>14</v>
      </c>
      <c r="FD89" s="184">
        <f t="shared" ca="1" si="287"/>
        <v>14</v>
      </c>
      <c r="FE89" s="184">
        <f t="shared" ca="1" si="288"/>
        <v>14</v>
      </c>
      <c r="FF89" s="184">
        <f t="shared" ca="1" si="289"/>
        <v>14</v>
      </c>
      <c r="FG89" s="184">
        <f t="shared" ca="1" si="290"/>
        <v>14</v>
      </c>
      <c r="FH89" s="184">
        <f t="shared" ca="1" si="291"/>
        <v>14</v>
      </c>
      <c r="FI89" s="184">
        <f t="shared" ca="1" si="292"/>
        <v>14</v>
      </c>
      <c r="FJ89" s="184">
        <f t="shared" ca="1" si="293"/>
        <v>14</v>
      </c>
      <c r="FK89" s="184">
        <f t="shared" ca="1" si="294"/>
        <v>14</v>
      </c>
      <c r="FL89" s="184">
        <f t="shared" ca="1" si="295"/>
        <v>14</v>
      </c>
      <c r="FM89" s="184">
        <f t="shared" ca="1" si="296"/>
        <v>14</v>
      </c>
      <c r="FN89" s="184">
        <f t="shared" ca="1" si="297"/>
        <v>14</v>
      </c>
      <c r="FO89" s="184">
        <f t="shared" ca="1" si="298"/>
        <v>14</v>
      </c>
      <c r="FP89" s="184">
        <f t="shared" ca="1" si="299"/>
        <v>14</v>
      </c>
      <c r="FQ89" s="184">
        <f t="shared" ca="1" si="300"/>
        <v>14</v>
      </c>
      <c r="FR89" s="184">
        <f t="shared" ca="1" si="301"/>
        <v>14</v>
      </c>
      <c r="FS89" s="184">
        <f t="shared" ca="1" si="302"/>
        <v>14</v>
      </c>
      <c r="FT89" s="184">
        <f t="shared" ca="1" si="303"/>
        <v>14</v>
      </c>
      <c r="FU89" s="184">
        <f t="shared" ca="1" si="304"/>
        <v>14</v>
      </c>
      <c r="FV89" s="184">
        <f t="shared" ca="1" si="305"/>
        <v>14</v>
      </c>
      <c r="FW89" s="184">
        <f t="shared" ca="1" si="306"/>
        <v>14</v>
      </c>
      <c r="FX89" s="184">
        <f t="shared" ca="1" si="307"/>
        <v>14</v>
      </c>
      <c r="FY89" s="184">
        <f t="shared" ca="1" si="308"/>
        <v>14</v>
      </c>
      <c r="FZ89" s="184">
        <f t="shared" ca="1" si="309"/>
        <v>14</v>
      </c>
      <c r="GA89" s="184">
        <f t="shared" ca="1" si="310"/>
        <v>14</v>
      </c>
      <c r="GB89" s="184">
        <f t="shared" ca="1" si="311"/>
        <v>14</v>
      </c>
      <c r="GC89" s="184">
        <f t="shared" ca="1" si="312"/>
        <v>14</v>
      </c>
      <c r="GD89" s="184">
        <f t="shared" ca="1" si="313"/>
        <v>14</v>
      </c>
      <c r="GE89" s="184">
        <f t="shared" ca="1" si="314"/>
        <v>14</v>
      </c>
      <c r="GF89" s="184">
        <f t="shared" ca="1" si="315"/>
        <v>14</v>
      </c>
      <c r="GG89" s="184">
        <f t="shared" ca="1" si="316"/>
        <v>14</v>
      </c>
      <c r="GH89" s="184">
        <f t="shared" ca="1" si="317"/>
        <v>14</v>
      </c>
      <c r="GI89" s="184">
        <f t="shared" ca="1" si="318"/>
        <v>14</v>
      </c>
      <c r="GJ89" s="184">
        <f t="shared" ca="1" si="319"/>
        <v>14</v>
      </c>
      <c r="GK89" s="184">
        <f t="shared" ca="1" si="320"/>
        <v>14</v>
      </c>
      <c r="GL89" s="184">
        <f t="shared" ca="1" si="321"/>
        <v>14</v>
      </c>
      <c r="GM89" s="184">
        <f t="shared" ca="1" si="322"/>
        <v>14</v>
      </c>
      <c r="GN89" s="184">
        <f t="shared" ca="1" si="323"/>
        <v>14</v>
      </c>
      <c r="GO89" s="184">
        <f t="shared" ca="1" si="324"/>
        <v>14</v>
      </c>
      <c r="GP89" s="184">
        <f t="shared" ca="1" si="325"/>
        <v>14</v>
      </c>
      <c r="GQ89" s="184">
        <f t="shared" ca="1" si="326"/>
        <v>14</v>
      </c>
      <c r="GR89" s="184">
        <f t="shared" ca="1" si="327"/>
        <v>14</v>
      </c>
      <c r="GS89" s="184">
        <f t="shared" ca="1" si="328"/>
        <v>14</v>
      </c>
      <c r="GT89" s="184">
        <f t="shared" ca="1" si="329"/>
        <v>14</v>
      </c>
      <c r="GU89" s="184">
        <f t="shared" ca="1" si="330"/>
        <v>14</v>
      </c>
      <c r="GV89" s="184">
        <f t="shared" ca="1" si="331"/>
        <v>14</v>
      </c>
      <c r="GW89" s="184">
        <f t="shared" ca="1" si="332"/>
        <v>14</v>
      </c>
      <c r="GX89" s="184">
        <f t="shared" ca="1" si="333"/>
        <v>14</v>
      </c>
      <c r="GY89" s="184">
        <f t="shared" ca="1" si="334"/>
        <v>14</v>
      </c>
      <c r="GZ89" s="184">
        <f t="shared" ca="1" si="335"/>
        <v>14</v>
      </c>
      <c r="HA89" s="184">
        <f t="shared" ca="1" si="336"/>
        <v>14</v>
      </c>
      <c r="HB89" s="184">
        <f t="shared" ca="1" si="337"/>
        <v>14</v>
      </c>
      <c r="HC89" s="184">
        <f t="shared" ca="1" si="338"/>
        <v>14</v>
      </c>
      <c r="HD89" s="184">
        <f t="shared" ca="1" si="339"/>
        <v>14</v>
      </c>
      <c r="HE89" s="184">
        <f t="shared" ca="1" si="340"/>
        <v>14</v>
      </c>
      <c r="HF89" s="184">
        <f t="shared" ca="1" si="341"/>
        <v>14</v>
      </c>
      <c r="HG89" s="184">
        <f t="shared" ca="1" si="342"/>
        <v>14</v>
      </c>
      <c r="HH89" s="184">
        <f t="shared" ca="1" si="343"/>
        <v>14</v>
      </c>
      <c r="HI89" s="184">
        <f t="shared" ca="1" si="344"/>
        <v>14</v>
      </c>
      <c r="HJ89" s="184">
        <f t="shared" ca="1" si="345"/>
        <v>14</v>
      </c>
      <c r="HK89" s="578">
        <f t="shared" ca="1" si="360"/>
        <v>1</v>
      </c>
    </row>
    <row r="90" spans="1:219" s="185" customFormat="1">
      <c r="A90" s="284" t="s">
        <v>14020</v>
      </c>
      <c r="B90" s="285" t="s">
        <v>14067</v>
      </c>
      <c r="C90" s="286" t="str">
        <f>IF($B90="","",IFERROR(VLOOKUP($B90,SERVIÇOS!$A:$F,2,0),IFERROR(VLOOKUP($B90,'COMPOSIÇÕES COMPLEMENTARES '!$C:$K,2,0),"")))</f>
        <v>REMOÇÃO DE CALHA</v>
      </c>
      <c r="D90" s="287" t="str">
        <f>IF($B90="","",IFERROR(VLOOKUP($B90,SERVIÇOS!$A:$F,3,0),IFERROR(VLOOKUP($B90,'COMPOSIÇÕES COMPLEMENTARES '!$C:$K,3,0),"")))</f>
        <v>M</v>
      </c>
      <c r="E90" s="288">
        <v>79.3</v>
      </c>
      <c r="F90" s="289">
        <f>IF($B90="","",IFERROR(VLOOKUP($B90,SERVIÇOS!$A:$F,4,0),IFERROR(VLOOKUP($B90,'COMPOSIÇÕES COMPLEMENTARES '!$C:$K,6,0),"")))</f>
        <v>3.91</v>
      </c>
      <c r="G90" s="289">
        <f>IF($B90="","",IFERROR(VLOOKUP($B90,SERVIÇOS!$A:$F,5,0),IFERROR(VLOOKUP($B90,'COMPOSIÇÕES COMPLEMENTARES '!$C:$K,7,0),"")))</f>
        <v>7.96</v>
      </c>
      <c r="H90" s="289">
        <f t="shared" si="356"/>
        <v>11.870000000000001</v>
      </c>
      <c r="I90" s="289">
        <f t="shared" si="370"/>
        <v>310.06</v>
      </c>
      <c r="J90" s="289">
        <f t="shared" si="371"/>
        <v>631.23</v>
      </c>
      <c r="K90" s="289">
        <f t="shared" si="372"/>
        <v>941.29</v>
      </c>
      <c r="L90" s="289"/>
      <c r="M90" s="572">
        <f t="shared" si="364"/>
        <v>941.29</v>
      </c>
      <c r="N90" s="572">
        <f t="shared" si="365"/>
        <v>941.29</v>
      </c>
      <c r="O90" s="572">
        <f t="shared" si="366"/>
        <v>79.3</v>
      </c>
      <c r="P90" s="572">
        <f t="shared" si="367"/>
        <v>82</v>
      </c>
      <c r="Q90" s="572">
        <f t="shared" si="368"/>
        <v>682.40000000000009</v>
      </c>
      <c r="R90" s="572">
        <f t="shared" si="369"/>
        <v>24</v>
      </c>
      <c r="S90" s="184">
        <f t="shared" ca="1" si="146"/>
        <v>24</v>
      </c>
      <c r="T90" s="184">
        <f t="shared" ca="1" si="147"/>
        <v>24</v>
      </c>
      <c r="U90" s="184">
        <f t="shared" ca="1" si="148"/>
        <v>24</v>
      </c>
      <c r="V90" s="184">
        <f t="shared" ca="1" si="149"/>
        <v>24</v>
      </c>
      <c r="W90" s="184">
        <f t="shared" ca="1" si="150"/>
        <v>24</v>
      </c>
      <c r="X90" s="184">
        <f t="shared" ca="1" si="151"/>
        <v>24</v>
      </c>
      <c r="Y90" s="184">
        <f t="shared" ca="1" si="152"/>
        <v>24</v>
      </c>
      <c r="Z90" s="184">
        <f t="shared" ca="1" si="153"/>
        <v>24</v>
      </c>
      <c r="AA90" s="184">
        <f t="shared" ca="1" si="154"/>
        <v>24</v>
      </c>
      <c r="AB90" s="184">
        <f t="shared" ca="1" si="155"/>
        <v>24</v>
      </c>
      <c r="AC90" s="184">
        <f t="shared" ca="1" si="156"/>
        <v>24</v>
      </c>
      <c r="AD90" s="184">
        <f t="shared" ca="1" si="157"/>
        <v>30</v>
      </c>
      <c r="AE90" s="184">
        <f t="shared" ca="1" si="158"/>
        <v>30</v>
      </c>
      <c r="AF90" s="184">
        <f t="shared" ca="1" si="159"/>
        <v>30</v>
      </c>
      <c r="AG90" s="184">
        <f t="shared" ca="1" si="160"/>
        <v>30</v>
      </c>
      <c r="AH90" s="184">
        <f t="shared" ca="1" si="161"/>
        <v>30</v>
      </c>
      <c r="AI90" s="184">
        <f t="shared" ca="1" si="162"/>
        <v>30</v>
      </c>
      <c r="AJ90" s="184">
        <f t="shared" ca="1" si="163"/>
        <v>30</v>
      </c>
      <c r="AK90" s="184">
        <f t="shared" ca="1" si="164"/>
        <v>30</v>
      </c>
      <c r="AL90" s="184">
        <f t="shared" ca="1" si="165"/>
        <v>30</v>
      </c>
      <c r="AM90" s="184">
        <f t="shared" ca="1" si="166"/>
        <v>30</v>
      </c>
      <c r="AN90" s="184">
        <f t="shared" ca="1" si="167"/>
        <v>30</v>
      </c>
      <c r="AO90" s="184">
        <f t="shared" ca="1" si="168"/>
        <v>19</v>
      </c>
      <c r="AP90" s="184">
        <f t="shared" ca="1" si="169"/>
        <v>19</v>
      </c>
      <c r="AQ90" s="184">
        <f t="shared" ca="1" si="170"/>
        <v>95</v>
      </c>
      <c r="AR90" s="184">
        <f t="shared" ca="1" si="171"/>
        <v>95</v>
      </c>
      <c r="AS90" s="184">
        <f t="shared" ca="1" si="172"/>
        <v>95</v>
      </c>
      <c r="AT90" s="184">
        <f t="shared" ca="1" si="173"/>
        <v>95</v>
      </c>
      <c r="AU90" s="184">
        <f t="shared" ca="1" si="174"/>
        <v>95</v>
      </c>
      <c r="AV90" s="184">
        <f t="shared" ca="1" si="175"/>
        <v>95</v>
      </c>
      <c r="AW90" s="184">
        <f t="shared" ca="1" si="176"/>
        <v>95</v>
      </c>
      <c r="AX90" s="184">
        <f t="shared" ca="1" si="177"/>
        <v>95</v>
      </c>
      <c r="AY90" s="184">
        <f t="shared" ca="1" si="178"/>
        <v>95</v>
      </c>
      <c r="AZ90" s="184">
        <f t="shared" ca="1" si="179"/>
        <v>95</v>
      </c>
      <c r="BA90" s="184">
        <f t="shared" ca="1" si="180"/>
        <v>95</v>
      </c>
      <c r="BB90" s="184">
        <f t="shared" ca="1" si="181"/>
        <v>109</v>
      </c>
      <c r="BC90" s="184">
        <f t="shared" ca="1" si="182"/>
        <v>109</v>
      </c>
      <c r="BD90" s="184">
        <f t="shared" ca="1" si="183"/>
        <v>109</v>
      </c>
      <c r="BE90" s="184">
        <f t="shared" ca="1" si="184"/>
        <v>109</v>
      </c>
      <c r="BF90" s="184">
        <f t="shared" ca="1" si="185"/>
        <v>84</v>
      </c>
      <c r="BG90" s="184">
        <f t="shared" ca="1" si="186"/>
        <v>84</v>
      </c>
      <c r="BH90" s="184">
        <f t="shared" ca="1" si="187"/>
        <v>41</v>
      </c>
      <c r="BI90" s="184">
        <f t="shared" ca="1" si="188"/>
        <v>41</v>
      </c>
      <c r="BJ90" s="184">
        <f t="shared" ca="1" si="189"/>
        <v>116</v>
      </c>
      <c r="BK90" s="184">
        <f t="shared" ca="1" si="190"/>
        <v>116</v>
      </c>
      <c r="BL90" s="184">
        <f t="shared" ca="1" si="191"/>
        <v>116</v>
      </c>
      <c r="BM90" s="184">
        <f t="shared" ca="1" si="192"/>
        <v>116</v>
      </c>
      <c r="BN90" s="184">
        <f t="shared" ca="1" si="193"/>
        <v>116</v>
      </c>
      <c r="BO90" s="184">
        <f t="shared" ca="1" si="194"/>
        <v>116</v>
      </c>
      <c r="BP90" s="184">
        <f t="shared" ca="1" si="195"/>
        <v>116</v>
      </c>
      <c r="BQ90" s="184">
        <f t="shared" ca="1" si="196"/>
        <v>116</v>
      </c>
      <c r="BR90" s="184">
        <f t="shared" ca="1" si="197"/>
        <v>116</v>
      </c>
      <c r="BS90" s="184">
        <f t="shared" ca="1" si="198"/>
        <v>116</v>
      </c>
      <c r="BT90" s="184">
        <f t="shared" ca="1" si="199"/>
        <v>116</v>
      </c>
      <c r="BU90" s="184">
        <f t="shared" ca="1" si="200"/>
        <v>116</v>
      </c>
      <c r="BV90" s="184">
        <f t="shared" ca="1" si="201"/>
        <v>116</v>
      </c>
      <c r="BW90" s="184">
        <f t="shared" ca="1" si="202"/>
        <v>116</v>
      </c>
      <c r="BX90" s="184">
        <f t="shared" ca="1" si="203"/>
        <v>116</v>
      </c>
      <c r="BY90" s="184">
        <f t="shared" ca="1" si="204"/>
        <v>116</v>
      </c>
      <c r="BZ90" s="184">
        <f t="shared" ca="1" si="205"/>
        <v>149</v>
      </c>
      <c r="CA90" s="184">
        <f t="shared" ca="1" si="206"/>
        <v>149</v>
      </c>
      <c r="CB90" s="184">
        <f t="shared" ca="1" si="207"/>
        <v>68</v>
      </c>
      <c r="CC90" s="184">
        <f t="shared" ca="1" si="208"/>
        <v>68</v>
      </c>
      <c r="CD90" s="184">
        <f t="shared" ca="1" si="209"/>
        <v>144</v>
      </c>
      <c r="CE90" s="184">
        <f t="shared" ca="1" si="210"/>
        <v>144</v>
      </c>
      <c r="CF90" s="184">
        <f t="shared" ca="1" si="211"/>
        <v>144</v>
      </c>
      <c r="CG90" s="184">
        <f t="shared" ca="1" si="212"/>
        <v>144</v>
      </c>
      <c r="CH90" s="184">
        <f t="shared" ca="1" si="213"/>
        <v>102</v>
      </c>
      <c r="CI90" s="184">
        <f t="shared" ca="1" si="214"/>
        <v>102</v>
      </c>
      <c r="CJ90" s="184">
        <f t="shared" ca="1" si="215"/>
        <v>101</v>
      </c>
      <c r="CK90" s="184">
        <f t="shared" ca="1" si="216"/>
        <v>101</v>
      </c>
      <c r="CL90" s="184">
        <f t="shared" ca="1" si="217"/>
        <v>133</v>
      </c>
      <c r="CM90" s="184">
        <f t="shared" ca="1" si="218"/>
        <v>133</v>
      </c>
      <c r="CN90" s="184">
        <f t="shared" ca="1" si="219"/>
        <v>133</v>
      </c>
      <c r="CO90" s="184">
        <f t="shared" ca="1" si="220"/>
        <v>54</v>
      </c>
      <c r="CP90" s="184">
        <f t="shared" ca="1" si="221"/>
        <v>54</v>
      </c>
      <c r="CQ90" s="184">
        <f t="shared" ca="1" si="222"/>
        <v>71</v>
      </c>
      <c r="CR90" s="184">
        <f t="shared" ca="1" si="223"/>
        <v>71</v>
      </c>
      <c r="CS90" s="184">
        <f t="shared" ca="1" si="224"/>
        <v>14</v>
      </c>
      <c r="CT90" s="184">
        <f t="shared" ca="1" si="225"/>
        <v>14</v>
      </c>
      <c r="CU90" s="184">
        <f t="shared" ca="1" si="226"/>
        <v>17</v>
      </c>
      <c r="CV90" s="184">
        <f t="shared" ca="1" si="227"/>
        <v>17</v>
      </c>
      <c r="CW90" s="184">
        <f t="shared" ca="1" si="228"/>
        <v>17</v>
      </c>
      <c r="CX90" s="184">
        <f t="shared" ca="1" si="229"/>
        <v>17</v>
      </c>
      <c r="CY90" s="184">
        <f t="shared" ca="1" si="230"/>
        <v>17</v>
      </c>
      <c r="CZ90" s="184">
        <f t="shared" ca="1" si="231"/>
        <v>17</v>
      </c>
      <c r="DA90" s="184">
        <f t="shared" ca="1" si="232"/>
        <v>17</v>
      </c>
      <c r="DB90" s="184">
        <f t="shared" ca="1" si="233"/>
        <v>17</v>
      </c>
      <c r="DC90" s="184">
        <f t="shared" ca="1" si="234"/>
        <v>17</v>
      </c>
      <c r="DD90" s="184">
        <f t="shared" ca="1" si="235"/>
        <v>17</v>
      </c>
      <c r="DE90" s="184">
        <f t="shared" ca="1" si="236"/>
        <v>17</v>
      </c>
      <c r="DF90" s="184">
        <f t="shared" ca="1" si="237"/>
        <v>17</v>
      </c>
      <c r="DG90" s="184">
        <f t="shared" ca="1" si="238"/>
        <v>17</v>
      </c>
      <c r="DH90" s="184">
        <f t="shared" ca="1" si="239"/>
        <v>17</v>
      </c>
      <c r="DI90" s="184">
        <f t="shared" ca="1" si="240"/>
        <v>17</v>
      </c>
      <c r="DJ90" s="184">
        <f t="shared" ca="1" si="241"/>
        <v>17</v>
      </c>
      <c r="DK90" s="184">
        <f t="shared" ca="1" si="242"/>
        <v>17</v>
      </c>
      <c r="DL90" s="184">
        <f t="shared" ca="1" si="243"/>
        <v>17</v>
      </c>
      <c r="DM90" s="184">
        <f t="shared" ca="1" si="244"/>
        <v>17</v>
      </c>
      <c r="DN90" s="184">
        <f t="shared" ca="1" si="245"/>
        <v>17</v>
      </c>
      <c r="DO90" s="184">
        <f t="shared" ca="1" si="246"/>
        <v>17</v>
      </c>
      <c r="DP90" s="184">
        <f t="shared" ca="1" si="247"/>
        <v>17</v>
      </c>
      <c r="DQ90" s="184">
        <f t="shared" ca="1" si="248"/>
        <v>17</v>
      </c>
      <c r="DR90" s="184">
        <f t="shared" ca="1" si="249"/>
        <v>17</v>
      </c>
      <c r="DS90" s="184">
        <f t="shared" ca="1" si="250"/>
        <v>17</v>
      </c>
      <c r="DT90" s="184">
        <f t="shared" ca="1" si="251"/>
        <v>17</v>
      </c>
      <c r="DU90" s="184">
        <f t="shared" ca="1" si="252"/>
        <v>17</v>
      </c>
      <c r="DV90" s="184">
        <f t="shared" ca="1" si="253"/>
        <v>17</v>
      </c>
      <c r="DW90" s="184">
        <f t="shared" ca="1" si="254"/>
        <v>17</v>
      </c>
      <c r="DX90" s="184">
        <f t="shared" ca="1" si="255"/>
        <v>17</v>
      </c>
      <c r="DY90" s="184">
        <f t="shared" ca="1" si="256"/>
        <v>17</v>
      </c>
      <c r="DZ90" s="184">
        <f t="shared" ca="1" si="257"/>
        <v>17</v>
      </c>
      <c r="EA90" s="184">
        <f t="shared" ca="1" si="258"/>
        <v>17</v>
      </c>
      <c r="EB90" s="184">
        <f t="shared" ca="1" si="259"/>
        <v>17</v>
      </c>
      <c r="EC90" s="184">
        <f t="shared" ca="1" si="260"/>
        <v>17</v>
      </c>
      <c r="ED90" s="184">
        <f t="shared" ca="1" si="261"/>
        <v>17</v>
      </c>
      <c r="EE90" s="184">
        <f t="shared" ca="1" si="262"/>
        <v>17</v>
      </c>
      <c r="EF90" s="184">
        <f t="shared" ca="1" si="263"/>
        <v>17</v>
      </c>
      <c r="EG90" s="184">
        <f t="shared" ca="1" si="264"/>
        <v>17</v>
      </c>
      <c r="EH90" s="184">
        <f t="shared" ca="1" si="265"/>
        <v>17</v>
      </c>
      <c r="EI90" s="184">
        <f t="shared" ca="1" si="266"/>
        <v>17</v>
      </c>
      <c r="EJ90" s="184">
        <f t="shared" ca="1" si="267"/>
        <v>17</v>
      </c>
      <c r="EK90" s="184">
        <f t="shared" ca="1" si="268"/>
        <v>17</v>
      </c>
      <c r="EL90" s="184">
        <f t="shared" ca="1" si="269"/>
        <v>17</v>
      </c>
      <c r="EM90" s="184">
        <f t="shared" ca="1" si="270"/>
        <v>17</v>
      </c>
      <c r="EN90" s="184">
        <f t="shared" ca="1" si="271"/>
        <v>17</v>
      </c>
      <c r="EO90" s="184">
        <f t="shared" ca="1" si="272"/>
        <v>17</v>
      </c>
      <c r="EP90" s="184">
        <f t="shared" ca="1" si="273"/>
        <v>17</v>
      </c>
      <c r="EQ90" s="184">
        <f t="shared" ca="1" si="274"/>
        <v>17</v>
      </c>
      <c r="ER90" s="184">
        <f t="shared" ca="1" si="275"/>
        <v>17</v>
      </c>
      <c r="ES90" s="184">
        <f t="shared" ca="1" si="276"/>
        <v>17</v>
      </c>
      <c r="ET90" s="184">
        <f t="shared" ca="1" si="277"/>
        <v>17</v>
      </c>
      <c r="EU90" s="184">
        <f t="shared" ca="1" si="278"/>
        <v>17</v>
      </c>
      <c r="EV90" s="184">
        <f t="shared" ca="1" si="279"/>
        <v>17</v>
      </c>
      <c r="EW90" s="184">
        <f t="shared" ca="1" si="280"/>
        <v>17</v>
      </c>
      <c r="EX90" s="184">
        <f t="shared" ca="1" si="281"/>
        <v>17</v>
      </c>
      <c r="EY90" s="184">
        <f t="shared" ca="1" si="282"/>
        <v>17</v>
      </c>
      <c r="EZ90" s="184">
        <f t="shared" ca="1" si="283"/>
        <v>17</v>
      </c>
      <c r="FA90" s="184">
        <f t="shared" ca="1" si="284"/>
        <v>17</v>
      </c>
      <c r="FB90" s="184">
        <f t="shared" ca="1" si="285"/>
        <v>17</v>
      </c>
      <c r="FC90" s="184">
        <f t="shared" ca="1" si="286"/>
        <v>17</v>
      </c>
      <c r="FD90" s="184">
        <f t="shared" ca="1" si="287"/>
        <v>17</v>
      </c>
      <c r="FE90" s="184">
        <f t="shared" ca="1" si="288"/>
        <v>17</v>
      </c>
      <c r="FF90" s="184">
        <f t="shared" ca="1" si="289"/>
        <v>17</v>
      </c>
      <c r="FG90" s="184">
        <f t="shared" ca="1" si="290"/>
        <v>17</v>
      </c>
      <c r="FH90" s="184">
        <f t="shared" ca="1" si="291"/>
        <v>17</v>
      </c>
      <c r="FI90" s="184">
        <f t="shared" ca="1" si="292"/>
        <v>17</v>
      </c>
      <c r="FJ90" s="184">
        <f t="shared" ca="1" si="293"/>
        <v>17</v>
      </c>
      <c r="FK90" s="184">
        <f t="shared" ca="1" si="294"/>
        <v>17</v>
      </c>
      <c r="FL90" s="184">
        <f t="shared" ca="1" si="295"/>
        <v>17</v>
      </c>
      <c r="FM90" s="184">
        <f t="shared" ca="1" si="296"/>
        <v>17</v>
      </c>
      <c r="FN90" s="184">
        <f t="shared" ca="1" si="297"/>
        <v>17</v>
      </c>
      <c r="FO90" s="184">
        <f t="shared" ca="1" si="298"/>
        <v>17</v>
      </c>
      <c r="FP90" s="184">
        <f t="shared" ca="1" si="299"/>
        <v>17</v>
      </c>
      <c r="FQ90" s="184">
        <f t="shared" ca="1" si="300"/>
        <v>17</v>
      </c>
      <c r="FR90" s="184">
        <f t="shared" ca="1" si="301"/>
        <v>17</v>
      </c>
      <c r="FS90" s="184">
        <f t="shared" ca="1" si="302"/>
        <v>17</v>
      </c>
      <c r="FT90" s="184">
        <f t="shared" ca="1" si="303"/>
        <v>17</v>
      </c>
      <c r="FU90" s="184">
        <f t="shared" ca="1" si="304"/>
        <v>17</v>
      </c>
      <c r="FV90" s="184">
        <f t="shared" ca="1" si="305"/>
        <v>17</v>
      </c>
      <c r="FW90" s="184">
        <f t="shared" ca="1" si="306"/>
        <v>17</v>
      </c>
      <c r="FX90" s="184">
        <f t="shared" ca="1" si="307"/>
        <v>17</v>
      </c>
      <c r="FY90" s="184">
        <f t="shared" ca="1" si="308"/>
        <v>17</v>
      </c>
      <c r="FZ90" s="184">
        <f t="shared" ca="1" si="309"/>
        <v>17</v>
      </c>
      <c r="GA90" s="184">
        <f t="shared" ca="1" si="310"/>
        <v>17</v>
      </c>
      <c r="GB90" s="184">
        <f t="shared" ca="1" si="311"/>
        <v>17</v>
      </c>
      <c r="GC90" s="184">
        <f t="shared" ca="1" si="312"/>
        <v>17</v>
      </c>
      <c r="GD90" s="184">
        <f t="shared" ca="1" si="313"/>
        <v>17</v>
      </c>
      <c r="GE90" s="184">
        <f t="shared" ca="1" si="314"/>
        <v>17</v>
      </c>
      <c r="GF90" s="184">
        <f t="shared" ca="1" si="315"/>
        <v>17</v>
      </c>
      <c r="GG90" s="184">
        <f t="shared" ca="1" si="316"/>
        <v>17</v>
      </c>
      <c r="GH90" s="184">
        <f t="shared" ca="1" si="317"/>
        <v>17</v>
      </c>
      <c r="GI90" s="184">
        <f t="shared" ca="1" si="318"/>
        <v>17</v>
      </c>
      <c r="GJ90" s="184">
        <f t="shared" ca="1" si="319"/>
        <v>17</v>
      </c>
      <c r="GK90" s="184">
        <f t="shared" ca="1" si="320"/>
        <v>17</v>
      </c>
      <c r="GL90" s="184">
        <f t="shared" ca="1" si="321"/>
        <v>17</v>
      </c>
      <c r="GM90" s="184">
        <f t="shared" ca="1" si="322"/>
        <v>17</v>
      </c>
      <c r="GN90" s="184">
        <f t="shared" ca="1" si="323"/>
        <v>17</v>
      </c>
      <c r="GO90" s="184">
        <f t="shared" ca="1" si="324"/>
        <v>17</v>
      </c>
      <c r="GP90" s="184">
        <f t="shared" ca="1" si="325"/>
        <v>17</v>
      </c>
      <c r="GQ90" s="184">
        <f t="shared" ca="1" si="326"/>
        <v>17</v>
      </c>
      <c r="GR90" s="184">
        <f t="shared" ca="1" si="327"/>
        <v>17</v>
      </c>
      <c r="GS90" s="184">
        <f t="shared" ca="1" si="328"/>
        <v>17</v>
      </c>
      <c r="GT90" s="184">
        <f t="shared" ca="1" si="329"/>
        <v>17</v>
      </c>
      <c r="GU90" s="184">
        <f t="shared" ca="1" si="330"/>
        <v>17</v>
      </c>
      <c r="GV90" s="184">
        <f t="shared" ca="1" si="331"/>
        <v>17</v>
      </c>
      <c r="GW90" s="184">
        <f t="shared" ca="1" si="332"/>
        <v>17</v>
      </c>
      <c r="GX90" s="184">
        <f t="shared" ca="1" si="333"/>
        <v>17</v>
      </c>
      <c r="GY90" s="184">
        <f t="shared" ca="1" si="334"/>
        <v>17</v>
      </c>
      <c r="GZ90" s="184">
        <f t="shared" ca="1" si="335"/>
        <v>17</v>
      </c>
      <c r="HA90" s="184">
        <f t="shared" ca="1" si="336"/>
        <v>17</v>
      </c>
      <c r="HB90" s="184">
        <f t="shared" ca="1" si="337"/>
        <v>17</v>
      </c>
      <c r="HC90" s="184">
        <f t="shared" ca="1" si="338"/>
        <v>17</v>
      </c>
      <c r="HD90" s="184">
        <f t="shared" ca="1" si="339"/>
        <v>17</v>
      </c>
      <c r="HE90" s="184">
        <f t="shared" ca="1" si="340"/>
        <v>17</v>
      </c>
      <c r="HF90" s="184">
        <f t="shared" ca="1" si="341"/>
        <v>17</v>
      </c>
      <c r="HG90" s="184">
        <f t="shared" ca="1" si="342"/>
        <v>17</v>
      </c>
      <c r="HH90" s="184">
        <f t="shared" ca="1" si="343"/>
        <v>17</v>
      </c>
      <c r="HI90" s="184">
        <f t="shared" ca="1" si="344"/>
        <v>17</v>
      </c>
      <c r="HJ90" s="184">
        <f t="shared" ca="1" si="345"/>
        <v>17</v>
      </c>
      <c r="HK90" s="578">
        <f t="shared" ca="1" si="360"/>
        <v>1</v>
      </c>
    </row>
    <row r="91" spans="1:219" s="185" customFormat="1">
      <c r="A91" s="284" t="s">
        <v>14021</v>
      </c>
      <c r="B91" s="285">
        <v>90441</v>
      </c>
      <c r="C91" s="286" t="str">
        <f>IF($B91="","",IFERROR(VLOOKUP($B91,SERVIÇOS!$A:$F,2,0),IFERROR(VLOOKUP($B91,'COMPOSIÇÕES COMPLEMENTARES '!$C:$K,2,0),"")))</f>
        <v>FURO EM CONCRETO PARA DIÂMETROS MAIORES QUE 75 MM. AF_05/2015</v>
      </c>
      <c r="D91" s="287" t="str">
        <f>IF($B91="","",IFERROR(VLOOKUP($B91,SERVIÇOS!$A:$F,3,0),IFERROR(VLOOKUP($B91,'COMPOSIÇÕES COMPLEMENTARES '!$C:$K,3,0),"")))</f>
        <v>UN</v>
      </c>
      <c r="E91" s="288">
        <v>10</v>
      </c>
      <c r="F91" s="289">
        <f>IF($B91="","",IFERROR(VLOOKUP($B91,SERVIÇOS!$A:$F,4,0),IFERROR(VLOOKUP($B91,'COMPOSIÇÕES COMPLEMENTARES '!$C:$K,6,0),"")))</f>
        <v>35.75</v>
      </c>
      <c r="G91" s="289">
        <f>IF($B91="","",IFERROR(VLOOKUP($B91,SERVIÇOS!$A:$F,5,0),IFERROR(VLOOKUP($B91,'COMPOSIÇÕES COMPLEMENTARES '!$C:$K,7,0),"")))</f>
        <v>86.18</v>
      </c>
      <c r="H91" s="289">
        <f t="shared" si="356"/>
        <v>121.93</v>
      </c>
      <c r="I91" s="289">
        <f t="shared" si="370"/>
        <v>357.5</v>
      </c>
      <c r="J91" s="289">
        <f t="shared" si="371"/>
        <v>861.8</v>
      </c>
      <c r="K91" s="289">
        <f t="shared" si="372"/>
        <v>1219.3</v>
      </c>
      <c r="L91" s="289"/>
      <c r="M91" s="572">
        <f t="shared" si="364"/>
        <v>1219.3</v>
      </c>
      <c r="N91" s="572">
        <f t="shared" si="365"/>
        <v>1341.23</v>
      </c>
      <c r="O91" s="572">
        <f t="shared" si="366"/>
        <v>11</v>
      </c>
      <c r="P91" s="572">
        <f t="shared" si="367"/>
        <v>83</v>
      </c>
      <c r="Q91" s="572">
        <f t="shared" si="368"/>
        <v>682.40000000000009</v>
      </c>
      <c r="R91" s="572">
        <f t="shared" si="369"/>
        <v>24</v>
      </c>
      <c r="S91" s="184">
        <f t="shared" ca="1" si="146"/>
        <v>30</v>
      </c>
      <c r="T91" s="184">
        <f t="shared" ca="1" si="147"/>
        <v>30</v>
      </c>
      <c r="U91" s="184">
        <f t="shared" ca="1" si="148"/>
        <v>30</v>
      </c>
      <c r="V91" s="184">
        <f t="shared" ca="1" si="149"/>
        <v>30</v>
      </c>
      <c r="W91" s="184">
        <f t="shared" ca="1" si="150"/>
        <v>30</v>
      </c>
      <c r="X91" s="184">
        <f t="shared" ca="1" si="151"/>
        <v>30</v>
      </c>
      <c r="Y91" s="184">
        <f t="shared" ca="1" si="152"/>
        <v>30</v>
      </c>
      <c r="Z91" s="184">
        <f t="shared" ca="1" si="153"/>
        <v>30</v>
      </c>
      <c r="AA91" s="184">
        <f t="shared" ca="1" si="154"/>
        <v>30</v>
      </c>
      <c r="AB91" s="184">
        <f t="shared" ca="1" si="155"/>
        <v>30</v>
      </c>
      <c r="AC91" s="184">
        <f t="shared" ca="1" si="156"/>
        <v>30</v>
      </c>
      <c r="AD91" s="184">
        <f t="shared" ca="1" si="157"/>
        <v>30</v>
      </c>
      <c r="AE91" s="184">
        <f t="shared" ca="1" si="158"/>
        <v>19</v>
      </c>
      <c r="AF91" s="184">
        <f t="shared" ca="1" si="159"/>
        <v>19</v>
      </c>
      <c r="AG91" s="184">
        <f t="shared" ca="1" si="160"/>
        <v>19</v>
      </c>
      <c r="AH91" s="184">
        <f t="shared" ca="1" si="161"/>
        <v>19</v>
      </c>
      <c r="AI91" s="184">
        <f t="shared" ca="1" si="162"/>
        <v>19</v>
      </c>
      <c r="AJ91" s="184">
        <f t="shared" ca="1" si="163"/>
        <v>19</v>
      </c>
      <c r="AK91" s="184">
        <f t="shared" ca="1" si="164"/>
        <v>19</v>
      </c>
      <c r="AL91" s="184">
        <f t="shared" ca="1" si="165"/>
        <v>19</v>
      </c>
      <c r="AM91" s="184">
        <f t="shared" ca="1" si="166"/>
        <v>19</v>
      </c>
      <c r="AN91" s="184">
        <f t="shared" ca="1" si="167"/>
        <v>19</v>
      </c>
      <c r="AO91" s="184">
        <f t="shared" ca="1" si="168"/>
        <v>19</v>
      </c>
      <c r="AP91" s="184">
        <f t="shared" ca="1" si="169"/>
        <v>95</v>
      </c>
      <c r="AQ91" s="184">
        <f t="shared" ca="1" si="170"/>
        <v>95</v>
      </c>
      <c r="AR91" s="184">
        <f t="shared" ca="1" si="171"/>
        <v>109</v>
      </c>
      <c r="AS91" s="184">
        <f t="shared" ca="1" si="172"/>
        <v>109</v>
      </c>
      <c r="AT91" s="184">
        <f t="shared" ca="1" si="173"/>
        <v>109</v>
      </c>
      <c r="AU91" s="184">
        <f t="shared" ca="1" si="174"/>
        <v>109</v>
      </c>
      <c r="AV91" s="184">
        <f t="shared" ca="1" si="175"/>
        <v>109</v>
      </c>
      <c r="AW91" s="184">
        <f t="shared" ca="1" si="176"/>
        <v>109</v>
      </c>
      <c r="AX91" s="184">
        <f t="shared" ca="1" si="177"/>
        <v>109</v>
      </c>
      <c r="AY91" s="184">
        <f t="shared" ca="1" si="178"/>
        <v>109</v>
      </c>
      <c r="AZ91" s="184">
        <f t="shared" ca="1" si="179"/>
        <v>109</v>
      </c>
      <c r="BA91" s="184">
        <f t="shared" ca="1" si="180"/>
        <v>109</v>
      </c>
      <c r="BB91" s="184">
        <f t="shared" ca="1" si="181"/>
        <v>109</v>
      </c>
      <c r="BC91" s="184">
        <f t="shared" ca="1" si="182"/>
        <v>84</v>
      </c>
      <c r="BD91" s="184">
        <f t="shared" ca="1" si="183"/>
        <v>84</v>
      </c>
      <c r="BE91" s="184">
        <f t="shared" ca="1" si="184"/>
        <v>84</v>
      </c>
      <c r="BF91" s="184">
        <f t="shared" ca="1" si="185"/>
        <v>84</v>
      </c>
      <c r="BG91" s="184">
        <f t="shared" ca="1" si="186"/>
        <v>41</v>
      </c>
      <c r="BH91" s="184">
        <f t="shared" ca="1" si="187"/>
        <v>41</v>
      </c>
      <c r="BI91" s="184">
        <f t="shared" ca="1" si="188"/>
        <v>116</v>
      </c>
      <c r="BJ91" s="184">
        <f t="shared" ca="1" si="189"/>
        <v>116</v>
      </c>
      <c r="BK91" s="184">
        <f t="shared" ca="1" si="190"/>
        <v>149</v>
      </c>
      <c r="BL91" s="184">
        <f t="shared" ca="1" si="191"/>
        <v>149</v>
      </c>
      <c r="BM91" s="184">
        <f t="shared" ca="1" si="192"/>
        <v>149</v>
      </c>
      <c r="BN91" s="184">
        <f t="shared" ca="1" si="193"/>
        <v>149</v>
      </c>
      <c r="BO91" s="184">
        <f t="shared" ca="1" si="194"/>
        <v>149</v>
      </c>
      <c r="BP91" s="184">
        <f t="shared" ca="1" si="195"/>
        <v>149</v>
      </c>
      <c r="BQ91" s="184">
        <f t="shared" ca="1" si="196"/>
        <v>149</v>
      </c>
      <c r="BR91" s="184">
        <f t="shared" ca="1" si="197"/>
        <v>149</v>
      </c>
      <c r="BS91" s="184">
        <f t="shared" ca="1" si="198"/>
        <v>149</v>
      </c>
      <c r="BT91" s="184">
        <f t="shared" ca="1" si="199"/>
        <v>149</v>
      </c>
      <c r="BU91" s="184">
        <f t="shared" ca="1" si="200"/>
        <v>149</v>
      </c>
      <c r="BV91" s="184">
        <f t="shared" ca="1" si="201"/>
        <v>149</v>
      </c>
      <c r="BW91" s="184">
        <f t="shared" ca="1" si="202"/>
        <v>149</v>
      </c>
      <c r="BX91" s="184">
        <f t="shared" ca="1" si="203"/>
        <v>149</v>
      </c>
      <c r="BY91" s="184">
        <f t="shared" ca="1" si="204"/>
        <v>149</v>
      </c>
      <c r="BZ91" s="184">
        <f t="shared" ca="1" si="205"/>
        <v>149</v>
      </c>
      <c r="CA91" s="184">
        <f t="shared" ca="1" si="206"/>
        <v>68</v>
      </c>
      <c r="CB91" s="184">
        <f t="shared" ca="1" si="207"/>
        <v>68</v>
      </c>
      <c r="CC91" s="184">
        <f t="shared" ca="1" si="208"/>
        <v>144</v>
      </c>
      <c r="CD91" s="184">
        <f t="shared" ca="1" si="209"/>
        <v>144</v>
      </c>
      <c r="CE91" s="184">
        <f t="shared" ca="1" si="210"/>
        <v>102</v>
      </c>
      <c r="CF91" s="184">
        <f t="shared" ca="1" si="211"/>
        <v>102</v>
      </c>
      <c r="CG91" s="184">
        <f t="shared" ca="1" si="212"/>
        <v>102</v>
      </c>
      <c r="CH91" s="184">
        <f t="shared" ca="1" si="213"/>
        <v>102</v>
      </c>
      <c r="CI91" s="184">
        <f t="shared" ca="1" si="214"/>
        <v>101</v>
      </c>
      <c r="CJ91" s="184">
        <f t="shared" ca="1" si="215"/>
        <v>101</v>
      </c>
      <c r="CK91" s="184">
        <f t="shared" ca="1" si="216"/>
        <v>133</v>
      </c>
      <c r="CL91" s="184">
        <f t="shared" ca="1" si="217"/>
        <v>133</v>
      </c>
      <c r="CM91" s="184">
        <f t="shared" ca="1" si="218"/>
        <v>54</v>
      </c>
      <c r="CN91" s="184">
        <f t="shared" ca="1" si="219"/>
        <v>54</v>
      </c>
      <c r="CO91" s="184">
        <f t="shared" ca="1" si="220"/>
        <v>54</v>
      </c>
      <c r="CP91" s="184">
        <f t="shared" ca="1" si="221"/>
        <v>71</v>
      </c>
      <c r="CQ91" s="184">
        <f t="shared" ca="1" si="222"/>
        <v>71</v>
      </c>
      <c r="CR91" s="184">
        <f t="shared" ca="1" si="223"/>
        <v>14</v>
      </c>
      <c r="CS91" s="184">
        <f t="shared" ca="1" si="224"/>
        <v>14</v>
      </c>
      <c r="CT91" s="184">
        <f t="shared" ca="1" si="225"/>
        <v>17</v>
      </c>
      <c r="CU91" s="184">
        <f t="shared" ca="1" si="226"/>
        <v>17</v>
      </c>
      <c r="CV91" s="184">
        <f t="shared" ca="1" si="227"/>
        <v>135</v>
      </c>
      <c r="CW91" s="184">
        <f t="shared" ca="1" si="228"/>
        <v>135</v>
      </c>
      <c r="CX91" s="184">
        <f t="shared" ca="1" si="229"/>
        <v>135</v>
      </c>
      <c r="CY91" s="184">
        <f t="shared" ca="1" si="230"/>
        <v>135</v>
      </c>
      <c r="CZ91" s="184">
        <f t="shared" ca="1" si="231"/>
        <v>135</v>
      </c>
      <c r="DA91" s="184">
        <f t="shared" ca="1" si="232"/>
        <v>135</v>
      </c>
      <c r="DB91" s="184">
        <f t="shared" ca="1" si="233"/>
        <v>135</v>
      </c>
      <c r="DC91" s="184">
        <f t="shared" ca="1" si="234"/>
        <v>135</v>
      </c>
      <c r="DD91" s="184">
        <f t="shared" ca="1" si="235"/>
        <v>135</v>
      </c>
      <c r="DE91" s="184">
        <f t="shared" ca="1" si="236"/>
        <v>135</v>
      </c>
      <c r="DF91" s="184">
        <f t="shared" ca="1" si="237"/>
        <v>135</v>
      </c>
      <c r="DG91" s="184">
        <f t="shared" ca="1" si="238"/>
        <v>135</v>
      </c>
      <c r="DH91" s="184">
        <f t="shared" ca="1" si="239"/>
        <v>135</v>
      </c>
      <c r="DI91" s="184">
        <f t="shared" ca="1" si="240"/>
        <v>135</v>
      </c>
      <c r="DJ91" s="184">
        <f t="shared" ca="1" si="241"/>
        <v>135</v>
      </c>
      <c r="DK91" s="184">
        <f t="shared" ca="1" si="242"/>
        <v>135</v>
      </c>
      <c r="DL91" s="184">
        <f t="shared" ca="1" si="243"/>
        <v>135</v>
      </c>
      <c r="DM91" s="184">
        <f t="shared" ca="1" si="244"/>
        <v>135</v>
      </c>
      <c r="DN91" s="184">
        <f t="shared" ca="1" si="245"/>
        <v>135</v>
      </c>
      <c r="DO91" s="184">
        <f t="shared" ca="1" si="246"/>
        <v>135</v>
      </c>
      <c r="DP91" s="184">
        <f t="shared" ca="1" si="247"/>
        <v>135</v>
      </c>
      <c r="DQ91" s="184">
        <f t="shared" ca="1" si="248"/>
        <v>135</v>
      </c>
      <c r="DR91" s="184">
        <f t="shared" ca="1" si="249"/>
        <v>135</v>
      </c>
      <c r="DS91" s="184">
        <f t="shared" ca="1" si="250"/>
        <v>135</v>
      </c>
      <c r="DT91" s="184">
        <f t="shared" ca="1" si="251"/>
        <v>135</v>
      </c>
      <c r="DU91" s="184">
        <f t="shared" ca="1" si="252"/>
        <v>135</v>
      </c>
      <c r="DV91" s="184">
        <f t="shared" ca="1" si="253"/>
        <v>135</v>
      </c>
      <c r="DW91" s="184">
        <f t="shared" ca="1" si="254"/>
        <v>135</v>
      </c>
      <c r="DX91" s="184">
        <f t="shared" ca="1" si="255"/>
        <v>135</v>
      </c>
      <c r="DY91" s="184">
        <f t="shared" ca="1" si="256"/>
        <v>135</v>
      </c>
      <c r="DZ91" s="184">
        <f t="shared" ca="1" si="257"/>
        <v>135</v>
      </c>
      <c r="EA91" s="184">
        <f t="shared" ca="1" si="258"/>
        <v>135</v>
      </c>
      <c r="EB91" s="184">
        <f t="shared" ca="1" si="259"/>
        <v>135</v>
      </c>
      <c r="EC91" s="184">
        <f t="shared" ca="1" si="260"/>
        <v>135</v>
      </c>
      <c r="ED91" s="184">
        <f t="shared" ca="1" si="261"/>
        <v>135</v>
      </c>
      <c r="EE91" s="184">
        <f t="shared" ca="1" si="262"/>
        <v>135</v>
      </c>
      <c r="EF91" s="184">
        <f t="shared" ca="1" si="263"/>
        <v>135</v>
      </c>
      <c r="EG91" s="184">
        <f t="shared" ca="1" si="264"/>
        <v>135</v>
      </c>
      <c r="EH91" s="184">
        <f t="shared" ca="1" si="265"/>
        <v>135</v>
      </c>
      <c r="EI91" s="184">
        <f t="shared" ca="1" si="266"/>
        <v>135</v>
      </c>
      <c r="EJ91" s="184">
        <f t="shared" ca="1" si="267"/>
        <v>135</v>
      </c>
      <c r="EK91" s="184">
        <f t="shared" ca="1" si="268"/>
        <v>135</v>
      </c>
      <c r="EL91" s="184">
        <f t="shared" ca="1" si="269"/>
        <v>135</v>
      </c>
      <c r="EM91" s="184">
        <f t="shared" ca="1" si="270"/>
        <v>135</v>
      </c>
      <c r="EN91" s="184">
        <f t="shared" ca="1" si="271"/>
        <v>135</v>
      </c>
      <c r="EO91" s="184">
        <f t="shared" ca="1" si="272"/>
        <v>135</v>
      </c>
      <c r="EP91" s="184">
        <f t="shared" ca="1" si="273"/>
        <v>135</v>
      </c>
      <c r="EQ91" s="184">
        <f t="shared" ca="1" si="274"/>
        <v>135</v>
      </c>
      <c r="ER91" s="184">
        <f t="shared" ca="1" si="275"/>
        <v>135</v>
      </c>
      <c r="ES91" s="184">
        <f t="shared" ca="1" si="276"/>
        <v>135</v>
      </c>
      <c r="ET91" s="184">
        <f t="shared" ca="1" si="277"/>
        <v>135</v>
      </c>
      <c r="EU91" s="184">
        <f t="shared" ca="1" si="278"/>
        <v>135</v>
      </c>
      <c r="EV91" s="184">
        <f t="shared" ca="1" si="279"/>
        <v>135</v>
      </c>
      <c r="EW91" s="184">
        <f t="shared" ca="1" si="280"/>
        <v>135</v>
      </c>
      <c r="EX91" s="184">
        <f t="shared" ca="1" si="281"/>
        <v>135</v>
      </c>
      <c r="EY91" s="184">
        <f t="shared" ca="1" si="282"/>
        <v>135</v>
      </c>
      <c r="EZ91" s="184">
        <f t="shared" ca="1" si="283"/>
        <v>135</v>
      </c>
      <c r="FA91" s="184">
        <f t="shared" ca="1" si="284"/>
        <v>135</v>
      </c>
      <c r="FB91" s="184">
        <f t="shared" ca="1" si="285"/>
        <v>135</v>
      </c>
      <c r="FC91" s="184">
        <f t="shared" ca="1" si="286"/>
        <v>135</v>
      </c>
      <c r="FD91" s="184">
        <f t="shared" ca="1" si="287"/>
        <v>135</v>
      </c>
      <c r="FE91" s="184">
        <f t="shared" ca="1" si="288"/>
        <v>135</v>
      </c>
      <c r="FF91" s="184">
        <f t="shared" ca="1" si="289"/>
        <v>135</v>
      </c>
      <c r="FG91" s="184">
        <f t="shared" ca="1" si="290"/>
        <v>135</v>
      </c>
      <c r="FH91" s="184">
        <f t="shared" ca="1" si="291"/>
        <v>135</v>
      </c>
      <c r="FI91" s="184">
        <f t="shared" ca="1" si="292"/>
        <v>135</v>
      </c>
      <c r="FJ91" s="184">
        <f t="shared" ca="1" si="293"/>
        <v>135</v>
      </c>
      <c r="FK91" s="184">
        <f t="shared" ca="1" si="294"/>
        <v>135</v>
      </c>
      <c r="FL91" s="184">
        <f t="shared" ca="1" si="295"/>
        <v>135</v>
      </c>
      <c r="FM91" s="184">
        <f t="shared" ca="1" si="296"/>
        <v>135</v>
      </c>
      <c r="FN91" s="184">
        <f t="shared" ca="1" si="297"/>
        <v>135</v>
      </c>
      <c r="FO91" s="184">
        <f t="shared" ca="1" si="298"/>
        <v>135</v>
      </c>
      <c r="FP91" s="184">
        <f t="shared" ca="1" si="299"/>
        <v>135</v>
      </c>
      <c r="FQ91" s="184">
        <f t="shared" ca="1" si="300"/>
        <v>135</v>
      </c>
      <c r="FR91" s="184">
        <f t="shared" ca="1" si="301"/>
        <v>135</v>
      </c>
      <c r="FS91" s="184">
        <f t="shared" ca="1" si="302"/>
        <v>135</v>
      </c>
      <c r="FT91" s="184">
        <f t="shared" ca="1" si="303"/>
        <v>135</v>
      </c>
      <c r="FU91" s="184">
        <f t="shared" ca="1" si="304"/>
        <v>135</v>
      </c>
      <c r="FV91" s="184">
        <f t="shared" ca="1" si="305"/>
        <v>135</v>
      </c>
      <c r="FW91" s="184">
        <f t="shared" ca="1" si="306"/>
        <v>135</v>
      </c>
      <c r="FX91" s="184">
        <f t="shared" ca="1" si="307"/>
        <v>135</v>
      </c>
      <c r="FY91" s="184">
        <f t="shared" ca="1" si="308"/>
        <v>135</v>
      </c>
      <c r="FZ91" s="184">
        <f t="shared" ca="1" si="309"/>
        <v>135</v>
      </c>
      <c r="GA91" s="184">
        <f t="shared" ca="1" si="310"/>
        <v>135</v>
      </c>
      <c r="GB91" s="184">
        <f t="shared" ca="1" si="311"/>
        <v>135</v>
      </c>
      <c r="GC91" s="184">
        <f t="shared" ca="1" si="312"/>
        <v>135</v>
      </c>
      <c r="GD91" s="184">
        <f t="shared" ca="1" si="313"/>
        <v>135</v>
      </c>
      <c r="GE91" s="184">
        <f t="shared" ca="1" si="314"/>
        <v>135</v>
      </c>
      <c r="GF91" s="184">
        <f t="shared" ca="1" si="315"/>
        <v>135</v>
      </c>
      <c r="GG91" s="184">
        <f t="shared" ca="1" si="316"/>
        <v>135</v>
      </c>
      <c r="GH91" s="184">
        <f t="shared" ca="1" si="317"/>
        <v>135</v>
      </c>
      <c r="GI91" s="184">
        <f t="shared" ca="1" si="318"/>
        <v>135</v>
      </c>
      <c r="GJ91" s="184">
        <f t="shared" ca="1" si="319"/>
        <v>135</v>
      </c>
      <c r="GK91" s="184">
        <f t="shared" ca="1" si="320"/>
        <v>135</v>
      </c>
      <c r="GL91" s="184">
        <f t="shared" ca="1" si="321"/>
        <v>135</v>
      </c>
      <c r="GM91" s="184">
        <f t="shared" ca="1" si="322"/>
        <v>135</v>
      </c>
      <c r="GN91" s="184">
        <f t="shared" ca="1" si="323"/>
        <v>135</v>
      </c>
      <c r="GO91" s="184">
        <f t="shared" ca="1" si="324"/>
        <v>135</v>
      </c>
      <c r="GP91" s="184">
        <f t="shared" ca="1" si="325"/>
        <v>135</v>
      </c>
      <c r="GQ91" s="184">
        <f t="shared" ca="1" si="326"/>
        <v>135</v>
      </c>
      <c r="GR91" s="184">
        <f t="shared" ca="1" si="327"/>
        <v>135</v>
      </c>
      <c r="GS91" s="184">
        <f t="shared" ca="1" si="328"/>
        <v>135</v>
      </c>
      <c r="GT91" s="184">
        <f t="shared" ca="1" si="329"/>
        <v>135</v>
      </c>
      <c r="GU91" s="184">
        <f t="shared" ca="1" si="330"/>
        <v>135</v>
      </c>
      <c r="GV91" s="184">
        <f t="shared" ca="1" si="331"/>
        <v>135</v>
      </c>
      <c r="GW91" s="184">
        <f t="shared" ca="1" si="332"/>
        <v>135</v>
      </c>
      <c r="GX91" s="184">
        <f t="shared" ca="1" si="333"/>
        <v>135</v>
      </c>
      <c r="GY91" s="184">
        <f t="shared" ca="1" si="334"/>
        <v>135</v>
      </c>
      <c r="GZ91" s="184">
        <f t="shared" ca="1" si="335"/>
        <v>135</v>
      </c>
      <c r="HA91" s="184">
        <f t="shared" ca="1" si="336"/>
        <v>135</v>
      </c>
      <c r="HB91" s="184">
        <f t="shared" ca="1" si="337"/>
        <v>135</v>
      </c>
      <c r="HC91" s="184">
        <f t="shared" ca="1" si="338"/>
        <v>135</v>
      </c>
      <c r="HD91" s="184">
        <f t="shared" ca="1" si="339"/>
        <v>135</v>
      </c>
      <c r="HE91" s="184">
        <f t="shared" ca="1" si="340"/>
        <v>135</v>
      </c>
      <c r="HF91" s="184">
        <f t="shared" ca="1" si="341"/>
        <v>135</v>
      </c>
      <c r="HG91" s="184">
        <f t="shared" ca="1" si="342"/>
        <v>135</v>
      </c>
      <c r="HH91" s="184">
        <f t="shared" ca="1" si="343"/>
        <v>135</v>
      </c>
      <c r="HI91" s="184">
        <f t="shared" ca="1" si="344"/>
        <v>135</v>
      </c>
      <c r="HJ91" s="184">
        <f t="shared" ca="1" si="345"/>
        <v>135</v>
      </c>
      <c r="HK91" s="578">
        <f t="shared" ca="1" si="360"/>
        <v>1</v>
      </c>
    </row>
    <row r="92" spans="1:219" s="185" customFormat="1" ht="30">
      <c r="A92" s="284" t="s">
        <v>14022</v>
      </c>
      <c r="B92" s="285" t="s">
        <v>14024</v>
      </c>
      <c r="C92" s="286" t="str">
        <f>IF($B92="","",IFERROR(VLOOKUP($B92,SERVIÇOS!$A:$F,2,0),IFERROR(VLOOKUP($B92,'COMPOSIÇÕES COMPLEMENTARES '!$C:$K,2,0),"")))</f>
        <v>REPARO EM ESTRUTURA DE CONCRETO COM ARGAMASSA POLIMÉRICA DE ALTO DESEMPENHO, E=2 CM</v>
      </c>
      <c r="D92" s="287" t="str">
        <f>IF($B92="","",IFERROR(VLOOKUP($B92,SERVIÇOS!$A:$F,3,0),IFERROR(VLOOKUP($B92,'COMPOSIÇÕES COMPLEMENTARES '!$C:$K,3,0),"")))</f>
        <v>M2</v>
      </c>
      <c r="E92" s="288">
        <v>1.26</v>
      </c>
      <c r="F92" s="289">
        <f>IF($B92="","",IFERROR(VLOOKUP($B92,SERVIÇOS!$A:$F,4,0),IFERROR(VLOOKUP($B92,'COMPOSIÇÕES COMPLEMENTARES '!$C:$K,6,0),"")))</f>
        <v>157.29</v>
      </c>
      <c r="G92" s="289">
        <f>IF($B92="","",IFERROR(VLOOKUP($B92,SERVIÇOS!$A:$F,5,0),IFERROR(VLOOKUP($B92,'COMPOSIÇÕES COMPLEMENTARES '!$C:$K,7,0),"")))</f>
        <v>24.78</v>
      </c>
      <c r="H92" s="289">
        <f t="shared" si="356"/>
        <v>182.07</v>
      </c>
      <c r="I92" s="289">
        <f t="shared" si="370"/>
        <v>198.19</v>
      </c>
      <c r="J92" s="289">
        <f t="shared" si="371"/>
        <v>31.22</v>
      </c>
      <c r="K92" s="289">
        <f t="shared" si="372"/>
        <v>229.41</v>
      </c>
      <c r="L92" s="289"/>
      <c r="M92" s="572">
        <f t="shared" si="364"/>
        <v>229.41</v>
      </c>
      <c r="N92" s="572">
        <f t="shared" si="365"/>
        <v>232.62</v>
      </c>
      <c r="O92" s="572">
        <f t="shared" si="366"/>
        <v>1.2776000000000001</v>
      </c>
      <c r="P92" s="572">
        <f t="shared" si="367"/>
        <v>84</v>
      </c>
      <c r="Q92" s="572">
        <f t="shared" si="368"/>
        <v>674.7</v>
      </c>
      <c r="R92" s="572">
        <f t="shared" si="369"/>
        <v>30</v>
      </c>
      <c r="S92" s="184">
        <f t="shared" ca="1" si="146"/>
        <v>30</v>
      </c>
      <c r="T92" s="184">
        <f t="shared" ca="1" si="147"/>
        <v>19</v>
      </c>
      <c r="U92" s="184">
        <f t="shared" ca="1" si="148"/>
        <v>19</v>
      </c>
      <c r="V92" s="184">
        <f t="shared" ca="1" si="149"/>
        <v>19</v>
      </c>
      <c r="W92" s="184">
        <f t="shared" ca="1" si="150"/>
        <v>19</v>
      </c>
      <c r="X92" s="184">
        <f t="shared" ca="1" si="151"/>
        <v>19</v>
      </c>
      <c r="Y92" s="184">
        <f t="shared" ca="1" si="152"/>
        <v>19</v>
      </c>
      <c r="Z92" s="184">
        <f t="shared" ca="1" si="153"/>
        <v>19</v>
      </c>
      <c r="AA92" s="184">
        <f t="shared" ca="1" si="154"/>
        <v>19</v>
      </c>
      <c r="AB92" s="184">
        <f t="shared" ca="1" si="155"/>
        <v>19</v>
      </c>
      <c r="AC92" s="184">
        <f t="shared" ca="1" si="156"/>
        <v>19</v>
      </c>
      <c r="AD92" s="184">
        <f t="shared" ca="1" si="157"/>
        <v>19</v>
      </c>
      <c r="AE92" s="184">
        <f t="shared" ca="1" si="158"/>
        <v>19</v>
      </c>
      <c r="AF92" s="184">
        <f t="shared" ca="1" si="159"/>
        <v>95</v>
      </c>
      <c r="AG92" s="184">
        <f t="shared" ca="1" si="160"/>
        <v>95</v>
      </c>
      <c r="AH92" s="184">
        <f t="shared" ca="1" si="161"/>
        <v>95</v>
      </c>
      <c r="AI92" s="184">
        <f t="shared" ca="1" si="162"/>
        <v>95</v>
      </c>
      <c r="AJ92" s="184">
        <f t="shared" ca="1" si="163"/>
        <v>95</v>
      </c>
      <c r="AK92" s="184">
        <f t="shared" ca="1" si="164"/>
        <v>95</v>
      </c>
      <c r="AL92" s="184">
        <f t="shared" ca="1" si="165"/>
        <v>95</v>
      </c>
      <c r="AM92" s="184">
        <f t="shared" ca="1" si="166"/>
        <v>95</v>
      </c>
      <c r="AN92" s="184">
        <f t="shared" ca="1" si="167"/>
        <v>95</v>
      </c>
      <c r="AO92" s="184">
        <f t="shared" ca="1" si="168"/>
        <v>95</v>
      </c>
      <c r="AP92" s="184">
        <f t="shared" ca="1" si="169"/>
        <v>95</v>
      </c>
      <c r="AQ92" s="184">
        <f t="shared" ca="1" si="170"/>
        <v>109</v>
      </c>
      <c r="AR92" s="184">
        <f t="shared" ca="1" si="171"/>
        <v>109</v>
      </c>
      <c r="AS92" s="184">
        <f t="shared" ca="1" si="172"/>
        <v>84</v>
      </c>
      <c r="AT92" s="184">
        <f t="shared" ca="1" si="173"/>
        <v>84</v>
      </c>
      <c r="AU92" s="184">
        <f t="shared" ca="1" si="174"/>
        <v>84</v>
      </c>
      <c r="AV92" s="184">
        <f t="shared" ca="1" si="175"/>
        <v>84</v>
      </c>
      <c r="AW92" s="184">
        <f t="shared" ca="1" si="176"/>
        <v>84</v>
      </c>
      <c r="AX92" s="184">
        <f t="shared" ca="1" si="177"/>
        <v>84</v>
      </c>
      <c r="AY92" s="184">
        <f t="shared" ca="1" si="178"/>
        <v>84</v>
      </c>
      <c r="AZ92" s="184">
        <f t="shared" ca="1" si="179"/>
        <v>84</v>
      </c>
      <c r="BA92" s="184">
        <f t="shared" ca="1" si="180"/>
        <v>84</v>
      </c>
      <c r="BB92" s="184">
        <f t="shared" ca="1" si="181"/>
        <v>84</v>
      </c>
      <c r="BC92" s="184">
        <f t="shared" ca="1" si="182"/>
        <v>84</v>
      </c>
      <c r="BD92" s="184">
        <f t="shared" ca="1" si="183"/>
        <v>41</v>
      </c>
      <c r="BE92" s="184">
        <f t="shared" ca="1" si="184"/>
        <v>41</v>
      </c>
      <c r="BF92" s="184">
        <f t="shared" ca="1" si="185"/>
        <v>41</v>
      </c>
      <c r="BG92" s="184">
        <f t="shared" ca="1" si="186"/>
        <v>41</v>
      </c>
      <c r="BH92" s="184">
        <f t="shared" ca="1" si="187"/>
        <v>116</v>
      </c>
      <c r="BI92" s="184">
        <f t="shared" ca="1" si="188"/>
        <v>116</v>
      </c>
      <c r="BJ92" s="184">
        <f t="shared" ca="1" si="189"/>
        <v>149</v>
      </c>
      <c r="BK92" s="184">
        <f t="shared" ca="1" si="190"/>
        <v>149</v>
      </c>
      <c r="BL92" s="184">
        <f t="shared" ca="1" si="191"/>
        <v>68</v>
      </c>
      <c r="BM92" s="184">
        <f t="shared" ca="1" si="192"/>
        <v>68</v>
      </c>
      <c r="BN92" s="184">
        <f t="shared" ca="1" si="193"/>
        <v>68</v>
      </c>
      <c r="BO92" s="184">
        <f t="shared" ca="1" si="194"/>
        <v>68</v>
      </c>
      <c r="BP92" s="184">
        <f t="shared" ca="1" si="195"/>
        <v>68</v>
      </c>
      <c r="BQ92" s="184">
        <f t="shared" ca="1" si="196"/>
        <v>68</v>
      </c>
      <c r="BR92" s="184">
        <f t="shared" ca="1" si="197"/>
        <v>68</v>
      </c>
      <c r="BS92" s="184">
        <f t="shared" ca="1" si="198"/>
        <v>68</v>
      </c>
      <c r="BT92" s="184">
        <f t="shared" ca="1" si="199"/>
        <v>68</v>
      </c>
      <c r="BU92" s="184">
        <f t="shared" ca="1" si="200"/>
        <v>68</v>
      </c>
      <c r="BV92" s="184">
        <f t="shared" ca="1" si="201"/>
        <v>68</v>
      </c>
      <c r="BW92" s="184">
        <f t="shared" ca="1" si="202"/>
        <v>68</v>
      </c>
      <c r="BX92" s="184">
        <f t="shared" ca="1" si="203"/>
        <v>68</v>
      </c>
      <c r="BY92" s="184">
        <f t="shared" ca="1" si="204"/>
        <v>68</v>
      </c>
      <c r="BZ92" s="184">
        <f t="shared" ca="1" si="205"/>
        <v>68</v>
      </c>
      <c r="CA92" s="184">
        <f t="shared" ca="1" si="206"/>
        <v>68</v>
      </c>
      <c r="CB92" s="184">
        <f t="shared" ca="1" si="207"/>
        <v>144</v>
      </c>
      <c r="CC92" s="184">
        <f t="shared" ca="1" si="208"/>
        <v>144</v>
      </c>
      <c r="CD92" s="184">
        <f t="shared" ca="1" si="209"/>
        <v>102</v>
      </c>
      <c r="CE92" s="184">
        <f t="shared" ca="1" si="210"/>
        <v>102</v>
      </c>
      <c r="CF92" s="184">
        <f t="shared" ca="1" si="211"/>
        <v>101</v>
      </c>
      <c r="CG92" s="184">
        <f t="shared" ca="1" si="212"/>
        <v>101</v>
      </c>
      <c r="CH92" s="184">
        <f t="shared" ca="1" si="213"/>
        <v>101</v>
      </c>
      <c r="CI92" s="184">
        <f t="shared" ca="1" si="214"/>
        <v>101</v>
      </c>
      <c r="CJ92" s="184">
        <f t="shared" ca="1" si="215"/>
        <v>133</v>
      </c>
      <c r="CK92" s="184">
        <f t="shared" ca="1" si="216"/>
        <v>133</v>
      </c>
      <c r="CL92" s="184">
        <f t="shared" ca="1" si="217"/>
        <v>54</v>
      </c>
      <c r="CM92" s="184">
        <f t="shared" ca="1" si="218"/>
        <v>54</v>
      </c>
      <c r="CN92" s="184">
        <f t="shared" ca="1" si="219"/>
        <v>71</v>
      </c>
      <c r="CO92" s="184">
        <f t="shared" ca="1" si="220"/>
        <v>71</v>
      </c>
      <c r="CP92" s="184">
        <f t="shared" ca="1" si="221"/>
        <v>71</v>
      </c>
      <c r="CQ92" s="184">
        <f t="shared" ca="1" si="222"/>
        <v>14</v>
      </c>
      <c r="CR92" s="184">
        <f t="shared" ca="1" si="223"/>
        <v>14</v>
      </c>
      <c r="CS92" s="184">
        <f t="shared" ca="1" si="224"/>
        <v>17</v>
      </c>
      <c r="CT92" s="184">
        <f t="shared" ca="1" si="225"/>
        <v>17</v>
      </c>
      <c r="CU92" s="184">
        <f t="shared" ca="1" si="226"/>
        <v>135</v>
      </c>
      <c r="CV92" s="184">
        <f t="shared" ca="1" si="227"/>
        <v>135</v>
      </c>
      <c r="CW92" s="184">
        <f t="shared" ca="1" si="228"/>
        <v>77</v>
      </c>
      <c r="CX92" s="184">
        <f t="shared" ca="1" si="229"/>
        <v>77</v>
      </c>
      <c r="CY92" s="184">
        <f t="shared" ca="1" si="230"/>
        <v>77</v>
      </c>
      <c r="CZ92" s="184">
        <f t="shared" ca="1" si="231"/>
        <v>77</v>
      </c>
      <c r="DA92" s="184">
        <f t="shared" ca="1" si="232"/>
        <v>77</v>
      </c>
      <c r="DB92" s="184">
        <f t="shared" ca="1" si="233"/>
        <v>77</v>
      </c>
      <c r="DC92" s="184">
        <f t="shared" ca="1" si="234"/>
        <v>77</v>
      </c>
      <c r="DD92" s="184">
        <f t="shared" ca="1" si="235"/>
        <v>77</v>
      </c>
      <c r="DE92" s="184">
        <f t="shared" ca="1" si="236"/>
        <v>77</v>
      </c>
      <c r="DF92" s="184">
        <f t="shared" ca="1" si="237"/>
        <v>77</v>
      </c>
      <c r="DG92" s="184">
        <f t="shared" ca="1" si="238"/>
        <v>77</v>
      </c>
      <c r="DH92" s="184">
        <f t="shared" ca="1" si="239"/>
        <v>77</v>
      </c>
      <c r="DI92" s="184">
        <f t="shared" ca="1" si="240"/>
        <v>77</v>
      </c>
      <c r="DJ92" s="184">
        <f t="shared" ca="1" si="241"/>
        <v>77</v>
      </c>
      <c r="DK92" s="184">
        <f t="shared" ca="1" si="242"/>
        <v>77</v>
      </c>
      <c r="DL92" s="184">
        <f t="shared" ca="1" si="243"/>
        <v>77</v>
      </c>
      <c r="DM92" s="184">
        <f t="shared" ca="1" si="244"/>
        <v>77</v>
      </c>
      <c r="DN92" s="184">
        <f t="shared" ca="1" si="245"/>
        <v>77</v>
      </c>
      <c r="DO92" s="184">
        <f t="shared" ca="1" si="246"/>
        <v>77</v>
      </c>
      <c r="DP92" s="184">
        <f t="shared" ca="1" si="247"/>
        <v>77</v>
      </c>
      <c r="DQ92" s="184">
        <f t="shared" ca="1" si="248"/>
        <v>77</v>
      </c>
      <c r="DR92" s="184">
        <f t="shared" ca="1" si="249"/>
        <v>77</v>
      </c>
      <c r="DS92" s="184">
        <f t="shared" ca="1" si="250"/>
        <v>77</v>
      </c>
      <c r="DT92" s="184">
        <f t="shared" ca="1" si="251"/>
        <v>77</v>
      </c>
      <c r="DU92" s="184">
        <f t="shared" ca="1" si="252"/>
        <v>77</v>
      </c>
      <c r="DV92" s="184">
        <f t="shared" ca="1" si="253"/>
        <v>77</v>
      </c>
      <c r="DW92" s="184">
        <f t="shared" ca="1" si="254"/>
        <v>77</v>
      </c>
      <c r="DX92" s="184">
        <f t="shared" ca="1" si="255"/>
        <v>77</v>
      </c>
      <c r="DY92" s="184">
        <f t="shared" ca="1" si="256"/>
        <v>77</v>
      </c>
      <c r="DZ92" s="184">
        <f t="shared" ca="1" si="257"/>
        <v>77</v>
      </c>
      <c r="EA92" s="184">
        <f t="shared" ca="1" si="258"/>
        <v>77</v>
      </c>
      <c r="EB92" s="184">
        <f t="shared" ca="1" si="259"/>
        <v>77</v>
      </c>
      <c r="EC92" s="184">
        <f t="shared" ca="1" si="260"/>
        <v>77</v>
      </c>
      <c r="ED92" s="184">
        <f t="shared" ca="1" si="261"/>
        <v>77</v>
      </c>
      <c r="EE92" s="184">
        <f t="shared" ca="1" si="262"/>
        <v>77</v>
      </c>
      <c r="EF92" s="184">
        <f t="shared" ca="1" si="263"/>
        <v>77</v>
      </c>
      <c r="EG92" s="184">
        <f t="shared" ca="1" si="264"/>
        <v>77</v>
      </c>
      <c r="EH92" s="184">
        <f t="shared" ca="1" si="265"/>
        <v>77</v>
      </c>
      <c r="EI92" s="184">
        <f t="shared" ca="1" si="266"/>
        <v>77</v>
      </c>
      <c r="EJ92" s="184">
        <f t="shared" ca="1" si="267"/>
        <v>77</v>
      </c>
      <c r="EK92" s="184">
        <f t="shared" ca="1" si="268"/>
        <v>77</v>
      </c>
      <c r="EL92" s="184">
        <f t="shared" ca="1" si="269"/>
        <v>77</v>
      </c>
      <c r="EM92" s="184">
        <f t="shared" ca="1" si="270"/>
        <v>77</v>
      </c>
      <c r="EN92" s="184">
        <f t="shared" ca="1" si="271"/>
        <v>77</v>
      </c>
      <c r="EO92" s="184">
        <f t="shared" ca="1" si="272"/>
        <v>77</v>
      </c>
      <c r="EP92" s="184">
        <f t="shared" ca="1" si="273"/>
        <v>77</v>
      </c>
      <c r="EQ92" s="184">
        <f t="shared" ca="1" si="274"/>
        <v>77</v>
      </c>
      <c r="ER92" s="184">
        <f t="shared" ca="1" si="275"/>
        <v>77</v>
      </c>
      <c r="ES92" s="184">
        <f t="shared" ca="1" si="276"/>
        <v>77</v>
      </c>
      <c r="ET92" s="184">
        <f t="shared" ca="1" si="277"/>
        <v>77</v>
      </c>
      <c r="EU92" s="184">
        <f t="shared" ca="1" si="278"/>
        <v>77</v>
      </c>
      <c r="EV92" s="184">
        <f t="shared" ca="1" si="279"/>
        <v>77</v>
      </c>
      <c r="EW92" s="184">
        <f t="shared" ca="1" si="280"/>
        <v>77</v>
      </c>
      <c r="EX92" s="184">
        <f t="shared" ca="1" si="281"/>
        <v>77</v>
      </c>
      <c r="EY92" s="184">
        <f t="shared" ca="1" si="282"/>
        <v>77</v>
      </c>
      <c r="EZ92" s="184">
        <f t="shared" ca="1" si="283"/>
        <v>77</v>
      </c>
      <c r="FA92" s="184">
        <f t="shared" ca="1" si="284"/>
        <v>77</v>
      </c>
      <c r="FB92" s="184">
        <f t="shared" ca="1" si="285"/>
        <v>77</v>
      </c>
      <c r="FC92" s="184">
        <f t="shared" ca="1" si="286"/>
        <v>77</v>
      </c>
      <c r="FD92" s="184">
        <f t="shared" ca="1" si="287"/>
        <v>77</v>
      </c>
      <c r="FE92" s="184">
        <f t="shared" ca="1" si="288"/>
        <v>77</v>
      </c>
      <c r="FF92" s="184">
        <f t="shared" ca="1" si="289"/>
        <v>77</v>
      </c>
      <c r="FG92" s="184">
        <f t="shared" ca="1" si="290"/>
        <v>77</v>
      </c>
      <c r="FH92" s="184">
        <f t="shared" ca="1" si="291"/>
        <v>77</v>
      </c>
      <c r="FI92" s="184">
        <f t="shared" ca="1" si="292"/>
        <v>77</v>
      </c>
      <c r="FJ92" s="184">
        <f t="shared" ca="1" si="293"/>
        <v>77</v>
      </c>
      <c r="FK92" s="184">
        <f t="shared" ca="1" si="294"/>
        <v>77</v>
      </c>
      <c r="FL92" s="184">
        <f t="shared" ca="1" si="295"/>
        <v>77</v>
      </c>
      <c r="FM92" s="184">
        <f t="shared" ca="1" si="296"/>
        <v>77</v>
      </c>
      <c r="FN92" s="184">
        <f t="shared" ca="1" si="297"/>
        <v>77</v>
      </c>
      <c r="FO92" s="184">
        <f t="shared" ca="1" si="298"/>
        <v>77</v>
      </c>
      <c r="FP92" s="184">
        <f t="shared" ca="1" si="299"/>
        <v>77</v>
      </c>
      <c r="FQ92" s="184">
        <f t="shared" ca="1" si="300"/>
        <v>77</v>
      </c>
      <c r="FR92" s="184">
        <f t="shared" ca="1" si="301"/>
        <v>77</v>
      </c>
      <c r="FS92" s="184">
        <f t="shared" ca="1" si="302"/>
        <v>77</v>
      </c>
      <c r="FT92" s="184">
        <f t="shared" ca="1" si="303"/>
        <v>77</v>
      </c>
      <c r="FU92" s="184">
        <f t="shared" ca="1" si="304"/>
        <v>77</v>
      </c>
      <c r="FV92" s="184">
        <f t="shared" ca="1" si="305"/>
        <v>77</v>
      </c>
      <c r="FW92" s="184">
        <f t="shared" ca="1" si="306"/>
        <v>77</v>
      </c>
      <c r="FX92" s="184">
        <f t="shared" ca="1" si="307"/>
        <v>77</v>
      </c>
      <c r="FY92" s="184">
        <f t="shared" ca="1" si="308"/>
        <v>77</v>
      </c>
      <c r="FZ92" s="184">
        <f t="shared" ca="1" si="309"/>
        <v>77</v>
      </c>
      <c r="GA92" s="184">
        <f t="shared" ca="1" si="310"/>
        <v>77</v>
      </c>
      <c r="GB92" s="184">
        <f t="shared" ca="1" si="311"/>
        <v>77</v>
      </c>
      <c r="GC92" s="184">
        <f t="shared" ca="1" si="312"/>
        <v>77</v>
      </c>
      <c r="GD92" s="184">
        <f t="shared" ca="1" si="313"/>
        <v>77</v>
      </c>
      <c r="GE92" s="184">
        <f t="shared" ca="1" si="314"/>
        <v>77</v>
      </c>
      <c r="GF92" s="184">
        <f t="shared" ca="1" si="315"/>
        <v>77</v>
      </c>
      <c r="GG92" s="184">
        <f t="shared" ca="1" si="316"/>
        <v>77</v>
      </c>
      <c r="GH92" s="184">
        <f t="shared" ca="1" si="317"/>
        <v>77</v>
      </c>
      <c r="GI92" s="184">
        <f t="shared" ca="1" si="318"/>
        <v>77</v>
      </c>
      <c r="GJ92" s="184">
        <f t="shared" ca="1" si="319"/>
        <v>77</v>
      </c>
      <c r="GK92" s="184">
        <f t="shared" ca="1" si="320"/>
        <v>77</v>
      </c>
      <c r="GL92" s="184">
        <f t="shared" ca="1" si="321"/>
        <v>77</v>
      </c>
      <c r="GM92" s="184">
        <f t="shared" ca="1" si="322"/>
        <v>77</v>
      </c>
      <c r="GN92" s="184">
        <f t="shared" ca="1" si="323"/>
        <v>77</v>
      </c>
      <c r="GO92" s="184">
        <f t="shared" ca="1" si="324"/>
        <v>77</v>
      </c>
      <c r="GP92" s="184">
        <f t="shared" ca="1" si="325"/>
        <v>77</v>
      </c>
      <c r="GQ92" s="184">
        <f t="shared" ca="1" si="326"/>
        <v>77</v>
      </c>
      <c r="GR92" s="184">
        <f t="shared" ca="1" si="327"/>
        <v>77</v>
      </c>
      <c r="GS92" s="184">
        <f t="shared" ca="1" si="328"/>
        <v>77</v>
      </c>
      <c r="GT92" s="184">
        <f t="shared" ca="1" si="329"/>
        <v>77</v>
      </c>
      <c r="GU92" s="184">
        <f t="shared" ca="1" si="330"/>
        <v>77</v>
      </c>
      <c r="GV92" s="184">
        <f t="shared" ca="1" si="331"/>
        <v>77</v>
      </c>
      <c r="GW92" s="184">
        <f t="shared" ca="1" si="332"/>
        <v>77</v>
      </c>
      <c r="GX92" s="184">
        <f t="shared" ca="1" si="333"/>
        <v>77</v>
      </c>
      <c r="GY92" s="184">
        <f t="shared" ca="1" si="334"/>
        <v>77</v>
      </c>
      <c r="GZ92" s="184">
        <f t="shared" ca="1" si="335"/>
        <v>77</v>
      </c>
      <c r="HA92" s="184">
        <f t="shared" ca="1" si="336"/>
        <v>77</v>
      </c>
      <c r="HB92" s="184">
        <f t="shared" ca="1" si="337"/>
        <v>77</v>
      </c>
      <c r="HC92" s="184">
        <f t="shared" ca="1" si="338"/>
        <v>77</v>
      </c>
      <c r="HD92" s="184">
        <f t="shared" ca="1" si="339"/>
        <v>77</v>
      </c>
      <c r="HE92" s="184">
        <f t="shared" ca="1" si="340"/>
        <v>77</v>
      </c>
      <c r="HF92" s="184">
        <f t="shared" ca="1" si="341"/>
        <v>77</v>
      </c>
      <c r="HG92" s="184">
        <f t="shared" ca="1" si="342"/>
        <v>77</v>
      </c>
      <c r="HH92" s="184">
        <f t="shared" ca="1" si="343"/>
        <v>77</v>
      </c>
      <c r="HI92" s="184">
        <f t="shared" ca="1" si="344"/>
        <v>77</v>
      </c>
      <c r="HJ92" s="184">
        <f t="shared" ca="1" si="345"/>
        <v>77</v>
      </c>
      <c r="HK92" s="578">
        <f t="shared" ca="1" si="360"/>
        <v>1</v>
      </c>
    </row>
    <row r="93" spans="1:219" s="185" customFormat="1" ht="30">
      <c r="A93" s="284" t="s">
        <v>14023</v>
      </c>
      <c r="B93" s="285">
        <v>89849</v>
      </c>
      <c r="C93" s="286" t="str">
        <f>IF($B93="","",IFERROR(VLOOKUP($B93,SERVIÇOS!$A:$F,2,0),IFERROR(VLOOKUP($B93,'COMPOSIÇÕES COMPLEMENTARES '!$C:$K,2,0),"")))</f>
        <v>TUBO PVC, SERIE NORMAL, ESGOTO PREDIAL, DN 150 MM, FORNECIDO E INSTALADO EM SUBCOLETOR AÉREO DE ESGOTO SANITÁRIO. AF_12/2014</v>
      </c>
      <c r="D93" s="287" t="str">
        <f>IF($B93="","",IFERROR(VLOOKUP($B93,SERVIÇOS!$A:$F,3,0),IFERROR(VLOOKUP($B93,'COMPOSIÇÕES COMPLEMENTARES '!$C:$K,3,0),"")))</f>
        <v>M</v>
      </c>
      <c r="E93" s="288">
        <v>12</v>
      </c>
      <c r="F93" s="289">
        <f>IF($B93="","",IFERROR(VLOOKUP($B93,SERVIÇOS!$A:$F,4,0),IFERROR(VLOOKUP($B93,'COMPOSIÇÕES COMPLEMENTARES '!$C:$K,6,0),"")))</f>
        <v>58.44</v>
      </c>
      <c r="G93" s="289">
        <f>IF($B93="","",IFERROR(VLOOKUP($B93,SERVIÇOS!$A:$F,5,0),IFERROR(VLOOKUP($B93,'COMPOSIÇÕES COMPLEMENTARES '!$C:$K,7,0),"")))</f>
        <v>11.83</v>
      </c>
      <c r="H93" s="289">
        <f t="shared" si="356"/>
        <v>70.27</v>
      </c>
      <c r="I93" s="289">
        <f t="shared" si="370"/>
        <v>701.28</v>
      </c>
      <c r="J93" s="289">
        <f t="shared" si="371"/>
        <v>141.96</v>
      </c>
      <c r="K93" s="289">
        <f t="shared" si="372"/>
        <v>843.24</v>
      </c>
      <c r="L93" s="289"/>
      <c r="M93" s="572">
        <f t="shared" si="364"/>
        <v>843.24</v>
      </c>
      <c r="N93" s="572">
        <f t="shared" si="365"/>
        <v>843.24</v>
      </c>
      <c r="O93" s="572">
        <f t="shared" si="366"/>
        <v>12</v>
      </c>
      <c r="P93" s="572">
        <f t="shared" si="367"/>
        <v>85</v>
      </c>
      <c r="Q93" s="572">
        <f t="shared" si="368"/>
        <v>661.44</v>
      </c>
      <c r="R93" s="572">
        <f t="shared" si="369"/>
        <v>19</v>
      </c>
      <c r="S93" s="184">
        <f t="shared" ca="1" si="146"/>
        <v>19</v>
      </c>
      <c r="T93" s="184">
        <f t="shared" ca="1" si="147"/>
        <v>19</v>
      </c>
      <c r="U93" s="184">
        <f t="shared" ca="1" si="148"/>
        <v>95</v>
      </c>
      <c r="V93" s="184">
        <f t="shared" ca="1" si="149"/>
        <v>95</v>
      </c>
      <c r="W93" s="184">
        <f t="shared" ca="1" si="150"/>
        <v>95</v>
      </c>
      <c r="X93" s="184">
        <f t="shared" ca="1" si="151"/>
        <v>95</v>
      </c>
      <c r="Y93" s="184">
        <f t="shared" ca="1" si="152"/>
        <v>95</v>
      </c>
      <c r="Z93" s="184">
        <f t="shared" ca="1" si="153"/>
        <v>95</v>
      </c>
      <c r="AA93" s="184">
        <f t="shared" ca="1" si="154"/>
        <v>95</v>
      </c>
      <c r="AB93" s="184">
        <f t="shared" ca="1" si="155"/>
        <v>95</v>
      </c>
      <c r="AC93" s="184">
        <f t="shared" ca="1" si="156"/>
        <v>95</v>
      </c>
      <c r="AD93" s="184">
        <f t="shared" ca="1" si="157"/>
        <v>95</v>
      </c>
      <c r="AE93" s="184">
        <f t="shared" ca="1" si="158"/>
        <v>95</v>
      </c>
      <c r="AF93" s="184">
        <f t="shared" ca="1" si="159"/>
        <v>95</v>
      </c>
      <c r="AG93" s="184">
        <f t="shared" ca="1" si="160"/>
        <v>109</v>
      </c>
      <c r="AH93" s="184">
        <f t="shared" ca="1" si="161"/>
        <v>109</v>
      </c>
      <c r="AI93" s="184">
        <f t="shared" ca="1" si="162"/>
        <v>109</v>
      </c>
      <c r="AJ93" s="184">
        <f t="shared" ca="1" si="163"/>
        <v>109</v>
      </c>
      <c r="AK93" s="184">
        <f t="shared" ca="1" si="164"/>
        <v>109</v>
      </c>
      <c r="AL93" s="184">
        <f t="shared" ca="1" si="165"/>
        <v>109</v>
      </c>
      <c r="AM93" s="184">
        <f t="shared" ca="1" si="166"/>
        <v>109</v>
      </c>
      <c r="AN93" s="184">
        <f t="shared" ca="1" si="167"/>
        <v>109</v>
      </c>
      <c r="AO93" s="184">
        <f t="shared" ca="1" si="168"/>
        <v>109</v>
      </c>
      <c r="AP93" s="184">
        <f t="shared" ca="1" si="169"/>
        <v>109</v>
      </c>
      <c r="AQ93" s="184">
        <f t="shared" ca="1" si="170"/>
        <v>109</v>
      </c>
      <c r="AR93" s="184">
        <f t="shared" ca="1" si="171"/>
        <v>84</v>
      </c>
      <c r="AS93" s="184">
        <f t="shared" ca="1" si="172"/>
        <v>84</v>
      </c>
      <c r="AT93" s="184">
        <f t="shared" ca="1" si="173"/>
        <v>41</v>
      </c>
      <c r="AU93" s="184">
        <f t="shared" ca="1" si="174"/>
        <v>41</v>
      </c>
      <c r="AV93" s="184">
        <f t="shared" ca="1" si="175"/>
        <v>41</v>
      </c>
      <c r="AW93" s="184">
        <f t="shared" ca="1" si="176"/>
        <v>41</v>
      </c>
      <c r="AX93" s="184">
        <f t="shared" ca="1" si="177"/>
        <v>41</v>
      </c>
      <c r="AY93" s="184">
        <f t="shared" ca="1" si="178"/>
        <v>41</v>
      </c>
      <c r="AZ93" s="184">
        <f t="shared" ca="1" si="179"/>
        <v>41</v>
      </c>
      <c r="BA93" s="184">
        <f t="shared" ca="1" si="180"/>
        <v>41</v>
      </c>
      <c r="BB93" s="184">
        <f t="shared" ca="1" si="181"/>
        <v>41</v>
      </c>
      <c r="BC93" s="184">
        <f t="shared" ca="1" si="182"/>
        <v>41</v>
      </c>
      <c r="BD93" s="184">
        <f t="shared" ca="1" si="183"/>
        <v>41</v>
      </c>
      <c r="BE93" s="184">
        <f t="shared" ca="1" si="184"/>
        <v>116</v>
      </c>
      <c r="BF93" s="184">
        <f t="shared" ca="1" si="185"/>
        <v>116</v>
      </c>
      <c r="BG93" s="184">
        <f t="shared" ca="1" si="186"/>
        <v>116</v>
      </c>
      <c r="BH93" s="184">
        <f t="shared" ca="1" si="187"/>
        <v>116</v>
      </c>
      <c r="BI93" s="184">
        <f t="shared" ca="1" si="188"/>
        <v>149</v>
      </c>
      <c r="BJ93" s="184">
        <f t="shared" ca="1" si="189"/>
        <v>149</v>
      </c>
      <c r="BK93" s="184">
        <f t="shared" ca="1" si="190"/>
        <v>68</v>
      </c>
      <c r="BL93" s="184">
        <f t="shared" ca="1" si="191"/>
        <v>68</v>
      </c>
      <c r="BM93" s="184">
        <f t="shared" ca="1" si="192"/>
        <v>144</v>
      </c>
      <c r="BN93" s="184">
        <f t="shared" ca="1" si="193"/>
        <v>144</v>
      </c>
      <c r="BO93" s="184">
        <f t="shared" ca="1" si="194"/>
        <v>144</v>
      </c>
      <c r="BP93" s="184">
        <f t="shared" ca="1" si="195"/>
        <v>144</v>
      </c>
      <c r="BQ93" s="184">
        <f t="shared" ca="1" si="196"/>
        <v>144</v>
      </c>
      <c r="BR93" s="184">
        <f t="shared" ca="1" si="197"/>
        <v>144</v>
      </c>
      <c r="BS93" s="184">
        <f t="shared" ca="1" si="198"/>
        <v>144</v>
      </c>
      <c r="BT93" s="184">
        <f t="shared" ca="1" si="199"/>
        <v>144</v>
      </c>
      <c r="BU93" s="184">
        <f t="shared" ca="1" si="200"/>
        <v>144</v>
      </c>
      <c r="BV93" s="184">
        <f t="shared" ca="1" si="201"/>
        <v>144</v>
      </c>
      <c r="BW93" s="184">
        <f t="shared" ca="1" si="202"/>
        <v>144</v>
      </c>
      <c r="BX93" s="184">
        <f t="shared" ca="1" si="203"/>
        <v>144</v>
      </c>
      <c r="BY93" s="184">
        <f t="shared" ca="1" si="204"/>
        <v>144</v>
      </c>
      <c r="BZ93" s="184">
        <f t="shared" ca="1" si="205"/>
        <v>144</v>
      </c>
      <c r="CA93" s="184">
        <f t="shared" ca="1" si="206"/>
        <v>144</v>
      </c>
      <c r="CB93" s="184">
        <f t="shared" ca="1" si="207"/>
        <v>144</v>
      </c>
      <c r="CC93" s="184">
        <f t="shared" ca="1" si="208"/>
        <v>102</v>
      </c>
      <c r="CD93" s="184">
        <f t="shared" ca="1" si="209"/>
        <v>102</v>
      </c>
      <c r="CE93" s="184">
        <f t="shared" ca="1" si="210"/>
        <v>101</v>
      </c>
      <c r="CF93" s="184">
        <f t="shared" ca="1" si="211"/>
        <v>101</v>
      </c>
      <c r="CG93" s="184">
        <f t="shared" ca="1" si="212"/>
        <v>133</v>
      </c>
      <c r="CH93" s="184">
        <f t="shared" ca="1" si="213"/>
        <v>133</v>
      </c>
      <c r="CI93" s="184">
        <f t="shared" ca="1" si="214"/>
        <v>133</v>
      </c>
      <c r="CJ93" s="184">
        <f t="shared" ca="1" si="215"/>
        <v>133</v>
      </c>
      <c r="CK93" s="184">
        <f t="shared" ca="1" si="216"/>
        <v>54</v>
      </c>
      <c r="CL93" s="184">
        <f t="shared" ca="1" si="217"/>
        <v>54</v>
      </c>
      <c r="CM93" s="184">
        <f t="shared" ca="1" si="218"/>
        <v>71</v>
      </c>
      <c r="CN93" s="184">
        <f t="shared" ca="1" si="219"/>
        <v>71</v>
      </c>
      <c r="CO93" s="184">
        <f t="shared" ca="1" si="220"/>
        <v>14</v>
      </c>
      <c r="CP93" s="184">
        <f t="shared" ca="1" si="221"/>
        <v>14</v>
      </c>
      <c r="CQ93" s="184">
        <f t="shared" ca="1" si="222"/>
        <v>14</v>
      </c>
      <c r="CR93" s="184">
        <f t="shared" ca="1" si="223"/>
        <v>17</v>
      </c>
      <c r="CS93" s="184">
        <f t="shared" ca="1" si="224"/>
        <v>17</v>
      </c>
      <c r="CT93" s="184">
        <f t="shared" ca="1" si="225"/>
        <v>135</v>
      </c>
      <c r="CU93" s="184">
        <f t="shared" ca="1" si="226"/>
        <v>135</v>
      </c>
      <c r="CV93" s="184">
        <f t="shared" ca="1" si="227"/>
        <v>77</v>
      </c>
      <c r="CW93" s="184">
        <f t="shared" ca="1" si="228"/>
        <v>77</v>
      </c>
      <c r="CX93" s="184">
        <f t="shared" ca="1" si="229"/>
        <v>52</v>
      </c>
      <c r="CY93" s="184">
        <f t="shared" ca="1" si="230"/>
        <v>52</v>
      </c>
      <c r="CZ93" s="184">
        <f t="shared" ca="1" si="231"/>
        <v>52</v>
      </c>
      <c r="DA93" s="184">
        <f t="shared" ca="1" si="232"/>
        <v>52</v>
      </c>
      <c r="DB93" s="184">
        <f t="shared" ca="1" si="233"/>
        <v>52</v>
      </c>
      <c r="DC93" s="184">
        <f t="shared" ca="1" si="234"/>
        <v>52</v>
      </c>
      <c r="DD93" s="184">
        <f t="shared" ca="1" si="235"/>
        <v>52</v>
      </c>
      <c r="DE93" s="184">
        <f t="shared" ca="1" si="236"/>
        <v>52</v>
      </c>
      <c r="DF93" s="184">
        <f t="shared" ca="1" si="237"/>
        <v>52</v>
      </c>
      <c r="DG93" s="184">
        <f t="shared" ca="1" si="238"/>
        <v>52</v>
      </c>
      <c r="DH93" s="184">
        <f t="shared" ca="1" si="239"/>
        <v>52</v>
      </c>
      <c r="DI93" s="184">
        <f t="shared" ca="1" si="240"/>
        <v>52</v>
      </c>
      <c r="DJ93" s="184">
        <f t="shared" ca="1" si="241"/>
        <v>52</v>
      </c>
      <c r="DK93" s="184">
        <f t="shared" ca="1" si="242"/>
        <v>52</v>
      </c>
      <c r="DL93" s="184">
        <f t="shared" ca="1" si="243"/>
        <v>52</v>
      </c>
      <c r="DM93" s="184">
        <f t="shared" ca="1" si="244"/>
        <v>52</v>
      </c>
      <c r="DN93" s="184">
        <f t="shared" ca="1" si="245"/>
        <v>52</v>
      </c>
      <c r="DO93" s="184">
        <f t="shared" ca="1" si="246"/>
        <v>52</v>
      </c>
      <c r="DP93" s="184">
        <f t="shared" ca="1" si="247"/>
        <v>52</v>
      </c>
      <c r="DQ93" s="184">
        <f t="shared" ca="1" si="248"/>
        <v>52</v>
      </c>
      <c r="DR93" s="184">
        <f t="shared" ca="1" si="249"/>
        <v>52</v>
      </c>
      <c r="DS93" s="184">
        <f t="shared" ca="1" si="250"/>
        <v>52</v>
      </c>
      <c r="DT93" s="184">
        <f t="shared" ca="1" si="251"/>
        <v>52</v>
      </c>
      <c r="DU93" s="184">
        <f t="shared" ca="1" si="252"/>
        <v>52</v>
      </c>
      <c r="DV93" s="184">
        <f t="shared" ca="1" si="253"/>
        <v>52</v>
      </c>
      <c r="DW93" s="184">
        <f t="shared" ca="1" si="254"/>
        <v>52</v>
      </c>
      <c r="DX93" s="184">
        <f t="shared" ca="1" si="255"/>
        <v>52</v>
      </c>
      <c r="DY93" s="184">
        <f t="shared" ca="1" si="256"/>
        <v>52</v>
      </c>
      <c r="DZ93" s="184">
        <f t="shared" ca="1" si="257"/>
        <v>52</v>
      </c>
      <c r="EA93" s="184">
        <f t="shared" ca="1" si="258"/>
        <v>52</v>
      </c>
      <c r="EB93" s="184">
        <f t="shared" ca="1" si="259"/>
        <v>52</v>
      </c>
      <c r="EC93" s="184">
        <f t="shared" ca="1" si="260"/>
        <v>52</v>
      </c>
      <c r="ED93" s="184">
        <f t="shared" ca="1" si="261"/>
        <v>52</v>
      </c>
      <c r="EE93" s="184">
        <f t="shared" ca="1" si="262"/>
        <v>52</v>
      </c>
      <c r="EF93" s="184">
        <f t="shared" ca="1" si="263"/>
        <v>52</v>
      </c>
      <c r="EG93" s="184">
        <f t="shared" ca="1" si="264"/>
        <v>52</v>
      </c>
      <c r="EH93" s="184">
        <f t="shared" ca="1" si="265"/>
        <v>52</v>
      </c>
      <c r="EI93" s="184">
        <f t="shared" ca="1" si="266"/>
        <v>52</v>
      </c>
      <c r="EJ93" s="184">
        <f t="shared" ca="1" si="267"/>
        <v>52</v>
      </c>
      <c r="EK93" s="184">
        <f t="shared" ca="1" si="268"/>
        <v>52</v>
      </c>
      <c r="EL93" s="184">
        <f t="shared" ca="1" si="269"/>
        <v>52</v>
      </c>
      <c r="EM93" s="184">
        <f t="shared" ca="1" si="270"/>
        <v>52</v>
      </c>
      <c r="EN93" s="184">
        <f t="shared" ca="1" si="271"/>
        <v>52</v>
      </c>
      <c r="EO93" s="184">
        <f t="shared" ca="1" si="272"/>
        <v>52</v>
      </c>
      <c r="EP93" s="184">
        <f t="shared" ca="1" si="273"/>
        <v>52</v>
      </c>
      <c r="EQ93" s="184">
        <f t="shared" ca="1" si="274"/>
        <v>52</v>
      </c>
      <c r="ER93" s="184">
        <f t="shared" ca="1" si="275"/>
        <v>52</v>
      </c>
      <c r="ES93" s="184">
        <f t="shared" ca="1" si="276"/>
        <v>52</v>
      </c>
      <c r="ET93" s="184">
        <f t="shared" ca="1" si="277"/>
        <v>52</v>
      </c>
      <c r="EU93" s="184">
        <f t="shared" ca="1" si="278"/>
        <v>52</v>
      </c>
      <c r="EV93" s="184">
        <f t="shared" ca="1" si="279"/>
        <v>52</v>
      </c>
      <c r="EW93" s="184">
        <f t="shared" ca="1" si="280"/>
        <v>52</v>
      </c>
      <c r="EX93" s="184">
        <f t="shared" ca="1" si="281"/>
        <v>52</v>
      </c>
      <c r="EY93" s="184">
        <f t="shared" ca="1" si="282"/>
        <v>52</v>
      </c>
      <c r="EZ93" s="184">
        <f t="shared" ca="1" si="283"/>
        <v>52</v>
      </c>
      <c r="FA93" s="184">
        <f t="shared" ca="1" si="284"/>
        <v>52</v>
      </c>
      <c r="FB93" s="184">
        <f t="shared" ca="1" si="285"/>
        <v>52</v>
      </c>
      <c r="FC93" s="184">
        <f t="shared" ca="1" si="286"/>
        <v>52</v>
      </c>
      <c r="FD93" s="184">
        <f t="shared" ca="1" si="287"/>
        <v>52</v>
      </c>
      <c r="FE93" s="184">
        <f t="shared" ca="1" si="288"/>
        <v>52</v>
      </c>
      <c r="FF93" s="184">
        <f t="shared" ca="1" si="289"/>
        <v>52</v>
      </c>
      <c r="FG93" s="184">
        <f t="shared" ca="1" si="290"/>
        <v>52</v>
      </c>
      <c r="FH93" s="184">
        <f t="shared" ca="1" si="291"/>
        <v>52</v>
      </c>
      <c r="FI93" s="184">
        <f t="shared" ca="1" si="292"/>
        <v>52</v>
      </c>
      <c r="FJ93" s="184">
        <f t="shared" ca="1" si="293"/>
        <v>52</v>
      </c>
      <c r="FK93" s="184">
        <f t="shared" ca="1" si="294"/>
        <v>52</v>
      </c>
      <c r="FL93" s="184">
        <f t="shared" ca="1" si="295"/>
        <v>52</v>
      </c>
      <c r="FM93" s="184">
        <f t="shared" ca="1" si="296"/>
        <v>52</v>
      </c>
      <c r="FN93" s="184">
        <f t="shared" ca="1" si="297"/>
        <v>52</v>
      </c>
      <c r="FO93" s="184">
        <f t="shared" ca="1" si="298"/>
        <v>52</v>
      </c>
      <c r="FP93" s="184">
        <f t="shared" ca="1" si="299"/>
        <v>52</v>
      </c>
      <c r="FQ93" s="184">
        <f t="shared" ca="1" si="300"/>
        <v>52</v>
      </c>
      <c r="FR93" s="184">
        <f t="shared" ca="1" si="301"/>
        <v>52</v>
      </c>
      <c r="FS93" s="184">
        <f t="shared" ca="1" si="302"/>
        <v>52</v>
      </c>
      <c r="FT93" s="184">
        <f t="shared" ca="1" si="303"/>
        <v>52</v>
      </c>
      <c r="FU93" s="184">
        <f t="shared" ca="1" si="304"/>
        <v>52</v>
      </c>
      <c r="FV93" s="184">
        <f t="shared" ca="1" si="305"/>
        <v>52</v>
      </c>
      <c r="FW93" s="184">
        <f t="shared" ca="1" si="306"/>
        <v>52</v>
      </c>
      <c r="FX93" s="184">
        <f t="shared" ca="1" si="307"/>
        <v>52</v>
      </c>
      <c r="FY93" s="184">
        <f t="shared" ca="1" si="308"/>
        <v>52</v>
      </c>
      <c r="FZ93" s="184">
        <f t="shared" ca="1" si="309"/>
        <v>52</v>
      </c>
      <c r="GA93" s="184">
        <f t="shared" ca="1" si="310"/>
        <v>52</v>
      </c>
      <c r="GB93" s="184">
        <f t="shared" ca="1" si="311"/>
        <v>52</v>
      </c>
      <c r="GC93" s="184">
        <f t="shared" ca="1" si="312"/>
        <v>52</v>
      </c>
      <c r="GD93" s="184">
        <f t="shared" ca="1" si="313"/>
        <v>52</v>
      </c>
      <c r="GE93" s="184">
        <f t="shared" ca="1" si="314"/>
        <v>52</v>
      </c>
      <c r="GF93" s="184">
        <f t="shared" ca="1" si="315"/>
        <v>52</v>
      </c>
      <c r="GG93" s="184">
        <f t="shared" ca="1" si="316"/>
        <v>52</v>
      </c>
      <c r="GH93" s="184">
        <f t="shared" ca="1" si="317"/>
        <v>52</v>
      </c>
      <c r="GI93" s="184">
        <f t="shared" ca="1" si="318"/>
        <v>52</v>
      </c>
      <c r="GJ93" s="184">
        <f t="shared" ca="1" si="319"/>
        <v>52</v>
      </c>
      <c r="GK93" s="184">
        <f t="shared" ca="1" si="320"/>
        <v>52</v>
      </c>
      <c r="GL93" s="184">
        <f t="shared" ca="1" si="321"/>
        <v>52</v>
      </c>
      <c r="GM93" s="184">
        <f t="shared" ca="1" si="322"/>
        <v>52</v>
      </c>
      <c r="GN93" s="184">
        <f t="shared" ca="1" si="323"/>
        <v>52</v>
      </c>
      <c r="GO93" s="184">
        <f t="shared" ca="1" si="324"/>
        <v>52</v>
      </c>
      <c r="GP93" s="184">
        <f t="shared" ca="1" si="325"/>
        <v>52</v>
      </c>
      <c r="GQ93" s="184">
        <f t="shared" ca="1" si="326"/>
        <v>52</v>
      </c>
      <c r="GR93" s="184">
        <f t="shared" ca="1" si="327"/>
        <v>52</v>
      </c>
      <c r="GS93" s="184">
        <f t="shared" ca="1" si="328"/>
        <v>52</v>
      </c>
      <c r="GT93" s="184">
        <f t="shared" ca="1" si="329"/>
        <v>52</v>
      </c>
      <c r="GU93" s="184">
        <f t="shared" ca="1" si="330"/>
        <v>52</v>
      </c>
      <c r="GV93" s="184">
        <f t="shared" ca="1" si="331"/>
        <v>52</v>
      </c>
      <c r="GW93" s="184">
        <f t="shared" ca="1" si="332"/>
        <v>52</v>
      </c>
      <c r="GX93" s="184">
        <f t="shared" ca="1" si="333"/>
        <v>52</v>
      </c>
      <c r="GY93" s="184">
        <f t="shared" ca="1" si="334"/>
        <v>52</v>
      </c>
      <c r="GZ93" s="184">
        <f t="shared" ca="1" si="335"/>
        <v>52</v>
      </c>
      <c r="HA93" s="184">
        <f t="shared" ca="1" si="336"/>
        <v>52</v>
      </c>
      <c r="HB93" s="184">
        <f t="shared" ca="1" si="337"/>
        <v>52</v>
      </c>
      <c r="HC93" s="184">
        <f t="shared" ca="1" si="338"/>
        <v>52</v>
      </c>
      <c r="HD93" s="184">
        <f t="shared" ca="1" si="339"/>
        <v>52</v>
      </c>
      <c r="HE93" s="184">
        <f t="shared" ca="1" si="340"/>
        <v>52</v>
      </c>
      <c r="HF93" s="184">
        <f t="shared" ca="1" si="341"/>
        <v>52</v>
      </c>
      <c r="HG93" s="184">
        <f t="shared" ca="1" si="342"/>
        <v>52</v>
      </c>
      <c r="HH93" s="184">
        <f t="shared" ca="1" si="343"/>
        <v>52</v>
      </c>
      <c r="HI93" s="184">
        <f t="shared" ca="1" si="344"/>
        <v>52</v>
      </c>
      <c r="HJ93" s="184">
        <f t="shared" ca="1" si="345"/>
        <v>52</v>
      </c>
      <c r="HK93" s="578">
        <f t="shared" ca="1" si="360"/>
        <v>1</v>
      </c>
    </row>
    <row r="94" spans="1:219" s="185" customFormat="1" ht="45">
      <c r="A94" s="284" t="s">
        <v>14041</v>
      </c>
      <c r="B94" s="285">
        <v>89590</v>
      </c>
      <c r="C94" s="286" t="str">
        <f>IF($B94="","",IFERROR(VLOOKUP($B94,SERVIÇOS!$A:$F,2,0),IFERROR(VLOOKUP($B94,'COMPOSIÇÕES COMPLEMENTARES '!$C:$K,2,0),"")))</f>
        <v>JOELHO 90 GRAUS, PVC, SERIE R, ÁGUA PLUVIAL, DN 150 MM, JUNTA ELÁSTICA, FORNECIDO E INSTALADO EM CONDUTORES VERTICAIS DE ÁGUAS PLUVIAIS. AF_12/2014</v>
      </c>
      <c r="D94" s="287" t="str">
        <f>IF($B94="","",IFERROR(VLOOKUP($B94,SERVIÇOS!$A:$F,3,0),IFERROR(VLOOKUP($B94,'COMPOSIÇÕES COMPLEMENTARES '!$C:$K,3,0),"")))</f>
        <v>UN</v>
      </c>
      <c r="E94" s="288">
        <v>8</v>
      </c>
      <c r="F94" s="289">
        <f>IF($B94="","",IFERROR(VLOOKUP($B94,SERVIÇOS!$A:$F,4,0),IFERROR(VLOOKUP($B94,'COMPOSIÇÕES COMPLEMENTARES '!$C:$K,6,0),"")))</f>
        <v>146.43</v>
      </c>
      <c r="G94" s="289">
        <f>IF($B94="","",IFERROR(VLOOKUP($B94,SERVIÇOS!$A:$F,5,0),IFERROR(VLOOKUP($B94,'COMPOSIÇÕES COMPLEMENTARES '!$C:$K,7,0),"")))</f>
        <v>5.42</v>
      </c>
      <c r="H94" s="289">
        <f t="shared" si="356"/>
        <v>151.85</v>
      </c>
      <c r="I94" s="289">
        <f t="shared" si="370"/>
        <v>1171.44</v>
      </c>
      <c r="J94" s="289">
        <f t="shared" si="371"/>
        <v>43.36</v>
      </c>
      <c r="K94" s="289">
        <f t="shared" si="372"/>
        <v>1214.8</v>
      </c>
      <c r="L94" s="289"/>
      <c r="M94" s="572">
        <f t="shared" si="364"/>
        <v>1214.8</v>
      </c>
      <c r="N94" s="572">
        <f t="shared" si="365"/>
        <v>1214.8</v>
      </c>
      <c r="O94" s="572">
        <f t="shared" si="366"/>
        <v>8</v>
      </c>
      <c r="P94" s="572">
        <f t="shared" si="367"/>
        <v>86</v>
      </c>
      <c r="Q94" s="572">
        <f t="shared" si="368"/>
        <v>651.20000000000005</v>
      </c>
      <c r="R94" s="572">
        <f t="shared" si="369"/>
        <v>95</v>
      </c>
      <c r="S94" s="184">
        <f t="shared" ca="1" si="146"/>
        <v>95</v>
      </c>
      <c r="T94" s="184">
        <f t="shared" ca="1" si="147"/>
        <v>95</v>
      </c>
      <c r="U94" s="184">
        <f t="shared" ca="1" si="148"/>
        <v>95</v>
      </c>
      <c r="V94" s="184">
        <f t="shared" ca="1" si="149"/>
        <v>109</v>
      </c>
      <c r="W94" s="184">
        <f t="shared" ca="1" si="150"/>
        <v>109</v>
      </c>
      <c r="X94" s="184">
        <f t="shared" ca="1" si="151"/>
        <v>109</v>
      </c>
      <c r="Y94" s="184">
        <f t="shared" ca="1" si="152"/>
        <v>109</v>
      </c>
      <c r="Z94" s="184">
        <f t="shared" ca="1" si="153"/>
        <v>109</v>
      </c>
      <c r="AA94" s="184">
        <f t="shared" ca="1" si="154"/>
        <v>109</v>
      </c>
      <c r="AB94" s="184">
        <f t="shared" ca="1" si="155"/>
        <v>109</v>
      </c>
      <c r="AC94" s="184">
        <f t="shared" ca="1" si="156"/>
        <v>109</v>
      </c>
      <c r="AD94" s="184">
        <f t="shared" ca="1" si="157"/>
        <v>109</v>
      </c>
      <c r="AE94" s="184">
        <f t="shared" ca="1" si="158"/>
        <v>109</v>
      </c>
      <c r="AF94" s="184">
        <f t="shared" ca="1" si="159"/>
        <v>109</v>
      </c>
      <c r="AG94" s="184">
        <f t="shared" ca="1" si="160"/>
        <v>109</v>
      </c>
      <c r="AH94" s="184">
        <f t="shared" ca="1" si="161"/>
        <v>84</v>
      </c>
      <c r="AI94" s="184">
        <f t="shared" ca="1" si="162"/>
        <v>84</v>
      </c>
      <c r="AJ94" s="184">
        <f t="shared" ca="1" si="163"/>
        <v>84</v>
      </c>
      <c r="AK94" s="184">
        <f t="shared" ca="1" si="164"/>
        <v>84</v>
      </c>
      <c r="AL94" s="184">
        <f t="shared" ca="1" si="165"/>
        <v>84</v>
      </c>
      <c r="AM94" s="184">
        <f t="shared" ca="1" si="166"/>
        <v>84</v>
      </c>
      <c r="AN94" s="184">
        <f t="shared" ca="1" si="167"/>
        <v>84</v>
      </c>
      <c r="AO94" s="184">
        <f t="shared" ca="1" si="168"/>
        <v>84</v>
      </c>
      <c r="AP94" s="184">
        <f t="shared" ca="1" si="169"/>
        <v>84</v>
      </c>
      <c r="AQ94" s="184">
        <f t="shared" ca="1" si="170"/>
        <v>84</v>
      </c>
      <c r="AR94" s="184">
        <f t="shared" ca="1" si="171"/>
        <v>84</v>
      </c>
      <c r="AS94" s="184">
        <f t="shared" ca="1" si="172"/>
        <v>41</v>
      </c>
      <c r="AT94" s="184">
        <f t="shared" ca="1" si="173"/>
        <v>41</v>
      </c>
      <c r="AU94" s="184">
        <f t="shared" ca="1" si="174"/>
        <v>116</v>
      </c>
      <c r="AV94" s="184">
        <f t="shared" ca="1" si="175"/>
        <v>116</v>
      </c>
      <c r="AW94" s="184">
        <f t="shared" ca="1" si="176"/>
        <v>116</v>
      </c>
      <c r="AX94" s="184">
        <f t="shared" ca="1" si="177"/>
        <v>116</v>
      </c>
      <c r="AY94" s="184">
        <f t="shared" ca="1" si="178"/>
        <v>116</v>
      </c>
      <c r="AZ94" s="184">
        <f t="shared" ca="1" si="179"/>
        <v>116</v>
      </c>
      <c r="BA94" s="184">
        <f t="shared" ca="1" si="180"/>
        <v>116</v>
      </c>
      <c r="BB94" s="184">
        <f t="shared" ca="1" si="181"/>
        <v>116</v>
      </c>
      <c r="BC94" s="184">
        <f t="shared" ca="1" si="182"/>
        <v>116</v>
      </c>
      <c r="BD94" s="184">
        <f t="shared" ca="1" si="183"/>
        <v>116</v>
      </c>
      <c r="BE94" s="184">
        <f t="shared" ca="1" si="184"/>
        <v>116</v>
      </c>
      <c r="BF94" s="184">
        <f t="shared" ca="1" si="185"/>
        <v>149</v>
      </c>
      <c r="BG94" s="184">
        <f t="shared" ca="1" si="186"/>
        <v>149</v>
      </c>
      <c r="BH94" s="184">
        <f t="shared" ca="1" si="187"/>
        <v>149</v>
      </c>
      <c r="BI94" s="184">
        <f t="shared" ca="1" si="188"/>
        <v>149</v>
      </c>
      <c r="BJ94" s="184">
        <f t="shared" ca="1" si="189"/>
        <v>68</v>
      </c>
      <c r="BK94" s="184">
        <f t="shared" ca="1" si="190"/>
        <v>68</v>
      </c>
      <c r="BL94" s="184">
        <f t="shared" ca="1" si="191"/>
        <v>144</v>
      </c>
      <c r="BM94" s="184">
        <f t="shared" ca="1" si="192"/>
        <v>144</v>
      </c>
      <c r="BN94" s="184">
        <f t="shared" ca="1" si="193"/>
        <v>102</v>
      </c>
      <c r="BO94" s="184">
        <f t="shared" ca="1" si="194"/>
        <v>102</v>
      </c>
      <c r="BP94" s="184">
        <f t="shared" ca="1" si="195"/>
        <v>102</v>
      </c>
      <c r="BQ94" s="184">
        <f t="shared" ca="1" si="196"/>
        <v>102</v>
      </c>
      <c r="BR94" s="184">
        <f t="shared" ca="1" si="197"/>
        <v>102</v>
      </c>
      <c r="BS94" s="184">
        <f t="shared" ca="1" si="198"/>
        <v>102</v>
      </c>
      <c r="BT94" s="184">
        <f t="shared" ca="1" si="199"/>
        <v>102</v>
      </c>
      <c r="BU94" s="184">
        <f t="shared" ca="1" si="200"/>
        <v>102</v>
      </c>
      <c r="BV94" s="184">
        <f t="shared" ca="1" si="201"/>
        <v>102</v>
      </c>
      <c r="BW94" s="184">
        <f t="shared" ca="1" si="202"/>
        <v>102</v>
      </c>
      <c r="BX94" s="184">
        <f t="shared" ca="1" si="203"/>
        <v>102</v>
      </c>
      <c r="BY94" s="184">
        <f t="shared" ca="1" si="204"/>
        <v>102</v>
      </c>
      <c r="BZ94" s="184">
        <f t="shared" ca="1" si="205"/>
        <v>102</v>
      </c>
      <c r="CA94" s="184">
        <f t="shared" ca="1" si="206"/>
        <v>102</v>
      </c>
      <c r="CB94" s="184">
        <f t="shared" ca="1" si="207"/>
        <v>102</v>
      </c>
      <c r="CC94" s="184">
        <f t="shared" ca="1" si="208"/>
        <v>102</v>
      </c>
      <c r="CD94" s="184">
        <f t="shared" ca="1" si="209"/>
        <v>101</v>
      </c>
      <c r="CE94" s="184">
        <f t="shared" ca="1" si="210"/>
        <v>101</v>
      </c>
      <c r="CF94" s="184">
        <f t="shared" ca="1" si="211"/>
        <v>133</v>
      </c>
      <c r="CG94" s="184">
        <f t="shared" ca="1" si="212"/>
        <v>133</v>
      </c>
      <c r="CH94" s="184">
        <f t="shared" ca="1" si="213"/>
        <v>54</v>
      </c>
      <c r="CI94" s="184">
        <f t="shared" ca="1" si="214"/>
        <v>54</v>
      </c>
      <c r="CJ94" s="184">
        <f t="shared" ca="1" si="215"/>
        <v>54</v>
      </c>
      <c r="CK94" s="184">
        <f t="shared" ca="1" si="216"/>
        <v>54</v>
      </c>
      <c r="CL94" s="184">
        <f t="shared" ca="1" si="217"/>
        <v>71</v>
      </c>
      <c r="CM94" s="184">
        <f t="shared" ca="1" si="218"/>
        <v>71</v>
      </c>
      <c r="CN94" s="184">
        <f t="shared" ca="1" si="219"/>
        <v>14</v>
      </c>
      <c r="CO94" s="184">
        <f t="shared" ca="1" si="220"/>
        <v>14</v>
      </c>
      <c r="CP94" s="184">
        <f t="shared" ca="1" si="221"/>
        <v>17</v>
      </c>
      <c r="CQ94" s="184">
        <f t="shared" ca="1" si="222"/>
        <v>17</v>
      </c>
      <c r="CR94" s="184">
        <f t="shared" ca="1" si="223"/>
        <v>17</v>
      </c>
      <c r="CS94" s="184">
        <f t="shared" ca="1" si="224"/>
        <v>135</v>
      </c>
      <c r="CT94" s="184">
        <f t="shared" ca="1" si="225"/>
        <v>135</v>
      </c>
      <c r="CU94" s="184">
        <f t="shared" ca="1" si="226"/>
        <v>77</v>
      </c>
      <c r="CV94" s="184">
        <f t="shared" ca="1" si="227"/>
        <v>77</v>
      </c>
      <c r="CW94" s="184">
        <f t="shared" ca="1" si="228"/>
        <v>52</v>
      </c>
      <c r="CX94" s="184">
        <f t="shared" ca="1" si="229"/>
        <v>52</v>
      </c>
      <c r="CY94" s="184">
        <f t="shared" ca="1" si="230"/>
        <v>63</v>
      </c>
      <c r="CZ94" s="184">
        <f t="shared" ca="1" si="231"/>
        <v>63</v>
      </c>
      <c r="DA94" s="184">
        <f t="shared" ca="1" si="232"/>
        <v>63</v>
      </c>
      <c r="DB94" s="184">
        <f t="shared" ca="1" si="233"/>
        <v>63</v>
      </c>
      <c r="DC94" s="184">
        <f t="shared" ca="1" si="234"/>
        <v>63</v>
      </c>
      <c r="DD94" s="184">
        <f t="shared" ca="1" si="235"/>
        <v>63</v>
      </c>
      <c r="DE94" s="184">
        <f t="shared" ca="1" si="236"/>
        <v>63</v>
      </c>
      <c r="DF94" s="184">
        <f t="shared" ca="1" si="237"/>
        <v>63</v>
      </c>
      <c r="DG94" s="184">
        <f t="shared" ca="1" si="238"/>
        <v>63</v>
      </c>
      <c r="DH94" s="184">
        <f t="shared" ca="1" si="239"/>
        <v>63</v>
      </c>
      <c r="DI94" s="184">
        <f t="shared" ca="1" si="240"/>
        <v>63</v>
      </c>
      <c r="DJ94" s="184">
        <f t="shared" ca="1" si="241"/>
        <v>63</v>
      </c>
      <c r="DK94" s="184">
        <f t="shared" ca="1" si="242"/>
        <v>63</v>
      </c>
      <c r="DL94" s="184">
        <f t="shared" ca="1" si="243"/>
        <v>63</v>
      </c>
      <c r="DM94" s="184">
        <f t="shared" ca="1" si="244"/>
        <v>63</v>
      </c>
      <c r="DN94" s="184">
        <f t="shared" ca="1" si="245"/>
        <v>63</v>
      </c>
      <c r="DO94" s="184">
        <f t="shared" ca="1" si="246"/>
        <v>63</v>
      </c>
      <c r="DP94" s="184">
        <f t="shared" ca="1" si="247"/>
        <v>63</v>
      </c>
      <c r="DQ94" s="184">
        <f t="shared" ca="1" si="248"/>
        <v>63</v>
      </c>
      <c r="DR94" s="184">
        <f t="shared" ca="1" si="249"/>
        <v>63</v>
      </c>
      <c r="DS94" s="184">
        <f t="shared" ca="1" si="250"/>
        <v>63</v>
      </c>
      <c r="DT94" s="184">
        <f t="shared" ca="1" si="251"/>
        <v>63</v>
      </c>
      <c r="DU94" s="184">
        <f t="shared" ca="1" si="252"/>
        <v>63</v>
      </c>
      <c r="DV94" s="184">
        <f t="shared" ca="1" si="253"/>
        <v>63</v>
      </c>
      <c r="DW94" s="184">
        <f t="shared" ca="1" si="254"/>
        <v>63</v>
      </c>
      <c r="DX94" s="184">
        <f t="shared" ca="1" si="255"/>
        <v>63</v>
      </c>
      <c r="DY94" s="184">
        <f t="shared" ca="1" si="256"/>
        <v>63</v>
      </c>
      <c r="DZ94" s="184">
        <f t="shared" ca="1" si="257"/>
        <v>63</v>
      </c>
      <c r="EA94" s="184">
        <f t="shared" ca="1" si="258"/>
        <v>63</v>
      </c>
      <c r="EB94" s="184">
        <f t="shared" ca="1" si="259"/>
        <v>63</v>
      </c>
      <c r="EC94" s="184">
        <f t="shared" ca="1" si="260"/>
        <v>63</v>
      </c>
      <c r="ED94" s="184">
        <f t="shared" ca="1" si="261"/>
        <v>63</v>
      </c>
      <c r="EE94" s="184">
        <f t="shared" ca="1" si="262"/>
        <v>63</v>
      </c>
      <c r="EF94" s="184">
        <f t="shared" ca="1" si="263"/>
        <v>63</v>
      </c>
      <c r="EG94" s="184">
        <f t="shared" ca="1" si="264"/>
        <v>63</v>
      </c>
      <c r="EH94" s="184">
        <f t="shared" ca="1" si="265"/>
        <v>63</v>
      </c>
      <c r="EI94" s="184">
        <f t="shared" ca="1" si="266"/>
        <v>63</v>
      </c>
      <c r="EJ94" s="184">
        <f t="shared" ca="1" si="267"/>
        <v>63</v>
      </c>
      <c r="EK94" s="184">
        <f t="shared" ca="1" si="268"/>
        <v>63</v>
      </c>
      <c r="EL94" s="184">
        <f t="shared" ca="1" si="269"/>
        <v>63</v>
      </c>
      <c r="EM94" s="184">
        <f t="shared" ca="1" si="270"/>
        <v>63</v>
      </c>
      <c r="EN94" s="184">
        <f t="shared" ca="1" si="271"/>
        <v>63</v>
      </c>
      <c r="EO94" s="184">
        <f t="shared" ca="1" si="272"/>
        <v>63</v>
      </c>
      <c r="EP94" s="184">
        <f t="shared" ca="1" si="273"/>
        <v>63</v>
      </c>
      <c r="EQ94" s="184">
        <f t="shared" ca="1" si="274"/>
        <v>63</v>
      </c>
      <c r="ER94" s="184">
        <f t="shared" ca="1" si="275"/>
        <v>63</v>
      </c>
      <c r="ES94" s="184">
        <f t="shared" ca="1" si="276"/>
        <v>63</v>
      </c>
      <c r="ET94" s="184">
        <f t="shared" ca="1" si="277"/>
        <v>63</v>
      </c>
      <c r="EU94" s="184">
        <f t="shared" ca="1" si="278"/>
        <v>63</v>
      </c>
      <c r="EV94" s="184">
        <f t="shared" ca="1" si="279"/>
        <v>63</v>
      </c>
      <c r="EW94" s="184">
        <f t="shared" ca="1" si="280"/>
        <v>63</v>
      </c>
      <c r="EX94" s="184">
        <f t="shared" ca="1" si="281"/>
        <v>63</v>
      </c>
      <c r="EY94" s="184">
        <f t="shared" ca="1" si="282"/>
        <v>63</v>
      </c>
      <c r="EZ94" s="184">
        <f t="shared" ca="1" si="283"/>
        <v>63</v>
      </c>
      <c r="FA94" s="184">
        <f t="shared" ca="1" si="284"/>
        <v>63</v>
      </c>
      <c r="FB94" s="184">
        <f t="shared" ca="1" si="285"/>
        <v>63</v>
      </c>
      <c r="FC94" s="184">
        <f t="shared" ca="1" si="286"/>
        <v>63</v>
      </c>
      <c r="FD94" s="184">
        <f t="shared" ca="1" si="287"/>
        <v>63</v>
      </c>
      <c r="FE94" s="184">
        <f t="shared" ca="1" si="288"/>
        <v>63</v>
      </c>
      <c r="FF94" s="184">
        <f t="shared" ca="1" si="289"/>
        <v>63</v>
      </c>
      <c r="FG94" s="184">
        <f t="shared" ca="1" si="290"/>
        <v>63</v>
      </c>
      <c r="FH94" s="184">
        <f t="shared" ca="1" si="291"/>
        <v>63</v>
      </c>
      <c r="FI94" s="184">
        <f t="shared" ca="1" si="292"/>
        <v>63</v>
      </c>
      <c r="FJ94" s="184">
        <f t="shared" ca="1" si="293"/>
        <v>63</v>
      </c>
      <c r="FK94" s="184">
        <f t="shared" ca="1" si="294"/>
        <v>63</v>
      </c>
      <c r="FL94" s="184">
        <f t="shared" ca="1" si="295"/>
        <v>63</v>
      </c>
      <c r="FM94" s="184">
        <f t="shared" ca="1" si="296"/>
        <v>63</v>
      </c>
      <c r="FN94" s="184">
        <f t="shared" ca="1" si="297"/>
        <v>63</v>
      </c>
      <c r="FO94" s="184">
        <f t="shared" ca="1" si="298"/>
        <v>63</v>
      </c>
      <c r="FP94" s="184">
        <f t="shared" ca="1" si="299"/>
        <v>63</v>
      </c>
      <c r="FQ94" s="184">
        <f t="shared" ca="1" si="300"/>
        <v>63</v>
      </c>
      <c r="FR94" s="184">
        <f t="shared" ca="1" si="301"/>
        <v>63</v>
      </c>
      <c r="FS94" s="184">
        <f t="shared" ca="1" si="302"/>
        <v>63</v>
      </c>
      <c r="FT94" s="184">
        <f t="shared" ca="1" si="303"/>
        <v>63</v>
      </c>
      <c r="FU94" s="184">
        <f t="shared" ca="1" si="304"/>
        <v>63</v>
      </c>
      <c r="FV94" s="184">
        <f t="shared" ca="1" si="305"/>
        <v>63</v>
      </c>
      <c r="FW94" s="184">
        <f t="shared" ca="1" si="306"/>
        <v>63</v>
      </c>
      <c r="FX94" s="184">
        <f t="shared" ca="1" si="307"/>
        <v>63</v>
      </c>
      <c r="FY94" s="184">
        <f t="shared" ca="1" si="308"/>
        <v>63</v>
      </c>
      <c r="FZ94" s="184">
        <f t="shared" ca="1" si="309"/>
        <v>63</v>
      </c>
      <c r="GA94" s="184">
        <f t="shared" ca="1" si="310"/>
        <v>63</v>
      </c>
      <c r="GB94" s="184">
        <f t="shared" ca="1" si="311"/>
        <v>63</v>
      </c>
      <c r="GC94" s="184">
        <f t="shared" ca="1" si="312"/>
        <v>63</v>
      </c>
      <c r="GD94" s="184">
        <f t="shared" ca="1" si="313"/>
        <v>63</v>
      </c>
      <c r="GE94" s="184">
        <f t="shared" ca="1" si="314"/>
        <v>63</v>
      </c>
      <c r="GF94" s="184">
        <f t="shared" ca="1" si="315"/>
        <v>63</v>
      </c>
      <c r="GG94" s="184">
        <f t="shared" ca="1" si="316"/>
        <v>63</v>
      </c>
      <c r="GH94" s="184">
        <f t="shared" ca="1" si="317"/>
        <v>63</v>
      </c>
      <c r="GI94" s="184">
        <f t="shared" ca="1" si="318"/>
        <v>63</v>
      </c>
      <c r="GJ94" s="184">
        <f t="shared" ca="1" si="319"/>
        <v>63</v>
      </c>
      <c r="GK94" s="184">
        <f t="shared" ca="1" si="320"/>
        <v>63</v>
      </c>
      <c r="GL94" s="184">
        <f t="shared" ca="1" si="321"/>
        <v>63</v>
      </c>
      <c r="GM94" s="184">
        <f t="shared" ca="1" si="322"/>
        <v>63</v>
      </c>
      <c r="GN94" s="184">
        <f t="shared" ca="1" si="323"/>
        <v>63</v>
      </c>
      <c r="GO94" s="184">
        <f t="shared" ca="1" si="324"/>
        <v>63</v>
      </c>
      <c r="GP94" s="184">
        <f t="shared" ca="1" si="325"/>
        <v>63</v>
      </c>
      <c r="GQ94" s="184">
        <f t="shared" ca="1" si="326"/>
        <v>63</v>
      </c>
      <c r="GR94" s="184">
        <f t="shared" ca="1" si="327"/>
        <v>63</v>
      </c>
      <c r="GS94" s="184">
        <f t="shared" ca="1" si="328"/>
        <v>63</v>
      </c>
      <c r="GT94" s="184">
        <f t="shared" ca="1" si="329"/>
        <v>63</v>
      </c>
      <c r="GU94" s="184">
        <f t="shared" ca="1" si="330"/>
        <v>63</v>
      </c>
      <c r="GV94" s="184">
        <f t="shared" ca="1" si="331"/>
        <v>63</v>
      </c>
      <c r="GW94" s="184">
        <f t="shared" ca="1" si="332"/>
        <v>63</v>
      </c>
      <c r="GX94" s="184">
        <f t="shared" ca="1" si="333"/>
        <v>63</v>
      </c>
      <c r="GY94" s="184">
        <f t="shared" ca="1" si="334"/>
        <v>63</v>
      </c>
      <c r="GZ94" s="184">
        <f t="shared" ca="1" si="335"/>
        <v>63</v>
      </c>
      <c r="HA94" s="184">
        <f t="shared" ca="1" si="336"/>
        <v>63</v>
      </c>
      <c r="HB94" s="184">
        <f t="shared" ca="1" si="337"/>
        <v>63</v>
      </c>
      <c r="HC94" s="184">
        <f t="shared" ca="1" si="338"/>
        <v>63</v>
      </c>
      <c r="HD94" s="184">
        <f t="shared" ca="1" si="339"/>
        <v>63</v>
      </c>
      <c r="HE94" s="184">
        <f t="shared" ca="1" si="340"/>
        <v>63</v>
      </c>
      <c r="HF94" s="184">
        <f t="shared" ca="1" si="341"/>
        <v>63</v>
      </c>
      <c r="HG94" s="184">
        <f t="shared" ca="1" si="342"/>
        <v>63</v>
      </c>
      <c r="HH94" s="184">
        <f t="shared" ca="1" si="343"/>
        <v>63</v>
      </c>
      <c r="HI94" s="184">
        <f t="shared" ca="1" si="344"/>
        <v>63</v>
      </c>
      <c r="HJ94" s="184">
        <f t="shared" ca="1" si="345"/>
        <v>63</v>
      </c>
      <c r="HK94" s="578">
        <f t="shared" ca="1" si="360"/>
        <v>2</v>
      </c>
    </row>
    <row r="95" spans="1:219" s="185" customFormat="1" ht="45">
      <c r="A95" s="284" t="s">
        <v>14042</v>
      </c>
      <c r="B95" s="285">
        <v>89681</v>
      </c>
      <c r="C95" s="286" t="str">
        <f>IF($B95="","",IFERROR(VLOOKUP($B95,SERVIÇOS!$A:$F,2,0),IFERROR(VLOOKUP($B95,'COMPOSIÇÕES COMPLEMENTARES '!$C:$K,2,0),"")))</f>
        <v>REDUÇÃO EXCÊNTRICA, PVC, SERIE R, ÁGUA PLUVIAL, DN 150 X 100 MM, JUNTA ELÁSTICA, FORNECIDO E INSTALADO EM CONDUTORES VERTICAIS DE ÁGUAS PLUVIAIS. AF_12/2014</v>
      </c>
      <c r="D95" s="287" t="str">
        <f>IF($B95="","",IFERROR(VLOOKUP($B95,SERVIÇOS!$A:$F,3,0),IFERROR(VLOOKUP($B95,'COMPOSIÇÕES COMPLEMENTARES '!$C:$K,3,0),"")))</f>
        <v>UN</v>
      </c>
      <c r="E95" s="288">
        <v>8</v>
      </c>
      <c r="F95" s="289">
        <f>IF($B95="","",IFERROR(VLOOKUP($B95,SERVIÇOS!$A:$F,4,0),IFERROR(VLOOKUP($B95,'COMPOSIÇÕES COMPLEMENTARES '!$C:$K,6,0),"")))</f>
        <v>77.900000000000006</v>
      </c>
      <c r="G95" s="289">
        <f>IF($B95="","",IFERROR(VLOOKUP($B95,SERVIÇOS!$A:$F,5,0),IFERROR(VLOOKUP($B95,'COMPOSIÇÕES COMPLEMENTARES '!$C:$K,7,0),"")))</f>
        <v>3.5</v>
      </c>
      <c r="H95" s="289">
        <f t="shared" si="356"/>
        <v>81.400000000000006</v>
      </c>
      <c r="I95" s="289">
        <f t="shared" si="370"/>
        <v>623.20000000000005</v>
      </c>
      <c r="J95" s="289">
        <f t="shared" si="371"/>
        <v>28</v>
      </c>
      <c r="K95" s="289">
        <f t="shared" si="372"/>
        <v>651.20000000000005</v>
      </c>
      <c r="L95" s="289"/>
      <c r="M95" s="572">
        <f t="shared" si="364"/>
        <v>651.20000000000005</v>
      </c>
      <c r="N95" s="572">
        <f t="shared" si="365"/>
        <v>651.20000000000005</v>
      </c>
      <c r="O95" s="572">
        <f t="shared" si="366"/>
        <v>8</v>
      </c>
      <c r="P95" s="572">
        <f t="shared" si="367"/>
        <v>87</v>
      </c>
      <c r="Q95" s="572">
        <f t="shared" si="368"/>
        <v>635.98</v>
      </c>
      <c r="R95" s="572">
        <f t="shared" si="369"/>
        <v>109</v>
      </c>
      <c r="S95" s="184">
        <f t="shared" ca="1" si="146"/>
        <v>109</v>
      </c>
      <c r="T95" s="184">
        <f t="shared" ca="1" si="147"/>
        <v>109</v>
      </c>
      <c r="U95" s="184">
        <f t="shared" ca="1" si="148"/>
        <v>109</v>
      </c>
      <c r="V95" s="184">
        <f t="shared" ca="1" si="149"/>
        <v>109</v>
      </c>
      <c r="W95" s="184">
        <f t="shared" ca="1" si="150"/>
        <v>84</v>
      </c>
      <c r="X95" s="184">
        <f t="shared" ca="1" si="151"/>
        <v>84</v>
      </c>
      <c r="Y95" s="184">
        <f t="shared" ca="1" si="152"/>
        <v>84</v>
      </c>
      <c r="Z95" s="184">
        <f t="shared" ca="1" si="153"/>
        <v>84</v>
      </c>
      <c r="AA95" s="184">
        <f t="shared" ca="1" si="154"/>
        <v>84</v>
      </c>
      <c r="AB95" s="184">
        <f t="shared" ca="1" si="155"/>
        <v>84</v>
      </c>
      <c r="AC95" s="184">
        <f t="shared" ca="1" si="156"/>
        <v>84</v>
      </c>
      <c r="AD95" s="184">
        <f t="shared" ca="1" si="157"/>
        <v>84</v>
      </c>
      <c r="AE95" s="184">
        <f t="shared" ca="1" si="158"/>
        <v>84</v>
      </c>
      <c r="AF95" s="184">
        <f t="shared" ca="1" si="159"/>
        <v>84</v>
      </c>
      <c r="AG95" s="184">
        <f t="shared" ca="1" si="160"/>
        <v>84</v>
      </c>
      <c r="AH95" s="184">
        <f t="shared" ca="1" si="161"/>
        <v>84</v>
      </c>
      <c r="AI95" s="184">
        <f t="shared" ca="1" si="162"/>
        <v>41</v>
      </c>
      <c r="AJ95" s="184">
        <f t="shared" ca="1" si="163"/>
        <v>41</v>
      </c>
      <c r="AK95" s="184">
        <f t="shared" ca="1" si="164"/>
        <v>41</v>
      </c>
      <c r="AL95" s="184">
        <f t="shared" ca="1" si="165"/>
        <v>41</v>
      </c>
      <c r="AM95" s="184">
        <f t="shared" ca="1" si="166"/>
        <v>41</v>
      </c>
      <c r="AN95" s="184">
        <f t="shared" ca="1" si="167"/>
        <v>41</v>
      </c>
      <c r="AO95" s="184">
        <f t="shared" ca="1" si="168"/>
        <v>41</v>
      </c>
      <c r="AP95" s="184">
        <f t="shared" ca="1" si="169"/>
        <v>41</v>
      </c>
      <c r="AQ95" s="184">
        <f t="shared" ca="1" si="170"/>
        <v>41</v>
      </c>
      <c r="AR95" s="184">
        <f t="shared" ca="1" si="171"/>
        <v>41</v>
      </c>
      <c r="AS95" s="184">
        <f t="shared" ca="1" si="172"/>
        <v>41</v>
      </c>
      <c r="AT95" s="184">
        <f t="shared" ca="1" si="173"/>
        <v>116</v>
      </c>
      <c r="AU95" s="184">
        <f t="shared" ca="1" si="174"/>
        <v>116</v>
      </c>
      <c r="AV95" s="184">
        <f t="shared" ca="1" si="175"/>
        <v>149</v>
      </c>
      <c r="AW95" s="184">
        <f t="shared" ca="1" si="176"/>
        <v>149</v>
      </c>
      <c r="AX95" s="184">
        <f t="shared" ca="1" si="177"/>
        <v>149</v>
      </c>
      <c r="AY95" s="184">
        <f t="shared" ca="1" si="178"/>
        <v>149</v>
      </c>
      <c r="AZ95" s="184">
        <f t="shared" ca="1" si="179"/>
        <v>149</v>
      </c>
      <c r="BA95" s="184">
        <f t="shared" ca="1" si="180"/>
        <v>149</v>
      </c>
      <c r="BB95" s="184">
        <f t="shared" ca="1" si="181"/>
        <v>149</v>
      </c>
      <c r="BC95" s="184">
        <f t="shared" ca="1" si="182"/>
        <v>149</v>
      </c>
      <c r="BD95" s="184">
        <f t="shared" ca="1" si="183"/>
        <v>149</v>
      </c>
      <c r="BE95" s="184">
        <f t="shared" ca="1" si="184"/>
        <v>149</v>
      </c>
      <c r="BF95" s="184">
        <f t="shared" ca="1" si="185"/>
        <v>149</v>
      </c>
      <c r="BG95" s="184">
        <f t="shared" ca="1" si="186"/>
        <v>68</v>
      </c>
      <c r="BH95" s="184">
        <f t="shared" ca="1" si="187"/>
        <v>68</v>
      </c>
      <c r="BI95" s="184">
        <f t="shared" ca="1" si="188"/>
        <v>68</v>
      </c>
      <c r="BJ95" s="184">
        <f t="shared" ca="1" si="189"/>
        <v>68</v>
      </c>
      <c r="BK95" s="184">
        <f t="shared" ca="1" si="190"/>
        <v>144</v>
      </c>
      <c r="BL95" s="184">
        <f t="shared" ca="1" si="191"/>
        <v>144</v>
      </c>
      <c r="BM95" s="184">
        <f t="shared" ca="1" si="192"/>
        <v>102</v>
      </c>
      <c r="BN95" s="184">
        <f t="shared" ca="1" si="193"/>
        <v>102</v>
      </c>
      <c r="BO95" s="184">
        <f t="shared" ca="1" si="194"/>
        <v>101</v>
      </c>
      <c r="BP95" s="184">
        <f t="shared" ca="1" si="195"/>
        <v>101</v>
      </c>
      <c r="BQ95" s="184">
        <f t="shared" ca="1" si="196"/>
        <v>101</v>
      </c>
      <c r="BR95" s="184">
        <f t="shared" ca="1" si="197"/>
        <v>101</v>
      </c>
      <c r="BS95" s="184">
        <f t="shared" ca="1" si="198"/>
        <v>101</v>
      </c>
      <c r="BT95" s="184">
        <f t="shared" ca="1" si="199"/>
        <v>101</v>
      </c>
      <c r="BU95" s="184">
        <f t="shared" ca="1" si="200"/>
        <v>101</v>
      </c>
      <c r="BV95" s="184">
        <f t="shared" ca="1" si="201"/>
        <v>101</v>
      </c>
      <c r="BW95" s="184">
        <f t="shared" ca="1" si="202"/>
        <v>101</v>
      </c>
      <c r="BX95" s="184">
        <f t="shared" ca="1" si="203"/>
        <v>101</v>
      </c>
      <c r="BY95" s="184">
        <f t="shared" ca="1" si="204"/>
        <v>101</v>
      </c>
      <c r="BZ95" s="184">
        <f t="shared" ca="1" si="205"/>
        <v>101</v>
      </c>
      <c r="CA95" s="184">
        <f t="shared" ca="1" si="206"/>
        <v>101</v>
      </c>
      <c r="CB95" s="184">
        <f t="shared" ca="1" si="207"/>
        <v>101</v>
      </c>
      <c r="CC95" s="184">
        <f t="shared" ca="1" si="208"/>
        <v>101</v>
      </c>
      <c r="CD95" s="184">
        <f t="shared" ca="1" si="209"/>
        <v>101</v>
      </c>
      <c r="CE95" s="184">
        <f t="shared" ca="1" si="210"/>
        <v>133</v>
      </c>
      <c r="CF95" s="184">
        <f t="shared" ca="1" si="211"/>
        <v>133</v>
      </c>
      <c r="CG95" s="184">
        <f t="shared" ca="1" si="212"/>
        <v>54</v>
      </c>
      <c r="CH95" s="184">
        <f t="shared" ca="1" si="213"/>
        <v>54</v>
      </c>
      <c r="CI95" s="184">
        <f t="shared" ca="1" si="214"/>
        <v>71</v>
      </c>
      <c r="CJ95" s="184">
        <f t="shared" ca="1" si="215"/>
        <v>71</v>
      </c>
      <c r="CK95" s="184">
        <f t="shared" ca="1" si="216"/>
        <v>71</v>
      </c>
      <c r="CL95" s="184">
        <f t="shared" ca="1" si="217"/>
        <v>71</v>
      </c>
      <c r="CM95" s="184">
        <f t="shared" ca="1" si="218"/>
        <v>14</v>
      </c>
      <c r="CN95" s="184">
        <f t="shared" ca="1" si="219"/>
        <v>14</v>
      </c>
      <c r="CO95" s="184">
        <f t="shared" ca="1" si="220"/>
        <v>17</v>
      </c>
      <c r="CP95" s="184">
        <f t="shared" ca="1" si="221"/>
        <v>17</v>
      </c>
      <c r="CQ95" s="184">
        <f t="shared" ca="1" si="222"/>
        <v>135</v>
      </c>
      <c r="CR95" s="184">
        <f t="shared" ca="1" si="223"/>
        <v>135</v>
      </c>
      <c r="CS95" s="184">
        <f t="shared" ca="1" si="224"/>
        <v>135</v>
      </c>
      <c r="CT95" s="184">
        <f t="shared" ca="1" si="225"/>
        <v>77</v>
      </c>
      <c r="CU95" s="184">
        <f t="shared" ca="1" si="226"/>
        <v>77</v>
      </c>
      <c r="CV95" s="184">
        <f t="shared" ca="1" si="227"/>
        <v>52</v>
      </c>
      <c r="CW95" s="184">
        <f t="shared" ca="1" si="228"/>
        <v>52</v>
      </c>
      <c r="CX95" s="184">
        <f t="shared" ca="1" si="229"/>
        <v>63</v>
      </c>
      <c r="CY95" s="184">
        <f t="shared" ca="1" si="230"/>
        <v>63</v>
      </c>
      <c r="CZ95" s="184">
        <f t="shared" ca="1" si="231"/>
        <v>36</v>
      </c>
      <c r="DA95" s="184">
        <f t="shared" ca="1" si="232"/>
        <v>36</v>
      </c>
      <c r="DB95" s="184">
        <f t="shared" ca="1" si="233"/>
        <v>36</v>
      </c>
      <c r="DC95" s="184">
        <f t="shared" ca="1" si="234"/>
        <v>36</v>
      </c>
      <c r="DD95" s="184">
        <f t="shared" ca="1" si="235"/>
        <v>36</v>
      </c>
      <c r="DE95" s="184">
        <f t="shared" ca="1" si="236"/>
        <v>36</v>
      </c>
      <c r="DF95" s="184">
        <f t="shared" ca="1" si="237"/>
        <v>36</v>
      </c>
      <c r="DG95" s="184">
        <f t="shared" ca="1" si="238"/>
        <v>36</v>
      </c>
      <c r="DH95" s="184">
        <f t="shared" ca="1" si="239"/>
        <v>36</v>
      </c>
      <c r="DI95" s="184">
        <f t="shared" ca="1" si="240"/>
        <v>36</v>
      </c>
      <c r="DJ95" s="184">
        <f t="shared" ca="1" si="241"/>
        <v>36</v>
      </c>
      <c r="DK95" s="184">
        <f t="shared" ca="1" si="242"/>
        <v>36</v>
      </c>
      <c r="DL95" s="184">
        <f t="shared" ca="1" si="243"/>
        <v>36</v>
      </c>
      <c r="DM95" s="184">
        <f t="shared" ca="1" si="244"/>
        <v>36</v>
      </c>
      <c r="DN95" s="184">
        <f t="shared" ca="1" si="245"/>
        <v>36</v>
      </c>
      <c r="DO95" s="184">
        <f t="shared" ca="1" si="246"/>
        <v>36</v>
      </c>
      <c r="DP95" s="184">
        <f t="shared" ca="1" si="247"/>
        <v>36</v>
      </c>
      <c r="DQ95" s="184">
        <f t="shared" ca="1" si="248"/>
        <v>36</v>
      </c>
      <c r="DR95" s="184">
        <f t="shared" ca="1" si="249"/>
        <v>36</v>
      </c>
      <c r="DS95" s="184">
        <f t="shared" ca="1" si="250"/>
        <v>36</v>
      </c>
      <c r="DT95" s="184">
        <f t="shared" ca="1" si="251"/>
        <v>36</v>
      </c>
      <c r="DU95" s="184">
        <f t="shared" ca="1" si="252"/>
        <v>36</v>
      </c>
      <c r="DV95" s="184">
        <f t="shared" ca="1" si="253"/>
        <v>36</v>
      </c>
      <c r="DW95" s="184">
        <f t="shared" ca="1" si="254"/>
        <v>36</v>
      </c>
      <c r="DX95" s="184">
        <f t="shared" ca="1" si="255"/>
        <v>36</v>
      </c>
      <c r="DY95" s="184">
        <f t="shared" ca="1" si="256"/>
        <v>36</v>
      </c>
      <c r="DZ95" s="184">
        <f t="shared" ca="1" si="257"/>
        <v>36</v>
      </c>
      <c r="EA95" s="184">
        <f t="shared" ca="1" si="258"/>
        <v>36</v>
      </c>
      <c r="EB95" s="184">
        <f t="shared" ca="1" si="259"/>
        <v>36</v>
      </c>
      <c r="EC95" s="184">
        <f t="shared" ca="1" si="260"/>
        <v>36</v>
      </c>
      <c r="ED95" s="184">
        <f t="shared" ca="1" si="261"/>
        <v>36</v>
      </c>
      <c r="EE95" s="184">
        <f t="shared" ca="1" si="262"/>
        <v>36</v>
      </c>
      <c r="EF95" s="184">
        <f t="shared" ca="1" si="263"/>
        <v>36</v>
      </c>
      <c r="EG95" s="184">
        <f t="shared" ca="1" si="264"/>
        <v>36</v>
      </c>
      <c r="EH95" s="184">
        <f t="shared" ca="1" si="265"/>
        <v>36</v>
      </c>
      <c r="EI95" s="184">
        <f t="shared" ca="1" si="266"/>
        <v>36</v>
      </c>
      <c r="EJ95" s="184">
        <f t="shared" ca="1" si="267"/>
        <v>36</v>
      </c>
      <c r="EK95" s="184">
        <f t="shared" ca="1" si="268"/>
        <v>36</v>
      </c>
      <c r="EL95" s="184">
        <f t="shared" ca="1" si="269"/>
        <v>36</v>
      </c>
      <c r="EM95" s="184">
        <f t="shared" ca="1" si="270"/>
        <v>36</v>
      </c>
      <c r="EN95" s="184">
        <f t="shared" ca="1" si="271"/>
        <v>36</v>
      </c>
      <c r="EO95" s="184">
        <f t="shared" ca="1" si="272"/>
        <v>36</v>
      </c>
      <c r="EP95" s="184">
        <f t="shared" ca="1" si="273"/>
        <v>36</v>
      </c>
      <c r="EQ95" s="184">
        <f t="shared" ca="1" si="274"/>
        <v>36</v>
      </c>
      <c r="ER95" s="184">
        <f t="shared" ca="1" si="275"/>
        <v>36</v>
      </c>
      <c r="ES95" s="184">
        <f t="shared" ca="1" si="276"/>
        <v>36</v>
      </c>
      <c r="ET95" s="184">
        <f t="shared" ca="1" si="277"/>
        <v>36</v>
      </c>
      <c r="EU95" s="184">
        <f t="shared" ca="1" si="278"/>
        <v>36</v>
      </c>
      <c r="EV95" s="184">
        <f t="shared" ca="1" si="279"/>
        <v>36</v>
      </c>
      <c r="EW95" s="184">
        <f t="shared" ca="1" si="280"/>
        <v>36</v>
      </c>
      <c r="EX95" s="184">
        <f t="shared" ca="1" si="281"/>
        <v>36</v>
      </c>
      <c r="EY95" s="184">
        <f t="shared" ca="1" si="282"/>
        <v>36</v>
      </c>
      <c r="EZ95" s="184">
        <f t="shared" ca="1" si="283"/>
        <v>36</v>
      </c>
      <c r="FA95" s="184">
        <f t="shared" ca="1" si="284"/>
        <v>36</v>
      </c>
      <c r="FB95" s="184">
        <f t="shared" ca="1" si="285"/>
        <v>36</v>
      </c>
      <c r="FC95" s="184">
        <f t="shared" ca="1" si="286"/>
        <v>36</v>
      </c>
      <c r="FD95" s="184">
        <f t="shared" ca="1" si="287"/>
        <v>36</v>
      </c>
      <c r="FE95" s="184">
        <f t="shared" ca="1" si="288"/>
        <v>36</v>
      </c>
      <c r="FF95" s="184">
        <f t="shared" ca="1" si="289"/>
        <v>36</v>
      </c>
      <c r="FG95" s="184">
        <f t="shared" ca="1" si="290"/>
        <v>36</v>
      </c>
      <c r="FH95" s="184">
        <f t="shared" ca="1" si="291"/>
        <v>36</v>
      </c>
      <c r="FI95" s="184">
        <f t="shared" ca="1" si="292"/>
        <v>36</v>
      </c>
      <c r="FJ95" s="184">
        <f t="shared" ca="1" si="293"/>
        <v>36</v>
      </c>
      <c r="FK95" s="184">
        <f t="shared" ca="1" si="294"/>
        <v>36</v>
      </c>
      <c r="FL95" s="184">
        <f t="shared" ca="1" si="295"/>
        <v>36</v>
      </c>
      <c r="FM95" s="184">
        <f t="shared" ca="1" si="296"/>
        <v>36</v>
      </c>
      <c r="FN95" s="184">
        <f t="shared" ca="1" si="297"/>
        <v>36</v>
      </c>
      <c r="FO95" s="184">
        <f t="shared" ca="1" si="298"/>
        <v>36</v>
      </c>
      <c r="FP95" s="184">
        <f t="shared" ca="1" si="299"/>
        <v>36</v>
      </c>
      <c r="FQ95" s="184">
        <f t="shared" ca="1" si="300"/>
        <v>36</v>
      </c>
      <c r="FR95" s="184">
        <f t="shared" ca="1" si="301"/>
        <v>36</v>
      </c>
      <c r="FS95" s="184">
        <f t="shared" ca="1" si="302"/>
        <v>36</v>
      </c>
      <c r="FT95" s="184">
        <f t="shared" ca="1" si="303"/>
        <v>36</v>
      </c>
      <c r="FU95" s="184">
        <f t="shared" ca="1" si="304"/>
        <v>36</v>
      </c>
      <c r="FV95" s="184">
        <f t="shared" ca="1" si="305"/>
        <v>36</v>
      </c>
      <c r="FW95" s="184">
        <f t="shared" ca="1" si="306"/>
        <v>36</v>
      </c>
      <c r="FX95" s="184">
        <f t="shared" ca="1" si="307"/>
        <v>36</v>
      </c>
      <c r="FY95" s="184">
        <f t="shared" ca="1" si="308"/>
        <v>36</v>
      </c>
      <c r="FZ95" s="184">
        <f t="shared" ca="1" si="309"/>
        <v>36</v>
      </c>
      <c r="GA95" s="184">
        <f t="shared" ca="1" si="310"/>
        <v>36</v>
      </c>
      <c r="GB95" s="184">
        <f t="shared" ca="1" si="311"/>
        <v>36</v>
      </c>
      <c r="GC95" s="184">
        <f t="shared" ca="1" si="312"/>
        <v>36</v>
      </c>
      <c r="GD95" s="184">
        <f t="shared" ca="1" si="313"/>
        <v>36</v>
      </c>
      <c r="GE95" s="184">
        <f t="shared" ca="1" si="314"/>
        <v>36</v>
      </c>
      <c r="GF95" s="184">
        <f t="shared" ca="1" si="315"/>
        <v>36</v>
      </c>
      <c r="GG95" s="184">
        <f t="shared" ca="1" si="316"/>
        <v>36</v>
      </c>
      <c r="GH95" s="184">
        <f t="shared" ca="1" si="317"/>
        <v>36</v>
      </c>
      <c r="GI95" s="184">
        <f t="shared" ca="1" si="318"/>
        <v>36</v>
      </c>
      <c r="GJ95" s="184">
        <f t="shared" ca="1" si="319"/>
        <v>36</v>
      </c>
      <c r="GK95" s="184">
        <f t="shared" ca="1" si="320"/>
        <v>36</v>
      </c>
      <c r="GL95" s="184">
        <f t="shared" ca="1" si="321"/>
        <v>36</v>
      </c>
      <c r="GM95" s="184">
        <f t="shared" ca="1" si="322"/>
        <v>36</v>
      </c>
      <c r="GN95" s="184">
        <f t="shared" ca="1" si="323"/>
        <v>36</v>
      </c>
      <c r="GO95" s="184">
        <f t="shared" ca="1" si="324"/>
        <v>36</v>
      </c>
      <c r="GP95" s="184">
        <f t="shared" ca="1" si="325"/>
        <v>36</v>
      </c>
      <c r="GQ95" s="184">
        <f t="shared" ca="1" si="326"/>
        <v>36</v>
      </c>
      <c r="GR95" s="184">
        <f t="shared" ca="1" si="327"/>
        <v>36</v>
      </c>
      <c r="GS95" s="184">
        <f t="shared" ca="1" si="328"/>
        <v>36</v>
      </c>
      <c r="GT95" s="184">
        <f t="shared" ca="1" si="329"/>
        <v>36</v>
      </c>
      <c r="GU95" s="184">
        <f t="shared" ca="1" si="330"/>
        <v>36</v>
      </c>
      <c r="GV95" s="184">
        <f t="shared" ca="1" si="331"/>
        <v>36</v>
      </c>
      <c r="GW95" s="184">
        <f t="shared" ca="1" si="332"/>
        <v>36</v>
      </c>
      <c r="GX95" s="184">
        <f t="shared" ca="1" si="333"/>
        <v>36</v>
      </c>
      <c r="GY95" s="184">
        <f t="shared" ca="1" si="334"/>
        <v>36</v>
      </c>
      <c r="GZ95" s="184">
        <f t="shared" ca="1" si="335"/>
        <v>36</v>
      </c>
      <c r="HA95" s="184">
        <f t="shared" ca="1" si="336"/>
        <v>36</v>
      </c>
      <c r="HB95" s="184">
        <f t="shared" ca="1" si="337"/>
        <v>36</v>
      </c>
      <c r="HC95" s="184">
        <f t="shared" ca="1" si="338"/>
        <v>36</v>
      </c>
      <c r="HD95" s="184">
        <f t="shared" ca="1" si="339"/>
        <v>36</v>
      </c>
      <c r="HE95" s="184">
        <f t="shared" ca="1" si="340"/>
        <v>36</v>
      </c>
      <c r="HF95" s="184">
        <f t="shared" ca="1" si="341"/>
        <v>36</v>
      </c>
      <c r="HG95" s="184">
        <f t="shared" ca="1" si="342"/>
        <v>36</v>
      </c>
      <c r="HH95" s="184">
        <f t="shared" ca="1" si="343"/>
        <v>36</v>
      </c>
      <c r="HI95" s="184">
        <f t="shared" ca="1" si="344"/>
        <v>36</v>
      </c>
      <c r="HJ95" s="184">
        <f t="shared" ca="1" si="345"/>
        <v>36</v>
      </c>
      <c r="HK95" s="578">
        <f t="shared" ca="1" si="360"/>
        <v>1</v>
      </c>
    </row>
    <row r="96" spans="1:219" s="185" customFormat="1">
      <c r="A96" s="284" t="s">
        <v>14043</v>
      </c>
      <c r="B96" s="285">
        <v>97645</v>
      </c>
      <c r="C96" s="286" t="str">
        <f>IF($B96="","",IFERROR(VLOOKUP($B96,SERVIÇOS!$A:$F,2,0),IFERROR(VLOOKUP($B96,'COMPOSIÇÕES COMPLEMENTARES '!$C:$K,2,0),"")))</f>
        <v>REMOÇÃO DE JANELAS, DE FORMA MANUAL, SEM REAPROVEITAMENTO. AF_12/2017</v>
      </c>
      <c r="D96" s="287" t="str">
        <f>IF($B96="","",IFERROR(VLOOKUP($B96,SERVIÇOS!$A:$F,3,0),IFERROR(VLOOKUP($B96,'COMPOSIÇÕES COMPLEMENTARES '!$C:$K,3,0),"")))</f>
        <v>M2</v>
      </c>
      <c r="E96" s="288">
        <v>0.36</v>
      </c>
      <c r="F96" s="289">
        <f>IF($B96="","",IFERROR(VLOOKUP($B96,SERVIÇOS!$A:$F,4,0),IFERROR(VLOOKUP($B96,'COMPOSIÇÕES COMPLEMENTARES '!$C:$K,6,0),"")))</f>
        <v>15.649999999999999</v>
      </c>
      <c r="G96" s="289">
        <f>IF($B96="","",IFERROR(VLOOKUP($B96,SERVIÇOS!$A:$F,5,0),IFERROR(VLOOKUP($B96,'COMPOSIÇÕES COMPLEMENTARES '!$C:$K,7,0),"")))</f>
        <v>16.350000000000001</v>
      </c>
      <c r="H96" s="289">
        <f t="shared" si="356"/>
        <v>32</v>
      </c>
      <c r="I96" s="289">
        <f t="shared" si="370"/>
        <v>5.63</v>
      </c>
      <c r="J96" s="289">
        <f t="shared" si="371"/>
        <v>5.89</v>
      </c>
      <c r="K96" s="289">
        <f t="shared" si="372"/>
        <v>11.52</v>
      </c>
      <c r="L96" s="289"/>
      <c r="M96" s="572">
        <f t="shared" si="364"/>
        <v>11.52</v>
      </c>
      <c r="N96" s="572">
        <f t="shared" si="365"/>
        <v>123.52999999999999</v>
      </c>
      <c r="O96" s="572">
        <f t="shared" si="366"/>
        <v>3.86</v>
      </c>
      <c r="P96" s="572">
        <f t="shared" si="367"/>
        <v>88</v>
      </c>
      <c r="Q96" s="572">
        <f t="shared" si="368"/>
        <v>593.74</v>
      </c>
      <c r="R96" s="572">
        <f t="shared" si="369"/>
        <v>84</v>
      </c>
      <c r="S96" s="184">
        <f t="shared" ca="1" si="146"/>
        <v>84</v>
      </c>
      <c r="T96" s="184">
        <f t="shared" ca="1" si="147"/>
        <v>84</v>
      </c>
      <c r="U96" s="184">
        <f t="shared" ca="1" si="148"/>
        <v>84</v>
      </c>
      <c r="V96" s="184">
        <f t="shared" ca="1" si="149"/>
        <v>84</v>
      </c>
      <c r="W96" s="184">
        <f t="shared" ca="1" si="150"/>
        <v>84</v>
      </c>
      <c r="X96" s="184">
        <f t="shared" ca="1" si="151"/>
        <v>41</v>
      </c>
      <c r="Y96" s="184">
        <f t="shared" ca="1" si="152"/>
        <v>41</v>
      </c>
      <c r="Z96" s="184">
        <f t="shared" ca="1" si="153"/>
        <v>41</v>
      </c>
      <c r="AA96" s="184">
        <f t="shared" ca="1" si="154"/>
        <v>41</v>
      </c>
      <c r="AB96" s="184">
        <f t="shared" ca="1" si="155"/>
        <v>41</v>
      </c>
      <c r="AC96" s="184">
        <f t="shared" ca="1" si="156"/>
        <v>41</v>
      </c>
      <c r="AD96" s="184">
        <f t="shared" ca="1" si="157"/>
        <v>41</v>
      </c>
      <c r="AE96" s="184">
        <f t="shared" ca="1" si="158"/>
        <v>41</v>
      </c>
      <c r="AF96" s="184">
        <f t="shared" ca="1" si="159"/>
        <v>41</v>
      </c>
      <c r="AG96" s="184">
        <f t="shared" ca="1" si="160"/>
        <v>41</v>
      </c>
      <c r="AH96" s="184">
        <f t="shared" ca="1" si="161"/>
        <v>41</v>
      </c>
      <c r="AI96" s="184">
        <f t="shared" ca="1" si="162"/>
        <v>41</v>
      </c>
      <c r="AJ96" s="184">
        <f t="shared" ca="1" si="163"/>
        <v>116</v>
      </c>
      <c r="AK96" s="184">
        <f t="shared" ca="1" si="164"/>
        <v>116</v>
      </c>
      <c r="AL96" s="184">
        <f t="shared" ca="1" si="165"/>
        <v>116</v>
      </c>
      <c r="AM96" s="184">
        <f t="shared" ca="1" si="166"/>
        <v>116</v>
      </c>
      <c r="AN96" s="184">
        <f t="shared" ca="1" si="167"/>
        <v>116</v>
      </c>
      <c r="AO96" s="184">
        <f t="shared" ca="1" si="168"/>
        <v>116</v>
      </c>
      <c r="AP96" s="184">
        <f t="shared" ca="1" si="169"/>
        <v>116</v>
      </c>
      <c r="AQ96" s="184">
        <f t="shared" ca="1" si="170"/>
        <v>116</v>
      </c>
      <c r="AR96" s="184">
        <f t="shared" ca="1" si="171"/>
        <v>116</v>
      </c>
      <c r="AS96" s="184">
        <f t="shared" ca="1" si="172"/>
        <v>116</v>
      </c>
      <c r="AT96" s="184">
        <f t="shared" ca="1" si="173"/>
        <v>116</v>
      </c>
      <c r="AU96" s="184">
        <f t="shared" ca="1" si="174"/>
        <v>149</v>
      </c>
      <c r="AV96" s="184">
        <f t="shared" ca="1" si="175"/>
        <v>149</v>
      </c>
      <c r="AW96" s="184">
        <f t="shared" ca="1" si="176"/>
        <v>68</v>
      </c>
      <c r="AX96" s="184">
        <f t="shared" ca="1" si="177"/>
        <v>68</v>
      </c>
      <c r="AY96" s="184">
        <f t="shared" ca="1" si="178"/>
        <v>68</v>
      </c>
      <c r="AZ96" s="184">
        <f t="shared" ca="1" si="179"/>
        <v>68</v>
      </c>
      <c r="BA96" s="184">
        <f t="shared" ca="1" si="180"/>
        <v>68</v>
      </c>
      <c r="BB96" s="184">
        <f t="shared" ca="1" si="181"/>
        <v>68</v>
      </c>
      <c r="BC96" s="184">
        <f t="shared" ca="1" si="182"/>
        <v>68</v>
      </c>
      <c r="BD96" s="184">
        <f t="shared" ca="1" si="183"/>
        <v>68</v>
      </c>
      <c r="BE96" s="184">
        <f t="shared" ca="1" si="184"/>
        <v>68</v>
      </c>
      <c r="BF96" s="184">
        <f t="shared" ca="1" si="185"/>
        <v>68</v>
      </c>
      <c r="BG96" s="184">
        <f t="shared" ca="1" si="186"/>
        <v>68</v>
      </c>
      <c r="BH96" s="184">
        <f t="shared" ca="1" si="187"/>
        <v>144</v>
      </c>
      <c r="BI96" s="184">
        <f t="shared" ca="1" si="188"/>
        <v>144</v>
      </c>
      <c r="BJ96" s="184">
        <f t="shared" ca="1" si="189"/>
        <v>144</v>
      </c>
      <c r="BK96" s="184">
        <f t="shared" ca="1" si="190"/>
        <v>144</v>
      </c>
      <c r="BL96" s="184">
        <f t="shared" ca="1" si="191"/>
        <v>102</v>
      </c>
      <c r="BM96" s="184">
        <f t="shared" ca="1" si="192"/>
        <v>102</v>
      </c>
      <c r="BN96" s="184">
        <f t="shared" ca="1" si="193"/>
        <v>101</v>
      </c>
      <c r="BO96" s="184">
        <f t="shared" ca="1" si="194"/>
        <v>101</v>
      </c>
      <c r="BP96" s="184">
        <f t="shared" ca="1" si="195"/>
        <v>133</v>
      </c>
      <c r="BQ96" s="184">
        <f t="shared" ca="1" si="196"/>
        <v>133</v>
      </c>
      <c r="BR96" s="184">
        <f t="shared" ca="1" si="197"/>
        <v>133</v>
      </c>
      <c r="BS96" s="184">
        <f t="shared" ca="1" si="198"/>
        <v>133</v>
      </c>
      <c r="BT96" s="184">
        <f t="shared" ca="1" si="199"/>
        <v>133</v>
      </c>
      <c r="BU96" s="184">
        <f t="shared" ca="1" si="200"/>
        <v>133</v>
      </c>
      <c r="BV96" s="184">
        <f t="shared" ca="1" si="201"/>
        <v>133</v>
      </c>
      <c r="BW96" s="184">
        <f t="shared" ca="1" si="202"/>
        <v>133</v>
      </c>
      <c r="BX96" s="184">
        <f t="shared" ca="1" si="203"/>
        <v>133</v>
      </c>
      <c r="BY96" s="184">
        <f t="shared" ca="1" si="204"/>
        <v>133</v>
      </c>
      <c r="BZ96" s="184">
        <f t="shared" ca="1" si="205"/>
        <v>133</v>
      </c>
      <c r="CA96" s="184">
        <f t="shared" ca="1" si="206"/>
        <v>133</v>
      </c>
      <c r="CB96" s="184">
        <f t="shared" ca="1" si="207"/>
        <v>133</v>
      </c>
      <c r="CC96" s="184">
        <f t="shared" ca="1" si="208"/>
        <v>133</v>
      </c>
      <c r="CD96" s="184">
        <f t="shared" ca="1" si="209"/>
        <v>133</v>
      </c>
      <c r="CE96" s="184">
        <f t="shared" ca="1" si="210"/>
        <v>133</v>
      </c>
      <c r="CF96" s="184">
        <f t="shared" ca="1" si="211"/>
        <v>54</v>
      </c>
      <c r="CG96" s="184">
        <f t="shared" ca="1" si="212"/>
        <v>54</v>
      </c>
      <c r="CH96" s="184">
        <f t="shared" ca="1" si="213"/>
        <v>71</v>
      </c>
      <c r="CI96" s="184">
        <f t="shared" ca="1" si="214"/>
        <v>71</v>
      </c>
      <c r="CJ96" s="184">
        <f t="shared" ca="1" si="215"/>
        <v>14</v>
      </c>
      <c r="CK96" s="184">
        <f t="shared" ca="1" si="216"/>
        <v>14</v>
      </c>
      <c r="CL96" s="184">
        <f t="shared" ca="1" si="217"/>
        <v>14</v>
      </c>
      <c r="CM96" s="184">
        <f t="shared" ca="1" si="218"/>
        <v>14</v>
      </c>
      <c r="CN96" s="184">
        <f t="shared" ca="1" si="219"/>
        <v>17</v>
      </c>
      <c r="CO96" s="184">
        <f t="shared" ca="1" si="220"/>
        <v>17</v>
      </c>
      <c r="CP96" s="184">
        <f t="shared" ca="1" si="221"/>
        <v>135</v>
      </c>
      <c r="CQ96" s="184">
        <f t="shared" ca="1" si="222"/>
        <v>135</v>
      </c>
      <c r="CR96" s="184">
        <f t="shared" ca="1" si="223"/>
        <v>77</v>
      </c>
      <c r="CS96" s="184">
        <f t="shared" ca="1" si="224"/>
        <v>77</v>
      </c>
      <c r="CT96" s="184">
        <f t="shared" ca="1" si="225"/>
        <v>77</v>
      </c>
      <c r="CU96" s="184">
        <f t="shared" ca="1" si="226"/>
        <v>52</v>
      </c>
      <c r="CV96" s="184">
        <f t="shared" ca="1" si="227"/>
        <v>52</v>
      </c>
      <c r="CW96" s="184">
        <f t="shared" ca="1" si="228"/>
        <v>63</v>
      </c>
      <c r="CX96" s="184">
        <f t="shared" ca="1" si="229"/>
        <v>63</v>
      </c>
      <c r="CY96" s="184">
        <f t="shared" ca="1" si="230"/>
        <v>36</v>
      </c>
      <c r="CZ96" s="184">
        <f t="shared" ca="1" si="231"/>
        <v>36</v>
      </c>
      <c r="DA96" s="184">
        <f t="shared" ca="1" si="232"/>
        <v>166</v>
      </c>
      <c r="DB96" s="184">
        <f t="shared" ca="1" si="233"/>
        <v>166</v>
      </c>
      <c r="DC96" s="184">
        <f t="shared" ca="1" si="234"/>
        <v>166</v>
      </c>
      <c r="DD96" s="184">
        <f t="shared" ca="1" si="235"/>
        <v>166</v>
      </c>
      <c r="DE96" s="184">
        <f t="shared" ca="1" si="236"/>
        <v>166</v>
      </c>
      <c r="DF96" s="184">
        <f t="shared" ca="1" si="237"/>
        <v>166</v>
      </c>
      <c r="DG96" s="184">
        <f t="shared" ca="1" si="238"/>
        <v>166</v>
      </c>
      <c r="DH96" s="184">
        <f t="shared" ca="1" si="239"/>
        <v>166</v>
      </c>
      <c r="DI96" s="184">
        <f t="shared" ca="1" si="240"/>
        <v>166</v>
      </c>
      <c r="DJ96" s="184">
        <f t="shared" ca="1" si="241"/>
        <v>166</v>
      </c>
      <c r="DK96" s="184">
        <f t="shared" ca="1" si="242"/>
        <v>166</v>
      </c>
      <c r="DL96" s="184">
        <f t="shared" ca="1" si="243"/>
        <v>166</v>
      </c>
      <c r="DM96" s="184">
        <f t="shared" ca="1" si="244"/>
        <v>166</v>
      </c>
      <c r="DN96" s="184">
        <f t="shared" ca="1" si="245"/>
        <v>166</v>
      </c>
      <c r="DO96" s="184">
        <f t="shared" ca="1" si="246"/>
        <v>166</v>
      </c>
      <c r="DP96" s="184">
        <f t="shared" ca="1" si="247"/>
        <v>166</v>
      </c>
      <c r="DQ96" s="184">
        <f t="shared" ca="1" si="248"/>
        <v>166</v>
      </c>
      <c r="DR96" s="184">
        <f t="shared" ca="1" si="249"/>
        <v>166</v>
      </c>
      <c r="DS96" s="184">
        <f t="shared" ca="1" si="250"/>
        <v>166</v>
      </c>
      <c r="DT96" s="184">
        <f t="shared" ca="1" si="251"/>
        <v>166</v>
      </c>
      <c r="DU96" s="184">
        <f t="shared" ca="1" si="252"/>
        <v>166</v>
      </c>
      <c r="DV96" s="184">
        <f t="shared" ca="1" si="253"/>
        <v>166</v>
      </c>
      <c r="DW96" s="184">
        <f t="shared" ca="1" si="254"/>
        <v>166</v>
      </c>
      <c r="DX96" s="184">
        <f t="shared" ca="1" si="255"/>
        <v>166</v>
      </c>
      <c r="DY96" s="184">
        <f t="shared" ca="1" si="256"/>
        <v>166</v>
      </c>
      <c r="DZ96" s="184">
        <f t="shared" ca="1" si="257"/>
        <v>166</v>
      </c>
      <c r="EA96" s="184">
        <f t="shared" ca="1" si="258"/>
        <v>166</v>
      </c>
      <c r="EB96" s="184">
        <f t="shared" ca="1" si="259"/>
        <v>166</v>
      </c>
      <c r="EC96" s="184">
        <f t="shared" ca="1" si="260"/>
        <v>166</v>
      </c>
      <c r="ED96" s="184">
        <f t="shared" ca="1" si="261"/>
        <v>166</v>
      </c>
      <c r="EE96" s="184">
        <f t="shared" ca="1" si="262"/>
        <v>166</v>
      </c>
      <c r="EF96" s="184">
        <f t="shared" ca="1" si="263"/>
        <v>166</v>
      </c>
      <c r="EG96" s="184">
        <f t="shared" ca="1" si="264"/>
        <v>166</v>
      </c>
      <c r="EH96" s="184">
        <f t="shared" ca="1" si="265"/>
        <v>166</v>
      </c>
      <c r="EI96" s="184">
        <f t="shared" ca="1" si="266"/>
        <v>166</v>
      </c>
      <c r="EJ96" s="184">
        <f t="shared" ca="1" si="267"/>
        <v>166</v>
      </c>
      <c r="EK96" s="184">
        <f t="shared" ca="1" si="268"/>
        <v>166</v>
      </c>
      <c r="EL96" s="184">
        <f t="shared" ca="1" si="269"/>
        <v>166</v>
      </c>
      <c r="EM96" s="184">
        <f t="shared" ca="1" si="270"/>
        <v>166</v>
      </c>
      <c r="EN96" s="184">
        <f t="shared" ca="1" si="271"/>
        <v>166</v>
      </c>
      <c r="EO96" s="184">
        <f t="shared" ca="1" si="272"/>
        <v>166</v>
      </c>
      <c r="EP96" s="184">
        <f t="shared" ca="1" si="273"/>
        <v>166</v>
      </c>
      <c r="EQ96" s="184">
        <f t="shared" ca="1" si="274"/>
        <v>166</v>
      </c>
      <c r="ER96" s="184">
        <f t="shared" ca="1" si="275"/>
        <v>166</v>
      </c>
      <c r="ES96" s="184">
        <f t="shared" ca="1" si="276"/>
        <v>166</v>
      </c>
      <c r="ET96" s="184">
        <f t="shared" ca="1" si="277"/>
        <v>166</v>
      </c>
      <c r="EU96" s="184">
        <f t="shared" ca="1" si="278"/>
        <v>166</v>
      </c>
      <c r="EV96" s="184">
        <f t="shared" ca="1" si="279"/>
        <v>166</v>
      </c>
      <c r="EW96" s="184">
        <f t="shared" ca="1" si="280"/>
        <v>166</v>
      </c>
      <c r="EX96" s="184">
        <f t="shared" ca="1" si="281"/>
        <v>166</v>
      </c>
      <c r="EY96" s="184">
        <f t="shared" ca="1" si="282"/>
        <v>166</v>
      </c>
      <c r="EZ96" s="184">
        <f t="shared" ca="1" si="283"/>
        <v>166</v>
      </c>
      <c r="FA96" s="184">
        <f t="shared" ca="1" si="284"/>
        <v>166</v>
      </c>
      <c r="FB96" s="184">
        <f t="shared" ca="1" si="285"/>
        <v>166</v>
      </c>
      <c r="FC96" s="184">
        <f t="shared" ca="1" si="286"/>
        <v>166</v>
      </c>
      <c r="FD96" s="184">
        <f t="shared" ca="1" si="287"/>
        <v>166</v>
      </c>
      <c r="FE96" s="184">
        <f t="shared" ca="1" si="288"/>
        <v>166</v>
      </c>
      <c r="FF96" s="184">
        <f t="shared" ca="1" si="289"/>
        <v>166</v>
      </c>
      <c r="FG96" s="184">
        <f t="shared" ca="1" si="290"/>
        <v>166</v>
      </c>
      <c r="FH96" s="184">
        <f t="shared" ca="1" si="291"/>
        <v>166</v>
      </c>
      <c r="FI96" s="184">
        <f t="shared" ca="1" si="292"/>
        <v>166</v>
      </c>
      <c r="FJ96" s="184">
        <f t="shared" ca="1" si="293"/>
        <v>166</v>
      </c>
      <c r="FK96" s="184">
        <f t="shared" ca="1" si="294"/>
        <v>166</v>
      </c>
      <c r="FL96" s="184">
        <f t="shared" ca="1" si="295"/>
        <v>166</v>
      </c>
      <c r="FM96" s="184">
        <f t="shared" ca="1" si="296"/>
        <v>166</v>
      </c>
      <c r="FN96" s="184">
        <f t="shared" ca="1" si="297"/>
        <v>166</v>
      </c>
      <c r="FO96" s="184">
        <f t="shared" ca="1" si="298"/>
        <v>166</v>
      </c>
      <c r="FP96" s="184">
        <f t="shared" ca="1" si="299"/>
        <v>166</v>
      </c>
      <c r="FQ96" s="184">
        <f t="shared" ca="1" si="300"/>
        <v>166</v>
      </c>
      <c r="FR96" s="184">
        <f t="shared" ca="1" si="301"/>
        <v>166</v>
      </c>
      <c r="FS96" s="184">
        <f t="shared" ca="1" si="302"/>
        <v>166</v>
      </c>
      <c r="FT96" s="184">
        <f t="shared" ca="1" si="303"/>
        <v>166</v>
      </c>
      <c r="FU96" s="184">
        <f t="shared" ca="1" si="304"/>
        <v>166</v>
      </c>
      <c r="FV96" s="184">
        <f t="shared" ca="1" si="305"/>
        <v>166</v>
      </c>
      <c r="FW96" s="184">
        <f t="shared" ca="1" si="306"/>
        <v>166</v>
      </c>
      <c r="FX96" s="184">
        <f t="shared" ca="1" si="307"/>
        <v>166</v>
      </c>
      <c r="FY96" s="184">
        <f t="shared" ca="1" si="308"/>
        <v>166</v>
      </c>
      <c r="FZ96" s="184">
        <f t="shared" ca="1" si="309"/>
        <v>166</v>
      </c>
      <c r="GA96" s="184">
        <f t="shared" ca="1" si="310"/>
        <v>166</v>
      </c>
      <c r="GB96" s="184">
        <f t="shared" ca="1" si="311"/>
        <v>166</v>
      </c>
      <c r="GC96" s="184">
        <f t="shared" ca="1" si="312"/>
        <v>166</v>
      </c>
      <c r="GD96" s="184">
        <f t="shared" ca="1" si="313"/>
        <v>166</v>
      </c>
      <c r="GE96" s="184">
        <f t="shared" ca="1" si="314"/>
        <v>166</v>
      </c>
      <c r="GF96" s="184">
        <f t="shared" ca="1" si="315"/>
        <v>166</v>
      </c>
      <c r="GG96" s="184">
        <f t="shared" ca="1" si="316"/>
        <v>166</v>
      </c>
      <c r="GH96" s="184">
        <f t="shared" ca="1" si="317"/>
        <v>166</v>
      </c>
      <c r="GI96" s="184">
        <f t="shared" ca="1" si="318"/>
        <v>166</v>
      </c>
      <c r="GJ96" s="184">
        <f t="shared" ca="1" si="319"/>
        <v>166</v>
      </c>
      <c r="GK96" s="184">
        <f t="shared" ca="1" si="320"/>
        <v>166</v>
      </c>
      <c r="GL96" s="184">
        <f t="shared" ca="1" si="321"/>
        <v>166</v>
      </c>
      <c r="GM96" s="184">
        <f t="shared" ca="1" si="322"/>
        <v>166</v>
      </c>
      <c r="GN96" s="184">
        <f t="shared" ca="1" si="323"/>
        <v>166</v>
      </c>
      <c r="GO96" s="184">
        <f t="shared" ca="1" si="324"/>
        <v>166</v>
      </c>
      <c r="GP96" s="184">
        <f t="shared" ca="1" si="325"/>
        <v>166</v>
      </c>
      <c r="GQ96" s="184">
        <f t="shared" ca="1" si="326"/>
        <v>166</v>
      </c>
      <c r="GR96" s="184">
        <f t="shared" ca="1" si="327"/>
        <v>166</v>
      </c>
      <c r="GS96" s="184">
        <f t="shared" ca="1" si="328"/>
        <v>166</v>
      </c>
      <c r="GT96" s="184">
        <f t="shared" ca="1" si="329"/>
        <v>166</v>
      </c>
      <c r="GU96" s="184">
        <f t="shared" ca="1" si="330"/>
        <v>166</v>
      </c>
      <c r="GV96" s="184">
        <f t="shared" ca="1" si="331"/>
        <v>166</v>
      </c>
      <c r="GW96" s="184">
        <f t="shared" ca="1" si="332"/>
        <v>166</v>
      </c>
      <c r="GX96" s="184">
        <f t="shared" ca="1" si="333"/>
        <v>166</v>
      </c>
      <c r="GY96" s="184">
        <f t="shared" ca="1" si="334"/>
        <v>166</v>
      </c>
      <c r="GZ96" s="184">
        <f t="shared" ca="1" si="335"/>
        <v>166</v>
      </c>
      <c r="HA96" s="184">
        <f t="shared" ca="1" si="336"/>
        <v>166</v>
      </c>
      <c r="HB96" s="184">
        <f t="shared" ca="1" si="337"/>
        <v>166</v>
      </c>
      <c r="HC96" s="184">
        <f t="shared" ca="1" si="338"/>
        <v>166</v>
      </c>
      <c r="HD96" s="184">
        <f t="shared" ca="1" si="339"/>
        <v>166</v>
      </c>
      <c r="HE96" s="184">
        <f t="shared" ca="1" si="340"/>
        <v>166</v>
      </c>
      <c r="HF96" s="184">
        <f t="shared" ca="1" si="341"/>
        <v>166</v>
      </c>
      <c r="HG96" s="184">
        <f t="shared" ca="1" si="342"/>
        <v>166</v>
      </c>
      <c r="HH96" s="184">
        <f t="shared" ca="1" si="343"/>
        <v>166</v>
      </c>
      <c r="HI96" s="184">
        <f t="shared" ca="1" si="344"/>
        <v>166</v>
      </c>
      <c r="HJ96" s="184">
        <f t="shared" ca="1" si="345"/>
        <v>166</v>
      </c>
      <c r="HK96" s="578">
        <f t="shared" ca="1" si="360"/>
        <v>1</v>
      </c>
    </row>
    <row r="97" spans="1:219" s="185" customFormat="1" ht="30">
      <c r="A97" s="284" t="s">
        <v>14044</v>
      </c>
      <c r="B97" s="285">
        <v>97622</v>
      </c>
      <c r="C97" s="286" t="str">
        <f>IF($B97="","",IFERROR(VLOOKUP($B97,SERVIÇOS!$A:$F,2,0),IFERROR(VLOOKUP($B97,'COMPOSIÇÕES COMPLEMENTARES '!$C:$K,2,0),"")))</f>
        <v>DEMOLIÇÃO DE ALVENARIA DE BLOCO FURADO, DE FORMA MANUAL, SEM REAPROVEITAMENTO. AF_12/2017</v>
      </c>
      <c r="D97" s="287" t="str">
        <f>IF($B97="","",IFERROR(VLOOKUP($B97,SERVIÇOS!$A:$F,3,0),IFERROR(VLOOKUP($B97,'COMPOSIÇÕES COMPLEMENTARES '!$C:$K,3,0),"")))</f>
        <v>M3</v>
      </c>
      <c r="E97" s="288">
        <v>0.3</v>
      </c>
      <c r="F97" s="289">
        <f>IF($B97="","",IFERROR(VLOOKUP($B97,SERVIÇOS!$A:$F,4,0),IFERROR(VLOOKUP($B97,'COMPOSIÇÕES COMPLEMENTARES '!$C:$K,6,0),"")))</f>
        <v>16.61</v>
      </c>
      <c r="G97" s="289">
        <f>IF($B97="","",IFERROR(VLOOKUP($B97,SERVIÇOS!$A:$F,5,0),IFERROR(VLOOKUP($B97,'COMPOSIÇÕES COMPLEMENTARES '!$C:$K,7,0),"")))</f>
        <v>35.08</v>
      </c>
      <c r="H97" s="289">
        <f t="shared" si="356"/>
        <v>51.69</v>
      </c>
      <c r="I97" s="289">
        <f t="shared" si="370"/>
        <v>4.9800000000000004</v>
      </c>
      <c r="J97" s="289">
        <f t="shared" si="371"/>
        <v>10.52</v>
      </c>
      <c r="K97" s="289">
        <f t="shared" si="372"/>
        <v>15.51</v>
      </c>
      <c r="L97" s="289"/>
      <c r="M97" s="572">
        <f t="shared" si="364"/>
        <v>15.5</v>
      </c>
      <c r="N97" s="572">
        <f t="shared" si="365"/>
        <v>15.5</v>
      </c>
      <c r="O97" s="572">
        <f t="shared" si="366"/>
        <v>0.3</v>
      </c>
      <c r="P97" s="572">
        <f t="shared" si="367"/>
        <v>89</v>
      </c>
      <c r="Q97" s="572">
        <f t="shared" si="368"/>
        <v>593.74</v>
      </c>
      <c r="R97" s="572">
        <f t="shared" si="369"/>
        <v>84</v>
      </c>
      <c r="S97" s="184">
        <f t="shared" ca="1" si="146"/>
        <v>41</v>
      </c>
      <c r="T97" s="184">
        <f t="shared" ca="1" si="147"/>
        <v>41</v>
      </c>
      <c r="U97" s="184">
        <f t="shared" ca="1" si="148"/>
        <v>41</v>
      </c>
      <c r="V97" s="184">
        <f t="shared" ca="1" si="149"/>
        <v>41</v>
      </c>
      <c r="W97" s="184">
        <f t="shared" ca="1" si="150"/>
        <v>41</v>
      </c>
      <c r="X97" s="184">
        <f t="shared" ca="1" si="151"/>
        <v>41</v>
      </c>
      <c r="Y97" s="184">
        <f t="shared" ca="1" si="152"/>
        <v>116</v>
      </c>
      <c r="Z97" s="184">
        <f t="shared" ca="1" si="153"/>
        <v>116</v>
      </c>
      <c r="AA97" s="184">
        <f t="shared" ca="1" si="154"/>
        <v>116</v>
      </c>
      <c r="AB97" s="184">
        <f t="shared" ca="1" si="155"/>
        <v>116</v>
      </c>
      <c r="AC97" s="184">
        <f t="shared" ca="1" si="156"/>
        <v>116</v>
      </c>
      <c r="AD97" s="184">
        <f t="shared" ca="1" si="157"/>
        <v>116</v>
      </c>
      <c r="AE97" s="184">
        <f t="shared" ca="1" si="158"/>
        <v>116</v>
      </c>
      <c r="AF97" s="184">
        <f t="shared" ca="1" si="159"/>
        <v>116</v>
      </c>
      <c r="AG97" s="184">
        <f t="shared" ca="1" si="160"/>
        <v>116</v>
      </c>
      <c r="AH97" s="184">
        <f t="shared" ca="1" si="161"/>
        <v>116</v>
      </c>
      <c r="AI97" s="184">
        <f t="shared" ca="1" si="162"/>
        <v>116</v>
      </c>
      <c r="AJ97" s="184">
        <f t="shared" ca="1" si="163"/>
        <v>116</v>
      </c>
      <c r="AK97" s="184">
        <f t="shared" ca="1" si="164"/>
        <v>149</v>
      </c>
      <c r="AL97" s="184">
        <f t="shared" ca="1" si="165"/>
        <v>149</v>
      </c>
      <c r="AM97" s="184">
        <f t="shared" ca="1" si="166"/>
        <v>149</v>
      </c>
      <c r="AN97" s="184">
        <f t="shared" ca="1" si="167"/>
        <v>149</v>
      </c>
      <c r="AO97" s="184">
        <f t="shared" ca="1" si="168"/>
        <v>149</v>
      </c>
      <c r="AP97" s="184">
        <f t="shared" ca="1" si="169"/>
        <v>149</v>
      </c>
      <c r="AQ97" s="184">
        <f t="shared" ca="1" si="170"/>
        <v>149</v>
      </c>
      <c r="AR97" s="184">
        <f t="shared" ca="1" si="171"/>
        <v>149</v>
      </c>
      <c r="AS97" s="184">
        <f t="shared" ca="1" si="172"/>
        <v>149</v>
      </c>
      <c r="AT97" s="184">
        <f t="shared" ca="1" si="173"/>
        <v>149</v>
      </c>
      <c r="AU97" s="184">
        <f t="shared" ca="1" si="174"/>
        <v>149</v>
      </c>
      <c r="AV97" s="184">
        <f t="shared" ca="1" si="175"/>
        <v>68</v>
      </c>
      <c r="AW97" s="184">
        <f t="shared" ca="1" si="176"/>
        <v>68</v>
      </c>
      <c r="AX97" s="184">
        <f t="shared" ca="1" si="177"/>
        <v>144</v>
      </c>
      <c r="AY97" s="184">
        <f t="shared" ca="1" si="178"/>
        <v>144</v>
      </c>
      <c r="AZ97" s="184">
        <f t="shared" ca="1" si="179"/>
        <v>144</v>
      </c>
      <c r="BA97" s="184">
        <f t="shared" ca="1" si="180"/>
        <v>144</v>
      </c>
      <c r="BB97" s="184">
        <f t="shared" ca="1" si="181"/>
        <v>144</v>
      </c>
      <c r="BC97" s="184">
        <f t="shared" ca="1" si="182"/>
        <v>144</v>
      </c>
      <c r="BD97" s="184">
        <f t="shared" ca="1" si="183"/>
        <v>144</v>
      </c>
      <c r="BE97" s="184">
        <f t="shared" ca="1" si="184"/>
        <v>144</v>
      </c>
      <c r="BF97" s="184">
        <f t="shared" ca="1" si="185"/>
        <v>144</v>
      </c>
      <c r="BG97" s="184">
        <f t="shared" ca="1" si="186"/>
        <v>144</v>
      </c>
      <c r="BH97" s="184">
        <f t="shared" ca="1" si="187"/>
        <v>144</v>
      </c>
      <c r="BI97" s="184">
        <f t="shared" ca="1" si="188"/>
        <v>102</v>
      </c>
      <c r="BJ97" s="184">
        <f t="shared" ca="1" si="189"/>
        <v>102</v>
      </c>
      <c r="BK97" s="184">
        <f t="shared" ca="1" si="190"/>
        <v>102</v>
      </c>
      <c r="BL97" s="184">
        <f t="shared" ca="1" si="191"/>
        <v>102</v>
      </c>
      <c r="BM97" s="184">
        <f t="shared" ca="1" si="192"/>
        <v>101</v>
      </c>
      <c r="BN97" s="184">
        <f t="shared" ca="1" si="193"/>
        <v>101</v>
      </c>
      <c r="BO97" s="184">
        <f t="shared" ca="1" si="194"/>
        <v>133</v>
      </c>
      <c r="BP97" s="184">
        <f t="shared" ca="1" si="195"/>
        <v>133</v>
      </c>
      <c r="BQ97" s="184">
        <f t="shared" ca="1" si="196"/>
        <v>54</v>
      </c>
      <c r="BR97" s="184">
        <f t="shared" ca="1" si="197"/>
        <v>54</v>
      </c>
      <c r="BS97" s="184">
        <f t="shared" ca="1" si="198"/>
        <v>54</v>
      </c>
      <c r="BT97" s="184">
        <f t="shared" ca="1" si="199"/>
        <v>54</v>
      </c>
      <c r="BU97" s="184">
        <f t="shared" ca="1" si="200"/>
        <v>54</v>
      </c>
      <c r="BV97" s="184">
        <f t="shared" ca="1" si="201"/>
        <v>54</v>
      </c>
      <c r="BW97" s="184">
        <f t="shared" ca="1" si="202"/>
        <v>54</v>
      </c>
      <c r="BX97" s="184">
        <f t="shared" ca="1" si="203"/>
        <v>54</v>
      </c>
      <c r="BY97" s="184">
        <f t="shared" ca="1" si="204"/>
        <v>54</v>
      </c>
      <c r="BZ97" s="184">
        <f t="shared" ca="1" si="205"/>
        <v>54</v>
      </c>
      <c r="CA97" s="184">
        <f t="shared" ca="1" si="206"/>
        <v>54</v>
      </c>
      <c r="CB97" s="184">
        <f t="shared" ca="1" si="207"/>
        <v>54</v>
      </c>
      <c r="CC97" s="184">
        <f t="shared" ca="1" si="208"/>
        <v>54</v>
      </c>
      <c r="CD97" s="184">
        <f t="shared" ca="1" si="209"/>
        <v>54</v>
      </c>
      <c r="CE97" s="184">
        <f t="shared" ca="1" si="210"/>
        <v>54</v>
      </c>
      <c r="CF97" s="184">
        <f t="shared" ca="1" si="211"/>
        <v>54</v>
      </c>
      <c r="CG97" s="184">
        <f t="shared" ca="1" si="212"/>
        <v>71</v>
      </c>
      <c r="CH97" s="184">
        <f t="shared" ca="1" si="213"/>
        <v>71</v>
      </c>
      <c r="CI97" s="184">
        <f t="shared" ca="1" si="214"/>
        <v>14</v>
      </c>
      <c r="CJ97" s="184">
        <f t="shared" ca="1" si="215"/>
        <v>14</v>
      </c>
      <c r="CK97" s="184">
        <f t="shared" ca="1" si="216"/>
        <v>17</v>
      </c>
      <c r="CL97" s="184">
        <f t="shared" ca="1" si="217"/>
        <v>17</v>
      </c>
      <c r="CM97" s="184">
        <f t="shared" ca="1" si="218"/>
        <v>17</v>
      </c>
      <c r="CN97" s="184">
        <f t="shared" ca="1" si="219"/>
        <v>17</v>
      </c>
      <c r="CO97" s="184">
        <f t="shared" ca="1" si="220"/>
        <v>135</v>
      </c>
      <c r="CP97" s="184">
        <f t="shared" ca="1" si="221"/>
        <v>135</v>
      </c>
      <c r="CQ97" s="184">
        <f t="shared" ca="1" si="222"/>
        <v>77</v>
      </c>
      <c r="CR97" s="184">
        <f t="shared" ca="1" si="223"/>
        <v>77</v>
      </c>
      <c r="CS97" s="184">
        <f t="shared" ca="1" si="224"/>
        <v>52</v>
      </c>
      <c r="CT97" s="184">
        <f t="shared" ca="1" si="225"/>
        <v>52</v>
      </c>
      <c r="CU97" s="184">
        <f t="shared" ca="1" si="226"/>
        <v>52</v>
      </c>
      <c r="CV97" s="184">
        <f t="shared" ca="1" si="227"/>
        <v>63</v>
      </c>
      <c r="CW97" s="184">
        <f t="shared" ca="1" si="228"/>
        <v>63</v>
      </c>
      <c r="CX97" s="184">
        <f t="shared" ca="1" si="229"/>
        <v>36</v>
      </c>
      <c r="CY97" s="184">
        <f t="shared" ca="1" si="230"/>
        <v>36</v>
      </c>
      <c r="CZ97" s="184">
        <f t="shared" ca="1" si="231"/>
        <v>166</v>
      </c>
      <c r="DA97" s="184">
        <f t="shared" ca="1" si="232"/>
        <v>166</v>
      </c>
      <c r="DB97" s="184">
        <f t="shared" ca="1" si="233"/>
        <v>92</v>
      </c>
      <c r="DC97" s="184">
        <f t="shared" ca="1" si="234"/>
        <v>92</v>
      </c>
      <c r="DD97" s="184">
        <f t="shared" ca="1" si="235"/>
        <v>92</v>
      </c>
      <c r="DE97" s="184">
        <f t="shared" ca="1" si="236"/>
        <v>92</v>
      </c>
      <c r="DF97" s="184">
        <f t="shared" ca="1" si="237"/>
        <v>92</v>
      </c>
      <c r="DG97" s="184">
        <f t="shared" ca="1" si="238"/>
        <v>92</v>
      </c>
      <c r="DH97" s="184">
        <f t="shared" ca="1" si="239"/>
        <v>92</v>
      </c>
      <c r="DI97" s="184">
        <f t="shared" ca="1" si="240"/>
        <v>92</v>
      </c>
      <c r="DJ97" s="184">
        <f t="shared" ca="1" si="241"/>
        <v>92</v>
      </c>
      <c r="DK97" s="184">
        <f t="shared" ca="1" si="242"/>
        <v>92</v>
      </c>
      <c r="DL97" s="184">
        <f t="shared" ca="1" si="243"/>
        <v>92</v>
      </c>
      <c r="DM97" s="184">
        <f t="shared" ca="1" si="244"/>
        <v>92</v>
      </c>
      <c r="DN97" s="184">
        <f t="shared" ca="1" si="245"/>
        <v>92</v>
      </c>
      <c r="DO97" s="184">
        <f t="shared" ca="1" si="246"/>
        <v>92</v>
      </c>
      <c r="DP97" s="184">
        <f t="shared" ca="1" si="247"/>
        <v>92</v>
      </c>
      <c r="DQ97" s="184">
        <f t="shared" ca="1" si="248"/>
        <v>92</v>
      </c>
      <c r="DR97" s="184">
        <f t="shared" ca="1" si="249"/>
        <v>92</v>
      </c>
      <c r="DS97" s="184">
        <f t="shared" ca="1" si="250"/>
        <v>92</v>
      </c>
      <c r="DT97" s="184">
        <f t="shared" ca="1" si="251"/>
        <v>92</v>
      </c>
      <c r="DU97" s="184">
        <f t="shared" ca="1" si="252"/>
        <v>92</v>
      </c>
      <c r="DV97" s="184">
        <f t="shared" ca="1" si="253"/>
        <v>92</v>
      </c>
      <c r="DW97" s="184">
        <f t="shared" ca="1" si="254"/>
        <v>92</v>
      </c>
      <c r="DX97" s="184">
        <f t="shared" ca="1" si="255"/>
        <v>92</v>
      </c>
      <c r="DY97" s="184">
        <f t="shared" ca="1" si="256"/>
        <v>92</v>
      </c>
      <c r="DZ97" s="184">
        <f t="shared" ca="1" si="257"/>
        <v>92</v>
      </c>
      <c r="EA97" s="184">
        <f t="shared" ca="1" si="258"/>
        <v>92</v>
      </c>
      <c r="EB97" s="184">
        <f t="shared" ca="1" si="259"/>
        <v>92</v>
      </c>
      <c r="EC97" s="184">
        <f t="shared" ca="1" si="260"/>
        <v>92</v>
      </c>
      <c r="ED97" s="184">
        <f t="shared" ca="1" si="261"/>
        <v>92</v>
      </c>
      <c r="EE97" s="184">
        <f t="shared" ca="1" si="262"/>
        <v>92</v>
      </c>
      <c r="EF97" s="184">
        <f t="shared" ca="1" si="263"/>
        <v>92</v>
      </c>
      <c r="EG97" s="184">
        <f t="shared" ca="1" si="264"/>
        <v>92</v>
      </c>
      <c r="EH97" s="184">
        <f t="shared" ca="1" si="265"/>
        <v>92</v>
      </c>
      <c r="EI97" s="184">
        <f t="shared" ca="1" si="266"/>
        <v>92</v>
      </c>
      <c r="EJ97" s="184">
        <f t="shared" ca="1" si="267"/>
        <v>92</v>
      </c>
      <c r="EK97" s="184">
        <f t="shared" ca="1" si="268"/>
        <v>92</v>
      </c>
      <c r="EL97" s="184">
        <f t="shared" ca="1" si="269"/>
        <v>92</v>
      </c>
      <c r="EM97" s="184">
        <f t="shared" ca="1" si="270"/>
        <v>92</v>
      </c>
      <c r="EN97" s="184">
        <f t="shared" ca="1" si="271"/>
        <v>92</v>
      </c>
      <c r="EO97" s="184">
        <f t="shared" ca="1" si="272"/>
        <v>92</v>
      </c>
      <c r="EP97" s="184">
        <f t="shared" ca="1" si="273"/>
        <v>92</v>
      </c>
      <c r="EQ97" s="184">
        <f t="shared" ca="1" si="274"/>
        <v>92</v>
      </c>
      <c r="ER97" s="184">
        <f t="shared" ca="1" si="275"/>
        <v>92</v>
      </c>
      <c r="ES97" s="184">
        <f t="shared" ca="1" si="276"/>
        <v>92</v>
      </c>
      <c r="ET97" s="184">
        <f t="shared" ca="1" si="277"/>
        <v>92</v>
      </c>
      <c r="EU97" s="184">
        <f t="shared" ca="1" si="278"/>
        <v>92</v>
      </c>
      <c r="EV97" s="184">
        <f t="shared" ca="1" si="279"/>
        <v>92</v>
      </c>
      <c r="EW97" s="184">
        <f t="shared" ca="1" si="280"/>
        <v>92</v>
      </c>
      <c r="EX97" s="184">
        <f t="shared" ca="1" si="281"/>
        <v>92</v>
      </c>
      <c r="EY97" s="184">
        <f t="shared" ca="1" si="282"/>
        <v>92</v>
      </c>
      <c r="EZ97" s="184">
        <f t="shared" ca="1" si="283"/>
        <v>92</v>
      </c>
      <c r="FA97" s="184">
        <f t="shared" ca="1" si="284"/>
        <v>92</v>
      </c>
      <c r="FB97" s="184">
        <f t="shared" ca="1" si="285"/>
        <v>92</v>
      </c>
      <c r="FC97" s="184">
        <f t="shared" ca="1" si="286"/>
        <v>92</v>
      </c>
      <c r="FD97" s="184">
        <f t="shared" ca="1" si="287"/>
        <v>92</v>
      </c>
      <c r="FE97" s="184">
        <f t="shared" ca="1" si="288"/>
        <v>92</v>
      </c>
      <c r="FF97" s="184">
        <f t="shared" ca="1" si="289"/>
        <v>92</v>
      </c>
      <c r="FG97" s="184">
        <f t="shared" ca="1" si="290"/>
        <v>92</v>
      </c>
      <c r="FH97" s="184">
        <f t="shared" ca="1" si="291"/>
        <v>92</v>
      </c>
      <c r="FI97" s="184">
        <f t="shared" ca="1" si="292"/>
        <v>92</v>
      </c>
      <c r="FJ97" s="184">
        <f t="shared" ca="1" si="293"/>
        <v>92</v>
      </c>
      <c r="FK97" s="184">
        <f t="shared" ca="1" si="294"/>
        <v>92</v>
      </c>
      <c r="FL97" s="184">
        <f t="shared" ca="1" si="295"/>
        <v>92</v>
      </c>
      <c r="FM97" s="184">
        <f t="shared" ca="1" si="296"/>
        <v>92</v>
      </c>
      <c r="FN97" s="184">
        <f t="shared" ca="1" si="297"/>
        <v>92</v>
      </c>
      <c r="FO97" s="184">
        <f t="shared" ca="1" si="298"/>
        <v>92</v>
      </c>
      <c r="FP97" s="184">
        <f t="shared" ca="1" si="299"/>
        <v>92</v>
      </c>
      <c r="FQ97" s="184">
        <f t="shared" ca="1" si="300"/>
        <v>92</v>
      </c>
      <c r="FR97" s="184">
        <f t="shared" ca="1" si="301"/>
        <v>92</v>
      </c>
      <c r="FS97" s="184">
        <f t="shared" ca="1" si="302"/>
        <v>92</v>
      </c>
      <c r="FT97" s="184">
        <f t="shared" ca="1" si="303"/>
        <v>92</v>
      </c>
      <c r="FU97" s="184">
        <f t="shared" ca="1" si="304"/>
        <v>92</v>
      </c>
      <c r="FV97" s="184">
        <f t="shared" ca="1" si="305"/>
        <v>92</v>
      </c>
      <c r="FW97" s="184">
        <f t="shared" ca="1" si="306"/>
        <v>92</v>
      </c>
      <c r="FX97" s="184">
        <f t="shared" ca="1" si="307"/>
        <v>92</v>
      </c>
      <c r="FY97" s="184">
        <f t="shared" ca="1" si="308"/>
        <v>92</v>
      </c>
      <c r="FZ97" s="184">
        <f t="shared" ca="1" si="309"/>
        <v>92</v>
      </c>
      <c r="GA97" s="184">
        <f t="shared" ca="1" si="310"/>
        <v>92</v>
      </c>
      <c r="GB97" s="184">
        <f t="shared" ca="1" si="311"/>
        <v>92</v>
      </c>
      <c r="GC97" s="184">
        <f t="shared" ca="1" si="312"/>
        <v>92</v>
      </c>
      <c r="GD97" s="184">
        <f t="shared" ca="1" si="313"/>
        <v>92</v>
      </c>
      <c r="GE97" s="184">
        <f t="shared" ca="1" si="314"/>
        <v>92</v>
      </c>
      <c r="GF97" s="184">
        <f t="shared" ca="1" si="315"/>
        <v>92</v>
      </c>
      <c r="GG97" s="184">
        <f t="shared" ca="1" si="316"/>
        <v>92</v>
      </c>
      <c r="GH97" s="184">
        <f t="shared" ca="1" si="317"/>
        <v>92</v>
      </c>
      <c r="GI97" s="184">
        <f t="shared" ca="1" si="318"/>
        <v>92</v>
      </c>
      <c r="GJ97" s="184">
        <f t="shared" ca="1" si="319"/>
        <v>92</v>
      </c>
      <c r="GK97" s="184">
        <f t="shared" ca="1" si="320"/>
        <v>92</v>
      </c>
      <c r="GL97" s="184">
        <f t="shared" ca="1" si="321"/>
        <v>92</v>
      </c>
      <c r="GM97" s="184">
        <f t="shared" ca="1" si="322"/>
        <v>92</v>
      </c>
      <c r="GN97" s="184">
        <f t="shared" ca="1" si="323"/>
        <v>92</v>
      </c>
      <c r="GO97" s="184">
        <f t="shared" ca="1" si="324"/>
        <v>92</v>
      </c>
      <c r="GP97" s="184">
        <f t="shared" ca="1" si="325"/>
        <v>92</v>
      </c>
      <c r="GQ97" s="184">
        <f t="shared" ca="1" si="326"/>
        <v>92</v>
      </c>
      <c r="GR97" s="184">
        <f t="shared" ca="1" si="327"/>
        <v>92</v>
      </c>
      <c r="GS97" s="184">
        <f t="shared" ca="1" si="328"/>
        <v>92</v>
      </c>
      <c r="GT97" s="184">
        <f t="shared" ca="1" si="329"/>
        <v>92</v>
      </c>
      <c r="GU97" s="184">
        <f t="shared" ca="1" si="330"/>
        <v>92</v>
      </c>
      <c r="GV97" s="184">
        <f t="shared" ca="1" si="331"/>
        <v>92</v>
      </c>
      <c r="GW97" s="184">
        <f t="shared" ca="1" si="332"/>
        <v>92</v>
      </c>
      <c r="GX97" s="184">
        <f t="shared" ca="1" si="333"/>
        <v>92</v>
      </c>
      <c r="GY97" s="184">
        <f t="shared" ca="1" si="334"/>
        <v>92</v>
      </c>
      <c r="GZ97" s="184">
        <f t="shared" ca="1" si="335"/>
        <v>92</v>
      </c>
      <c r="HA97" s="184">
        <f t="shared" ca="1" si="336"/>
        <v>92</v>
      </c>
      <c r="HB97" s="184">
        <f t="shared" ca="1" si="337"/>
        <v>92</v>
      </c>
      <c r="HC97" s="184">
        <f t="shared" ca="1" si="338"/>
        <v>92</v>
      </c>
      <c r="HD97" s="184">
        <f t="shared" ca="1" si="339"/>
        <v>92</v>
      </c>
      <c r="HE97" s="184">
        <f t="shared" ca="1" si="340"/>
        <v>92</v>
      </c>
      <c r="HF97" s="184">
        <f t="shared" ca="1" si="341"/>
        <v>92</v>
      </c>
      <c r="HG97" s="184">
        <f t="shared" ca="1" si="342"/>
        <v>92</v>
      </c>
      <c r="HH97" s="184">
        <f t="shared" ca="1" si="343"/>
        <v>92</v>
      </c>
      <c r="HI97" s="184">
        <f t="shared" ca="1" si="344"/>
        <v>92</v>
      </c>
      <c r="HJ97" s="184">
        <f t="shared" ca="1" si="345"/>
        <v>92</v>
      </c>
      <c r="HK97" s="578">
        <f t="shared" ca="1" si="360"/>
        <v>2</v>
      </c>
    </row>
    <row r="98" spans="1:219" s="185" customFormat="1" ht="30">
      <c r="A98" s="284" t="s">
        <v>14045</v>
      </c>
      <c r="B98" s="285">
        <v>93186</v>
      </c>
      <c r="C98" s="286" t="str">
        <f>IF($B98="","",IFERROR(VLOOKUP($B98,SERVIÇOS!$A:$F,2,0),IFERROR(VLOOKUP($B98,'COMPOSIÇÕES COMPLEMENTARES '!$C:$K,2,0),"")))</f>
        <v>VERGA MOLDADA IN LOCO EM CONCRETO PARA JANELAS COM ATÉ 1,5 M DE VÃO. AF_03/2016</v>
      </c>
      <c r="D98" s="287" t="str">
        <f>IF($B98="","",IFERROR(VLOOKUP($B98,SERVIÇOS!$A:$F,3,0),IFERROR(VLOOKUP($B98,'COMPOSIÇÕES COMPLEMENTARES '!$C:$K,3,0),"")))</f>
        <v>M</v>
      </c>
      <c r="E98" s="288">
        <v>1.3</v>
      </c>
      <c r="F98" s="289">
        <f>IF($B98="","",IFERROR(VLOOKUP($B98,SERVIÇOS!$A:$F,4,0),IFERROR(VLOOKUP($B98,'COMPOSIÇÕES COMPLEMENTARES '!$C:$K,6,0),"")))</f>
        <v>80.38</v>
      </c>
      <c r="G98" s="289">
        <f>IF($B98="","",IFERROR(VLOOKUP($B98,SERVIÇOS!$A:$F,5,0),IFERROR(VLOOKUP($B98,'COMPOSIÇÕES COMPLEMENTARES '!$C:$K,7,0),"")))</f>
        <v>18.68</v>
      </c>
      <c r="H98" s="289">
        <f t="shared" si="356"/>
        <v>99.06</v>
      </c>
      <c r="I98" s="289">
        <f t="shared" si="370"/>
        <v>104.49</v>
      </c>
      <c r="J98" s="289">
        <f t="shared" si="371"/>
        <v>24.28</v>
      </c>
      <c r="K98" s="289">
        <f t="shared" si="372"/>
        <v>128.78</v>
      </c>
      <c r="L98" s="289"/>
      <c r="M98" s="572">
        <f t="shared" si="364"/>
        <v>128.76999999999998</v>
      </c>
      <c r="N98" s="572">
        <f t="shared" si="365"/>
        <v>128.76999999999998</v>
      </c>
      <c r="O98" s="572">
        <f t="shared" si="366"/>
        <v>1.3</v>
      </c>
      <c r="P98" s="572">
        <f t="shared" si="367"/>
        <v>90</v>
      </c>
      <c r="Q98" s="572">
        <f t="shared" si="368"/>
        <v>586.72</v>
      </c>
      <c r="R98" s="572">
        <f t="shared" si="369"/>
        <v>41</v>
      </c>
      <c r="S98" s="184">
        <f t="shared" ca="1" si="146"/>
        <v>41</v>
      </c>
      <c r="T98" s="184">
        <f t="shared" ca="1" si="147"/>
        <v>116</v>
      </c>
      <c r="U98" s="184">
        <f t="shared" ca="1" si="148"/>
        <v>116</v>
      </c>
      <c r="V98" s="184">
        <f t="shared" ca="1" si="149"/>
        <v>116</v>
      </c>
      <c r="W98" s="184">
        <f t="shared" ca="1" si="150"/>
        <v>116</v>
      </c>
      <c r="X98" s="184">
        <f t="shared" ca="1" si="151"/>
        <v>116</v>
      </c>
      <c r="Y98" s="184">
        <f t="shared" ca="1" si="152"/>
        <v>116</v>
      </c>
      <c r="Z98" s="184">
        <f t="shared" ca="1" si="153"/>
        <v>149</v>
      </c>
      <c r="AA98" s="184">
        <f t="shared" ca="1" si="154"/>
        <v>149</v>
      </c>
      <c r="AB98" s="184">
        <f t="shared" ca="1" si="155"/>
        <v>149</v>
      </c>
      <c r="AC98" s="184">
        <f t="shared" ca="1" si="156"/>
        <v>149</v>
      </c>
      <c r="AD98" s="184">
        <f t="shared" ca="1" si="157"/>
        <v>149</v>
      </c>
      <c r="AE98" s="184">
        <f t="shared" ca="1" si="158"/>
        <v>149</v>
      </c>
      <c r="AF98" s="184">
        <f t="shared" ca="1" si="159"/>
        <v>149</v>
      </c>
      <c r="AG98" s="184">
        <f t="shared" ca="1" si="160"/>
        <v>149</v>
      </c>
      <c r="AH98" s="184">
        <f t="shared" ca="1" si="161"/>
        <v>149</v>
      </c>
      <c r="AI98" s="184">
        <f t="shared" ca="1" si="162"/>
        <v>149</v>
      </c>
      <c r="AJ98" s="184">
        <f t="shared" ca="1" si="163"/>
        <v>149</v>
      </c>
      <c r="AK98" s="184">
        <f t="shared" ca="1" si="164"/>
        <v>149</v>
      </c>
      <c r="AL98" s="184">
        <f t="shared" ca="1" si="165"/>
        <v>68</v>
      </c>
      <c r="AM98" s="184">
        <f t="shared" ca="1" si="166"/>
        <v>68</v>
      </c>
      <c r="AN98" s="184">
        <f t="shared" ca="1" si="167"/>
        <v>68</v>
      </c>
      <c r="AO98" s="184">
        <f t="shared" ca="1" si="168"/>
        <v>68</v>
      </c>
      <c r="AP98" s="184">
        <f t="shared" ca="1" si="169"/>
        <v>68</v>
      </c>
      <c r="AQ98" s="184">
        <f t="shared" ca="1" si="170"/>
        <v>68</v>
      </c>
      <c r="AR98" s="184">
        <f t="shared" ca="1" si="171"/>
        <v>68</v>
      </c>
      <c r="AS98" s="184">
        <f t="shared" ca="1" si="172"/>
        <v>68</v>
      </c>
      <c r="AT98" s="184">
        <f t="shared" ca="1" si="173"/>
        <v>68</v>
      </c>
      <c r="AU98" s="184">
        <f t="shared" ca="1" si="174"/>
        <v>68</v>
      </c>
      <c r="AV98" s="184">
        <f t="shared" ca="1" si="175"/>
        <v>68</v>
      </c>
      <c r="AW98" s="184">
        <f t="shared" ca="1" si="176"/>
        <v>144</v>
      </c>
      <c r="AX98" s="184">
        <f t="shared" ca="1" si="177"/>
        <v>144</v>
      </c>
      <c r="AY98" s="184">
        <f t="shared" ca="1" si="178"/>
        <v>102</v>
      </c>
      <c r="AZ98" s="184">
        <f t="shared" ca="1" si="179"/>
        <v>102</v>
      </c>
      <c r="BA98" s="184">
        <f t="shared" ca="1" si="180"/>
        <v>102</v>
      </c>
      <c r="BB98" s="184">
        <f t="shared" ca="1" si="181"/>
        <v>102</v>
      </c>
      <c r="BC98" s="184">
        <f t="shared" ca="1" si="182"/>
        <v>102</v>
      </c>
      <c r="BD98" s="184">
        <f t="shared" ca="1" si="183"/>
        <v>102</v>
      </c>
      <c r="BE98" s="184">
        <f t="shared" ca="1" si="184"/>
        <v>102</v>
      </c>
      <c r="BF98" s="184">
        <f t="shared" ca="1" si="185"/>
        <v>102</v>
      </c>
      <c r="BG98" s="184">
        <f t="shared" ca="1" si="186"/>
        <v>102</v>
      </c>
      <c r="BH98" s="184">
        <f t="shared" ca="1" si="187"/>
        <v>102</v>
      </c>
      <c r="BI98" s="184">
        <f t="shared" ca="1" si="188"/>
        <v>102</v>
      </c>
      <c r="BJ98" s="184">
        <f t="shared" ca="1" si="189"/>
        <v>101</v>
      </c>
      <c r="BK98" s="184">
        <f t="shared" ca="1" si="190"/>
        <v>101</v>
      </c>
      <c r="BL98" s="184">
        <f t="shared" ca="1" si="191"/>
        <v>101</v>
      </c>
      <c r="BM98" s="184">
        <f t="shared" ca="1" si="192"/>
        <v>101</v>
      </c>
      <c r="BN98" s="184">
        <f t="shared" ca="1" si="193"/>
        <v>133</v>
      </c>
      <c r="BO98" s="184">
        <f t="shared" ca="1" si="194"/>
        <v>133</v>
      </c>
      <c r="BP98" s="184">
        <f t="shared" ca="1" si="195"/>
        <v>54</v>
      </c>
      <c r="BQ98" s="184">
        <f t="shared" ca="1" si="196"/>
        <v>54</v>
      </c>
      <c r="BR98" s="184">
        <f t="shared" ca="1" si="197"/>
        <v>71</v>
      </c>
      <c r="BS98" s="184">
        <f t="shared" ca="1" si="198"/>
        <v>71</v>
      </c>
      <c r="BT98" s="184">
        <f t="shared" ca="1" si="199"/>
        <v>71</v>
      </c>
      <c r="BU98" s="184">
        <f t="shared" ca="1" si="200"/>
        <v>71</v>
      </c>
      <c r="BV98" s="184">
        <f t="shared" ca="1" si="201"/>
        <v>71</v>
      </c>
      <c r="BW98" s="184">
        <f t="shared" ca="1" si="202"/>
        <v>71</v>
      </c>
      <c r="BX98" s="184">
        <f t="shared" ca="1" si="203"/>
        <v>71</v>
      </c>
      <c r="BY98" s="184">
        <f t="shared" ca="1" si="204"/>
        <v>71</v>
      </c>
      <c r="BZ98" s="184">
        <f t="shared" ca="1" si="205"/>
        <v>71</v>
      </c>
      <c r="CA98" s="184">
        <f t="shared" ca="1" si="206"/>
        <v>71</v>
      </c>
      <c r="CB98" s="184">
        <f t="shared" ca="1" si="207"/>
        <v>71</v>
      </c>
      <c r="CC98" s="184">
        <f t="shared" ca="1" si="208"/>
        <v>71</v>
      </c>
      <c r="CD98" s="184">
        <f t="shared" ca="1" si="209"/>
        <v>71</v>
      </c>
      <c r="CE98" s="184">
        <f t="shared" ca="1" si="210"/>
        <v>71</v>
      </c>
      <c r="CF98" s="184">
        <f t="shared" ca="1" si="211"/>
        <v>71</v>
      </c>
      <c r="CG98" s="184">
        <f t="shared" ca="1" si="212"/>
        <v>71</v>
      </c>
      <c r="CH98" s="184">
        <f t="shared" ca="1" si="213"/>
        <v>14</v>
      </c>
      <c r="CI98" s="184">
        <f t="shared" ca="1" si="214"/>
        <v>14</v>
      </c>
      <c r="CJ98" s="184">
        <f t="shared" ca="1" si="215"/>
        <v>17</v>
      </c>
      <c r="CK98" s="184">
        <f t="shared" ca="1" si="216"/>
        <v>17</v>
      </c>
      <c r="CL98" s="184">
        <f t="shared" ca="1" si="217"/>
        <v>135</v>
      </c>
      <c r="CM98" s="184">
        <f t="shared" ca="1" si="218"/>
        <v>135</v>
      </c>
      <c r="CN98" s="184">
        <f t="shared" ca="1" si="219"/>
        <v>135</v>
      </c>
      <c r="CO98" s="184">
        <f t="shared" ca="1" si="220"/>
        <v>135</v>
      </c>
      <c r="CP98" s="184">
        <f t="shared" ca="1" si="221"/>
        <v>77</v>
      </c>
      <c r="CQ98" s="184">
        <f t="shared" ca="1" si="222"/>
        <v>77</v>
      </c>
      <c r="CR98" s="184">
        <f t="shared" ca="1" si="223"/>
        <v>52</v>
      </c>
      <c r="CS98" s="184">
        <f t="shared" ca="1" si="224"/>
        <v>52</v>
      </c>
      <c r="CT98" s="184">
        <f t="shared" ca="1" si="225"/>
        <v>63</v>
      </c>
      <c r="CU98" s="184">
        <f t="shared" ca="1" si="226"/>
        <v>63</v>
      </c>
      <c r="CV98" s="184">
        <f t="shared" ca="1" si="227"/>
        <v>63</v>
      </c>
      <c r="CW98" s="184">
        <f t="shared" ca="1" si="228"/>
        <v>36</v>
      </c>
      <c r="CX98" s="184">
        <f t="shared" ca="1" si="229"/>
        <v>36</v>
      </c>
      <c r="CY98" s="184">
        <f t="shared" ca="1" si="230"/>
        <v>166</v>
      </c>
      <c r="CZ98" s="184">
        <f t="shared" ca="1" si="231"/>
        <v>166</v>
      </c>
      <c r="DA98" s="184">
        <f t="shared" ca="1" si="232"/>
        <v>92</v>
      </c>
      <c r="DB98" s="184">
        <f t="shared" ca="1" si="233"/>
        <v>92</v>
      </c>
      <c r="DC98" s="184">
        <f t="shared" ca="1" si="234"/>
        <v>75</v>
      </c>
      <c r="DD98" s="184">
        <f t="shared" ca="1" si="235"/>
        <v>75</v>
      </c>
      <c r="DE98" s="184">
        <f t="shared" ca="1" si="236"/>
        <v>75</v>
      </c>
      <c r="DF98" s="184">
        <f t="shared" ca="1" si="237"/>
        <v>75</v>
      </c>
      <c r="DG98" s="184">
        <f t="shared" ca="1" si="238"/>
        <v>75</v>
      </c>
      <c r="DH98" s="184">
        <f t="shared" ca="1" si="239"/>
        <v>75</v>
      </c>
      <c r="DI98" s="184">
        <f t="shared" ca="1" si="240"/>
        <v>75</v>
      </c>
      <c r="DJ98" s="184">
        <f t="shared" ca="1" si="241"/>
        <v>75</v>
      </c>
      <c r="DK98" s="184">
        <f t="shared" ca="1" si="242"/>
        <v>75</v>
      </c>
      <c r="DL98" s="184">
        <f t="shared" ca="1" si="243"/>
        <v>75</v>
      </c>
      <c r="DM98" s="184">
        <f t="shared" ca="1" si="244"/>
        <v>75</v>
      </c>
      <c r="DN98" s="184">
        <f t="shared" ca="1" si="245"/>
        <v>75</v>
      </c>
      <c r="DO98" s="184">
        <f t="shared" ca="1" si="246"/>
        <v>75</v>
      </c>
      <c r="DP98" s="184">
        <f t="shared" ca="1" si="247"/>
        <v>75</v>
      </c>
      <c r="DQ98" s="184">
        <f t="shared" ca="1" si="248"/>
        <v>75</v>
      </c>
      <c r="DR98" s="184">
        <f t="shared" ca="1" si="249"/>
        <v>75</v>
      </c>
      <c r="DS98" s="184">
        <f t="shared" ca="1" si="250"/>
        <v>75</v>
      </c>
      <c r="DT98" s="184">
        <f t="shared" ca="1" si="251"/>
        <v>75</v>
      </c>
      <c r="DU98" s="184">
        <f t="shared" ca="1" si="252"/>
        <v>75</v>
      </c>
      <c r="DV98" s="184">
        <f t="shared" ca="1" si="253"/>
        <v>75</v>
      </c>
      <c r="DW98" s="184">
        <f t="shared" ca="1" si="254"/>
        <v>75</v>
      </c>
      <c r="DX98" s="184">
        <f t="shared" ca="1" si="255"/>
        <v>75</v>
      </c>
      <c r="DY98" s="184">
        <f t="shared" ca="1" si="256"/>
        <v>75</v>
      </c>
      <c r="DZ98" s="184">
        <f t="shared" ca="1" si="257"/>
        <v>75</v>
      </c>
      <c r="EA98" s="184">
        <f t="shared" ca="1" si="258"/>
        <v>75</v>
      </c>
      <c r="EB98" s="184">
        <f t="shared" ca="1" si="259"/>
        <v>75</v>
      </c>
      <c r="EC98" s="184">
        <f t="shared" ca="1" si="260"/>
        <v>75</v>
      </c>
      <c r="ED98" s="184">
        <f t="shared" ca="1" si="261"/>
        <v>75</v>
      </c>
      <c r="EE98" s="184">
        <f t="shared" ca="1" si="262"/>
        <v>75</v>
      </c>
      <c r="EF98" s="184">
        <f t="shared" ca="1" si="263"/>
        <v>75</v>
      </c>
      <c r="EG98" s="184">
        <f t="shared" ca="1" si="264"/>
        <v>75</v>
      </c>
      <c r="EH98" s="184">
        <f t="shared" ca="1" si="265"/>
        <v>75</v>
      </c>
      <c r="EI98" s="184">
        <f t="shared" ca="1" si="266"/>
        <v>75</v>
      </c>
      <c r="EJ98" s="184">
        <f t="shared" ca="1" si="267"/>
        <v>75</v>
      </c>
      <c r="EK98" s="184">
        <f t="shared" ca="1" si="268"/>
        <v>75</v>
      </c>
      <c r="EL98" s="184">
        <f t="shared" ca="1" si="269"/>
        <v>75</v>
      </c>
      <c r="EM98" s="184">
        <f t="shared" ca="1" si="270"/>
        <v>75</v>
      </c>
      <c r="EN98" s="184">
        <f t="shared" ca="1" si="271"/>
        <v>75</v>
      </c>
      <c r="EO98" s="184">
        <f t="shared" ca="1" si="272"/>
        <v>75</v>
      </c>
      <c r="EP98" s="184">
        <f t="shared" ca="1" si="273"/>
        <v>75</v>
      </c>
      <c r="EQ98" s="184">
        <f t="shared" ca="1" si="274"/>
        <v>75</v>
      </c>
      <c r="ER98" s="184">
        <f t="shared" ca="1" si="275"/>
        <v>75</v>
      </c>
      <c r="ES98" s="184">
        <f t="shared" ca="1" si="276"/>
        <v>75</v>
      </c>
      <c r="ET98" s="184">
        <f t="shared" ca="1" si="277"/>
        <v>75</v>
      </c>
      <c r="EU98" s="184">
        <f t="shared" ca="1" si="278"/>
        <v>75</v>
      </c>
      <c r="EV98" s="184">
        <f t="shared" ca="1" si="279"/>
        <v>75</v>
      </c>
      <c r="EW98" s="184">
        <f t="shared" ca="1" si="280"/>
        <v>75</v>
      </c>
      <c r="EX98" s="184">
        <f t="shared" ca="1" si="281"/>
        <v>75</v>
      </c>
      <c r="EY98" s="184">
        <f t="shared" ca="1" si="282"/>
        <v>75</v>
      </c>
      <c r="EZ98" s="184">
        <f t="shared" ca="1" si="283"/>
        <v>75</v>
      </c>
      <c r="FA98" s="184">
        <f t="shared" ca="1" si="284"/>
        <v>75</v>
      </c>
      <c r="FB98" s="184">
        <f t="shared" ca="1" si="285"/>
        <v>75</v>
      </c>
      <c r="FC98" s="184">
        <f t="shared" ca="1" si="286"/>
        <v>75</v>
      </c>
      <c r="FD98" s="184">
        <f t="shared" ca="1" si="287"/>
        <v>75</v>
      </c>
      <c r="FE98" s="184">
        <f t="shared" ca="1" si="288"/>
        <v>75</v>
      </c>
      <c r="FF98" s="184">
        <f t="shared" ca="1" si="289"/>
        <v>75</v>
      </c>
      <c r="FG98" s="184">
        <f t="shared" ca="1" si="290"/>
        <v>75</v>
      </c>
      <c r="FH98" s="184">
        <f t="shared" ca="1" si="291"/>
        <v>75</v>
      </c>
      <c r="FI98" s="184">
        <f t="shared" ca="1" si="292"/>
        <v>75</v>
      </c>
      <c r="FJ98" s="184">
        <f t="shared" ca="1" si="293"/>
        <v>75</v>
      </c>
      <c r="FK98" s="184">
        <f t="shared" ca="1" si="294"/>
        <v>75</v>
      </c>
      <c r="FL98" s="184">
        <f t="shared" ca="1" si="295"/>
        <v>75</v>
      </c>
      <c r="FM98" s="184">
        <f t="shared" ca="1" si="296"/>
        <v>75</v>
      </c>
      <c r="FN98" s="184">
        <f t="shared" ca="1" si="297"/>
        <v>75</v>
      </c>
      <c r="FO98" s="184">
        <f t="shared" ca="1" si="298"/>
        <v>75</v>
      </c>
      <c r="FP98" s="184">
        <f t="shared" ca="1" si="299"/>
        <v>75</v>
      </c>
      <c r="FQ98" s="184">
        <f t="shared" ca="1" si="300"/>
        <v>75</v>
      </c>
      <c r="FR98" s="184">
        <f t="shared" ca="1" si="301"/>
        <v>75</v>
      </c>
      <c r="FS98" s="184">
        <f t="shared" ca="1" si="302"/>
        <v>75</v>
      </c>
      <c r="FT98" s="184">
        <f t="shared" ca="1" si="303"/>
        <v>75</v>
      </c>
      <c r="FU98" s="184">
        <f t="shared" ca="1" si="304"/>
        <v>75</v>
      </c>
      <c r="FV98" s="184">
        <f t="shared" ca="1" si="305"/>
        <v>75</v>
      </c>
      <c r="FW98" s="184">
        <f t="shared" ca="1" si="306"/>
        <v>75</v>
      </c>
      <c r="FX98" s="184">
        <f t="shared" ca="1" si="307"/>
        <v>75</v>
      </c>
      <c r="FY98" s="184">
        <f t="shared" ca="1" si="308"/>
        <v>75</v>
      </c>
      <c r="FZ98" s="184">
        <f t="shared" ca="1" si="309"/>
        <v>75</v>
      </c>
      <c r="GA98" s="184">
        <f t="shared" ca="1" si="310"/>
        <v>75</v>
      </c>
      <c r="GB98" s="184">
        <f t="shared" ca="1" si="311"/>
        <v>75</v>
      </c>
      <c r="GC98" s="184">
        <f t="shared" ca="1" si="312"/>
        <v>75</v>
      </c>
      <c r="GD98" s="184">
        <f t="shared" ca="1" si="313"/>
        <v>75</v>
      </c>
      <c r="GE98" s="184">
        <f t="shared" ca="1" si="314"/>
        <v>75</v>
      </c>
      <c r="GF98" s="184">
        <f t="shared" ca="1" si="315"/>
        <v>75</v>
      </c>
      <c r="GG98" s="184">
        <f t="shared" ca="1" si="316"/>
        <v>75</v>
      </c>
      <c r="GH98" s="184">
        <f t="shared" ca="1" si="317"/>
        <v>75</v>
      </c>
      <c r="GI98" s="184">
        <f t="shared" ca="1" si="318"/>
        <v>75</v>
      </c>
      <c r="GJ98" s="184">
        <f t="shared" ca="1" si="319"/>
        <v>75</v>
      </c>
      <c r="GK98" s="184">
        <f t="shared" ca="1" si="320"/>
        <v>75</v>
      </c>
      <c r="GL98" s="184">
        <f t="shared" ca="1" si="321"/>
        <v>75</v>
      </c>
      <c r="GM98" s="184">
        <f t="shared" ca="1" si="322"/>
        <v>75</v>
      </c>
      <c r="GN98" s="184">
        <f t="shared" ca="1" si="323"/>
        <v>75</v>
      </c>
      <c r="GO98" s="184">
        <f t="shared" ca="1" si="324"/>
        <v>75</v>
      </c>
      <c r="GP98" s="184">
        <f t="shared" ca="1" si="325"/>
        <v>75</v>
      </c>
      <c r="GQ98" s="184">
        <f t="shared" ca="1" si="326"/>
        <v>75</v>
      </c>
      <c r="GR98" s="184">
        <f t="shared" ca="1" si="327"/>
        <v>75</v>
      </c>
      <c r="GS98" s="184">
        <f t="shared" ca="1" si="328"/>
        <v>75</v>
      </c>
      <c r="GT98" s="184">
        <f t="shared" ca="1" si="329"/>
        <v>75</v>
      </c>
      <c r="GU98" s="184">
        <f t="shared" ca="1" si="330"/>
        <v>75</v>
      </c>
      <c r="GV98" s="184">
        <f t="shared" ca="1" si="331"/>
        <v>75</v>
      </c>
      <c r="GW98" s="184">
        <f t="shared" ca="1" si="332"/>
        <v>75</v>
      </c>
      <c r="GX98" s="184">
        <f t="shared" ca="1" si="333"/>
        <v>75</v>
      </c>
      <c r="GY98" s="184">
        <f t="shared" ca="1" si="334"/>
        <v>75</v>
      </c>
      <c r="GZ98" s="184">
        <f t="shared" ca="1" si="335"/>
        <v>75</v>
      </c>
      <c r="HA98" s="184">
        <f t="shared" ca="1" si="336"/>
        <v>75</v>
      </c>
      <c r="HB98" s="184">
        <f t="shared" ca="1" si="337"/>
        <v>75</v>
      </c>
      <c r="HC98" s="184">
        <f t="shared" ca="1" si="338"/>
        <v>75</v>
      </c>
      <c r="HD98" s="184">
        <f t="shared" ca="1" si="339"/>
        <v>75</v>
      </c>
      <c r="HE98" s="184">
        <f t="shared" ca="1" si="340"/>
        <v>75</v>
      </c>
      <c r="HF98" s="184">
        <f t="shared" ca="1" si="341"/>
        <v>75</v>
      </c>
      <c r="HG98" s="184">
        <f t="shared" ca="1" si="342"/>
        <v>75</v>
      </c>
      <c r="HH98" s="184">
        <f t="shared" ca="1" si="343"/>
        <v>75</v>
      </c>
      <c r="HI98" s="184">
        <f t="shared" ca="1" si="344"/>
        <v>75</v>
      </c>
      <c r="HJ98" s="184">
        <f t="shared" ca="1" si="345"/>
        <v>75</v>
      </c>
      <c r="HK98" s="578">
        <f t="shared" ca="1" si="360"/>
        <v>1</v>
      </c>
    </row>
    <row r="99" spans="1:219" s="185" customFormat="1" ht="30">
      <c r="A99" s="284" t="s">
        <v>14046</v>
      </c>
      <c r="B99" s="285">
        <v>93196</v>
      </c>
      <c r="C99" s="286" t="str">
        <f>IF($B99="","",IFERROR(VLOOKUP($B99,SERVIÇOS!$A:$F,2,0),IFERROR(VLOOKUP($B99,'COMPOSIÇÕES COMPLEMENTARES '!$C:$K,2,0),"")))</f>
        <v>CONTRAVERGA MOLDADA IN LOCO EM CONCRETO PARA VÃOS DE ATÉ 1,5 M DE COMPRIMENTO. AF_03/2016</v>
      </c>
      <c r="D99" s="287" t="str">
        <f>IF($B99="","",IFERROR(VLOOKUP($B99,SERVIÇOS!$A:$F,3,0),IFERROR(VLOOKUP($B99,'COMPOSIÇÕES COMPLEMENTARES '!$C:$K,3,0),"")))</f>
        <v>M</v>
      </c>
      <c r="E99" s="288">
        <v>1.3</v>
      </c>
      <c r="F99" s="289">
        <f>IF($B99="","",IFERROR(VLOOKUP($B99,SERVIÇOS!$A:$F,4,0),IFERROR(VLOOKUP($B99,'COMPOSIÇÕES COMPLEMENTARES '!$C:$K,6,0),"")))</f>
        <v>78.430000000000007</v>
      </c>
      <c r="G99" s="289">
        <f>IF($B99="","",IFERROR(VLOOKUP($B99,SERVIÇOS!$A:$F,5,0),IFERROR(VLOOKUP($B99,'COMPOSIÇÕES COMPLEMENTARES '!$C:$K,7,0),"")))</f>
        <v>18.68</v>
      </c>
      <c r="H99" s="289">
        <f t="shared" si="356"/>
        <v>97.110000000000014</v>
      </c>
      <c r="I99" s="289">
        <f t="shared" si="370"/>
        <v>101.96</v>
      </c>
      <c r="J99" s="289">
        <f t="shared" si="371"/>
        <v>24.28</v>
      </c>
      <c r="K99" s="289">
        <f t="shared" si="372"/>
        <v>126.24</v>
      </c>
      <c r="L99" s="289"/>
      <c r="M99" s="572">
        <f t="shared" si="364"/>
        <v>126.24</v>
      </c>
      <c r="N99" s="572">
        <f t="shared" si="365"/>
        <v>126.24</v>
      </c>
      <c r="O99" s="572">
        <f t="shared" si="366"/>
        <v>1.3</v>
      </c>
      <c r="P99" s="572">
        <f t="shared" si="367"/>
        <v>91</v>
      </c>
      <c r="Q99" s="572">
        <f t="shared" si="368"/>
        <v>581.37</v>
      </c>
      <c r="R99" s="572">
        <f t="shared" si="369"/>
        <v>116</v>
      </c>
      <c r="S99" s="184">
        <f t="shared" ca="1" si="146"/>
        <v>116</v>
      </c>
      <c r="T99" s="184">
        <f t="shared" ca="1" si="147"/>
        <v>116</v>
      </c>
      <c r="U99" s="184">
        <f t="shared" ca="1" si="148"/>
        <v>149</v>
      </c>
      <c r="V99" s="184">
        <f t="shared" ca="1" si="149"/>
        <v>149</v>
      </c>
      <c r="W99" s="184">
        <f t="shared" ca="1" si="150"/>
        <v>149</v>
      </c>
      <c r="X99" s="184">
        <f t="shared" ca="1" si="151"/>
        <v>149</v>
      </c>
      <c r="Y99" s="184">
        <f t="shared" ca="1" si="152"/>
        <v>149</v>
      </c>
      <c r="Z99" s="184">
        <f t="shared" ca="1" si="153"/>
        <v>149</v>
      </c>
      <c r="AA99" s="184">
        <f t="shared" ca="1" si="154"/>
        <v>68</v>
      </c>
      <c r="AB99" s="184">
        <f t="shared" ca="1" si="155"/>
        <v>68</v>
      </c>
      <c r="AC99" s="184">
        <f t="shared" ca="1" si="156"/>
        <v>68</v>
      </c>
      <c r="AD99" s="184">
        <f t="shared" ca="1" si="157"/>
        <v>68</v>
      </c>
      <c r="AE99" s="184">
        <f t="shared" ca="1" si="158"/>
        <v>68</v>
      </c>
      <c r="AF99" s="184">
        <f t="shared" ca="1" si="159"/>
        <v>68</v>
      </c>
      <c r="AG99" s="184">
        <f t="shared" ca="1" si="160"/>
        <v>68</v>
      </c>
      <c r="AH99" s="184">
        <f t="shared" ca="1" si="161"/>
        <v>68</v>
      </c>
      <c r="AI99" s="184">
        <f t="shared" ca="1" si="162"/>
        <v>68</v>
      </c>
      <c r="AJ99" s="184">
        <f t="shared" ca="1" si="163"/>
        <v>68</v>
      </c>
      <c r="AK99" s="184">
        <f t="shared" ca="1" si="164"/>
        <v>68</v>
      </c>
      <c r="AL99" s="184">
        <f t="shared" ca="1" si="165"/>
        <v>68</v>
      </c>
      <c r="AM99" s="184">
        <f t="shared" ca="1" si="166"/>
        <v>144</v>
      </c>
      <c r="AN99" s="184">
        <f t="shared" ca="1" si="167"/>
        <v>144</v>
      </c>
      <c r="AO99" s="184">
        <f t="shared" ca="1" si="168"/>
        <v>144</v>
      </c>
      <c r="AP99" s="184">
        <f t="shared" ca="1" si="169"/>
        <v>144</v>
      </c>
      <c r="AQ99" s="184">
        <f t="shared" ca="1" si="170"/>
        <v>144</v>
      </c>
      <c r="AR99" s="184">
        <f t="shared" ca="1" si="171"/>
        <v>144</v>
      </c>
      <c r="AS99" s="184">
        <f t="shared" ca="1" si="172"/>
        <v>144</v>
      </c>
      <c r="AT99" s="184">
        <f t="shared" ca="1" si="173"/>
        <v>144</v>
      </c>
      <c r="AU99" s="184">
        <f t="shared" ca="1" si="174"/>
        <v>144</v>
      </c>
      <c r="AV99" s="184">
        <f t="shared" ca="1" si="175"/>
        <v>144</v>
      </c>
      <c r="AW99" s="184">
        <f t="shared" ca="1" si="176"/>
        <v>144</v>
      </c>
      <c r="AX99" s="184">
        <f t="shared" ca="1" si="177"/>
        <v>102</v>
      </c>
      <c r="AY99" s="184">
        <f t="shared" ca="1" si="178"/>
        <v>102</v>
      </c>
      <c r="AZ99" s="184">
        <f t="shared" ca="1" si="179"/>
        <v>101</v>
      </c>
      <c r="BA99" s="184">
        <f t="shared" ca="1" si="180"/>
        <v>101</v>
      </c>
      <c r="BB99" s="184">
        <f t="shared" ca="1" si="181"/>
        <v>101</v>
      </c>
      <c r="BC99" s="184">
        <f t="shared" ca="1" si="182"/>
        <v>101</v>
      </c>
      <c r="BD99" s="184">
        <f t="shared" ca="1" si="183"/>
        <v>101</v>
      </c>
      <c r="BE99" s="184">
        <f t="shared" ca="1" si="184"/>
        <v>101</v>
      </c>
      <c r="BF99" s="184">
        <f t="shared" ca="1" si="185"/>
        <v>101</v>
      </c>
      <c r="BG99" s="184">
        <f t="shared" ca="1" si="186"/>
        <v>101</v>
      </c>
      <c r="BH99" s="184">
        <f t="shared" ca="1" si="187"/>
        <v>101</v>
      </c>
      <c r="BI99" s="184">
        <f t="shared" ca="1" si="188"/>
        <v>101</v>
      </c>
      <c r="BJ99" s="184">
        <f t="shared" ca="1" si="189"/>
        <v>101</v>
      </c>
      <c r="BK99" s="184">
        <f t="shared" ca="1" si="190"/>
        <v>133</v>
      </c>
      <c r="BL99" s="184">
        <f t="shared" ca="1" si="191"/>
        <v>133</v>
      </c>
      <c r="BM99" s="184">
        <f t="shared" ca="1" si="192"/>
        <v>133</v>
      </c>
      <c r="BN99" s="184">
        <f t="shared" ca="1" si="193"/>
        <v>133</v>
      </c>
      <c r="BO99" s="184">
        <f t="shared" ca="1" si="194"/>
        <v>54</v>
      </c>
      <c r="BP99" s="184">
        <f t="shared" ca="1" si="195"/>
        <v>54</v>
      </c>
      <c r="BQ99" s="184">
        <f t="shared" ca="1" si="196"/>
        <v>71</v>
      </c>
      <c r="BR99" s="184">
        <f t="shared" ca="1" si="197"/>
        <v>71</v>
      </c>
      <c r="BS99" s="184">
        <f t="shared" ca="1" si="198"/>
        <v>14</v>
      </c>
      <c r="BT99" s="184">
        <f t="shared" ca="1" si="199"/>
        <v>14</v>
      </c>
      <c r="BU99" s="184">
        <f t="shared" ca="1" si="200"/>
        <v>14</v>
      </c>
      <c r="BV99" s="184">
        <f t="shared" ca="1" si="201"/>
        <v>14</v>
      </c>
      <c r="BW99" s="184">
        <f t="shared" ca="1" si="202"/>
        <v>14</v>
      </c>
      <c r="BX99" s="184">
        <f t="shared" ca="1" si="203"/>
        <v>14</v>
      </c>
      <c r="BY99" s="184">
        <f t="shared" ca="1" si="204"/>
        <v>14</v>
      </c>
      <c r="BZ99" s="184">
        <f t="shared" ca="1" si="205"/>
        <v>14</v>
      </c>
      <c r="CA99" s="184">
        <f t="shared" ca="1" si="206"/>
        <v>14</v>
      </c>
      <c r="CB99" s="184">
        <f t="shared" ca="1" si="207"/>
        <v>14</v>
      </c>
      <c r="CC99" s="184">
        <f t="shared" ca="1" si="208"/>
        <v>14</v>
      </c>
      <c r="CD99" s="184">
        <f t="shared" ca="1" si="209"/>
        <v>14</v>
      </c>
      <c r="CE99" s="184">
        <f t="shared" ca="1" si="210"/>
        <v>14</v>
      </c>
      <c r="CF99" s="184">
        <f t="shared" ca="1" si="211"/>
        <v>14</v>
      </c>
      <c r="CG99" s="184">
        <f t="shared" ca="1" si="212"/>
        <v>14</v>
      </c>
      <c r="CH99" s="184">
        <f t="shared" ca="1" si="213"/>
        <v>14</v>
      </c>
      <c r="CI99" s="184">
        <f t="shared" ca="1" si="214"/>
        <v>17</v>
      </c>
      <c r="CJ99" s="184">
        <f t="shared" ca="1" si="215"/>
        <v>17</v>
      </c>
      <c r="CK99" s="184">
        <f t="shared" ca="1" si="216"/>
        <v>135</v>
      </c>
      <c r="CL99" s="184">
        <f t="shared" ca="1" si="217"/>
        <v>135</v>
      </c>
      <c r="CM99" s="184">
        <f t="shared" ca="1" si="218"/>
        <v>77</v>
      </c>
      <c r="CN99" s="184">
        <f t="shared" ca="1" si="219"/>
        <v>77</v>
      </c>
      <c r="CO99" s="184">
        <f t="shared" ca="1" si="220"/>
        <v>77</v>
      </c>
      <c r="CP99" s="184">
        <f t="shared" ca="1" si="221"/>
        <v>77</v>
      </c>
      <c r="CQ99" s="184">
        <f t="shared" ca="1" si="222"/>
        <v>52</v>
      </c>
      <c r="CR99" s="184">
        <f t="shared" ca="1" si="223"/>
        <v>52</v>
      </c>
      <c r="CS99" s="184">
        <f t="shared" ca="1" si="224"/>
        <v>63</v>
      </c>
      <c r="CT99" s="184">
        <f t="shared" ca="1" si="225"/>
        <v>63</v>
      </c>
      <c r="CU99" s="184">
        <f t="shared" ca="1" si="226"/>
        <v>36</v>
      </c>
      <c r="CV99" s="184">
        <f t="shared" ca="1" si="227"/>
        <v>36</v>
      </c>
      <c r="CW99" s="184">
        <f t="shared" ca="1" si="228"/>
        <v>36</v>
      </c>
      <c r="CX99" s="184">
        <f t="shared" ca="1" si="229"/>
        <v>166</v>
      </c>
      <c r="CY99" s="184">
        <f t="shared" ca="1" si="230"/>
        <v>166</v>
      </c>
      <c r="CZ99" s="184">
        <f t="shared" ca="1" si="231"/>
        <v>92</v>
      </c>
      <c r="DA99" s="184">
        <f t="shared" ca="1" si="232"/>
        <v>92</v>
      </c>
      <c r="DB99" s="184">
        <f t="shared" ca="1" si="233"/>
        <v>75</v>
      </c>
      <c r="DC99" s="184">
        <f t="shared" ca="1" si="234"/>
        <v>75</v>
      </c>
      <c r="DD99" s="184">
        <f t="shared" ca="1" si="235"/>
        <v>138</v>
      </c>
      <c r="DE99" s="184">
        <f t="shared" ca="1" si="236"/>
        <v>138</v>
      </c>
      <c r="DF99" s="184">
        <f t="shared" ca="1" si="237"/>
        <v>138</v>
      </c>
      <c r="DG99" s="184">
        <f t="shared" ca="1" si="238"/>
        <v>138</v>
      </c>
      <c r="DH99" s="184">
        <f t="shared" ca="1" si="239"/>
        <v>138</v>
      </c>
      <c r="DI99" s="184">
        <f t="shared" ca="1" si="240"/>
        <v>138</v>
      </c>
      <c r="DJ99" s="184">
        <f t="shared" ca="1" si="241"/>
        <v>138</v>
      </c>
      <c r="DK99" s="184">
        <f t="shared" ca="1" si="242"/>
        <v>138</v>
      </c>
      <c r="DL99" s="184">
        <f t="shared" ca="1" si="243"/>
        <v>138</v>
      </c>
      <c r="DM99" s="184">
        <f t="shared" ca="1" si="244"/>
        <v>138</v>
      </c>
      <c r="DN99" s="184">
        <f t="shared" ca="1" si="245"/>
        <v>138</v>
      </c>
      <c r="DO99" s="184">
        <f t="shared" ca="1" si="246"/>
        <v>138</v>
      </c>
      <c r="DP99" s="184">
        <f t="shared" ca="1" si="247"/>
        <v>138</v>
      </c>
      <c r="DQ99" s="184">
        <f t="shared" ca="1" si="248"/>
        <v>138</v>
      </c>
      <c r="DR99" s="184">
        <f t="shared" ca="1" si="249"/>
        <v>138</v>
      </c>
      <c r="DS99" s="184">
        <f t="shared" ca="1" si="250"/>
        <v>138</v>
      </c>
      <c r="DT99" s="184">
        <f t="shared" ca="1" si="251"/>
        <v>138</v>
      </c>
      <c r="DU99" s="184">
        <f t="shared" ca="1" si="252"/>
        <v>138</v>
      </c>
      <c r="DV99" s="184">
        <f t="shared" ca="1" si="253"/>
        <v>138</v>
      </c>
      <c r="DW99" s="184">
        <f t="shared" ca="1" si="254"/>
        <v>138</v>
      </c>
      <c r="DX99" s="184">
        <f t="shared" ca="1" si="255"/>
        <v>138</v>
      </c>
      <c r="DY99" s="184">
        <f t="shared" ca="1" si="256"/>
        <v>138</v>
      </c>
      <c r="DZ99" s="184">
        <f t="shared" ca="1" si="257"/>
        <v>138</v>
      </c>
      <c r="EA99" s="184">
        <f t="shared" ca="1" si="258"/>
        <v>138</v>
      </c>
      <c r="EB99" s="184">
        <f t="shared" ca="1" si="259"/>
        <v>138</v>
      </c>
      <c r="EC99" s="184">
        <f t="shared" ca="1" si="260"/>
        <v>138</v>
      </c>
      <c r="ED99" s="184">
        <f t="shared" ca="1" si="261"/>
        <v>138</v>
      </c>
      <c r="EE99" s="184">
        <f t="shared" ca="1" si="262"/>
        <v>138</v>
      </c>
      <c r="EF99" s="184">
        <f t="shared" ca="1" si="263"/>
        <v>138</v>
      </c>
      <c r="EG99" s="184">
        <f t="shared" ca="1" si="264"/>
        <v>138</v>
      </c>
      <c r="EH99" s="184">
        <f t="shared" ca="1" si="265"/>
        <v>138</v>
      </c>
      <c r="EI99" s="184">
        <f t="shared" ca="1" si="266"/>
        <v>138</v>
      </c>
      <c r="EJ99" s="184">
        <f t="shared" ca="1" si="267"/>
        <v>138</v>
      </c>
      <c r="EK99" s="184">
        <f t="shared" ca="1" si="268"/>
        <v>138</v>
      </c>
      <c r="EL99" s="184">
        <f t="shared" ca="1" si="269"/>
        <v>138</v>
      </c>
      <c r="EM99" s="184">
        <f t="shared" ca="1" si="270"/>
        <v>138</v>
      </c>
      <c r="EN99" s="184">
        <f t="shared" ca="1" si="271"/>
        <v>138</v>
      </c>
      <c r="EO99" s="184">
        <f t="shared" ca="1" si="272"/>
        <v>138</v>
      </c>
      <c r="EP99" s="184">
        <f t="shared" ca="1" si="273"/>
        <v>138</v>
      </c>
      <c r="EQ99" s="184">
        <f t="shared" ca="1" si="274"/>
        <v>138</v>
      </c>
      <c r="ER99" s="184">
        <f t="shared" ca="1" si="275"/>
        <v>138</v>
      </c>
      <c r="ES99" s="184">
        <f t="shared" ca="1" si="276"/>
        <v>138</v>
      </c>
      <c r="ET99" s="184">
        <f t="shared" ca="1" si="277"/>
        <v>138</v>
      </c>
      <c r="EU99" s="184">
        <f t="shared" ca="1" si="278"/>
        <v>138</v>
      </c>
      <c r="EV99" s="184">
        <f t="shared" ca="1" si="279"/>
        <v>138</v>
      </c>
      <c r="EW99" s="184">
        <f t="shared" ca="1" si="280"/>
        <v>138</v>
      </c>
      <c r="EX99" s="184">
        <f t="shared" ca="1" si="281"/>
        <v>138</v>
      </c>
      <c r="EY99" s="184">
        <f t="shared" ca="1" si="282"/>
        <v>138</v>
      </c>
      <c r="EZ99" s="184">
        <f t="shared" ca="1" si="283"/>
        <v>138</v>
      </c>
      <c r="FA99" s="184">
        <f t="shared" ca="1" si="284"/>
        <v>138</v>
      </c>
      <c r="FB99" s="184">
        <f t="shared" ca="1" si="285"/>
        <v>138</v>
      </c>
      <c r="FC99" s="184">
        <f t="shared" ca="1" si="286"/>
        <v>138</v>
      </c>
      <c r="FD99" s="184">
        <f t="shared" ca="1" si="287"/>
        <v>138</v>
      </c>
      <c r="FE99" s="184">
        <f t="shared" ca="1" si="288"/>
        <v>138</v>
      </c>
      <c r="FF99" s="184">
        <f t="shared" ca="1" si="289"/>
        <v>138</v>
      </c>
      <c r="FG99" s="184">
        <f t="shared" ca="1" si="290"/>
        <v>138</v>
      </c>
      <c r="FH99" s="184">
        <f t="shared" ca="1" si="291"/>
        <v>138</v>
      </c>
      <c r="FI99" s="184">
        <f t="shared" ca="1" si="292"/>
        <v>138</v>
      </c>
      <c r="FJ99" s="184">
        <f t="shared" ca="1" si="293"/>
        <v>138</v>
      </c>
      <c r="FK99" s="184">
        <f t="shared" ca="1" si="294"/>
        <v>138</v>
      </c>
      <c r="FL99" s="184">
        <f t="shared" ca="1" si="295"/>
        <v>138</v>
      </c>
      <c r="FM99" s="184">
        <f t="shared" ca="1" si="296"/>
        <v>138</v>
      </c>
      <c r="FN99" s="184">
        <f t="shared" ca="1" si="297"/>
        <v>138</v>
      </c>
      <c r="FO99" s="184">
        <f t="shared" ca="1" si="298"/>
        <v>138</v>
      </c>
      <c r="FP99" s="184">
        <f t="shared" ca="1" si="299"/>
        <v>138</v>
      </c>
      <c r="FQ99" s="184">
        <f t="shared" ca="1" si="300"/>
        <v>138</v>
      </c>
      <c r="FR99" s="184">
        <f t="shared" ca="1" si="301"/>
        <v>138</v>
      </c>
      <c r="FS99" s="184">
        <f t="shared" ca="1" si="302"/>
        <v>138</v>
      </c>
      <c r="FT99" s="184">
        <f t="shared" ca="1" si="303"/>
        <v>138</v>
      </c>
      <c r="FU99" s="184">
        <f t="shared" ca="1" si="304"/>
        <v>138</v>
      </c>
      <c r="FV99" s="184">
        <f t="shared" ca="1" si="305"/>
        <v>138</v>
      </c>
      <c r="FW99" s="184">
        <f t="shared" ca="1" si="306"/>
        <v>138</v>
      </c>
      <c r="FX99" s="184">
        <f t="shared" ca="1" si="307"/>
        <v>138</v>
      </c>
      <c r="FY99" s="184">
        <f t="shared" ca="1" si="308"/>
        <v>138</v>
      </c>
      <c r="FZ99" s="184">
        <f t="shared" ca="1" si="309"/>
        <v>138</v>
      </c>
      <c r="GA99" s="184">
        <f t="shared" ca="1" si="310"/>
        <v>138</v>
      </c>
      <c r="GB99" s="184">
        <f t="shared" ca="1" si="311"/>
        <v>138</v>
      </c>
      <c r="GC99" s="184">
        <f t="shared" ca="1" si="312"/>
        <v>138</v>
      </c>
      <c r="GD99" s="184">
        <f t="shared" ca="1" si="313"/>
        <v>138</v>
      </c>
      <c r="GE99" s="184">
        <f t="shared" ca="1" si="314"/>
        <v>138</v>
      </c>
      <c r="GF99" s="184">
        <f t="shared" ca="1" si="315"/>
        <v>138</v>
      </c>
      <c r="GG99" s="184">
        <f t="shared" ca="1" si="316"/>
        <v>138</v>
      </c>
      <c r="GH99" s="184">
        <f t="shared" ca="1" si="317"/>
        <v>138</v>
      </c>
      <c r="GI99" s="184">
        <f t="shared" ca="1" si="318"/>
        <v>138</v>
      </c>
      <c r="GJ99" s="184">
        <f t="shared" ca="1" si="319"/>
        <v>138</v>
      </c>
      <c r="GK99" s="184">
        <f t="shared" ca="1" si="320"/>
        <v>138</v>
      </c>
      <c r="GL99" s="184">
        <f t="shared" ca="1" si="321"/>
        <v>138</v>
      </c>
      <c r="GM99" s="184">
        <f t="shared" ca="1" si="322"/>
        <v>138</v>
      </c>
      <c r="GN99" s="184">
        <f t="shared" ca="1" si="323"/>
        <v>138</v>
      </c>
      <c r="GO99" s="184">
        <f t="shared" ca="1" si="324"/>
        <v>138</v>
      </c>
      <c r="GP99" s="184">
        <f t="shared" ca="1" si="325"/>
        <v>138</v>
      </c>
      <c r="GQ99" s="184">
        <f t="shared" ca="1" si="326"/>
        <v>138</v>
      </c>
      <c r="GR99" s="184">
        <f t="shared" ca="1" si="327"/>
        <v>138</v>
      </c>
      <c r="GS99" s="184">
        <f t="shared" ca="1" si="328"/>
        <v>138</v>
      </c>
      <c r="GT99" s="184">
        <f t="shared" ca="1" si="329"/>
        <v>138</v>
      </c>
      <c r="GU99" s="184">
        <f t="shared" ca="1" si="330"/>
        <v>138</v>
      </c>
      <c r="GV99" s="184">
        <f t="shared" ca="1" si="331"/>
        <v>138</v>
      </c>
      <c r="GW99" s="184">
        <f t="shared" ca="1" si="332"/>
        <v>138</v>
      </c>
      <c r="GX99" s="184">
        <f t="shared" ca="1" si="333"/>
        <v>138</v>
      </c>
      <c r="GY99" s="184">
        <f t="shared" ca="1" si="334"/>
        <v>138</v>
      </c>
      <c r="GZ99" s="184">
        <f t="shared" ca="1" si="335"/>
        <v>138</v>
      </c>
      <c r="HA99" s="184">
        <f t="shared" ca="1" si="336"/>
        <v>138</v>
      </c>
      <c r="HB99" s="184">
        <f t="shared" ca="1" si="337"/>
        <v>138</v>
      </c>
      <c r="HC99" s="184">
        <f t="shared" ca="1" si="338"/>
        <v>138</v>
      </c>
      <c r="HD99" s="184">
        <f t="shared" ca="1" si="339"/>
        <v>138</v>
      </c>
      <c r="HE99" s="184">
        <f t="shared" ca="1" si="340"/>
        <v>138</v>
      </c>
      <c r="HF99" s="184">
        <f t="shared" ca="1" si="341"/>
        <v>138</v>
      </c>
      <c r="HG99" s="184">
        <f t="shared" ca="1" si="342"/>
        <v>138</v>
      </c>
      <c r="HH99" s="184">
        <f t="shared" ca="1" si="343"/>
        <v>138</v>
      </c>
      <c r="HI99" s="184">
        <f t="shared" ca="1" si="344"/>
        <v>138</v>
      </c>
      <c r="HJ99" s="184">
        <f t="shared" ca="1" si="345"/>
        <v>138</v>
      </c>
      <c r="HK99" s="578">
        <f t="shared" ca="1" si="360"/>
        <v>1</v>
      </c>
    </row>
    <row r="100" spans="1:219" s="185" customFormat="1" ht="30">
      <c r="A100" s="284" t="s">
        <v>14047</v>
      </c>
      <c r="B100" s="285">
        <v>94589</v>
      </c>
      <c r="C100" s="286" t="str">
        <f>IF($B100="","",IFERROR(VLOOKUP($B100,SERVIÇOS!$A:$F,2,0),IFERROR(VLOOKUP($B100,'COMPOSIÇÕES COMPLEMENTARES '!$C:$K,2,0),"")))</f>
        <v>CONTRAMARCO DE ALUMÍNIO, FIXAÇÃO COM ARGAMASSA - FORNECIMENTO E INSTALAÇÃO. AF_12/2019</v>
      </c>
      <c r="D100" s="287" t="str">
        <f>IF($B100="","",IFERROR(VLOOKUP($B100,SERVIÇOS!$A:$F,3,0),IFERROR(VLOOKUP($B100,'COMPOSIÇÕES COMPLEMENTARES '!$C:$K,3,0),"")))</f>
        <v>M</v>
      </c>
      <c r="E100" s="288">
        <v>4.2</v>
      </c>
      <c r="F100" s="289">
        <f>IF($B100="","",IFERROR(VLOOKUP($B100,SERVIÇOS!$A:$F,4,0),IFERROR(VLOOKUP($B100,'COMPOSIÇÕES COMPLEMENTARES '!$C:$K,6,0),"")))</f>
        <v>12.13</v>
      </c>
      <c r="G100" s="289">
        <f>IF($B100="","",IFERROR(VLOOKUP($B100,SERVIÇOS!$A:$F,5,0),IFERROR(VLOOKUP($B100,'COMPOSIÇÕES COMPLEMENTARES '!$C:$K,7,0),"")))</f>
        <v>9.06</v>
      </c>
      <c r="H100" s="289">
        <f t="shared" si="356"/>
        <v>21.19</v>
      </c>
      <c r="I100" s="289">
        <f t="shared" si="370"/>
        <v>50.95</v>
      </c>
      <c r="J100" s="289">
        <f t="shared" si="371"/>
        <v>38.049999999999997</v>
      </c>
      <c r="K100" s="289">
        <f t="shared" si="372"/>
        <v>89</v>
      </c>
      <c r="L100" s="289"/>
      <c r="M100" s="572">
        <f t="shared" si="364"/>
        <v>89</v>
      </c>
      <c r="N100" s="572">
        <f t="shared" si="365"/>
        <v>89</v>
      </c>
      <c r="O100" s="572">
        <f t="shared" si="366"/>
        <v>4.2</v>
      </c>
      <c r="P100" s="572">
        <f t="shared" si="367"/>
        <v>92</v>
      </c>
      <c r="Q100" s="572">
        <f t="shared" si="368"/>
        <v>574.5</v>
      </c>
      <c r="R100" s="572">
        <f t="shared" si="369"/>
        <v>149</v>
      </c>
      <c r="S100" s="184">
        <f t="shared" ca="1" si="146"/>
        <v>149</v>
      </c>
      <c r="T100" s="184">
        <f t="shared" ca="1" si="147"/>
        <v>149</v>
      </c>
      <c r="U100" s="184">
        <f t="shared" ca="1" si="148"/>
        <v>149</v>
      </c>
      <c r="V100" s="184">
        <f t="shared" ca="1" si="149"/>
        <v>68</v>
      </c>
      <c r="W100" s="184">
        <f t="shared" ca="1" si="150"/>
        <v>68</v>
      </c>
      <c r="X100" s="184">
        <f t="shared" ca="1" si="151"/>
        <v>68</v>
      </c>
      <c r="Y100" s="184">
        <f t="shared" ca="1" si="152"/>
        <v>68</v>
      </c>
      <c r="Z100" s="184">
        <f t="shared" ca="1" si="153"/>
        <v>68</v>
      </c>
      <c r="AA100" s="184">
        <f t="shared" ca="1" si="154"/>
        <v>68</v>
      </c>
      <c r="AB100" s="184">
        <f t="shared" ca="1" si="155"/>
        <v>144</v>
      </c>
      <c r="AC100" s="184">
        <f t="shared" ca="1" si="156"/>
        <v>144</v>
      </c>
      <c r="AD100" s="184">
        <f t="shared" ca="1" si="157"/>
        <v>144</v>
      </c>
      <c r="AE100" s="184">
        <f t="shared" ca="1" si="158"/>
        <v>144</v>
      </c>
      <c r="AF100" s="184">
        <f t="shared" ca="1" si="159"/>
        <v>144</v>
      </c>
      <c r="AG100" s="184">
        <f t="shared" ca="1" si="160"/>
        <v>144</v>
      </c>
      <c r="AH100" s="184">
        <f t="shared" ca="1" si="161"/>
        <v>144</v>
      </c>
      <c r="AI100" s="184">
        <f t="shared" ca="1" si="162"/>
        <v>144</v>
      </c>
      <c r="AJ100" s="184">
        <f t="shared" ca="1" si="163"/>
        <v>144</v>
      </c>
      <c r="AK100" s="184">
        <f t="shared" ca="1" si="164"/>
        <v>144</v>
      </c>
      <c r="AL100" s="184">
        <f t="shared" ca="1" si="165"/>
        <v>144</v>
      </c>
      <c r="AM100" s="184">
        <f t="shared" ca="1" si="166"/>
        <v>144</v>
      </c>
      <c r="AN100" s="184">
        <f t="shared" ca="1" si="167"/>
        <v>102</v>
      </c>
      <c r="AO100" s="184">
        <f t="shared" ca="1" si="168"/>
        <v>102</v>
      </c>
      <c r="AP100" s="184">
        <f t="shared" ca="1" si="169"/>
        <v>102</v>
      </c>
      <c r="AQ100" s="184">
        <f t="shared" ca="1" si="170"/>
        <v>102</v>
      </c>
      <c r="AR100" s="184">
        <f t="shared" ca="1" si="171"/>
        <v>102</v>
      </c>
      <c r="AS100" s="184">
        <f t="shared" ca="1" si="172"/>
        <v>102</v>
      </c>
      <c r="AT100" s="184">
        <f t="shared" ca="1" si="173"/>
        <v>102</v>
      </c>
      <c r="AU100" s="184">
        <f t="shared" ca="1" si="174"/>
        <v>102</v>
      </c>
      <c r="AV100" s="184">
        <f t="shared" ca="1" si="175"/>
        <v>102</v>
      </c>
      <c r="AW100" s="184">
        <f t="shared" ca="1" si="176"/>
        <v>102</v>
      </c>
      <c r="AX100" s="184">
        <f t="shared" ca="1" si="177"/>
        <v>102</v>
      </c>
      <c r="AY100" s="184">
        <f t="shared" ca="1" si="178"/>
        <v>101</v>
      </c>
      <c r="AZ100" s="184">
        <f t="shared" ca="1" si="179"/>
        <v>101</v>
      </c>
      <c r="BA100" s="184">
        <f t="shared" ca="1" si="180"/>
        <v>133</v>
      </c>
      <c r="BB100" s="184">
        <f t="shared" ca="1" si="181"/>
        <v>133</v>
      </c>
      <c r="BC100" s="184">
        <f t="shared" ca="1" si="182"/>
        <v>133</v>
      </c>
      <c r="BD100" s="184">
        <f t="shared" ca="1" si="183"/>
        <v>133</v>
      </c>
      <c r="BE100" s="184">
        <f t="shared" ca="1" si="184"/>
        <v>133</v>
      </c>
      <c r="BF100" s="184">
        <f t="shared" ca="1" si="185"/>
        <v>133</v>
      </c>
      <c r="BG100" s="184">
        <f t="shared" ca="1" si="186"/>
        <v>133</v>
      </c>
      <c r="BH100" s="184">
        <f t="shared" ca="1" si="187"/>
        <v>133</v>
      </c>
      <c r="BI100" s="184">
        <f t="shared" ca="1" si="188"/>
        <v>133</v>
      </c>
      <c r="BJ100" s="184">
        <f t="shared" ca="1" si="189"/>
        <v>133</v>
      </c>
      <c r="BK100" s="184">
        <f t="shared" ca="1" si="190"/>
        <v>133</v>
      </c>
      <c r="BL100" s="184">
        <f t="shared" ca="1" si="191"/>
        <v>54</v>
      </c>
      <c r="BM100" s="184">
        <f t="shared" ca="1" si="192"/>
        <v>54</v>
      </c>
      <c r="BN100" s="184">
        <f t="shared" ca="1" si="193"/>
        <v>54</v>
      </c>
      <c r="BO100" s="184">
        <f t="shared" ca="1" si="194"/>
        <v>54</v>
      </c>
      <c r="BP100" s="184">
        <f t="shared" ca="1" si="195"/>
        <v>71</v>
      </c>
      <c r="BQ100" s="184">
        <f t="shared" ca="1" si="196"/>
        <v>71</v>
      </c>
      <c r="BR100" s="184">
        <f t="shared" ca="1" si="197"/>
        <v>14</v>
      </c>
      <c r="BS100" s="184">
        <f t="shared" ca="1" si="198"/>
        <v>14</v>
      </c>
      <c r="BT100" s="184">
        <f t="shared" ca="1" si="199"/>
        <v>17</v>
      </c>
      <c r="BU100" s="184">
        <f t="shared" ca="1" si="200"/>
        <v>17</v>
      </c>
      <c r="BV100" s="184">
        <f t="shared" ca="1" si="201"/>
        <v>17</v>
      </c>
      <c r="BW100" s="184">
        <f t="shared" ca="1" si="202"/>
        <v>17</v>
      </c>
      <c r="BX100" s="184">
        <f t="shared" ca="1" si="203"/>
        <v>17</v>
      </c>
      <c r="BY100" s="184">
        <f t="shared" ca="1" si="204"/>
        <v>17</v>
      </c>
      <c r="BZ100" s="184">
        <f t="shared" ca="1" si="205"/>
        <v>17</v>
      </c>
      <c r="CA100" s="184">
        <f t="shared" ca="1" si="206"/>
        <v>17</v>
      </c>
      <c r="CB100" s="184">
        <f t="shared" ca="1" si="207"/>
        <v>17</v>
      </c>
      <c r="CC100" s="184">
        <f t="shared" ca="1" si="208"/>
        <v>17</v>
      </c>
      <c r="CD100" s="184">
        <f t="shared" ca="1" si="209"/>
        <v>17</v>
      </c>
      <c r="CE100" s="184">
        <f t="shared" ca="1" si="210"/>
        <v>17</v>
      </c>
      <c r="CF100" s="184">
        <f t="shared" ca="1" si="211"/>
        <v>17</v>
      </c>
      <c r="CG100" s="184">
        <f t="shared" ca="1" si="212"/>
        <v>17</v>
      </c>
      <c r="CH100" s="184">
        <f t="shared" ca="1" si="213"/>
        <v>17</v>
      </c>
      <c r="CI100" s="184">
        <f t="shared" ca="1" si="214"/>
        <v>17</v>
      </c>
      <c r="CJ100" s="184">
        <f t="shared" ca="1" si="215"/>
        <v>135</v>
      </c>
      <c r="CK100" s="184">
        <f t="shared" ca="1" si="216"/>
        <v>135</v>
      </c>
      <c r="CL100" s="184">
        <f t="shared" ca="1" si="217"/>
        <v>77</v>
      </c>
      <c r="CM100" s="184">
        <f t="shared" ca="1" si="218"/>
        <v>77</v>
      </c>
      <c r="CN100" s="184">
        <f t="shared" ca="1" si="219"/>
        <v>52</v>
      </c>
      <c r="CO100" s="184">
        <f t="shared" ca="1" si="220"/>
        <v>52</v>
      </c>
      <c r="CP100" s="184">
        <f t="shared" ca="1" si="221"/>
        <v>52</v>
      </c>
      <c r="CQ100" s="184">
        <f t="shared" ca="1" si="222"/>
        <v>52</v>
      </c>
      <c r="CR100" s="184">
        <f t="shared" ca="1" si="223"/>
        <v>63</v>
      </c>
      <c r="CS100" s="184">
        <f t="shared" ca="1" si="224"/>
        <v>63</v>
      </c>
      <c r="CT100" s="184">
        <f t="shared" ca="1" si="225"/>
        <v>36</v>
      </c>
      <c r="CU100" s="184">
        <f t="shared" ca="1" si="226"/>
        <v>36</v>
      </c>
      <c r="CV100" s="184">
        <f t="shared" ca="1" si="227"/>
        <v>166</v>
      </c>
      <c r="CW100" s="184">
        <f t="shared" ca="1" si="228"/>
        <v>166</v>
      </c>
      <c r="CX100" s="184">
        <f t="shared" ca="1" si="229"/>
        <v>166</v>
      </c>
      <c r="CY100" s="184">
        <f t="shared" ca="1" si="230"/>
        <v>92</v>
      </c>
      <c r="CZ100" s="184">
        <f t="shared" ca="1" si="231"/>
        <v>92</v>
      </c>
      <c r="DA100" s="184">
        <f t="shared" ca="1" si="232"/>
        <v>75</v>
      </c>
      <c r="DB100" s="184">
        <f t="shared" ca="1" si="233"/>
        <v>75</v>
      </c>
      <c r="DC100" s="184">
        <f t="shared" ca="1" si="234"/>
        <v>138</v>
      </c>
      <c r="DD100" s="184">
        <f t="shared" ca="1" si="235"/>
        <v>138</v>
      </c>
      <c r="DE100" s="184">
        <f t="shared" ca="1" si="236"/>
        <v>151</v>
      </c>
      <c r="DF100" s="184">
        <f t="shared" ca="1" si="237"/>
        <v>151</v>
      </c>
      <c r="DG100" s="184">
        <f t="shared" ca="1" si="238"/>
        <v>151</v>
      </c>
      <c r="DH100" s="184">
        <f t="shared" ca="1" si="239"/>
        <v>151</v>
      </c>
      <c r="DI100" s="184">
        <f t="shared" ca="1" si="240"/>
        <v>151</v>
      </c>
      <c r="DJ100" s="184">
        <f t="shared" ca="1" si="241"/>
        <v>151</v>
      </c>
      <c r="DK100" s="184">
        <f t="shared" ca="1" si="242"/>
        <v>151</v>
      </c>
      <c r="DL100" s="184">
        <f t="shared" ca="1" si="243"/>
        <v>151</v>
      </c>
      <c r="DM100" s="184">
        <f t="shared" ca="1" si="244"/>
        <v>151</v>
      </c>
      <c r="DN100" s="184">
        <f t="shared" ca="1" si="245"/>
        <v>151</v>
      </c>
      <c r="DO100" s="184">
        <f t="shared" ca="1" si="246"/>
        <v>151</v>
      </c>
      <c r="DP100" s="184">
        <f t="shared" ca="1" si="247"/>
        <v>151</v>
      </c>
      <c r="DQ100" s="184">
        <f t="shared" ca="1" si="248"/>
        <v>151</v>
      </c>
      <c r="DR100" s="184">
        <f t="shared" ca="1" si="249"/>
        <v>151</v>
      </c>
      <c r="DS100" s="184">
        <f t="shared" ca="1" si="250"/>
        <v>151</v>
      </c>
      <c r="DT100" s="184">
        <f t="shared" ca="1" si="251"/>
        <v>151</v>
      </c>
      <c r="DU100" s="184">
        <f t="shared" ca="1" si="252"/>
        <v>151</v>
      </c>
      <c r="DV100" s="184">
        <f t="shared" ca="1" si="253"/>
        <v>151</v>
      </c>
      <c r="DW100" s="184">
        <f t="shared" ca="1" si="254"/>
        <v>151</v>
      </c>
      <c r="DX100" s="184">
        <f t="shared" ca="1" si="255"/>
        <v>151</v>
      </c>
      <c r="DY100" s="184">
        <f t="shared" ca="1" si="256"/>
        <v>151</v>
      </c>
      <c r="DZ100" s="184">
        <f t="shared" ca="1" si="257"/>
        <v>151</v>
      </c>
      <c r="EA100" s="184">
        <f t="shared" ca="1" si="258"/>
        <v>151</v>
      </c>
      <c r="EB100" s="184">
        <f t="shared" ca="1" si="259"/>
        <v>151</v>
      </c>
      <c r="EC100" s="184">
        <f t="shared" ca="1" si="260"/>
        <v>151</v>
      </c>
      <c r="ED100" s="184">
        <f t="shared" ca="1" si="261"/>
        <v>151</v>
      </c>
      <c r="EE100" s="184">
        <f t="shared" ca="1" si="262"/>
        <v>151</v>
      </c>
      <c r="EF100" s="184">
        <f t="shared" ca="1" si="263"/>
        <v>151</v>
      </c>
      <c r="EG100" s="184">
        <f t="shared" ca="1" si="264"/>
        <v>151</v>
      </c>
      <c r="EH100" s="184">
        <f t="shared" ca="1" si="265"/>
        <v>151</v>
      </c>
      <c r="EI100" s="184">
        <f t="shared" ca="1" si="266"/>
        <v>151</v>
      </c>
      <c r="EJ100" s="184">
        <f t="shared" ca="1" si="267"/>
        <v>151</v>
      </c>
      <c r="EK100" s="184">
        <f t="shared" ca="1" si="268"/>
        <v>151</v>
      </c>
      <c r="EL100" s="184">
        <f t="shared" ca="1" si="269"/>
        <v>151</v>
      </c>
      <c r="EM100" s="184">
        <f t="shared" ca="1" si="270"/>
        <v>151</v>
      </c>
      <c r="EN100" s="184">
        <f t="shared" ca="1" si="271"/>
        <v>151</v>
      </c>
      <c r="EO100" s="184">
        <f t="shared" ca="1" si="272"/>
        <v>151</v>
      </c>
      <c r="EP100" s="184">
        <f t="shared" ca="1" si="273"/>
        <v>151</v>
      </c>
      <c r="EQ100" s="184">
        <f t="shared" ca="1" si="274"/>
        <v>151</v>
      </c>
      <c r="ER100" s="184">
        <f t="shared" ca="1" si="275"/>
        <v>151</v>
      </c>
      <c r="ES100" s="184">
        <f t="shared" ca="1" si="276"/>
        <v>151</v>
      </c>
      <c r="ET100" s="184">
        <f t="shared" ca="1" si="277"/>
        <v>151</v>
      </c>
      <c r="EU100" s="184">
        <f t="shared" ca="1" si="278"/>
        <v>151</v>
      </c>
      <c r="EV100" s="184">
        <f t="shared" ca="1" si="279"/>
        <v>151</v>
      </c>
      <c r="EW100" s="184">
        <f t="shared" ca="1" si="280"/>
        <v>151</v>
      </c>
      <c r="EX100" s="184">
        <f t="shared" ca="1" si="281"/>
        <v>151</v>
      </c>
      <c r="EY100" s="184">
        <f t="shared" ca="1" si="282"/>
        <v>151</v>
      </c>
      <c r="EZ100" s="184">
        <f t="shared" ca="1" si="283"/>
        <v>151</v>
      </c>
      <c r="FA100" s="184">
        <f t="shared" ca="1" si="284"/>
        <v>151</v>
      </c>
      <c r="FB100" s="184">
        <f t="shared" ca="1" si="285"/>
        <v>151</v>
      </c>
      <c r="FC100" s="184">
        <f t="shared" ca="1" si="286"/>
        <v>151</v>
      </c>
      <c r="FD100" s="184">
        <f t="shared" ca="1" si="287"/>
        <v>151</v>
      </c>
      <c r="FE100" s="184">
        <f t="shared" ca="1" si="288"/>
        <v>151</v>
      </c>
      <c r="FF100" s="184">
        <f t="shared" ca="1" si="289"/>
        <v>151</v>
      </c>
      <c r="FG100" s="184">
        <f t="shared" ca="1" si="290"/>
        <v>151</v>
      </c>
      <c r="FH100" s="184">
        <f t="shared" ca="1" si="291"/>
        <v>151</v>
      </c>
      <c r="FI100" s="184">
        <f t="shared" ca="1" si="292"/>
        <v>151</v>
      </c>
      <c r="FJ100" s="184">
        <f t="shared" ca="1" si="293"/>
        <v>151</v>
      </c>
      <c r="FK100" s="184">
        <f t="shared" ca="1" si="294"/>
        <v>151</v>
      </c>
      <c r="FL100" s="184">
        <f t="shared" ca="1" si="295"/>
        <v>151</v>
      </c>
      <c r="FM100" s="184">
        <f t="shared" ca="1" si="296"/>
        <v>151</v>
      </c>
      <c r="FN100" s="184">
        <f t="shared" ca="1" si="297"/>
        <v>151</v>
      </c>
      <c r="FO100" s="184">
        <f t="shared" ca="1" si="298"/>
        <v>151</v>
      </c>
      <c r="FP100" s="184">
        <f t="shared" ca="1" si="299"/>
        <v>151</v>
      </c>
      <c r="FQ100" s="184">
        <f t="shared" ca="1" si="300"/>
        <v>151</v>
      </c>
      <c r="FR100" s="184">
        <f t="shared" ca="1" si="301"/>
        <v>151</v>
      </c>
      <c r="FS100" s="184">
        <f t="shared" ca="1" si="302"/>
        <v>151</v>
      </c>
      <c r="FT100" s="184">
        <f t="shared" ca="1" si="303"/>
        <v>151</v>
      </c>
      <c r="FU100" s="184">
        <f t="shared" ca="1" si="304"/>
        <v>151</v>
      </c>
      <c r="FV100" s="184">
        <f t="shared" ca="1" si="305"/>
        <v>151</v>
      </c>
      <c r="FW100" s="184">
        <f t="shared" ca="1" si="306"/>
        <v>151</v>
      </c>
      <c r="FX100" s="184">
        <f t="shared" ca="1" si="307"/>
        <v>151</v>
      </c>
      <c r="FY100" s="184">
        <f t="shared" ca="1" si="308"/>
        <v>151</v>
      </c>
      <c r="FZ100" s="184">
        <f t="shared" ca="1" si="309"/>
        <v>151</v>
      </c>
      <c r="GA100" s="184">
        <f t="shared" ca="1" si="310"/>
        <v>151</v>
      </c>
      <c r="GB100" s="184">
        <f t="shared" ca="1" si="311"/>
        <v>151</v>
      </c>
      <c r="GC100" s="184">
        <f t="shared" ca="1" si="312"/>
        <v>151</v>
      </c>
      <c r="GD100" s="184">
        <f t="shared" ca="1" si="313"/>
        <v>151</v>
      </c>
      <c r="GE100" s="184">
        <f t="shared" ca="1" si="314"/>
        <v>151</v>
      </c>
      <c r="GF100" s="184">
        <f t="shared" ca="1" si="315"/>
        <v>151</v>
      </c>
      <c r="GG100" s="184">
        <f t="shared" ca="1" si="316"/>
        <v>151</v>
      </c>
      <c r="GH100" s="184">
        <f t="shared" ca="1" si="317"/>
        <v>151</v>
      </c>
      <c r="GI100" s="184">
        <f t="shared" ca="1" si="318"/>
        <v>151</v>
      </c>
      <c r="GJ100" s="184">
        <f t="shared" ca="1" si="319"/>
        <v>151</v>
      </c>
      <c r="GK100" s="184">
        <f t="shared" ca="1" si="320"/>
        <v>151</v>
      </c>
      <c r="GL100" s="184">
        <f t="shared" ca="1" si="321"/>
        <v>151</v>
      </c>
      <c r="GM100" s="184">
        <f t="shared" ca="1" si="322"/>
        <v>151</v>
      </c>
      <c r="GN100" s="184">
        <f t="shared" ca="1" si="323"/>
        <v>151</v>
      </c>
      <c r="GO100" s="184">
        <f t="shared" ca="1" si="324"/>
        <v>151</v>
      </c>
      <c r="GP100" s="184">
        <f t="shared" ca="1" si="325"/>
        <v>151</v>
      </c>
      <c r="GQ100" s="184">
        <f t="shared" ca="1" si="326"/>
        <v>151</v>
      </c>
      <c r="GR100" s="184">
        <f t="shared" ca="1" si="327"/>
        <v>151</v>
      </c>
      <c r="GS100" s="184">
        <f t="shared" ca="1" si="328"/>
        <v>151</v>
      </c>
      <c r="GT100" s="184">
        <f t="shared" ca="1" si="329"/>
        <v>151</v>
      </c>
      <c r="GU100" s="184">
        <f t="shared" ca="1" si="330"/>
        <v>151</v>
      </c>
      <c r="GV100" s="184">
        <f t="shared" ca="1" si="331"/>
        <v>151</v>
      </c>
      <c r="GW100" s="184">
        <f t="shared" ca="1" si="332"/>
        <v>151</v>
      </c>
      <c r="GX100" s="184">
        <f t="shared" ca="1" si="333"/>
        <v>151</v>
      </c>
      <c r="GY100" s="184">
        <f t="shared" ca="1" si="334"/>
        <v>151</v>
      </c>
      <c r="GZ100" s="184">
        <f t="shared" ca="1" si="335"/>
        <v>151</v>
      </c>
      <c r="HA100" s="184">
        <f t="shared" ca="1" si="336"/>
        <v>151</v>
      </c>
      <c r="HB100" s="184">
        <f t="shared" ca="1" si="337"/>
        <v>151</v>
      </c>
      <c r="HC100" s="184">
        <f t="shared" ca="1" si="338"/>
        <v>151</v>
      </c>
      <c r="HD100" s="184">
        <f t="shared" ca="1" si="339"/>
        <v>151</v>
      </c>
      <c r="HE100" s="184">
        <f t="shared" ca="1" si="340"/>
        <v>151</v>
      </c>
      <c r="HF100" s="184">
        <f t="shared" ca="1" si="341"/>
        <v>151</v>
      </c>
      <c r="HG100" s="184">
        <f t="shared" ca="1" si="342"/>
        <v>151</v>
      </c>
      <c r="HH100" s="184">
        <f t="shared" ca="1" si="343"/>
        <v>151</v>
      </c>
      <c r="HI100" s="184">
        <f t="shared" ca="1" si="344"/>
        <v>151</v>
      </c>
      <c r="HJ100" s="184">
        <f t="shared" ca="1" si="345"/>
        <v>151</v>
      </c>
      <c r="HK100" s="578">
        <f t="shared" ca="1" si="360"/>
        <v>1</v>
      </c>
    </row>
    <row r="101" spans="1:219" s="185" customFormat="1" ht="45">
      <c r="A101" s="284" t="s">
        <v>14048</v>
      </c>
      <c r="B101" s="285">
        <v>94570</v>
      </c>
      <c r="C101" s="286" t="str">
        <f>IF($B101="","",IFERROR(VLOOKUP($B101,SERVIÇOS!$A:$F,2,0),IFERROR(VLOOKUP($B101,'COMPOSIÇÕES COMPLEMENTARES '!$C:$K,2,0),"")))</f>
        <v>JANELA DE ALUMÍNIO DE CORRER COM 2 FOLHAS PARA VIDROS, COM VIDROS, BATENTE, ACABAMENTO COM ACETATO OU BRILHANTE E FERRAGENS. EXCLUSIVE ALIZAR E CONTRAMARCO. FORNECIMENTO E INSTALAÇÃO. AF_12/2019</v>
      </c>
      <c r="D101" s="287" t="str">
        <f>IF($B101="","",IFERROR(VLOOKUP($B101,SERVIÇOS!$A:$F,3,0),IFERROR(VLOOKUP($B101,'COMPOSIÇÕES COMPLEMENTARES '!$C:$K,3,0),"")))</f>
        <v>M2</v>
      </c>
      <c r="E101" s="288">
        <v>1.1000000000000001</v>
      </c>
      <c r="F101" s="289">
        <f>IF($B101="","",IFERROR(VLOOKUP($B101,SERVIÇOS!$A:$F,4,0),IFERROR(VLOOKUP($B101,'COMPOSIÇÕES COMPLEMENTARES '!$C:$K,6,0),"")))</f>
        <v>359.95</v>
      </c>
      <c r="G101" s="289">
        <f>IF($B101="","",IFERROR(VLOOKUP($B101,SERVIÇOS!$A:$F,5,0),IFERROR(VLOOKUP($B101,'COMPOSIÇÕES COMPLEMENTARES '!$C:$K,7,0),"")))</f>
        <v>13.16</v>
      </c>
      <c r="H101" s="289">
        <f t="shared" si="356"/>
        <v>373.11</v>
      </c>
      <c r="I101" s="289">
        <f t="shared" si="370"/>
        <v>395.95</v>
      </c>
      <c r="J101" s="289">
        <f t="shared" si="371"/>
        <v>14.48</v>
      </c>
      <c r="K101" s="289">
        <f t="shared" si="372"/>
        <v>410.42</v>
      </c>
      <c r="L101" s="289"/>
      <c r="M101" s="572">
        <f t="shared" si="364"/>
        <v>410.43</v>
      </c>
      <c r="N101" s="572">
        <f t="shared" si="365"/>
        <v>410.43</v>
      </c>
      <c r="O101" s="572">
        <f t="shared" si="366"/>
        <v>1.1000000000000001</v>
      </c>
      <c r="P101" s="572">
        <f t="shared" si="367"/>
        <v>93</v>
      </c>
      <c r="Q101" s="572">
        <f t="shared" si="368"/>
        <v>478.40000000000003</v>
      </c>
      <c r="R101" s="572">
        <f t="shared" si="369"/>
        <v>68</v>
      </c>
      <c r="S101" s="184">
        <f t="shared" ca="1" si="146"/>
        <v>68</v>
      </c>
      <c r="T101" s="184">
        <f t="shared" ca="1" si="147"/>
        <v>68</v>
      </c>
      <c r="U101" s="184">
        <f t="shared" ca="1" si="148"/>
        <v>68</v>
      </c>
      <c r="V101" s="184">
        <f t="shared" ca="1" si="149"/>
        <v>68</v>
      </c>
      <c r="W101" s="184">
        <f t="shared" ca="1" si="150"/>
        <v>144</v>
      </c>
      <c r="X101" s="184">
        <f t="shared" ca="1" si="151"/>
        <v>144</v>
      </c>
      <c r="Y101" s="184">
        <f t="shared" ca="1" si="152"/>
        <v>144</v>
      </c>
      <c r="Z101" s="184">
        <f t="shared" ca="1" si="153"/>
        <v>144</v>
      </c>
      <c r="AA101" s="184">
        <f t="shared" ca="1" si="154"/>
        <v>144</v>
      </c>
      <c r="AB101" s="184">
        <f t="shared" ca="1" si="155"/>
        <v>144</v>
      </c>
      <c r="AC101" s="184">
        <f t="shared" ca="1" si="156"/>
        <v>102</v>
      </c>
      <c r="AD101" s="184">
        <f t="shared" ca="1" si="157"/>
        <v>102</v>
      </c>
      <c r="AE101" s="184">
        <f t="shared" ca="1" si="158"/>
        <v>102</v>
      </c>
      <c r="AF101" s="184">
        <f t="shared" ca="1" si="159"/>
        <v>102</v>
      </c>
      <c r="AG101" s="184">
        <f t="shared" ca="1" si="160"/>
        <v>102</v>
      </c>
      <c r="AH101" s="184">
        <f t="shared" ca="1" si="161"/>
        <v>102</v>
      </c>
      <c r="AI101" s="184">
        <f t="shared" ca="1" si="162"/>
        <v>102</v>
      </c>
      <c r="AJ101" s="184">
        <f t="shared" ca="1" si="163"/>
        <v>102</v>
      </c>
      <c r="AK101" s="184">
        <f t="shared" ca="1" si="164"/>
        <v>102</v>
      </c>
      <c r="AL101" s="184">
        <f t="shared" ca="1" si="165"/>
        <v>102</v>
      </c>
      <c r="AM101" s="184">
        <f t="shared" ca="1" si="166"/>
        <v>102</v>
      </c>
      <c r="AN101" s="184">
        <f t="shared" ca="1" si="167"/>
        <v>102</v>
      </c>
      <c r="AO101" s="184">
        <f t="shared" ca="1" si="168"/>
        <v>101</v>
      </c>
      <c r="AP101" s="184">
        <f t="shared" ca="1" si="169"/>
        <v>101</v>
      </c>
      <c r="AQ101" s="184">
        <f t="shared" ca="1" si="170"/>
        <v>101</v>
      </c>
      <c r="AR101" s="184">
        <f t="shared" ca="1" si="171"/>
        <v>101</v>
      </c>
      <c r="AS101" s="184">
        <f t="shared" ca="1" si="172"/>
        <v>101</v>
      </c>
      <c r="AT101" s="184">
        <f t="shared" ca="1" si="173"/>
        <v>101</v>
      </c>
      <c r="AU101" s="184">
        <f t="shared" ca="1" si="174"/>
        <v>101</v>
      </c>
      <c r="AV101" s="184">
        <f t="shared" ca="1" si="175"/>
        <v>101</v>
      </c>
      <c r="AW101" s="184">
        <f t="shared" ca="1" si="176"/>
        <v>101</v>
      </c>
      <c r="AX101" s="184">
        <f t="shared" ca="1" si="177"/>
        <v>101</v>
      </c>
      <c r="AY101" s="184">
        <f t="shared" ca="1" si="178"/>
        <v>101</v>
      </c>
      <c r="AZ101" s="184">
        <f t="shared" ca="1" si="179"/>
        <v>133</v>
      </c>
      <c r="BA101" s="184">
        <f t="shared" ca="1" si="180"/>
        <v>133</v>
      </c>
      <c r="BB101" s="184">
        <f t="shared" ca="1" si="181"/>
        <v>54</v>
      </c>
      <c r="BC101" s="184">
        <f t="shared" ca="1" si="182"/>
        <v>54</v>
      </c>
      <c r="BD101" s="184">
        <f t="shared" ca="1" si="183"/>
        <v>54</v>
      </c>
      <c r="BE101" s="184">
        <f t="shared" ca="1" si="184"/>
        <v>54</v>
      </c>
      <c r="BF101" s="184">
        <f t="shared" ca="1" si="185"/>
        <v>54</v>
      </c>
      <c r="BG101" s="184">
        <f t="shared" ca="1" si="186"/>
        <v>54</v>
      </c>
      <c r="BH101" s="184">
        <f t="shared" ca="1" si="187"/>
        <v>54</v>
      </c>
      <c r="BI101" s="184">
        <f t="shared" ca="1" si="188"/>
        <v>54</v>
      </c>
      <c r="BJ101" s="184">
        <f t="shared" ca="1" si="189"/>
        <v>54</v>
      </c>
      <c r="BK101" s="184">
        <f t="shared" ca="1" si="190"/>
        <v>54</v>
      </c>
      <c r="BL101" s="184">
        <f t="shared" ca="1" si="191"/>
        <v>54</v>
      </c>
      <c r="BM101" s="184">
        <f t="shared" ca="1" si="192"/>
        <v>71</v>
      </c>
      <c r="BN101" s="184">
        <f t="shared" ca="1" si="193"/>
        <v>71</v>
      </c>
      <c r="BO101" s="184">
        <f t="shared" ca="1" si="194"/>
        <v>71</v>
      </c>
      <c r="BP101" s="184">
        <f t="shared" ca="1" si="195"/>
        <v>71</v>
      </c>
      <c r="BQ101" s="184">
        <f t="shared" ca="1" si="196"/>
        <v>14</v>
      </c>
      <c r="BR101" s="184">
        <f t="shared" ca="1" si="197"/>
        <v>14</v>
      </c>
      <c r="BS101" s="184">
        <f t="shared" ca="1" si="198"/>
        <v>17</v>
      </c>
      <c r="BT101" s="184">
        <f t="shared" ca="1" si="199"/>
        <v>17</v>
      </c>
      <c r="BU101" s="184">
        <f t="shared" ca="1" si="200"/>
        <v>135</v>
      </c>
      <c r="BV101" s="184">
        <f t="shared" ca="1" si="201"/>
        <v>135</v>
      </c>
      <c r="BW101" s="184">
        <f t="shared" ca="1" si="202"/>
        <v>135</v>
      </c>
      <c r="BX101" s="184">
        <f t="shared" ca="1" si="203"/>
        <v>135</v>
      </c>
      <c r="BY101" s="184">
        <f t="shared" ca="1" si="204"/>
        <v>135</v>
      </c>
      <c r="BZ101" s="184">
        <f t="shared" ca="1" si="205"/>
        <v>135</v>
      </c>
      <c r="CA101" s="184">
        <f t="shared" ca="1" si="206"/>
        <v>135</v>
      </c>
      <c r="CB101" s="184">
        <f t="shared" ca="1" si="207"/>
        <v>135</v>
      </c>
      <c r="CC101" s="184">
        <f t="shared" ca="1" si="208"/>
        <v>135</v>
      </c>
      <c r="CD101" s="184">
        <f t="shared" ca="1" si="209"/>
        <v>135</v>
      </c>
      <c r="CE101" s="184">
        <f t="shared" ca="1" si="210"/>
        <v>135</v>
      </c>
      <c r="CF101" s="184">
        <f t="shared" ca="1" si="211"/>
        <v>135</v>
      </c>
      <c r="CG101" s="184">
        <f t="shared" ca="1" si="212"/>
        <v>135</v>
      </c>
      <c r="CH101" s="184">
        <f t="shared" ca="1" si="213"/>
        <v>135</v>
      </c>
      <c r="CI101" s="184">
        <f t="shared" ca="1" si="214"/>
        <v>135</v>
      </c>
      <c r="CJ101" s="184">
        <f t="shared" ca="1" si="215"/>
        <v>135</v>
      </c>
      <c r="CK101" s="184">
        <f t="shared" ca="1" si="216"/>
        <v>77</v>
      </c>
      <c r="CL101" s="184">
        <f t="shared" ca="1" si="217"/>
        <v>77</v>
      </c>
      <c r="CM101" s="184">
        <f t="shared" ca="1" si="218"/>
        <v>52</v>
      </c>
      <c r="CN101" s="184">
        <f t="shared" ca="1" si="219"/>
        <v>52</v>
      </c>
      <c r="CO101" s="184">
        <f t="shared" ca="1" si="220"/>
        <v>63</v>
      </c>
      <c r="CP101" s="184">
        <f t="shared" ca="1" si="221"/>
        <v>63</v>
      </c>
      <c r="CQ101" s="184">
        <f t="shared" ca="1" si="222"/>
        <v>63</v>
      </c>
      <c r="CR101" s="184">
        <f t="shared" ca="1" si="223"/>
        <v>63</v>
      </c>
      <c r="CS101" s="184">
        <f t="shared" ca="1" si="224"/>
        <v>36</v>
      </c>
      <c r="CT101" s="184">
        <f t="shared" ca="1" si="225"/>
        <v>36</v>
      </c>
      <c r="CU101" s="184">
        <f t="shared" ca="1" si="226"/>
        <v>166</v>
      </c>
      <c r="CV101" s="184">
        <f t="shared" ca="1" si="227"/>
        <v>166</v>
      </c>
      <c r="CW101" s="184">
        <f t="shared" ca="1" si="228"/>
        <v>92</v>
      </c>
      <c r="CX101" s="184">
        <f t="shared" ca="1" si="229"/>
        <v>92</v>
      </c>
      <c r="CY101" s="184">
        <f t="shared" ca="1" si="230"/>
        <v>92</v>
      </c>
      <c r="CZ101" s="184">
        <f t="shared" ca="1" si="231"/>
        <v>75</v>
      </c>
      <c r="DA101" s="184">
        <f t="shared" ca="1" si="232"/>
        <v>75</v>
      </c>
      <c r="DB101" s="184">
        <f t="shared" ca="1" si="233"/>
        <v>138</v>
      </c>
      <c r="DC101" s="184">
        <f t="shared" ca="1" si="234"/>
        <v>138</v>
      </c>
      <c r="DD101" s="184">
        <f t="shared" ca="1" si="235"/>
        <v>151</v>
      </c>
      <c r="DE101" s="184">
        <f t="shared" ca="1" si="236"/>
        <v>151</v>
      </c>
      <c r="DF101" s="184">
        <f t="shared" ca="1" si="237"/>
        <v>55</v>
      </c>
      <c r="DG101" s="184">
        <f t="shared" ca="1" si="238"/>
        <v>55</v>
      </c>
      <c r="DH101" s="184">
        <f t="shared" ca="1" si="239"/>
        <v>55</v>
      </c>
      <c r="DI101" s="184">
        <f t="shared" ca="1" si="240"/>
        <v>55</v>
      </c>
      <c r="DJ101" s="184">
        <f t="shared" ca="1" si="241"/>
        <v>55</v>
      </c>
      <c r="DK101" s="184">
        <f t="shared" ca="1" si="242"/>
        <v>55</v>
      </c>
      <c r="DL101" s="184">
        <f t="shared" ca="1" si="243"/>
        <v>55</v>
      </c>
      <c r="DM101" s="184">
        <f t="shared" ca="1" si="244"/>
        <v>55</v>
      </c>
      <c r="DN101" s="184">
        <f t="shared" ca="1" si="245"/>
        <v>55</v>
      </c>
      <c r="DO101" s="184">
        <f t="shared" ca="1" si="246"/>
        <v>55</v>
      </c>
      <c r="DP101" s="184">
        <f t="shared" ca="1" si="247"/>
        <v>55</v>
      </c>
      <c r="DQ101" s="184">
        <f t="shared" ca="1" si="248"/>
        <v>55</v>
      </c>
      <c r="DR101" s="184">
        <f t="shared" ca="1" si="249"/>
        <v>55</v>
      </c>
      <c r="DS101" s="184">
        <f t="shared" ca="1" si="250"/>
        <v>55</v>
      </c>
      <c r="DT101" s="184">
        <f t="shared" ca="1" si="251"/>
        <v>55</v>
      </c>
      <c r="DU101" s="184">
        <f t="shared" ca="1" si="252"/>
        <v>55</v>
      </c>
      <c r="DV101" s="184">
        <f t="shared" ca="1" si="253"/>
        <v>55</v>
      </c>
      <c r="DW101" s="184">
        <f t="shared" ca="1" si="254"/>
        <v>55</v>
      </c>
      <c r="DX101" s="184">
        <f t="shared" ca="1" si="255"/>
        <v>55</v>
      </c>
      <c r="DY101" s="184">
        <f t="shared" ca="1" si="256"/>
        <v>55</v>
      </c>
      <c r="DZ101" s="184">
        <f t="shared" ca="1" si="257"/>
        <v>55</v>
      </c>
      <c r="EA101" s="184">
        <f t="shared" ca="1" si="258"/>
        <v>55</v>
      </c>
      <c r="EB101" s="184">
        <f t="shared" ca="1" si="259"/>
        <v>55</v>
      </c>
      <c r="EC101" s="184">
        <f t="shared" ca="1" si="260"/>
        <v>55</v>
      </c>
      <c r="ED101" s="184">
        <f t="shared" ca="1" si="261"/>
        <v>55</v>
      </c>
      <c r="EE101" s="184">
        <f t="shared" ca="1" si="262"/>
        <v>55</v>
      </c>
      <c r="EF101" s="184">
        <f t="shared" ca="1" si="263"/>
        <v>55</v>
      </c>
      <c r="EG101" s="184">
        <f t="shared" ca="1" si="264"/>
        <v>55</v>
      </c>
      <c r="EH101" s="184">
        <f t="shared" ca="1" si="265"/>
        <v>55</v>
      </c>
      <c r="EI101" s="184">
        <f t="shared" ca="1" si="266"/>
        <v>55</v>
      </c>
      <c r="EJ101" s="184">
        <f t="shared" ca="1" si="267"/>
        <v>55</v>
      </c>
      <c r="EK101" s="184">
        <f t="shared" ca="1" si="268"/>
        <v>55</v>
      </c>
      <c r="EL101" s="184">
        <f t="shared" ca="1" si="269"/>
        <v>55</v>
      </c>
      <c r="EM101" s="184">
        <f t="shared" ca="1" si="270"/>
        <v>55</v>
      </c>
      <c r="EN101" s="184">
        <f t="shared" ca="1" si="271"/>
        <v>55</v>
      </c>
      <c r="EO101" s="184">
        <f t="shared" ca="1" si="272"/>
        <v>55</v>
      </c>
      <c r="EP101" s="184">
        <f t="shared" ca="1" si="273"/>
        <v>55</v>
      </c>
      <c r="EQ101" s="184">
        <f t="shared" ca="1" si="274"/>
        <v>55</v>
      </c>
      <c r="ER101" s="184">
        <f t="shared" ca="1" si="275"/>
        <v>55</v>
      </c>
      <c r="ES101" s="184">
        <f t="shared" ca="1" si="276"/>
        <v>55</v>
      </c>
      <c r="ET101" s="184">
        <f t="shared" ca="1" si="277"/>
        <v>55</v>
      </c>
      <c r="EU101" s="184">
        <f t="shared" ca="1" si="278"/>
        <v>55</v>
      </c>
      <c r="EV101" s="184">
        <f t="shared" ca="1" si="279"/>
        <v>55</v>
      </c>
      <c r="EW101" s="184">
        <f t="shared" ca="1" si="280"/>
        <v>55</v>
      </c>
      <c r="EX101" s="184">
        <f t="shared" ca="1" si="281"/>
        <v>55</v>
      </c>
      <c r="EY101" s="184">
        <f t="shared" ca="1" si="282"/>
        <v>55</v>
      </c>
      <c r="EZ101" s="184">
        <f t="shared" ca="1" si="283"/>
        <v>55</v>
      </c>
      <c r="FA101" s="184">
        <f t="shared" ca="1" si="284"/>
        <v>55</v>
      </c>
      <c r="FB101" s="184">
        <f t="shared" ca="1" si="285"/>
        <v>55</v>
      </c>
      <c r="FC101" s="184">
        <f t="shared" ca="1" si="286"/>
        <v>55</v>
      </c>
      <c r="FD101" s="184">
        <f t="shared" ca="1" si="287"/>
        <v>55</v>
      </c>
      <c r="FE101" s="184">
        <f t="shared" ca="1" si="288"/>
        <v>55</v>
      </c>
      <c r="FF101" s="184">
        <f t="shared" ca="1" si="289"/>
        <v>55</v>
      </c>
      <c r="FG101" s="184">
        <f t="shared" ca="1" si="290"/>
        <v>55</v>
      </c>
      <c r="FH101" s="184">
        <f t="shared" ca="1" si="291"/>
        <v>55</v>
      </c>
      <c r="FI101" s="184">
        <f t="shared" ca="1" si="292"/>
        <v>55</v>
      </c>
      <c r="FJ101" s="184">
        <f t="shared" ca="1" si="293"/>
        <v>55</v>
      </c>
      <c r="FK101" s="184">
        <f t="shared" ca="1" si="294"/>
        <v>55</v>
      </c>
      <c r="FL101" s="184">
        <f t="shared" ca="1" si="295"/>
        <v>55</v>
      </c>
      <c r="FM101" s="184">
        <f t="shared" ca="1" si="296"/>
        <v>55</v>
      </c>
      <c r="FN101" s="184">
        <f t="shared" ca="1" si="297"/>
        <v>55</v>
      </c>
      <c r="FO101" s="184">
        <f t="shared" ca="1" si="298"/>
        <v>55</v>
      </c>
      <c r="FP101" s="184">
        <f t="shared" ca="1" si="299"/>
        <v>55</v>
      </c>
      <c r="FQ101" s="184">
        <f t="shared" ca="1" si="300"/>
        <v>55</v>
      </c>
      <c r="FR101" s="184">
        <f t="shared" ca="1" si="301"/>
        <v>55</v>
      </c>
      <c r="FS101" s="184">
        <f t="shared" ca="1" si="302"/>
        <v>55</v>
      </c>
      <c r="FT101" s="184">
        <f t="shared" ca="1" si="303"/>
        <v>55</v>
      </c>
      <c r="FU101" s="184">
        <f t="shared" ca="1" si="304"/>
        <v>55</v>
      </c>
      <c r="FV101" s="184">
        <f t="shared" ca="1" si="305"/>
        <v>55</v>
      </c>
      <c r="FW101" s="184">
        <f t="shared" ca="1" si="306"/>
        <v>55</v>
      </c>
      <c r="FX101" s="184">
        <f t="shared" ca="1" si="307"/>
        <v>55</v>
      </c>
      <c r="FY101" s="184">
        <f t="shared" ca="1" si="308"/>
        <v>55</v>
      </c>
      <c r="FZ101" s="184">
        <f t="shared" ca="1" si="309"/>
        <v>55</v>
      </c>
      <c r="GA101" s="184">
        <f t="shared" ca="1" si="310"/>
        <v>55</v>
      </c>
      <c r="GB101" s="184">
        <f t="shared" ca="1" si="311"/>
        <v>55</v>
      </c>
      <c r="GC101" s="184">
        <f t="shared" ca="1" si="312"/>
        <v>55</v>
      </c>
      <c r="GD101" s="184">
        <f t="shared" ca="1" si="313"/>
        <v>55</v>
      </c>
      <c r="GE101" s="184">
        <f t="shared" ca="1" si="314"/>
        <v>55</v>
      </c>
      <c r="GF101" s="184">
        <f t="shared" ca="1" si="315"/>
        <v>55</v>
      </c>
      <c r="GG101" s="184">
        <f t="shared" ca="1" si="316"/>
        <v>55</v>
      </c>
      <c r="GH101" s="184">
        <f t="shared" ca="1" si="317"/>
        <v>55</v>
      </c>
      <c r="GI101" s="184">
        <f t="shared" ca="1" si="318"/>
        <v>55</v>
      </c>
      <c r="GJ101" s="184">
        <f t="shared" ca="1" si="319"/>
        <v>55</v>
      </c>
      <c r="GK101" s="184">
        <f t="shared" ca="1" si="320"/>
        <v>55</v>
      </c>
      <c r="GL101" s="184">
        <f t="shared" ca="1" si="321"/>
        <v>55</v>
      </c>
      <c r="GM101" s="184">
        <f t="shared" ca="1" si="322"/>
        <v>55</v>
      </c>
      <c r="GN101" s="184">
        <f t="shared" ca="1" si="323"/>
        <v>55</v>
      </c>
      <c r="GO101" s="184">
        <f t="shared" ca="1" si="324"/>
        <v>55</v>
      </c>
      <c r="GP101" s="184">
        <f t="shared" ca="1" si="325"/>
        <v>55</v>
      </c>
      <c r="GQ101" s="184">
        <f t="shared" ca="1" si="326"/>
        <v>55</v>
      </c>
      <c r="GR101" s="184">
        <f t="shared" ca="1" si="327"/>
        <v>55</v>
      </c>
      <c r="GS101" s="184">
        <f t="shared" ca="1" si="328"/>
        <v>55</v>
      </c>
      <c r="GT101" s="184">
        <f t="shared" ca="1" si="329"/>
        <v>55</v>
      </c>
      <c r="GU101" s="184">
        <f t="shared" ca="1" si="330"/>
        <v>55</v>
      </c>
      <c r="GV101" s="184">
        <f t="shared" ca="1" si="331"/>
        <v>55</v>
      </c>
      <c r="GW101" s="184">
        <f t="shared" ca="1" si="332"/>
        <v>55</v>
      </c>
      <c r="GX101" s="184">
        <f t="shared" ca="1" si="333"/>
        <v>55</v>
      </c>
      <c r="GY101" s="184">
        <f t="shared" ca="1" si="334"/>
        <v>55</v>
      </c>
      <c r="GZ101" s="184">
        <f t="shared" ca="1" si="335"/>
        <v>55</v>
      </c>
      <c r="HA101" s="184">
        <f t="shared" ca="1" si="336"/>
        <v>55</v>
      </c>
      <c r="HB101" s="184">
        <f t="shared" ca="1" si="337"/>
        <v>55</v>
      </c>
      <c r="HC101" s="184">
        <f t="shared" ca="1" si="338"/>
        <v>55</v>
      </c>
      <c r="HD101" s="184">
        <f t="shared" ca="1" si="339"/>
        <v>55</v>
      </c>
      <c r="HE101" s="184">
        <f t="shared" ca="1" si="340"/>
        <v>55</v>
      </c>
      <c r="HF101" s="184">
        <f t="shared" ca="1" si="341"/>
        <v>55</v>
      </c>
      <c r="HG101" s="184">
        <f t="shared" ca="1" si="342"/>
        <v>55</v>
      </c>
      <c r="HH101" s="184">
        <f t="shared" ca="1" si="343"/>
        <v>55</v>
      </c>
      <c r="HI101" s="184">
        <f t="shared" ca="1" si="344"/>
        <v>55</v>
      </c>
      <c r="HJ101" s="184">
        <f t="shared" ca="1" si="345"/>
        <v>55</v>
      </c>
      <c r="HK101" s="578">
        <f t="shared" ca="1" si="360"/>
        <v>1</v>
      </c>
    </row>
    <row r="102" spans="1:219" s="185" customFormat="1" ht="30">
      <c r="A102" s="284" t="s">
        <v>14049</v>
      </c>
      <c r="B102" s="285">
        <v>102166</v>
      </c>
      <c r="C102" s="286" t="str">
        <f>IF($B102="","",IFERROR(VLOOKUP($B102,SERVIÇOS!$A:$F,2,0),IFERROR(VLOOKUP($B102,'COMPOSIÇÕES COMPLEMENTARES '!$C:$K,2,0),"")))</f>
        <v>INSTALAÇÃO DE VIDRO LISO INCOLOR, E = 6 MM, EM ESQUADRIA DE ALUMÍNIO OU PVC, FIXADO COM BAGUETE. AF_01/2021_P</v>
      </c>
      <c r="D102" s="287" t="str">
        <f>IF($B102="","",IFERROR(VLOOKUP($B102,SERVIÇOS!$A:$F,3,0),IFERROR(VLOOKUP($B102,'COMPOSIÇÕES COMPLEMENTARES '!$C:$K,3,0),"")))</f>
        <v>M2</v>
      </c>
      <c r="E102" s="288">
        <v>1.1000000000000001</v>
      </c>
      <c r="F102" s="289">
        <f>IF($B102="","",IFERROR(VLOOKUP($B102,SERVIÇOS!$A:$F,4,0),IFERROR(VLOOKUP($B102,'COMPOSIÇÕES COMPLEMENTARES '!$C:$K,6,0),"")))</f>
        <v>373.99</v>
      </c>
      <c r="G102" s="289">
        <f>IF($B102="","",IFERROR(VLOOKUP($B102,SERVIÇOS!$A:$F,5,0),IFERROR(VLOOKUP($B102,'COMPOSIÇÕES COMPLEMENTARES '!$C:$K,7,0),"")))</f>
        <v>15.24</v>
      </c>
      <c r="H102" s="289">
        <f t="shared" si="356"/>
        <v>389.23</v>
      </c>
      <c r="I102" s="289">
        <f t="shared" si="370"/>
        <v>411.39</v>
      </c>
      <c r="J102" s="289">
        <f t="shared" si="371"/>
        <v>16.760000000000002</v>
      </c>
      <c r="K102" s="289">
        <f t="shared" si="372"/>
        <v>428.15</v>
      </c>
      <c r="L102" s="289"/>
      <c r="M102" s="572">
        <f t="shared" si="364"/>
        <v>428.15</v>
      </c>
      <c r="N102" s="572">
        <f t="shared" si="365"/>
        <v>428.15</v>
      </c>
      <c r="O102" s="572">
        <f t="shared" si="366"/>
        <v>1.1000000000000001</v>
      </c>
      <c r="P102" s="572">
        <f t="shared" si="367"/>
        <v>94</v>
      </c>
      <c r="Q102" s="572">
        <f t="shared" si="368"/>
        <v>477.51</v>
      </c>
      <c r="R102" s="572">
        <f t="shared" si="369"/>
        <v>144</v>
      </c>
      <c r="S102" s="184">
        <f t="shared" ca="1" si="146"/>
        <v>144</v>
      </c>
      <c r="T102" s="184">
        <f t="shared" ca="1" si="147"/>
        <v>144</v>
      </c>
      <c r="U102" s="184">
        <f t="shared" ca="1" si="148"/>
        <v>144</v>
      </c>
      <c r="V102" s="184">
        <f t="shared" ca="1" si="149"/>
        <v>144</v>
      </c>
      <c r="W102" s="184">
        <f t="shared" ca="1" si="150"/>
        <v>144</v>
      </c>
      <c r="X102" s="184">
        <f t="shared" ca="1" si="151"/>
        <v>102</v>
      </c>
      <c r="Y102" s="184">
        <f t="shared" ca="1" si="152"/>
        <v>102</v>
      </c>
      <c r="Z102" s="184">
        <f t="shared" ca="1" si="153"/>
        <v>102</v>
      </c>
      <c r="AA102" s="184">
        <f t="shared" ca="1" si="154"/>
        <v>102</v>
      </c>
      <c r="AB102" s="184">
        <f t="shared" ca="1" si="155"/>
        <v>102</v>
      </c>
      <c r="AC102" s="184">
        <f t="shared" ca="1" si="156"/>
        <v>102</v>
      </c>
      <c r="AD102" s="184">
        <f t="shared" ca="1" si="157"/>
        <v>101</v>
      </c>
      <c r="AE102" s="184">
        <f t="shared" ca="1" si="158"/>
        <v>101</v>
      </c>
      <c r="AF102" s="184">
        <f t="shared" ca="1" si="159"/>
        <v>101</v>
      </c>
      <c r="AG102" s="184">
        <f t="shared" ca="1" si="160"/>
        <v>101</v>
      </c>
      <c r="AH102" s="184">
        <f t="shared" ca="1" si="161"/>
        <v>101</v>
      </c>
      <c r="AI102" s="184">
        <f t="shared" ca="1" si="162"/>
        <v>101</v>
      </c>
      <c r="AJ102" s="184">
        <f t="shared" ca="1" si="163"/>
        <v>101</v>
      </c>
      <c r="AK102" s="184">
        <f t="shared" ca="1" si="164"/>
        <v>101</v>
      </c>
      <c r="AL102" s="184">
        <f t="shared" ca="1" si="165"/>
        <v>101</v>
      </c>
      <c r="AM102" s="184">
        <f t="shared" ca="1" si="166"/>
        <v>101</v>
      </c>
      <c r="AN102" s="184">
        <f t="shared" ca="1" si="167"/>
        <v>101</v>
      </c>
      <c r="AO102" s="184">
        <f t="shared" ca="1" si="168"/>
        <v>101</v>
      </c>
      <c r="AP102" s="184">
        <f t="shared" ca="1" si="169"/>
        <v>133</v>
      </c>
      <c r="AQ102" s="184">
        <f t="shared" ca="1" si="170"/>
        <v>133</v>
      </c>
      <c r="AR102" s="184">
        <f t="shared" ca="1" si="171"/>
        <v>133</v>
      </c>
      <c r="AS102" s="184">
        <f t="shared" ca="1" si="172"/>
        <v>133</v>
      </c>
      <c r="AT102" s="184">
        <f t="shared" ca="1" si="173"/>
        <v>133</v>
      </c>
      <c r="AU102" s="184">
        <f t="shared" ca="1" si="174"/>
        <v>133</v>
      </c>
      <c r="AV102" s="184">
        <f t="shared" ca="1" si="175"/>
        <v>133</v>
      </c>
      <c r="AW102" s="184">
        <f t="shared" ca="1" si="176"/>
        <v>133</v>
      </c>
      <c r="AX102" s="184">
        <f t="shared" ca="1" si="177"/>
        <v>133</v>
      </c>
      <c r="AY102" s="184">
        <f t="shared" ca="1" si="178"/>
        <v>133</v>
      </c>
      <c r="AZ102" s="184">
        <f t="shared" ca="1" si="179"/>
        <v>133</v>
      </c>
      <c r="BA102" s="184">
        <f t="shared" ca="1" si="180"/>
        <v>54</v>
      </c>
      <c r="BB102" s="184">
        <f t="shared" ca="1" si="181"/>
        <v>54</v>
      </c>
      <c r="BC102" s="184">
        <f t="shared" ca="1" si="182"/>
        <v>71</v>
      </c>
      <c r="BD102" s="184">
        <f t="shared" ca="1" si="183"/>
        <v>71</v>
      </c>
      <c r="BE102" s="184">
        <f t="shared" ca="1" si="184"/>
        <v>71</v>
      </c>
      <c r="BF102" s="184">
        <f t="shared" ca="1" si="185"/>
        <v>71</v>
      </c>
      <c r="BG102" s="184">
        <f t="shared" ca="1" si="186"/>
        <v>71</v>
      </c>
      <c r="BH102" s="184">
        <f t="shared" ca="1" si="187"/>
        <v>71</v>
      </c>
      <c r="BI102" s="184">
        <f t="shared" ca="1" si="188"/>
        <v>71</v>
      </c>
      <c r="BJ102" s="184">
        <f t="shared" ca="1" si="189"/>
        <v>71</v>
      </c>
      <c r="BK102" s="184">
        <f t="shared" ca="1" si="190"/>
        <v>71</v>
      </c>
      <c r="BL102" s="184">
        <f t="shared" ca="1" si="191"/>
        <v>71</v>
      </c>
      <c r="BM102" s="184">
        <f t="shared" ca="1" si="192"/>
        <v>71</v>
      </c>
      <c r="BN102" s="184">
        <f t="shared" ca="1" si="193"/>
        <v>14</v>
      </c>
      <c r="BO102" s="184">
        <f t="shared" ca="1" si="194"/>
        <v>14</v>
      </c>
      <c r="BP102" s="184">
        <f t="shared" ca="1" si="195"/>
        <v>14</v>
      </c>
      <c r="BQ102" s="184">
        <f t="shared" ca="1" si="196"/>
        <v>14</v>
      </c>
      <c r="BR102" s="184">
        <f t="shared" ca="1" si="197"/>
        <v>17</v>
      </c>
      <c r="BS102" s="184">
        <f t="shared" ca="1" si="198"/>
        <v>17</v>
      </c>
      <c r="BT102" s="184">
        <f t="shared" ca="1" si="199"/>
        <v>135</v>
      </c>
      <c r="BU102" s="184">
        <f t="shared" ca="1" si="200"/>
        <v>135</v>
      </c>
      <c r="BV102" s="184">
        <f t="shared" ca="1" si="201"/>
        <v>77</v>
      </c>
      <c r="BW102" s="184">
        <f t="shared" ca="1" si="202"/>
        <v>77</v>
      </c>
      <c r="BX102" s="184">
        <f t="shared" ca="1" si="203"/>
        <v>77</v>
      </c>
      <c r="BY102" s="184">
        <f t="shared" ca="1" si="204"/>
        <v>77</v>
      </c>
      <c r="BZ102" s="184">
        <f t="shared" ca="1" si="205"/>
        <v>77</v>
      </c>
      <c r="CA102" s="184">
        <f t="shared" ca="1" si="206"/>
        <v>77</v>
      </c>
      <c r="CB102" s="184">
        <f t="shared" ca="1" si="207"/>
        <v>77</v>
      </c>
      <c r="CC102" s="184">
        <f t="shared" ca="1" si="208"/>
        <v>77</v>
      </c>
      <c r="CD102" s="184">
        <f t="shared" ca="1" si="209"/>
        <v>77</v>
      </c>
      <c r="CE102" s="184">
        <f t="shared" ca="1" si="210"/>
        <v>77</v>
      </c>
      <c r="CF102" s="184">
        <f t="shared" ca="1" si="211"/>
        <v>77</v>
      </c>
      <c r="CG102" s="184">
        <f t="shared" ca="1" si="212"/>
        <v>77</v>
      </c>
      <c r="CH102" s="184">
        <f t="shared" ca="1" si="213"/>
        <v>77</v>
      </c>
      <c r="CI102" s="184">
        <f t="shared" ca="1" si="214"/>
        <v>77</v>
      </c>
      <c r="CJ102" s="184">
        <f t="shared" ca="1" si="215"/>
        <v>77</v>
      </c>
      <c r="CK102" s="184">
        <f t="shared" ca="1" si="216"/>
        <v>77</v>
      </c>
      <c r="CL102" s="184">
        <f t="shared" ca="1" si="217"/>
        <v>52</v>
      </c>
      <c r="CM102" s="184">
        <f t="shared" ca="1" si="218"/>
        <v>52</v>
      </c>
      <c r="CN102" s="184">
        <f t="shared" ca="1" si="219"/>
        <v>63</v>
      </c>
      <c r="CO102" s="184">
        <f t="shared" ca="1" si="220"/>
        <v>63</v>
      </c>
      <c r="CP102" s="184">
        <f t="shared" ca="1" si="221"/>
        <v>36</v>
      </c>
      <c r="CQ102" s="184">
        <f t="shared" ca="1" si="222"/>
        <v>36</v>
      </c>
      <c r="CR102" s="184">
        <f t="shared" ca="1" si="223"/>
        <v>36</v>
      </c>
      <c r="CS102" s="184">
        <f t="shared" ca="1" si="224"/>
        <v>36</v>
      </c>
      <c r="CT102" s="184">
        <f t="shared" ca="1" si="225"/>
        <v>166</v>
      </c>
      <c r="CU102" s="184">
        <f t="shared" ca="1" si="226"/>
        <v>166</v>
      </c>
      <c r="CV102" s="184">
        <f t="shared" ca="1" si="227"/>
        <v>92</v>
      </c>
      <c r="CW102" s="184">
        <f t="shared" ca="1" si="228"/>
        <v>92</v>
      </c>
      <c r="CX102" s="184">
        <f t="shared" ca="1" si="229"/>
        <v>75</v>
      </c>
      <c r="CY102" s="184">
        <f t="shared" ca="1" si="230"/>
        <v>75</v>
      </c>
      <c r="CZ102" s="184">
        <f t="shared" ca="1" si="231"/>
        <v>75</v>
      </c>
      <c r="DA102" s="184">
        <f t="shared" ca="1" si="232"/>
        <v>138</v>
      </c>
      <c r="DB102" s="184">
        <f t="shared" ca="1" si="233"/>
        <v>138</v>
      </c>
      <c r="DC102" s="184">
        <f t="shared" ca="1" si="234"/>
        <v>151</v>
      </c>
      <c r="DD102" s="184">
        <f t="shared" ca="1" si="235"/>
        <v>151</v>
      </c>
      <c r="DE102" s="184">
        <f t="shared" ca="1" si="236"/>
        <v>55</v>
      </c>
      <c r="DF102" s="184">
        <f t="shared" ca="1" si="237"/>
        <v>55</v>
      </c>
      <c r="DG102" s="184">
        <f t="shared" ca="1" si="238"/>
        <v>28</v>
      </c>
      <c r="DH102" s="184">
        <f t="shared" ca="1" si="239"/>
        <v>28</v>
      </c>
      <c r="DI102" s="184">
        <f t="shared" ca="1" si="240"/>
        <v>28</v>
      </c>
      <c r="DJ102" s="184">
        <f t="shared" ca="1" si="241"/>
        <v>28</v>
      </c>
      <c r="DK102" s="184">
        <f t="shared" ca="1" si="242"/>
        <v>28</v>
      </c>
      <c r="DL102" s="184">
        <f t="shared" ca="1" si="243"/>
        <v>28</v>
      </c>
      <c r="DM102" s="184">
        <f t="shared" ca="1" si="244"/>
        <v>28</v>
      </c>
      <c r="DN102" s="184">
        <f t="shared" ca="1" si="245"/>
        <v>28</v>
      </c>
      <c r="DO102" s="184">
        <f t="shared" ca="1" si="246"/>
        <v>28</v>
      </c>
      <c r="DP102" s="184">
        <f t="shared" ca="1" si="247"/>
        <v>28</v>
      </c>
      <c r="DQ102" s="184">
        <f t="shared" ca="1" si="248"/>
        <v>28</v>
      </c>
      <c r="DR102" s="184">
        <f t="shared" ca="1" si="249"/>
        <v>28</v>
      </c>
      <c r="DS102" s="184">
        <f t="shared" ca="1" si="250"/>
        <v>28</v>
      </c>
      <c r="DT102" s="184">
        <f t="shared" ca="1" si="251"/>
        <v>28</v>
      </c>
      <c r="DU102" s="184">
        <f t="shared" ca="1" si="252"/>
        <v>28</v>
      </c>
      <c r="DV102" s="184">
        <f t="shared" ca="1" si="253"/>
        <v>28</v>
      </c>
      <c r="DW102" s="184">
        <f t="shared" ca="1" si="254"/>
        <v>28</v>
      </c>
      <c r="DX102" s="184">
        <f t="shared" ca="1" si="255"/>
        <v>28</v>
      </c>
      <c r="DY102" s="184">
        <f t="shared" ca="1" si="256"/>
        <v>28</v>
      </c>
      <c r="DZ102" s="184">
        <f t="shared" ca="1" si="257"/>
        <v>28</v>
      </c>
      <c r="EA102" s="184">
        <f t="shared" ca="1" si="258"/>
        <v>28</v>
      </c>
      <c r="EB102" s="184">
        <f t="shared" ca="1" si="259"/>
        <v>28</v>
      </c>
      <c r="EC102" s="184">
        <f t="shared" ca="1" si="260"/>
        <v>28</v>
      </c>
      <c r="ED102" s="184">
        <f t="shared" ca="1" si="261"/>
        <v>28</v>
      </c>
      <c r="EE102" s="184">
        <f t="shared" ca="1" si="262"/>
        <v>28</v>
      </c>
      <c r="EF102" s="184">
        <f t="shared" ca="1" si="263"/>
        <v>28</v>
      </c>
      <c r="EG102" s="184">
        <f t="shared" ca="1" si="264"/>
        <v>28</v>
      </c>
      <c r="EH102" s="184">
        <f t="shared" ca="1" si="265"/>
        <v>28</v>
      </c>
      <c r="EI102" s="184">
        <f t="shared" ca="1" si="266"/>
        <v>28</v>
      </c>
      <c r="EJ102" s="184">
        <f t="shared" ca="1" si="267"/>
        <v>28</v>
      </c>
      <c r="EK102" s="184">
        <f t="shared" ca="1" si="268"/>
        <v>28</v>
      </c>
      <c r="EL102" s="184">
        <f t="shared" ca="1" si="269"/>
        <v>28</v>
      </c>
      <c r="EM102" s="184">
        <f t="shared" ca="1" si="270"/>
        <v>28</v>
      </c>
      <c r="EN102" s="184">
        <f t="shared" ca="1" si="271"/>
        <v>28</v>
      </c>
      <c r="EO102" s="184">
        <f t="shared" ca="1" si="272"/>
        <v>28</v>
      </c>
      <c r="EP102" s="184">
        <f t="shared" ca="1" si="273"/>
        <v>28</v>
      </c>
      <c r="EQ102" s="184">
        <f t="shared" ca="1" si="274"/>
        <v>28</v>
      </c>
      <c r="ER102" s="184">
        <f t="shared" ca="1" si="275"/>
        <v>28</v>
      </c>
      <c r="ES102" s="184">
        <f t="shared" ca="1" si="276"/>
        <v>28</v>
      </c>
      <c r="ET102" s="184">
        <f t="shared" ca="1" si="277"/>
        <v>28</v>
      </c>
      <c r="EU102" s="184">
        <f t="shared" ca="1" si="278"/>
        <v>28</v>
      </c>
      <c r="EV102" s="184">
        <f t="shared" ca="1" si="279"/>
        <v>28</v>
      </c>
      <c r="EW102" s="184">
        <f t="shared" ca="1" si="280"/>
        <v>28</v>
      </c>
      <c r="EX102" s="184">
        <f t="shared" ca="1" si="281"/>
        <v>28</v>
      </c>
      <c r="EY102" s="184">
        <f t="shared" ca="1" si="282"/>
        <v>28</v>
      </c>
      <c r="EZ102" s="184">
        <f t="shared" ca="1" si="283"/>
        <v>28</v>
      </c>
      <c r="FA102" s="184">
        <f t="shared" ca="1" si="284"/>
        <v>28</v>
      </c>
      <c r="FB102" s="184">
        <f t="shared" ca="1" si="285"/>
        <v>28</v>
      </c>
      <c r="FC102" s="184">
        <f t="shared" ca="1" si="286"/>
        <v>28</v>
      </c>
      <c r="FD102" s="184">
        <f t="shared" ca="1" si="287"/>
        <v>28</v>
      </c>
      <c r="FE102" s="184">
        <f t="shared" ca="1" si="288"/>
        <v>28</v>
      </c>
      <c r="FF102" s="184">
        <f t="shared" ca="1" si="289"/>
        <v>28</v>
      </c>
      <c r="FG102" s="184">
        <f t="shared" ca="1" si="290"/>
        <v>28</v>
      </c>
      <c r="FH102" s="184">
        <f t="shared" ca="1" si="291"/>
        <v>28</v>
      </c>
      <c r="FI102" s="184">
        <f t="shared" ca="1" si="292"/>
        <v>28</v>
      </c>
      <c r="FJ102" s="184">
        <f t="shared" ca="1" si="293"/>
        <v>28</v>
      </c>
      <c r="FK102" s="184">
        <f t="shared" ca="1" si="294"/>
        <v>28</v>
      </c>
      <c r="FL102" s="184">
        <f t="shared" ca="1" si="295"/>
        <v>28</v>
      </c>
      <c r="FM102" s="184">
        <f t="shared" ca="1" si="296"/>
        <v>28</v>
      </c>
      <c r="FN102" s="184">
        <f t="shared" ca="1" si="297"/>
        <v>28</v>
      </c>
      <c r="FO102" s="184">
        <f t="shared" ca="1" si="298"/>
        <v>28</v>
      </c>
      <c r="FP102" s="184">
        <f t="shared" ca="1" si="299"/>
        <v>28</v>
      </c>
      <c r="FQ102" s="184">
        <f t="shared" ca="1" si="300"/>
        <v>28</v>
      </c>
      <c r="FR102" s="184">
        <f t="shared" ca="1" si="301"/>
        <v>28</v>
      </c>
      <c r="FS102" s="184">
        <f t="shared" ca="1" si="302"/>
        <v>28</v>
      </c>
      <c r="FT102" s="184">
        <f t="shared" ca="1" si="303"/>
        <v>28</v>
      </c>
      <c r="FU102" s="184">
        <f t="shared" ca="1" si="304"/>
        <v>28</v>
      </c>
      <c r="FV102" s="184">
        <f t="shared" ca="1" si="305"/>
        <v>28</v>
      </c>
      <c r="FW102" s="184">
        <f t="shared" ca="1" si="306"/>
        <v>28</v>
      </c>
      <c r="FX102" s="184">
        <f t="shared" ca="1" si="307"/>
        <v>28</v>
      </c>
      <c r="FY102" s="184">
        <f t="shared" ca="1" si="308"/>
        <v>28</v>
      </c>
      <c r="FZ102" s="184">
        <f t="shared" ca="1" si="309"/>
        <v>28</v>
      </c>
      <c r="GA102" s="184">
        <f t="shared" ca="1" si="310"/>
        <v>28</v>
      </c>
      <c r="GB102" s="184">
        <f t="shared" ca="1" si="311"/>
        <v>28</v>
      </c>
      <c r="GC102" s="184">
        <f t="shared" ca="1" si="312"/>
        <v>28</v>
      </c>
      <c r="GD102" s="184">
        <f t="shared" ca="1" si="313"/>
        <v>28</v>
      </c>
      <c r="GE102" s="184">
        <f t="shared" ca="1" si="314"/>
        <v>28</v>
      </c>
      <c r="GF102" s="184">
        <f t="shared" ca="1" si="315"/>
        <v>28</v>
      </c>
      <c r="GG102" s="184">
        <f t="shared" ca="1" si="316"/>
        <v>28</v>
      </c>
      <c r="GH102" s="184">
        <f t="shared" ca="1" si="317"/>
        <v>28</v>
      </c>
      <c r="GI102" s="184">
        <f t="shared" ca="1" si="318"/>
        <v>28</v>
      </c>
      <c r="GJ102" s="184">
        <f t="shared" ca="1" si="319"/>
        <v>28</v>
      </c>
      <c r="GK102" s="184">
        <f t="shared" ca="1" si="320"/>
        <v>28</v>
      </c>
      <c r="GL102" s="184">
        <f t="shared" ca="1" si="321"/>
        <v>28</v>
      </c>
      <c r="GM102" s="184">
        <f t="shared" ca="1" si="322"/>
        <v>28</v>
      </c>
      <c r="GN102" s="184">
        <f t="shared" ca="1" si="323"/>
        <v>28</v>
      </c>
      <c r="GO102" s="184">
        <f t="shared" ca="1" si="324"/>
        <v>28</v>
      </c>
      <c r="GP102" s="184">
        <f t="shared" ca="1" si="325"/>
        <v>28</v>
      </c>
      <c r="GQ102" s="184">
        <f t="shared" ca="1" si="326"/>
        <v>28</v>
      </c>
      <c r="GR102" s="184">
        <f t="shared" ca="1" si="327"/>
        <v>28</v>
      </c>
      <c r="GS102" s="184">
        <f t="shared" ca="1" si="328"/>
        <v>28</v>
      </c>
      <c r="GT102" s="184">
        <f t="shared" ca="1" si="329"/>
        <v>28</v>
      </c>
      <c r="GU102" s="184">
        <f t="shared" ca="1" si="330"/>
        <v>28</v>
      </c>
      <c r="GV102" s="184">
        <f t="shared" ca="1" si="331"/>
        <v>28</v>
      </c>
      <c r="GW102" s="184">
        <f t="shared" ca="1" si="332"/>
        <v>28</v>
      </c>
      <c r="GX102" s="184">
        <f t="shared" ca="1" si="333"/>
        <v>28</v>
      </c>
      <c r="GY102" s="184">
        <f t="shared" ca="1" si="334"/>
        <v>28</v>
      </c>
      <c r="GZ102" s="184">
        <f t="shared" ca="1" si="335"/>
        <v>28</v>
      </c>
      <c r="HA102" s="184">
        <f t="shared" ca="1" si="336"/>
        <v>28</v>
      </c>
      <c r="HB102" s="184">
        <f t="shared" ca="1" si="337"/>
        <v>28</v>
      </c>
      <c r="HC102" s="184">
        <f t="shared" ca="1" si="338"/>
        <v>28</v>
      </c>
      <c r="HD102" s="184">
        <f t="shared" ca="1" si="339"/>
        <v>28</v>
      </c>
      <c r="HE102" s="184">
        <f t="shared" ca="1" si="340"/>
        <v>28</v>
      </c>
      <c r="HF102" s="184">
        <f t="shared" ca="1" si="341"/>
        <v>28</v>
      </c>
      <c r="HG102" s="184">
        <f t="shared" ca="1" si="342"/>
        <v>28</v>
      </c>
      <c r="HH102" s="184">
        <f t="shared" ca="1" si="343"/>
        <v>28</v>
      </c>
      <c r="HI102" s="184">
        <f t="shared" ca="1" si="344"/>
        <v>28</v>
      </c>
      <c r="HJ102" s="184">
        <f t="shared" ca="1" si="345"/>
        <v>28</v>
      </c>
      <c r="HK102" s="578">
        <f t="shared" ca="1" si="360"/>
        <v>1</v>
      </c>
    </row>
    <row r="103" spans="1:219" s="185" customFormat="1" ht="45">
      <c r="A103" s="284" t="s">
        <v>14050</v>
      </c>
      <c r="B103" s="285">
        <v>87775</v>
      </c>
      <c r="C103" s="286" t="str">
        <f>IF($B103="","",IFERROR(VLOOKUP($B103,SERVIÇOS!$A:$F,2,0),IFERROR(VLOOKUP($B103,'COMPOSIÇÕES COMPLEMENTARES '!$C:$K,2,0),"")))</f>
        <v>EMBOÇO OU MASSA ÚNICA EM ARGAMASSA TRAÇO 1:2:8, PREPARO MECÂNICO COM BETONEIRA 400 L, APLICADA MANUALMENTE EM PANOS DE FACHADA COM PRESENÇA DE VÃOS, ESPESSURA DE 25 MM. AF_06/2014</v>
      </c>
      <c r="D103" s="287" t="str">
        <f>IF($B103="","",IFERROR(VLOOKUP($B103,SERVIÇOS!$A:$F,3,0),IFERROR(VLOOKUP($B103,'COMPOSIÇÕES COMPLEMENTARES '!$C:$K,3,0),"")))</f>
        <v>M2</v>
      </c>
      <c r="E103" s="288">
        <v>0.84</v>
      </c>
      <c r="F103" s="289">
        <f>IF($B103="","",IFERROR(VLOOKUP($B103,SERVIÇOS!$A:$F,4,0),IFERROR(VLOOKUP($B103,'COMPOSIÇÕES COMPLEMENTARES '!$C:$K,6,0),"")))</f>
        <v>24.630000000000003</v>
      </c>
      <c r="G103" s="289">
        <f>IF($B103="","",IFERROR(VLOOKUP($B103,SERVIÇOS!$A:$F,5,0),IFERROR(VLOOKUP($B103,'COMPOSIÇÕES COMPLEMENTARES '!$C:$K,7,0),"")))</f>
        <v>26.96</v>
      </c>
      <c r="H103" s="289">
        <f t="shared" si="356"/>
        <v>51.59</v>
      </c>
      <c r="I103" s="289">
        <f t="shared" si="370"/>
        <v>20.69</v>
      </c>
      <c r="J103" s="289">
        <f t="shared" si="371"/>
        <v>22.65</v>
      </c>
      <c r="K103" s="289">
        <f t="shared" si="372"/>
        <v>43.34</v>
      </c>
      <c r="L103" s="289"/>
      <c r="M103" s="572">
        <f t="shared" si="364"/>
        <v>43.34</v>
      </c>
      <c r="N103" s="572">
        <f t="shared" si="365"/>
        <v>43.34</v>
      </c>
      <c r="O103" s="572">
        <f t="shared" si="366"/>
        <v>0.84</v>
      </c>
      <c r="P103" s="572">
        <f t="shared" si="367"/>
        <v>95</v>
      </c>
      <c r="Q103" s="572">
        <f t="shared" si="368"/>
        <v>428.15</v>
      </c>
      <c r="R103" s="572">
        <f t="shared" si="369"/>
        <v>102</v>
      </c>
      <c r="S103" s="184">
        <f t="shared" ca="1" si="146"/>
        <v>102</v>
      </c>
      <c r="T103" s="184">
        <f t="shared" ca="1" si="147"/>
        <v>102</v>
      </c>
      <c r="U103" s="184">
        <f t="shared" ca="1" si="148"/>
        <v>102</v>
      </c>
      <c r="V103" s="184">
        <f t="shared" ca="1" si="149"/>
        <v>102</v>
      </c>
      <c r="W103" s="184">
        <f t="shared" ca="1" si="150"/>
        <v>102</v>
      </c>
      <c r="X103" s="184">
        <f t="shared" ca="1" si="151"/>
        <v>102</v>
      </c>
      <c r="Y103" s="184">
        <f t="shared" ca="1" si="152"/>
        <v>101</v>
      </c>
      <c r="Z103" s="184">
        <f t="shared" ca="1" si="153"/>
        <v>101</v>
      </c>
      <c r="AA103" s="184">
        <f t="shared" ca="1" si="154"/>
        <v>101</v>
      </c>
      <c r="AB103" s="184">
        <f t="shared" ca="1" si="155"/>
        <v>101</v>
      </c>
      <c r="AC103" s="184">
        <f t="shared" ca="1" si="156"/>
        <v>101</v>
      </c>
      <c r="AD103" s="184">
        <f t="shared" ca="1" si="157"/>
        <v>101</v>
      </c>
      <c r="AE103" s="184">
        <f t="shared" ca="1" si="158"/>
        <v>133</v>
      </c>
      <c r="AF103" s="184">
        <f t="shared" ca="1" si="159"/>
        <v>133</v>
      </c>
      <c r="AG103" s="184">
        <f t="shared" ca="1" si="160"/>
        <v>133</v>
      </c>
      <c r="AH103" s="184">
        <f t="shared" ca="1" si="161"/>
        <v>133</v>
      </c>
      <c r="AI103" s="184">
        <f t="shared" ca="1" si="162"/>
        <v>133</v>
      </c>
      <c r="AJ103" s="184">
        <f t="shared" ca="1" si="163"/>
        <v>133</v>
      </c>
      <c r="AK103" s="184">
        <f t="shared" ca="1" si="164"/>
        <v>133</v>
      </c>
      <c r="AL103" s="184">
        <f t="shared" ca="1" si="165"/>
        <v>133</v>
      </c>
      <c r="AM103" s="184">
        <f t="shared" ca="1" si="166"/>
        <v>133</v>
      </c>
      <c r="AN103" s="184">
        <f t="shared" ca="1" si="167"/>
        <v>133</v>
      </c>
      <c r="AO103" s="184">
        <f t="shared" ca="1" si="168"/>
        <v>133</v>
      </c>
      <c r="AP103" s="184">
        <f t="shared" ca="1" si="169"/>
        <v>133</v>
      </c>
      <c r="AQ103" s="184">
        <f t="shared" ca="1" si="170"/>
        <v>54</v>
      </c>
      <c r="AR103" s="184">
        <f t="shared" ca="1" si="171"/>
        <v>54</v>
      </c>
      <c r="AS103" s="184">
        <f t="shared" ca="1" si="172"/>
        <v>54</v>
      </c>
      <c r="AT103" s="184">
        <f t="shared" ca="1" si="173"/>
        <v>54</v>
      </c>
      <c r="AU103" s="184">
        <f t="shared" ca="1" si="174"/>
        <v>54</v>
      </c>
      <c r="AV103" s="184">
        <f t="shared" ca="1" si="175"/>
        <v>54</v>
      </c>
      <c r="AW103" s="184">
        <f t="shared" ca="1" si="176"/>
        <v>54</v>
      </c>
      <c r="AX103" s="184">
        <f t="shared" ca="1" si="177"/>
        <v>54</v>
      </c>
      <c r="AY103" s="184">
        <f t="shared" ca="1" si="178"/>
        <v>54</v>
      </c>
      <c r="AZ103" s="184">
        <f t="shared" ca="1" si="179"/>
        <v>54</v>
      </c>
      <c r="BA103" s="184">
        <f t="shared" ca="1" si="180"/>
        <v>54</v>
      </c>
      <c r="BB103" s="184">
        <f t="shared" ca="1" si="181"/>
        <v>71</v>
      </c>
      <c r="BC103" s="184">
        <f t="shared" ca="1" si="182"/>
        <v>71</v>
      </c>
      <c r="BD103" s="184">
        <f t="shared" ca="1" si="183"/>
        <v>14</v>
      </c>
      <c r="BE103" s="184">
        <f t="shared" ca="1" si="184"/>
        <v>14</v>
      </c>
      <c r="BF103" s="184">
        <f t="shared" ca="1" si="185"/>
        <v>14</v>
      </c>
      <c r="BG103" s="184">
        <f t="shared" ca="1" si="186"/>
        <v>14</v>
      </c>
      <c r="BH103" s="184">
        <f t="shared" ca="1" si="187"/>
        <v>14</v>
      </c>
      <c r="BI103" s="184">
        <f t="shared" ca="1" si="188"/>
        <v>14</v>
      </c>
      <c r="BJ103" s="184">
        <f t="shared" ca="1" si="189"/>
        <v>14</v>
      </c>
      <c r="BK103" s="184">
        <f t="shared" ca="1" si="190"/>
        <v>14</v>
      </c>
      <c r="BL103" s="184">
        <f t="shared" ca="1" si="191"/>
        <v>14</v>
      </c>
      <c r="BM103" s="184">
        <f t="shared" ca="1" si="192"/>
        <v>14</v>
      </c>
      <c r="BN103" s="184">
        <f t="shared" ca="1" si="193"/>
        <v>14</v>
      </c>
      <c r="BO103" s="184">
        <f t="shared" ca="1" si="194"/>
        <v>17</v>
      </c>
      <c r="BP103" s="184">
        <f t="shared" ca="1" si="195"/>
        <v>17</v>
      </c>
      <c r="BQ103" s="184">
        <f t="shared" ca="1" si="196"/>
        <v>17</v>
      </c>
      <c r="BR103" s="184">
        <f t="shared" ca="1" si="197"/>
        <v>17</v>
      </c>
      <c r="BS103" s="184">
        <f t="shared" ca="1" si="198"/>
        <v>135</v>
      </c>
      <c r="BT103" s="184">
        <f t="shared" ca="1" si="199"/>
        <v>135</v>
      </c>
      <c r="BU103" s="184">
        <f t="shared" ca="1" si="200"/>
        <v>77</v>
      </c>
      <c r="BV103" s="184">
        <f t="shared" ca="1" si="201"/>
        <v>77</v>
      </c>
      <c r="BW103" s="184">
        <f t="shared" ca="1" si="202"/>
        <v>52</v>
      </c>
      <c r="BX103" s="184">
        <f t="shared" ca="1" si="203"/>
        <v>52</v>
      </c>
      <c r="BY103" s="184">
        <f t="shared" ca="1" si="204"/>
        <v>52</v>
      </c>
      <c r="BZ103" s="184">
        <f t="shared" ca="1" si="205"/>
        <v>52</v>
      </c>
      <c r="CA103" s="184">
        <f t="shared" ca="1" si="206"/>
        <v>52</v>
      </c>
      <c r="CB103" s="184">
        <f t="shared" ca="1" si="207"/>
        <v>52</v>
      </c>
      <c r="CC103" s="184">
        <f t="shared" ca="1" si="208"/>
        <v>52</v>
      </c>
      <c r="CD103" s="184">
        <f t="shared" ca="1" si="209"/>
        <v>52</v>
      </c>
      <c r="CE103" s="184">
        <f t="shared" ca="1" si="210"/>
        <v>52</v>
      </c>
      <c r="CF103" s="184">
        <f t="shared" ca="1" si="211"/>
        <v>52</v>
      </c>
      <c r="CG103" s="184">
        <f t="shared" ca="1" si="212"/>
        <v>52</v>
      </c>
      <c r="CH103" s="184">
        <f t="shared" ca="1" si="213"/>
        <v>52</v>
      </c>
      <c r="CI103" s="184">
        <f t="shared" ca="1" si="214"/>
        <v>52</v>
      </c>
      <c r="CJ103" s="184">
        <f t="shared" ca="1" si="215"/>
        <v>52</v>
      </c>
      <c r="CK103" s="184">
        <f t="shared" ca="1" si="216"/>
        <v>52</v>
      </c>
      <c r="CL103" s="184">
        <f t="shared" ca="1" si="217"/>
        <v>52</v>
      </c>
      <c r="CM103" s="184">
        <f t="shared" ca="1" si="218"/>
        <v>63</v>
      </c>
      <c r="CN103" s="184">
        <f t="shared" ca="1" si="219"/>
        <v>63</v>
      </c>
      <c r="CO103" s="184">
        <f t="shared" ca="1" si="220"/>
        <v>36</v>
      </c>
      <c r="CP103" s="184">
        <f t="shared" ca="1" si="221"/>
        <v>36</v>
      </c>
      <c r="CQ103" s="184">
        <f t="shared" ca="1" si="222"/>
        <v>166</v>
      </c>
      <c r="CR103" s="184">
        <f t="shared" ca="1" si="223"/>
        <v>166</v>
      </c>
      <c r="CS103" s="184">
        <f t="shared" ca="1" si="224"/>
        <v>166</v>
      </c>
      <c r="CT103" s="184">
        <f t="shared" ca="1" si="225"/>
        <v>166</v>
      </c>
      <c r="CU103" s="184">
        <f t="shared" ca="1" si="226"/>
        <v>92</v>
      </c>
      <c r="CV103" s="184">
        <f t="shared" ca="1" si="227"/>
        <v>92</v>
      </c>
      <c r="CW103" s="184">
        <f t="shared" ca="1" si="228"/>
        <v>75</v>
      </c>
      <c r="CX103" s="184">
        <f t="shared" ca="1" si="229"/>
        <v>75</v>
      </c>
      <c r="CY103" s="184">
        <f t="shared" ca="1" si="230"/>
        <v>138</v>
      </c>
      <c r="CZ103" s="184">
        <f t="shared" ca="1" si="231"/>
        <v>138</v>
      </c>
      <c r="DA103" s="184">
        <f t="shared" ca="1" si="232"/>
        <v>138</v>
      </c>
      <c r="DB103" s="184">
        <f t="shared" ca="1" si="233"/>
        <v>151</v>
      </c>
      <c r="DC103" s="184">
        <f t="shared" ca="1" si="234"/>
        <v>151</v>
      </c>
      <c r="DD103" s="184">
        <f t="shared" ca="1" si="235"/>
        <v>55</v>
      </c>
      <c r="DE103" s="184">
        <f t="shared" ca="1" si="236"/>
        <v>55</v>
      </c>
      <c r="DF103" s="184">
        <f t="shared" ca="1" si="237"/>
        <v>28</v>
      </c>
      <c r="DG103" s="184">
        <f t="shared" ca="1" si="238"/>
        <v>28</v>
      </c>
      <c r="DH103" s="184">
        <f t="shared" ca="1" si="239"/>
        <v>22</v>
      </c>
      <c r="DI103" s="184">
        <f t="shared" ca="1" si="240"/>
        <v>22</v>
      </c>
      <c r="DJ103" s="184">
        <f t="shared" ca="1" si="241"/>
        <v>22</v>
      </c>
      <c r="DK103" s="184">
        <f t="shared" ca="1" si="242"/>
        <v>22</v>
      </c>
      <c r="DL103" s="184">
        <f t="shared" ca="1" si="243"/>
        <v>22</v>
      </c>
      <c r="DM103" s="184">
        <f t="shared" ca="1" si="244"/>
        <v>22</v>
      </c>
      <c r="DN103" s="184">
        <f t="shared" ca="1" si="245"/>
        <v>22</v>
      </c>
      <c r="DO103" s="184">
        <f t="shared" ca="1" si="246"/>
        <v>22</v>
      </c>
      <c r="DP103" s="184">
        <f t="shared" ca="1" si="247"/>
        <v>22</v>
      </c>
      <c r="DQ103" s="184">
        <f t="shared" ca="1" si="248"/>
        <v>22</v>
      </c>
      <c r="DR103" s="184">
        <f t="shared" ca="1" si="249"/>
        <v>22</v>
      </c>
      <c r="DS103" s="184">
        <f t="shared" ca="1" si="250"/>
        <v>22</v>
      </c>
      <c r="DT103" s="184">
        <f t="shared" ca="1" si="251"/>
        <v>22</v>
      </c>
      <c r="DU103" s="184">
        <f t="shared" ca="1" si="252"/>
        <v>22</v>
      </c>
      <c r="DV103" s="184">
        <f t="shared" ca="1" si="253"/>
        <v>22</v>
      </c>
      <c r="DW103" s="184">
        <f t="shared" ca="1" si="254"/>
        <v>22</v>
      </c>
      <c r="DX103" s="184">
        <f t="shared" ca="1" si="255"/>
        <v>22</v>
      </c>
      <c r="DY103" s="184">
        <f t="shared" ca="1" si="256"/>
        <v>22</v>
      </c>
      <c r="DZ103" s="184">
        <f t="shared" ca="1" si="257"/>
        <v>22</v>
      </c>
      <c r="EA103" s="184">
        <f t="shared" ca="1" si="258"/>
        <v>22</v>
      </c>
      <c r="EB103" s="184">
        <f t="shared" ca="1" si="259"/>
        <v>22</v>
      </c>
      <c r="EC103" s="184">
        <f t="shared" ca="1" si="260"/>
        <v>22</v>
      </c>
      <c r="ED103" s="184">
        <f t="shared" ca="1" si="261"/>
        <v>22</v>
      </c>
      <c r="EE103" s="184">
        <f t="shared" ca="1" si="262"/>
        <v>22</v>
      </c>
      <c r="EF103" s="184">
        <f t="shared" ca="1" si="263"/>
        <v>22</v>
      </c>
      <c r="EG103" s="184">
        <f t="shared" ca="1" si="264"/>
        <v>22</v>
      </c>
      <c r="EH103" s="184">
        <f t="shared" ca="1" si="265"/>
        <v>22</v>
      </c>
      <c r="EI103" s="184">
        <f t="shared" ca="1" si="266"/>
        <v>22</v>
      </c>
      <c r="EJ103" s="184">
        <f t="shared" ca="1" si="267"/>
        <v>22</v>
      </c>
      <c r="EK103" s="184">
        <f t="shared" ca="1" si="268"/>
        <v>22</v>
      </c>
      <c r="EL103" s="184">
        <f t="shared" ca="1" si="269"/>
        <v>22</v>
      </c>
      <c r="EM103" s="184">
        <f t="shared" ca="1" si="270"/>
        <v>22</v>
      </c>
      <c r="EN103" s="184">
        <f t="shared" ca="1" si="271"/>
        <v>22</v>
      </c>
      <c r="EO103" s="184">
        <f t="shared" ca="1" si="272"/>
        <v>22</v>
      </c>
      <c r="EP103" s="184">
        <f t="shared" ca="1" si="273"/>
        <v>22</v>
      </c>
      <c r="EQ103" s="184">
        <f t="shared" ca="1" si="274"/>
        <v>22</v>
      </c>
      <c r="ER103" s="184">
        <f t="shared" ca="1" si="275"/>
        <v>22</v>
      </c>
      <c r="ES103" s="184">
        <f t="shared" ca="1" si="276"/>
        <v>22</v>
      </c>
      <c r="ET103" s="184">
        <f t="shared" ca="1" si="277"/>
        <v>22</v>
      </c>
      <c r="EU103" s="184">
        <f t="shared" ca="1" si="278"/>
        <v>22</v>
      </c>
      <c r="EV103" s="184">
        <f t="shared" ca="1" si="279"/>
        <v>22</v>
      </c>
      <c r="EW103" s="184">
        <f t="shared" ca="1" si="280"/>
        <v>22</v>
      </c>
      <c r="EX103" s="184">
        <f t="shared" ca="1" si="281"/>
        <v>22</v>
      </c>
      <c r="EY103" s="184">
        <f t="shared" ca="1" si="282"/>
        <v>22</v>
      </c>
      <c r="EZ103" s="184">
        <f t="shared" ca="1" si="283"/>
        <v>22</v>
      </c>
      <c r="FA103" s="184">
        <f t="shared" ca="1" si="284"/>
        <v>22</v>
      </c>
      <c r="FB103" s="184">
        <f t="shared" ca="1" si="285"/>
        <v>22</v>
      </c>
      <c r="FC103" s="184">
        <f t="shared" ca="1" si="286"/>
        <v>22</v>
      </c>
      <c r="FD103" s="184">
        <f t="shared" ca="1" si="287"/>
        <v>22</v>
      </c>
      <c r="FE103" s="184">
        <f t="shared" ca="1" si="288"/>
        <v>22</v>
      </c>
      <c r="FF103" s="184">
        <f t="shared" ca="1" si="289"/>
        <v>22</v>
      </c>
      <c r="FG103" s="184">
        <f t="shared" ca="1" si="290"/>
        <v>22</v>
      </c>
      <c r="FH103" s="184">
        <f t="shared" ca="1" si="291"/>
        <v>22</v>
      </c>
      <c r="FI103" s="184">
        <f t="shared" ca="1" si="292"/>
        <v>22</v>
      </c>
      <c r="FJ103" s="184">
        <f t="shared" ca="1" si="293"/>
        <v>22</v>
      </c>
      <c r="FK103" s="184">
        <f t="shared" ca="1" si="294"/>
        <v>22</v>
      </c>
      <c r="FL103" s="184">
        <f t="shared" ca="1" si="295"/>
        <v>22</v>
      </c>
      <c r="FM103" s="184">
        <f t="shared" ca="1" si="296"/>
        <v>22</v>
      </c>
      <c r="FN103" s="184">
        <f t="shared" ca="1" si="297"/>
        <v>22</v>
      </c>
      <c r="FO103" s="184">
        <f t="shared" ca="1" si="298"/>
        <v>22</v>
      </c>
      <c r="FP103" s="184">
        <f t="shared" ca="1" si="299"/>
        <v>22</v>
      </c>
      <c r="FQ103" s="184">
        <f t="shared" ca="1" si="300"/>
        <v>22</v>
      </c>
      <c r="FR103" s="184">
        <f t="shared" ca="1" si="301"/>
        <v>22</v>
      </c>
      <c r="FS103" s="184">
        <f t="shared" ca="1" si="302"/>
        <v>22</v>
      </c>
      <c r="FT103" s="184">
        <f t="shared" ca="1" si="303"/>
        <v>22</v>
      </c>
      <c r="FU103" s="184">
        <f t="shared" ca="1" si="304"/>
        <v>22</v>
      </c>
      <c r="FV103" s="184">
        <f t="shared" ca="1" si="305"/>
        <v>22</v>
      </c>
      <c r="FW103" s="184">
        <f t="shared" ca="1" si="306"/>
        <v>22</v>
      </c>
      <c r="FX103" s="184">
        <f t="shared" ca="1" si="307"/>
        <v>22</v>
      </c>
      <c r="FY103" s="184">
        <f t="shared" ca="1" si="308"/>
        <v>22</v>
      </c>
      <c r="FZ103" s="184">
        <f t="shared" ca="1" si="309"/>
        <v>22</v>
      </c>
      <c r="GA103" s="184">
        <f t="shared" ca="1" si="310"/>
        <v>22</v>
      </c>
      <c r="GB103" s="184">
        <f t="shared" ca="1" si="311"/>
        <v>22</v>
      </c>
      <c r="GC103" s="184">
        <f t="shared" ca="1" si="312"/>
        <v>22</v>
      </c>
      <c r="GD103" s="184">
        <f t="shared" ca="1" si="313"/>
        <v>22</v>
      </c>
      <c r="GE103" s="184">
        <f t="shared" ca="1" si="314"/>
        <v>22</v>
      </c>
      <c r="GF103" s="184">
        <f t="shared" ca="1" si="315"/>
        <v>22</v>
      </c>
      <c r="GG103" s="184">
        <f t="shared" ca="1" si="316"/>
        <v>22</v>
      </c>
      <c r="GH103" s="184">
        <f t="shared" ca="1" si="317"/>
        <v>22</v>
      </c>
      <c r="GI103" s="184">
        <f t="shared" ca="1" si="318"/>
        <v>22</v>
      </c>
      <c r="GJ103" s="184">
        <f t="shared" ca="1" si="319"/>
        <v>22</v>
      </c>
      <c r="GK103" s="184">
        <f t="shared" ca="1" si="320"/>
        <v>22</v>
      </c>
      <c r="GL103" s="184">
        <f t="shared" ca="1" si="321"/>
        <v>22</v>
      </c>
      <c r="GM103" s="184">
        <f t="shared" ca="1" si="322"/>
        <v>22</v>
      </c>
      <c r="GN103" s="184">
        <f t="shared" ca="1" si="323"/>
        <v>22</v>
      </c>
      <c r="GO103" s="184">
        <f t="shared" ca="1" si="324"/>
        <v>22</v>
      </c>
      <c r="GP103" s="184">
        <f t="shared" ca="1" si="325"/>
        <v>22</v>
      </c>
      <c r="GQ103" s="184">
        <f t="shared" ca="1" si="326"/>
        <v>22</v>
      </c>
      <c r="GR103" s="184">
        <f t="shared" ca="1" si="327"/>
        <v>22</v>
      </c>
      <c r="GS103" s="184">
        <f t="shared" ca="1" si="328"/>
        <v>22</v>
      </c>
      <c r="GT103" s="184">
        <f t="shared" ca="1" si="329"/>
        <v>22</v>
      </c>
      <c r="GU103" s="184">
        <f t="shared" ca="1" si="330"/>
        <v>22</v>
      </c>
      <c r="GV103" s="184">
        <f t="shared" ca="1" si="331"/>
        <v>22</v>
      </c>
      <c r="GW103" s="184">
        <f t="shared" ca="1" si="332"/>
        <v>22</v>
      </c>
      <c r="GX103" s="184">
        <f t="shared" ca="1" si="333"/>
        <v>22</v>
      </c>
      <c r="GY103" s="184">
        <f t="shared" ca="1" si="334"/>
        <v>22</v>
      </c>
      <c r="GZ103" s="184">
        <f t="shared" ca="1" si="335"/>
        <v>22</v>
      </c>
      <c r="HA103" s="184">
        <f t="shared" ca="1" si="336"/>
        <v>22</v>
      </c>
      <c r="HB103" s="184">
        <f t="shared" ca="1" si="337"/>
        <v>22</v>
      </c>
      <c r="HC103" s="184">
        <f t="shared" ca="1" si="338"/>
        <v>22</v>
      </c>
      <c r="HD103" s="184">
        <f t="shared" ca="1" si="339"/>
        <v>22</v>
      </c>
      <c r="HE103" s="184">
        <f t="shared" ca="1" si="340"/>
        <v>22</v>
      </c>
      <c r="HF103" s="184">
        <f t="shared" ca="1" si="341"/>
        <v>22</v>
      </c>
      <c r="HG103" s="184">
        <f t="shared" ca="1" si="342"/>
        <v>22</v>
      </c>
      <c r="HH103" s="184">
        <f t="shared" ca="1" si="343"/>
        <v>22</v>
      </c>
      <c r="HI103" s="184">
        <f t="shared" ca="1" si="344"/>
        <v>22</v>
      </c>
      <c r="HJ103" s="184">
        <f t="shared" ca="1" si="345"/>
        <v>22</v>
      </c>
      <c r="HK103" s="578">
        <f t="shared" ca="1" si="360"/>
        <v>1</v>
      </c>
    </row>
    <row r="104" spans="1:219" s="185" customFormat="1" ht="30">
      <c r="A104" s="284" t="s">
        <v>14051</v>
      </c>
      <c r="B104" s="285">
        <v>96126</v>
      </c>
      <c r="C104" s="286" t="str">
        <f>IF($B104="","",IFERROR(VLOOKUP($B104,SERVIÇOS!$A:$F,2,0),IFERROR(VLOOKUP($B104,'COMPOSIÇÕES COMPLEMENTARES '!$C:$K,2,0),"")))</f>
        <v>APLICAÇÃO MANUAL DE MASSA ACRÍLICA EM PANOS DE FACHADA COM PRESENÇA DE VÃOS, DE EDIFÍCIOS DE MÚLTIPLOS PAVIMENTOS, UMA DEMÃO. AF_05/2017</v>
      </c>
      <c r="D104" s="287" t="str">
        <f>IF($B104="","",IFERROR(VLOOKUP($B104,SERVIÇOS!$A:$F,3,0),IFERROR(VLOOKUP($B104,'COMPOSIÇÕES COMPLEMENTARES '!$C:$K,3,0),"")))</f>
        <v>M2</v>
      </c>
      <c r="E104" s="288">
        <v>1.72</v>
      </c>
      <c r="F104" s="289">
        <f>IF($B104="","",IFERROR(VLOOKUP($B104,SERVIÇOS!$A:$F,4,0),IFERROR(VLOOKUP($B104,'COMPOSIÇÕES COMPLEMENTARES '!$C:$K,6,0),"")))</f>
        <v>11.989999999999998</v>
      </c>
      <c r="G104" s="289">
        <f>IF($B104="","",IFERROR(VLOOKUP($B104,SERVIÇOS!$A:$F,5,0),IFERROR(VLOOKUP($B104,'COMPOSIÇÕES COMPLEMENTARES '!$C:$K,7,0),"")))</f>
        <v>8.5</v>
      </c>
      <c r="H104" s="289">
        <f t="shared" si="356"/>
        <v>20.49</v>
      </c>
      <c r="I104" s="289">
        <f t="shared" si="370"/>
        <v>20.62</v>
      </c>
      <c r="J104" s="289">
        <f t="shared" si="371"/>
        <v>14.62</v>
      </c>
      <c r="K104" s="289">
        <f t="shared" si="372"/>
        <v>35.24</v>
      </c>
      <c r="L104" s="289"/>
      <c r="M104" s="572">
        <f t="shared" si="364"/>
        <v>35.24</v>
      </c>
      <c r="N104" s="572">
        <f t="shared" si="365"/>
        <v>35.24</v>
      </c>
      <c r="O104" s="572">
        <f t="shared" si="366"/>
        <v>1.72</v>
      </c>
      <c r="P104" s="572">
        <f t="shared" si="367"/>
        <v>96</v>
      </c>
      <c r="Q104" s="572">
        <f t="shared" si="368"/>
        <v>410.43</v>
      </c>
      <c r="R104" s="572">
        <f t="shared" si="369"/>
        <v>101</v>
      </c>
      <c r="S104" s="184">
        <f t="shared" ref="S104:S158" ca="1" si="373">IF(R104=R103,OFFSET(R104,1,,,),R104)</f>
        <v>101</v>
      </c>
      <c r="T104" s="184">
        <f t="shared" ref="T104:T158" ca="1" si="374">IF(S104=S103,OFFSET(S104,1,,,),S104)</f>
        <v>101</v>
      </c>
      <c r="U104" s="184">
        <f t="shared" ref="U104:U158" ca="1" si="375">IF(T104=T103,OFFSET(T104,1,,,),T104)</f>
        <v>101</v>
      </c>
      <c r="V104" s="184">
        <f t="shared" ref="V104:V158" ca="1" si="376">IF(U104=U103,OFFSET(U104,1,,,),U104)</f>
        <v>101</v>
      </c>
      <c r="W104" s="184">
        <f t="shared" ref="W104:W158" ca="1" si="377">IF(V104=V103,OFFSET(V104,1,,,),V104)</f>
        <v>101</v>
      </c>
      <c r="X104" s="184">
        <f t="shared" ref="X104:X158" ca="1" si="378">IF(W104=W103,OFFSET(W104,1,,,),W104)</f>
        <v>101</v>
      </c>
      <c r="Y104" s="184">
        <f t="shared" ref="Y104:Y158" ca="1" si="379">IF(X104=X103,OFFSET(X104,1,,,),X104)</f>
        <v>101</v>
      </c>
      <c r="Z104" s="184">
        <f t="shared" ref="Z104:Z158" ca="1" si="380">IF(Y104=Y103,OFFSET(Y104,1,,,),Y104)</f>
        <v>133</v>
      </c>
      <c r="AA104" s="184">
        <f t="shared" ref="AA104:AA158" ca="1" si="381">IF(Z104=Z103,OFFSET(Z104,1,,,),Z104)</f>
        <v>133</v>
      </c>
      <c r="AB104" s="184">
        <f t="shared" ref="AB104:AB158" ca="1" si="382">IF(AA104=AA103,OFFSET(AA104,1,,,),AA104)</f>
        <v>133</v>
      </c>
      <c r="AC104" s="184">
        <f t="shared" ref="AC104:AC158" ca="1" si="383">IF(AB104=AB103,OFFSET(AB104,1,,,),AB104)</f>
        <v>133</v>
      </c>
      <c r="AD104" s="184">
        <f t="shared" ref="AD104:AD158" ca="1" si="384">IF(AC104=AC103,OFFSET(AC104,1,,,),AC104)</f>
        <v>133</v>
      </c>
      <c r="AE104" s="184">
        <f t="shared" ref="AE104:AE158" ca="1" si="385">IF(AD104=AD103,OFFSET(AD104,1,,,),AD104)</f>
        <v>133</v>
      </c>
      <c r="AF104" s="184">
        <f t="shared" ref="AF104:AF158" ca="1" si="386">IF(AE104=AE103,OFFSET(AE104,1,,,),AE104)</f>
        <v>54</v>
      </c>
      <c r="AG104" s="184">
        <f t="shared" ref="AG104:AG158" ca="1" si="387">IF(AF104=AF103,OFFSET(AF104,1,,,),AF104)</f>
        <v>54</v>
      </c>
      <c r="AH104" s="184">
        <f t="shared" ref="AH104:AH158" ca="1" si="388">IF(AG104=AG103,OFFSET(AG104,1,,,),AG104)</f>
        <v>54</v>
      </c>
      <c r="AI104" s="184">
        <f t="shared" ref="AI104:AI158" ca="1" si="389">IF(AH104=AH103,OFFSET(AH104,1,,,),AH104)</f>
        <v>54</v>
      </c>
      <c r="AJ104" s="184">
        <f t="shared" ref="AJ104:AJ158" ca="1" si="390">IF(AI104=AI103,OFFSET(AI104,1,,,),AI104)</f>
        <v>54</v>
      </c>
      <c r="AK104" s="184">
        <f t="shared" ref="AK104:AK158" ca="1" si="391">IF(AJ104=AJ103,OFFSET(AJ104,1,,,),AJ104)</f>
        <v>54</v>
      </c>
      <c r="AL104" s="184">
        <f t="shared" ref="AL104:AL158" ca="1" si="392">IF(AK104=AK103,OFFSET(AK104,1,,,),AK104)</f>
        <v>54</v>
      </c>
      <c r="AM104" s="184">
        <f t="shared" ref="AM104:AM158" ca="1" si="393">IF(AL104=AL103,OFFSET(AL104,1,,,),AL104)</f>
        <v>54</v>
      </c>
      <c r="AN104" s="184">
        <f t="shared" ref="AN104:AN158" ca="1" si="394">IF(AM104=AM103,OFFSET(AM104,1,,,),AM104)</f>
        <v>54</v>
      </c>
      <c r="AO104" s="184">
        <f t="shared" ref="AO104:AO158" ca="1" si="395">IF(AN104=AN103,OFFSET(AN104,1,,,),AN104)</f>
        <v>54</v>
      </c>
      <c r="AP104" s="184">
        <f t="shared" ref="AP104:AP158" ca="1" si="396">IF(AO104=AO103,OFFSET(AO104,1,,,),AO104)</f>
        <v>54</v>
      </c>
      <c r="AQ104" s="184">
        <f t="shared" ref="AQ104:AQ158" ca="1" si="397">IF(AP104=AP103,OFFSET(AP104,1,,,),AP104)</f>
        <v>54</v>
      </c>
      <c r="AR104" s="184">
        <f t="shared" ref="AR104:AR158" ca="1" si="398">IF(AQ104=AQ103,OFFSET(AQ104,1,,,),AQ104)</f>
        <v>71</v>
      </c>
      <c r="AS104" s="184">
        <f t="shared" ref="AS104:AS158" ca="1" si="399">IF(AR104=AR103,OFFSET(AR104,1,,,),AR104)</f>
        <v>71</v>
      </c>
      <c r="AT104" s="184">
        <f t="shared" ref="AT104:AT158" ca="1" si="400">IF(AS104=AS103,OFFSET(AS104,1,,,),AS104)</f>
        <v>71</v>
      </c>
      <c r="AU104" s="184">
        <f t="shared" ref="AU104:AU158" ca="1" si="401">IF(AT104=AT103,OFFSET(AT104,1,,,),AT104)</f>
        <v>71</v>
      </c>
      <c r="AV104" s="184">
        <f t="shared" ref="AV104:AV158" ca="1" si="402">IF(AU104=AU103,OFFSET(AU104,1,,,),AU104)</f>
        <v>71</v>
      </c>
      <c r="AW104" s="184">
        <f t="shared" ref="AW104:AW158" ca="1" si="403">IF(AV104=AV103,OFFSET(AV104,1,,,),AV104)</f>
        <v>71</v>
      </c>
      <c r="AX104" s="184">
        <f t="shared" ref="AX104:AX158" ca="1" si="404">IF(AW104=AW103,OFFSET(AW104,1,,,),AW104)</f>
        <v>71</v>
      </c>
      <c r="AY104" s="184">
        <f t="shared" ref="AY104:AY158" ca="1" si="405">IF(AX104=AX103,OFFSET(AX104,1,,,),AX104)</f>
        <v>71</v>
      </c>
      <c r="AZ104" s="184">
        <f t="shared" ref="AZ104:AZ158" ca="1" si="406">IF(AY104=AY103,OFFSET(AY104,1,,,),AY104)</f>
        <v>71</v>
      </c>
      <c r="BA104" s="184">
        <f t="shared" ref="BA104:BA158" ca="1" si="407">IF(AZ104=AZ103,OFFSET(AZ104,1,,,),AZ104)</f>
        <v>71</v>
      </c>
      <c r="BB104" s="184">
        <f t="shared" ref="BB104:BB158" ca="1" si="408">IF(BA104=BA103,OFFSET(BA104,1,,,),BA104)</f>
        <v>71</v>
      </c>
      <c r="BC104" s="184">
        <f t="shared" ref="BC104:BC158" ca="1" si="409">IF(BB104=BB103,OFFSET(BB104,1,,,),BB104)</f>
        <v>14</v>
      </c>
      <c r="BD104" s="184">
        <f t="shared" ref="BD104:BD158" ca="1" si="410">IF(BC104=BC103,OFFSET(BC104,1,,,),BC104)</f>
        <v>14</v>
      </c>
      <c r="BE104" s="184">
        <f t="shared" ref="BE104:BE158" ca="1" si="411">IF(BD104=BD103,OFFSET(BD104,1,,,),BD104)</f>
        <v>17</v>
      </c>
      <c r="BF104" s="184">
        <f t="shared" ref="BF104:BF158" ca="1" si="412">IF(BE104=BE103,OFFSET(BE104,1,,,),BE104)</f>
        <v>17</v>
      </c>
      <c r="BG104" s="184">
        <f t="shared" ref="BG104:BG158" ca="1" si="413">IF(BF104=BF103,OFFSET(BF104,1,,,),BF104)</f>
        <v>17</v>
      </c>
      <c r="BH104" s="184">
        <f t="shared" ref="BH104:BH158" ca="1" si="414">IF(BG104=BG103,OFFSET(BG104,1,,,),BG104)</f>
        <v>17</v>
      </c>
      <c r="BI104" s="184">
        <f t="shared" ref="BI104:BI158" ca="1" si="415">IF(BH104=BH103,OFFSET(BH104,1,,,),BH104)</f>
        <v>17</v>
      </c>
      <c r="BJ104" s="184">
        <f t="shared" ref="BJ104:BJ158" ca="1" si="416">IF(BI104=BI103,OFFSET(BI104,1,,,),BI104)</f>
        <v>17</v>
      </c>
      <c r="BK104" s="184">
        <f t="shared" ref="BK104:BK158" ca="1" si="417">IF(BJ104=BJ103,OFFSET(BJ104,1,,,),BJ104)</f>
        <v>17</v>
      </c>
      <c r="BL104" s="184">
        <f t="shared" ref="BL104:BL158" ca="1" si="418">IF(BK104=BK103,OFFSET(BK104,1,,,),BK104)</f>
        <v>17</v>
      </c>
      <c r="BM104" s="184">
        <f t="shared" ref="BM104:BM158" ca="1" si="419">IF(BL104=BL103,OFFSET(BL104,1,,,),BL104)</f>
        <v>17</v>
      </c>
      <c r="BN104" s="184">
        <f t="shared" ref="BN104:BN158" ca="1" si="420">IF(BM104=BM103,OFFSET(BM104,1,,,),BM104)</f>
        <v>17</v>
      </c>
      <c r="BO104" s="184">
        <f t="shared" ref="BO104:BO158" ca="1" si="421">IF(BN104=BN103,OFFSET(BN104,1,,,),BN104)</f>
        <v>17</v>
      </c>
      <c r="BP104" s="184">
        <f t="shared" ref="BP104:BP158" ca="1" si="422">IF(BO104=BO103,OFFSET(BO104,1,,,),BO104)</f>
        <v>135</v>
      </c>
      <c r="BQ104" s="184">
        <f t="shared" ref="BQ104:BQ158" ca="1" si="423">IF(BP104=BP103,OFFSET(BP104,1,,,),BP104)</f>
        <v>135</v>
      </c>
      <c r="BR104" s="184">
        <f t="shared" ref="BR104:BR158" ca="1" si="424">IF(BQ104=BQ103,OFFSET(BQ104,1,,,),BQ104)</f>
        <v>135</v>
      </c>
      <c r="BS104" s="184">
        <f t="shared" ref="BS104:BS158" ca="1" si="425">IF(BR104=BR103,OFFSET(BR104,1,,,),BR104)</f>
        <v>135</v>
      </c>
      <c r="BT104" s="184">
        <f t="shared" ref="BT104:BT158" ca="1" si="426">IF(BS104=BS103,OFFSET(BS104,1,,,),BS104)</f>
        <v>77</v>
      </c>
      <c r="BU104" s="184">
        <f t="shared" ref="BU104:BU158" ca="1" si="427">IF(BT104=BT103,OFFSET(BT104,1,,,),BT104)</f>
        <v>77</v>
      </c>
      <c r="BV104" s="184">
        <f t="shared" ref="BV104:BV158" ca="1" si="428">IF(BU104=BU103,OFFSET(BU104,1,,,),BU104)</f>
        <v>52</v>
      </c>
      <c r="BW104" s="184">
        <f t="shared" ref="BW104:BW158" ca="1" si="429">IF(BV104=BV103,OFFSET(BV104,1,,,),BV104)</f>
        <v>52</v>
      </c>
      <c r="BX104" s="184">
        <f t="shared" ref="BX104:BX158" ca="1" si="430">IF(BW104=BW103,OFFSET(BW104,1,,,),BW104)</f>
        <v>63</v>
      </c>
      <c r="BY104" s="184">
        <f t="shared" ref="BY104:BY158" ca="1" si="431">IF(BX104=BX103,OFFSET(BX104,1,,,),BX104)</f>
        <v>63</v>
      </c>
      <c r="BZ104" s="184">
        <f t="shared" ref="BZ104:BZ158" ca="1" si="432">IF(BY104=BY103,OFFSET(BY104,1,,,),BY104)</f>
        <v>63</v>
      </c>
      <c r="CA104" s="184">
        <f t="shared" ref="CA104:CA158" ca="1" si="433">IF(BZ104=BZ103,OFFSET(BZ104,1,,,),BZ104)</f>
        <v>63</v>
      </c>
      <c r="CB104" s="184">
        <f t="shared" ref="CB104:CB158" ca="1" si="434">IF(CA104=CA103,OFFSET(CA104,1,,,),CA104)</f>
        <v>63</v>
      </c>
      <c r="CC104" s="184">
        <f t="shared" ref="CC104:CC158" ca="1" si="435">IF(CB104=CB103,OFFSET(CB104,1,,,),CB104)</f>
        <v>63</v>
      </c>
      <c r="CD104" s="184">
        <f t="shared" ref="CD104:CD158" ca="1" si="436">IF(CC104=CC103,OFFSET(CC104,1,,,),CC104)</f>
        <v>63</v>
      </c>
      <c r="CE104" s="184">
        <f t="shared" ref="CE104:CE158" ca="1" si="437">IF(CD104=CD103,OFFSET(CD104,1,,,),CD104)</f>
        <v>63</v>
      </c>
      <c r="CF104" s="184">
        <f t="shared" ref="CF104:CF158" ca="1" si="438">IF(CE104=CE103,OFFSET(CE104,1,,,),CE104)</f>
        <v>63</v>
      </c>
      <c r="CG104" s="184">
        <f t="shared" ref="CG104:CG158" ca="1" si="439">IF(CF104=CF103,OFFSET(CF104,1,,,),CF104)</f>
        <v>63</v>
      </c>
      <c r="CH104" s="184">
        <f t="shared" ref="CH104:CH158" ca="1" si="440">IF(CG104=CG103,OFFSET(CG104,1,,,),CG104)</f>
        <v>63</v>
      </c>
      <c r="CI104" s="184">
        <f t="shared" ref="CI104:CI158" ca="1" si="441">IF(CH104=CH103,OFFSET(CH104,1,,,),CH104)</f>
        <v>63</v>
      </c>
      <c r="CJ104" s="184">
        <f t="shared" ref="CJ104:CJ158" ca="1" si="442">IF(CI104=CI103,OFFSET(CI104,1,,,),CI104)</f>
        <v>63</v>
      </c>
      <c r="CK104" s="184">
        <f t="shared" ref="CK104:CK158" ca="1" si="443">IF(CJ104=CJ103,OFFSET(CJ104,1,,,),CJ104)</f>
        <v>63</v>
      </c>
      <c r="CL104" s="184">
        <f t="shared" ref="CL104:CL158" ca="1" si="444">IF(CK104=CK103,OFFSET(CK104,1,,,),CK104)</f>
        <v>63</v>
      </c>
      <c r="CM104" s="184">
        <f t="shared" ref="CM104:CM158" ca="1" si="445">IF(CL104=CL103,OFFSET(CL104,1,,,),CL104)</f>
        <v>63</v>
      </c>
      <c r="CN104" s="184">
        <f t="shared" ref="CN104:CN158" ca="1" si="446">IF(CM104=CM103,OFFSET(CM104,1,,,),CM104)</f>
        <v>36</v>
      </c>
      <c r="CO104" s="184">
        <f t="shared" ref="CO104:CO158" ca="1" si="447">IF(CN104=CN103,OFFSET(CN104,1,,,),CN104)</f>
        <v>36</v>
      </c>
      <c r="CP104" s="184">
        <f t="shared" ref="CP104:CP158" ca="1" si="448">IF(CO104=CO103,OFFSET(CO104,1,,,),CO104)</f>
        <v>166</v>
      </c>
      <c r="CQ104" s="184">
        <f t="shared" ref="CQ104:CQ158" ca="1" si="449">IF(CP104=CP103,OFFSET(CP104,1,,,),CP104)</f>
        <v>166</v>
      </c>
      <c r="CR104" s="184">
        <f t="shared" ref="CR104:CR158" ca="1" si="450">IF(CQ104=CQ103,OFFSET(CQ104,1,,,),CQ104)</f>
        <v>92</v>
      </c>
      <c r="CS104" s="184">
        <f t="shared" ref="CS104:CS158" ca="1" si="451">IF(CR104=CR103,OFFSET(CR104,1,,,),CR104)</f>
        <v>92</v>
      </c>
      <c r="CT104" s="184">
        <f t="shared" ref="CT104:CT158" ca="1" si="452">IF(CS104=CS103,OFFSET(CS104,1,,,),CS104)</f>
        <v>92</v>
      </c>
      <c r="CU104" s="184">
        <f t="shared" ref="CU104:CU158" ca="1" si="453">IF(CT104=CT103,OFFSET(CT104,1,,,),CT104)</f>
        <v>92</v>
      </c>
      <c r="CV104" s="184">
        <f t="shared" ref="CV104:CV158" ca="1" si="454">IF(CU104=CU103,OFFSET(CU104,1,,,),CU104)</f>
        <v>75</v>
      </c>
      <c r="CW104" s="184">
        <f t="shared" ref="CW104:CW158" ca="1" si="455">IF(CV104=CV103,OFFSET(CV104,1,,,),CV104)</f>
        <v>75</v>
      </c>
      <c r="CX104" s="184">
        <f t="shared" ref="CX104:CX158" ca="1" si="456">IF(CW104=CW103,OFFSET(CW104,1,,,),CW104)</f>
        <v>138</v>
      </c>
      <c r="CY104" s="184">
        <f t="shared" ref="CY104:CY158" ca="1" si="457">IF(CX104=CX103,OFFSET(CX104,1,,,),CX104)</f>
        <v>138</v>
      </c>
      <c r="CZ104" s="184">
        <f t="shared" ref="CZ104:CZ158" ca="1" si="458">IF(CY104=CY103,OFFSET(CY104,1,,,),CY104)</f>
        <v>151</v>
      </c>
      <c r="DA104" s="184">
        <f t="shared" ref="DA104:DA158" ca="1" si="459">IF(CZ104=CZ103,OFFSET(CZ104,1,,,),CZ104)</f>
        <v>151</v>
      </c>
      <c r="DB104" s="184">
        <f t="shared" ref="DB104:DB158" ca="1" si="460">IF(DA104=DA103,OFFSET(DA104,1,,,),DA104)</f>
        <v>151</v>
      </c>
      <c r="DC104" s="184">
        <f t="shared" ref="DC104:DC158" ca="1" si="461">IF(DB104=DB103,OFFSET(DB104,1,,,),DB104)</f>
        <v>55</v>
      </c>
      <c r="DD104" s="184">
        <f t="shared" ref="DD104:DD158" ca="1" si="462">IF(DC104=DC103,OFFSET(DC104,1,,,),DC104)</f>
        <v>55</v>
      </c>
      <c r="DE104" s="184">
        <f t="shared" ref="DE104:DE158" ca="1" si="463">IF(DD104=DD103,OFFSET(DD104,1,,,),DD104)</f>
        <v>28</v>
      </c>
      <c r="DF104" s="184">
        <f t="shared" ref="DF104:DF158" ca="1" si="464">IF(DE104=DE103,OFFSET(DE104,1,,,),DE104)</f>
        <v>28</v>
      </c>
      <c r="DG104" s="184">
        <f t="shared" ref="DG104:DG158" ca="1" si="465">IF(DF104=DF103,OFFSET(DF104,1,,,),DF104)</f>
        <v>22</v>
      </c>
      <c r="DH104" s="184">
        <f t="shared" ref="DH104:DH158" ca="1" si="466">IF(DG104=DG103,OFFSET(DG104,1,,,),DG104)</f>
        <v>22</v>
      </c>
      <c r="DI104" s="184">
        <f t="shared" ref="DI104:DI158" ca="1" si="467">IF(DH104=DH103,OFFSET(DH104,1,,,),DH104)</f>
        <v>18</v>
      </c>
      <c r="DJ104" s="184">
        <f t="shared" ref="DJ104:DJ158" ca="1" si="468">IF(DI104=DI103,OFFSET(DI104,1,,,),DI104)</f>
        <v>18</v>
      </c>
      <c r="DK104" s="184">
        <f t="shared" ref="DK104:DK158" ca="1" si="469">IF(DJ104=DJ103,OFFSET(DJ104,1,,,),DJ104)</f>
        <v>18</v>
      </c>
      <c r="DL104" s="184">
        <f t="shared" ref="DL104:DL158" ca="1" si="470">IF(DK104=DK103,OFFSET(DK104,1,,,),DK104)</f>
        <v>18</v>
      </c>
      <c r="DM104" s="184">
        <f t="shared" ref="DM104:DM158" ca="1" si="471">IF(DL104=DL103,OFFSET(DL104,1,,,),DL104)</f>
        <v>18</v>
      </c>
      <c r="DN104" s="184">
        <f t="shared" ref="DN104:DN158" ca="1" si="472">IF(DM104=DM103,OFFSET(DM104,1,,,),DM104)</f>
        <v>18</v>
      </c>
      <c r="DO104" s="184">
        <f t="shared" ref="DO104:DO158" ca="1" si="473">IF(DN104=DN103,OFFSET(DN104,1,,,),DN104)</f>
        <v>18</v>
      </c>
      <c r="DP104" s="184">
        <f t="shared" ref="DP104:DP158" ca="1" si="474">IF(DO104=DO103,OFFSET(DO104,1,,,),DO104)</f>
        <v>18</v>
      </c>
      <c r="DQ104" s="184">
        <f t="shared" ref="DQ104:DQ158" ca="1" si="475">IF(DP104=DP103,OFFSET(DP104,1,,,),DP104)</f>
        <v>18</v>
      </c>
      <c r="DR104" s="184">
        <f t="shared" ref="DR104:DR158" ca="1" si="476">IF(DQ104=DQ103,OFFSET(DQ104,1,,,),DQ104)</f>
        <v>18</v>
      </c>
      <c r="DS104" s="184">
        <f t="shared" ref="DS104:DS158" ca="1" si="477">IF(DR104=DR103,OFFSET(DR104,1,,,),DR104)</f>
        <v>18</v>
      </c>
      <c r="DT104" s="184">
        <f t="shared" ref="DT104:DT158" ca="1" si="478">IF(DS104=DS103,OFFSET(DS104,1,,,),DS104)</f>
        <v>18</v>
      </c>
      <c r="DU104" s="184">
        <f t="shared" ref="DU104:DU158" ca="1" si="479">IF(DT104=DT103,OFFSET(DT104,1,,,),DT104)</f>
        <v>18</v>
      </c>
      <c r="DV104" s="184">
        <f t="shared" ref="DV104:DV158" ca="1" si="480">IF(DU104=DU103,OFFSET(DU104,1,,,),DU104)</f>
        <v>18</v>
      </c>
      <c r="DW104" s="184">
        <f t="shared" ref="DW104:DW158" ca="1" si="481">IF(DV104=DV103,OFFSET(DV104,1,,,),DV104)</f>
        <v>18</v>
      </c>
      <c r="DX104" s="184">
        <f t="shared" ref="DX104:DX158" ca="1" si="482">IF(DW104=DW103,OFFSET(DW104,1,,,),DW104)</f>
        <v>18</v>
      </c>
      <c r="DY104" s="184">
        <f t="shared" ref="DY104:DY158" ca="1" si="483">IF(DX104=DX103,OFFSET(DX104,1,,,),DX104)</f>
        <v>18</v>
      </c>
      <c r="DZ104" s="184">
        <f t="shared" ref="DZ104:DZ158" ca="1" si="484">IF(DY104=DY103,OFFSET(DY104,1,,,),DY104)</f>
        <v>18</v>
      </c>
      <c r="EA104" s="184">
        <f t="shared" ref="EA104:EA158" ca="1" si="485">IF(DZ104=DZ103,OFFSET(DZ104,1,,,),DZ104)</f>
        <v>18</v>
      </c>
      <c r="EB104" s="184">
        <f t="shared" ref="EB104:EB158" ca="1" si="486">IF(EA104=EA103,OFFSET(EA104,1,,,),EA104)</f>
        <v>18</v>
      </c>
      <c r="EC104" s="184">
        <f t="shared" ref="EC104:EC158" ca="1" si="487">IF(EB104=EB103,OFFSET(EB104,1,,,),EB104)</f>
        <v>18</v>
      </c>
      <c r="ED104" s="184">
        <f t="shared" ref="ED104:ED158" ca="1" si="488">IF(EC104=EC103,OFFSET(EC104,1,,,),EC104)</f>
        <v>18</v>
      </c>
      <c r="EE104" s="184">
        <f t="shared" ref="EE104:EE158" ca="1" si="489">IF(ED104=ED103,OFFSET(ED104,1,,,),ED104)</f>
        <v>18</v>
      </c>
      <c r="EF104" s="184">
        <f t="shared" ref="EF104:EF158" ca="1" si="490">IF(EE104=EE103,OFFSET(EE104,1,,,),EE104)</f>
        <v>18</v>
      </c>
      <c r="EG104" s="184">
        <f t="shared" ref="EG104:EG158" ca="1" si="491">IF(EF104=EF103,OFFSET(EF104,1,,,),EF104)</f>
        <v>18</v>
      </c>
      <c r="EH104" s="184">
        <f t="shared" ref="EH104:EH158" ca="1" si="492">IF(EG104=EG103,OFFSET(EG104,1,,,),EG104)</f>
        <v>18</v>
      </c>
      <c r="EI104" s="184">
        <f t="shared" ref="EI104:EI158" ca="1" si="493">IF(EH104=EH103,OFFSET(EH104,1,,,),EH104)</f>
        <v>18</v>
      </c>
      <c r="EJ104" s="184">
        <f t="shared" ref="EJ104:EJ158" ca="1" si="494">IF(EI104=EI103,OFFSET(EI104,1,,,),EI104)</f>
        <v>18</v>
      </c>
      <c r="EK104" s="184">
        <f t="shared" ref="EK104:EK158" ca="1" si="495">IF(EJ104=EJ103,OFFSET(EJ104,1,,,),EJ104)</f>
        <v>18</v>
      </c>
      <c r="EL104" s="184">
        <f t="shared" ref="EL104:EL158" ca="1" si="496">IF(EK104=EK103,OFFSET(EK104,1,,,),EK104)</f>
        <v>18</v>
      </c>
      <c r="EM104" s="184">
        <f t="shared" ref="EM104:EM158" ca="1" si="497">IF(EL104=EL103,OFFSET(EL104,1,,,),EL104)</f>
        <v>18</v>
      </c>
      <c r="EN104" s="184">
        <f t="shared" ref="EN104:EN158" ca="1" si="498">IF(EM104=EM103,OFFSET(EM104,1,,,),EM104)</f>
        <v>18</v>
      </c>
      <c r="EO104" s="184">
        <f t="shared" ref="EO104:EO158" ca="1" si="499">IF(EN104=EN103,OFFSET(EN104,1,,,),EN104)</f>
        <v>18</v>
      </c>
      <c r="EP104" s="184">
        <f t="shared" ref="EP104:EP158" ca="1" si="500">IF(EO104=EO103,OFFSET(EO104,1,,,),EO104)</f>
        <v>18</v>
      </c>
      <c r="EQ104" s="184">
        <f t="shared" ref="EQ104:EQ158" ca="1" si="501">IF(EP104=EP103,OFFSET(EP104,1,,,),EP104)</f>
        <v>18</v>
      </c>
      <c r="ER104" s="184">
        <f t="shared" ref="ER104:ER158" ca="1" si="502">IF(EQ104=EQ103,OFFSET(EQ104,1,,,),EQ104)</f>
        <v>18</v>
      </c>
      <c r="ES104" s="184">
        <f t="shared" ref="ES104:ES158" ca="1" si="503">IF(ER104=ER103,OFFSET(ER104,1,,,),ER104)</f>
        <v>18</v>
      </c>
      <c r="ET104" s="184">
        <f t="shared" ref="ET104:ET158" ca="1" si="504">IF(ES104=ES103,OFFSET(ES104,1,,,),ES104)</f>
        <v>18</v>
      </c>
      <c r="EU104" s="184">
        <f t="shared" ref="EU104:EU158" ca="1" si="505">IF(ET104=ET103,OFFSET(ET104,1,,,),ET104)</f>
        <v>18</v>
      </c>
      <c r="EV104" s="184">
        <f t="shared" ref="EV104:EV158" ca="1" si="506">IF(EU104=EU103,OFFSET(EU104,1,,,),EU104)</f>
        <v>18</v>
      </c>
      <c r="EW104" s="184">
        <f t="shared" ref="EW104:EW158" ca="1" si="507">IF(EV104=EV103,OFFSET(EV104,1,,,),EV104)</f>
        <v>18</v>
      </c>
      <c r="EX104" s="184">
        <f t="shared" ref="EX104:EX158" ca="1" si="508">IF(EW104=EW103,OFFSET(EW104,1,,,),EW104)</f>
        <v>18</v>
      </c>
      <c r="EY104" s="184">
        <f t="shared" ref="EY104:EY158" ca="1" si="509">IF(EX104=EX103,OFFSET(EX104,1,,,),EX104)</f>
        <v>18</v>
      </c>
      <c r="EZ104" s="184">
        <f t="shared" ref="EZ104:EZ158" ca="1" si="510">IF(EY104=EY103,OFFSET(EY104,1,,,),EY104)</f>
        <v>18</v>
      </c>
      <c r="FA104" s="184">
        <f t="shared" ref="FA104:FA158" ca="1" si="511">IF(EZ104=EZ103,OFFSET(EZ104,1,,,),EZ104)</f>
        <v>18</v>
      </c>
      <c r="FB104" s="184">
        <f t="shared" ref="FB104:FB158" ca="1" si="512">IF(FA104=FA103,OFFSET(FA104,1,,,),FA104)</f>
        <v>18</v>
      </c>
      <c r="FC104" s="184">
        <f t="shared" ref="FC104:FC158" ca="1" si="513">IF(FB104=FB103,OFFSET(FB104,1,,,),FB104)</f>
        <v>18</v>
      </c>
      <c r="FD104" s="184">
        <f t="shared" ref="FD104:FD158" ca="1" si="514">IF(FC104=FC103,OFFSET(FC104,1,,,),FC104)</f>
        <v>18</v>
      </c>
      <c r="FE104" s="184">
        <f t="shared" ref="FE104:FE158" ca="1" si="515">IF(FD104=FD103,OFFSET(FD104,1,,,),FD104)</f>
        <v>18</v>
      </c>
      <c r="FF104" s="184">
        <f t="shared" ref="FF104:FF158" ca="1" si="516">IF(FE104=FE103,OFFSET(FE104,1,,,),FE104)</f>
        <v>18</v>
      </c>
      <c r="FG104" s="184">
        <f t="shared" ref="FG104:FG158" ca="1" si="517">IF(FF104=FF103,OFFSET(FF104,1,,,),FF104)</f>
        <v>18</v>
      </c>
      <c r="FH104" s="184">
        <f t="shared" ref="FH104:FH158" ca="1" si="518">IF(FG104=FG103,OFFSET(FG104,1,,,),FG104)</f>
        <v>18</v>
      </c>
      <c r="FI104" s="184">
        <f t="shared" ref="FI104:FI158" ca="1" si="519">IF(FH104=FH103,OFFSET(FH104,1,,,),FH104)</f>
        <v>18</v>
      </c>
      <c r="FJ104" s="184">
        <f t="shared" ref="FJ104:FJ158" ca="1" si="520">IF(FI104=FI103,OFFSET(FI104,1,,,),FI104)</f>
        <v>18</v>
      </c>
      <c r="FK104" s="184">
        <f t="shared" ref="FK104:FK158" ca="1" si="521">IF(FJ104=FJ103,OFFSET(FJ104,1,,,),FJ104)</f>
        <v>18</v>
      </c>
      <c r="FL104" s="184">
        <f t="shared" ref="FL104:FL158" ca="1" si="522">IF(FK104=FK103,OFFSET(FK104,1,,,),FK104)</f>
        <v>18</v>
      </c>
      <c r="FM104" s="184">
        <f t="shared" ref="FM104:FM158" ca="1" si="523">IF(FL104=FL103,OFFSET(FL104,1,,,),FL104)</f>
        <v>18</v>
      </c>
      <c r="FN104" s="184">
        <f t="shared" ref="FN104:FN158" ca="1" si="524">IF(FM104=FM103,OFFSET(FM104,1,,,),FM104)</f>
        <v>18</v>
      </c>
      <c r="FO104" s="184">
        <f t="shared" ref="FO104:FO158" ca="1" si="525">IF(FN104=FN103,OFFSET(FN104,1,,,),FN104)</f>
        <v>18</v>
      </c>
      <c r="FP104" s="184">
        <f t="shared" ref="FP104:FP158" ca="1" si="526">IF(FO104=FO103,OFFSET(FO104,1,,,),FO104)</f>
        <v>18</v>
      </c>
      <c r="FQ104" s="184">
        <f t="shared" ref="FQ104:FQ158" ca="1" si="527">IF(FP104=FP103,OFFSET(FP104,1,,,),FP104)</f>
        <v>18</v>
      </c>
      <c r="FR104" s="184">
        <f t="shared" ref="FR104:FR158" ca="1" si="528">IF(FQ104=FQ103,OFFSET(FQ104,1,,,),FQ104)</f>
        <v>18</v>
      </c>
      <c r="FS104" s="184">
        <f t="shared" ref="FS104:FS158" ca="1" si="529">IF(FR104=FR103,OFFSET(FR104,1,,,),FR104)</f>
        <v>18</v>
      </c>
      <c r="FT104" s="184">
        <f t="shared" ref="FT104:FT158" ca="1" si="530">IF(FS104=FS103,OFFSET(FS104,1,,,),FS104)</f>
        <v>18</v>
      </c>
      <c r="FU104" s="184">
        <f t="shared" ref="FU104:FU158" ca="1" si="531">IF(FT104=FT103,OFFSET(FT104,1,,,),FT104)</f>
        <v>18</v>
      </c>
      <c r="FV104" s="184">
        <f t="shared" ref="FV104:FV158" ca="1" si="532">IF(FU104=FU103,OFFSET(FU104,1,,,),FU104)</f>
        <v>18</v>
      </c>
      <c r="FW104" s="184">
        <f t="shared" ref="FW104:FW158" ca="1" si="533">IF(FV104=FV103,OFFSET(FV104,1,,,),FV104)</f>
        <v>18</v>
      </c>
      <c r="FX104" s="184">
        <f t="shared" ref="FX104:FX158" ca="1" si="534">IF(FW104=FW103,OFFSET(FW104,1,,,),FW104)</f>
        <v>18</v>
      </c>
      <c r="FY104" s="184">
        <f t="shared" ref="FY104:FY158" ca="1" si="535">IF(FX104=FX103,OFFSET(FX104,1,,,),FX104)</f>
        <v>18</v>
      </c>
      <c r="FZ104" s="184">
        <f t="shared" ref="FZ104:FZ158" ca="1" si="536">IF(FY104=FY103,OFFSET(FY104,1,,,),FY104)</f>
        <v>18</v>
      </c>
      <c r="GA104" s="184">
        <f t="shared" ref="GA104:GA158" ca="1" si="537">IF(FZ104=FZ103,OFFSET(FZ104,1,,,),FZ104)</f>
        <v>18</v>
      </c>
      <c r="GB104" s="184">
        <f t="shared" ref="GB104:GB158" ca="1" si="538">IF(GA104=GA103,OFFSET(GA104,1,,,),GA104)</f>
        <v>18</v>
      </c>
      <c r="GC104" s="184">
        <f t="shared" ref="GC104:GC158" ca="1" si="539">IF(GB104=GB103,OFFSET(GB104,1,,,),GB104)</f>
        <v>18</v>
      </c>
      <c r="GD104" s="184">
        <f t="shared" ref="GD104:GD158" ca="1" si="540">IF(GC104=GC103,OFFSET(GC104,1,,,),GC104)</f>
        <v>18</v>
      </c>
      <c r="GE104" s="184">
        <f t="shared" ref="GE104:GE158" ca="1" si="541">IF(GD104=GD103,OFFSET(GD104,1,,,),GD104)</f>
        <v>18</v>
      </c>
      <c r="GF104" s="184">
        <f t="shared" ref="GF104:GF158" ca="1" si="542">IF(GE104=GE103,OFFSET(GE104,1,,,),GE104)</f>
        <v>18</v>
      </c>
      <c r="GG104" s="184">
        <f t="shared" ref="GG104:GG158" ca="1" si="543">IF(GF104=GF103,OFFSET(GF104,1,,,),GF104)</f>
        <v>18</v>
      </c>
      <c r="GH104" s="184">
        <f t="shared" ref="GH104:GH158" ca="1" si="544">IF(GG104=GG103,OFFSET(GG104,1,,,),GG104)</f>
        <v>18</v>
      </c>
      <c r="GI104" s="184">
        <f t="shared" ref="GI104:GI158" ca="1" si="545">IF(GH104=GH103,OFFSET(GH104,1,,,),GH104)</f>
        <v>18</v>
      </c>
      <c r="GJ104" s="184">
        <f t="shared" ref="GJ104:GJ158" ca="1" si="546">IF(GI104=GI103,OFFSET(GI104,1,,,),GI104)</f>
        <v>18</v>
      </c>
      <c r="GK104" s="184">
        <f t="shared" ref="GK104:GK158" ca="1" si="547">IF(GJ104=GJ103,OFFSET(GJ104,1,,,),GJ104)</f>
        <v>18</v>
      </c>
      <c r="GL104" s="184">
        <f t="shared" ref="GL104:GL158" ca="1" si="548">IF(GK104=GK103,OFFSET(GK104,1,,,),GK104)</f>
        <v>18</v>
      </c>
      <c r="GM104" s="184">
        <f t="shared" ref="GM104:GM158" ca="1" si="549">IF(GL104=GL103,OFFSET(GL104,1,,,),GL104)</f>
        <v>18</v>
      </c>
      <c r="GN104" s="184">
        <f t="shared" ref="GN104:GN158" ca="1" si="550">IF(GM104=GM103,OFFSET(GM104,1,,,),GM104)</f>
        <v>18</v>
      </c>
      <c r="GO104" s="184">
        <f t="shared" ref="GO104:GO158" ca="1" si="551">IF(GN104=GN103,OFFSET(GN104,1,,,),GN104)</f>
        <v>18</v>
      </c>
      <c r="GP104" s="184">
        <f t="shared" ref="GP104:GP158" ca="1" si="552">IF(GO104=GO103,OFFSET(GO104,1,,,),GO104)</f>
        <v>18</v>
      </c>
      <c r="GQ104" s="184">
        <f t="shared" ref="GQ104:GQ158" ca="1" si="553">IF(GP104=GP103,OFFSET(GP104,1,,,),GP104)</f>
        <v>18</v>
      </c>
      <c r="GR104" s="184">
        <f t="shared" ref="GR104:GR158" ca="1" si="554">IF(GQ104=GQ103,OFFSET(GQ104,1,,,),GQ104)</f>
        <v>18</v>
      </c>
      <c r="GS104" s="184">
        <f t="shared" ref="GS104:GS158" ca="1" si="555">IF(GR104=GR103,OFFSET(GR104,1,,,),GR104)</f>
        <v>18</v>
      </c>
      <c r="GT104" s="184">
        <f t="shared" ref="GT104:GT158" ca="1" si="556">IF(GS104=GS103,OFFSET(GS104,1,,,),GS104)</f>
        <v>18</v>
      </c>
      <c r="GU104" s="184">
        <f t="shared" ref="GU104:GU158" ca="1" si="557">IF(GT104=GT103,OFFSET(GT104,1,,,),GT104)</f>
        <v>18</v>
      </c>
      <c r="GV104" s="184">
        <f t="shared" ref="GV104:GV158" ca="1" si="558">IF(GU104=GU103,OFFSET(GU104,1,,,),GU104)</f>
        <v>18</v>
      </c>
      <c r="GW104" s="184">
        <f t="shared" ref="GW104:GW158" ca="1" si="559">IF(GV104=GV103,OFFSET(GV104,1,,,),GV104)</f>
        <v>18</v>
      </c>
      <c r="GX104" s="184">
        <f t="shared" ref="GX104:GX158" ca="1" si="560">IF(GW104=GW103,OFFSET(GW104,1,,,),GW104)</f>
        <v>18</v>
      </c>
      <c r="GY104" s="184">
        <f t="shared" ref="GY104:GY158" ca="1" si="561">IF(GX104=GX103,OFFSET(GX104,1,,,),GX104)</f>
        <v>18</v>
      </c>
      <c r="GZ104" s="184">
        <f t="shared" ref="GZ104:GZ158" ca="1" si="562">IF(GY104=GY103,OFFSET(GY104,1,,,),GY104)</f>
        <v>18</v>
      </c>
      <c r="HA104" s="184">
        <f t="shared" ref="HA104:HA158" ca="1" si="563">IF(GZ104=GZ103,OFFSET(GZ104,1,,,),GZ104)</f>
        <v>18</v>
      </c>
      <c r="HB104" s="184">
        <f t="shared" ref="HB104:HB158" ca="1" si="564">IF(HA104=HA103,OFFSET(HA104,1,,,),HA104)</f>
        <v>18</v>
      </c>
      <c r="HC104" s="184">
        <f t="shared" ref="HC104:HC158" ca="1" si="565">IF(HB104=HB103,OFFSET(HB104,1,,,),HB104)</f>
        <v>18</v>
      </c>
      <c r="HD104" s="184">
        <f t="shared" ref="HD104:HD158" ca="1" si="566">IF(HC104=HC103,OFFSET(HC104,1,,,),HC104)</f>
        <v>18</v>
      </c>
      <c r="HE104" s="184">
        <f t="shared" ref="HE104:HE158" ca="1" si="567">IF(HD104=HD103,OFFSET(HD104,1,,,),HD104)</f>
        <v>18</v>
      </c>
      <c r="HF104" s="184">
        <f t="shared" ref="HF104:HF158" ca="1" si="568">IF(HE104=HE103,OFFSET(HE104,1,,,),HE104)</f>
        <v>18</v>
      </c>
      <c r="HG104" s="184">
        <f t="shared" ref="HG104:HG158" ca="1" si="569">IF(HF104=HF103,OFFSET(HF104,1,,,),HF104)</f>
        <v>18</v>
      </c>
      <c r="HH104" s="184">
        <f t="shared" ref="HH104:HH158" ca="1" si="570">IF(HG104=HG103,OFFSET(HG104,1,,,),HG104)</f>
        <v>18</v>
      </c>
      <c r="HI104" s="184">
        <f t="shared" ref="HI104:HI158" ca="1" si="571">IF(HH104=HH103,OFFSET(HH104,1,,,),HH104)</f>
        <v>18</v>
      </c>
      <c r="HJ104" s="184">
        <f t="shared" ref="HJ104:HJ158" ca="1" si="572">IF(HI104=HI103,OFFSET(HI104,1,,,),HI104)</f>
        <v>18</v>
      </c>
      <c r="HK104" s="578">
        <f t="shared" ca="1" si="360"/>
        <v>1</v>
      </c>
    </row>
    <row r="105" spans="1:219" s="185" customFormat="1" ht="30">
      <c r="A105" s="284" t="s">
        <v>14052</v>
      </c>
      <c r="B105" s="285">
        <v>88489</v>
      </c>
      <c r="C105" s="286" t="str">
        <f>IF($B105="","",IFERROR(VLOOKUP($B105,SERVIÇOS!$A:$F,2,0),IFERROR(VLOOKUP($B105,'COMPOSIÇÕES COMPLEMENTARES '!$C:$K,2,0),"")))</f>
        <v>APLICAÇÃO MANUAL DE PINTURA COM TINTA LÁTEX ACRÍLICA EM PAREDES, DUAS DEMÃOS. AF_06/2014</v>
      </c>
      <c r="D105" s="287" t="str">
        <f>IF($B105="","",IFERROR(VLOOKUP($B105,SERVIÇOS!$A:$F,3,0),IFERROR(VLOOKUP($B105,'COMPOSIÇÕES COMPLEMENTARES '!$C:$K,3,0),"")))</f>
        <v>M2</v>
      </c>
      <c r="E105" s="288">
        <v>1.72</v>
      </c>
      <c r="F105" s="289">
        <f>IF($B105="","",IFERROR(VLOOKUP($B105,SERVIÇOS!$A:$F,4,0),IFERROR(VLOOKUP($B105,'COMPOSIÇÕES COMPLEMENTARES '!$C:$K,6,0),"")))</f>
        <v>9.27</v>
      </c>
      <c r="G105" s="289">
        <f>IF($B105="","",IFERROR(VLOOKUP($B105,SERVIÇOS!$A:$F,5,0),IFERROR(VLOOKUP($B105,'COMPOSIÇÕES COMPLEMENTARES '!$C:$K,7,0),"")))</f>
        <v>4.4000000000000004</v>
      </c>
      <c r="H105" s="289">
        <f t="shared" si="356"/>
        <v>13.67</v>
      </c>
      <c r="I105" s="289">
        <f t="shared" si="370"/>
        <v>15.94</v>
      </c>
      <c r="J105" s="289">
        <f t="shared" si="371"/>
        <v>7.57</v>
      </c>
      <c r="K105" s="289">
        <f t="shared" si="372"/>
        <v>23.51</v>
      </c>
      <c r="L105" s="289"/>
      <c r="M105" s="572">
        <f t="shared" si="364"/>
        <v>23.509999999999998</v>
      </c>
      <c r="N105" s="572">
        <f t="shared" si="365"/>
        <v>160.20999999999998</v>
      </c>
      <c r="O105" s="572">
        <f t="shared" si="366"/>
        <v>11.72</v>
      </c>
      <c r="P105" s="572">
        <f t="shared" si="367"/>
        <v>97</v>
      </c>
      <c r="Q105" s="572">
        <f t="shared" si="368"/>
        <v>368.36</v>
      </c>
      <c r="R105" s="572">
        <f t="shared" si="369"/>
        <v>133</v>
      </c>
      <c r="S105" s="184">
        <f t="shared" ca="1" si="373"/>
        <v>133</v>
      </c>
      <c r="T105" s="184">
        <f t="shared" ca="1" si="374"/>
        <v>133</v>
      </c>
      <c r="U105" s="184">
        <f t="shared" ca="1" si="375"/>
        <v>133</v>
      </c>
      <c r="V105" s="184">
        <f t="shared" ca="1" si="376"/>
        <v>133</v>
      </c>
      <c r="W105" s="184">
        <f t="shared" ca="1" si="377"/>
        <v>133</v>
      </c>
      <c r="X105" s="184">
        <f t="shared" ca="1" si="378"/>
        <v>133</v>
      </c>
      <c r="Y105" s="184">
        <f t="shared" ca="1" si="379"/>
        <v>133</v>
      </c>
      <c r="Z105" s="184">
        <f t="shared" ca="1" si="380"/>
        <v>133</v>
      </c>
      <c r="AA105" s="184">
        <f t="shared" ca="1" si="381"/>
        <v>54</v>
      </c>
      <c r="AB105" s="184">
        <f t="shared" ca="1" si="382"/>
        <v>54</v>
      </c>
      <c r="AC105" s="184">
        <f t="shared" ca="1" si="383"/>
        <v>54</v>
      </c>
      <c r="AD105" s="184">
        <f t="shared" ca="1" si="384"/>
        <v>54</v>
      </c>
      <c r="AE105" s="184">
        <f t="shared" ca="1" si="385"/>
        <v>54</v>
      </c>
      <c r="AF105" s="184">
        <f t="shared" ca="1" si="386"/>
        <v>54</v>
      </c>
      <c r="AG105" s="184">
        <f t="shared" ca="1" si="387"/>
        <v>71</v>
      </c>
      <c r="AH105" s="184">
        <f t="shared" ca="1" si="388"/>
        <v>71</v>
      </c>
      <c r="AI105" s="184">
        <f t="shared" ca="1" si="389"/>
        <v>71</v>
      </c>
      <c r="AJ105" s="184">
        <f t="shared" ca="1" si="390"/>
        <v>71</v>
      </c>
      <c r="AK105" s="184">
        <f t="shared" ca="1" si="391"/>
        <v>71</v>
      </c>
      <c r="AL105" s="184">
        <f t="shared" ca="1" si="392"/>
        <v>71</v>
      </c>
      <c r="AM105" s="184">
        <f t="shared" ca="1" si="393"/>
        <v>71</v>
      </c>
      <c r="AN105" s="184">
        <f t="shared" ca="1" si="394"/>
        <v>71</v>
      </c>
      <c r="AO105" s="184">
        <f t="shared" ca="1" si="395"/>
        <v>71</v>
      </c>
      <c r="AP105" s="184">
        <f t="shared" ca="1" si="396"/>
        <v>71</v>
      </c>
      <c r="AQ105" s="184">
        <f t="shared" ca="1" si="397"/>
        <v>71</v>
      </c>
      <c r="AR105" s="184">
        <f t="shared" ca="1" si="398"/>
        <v>71</v>
      </c>
      <c r="AS105" s="184">
        <f t="shared" ca="1" si="399"/>
        <v>14</v>
      </c>
      <c r="AT105" s="184">
        <f t="shared" ca="1" si="400"/>
        <v>14</v>
      </c>
      <c r="AU105" s="184">
        <f t="shared" ca="1" si="401"/>
        <v>14</v>
      </c>
      <c r="AV105" s="184">
        <f t="shared" ca="1" si="402"/>
        <v>14</v>
      </c>
      <c r="AW105" s="184">
        <f t="shared" ca="1" si="403"/>
        <v>14</v>
      </c>
      <c r="AX105" s="184">
        <f t="shared" ca="1" si="404"/>
        <v>14</v>
      </c>
      <c r="AY105" s="184">
        <f t="shared" ca="1" si="405"/>
        <v>14</v>
      </c>
      <c r="AZ105" s="184">
        <f t="shared" ca="1" si="406"/>
        <v>14</v>
      </c>
      <c r="BA105" s="184">
        <f t="shared" ca="1" si="407"/>
        <v>14</v>
      </c>
      <c r="BB105" s="184">
        <f t="shared" ca="1" si="408"/>
        <v>14</v>
      </c>
      <c r="BC105" s="184">
        <f t="shared" ca="1" si="409"/>
        <v>14</v>
      </c>
      <c r="BD105" s="184">
        <f t="shared" ca="1" si="410"/>
        <v>17</v>
      </c>
      <c r="BE105" s="184">
        <f t="shared" ca="1" si="411"/>
        <v>17</v>
      </c>
      <c r="BF105" s="184">
        <f t="shared" ca="1" si="412"/>
        <v>135</v>
      </c>
      <c r="BG105" s="184">
        <f t="shared" ca="1" si="413"/>
        <v>135</v>
      </c>
      <c r="BH105" s="184">
        <f t="shared" ca="1" si="414"/>
        <v>135</v>
      </c>
      <c r="BI105" s="184">
        <f t="shared" ca="1" si="415"/>
        <v>135</v>
      </c>
      <c r="BJ105" s="184">
        <f t="shared" ca="1" si="416"/>
        <v>135</v>
      </c>
      <c r="BK105" s="184">
        <f t="shared" ca="1" si="417"/>
        <v>135</v>
      </c>
      <c r="BL105" s="184">
        <f t="shared" ca="1" si="418"/>
        <v>135</v>
      </c>
      <c r="BM105" s="184">
        <f t="shared" ca="1" si="419"/>
        <v>135</v>
      </c>
      <c r="BN105" s="184">
        <f t="shared" ca="1" si="420"/>
        <v>135</v>
      </c>
      <c r="BO105" s="184">
        <f t="shared" ca="1" si="421"/>
        <v>135</v>
      </c>
      <c r="BP105" s="184">
        <f t="shared" ca="1" si="422"/>
        <v>135</v>
      </c>
      <c r="BQ105" s="184">
        <f t="shared" ca="1" si="423"/>
        <v>77</v>
      </c>
      <c r="BR105" s="184">
        <f t="shared" ca="1" si="424"/>
        <v>77</v>
      </c>
      <c r="BS105" s="184">
        <f t="shared" ca="1" si="425"/>
        <v>77</v>
      </c>
      <c r="BT105" s="184">
        <f t="shared" ca="1" si="426"/>
        <v>77</v>
      </c>
      <c r="BU105" s="184">
        <f t="shared" ca="1" si="427"/>
        <v>52</v>
      </c>
      <c r="BV105" s="184">
        <f t="shared" ca="1" si="428"/>
        <v>52</v>
      </c>
      <c r="BW105" s="184">
        <f t="shared" ca="1" si="429"/>
        <v>63</v>
      </c>
      <c r="BX105" s="184">
        <f t="shared" ca="1" si="430"/>
        <v>63</v>
      </c>
      <c r="BY105" s="184">
        <f t="shared" ca="1" si="431"/>
        <v>36</v>
      </c>
      <c r="BZ105" s="184">
        <f t="shared" ca="1" si="432"/>
        <v>36</v>
      </c>
      <c r="CA105" s="184">
        <f t="shared" ca="1" si="433"/>
        <v>36</v>
      </c>
      <c r="CB105" s="184">
        <f t="shared" ca="1" si="434"/>
        <v>36</v>
      </c>
      <c r="CC105" s="184">
        <f t="shared" ca="1" si="435"/>
        <v>36</v>
      </c>
      <c r="CD105" s="184">
        <f t="shared" ca="1" si="436"/>
        <v>36</v>
      </c>
      <c r="CE105" s="184">
        <f t="shared" ca="1" si="437"/>
        <v>36</v>
      </c>
      <c r="CF105" s="184">
        <f t="shared" ca="1" si="438"/>
        <v>36</v>
      </c>
      <c r="CG105" s="184">
        <f t="shared" ca="1" si="439"/>
        <v>36</v>
      </c>
      <c r="CH105" s="184">
        <f t="shared" ca="1" si="440"/>
        <v>36</v>
      </c>
      <c r="CI105" s="184">
        <f t="shared" ca="1" si="441"/>
        <v>36</v>
      </c>
      <c r="CJ105" s="184">
        <f t="shared" ca="1" si="442"/>
        <v>36</v>
      </c>
      <c r="CK105" s="184">
        <f t="shared" ca="1" si="443"/>
        <v>36</v>
      </c>
      <c r="CL105" s="184">
        <f t="shared" ca="1" si="444"/>
        <v>36</v>
      </c>
      <c r="CM105" s="184">
        <f t="shared" ca="1" si="445"/>
        <v>36</v>
      </c>
      <c r="CN105" s="184">
        <f t="shared" ca="1" si="446"/>
        <v>36</v>
      </c>
      <c r="CO105" s="184">
        <f t="shared" ca="1" si="447"/>
        <v>166</v>
      </c>
      <c r="CP105" s="184">
        <f t="shared" ca="1" si="448"/>
        <v>166</v>
      </c>
      <c r="CQ105" s="184">
        <f t="shared" ca="1" si="449"/>
        <v>92</v>
      </c>
      <c r="CR105" s="184">
        <f t="shared" ca="1" si="450"/>
        <v>92</v>
      </c>
      <c r="CS105" s="184">
        <f t="shared" ca="1" si="451"/>
        <v>75</v>
      </c>
      <c r="CT105" s="184">
        <f t="shared" ca="1" si="452"/>
        <v>75</v>
      </c>
      <c r="CU105" s="184">
        <f t="shared" ca="1" si="453"/>
        <v>75</v>
      </c>
      <c r="CV105" s="184">
        <f t="shared" ca="1" si="454"/>
        <v>75</v>
      </c>
      <c r="CW105" s="184">
        <f t="shared" ca="1" si="455"/>
        <v>138</v>
      </c>
      <c r="CX105" s="184">
        <f t="shared" ca="1" si="456"/>
        <v>138</v>
      </c>
      <c r="CY105" s="184">
        <f t="shared" ca="1" si="457"/>
        <v>151</v>
      </c>
      <c r="CZ105" s="184">
        <f t="shared" ca="1" si="458"/>
        <v>151</v>
      </c>
      <c r="DA105" s="184">
        <f t="shared" ca="1" si="459"/>
        <v>55</v>
      </c>
      <c r="DB105" s="184">
        <f t="shared" ca="1" si="460"/>
        <v>55</v>
      </c>
      <c r="DC105" s="184">
        <f t="shared" ca="1" si="461"/>
        <v>55</v>
      </c>
      <c r="DD105" s="184">
        <f t="shared" ca="1" si="462"/>
        <v>28</v>
      </c>
      <c r="DE105" s="184">
        <f t="shared" ca="1" si="463"/>
        <v>28</v>
      </c>
      <c r="DF105" s="184">
        <f t="shared" ca="1" si="464"/>
        <v>22</v>
      </c>
      <c r="DG105" s="184">
        <f t="shared" ca="1" si="465"/>
        <v>22</v>
      </c>
      <c r="DH105" s="184">
        <f t="shared" ca="1" si="466"/>
        <v>18</v>
      </c>
      <c r="DI105" s="184">
        <f t="shared" ca="1" si="467"/>
        <v>18</v>
      </c>
      <c r="DJ105" s="184">
        <f t="shared" ca="1" si="468"/>
        <v>33</v>
      </c>
      <c r="DK105" s="184">
        <f t="shared" ca="1" si="469"/>
        <v>33</v>
      </c>
      <c r="DL105" s="184">
        <f t="shared" ca="1" si="470"/>
        <v>33</v>
      </c>
      <c r="DM105" s="184">
        <f t="shared" ca="1" si="471"/>
        <v>33</v>
      </c>
      <c r="DN105" s="184">
        <f t="shared" ca="1" si="472"/>
        <v>33</v>
      </c>
      <c r="DO105" s="184">
        <f t="shared" ca="1" si="473"/>
        <v>33</v>
      </c>
      <c r="DP105" s="184">
        <f t="shared" ca="1" si="474"/>
        <v>33</v>
      </c>
      <c r="DQ105" s="184">
        <f t="shared" ca="1" si="475"/>
        <v>33</v>
      </c>
      <c r="DR105" s="184">
        <f t="shared" ca="1" si="476"/>
        <v>33</v>
      </c>
      <c r="DS105" s="184">
        <f t="shared" ca="1" si="477"/>
        <v>33</v>
      </c>
      <c r="DT105" s="184">
        <f t="shared" ca="1" si="478"/>
        <v>33</v>
      </c>
      <c r="DU105" s="184">
        <f t="shared" ca="1" si="479"/>
        <v>33</v>
      </c>
      <c r="DV105" s="184">
        <f t="shared" ca="1" si="480"/>
        <v>33</v>
      </c>
      <c r="DW105" s="184">
        <f t="shared" ca="1" si="481"/>
        <v>33</v>
      </c>
      <c r="DX105" s="184">
        <f t="shared" ca="1" si="482"/>
        <v>33</v>
      </c>
      <c r="DY105" s="184">
        <f t="shared" ca="1" si="483"/>
        <v>33</v>
      </c>
      <c r="DZ105" s="184">
        <f t="shared" ca="1" si="484"/>
        <v>33</v>
      </c>
      <c r="EA105" s="184">
        <f t="shared" ca="1" si="485"/>
        <v>33</v>
      </c>
      <c r="EB105" s="184">
        <f t="shared" ca="1" si="486"/>
        <v>33</v>
      </c>
      <c r="EC105" s="184">
        <f t="shared" ca="1" si="487"/>
        <v>33</v>
      </c>
      <c r="ED105" s="184">
        <f t="shared" ca="1" si="488"/>
        <v>33</v>
      </c>
      <c r="EE105" s="184">
        <f t="shared" ca="1" si="489"/>
        <v>33</v>
      </c>
      <c r="EF105" s="184">
        <f t="shared" ca="1" si="490"/>
        <v>33</v>
      </c>
      <c r="EG105" s="184">
        <f t="shared" ca="1" si="491"/>
        <v>33</v>
      </c>
      <c r="EH105" s="184">
        <f t="shared" ca="1" si="492"/>
        <v>33</v>
      </c>
      <c r="EI105" s="184">
        <f t="shared" ca="1" si="493"/>
        <v>33</v>
      </c>
      <c r="EJ105" s="184">
        <f t="shared" ca="1" si="494"/>
        <v>33</v>
      </c>
      <c r="EK105" s="184">
        <f t="shared" ca="1" si="495"/>
        <v>33</v>
      </c>
      <c r="EL105" s="184">
        <f t="shared" ca="1" si="496"/>
        <v>33</v>
      </c>
      <c r="EM105" s="184">
        <f t="shared" ca="1" si="497"/>
        <v>33</v>
      </c>
      <c r="EN105" s="184">
        <f t="shared" ca="1" si="498"/>
        <v>33</v>
      </c>
      <c r="EO105" s="184">
        <f t="shared" ca="1" si="499"/>
        <v>33</v>
      </c>
      <c r="EP105" s="184">
        <f t="shared" ca="1" si="500"/>
        <v>33</v>
      </c>
      <c r="EQ105" s="184">
        <f t="shared" ca="1" si="501"/>
        <v>33</v>
      </c>
      <c r="ER105" s="184">
        <f t="shared" ca="1" si="502"/>
        <v>33</v>
      </c>
      <c r="ES105" s="184">
        <f t="shared" ca="1" si="503"/>
        <v>33</v>
      </c>
      <c r="ET105" s="184">
        <f t="shared" ca="1" si="504"/>
        <v>33</v>
      </c>
      <c r="EU105" s="184">
        <f t="shared" ca="1" si="505"/>
        <v>33</v>
      </c>
      <c r="EV105" s="184">
        <f t="shared" ca="1" si="506"/>
        <v>33</v>
      </c>
      <c r="EW105" s="184">
        <f t="shared" ca="1" si="507"/>
        <v>33</v>
      </c>
      <c r="EX105" s="184">
        <f t="shared" ca="1" si="508"/>
        <v>33</v>
      </c>
      <c r="EY105" s="184">
        <f t="shared" ca="1" si="509"/>
        <v>33</v>
      </c>
      <c r="EZ105" s="184">
        <f t="shared" ca="1" si="510"/>
        <v>33</v>
      </c>
      <c r="FA105" s="184">
        <f t="shared" ca="1" si="511"/>
        <v>33</v>
      </c>
      <c r="FB105" s="184">
        <f t="shared" ca="1" si="512"/>
        <v>33</v>
      </c>
      <c r="FC105" s="184">
        <f t="shared" ca="1" si="513"/>
        <v>33</v>
      </c>
      <c r="FD105" s="184">
        <f t="shared" ca="1" si="514"/>
        <v>33</v>
      </c>
      <c r="FE105" s="184">
        <f t="shared" ca="1" si="515"/>
        <v>33</v>
      </c>
      <c r="FF105" s="184">
        <f t="shared" ca="1" si="516"/>
        <v>33</v>
      </c>
      <c r="FG105" s="184">
        <f t="shared" ca="1" si="517"/>
        <v>33</v>
      </c>
      <c r="FH105" s="184">
        <f t="shared" ca="1" si="518"/>
        <v>33</v>
      </c>
      <c r="FI105" s="184">
        <f t="shared" ca="1" si="519"/>
        <v>33</v>
      </c>
      <c r="FJ105" s="184">
        <f t="shared" ca="1" si="520"/>
        <v>33</v>
      </c>
      <c r="FK105" s="184">
        <f t="shared" ca="1" si="521"/>
        <v>33</v>
      </c>
      <c r="FL105" s="184">
        <f t="shared" ca="1" si="522"/>
        <v>33</v>
      </c>
      <c r="FM105" s="184">
        <f t="shared" ca="1" si="523"/>
        <v>33</v>
      </c>
      <c r="FN105" s="184">
        <f t="shared" ca="1" si="524"/>
        <v>33</v>
      </c>
      <c r="FO105" s="184">
        <f t="shared" ca="1" si="525"/>
        <v>33</v>
      </c>
      <c r="FP105" s="184">
        <f t="shared" ca="1" si="526"/>
        <v>33</v>
      </c>
      <c r="FQ105" s="184">
        <f t="shared" ca="1" si="527"/>
        <v>33</v>
      </c>
      <c r="FR105" s="184">
        <f t="shared" ca="1" si="528"/>
        <v>33</v>
      </c>
      <c r="FS105" s="184">
        <f t="shared" ca="1" si="529"/>
        <v>33</v>
      </c>
      <c r="FT105" s="184">
        <f t="shared" ca="1" si="530"/>
        <v>33</v>
      </c>
      <c r="FU105" s="184">
        <f t="shared" ca="1" si="531"/>
        <v>33</v>
      </c>
      <c r="FV105" s="184">
        <f t="shared" ca="1" si="532"/>
        <v>33</v>
      </c>
      <c r="FW105" s="184">
        <f t="shared" ca="1" si="533"/>
        <v>33</v>
      </c>
      <c r="FX105" s="184">
        <f t="shared" ca="1" si="534"/>
        <v>33</v>
      </c>
      <c r="FY105" s="184">
        <f t="shared" ca="1" si="535"/>
        <v>33</v>
      </c>
      <c r="FZ105" s="184">
        <f t="shared" ca="1" si="536"/>
        <v>33</v>
      </c>
      <c r="GA105" s="184">
        <f t="shared" ca="1" si="537"/>
        <v>33</v>
      </c>
      <c r="GB105" s="184">
        <f t="shared" ca="1" si="538"/>
        <v>33</v>
      </c>
      <c r="GC105" s="184">
        <f t="shared" ca="1" si="539"/>
        <v>33</v>
      </c>
      <c r="GD105" s="184">
        <f t="shared" ca="1" si="540"/>
        <v>33</v>
      </c>
      <c r="GE105" s="184">
        <f t="shared" ca="1" si="541"/>
        <v>33</v>
      </c>
      <c r="GF105" s="184">
        <f t="shared" ca="1" si="542"/>
        <v>33</v>
      </c>
      <c r="GG105" s="184">
        <f t="shared" ca="1" si="543"/>
        <v>33</v>
      </c>
      <c r="GH105" s="184">
        <f t="shared" ca="1" si="544"/>
        <v>33</v>
      </c>
      <c r="GI105" s="184">
        <f t="shared" ca="1" si="545"/>
        <v>33</v>
      </c>
      <c r="GJ105" s="184">
        <f t="shared" ca="1" si="546"/>
        <v>33</v>
      </c>
      <c r="GK105" s="184">
        <f t="shared" ca="1" si="547"/>
        <v>33</v>
      </c>
      <c r="GL105" s="184">
        <f t="shared" ca="1" si="548"/>
        <v>33</v>
      </c>
      <c r="GM105" s="184">
        <f t="shared" ca="1" si="549"/>
        <v>33</v>
      </c>
      <c r="GN105" s="184">
        <f t="shared" ca="1" si="550"/>
        <v>33</v>
      </c>
      <c r="GO105" s="184">
        <f t="shared" ca="1" si="551"/>
        <v>33</v>
      </c>
      <c r="GP105" s="184">
        <f t="shared" ca="1" si="552"/>
        <v>33</v>
      </c>
      <c r="GQ105" s="184">
        <f t="shared" ca="1" si="553"/>
        <v>33</v>
      </c>
      <c r="GR105" s="184">
        <f t="shared" ca="1" si="554"/>
        <v>33</v>
      </c>
      <c r="GS105" s="184">
        <f t="shared" ca="1" si="555"/>
        <v>33</v>
      </c>
      <c r="GT105" s="184">
        <f t="shared" ca="1" si="556"/>
        <v>33</v>
      </c>
      <c r="GU105" s="184">
        <f t="shared" ca="1" si="557"/>
        <v>33</v>
      </c>
      <c r="GV105" s="184">
        <f t="shared" ca="1" si="558"/>
        <v>33</v>
      </c>
      <c r="GW105" s="184">
        <f t="shared" ca="1" si="559"/>
        <v>33</v>
      </c>
      <c r="GX105" s="184">
        <f t="shared" ca="1" si="560"/>
        <v>33</v>
      </c>
      <c r="GY105" s="184">
        <f t="shared" ca="1" si="561"/>
        <v>33</v>
      </c>
      <c r="GZ105" s="184">
        <f t="shared" ca="1" si="562"/>
        <v>33</v>
      </c>
      <c r="HA105" s="184">
        <f t="shared" ca="1" si="563"/>
        <v>33</v>
      </c>
      <c r="HB105" s="184">
        <f t="shared" ca="1" si="564"/>
        <v>33</v>
      </c>
      <c r="HC105" s="184">
        <f t="shared" ca="1" si="565"/>
        <v>33</v>
      </c>
      <c r="HD105" s="184">
        <f t="shared" ca="1" si="566"/>
        <v>33</v>
      </c>
      <c r="HE105" s="184">
        <f t="shared" ca="1" si="567"/>
        <v>33</v>
      </c>
      <c r="HF105" s="184">
        <f t="shared" ca="1" si="568"/>
        <v>33</v>
      </c>
      <c r="HG105" s="184">
        <f t="shared" ca="1" si="569"/>
        <v>33</v>
      </c>
      <c r="HH105" s="184">
        <f t="shared" ca="1" si="570"/>
        <v>33</v>
      </c>
      <c r="HI105" s="184">
        <f t="shared" ca="1" si="571"/>
        <v>33</v>
      </c>
      <c r="HJ105" s="184">
        <f t="shared" ca="1" si="572"/>
        <v>33</v>
      </c>
      <c r="HK105" s="578">
        <f t="shared" ref="HK105:HK136" ca="1" si="573">IF(HJ105="",0,COUNTIF(R:R,HJ105))</f>
        <v>2</v>
      </c>
    </row>
    <row r="106" spans="1:219" s="185" customFormat="1">
      <c r="A106" s="284" t="s">
        <v>14053</v>
      </c>
      <c r="B106" s="285">
        <v>99814</v>
      </c>
      <c r="C106" s="286" t="str">
        <f>IF($B106="","",IFERROR(VLOOKUP($B106,SERVIÇOS!$A:$F,2,0),IFERROR(VLOOKUP($B106,'COMPOSIÇÕES COMPLEMENTARES '!$C:$K,2,0),"")))</f>
        <v>LIMPEZA DE SUPERFÍCIE COM JATO DE ALTA PRESSÃO. AF_04/2019</v>
      </c>
      <c r="D106" s="287" t="str">
        <f>IF($B106="","",IFERROR(VLOOKUP($B106,SERVIÇOS!$A:$F,3,0),IFERROR(VLOOKUP($B106,'COMPOSIÇÕES COMPLEMENTARES '!$C:$K,3,0),"")))</f>
        <v>M2</v>
      </c>
      <c r="E106" s="288">
        <v>579.20000000000005</v>
      </c>
      <c r="F106" s="289">
        <f>IF($B106="","",IFERROR(VLOOKUP($B106,SERVIÇOS!$A:$F,4,0),IFERROR(VLOOKUP($B106,'COMPOSIÇÕES COMPLEMENTARES '!$C:$K,6,0),"")))</f>
        <v>0.6100000000000001</v>
      </c>
      <c r="G106" s="289">
        <f>IF($B106="","",IFERROR(VLOOKUP($B106,SERVIÇOS!$A:$F,5,0),IFERROR(VLOOKUP($B106,'COMPOSIÇÕES COMPLEMENTARES '!$C:$K,7,0),"")))</f>
        <v>1.21</v>
      </c>
      <c r="H106" s="289">
        <f t="shared" si="356"/>
        <v>1.82</v>
      </c>
      <c r="I106" s="289">
        <f t="shared" si="370"/>
        <v>353.31</v>
      </c>
      <c r="J106" s="289">
        <f t="shared" si="371"/>
        <v>700.83</v>
      </c>
      <c r="K106" s="289">
        <f t="shared" si="372"/>
        <v>1054.1400000000001</v>
      </c>
      <c r="L106" s="289"/>
      <c r="M106" s="572">
        <f t="shared" si="364"/>
        <v>1054.1400000000001</v>
      </c>
      <c r="N106" s="572">
        <f t="shared" si="365"/>
        <v>1054.1400000000001</v>
      </c>
      <c r="O106" s="572">
        <f t="shared" si="366"/>
        <v>579.20000000000005</v>
      </c>
      <c r="P106" s="572">
        <f t="shared" si="367"/>
        <v>98</v>
      </c>
      <c r="Q106" s="572">
        <f t="shared" si="368"/>
        <v>356.28000000000003</v>
      </c>
      <c r="R106" s="572">
        <f t="shared" si="369"/>
        <v>54</v>
      </c>
      <c r="S106" s="184">
        <f t="shared" ca="1" si="373"/>
        <v>54</v>
      </c>
      <c r="T106" s="184">
        <f t="shared" ca="1" si="374"/>
        <v>54</v>
      </c>
      <c r="U106" s="184">
        <f t="shared" ca="1" si="375"/>
        <v>54</v>
      </c>
      <c r="V106" s="184">
        <f t="shared" ca="1" si="376"/>
        <v>54</v>
      </c>
      <c r="W106" s="184">
        <f t="shared" ca="1" si="377"/>
        <v>54</v>
      </c>
      <c r="X106" s="184">
        <f t="shared" ca="1" si="378"/>
        <v>54</v>
      </c>
      <c r="Y106" s="184">
        <f t="shared" ca="1" si="379"/>
        <v>54</v>
      </c>
      <c r="Z106" s="184">
        <f t="shared" ca="1" si="380"/>
        <v>54</v>
      </c>
      <c r="AA106" s="184">
        <f t="shared" ca="1" si="381"/>
        <v>54</v>
      </c>
      <c r="AB106" s="184">
        <f t="shared" ca="1" si="382"/>
        <v>71</v>
      </c>
      <c r="AC106" s="184">
        <f t="shared" ca="1" si="383"/>
        <v>71</v>
      </c>
      <c r="AD106" s="184">
        <f t="shared" ca="1" si="384"/>
        <v>71</v>
      </c>
      <c r="AE106" s="184">
        <f t="shared" ca="1" si="385"/>
        <v>71</v>
      </c>
      <c r="AF106" s="184">
        <f t="shared" ca="1" si="386"/>
        <v>71</v>
      </c>
      <c r="AG106" s="184">
        <f t="shared" ca="1" si="387"/>
        <v>71</v>
      </c>
      <c r="AH106" s="184">
        <f t="shared" ca="1" si="388"/>
        <v>14</v>
      </c>
      <c r="AI106" s="184">
        <f t="shared" ca="1" si="389"/>
        <v>14</v>
      </c>
      <c r="AJ106" s="184">
        <f t="shared" ca="1" si="390"/>
        <v>14</v>
      </c>
      <c r="AK106" s="184">
        <f t="shared" ca="1" si="391"/>
        <v>14</v>
      </c>
      <c r="AL106" s="184">
        <f t="shared" ca="1" si="392"/>
        <v>14</v>
      </c>
      <c r="AM106" s="184">
        <f t="shared" ca="1" si="393"/>
        <v>14</v>
      </c>
      <c r="AN106" s="184">
        <f t="shared" ca="1" si="394"/>
        <v>14</v>
      </c>
      <c r="AO106" s="184">
        <f t="shared" ca="1" si="395"/>
        <v>14</v>
      </c>
      <c r="AP106" s="184">
        <f t="shared" ca="1" si="396"/>
        <v>14</v>
      </c>
      <c r="AQ106" s="184">
        <f t="shared" ca="1" si="397"/>
        <v>14</v>
      </c>
      <c r="AR106" s="184">
        <f t="shared" ca="1" si="398"/>
        <v>14</v>
      </c>
      <c r="AS106" s="184">
        <f t="shared" ca="1" si="399"/>
        <v>14</v>
      </c>
      <c r="AT106" s="184">
        <f t="shared" ca="1" si="400"/>
        <v>17</v>
      </c>
      <c r="AU106" s="184">
        <f t="shared" ca="1" si="401"/>
        <v>17</v>
      </c>
      <c r="AV106" s="184">
        <f t="shared" ca="1" si="402"/>
        <v>17</v>
      </c>
      <c r="AW106" s="184">
        <f t="shared" ca="1" si="403"/>
        <v>17</v>
      </c>
      <c r="AX106" s="184">
        <f t="shared" ca="1" si="404"/>
        <v>17</v>
      </c>
      <c r="AY106" s="184">
        <f t="shared" ca="1" si="405"/>
        <v>17</v>
      </c>
      <c r="AZ106" s="184">
        <f t="shared" ca="1" si="406"/>
        <v>17</v>
      </c>
      <c r="BA106" s="184">
        <f t="shared" ca="1" si="407"/>
        <v>17</v>
      </c>
      <c r="BB106" s="184">
        <f t="shared" ca="1" si="408"/>
        <v>17</v>
      </c>
      <c r="BC106" s="184">
        <f t="shared" ca="1" si="409"/>
        <v>17</v>
      </c>
      <c r="BD106" s="184">
        <f t="shared" ca="1" si="410"/>
        <v>17</v>
      </c>
      <c r="BE106" s="184">
        <f t="shared" ca="1" si="411"/>
        <v>135</v>
      </c>
      <c r="BF106" s="184">
        <f t="shared" ca="1" si="412"/>
        <v>135</v>
      </c>
      <c r="BG106" s="184">
        <f t="shared" ca="1" si="413"/>
        <v>77</v>
      </c>
      <c r="BH106" s="184">
        <f t="shared" ca="1" si="414"/>
        <v>77</v>
      </c>
      <c r="BI106" s="184">
        <f t="shared" ca="1" si="415"/>
        <v>77</v>
      </c>
      <c r="BJ106" s="184">
        <f t="shared" ca="1" si="416"/>
        <v>77</v>
      </c>
      <c r="BK106" s="184">
        <f t="shared" ca="1" si="417"/>
        <v>77</v>
      </c>
      <c r="BL106" s="184">
        <f t="shared" ca="1" si="418"/>
        <v>77</v>
      </c>
      <c r="BM106" s="184">
        <f t="shared" ca="1" si="419"/>
        <v>77</v>
      </c>
      <c r="BN106" s="184">
        <f t="shared" ca="1" si="420"/>
        <v>77</v>
      </c>
      <c r="BO106" s="184">
        <f t="shared" ca="1" si="421"/>
        <v>77</v>
      </c>
      <c r="BP106" s="184">
        <f t="shared" ca="1" si="422"/>
        <v>77</v>
      </c>
      <c r="BQ106" s="184">
        <f t="shared" ca="1" si="423"/>
        <v>77</v>
      </c>
      <c r="BR106" s="184">
        <f t="shared" ca="1" si="424"/>
        <v>52</v>
      </c>
      <c r="BS106" s="184">
        <f t="shared" ca="1" si="425"/>
        <v>52</v>
      </c>
      <c r="BT106" s="184">
        <f t="shared" ca="1" si="426"/>
        <v>52</v>
      </c>
      <c r="BU106" s="184">
        <f t="shared" ca="1" si="427"/>
        <v>52</v>
      </c>
      <c r="BV106" s="184">
        <f t="shared" ca="1" si="428"/>
        <v>63</v>
      </c>
      <c r="BW106" s="184">
        <f t="shared" ca="1" si="429"/>
        <v>63</v>
      </c>
      <c r="BX106" s="184">
        <f t="shared" ca="1" si="430"/>
        <v>36</v>
      </c>
      <c r="BY106" s="184">
        <f t="shared" ca="1" si="431"/>
        <v>36</v>
      </c>
      <c r="BZ106" s="184">
        <f t="shared" ca="1" si="432"/>
        <v>166</v>
      </c>
      <c r="CA106" s="184">
        <f t="shared" ca="1" si="433"/>
        <v>166</v>
      </c>
      <c r="CB106" s="184">
        <f t="shared" ca="1" si="434"/>
        <v>166</v>
      </c>
      <c r="CC106" s="184">
        <f t="shared" ca="1" si="435"/>
        <v>166</v>
      </c>
      <c r="CD106" s="184">
        <f t="shared" ca="1" si="436"/>
        <v>166</v>
      </c>
      <c r="CE106" s="184">
        <f t="shared" ca="1" si="437"/>
        <v>166</v>
      </c>
      <c r="CF106" s="184">
        <f t="shared" ca="1" si="438"/>
        <v>166</v>
      </c>
      <c r="CG106" s="184">
        <f t="shared" ca="1" si="439"/>
        <v>166</v>
      </c>
      <c r="CH106" s="184">
        <f t="shared" ca="1" si="440"/>
        <v>166</v>
      </c>
      <c r="CI106" s="184">
        <f t="shared" ca="1" si="441"/>
        <v>166</v>
      </c>
      <c r="CJ106" s="184">
        <f t="shared" ca="1" si="442"/>
        <v>166</v>
      </c>
      <c r="CK106" s="184">
        <f t="shared" ca="1" si="443"/>
        <v>166</v>
      </c>
      <c r="CL106" s="184">
        <f t="shared" ca="1" si="444"/>
        <v>166</v>
      </c>
      <c r="CM106" s="184">
        <f t="shared" ca="1" si="445"/>
        <v>166</v>
      </c>
      <c r="CN106" s="184">
        <f t="shared" ca="1" si="446"/>
        <v>166</v>
      </c>
      <c r="CO106" s="184">
        <f t="shared" ca="1" si="447"/>
        <v>166</v>
      </c>
      <c r="CP106" s="184">
        <f t="shared" ca="1" si="448"/>
        <v>92</v>
      </c>
      <c r="CQ106" s="184">
        <f t="shared" ca="1" si="449"/>
        <v>92</v>
      </c>
      <c r="CR106" s="184">
        <f t="shared" ca="1" si="450"/>
        <v>75</v>
      </c>
      <c r="CS106" s="184">
        <f t="shared" ca="1" si="451"/>
        <v>75</v>
      </c>
      <c r="CT106" s="184">
        <f t="shared" ca="1" si="452"/>
        <v>138</v>
      </c>
      <c r="CU106" s="184">
        <f t="shared" ca="1" si="453"/>
        <v>138</v>
      </c>
      <c r="CV106" s="184">
        <f t="shared" ca="1" si="454"/>
        <v>138</v>
      </c>
      <c r="CW106" s="184">
        <f t="shared" ca="1" si="455"/>
        <v>138</v>
      </c>
      <c r="CX106" s="184">
        <f t="shared" ca="1" si="456"/>
        <v>151</v>
      </c>
      <c r="CY106" s="184">
        <f t="shared" ca="1" si="457"/>
        <v>151</v>
      </c>
      <c r="CZ106" s="184">
        <f t="shared" ca="1" si="458"/>
        <v>55</v>
      </c>
      <c r="DA106" s="184">
        <f t="shared" ca="1" si="459"/>
        <v>55</v>
      </c>
      <c r="DB106" s="184">
        <f t="shared" ca="1" si="460"/>
        <v>28</v>
      </c>
      <c r="DC106" s="184">
        <f t="shared" ca="1" si="461"/>
        <v>28</v>
      </c>
      <c r="DD106" s="184">
        <f t="shared" ca="1" si="462"/>
        <v>28</v>
      </c>
      <c r="DE106" s="184">
        <f t="shared" ca="1" si="463"/>
        <v>22</v>
      </c>
      <c r="DF106" s="184">
        <f t="shared" ca="1" si="464"/>
        <v>22</v>
      </c>
      <c r="DG106" s="184">
        <f t="shared" ca="1" si="465"/>
        <v>18</v>
      </c>
      <c r="DH106" s="184">
        <f t="shared" ca="1" si="466"/>
        <v>18</v>
      </c>
      <c r="DI106" s="184">
        <f t="shared" ca="1" si="467"/>
        <v>33</v>
      </c>
      <c r="DJ106" s="184">
        <f t="shared" ca="1" si="468"/>
        <v>33</v>
      </c>
      <c r="DK106" s="184">
        <f t="shared" ca="1" si="469"/>
        <v>35</v>
      </c>
      <c r="DL106" s="184">
        <f t="shared" ca="1" si="470"/>
        <v>35</v>
      </c>
      <c r="DM106" s="184">
        <f t="shared" ca="1" si="471"/>
        <v>35</v>
      </c>
      <c r="DN106" s="184">
        <f t="shared" ca="1" si="472"/>
        <v>35</v>
      </c>
      <c r="DO106" s="184">
        <f t="shared" ca="1" si="473"/>
        <v>35</v>
      </c>
      <c r="DP106" s="184">
        <f t="shared" ca="1" si="474"/>
        <v>35</v>
      </c>
      <c r="DQ106" s="184">
        <f t="shared" ca="1" si="475"/>
        <v>35</v>
      </c>
      <c r="DR106" s="184">
        <f t="shared" ca="1" si="476"/>
        <v>35</v>
      </c>
      <c r="DS106" s="184">
        <f t="shared" ca="1" si="477"/>
        <v>35</v>
      </c>
      <c r="DT106" s="184">
        <f t="shared" ca="1" si="478"/>
        <v>35</v>
      </c>
      <c r="DU106" s="184">
        <f t="shared" ca="1" si="479"/>
        <v>35</v>
      </c>
      <c r="DV106" s="184">
        <f t="shared" ca="1" si="480"/>
        <v>35</v>
      </c>
      <c r="DW106" s="184">
        <f t="shared" ca="1" si="481"/>
        <v>35</v>
      </c>
      <c r="DX106" s="184">
        <f t="shared" ca="1" si="482"/>
        <v>35</v>
      </c>
      <c r="DY106" s="184">
        <f t="shared" ca="1" si="483"/>
        <v>35</v>
      </c>
      <c r="DZ106" s="184">
        <f t="shared" ca="1" si="484"/>
        <v>35</v>
      </c>
      <c r="EA106" s="184">
        <f t="shared" ca="1" si="485"/>
        <v>35</v>
      </c>
      <c r="EB106" s="184">
        <f t="shared" ca="1" si="486"/>
        <v>35</v>
      </c>
      <c r="EC106" s="184">
        <f t="shared" ca="1" si="487"/>
        <v>35</v>
      </c>
      <c r="ED106" s="184">
        <f t="shared" ca="1" si="488"/>
        <v>35</v>
      </c>
      <c r="EE106" s="184">
        <f t="shared" ca="1" si="489"/>
        <v>35</v>
      </c>
      <c r="EF106" s="184">
        <f t="shared" ca="1" si="490"/>
        <v>35</v>
      </c>
      <c r="EG106" s="184">
        <f t="shared" ca="1" si="491"/>
        <v>35</v>
      </c>
      <c r="EH106" s="184">
        <f t="shared" ca="1" si="492"/>
        <v>35</v>
      </c>
      <c r="EI106" s="184">
        <f t="shared" ca="1" si="493"/>
        <v>35</v>
      </c>
      <c r="EJ106" s="184">
        <f t="shared" ca="1" si="494"/>
        <v>35</v>
      </c>
      <c r="EK106" s="184">
        <f t="shared" ca="1" si="495"/>
        <v>35</v>
      </c>
      <c r="EL106" s="184">
        <f t="shared" ca="1" si="496"/>
        <v>35</v>
      </c>
      <c r="EM106" s="184">
        <f t="shared" ca="1" si="497"/>
        <v>35</v>
      </c>
      <c r="EN106" s="184">
        <f t="shared" ca="1" si="498"/>
        <v>35</v>
      </c>
      <c r="EO106" s="184">
        <f t="shared" ca="1" si="499"/>
        <v>35</v>
      </c>
      <c r="EP106" s="184">
        <f t="shared" ca="1" si="500"/>
        <v>35</v>
      </c>
      <c r="EQ106" s="184">
        <f t="shared" ca="1" si="501"/>
        <v>35</v>
      </c>
      <c r="ER106" s="184">
        <f t="shared" ca="1" si="502"/>
        <v>35</v>
      </c>
      <c r="ES106" s="184">
        <f t="shared" ca="1" si="503"/>
        <v>35</v>
      </c>
      <c r="ET106" s="184">
        <f t="shared" ca="1" si="504"/>
        <v>35</v>
      </c>
      <c r="EU106" s="184">
        <f t="shared" ca="1" si="505"/>
        <v>35</v>
      </c>
      <c r="EV106" s="184">
        <f t="shared" ca="1" si="506"/>
        <v>35</v>
      </c>
      <c r="EW106" s="184">
        <f t="shared" ca="1" si="507"/>
        <v>35</v>
      </c>
      <c r="EX106" s="184">
        <f t="shared" ca="1" si="508"/>
        <v>35</v>
      </c>
      <c r="EY106" s="184">
        <f t="shared" ca="1" si="509"/>
        <v>35</v>
      </c>
      <c r="EZ106" s="184">
        <f t="shared" ca="1" si="510"/>
        <v>35</v>
      </c>
      <c r="FA106" s="184">
        <f t="shared" ca="1" si="511"/>
        <v>35</v>
      </c>
      <c r="FB106" s="184">
        <f t="shared" ca="1" si="512"/>
        <v>35</v>
      </c>
      <c r="FC106" s="184">
        <f t="shared" ca="1" si="513"/>
        <v>35</v>
      </c>
      <c r="FD106" s="184">
        <f t="shared" ca="1" si="514"/>
        <v>35</v>
      </c>
      <c r="FE106" s="184">
        <f t="shared" ca="1" si="515"/>
        <v>35</v>
      </c>
      <c r="FF106" s="184">
        <f t="shared" ca="1" si="516"/>
        <v>35</v>
      </c>
      <c r="FG106" s="184">
        <f t="shared" ca="1" si="517"/>
        <v>35</v>
      </c>
      <c r="FH106" s="184">
        <f t="shared" ca="1" si="518"/>
        <v>35</v>
      </c>
      <c r="FI106" s="184">
        <f t="shared" ca="1" si="519"/>
        <v>35</v>
      </c>
      <c r="FJ106" s="184">
        <f t="shared" ca="1" si="520"/>
        <v>35</v>
      </c>
      <c r="FK106" s="184">
        <f t="shared" ca="1" si="521"/>
        <v>35</v>
      </c>
      <c r="FL106" s="184">
        <f t="shared" ca="1" si="522"/>
        <v>35</v>
      </c>
      <c r="FM106" s="184">
        <f t="shared" ca="1" si="523"/>
        <v>35</v>
      </c>
      <c r="FN106" s="184">
        <f t="shared" ca="1" si="524"/>
        <v>35</v>
      </c>
      <c r="FO106" s="184">
        <f t="shared" ca="1" si="525"/>
        <v>35</v>
      </c>
      <c r="FP106" s="184">
        <f t="shared" ca="1" si="526"/>
        <v>35</v>
      </c>
      <c r="FQ106" s="184">
        <f t="shared" ca="1" si="527"/>
        <v>35</v>
      </c>
      <c r="FR106" s="184">
        <f t="shared" ca="1" si="528"/>
        <v>35</v>
      </c>
      <c r="FS106" s="184">
        <f t="shared" ca="1" si="529"/>
        <v>35</v>
      </c>
      <c r="FT106" s="184">
        <f t="shared" ca="1" si="530"/>
        <v>35</v>
      </c>
      <c r="FU106" s="184">
        <f t="shared" ca="1" si="531"/>
        <v>35</v>
      </c>
      <c r="FV106" s="184">
        <f t="shared" ca="1" si="532"/>
        <v>35</v>
      </c>
      <c r="FW106" s="184">
        <f t="shared" ca="1" si="533"/>
        <v>35</v>
      </c>
      <c r="FX106" s="184">
        <f t="shared" ca="1" si="534"/>
        <v>35</v>
      </c>
      <c r="FY106" s="184">
        <f t="shared" ca="1" si="535"/>
        <v>35</v>
      </c>
      <c r="FZ106" s="184">
        <f t="shared" ca="1" si="536"/>
        <v>35</v>
      </c>
      <c r="GA106" s="184">
        <f t="shared" ca="1" si="537"/>
        <v>35</v>
      </c>
      <c r="GB106" s="184">
        <f t="shared" ca="1" si="538"/>
        <v>35</v>
      </c>
      <c r="GC106" s="184">
        <f t="shared" ca="1" si="539"/>
        <v>35</v>
      </c>
      <c r="GD106" s="184">
        <f t="shared" ca="1" si="540"/>
        <v>35</v>
      </c>
      <c r="GE106" s="184">
        <f t="shared" ca="1" si="541"/>
        <v>35</v>
      </c>
      <c r="GF106" s="184">
        <f t="shared" ca="1" si="542"/>
        <v>35</v>
      </c>
      <c r="GG106" s="184">
        <f t="shared" ca="1" si="543"/>
        <v>35</v>
      </c>
      <c r="GH106" s="184">
        <f t="shared" ca="1" si="544"/>
        <v>35</v>
      </c>
      <c r="GI106" s="184">
        <f t="shared" ca="1" si="545"/>
        <v>35</v>
      </c>
      <c r="GJ106" s="184">
        <f t="shared" ca="1" si="546"/>
        <v>35</v>
      </c>
      <c r="GK106" s="184">
        <f t="shared" ca="1" si="547"/>
        <v>35</v>
      </c>
      <c r="GL106" s="184">
        <f t="shared" ca="1" si="548"/>
        <v>35</v>
      </c>
      <c r="GM106" s="184">
        <f t="shared" ca="1" si="549"/>
        <v>35</v>
      </c>
      <c r="GN106" s="184">
        <f t="shared" ca="1" si="550"/>
        <v>35</v>
      </c>
      <c r="GO106" s="184">
        <f t="shared" ca="1" si="551"/>
        <v>35</v>
      </c>
      <c r="GP106" s="184">
        <f t="shared" ca="1" si="552"/>
        <v>35</v>
      </c>
      <c r="GQ106" s="184">
        <f t="shared" ca="1" si="553"/>
        <v>35</v>
      </c>
      <c r="GR106" s="184">
        <f t="shared" ca="1" si="554"/>
        <v>35</v>
      </c>
      <c r="GS106" s="184">
        <f t="shared" ca="1" si="555"/>
        <v>35</v>
      </c>
      <c r="GT106" s="184">
        <f t="shared" ca="1" si="556"/>
        <v>35</v>
      </c>
      <c r="GU106" s="184">
        <f t="shared" ca="1" si="557"/>
        <v>35</v>
      </c>
      <c r="GV106" s="184">
        <f t="shared" ca="1" si="558"/>
        <v>35</v>
      </c>
      <c r="GW106" s="184">
        <f t="shared" ca="1" si="559"/>
        <v>35</v>
      </c>
      <c r="GX106" s="184">
        <f t="shared" ca="1" si="560"/>
        <v>35</v>
      </c>
      <c r="GY106" s="184">
        <f t="shared" ca="1" si="561"/>
        <v>35</v>
      </c>
      <c r="GZ106" s="184">
        <f t="shared" ca="1" si="562"/>
        <v>35</v>
      </c>
      <c r="HA106" s="184">
        <f t="shared" ca="1" si="563"/>
        <v>35</v>
      </c>
      <c r="HB106" s="184">
        <f t="shared" ca="1" si="564"/>
        <v>35</v>
      </c>
      <c r="HC106" s="184">
        <f t="shared" ca="1" si="565"/>
        <v>35</v>
      </c>
      <c r="HD106" s="184">
        <f t="shared" ca="1" si="566"/>
        <v>35</v>
      </c>
      <c r="HE106" s="184">
        <f t="shared" ca="1" si="567"/>
        <v>35</v>
      </c>
      <c r="HF106" s="184">
        <f t="shared" ca="1" si="568"/>
        <v>35</v>
      </c>
      <c r="HG106" s="184">
        <f t="shared" ca="1" si="569"/>
        <v>35</v>
      </c>
      <c r="HH106" s="184">
        <f t="shared" ca="1" si="570"/>
        <v>35</v>
      </c>
      <c r="HI106" s="184">
        <f t="shared" ca="1" si="571"/>
        <v>35</v>
      </c>
      <c r="HJ106" s="184">
        <f t="shared" ca="1" si="572"/>
        <v>35</v>
      </c>
      <c r="HK106" s="578">
        <f t="shared" ca="1" si="573"/>
        <v>1</v>
      </c>
    </row>
    <row r="107" spans="1:219" s="185" customFormat="1" ht="30">
      <c r="A107" s="284" t="s">
        <v>14054</v>
      </c>
      <c r="B107" s="285">
        <v>92265</v>
      </c>
      <c r="C107" s="286" t="str">
        <f>IF($B107="","",IFERROR(VLOOKUP($B107,SERVIÇOS!$A:$F,2,0),IFERROR(VLOOKUP($B107,'COMPOSIÇÕES COMPLEMENTARES '!$C:$K,2,0),"")))</f>
        <v>FABRICAÇÃO DE FÔRMA PARA VIGAS, EM CHAPA DE MADEIRA COMPENSADA RESINADA, E = 17 MM. AF_09/2020</v>
      </c>
      <c r="D107" s="287" t="str">
        <f>IF($B107="","",IFERROR(VLOOKUP($B107,SERVIÇOS!$A:$F,3,0),IFERROR(VLOOKUP($B107,'COMPOSIÇÕES COMPLEMENTARES '!$C:$K,3,0),"")))</f>
        <v>M2</v>
      </c>
      <c r="E107" s="288">
        <v>15.84</v>
      </c>
      <c r="F107" s="289">
        <f>IF($B107="","",IFERROR(VLOOKUP($B107,SERVIÇOS!$A:$F,4,0),IFERROR(VLOOKUP($B107,'COMPOSIÇÕES COMPLEMENTARES '!$C:$K,6,0),"")))</f>
        <v>79.289999999999992</v>
      </c>
      <c r="G107" s="289">
        <f>IF($B107="","",IFERROR(VLOOKUP($B107,SERVIÇOS!$A:$F,5,0),IFERROR(VLOOKUP($B107,'COMPOSIÇÕES COMPLEMENTARES '!$C:$K,7,0),"")))</f>
        <v>25.62</v>
      </c>
      <c r="H107" s="289">
        <f t="shared" si="356"/>
        <v>104.91</v>
      </c>
      <c r="I107" s="289">
        <f t="shared" si="370"/>
        <v>1255.95</v>
      </c>
      <c r="J107" s="289">
        <f t="shared" si="371"/>
        <v>405.82</v>
      </c>
      <c r="K107" s="289">
        <f t="shared" si="372"/>
        <v>1661.77</v>
      </c>
      <c r="L107" s="289"/>
      <c r="M107" s="572">
        <f t="shared" si="364"/>
        <v>1661.77</v>
      </c>
      <c r="N107" s="572">
        <f t="shared" si="365"/>
        <v>1661.77</v>
      </c>
      <c r="O107" s="572">
        <f t="shared" si="366"/>
        <v>15.84</v>
      </c>
      <c r="P107" s="572">
        <f t="shared" si="367"/>
        <v>99</v>
      </c>
      <c r="Q107" s="572">
        <f t="shared" si="368"/>
        <v>327.74</v>
      </c>
      <c r="R107" s="572">
        <f t="shared" si="369"/>
        <v>71</v>
      </c>
      <c r="S107" s="184">
        <f t="shared" ca="1" si="373"/>
        <v>71</v>
      </c>
      <c r="T107" s="184">
        <f t="shared" ca="1" si="374"/>
        <v>71</v>
      </c>
      <c r="U107" s="184">
        <f t="shared" ca="1" si="375"/>
        <v>71</v>
      </c>
      <c r="V107" s="184">
        <f t="shared" ca="1" si="376"/>
        <v>71</v>
      </c>
      <c r="W107" s="184">
        <f t="shared" ca="1" si="377"/>
        <v>71</v>
      </c>
      <c r="X107" s="184">
        <f t="shared" ca="1" si="378"/>
        <v>71</v>
      </c>
      <c r="Y107" s="184">
        <f t="shared" ca="1" si="379"/>
        <v>71</v>
      </c>
      <c r="Z107" s="184">
        <f t="shared" ca="1" si="380"/>
        <v>71</v>
      </c>
      <c r="AA107" s="184">
        <f t="shared" ca="1" si="381"/>
        <v>71</v>
      </c>
      <c r="AB107" s="184">
        <f t="shared" ca="1" si="382"/>
        <v>71</v>
      </c>
      <c r="AC107" s="184">
        <f t="shared" ca="1" si="383"/>
        <v>14</v>
      </c>
      <c r="AD107" s="184">
        <f t="shared" ca="1" si="384"/>
        <v>14</v>
      </c>
      <c r="AE107" s="184">
        <f t="shared" ca="1" si="385"/>
        <v>14</v>
      </c>
      <c r="AF107" s="184">
        <f t="shared" ca="1" si="386"/>
        <v>14</v>
      </c>
      <c r="AG107" s="184">
        <f t="shared" ca="1" si="387"/>
        <v>14</v>
      </c>
      <c r="AH107" s="184">
        <f t="shared" ca="1" si="388"/>
        <v>14</v>
      </c>
      <c r="AI107" s="184">
        <f t="shared" ca="1" si="389"/>
        <v>17</v>
      </c>
      <c r="AJ107" s="184">
        <f t="shared" ca="1" si="390"/>
        <v>17</v>
      </c>
      <c r="AK107" s="184">
        <f t="shared" ca="1" si="391"/>
        <v>17</v>
      </c>
      <c r="AL107" s="184">
        <f t="shared" ca="1" si="392"/>
        <v>17</v>
      </c>
      <c r="AM107" s="184">
        <f t="shared" ca="1" si="393"/>
        <v>17</v>
      </c>
      <c r="AN107" s="184">
        <f t="shared" ca="1" si="394"/>
        <v>17</v>
      </c>
      <c r="AO107" s="184">
        <f t="shared" ca="1" si="395"/>
        <v>17</v>
      </c>
      <c r="AP107" s="184">
        <f t="shared" ca="1" si="396"/>
        <v>17</v>
      </c>
      <c r="AQ107" s="184">
        <f t="shared" ca="1" si="397"/>
        <v>17</v>
      </c>
      <c r="AR107" s="184">
        <f t="shared" ca="1" si="398"/>
        <v>17</v>
      </c>
      <c r="AS107" s="184">
        <f t="shared" ca="1" si="399"/>
        <v>17</v>
      </c>
      <c r="AT107" s="184">
        <f t="shared" ca="1" si="400"/>
        <v>17</v>
      </c>
      <c r="AU107" s="184">
        <f t="shared" ca="1" si="401"/>
        <v>135</v>
      </c>
      <c r="AV107" s="184">
        <f t="shared" ca="1" si="402"/>
        <v>135</v>
      </c>
      <c r="AW107" s="184">
        <f t="shared" ca="1" si="403"/>
        <v>135</v>
      </c>
      <c r="AX107" s="184">
        <f t="shared" ca="1" si="404"/>
        <v>135</v>
      </c>
      <c r="AY107" s="184">
        <f t="shared" ca="1" si="405"/>
        <v>135</v>
      </c>
      <c r="AZ107" s="184">
        <f t="shared" ca="1" si="406"/>
        <v>135</v>
      </c>
      <c r="BA107" s="184">
        <f t="shared" ca="1" si="407"/>
        <v>135</v>
      </c>
      <c r="BB107" s="184">
        <f t="shared" ca="1" si="408"/>
        <v>135</v>
      </c>
      <c r="BC107" s="184">
        <f t="shared" ca="1" si="409"/>
        <v>135</v>
      </c>
      <c r="BD107" s="184">
        <f t="shared" ca="1" si="410"/>
        <v>135</v>
      </c>
      <c r="BE107" s="184">
        <f t="shared" ca="1" si="411"/>
        <v>135</v>
      </c>
      <c r="BF107" s="184">
        <f t="shared" ca="1" si="412"/>
        <v>77</v>
      </c>
      <c r="BG107" s="184">
        <f t="shared" ca="1" si="413"/>
        <v>77</v>
      </c>
      <c r="BH107" s="184">
        <f t="shared" ca="1" si="414"/>
        <v>52</v>
      </c>
      <c r="BI107" s="184">
        <f t="shared" ca="1" si="415"/>
        <v>52</v>
      </c>
      <c r="BJ107" s="184">
        <f t="shared" ca="1" si="416"/>
        <v>52</v>
      </c>
      <c r="BK107" s="184">
        <f t="shared" ca="1" si="417"/>
        <v>52</v>
      </c>
      <c r="BL107" s="184">
        <f t="shared" ca="1" si="418"/>
        <v>52</v>
      </c>
      <c r="BM107" s="184">
        <f t="shared" ca="1" si="419"/>
        <v>52</v>
      </c>
      <c r="BN107" s="184">
        <f t="shared" ca="1" si="420"/>
        <v>52</v>
      </c>
      <c r="BO107" s="184">
        <f t="shared" ca="1" si="421"/>
        <v>52</v>
      </c>
      <c r="BP107" s="184">
        <f t="shared" ca="1" si="422"/>
        <v>52</v>
      </c>
      <c r="BQ107" s="184">
        <f t="shared" ca="1" si="423"/>
        <v>52</v>
      </c>
      <c r="BR107" s="184">
        <f t="shared" ca="1" si="424"/>
        <v>52</v>
      </c>
      <c r="BS107" s="184">
        <f t="shared" ca="1" si="425"/>
        <v>63</v>
      </c>
      <c r="BT107" s="184">
        <f t="shared" ca="1" si="426"/>
        <v>63</v>
      </c>
      <c r="BU107" s="184">
        <f t="shared" ca="1" si="427"/>
        <v>63</v>
      </c>
      <c r="BV107" s="184">
        <f t="shared" ca="1" si="428"/>
        <v>63</v>
      </c>
      <c r="BW107" s="184">
        <f t="shared" ca="1" si="429"/>
        <v>36</v>
      </c>
      <c r="BX107" s="184">
        <f t="shared" ca="1" si="430"/>
        <v>36</v>
      </c>
      <c r="BY107" s="184">
        <f t="shared" ca="1" si="431"/>
        <v>166</v>
      </c>
      <c r="BZ107" s="184">
        <f t="shared" ca="1" si="432"/>
        <v>166</v>
      </c>
      <c r="CA107" s="184">
        <f t="shared" ca="1" si="433"/>
        <v>92</v>
      </c>
      <c r="CB107" s="184">
        <f t="shared" ca="1" si="434"/>
        <v>92</v>
      </c>
      <c r="CC107" s="184">
        <f t="shared" ca="1" si="435"/>
        <v>92</v>
      </c>
      <c r="CD107" s="184">
        <f t="shared" ca="1" si="436"/>
        <v>92</v>
      </c>
      <c r="CE107" s="184">
        <f t="shared" ca="1" si="437"/>
        <v>92</v>
      </c>
      <c r="CF107" s="184">
        <f t="shared" ca="1" si="438"/>
        <v>92</v>
      </c>
      <c r="CG107" s="184">
        <f t="shared" ca="1" si="439"/>
        <v>92</v>
      </c>
      <c r="CH107" s="184">
        <f t="shared" ca="1" si="440"/>
        <v>92</v>
      </c>
      <c r="CI107" s="184">
        <f t="shared" ca="1" si="441"/>
        <v>92</v>
      </c>
      <c r="CJ107" s="184">
        <f t="shared" ca="1" si="442"/>
        <v>92</v>
      </c>
      <c r="CK107" s="184">
        <f t="shared" ca="1" si="443"/>
        <v>92</v>
      </c>
      <c r="CL107" s="184">
        <f t="shared" ca="1" si="444"/>
        <v>92</v>
      </c>
      <c r="CM107" s="184">
        <f t="shared" ca="1" si="445"/>
        <v>92</v>
      </c>
      <c r="CN107" s="184">
        <f t="shared" ca="1" si="446"/>
        <v>92</v>
      </c>
      <c r="CO107" s="184">
        <f t="shared" ca="1" si="447"/>
        <v>92</v>
      </c>
      <c r="CP107" s="184">
        <f t="shared" ca="1" si="448"/>
        <v>92</v>
      </c>
      <c r="CQ107" s="184">
        <f t="shared" ca="1" si="449"/>
        <v>75</v>
      </c>
      <c r="CR107" s="184">
        <f t="shared" ca="1" si="450"/>
        <v>75</v>
      </c>
      <c r="CS107" s="184">
        <f t="shared" ca="1" si="451"/>
        <v>138</v>
      </c>
      <c r="CT107" s="184">
        <f t="shared" ca="1" si="452"/>
        <v>138</v>
      </c>
      <c r="CU107" s="184">
        <f t="shared" ca="1" si="453"/>
        <v>151</v>
      </c>
      <c r="CV107" s="184">
        <f t="shared" ca="1" si="454"/>
        <v>151</v>
      </c>
      <c r="CW107" s="184">
        <f t="shared" ca="1" si="455"/>
        <v>151</v>
      </c>
      <c r="CX107" s="184">
        <f t="shared" ca="1" si="456"/>
        <v>151</v>
      </c>
      <c r="CY107" s="184">
        <f t="shared" ca="1" si="457"/>
        <v>55</v>
      </c>
      <c r="CZ107" s="184">
        <f t="shared" ca="1" si="458"/>
        <v>55</v>
      </c>
      <c r="DA107" s="184">
        <f t="shared" ca="1" si="459"/>
        <v>28</v>
      </c>
      <c r="DB107" s="184">
        <f t="shared" ca="1" si="460"/>
        <v>28</v>
      </c>
      <c r="DC107" s="184">
        <f t="shared" ca="1" si="461"/>
        <v>22</v>
      </c>
      <c r="DD107" s="184">
        <f t="shared" ca="1" si="462"/>
        <v>22</v>
      </c>
      <c r="DE107" s="184">
        <f t="shared" ca="1" si="463"/>
        <v>22</v>
      </c>
      <c r="DF107" s="184">
        <f t="shared" ca="1" si="464"/>
        <v>18</v>
      </c>
      <c r="DG107" s="184">
        <f t="shared" ca="1" si="465"/>
        <v>18</v>
      </c>
      <c r="DH107" s="184">
        <f t="shared" ca="1" si="466"/>
        <v>33</v>
      </c>
      <c r="DI107" s="184">
        <f t="shared" ca="1" si="467"/>
        <v>33</v>
      </c>
      <c r="DJ107" s="184">
        <f t="shared" ca="1" si="468"/>
        <v>35</v>
      </c>
      <c r="DK107" s="184">
        <f t="shared" ca="1" si="469"/>
        <v>35</v>
      </c>
      <c r="DL107" s="184">
        <f t="shared" ca="1" si="470"/>
        <v>98</v>
      </c>
      <c r="DM107" s="184">
        <f t="shared" ca="1" si="471"/>
        <v>98</v>
      </c>
      <c r="DN107" s="184">
        <f t="shared" ca="1" si="472"/>
        <v>98</v>
      </c>
      <c r="DO107" s="184">
        <f t="shared" ca="1" si="473"/>
        <v>98</v>
      </c>
      <c r="DP107" s="184">
        <f t="shared" ca="1" si="474"/>
        <v>98</v>
      </c>
      <c r="DQ107" s="184">
        <f t="shared" ca="1" si="475"/>
        <v>98</v>
      </c>
      <c r="DR107" s="184">
        <f t="shared" ca="1" si="476"/>
        <v>98</v>
      </c>
      <c r="DS107" s="184">
        <f t="shared" ca="1" si="477"/>
        <v>98</v>
      </c>
      <c r="DT107" s="184">
        <f t="shared" ca="1" si="478"/>
        <v>98</v>
      </c>
      <c r="DU107" s="184">
        <f t="shared" ca="1" si="479"/>
        <v>98</v>
      </c>
      <c r="DV107" s="184">
        <f t="shared" ca="1" si="480"/>
        <v>98</v>
      </c>
      <c r="DW107" s="184">
        <f t="shared" ca="1" si="481"/>
        <v>98</v>
      </c>
      <c r="DX107" s="184">
        <f t="shared" ca="1" si="482"/>
        <v>98</v>
      </c>
      <c r="DY107" s="184">
        <f t="shared" ca="1" si="483"/>
        <v>98</v>
      </c>
      <c r="DZ107" s="184">
        <f t="shared" ca="1" si="484"/>
        <v>98</v>
      </c>
      <c r="EA107" s="184">
        <f t="shared" ca="1" si="485"/>
        <v>98</v>
      </c>
      <c r="EB107" s="184">
        <f t="shared" ca="1" si="486"/>
        <v>98</v>
      </c>
      <c r="EC107" s="184">
        <f t="shared" ca="1" si="487"/>
        <v>98</v>
      </c>
      <c r="ED107" s="184">
        <f t="shared" ca="1" si="488"/>
        <v>98</v>
      </c>
      <c r="EE107" s="184">
        <f t="shared" ca="1" si="489"/>
        <v>98</v>
      </c>
      <c r="EF107" s="184">
        <f t="shared" ca="1" si="490"/>
        <v>98</v>
      </c>
      <c r="EG107" s="184">
        <f t="shared" ca="1" si="491"/>
        <v>98</v>
      </c>
      <c r="EH107" s="184">
        <f t="shared" ca="1" si="492"/>
        <v>98</v>
      </c>
      <c r="EI107" s="184">
        <f t="shared" ca="1" si="493"/>
        <v>98</v>
      </c>
      <c r="EJ107" s="184">
        <f t="shared" ca="1" si="494"/>
        <v>98</v>
      </c>
      <c r="EK107" s="184">
        <f t="shared" ca="1" si="495"/>
        <v>98</v>
      </c>
      <c r="EL107" s="184">
        <f t="shared" ca="1" si="496"/>
        <v>98</v>
      </c>
      <c r="EM107" s="184">
        <f t="shared" ca="1" si="497"/>
        <v>98</v>
      </c>
      <c r="EN107" s="184">
        <f t="shared" ca="1" si="498"/>
        <v>98</v>
      </c>
      <c r="EO107" s="184">
        <f t="shared" ca="1" si="499"/>
        <v>98</v>
      </c>
      <c r="EP107" s="184">
        <f t="shared" ca="1" si="500"/>
        <v>98</v>
      </c>
      <c r="EQ107" s="184">
        <f t="shared" ca="1" si="501"/>
        <v>98</v>
      </c>
      <c r="ER107" s="184">
        <f t="shared" ca="1" si="502"/>
        <v>98</v>
      </c>
      <c r="ES107" s="184">
        <f t="shared" ca="1" si="503"/>
        <v>98</v>
      </c>
      <c r="ET107" s="184">
        <f t="shared" ca="1" si="504"/>
        <v>98</v>
      </c>
      <c r="EU107" s="184">
        <f t="shared" ca="1" si="505"/>
        <v>98</v>
      </c>
      <c r="EV107" s="184">
        <f t="shared" ca="1" si="506"/>
        <v>98</v>
      </c>
      <c r="EW107" s="184">
        <f t="shared" ca="1" si="507"/>
        <v>98</v>
      </c>
      <c r="EX107" s="184">
        <f t="shared" ca="1" si="508"/>
        <v>98</v>
      </c>
      <c r="EY107" s="184">
        <f t="shared" ca="1" si="509"/>
        <v>98</v>
      </c>
      <c r="EZ107" s="184">
        <f t="shared" ca="1" si="510"/>
        <v>98</v>
      </c>
      <c r="FA107" s="184">
        <f t="shared" ca="1" si="511"/>
        <v>98</v>
      </c>
      <c r="FB107" s="184">
        <f t="shared" ca="1" si="512"/>
        <v>98</v>
      </c>
      <c r="FC107" s="184">
        <f t="shared" ca="1" si="513"/>
        <v>98</v>
      </c>
      <c r="FD107" s="184">
        <f t="shared" ca="1" si="514"/>
        <v>98</v>
      </c>
      <c r="FE107" s="184">
        <f t="shared" ca="1" si="515"/>
        <v>98</v>
      </c>
      <c r="FF107" s="184">
        <f t="shared" ca="1" si="516"/>
        <v>98</v>
      </c>
      <c r="FG107" s="184">
        <f t="shared" ca="1" si="517"/>
        <v>98</v>
      </c>
      <c r="FH107" s="184">
        <f t="shared" ca="1" si="518"/>
        <v>98</v>
      </c>
      <c r="FI107" s="184">
        <f t="shared" ca="1" si="519"/>
        <v>98</v>
      </c>
      <c r="FJ107" s="184">
        <f t="shared" ca="1" si="520"/>
        <v>98</v>
      </c>
      <c r="FK107" s="184">
        <f t="shared" ca="1" si="521"/>
        <v>98</v>
      </c>
      <c r="FL107" s="184">
        <f t="shared" ca="1" si="522"/>
        <v>98</v>
      </c>
      <c r="FM107" s="184">
        <f t="shared" ca="1" si="523"/>
        <v>98</v>
      </c>
      <c r="FN107" s="184">
        <f t="shared" ca="1" si="524"/>
        <v>98</v>
      </c>
      <c r="FO107" s="184">
        <f t="shared" ca="1" si="525"/>
        <v>98</v>
      </c>
      <c r="FP107" s="184">
        <f t="shared" ca="1" si="526"/>
        <v>98</v>
      </c>
      <c r="FQ107" s="184">
        <f t="shared" ca="1" si="527"/>
        <v>98</v>
      </c>
      <c r="FR107" s="184">
        <f t="shared" ca="1" si="528"/>
        <v>98</v>
      </c>
      <c r="FS107" s="184">
        <f t="shared" ca="1" si="529"/>
        <v>98</v>
      </c>
      <c r="FT107" s="184">
        <f t="shared" ca="1" si="530"/>
        <v>98</v>
      </c>
      <c r="FU107" s="184">
        <f t="shared" ca="1" si="531"/>
        <v>98</v>
      </c>
      <c r="FV107" s="184">
        <f t="shared" ca="1" si="532"/>
        <v>98</v>
      </c>
      <c r="FW107" s="184">
        <f t="shared" ca="1" si="533"/>
        <v>98</v>
      </c>
      <c r="FX107" s="184">
        <f t="shared" ca="1" si="534"/>
        <v>98</v>
      </c>
      <c r="FY107" s="184">
        <f t="shared" ca="1" si="535"/>
        <v>98</v>
      </c>
      <c r="FZ107" s="184">
        <f t="shared" ca="1" si="536"/>
        <v>98</v>
      </c>
      <c r="GA107" s="184">
        <f t="shared" ca="1" si="537"/>
        <v>98</v>
      </c>
      <c r="GB107" s="184">
        <f t="shared" ca="1" si="538"/>
        <v>98</v>
      </c>
      <c r="GC107" s="184">
        <f t="shared" ca="1" si="539"/>
        <v>98</v>
      </c>
      <c r="GD107" s="184">
        <f t="shared" ca="1" si="540"/>
        <v>98</v>
      </c>
      <c r="GE107" s="184">
        <f t="shared" ca="1" si="541"/>
        <v>98</v>
      </c>
      <c r="GF107" s="184">
        <f t="shared" ca="1" si="542"/>
        <v>98</v>
      </c>
      <c r="GG107" s="184">
        <f t="shared" ca="1" si="543"/>
        <v>98</v>
      </c>
      <c r="GH107" s="184">
        <f t="shared" ca="1" si="544"/>
        <v>98</v>
      </c>
      <c r="GI107" s="184">
        <f t="shared" ca="1" si="545"/>
        <v>98</v>
      </c>
      <c r="GJ107" s="184">
        <f t="shared" ca="1" si="546"/>
        <v>98</v>
      </c>
      <c r="GK107" s="184">
        <f t="shared" ca="1" si="547"/>
        <v>98</v>
      </c>
      <c r="GL107" s="184">
        <f t="shared" ca="1" si="548"/>
        <v>98</v>
      </c>
      <c r="GM107" s="184">
        <f t="shared" ca="1" si="549"/>
        <v>98</v>
      </c>
      <c r="GN107" s="184">
        <f t="shared" ca="1" si="550"/>
        <v>98</v>
      </c>
      <c r="GO107" s="184">
        <f t="shared" ca="1" si="551"/>
        <v>98</v>
      </c>
      <c r="GP107" s="184">
        <f t="shared" ca="1" si="552"/>
        <v>98</v>
      </c>
      <c r="GQ107" s="184">
        <f t="shared" ca="1" si="553"/>
        <v>98</v>
      </c>
      <c r="GR107" s="184">
        <f t="shared" ca="1" si="554"/>
        <v>98</v>
      </c>
      <c r="GS107" s="184">
        <f t="shared" ca="1" si="555"/>
        <v>98</v>
      </c>
      <c r="GT107" s="184">
        <f t="shared" ca="1" si="556"/>
        <v>98</v>
      </c>
      <c r="GU107" s="184">
        <f t="shared" ca="1" si="557"/>
        <v>98</v>
      </c>
      <c r="GV107" s="184">
        <f t="shared" ca="1" si="558"/>
        <v>98</v>
      </c>
      <c r="GW107" s="184">
        <f t="shared" ca="1" si="559"/>
        <v>98</v>
      </c>
      <c r="GX107" s="184">
        <f t="shared" ca="1" si="560"/>
        <v>98</v>
      </c>
      <c r="GY107" s="184">
        <f t="shared" ca="1" si="561"/>
        <v>98</v>
      </c>
      <c r="GZ107" s="184">
        <f t="shared" ca="1" si="562"/>
        <v>98</v>
      </c>
      <c r="HA107" s="184">
        <f t="shared" ca="1" si="563"/>
        <v>98</v>
      </c>
      <c r="HB107" s="184">
        <f t="shared" ca="1" si="564"/>
        <v>98</v>
      </c>
      <c r="HC107" s="184">
        <f t="shared" ca="1" si="565"/>
        <v>98</v>
      </c>
      <c r="HD107" s="184">
        <f t="shared" ca="1" si="566"/>
        <v>98</v>
      </c>
      <c r="HE107" s="184">
        <f t="shared" ca="1" si="567"/>
        <v>98</v>
      </c>
      <c r="HF107" s="184">
        <f t="shared" ca="1" si="568"/>
        <v>98</v>
      </c>
      <c r="HG107" s="184">
        <f t="shared" ca="1" si="569"/>
        <v>98</v>
      </c>
      <c r="HH107" s="184">
        <f t="shared" ca="1" si="570"/>
        <v>98</v>
      </c>
      <c r="HI107" s="184">
        <f t="shared" ca="1" si="571"/>
        <v>98</v>
      </c>
      <c r="HJ107" s="184">
        <f t="shared" ca="1" si="572"/>
        <v>98</v>
      </c>
      <c r="HK107" s="578">
        <f t="shared" ca="1" si="573"/>
        <v>1</v>
      </c>
    </row>
    <row r="108" spans="1:219" s="185" customFormat="1" ht="30">
      <c r="A108" s="284" t="s">
        <v>14055</v>
      </c>
      <c r="B108" s="285" t="s">
        <v>14072</v>
      </c>
      <c r="C108" s="286" t="str">
        <f>IF($B108="","",IFERROR(VLOOKUP($B108,SERVIÇOS!$A:$F,2,0),IFERROR(VLOOKUP($B108,'COMPOSIÇÕES COMPLEMENTARES '!$C:$K,2,0),"")))</f>
        <v>CONCRETAGEM DE VIGAS, SOBRE LAJE, FCK 30 MPA, COM USO DE JERICA, LANÇAMENTO, ADENSAMENTO E ACABAMENTO</v>
      </c>
      <c r="D108" s="287" t="str">
        <f>IF($B108="","",IFERROR(VLOOKUP($B108,SERVIÇOS!$A:$F,3,0),IFERROR(VLOOKUP($B108,'COMPOSIÇÕES COMPLEMENTARES '!$C:$K,3,0),"")))</f>
        <v>M3</v>
      </c>
      <c r="E108" s="288">
        <v>1.5840000000000001</v>
      </c>
      <c r="F108" s="289">
        <f>IF($B108="","",IFERROR(VLOOKUP($B108,SERVIÇOS!$A:$F,4,0),IFERROR(VLOOKUP($B108,'COMPOSIÇÕES COMPLEMENTARES '!$C:$K,6,0),"")))</f>
        <v>429.5</v>
      </c>
      <c r="G108" s="289">
        <f>IF($B108="","",IFERROR(VLOOKUP($B108,SERVIÇOS!$A:$F,5,0),IFERROR(VLOOKUP($B108,'COMPOSIÇÕES COMPLEMENTARES '!$C:$K,7,0),"")))</f>
        <v>126.71</v>
      </c>
      <c r="H108" s="289">
        <f t="shared" si="356"/>
        <v>556.21</v>
      </c>
      <c r="I108" s="289">
        <f t="shared" si="370"/>
        <v>680.33</v>
      </c>
      <c r="J108" s="289">
        <f t="shared" si="371"/>
        <v>200.71</v>
      </c>
      <c r="K108" s="289">
        <f t="shared" si="372"/>
        <v>881.04</v>
      </c>
      <c r="L108" s="289"/>
      <c r="M108" s="572">
        <f t="shared" si="364"/>
        <v>881.04000000000008</v>
      </c>
      <c r="N108" s="572">
        <f t="shared" si="365"/>
        <v>881.04000000000008</v>
      </c>
      <c r="O108" s="572">
        <f t="shared" si="366"/>
        <v>1.5840000000000001</v>
      </c>
      <c r="P108" s="572">
        <f t="shared" si="367"/>
        <v>100</v>
      </c>
      <c r="Q108" s="572">
        <f t="shared" si="368"/>
        <v>326.59000000000003</v>
      </c>
      <c r="R108" s="572">
        <f t="shared" si="369"/>
        <v>14</v>
      </c>
      <c r="S108" s="184">
        <f t="shared" ca="1" si="373"/>
        <v>14</v>
      </c>
      <c r="T108" s="184">
        <f t="shared" ca="1" si="374"/>
        <v>14</v>
      </c>
      <c r="U108" s="184">
        <f t="shared" ca="1" si="375"/>
        <v>14</v>
      </c>
      <c r="V108" s="184">
        <f t="shared" ca="1" si="376"/>
        <v>14</v>
      </c>
      <c r="W108" s="184">
        <f t="shared" ca="1" si="377"/>
        <v>14</v>
      </c>
      <c r="X108" s="184">
        <f t="shared" ca="1" si="378"/>
        <v>14</v>
      </c>
      <c r="Y108" s="184">
        <f t="shared" ca="1" si="379"/>
        <v>14</v>
      </c>
      <c r="Z108" s="184">
        <f t="shared" ca="1" si="380"/>
        <v>14</v>
      </c>
      <c r="AA108" s="184">
        <f t="shared" ca="1" si="381"/>
        <v>14</v>
      </c>
      <c r="AB108" s="184">
        <f t="shared" ca="1" si="382"/>
        <v>14</v>
      </c>
      <c r="AC108" s="184">
        <f t="shared" ca="1" si="383"/>
        <v>14</v>
      </c>
      <c r="AD108" s="184">
        <f t="shared" ca="1" si="384"/>
        <v>17</v>
      </c>
      <c r="AE108" s="184">
        <f t="shared" ca="1" si="385"/>
        <v>17</v>
      </c>
      <c r="AF108" s="184">
        <f t="shared" ca="1" si="386"/>
        <v>17</v>
      </c>
      <c r="AG108" s="184">
        <f t="shared" ca="1" si="387"/>
        <v>17</v>
      </c>
      <c r="AH108" s="184">
        <f t="shared" ca="1" si="388"/>
        <v>17</v>
      </c>
      <c r="AI108" s="184">
        <f t="shared" ca="1" si="389"/>
        <v>17</v>
      </c>
      <c r="AJ108" s="184">
        <f t="shared" ca="1" si="390"/>
        <v>135</v>
      </c>
      <c r="AK108" s="184">
        <f t="shared" ca="1" si="391"/>
        <v>135</v>
      </c>
      <c r="AL108" s="184">
        <f t="shared" ca="1" si="392"/>
        <v>135</v>
      </c>
      <c r="AM108" s="184">
        <f t="shared" ca="1" si="393"/>
        <v>135</v>
      </c>
      <c r="AN108" s="184">
        <f t="shared" ca="1" si="394"/>
        <v>135</v>
      </c>
      <c r="AO108" s="184">
        <f t="shared" ca="1" si="395"/>
        <v>135</v>
      </c>
      <c r="AP108" s="184">
        <f t="shared" ca="1" si="396"/>
        <v>135</v>
      </c>
      <c r="AQ108" s="184">
        <f t="shared" ca="1" si="397"/>
        <v>135</v>
      </c>
      <c r="AR108" s="184">
        <f t="shared" ca="1" si="398"/>
        <v>135</v>
      </c>
      <c r="AS108" s="184">
        <f t="shared" ca="1" si="399"/>
        <v>135</v>
      </c>
      <c r="AT108" s="184">
        <f t="shared" ca="1" si="400"/>
        <v>135</v>
      </c>
      <c r="AU108" s="184">
        <f t="shared" ca="1" si="401"/>
        <v>135</v>
      </c>
      <c r="AV108" s="184">
        <f t="shared" ca="1" si="402"/>
        <v>77</v>
      </c>
      <c r="AW108" s="184">
        <f t="shared" ca="1" si="403"/>
        <v>77</v>
      </c>
      <c r="AX108" s="184">
        <f t="shared" ca="1" si="404"/>
        <v>77</v>
      </c>
      <c r="AY108" s="184">
        <f t="shared" ca="1" si="405"/>
        <v>77</v>
      </c>
      <c r="AZ108" s="184">
        <f t="shared" ca="1" si="406"/>
        <v>77</v>
      </c>
      <c r="BA108" s="184">
        <f t="shared" ca="1" si="407"/>
        <v>77</v>
      </c>
      <c r="BB108" s="184">
        <f t="shared" ca="1" si="408"/>
        <v>77</v>
      </c>
      <c r="BC108" s="184">
        <f t="shared" ca="1" si="409"/>
        <v>77</v>
      </c>
      <c r="BD108" s="184">
        <f t="shared" ca="1" si="410"/>
        <v>77</v>
      </c>
      <c r="BE108" s="184">
        <f t="shared" ca="1" si="411"/>
        <v>77</v>
      </c>
      <c r="BF108" s="184">
        <f t="shared" ca="1" si="412"/>
        <v>77</v>
      </c>
      <c r="BG108" s="184">
        <f t="shared" ca="1" si="413"/>
        <v>52</v>
      </c>
      <c r="BH108" s="184">
        <f t="shared" ca="1" si="414"/>
        <v>52</v>
      </c>
      <c r="BI108" s="184">
        <f t="shared" ca="1" si="415"/>
        <v>63</v>
      </c>
      <c r="BJ108" s="184">
        <f t="shared" ca="1" si="416"/>
        <v>63</v>
      </c>
      <c r="BK108" s="184">
        <f t="shared" ca="1" si="417"/>
        <v>63</v>
      </c>
      <c r="BL108" s="184">
        <f t="shared" ca="1" si="418"/>
        <v>63</v>
      </c>
      <c r="BM108" s="184">
        <f t="shared" ca="1" si="419"/>
        <v>63</v>
      </c>
      <c r="BN108" s="184">
        <f t="shared" ca="1" si="420"/>
        <v>63</v>
      </c>
      <c r="BO108" s="184">
        <f t="shared" ca="1" si="421"/>
        <v>63</v>
      </c>
      <c r="BP108" s="184">
        <f t="shared" ca="1" si="422"/>
        <v>63</v>
      </c>
      <c r="BQ108" s="184">
        <f t="shared" ca="1" si="423"/>
        <v>63</v>
      </c>
      <c r="BR108" s="184">
        <f t="shared" ca="1" si="424"/>
        <v>63</v>
      </c>
      <c r="BS108" s="184">
        <f t="shared" ca="1" si="425"/>
        <v>63</v>
      </c>
      <c r="BT108" s="184">
        <f t="shared" ca="1" si="426"/>
        <v>36</v>
      </c>
      <c r="BU108" s="184">
        <f t="shared" ca="1" si="427"/>
        <v>36</v>
      </c>
      <c r="BV108" s="184">
        <f t="shared" ca="1" si="428"/>
        <v>36</v>
      </c>
      <c r="BW108" s="184">
        <f t="shared" ca="1" si="429"/>
        <v>36</v>
      </c>
      <c r="BX108" s="184">
        <f t="shared" ca="1" si="430"/>
        <v>166</v>
      </c>
      <c r="BY108" s="184">
        <f t="shared" ca="1" si="431"/>
        <v>166</v>
      </c>
      <c r="BZ108" s="184">
        <f t="shared" ca="1" si="432"/>
        <v>92</v>
      </c>
      <c r="CA108" s="184">
        <f t="shared" ca="1" si="433"/>
        <v>92</v>
      </c>
      <c r="CB108" s="184">
        <f t="shared" ca="1" si="434"/>
        <v>75</v>
      </c>
      <c r="CC108" s="184">
        <f t="shared" ca="1" si="435"/>
        <v>75</v>
      </c>
      <c r="CD108" s="184">
        <f t="shared" ca="1" si="436"/>
        <v>75</v>
      </c>
      <c r="CE108" s="184">
        <f t="shared" ca="1" si="437"/>
        <v>75</v>
      </c>
      <c r="CF108" s="184">
        <f t="shared" ca="1" si="438"/>
        <v>75</v>
      </c>
      <c r="CG108" s="184">
        <f t="shared" ca="1" si="439"/>
        <v>75</v>
      </c>
      <c r="CH108" s="184">
        <f t="shared" ca="1" si="440"/>
        <v>75</v>
      </c>
      <c r="CI108" s="184">
        <f t="shared" ca="1" si="441"/>
        <v>75</v>
      </c>
      <c r="CJ108" s="184">
        <f t="shared" ca="1" si="442"/>
        <v>75</v>
      </c>
      <c r="CK108" s="184">
        <f t="shared" ca="1" si="443"/>
        <v>75</v>
      </c>
      <c r="CL108" s="184">
        <f t="shared" ca="1" si="444"/>
        <v>75</v>
      </c>
      <c r="CM108" s="184">
        <f t="shared" ca="1" si="445"/>
        <v>75</v>
      </c>
      <c r="CN108" s="184">
        <f t="shared" ca="1" si="446"/>
        <v>75</v>
      </c>
      <c r="CO108" s="184">
        <f t="shared" ca="1" si="447"/>
        <v>75</v>
      </c>
      <c r="CP108" s="184">
        <f t="shared" ca="1" si="448"/>
        <v>75</v>
      </c>
      <c r="CQ108" s="184">
        <f t="shared" ca="1" si="449"/>
        <v>75</v>
      </c>
      <c r="CR108" s="184">
        <f t="shared" ca="1" si="450"/>
        <v>138</v>
      </c>
      <c r="CS108" s="184">
        <f t="shared" ca="1" si="451"/>
        <v>138</v>
      </c>
      <c r="CT108" s="184">
        <f t="shared" ca="1" si="452"/>
        <v>151</v>
      </c>
      <c r="CU108" s="184">
        <f t="shared" ca="1" si="453"/>
        <v>151</v>
      </c>
      <c r="CV108" s="184">
        <f t="shared" ca="1" si="454"/>
        <v>55</v>
      </c>
      <c r="CW108" s="184">
        <f t="shared" ca="1" si="455"/>
        <v>55</v>
      </c>
      <c r="CX108" s="184">
        <f t="shared" ca="1" si="456"/>
        <v>55</v>
      </c>
      <c r="CY108" s="184">
        <f t="shared" ca="1" si="457"/>
        <v>55</v>
      </c>
      <c r="CZ108" s="184">
        <f t="shared" ca="1" si="458"/>
        <v>28</v>
      </c>
      <c r="DA108" s="184">
        <f t="shared" ca="1" si="459"/>
        <v>28</v>
      </c>
      <c r="DB108" s="184">
        <f t="shared" ca="1" si="460"/>
        <v>22</v>
      </c>
      <c r="DC108" s="184">
        <f t="shared" ca="1" si="461"/>
        <v>22</v>
      </c>
      <c r="DD108" s="184">
        <f t="shared" ca="1" si="462"/>
        <v>18</v>
      </c>
      <c r="DE108" s="184">
        <f t="shared" ca="1" si="463"/>
        <v>18</v>
      </c>
      <c r="DF108" s="184">
        <f t="shared" ca="1" si="464"/>
        <v>18</v>
      </c>
      <c r="DG108" s="184">
        <f t="shared" ca="1" si="465"/>
        <v>33</v>
      </c>
      <c r="DH108" s="184">
        <f t="shared" ca="1" si="466"/>
        <v>33</v>
      </c>
      <c r="DI108" s="184">
        <f t="shared" ca="1" si="467"/>
        <v>35</v>
      </c>
      <c r="DJ108" s="184">
        <f t="shared" ca="1" si="468"/>
        <v>35</v>
      </c>
      <c r="DK108" s="184">
        <f t="shared" ca="1" si="469"/>
        <v>98</v>
      </c>
      <c r="DL108" s="184">
        <f t="shared" ca="1" si="470"/>
        <v>98</v>
      </c>
      <c r="DM108" s="184">
        <f t="shared" ca="1" si="471"/>
        <v>99</v>
      </c>
      <c r="DN108" s="184">
        <f t="shared" ca="1" si="472"/>
        <v>99</v>
      </c>
      <c r="DO108" s="184">
        <f t="shared" ca="1" si="473"/>
        <v>99</v>
      </c>
      <c r="DP108" s="184">
        <f t="shared" ca="1" si="474"/>
        <v>99</v>
      </c>
      <c r="DQ108" s="184">
        <f t="shared" ca="1" si="475"/>
        <v>99</v>
      </c>
      <c r="DR108" s="184">
        <f t="shared" ca="1" si="476"/>
        <v>99</v>
      </c>
      <c r="DS108" s="184">
        <f t="shared" ca="1" si="477"/>
        <v>99</v>
      </c>
      <c r="DT108" s="184">
        <f t="shared" ca="1" si="478"/>
        <v>99</v>
      </c>
      <c r="DU108" s="184">
        <f t="shared" ca="1" si="479"/>
        <v>99</v>
      </c>
      <c r="DV108" s="184">
        <f t="shared" ca="1" si="480"/>
        <v>99</v>
      </c>
      <c r="DW108" s="184">
        <f t="shared" ca="1" si="481"/>
        <v>99</v>
      </c>
      <c r="DX108" s="184">
        <f t="shared" ca="1" si="482"/>
        <v>99</v>
      </c>
      <c r="DY108" s="184">
        <f t="shared" ca="1" si="483"/>
        <v>99</v>
      </c>
      <c r="DZ108" s="184">
        <f t="shared" ca="1" si="484"/>
        <v>99</v>
      </c>
      <c r="EA108" s="184">
        <f t="shared" ca="1" si="485"/>
        <v>99</v>
      </c>
      <c r="EB108" s="184">
        <f t="shared" ca="1" si="486"/>
        <v>99</v>
      </c>
      <c r="EC108" s="184">
        <f t="shared" ca="1" si="487"/>
        <v>99</v>
      </c>
      <c r="ED108" s="184">
        <f t="shared" ca="1" si="488"/>
        <v>99</v>
      </c>
      <c r="EE108" s="184">
        <f t="shared" ca="1" si="489"/>
        <v>99</v>
      </c>
      <c r="EF108" s="184">
        <f t="shared" ca="1" si="490"/>
        <v>99</v>
      </c>
      <c r="EG108" s="184">
        <f t="shared" ca="1" si="491"/>
        <v>99</v>
      </c>
      <c r="EH108" s="184">
        <f t="shared" ca="1" si="492"/>
        <v>99</v>
      </c>
      <c r="EI108" s="184">
        <f t="shared" ca="1" si="493"/>
        <v>99</v>
      </c>
      <c r="EJ108" s="184">
        <f t="shared" ca="1" si="494"/>
        <v>99</v>
      </c>
      <c r="EK108" s="184">
        <f t="shared" ca="1" si="495"/>
        <v>99</v>
      </c>
      <c r="EL108" s="184">
        <f t="shared" ca="1" si="496"/>
        <v>99</v>
      </c>
      <c r="EM108" s="184">
        <f t="shared" ca="1" si="497"/>
        <v>99</v>
      </c>
      <c r="EN108" s="184">
        <f t="shared" ca="1" si="498"/>
        <v>99</v>
      </c>
      <c r="EO108" s="184">
        <f t="shared" ca="1" si="499"/>
        <v>99</v>
      </c>
      <c r="EP108" s="184">
        <f t="shared" ca="1" si="500"/>
        <v>99</v>
      </c>
      <c r="EQ108" s="184">
        <f t="shared" ca="1" si="501"/>
        <v>99</v>
      </c>
      <c r="ER108" s="184">
        <f t="shared" ca="1" si="502"/>
        <v>99</v>
      </c>
      <c r="ES108" s="184">
        <f t="shared" ca="1" si="503"/>
        <v>99</v>
      </c>
      <c r="ET108" s="184">
        <f t="shared" ca="1" si="504"/>
        <v>99</v>
      </c>
      <c r="EU108" s="184">
        <f t="shared" ca="1" si="505"/>
        <v>99</v>
      </c>
      <c r="EV108" s="184">
        <f t="shared" ca="1" si="506"/>
        <v>99</v>
      </c>
      <c r="EW108" s="184">
        <f t="shared" ca="1" si="507"/>
        <v>99</v>
      </c>
      <c r="EX108" s="184">
        <f t="shared" ca="1" si="508"/>
        <v>99</v>
      </c>
      <c r="EY108" s="184">
        <f t="shared" ca="1" si="509"/>
        <v>99</v>
      </c>
      <c r="EZ108" s="184">
        <f t="shared" ca="1" si="510"/>
        <v>99</v>
      </c>
      <c r="FA108" s="184">
        <f t="shared" ca="1" si="511"/>
        <v>99</v>
      </c>
      <c r="FB108" s="184">
        <f t="shared" ca="1" si="512"/>
        <v>99</v>
      </c>
      <c r="FC108" s="184">
        <f t="shared" ca="1" si="513"/>
        <v>99</v>
      </c>
      <c r="FD108" s="184">
        <f t="shared" ca="1" si="514"/>
        <v>99</v>
      </c>
      <c r="FE108" s="184">
        <f t="shared" ca="1" si="515"/>
        <v>99</v>
      </c>
      <c r="FF108" s="184">
        <f t="shared" ca="1" si="516"/>
        <v>99</v>
      </c>
      <c r="FG108" s="184">
        <f t="shared" ca="1" si="517"/>
        <v>99</v>
      </c>
      <c r="FH108" s="184">
        <f t="shared" ca="1" si="518"/>
        <v>99</v>
      </c>
      <c r="FI108" s="184">
        <f t="shared" ca="1" si="519"/>
        <v>99</v>
      </c>
      <c r="FJ108" s="184">
        <f t="shared" ca="1" si="520"/>
        <v>99</v>
      </c>
      <c r="FK108" s="184">
        <f t="shared" ca="1" si="521"/>
        <v>99</v>
      </c>
      <c r="FL108" s="184">
        <f t="shared" ca="1" si="522"/>
        <v>99</v>
      </c>
      <c r="FM108" s="184">
        <f t="shared" ca="1" si="523"/>
        <v>99</v>
      </c>
      <c r="FN108" s="184">
        <f t="shared" ca="1" si="524"/>
        <v>99</v>
      </c>
      <c r="FO108" s="184">
        <f t="shared" ca="1" si="525"/>
        <v>99</v>
      </c>
      <c r="FP108" s="184">
        <f t="shared" ca="1" si="526"/>
        <v>99</v>
      </c>
      <c r="FQ108" s="184">
        <f t="shared" ca="1" si="527"/>
        <v>99</v>
      </c>
      <c r="FR108" s="184">
        <f t="shared" ca="1" si="528"/>
        <v>99</v>
      </c>
      <c r="FS108" s="184">
        <f t="shared" ca="1" si="529"/>
        <v>99</v>
      </c>
      <c r="FT108" s="184">
        <f t="shared" ca="1" si="530"/>
        <v>99</v>
      </c>
      <c r="FU108" s="184">
        <f t="shared" ca="1" si="531"/>
        <v>99</v>
      </c>
      <c r="FV108" s="184">
        <f t="shared" ca="1" si="532"/>
        <v>99</v>
      </c>
      <c r="FW108" s="184">
        <f t="shared" ca="1" si="533"/>
        <v>99</v>
      </c>
      <c r="FX108" s="184">
        <f t="shared" ca="1" si="534"/>
        <v>99</v>
      </c>
      <c r="FY108" s="184">
        <f t="shared" ca="1" si="535"/>
        <v>99</v>
      </c>
      <c r="FZ108" s="184">
        <f t="shared" ca="1" si="536"/>
        <v>99</v>
      </c>
      <c r="GA108" s="184">
        <f t="shared" ca="1" si="537"/>
        <v>99</v>
      </c>
      <c r="GB108" s="184">
        <f t="shared" ca="1" si="538"/>
        <v>99</v>
      </c>
      <c r="GC108" s="184">
        <f t="shared" ca="1" si="539"/>
        <v>99</v>
      </c>
      <c r="GD108" s="184">
        <f t="shared" ca="1" si="540"/>
        <v>99</v>
      </c>
      <c r="GE108" s="184">
        <f t="shared" ca="1" si="541"/>
        <v>99</v>
      </c>
      <c r="GF108" s="184">
        <f t="shared" ca="1" si="542"/>
        <v>99</v>
      </c>
      <c r="GG108" s="184">
        <f t="shared" ca="1" si="543"/>
        <v>99</v>
      </c>
      <c r="GH108" s="184">
        <f t="shared" ca="1" si="544"/>
        <v>99</v>
      </c>
      <c r="GI108" s="184">
        <f t="shared" ca="1" si="545"/>
        <v>99</v>
      </c>
      <c r="GJ108" s="184">
        <f t="shared" ca="1" si="546"/>
        <v>99</v>
      </c>
      <c r="GK108" s="184">
        <f t="shared" ca="1" si="547"/>
        <v>99</v>
      </c>
      <c r="GL108" s="184">
        <f t="shared" ca="1" si="548"/>
        <v>99</v>
      </c>
      <c r="GM108" s="184">
        <f t="shared" ca="1" si="549"/>
        <v>99</v>
      </c>
      <c r="GN108" s="184">
        <f t="shared" ca="1" si="550"/>
        <v>99</v>
      </c>
      <c r="GO108" s="184">
        <f t="shared" ca="1" si="551"/>
        <v>99</v>
      </c>
      <c r="GP108" s="184">
        <f t="shared" ca="1" si="552"/>
        <v>99</v>
      </c>
      <c r="GQ108" s="184">
        <f t="shared" ca="1" si="553"/>
        <v>99</v>
      </c>
      <c r="GR108" s="184">
        <f t="shared" ca="1" si="554"/>
        <v>99</v>
      </c>
      <c r="GS108" s="184">
        <f t="shared" ca="1" si="555"/>
        <v>99</v>
      </c>
      <c r="GT108" s="184">
        <f t="shared" ca="1" si="556"/>
        <v>99</v>
      </c>
      <c r="GU108" s="184">
        <f t="shared" ca="1" si="557"/>
        <v>99</v>
      </c>
      <c r="GV108" s="184">
        <f t="shared" ca="1" si="558"/>
        <v>99</v>
      </c>
      <c r="GW108" s="184">
        <f t="shared" ca="1" si="559"/>
        <v>99</v>
      </c>
      <c r="GX108" s="184">
        <f t="shared" ca="1" si="560"/>
        <v>99</v>
      </c>
      <c r="GY108" s="184">
        <f t="shared" ca="1" si="561"/>
        <v>99</v>
      </c>
      <c r="GZ108" s="184">
        <f t="shared" ca="1" si="562"/>
        <v>99</v>
      </c>
      <c r="HA108" s="184">
        <f t="shared" ca="1" si="563"/>
        <v>99</v>
      </c>
      <c r="HB108" s="184">
        <f t="shared" ca="1" si="564"/>
        <v>99</v>
      </c>
      <c r="HC108" s="184">
        <f t="shared" ca="1" si="565"/>
        <v>99</v>
      </c>
      <c r="HD108" s="184">
        <f t="shared" ca="1" si="566"/>
        <v>99</v>
      </c>
      <c r="HE108" s="184">
        <f t="shared" ca="1" si="567"/>
        <v>99</v>
      </c>
      <c r="HF108" s="184">
        <f t="shared" ca="1" si="568"/>
        <v>99</v>
      </c>
      <c r="HG108" s="184">
        <f t="shared" ca="1" si="569"/>
        <v>99</v>
      </c>
      <c r="HH108" s="184">
        <f t="shared" ca="1" si="570"/>
        <v>99</v>
      </c>
      <c r="HI108" s="184">
        <f t="shared" ca="1" si="571"/>
        <v>99</v>
      </c>
      <c r="HJ108" s="184">
        <f t="shared" ca="1" si="572"/>
        <v>99</v>
      </c>
      <c r="HK108" s="578">
        <f t="shared" ca="1" si="573"/>
        <v>1</v>
      </c>
    </row>
    <row r="109" spans="1:219" s="185" customFormat="1" ht="30">
      <c r="A109" s="284" t="s">
        <v>14056</v>
      </c>
      <c r="B109" s="285">
        <v>100480</v>
      </c>
      <c r="C109" s="286" t="str">
        <f>IF($B109="","",IFERROR(VLOOKUP($B109,SERVIÇOS!$A:$F,2,0),IFERROR(VLOOKUP($B109,'COMPOSIÇÕES COMPLEMENTARES '!$C:$K,2,0),"")))</f>
        <v>ARGAMASSA TRAÇO 1:3 (EM VOLUME DE CIMENTO E AREIA MÉDIA ÚMIDA) COM ADIÇÃO DE IMPERMEABILIZANTE, PREPARO MANUAL. AF_08/2019</v>
      </c>
      <c r="D109" s="287" t="str">
        <f>IF($B109="","",IFERROR(VLOOKUP($B109,SERVIÇOS!$A:$F,3,0),IFERROR(VLOOKUP($B109,'COMPOSIÇÕES COMPLEMENTARES '!$C:$K,3,0),"")))</f>
        <v>M3</v>
      </c>
      <c r="E109" s="288">
        <v>0.95040000000000002</v>
      </c>
      <c r="F109" s="289">
        <f>IF($B109="","",IFERROR(VLOOKUP($B109,SERVIÇOS!$A:$F,4,0),IFERROR(VLOOKUP($B109,'COMPOSIÇÕES COMPLEMENTARES '!$C:$K,6,0),"")))</f>
        <v>551.16999999999996</v>
      </c>
      <c r="G109" s="289">
        <f>IF($B109="","",IFERROR(VLOOKUP($B109,SERVIÇOS!$A:$F,5,0),IFERROR(VLOOKUP($B109,'COMPOSIÇÕES COMPLEMENTARES '!$C:$K,7,0),"")))</f>
        <v>118</v>
      </c>
      <c r="H109" s="289">
        <f t="shared" si="356"/>
        <v>669.17</v>
      </c>
      <c r="I109" s="289">
        <f t="shared" si="370"/>
        <v>523.83000000000004</v>
      </c>
      <c r="J109" s="289">
        <f t="shared" si="371"/>
        <v>112.15</v>
      </c>
      <c r="K109" s="289">
        <f t="shared" si="372"/>
        <v>635.98</v>
      </c>
      <c r="L109" s="289"/>
      <c r="M109" s="572">
        <f t="shared" si="364"/>
        <v>635.98</v>
      </c>
      <c r="N109" s="572">
        <f t="shared" si="365"/>
        <v>635.98</v>
      </c>
      <c r="O109" s="572">
        <f t="shared" si="366"/>
        <v>0.95040000000000002</v>
      </c>
      <c r="P109" s="572">
        <f t="shared" si="367"/>
        <v>101</v>
      </c>
      <c r="Q109" s="572">
        <f t="shared" si="368"/>
        <v>294.32</v>
      </c>
      <c r="R109" s="572">
        <f t="shared" si="369"/>
        <v>17</v>
      </c>
      <c r="S109" s="184">
        <f t="shared" ca="1" si="373"/>
        <v>17</v>
      </c>
      <c r="T109" s="184">
        <f t="shared" ca="1" si="374"/>
        <v>17</v>
      </c>
      <c r="U109" s="184">
        <f t="shared" ca="1" si="375"/>
        <v>17</v>
      </c>
      <c r="V109" s="184">
        <f t="shared" ca="1" si="376"/>
        <v>17</v>
      </c>
      <c r="W109" s="184">
        <f t="shared" ca="1" si="377"/>
        <v>17</v>
      </c>
      <c r="X109" s="184">
        <f t="shared" ca="1" si="378"/>
        <v>17</v>
      </c>
      <c r="Y109" s="184">
        <f t="shared" ca="1" si="379"/>
        <v>17</v>
      </c>
      <c r="Z109" s="184">
        <f t="shared" ca="1" si="380"/>
        <v>17</v>
      </c>
      <c r="AA109" s="184">
        <f t="shared" ca="1" si="381"/>
        <v>17</v>
      </c>
      <c r="AB109" s="184">
        <f t="shared" ca="1" si="382"/>
        <v>17</v>
      </c>
      <c r="AC109" s="184">
        <f t="shared" ca="1" si="383"/>
        <v>17</v>
      </c>
      <c r="AD109" s="184">
        <f t="shared" ca="1" si="384"/>
        <v>17</v>
      </c>
      <c r="AE109" s="184">
        <f t="shared" ca="1" si="385"/>
        <v>135</v>
      </c>
      <c r="AF109" s="184">
        <f t="shared" ca="1" si="386"/>
        <v>135</v>
      </c>
      <c r="AG109" s="184">
        <f t="shared" ca="1" si="387"/>
        <v>135</v>
      </c>
      <c r="AH109" s="184">
        <f t="shared" ca="1" si="388"/>
        <v>135</v>
      </c>
      <c r="AI109" s="184">
        <f t="shared" ca="1" si="389"/>
        <v>135</v>
      </c>
      <c r="AJ109" s="184">
        <f t="shared" ca="1" si="390"/>
        <v>135</v>
      </c>
      <c r="AK109" s="184">
        <f t="shared" ca="1" si="391"/>
        <v>77</v>
      </c>
      <c r="AL109" s="184">
        <f t="shared" ca="1" si="392"/>
        <v>77</v>
      </c>
      <c r="AM109" s="184">
        <f t="shared" ca="1" si="393"/>
        <v>77</v>
      </c>
      <c r="AN109" s="184">
        <f t="shared" ca="1" si="394"/>
        <v>77</v>
      </c>
      <c r="AO109" s="184">
        <f t="shared" ca="1" si="395"/>
        <v>77</v>
      </c>
      <c r="AP109" s="184">
        <f t="shared" ca="1" si="396"/>
        <v>77</v>
      </c>
      <c r="AQ109" s="184">
        <f t="shared" ca="1" si="397"/>
        <v>77</v>
      </c>
      <c r="AR109" s="184">
        <f t="shared" ca="1" si="398"/>
        <v>77</v>
      </c>
      <c r="AS109" s="184">
        <f t="shared" ca="1" si="399"/>
        <v>77</v>
      </c>
      <c r="AT109" s="184">
        <f t="shared" ca="1" si="400"/>
        <v>77</v>
      </c>
      <c r="AU109" s="184">
        <f t="shared" ca="1" si="401"/>
        <v>77</v>
      </c>
      <c r="AV109" s="184">
        <f t="shared" ca="1" si="402"/>
        <v>77</v>
      </c>
      <c r="AW109" s="184">
        <f t="shared" ca="1" si="403"/>
        <v>52</v>
      </c>
      <c r="AX109" s="184">
        <f t="shared" ca="1" si="404"/>
        <v>52</v>
      </c>
      <c r="AY109" s="184">
        <f t="shared" ca="1" si="405"/>
        <v>52</v>
      </c>
      <c r="AZ109" s="184">
        <f t="shared" ca="1" si="406"/>
        <v>52</v>
      </c>
      <c r="BA109" s="184">
        <f t="shared" ca="1" si="407"/>
        <v>52</v>
      </c>
      <c r="BB109" s="184">
        <f t="shared" ca="1" si="408"/>
        <v>52</v>
      </c>
      <c r="BC109" s="184">
        <f t="shared" ca="1" si="409"/>
        <v>52</v>
      </c>
      <c r="BD109" s="184">
        <f t="shared" ca="1" si="410"/>
        <v>52</v>
      </c>
      <c r="BE109" s="184">
        <f t="shared" ca="1" si="411"/>
        <v>52</v>
      </c>
      <c r="BF109" s="184">
        <f t="shared" ca="1" si="412"/>
        <v>52</v>
      </c>
      <c r="BG109" s="184">
        <f t="shared" ca="1" si="413"/>
        <v>52</v>
      </c>
      <c r="BH109" s="184">
        <f t="shared" ca="1" si="414"/>
        <v>63</v>
      </c>
      <c r="BI109" s="184">
        <f t="shared" ca="1" si="415"/>
        <v>63</v>
      </c>
      <c r="BJ109" s="184">
        <f t="shared" ca="1" si="416"/>
        <v>36</v>
      </c>
      <c r="BK109" s="184">
        <f t="shared" ca="1" si="417"/>
        <v>36</v>
      </c>
      <c r="BL109" s="184">
        <f t="shared" ca="1" si="418"/>
        <v>36</v>
      </c>
      <c r="BM109" s="184">
        <f t="shared" ca="1" si="419"/>
        <v>36</v>
      </c>
      <c r="BN109" s="184">
        <f t="shared" ca="1" si="420"/>
        <v>36</v>
      </c>
      <c r="BO109" s="184">
        <f t="shared" ca="1" si="421"/>
        <v>36</v>
      </c>
      <c r="BP109" s="184">
        <f t="shared" ca="1" si="422"/>
        <v>36</v>
      </c>
      <c r="BQ109" s="184">
        <f t="shared" ca="1" si="423"/>
        <v>36</v>
      </c>
      <c r="BR109" s="184">
        <f t="shared" ca="1" si="424"/>
        <v>36</v>
      </c>
      <c r="BS109" s="184">
        <f t="shared" ca="1" si="425"/>
        <v>36</v>
      </c>
      <c r="BT109" s="184">
        <f t="shared" ca="1" si="426"/>
        <v>36</v>
      </c>
      <c r="BU109" s="184">
        <f t="shared" ca="1" si="427"/>
        <v>166</v>
      </c>
      <c r="BV109" s="184">
        <f t="shared" ca="1" si="428"/>
        <v>166</v>
      </c>
      <c r="BW109" s="184">
        <f t="shared" ca="1" si="429"/>
        <v>166</v>
      </c>
      <c r="BX109" s="184">
        <f t="shared" ca="1" si="430"/>
        <v>166</v>
      </c>
      <c r="BY109" s="184">
        <f t="shared" ca="1" si="431"/>
        <v>92</v>
      </c>
      <c r="BZ109" s="184">
        <f t="shared" ca="1" si="432"/>
        <v>92</v>
      </c>
      <c r="CA109" s="184">
        <f t="shared" ca="1" si="433"/>
        <v>75</v>
      </c>
      <c r="CB109" s="184">
        <f t="shared" ca="1" si="434"/>
        <v>75</v>
      </c>
      <c r="CC109" s="184">
        <f t="shared" ca="1" si="435"/>
        <v>138</v>
      </c>
      <c r="CD109" s="184">
        <f t="shared" ca="1" si="436"/>
        <v>138</v>
      </c>
      <c r="CE109" s="184">
        <f t="shared" ca="1" si="437"/>
        <v>138</v>
      </c>
      <c r="CF109" s="184">
        <f t="shared" ca="1" si="438"/>
        <v>138</v>
      </c>
      <c r="CG109" s="184">
        <f t="shared" ca="1" si="439"/>
        <v>138</v>
      </c>
      <c r="CH109" s="184">
        <f t="shared" ca="1" si="440"/>
        <v>138</v>
      </c>
      <c r="CI109" s="184">
        <f t="shared" ca="1" si="441"/>
        <v>138</v>
      </c>
      <c r="CJ109" s="184">
        <f t="shared" ca="1" si="442"/>
        <v>138</v>
      </c>
      <c r="CK109" s="184">
        <f t="shared" ca="1" si="443"/>
        <v>138</v>
      </c>
      <c r="CL109" s="184">
        <f t="shared" ca="1" si="444"/>
        <v>138</v>
      </c>
      <c r="CM109" s="184">
        <f t="shared" ca="1" si="445"/>
        <v>138</v>
      </c>
      <c r="CN109" s="184">
        <f t="shared" ca="1" si="446"/>
        <v>138</v>
      </c>
      <c r="CO109" s="184">
        <f t="shared" ca="1" si="447"/>
        <v>138</v>
      </c>
      <c r="CP109" s="184">
        <f t="shared" ca="1" si="448"/>
        <v>138</v>
      </c>
      <c r="CQ109" s="184">
        <f t="shared" ca="1" si="449"/>
        <v>138</v>
      </c>
      <c r="CR109" s="184">
        <f t="shared" ca="1" si="450"/>
        <v>138</v>
      </c>
      <c r="CS109" s="184">
        <f t="shared" ca="1" si="451"/>
        <v>151</v>
      </c>
      <c r="CT109" s="184">
        <f t="shared" ca="1" si="452"/>
        <v>151</v>
      </c>
      <c r="CU109" s="184">
        <f t="shared" ca="1" si="453"/>
        <v>55</v>
      </c>
      <c r="CV109" s="184">
        <f t="shared" ca="1" si="454"/>
        <v>55</v>
      </c>
      <c r="CW109" s="184">
        <f t="shared" ca="1" si="455"/>
        <v>28</v>
      </c>
      <c r="CX109" s="184">
        <f t="shared" ca="1" si="456"/>
        <v>28</v>
      </c>
      <c r="CY109" s="184">
        <f t="shared" ca="1" si="457"/>
        <v>28</v>
      </c>
      <c r="CZ109" s="184">
        <f t="shared" ca="1" si="458"/>
        <v>28</v>
      </c>
      <c r="DA109" s="184">
        <f t="shared" ca="1" si="459"/>
        <v>22</v>
      </c>
      <c r="DB109" s="184">
        <f t="shared" ca="1" si="460"/>
        <v>22</v>
      </c>
      <c r="DC109" s="184">
        <f t="shared" ca="1" si="461"/>
        <v>18</v>
      </c>
      <c r="DD109" s="184">
        <f t="shared" ca="1" si="462"/>
        <v>18</v>
      </c>
      <c r="DE109" s="184">
        <f t="shared" ca="1" si="463"/>
        <v>33</v>
      </c>
      <c r="DF109" s="184">
        <f t="shared" ca="1" si="464"/>
        <v>33</v>
      </c>
      <c r="DG109" s="184">
        <f t="shared" ca="1" si="465"/>
        <v>33</v>
      </c>
      <c r="DH109" s="184">
        <f t="shared" ca="1" si="466"/>
        <v>35</v>
      </c>
      <c r="DI109" s="184">
        <f t="shared" ca="1" si="467"/>
        <v>35</v>
      </c>
      <c r="DJ109" s="184">
        <f t="shared" ca="1" si="468"/>
        <v>98</v>
      </c>
      <c r="DK109" s="184">
        <f t="shared" ca="1" si="469"/>
        <v>98</v>
      </c>
      <c r="DL109" s="184">
        <f t="shared" ca="1" si="470"/>
        <v>99</v>
      </c>
      <c r="DM109" s="184">
        <f t="shared" ca="1" si="471"/>
        <v>99</v>
      </c>
      <c r="DN109" s="184">
        <f t="shared" ca="1" si="472"/>
        <v>44</v>
      </c>
      <c r="DO109" s="184">
        <f t="shared" ca="1" si="473"/>
        <v>44</v>
      </c>
      <c r="DP109" s="184">
        <f t="shared" ca="1" si="474"/>
        <v>44</v>
      </c>
      <c r="DQ109" s="184">
        <f t="shared" ca="1" si="475"/>
        <v>44</v>
      </c>
      <c r="DR109" s="184">
        <f t="shared" ca="1" si="476"/>
        <v>44</v>
      </c>
      <c r="DS109" s="184">
        <f t="shared" ca="1" si="477"/>
        <v>44</v>
      </c>
      <c r="DT109" s="184">
        <f t="shared" ca="1" si="478"/>
        <v>44</v>
      </c>
      <c r="DU109" s="184">
        <f t="shared" ca="1" si="479"/>
        <v>44</v>
      </c>
      <c r="DV109" s="184">
        <f t="shared" ca="1" si="480"/>
        <v>44</v>
      </c>
      <c r="DW109" s="184">
        <f t="shared" ca="1" si="481"/>
        <v>44</v>
      </c>
      <c r="DX109" s="184">
        <f t="shared" ca="1" si="482"/>
        <v>44</v>
      </c>
      <c r="DY109" s="184">
        <f t="shared" ca="1" si="483"/>
        <v>44</v>
      </c>
      <c r="DZ109" s="184">
        <f t="shared" ca="1" si="484"/>
        <v>44</v>
      </c>
      <c r="EA109" s="184">
        <f t="shared" ca="1" si="485"/>
        <v>44</v>
      </c>
      <c r="EB109" s="184">
        <f t="shared" ca="1" si="486"/>
        <v>44</v>
      </c>
      <c r="EC109" s="184">
        <f t="shared" ca="1" si="487"/>
        <v>44</v>
      </c>
      <c r="ED109" s="184">
        <f t="shared" ca="1" si="488"/>
        <v>44</v>
      </c>
      <c r="EE109" s="184">
        <f t="shared" ca="1" si="489"/>
        <v>44</v>
      </c>
      <c r="EF109" s="184">
        <f t="shared" ca="1" si="490"/>
        <v>44</v>
      </c>
      <c r="EG109" s="184">
        <f t="shared" ca="1" si="491"/>
        <v>44</v>
      </c>
      <c r="EH109" s="184">
        <f t="shared" ca="1" si="492"/>
        <v>44</v>
      </c>
      <c r="EI109" s="184">
        <f t="shared" ca="1" si="493"/>
        <v>44</v>
      </c>
      <c r="EJ109" s="184">
        <f t="shared" ca="1" si="494"/>
        <v>44</v>
      </c>
      <c r="EK109" s="184">
        <f t="shared" ca="1" si="495"/>
        <v>44</v>
      </c>
      <c r="EL109" s="184">
        <f t="shared" ca="1" si="496"/>
        <v>44</v>
      </c>
      <c r="EM109" s="184">
        <f t="shared" ca="1" si="497"/>
        <v>44</v>
      </c>
      <c r="EN109" s="184">
        <f t="shared" ca="1" si="498"/>
        <v>44</v>
      </c>
      <c r="EO109" s="184">
        <f t="shared" ca="1" si="499"/>
        <v>44</v>
      </c>
      <c r="EP109" s="184">
        <f t="shared" ca="1" si="500"/>
        <v>44</v>
      </c>
      <c r="EQ109" s="184">
        <f t="shared" ca="1" si="501"/>
        <v>44</v>
      </c>
      <c r="ER109" s="184">
        <f t="shared" ca="1" si="502"/>
        <v>44</v>
      </c>
      <c r="ES109" s="184">
        <f t="shared" ca="1" si="503"/>
        <v>44</v>
      </c>
      <c r="ET109" s="184">
        <f t="shared" ca="1" si="504"/>
        <v>44</v>
      </c>
      <c r="EU109" s="184">
        <f t="shared" ca="1" si="505"/>
        <v>44</v>
      </c>
      <c r="EV109" s="184">
        <f t="shared" ca="1" si="506"/>
        <v>44</v>
      </c>
      <c r="EW109" s="184">
        <f t="shared" ca="1" si="507"/>
        <v>44</v>
      </c>
      <c r="EX109" s="184">
        <f t="shared" ca="1" si="508"/>
        <v>44</v>
      </c>
      <c r="EY109" s="184">
        <f t="shared" ca="1" si="509"/>
        <v>44</v>
      </c>
      <c r="EZ109" s="184">
        <f t="shared" ca="1" si="510"/>
        <v>44</v>
      </c>
      <c r="FA109" s="184">
        <f t="shared" ca="1" si="511"/>
        <v>44</v>
      </c>
      <c r="FB109" s="184">
        <f t="shared" ca="1" si="512"/>
        <v>44</v>
      </c>
      <c r="FC109" s="184">
        <f t="shared" ca="1" si="513"/>
        <v>44</v>
      </c>
      <c r="FD109" s="184">
        <f t="shared" ca="1" si="514"/>
        <v>44</v>
      </c>
      <c r="FE109" s="184">
        <f t="shared" ca="1" si="515"/>
        <v>44</v>
      </c>
      <c r="FF109" s="184">
        <f t="shared" ca="1" si="516"/>
        <v>44</v>
      </c>
      <c r="FG109" s="184">
        <f t="shared" ca="1" si="517"/>
        <v>44</v>
      </c>
      <c r="FH109" s="184">
        <f t="shared" ca="1" si="518"/>
        <v>44</v>
      </c>
      <c r="FI109" s="184">
        <f t="shared" ca="1" si="519"/>
        <v>44</v>
      </c>
      <c r="FJ109" s="184">
        <f t="shared" ca="1" si="520"/>
        <v>44</v>
      </c>
      <c r="FK109" s="184">
        <f t="shared" ca="1" si="521"/>
        <v>44</v>
      </c>
      <c r="FL109" s="184">
        <f t="shared" ca="1" si="522"/>
        <v>44</v>
      </c>
      <c r="FM109" s="184">
        <f t="shared" ca="1" si="523"/>
        <v>44</v>
      </c>
      <c r="FN109" s="184">
        <f t="shared" ca="1" si="524"/>
        <v>44</v>
      </c>
      <c r="FO109" s="184">
        <f t="shared" ca="1" si="525"/>
        <v>44</v>
      </c>
      <c r="FP109" s="184">
        <f t="shared" ca="1" si="526"/>
        <v>44</v>
      </c>
      <c r="FQ109" s="184">
        <f t="shared" ca="1" si="527"/>
        <v>44</v>
      </c>
      <c r="FR109" s="184">
        <f t="shared" ca="1" si="528"/>
        <v>44</v>
      </c>
      <c r="FS109" s="184">
        <f t="shared" ca="1" si="529"/>
        <v>44</v>
      </c>
      <c r="FT109" s="184">
        <f t="shared" ca="1" si="530"/>
        <v>44</v>
      </c>
      <c r="FU109" s="184">
        <f t="shared" ca="1" si="531"/>
        <v>44</v>
      </c>
      <c r="FV109" s="184">
        <f t="shared" ca="1" si="532"/>
        <v>44</v>
      </c>
      <c r="FW109" s="184">
        <f t="shared" ca="1" si="533"/>
        <v>44</v>
      </c>
      <c r="FX109" s="184">
        <f t="shared" ca="1" si="534"/>
        <v>44</v>
      </c>
      <c r="FY109" s="184">
        <f t="shared" ca="1" si="535"/>
        <v>44</v>
      </c>
      <c r="FZ109" s="184">
        <f t="shared" ca="1" si="536"/>
        <v>44</v>
      </c>
      <c r="GA109" s="184">
        <f t="shared" ca="1" si="537"/>
        <v>44</v>
      </c>
      <c r="GB109" s="184">
        <f t="shared" ca="1" si="538"/>
        <v>44</v>
      </c>
      <c r="GC109" s="184">
        <f t="shared" ca="1" si="539"/>
        <v>44</v>
      </c>
      <c r="GD109" s="184">
        <f t="shared" ca="1" si="540"/>
        <v>44</v>
      </c>
      <c r="GE109" s="184">
        <f t="shared" ca="1" si="541"/>
        <v>44</v>
      </c>
      <c r="GF109" s="184">
        <f t="shared" ca="1" si="542"/>
        <v>44</v>
      </c>
      <c r="GG109" s="184">
        <f t="shared" ca="1" si="543"/>
        <v>44</v>
      </c>
      <c r="GH109" s="184">
        <f t="shared" ca="1" si="544"/>
        <v>44</v>
      </c>
      <c r="GI109" s="184">
        <f t="shared" ca="1" si="545"/>
        <v>44</v>
      </c>
      <c r="GJ109" s="184">
        <f t="shared" ca="1" si="546"/>
        <v>44</v>
      </c>
      <c r="GK109" s="184">
        <f t="shared" ca="1" si="547"/>
        <v>44</v>
      </c>
      <c r="GL109" s="184">
        <f t="shared" ca="1" si="548"/>
        <v>44</v>
      </c>
      <c r="GM109" s="184">
        <f t="shared" ca="1" si="549"/>
        <v>44</v>
      </c>
      <c r="GN109" s="184">
        <f t="shared" ca="1" si="550"/>
        <v>44</v>
      </c>
      <c r="GO109" s="184">
        <f t="shared" ca="1" si="551"/>
        <v>44</v>
      </c>
      <c r="GP109" s="184">
        <f t="shared" ca="1" si="552"/>
        <v>44</v>
      </c>
      <c r="GQ109" s="184">
        <f t="shared" ca="1" si="553"/>
        <v>44</v>
      </c>
      <c r="GR109" s="184">
        <f t="shared" ca="1" si="554"/>
        <v>44</v>
      </c>
      <c r="GS109" s="184">
        <f t="shared" ca="1" si="555"/>
        <v>44</v>
      </c>
      <c r="GT109" s="184">
        <f t="shared" ca="1" si="556"/>
        <v>44</v>
      </c>
      <c r="GU109" s="184">
        <f t="shared" ca="1" si="557"/>
        <v>44</v>
      </c>
      <c r="GV109" s="184">
        <f t="shared" ca="1" si="558"/>
        <v>44</v>
      </c>
      <c r="GW109" s="184">
        <f t="shared" ca="1" si="559"/>
        <v>44</v>
      </c>
      <c r="GX109" s="184">
        <f t="shared" ca="1" si="560"/>
        <v>44</v>
      </c>
      <c r="GY109" s="184">
        <f t="shared" ca="1" si="561"/>
        <v>44</v>
      </c>
      <c r="GZ109" s="184">
        <f t="shared" ca="1" si="562"/>
        <v>44</v>
      </c>
      <c r="HA109" s="184">
        <f t="shared" ca="1" si="563"/>
        <v>44</v>
      </c>
      <c r="HB109" s="184">
        <f t="shared" ca="1" si="564"/>
        <v>44</v>
      </c>
      <c r="HC109" s="184">
        <f t="shared" ca="1" si="565"/>
        <v>44</v>
      </c>
      <c r="HD109" s="184">
        <f t="shared" ca="1" si="566"/>
        <v>44</v>
      </c>
      <c r="HE109" s="184">
        <f t="shared" ca="1" si="567"/>
        <v>44</v>
      </c>
      <c r="HF109" s="184">
        <f t="shared" ca="1" si="568"/>
        <v>44</v>
      </c>
      <c r="HG109" s="184">
        <f t="shared" ca="1" si="569"/>
        <v>44</v>
      </c>
      <c r="HH109" s="184">
        <f t="shared" ca="1" si="570"/>
        <v>44</v>
      </c>
      <c r="HI109" s="184">
        <f t="shared" ca="1" si="571"/>
        <v>44</v>
      </c>
      <c r="HJ109" s="184">
        <f t="shared" ca="1" si="572"/>
        <v>44</v>
      </c>
      <c r="HK109" s="578">
        <f t="shared" ca="1" si="573"/>
        <v>2</v>
      </c>
    </row>
    <row r="110" spans="1:219" s="185" customFormat="1" ht="30">
      <c r="A110" s="284" t="s">
        <v>14057</v>
      </c>
      <c r="B110" s="285">
        <v>98546</v>
      </c>
      <c r="C110" s="286" t="str">
        <f>IF($B110="","",IFERROR(VLOOKUP($B110,SERVIÇOS!$A:$F,2,0),IFERROR(VLOOKUP($B110,'COMPOSIÇÕES COMPLEMENTARES '!$C:$K,2,0),"")))</f>
        <v>IMPERMEABILIZAÇÃO DE SUPERFÍCIE COM MANTA ASFÁLTICA, UMA CAMADA, INCLUSIVE APLICAÇÃO DE PRIMER ASFÁLTICO, E=3MM. AF_06/2018</v>
      </c>
      <c r="D110" s="287" t="str">
        <f>IF($B110="","",IFERROR(VLOOKUP($B110,SERVIÇOS!$A:$F,3,0),IFERROR(VLOOKUP($B110,'COMPOSIÇÕES COMPLEMENTARES '!$C:$K,3,0),"")))</f>
        <v>M2</v>
      </c>
      <c r="E110" s="288">
        <v>63.4</v>
      </c>
      <c r="F110" s="289">
        <f>IF($B110="","",IFERROR(VLOOKUP($B110,SERVIÇOS!$A:$F,4,0),IFERROR(VLOOKUP($B110,'COMPOSIÇÕES COMPLEMENTARES '!$C:$K,6,0),"")))</f>
        <v>70.569999999999993</v>
      </c>
      <c r="G110" s="289">
        <f>IF($B110="","",IFERROR(VLOOKUP($B110,SERVIÇOS!$A:$F,5,0),IFERROR(VLOOKUP($B110,'COMPOSIÇÕES COMPLEMENTARES '!$C:$K,7,0),"")))</f>
        <v>20.53</v>
      </c>
      <c r="H110" s="289">
        <f t="shared" si="356"/>
        <v>91.1</v>
      </c>
      <c r="I110" s="289">
        <f t="shared" si="370"/>
        <v>4474.1400000000003</v>
      </c>
      <c r="J110" s="289">
        <f t="shared" si="371"/>
        <v>1301.5999999999999</v>
      </c>
      <c r="K110" s="289">
        <f t="shared" si="372"/>
        <v>5775.74</v>
      </c>
      <c r="L110" s="289"/>
      <c r="M110" s="572">
        <f t="shared" si="364"/>
        <v>5775.74</v>
      </c>
      <c r="N110" s="572">
        <f t="shared" si="365"/>
        <v>12662.9</v>
      </c>
      <c r="O110" s="572">
        <f t="shared" si="366"/>
        <v>139</v>
      </c>
      <c r="P110" s="572">
        <f t="shared" si="367"/>
        <v>102</v>
      </c>
      <c r="Q110" s="572">
        <f t="shared" si="368"/>
        <v>266.61</v>
      </c>
      <c r="R110" s="572">
        <f t="shared" si="369"/>
        <v>135</v>
      </c>
      <c r="S110" s="184">
        <f t="shared" ref="S110:AX110" ca="1" si="574">IF(R110=R109,OFFSET(R110,1,,,),R110)</f>
        <v>135</v>
      </c>
      <c r="T110" s="184">
        <f t="shared" ca="1" si="574"/>
        <v>135</v>
      </c>
      <c r="U110" s="184">
        <f t="shared" ca="1" si="574"/>
        <v>135</v>
      </c>
      <c r="V110" s="184">
        <f t="shared" ca="1" si="574"/>
        <v>135</v>
      </c>
      <c r="W110" s="184">
        <f t="shared" ca="1" si="574"/>
        <v>135</v>
      </c>
      <c r="X110" s="184">
        <f t="shared" ca="1" si="574"/>
        <v>135</v>
      </c>
      <c r="Y110" s="184">
        <f t="shared" ca="1" si="574"/>
        <v>135</v>
      </c>
      <c r="Z110" s="184">
        <f t="shared" ca="1" si="574"/>
        <v>135</v>
      </c>
      <c r="AA110" s="184">
        <f t="shared" ca="1" si="574"/>
        <v>135</v>
      </c>
      <c r="AB110" s="184">
        <f t="shared" ca="1" si="574"/>
        <v>135</v>
      </c>
      <c r="AC110" s="184">
        <f t="shared" ca="1" si="574"/>
        <v>135</v>
      </c>
      <c r="AD110" s="184">
        <f t="shared" ca="1" si="574"/>
        <v>135</v>
      </c>
      <c r="AE110" s="184">
        <f t="shared" ca="1" si="574"/>
        <v>135</v>
      </c>
      <c r="AF110" s="184">
        <f t="shared" ca="1" si="574"/>
        <v>77</v>
      </c>
      <c r="AG110" s="184">
        <f t="shared" ca="1" si="574"/>
        <v>77</v>
      </c>
      <c r="AH110" s="184">
        <f t="shared" ca="1" si="574"/>
        <v>77</v>
      </c>
      <c r="AI110" s="184">
        <f t="shared" ca="1" si="574"/>
        <v>77</v>
      </c>
      <c r="AJ110" s="184">
        <f t="shared" ca="1" si="574"/>
        <v>77</v>
      </c>
      <c r="AK110" s="184">
        <f t="shared" ca="1" si="574"/>
        <v>77</v>
      </c>
      <c r="AL110" s="184">
        <f t="shared" ca="1" si="574"/>
        <v>52</v>
      </c>
      <c r="AM110" s="184">
        <f t="shared" ca="1" si="574"/>
        <v>52</v>
      </c>
      <c r="AN110" s="184">
        <f t="shared" ca="1" si="574"/>
        <v>52</v>
      </c>
      <c r="AO110" s="184">
        <f t="shared" ca="1" si="574"/>
        <v>52</v>
      </c>
      <c r="AP110" s="184">
        <f t="shared" ca="1" si="574"/>
        <v>52</v>
      </c>
      <c r="AQ110" s="184">
        <f t="shared" ca="1" si="574"/>
        <v>52</v>
      </c>
      <c r="AR110" s="184">
        <f t="shared" ca="1" si="574"/>
        <v>52</v>
      </c>
      <c r="AS110" s="184">
        <f t="shared" ca="1" si="574"/>
        <v>52</v>
      </c>
      <c r="AT110" s="184">
        <f t="shared" ca="1" si="574"/>
        <v>52</v>
      </c>
      <c r="AU110" s="184">
        <f t="shared" ca="1" si="574"/>
        <v>52</v>
      </c>
      <c r="AV110" s="184">
        <f t="shared" ca="1" si="574"/>
        <v>52</v>
      </c>
      <c r="AW110" s="184">
        <f t="shared" ca="1" si="574"/>
        <v>52</v>
      </c>
      <c r="AX110" s="184">
        <f t="shared" ca="1" si="574"/>
        <v>63</v>
      </c>
      <c r="AY110" s="184">
        <f t="shared" ca="1" si="405"/>
        <v>63</v>
      </c>
      <c r="AZ110" s="184">
        <f t="shared" ca="1" si="406"/>
        <v>63</v>
      </c>
      <c r="BA110" s="184">
        <f t="shared" ca="1" si="407"/>
        <v>63</v>
      </c>
      <c r="BB110" s="184">
        <f t="shared" ca="1" si="408"/>
        <v>63</v>
      </c>
      <c r="BC110" s="184">
        <f t="shared" ca="1" si="409"/>
        <v>63</v>
      </c>
      <c r="BD110" s="184">
        <f t="shared" ca="1" si="410"/>
        <v>63</v>
      </c>
      <c r="BE110" s="184">
        <f t="shared" ca="1" si="411"/>
        <v>63</v>
      </c>
      <c r="BF110" s="184">
        <f t="shared" ca="1" si="412"/>
        <v>63</v>
      </c>
      <c r="BG110" s="184">
        <f t="shared" ca="1" si="413"/>
        <v>63</v>
      </c>
      <c r="BH110" s="184">
        <f t="shared" ca="1" si="414"/>
        <v>63</v>
      </c>
      <c r="BI110" s="184">
        <f t="shared" ca="1" si="415"/>
        <v>36</v>
      </c>
      <c r="BJ110" s="184">
        <f t="shared" ca="1" si="416"/>
        <v>36</v>
      </c>
      <c r="BK110" s="184">
        <f t="shared" ca="1" si="417"/>
        <v>166</v>
      </c>
      <c r="BL110" s="184">
        <f t="shared" ca="1" si="418"/>
        <v>166</v>
      </c>
      <c r="BM110" s="184">
        <f t="shared" ca="1" si="419"/>
        <v>166</v>
      </c>
      <c r="BN110" s="184">
        <f t="shared" ca="1" si="420"/>
        <v>166</v>
      </c>
      <c r="BO110" s="184">
        <f t="shared" ca="1" si="421"/>
        <v>166</v>
      </c>
      <c r="BP110" s="184">
        <f t="shared" ca="1" si="422"/>
        <v>166</v>
      </c>
      <c r="BQ110" s="184">
        <f t="shared" ca="1" si="423"/>
        <v>166</v>
      </c>
      <c r="BR110" s="184">
        <f t="shared" ca="1" si="424"/>
        <v>166</v>
      </c>
      <c r="BS110" s="184">
        <f t="shared" ca="1" si="425"/>
        <v>166</v>
      </c>
      <c r="BT110" s="184">
        <f t="shared" ca="1" si="426"/>
        <v>166</v>
      </c>
      <c r="BU110" s="184">
        <f t="shared" ca="1" si="427"/>
        <v>166</v>
      </c>
      <c r="BV110" s="184">
        <f t="shared" ca="1" si="428"/>
        <v>92</v>
      </c>
      <c r="BW110" s="184">
        <f t="shared" ca="1" si="429"/>
        <v>92</v>
      </c>
      <c r="BX110" s="184">
        <f t="shared" ca="1" si="430"/>
        <v>92</v>
      </c>
      <c r="BY110" s="184">
        <f t="shared" ca="1" si="431"/>
        <v>92</v>
      </c>
      <c r="BZ110" s="184">
        <f t="shared" ca="1" si="432"/>
        <v>75</v>
      </c>
      <c r="CA110" s="184">
        <f t="shared" ca="1" si="433"/>
        <v>75</v>
      </c>
      <c r="CB110" s="184">
        <f t="shared" ca="1" si="434"/>
        <v>138</v>
      </c>
      <c r="CC110" s="184">
        <f t="shared" ca="1" si="435"/>
        <v>138</v>
      </c>
      <c r="CD110" s="184">
        <f t="shared" ca="1" si="436"/>
        <v>151</v>
      </c>
      <c r="CE110" s="184">
        <f t="shared" ca="1" si="437"/>
        <v>151</v>
      </c>
      <c r="CF110" s="184">
        <f t="shared" ca="1" si="438"/>
        <v>151</v>
      </c>
      <c r="CG110" s="184">
        <f t="shared" ca="1" si="439"/>
        <v>151</v>
      </c>
      <c r="CH110" s="184">
        <f t="shared" ca="1" si="440"/>
        <v>151</v>
      </c>
      <c r="CI110" s="184">
        <f t="shared" ca="1" si="441"/>
        <v>151</v>
      </c>
      <c r="CJ110" s="184">
        <f t="shared" ca="1" si="442"/>
        <v>151</v>
      </c>
      <c r="CK110" s="184">
        <f t="shared" ca="1" si="443"/>
        <v>151</v>
      </c>
      <c r="CL110" s="184">
        <f t="shared" ca="1" si="444"/>
        <v>151</v>
      </c>
      <c r="CM110" s="184">
        <f t="shared" ca="1" si="445"/>
        <v>151</v>
      </c>
      <c r="CN110" s="184">
        <f t="shared" ca="1" si="446"/>
        <v>151</v>
      </c>
      <c r="CO110" s="184">
        <f t="shared" ca="1" si="447"/>
        <v>151</v>
      </c>
      <c r="CP110" s="184">
        <f t="shared" ca="1" si="448"/>
        <v>151</v>
      </c>
      <c r="CQ110" s="184">
        <f t="shared" ca="1" si="449"/>
        <v>151</v>
      </c>
      <c r="CR110" s="184">
        <f t="shared" ca="1" si="450"/>
        <v>151</v>
      </c>
      <c r="CS110" s="184">
        <f t="shared" ca="1" si="451"/>
        <v>151</v>
      </c>
      <c r="CT110" s="184">
        <f t="shared" ca="1" si="452"/>
        <v>55</v>
      </c>
      <c r="CU110" s="184">
        <f t="shared" ca="1" si="453"/>
        <v>55</v>
      </c>
      <c r="CV110" s="184">
        <f t="shared" ca="1" si="454"/>
        <v>28</v>
      </c>
      <c r="CW110" s="184">
        <f t="shared" ca="1" si="455"/>
        <v>28</v>
      </c>
      <c r="CX110" s="184">
        <f t="shared" ca="1" si="456"/>
        <v>22</v>
      </c>
      <c r="CY110" s="184">
        <f t="shared" ca="1" si="457"/>
        <v>22</v>
      </c>
      <c r="CZ110" s="184">
        <f t="shared" ca="1" si="458"/>
        <v>22</v>
      </c>
      <c r="DA110" s="184">
        <f t="shared" ca="1" si="459"/>
        <v>22</v>
      </c>
      <c r="DB110" s="184">
        <f t="shared" ca="1" si="460"/>
        <v>18</v>
      </c>
      <c r="DC110" s="184">
        <f t="shared" ca="1" si="461"/>
        <v>18</v>
      </c>
      <c r="DD110" s="184">
        <f t="shared" ca="1" si="462"/>
        <v>33</v>
      </c>
      <c r="DE110" s="184">
        <f t="shared" ca="1" si="463"/>
        <v>33</v>
      </c>
      <c r="DF110" s="184">
        <f t="shared" ca="1" si="464"/>
        <v>35</v>
      </c>
      <c r="DG110" s="184">
        <f t="shared" ca="1" si="465"/>
        <v>35</v>
      </c>
      <c r="DH110" s="184">
        <f t="shared" ca="1" si="466"/>
        <v>35</v>
      </c>
      <c r="DI110" s="184">
        <f t="shared" ca="1" si="467"/>
        <v>98</v>
      </c>
      <c r="DJ110" s="184">
        <f t="shared" ca="1" si="468"/>
        <v>98</v>
      </c>
      <c r="DK110" s="184">
        <f t="shared" ca="1" si="469"/>
        <v>99</v>
      </c>
      <c r="DL110" s="184">
        <f t="shared" ca="1" si="470"/>
        <v>99</v>
      </c>
      <c r="DM110" s="184">
        <f t="shared" ca="1" si="471"/>
        <v>44</v>
      </c>
      <c r="DN110" s="184">
        <f t="shared" ca="1" si="472"/>
        <v>44</v>
      </c>
      <c r="DO110" s="184">
        <f t="shared" ca="1" si="473"/>
        <v>34</v>
      </c>
      <c r="DP110" s="184">
        <f t="shared" ca="1" si="474"/>
        <v>34</v>
      </c>
      <c r="DQ110" s="184">
        <f t="shared" ca="1" si="475"/>
        <v>34</v>
      </c>
      <c r="DR110" s="184">
        <f t="shared" ca="1" si="476"/>
        <v>34</v>
      </c>
      <c r="DS110" s="184">
        <f t="shared" ca="1" si="477"/>
        <v>34</v>
      </c>
      <c r="DT110" s="184">
        <f t="shared" ca="1" si="478"/>
        <v>34</v>
      </c>
      <c r="DU110" s="184">
        <f t="shared" ca="1" si="479"/>
        <v>34</v>
      </c>
      <c r="DV110" s="184">
        <f t="shared" ca="1" si="480"/>
        <v>34</v>
      </c>
      <c r="DW110" s="184">
        <f t="shared" ca="1" si="481"/>
        <v>34</v>
      </c>
      <c r="DX110" s="184">
        <f t="shared" ca="1" si="482"/>
        <v>34</v>
      </c>
      <c r="DY110" s="184">
        <f t="shared" ca="1" si="483"/>
        <v>34</v>
      </c>
      <c r="DZ110" s="184">
        <f t="shared" ca="1" si="484"/>
        <v>34</v>
      </c>
      <c r="EA110" s="184">
        <f t="shared" ca="1" si="485"/>
        <v>34</v>
      </c>
      <c r="EB110" s="184">
        <f t="shared" ca="1" si="486"/>
        <v>34</v>
      </c>
      <c r="EC110" s="184">
        <f t="shared" ca="1" si="487"/>
        <v>34</v>
      </c>
      <c r="ED110" s="184">
        <f t="shared" ca="1" si="488"/>
        <v>34</v>
      </c>
      <c r="EE110" s="184">
        <f t="shared" ca="1" si="489"/>
        <v>34</v>
      </c>
      <c r="EF110" s="184">
        <f t="shared" ca="1" si="490"/>
        <v>34</v>
      </c>
      <c r="EG110" s="184">
        <f t="shared" ca="1" si="491"/>
        <v>34</v>
      </c>
      <c r="EH110" s="184">
        <f t="shared" ca="1" si="492"/>
        <v>34</v>
      </c>
      <c r="EI110" s="184">
        <f t="shared" ca="1" si="493"/>
        <v>34</v>
      </c>
      <c r="EJ110" s="184">
        <f t="shared" ca="1" si="494"/>
        <v>34</v>
      </c>
      <c r="EK110" s="184">
        <f t="shared" ca="1" si="495"/>
        <v>34</v>
      </c>
      <c r="EL110" s="184">
        <f t="shared" ca="1" si="496"/>
        <v>34</v>
      </c>
      <c r="EM110" s="184">
        <f t="shared" ca="1" si="497"/>
        <v>34</v>
      </c>
      <c r="EN110" s="184">
        <f t="shared" ca="1" si="498"/>
        <v>34</v>
      </c>
      <c r="EO110" s="184">
        <f t="shared" ca="1" si="499"/>
        <v>34</v>
      </c>
      <c r="EP110" s="184">
        <f t="shared" ca="1" si="500"/>
        <v>34</v>
      </c>
      <c r="EQ110" s="184">
        <f t="shared" ca="1" si="501"/>
        <v>34</v>
      </c>
      <c r="ER110" s="184">
        <f t="shared" ca="1" si="502"/>
        <v>34</v>
      </c>
      <c r="ES110" s="184">
        <f t="shared" ca="1" si="503"/>
        <v>34</v>
      </c>
      <c r="ET110" s="184">
        <f t="shared" ca="1" si="504"/>
        <v>34</v>
      </c>
      <c r="EU110" s="184">
        <f t="shared" ca="1" si="505"/>
        <v>34</v>
      </c>
      <c r="EV110" s="184">
        <f t="shared" ca="1" si="506"/>
        <v>34</v>
      </c>
      <c r="EW110" s="184">
        <f t="shared" ca="1" si="507"/>
        <v>34</v>
      </c>
      <c r="EX110" s="184">
        <f t="shared" ca="1" si="508"/>
        <v>34</v>
      </c>
      <c r="EY110" s="184">
        <f t="shared" ca="1" si="509"/>
        <v>34</v>
      </c>
      <c r="EZ110" s="184">
        <f t="shared" ca="1" si="510"/>
        <v>34</v>
      </c>
      <c r="FA110" s="184">
        <f t="shared" ca="1" si="511"/>
        <v>34</v>
      </c>
      <c r="FB110" s="184">
        <f t="shared" ca="1" si="512"/>
        <v>34</v>
      </c>
      <c r="FC110" s="184">
        <f t="shared" ca="1" si="513"/>
        <v>34</v>
      </c>
      <c r="FD110" s="184">
        <f t="shared" ca="1" si="514"/>
        <v>34</v>
      </c>
      <c r="FE110" s="184">
        <f t="shared" ca="1" si="515"/>
        <v>34</v>
      </c>
      <c r="FF110" s="184">
        <f t="shared" ca="1" si="516"/>
        <v>34</v>
      </c>
      <c r="FG110" s="184">
        <f t="shared" ca="1" si="517"/>
        <v>34</v>
      </c>
      <c r="FH110" s="184">
        <f t="shared" ca="1" si="518"/>
        <v>34</v>
      </c>
      <c r="FI110" s="184">
        <f t="shared" ca="1" si="519"/>
        <v>34</v>
      </c>
      <c r="FJ110" s="184">
        <f t="shared" ca="1" si="520"/>
        <v>34</v>
      </c>
      <c r="FK110" s="184">
        <f t="shared" ca="1" si="521"/>
        <v>34</v>
      </c>
      <c r="FL110" s="184">
        <f t="shared" ca="1" si="522"/>
        <v>34</v>
      </c>
      <c r="FM110" s="184">
        <f t="shared" ca="1" si="523"/>
        <v>34</v>
      </c>
      <c r="FN110" s="184">
        <f t="shared" ca="1" si="524"/>
        <v>34</v>
      </c>
      <c r="FO110" s="184">
        <f t="shared" ca="1" si="525"/>
        <v>34</v>
      </c>
      <c r="FP110" s="184">
        <f t="shared" ca="1" si="526"/>
        <v>34</v>
      </c>
      <c r="FQ110" s="184">
        <f t="shared" ca="1" si="527"/>
        <v>34</v>
      </c>
      <c r="FR110" s="184">
        <f t="shared" ca="1" si="528"/>
        <v>34</v>
      </c>
      <c r="FS110" s="184">
        <f t="shared" ca="1" si="529"/>
        <v>34</v>
      </c>
      <c r="FT110" s="184">
        <f t="shared" ca="1" si="530"/>
        <v>34</v>
      </c>
      <c r="FU110" s="184">
        <f t="shared" ca="1" si="531"/>
        <v>34</v>
      </c>
      <c r="FV110" s="184">
        <f t="shared" ca="1" si="532"/>
        <v>34</v>
      </c>
      <c r="FW110" s="184">
        <f t="shared" ca="1" si="533"/>
        <v>34</v>
      </c>
      <c r="FX110" s="184">
        <f t="shared" ca="1" si="534"/>
        <v>34</v>
      </c>
      <c r="FY110" s="184">
        <f t="shared" ca="1" si="535"/>
        <v>34</v>
      </c>
      <c r="FZ110" s="184">
        <f t="shared" ca="1" si="536"/>
        <v>34</v>
      </c>
      <c r="GA110" s="184">
        <f t="shared" ca="1" si="537"/>
        <v>34</v>
      </c>
      <c r="GB110" s="184">
        <f t="shared" ca="1" si="538"/>
        <v>34</v>
      </c>
      <c r="GC110" s="184">
        <f t="shared" ca="1" si="539"/>
        <v>34</v>
      </c>
      <c r="GD110" s="184">
        <f t="shared" ca="1" si="540"/>
        <v>34</v>
      </c>
      <c r="GE110" s="184">
        <f t="shared" ca="1" si="541"/>
        <v>34</v>
      </c>
      <c r="GF110" s="184">
        <f t="shared" ca="1" si="542"/>
        <v>34</v>
      </c>
      <c r="GG110" s="184">
        <f t="shared" ca="1" si="543"/>
        <v>34</v>
      </c>
      <c r="GH110" s="184">
        <f t="shared" ca="1" si="544"/>
        <v>34</v>
      </c>
      <c r="GI110" s="184">
        <f t="shared" ca="1" si="545"/>
        <v>34</v>
      </c>
      <c r="GJ110" s="184">
        <f t="shared" ca="1" si="546"/>
        <v>34</v>
      </c>
      <c r="GK110" s="184">
        <f t="shared" ca="1" si="547"/>
        <v>34</v>
      </c>
      <c r="GL110" s="184">
        <f t="shared" ca="1" si="548"/>
        <v>34</v>
      </c>
      <c r="GM110" s="184">
        <f t="shared" ca="1" si="549"/>
        <v>34</v>
      </c>
      <c r="GN110" s="184">
        <f t="shared" ca="1" si="550"/>
        <v>34</v>
      </c>
      <c r="GO110" s="184">
        <f t="shared" ca="1" si="551"/>
        <v>34</v>
      </c>
      <c r="GP110" s="184">
        <f t="shared" ca="1" si="552"/>
        <v>34</v>
      </c>
      <c r="GQ110" s="184">
        <f t="shared" ca="1" si="553"/>
        <v>34</v>
      </c>
      <c r="GR110" s="184">
        <f t="shared" ca="1" si="554"/>
        <v>34</v>
      </c>
      <c r="GS110" s="184">
        <f t="shared" ca="1" si="555"/>
        <v>34</v>
      </c>
      <c r="GT110" s="184">
        <f t="shared" ca="1" si="556"/>
        <v>34</v>
      </c>
      <c r="GU110" s="184">
        <f t="shared" ca="1" si="557"/>
        <v>34</v>
      </c>
      <c r="GV110" s="184">
        <f t="shared" ca="1" si="558"/>
        <v>34</v>
      </c>
      <c r="GW110" s="184">
        <f t="shared" ca="1" si="559"/>
        <v>34</v>
      </c>
      <c r="GX110" s="184">
        <f t="shared" ca="1" si="560"/>
        <v>34</v>
      </c>
      <c r="GY110" s="184">
        <f t="shared" ca="1" si="561"/>
        <v>34</v>
      </c>
      <c r="GZ110" s="184">
        <f t="shared" ca="1" si="562"/>
        <v>34</v>
      </c>
      <c r="HA110" s="184">
        <f t="shared" ca="1" si="563"/>
        <v>34</v>
      </c>
      <c r="HB110" s="184">
        <f t="shared" ca="1" si="564"/>
        <v>34</v>
      </c>
      <c r="HC110" s="184">
        <f t="shared" ca="1" si="565"/>
        <v>34</v>
      </c>
      <c r="HD110" s="184">
        <f t="shared" ca="1" si="566"/>
        <v>34</v>
      </c>
      <c r="HE110" s="184">
        <f t="shared" ca="1" si="567"/>
        <v>34</v>
      </c>
      <c r="HF110" s="184">
        <f t="shared" ca="1" si="568"/>
        <v>34</v>
      </c>
      <c r="HG110" s="184">
        <f t="shared" ca="1" si="569"/>
        <v>34</v>
      </c>
      <c r="HH110" s="184">
        <f t="shared" ca="1" si="570"/>
        <v>34</v>
      </c>
      <c r="HI110" s="184">
        <f t="shared" ca="1" si="571"/>
        <v>34</v>
      </c>
      <c r="HJ110" s="184">
        <f t="shared" ca="1" si="572"/>
        <v>34</v>
      </c>
      <c r="HK110" s="578">
        <f t="shared" ca="1" si="573"/>
        <v>1</v>
      </c>
    </row>
    <row r="111" spans="1:219" s="185" customFormat="1" ht="45">
      <c r="A111" s="284" t="s">
        <v>14058</v>
      </c>
      <c r="B111" s="285">
        <v>100481</v>
      </c>
      <c r="C111" s="286" t="str">
        <f>IF($B111="","",IFERROR(VLOOKUP($B111,SERVIÇOS!$A:$F,2,0),IFERROR(VLOOKUP($B111,'COMPOSIÇÕES COMPLEMENTARES '!$C:$K,2,0),"")))</f>
        <v>ARGAMASSA TRAÇO 1:4 (EM VOLUME DE CIMENTO E AREIA MÉDIA ÚMIDA) COM ADIÇÃO DE IMPERMEABILIZANTE, PREPARO MECÂNICO COM BETONEIRA 400 L. AF_08/2019</v>
      </c>
      <c r="D111" s="287" t="str">
        <f>IF($B111="","",IFERROR(VLOOKUP($B111,SERVIÇOS!$A:$F,3,0),IFERROR(VLOOKUP($B111,'COMPOSIÇÕES COMPLEMENTARES '!$C:$K,3,0),"")))</f>
        <v>M3</v>
      </c>
      <c r="E111" s="288">
        <v>3.76</v>
      </c>
      <c r="F111" s="289">
        <f>IF($B111="","",IFERROR(VLOOKUP($B111,SERVIÇOS!$A:$F,4,0),IFERROR(VLOOKUP($B111,'COMPOSIÇÕES COMPLEMENTARES '!$C:$K,6,0),"")))</f>
        <v>441.41999999999996</v>
      </c>
      <c r="G111" s="289">
        <f>IF($B111="","",IFERROR(VLOOKUP($B111,SERVIÇOS!$A:$F,5,0),IFERROR(VLOOKUP($B111,'COMPOSIÇÕES COMPLEMENTARES '!$C:$K,7,0),"")))</f>
        <v>47.97</v>
      </c>
      <c r="H111" s="289">
        <f t="shared" si="356"/>
        <v>489.39</v>
      </c>
      <c r="I111" s="289">
        <f t="shared" si="370"/>
        <v>1659.74</v>
      </c>
      <c r="J111" s="289">
        <f t="shared" si="371"/>
        <v>180.37</v>
      </c>
      <c r="K111" s="289">
        <f t="shared" si="372"/>
        <v>1840.11</v>
      </c>
      <c r="L111" s="289"/>
      <c r="M111" s="572">
        <f t="shared" si="364"/>
        <v>1840.1100000000001</v>
      </c>
      <c r="N111" s="572">
        <f t="shared" si="365"/>
        <v>1840.1100000000001</v>
      </c>
      <c r="O111" s="572">
        <f t="shared" si="366"/>
        <v>3.76</v>
      </c>
      <c r="P111" s="572">
        <f t="shared" si="367"/>
        <v>103</v>
      </c>
      <c r="Q111" s="572">
        <f t="shared" si="368"/>
        <v>264.03999999999996</v>
      </c>
      <c r="R111" s="572">
        <f t="shared" si="369"/>
        <v>77</v>
      </c>
      <c r="S111" s="184">
        <f t="shared" ca="1" si="373"/>
        <v>77</v>
      </c>
      <c r="T111" s="184">
        <f t="shared" ca="1" si="374"/>
        <v>77</v>
      </c>
      <c r="U111" s="184">
        <f t="shared" ca="1" si="375"/>
        <v>77</v>
      </c>
      <c r="V111" s="184">
        <f t="shared" ca="1" si="376"/>
        <v>77</v>
      </c>
      <c r="W111" s="184">
        <f t="shared" ca="1" si="377"/>
        <v>77</v>
      </c>
      <c r="X111" s="184">
        <f t="shared" ca="1" si="378"/>
        <v>77</v>
      </c>
      <c r="Y111" s="184">
        <f t="shared" ca="1" si="379"/>
        <v>77</v>
      </c>
      <c r="Z111" s="184">
        <f t="shared" ca="1" si="380"/>
        <v>77</v>
      </c>
      <c r="AA111" s="184">
        <f t="shared" ca="1" si="381"/>
        <v>77</v>
      </c>
      <c r="AB111" s="184">
        <f t="shared" ca="1" si="382"/>
        <v>77</v>
      </c>
      <c r="AC111" s="184">
        <f t="shared" ca="1" si="383"/>
        <v>77</v>
      </c>
      <c r="AD111" s="184">
        <f t="shared" ca="1" si="384"/>
        <v>77</v>
      </c>
      <c r="AE111" s="184">
        <f t="shared" ca="1" si="385"/>
        <v>77</v>
      </c>
      <c r="AF111" s="184">
        <f t="shared" ca="1" si="386"/>
        <v>77</v>
      </c>
      <c r="AG111" s="184">
        <f t="shared" ca="1" si="387"/>
        <v>52</v>
      </c>
      <c r="AH111" s="184">
        <f t="shared" ca="1" si="388"/>
        <v>52</v>
      </c>
      <c r="AI111" s="184">
        <f t="shared" ca="1" si="389"/>
        <v>52</v>
      </c>
      <c r="AJ111" s="184">
        <f t="shared" ca="1" si="390"/>
        <v>52</v>
      </c>
      <c r="AK111" s="184">
        <f t="shared" ca="1" si="391"/>
        <v>52</v>
      </c>
      <c r="AL111" s="184">
        <f t="shared" ca="1" si="392"/>
        <v>52</v>
      </c>
      <c r="AM111" s="184">
        <f t="shared" ca="1" si="393"/>
        <v>63</v>
      </c>
      <c r="AN111" s="184">
        <f t="shared" ca="1" si="394"/>
        <v>63</v>
      </c>
      <c r="AO111" s="184">
        <f t="shared" ca="1" si="395"/>
        <v>63</v>
      </c>
      <c r="AP111" s="184">
        <f t="shared" ca="1" si="396"/>
        <v>63</v>
      </c>
      <c r="AQ111" s="184">
        <f t="shared" ca="1" si="397"/>
        <v>63</v>
      </c>
      <c r="AR111" s="184">
        <f t="shared" ca="1" si="398"/>
        <v>63</v>
      </c>
      <c r="AS111" s="184">
        <f t="shared" ca="1" si="399"/>
        <v>63</v>
      </c>
      <c r="AT111" s="184">
        <f t="shared" ca="1" si="400"/>
        <v>63</v>
      </c>
      <c r="AU111" s="184">
        <f t="shared" ca="1" si="401"/>
        <v>63</v>
      </c>
      <c r="AV111" s="184">
        <f t="shared" ca="1" si="402"/>
        <v>63</v>
      </c>
      <c r="AW111" s="184">
        <f t="shared" ca="1" si="403"/>
        <v>63</v>
      </c>
      <c r="AX111" s="184">
        <f t="shared" ca="1" si="404"/>
        <v>63</v>
      </c>
      <c r="AY111" s="184">
        <f t="shared" ca="1" si="405"/>
        <v>36</v>
      </c>
      <c r="AZ111" s="184">
        <f t="shared" ca="1" si="406"/>
        <v>36</v>
      </c>
      <c r="BA111" s="184">
        <f t="shared" ca="1" si="407"/>
        <v>36</v>
      </c>
      <c r="BB111" s="184">
        <f t="shared" ca="1" si="408"/>
        <v>36</v>
      </c>
      <c r="BC111" s="184">
        <f t="shared" ca="1" si="409"/>
        <v>36</v>
      </c>
      <c r="BD111" s="184">
        <f t="shared" ca="1" si="410"/>
        <v>36</v>
      </c>
      <c r="BE111" s="184">
        <f t="shared" ca="1" si="411"/>
        <v>36</v>
      </c>
      <c r="BF111" s="184">
        <f t="shared" ca="1" si="412"/>
        <v>36</v>
      </c>
      <c r="BG111" s="184">
        <f t="shared" ca="1" si="413"/>
        <v>36</v>
      </c>
      <c r="BH111" s="184">
        <f t="shared" ca="1" si="414"/>
        <v>36</v>
      </c>
      <c r="BI111" s="184">
        <f t="shared" ca="1" si="415"/>
        <v>36</v>
      </c>
      <c r="BJ111" s="184">
        <f t="shared" ca="1" si="416"/>
        <v>166</v>
      </c>
      <c r="BK111" s="184">
        <f t="shared" ca="1" si="417"/>
        <v>166</v>
      </c>
      <c r="BL111" s="184">
        <f t="shared" ca="1" si="418"/>
        <v>92</v>
      </c>
      <c r="BM111" s="184">
        <f t="shared" ca="1" si="419"/>
        <v>92</v>
      </c>
      <c r="BN111" s="184">
        <f t="shared" ca="1" si="420"/>
        <v>92</v>
      </c>
      <c r="BO111" s="184">
        <f t="shared" ca="1" si="421"/>
        <v>92</v>
      </c>
      <c r="BP111" s="184">
        <f t="shared" ca="1" si="422"/>
        <v>92</v>
      </c>
      <c r="BQ111" s="184">
        <f t="shared" ca="1" si="423"/>
        <v>92</v>
      </c>
      <c r="BR111" s="184">
        <f t="shared" ca="1" si="424"/>
        <v>92</v>
      </c>
      <c r="BS111" s="184">
        <f t="shared" ca="1" si="425"/>
        <v>92</v>
      </c>
      <c r="BT111" s="184">
        <f t="shared" ca="1" si="426"/>
        <v>92</v>
      </c>
      <c r="BU111" s="184">
        <f t="shared" ca="1" si="427"/>
        <v>92</v>
      </c>
      <c r="BV111" s="184">
        <f t="shared" ca="1" si="428"/>
        <v>92</v>
      </c>
      <c r="BW111" s="184">
        <f t="shared" ca="1" si="429"/>
        <v>75</v>
      </c>
      <c r="BX111" s="184">
        <f t="shared" ca="1" si="430"/>
        <v>75</v>
      </c>
      <c r="BY111" s="184">
        <f t="shared" ca="1" si="431"/>
        <v>75</v>
      </c>
      <c r="BZ111" s="184">
        <f t="shared" ca="1" si="432"/>
        <v>75</v>
      </c>
      <c r="CA111" s="184">
        <f t="shared" ca="1" si="433"/>
        <v>138</v>
      </c>
      <c r="CB111" s="184">
        <f t="shared" ca="1" si="434"/>
        <v>138</v>
      </c>
      <c r="CC111" s="184">
        <f t="shared" ca="1" si="435"/>
        <v>151</v>
      </c>
      <c r="CD111" s="184">
        <f t="shared" ca="1" si="436"/>
        <v>151</v>
      </c>
      <c r="CE111" s="184">
        <f t="shared" ca="1" si="437"/>
        <v>55</v>
      </c>
      <c r="CF111" s="184">
        <f t="shared" ca="1" si="438"/>
        <v>55</v>
      </c>
      <c r="CG111" s="184">
        <f t="shared" ca="1" si="439"/>
        <v>55</v>
      </c>
      <c r="CH111" s="184">
        <f t="shared" ca="1" si="440"/>
        <v>55</v>
      </c>
      <c r="CI111" s="184">
        <f t="shared" ca="1" si="441"/>
        <v>55</v>
      </c>
      <c r="CJ111" s="184">
        <f t="shared" ca="1" si="442"/>
        <v>55</v>
      </c>
      <c r="CK111" s="184">
        <f t="shared" ca="1" si="443"/>
        <v>55</v>
      </c>
      <c r="CL111" s="184">
        <f t="shared" ca="1" si="444"/>
        <v>55</v>
      </c>
      <c r="CM111" s="184">
        <f t="shared" ca="1" si="445"/>
        <v>55</v>
      </c>
      <c r="CN111" s="184">
        <f t="shared" ca="1" si="446"/>
        <v>55</v>
      </c>
      <c r="CO111" s="184">
        <f t="shared" ca="1" si="447"/>
        <v>55</v>
      </c>
      <c r="CP111" s="184">
        <f t="shared" ca="1" si="448"/>
        <v>55</v>
      </c>
      <c r="CQ111" s="184">
        <f t="shared" ca="1" si="449"/>
        <v>55</v>
      </c>
      <c r="CR111" s="184">
        <f t="shared" ca="1" si="450"/>
        <v>55</v>
      </c>
      <c r="CS111" s="184">
        <f t="shared" ca="1" si="451"/>
        <v>55</v>
      </c>
      <c r="CT111" s="184">
        <f t="shared" ca="1" si="452"/>
        <v>55</v>
      </c>
      <c r="CU111" s="184">
        <f t="shared" ca="1" si="453"/>
        <v>28</v>
      </c>
      <c r="CV111" s="184">
        <f t="shared" ca="1" si="454"/>
        <v>28</v>
      </c>
      <c r="CW111" s="184">
        <f t="shared" ca="1" si="455"/>
        <v>22</v>
      </c>
      <c r="CX111" s="184">
        <f t="shared" ca="1" si="456"/>
        <v>22</v>
      </c>
      <c r="CY111" s="184">
        <f t="shared" ca="1" si="457"/>
        <v>18</v>
      </c>
      <c r="CZ111" s="184">
        <f t="shared" ca="1" si="458"/>
        <v>18</v>
      </c>
      <c r="DA111" s="184">
        <f t="shared" ca="1" si="459"/>
        <v>18</v>
      </c>
      <c r="DB111" s="184">
        <f t="shared" ca="1" si="460"/>
        <v>18</v>
      </c>
      <c r="DC111" s="184">
        <f t="shared" ca="1" si="461"/>
        <v>33</v>
      </c>
      <c r="DD111" s="184">
        <f t="shared" ca="1" si="462"/>
        <v>33</v>
      </c>
      <c r="DE111" s="184">
        <f t="shared" ca="1" si="463"/>
        <v>35</v>
      </c>
      <c r="DF111" s="184">
        <f t="shared" ca="1" si="464"/>
        <v>35</v>
      </c>
      <c r="DG111" s="184">
        <f t="shared" ca="1" si="465"/>
        <v>98</v>
      </c>
      <c r="DH111" s="184">
        <f t="shared" ca="1" si="466"/>
        <v>98</v>
      </c>
      <c r="DI111" s="184">
        <f t="shared" ca="1" si="467"/>
        <v>98</v>
      </c>
      <c r="DJ111" s="184">
        <f t="shared" ca="1" si="468"/>
        <v>99</v>
      </c>
      <c r="DK111" s="184">
        <f t="shared" ca="1" si="469"/>
        <v>99</v>
      </c>
      <c r="DL111" s="184">
        <f t="shared" ca="1" si="470"/>
        <v>44</v>
      </c>
      <c r="DM111" s="184">
        <f t="shared" ca="1" si="471"/>
        <v>44</v>
      </c>
      <c r="DN111" s="184">
        <f t="shared" ca="1" si="472"/>
        <v>34</v>
      </c>
      <c r="DO111" s="184">
        <f t="shared" ca="1" si="473"/>
        <v>34</v>
      </c>
      <c r="DP111" s="184">
        <f t="shared" ca="1" si="474"/>
        <v>100</v>
      </c>
      <c r="DQ111" s="184">
        <f t="shared" ca="1" si="475"/>
        <v>100</v>
      </c>
      <c r="DR111" s="184">
        <f t="shared" ca="1" si="476"/>
        <v>100</v>
      </c>
      <c r="DS111" s="184">
        <f t="shared" ca="1" si="477"/>
        <v>100</v>
      </c>
      <c r="DT111" s="184">
        <f t="shared" ca="1" si="478"/>
        <v>100</v>
      </c>
      <c r="DU111" s="184">
        <f t="shared" ca="1" si="479"/>
        <v>100</v>
      </c>
      <c r="DV111" s="184">
        <f t="shared" ca="1" si="480"/>
        <v>100</v>
      </c>
      <c r="DW111" s="184">
        <f t="shared" ca="1" si="481"/>
        <v>100</v>
      </c>
      <c r="DX111" s="184">
        <f t="shared" ca="1" si="482"/>
        <v>100</v>
      </c>
      <c r="DY111" s="184">
        <f t="shared" ca="1" si="483"/>
        <v>100</v>
      </c>
      <c r="DZ111" s="184">
        <f t="shared" ca="1" si="484"/>
        <v>100</v>
      </c>
      <c r="EA111" s="184">
        <f t="shared" ca="1" si="485"/>
        <v>100</v>
      </c>
      <c r="EB111" s="184">
        <f t="shared" ca="1" si="486"/>
        <v>100</v>
      </c>
      <c r="EC111" s="184">
        <f t="shared" ca="1" si="487"/>
        <v>100</v>
      </c>
      <c r="ED111" s="184">
        <f t="shared" ca="1" si="488"/>
        <v>100</v>
      </c>
      <c r="EE111" s="184">
        <f t="shared" ca="1" si="489"/>
        <v>100</v>
      </c>
      <c r="EF111" s="184">
        <f t="shared" ca="1" si="490"/>
        <v>100</v>
      </c>
      <c r="EG111" s="184">
        <f t="shared" ca="1" si="491"/>
        <v>100</v>
      </c>
      <c r="EH111" s="184">
        <f t="shared" ca="1" si="492"/>
        <v>100</v>
      </c>
      <c r="EI111" s="184">
        <f t="shared" ca="1" si="493"/>
        <v>100</v>
      </c>
      <c r="EJ111" s="184">
        <f t="shared" ca="1" si="494"/>
        <v>100</v>
      </c>
      <c r="EK111" s="184">
        <f t="shared" ca="1" si="495"/>
        <v>100</v>
      </c>
      <c r="EL111" s="184">
        <f t="shared" ca="1" si="496"/>
        <v>100</v>
      </c>
      <c r="EM111" s="184">
        <f t="shared" ca="1" si="497"/>
        <v>100</v>
      </c>
      <c r="EN111" s="184">
        <f t="shared" ca="1" si="498"/>
        <v>100</v>
      </c>
      <c r="EO111" s="184">
        <f t="shared" ca="1" si="499"/>
        <v>100</v>
      </c>
      <c r="EP111" s="184">
        <f t="shared" ca="1" si="500"/>
        <v>100</v>
      </c>
      <c r="EQ111" s="184">
        <f t="shared" ca="1" si="501"/>
        <v>100</v>
      </c>
      <c r="ER111" s="184">
        <f t="shared" ca="1" si="502"/>
        <v>100</v>
      </c>
      <c r="ES111" s="184">
        <f t="shared" ca="1" si="503"/>
        <v>100</v>
      </c>
      <c r="ET111" s="184">
        <f t="shared" ca="1" si="504"/>
        <v>100</v>
      </c>
      <c r="EU111" s="184">
        <f t="shared" ca="1" si="505"/>
        <v>100</v>
      </c>
      <c r="EV111" s="184">
        <f t="shared" ca="1" si="506"/>
        <v>100</v>
      </c>
      <c r="EW111" s="184">
        <f t="shared" ca="1" si="507"/>
        <v>100</v>
      </c>
      <c r="EX111" s="184">
        <f t="shared" ca="1" si="508"/>
        <v>100</v>
      </c>
      <c r="EY111" s="184">
        <f t="shared" ca="1" si="509"/>
        <v>100</v>
      </c>
      <c r="EZ111" s="184">
        <f t="shared" ca="1" si="510"/>
        <v>100</v>
      </c>
      <c r="FA111" s="184">
        <f t="shared" ca="1" si="511"/>
        <v>100</v>
      </c>
      <c r="FB111" s="184">
        <f t="shared" ca="1" si="512"/>
        <v>100</v>
      </c>
      <c r="FC111" s="184">
        <f t="shared" ca="1" si="513"/>
        <v>100</v>
      </c>
      <c r="FD111" s="184">
        <f t="shared" ca="1" si="514"/>
        <v>100</v>
      </c>
      <c r="FE111" s="184">
        <f t="shared" ca="1" si="515"/>
        <v>100</v>
      </c>
      <c r="FF111" s="184">
        <f t="shared" ca="1" si="516"/>
        <v>100</v>
      </c>
      <c r="FG111" s="184">
        <f t="shared" ca="1" si="517"/>
        <v>100</v>
      </c>
      <c r="FH111" s="184">
        <f t="shared" ca="1" si="518"/>
        <v>100</v>
      </c>
      <c r="FI111" s="184">
        <f t="shared" ca="1" si="519"/>
        <v>100</v>
      </c>
      <c r="FJ111" s="184">
        <f t="shared" ca="1" si="520"/>
        <v>100</v>
      </c>
      <c r="FK111" s="184">
        <f t="shared" ca="1" si="521"/>
        <v>100</v>
      </c>
      <c r="FL111" s="184">
        <f t="shared" ca="1" si="522"/>
        <v>100</v>
      </c>
      <c r="FM111" s="184">
        <f t="shared" ca="1" si="523"/>
        <v>100</v>
      </c>
      <c r="FN111" s="184">
        <f t="shared" ca="1" si="524"/>
        <v>100</v>
      </c>
      <c r="FO111" s="184">
        <f t="shared" ca="1" si="525"/>
        <v>100</v>
      </c>
      <c r="FP111" s="184">
        <f t="shared" ca="1" si="526"/>
        <v>100</v>
      </c>
      <c r="FQ111" s="184">
        <f t="shared" ca="1" si="527"/>
        <v>100</v>
      </c>
      <c r="FR111" s="184">
        <f t="shared" ca="1" si="528"/>
        <v>100</v>
      </c>
      <c r="FS111" s="184">
        <f t="shared" ca="1" si="529"/>
        <v>100</v>
      </c>
      <c r="FT111" s="184">
        <f t="shared" ca="1" si="530"/>
        <v>100</v>
      </c>
      <c r="FU111" s="184">
        <f t="shared" ca="1" si="531"/>
        <v>100</v>
      </c>
      <c r="FV111" s="184">
        <f t="shared" ca="1" si="532"/>
        <v>100</v>
      </c>
      <c r="FW111" s="184">
        <f t="shared" ca="1" si="533"/>
        <v>100</v>
      </c>
      <c r="FX111" s="184">
        <f t="shared" ca="1" si="534"/>
        <v>100</v>
      </c>
      <c r="FY111" s="184">
        <f t="shared" ca="1" si="535"/>
        <v>100</v>
      </c>
      <c r="FZ111" s="184">
        <f t="shared" ca="1" si="536"/>
        <v>100</v>
      </c>
      <c r="GA111" s="184">
        <f t="shared" ca="1" si="537"/>
        <v>100</v>
      </c>
      <c r="GB111" s="184">
        <f t="shared" ca="1" si="538"/>
        <v>100</v>
      </c>
      <c r="GC111" s="184">
        <f t="shared" ca="1" si="539"/>
        <v>100</v>
      </c>
      <c r="GD111" s="184">
        <f t="shared" ca="1" si="540"/>
        <v>100</v>
      </c>
      <c r="GE111" s="184">
        <f t="shared" ca="1" si="541"/>
        <v>100</v>
      </c>
      <c r="GF111" s="184">
        <f t="shared" ca="1" si="542"/>
        <v>100</v>
      </c>
      <c r="GG111" s="184">
        <f t="shared" ca="1" si="543"/>
        <v>100</v>
      </c>
      <c r="GH111" s="184">
        <f t="shared" ca="1" si="544"/>
        <v>100</v>
      </c>
      <c r="GI111" s="184">
        <f t="shared" ca="1" si="545"/>
        <v>100</v>
      </c>
      <c r="GJ111" s="184">
        <f t="shared" ca="1" si="546"/>
        <v>100</v>
      </c>
      <c r="GK111" s="184">
        <f t="shared" ca="1" si="547"/>
        <v>100</v>
      </c>
      <c r="GL111" s="184">
        <f t="shared" ca="1" si="548"/>
        <v>100</v>
      </c>
      <c r="GM111" s="184">
        <f t="shared" ca="1" si="549"/>
        <v>100</v>
      </c>
      <c r="GN111" s="184">
        <f t="shared" ca="1" si="550"/>
        <v>100</v>
      </c>
      <c r="GO111" s="184">
        <f t="shared" ca="1" si="551"/>
        <v>100</v>
      </c>
      <c r="GP111" s="184">
        <f t="shared" ca="1" si="552"/>
        <v>100</v>
      </c>
      <c r="GQ111" s="184">
        <f t="shared" ca="1" si="553"/>
        <v>100</v>
      </c>
      <c r="GR111" s="184">
        <f t="shared" ca="1" si="554"/>
        <v>100</v>
      </c>
      <c r="GS111" s="184">
        <f t="shared" ca="1" si="555"/>
        <v>100</v>
      </c>
      <c r="GT111" s="184">
        <f t="shared" ca="1" si="556"/>
        <v>100</v>
      </c>
      <c r="GU111" s="184">
        <f t="shared" ca="1" si="557"/>
        <v>100</v>
      </c>
      <c r="GV111" s="184">
        <f t="shared" ca="1" si="558"/>
        <v>100</v>
      </c>
      <c r="GW111" s="184">
        <f t="shared" ca="1" si="559"/>
        <v>100</v>
      </c>
      <c r="GX111" s="184">
        <f t="shared" ca="1" si="560"/>
        <v>100</v>
      </c>
      <c r="GY111" s="184">
        <f t="shared" ca="1" si="561"/>
        <v>100</v>
      </c>
      <c r="GZ111" s="184">
        <f t="shared" ca="1" si="562"/>
        <v>100</v>
      </c>
      <c r="HA111" s="184">
        <f t="shared" ca="1" si="563"/>
        <v>100</v>
      </c>
      <c r="HB111" s="184">
        <f t="shared" ca="1" si="564"/>
        <v>100</v>
      </c>
      <c r="HC111" s="184">
        <f t="shared" ca="1" si="565"/>
        <v>100</v>
      </c>
      <c r="HD111" s="184">
        <f t="shared" ca="1" si="566"/>
        <v>100</v>
      </c>
      <c r="HE111" s="184">
        <f t="shared" ca="1" si="567"/>
        <v>100</v>
      </c>
      <c r="HF111" s="184">
        <f t="shared" ca="1" si="568"/>
        <v>100</v>
      </c>
      <c r="HG111" s="184">
        <f t="shared" ca="1" si="569"/>
        <v>100</v>
      </c>
      <c r="HH111" s="184">
        <f t="shared" ca="1" si="570"/>
        <v>100</v>
      </c>
      <c r="HI111" s="184">
        <f t="shared" ca="1" si="571"/>
        <v>100</v>
      </c>
      <c r="HJ111" s="184">
        <f t="shared" ca="1" si="572"/>
        <v>100</v>
      </c>
      <c r="HK111" s="578">
        <f t="shared" ca="1" si="573"/>
        <v>1</v>
      </c>
    </row>
    <row r="112" spans="1:219" s="185" customFormat="1" ht="30">
      <c r="A112" s="284" t="s">
        <v>14059</v>
      </c>
      <c r="B112" s="285">
        <v>98534</v>
      </c>
      <c r="C112" s="286" t="str">
        <f>IF($B112="","",IFERROR(VLOOKUP($B112,SERVIÇOS!$A:$F,2,0),IFERROR(VLOOKUP($B112,'COMPOSIÇÕES COMPLEMENTARES '!$C:$K,2,0),"")))</f>
        <v>PODA EM ALTURA DE ÁRVORE COM DIÂMETRO DE TRONCO MAIOR OU IGUAL A 0,40 M E MENOR QUE 0,60 M.AF_05/2018</v>
      </c>
      <c r="D112" s="287" t="str">
        <f>IF($B112="","",IFERROR(VLOOKUP($B112,SERVIÇOS!$A:$F,3,0),IFERROR(VLOOKUP($B112,'COMPOSIÇÕES COMPLEMENTARES '!$C:$K,3,0),"")))</f>
        <v>UN</v>
      </c>
      <c r="E112" s="288">
        <v>5</v>
      </c>
      <c r="F112" s="289">
        <f>IF($B112="","",IFERROR(VLOOKUP($B112,SERVIÇOS!$A:$F,4,0),IFERROR(VLOOKUP($B112,'COMPOSIÇÕES COMPLEMENTARES '!$C:$K,6,0),"")))</f>
        <v>433.68999999999994</v>
      </c>
      <c r="G112" s="289">
        <f>IF($B112="","",IFERROR(VLOOKUP($B112,SERVIÇOS!$A:$F,5,0),IFERROR(VLOOKUP($B112,'COMPOSIÇÕES COMPLEMENTARES '!$C:$K,7,0),"")))</f>
        <v>237.86</v>
      </c>
      <c r="H112" s="289">
        <f t="shared" si="356"/>
        <v>671.55</v>
      </c>
      <c r="I112" s="289">
        <f t="shared" si="370"/>
        <v>2168.4499999999998</v>
      </c>
      <c r="J112" s="289">
        <f t="shared" si="371"/>
        <v>1189.3</v>
      </c>
      <c r="K112" s="289">
        <f t="shared" si="372"/>
        <v>3357.75</v>
      </c>
      <c r="L112" s="289"/>
      <c r="M112" s="572">
        <f t="shared" si="364"/>
        <v>3357.75</v>
      </c>
      <c r="N112" s="572">
        <f t="shared" si="365"/>
        <v>3357.75</v>
      </c>
      <c r="O112" s="572">
        <f t="shared" si="366"/>
        <v>5</v>
      </c>
      <c r="P112" s="572">
        <f t="shared" si="367"/>
        <v>104</v>
      </c>
      <c r="Q112" s="572">
        <f t="shared" si="368"/>
        <v>245</v>
      </c>
      <c r="R112" s="572">
        <f t="shared" si="369"/>
        <v>52</v>
      </c>
      <c r="S112" s="184">
        <f t="shared" ca="1" si="373"/>
        <v>52</v>
      </c>
      <c r="T112" s="184">
        <f t="shared" ca="1" si="374"/>
        <v>52</v>
      </c>
      <c r="U112" s="184">
        <f t="shared" ca="1" si="375"/>
        <v>52</v>
      </c>
      <c r="V112" s="184">
        <f t="shared" ca="1" si="376"/>
        <v>52</v>
      </c>
      <c r="W112" s="184">
        <f t="shared" ca="1" si="377"/>
        <v>52</v>
      </c>
      <c r="X112" s="184">
        <f t="shared" ca="1" si="378"/>
        <v>52</v>
      </c>
      <c r="Y112" s="184">
        <f t="shared" ca="1" si="379"/>
        <v>52</v>
      </c>
      <c r="Z112" s="184">
        <f t="shared" ca="1" si="380"/>
        <v>52</v>
      </c>
      <c r="AA112" s="184">
        <f t="shared" ca="1" si="381"/>
        <v>52</v>
      </c>
      <c r="AB112" s="184">
        <f t="shared" ca="1" si="382"/>
        <v>52</v>
      </c>
      <c r="AC112" s="184">
        <f t="shared" ca="1" si="383"/>
        <v>52</v>
      </c>
      <c r="AD112" s="184">
        <f t="shared" ca="1" si="384"/>
        <v>52</v>
      </c>
      <c r="AE112" s="184">
        <f t="shared" ca="1" si="385"/>
        <v>52</v>
      </c>
      <c r="AF112" s="184">
        <f t="shared" ca="1" si="386"/>
        <v>52</v>
      </c>
      <c r="AG112" s="184">
        <f t="shared" ca="1" si="387"/>
        <v>52</v>
      </c>
      <c r="AH112" s="184">
        <f t="shared" ca="1" si="388"/>
        <v>63</v>
      </c>
      <c r="AI112" s="184">
        <f t="shared" ca="1" si="389"/>
        <v>63</v>
      </c>
      <c r="AJ112" s="184">
        <f t="shared" ca="1" si="390"/>
        <v>63</v>
      </c>
      <c r="AK112" s="184">
        <f t="shared" ca="1" si="391"/>
        <v>63</v>
      </c>
      <c r="AL112" s="184">
        <f t="shared" ca="1" si="392"/>
        <v>63</v>
      </c>
      <c r="AM112" s="184">
        <f t="shared" ca="1" si="393"/>
        <v>63</v>
      </c>
      <c r="AN112" s="184">
        <f t="shared" ca="1" si="394"/>
        <v>36</v>
      </c>
      <c r="AO112" s="184">
        <f t="shared" ca="1" si="395"/>
        <v>36</v>
      </c>
      <c r="AP112" s="184">
        <f t="shared" ca="1" si="396"/>
        <v>36</v>
      </c>
      <c r="AQ112" s="184">
        <f t="shared" ca="1" si="397"/>
        <v>36</v>
      </c>
      <c r="AR112" s="184">
        <f t="shared" ca="1" si="398"/>
        <v>36</v>
      </c>
      <c r="AS112" s="184">
        <f t="shared" ca="1" si="399"/>
        <v>36</v>
      </c>
      <c r="AT112" s="184">
        <f t="shared" ca="1" si="400"/>
        <v>36</v>
      </c>
      <c r="AU112" s="184">
        <f t="shared" ca="1" si="401"/>
        <v>36</v>
      </c>
      <c r="AV112" s="184">
        <f t="shared" ca="1" si="402"/>
        <v>36</v>
      </c>
      <c r="AW112" s="184">
        <f t="shared" ca="1" si="403"/>
        <v>36</v>
      </c>
      <c r="AX112" s="184">
        <f t="shared" ca="1" si="404"/>
        <v>36</v>
      </c>
      <c r="AY112" s="184">
        <f t="shared" ca="1" si="405"/>
        <v>36</v>
      </c>
      <c r="AZ112" s="184">
        <f t="shared" ca="1" si="406"/>
        <v>166</v>
      </c>
      <c r="BA112" s="184">
        <f t="shared" ca="1" si="407"/>
        <v>166</v>
      </c>
      <c r="BB112" s="184">
        <f t="shared" ca="1" si="408"/>
        <v>166</v>
      </c>
      <c r="BC112" s="184">
        <f t="shared" ca="1" si="409"/>
        <v>166</v>
      </c>
      <c r="BD112" s="184">
        <f t="shared" ca="1" si="410"/>
        <v>166</v>
      </c>
      <c r="BE112" s="184">
        <f t="shared" ca="1" si="411"/>
        <v>166</v>
      </c>
      <c r="BF112" s="184">
        <f t="shared" ca="1" si="412"/>
        <v>166</v>
      </c>
      <c r="BG112" s="184">
        <f t="shared" ca="1" si="413"/>
        <v>166</v>
      </c>
      <c r="BH112" s="184">
        <f t="shared" ca="1" si="414"/>
        <v>166</v>
      </c>
      <c r="BI112" s="184">
        <f t="shared" ca="1" si="415"/>
        <v>166</v>
      </c>
      <c r="BJ112" s="184">
        <f t="shared" ca="1" si="416"/>
        <v>166</v>
      </c>
      <c r="BK112" s="184">
        <f t="shared" ca="1" si="417"/>
        <v>92</v>
      </c>
      <c r="BL112" s="184">
        <f t="shared" ca="1" si="418"/>
        <v>92</v>
      </c>
      <c r="BM112" s="184">
        <f t="shared" ca="1" si="419"/>
        <v>75</v>
      </c>
      <c r="BN112" s="184">
        <f t="shared" ca="1" si="420"/>
        <v>75</v>
      </c>
      <c r="BO112" s="184">
        <f t="shared" ca="1" si="421"/>
        <v>75</v>
      </c>
      <c r="BP112" s="184">
        <f t="shared" ca="1" si="422"/>
        <v>75</v>
      </c>
      <c r="BQ112" s="184">
        <f t="shared" ca="1" si="423"/>
        <v>75</v>
      </c>
      <c r="BR112" s="184">
        <f t="shared" ca="1" si="424"/>
        <v>75</v>
      </c>
      <c r="BS112" s="184">
        <f t="shared" ca="1" si="425"/>
        <v>75</v>
      </c>
      <c r="BT112" s="184">
        <f t="shared" ca="1" si="426"/>
        <v>75</v>
      </c>
      <c r="BU112" s="184">
        <f t="shared" ca="1" si="427"/>
        <v>75</v>
      </c>
      <c r="BV112" s="184">
        <f t="shared" ca="1" si="428"/>
        <v>75</v>
      </c>
      <c r="BW112" s="184">
        <f t="shared" ca="1" si="429"/>
        <v>75</v>
      </c>
      <c r="BX112" s="184">
        <f t="shared" ca="1" si="430"/>
        <v>138</v>
      </c>
      <c r="BY112" s="184">
        <f t="shared" ca="1" si="431"/>
        <v>138</v>
      </c>
      <c r="BZ112" s="184">
        <f t="shared" ca="1" si="432"/>
        <v>138</v>
      </c>
      <c r="CA112" s="184">
        <f t="shared" ca="1" si="433"/>
        <v>138</v>
      </c>
      <c r="CB112" s="184">
        <f t="shared" ca="1" si="434"/>
        <v>151</v>
      </c>
      <c r="CC112" s="184">
        <f t="shared" ca="1" si="435"/>
        <v>151</v>
      </c>
      <c r="CD112" s="184">
        <f t="shared" ca="1" si="436"/>
        <v>55</v>
      </c>
      <c r="CE112" s="184">
        <f t="shared" ca="1" si="437"/>
        <v>55</v>
      </c>
      <c r="CF112" s="184">
        <f t="shared" ca="1" si="438"/>
        <v>28</v>
      </c>
      <c r="CG112" s="184">
        <f t="shared" ca="1" si="439"/>
        <v>28</v>
      </c>
      <c r="CH112" s="184">
        <f t="shared" ca="1" si="440"/>
        <v>28</v>
      </c>
      <c r="CI112" s="184">
        <f t="shared" ca="1" si="441"/>
        <v>28</v>
      </c>
      <c r="CJ112" s="184">
        <f t="shared" ca="1" si="442"/>
        <v>28</v>
      </c>
      <c r="CK112" s="184">
        <f t="shared" ca="1" si="443"/>
        <v>28</v>
      </c>
      <c r="CL112" s="184">
        <f t="shared" ca="1" si="444"/>
        <v>28</v>
      </c>
      <c r="CM112" s="184">
        <f t="shared" ca="1" si="445"/>
        <v>28</v>
      </c>
      <c r="CN112" s="184">
        <f t="shared" ca="1" si="446"/>
        <v>28</v>
      </c>
      <c r="CO112" s="184">
        <f t="shared" ca="1" si="447"/>
        <v>28</v>
      </c>
      <c r="CP112" s="184">
        <f t="shared" ca="1" si="448"/>
        <v>28</v>
      </c>
      <c r="CQ112" s="184">
        <f t="shared" ca="1" si="449"/>
        <v>28</v>
      </c>
      <c r="CR112" s="184">
        <f t="shared" ca="1" si="450"/>
        <v>28</v>
      </c>
      <c r="CS112" s="184">
        <f t="shared" ca="1" si="451"/>
        <v>28</v>
      </c>
      <c r="CT112" s="184">
        <f t="shared" ca="1" si="452"/>
        <v>28</v>
      </c>
      <c r="CU112" s="184">
        <f t="shared" ca="1" si="453"/>
        <v>28</v>
      </c>
      <c r="CV112" s="184">
        <f t="shared" ca="1" si="454"/>
        <v>22</v>
      </c>
      <c r="CW112" s="184">
        <f t="shared" ca="1" si="455"/>
        <v>22</v>
      </c>
      <c r="CX112" s="184">
        <f t="shared" ca="1" si="456"/>
        <v>18</v>
      </c>
      <c r="CY112" s="184">
        <f t="shared" ca="1" si="457"/>
        <v>18</v>
      </c>
      <c r="CZ112" s="184">
        <f t="shared" ca="1" si="458"/>
        <v>33</v>
      </c>
      <c r="DA112" s="184">
        <f t="shared" ca="1" si="459"/>
        <v>33</v>
      </c>
      <c r="DB112" s="184">
        <f t="shared" ca="1" si="460"/>
        <v>33</v>
      </c>
      <c r="DC112" s="184">
        <f t="shared" ca="1" si="461"/>
        <v>33</v>
      </c>
      <c r="DD112" s="184">
        <f t="shared" ca="1" si="462"/>
        <v>35</v>
      </c>
      <c r="DE112" s="184">
        <f t="shared" ca="1" si="463"/>
        <v>35</v>
      </c>
      <c r="DF112" s="184">
        <f t="shared" ca="1" si="464"/>
        <v>98</v>
      </c>
      <c r="DG112" s="184">
        <f t="shared" ca="1" si="465"/>
        <v>98</v>
      </c>
      <c r="DH112" s="184">
        <f t="shared" ca="1" si="466"/>
        <v>99</v>
      </c>
      <c r="DI112" s="184">
        <f t="shared" ca="1" si="467"/>
        <v>99</v>
      </c>
      <c r="DJ112" s="184">
        <f t="shared" ca="1" si="468"/>
        <v>99</v>
      </c>
      <c r="DK112" s="184">
        <f t="shared" ca="1" si="469"/>
        <v>44</v>
      </c>
      <c r="DL112" s="184">
        <f t="shared" ca="1" si="470"/>
        <v>44</v>
      </c>
      <c r="DM112" s="184">
        <f t="shared" ca="1" si="471"/>
        <v>34</v>
      </c>
      <c r="DN112" s="184">
        <f t="shared" ca="1" si="472"/>
        <v>34</v>
      </c>
      <c r="DO112" s="184">
        <f t="shared" ca="1" si="473"/>
        <v>100</v>
      </c>
      <c r="DP112" s="184">
        <f t="shared" ca="1" si="474"/>
        <v>100</v>
      </c>
      <c r="DQ112" s="184">
        <f t="shared" ca="1" si="475"/>
        <v>45</v>
      </c>
      <c r="DR112" s="184">
        <f t="shared" ca="1" si="476"/>
        <v>45</v>
      </c>
      <c r="DS112" s="184">
        <f t="shared" ca="1" si="477"/>
        <v>45</v>
      </c>
      <c r="DT112" s="184">
        <f t="shared" ca="1" si="478"/>
        <v>45</v>
      </c>
      <c r="DU112" s="184">
        <f t="shared" ca="1" si="479"/>
        <v>45</v>
      </c>
      <c r="DV112" s="184">
        <f t="shared" ca="1" si="480"/>
        <v>45</v>
      </c>
      <c r="DW112" s="184">
        <f t="shared" ca="1" si="481"/>
        <v>45</v>
      </c>
      <c r="DX112" s="184">
        <f t="shared" ca="1" si="482"/>
        <v>45</v>
      </c>
      <c r="DY112" s="184">
        <f t="shared" ca="1" si="483"/>
        <v>45</v>
      </c>
      <c r="DZ112" s="184">
        <f t="shared" ca="1" si="484"/>
        <v>45</v>
      </c>
      <c r="EA112" s="184">
        <f t="shared" ca="1" si="485"/>
        <v>45</v>
      </c>
      <c r="EB112" s="184">
        <f t="shared" ca="1" si="486"/>
        <v>45</v>
      </c>
      <c r="EC112" s="184">
        <f t="shared" ca="1" si="487"/>
        <v>45</v>
      </c>
      <c r="ED112" s="184">
        <f t="shared" ca="1" si="488"/>
        <v>45</v>
      </c>
      <c r="EE112" s="184">
        <f t="shared" ca="1" si="489"/>
        <v>45</v>
      </c>
      <c r="EF112" s="184">
        <f t="shared" ca="1" si="490"/>
        <v>45</v>
      </c>
      <c r="EG112" s="184">
        <f t="shared" ca="1" si="491"/>
        <v>45</v>
      </c>
      <c r="EH112" s="184">
        <f t="shared" ca="1" si="492"/>
        <v>45</v>
      </c>
      <c r="EI112" s="184">
        <f t="shared" ca="1" si="493"/>
        <v>45</v>
      </c>
      <c r="EJ112" s="184">
        <f t="shared" ca="1" si="494"/>
        <v>45</v>
      </c>
      <c r="EK112" s="184">
        <f t="shared" ca="1" si="495"/>
        <v>45</v>
      </c>
      <c r="EL112" s="184">
        <f t="shared" ca="1" si="496"/>
        <v>45</v>
      </c>
      <c r="EM112" s="184">
        <f t="shared" ca="1" si="497"/>
        <v>45</v>
      </c>
      <c r="EN112" s="184">
        <f t="shared" ca="1" si="498"/>
        <v>45</v>
      </c>
      <c r="EO112" s="184">
        <f t="shared" ca="1" si="499"/>
        <v>45</v>
      </c>
      <c r="EP112" s="184">
        <f t="shared" ca="1" si="500"/>
        <v>45</v>
      </c>
      <c r="EQ112" s="184">
        <f t="shared" ca="1" si="501"/>
        <v>45</v>
      </c>
      <c r="ER112" s="184">
        <f t="shared" ca="1" si="502"/>
        <v>45</v>
      </c>
      <c r="ES112" s="184">
        <f t="shared" ca="1" si="503"/>
        <v>45</v>
      </c>
      <c r="ET112" s="184">
        <f t="shared" ca="1" si="504"/>
        <v>45</v>
      </c>
      <c r="EU112" s="184">
        <f t="shared" ca="1" si="505"/>
        <v>45</v>
      </c>
      <c r="EV112" s="184">
        <f t="shared" ca="1" si="506"/>
        <v>45</v>
      </c>
      <c r="EW112" s="184">
        <f t="shared" ca="1" si="507"/>
        <v>45</v>
      </c>
      <c r="EX112" s="184">
        <f t="shared" ca="1" si="508"/>
        <v>45</v>
      </c>
      <c r="EY112" s="184">
        <f t="shared" ca="1" si="509"/>
        <v>45</v>
      </c>
      <c r="EZ112" s="184">
        <f t="shared" ca="1" si="510"/>
        <v>45</v>
      </c>
      <c r="FA112" s="184">
        <f t="shared" ca="1" si="511"/>
        <v>45</v>
      </c>
      <c r="FB112" s="184">
        <f t="shared" ca="1" si="512"/>
        <v>45</v>
      </c>
      <c r="FC112" s="184">
        <f t="shared" ca="1" si="513"/>
        <v>45</v>
      </c>
      <c r="FD112" s="184">
        <f t="shared" ca="1" si="514"/>
        <v>45</v>
      </c>
      <c r="FE112" s="184">
        <f t="shared" ca="1" si="515"/>
        <v>45</v>
      </c>
      <c r="FF112" s="184">
        <f t="shared" ca="1" si="516"/>
        <v>45</v>
      </c>
      <c r="FG112" s="184">
        <f t="shared" ca="1" si="517"/>
        <v>45</v>
      </c>
      <c r="FH112" s="184">
        <f t="shared" ca="1" si="518"/>
        <v>45</v>
      </c>
      <c r="FI112" s="184">
        <f t="shared" ca="1" si="519"/>
        <v>45</v>
      </c>
      <c r="FJ112" s="184">
        <f t="shared" ca="1" si="520"/>
        <v>45</v>
      </c>
      <c r="FK112" s="184">
        <f t="shared" ca="1" si="521"/>
        <v>45</v>
      </c>
      <c r="FL112" s="184">
        <f t="shared" ca="1" si="522"/>
        <v>45</v>
      </c>
      <c r="FM112" s="184">
        <f t="shared" ca="1" si="523"/>
        <v>45</v>
      </c>
      <c r="FN112" s="184">
        <f t="shared" ca="1" si="524"/>
        <v>45</v>
      </c>
      <c r="FO112" s="184">
        <f t="shared" ca="1" si="525"/>
        <v>45</v>
      </c>
      <c r="FP112" s="184">
        <f t="shared" ca="1" si="526"/>
        <v>45</v>
      </c>
      <c r="FQ112" s="184">
        <f t="shared" ca="1" si="527"/>
        <v>45</v>
      </c>
      <c r="FR112" s="184">
        <f t="shared" ca="1" si="528"/>
        <v>45</v>
      </c>
      <c r="FS112" s="184">
        <f t="shared" ca="1" si="529"/>
        <v>45</v>
      </c>
      <c r="FT112" s="184">
        <f t="shared" ca="1" si="530"/>
        <v>45</v>
      </c>
      <c r="FU112" s="184">
        <f t="shared" ca="1" si="531"/>
        <v>45</v>
      </c>
      <c r="FV112" s="184">
        <f t="shared" ca="1" si="532"/>
        <v>45</v>
      </c>
      <c r="FW112" s="184">
        <f t="shared" ca="1" si="533"/>
        <v>45</v>
      </c>
      <c r="FX112" s="184">
        <f t="shared" ca="1" si="534"/>
        <v>45</v>
      </c>
      <c r="FY112" s="184">
        <f t="shared" ca="1" si="535"/>
        <v>45</v>
      </c>
      <c r="FZ112" s="184">
        <f t="shared" ca="1" si="536"/>
        <v>45</v>
      </c>
      <c r="GA112" s="184">
        <f t="shared" ca="1" si="537"/>
        <v>45</v>
      </c>
      <c r="GB112" s="184">
        <f t="shared" ca="1" si="538"/>
        <v>45</v>
      </c>
      <c r="GC112" s="184">
        <f t="shared" ca="1" si="539"/>
        <v>45</v>
      </c>
      <c r="GD112" s="184">
        <f t="shared" ca="1" si="540"/>
        <v>45</v>
      </c>
      <c r="GE112" s="184">
        <f t="shared" ca="1" si="541"/>
        <v>45</v>
      </c>
      <c r="GF112" s="184">
        <f t="shared" ca="1" si="542"/>
        <v>45</v>
      </c>
      <c r="GG112" s="184">
        <f t="shared" ca="1" si="543"/>
        <v>45</v>
      </c>
      <c r="GH112" s="184">
        <f t="shared" ca="1" si="544"/>
        <v>45</v>
      </c>
      <c r="GI112" s="184">
        <f t="shared" ca="1" si="545"/>
        <v>45</v>
      </c>
      <c r="GJ112" s="184">
        <f t="shared" ca="1" si="546"/>
        <v>45</v>
      </c>
      <c r="GK112" s="184">
        <f t="shared" ca="1" si="547"/>
        <v>45</v>
      </c>
      <c r="GL112" s="184">
        <f t="shared" ca="1" si="548"/>
        <v>45</v>
      </c>
      <c r="GM112" s="184">
        <f t="shared" ca="1" si="549"/>
        <v>45</v>
      </c>
      <c r="GN112" s="184">
        <f t="shared" ca="1" si="550"/>
        <v>45</v>
      </c>
      <c r="GO112" s="184">
        <f t="shared" ca="1" si="551"/>
        <v>45</v>
      </c>
      <c r="GP112" s="184">
        <f t="shared" ca="1" si="552"/>
        <v>45</v>
      </c>
      <c r="GQ112" s="184">
        <f t="shared" ca="1" si="553"/>
        <v>45</v>
      </c>
      <c r="GR112" s="184">
        <f t="shared" ca="1" si="554"/>
        <v>45</v>
      </c>
      <c r="GS112" s="184">
        <f t="shared" ca="1" si="555"/>
        <v>45</v>
      </c>
      <c r="GT112" s="184">
        <f t="shared" ca="1" si="556"/>
        <v>45</v>
      </c>
      <c r="GU112" s="184">
        <f t="shared" ca="1" si="557"/>
        <v>45</v>
      </c>
      <c r="GV112" s="184">
        <f t="shared" ca="1" si="558"/>
        <v>45</v>
      </c>
      <c r="GW112" s="184">
        <f t="shared" ca="1" si="559"/>
        <v>45</v>
      </c>
      <c r="GX112" s="184">
        <f t="shared" ca="1" si="560"/>
        <v>45</v>
      </c>
      <c r="GY112" s="184">
        <f t="shared" ca="1" si="561"/>
        <v>45</v>
      </c>
      <c r="GZ112" s="184">
        <f t="shared" ca="1" si="562"/>
        <v>45</v>
      </c>
      <c r="HA112" s="184">
        <f t="shared" ca="1" si="563"/>
        <v>45</v>
      </c>
      <c r="HB112" s="184">
        <f t="shared" ca="1" si="564"/>
        <v>45</v>
      </c>
      <c r="HC112" s="184">
        <f t="shared" ca="1" si="565"/>
        <v>45</v>
      </c>
      <c r="HD112" s="184">
        <f t="shared" ca="1" si="566"/>
        <v>45</v>
      </c>
      <c r="HE112" s="184">
        <f t="shared" ca="1" si="567"/>
        <v>45</v>
      </c>
      <c r="HF112" s="184">
        <f t="shared" ca="1" si="568"/>
        <v>45</v>
      </c>
      <c r="HG112" s="184">
        <f t="shared" ca="1" si="569"/>
        <v>45</v>
      </c>
      <c r="HH112" s="184">
        <f t="shared" ca="1" si="570"/>
        <v>45</v>
      </c>
      <c r="HI112" s="184">
        <f t="shared" ca="1" si="571"/>
        <v>45</v>
      </c>
      <c r="HJ112" s="184">
        <f t="shared" ca="1" si="572"/>
        <v>45</v>
      </c>
      <c r="HK112" s="578">
        <f t="shared" ca="1" si="573"/>
        <v>1</v>
      </c>
    </row>
    <row r="113" spans="1:219" s="185" customFormat="1">
      <c r="A113" s="277" t="s">
        <v>13850</v>
      </c>
      <c r="B113" s="278"/>
      <c r="C113" s="279" t="s">
        <v>12324</v>
      </c>
      <c r="D113" s="280" t="str">
        <f>IF($B113="","",IFERROR(VLOOKUP($B113,SERVIÇOS!$A:$F,3,0),IFERROR(VLOOKUP($B113,'COMPOSIÇÕES COMPLEMENTARES '!$C:$K,3,0),"")))</f>
        <v/>
      </c>
      <c r="E113" s="281"/>
      <c r="F113" s="282" t="str">
        <f>IF($B113="","",IFERROR(VLOOKUP($B113,SERVIÇOS!$A:$F,4,0),IFERROR(VLOOKUP($B113,'COMPOSIÇÕES COMPLEMENTARES '!$C:$K,6,0),"")))</f>
        <v/>
      </c>
      <c r="G113" s="283" t="str">
        <f>IF($B113="","",IFERROR(VLOOKUP($B113,SERVIÇOS!$A:$F,5,0),IFERROR(VLOOKUP($B113,'COMPOSIÇÕES COMPLEMENTARES '!$C:$K,7,0),"")))</f>
        <v/>
      </c>
      <c r="H113" s="283" t="str">
        <f t="shared" si="356"/>
        <v/>
      </c>
      <c r="I113" s="270">
        <f>ROUND(SUMIF(I114:I120,"&gt;0",I114:I120),2)</f>
        <v>10106.1</v>
      </c>
      <c r="J113" s="270">
        <f>ROUND(SUMIF(J114:J120,"&gt;0",J114:J120),2)</f>
        <v>4380.46</v>
      </c>
      <c r="K113" s="271"/>
      <c r="L113" s="270">
        <f>SUMIF(I113:J113,"&gt;0",I113:J113)</f>
        <v>14486.560000000001</v>
      </c>
      <c r="M113" s="572">
        <f t="shared" si="364"/>
        <v>14486.560000000001</v>
      </c>
      <c r="N113" s="572">
        <f t="shared" si="365"/>
        <v>0</v>
      </c>
      <c r="O113" s="572">
        <f t="shared" si="366"/>
        <v>0</v>
      </c>
      <c r="P113" s="572">
        <f t="shared" si="367"/>
        <v>105</v>
      </c>
      <c r="Q113" s="572">
        <f t="shared" si="368"/>
        <v>241.18</v>
      </c>
      <c r="R113" s="572">
        <f t="shared" si="369"/>
        <v>63</v>
      </c>
      <c r="S113" s="184">
        <f t="shared" ca="1" si="373"/>
        <v>63</v>
      </c>
      <c r="T113" s="184">
        <f t="shared" ca="1" si="374"/>
        <v>63</v>
      </c>
      <c r="U113" s="184">
        <f t="shared" ca="1" si="375"/>
        <v>63</v>
      </c>
      <c r="V113" s="184">
        <f t="shared" ca="1" si="376"/>
        <v>63</v>
      </c>
      <c r="W113" s="184">
        <f t="shared" ca="1" si="377"/>
        <v>63</v>
      </c>
      <c r="X113" s="184">
        <f t="shared" ca="1" si="378"/>
        <v>63</v>
      </c>
      <c r="Y113" s="184">
        <f t="shared" ca="1" si="379"/>
        <v>63</v>
      </c>
      <c r="Z113" s="184">
        <f t="shared" ca="1" si="380"/>
        <v>63</v>
      </c>
      <c r="AA113" s="184">
        <f t="shared" ca="1" si="381"/>
        <v>63</v>
      </c>
      <c r="AB113" s="184">
        <f t="shared" ca="1" si="382"/>
        <v>63</v>
      </c>
      <c r="AC113" s="184">
        <f t="shared" ca="1" si="383"/>
        <v>63</v>
      </c>
      <c r="AD113" s="184">
        <f t="shared" ca="1" si="384"/>
        <v>63</v>
      </c>
      <c r="AE113" s="184">
        <f t="shared" ca="1" si="385"/>
        <v>63</v>
      </c>
      <c r="AF113" s="184">
        <f t="shared" ca="1" si="386"/>
        <v>63</v>
      </c>
      <c r="AG113" s="184">
        <f t="shared" ca="1" si="387"/>
        <v>63</v>
      </c>
      <c r="AH113" s="184">
        <f t="shared" ca="1" si="388"/>
        <v>63</v>
      </c>
      <c r="AI113" s="184">
        <f t="shared" ca="1" si="389"/>
        <v>36</v>
      </c>
      <c r="AJ113" s="184">
        <f t="shared" ca="1" si="390"/>
        <v>36</v>
      </c>
      <c r="AK113" s="184">
        <f t="shared" ca="1" si="391"/>
        <v>36</v>
      </c>
      <c r="AL113" s="184">
        <f t="shared" ca="1" si="392"/>
        <v>36</v>
      </c>
      <c r="AM113" s="184">
        <f t="shared" ca="1" si="393"/>
        <v>36</v>
      </c>
      <c r="AN113" s="184">
        <f t="shared" ca="1" si="394"/>
        <v>36</v>
      </c>
      <c r="AO113" s="184">
        <f t="shared" ca="1" si="395"/>
        <v>166</v>
      </c>
      <c r="AP113" s="184">
        <f t="shared" ca="1" si="396"/>
        <v>166</v>
      </c>
      <c r="AQ113" s="184">
        <f t="shared" ca="1" si="397"/>
        <v>166</v>
      </c>
      <c r="AR113" s="184">
        <f t="shared" ca="1" si="398"/>
        <v>166</v>
      </c>
      <c r="AS113" s="184">
        <f t="shared" ca="1" si="399"/>
        <v>166</v>
      </c>
      <c r="AT113" s="184">
        <f t="shared" ca="1" si="400"/>
        <v>166</v>
      </c>
      <c r="AU113" s="184">
        <f t="shared" ca="1" si="401"/>
        <v>166</v>
      </c>
      <c r="AV113" s="184">
        <f t="shared" ca="1" si="402"/>
        <v>166</v>
      </c>
      <c r="AW113" s="184">
        <f t="shared" ca="1" si="403"/>
        <v>166</v>
      </c>
      <c r="AX113" s="184">
        <f t="shared" ca="1" si="404"/>
        <v>166</v>
      </c>
      <c r="AY113" s="184">
        <f t="shared" ca="1" si="405"/>
        <v>166</v>
      </c>
      <c r="AZ113" s="184">
        <f t="shared" ca="1" si="406"/>
        <v>166</v>
      </c>
      <c r="BA113" s="184">
        <f t="shared" ca="1" si="407"/>
        <v>92</v>
      </c>
      <c r="BB113" s="184">
        <f t="shared" ca="1" si="408"/>
        <v>92</v>
      </c>
      <c r="BC113" s="184">
        <f t="shared" ca="1" si="409"/>
        <v>92</v>
      </c>
      <c r="BD113" s="184">
        <f t="shared" ca="1" si="410"/>
        <v>92</v>
      </c>
      <c r="BE113" s="184">
        <f t="shared" ca="1" si="411"/>
        <v>92</v>
      </c>
      <c r="BF113" s="184">
        <f t="shared" ca="1" si="412"/>
        <v>92</v>
      </c>
      <c r="BG113" s="184">
        <f t="shared" ca="1" si="413"/>
        <v>92</v>
      </c>
      <c r="BH113" s="184">
        <f t="shared" ca="1" si="414"/>
        <v>92</v>
      </c>
      <c r="BI113" s="184">
        <f t="shared" ca="1" si="415"/>
        <v>92</v>
      </c>
      <c r="BJ113" s="184">
        <f t="shared" ca="1" si="416"/>
        <v>92</v>
      </c>
      <c r="BK113" s="184">
        <f t="shared" ca="1" si="417"/>
        <v>92</v>
      </c>
      <c r="BL113" s="184">
        <f t="shared" ca="1" si="418"/>
        <v>75</v>
      </c>
      <c r="BM113" s="184">
        <f t="shared" ca="1" si="419"/>
        <v>75</v>
      </c>
      <c r="BN113" s="184">
        <f t="shared" ca="1" si="420"/>
        <v>138</v>
      </c>
      <c r="BO113" s="184">
        <f t="shared" ca="1" si="421"/>
        <v>138</v>
      </c>
      <c r="BP113" s="184">
        <f t="shared" ca="1" si="422"/>
        <v>138</v>
      </c>
      <c r="BQ113" s="184">
        <f t="shared" ca="1" si="423"/>
        <v>138</v>
      </c>
      <c r="BR113" s="184">
        <f t="shared" ca="1" si="424"/>
        <v>138</v>
      </c>
      <c r="BS113" s="184">
        <f t="shared" ca="1" si="425"/>
        <v>138</v>
      </c>
      <c r="BT113" s="184">
        <f t="shared" ca="1" si="426"/>
        <v>138</v>
      </c>
      <c r="BU113" s="184">
        <f t="shared" ca="1" si="427"/>
        <v>138</v>
      </c>
      <c r="BV113" s="184">
        <f t="shared" ca="1" si="428"/>
        <v>138</v>
      </c>
      <c r="BW113" s="184">
        <f t="shared" ca="1" si="429"/>
        <v>138</v>
      </c>
      <c r="BX113" s="184">
        <f t="shared" ca="1" si="430"/>
        <v>138</v>
      </c>
      <c r="BY113" s="184">
        <f t="shared" ca="1" si="431"/>
        <v>151</v>
      </c>
      <c r="BZ113" s="184">
        <f t="shared" ca="1" si="432"/>
        <v>151</v>
      </c>
      <c r="CA113" s="184">
        <f t="shared" ca="1" si="433"/>
        <v>151</v>
      </c>
      <c r="CB113" s="184">
        <f t="shared" ca="1" si="434"/>
        <v>151</v>
      </c>
      <c r="CC113" s="184">
        <f t="shared" ca="1" si="435"/>
        <v>55</v>
      </c>
      <c r="CD113" s="184">
        <f t="shared" ca="1" si="436"/>
        <v>55</v>
      </c>
      <c r="CE113" s="184">
        <f t="shared" ca="1" si="437"/>
        <v>28</v>
      </c>
      <c r="CF113" s="184">
        <f t="shared" ca="1" si="438"/>
        <v>28</v>
      </c>
      <c r="CG113" s="184">
        <f t="shared" ca="1" si="439"/>
        <v>22</v>
      </c>
      <c r="CH113" s="184">
        <f t="shared" ca="1" si="440"/>
        <v>22</v>
      </c>
      <c r="CI113" s="184">
        <f t="shared" ca="1" si="441"/>
        <v>22</v>
      </c>
      <c r="CJ113" s="184">
        <f t="shared" ca="1" si="442"/>
        <v>22</v>
      </c>
      <c r="CK113" s="184">
        <f t="shared" ca="1" si="443"/>
        <v>22</v>
      </c>
      <c r="CL113" s="184">
        <f t="shared" ca="1" si="444"/>
        <v>22</v>
      </c>
      <c r="CM113" s="184">
        <f t="shared" ca="1" si="445"/>
        <v>22</v>
      </c>
      <c r="CN113" s="184">
        <f t="shared" ca="1" si="446"/>
        <v>22</v>
      </c>
      <c r="CO113" s="184">
        <f t="shared" ca="1" si="447"/>
        <v>22</v>
      </c>
      <c r="CP113" s="184">
        <f t="shared" ca="1" si="448"/>
        <v>22</v>
      </c>
      <c r="CQ113" s="184">
        <f t="shared" ca="1" si="449"/>
        <v>22</v>
      </c>
      <c r="CR113" s="184">
        <f t="shared" ca="1" si="450"/>
        <v>22</v>
      </c>
      <c r="CS113" s="184">
        <f t="shared" ca="1" si="451"/>
        <v>22</v>
      </c>
      <c r="CT113" s="184">
        <f t="shared" ca="1" si="452"/>
        <v>22</v>
      </c>
      <c r="CU113" s="184">
        <f t="shared" ca="1" si="453"/>
        <v>22</v>
      </c>
      <c r="CV113" s="184">
        <f t="shared" ca="1" si="454"/>
        <v>22</v>
      </c>
      <c r="CW113" s="184">
        <f t="shared" ca="1" si="455"/>
        <v>18</v>
      </c>
      <c r="CX113" s="184">
        <f t="shared" ca="1" si="456"/>
        <v>18</v>
      </c>
      <c r="CY113" s="184">
        <f t="shared" ca="1" si="457"/>
        <v>33</v>
      </c>
      <c r="CZ113" s="184">
        <f t="shared" ca="1" si="458"/>
        <v>33</v>
      </c>
      <c r="DA113" s="184">
        <f t="shared" ca="1" si="459"/>
        <v>35</v>
      </c>
      <c r="DB113" s="184">
        <f t="shared" ca="1" si="460"/>
        <v>35</v>
      </c>
      <c r="DC113" s="184">
        <f t="shared" ca="1" si="461"/>
        <v>35</v>
      </c>
      <c r="DD113" s="184">
        <f t="shared" ca="1" si="462"/>
        <v>35</v>
      </c>
      <c r="DE113" s="184">
        <f t="shared" ca="1" si="463"/>
        <v>98</v>
      </c>
      <c r="DF113" s="184">
        <f t="shared" ca="1" si="464"/>
        <v>98</v>
      </c>
      <c r="DG113" s="184">
        <f t="shared" ca="1" si="465"/>
        <v>99</v>
      </c>
      <c r="DH113" s="184">
        <f t="shared" ca="1" si="466"/>
        <v>99</v>
      </c>
      <c r="DI113" s="184">
        <f t="shared" ca="1" si="467"/>
        <v>44</v>
      </c>
      <c r="DJ113" s="184">
        <f t="shared" ca="1" si="468"/>
        <v>44</v>
      </c>
      <c r="DK113" s="184">
        <f t="shared" ca="1" si="469"/>
        <v>44</v>
      </c>
      <c r="DL113" s="184">
        <f t="shared" ca="1" si="470"/>
        <v>34</v>
      </c>
      <c r="DM113" s="184">
        <f t="shared" ca="1" si="471"/>
        <v>34</v>
      </c>
      <c r="DN113" s="184">
        <f t="shared" ca="1" si="472"/>
        <v>100</v>
      </c>
      <c r="DO113" s="184">
        <f t="shared" ca="1" si="473"/>
        <v>100</v>
      </c>
      <c r="DP113" s="184">
        <f t="shared" ca="1" si="474"/>
        <v>45</v>
      </c>
      <c r="DQ113" s="184">
        <f t="shared" ca="1" si="475"/>
        <v>45</v>
      </c>
      <c r="DR113" s="184">
        <f t="shared" ca="1" si="476"/>
        <v>174</v>
      </c>
      <c r="DS113" s="184">
        <f t="shared" ca="1" si="477"/>
        <v>174</v>
      </c>
      <c r="DT113" s="184">
        <f t="shared" ca="1" si="478"/>
        <v>174</v>
      </c>
      <c r="DU113" s="184">
        <f t="shared" ca="1" si="479"/>
        <v>174</v>
      </c>
      <c r="DV113" s="184">
        <f t="shared" ca="1" si="480"/>
        <v>174</v>
      </c>
      <c r="DW113" s="184">
        <f t="shared" ca="1" si="481"/>
        <v>174</v>
      </c>
      <c r="DX113" s="184">
        <f t="shared" ca="1" si="482"/>
        <v>174</v>
      </c>
      <c r="DY113" s="184">
        <f t="shared" ca="1" si="483"/>
        <v>174</v>
      </c>
      <c r="DZ113" s="184">
        <f t="shared" ca="1" si="484"/>
        <v>174</v>
      </c>
      <c r="EA113" s="184">
        <f t="shared" ca="1" si="485"/>
        <v>174</v>
      </c>
      <c r="EB113" s="184">
        <f t="shared" ca="1" si="486"/>
        <v>174</v>
      </c>
      <c r="EC113" s="184">
        <f t="shared" ca="1" si="487"/>
        <v>174</v>
      </c>
      <c r="ED113" s="184">
        <f t="shared" ca="1" si="488"/>
        <v>174</v>
      </c>
      <c r="EE113" s="184">
        <f t="shared" ca="1" si="489"/>
        <v>174</v>
      </c>
      <c r="EF113" s="184">
        <f t="shared" ca="1" si="490"/>
        <v>174</v>
      </c>
      <c r="EG113" s="184">
        <f t="shared" ca="1" si="491"/>
        <v>174</v>
      </c>
      <c r="EH113" s="184">
        <f t="shared" ca="1" si="492"/>
        <v>174</v>
      </c>
      <c r="EI113" s="184">
        <f t="shared" ca="1" si="493"/>
        <v>174</v>
      </c>
      <c r="EJ113" s="184">
        <f t="shared" ca="1" si="494"/>
        <v>174</v>
      </c>
      <c r="EK113" s="184">
        <f t="shared" ca="1" si="495"/>
        <v>174</v>
      </c>
      <c r="EL113" s="184">
        <f t="shared" ca="1" si="496"/>
        <v>174</v>
      </c>
      <c r="EM113" s="184">
        <f t="shared" ca="1" si="497"/>
        <v>174</v>
      </c>
      <c r="EN113" s="184">
        <f t="shared" ca="1" si="498"/>
        <v>174</v>
      </c>
      <c r="EO113" s="184">
        <f t="shared" ca="1" si="499"/>
        <v>174</v>
      </c>
      <c r="EP113" s="184">
        <f t="shared" ca="1" si="500"/>
        <v>174</v>
      </c>
      <c r="EQ113" s="184">
        <f t="shared" ca="1" si="501"/>
        <v>174</v>
      </c>
      <c r="ER113" s="184">
        <f t="shared" ca="1" si="502"/>
        <v>174</v>
      </c>
      <c r="ES113" s="184">
        <f t="shared" ca="1" si="503"/>
        <v>174</v>
      </c>
      <c r="ET113" s="184">
        <f t="shared" ca="1" si="504"/>
        <v>174</v>
      </c>
      <c r="EU113" s="184">
        <f t="shared" ca="1" si="505"/>
        <v>174</v>
      </c>
      <c r="EV113" s="184">
        <f t="shared" ca="1" si="506"/>
        <v>174</v>
      </c>
      <c r="EW113" s="184">
        <f t="shared" ca="1" si="507"/>
        <v>174</v>
      </c>
      <c r="EX113" s="184">
        <f t="shared" ca="1" si="508"/>
        <v>174</v>
      </c>
      <c r="EY113" s="184">
        <f t="shared" ca="1" si="509"/>
        <v>174</v>
      </c>
      <c r="EZ113" s="184">
        <f t="shared" ca="1" si="510"/>
        <v>174</v>
      </c>
      <c r="FA113" s="184">
        <f t="shared" ca="1" si="511"/>
        <v>174</v>
      </c>
      <c r="FB113" s="184">
        <f t="shared" ca="1" si="512"/>
        <v>174</v>
      </c>
      <c r="FC113" s="184">
        <f t="shared" ca="1" si="513"/>
        <v>174</v>
      </c>
      <c r="FD113" s="184">
        <f t="shared" ca="1" si="514"/>
        <v>174</v>
      </c>
      <c r="FE113" s="184">
        <f t="shared" ca="1" si="515"/>
        <v>174</v>
      </c>
      <c r="FF113" s="184">
        <f t="shared" ca="1" si="516"/>
        <v>174</v>
      </c>
      <c r="FG113" s="184">
        <f t="shared" ca="1" si="517"/>
        <v>174</v>
      </c>
      <c r="FH113" s="184">
        <f t="shared" ca="1" si="518"/>
        <v>174</v>
      </c>
      <c r="FI113" s="184">
        <f t="shared" ca="1" si="519"/>
        <v>174</v>
      </c>
      <c r="FJ113" s="184">
        <f t="shared" ca="1" si="520"/>
        <v>174</v>
      </c>
      <c r="FK113" s="184">
        <f t="shared" ca="1" si="521"/>
        <v>174</v>
      </c>
      <c r="FL113" s="184">
        <f t="shared" ca="1" si="522"/>
        <v>174</v>
      </c>
      <c r="FM113" s="184">
        <f t="shared" ca="1" si="523"/>
        <v>174</v>
      </c>
      <c r="FN113" s="184">
        <f t="shared" ca="1" si="524"/>
        <v>174</v>
      </c>
      <c r="FO113" s="184">
        <f t="shared" ca="1" si="525"/>
        <v>174</v>
      </c>
      <c r="FP113" s="184">
        <f t="shared" ca="1" si="526"/>
        <v>174</v>
      </c>
      <c r="FQ113" s="184">
        <f t="shared" ca="1" si="527"/>
        <v>174</v>
      </c>
      <c r="FR113" s="184">
        <f t="shared" ca="1" si="528"/>
        <v>174</v>
      </c>
      <c r="FS113" s="184">
        <f t="shared" ca="1" si="529"/>
        <v>174</v>
      </c>
      <c r="FT113" s="184">
        <f t="shared" ca="1" si="530"/>
        <v>174</v>
      </c>
      <c r="FU113" s="184">
        <f t="shared" ca="1" si="531"/>
        <v>174</v>
      </c>
      <c r="FV113" s="184">
        <f t="shared" ca="1" si="532"/>
        <v>174</v>
      </c>
      <c r="FW113" s="184">
        <f t="shared" ca="1" si="533"/>
        <v>174</v>
      </c>
      <c r="FX113" s="184">
        <f t="shared" ca="1" si="534"/>
        <v>174</v>
      </c>
      <c r="FY113" s="184">
        <f t="shared" ca="1" si="535"/>
        <v>174</v>
      </c>
      <c r="FZ113" s="184">
        <f t="shared" ca="1" si="536"/>
        <v>174</v>
      </c>
      <c r="GA113" s="184">
        <f t="shared" ca="1" si="537"/>
        <v>174</v>
      </c>
      <c r="GB113" s="184">
        <f t="shared" ca="1" si="538"/>
        <v>174</v>
      </c>
      <c r="GC113" s="184">
        <f t="shared" ca="1" si="539"/>
        <v>174</v>
      </c>
      <c r="GD113" s="184">
        <f t="shared" ca="1" si="540"/>
        <v>174</v>
      </c>
      <c r="GE113" s="184">
        <f t="shared" ca="1" si="541"/>
        <v>174</v>
      </c>
      <c r="GF113" s="184">
        <f t="shared" ca="1" si="542"/>
        <v>174</v>
      </c>
      <c r="GG113" s="184">
        <f t="shared" ca="1" si="543"/>
        <v>174</v>
      </c>
      <c r="GH113" s="184">
        <f t="shared" ca="1" si="544"/>
        <v>174</v>
      </c>
      <c r="GI113" s="184">
        <f t="shared" ca="1" si="545"/>
        <v>174</v>
      </c>
      <c r="GJ113" s="184">
        <f t="shared" ca="1" si="546"/>
        <v>174</v>
      </c>
      <c r="GK113" s="184">
        <f t="shared" ca="1" si="547"/>
        <v>174</v>
      </c>
      <c r="GL113" s="184">
        <f t="shared" ca="1" si="548"/>
        <v>174</v>
      </c>
      <c r="GM113" s="184">
        <f t="shared" ca="1" si="549"/>
        <v>174</v>
      </c>
      <c r="GN113" s="184">
        <f t="shared" ca="1" si="550"/>
        <v>174</v>
      </c>
      <c r="GO113" s="184">
        <f t="shared" ca="1" si="551"/>
        <v>174</v>
      </c>
      <c r="GP113" s="184">
        <f t="shared" ca="1" si="552"/>
        <v>174</v>
      </c>
      <c r="GQ113" s="184">
        <f t="shared" ca="1" si="553"/>
        <v>174</v>
      </c>
      <c r="GR113" s="184">
        <f t="shared" ca="1" si="554"/>
        <v>174</v>
      </c>
      <c r="GS113" s="184">
        <f t="shared" ca="1" si="555"/>
        <v>174</v>
      </c>
      <c r="GT113" s="184">
        <f t="shared" ca="1" si="556"/>
        <v>174</v>
      </c>
      <c r="GU113" s="184">
        <f t="shared" ca="1" si="557"/>
        <v>174</v>
      </c>
      <c r="GV113" s="184">
        <f t="shared" ca="1" si="558"/>
        <v>174</v>
      </c>
      <c r="GW113" s="184">
        <f t="shared" ca="1" si="559"/>
        <v>174</v>
      </c>
      <c r="GX113" s="184">
        <f t="shared" ca="1" si="560"/>
        <v>174</v>
      </c>
      <c r="GY113" s="184">
        <f t="shared" ca="1" si="561"/>
        <v>174</v>
      </c>
      <c r="GZ113" s="184">
        <f t="shared" ca="1" si="562"/>
        <v>174</v>
      </c>
      <c r="HA113" s="184">
        <f t="shared" ca="1" si="563"/>
        <v>174</v>
      </c>
      <c r="HB113" s="184">
        <f t="shared" ca="1" si="564"/>
        <v>174</v>
      </c>
      <c r="HC113" s="184">
        <f t="shared" ca="1" si="565"/>
        <v>174</v>
      </c>
      <c r="HD113" s="184">
        <f t="shared" ca="1" si="566"/>
        <v>174</v>
      </c>
      <c r="HE113" s="184">
        <f t="shared" ca="1" si="567"/>
        <v>174</v>
      </c>
      <c r="HF113" s="184">
        <f t="shared" ca="1" si="568"/>
        <v>174</v>
      </c>
      <c r="HG113" s="184">
        <f t="shared" ca="1" si="569"/>
        <v>174</v>
      </c>
      <c r="HH113" s="184">
        <f t="shared" ca="1" si="570"/>
        <v>174</v>
      </c>
      <c r="HI113" s="184">
        <f t="shared" ca="1" si="571"/>
        <v>174</v>
      </c>
      <c r="HJ113" s="184">
        <f t="shared" ca="1" si="572"/>
        <v>174</v>
      </c>
      <c r="HK113" s="578">
        <f t="shared" ca="1" si="573"/>
        <v>1</v>
      </c>
    </row>
    <row r="114" spans="1:219" s="185" customFormat="1" ht="30">
      <c r="A114" s="284" t="s">
        <v>14027</v>
      </c>
      <c r="B114" s="285" t="s">
        <v>14060</v>
      </c>
      <c r="C114" s="286" t="str">
        <f>IF($B114="","",IFERROR(VLOOKUP($B114,SERVIÇOS!$A:$F,2,0),IFERROR(VLOOKUP($B114,'COMPOSIÇÕES COMPLEMENTARES '!$C:$K,2,0),"")))</f>
        <v>REMOÇÃO E INSTALAÇÃO DE COMPONENTES EM LAJE (ELETRODUTOS, ARAMES, ESCADAS, GANCHOS, ANTENA, SUPORTES)</v>
      </c>
      <c r="D114" s="287" t="str">
        <f>IF($B114="","",IFERROR(VLOOKUP($B114,SERVIÇOS!$A:$F,3,0),IFERROR(VLOOKUP($B114,'COMPOSIÇÕES COMPLEMENTARES '!$C:$K,3,0),"")))</f>
        <v>M2</v>
      </c>
      <c r="E114" s="288">
        <v>75.599999999999994</v>
      </c>
      <c r="F114" s="289">
        <f>IF($B114="","",IFERROR(VLOOKUP($B114,SERVIÇOS!$A:$F,4,0),IFERROR(VLOOKUP($B114,'COMPOSIÇÕES COMPLEMENTARES '!$C:$K,6,0),"")))</f>
        <v>0.33</v>
      </c>
      <c r="G114" s="289">
        <f>IF($B114="","",IFERROR(VLOOKUP($B114,SERVIÇOS!$A:$F,5,0),IFERROR(VLOOKUP($B114,'COMPOSIÇÕES COMPLEMENTARES '!$C:$K,7,0),"")))</f>
        <v>0.71</v>
      </c>
      <c r="H114" s="289">
        <f t="shared" si="356"/>
        <v>1.04</v>
      </c>
      <c r="I114" s="289">
        <f t="shared" ref="I114:I120" si="575">IF(E114="","",ROUND((E114*F114),2))</f>
        <v>24.95</v>
      </c>
      <c r="J114" s="289">
        <f t="shared" ref="J114:J120" si="576">IF(E114="","",ROUND((E114*G114),2))</f>
        <v>53.68</v>
      </c>
      <c r="K114" s="289">
        <f t="shared" ref="K114:K120" si="577">IF(E114="","",ROUND((E114*H114),2))</f>
        <v>78.62</v>
      </c>
      <c r="L114" s="289"/>
      <c r="M114" s="572">
        <f t="shared" si="364"/>
        <v>78.63</v>
      </c>
      <c r="N114" s="572">
        <f t="shared" si="365"/>
        <v>593.74</v>
      </c>
      <c r="O114" s="572">
        <f t="shared" si="366"/>
        <v>570.9</v>
      </c>
      <c r="P114" s="572">
        <f t="shared" si="367"/>
        <v>106</v>
      </c>
      <c r="Q114" s="572">
        <f t="shared" si="368"/>
        <v>241.18</v>
      </c>
      <c r="R114" s="572">
        <f t="shared" si="369"/>
        <v>63</v>
      </c>
      <c r="S114" s="184">
        <f t="shared" ca="1" si="373"/>
        <v>36</v>
      </c>
      <c r="T114" s="184">
        <f t="shared" ca="1" si="374"/>
        <v>36</v>
      </c>
      <c r="U114" s="184">
        <f t="shared" ca="1" si="375"/>
        <v>36</v>
      </c>
      <c r="V114" s="184">
        <f t="shared" ca="1" si="376"/>
        <v>36</v>
      </c>
      <c r="W114" s="184">
        <f t="shared" ca="1" si="377"/>
        <v>36</v>
      </c>
      <c r="X114" s="184">
        <f t="shared" ca="1" si="378"/>
        <v>36</v>
      </c>
      <c r="Y114" s="184">
        <f t="shared" ca="1" si="379"/>
        <v>36</v>
      </c>
      <c r="Z114" s="184">
        <f t="shared" ca="1" si="380"/>
        <v>36</v>
      </c>
      <c r="AA114" s="184">
        <f t="shared" ca="1" si="381"/>
        <v>36</v>
      </c>
      <c r="AB114" s="184">
        <f t="shared" ca="1" si="382"/>
        <v>36</v>
      </c>
      <c r="AC114" s="184">
        <f t="shared" ca="1" si="383"/>
        <v>36</v>
      </c>
      <c r="AD114" s="184">
        <f t="shared" ca="1" si="384"/>
        <v>36</v>
      </c>
      <c r="AE114" s="184">
        <f t="shared" ca="1" si="385"/>
        <v>36</v>
      </c>
      <c r="AF114" s="184">
        <f t="shared" ca="1" si="386"/>
        <v>36</v>
      </c>
      <c r="AG114" s="184">
        <f t="shared" ca="1" si="387"/>
        <v>36</v>
      </c>
      <c r="AH114" s="184">
        <f t="shared" ca="1" si="388"/>
        <v>36</v>
      </c>
      <c r="AI114" s="184">
        <f t="shared" ca="1" si="389"/>
        <v>36</v>
      </c>
      <c r="AJ114" s="184">
        <f t="shared" ca="1" si="390"/>
        <v>166</v>
      </c>
      <c r="AK114" s="184">
        <f t="shared" ca="1" si="391"/>
        <v>166</v>
      </c>
      <c r="AL114" s="184">
        <f t="shared" ca="1" si="392"/>
        <v>166</v>
      </c>
      <c r="AM114" s="184">
        <f t="shared" ca="1" si="393"/>
        <v>166</v>
      </c>
      <c r="AN114" s="184">
        <f t="shared" ca="1" si="394"/>
        <v>166</v>
      </c>
      <c r="AO114" s="184">
        <f t="shared" ca="1" si="395"/>
        <v>166</v>
      </c>
      <c r="AP114" s="184">
        <f t="shared" ca="1" si="396"/>
        <v>92</v>
      </c>
      <c r="AQ114" s="184">
        <f t="shared" ca="1" si="397"/>
        <v>92</v>
      </c>
      <c r="AR114" s="184">
        <f t="shared" ca="1" si="398"/>
        <v>92</v>
      </c>
      <c r="AS114" s="184">
        <f t="shared" ca="1" si="399"/>
        <v>92</v>
      </c>
      <c r="AT114" s="184">
        <f t="shared" ca="1" si="400"/>
        <v>92</v>
      </c>
      <c r="AU114" s="184">
        <f t="shared" ca="1" si="401"/>
        <v>92</v>
      </c>
      <c r="AV114" s="184">
        <f t="shared" ca="1" si="402"/>
        <v>92</v>
      </c>
      <c r="AW114" s="184">
        <f t="shared" ca="1" si="403"/>
        <v>92</v>
      </c>
      <c r="AX114" s="184">
        <f t="shared" ca="1" si="404"/>
        <v>92</v>
      </c>
      <c r="AY114" s="184">
        <f t="shared" ca="1" si="405"/>
        <v>92</v>
      </c>
      <c r="AZ114" s="184">
        <f t="shared" ca="1" si="406"/>
        <v>92</v>
      </c>
      <c r="BA114" s="184">
        <f t="shared" ca="1" si="407"/>
        <v>92</v>
      </c>
      <c r="BB114" s="184">
        <f t="shared" ca="1" si="408"/>
        <v>75</v>
      </c>
      <c r="BC114" s="184">
        <f t="shared" ca="1" si="409"/>
        <v>75</v>
      </c>
      <c r="BD114" s="184">
        <f t="shared" ca="1" si="410"/>
        <v>75</v>
      </c>
      <c r="BE114" s="184">
        <f t="shared" ca="1" si="411"/>
        <v>75</v>
      </c>
      <c r="BF114" s="184">
        <f t="shared" ca="1" si="412"/>
        <v>75</v>
      </c>
      <c r="BG114" s="184">
        <f t="shared" ca="1" si="413"/>
        <v>75</v>
      </c>
      <c r="BH114" s="184">
        <f t="shared" ca="1" si="414"/>
        <v>75</v>
      </c>
      <c r="BI114" s="184">
        <f t="shared" ca="1" si="415"/>
        <v>75</v>
      </c>
      <c r="BJ114" s="184">
        <f t="shared" ca="1" si="416"/>
        <v>75</v>
      </c>
      <c r="BK114" s="184">
        <f t="shared" ca="1" si="417"/>
        <v>75</v>
      </c>
      <c r="BL114" s="184">
        <f t="shared" ca="1" si="418"/>
        <v>75</v>
      </c>
      <c r="BM114" s="184">
        <f t="shared" ca="1" si="419"/>
        <v>138</v>
      </c>
      <c r="BN114" s="184">
        <f t="shared" ca="1" si="420"/>
        <v>138</v>
      </c>
      <c r="BO114" s="184">
        <f t="shared" ca="1" si="421"/>
        <v>151</v>
      </c>
      <c r="BP114" s="184">
        <f t="shared" ca="1" si="422"/>
        <v>151</v>
      </c>
      <c r="BQ114" s="184">
        <f t="shared" ca="1" si="423"/>
        <v>151</v>
      </c>
      <c r="BR114" s="184">
        <f t="shared" ca="1" si="424"/>
        <v>151</v>
      </c>
      <c r="BS114" s="184">
        <f t="shared" ca="1" si="425"/>
        <v>151</v>
      </c>
      <c r="BT114" s="184">
        <f t="shared" ca="1" si="426"/>
        <v>151</v>
      </c>
      <c r="BU114" s="184">
        <f t="shared" ca="1" si="427"/>
        <v>151</v>
      </c>
      <c r="BV114" s="184">
        <f t="shared" ca="1" si="428"/>
        <v>151</v>
      </c>
      <c r="BW114" s="184">
        <f t="shared" ca="1" si="429"/>
        <v>151</v>
      </c>
      <c r="BX114" s="184">
        <f t="shared" ca="1" si="430"/>
        <v>151</v>
      </c>
      <c r="BY114" s="184">
        <f t="shared" ca="1" si="431"/>
        <v>151</v>
      </c>
      <c r="BZ114" s="184">
        <f t="shared" ca="1" si="432"/>
        <v>55</v>
      </c>
      <c r="CA114" s="184">
        <f t="shared" ca="1" si="433"/>
        <v>55</v>
      </c>
      <c r="CB114" s="184">
        <f t="shared" ca="1" si="434"/>
        <v>55</v>
      </c>
      <c r="CC114" s="184">
        <f t="shared" ca="1" si="435"/>
        <v>55</v>
      </c>
      <c r="CD114" s="184">
        <f t="shared" ca="1" si="436"/>
        <v>28</v>
      </c>
      <c r="CE114" s="184">
        <f t="shared" ca="1" si="437"/>
        <v>28</v>
      </c>
      <c r="CF114" s="184">
        <f t="shared" ca="1" si="438"/>
        <v>22</v>
      </c>
      <c r="CG114" s="184">
        <f t="shared" ca="1" si="439"/>
        <v>22</v>
      </c>
      <c r="CH114" s="184">
        <f t="shared" ca="1" si="440"/>
        <v>18</v>
      </c>
      <c r="CI114" s="184">
        <f t="shared" ca="1" si="441"/>
        <v>18</v>
      </c>
      <c r="CJ114" s="184">
        <f t="shared" ca="1" si="442"/>
        <v>18</v>
      </c>
      <c r="CK114" s="184">
        <f t="shared" ca="1" si="443"/>
        <v>18</v>
      </c>
      <c r="CL114" s="184">
        <f t="shared" ca="1" si="444"/>
        <v>18</v>
      </c>
      <c r="CM114" s="184">
        <f t="shared" ca="1" si="445"/>
        <v>18</v>
      </c>
      <c r="CN114" s="184">
        <f t="shared" ca="1" si="446"/>
        <v>18</v>
      </c>
      <c r="CO114" s="184">
        <f t="shared" ca="1" si="447"/>
        <v>18</v>
      </c>
      <c r="CP114" s="184">
        <f t="shared" ca="1" si="448"/>
        <v>18</v>
      </c>
      <c r="CQ114" s="184">
        <f t="shared" ca="1" si="449"/>
        <v>18</v>
      </c>
      <c r="CR114" s="184">
        <f t="shared" ca="1" si="450"/>
        <v>18</v>
      </c>
      <c r="CS114" s="184">
        <f t="shared" ca="1" si="451"/>
        <v>18</v>
      </c>
      <c r="CT114" s="184">
        <f t="shared" ca="1" si="452"/>
        <v>18</v>
      </c>
      <c r="CU114" s="184">
        <f t="shared" ca="1" si="453"/>
        <v>18</v>
      </c>
      <c r="CV114" s="184">
        <f t="shared" ca="1" si="454"/>
        <v>18</v>
      </c>
      <c r="CW114" s="184">
        <f t="shared" ca="1" si="455"/>
        <v>18</v>
      </c>
      <c r="CX114" s="184">
        <f t="shared" ca="1" si="456"/>
        <v>33</v>
      </c>
      <c r="CY114" s="184">
        <f t="shared" ca="1" si="457"/>
        <v>33</v>
      </c>
      <c r="CZ114" s="184">
        <f t="shared" ca="1" si="458"/>
        <v>35</v>
      </c>
      <c r="DA114" s="184">
        <f t="shared" ca="1" si="459"/>
        <v>35</v>
      </c>
      <c r="DB114" s="184">
        <f t="shared" ca="1" si="460"/>
        <v>98</v>
      </c>
      <c r="DC114" s="184">
        <f t="shared" ca="1" si="461"/>
        <v>98</v>
      </c>
      <c r="DD114" s="184">
        <f t="shared" ca="1" si="462"/>
        <v>98</v>
      </c>
      <c r="DE114" s="184">
        <f t="shared" ca="1" si="463"/>
        <v>98</v>
      </c>
      <c r="DF114" s="184">
        <f t="shared" ca="1" si="464"/>
        <v>99</v>
      </c>
      <c r="DG114" s="184">
        <f t="shared" ca="1" si="465"/>
        <v>99</v>
      </c>
      <c r="DH114" s="184">
        <f t="shared" ca="1" si="466"/>
        <v>44</v>
      </c>
      <c r="DI114" s="184">
        <f t="shared" ca="1" si="467"/>
        <v>44</v>
      </c>
      <c r="DJ114" s="184">
        <f t="shared" ca="1" si="468"/>
        <v>34</v>
      </c>
      <c r="DK114" s="184">
        <f t="shared" ca="1" si="469"/>
        <v>34</v>
      </c>
      <c r="DL114" s="184">
        <f t="shared" ca="1" si="470"/>
        <v>34</v>
      </c>
      <c r="DM114" s="184">
        <f t="shared" ca="1" si="471"/>
        <v>100</v>
      </c>
      <c r="DN114" s="184">
        <f t="shared" ca="1" si="472"/>
        <v>100</v>
      </c>
      <c r="DO114" s="184">
        <f t="shared" ca="1" si="473"/>
        <v>45</v>
      </c>
      <c r="DP114" s="184">
        <f t="shared" ca="1" si="474"/>
        <v>45</v>
      </c>
      <c r="DQ114" s="184">
        <f t="shared" ca="1" si="475"/>
        <v>174</v>
      </c>
      <c r="DR114" s="184">
        <f t="shared" ca="1" si="476"/>
        <v>174</v>
      </c>
      <c r="DS114" s="184">
        <f t="shared" ca="1" si="477"/>
        <v>49</v>
      </c>
      <c r="DT114" s="184">
        <f t="shared" ca="1" si="478"/>
        <v>49</v>
      </c>
      <c r="DU114" s="184">
        <f t="shared" ca="1" si="479"/>
        <v>49</v>
      </c>
      <c r="DV114" s="184">
        <f t="shared" ca="1" si="480"/>
        <v>49</v>
      </c>
      <c r="DW114" s="184">
        <f t="shared" ca="1" si="481"/>
        <v>49</v>
      </c>
      <c r="DX114" s="184">
        <f t="shared" ca="1" si="482"/>
        <v>49</v>
      </c>
      <c r="DY114" s="184">
        <f t="shared" ca="1" si="483"/>
        <v>49</v>
      </c>
      <c r="DZ114" s="184">
        <f t="shared" ca="1" si="484"/>
        <v>49</v>
      </c>
      <c r="EA114" s="184">
        <f t="shared" ca="1" si="485"/>
        <v>49</v>
      </c>
      <c r="EB114" s="184">
        <f t="shared" ca="1" si="486"/>
        <v>49</v>
      </c>
      <c r="EC114" s="184">
        <f t="shared" ca="1" si="487"/>
        <v>49</v>
      </c>
      <c r="ED114" s="184">
        <f t="shared" ca="1" si="488"/>
        <v>49</v>
      </c>
      <c r="EE114" s="184">
        <f t="shared" ca="1" si="489"/>
        <v>49</v>
      </c>
      <c r="EF114" s="184">
        <f t="shared" ca="1" si="490"/>
        <v>49</v>
      </c>
      <c r="EG114" s="184">
        <f t="shared" ca="1" si="491"/>
        <v>49</v>
      </c>
      <c r="EH114" s="184">
        <f t="shared" ca="1" si="492"/>
        <v>49</v>
      </c>
      <c r="EI114" s="184">
        <f t="shared" ca="1" si="493"/>
        <v>49</v>
      </c>
      <c r="EJ114" s="184">
        <f t="shared" ca="1" si="494"/>
        <v>49</v>
      </c>
      <c r="EK114" s="184">
        <f t="shared" ca="1" si="495"/>
        <v>49</v>
      </c>
      <c r="EL114" s="184">
        <f t="shared" ca="1" si="496"/>
        <v>49</v>
      </c>
      <c r="EM114" s="184">
        <f t="shared" ca="1" si="497"/>
        <v>49</v>
      </c>
      <c r="EN114" s="184">
        <f t="shared" ca="1" si="498"/>
        <v>49</v>
      </c>
      <c r="EO114" s="184">
        <f t="shared" ca="1" si="499"/>
        <v>49</v>
      </c>
      <c r="EP114" s="184">
        <f t="shared" ca="1" si="500"/>
        <v>49</v>
      </c>
      <c r="EQ114" s="184">
        <f t="shared" ca="1" si="501"/>
        <v>49</v>
      </c>
      <c r="ER114" s="184">
        <f t="shared" ca="1" si="502"/>
        <v>49</v>
      </c>
      <c r="ES114" s="184">
        <f t="shared" ca="1" si="503"/>
        <v>49</v>
      </c>
      <c r="ET114" s="184">
        <f t="shared" ca="1" si="504"/>
        <v>49</v>
      </c>
      <c r="EU114" s="184">
        <f t="shared" ca="1" si="505"/>
        <v>49</v>
      </c>
      <c r="EV114" s="184">
        <f t="shared" ca="1" si="506"/>
        <v>49</v>
      </c>
      <c r="EW114" s="184">
        <f t="shared" ca="1" si="507"/>
        <v>49</v>
      </c>
      <c r="EX114" s="184">
        <f t="shared" ca="1" si="508"/>
        <v>49</v>
      </c>
      <c r="EY114" s="184">
        <f t="shared" ca="1" si="509"/>
        <v>49</v>
      </c>
      <c r="EZ114" s="184">
        <f t="shared" ca="1" si="510"/>
        <v>49</v>
      </c>
      <c r="FA114" s="184">
        <f t="shared" ca="1" si="511"/>
        <v>49</v>
      </c>
      <c r="FB114" s="184">
        <f t="shared" ca="1" si="512"/>
        <v>49</v>
      </c>
      <c r="FC114" s="184">
        <f t="shared" ca="1" si="513"/>
        <v>49</v>
      </c>
      <c r="FD114" s="184">
        <f t="shared" ca="1" si="514"/>
        <v>49</v>
      </c>
      <c r="FE114" s="184">
        <f t="shared" ca="1" si="515"/>
        <v>49</v>
      </c>
      <c r="FF114" s="184">
        <f t="shared" ca="1" si="516"/>
        <v>49</v>
      </c>
      <c r="FG114" s="184">
        <f t="shared" ca="1" si="517"/>
        <v>49</v>
      </c>
      <c r="FH114" s="184">
        <f t="shared" ca="1" si="518"/>
        <v>49</v>
      </c>
      <c r="FI114" s="184">
        <f t="shared" ca="1" si="519"/>
        <v>49</v>
      </c>
      <c r="FJ114" s="184">
        <f t="shared" ca="1" si="520"/>
        <v>49</v>
      </c>
      <c r="FK114" s="184">
        <f t="shared" ca="1" si="521"/>
        <v>49</v>
      </c>
      <c r="FL114" s="184">
        <f t="shared" ca="1" si="522"/>
        <v>49</v>
      </c>
      <c r="FM114" s="184">
        <f t="shared" ca="1" si="523"/>
        <v>49</v>
      </c>
      <c r="FN114" s="184">
        <f t="shared" ca="1" si="524"/>
        <v>49</v>
      </c>
      <c r="FO114" s="184">
        <f t="shared" ca="1" si="525"/>
        <v>49</v>
      </c>
      <c r="FP114" s="184">
        <f t="shared" ca="1" si="526"/>
        <v>49</v>
      </c>
      <c r="FQ114" s="184">
        <f t="shared" ca="1" si="527"/>
        <v>49</v>
      </c>
      <c r="FR114" s="184">
        <f t="shared" ca="1" si="528"/>
        <v>49</v>
      </c>
      <c r="FS114" s="184">
        <f t="shared" ca="1" si="529"/>
        <v>49</v>
      </c>
      <c r="FT114" s="184">
        <f t="shared" ca="1" si="530"/>
        <v>49</v>
      </c>
      <c r="FU114" s="184">
        <f t="shared" ca="1" si="531"/>
        <v>49</v>
      </c>
      <c r="FV114" s="184">
        <f t="shared" ca="1" si="532"/>
        <v>49</v>
      </c>
      <c r="FW114" s="184">
        <f t="shared" ca="1" si="533"/>
        <v>49</v>
      </c>
      <c r="FX114" s="184">
        <f t="shared" ca="1" si="534"/>
        <v>49</v>
      </c>
      <c r="FY114" s="184">
        <f t="shared" ca="1" si="535"/>
        <v>49</v>
      </c>
      <c r="FZ114" s="184">
        <f t="shared" ca="1" si="536"/>
        <v>49</v>
      </c>
      <c r="GA114" s="184">
        <f t="shared" ca="1" si="537"/>
        <v>49</v>
      </c>
      <c r="GB114" s="184">
        <f t="shared" ca="1" si="538"/>
        <v>49</v>
      </c>
      <c r="GC114" s="184">
        <f t="shared" ca="1" si="539"/>
        <v>49</v>
      </c>
      <c r="GD114" s="184">
        <f t="shared" ca="1" si="540"/>
        <v>49</v>
      </c>
      <c r="GE114" s="184">
        <f t="shared" ca="1" si="541"/>
        <v>49</v>
      </c>
      <c r="GF114" s="184">
        <f t="shared" ca="1" si="542"/>
        <v>49</v>
      </c>
      <c r="GG114" s="184">
        <f t="shared" ca="1" si="543"/>
        <v>49</v>
      </c>
      <c r="GH114" s="184">
        <f t="shared" ca="1" si="544"/>
        <v>49</v>
      </c>
      <c r="GI114" s="184">
        <f t="shared" ca="1" si="545"/>
        <v>49</v>
      </c>
      <c r="GJ114" s="184">
        <f t="shared" ca="1" si="546"/>
        <v>49</v>
      </c>
      <c r="GK114" s="184">
        <f t="shared" ca="1" si="547"/>
        <v>49</v>
      </c>
      <c r="GL114" s="184">
        <f t="shared" ca="1" si="548"/>
        <v>49</v>
      </c>
      <c r="GM114" s="184">
        <f t="shared" ca="1" si="549"/>
        <v>49</v>
      </c>
      <c r="GN114" s="184">
        <f t="shared" ca="1" si="550"/>
        <v>49</v>
      </c>
      <c r="GO114" s="184">
        <f t="shared" ca="1" si="551"/>
        <v>49</v>
      </c>
      <c r="GP114" s="184">
        <f t="shared" ca="1" si="552"/>
        <v>49</v>
      </c>
      <c r="GQ114" s="184">
        <f t="shared" ca="1" si="553"/>
        <v>49</v>
      </c>
      <c r="GR114" s="184">
        <f t="shared" ca="1" si="554"/>
        <v>49</v>
      </c>
      <c r="GS114" s="184">
        <f t="shared" ca="1" si="555"/>
        <v>49</v>
      </c>
      <c r="GT114" s="184">
        <f t="shared" ca="1" si="556"/>
        <v>49</v>
      </c>
      <c r="GU114" s="184">
        <f t="shared" ca="1" si="557"/>
        <v>49</v>
      </c>
      <c r="GV114" s="184">
        <f t="shared" ca="1" si="558"/>
        <v>49</v>
      </c>
      <c r="GW114" s="184">
        <f t="shared" ca="1" si="559"/>
        <v>49</v>
      </c>
      <c r="GX114" s="184">
        <f t="shared" ca="1" si="560"/>
        <v>49</v>
      </c>
      <c r="GY114" s="184">
        <f t="shared" ca="1" si="561"/>
        <v>49</v>
      </c>
      <c r="GZ114" s="184">
        <f t="shared" ca="1" si="562"/>
        <v>49</v>
      </c>
      <c r="HA114" s="184">
        <f t="shared" ca="1" si="563"/>
        <v>49</v>
      </c>
      <c r="HB114" s="184">
        <f t="shared" ca="1" si="564"/>
        <v>49</v>
      </c>
      <c r="HC114" s="184">
        <f t="shared" ca="1" si="565"/>
        <v>49</v>
      </c>
      <c r="HD114" s="184">
        <f t="shared" ca="1" si="566"/>
        <v>49</v>
      </c>
      <c r="HE114" s="184">
        <f t="shared" ca="1" si="567"/>
        <v>49</v>
      </c>
      <c r="HF114" s="184">
        <f t="shared" ca="1" si="568"/>
        <v>49</v>
      </c>
      <c r="HG114" s="184">
        <f t="shared" ca="1" si="569"/>
        <v>49</v>
      </c>
      <c r="HH114" s="184">
        <f t="shared" ca="1" si="570"/>
        <v>49</v>
      </c>
      <c r="HI114" s="184">
        <f t="shared" ca="1" si="571"/>
        <v>49</v>
      </c>
      <c r="HJ114" s="184">
        <f t="shared" ca="1" si="572"/>
        <v>49</v>
      </c>
      <c r="HK114" s="578">
        <f t="shared" ca="1" si="573"/>
        <v>1</v>
      </c>
    </row>
    <row r="115" spans="1:219" s="185" customFormat="1" ht="30">
      <c r="A115" s="284" t="s">
        <v>14028</v>
      </c>
      <c r="B115" s="285">
        <v>97631</v>
      </c>
      <c r="C115" s="286" t="str">
        <f>IF($B115="","",IFERROR(VLOOKUP($B115,SERVIÇOS!$A:$F,2,0),IFERROR(VLOOKUP($B115,'COMPOSIÇÕES COMPLEMENTARES '!$C:$K,2,0),"")))</f>
        <v>DEMOLIÇÃO DE ARGAMASSAS, DE FORMA MANUAL, SEM REAPROVEITAMENTO. AF_12/2017</v>
      </c>
      <c r="D115" s="287" t="str">
        <f>IF($B115="","",IFERROR(VLOOKUP($B115,SERVIÇOS!$A:$F,3,0),IFERROR(VLOOKUP($B115,'COMPOSIÇÕES COMPLEMENTARES '!$C:$K,3,0),"")))</f>
        <v>M2</v>
      </c>
      <c r="E115" s="288">
        <v>75.599999999999994</v>
      </c>
      <c r="F115" s="289">
        <f>IF($B115="","",IFERROR(VLOOKUP($B115,SERVIÇOS!$A:$F,4,0),IFERROR(VLOOKUP($B115,'COMPOSIÇÕES COMPLEMENTARES '!$C:$K,6,0),"")))</f>
        <v>0.88999999999999968</v>
      </c>
      <c r="G115" s="289">
        <f>IF($B115="","",IFERROR(VLOOKUP($B115,SERVIÇOS!$A:$F,5,0),IFERROR(VLOOKUP($B115,'COMPOSIÇÕES COMPLEMENTARES '!$C:$K,7,0),"")))</f>
        <v>2.14</v>
      </c>
      <c r="H115" s="289">
        <f t="shared" si="356"/>
        <v>3.03</v>
      </c>
      <c r="I115" s="289">
        <f t="shared" si="575"/>
        <v>67.28</v>
      </c>
      <c r="J115" s="289">
        <f t="shared" si="576"/>
        <v>161.78</v>
      </c>
      <c r="K115" s="289">
        <f t="shared" si="577"/>
        <v>229.07</v>
      </c>
      <c r="L115" s="289"/>
      <c r="M115" s="572">
        <f t="shared" si="364"/>
        <v>229.06</v>
      </c>
      <c r="N115" s="572">
        <f t="shared" si="365"/>
        <v>241.18</v>
      </c>
      <c r="O115" s="572">
        <f t="shared" si="366"/>
        <v>79.599999999999994</v>
      </c>
      <c r="P115" s="572">
        <f t="shared" si="367"/>
        <v>107</v>
      </c>
      <c r="Q115" s="572">
        <f t="shared" si="368"/>
        <v>239.34</v>
      </c>
      <c r="R115" s="572">
        <f t="shared" si="369"/>
        <v>36</v>
      </c>
      <c r="S115" s="184">
        <f t="shared" ca="1" si="373"/>
        <v>36</v>
      </c>
      <c r="T115" s="184">
        <f t="shared" ca="1" si="374"/>
        <v>166</v>
      </c>
      <c r="U115" s="184">
        <f t="shared" ca="1" si="375"/>
        <v>166</v>
      </c>
      <c r="V115" s="184">
        <f t="shared" ca="1" si="376"/>
        <v>166</v>
      </c>
      <c r="W115" s="184">
        <f t="shared" ca="1" si="377"/>
        <v>166</v>
      </c>
      <c r="X115" s="184">
        <f t="shared" ca="1" si="378"/>
        <v>166</v>
      </c>
      <c r="Y115" s="184">
        <f t="shared" ca="1" si="379"/>
        <v>166</v>
      </c>
      <c r="Z115" s="184">
        <f t="shared" ca="1" si="380"/>
        <v>166</v>
      </c>
      <c r="AA115" s="184">
        <f t="shared" ca="1" si="381"/>
        <v>166</v>
      </c>
      <c r="AB115" s="184">
        <f t="shared" ca="1" si="382"/>
        <v>166</v>
      </c>
      <c r="AC115" s="184">
        <f t="shared" ca="1" si="383"/>
        <v>166</v>
      </c>
      <c r="AD115" s="184">
        <f t="shared" ca="1" si="384"/>
        <v>166</v>
      </c>
      <c r="AE115" s="184">
        <f t="shared" ca="1" si="385"/>
        <v>166</v>
      </c>
      <c r="AF115" s="184">
        <f t="shared" ca="1" si="386"/>
        <v>166</v>
      </c>
      <c r="AG115" s="184">
        <f t="shared" ca="1" si="387"/>
        <v>166</v>
      </c>
      <c r="AH115" s="184">
        <f t="shared" ca="1" si="388"/>
        <v>166</v>
      </c>
      <c r="AI115" s="184">
        <f t="shared" ca="1" si="389"/>
        <v>166</v>
      </c>
      <c r="AJ115" s="184">
        <f t="shared" ca="1" si="390"/>
        <v>166</v>
      </c>
      <c r="AK115" s="184">
        <f t="shared" ca="1" si="391"/>
        <v>92</v>
      </c>
      <c r="AL115" s="184">
        <f t="shared" ca="1" si="392"/>
        <v>92</v>
      </c>
      <c r="AM115" s="184">
        <f t="shared" ca="1" si="393"/>
        <v>92</v>
      </c>
      <c r="AN115" s="184">
        <f t="shared" ca="1" si="394"/>
        <v>92</v>
      </c>
      <c r="AO115" s="184">
        <f t="shared" ca="1" si="395"/>
        <v>92</v>
      </c>
      <c r="AP115" s="184">
        <f t="shared" ca="1" si="396"/>
        <v>92</v>
      </c>
      <c r="AQ115" s="184">
        <f t="shared" ca="1" si="397"/>
        <v>75</v>
      </c>
      <c r="AR115" s="184">
        <f t="shared" ca="1" si="398"/>
        <v>75</v>
      </c>
      <c r="AS115" s="184">
        <f t="shared" ca="1" si="399"/>
        <v>75</v>
      </c>
      <c r="AT115" s="184">
        <f t="shared" ca="1" si="400"/>
        <v>75</v>
      </c>
      <c r="AU115" s="184">
        <f t="shared" ca="1" si="401"/>
        <v>75</v>
      </c>
      <c r="AV115" s="184">
        <f t="shared" ca="1" si="402"/>
        <v>75</v>
      </c>
      <c r="AW115" s="184">
        <f t="shared" ca="1" si="403"/>
        <v>75</v>
      </c>
      <c r="AX115" s="184">
        <f t="shared" ca="1" si="404"/>
        <v>75</v>
      </c>
      <c r="AY115" s="184">
        <f t="shared" ca="1" si="405"/>
        <v>75</v>
      </c>
      <c r="AZ115" s="184">
        <f t="shared" ca="1" si="406"/>
        <v>75</v>
      </c>
      <c r="BA115" s="184">
        <f t="shared" ca="1" si="407"/>
        <v>75</v>
      </c>
      <c r="BB115" s="184">
        <f t="shared" ca="1" si="408"/>
        <v>75</v>
      </c>
      <c r="BC115" s="184">
        <f t="shared" ca="1" si="409"/>
        <v>138</v>
      </c>
      <c r="BD115" s="184">
        <f t="shared" ca="1" si="410"/>
        <v>138</v>
      </c>
      <c r="BE115" s="184">
        <f t="shared" ca="1" si="411"/>
        <v>138</v>
      </c>
      <c r="BF115" s="184">
        <f t="shared" ca="1" si="412"/>
        <v>138</v>
      </c>
      <c r="BG115" s="184">
        <f t="shared" ca="1" si="413"/>
        <v>138</v>
      </c>
      <c r="BH115" s="184">
        <f t="shared" ca="1" si="414"/>
        <v>138</v>
      </c>
      <c r="BI115" s="184">
        <f t="shared" ca="1" si="415"/>
        <v>138</v>
      </c>
      <c r="BJ115" s="184">
        <f t="shared" ca="1" si="416"/>
        <v>138</v>
      </c>
      <c r="BK115" s="184">
        <f t="shared" ca="1" si="417"/>
        <v>138</v>
      </c>
      <c r="BL115" s="184">
        <f t="shared" ca="1" si="418"/>
        <v>138</v>
      </c>
      <c r="BM115" s="184">
        <f t="shared" ca="1" si="419"/>
        <v>138</v>
      </c>
      <c r="BN115" s="184">
        <f t="shared" ca="1" si="420"/>
        <v>151</v>
      </c>
      <c r="BO115" s="184">
        <f t="shared" ca="1" si="421"/>
        <v>151</v>
      </c>
      <c r="BP115" s="184">
        <f t="shared" ca="1" si="422"/>
        <v>55</v>
      </c>
      <c r="BQ115" s="184">
        <f t="shared" ca="1" si="423"/>
        <v>55</v>
      </c>
      <c r="BR115" s="184">
        <f t="shared" ca="1" si="424"/>
        <v>55</v>
      </c>
      <c r="BS115" s="184">
        <f t="shared" ca="1" si="425"/>
        <v>55</v>
      </c>
      <c r="BT115" s="184">
        <f t="shared" ca="1" si="426"/>
        <v>55</v>
      </c>
      <c r="BU115" s="184">
        <f t="shared" ca="1" si="427"/>
        <v>55</v>
      </c>
      <c r="BV115" s="184">
        <f t="shared" ca="1" si="428"/>
        <v>55</v>
      </c>
      <c r="BW115" s="184">
        <f t="shared" ca="1" si="429"/>
        <v>55</v>
      </c>
      <c r="BX115" s="184">
        <f t="shared" ca="1" si="430"/>
        <v>55</v>
      </c>
      <c r="BY115" s="184">
        <f t="shared" ca="1" si="431"/>
        <v>55</v>
      </c>
      <c r="BZ115" s="184">
        <f t="shared" ca="1" si="432"/>
        <v>55</v>
      </c>
      <c r="CA115" s="184">
        <f t="shared" ca="1" si="433"/>
        <v>28</v>
      </c>
      <c r="CB115" s="184">
        <f t="shared" ca="1" si="434"/>
        <v>28</v>
      </c>
      <c r="CC115" s="184">
        <f t="shared" ca="1" si="435"/>
        <v>28</v>
      </c>
      <c r="CD115" s="184">
        <f t="shared" ca="1" si="436"/>
        <v>28</v>
      </c>
      <c r="CE115" s="184">
        <f t="shared" ca="1" si="437"/>
        <v>22</v>
      </c>
      <c r="CF115" s="184">
        <f t="shared" ca="1" si="438"/>
        <v>22</v>
      </c>
      <c r="CG115" s="184">
        <f t="shared" ca="1" si="439"/>
        <v>18</v>
      </c>
      <c r="CH115" s="184">
        <f t="shared" ca="1" si="440"/>
        <v>18</v>
      </c>
      <c r="CI115" s="184">
        <f t="shared" ca="1" si="441"/>
        <v>33</v>
      </c>
      <c r="CJ115" s="184">
        <f t="shared" ca="1" si="442"/>
        <v>33</v>
      </c>
      <c r="CK115" s="184">
        <f t="shared" ca="1" si="443"/>
        <v>33</v>
      </c>
      <c r="CL115" s="184">
        <f t="shared" ca="1" si="444"/>
        <v>33</v>
      </c>
      <c r="CM115" s="184">
        <f t="shared" ca="1" si="445"/>
        <v>33</v>
      </c>
      <c r="CN115" s="184">
        <f t="shared" ca="1" si="446"/>
        <v>33</v>
      </c>
      <c r="CO115" s="184">
        <f t="shared" ca="1" si="447"/>
        <v>33</v>
      </c>
      <c r="CP115" s="184">
        <f t="shared" ca="1" si="448"/>
        <v>33</v>
      </c>
      <c r="CQ115" s="184">
        <f t="shared" ca="1" si="449"/>
        <v>33</v>
      </c>
      <c r="CR115" s="184">
        <f t="shared" ca="1" si="450"/>
        <v>33</v>
      </c>
      <c r="CS115" s="184">
        <f t="shared" ca="1" si="451"/>
        <v>33</v>
      </c>
      <c r="CT115" s="184">
        <f t="shared" ca="1" si="452"/>
        <v>33</v>
      </c>
      <c r="CU115" s="184">
        <f t="shared" ca="1" si="453"/>
        <v>33</v>
      </c>
      <c r="CV115" s="184">
        <f t="shared" ca="1" si="454"/>
        <v>33</v>
      </c>
      <c r="CW115" s="184">
        <f t="shared" ca="1" si="455"/>
        <v>33</v>
      </c>
      <c r="CX115" s="184">
        <f t="shared" ca="1" si="456"/>
        <v>33</v>
      </c>
      <c r="CY115" s="184">
        <f t="shared" ca="1" si="457"/>
        <v>35</v>
      </c>
      <c r="CZ115" s="184">
        <f t="shared" ca="1" si="458"/>
        <v>35</v>
      </c>
      <c r="DA115" s="184">
        <f t="shared" ca="1" si="459"/>
        <v>98</v>
      </c>
      <c r="DB115" s="184">
        <f t="shared" ca="1" si="460"/>
        <v>98</v>
      </c>
      <c r="DC115" s="184">
        <f t="shared" ca="1" si="461"/>
        <v>99</v>
      </c>
      <c r="DD115" s="184">
        <f t="shared" ca="1" si="462"/>
        <v>99</v>
      </c>
      <c r="DE115" s="184">
        <f t="shared" ca="1" si="463"/>
        <v>99</v>
      </c>
      <c r="DF115" s="184">
        <f t="shared" ca="1" si="464"/>
        <v>99</v>
      </c>
      <c r="DG115" s="184">
        <f t="shared" ca="1" si="465"/>
        <v>44</v>
      </c>
      <c r="DH115" s="184">
        <f t="shared" ca="1" si="466"/>
        <v>44</v>
      </c>
      <c r="DI115" s="184">
        <f t="shared" ca="1" si="467"/>
        <v>34</v>
      </c>
      <c r="DJ115" s="184">
        <f t="shared" ca="1" si="468"/>
        <v>34</v>
      </c>
      <c r="DK115" s="184">
        <f t="shared" ca="1" si="469"/>
        <v>100</v>
      </c>
      <c r="DL115" s="184">
        <f t="shared" ca="1" si="470"/>
        <v>100</v>
      </c>
      <c r="DM115" s="184">
        <f t="shared" ca="1" si="471"/>
        <v>100</v>
      </c>
      <c r="DN115" s="184">
        <f t="shared" ca="1" si="472"/>
        <v>45</v>
      </c>
      <c r="DO115" s="184">
        <f t="shared" ca="1" si="473"/>
        <v>45</v>
      </c>
      <c r="DP115" s="184">
        <f t="shared" ca="1" si="474"/>
        <v>174</v>
      </c>
      <c r="DQ115" s="184">
        <f t="shared" ca="1" si="475"/>
        <v>174</v>
      </c>
      <c r="DR115" s="184">
        <f t="shared" ca="1" si="476"/>
        <v>49</v>
      </c>
      <c r="DS115" s="184">
        <f t="shared" ca="1" si="477"/>
        <v>49</v>
      </c>
      <c r="DT115" s="184">
        <f t="shared" ca="1" si="478"/>
        <v>67</v>
      </c>
      <c r="DU115" s="184">
        <f t="shared" ca="1" si="479"/>
        <v>67</v>
      </c>
      <c r="DV115" s="184">
        <f t="shared" ca="1" si="480"/>
        <v>67</v>
      </c>
      <c r="DW115" s="184">
        <f t="shared" ca="1" si="481"/>
        <v>67</v>
      </c>
      <c r="DX115" s="184">
        <f t="shared" ca="1" si="482"/>
        <v>67</v>
      </c>
      <c r="DY115" s="184">
        <f t="shared" ca="1" si="483"/>
        <v>67</v>
      </c>
      <c r="DZ115" s="184">
        <f t="shared" ca="1" si="484"/>
        <v>67</v>
      </c>
      <c r="EA115" s="184">
        <f t="shared" ca="1" si="485"/>
        <v>67</v>
      </c>
      <c r="EB115" s="184">
        <f t="shared" ca="1" si="486"/>
        <v>67</v>
      </c>
      <c r="EC115" s="184">
        <f t="shared" ca="1" si="487"/>
        <v>67</v>
      </c>
      <c r="ED115" s="184">
        <f t="shared" ca="1" si="488"/>
        <v>67</v>
      </c>
      <c r="EE115" s="184">
        <f t="shared" ca="1" si="489"/>
        <v>67</v>
      </c>
      <c r="EF115" s="184">
        <f t="shared" ca="1" si="490"/>
        <v>67</v>
      </c>
      <c r="EG115" s="184">
        <f t="shared" ca="1" si="491"/>
        <v>67</v>
      </c>
      <c r="EH115" s="184">
        <f t="shared" ca="1" si="492"/>
        <v>67</v>
      </c>
      <c r="EI115" s="184">
        <f t="shared" ca="1" si="493"/>
        <v>67</v>
      </c>
      <c r="EJ115" s="184">
        <f t="shared" ca="1" si="494"/>
        <v>67</v>
      </c>
      <c r="EK115" s="184">
        <f t="shared" ca="1" si="495"/>
        <v>67</v>
      </c>
      <c r="EL115" s="184">
        <f t="shared" ca="1" si="496"/>
        <v>67</v>
      </c>
      <c r="EM115" s="184">
        <f t="shared" ca="1" si="497"/>
        <v>67</v>
      </c>
      <c r="EN115" s="184">
        <f t="shared" ca="1" si="498"/>
        <v>67</v>
      </c>
      <c r="EO115" s="184">
        <f t="shared" ca="1" si="499"/>
        <v>67</v>
      </c>
      <c r="EP115" s="184">
        <f t="shared" ca="1" si="500"/>
        <v>67</v>
      </c>
      <c r="EQ115" s="184">
        <f t="shared" ca="1" si="501"/>
        <v>67</v>
      </c>
      <c r="ER115" s="184">
        <f t="shared" ca="1" si="502"/>
        <v>67</v>
      </c>
      <c r="ES115" s="184">
        <f t="shared" ca="1" si="503"/>
        <v>67</v>
      </c>
      <c r="ET115" s="184">
        <f t="shared" ca="1" si="504"/>
        <v>67</v>
      </c>
      <c r="EU115" s="184">
        <f t="shared" ca="1" si="505"/>
        <v>67</v>
      </c>
      <c r="EV115" s="184">
        <f t="shared" ca="1" si="506"/>
        <v>67</v>
      </c>
      <c r="EW115" s="184">
        <f t="shared" ca="1" si="507"/>
        <v>67</v>
      </c>
      <c r="EX115" s="184">
        <f t="shared" ca="1" si="508"/>
        <v>67</v>
      </c>
      <c r="EY115" s="184">
        <f t="shared" ca="1" si="509"/>
        <v>67</v>
      </c>
      <c r="EZ115" s="184">
        <f t="shared" ca="1" si="510"/>
        <v>67</v>
      </c>
      <c r="FA115" s="184">
        <f t="shared" ca="1" si="511"/>
        <v>67</v>
      </c>
      <c r="FB115" s="184">
        <f t="shared" ca="1" si="512"/>
        <v>67</v>
      </c>
      <c r="FC115" s="184">
        <f t="shared" ca="1" si="513"/>
        <v>67</v>
      </c>
      <c r="FD115" s="184">
        <f t="shared" ca="1" si="514"/>
        <v>67</v>
      </c>
      <c r="FE115" s="184">
        <f t="shared" ca="1" si="515"/>
        <v>67</v>
      </c>
      <c r="FF115" s="184">
        <f t="shared" ca="1" si="516"/>
        <v>67</v>
      </c>
      <c r="FG115" s="184">
        <f t="shared" ca="1" si="517"/>
        <v>67</v>
      </c>
      <c r="FH115" s="184">
        <f t="shared" ca="1" si="518"/>
        <v>67</v>
      </c>
      <c r="FI115" s="184">
        <f t="shared" ca="1" si="519"/>
        <v>67</v>
      </c>
      <c r="FJ115" s="184">
        <f t="shared" ca="1" si="520"/>
        <v>67</v>
      </c>
      <c r="FK115" s="184">
        <f t="shared" ca="1" si="521"/>
        <v>67</v>
      </c>
      <c r="FL115" s="184">
        <f t="shared" ca="1" si="522"/>
        <v>67</v>
      </c>
      <c r="FM115" s="184">
        <f t="shared" ca="1" si="523"/>
        <v>67</v>
      </c>
      <c r="FN115" s="184">
        <f t="shared" ca="1" si="524"/>
        <v>67</v>
      </c>
      <c r="FO115" s="184">
        <f t="shared" ca="1" si="525"/>
        <v>67</v>
      </c>
      <c r="FP115" s="184">
        <f t="shared" ca="1" si="526"/>
        <v>67</v>
      </c>
      <c r="FQ115" s="184">
        <f t="shared" ca="1" si="527"/>
        <v>67</v>
      </c>
      <c r="FR115" s="184">
        <f t="shared" ca="1" si="528"/>
        <v>67</v>
      </c>
      <c r="FS115" s="184">
        <f t="shared" ca="1" si="529"/>
        <v>67</v>
      </c>
      <c r="FT115" s="184">
        <f t="shared" ca="1" si="530"/>
        <v>67</v>
      </c>
      <c r="FU115" s="184">
        <f t="shared" ca="1" si="531"/>
        <v>67</v>
      </c>
      <c r="FV115" s="184">
        <f t="shared" ca="1" si="532"/>
        <v>67</v>
      </c>
      <c r="FW115" s="184">
        <f t="shared" ca="1" si="533"/>
        <v>67</v>
      </c>
      <c r="FX115" s="184">
        <f t="shared" ca="1" si="534"/>
        <v>67</v>
      </c>
      <c r="FY115" s="184">
        <f t="shared" ca="1" si="535"/>
        <v>67</v>
      </c>
      <c r="FZ115" s="184">
        <f t="shared" ca="1" si="536"/>
        <v>67</v>
      </c>
      <c r="GA115" s="184">
        <f t="shared" ca="1" si="537"/>
        <v>67</v>
      </c>
      <c r="GB115" s="184">
        <f t="shared" ca="1" si="538"/>
        <v>67</v>
      </c>
      <c r="GC115" s="184">
        <f t="shared" ca="1" si="539"/>
        <v>67</v>
      </c>
      <c r="GD115" s="184">
        <f t="shared" ca="1" si="540"/>
        <v>67</v>
      </c>
      <c r="GE115" s="184">
        <f t="shared" ca="1" si="541"/>
        <v>67</v>
      </c>
      <c r="GF115" s="184">
        <f t="shared" ca="1" si="542"/>
        <v>67</v>
      </c>
      <c r="GG115" s="184">
        <f t="shared" ca="1" si="543"/>
        <v>67</v>
      </c>
      <c r="GH115" s="184">
        <f t="shared" ca="1" si="544"/>
        <v>67</v>
      </c>
      <c r="GI115" s="184">
        <f t="shared" ca="1" si="545"/>
        <v>67</v>
      </c>
      <c r="GJ115" s="184">
        <f t="shared" ca="1" si="546"/>
        <v>67</v>
      </c>
      <c r="GK115" s="184">
        <f t="shared" ca="1" si="547"/>
        <v>67</v>
      </c>
      <c r="GL115" s="184">
        <f t="shared" ca="1" si="548"/>
        <v>67</v>
      </c>
      <c r="GM115" s="184">
        <f t="shared" ca="1" si="549"/>
        <v>67</v>
      </c>
      <c r="GN115" s="184">
        <f t="shared" ca="1" si="550"/>
        <v>67</v>
      </c>
      <c r="GO115" s="184">
        <f t="shared" ca="1" si="551"/>
        <v>67</v>
      </c>
      <c r="GP115" s="184">
        <f t="shared" ca="1" si="552"/>
        <v>67</v>
      </c>
      <c r="GQ115" s="184">
        <f t="shared" ca="1" si="553"/>
        <v>67</v>
      </c>
      <c r="GR115" s="184">
        <f t="shared" ca="1" si="554"/>
        <v>67</v>
      </c>
      <c r="GS115" s="184">
        <f t="shared" ca="1" si="555"/>
        <v>67</v>
      </c>
      <c r="GT115" s="184">
        <f t="shared" ca="1" si="556"/>
        <v>67</v>
      </c>
      <c r="GU115" s="184">
        <f t="shared" ca="1" si="557"/>
        <v>67</v>
      </c>
      <c r="GV115" s="184">
        <f t="shared" ca="1" si="558"/>
        <v>67</v>
      </c>
      <c r="GW115" s="184">
        <f t="shared" ca="1" si="559"/>
        <v>67</v>
      </c>
      <c r="GX115" s="184">
        <f t="shared" ca="1" si="560"/>
        <v>67</v>
      </c>
      <c r="GY115" s="184">
        <f t="shared" ca="1" si="561"/>
        <v>67</v>
      </c>
      <c r="GZ115" s="184">
        <f t="shared" ca="1" si="562"/>
        <v>67</v>
      </c>
      <c r="HA115" s="184">
        <f t="shared" ca="1" si="563"/>
        <v>67</v>
      </c>
      <c r="HB115" s="184">
        <f t="shared" ca="1" si="564"/>
        <v>67</v>
      </c>
      <c r="HC115" s="184">
        <f t="shared" ca="1" si="565"/>
        <v>67</v>
      </c>
      <c r="HD115" s="184">
        <f t="shared" ca="1" si="566"/>
        <v>67</v>
      </c>
      <c r="HE115" s="184">
        <f t="shared" ca="1" si="567"/>
        <v>67</v>
      </c>
      <c r="HF115" s="184">
        <f t="shared" ca="1" si="568"/>
        <v>67</v>
      </c>
      <c r="HG115" s="184">
        <f t="shared" ca="1" si="569"/>
        <v>67</v>
      </c>
      <c r="HH115" s="184">
        <f t="shared" ca="1" si="570"/>
        <v>67</v>
      </c>
      <c r="HI115" s="184">
        <f t="shared" ca="1" si="571"/>
        <v>67</v>
      </c>
      <c r="HJ115" s="184">
        <f t="shared" ca="1" si="572"/>
        <v>67</v>
      </c>
      <c r="HK115" s="578">
        <f t="shared" ca="1" si="573"/>
        <v>1</v>
      </c>
    </row>
    <row r="116" spans="1:219" s="185" customFormat="1">
      <c r="A116" s="284" t="s">
        <v>14029</v>
      </c>
      <c r="B116" s="285" t="s">
        <v>14063</v>
      </c>
      <c r="C116" s="286" t="str">
        <f>IF($B116="","",IFERROR(VLOOKUP($B116,SERVIÇOS!$A:$F,2,0),IFERROR(VLOOKUP($B116,'COMPOSIÇÕES COMPLEMENTARES '!$C:$K,2,0),"")))</f>
        <v>REMOÇÃO DE IMPERMEABILIZAÇÃO COM MANTA ASFÁLTICA</v>
      </c>
      <c r="D116" s="287" t="str">
        <f>IF($B116="","",IFERROR(VLOOKUP($B116,SERVIÇOS!$A:$F,3,0),IFERROR(VLOOKUP($B116,'COMPOSIÇÕES COMPLEMENTARES '!$C:$K,3,0),"")))</f>
        <v>M2</v>
      </c>
      <c r="E116" s="288">
        <v>75.599999999999994</v>
      </c>
      <c r="F116" s="289">
        <f>IF($B116="","",IFERROR(VLOOKUP($B116,SERVIÇOS!$A:$F,4,0),IFERROR(VLOOKUP($B116,'COMPOSIÇÕES COMPLEMENTARES '!$C:$K,6,0),"")))</f>
        <v>2.36</v>
      </c>
      <c r="G116" s="289">
        <f>IF($B116="","",IFERROR(VLOOKUP($B116,SERVIÇOS!$A:$F,5,0),IFERROR(VLOOKUP($B116,'COMPOSIÇÕES COMPLEMENTARES '!$C:$K,7,0),"")))</f>
        <v>5.33</v>
      </c>
      <c r="H116" s="289">
        <f t="shared" si="356"/>
        <v>7.6899999999999995</v>
      </c>
      <c r="I116" s="289">
        <f t="shared" si="575"/>
        <v>178.42</v>
      </c>
      <c r="J116" s="289">
        <f t="shared" si="576"/>
        <v>402.95</v>
      </c>
      <c r="K116" s="289">
        <f t="shared" si="577"/>
        <v>581.36</v>
      </c>
      <c r="L116" s="289"/>
      <c r="M116" s="572">
        <f t="shared" si="364"/>
        <v>581.37</v>
      </c>
      <c r="N116" s="572">
        <f t="shared" si="365"/>
        <v>581.37</v>
      </c>
      <c r="O116" s="572">
        <f t="shared" si="366"/>
        <v>75.599999999999994</v>
      </c>
      <c r="P116" s="572">
        <f t="shared" si="367"/>
        <v>108</v>
      </c>
      <c r="Q116" s="572">
        <f t="shared" si="368"/>
        <v>237.35000000000002</v>
      </c>
      <c r="R116" s="572">
        <f t="shared" si="369"/>
        <v>166</v>
      </c>
      <c r="S116" s="184">
        <f t="shared" ca="1" si="373"/>
        <v>166</v>
      </c>
      <c r="T116" s="184">
        <f t="shared" ca="1" si="374"/>
        <v>166</v>
      </c>
      <c r="U116" s="184">
        <f t="shared" ca="1" si="375"/>
        <v>92</v>
      </c>
      <c r="V116" s="184">
        <f t="shared" ca="1" si="376"/>
        <v>92</v>
      </c>
      <c r="W116" s="184">
        <f t="shared" ca="1" si="377"/>
        <v>92</v>
      </c>
      <c r="X116" s="184">
        <f t="shared" ca="1" si="378"/>
        <v>92</v>
      </c>
      <c r="Y116" s="184">
        <f t="shared" ca="1" si="379"/>
        <v>92</v>
      </c>
      <c r="Z116" s="184">
        <f t="shared" ca="1" si="380"/>
        <v>92</v>
      </c>
      <c r="AA116" s="184">
        <f t="shared" ca="1" si="381"/>
        <v>92</v>
      </c>
      <c r="AB116" s="184">
        <f t="shared" ca="1" si="382"/>
        <v>92</v>
      </c>
      <c r="AC116" s="184">
        <f t="shared" ca="1" si="383"/>
        <v>92</v>
      </c>
      <c r="AD116" s="184">
        <f t="shared" ca="1" si="384"/>
        <v>92</v>
      </c>
      <c r="AE116" s="184">
        <f t="shared" ca="1" si="385"/>
        <v>92</v>
      </c>
      <c r="AF116" s="184">
        <f t="shared" ca="1" si="386"/>
        <v>92</v>
      </c>
      <c r="AG116" s="184">
        <f t="shared" ca="1" si="387"/>
        <v>92</v>
      </c>
      <c r="AH116" s="184">
        <f t="shared" ca="1" si="388"/>
        <v>92</v>
      </c>
      <c r="AI116" s="184">
        <f t="shared" ca="1" si="389"/>
        <v>92</v>
      </c>
      <c r="AJ116" s="184">
        <f t="shared" ca="1" si="390"/>
        <v>92</v>
      </c>
      <c r="AK116" s="184">
        <f t="shared" ca="1" si="391"/>
        <v>92</v>
      </c>
      <c r="AL116" s="184">
        <f t="shared" ca="1" si="392"/>
        <v>75</v>
      </c>
      <c r="AM116" s="184">
        <f t="shared" ca="1" si="393"/>
        <v>75</v>
      </c>
      <c r="AN116" s="184">
        <f t="shared" ca="1" si="394"/>
        <v>75</v>
      </c>
      <c r="AO116" s="184">
        <f t="shared" ca="1" si="395"/>
        <v>75</v>
      </c>
      <c r="AP116" s="184">
        <f t="shared" ca="1" si="396"/>
        <v>75</v>
      </c>
      <c r="AQ116" s="184">
        <f t="shared" ca="1" si="397"/>
        <v>75</v>
      </c>
      <c r="AR116" s="184">
        <f t="shared" ca="1" si="398"/>
        <v>138</v>
      </c>
      <c r="AS116" s="184">
        <f t="shared" ca="1" si="399"/>
        <v>138</v>
      </c>
      <c r="AT116" s="184">
        <f t="shared" ca="1" si="400"/>
        <v>138</v>
      </c>
      <c r="AU116" s="184">
        <f t="shared" ca="1" si="401"/>
        <v>138</v>
      </c>
      <c r="AV116" s="184">
        <f t="shared" ca="1" si="402"/>
        <v>138</v>
      </c>
      <c r="AW116" s="184">
        <f t="shared" ca="1" si="403"/>
        <v>138</v>
      </c>
      <c r="AX116" s="184">
        <f t="shared" ca="1" si="404"/>
        <v>138</v>
      </c>
      <c r="AY116" s="184">
        <f t="shared" ca="1" si="405"/>
        <v>138</v>
      </c>
      <c r="AZ116" s="184">
        <f t="shared" ca="1" si="406"/>
        <v>138</v>
      </c>
      <c r="BA116" s="184">
        <f t="shared" ca="1" si="407"/>
        <v>138</v>
      </c>
      <c r="BB116" s="184">
        <f t="shared" ca="1" si="408"/>
        <v>138</v>
      </c>
      <c r="BC116" s="184">
        <f t="shared" ca="1" si="409"/>
        <v>138</v>
      </c>
      <c r="BD116" s="184">
        <f t="shared" ca="1" si="410"/>
        <v>151</v>
      </c>
      <c r="BE116" s="184">
        <f t="shared" ca="1" si="411"/>
        <v>151</v>
      </c>
      <c r="BF116" s="184">
        <f t="shared" ca="1" si="412"/>
        <v>151</v>
      </c>
      <c r="BG116" s="184">
        <f t="shared" ca="1" si="413"/>
        <v>151</v>
      </c>
      <c r="BH116" s="184">
        <f t="shared" ca="1" si="414"/>
        <v>151</v>
      </c>
      <c r="BI116" s="184">
        <f t="shared" ca="1" si="415"/>
        <v>151</v>
      </c>
      <c r="BJ116" s="184">
        <f t="shared" ca="1" si="416"/>
        <v>151</v>
      </c>
      <c r="BK116" s="184">
        <f t="shared" ca="1" si="417"/>
        <v>151</v>
      </c>
      <c r="BL116" s="184">
        <f t="shared" ca="1" si="418"/>
        <v>151</v>
      </c>
      <c r="BM116" s="184">
        <f t="shared" ca="1" si="419"/>
        <v>151</v>
      </c>
      <c r="BN116" s="184">
        <f t="shared" ca="1" si="420"/>
        <v>151</v>
      </c>
      <c r="BO116" s="184">
        <f t="shared" ca="1" si="421"/>
        <v>55</v>
      </c>
      <c r="BP116" s="184">
        <f t="shared" ca="1" si="422"/>
        <v>55</v>
      </c>
      <c r="BQ116" s="184">
        <f t="shared" ca="1" si="423"/>
        <v>28</v>
      </c>
      <c r="BR116" s="184">
        <f t="shared" ca="1" si="424"/>
        <v>28</v>
      </c>
      <c r="BS116" s="184">
        <f t="shared" ca="1" si="425"/>
        <v>28</v>
      </c>
      <c r="BT116" s="184">
        <f t="shared" ca="1" si="426"/>
        <v>28</v>
      </c>
      <c r="BU116" s="184">
        <f t="shared" ca="1" si="427"/>
        <v>28</v>
      </c>
      <c r="BV116" s="184">
        <f t="shared" ca="1" si="428"/>
        <v>28</v>
      </c>
      <c r="BW116" s="184">
        <f t="shared" ca="1" si="429"/>
        <v>28</v>
      </c>
      <c r="BX116" s="184">
        <f t="shared" ca="1" si="430"/>
        <v>28</v>
      </c>
      <c r="BY116" s="184">
        <f t="shared" ca="1" si="431"/>
        <v>28</v>
      </c>
      <c r="BZ116" s="184">
        <f t="shared" ca="1" si="432"/>
        <v>28</v>
      </c>
      <c r="CA116" s="184">
        <f t="shared" ca="1" si="433"/>
        <v>28</v>
      </c>
      <c r="CB116" s="184">
        <f t="shared" ca="1" si="434"/>
        <v>22</v>
      </c>
      <c r="CC116" s="184">
        <f t="shared" ca="1" si="435"/>
        <v>22</v>
      </c>
      <c r="CD116" s="184">
        <f t="shared" ca="1" si="436"/>
        <v>22</v>
      </c>
      <c r="CE116" s="184">
        <f t="shared" ca="1" si="437"/>
        <v>22</v>
      </c>
      <c r="CF116" s="184">
        <f t="shared" ca="1" si="438"/>
        <v>18</v>
      </c>
      <c r="CG116" s="184">
        <f t="shared" ca="1" si="439"/>
        <v>18</v>
      </c>
      <c r="CH116" s="184">
        <f t="shared" ca="1" si="440"/>
        <v>33</v>
      </c>
      <c r="CI116" s="184">
        <f t="shared" ca="1" si="441"/>
        <v>33</v>
      </c>
      <c r="CJ116" s="184">
        <f t="shared" ca="1" si="442"/>
        <v>35</v>
      </c>
      <c r="CK116" s="184">
        <f t="shared" ca="1" si="443"/>
        <v>35</v>
      </c>
      <c r="CL116" s="184">
        <f t="shared" ca="1" si="444"/>
        <v>35</v>
      </c>
      <c r="CM116" s="184">
        <f t="shared" ca="1" si="445"/>
        <v>35</v>
      </c>
      <c r="CN116" s="184">
        <f t="shared" ca="1" si="446"/>
        <v>35</v>
      </c>
      <c r="CO116" s="184">
        <f t="shared" ca="1" si="447"/>
        <v>35</v>
      </c>
      <c r="CP116" s="184">
        <f t="shared" ca="1" si="448"/>
        <v>35</v>
      </c>
      <c r="CQ116" s="184">
        <f t="shared" ca="1" si="449"/>
        <v>35</v>
      </c>
      <c r="CR116" s="184">
        <f t="shared" ca="1" si="450"/>
        <v>35</v>
      </c>
      <c r="CS116" s="184">
        <f t="shared" ca="1" si="451"/>
        <v>35</v>
      </c>
      <c r="CT116" s="184">
        <f t="shared" ca="1" si="452"/>
        <v>35</v>
      </c>
      <c r="CU116" s="184">
        <f t="shared" ca="1" si="453"/>
        <v>35</v>
      </c>
      <c r="CV116" s="184">
        <f t="shared" ca="1" si="454"/>
        <v>35</v>
      </c>
      <c r="CW116" s="184">
        <f t="shared" ca="1" si="455"/>
        <v>35</v>
      </c>
      <c r="CX116" s="184">
        <f t="shared" ca="1" si="456"/>
        <v>35</v>
      </c>
      <c r="CY116" s="184">
        <f t="shared" ca="1" si="457"/>
        <v>35</v>
      </c>
      <c r="CZ116" s="184">
        <f t="shared" ca="1" si="458"/>
        <v>98</v>
      </c>
      <c r="DA116" s="184">
        <f t="shared" ca="1" si="459"/>
        <v>98</v>
      </c>
      <c r="DB116" s="184">
        <f t="shared" ca="1" si="460"/>
        <v>99</v>
      </c>
      <c r="DC116" s="184">
        <f t="shared" ca="1" si="461"/>
        <v>99</v>
      </c>
      <c r="DD116" s="184">
        <f t="shared" ca="1" si="462"/>
        <v>44</v>
      </c>
      <c r="DE116" s="184">
        <f t="shared" ca="1" si="463"/>
        <v>44</v>
      </c>
      <c r="DF116" s="184">
        <f t="shared" ca="1" si="464"/>
        <v>44</v>
      </c>
      <c r="DG116" s="184">
        <f t="shared" ca="1" si="465"/>
        <v>44</v>
      </c>
      <c r="DH116" s="184">
        <f t="shared" ca="1" si="466"/>
        <v>34</v>
      </c>
      <c r="DI116" s="184">
        <f t="shared" ca="1" si="467"/>
        <v>34</v>
      </c>
      <c r="DJ116" s="184">
        <f t="shared" ca="1" si="468"/>
        <v>100</v>
      </c>
      <c r="DK116" s="184">
        <f t="shared" ca="1" si="469"/>
        <v>100</v>
      </c>
      <c r="DL116" s="184">
        <f t="shared" ca="1" si="470"/>
        <v>45</v>
      </c>
      <c r="DM116" s="184">
        <f t="shared" ca="1" si="471"/>
        <v>45</v>
      </c>
      <c r="DN116" s="184">
        <f t="shared" ca="1" si="472"/>
        <v>45</v>
      </c>
      <c r="DO116" s="184">
        <f t="shared" ca="1" si="473"/>
        <v>174</v>
      </c>
      <c r="DP116" s="184">
        <f t="shared" ca="1" si="474"/>
        <v>174</v>
      </c>
      <c r="DQ116" s="184">
        <f t="shared" ca="1" si="475"/>
        <v>49</v>
      </c>
      <c r="DR116" s="184">
        <f t="shared" ca="1" si="476"/>
        <v>49</v>
      </c>
      <c r="DS116" s="184">
        <f t="shared" ca="1" si="477"/>
        <v>67</v>
      </c>
      <c r="DT116" s="184">
        <f t="shared" ca="1" si="478"/>
        <v>67</v>
      </c>
      <c r="DU116" s="184">
        <f t="shared" ca="1" si="479"/>
        <v>81</v>
      </c>
      <c r="DV116" s="184">
        <f t="shared" ca="1" si="480"/>
        <v>81</v>
      </c>
      <c r="DW116" s="184">
        <f t="shared" ca="1" si="481"/>
        <v>81</v>
      </c>
      <c r="DX116" s="184">
        <f t="shared" ca="1" si="482"/>
        <v>81</v>
      </c>
      <c r="DY116" s="184">
        <f t="shared" ca="1" si="483"/>
        <v>81</v>
      </c>
      <c r="DZ116" s="184">
        <f t="shared" ca="1" si="484"/>
        <v>81</v>
      </c>
      <c r="EA116" s="184">
        <f t="shared" ca="1" si="485"/>
        <v>81</v>
      </c>
      <c r="EB116" s="184">
        <f t="shared" ca="1" si="486"/>
        <v>81</v>
      </c>
      <c r="EC116" s="184">
        <f t="shared" ca="1" si="487"/>
        <v>81</v>
      </c>
      <c r="ED116" s="184">
        <f t="shared" ca="1" si="488"/>
        <v>81</v>
      </c>
      <c r="EE116" s="184">
        <f t="shared" ca="1" si="489"/>
        <v>81</v>
      </c>
      <c r="EF116" s="184">
        <f t="shared" ca="1" si="490"/>
        <v>81</v>
      </c>
      <c r="EG116" s="184">
        <f t="shared" ca="1" si="491"/>
        <v>81</v>
      </c>
      <c r="EH116" s="184">
        <f t="shared" ca="1" si="492"/>
        <v>81</v>
      </c>
      <c r="EI116" s="184">
        <f t="shared" ca="1" si="493"/>
        <v>81</v>
      </c>
      <c r="EJ116" s="184">
        <f t="shared" ca="1" si="494"/>
        <v>81</v>
      </c>
      <c r="EK116" s="184">
        <f t="shared" ca="1" si="495"/>
        <v>81</v>
      </c>
      <c r="EL116" s="184">
        <f t="shared" ca="1" si="496"/>
        <v>81</v>
      </c>
      <c r="EM116" s="184">
        <f t="shared" ca="1" si="497"/>
        <v>81</v>
      </c>
      <c r="EN116" s="184">
        <f t="shared" ca="1" si="498"/>
        <v>81</v>
      </c>
      <c r="EO116" s="184">
        <f t="shared" ca="1" si="499"/>
        <v>81</v>
      </c>
      <c r="EP116" s="184">
        <f t="shared" ca="1" si="500"/>
        <v>81</v>
      </c>
      <c r="EQ116" s="184">
        <f t="shared" ca="1" si="501"/>
        <v>81</v>
      </c>
      <c r="ER116" s="184">
        <f t="shared" ca="1" si="502"/>
        <v>81</v>
      </c>
      <c r="ES116" s="184">
        <f t="shared" ca="1" si="503"/>
        <v>81</v>
      </c>
      <c r="ET116" s="184">
        <f t="shared" ca="1" si="504"/>
        <v>81</v>
      </c>
      <c r="EU116" s="184">
        <f t="shared" ca="1" si="505"/>
        <v>81</v>
      </c>
      <c r="EV116" s="184">
        <f t="shared" ca="1" si="506"/>
        <v>81</v>
      </c>
      <c r="EW116" s="184">
        <f t="shared" ca="1" si="507"/>
        <v>81</v>
      </c>
      <c r="EX116" s="184">
        <f t="shared" ca="1" si="508"/>
        <v>81</v>
      </c>
      <c r="EY116" s="184">
        <f t="shared" ca="1" si="509"/>
        <v>81</v>
      </c>
      <c r="EZ116" s="184">
        <f t="shared" ca="1" si="510"/>
        <v>81</v>
      </c>
      <c r="FA116" s="184">
        <f t="shared" ca="1" si="511"/>
        <v>81</v>
      </c>
      <c r="FB116" s="184">
        <f t="shared" ca="1" si="512"/>
        <v>81</v>
      </c>
      <c r="FC116" s="184">
        <f t="shared" ca="1" si="513"/>
        <v>81</v>
      </c>
      <c r="FD116" s="184">
        <f t="shared" ca="1" si="514"/>
        <v>81</v>
      </c>
      <c r="FE116" s="184">
        <f t="shared" ca="1" si="515"/>
        <v>81</v>
      </c>
      <c r="FF116" s="184">
        <f t="shared" ca="1" si="516"/>
        <v>81</v>
      </c>
      <c r="FG116" s="184">
        <f t="shared" ca="1" si="517"/>
        <v>81</v>
      </c>
      <c r="FH116" s="184">
        <f t="shared" ca="1" si="518"/>
        <v>81</v>
      </c>
      <c r="FI116" s="184">
        <f t="shared" ca="1" si="519"/>
        <v>81</v>
      </c>
      <c r="FJ116" s="184">
        <f t="shared" ca="1" si="520"/>
        <v>81</v>
      </c>
      <c r="FK116" s="184">
        <f t="shared" ca="1" si="521"/>
        <v>81</v>
      </c>
      <c r="FL116" s="184">
        <f t="shared" ca="1" si="522"/>
        <v>81</v>
      </c>
      <c r="FM116" s="184">
        <f t="shared" ca="1" si="523"/>
        <v>81</v>
      </c>
      <c r="FN116" s="184">
        <f t="shared" ca="1" si="524"/>
        <v>81</v>
      </c>
      <c r="FO116" s="184">
        <f t="shared" ca="1" si="525"/>
        <v>81</v>
      </c>
      <c r="FP116" s="184">
        <f t="shared" ca="1" si="526"/>
        <v>81</v>
      </c>
      <c r="FQ116" s="184">
        <f t="shared" ca="1" si="527"/>
        <v>81</v>
      </c>
      <c r="FR116" s="184">
        <f t="shared" ca="1" si="528"/>
        <v>81</v>
      </c>
      <c r="FS116" s="184">
        <f t="shared" ca="1" si="529"/>
        <v>81</v>
      </c>
      <c r="FT116" s="184">
        <f t="shared" ca="1" si="530"/>
        <v>81</v>
      </c>
      <c r="FU116" s="184">
        <f t="shared" ca="1" si="531"/>
        <v>81</v>
      </c>
      <c r="FV116" s="184">
        <f t="shared" ca="1" si="532"/>
        <v>81</v>
      </c>
      <c r="FW116" s="184">
        <f t="shared" ca="1" si="533"/>
        <v>81</v>
      </c>
      <c r="FX116" s="184">
        <f t="shared" ca="1" si="534"/>
        <v>81</v>
      </c>
      <c r="FY116" s="184">
        <f t="shared" ca="1" si="535"/>
        <v>81</v>
      </c>
      <c r="FZ116" s="184">
        <f t="shared" ca="1" si="536"/>
        <v>81</v>
      </c>
      <c r="GA116" s="184">
        <f t="shared" ca="1" si="537"/>
        <v>81</v>
      </c>
      <c r="GB116" s="184">
        <f t="shared" ca="1" si="538"/>
        <v>81</v>
      </c>
      <c r="GC116" s="184">
        <f t="shared" ca="1" si="539"/>
        <v>81</v>
      </c>
      <c r="GD116" s="184">
        <f t="shared" ca="1" si="540"/>
        <v>81</v>
      </c>
      <c r="GE116" s="184">
        <f t="shared" ca="1" si="541"/>
        <v>81</v>
      </c>
      <c r="GF116" s="184">
        <f t="shared" ca="1" si="542"/>
        <v>81</v>
      </c>
      <c r="GG116" s="184">
        <f t="shared" ca="1" si="543"/>
        <v>81</v>
      </c>
      <c r="GH116" s="184">
        <f t="shared" ca="1" si="544"/>
        <v>81</v>
      </c>
      <c r="GI116" s="184">
        <f t="shared" ca="1" si="545"/>
        <v>81</v>
      </c>
      <c r="GJ116" s="184">
        <f t="shared" ca="1" si="546"/>
        <v>81</v>
      </c>
      <c r="GK116" s="184">
        <f t="shared" ca="1" si="547"/>
        <v>81</v>
      </c>
      <c r="GL116" s="184">
        <f t="shared" ca="1" si="548"/>
        <v>81</v>
      </c>
      <c r="GM116" s="184">
        <f t="shared" ca="1" si="549"/>
        <v>81</v>
      </c>
      <c r="GN116" s="184">
        <f t="shared" ca="1" si="550"/>
        <v>81</v>
      </c>
      <c r="GO116" s="184">
        <f t="shared" ca="1" si="551"/>
        <v>81</v>
      </c>
      <c r="GP116" s="184">
        <f t="shared" ca="1" si="552"/>
        <v>81</v>
      </c>
      <c r="GQ116" s="184">
        <f t="shared" ca="1" si="553"/>
        <v>81</v>
      </c>
      <c r="GR116" s="184">
        <f t="shared" ca="1" si="554"/>
        <v>81</v>
      </c>
      <c r="GS116" s="184">
        <f t="shared" ca="1" si="555"/>
        <v>81</v>
      </c>
      <c r="GT116" s="184">
        <f t="shared" ca="1" si="556"/>
        <v>81</v>
      </c>
      <c r="GU116" s="184">
        <f t="shared" ca="1" si="557"/>
        <v>81</v>
      </c>
      <c r="GV116" s="184">
        <f t="shared" ca="1" si="558"/>
        <v>81</v>
      </c>
      <c r="GW116" s="184">
        <f t="shared" ca="1" si="559"/>
        <v>81</v>
      </c>
      <c r="GX116" s="184">
        <f t="shared" ca="1" si="560"/>
        <v>81</v>
      </c>
      <c r="GY116" s="184">
        <f t="shared" ca="1" si="561"/>
        <v>81</v>
      </c>
      <c r="GZ116" s="184">
        <f t="shared" ca="1" si="562"/>
        <v>81</v>
      </c>
      <c r="HA116" s="184">
        <f t="shared" ca="1" si="563"/>
        <v>81</v>
      </c>
      <c r="HB116" s="184">
        <f t="shared" ca="1" si="564"/>
        <v>81</v>
      </c>
      <c r="HC116" s="184">
        <f t="shared" ca="1" si="565"/>
        <v>81</v>
      </c>
      <c r="HD116" s="184">
        <f t="shared" ca="1" si="566"/>
        <v>81</v>
      </c>
      <c r="HE116" s="184">
        <f t="shared" ca="1" si="567"/>
        <v>81</v>
      </c>
      <c r="HF116" s="184">
        <f t="shared" ca="1" si="568"/>
        <v>81</v>
      </c>
      <c r="HG116" s="184">
        <f t="shared" ca="1" si="569"/>
        <v>81</v>
      </c>
      <c r="HH116" s="184">
        <f t="shared" ca="1" si="570"/>
        <v>81</v>
      </c>
      <c r="HI116" s="184">
        <f t="shared" ca="1" si="571"/>
        <v>81</v>
      </c>
      <c r="HJ116" s="184">
        <f t="shared" ca="1" si="572"/>
        <v>81</v>
      </c>
      <c r="HK116" s="578">
        <f t="shared" ca="1" si="573"/>
        <v>1</v>
      </c>
    </row>
    <row r="117" spans="1:219" s="185" customFormat="1" ht="30">
      <c r="A117" s="284" t="s">
        <v>14030</v>
      </c>
      <c r="B117" s="285">
        <v>87298</v>
      </c>
      <c r="C117" s="286" t="str">
        <f>IF($B117="","",IFERROR(VLOOKUP($B117,SERVIÇOS!$A:$F,2,0),IFERROR(VLOOKUP($B117,'COMPOSIÇÕES COMPLEMENTARES '!$C:$K,2,0),"")))</f>
        <v>ARGAMASSA TRAÇO 1:3 (EM VOLUME DE CIMENTO E AREIA MÉDIA ÚMIDA) PARA CONTRAPISO, PREPARO MECÂNICO COM BETONEIRA 400 L. AF_08/2019</v>
      </c>
      <c r="D117" s="287" t="str">
        <f>IF($B117="","",IFERROR(VLOOKUP($B117,SERVIÇOS!$A:$F,3,0),IFERROR(VLOOKUP($B117,'COMPOSIÇÕES COMPLEMENTARES '!$C:$K,3,0),"")))</f>
        <v>M3</v>
      </c>
      <c r="E117" s="288">
        <v>1.512</v>
      </c>
      <c r="F117" s="289">
        <f>IF($B117="","",IFERROR(VLOOKUP($B117,SERVIÇOS!$A:$F,4,0),IFERROR(VLOOKUP($B117,'COMPOSIÇÕES COMPLEMENTARES '!$C:$K,6,0),"")))</f>
        <v>469.19000000000005</v>
      </c>
      <c r="G117" s="289">
        <f>IF($B117="","",IFERROR(VLOOKUP($B117,SERVIÇOS!$A:$F,5,0),IFERROR(VLOOKUP($B117,'COMPOSIÇÕES COMPLEMENTARES '!$C:$K,7,0),"")))</f>
        <v>60.41</v>
      </c>
      <c r="H117" s="289">
        <f t="shared" si="356"/>
        <v>529.6</v>
      </c>
      <c r="I117" s="289">
        <f t="shared" si="575"/>
        <v>709.42</v>
      </c>
      <c r="J117" s="289">
        <f t="shared" si="576"/>
        <v>91.34</v>
      </c>
      <c r="K117" s="289">
        <f t="shared" si="577"/>
        <v>800.76</v>
      </c>
      <c r="L117" s="289"/>
      <c r="M117" s="572">
        <f t="shared" si="364"/>
        <v>800.76</v>
      </c>
      <c r="N117" s="572">
        <f t="shared" si="365"/>
        <v>800.76</v>
      </c>
      <c r="O117" s="572">
        <f t="shared" si="366"/>
        <v>1.512</v>
      </c>
      <c r="P117" s="572">
        <f t="shared" si="367"/>
        <v>109</v>
      </c>
      <c r="Q117" s="572">
        <f t="shared" si="368"/>
        <v>232.62</v>
      </c>
      <c r="R117" s="572">
        <f t="shared" si="369"/>
        <v>92</v>
      </c>
      <c r="S117" s="184">
        <f t="shared" ca="1" si="373"/>
        <v>92</v>
      </c>
      <c r="T117" s="184">
        <f t="shared" ca="1" si="374"/>
        <v>92</v>
      </c>
      <c r="U117" s="184">
        <f t="shared" ca="1" si="375"/>
        <v>92</v>
      </c>
      <c r="V117" s="184">
        <f t="shared" ca="1" si="376"/>
        <v>75</v>
      </c>
      <c r="W117" s="184">
        <f t="shared" ca="1" si="377"/>
        <v>75</v>
      </c>
      <c r="X117" s="184">
        <f t="shared" ca="1" si="378"/>
        <v>75</v>
      </c>
      <c r="Y117" s="184">
        <f t="shared" ca="1" si="379"/>
        <v>75</v>
      </c>
      <c r="Z117" s="184">
        <f t="shared" ca="1" si="380"/>
        <v>75</v>
      </c>
      <c r="AA117" s="184">
        <f t="shared" ca="1" si="381"/>
        <v>75</v>
      </c>
      <c r="AB117" s="184">
        <f t="shared" ca="1" si="382"/>
        <v>75</v>
      </c>
      <c r="AC117" s="184">
        <f t="shared" ca="1" si="383"/>
        <v>75</v>
      </c>
      <c r="AD117" s="184">
        <f t="shared" ca="1" si="384"/>
        <v>75</v>
      </c>
      <c r="AE117" s="184">
        <f t="shared" ca="1" si="385"/>
        <v>75</v>
      </c>
      <c r="AF117" s="184">
        <f t="shared" ca="1" si="386"/>
        <v>75</v>
      </c>
      <c r="AG117" s="184">
        <f t="shared" ca="1" si="387"/>
        <v>75</v>
      </c>
      <c r="AH117" s="184">
        <f t="shared" ca="1" si="388"/>
        <v>75</v>
      </c>
      <c r="AI117" s="184">
        <f t="shared" ca="1" si="389"/>
        <v>75</v>
      </c>
      <c r="AJ117" s="184">
        <f t="shared" ca="1" si="390"/>
        <v>75</v>
      </c>
      <c r="AK117" s="184">
        <f t="shared" ca="1" si="391"/>
        <v>75</v>
      </c>
      <c r="AL117" s="184">
        <f t="shared" ca="1" si="392"/>
        <v>75</v>
      </c>
      <c r="AM117" s="184">
        <f t="shared" ca="1" si="393"/>
        <v>138</v>
      </c>
      <c r="AN117" s="184">
        <f t="shared" ca="1" si="394"/>
        <v>138</v>
      </c>
      <c r="AO117" s="184">
        <f t="shared" ca="1" si="395"/>
        <v>138</v>
      </c>
      <c r="AP117" s="184">
        <f t="shared" ca="1" si="396"/>
        <v>138</v>
      </c>
      <c r="AQ117" s="184">
        <f t="shared" ca="1" si="397"/>
        <v>138</v>
      </c>
      <c r="AR117" s="184">
        <f t="shared" ca="1" si="398"/>
        <v>138</v>
      </c>
      <c r="AS117" s="184">
        <f t="shared" ca="1" si="399"/>
        <v>151</v>
      </c>
      <c r="AT117" s="184">
        <f t="shared" ca="1" si="400"/>
        <v>151</v>
      </c>
      <c r="AU117" s="184">
        <f t="shared" ca="1" si="401"/>
        <v>151</v>
      </c>
      <c r="AV117" s="184">
        <f t="shared" ca="1" si="402"/>
        <v>151</v>
      </c>
      <c r="AW117" s="184">
        <f t="shared" ca="1" si="403"/>
        <v>151</v>
      </c>
      <c r="AX117" s="184">
        <f t="shared" ca="1" si="404"/>
        <v>151</v>
      </c>
      <c r="AY117" s="184">
        <f t="shared" ca="1" si="405"/>
        <v>151</v>
      </c>
      <c r="AZ117" s="184">
        <f t="shared" ca="1" si="406"/>
        <v>151</v>
      </c>
      <c r="BA117" s="184">
        <f t="shared" ca="1" si="407"/>
        <v>151</v>
      </c>
      <c r="BB117" s="184">
        <f t="shared" ca="1" si="408"/>
        <v>151</v>
      </c>
      <c r="BC117" s="184">
        <f t="shared" ca="1" si="409"/>
        <v>151</v>
      </c>
      <c r="BD117" s="184">
        <f t="shared" ca="1" si="410"/>
        <v>151</v>
      </c>
      <c r="BE117" s="184">
        <f t="shared" ca="1" si="411"/>
        <v>55</v>
      </c>
      <c r="BF117" s="184">
        <f t="shared" ca="1" si="412"/>
        <v>55</v>
      </c>
      <c r="BG117" s="184">
        <f t="shared" ca="1" si="413"/>
        <v>55</v>
      </c>
      <c r="BH117" s="184">
        <f t="shared" ca="1" si="414"/>
        <v>55</v>
      </c>
      <c r="BI117" s="184">
        <f t="shared" ca="1" si="415"/>
        <v>55</v>
      </c>
      <c r="BJ117" s="184">
        <f t="shared" ca="1" si="416"/>
        <v>55</v>
      </c>
      <c r="BK117" s="184">
        <f t="shared" ca="1" si="417"/>
        <v>55</v>
      </c>
      <c r="BL117" s="184">
        <f t="shared" ca="1" si="418"/>
        <v>55</v>
      </c>
      <c r="BM117" s="184">
        <f t="shared" ca="1" si="419"/>
        <v>55</v>
      </c>
      <c r="BN117" s="184">
        <f t="shared" ca="1" si="420"/>
        <v>55</v>
      </c>
      <c r="BO117" s="184">
        <f t="shared" ca="1" si="421"/>
        <v>55</v>
      </c>
      <c r="BP117" s="184">
        <f t="shared" ca="1" si="422"/>
        <v>28</v>
      </c>
      <c r="BQ117" s="184">
        <f t="shared" ca="1" si="423"/>
        <v>28</v>
      </c>
      <c r="BR117" s="184">
        <f t="shared" ca="1" si="424"/>
        <v>22</v>
      </c>
      <c r="BS117" s="184">
        <f t="shared" ca="1" si="425"/>
        <v>22</v>
      </c>
      <c r="BT117" s="184">
        <f t="shared" ca="1" si="426"/>
        <v>22</v>
      </c>
      <c r="BU117" s="184">
        <f t="shared" ca="1" si="427"/>
        <v>22</v>
      </c>
      <c r="BV117" s="184">
        <f t="shared" ca="1" si="428"/>
        <v>22</v>
      </c>
      <c r="BW117" s="184">
        <f t="shared" ca="1" si="429"/>
        <v>22</v>
      </c>
      <c r="BX117" s="184">
        <f t="shared" ca="1" si="430"/>
        <v>22</v>
      </c>
      <c r="BY117" s="184">
        <f t="shared" ca="1" si="431"/>
        <v>22</v>
      </c>
      <c r="BZ117" s="184">
        <f t="shared" ca="1" si="432"/>
        <v>22</v>
      </c>
      <c r="CA117" s="184">
        <f t="shared" ca="1" si="433"/>
        <v>22</v>
      </c>
      <c r="CB117" s="184">
        <f t="shared" ca="1" si="434"/>
        <v>22</v>
      </c>
      <c r="CC117" s="184">
        <f t="shared" ca="1" si="435"/>
        <v>18</v>
      </c>
      <c r="CD117" s="184">
        <f t="shared" ca="1" si="436"/>
        <v>18</v>
      </c>
      <c r="CE117" s="184">
        <f t="shared" ca="1" si="437"/>
        <v>18</v>
      </c>
      <c r="CF117" s="184">
        <f t="shared" ca="1" si="438"/>
        <v>18</v>
      </c>
      <c r="CG117" s="184">
        <f t="shared" ca="1" si="439"/>
        <v>33</v>
      </c>
      <c r="CH117" s="184">
        <f t="shared" ca="1" si="440"/>
        <v>33</v>
      </c>
      <c r="CI117" s="184">
        <f t="shared" ca="1" si="441"/>
        <v>35</v>
      </c>
      <c r="CJ117" s="184">
        <f t="shared" ca="1" si="442"/>
        <v>35</v>
      </c>
      <c r="CK117" s="184">
        <f t="shared" ca="1" si="443"/>
        <v>98</v>
      </c>
      <c r="CL117" s="184">
        <f t="shared" ca="1" si="444"/>
        <v>98</v>
      </c>
      <c r="CM117" s="184">
        <f t="shared" ca="1" si="445"/>
        <v>98</v>
      </c>
      <c r="CN117" s="184">
        <f t="shared" ca="1" si="446"/>
        <v>98</v>
      </c>
      <c r="CO117" s="184">
        <f t="shared" ca="1" si="447"/>
        <v>98</v>
      </c>
      <c r="CP117" s="184">
        <f t="shared" ca="1" si="448"/>
        <v>98</v>
      </c>
      <c r="CQ117" s="184">
        <f t="shared" ca="1" si="449"/>
        <v>98</v>
      </c>
      <c r="CR117" s="184">
        <f t="shared" ca="1" si="450"/>
        <v>98</v>
      </c>
      <c r="CS117" s="184">
        <f t="shared" ca="1" si="451"/>
        <v>98</v>
      </c>
      <c r="CT117" s="184">
        <f t="shared" ca="1" si="452"/>
        <v>98</v>
      </c>
      <c r="CU117" s="184">
        <f t="shared" ca="1" si="453"/>
        <v>98</v>
      </c>
      <c r="CV117" s="184">
        <f t="shared" ca="1" si="454"/>
        <v>98</v>
      </c>
      <c r="CW117" s="184">
        <f t="shared" ca="1" si="455"/>
        <v>98</v>
      </c>
      <c r="CX117" s="184">
        <f t="shared" ca="1" si="456"/>
        <v>98</v>
      </c>
      <c r="CY117" s="184">
        <f t="shared" ca="1" si="457"/>
        <v>98</v>
      </c>
      <c r="CZ117" s="184">
        <f t="shared" ca="1" si="458"/>
        <v>98</v>
      </c>
      <c r="DA117" s="184">
        <f t="shared" ca="1" si="459"/>
        <v>99</v>
      </c>
      <c r="DB117" s="184">
        <f t="shared" ca="1" si="460"/>
        <v>99</v>
      </c>
      <c r="DC117" s="184">
        <f t="shared" ca="1" si="461"/>
        <v>44</v>
      </c>
      <c r="DD117" s="184">
        <f t="shared" ca="1" si="462"/>
        <v>44</v>
      </c>
      <c r="DE117" s="184">
        <f t="shared" ca="1" si="463"/>
        <v>34</v>
      </c>
      <c r="DF117" s="184">
        <f t="shared" ca="1" si="464"/>
        <v>34</v>
      </c>
      <c r="DG117" s="184">
        <f t="shared" ca="1" si="465"/>
        <v>34</v>
      </c>
      <c r="DH117" s="184">
        <f t="shared" ca="1" si="466"/>
        <v>34</v>
      </c>
      <c r="DI117" s="184">
        <f t="shared" ca="1" si="467"/>
        <v>100</v>
      </c>
      <c r="DJ117" s="184">
        <f t="shared" ca="1" si="468"/>
        <v>100</v>
      </c>
      <c r="DK117" s="184">
        <f t="shared" ca="1" si="469"/>
        <v>45</v>
      </c>
      <c r="DL117" s="184">
        <f t="shared" ca="1" si="470"/>
        <v>45</v>
      </c>
      <c r="DM117" s="184">
        <f t="shared" ca="1" si="471"/>
        <v>174</v>
      </c>
      <c r="DN117" s="184">
        <f t="shared" ca="1" si="472"/>
        <v>174</v>
      </c>
      <c r="DO117" s="184">
        <f t="shared" ca="1" si="473"/>
        <v>174</v>
      </c>
      <c r="DP117" s="184">
        <f t="shared" ca="1" si="474"/>
        <v>49</v>
      </c>
      <c r="DQ117" s="184">
        <f t="shared" ca="1" si="475"/>
        <v>49</v>
      </c>
      <c r="DR117" s="184">
        <f t="shared" ca="1" si="476"/>
        <v>67</v>
      </c>
      <c r="DS117" s="184">
        <f t="shared" ca="1" si="477"/>
        <v>67</v>
      </c>
      <c r="DT117" s="184">
        <f t="shared" ca="1" si="478"/>
        <v>81</v>
      </c>
      <c r="DU117" s="184">
        <f t="shared" ca="1" si="479"/>
        <v>81</v>
      </c>
      <c r="DV117" s="184">
        <f t="shared" ca="1" si="480"/>
        <v>80</v>
      </c>
      <c r="DW117" s="184">
        <f t="shared" ca="1" si="481"/>
        <v>80</v>
      </c>
      <c r="DX117" s="184">
        <f t="shared" ca="1" si="482"/>
        <v>80</v>
      </c>
      <c r="DY117" s="184">
        <f t="shared" ca="1" si="483"/>
        <v>80</v>
      </c>
      <c r="DZ117" s="184">
        <f t="shared" ca="1" si="484"/>
        <v>80</v>
      </c>
      <c r="EA117" s="184">
        <f t="shared" ca="1" si="485"/>
        <v>80</v>
      </c>
      <c r="EB117" s="184">
        <f t="shared" ca="1" si="486"/>
        <v>80</v>
      </c>
      <c r="EC117" s="184">
        <f t="shared" ca="1" si="487"/>
        <v>80</v>
      </c>
      <c r="ED117" s="184">
        <f t="shared" ca="1" si="488"/>
        <v>80</v>
      </c>
      <c r="EE117" s="184">
        <f t="shared" ca="1" si="489"/>
        <v>80</v>
      </c>
      <c r="EF117" s="184">
        <f t="shared" ca="1" si="490"/>
        <v>80</v>
      </c>
      <c r="EG117" s="184">
        <f t="shared" ca="1" si="491"/>
        <v>80</v>
      </c>
      <c r="EH117" s="184">
        <f t="shared" ca="1" si="492"/>
        <v>80</v>
      </c>
      <c r="EI117" s="184">
        <f t="shared" ca="1" si="493"/>
        <v>80</v>
      </c>
      <c r="EJ117" s="184">
        <f t="shared" ca="1" si="494"/>
        <v>80</v>
      </c>
      <c r="EK117" s="184">
        <f t="shared" ca="1" si="495"/>
        <v>80</v>
      </c>
      <c r="EL117" s="184">
        <f t="shared" ca="1" si="496"/>
        <v>80</v>
      </c>
      <c r="EM117" s="184">
        <f t="shared" ca="1" si="497"/>
        <v>80</v>
      </c>
      <c r="EN117" s="184">
        <f t="shared" ca="1" si="498"/>
        <v>80</v>
      </c>
      <c r="EO117" s="184">
        <f t="shared" ca="1" si="499"/>
        <v>80</v>
      </c>
      <c r="EP117" s="184">
        <f t="shared" ca="1" si="500"/>
        <v>80</v>
      </c>
      <c r="EQ117" s="184">
        <f t="shared" ca="1" si="501"/>
        <v>80</v>
      </c>
      <c r="ER117" s="184">
        <f t="shared" ca="1" si="502"/>
        <v>80</v>
      </c>
      <c r="ES117" s="184">
        <f t="shared" ca="1" si="503"/>
        <v>80</v>
      </c>
      <c r="ET117" s="184">
        <f t="shared" ca="1" si="504"/>
        <v>80</v>
      </c>
      <c r="EU117" s="184">
        <f t="shared" ca="1" si="505"/>
        <v>80</v>
      </c>
      <c r="EV117" s="184">
        <f t="shared" ca="1" si="506"/>
        <v>80</v>
      </c>
      <c r="EW117" s="184">
        <f t="shared" ca="1" si="507"/>
        <v>80</v>
      </c>
      <c r="EX117" s="184">
        <f t="shared" ca="1" si="508"/>
        <v>80</v>
      </c>
      <c r="EY117" s="184">
        <f t="shared" ca="1" si="509"/>
        <v>80</v>
      </c>
      <c r="EZ117" s="184">
        <f t="shared" ca="1" si="510"/>
        <v>80</v>
      </c>
      <c r="FA117" s="184">
        <f t="shared" ca="1" si="511"/>
        <v>80</v>
      </c>
      <c r="FB117" s="184">
        <f t="shared" ca="1" si="512"/>
        <v>80</v>
      </c>
      <c r="FC117" s="184">
        <f t="shared" ca="1" si="513"/>
        <v>80</v>
      </c>
      <c r="FD117" s="184">
        <f t="shared" ca="1" si="514"/>
        <v>80</v>
      </c>
      <c r="FE117" s="184">
        <f t="shared" ca="1" si="515"/>
        <v>80</v>
      </c>
      <c r="FF117" s="184">
        <f t="shared" ca="1" si="516"/>
        <v>80</v>
      </c>
      <c r="FG117" s="184">
        <f t="shared" ca="1" si="517"/>
        <v>80</v>
      </c>
      <c r="FH117" s="184">
        <f t="shared" ca="1" si="518"/>
        <v>80</v>
      </c>
      <c r="FI117" s="184">
        <f t="shared" ca="1" si="519"/>
        <v>80</v>
      </c>
      <c r="FJ117" s="184">
        <f t="shared" ca="1" si="520"/>
        <v>80</v>
      </c>
      <c r="FK117" s="184">
        <f t="shared" ca="1" si="521"/>
        <v>80</v>
      </c>
      <c r="FL117" s="184">
        <f t="shared" ca="1" si="522"/>
        <v>80</v>
      </c>
      <c r="FM117" s="184">
        <f t="shared" ca="1" si="523"/>
        <v>80</v>
      </c>
      <c r="FN117" s="184">
        <f t="shared" ca="1" si="524"/>
        <v>80</v>
      </c>
      <c r="FO117" s="184">
        <f t="shared" ca="1" si="525"/>
        <v>80</v>
      </c>
      <c r="FP117" s="184">
        <f t="shared" ca="1" si="526"/>
        <v>80</v>
      </c>
      <c r="FQ117" s="184">
        <f t="shared" ca="1" si="527"/>
        <v>80</v>
      </c>
      <c r="FR117" s="184">
        <f t="shared" ca="1" si="528"/>
        <v>80</v>
      </c>
      <c r="FS117" s="184">
        <f t="shared" ca="1" si="529"/>
        <v>80</v>
      </c>
      <c r="FT117" s="184">
        <f t="shared" ca="1" si="530"/>
        <v>80</v>
      </c>
      <c r="FU117" s="184">
        <f t="shared" ca="1" si="531"/>
        <v>80</v>
      </c>
      <c r="FV117" s="184">
        <f t="shared" ca="1" si="532"/>
        <v>80</v>
      </c>
      <c r="FW117" s="184">
        <f t="shared" ca="1" si="533"/>
        <v>80</v>
      </c>
      <c r="FX117" s="184">
        <f t="shared" ca="1" si="534"/>
        <v>80</v>
      </c>
      <c r="FY117" s="184">
        <f t="shared" ca="1" si="535"/>
        <v>80</v>
      </c>
      <c r="FZ117" s="184">
        <f t="shared" ca="1" si="536"/>
        <v>80</v>
      </c>
      <c r="GA117" s="184">
        <f t="shared" ca="1" si="537"/>
        <v>80</v>
      </c>
      <c r="GB117" s="184">
        <f t="shared" ca="1" si="538"/>
        <v>80</v>
      </c>
      <c r="GC117" s="184">
        <f t="shared" ca="1" si="539"/>
        <v>80</v>
      </c>
      <c r="GD117" s="184">
        <f t="shared" ca="1" si="540"/>
        <v>80</v>
      </c>
      <c r="GE117" s="184">
        <f t="shared" ca="1" si="541"/>
        <v>80</v>
      </c>
      <c r="GF117" s="184">
        <f t="shared" ca="1" si="542"/>
        <v>80</v>
      </c>
      <c r="GG117" s="184">
        <f t="shared" ca="1" si="543"/>
        <v>80</v>
      </c>
      <c r="GH117" s="184">
        <f t="shared" ca="1" si="544"/>
        <v>80</v>
      </c>
      <c r="GI117" s="184">
        <f t="shared" ca="1" si="545"/>
        <v>80</v>
      </c>
      <c r="GJ117" s="184">
        <f t="shared" ca="1" si="546"/>
        <v>80</v>
      </c>
      <c r="GK117" s="184">
        <f t="shared" ca="1" si="547"/>
        <v>80</v>
      </c>
      <c r="GL117" s="184">
        <f t="shared" ca="1" si="548"/>
        <v>80</v>
      </c>
      <c r="GM117" s="184">
        <f t="shared" ca="1" si="549"/>
        <v>80</v>
      </c>
      <c r="GN117" s="184">
        <f t="shared" ca="1" si="550"/>
        <v>80</v>
      </c>
      <c r="GO117" s="184">
        <f t="shared" ca="1" si="551"/>
        <v>80</v>
      </c>
      <c r="GP117" s="184">
        <f t="shared" ca="1" si="552"/>
        <v>80</v>
      </c>
      <c r="GQ117" s="184">
        <f t="shared" ca="1" si="553"/>
        <v>80</v>
      </c>
      <c r="GR117" s="184">
        <f t="shared" ca="1" si="554"/>
        <v>80</v>
      </c>
      <c r="GS117" s="184">
        <f t="shared" ca="1" si="555"/>
        <v>80</v>
      </c>
      <c r="GT117" s="184">
        <f t="shared" ca="1" si="556"/>
        <v>80</v>
      </c>
      <c r="GU117" s="184">
        <f t="shared" ca="1" si="557"/>
        <v>80</v>
      </c>
      <c r="GV117" s="184">
        <f t="shared" ca="1" si="558"/>
        <v>80</v>
      </c>
      <c r="GW117" s="184">
        <f t="shared" ca="1" si="559"/>
        <v>80</v>
      </c>
      <c r="GX117" s="184">
        <f t="shared" ca="1" si="560"/>
        <v>80</v>
      </c>
      <c r="GY117" s="184">
        <f t="shared" ca="1" si="561"/>
        <v>80</v>
      </c>
      <c r="GZ117" s="184">
        <f t="shared" ca="1" si="562"/>
        <v>80</v>
      </c>
      <c r="HA117" s="184">
        <f t="shared" ca="1" si="563"/>
        <v>80</v>
      </c>
      <c r="HB117" s="184">
        <f t="shared" ca="1" si="564"/>
        <v>80</v>
      </c>
      <c r="HC117" s="184">
        <f t="shared" ca="1" si="565"/>
        <v>80</v>
      </c>
      <c r="HD117" s="184">
        <f t="shared" ca="1" si="566"/>
        <v>80</v>
      </c>
      <c r="HE117" s="184">
        <f t="shared" ca="1" si="567"/>
        <v>80</v>
      </c>
      <c r="HF117" s="184">
        <f t="shared" ca="1" si="568"/>
        <v>80</v>
      </c>
      <c r="HG117" s="184">
        <f t="shared" ca="1" si="569"/>
        <v>80</v>
      </c>
      <c r="HH117" s="184">
        <f t="shared" ca="1" si="570"/>
        <v>80</v>
      </c>
      <c r="HI117" s="184">
        <f t="shared" ca="1" si="571"/>
        <v>80</v>
      </c>
      <c r="HJ117" s="184">
        <f t="shared" ca="1" si="572"/>
        <v>80</v>
      </c>
      <c r="HK117" s="578">
        <f t="shared" ca="1" si="573"/>
        <v>1</v>
      </c>
    </row>
    <row r="118" spans="1:219" s="185" customFormat="1" ht="30">
      <c r="A118" s="284" t="s">
        <v>14031</v>
      </c>
      <c r="B118" s="285">
        <v>98546</v>
      </c>
      <c r="C118" s="286" t="str">
        <f>IF($B118="","",IFERROR(VLOOKUP($B118,SERVIÇOS!$A:$F,2,0),IFERROR(VLOOKUP($B118,'COMPOSIÇÕES COMPLEMENTARES '!$C:$K,2,0),"")))</f>
        <v>IMPERMEABILIZAÇÃO DE SUPERFÍCIE COM MANTA ASFÁLTICA, UMA CAMADA, INCLUSIVE APLICAÇÃO DE PRIMER ASFÁLTICO, E=3MM. AF_06/2018</v>
      </c>
      <c r="D118" s="287" t="str">
        <f>IF($B118="","",IFERROR(VLOOKUP($B118,SERVIÇOS!$A:$F,3,0),IFERROR(VLOOKUP($B118,'COMPOSIÇÕES COMPLEMENTARES '!$C:$K,3,0),"")))</f>
        <v>M2</v>
      </c>
      <c r="E118" s="288">
        <v>75.599999999999994</v>
      </c>
      <c r="F118" s="289">
        <f>IF($B118="","",IFERROR(VLOOKUP($B118,SERVIÇOS!$A:$F,4,0),IFERROR(VLOOKUP($B118,'COMPOSIÇÕES COMPLEMENTARES '!$C:$K,6,0),"")))</f>
        <v>70.569999999999993</v>
      </c>
      <c r="G118" s="289">
        <f>IF($B118="","",IFERROR(VLOOKUP($B118,SERVIÇOS!$A:$F,5,0),IFERROR(VLOOKUP($B118,'COMPOSIÇÕES COMPLEMENTARES '!$C:$K,7,0),"")))</f>
        <v>20.53</v>
      </c>
      <c r="H118" s="289">
        <f t="shared" si="356"/>
        <v>91.1</v>
      </c>
      <c r="I118" s="289">
        <f t="shared" si="575"/>
        <v>5335.09</v>
      </c>
      <c r="J118" s="289">
        <f t="shared" si="576"/>
        <v>1552.07</v>
      </c>
      <c r="K118" s="289">
        <f t="shared" si="577"/>
        <v>6887.16</v>
      </c>
      <c r="L118" s="289"/>
      <c r="M118" s="572">
        <f t="shared" si="364"/>
        <v>6887.16</v>
      </c>
      <c r="N118" s="572">
        <f t="shared" si="365"/>
        <v>12662.9</v>
      </c>
      <c r="O118" s="572">
        <f t="shared" si="366"/>
        <v>139</v>
      </c>
      <c r="P118" s="572">
        <f t="shared" si="367"/>
        <v>110</v>
      </c>
      <c r="Q118" s="572">
        <f t="shared" si="368"/>
        <v>232.62</v>
      </c>
      <c r="R118" s="572">
        <f t="shared" si="369"/>
        <v>92</v>
      </c>
      <c r="S118" s="184">
        <f t="shared" ca="1" si="373"/>
        <v>75</v>
      </c>
      <c r="T118" s="184">
        <f t="shared" ca="1" si="374"/>
        <v>75</v>
      </c>
      <c r="U118" s="184">
        <f t="shared" ca="1" si="375"/>
        <v>75</v>
      </c>
      <c r="V118" s="184">
        <f t="shared" ca="1" si="376"/>
        <v>75</v>
      </c>
      <c r="W118" s="184">
        <f t="shared" ca="1" si="377"/>
        <v>138</v>
      </c>
      <c r="X118" s="184">
        <f t="shared" ca="1" si="378"/>
        <v>138</v>
      </c>
      <c r="Y118" s="184">
        <f t="shared" ca="1" si="379"/>
        <v>138</v>
      </c>
      <c r="Z118" s="184">
        <f t="shared" ca="1" si="380"/>
        <v>138</v>
      </c>
      <c r="AA118" s="184">
        <f t="shared" ca="1" si="381"/>
        <v>138</v>
      </c>
      <c r="AB118" s="184">
        <f t="shared" ca="1" si="382"/>
        <v>138</v>
      </c>
      <c r="AC118" s="184">
        <f t="shared" ca="1" si="383"/>
        <v>138</v>
      </c>
      <c r="AD118" s="184">
        <f t="shared" ca="1" si="384"/>
        <v>138</v>
      </c>
      <c r="AE118" s="184">
        <f t="shared" ca="1" si="385"/>
        <v>138</v>
      </c>
      <c r="AF118" s="184">
        <f t="shared" ca="1" si="386"/>
        <v>138</v>
      </c>
      <c r="AG118" s="184">
        <f t="shared" ca="1" si="387"/>
        <v>138</v>
      </c>
      <c r="AH118" s="184">
        <f t="shared" ca="1" si="388"/>
        <v>138</v>
      </c>
      <c r="AI118" s="184">
        <f t="shared" ca="1" si="389"/>
        <v>138</v>
      </c>
      <c r="AJ118" s="184">
        <f t="shared" ca="1" si="390"/>
        <v>138</v>
      </c>
      <c r="AK118" s="184">
        <f t="shared" ca="1" si="391"/>
        <v>138</v>
      </c>
      <c r="AL118" s="184">
        <f t="shared" ca="1" si="392"/>
        <v>138</v>
      </c>
      <c r="AM118" s="184">
        <f t="shared" ca="1" si="393"/>
        <v>138</v>
      </c>
      <c r="AN118" s="184">
        <f t="shared" ca="1" si="394"/>
        <v>151</v>
      </c>
      <c r="AO118" s="184">
        <f t="shared" ca="1" si="395"/>
        <v>151</v>
      </c>
      <c r="AP118" s="184">
        <f t="shared" ca="1" si="396"/>
        <v>151</v>
      </c>
      <c r="AQ118" s="184">
        <f t="shared" ca="1" si="397"/>
        <v>151</v>
      </c>
      <c r="AR118" s="184">
        <f t="shared" ca="1" si="398"/>
        <v>151</v>
      </c>
      <c r="AS118" s="184">
        <f t="shared" ca="1" si="399"/>
        <v>151</v>
      </c>
      <c r="AT118" s="184">
        <f t="shared" ca="1" si="400"/>
        <v>55</v>
      </c>
      <c r="AU118" s="184">
        <f t="shared" ca="1" si="401"/>
        <v>55</v>
      </c>
      <c r="AV118" s="184">
        <f t="shared" ca="1" si="402"/>
        <v>55</v>
      </c>
      <c r="AW118" s="184">
        <f t="shared" ca="1" si="403"/>
        <v>55</v>
      </c>
      <c r="AX118" s="184">
        <f t="shared" ca="1" si="404"/>
        <v>55</v>
      </c>
      <c r="AY118" s="184">
        <f t="shared" ca="1" si="405"/>
        <v>55</v>
      </c>
      <c r="AZ118" s="184">
        <f t="shared" ca="1" si="406"/>
        <v>55</v>
      </c>
      <c r="BA118" s="184">
        <f t="shared" ca="1" si="407"/>
        <v>55</v>
      </c>
      <c r="BB118" s="184">
        <f t="shared" ca="1" si="408"/>
        <v>55</v>
      </c>
      <c r="BC118" s="184">
        <f t="shared" ca="1" si="409"/>
        <v>55</v>
      </c>
      <c r="BD118" s="184">
        <f t="shared" ca="1" si="410"/>
        <v>55</v>
      </c>
      <c r="BE118" s="184">
        <f t="shared" ca="1" si="411"/>
        <v>55</v>
      </c>
      <c r="BF118" s="184">
        <f t="shared" ca="1" si="412"/>
        <v>28</v>
      </c>
      <c r="BG118" s="184">
        <f t="shared" ca="1" si="413"/>
        <v>28</v>
      </c>
      <c r="BH118" s="184">
        <f t="shared" ca="1" si="414"/>
        <v>28</v>
      </c>
      <c r="BI118" s="184">
        <f t="shared" ca="1" si="415"/>
        <v>28</v>
      </c>
      <c r="BJ118" s="184">
        <f t="shared" ca="1" si="416"/>
        <v>28</v>
      </c>
      <c r="BK118" s="184">
        <f t="shared" ca="1" si="417"/>
        <v>28</v>
      </c>
      <c r="BL118" s="184">
        <f t="shared" ca="1" si="418"/>
        <v>28</v>
      </c>
      <c r="BM118" s="184">
        <f t="shared" ca="1" si="419"/>
        <v>28</v>
      </c>
      <c r="BN118" s="184">
        <f t="shared" ca="1" si="420"/>
        <v>28</v>
      </c>
      <c r="BO118" s="184">
        <f t="shared" ca="1" si="421"/>
        <v>28</v>
      </c>
      <c r="BP118" s="184">
        <f t="shared" ca="1" si="422"/>
        <v>28</v>
      </c>
      <c r="BQ118" s="184">
        <f t="shared" ca="1" si="423"/>
        <v>22</v>
      </c>
      <c r="BR118" s="184">
        <f t="shared" ca="1" si="424"/>
        <v>22</v>
      </c>
      <c r="BS118" s="184">
        <f t="shared" ca="1" si="425"/>
        <v>18</v>
      </c>
      <c r="BT118" s="184">
        <f t="shared" ca="1" si="426"/>
        <v>18</v>
      </c>
      <c r="BU118" s="184">
        <f t="shared" ca="1" si="427"/>
        <v>18</v>
      </c>
      <c r="BV118" s="184">
        <f t="shared" ca="1" si="428"/>
        <v>18</v>
      </c>
      <c r="BW118" s="184">
        <f t="shared" ca="1" si="429"/>
        <v>18</v>
      </c>
      <c r="BX118" s="184">
        <f t="shared" ca="1" si="430"/>
        <v>18</v>
      </c>
      <c r="BY118" s="184">
        <f t="shared" ca="1" si="431"/>
        <v>18</v>
      </c>
      <c r="BZ118" s="184">
        <f t="shared" ca="1" si="432"/>
        <v>18</v>
      </c>
      <c r="CA118" s="184">
        <f t="shared" ca="1" si="433"/>
        <v>18</v>
      </c>
      <c r="CB118" s="184">
        <f t="shared" ca="1" si="434"/>
        <v>18</v>
      </c>
      <c r="CC118" s="184">
        <f t="shared" ca="1" si="435"/>
        <v>18</v>
      </c>
      <c r="CD118" s="184">
        <f t="shared" ca="1" si="436"/>
        <v>33</v>
      </c>
      <c r="CE118" s="184">
        <f t="shared" ca="1" si="437"/>
        <v>33</v>
      </c>
      <c r="CF118" s="184">
        <f t="shared" ca="1" si="438"/>
        <v>33</v>
      </c>
      <c r="CG118" s="184">
        <f t="shared" ca="1" si="439"/>
        <v>33</v>
      </c>
      <c r="CH118" s="184">
        <f t="shared" ca="1" si="440"/>
        <v>35</v>
      </c>
      <c r="CI118" s="184">
        <f t="shared" ca="1" si="441"/>
        <v>35</v>
      </c>
      <c r="CJ118" s="184">
        <f t="shared" ca="1" si="442"/>
        <v>98</v>
      </c>
      <c r="CK118" s="184">
        <f t="shared" ca="1" si="443"/>
        <v>98</v>
      </c>
      <c r="CL118" s="184">
        <f t="shared" ca="1" si="444"/>
        <v>99</v>
      </c>
      <c r="CM118" s="184">
        <f t="shared" ca="1" si="445"/>
        <v>99</v>
      </c>
      <c r="CN118" s="184">
        <f t="shared" ca="1" si="446"/>
        <v>99</v>
      </c>
      <c r="CO118" s="184">
        <f t="shared" ca="1" si="447"/>
        <v>99</v>
      </c>
      <c r="CP118" s="184">
        <f t="shared" ca="1" si="448"/>
        <v>99</v>
      </c>
      <c r="CQ118" s="184">
        <f t="shared" ca="1" si="449"/>
        <v>99</v>
      </c>
      <c r="CR118" s="184">
        <f t="shared" ca="1" si="450"/>
        <v>99</v>
      </c>
      <c r="CS118" s="184">
        <f t="shared" ca="1" si="451"/>
        <v>99</v>
      </c>
      <c r="CT118" s="184">
        <f t="shared" ca="1" si="452"/>
        <v>99</v>
      </c>
      <c r="CU118" s="184">
        <f t="shared" ca="1" si="453"/>
        <v>99</v>
      </c>
      <c r="CV118" s="184">
        <f t="shared" ca="1" si="454"/>
        <v>99</v>
      </c>
      <c r="CW118" s="184">
        <f t="shared" ca="1" si="455"/>
        <v>99</v>
      </c>
      <c r="CX118" s="184">
        <f t="shared" ca="1" si="456"/>
        <v>99</v>
      </c>
      <c r="CY118" s="184">
        <f t="shared" ca="1" si="457"/>
        <v>99</v>
      </c>
      <c r="CZ118" s="184">
        <f t="shared" ca="1" si="458"/>
        <v>99</v>
      </c>
      <c r="DA118" s="184">
        <f t="shared" ca="1" si="459"/>
        <v>99</v>
      </c>
      <c r="DB118" s="184">
        <f t="shared" ca="1" si="460"/>
        <v>44</v>
      </c>
      <c r="DC118" s="184">
        <f t="shared" ca="1" si="461"/>
        <v>44</v>
      </c>
      <c r="DD118" s="184">
        <f t="shared" ca="1" si="462"/>
        <v>34</v>
      </c>
      <c r="DE118" s="184">
        <f t="shared" ca="1" si="463"/>
        <v>34</v>
      </c>
      <c r="DF118" s="184">
        <f t="shared" ca="1" si="464"/>
        <v>100</v>
      </c>
      <c r="DG118" s="184">
        <f t="shared" ca="1" si="465"/>
        <v>100</v>
      </c>
      <c r="DH118" s="184">
        <f t="shared" ca="1" si="466"/>
        <v>100</v>
      </c>
      <c r="DI118" s="184">
        <f t="shared" ca="1" si="467"/>
        <v>100</v>
      </c>
      <c r="DJ118" s="184">
        <f t="shared" ca="1" si="468"/>
        <v>45</v>
      </c>
      <c r="DK118" s="184">
        <f t="shared" ca="1" si="469"/>
        <v>45</v>
      </c>
      <c r="DL118" s="184">
        <f t="shared" ca="1" si="470"/>
        <v>174</v>
      </c>
      <c r="DM118" s="184">
        <f t="shared" ca="1" si="471"/>
        <v>174</v>
      </c>
      <c r="DN118" s="184">
        <f t="shared" ca="1" si="472"/>
        <v>49</v>
      </c>
      <c r="DO118" s="184">
        <f t="shared" ca="1" si="473"/>
        <v>49</v>
      </c>
      <c r="DP118" s="184">
        <f t="shared" ca="1" si="474"/>
        <v>49</v>
      </c>
      <c r="DQ118" s="184">
        <f t="shared" ca="1" si="475"/>
        <v>67</v>
      </c>
      <c r="DR118" s="184">
        <f t="shared" ca="1" si="476"/>
        <v>67</v>
      </c>
      <c r="DS118" s="184">
        <f t="shared" ca="1" si="477"/>
        <v>81</v>
      </c>
      <c r="DT118" s="184">
        <f t="shared" ca="1" si="478"/>
        <v>81</v>
      </c>
      <c r="DU118" s="184">
        <f t="shared" ca="1" si="479"/>
        <v>80</v>
      </c>
      <c r="DV118" s="184">
        <f t="shared" ca="1" si="480"/>
        <v>80</v>
      </c>
      <c r="DW118" s="184">
        <f t="shared" ca="1" si="481"/>
        <v>56</v>
      </c>
      <c r="DX118" s="184">
        <f t="shared" ca="1" si="482"/>
        <v>56</v>
      </c>
      <c r="DY118" s="184">
        <f t="shared" ca="1" si="483"/>
        <v>56</v>
      </c>
      <c r="DZ118" s="184">
        <f t="shared" ca="1" si="484"/>
        <v>56</v>
      </c>
      <c r="EA118" s="184">
        <f t="shared" ca="1" si="485"/>
        <v>56</v>
      </c>
      <c r="EB118" s="184">
        <f t="shared" ca="1" si="486"/>
        <v>56</v>
      </c>
      <c r="EC118" s="184">
        <f t="shared" ca="1" si="487"/>
        <v>56</v>
      </c>
      <c r="ED118" s="184">
        <f t="shared" ca="1" si="488"/>
        <v>56</v>
      </c>
      <c r="EE118" s="184">
        <f t="shared" ca="1" si="489"/>
        <v>56</v>
      </c>
      <c r="EF118" s="184">
        <f t="shared" ca="1" si="490"/>
        <v>56</v>
      </c>
      <c r="EG118" s="184">
        <f t="shared" ca="1" si="491"/>
        <v>56</v>
      </c>
      <c r="EH118" s="184">
        <f t="shared" ca="1" si="492"/>
        <v>56</v>
      </c>
      <c r="EI118" s="184">
        <f t="shared" ca="1" si="493"/>
        <v>56</v>
      </c>
      <c r="EJ118" s="184">
        <f t="shared" ca="1" si="494"/>
        <v>56</v>
      </c>
      <c r="EK118" s="184">
        <f t="shared" ca="1" si="495"/>
        <v>56</v>
      </c>
      <c r="EL118" s="184">
        <f t="shared" ca="1" si="496"/>
        <v>56</v>
      </c>
      <c r="EM118" s="184">
        <f t="shared" ca="1" si="497"/>
        <v>56</v>
      </c>
      <c r="EN118" s="184">
        <f t="shared" ca="1" si="498"/>
        <v>56</v>
      </c>
      <c r="EO118" s="184">
        <f t="shared" ca="1" si="499"/>
        <v>56</v>
      </c>
      <c r="EP118" s="184">
        <f t="shared" ca="1" si="500"/>
        <v>56</v>
      </c>
      <c r="EQ118" s="184">
        <f t="shared" ca="1" si="501"/>
        <v>56</v>
      </c>
      <c r="ER118" s="184">
        <f t="shared" ca="1" si="502"/>
        <v>56</v>
      </c>
      <c r="ES118" s="184">
        <f t="shared" ca="1" si="503"/>
        <v>56</v>
      </c>
      <c r="ET118" s="184">
        <f t="shared" ca="1" si="504"/>
        <v>56</v>
      </c>
      <c r="EU118" s="184">
        <f t="shared" ca="1" si="505"/>
        <v>56</v>
      </c>
      <c r="EV118" s="184">
        <f t="shared" ca="1" si="506"/>
        <v>56</v>
      </c>
      <c r="EW118" s="184">
        <f t="shared" ca="1" si="507"/>
        <v>56</v>
      </c>
      <c r="EX118" s="184">
        <f t="shared" ca="1" si="508"/>
        <v>56</v>
      </c>
      <c r="EY118" s="184">
        <f t="shared" ca="1" si="509"/>
        <v>56</v>
      </c>
      <c r="EZ118" s="184">
        <f t="shared" ca="1" si="510"/>
        <v>56</v>
      </c>
      <c r="FA118" s="184">
        <f t="shared" ca="1" si="511"/>
        <v>56</v>
      </c>
      <c r="FB118" s="184">
        <f t="shared" ca="1" si="512"/>
        <v>56</v>
      </c>
      <c r="FC118" s="184">
        <f t="shared" ca="1" si="513"/>
        <v>56</v>
      </c>
      <c r="FD118" s="184">
        <f t="shared" ca="1" si="514"/>
        <v>56</v>
      </c>
      <c r="FE118" s="184">
        <f t="shared" ca="1" si="515"/>
        <v>56</v>
      </c>
      <c r="FF118" s="184">
        <f t="shared" ca="1" si="516"/>
        <v>56</v>
      </c>
      <c r="FG118" s="184">
        <f t="shared" ca="1" si="517"/>
        <v>56</v>
      </c>
      <c r="FH118" s="184">
        <f t="shared" ca="1" si="518"/>
        <v>56</v>
      </c>
      <c r="FI118" s="184">
        <f t="shared" ca="1" si="519"/>
        <v>56</v>
      </c>
      <c r="FJ118" s="184">
        <f t="shared" ca="1" si="520"/>
        <v>56</v>
      </c>
      <c r="FK118" s="184">
        <f t="shared" ca="1" si="521"/>
        <v>56</v>
      </c>
      <c r="FL118" s="184">
        <f t="shared" ca="1" si="522"/>
        <v>56</v>
      </c>
      <c r="FM118" s="184">
        <f t="shared" ca="1" si="523"/>
        <v>56</v>
      </c>
      <c r="FN118" s="184">
        <f t="shared" ca="1" si="524"/>
        <v>56</v>
      </c>
      <c r="FO118" s="184">
        <f t="shared" ca="1" si="525"/>
        <v>56</v>
      </c>
      <c r="FP118" s="184">
        <f t="shared" ca="1" si="526"/>
        <v>56</v>
      </c>
      <c r="FQ118" s="184">
        <f t="shared" ca="1" si="527"/>
        <v>56</v>
      </c>
      <c r="FR118" s="184">
        <f t="shared" ca="1" si="528"/>
        <v>56</v>
      </c>
      <c r="FS118" s="184">
        <f t="shared" ca="1" si="529"/>
        <v>56</v>
      </c>
      <c r="FT118" s="184">
        <f t="shared" ca="1" si="530"/>
        <v>56</v>
      </c>
      <c r="FU118" s="184">
        <f t="shared" ca="1" si="531"/>
        <v>56</v>
      </c>
      <c r="FV118" s="184">
        <f t="shared" ca="1" si="532"/>
        <v>56</v>
      </c>
      <c r="FW118" s="184">
        <f t="shared" ca="1" si="533"/>
        <v>56</v>
      </c>
      <c r="FX118" s="184">
        <f t="shared" ca="1" si="534"/>
        <v>56</v>
      </c>
      <c r="FY118" s="184">
        <f t="shared" ca="1" si="535"/>
        <v>56</v>
      </c>
      <c r="FZ118" s="184">
        <f t="shared" ca="1" si="536"/>
        <v>56</v>
      </c>
      <c r="GA118" s="184">
        <f t="shared" ca="1" si="537"/>
        <v>56</v>
      </c>
      <c r="GB118" s="184">
        <f t="shared" ca="1" si="538"/>
        <v>56</v>
      </c>
      <c r="GC118" s="184">
        <f t="shared" ca="1" si="539"/>
        <v>56</v>
      </c>
      <c r="GD118" s="184">
        <f t="shared" ca="1" si="540"/>
        <v>56</v>
      </c>
      <c r="GE118" s="184">
        <f t="shared" ca="1" si="541"/>
        <v>56</v>
      </c>
      <c r="GF118" s="184">
        <f t="shared" ca="1" si="542"/>
        <v>56</v>
      </c>
      <c r="GG118" s="184">
        <f t="shared" ca="1" si="543"/>
        <v>56</v>
      </c>
      <c r="GH118" s="184">
        <f t="shared" ca="1" si="544"/>
        <v>56</v>
      </c>
      <c r="GI118" s="184">
        <f t="shared" ca="1" si="545"/>
        <v>56</v>
      </c>
      <c r="GJ118" s="184">
        <f t="shared" ca="1" si="546"/>
        <v>56</v>
      </c>
      <c r="GK118" s="184">
        <f t="shared" ca="1" si="547"/>
        <v>56</v>
      </c>
      <c r="GL118" s="184">
        <f t="shared" ca="1" si="548"/>
        <v>56</v>
      </c>
      <c r="GM118" s="184">
        <f t="shared" ca="1" si="549"/>
        <v>56</v>
      </c>
      <c r="GN118" s="184">
        <f t="shared" ca="1" si="550"/>
        <v>56</v>
      </c>
      <c r="GO118" s="184">
        <f t="shared" ca="1" si="551"/>
        <v>56</v>
      </c>
      <c r="GP118" s="184">
        <f t="shared" ca="1" si="552"/>
        <v>56</v>
      </c>
      <c r="GQ118" s="184">
        <f t="shared" ca="1" si="553"/>
        <v>56</v>
      </c>
      <c r="GR118" s="184">
        <f t="shared" ca="1" si="554"/>
        <v>56</v>
      </c>
      <c r="GS118" s="184">
        <f t="shared" ca="1" si="555"/>
        <v>56</v>
      </c>
      <c r="GT118" s="184">
        <f t="shared" ca="1" si="556"/>
        <v>56</v>
      </c>
      <c r="GU118" s="184">
        <f t="shared" ca="1" si="557"/>
        <v>56</v>
      </c>
      <c r="GV118" s="184">
        <f t="shared" ca="1" si="558"/>
        <v>56</v>
      </c>
      <c r="GW118" s="184">
        <f t="shared" ca="1" si="559"/>
        <v>56</v>
      </c>
      <c r="GX118" s="184">
        <f t="shared" ca="1" si="560"/>
        <v>56</v>
      </c>
      <c r="GY118" s="184">
        <f t="shared" ca="1" si="561"/>
        <v>56</v>
      </c>
      <c r="GZ118" s="184">
        <f t="shared" ca="1" si="562"/>
        <v>56</v>
      </c>
      <c r="HA118" s="184">
        <f t="shared" ca="1" si="563"/>
        <v>56</v>
      </c>
      <c r="HB118" s="184">
        <f t="shared" ca="1" si="564"/>
        <v>56</v>
      </c>
      <c r="HC118" s="184">
        <f t="shared" ca="1" si="565"/>
        <v>56</v>
      </c>
      <c r="HD118" s="184">
        <f t="shared" ca="1" si="566"/>
        <v>56</v>
      </c>
      <c r="HE118" s="184">
        <f t="shared" ca="1" si="567"/>
        <v>56</v>
      </c>
      <c r="HF118" s="184">
        <f t="shared" ca="1" si="568"/>
        <v>56</v>
      </c>
      <c r="HG118" s="184">
        <f t="shared" ca="1" si="569"/>
        <v>56</v>
      </c>
      <c r="HH118" s="184">
        <f t="shared" ca="1" si="570"/>
        <v>56</v>
      </c>
      <c r="HI118" s="184">
        <f t="shared" ca="1" si="571"/>
        <v>56</v>
      </c>
      <c r="HJ118" s="184">
        <f t="shared" ca="1" si="572"/>
        <v>56</v>
      </c>
      <c r="HK118" s="578">
        <f t="shared" ca="1" si="573"/>
        <v>1</v>
      </c>
    </row>
    <row r="119" spans="1:219" s="185" customFormat="1" ht="30">
      <c r="A119" s="284" t="s">
        <v>14032</v>
      </c>
      <c r="B119" s="285">
        <v>98565</v>
      </c>
      <c r="C119" s="286" t="str">
        <f>IF($B119="","",IFERROR(VLOOKUP($B119,SERVIÇOS!$A:$F,2,0),IFERROR(VLOOKUP($B119,'COMPOSIÇÕES COMPLEMENTARES '!$C:$K,2,0),"")))</f>
        <v>PROTEÇÃO MECÂNICA DE SUPERFICIE HORIZONTAL COM ARGAMASSA DE CIMENTO E AREIA, TRAÇO 1:3, E=3CM. AF_06/2018</v>
      </c>
      <c r="D119" s="287" t="str">
        <f>IF($B119="","",IFERROR(VLOOKUP($B119,SERVIÇOS!$A:$F,3,0),IFERROR(VLOOKUP($B119,'COMPOSIÇÕES COMPLEMENTARES '!$C:$K,3,0),"")))</f>
        <v>M2</v>
      </c>
      <c r="E119" s="288">
        <v>75.599999999999994</v>
      </c>
      <c r="F119" s="289">
        <f>IF($B119="","",IFERROR(VLOOKUP($B119,SERVIÇOS!$A:$F,4,0),IFERROR(VLOOKUP($B119,'COMPOSIÇÕES COMPLEMENTARES '!$C:$K,6,0),"")))</f>
        <v>24.99</v>
      </c>
      <c r="G119" s="289">
        <f>IF($B119="","",IFERROR(VLOOKUP($B119,SERVIÇOS!$A:$F,5,0),IFERROR(VLOOKUP($B119,'COMPOSIÇÕES COMPLEMENTARES '!$C:$K,7,0),"")))</f>
        <v>19.559999999999999</v>
      </c>
      <c r="H119" s="289">
        <f t="shared" si="356"/>
        <v>44.55</v>
      </c>
      <c r="I119" s="289">
        <f t="shared" si="575"/>
        <v>1889.24</v>
      </c>
      <c r="J119" s="289">
        <f t="shared" si="576"/>
        <v>1478.74</v>
      </c>
      <c r="K119" s="289">
        <f t="shared" si="577"/>
        <v>3367.98</v>
      </c>
      <c r="L119" s="289"/>
      <c r="M119" s="572">
        <f t="shared" si="364"/>
        <v>3367.98</v>
      </c>
      <c r="N119" s="572">
        <f t="shared" si="365"/>
        <v>3367.98</v>
      </c>
      <c r="O119" s="572">
        <f t="shared" si="366"/>
        <v>75.599999999999994</v>
      </c>
      <c r="P119" s="572">
        <f t="shared" si="367"/>
        <v>111</v>
      </c>
      <c r="Q119" s="572">
        <f t="shared" si="368"/>
        <v>230.75</v>
      </c>
      <c r="R119" s="572">
        <f t="shared" si="369"/>
        <v>75</v>
      </c>
      <c r="S119" s="184">
        <f t="shared" ca="1" si="373"/>
        <v>75</v>
      </c>
      <c r="T119" s="184">
        <f t="shared" ca="1" si="374"/>
        <v>138</v>
      </c>
      <c r="U119" s="184">
        <f t="shared" ca="1" si="375"/>
        <v>138</v>
      </c>
      <c r="V119" s="184">
        <f t="shared" ca="1" si="376"/>
        <v>138</v>
      </c>
      <c r="W119" s="184">
        <f t="shared" ca="1" si="377"/>
        <v>138</v>
      </c>
      <c r="X119" s="184">
        <f t="shared" ca="1" si="378"/>
        <v>151</v>
      </c>
      <c r="Y119" s="184">
        <f t="shared" ca="1" si="379"/>
        <v>151</v>
      </c>
      <c r="Z119" s="184">
        <f t="shared" ca="1" si="380"/>
        <v>151</v>
      </c>
      <c r="AA119" s="184">
        <f t="shared" ca="1" si="381"/>
        <v>151</v>
      </c>
      <c r="AB119" s="184">
        <f t="shared" ca="1" si="382"/>
        <v>151</v>
      </c>
      <c r="AC119" s="184">
        <f t="shared" ca="1" si="383"/>
        <v>151</v>
      </c>
      <c r="AD119" s="184">
        <f t="shared" ca="1" si="384"/>
        <v>151</v>
      </c>
      <c r="AE119" s="184">
        <f t="shared" ca="1" si="385"/>
        <v>151</v>
      </c>
      <c r="AF119" s="184">
        <f t="shared" ca="1" si="386"/>
        <v>151</v>
      </c>
      <c r="AG119" s="184">
        <f t="shared" ca="1" si="387"/>
        <v>151</v>
      </c>
      <c r="AH119" s="184">
        <f t="shared" ca="1" si="388"/>
        <v>151</v>
      </c>
      <c r="AI119" s="184">
        <f t="shared" ca="1" si="389"/>
        <v>151</v>
      </c>
      <c r="AJ119" s="184">
        <f t="shared" ca="1" si="390"/>
        <v>151</v>
      </c>
      <c r="AK119" s="184">
        <f t="shared" ca="1" si="391"/>
        <v>151</v>
      </c>
      <c r="AL119" s="184">
        <f t="shared" ca="1" si="392"/>
        <v>151</v>
      </c>
      <c r="AM119" s="184">
        <f t="shared" ca="1" si="393"/>
        <v>151</v>
      </c>
      <c r="AN119" s="184">
        <f t="shared" ca="1" si="394"/>
        <v>151</v>
      </c>
      <c r="AO119" s="184">
        <f t="shared" ca="1" si="395"/>
        <v>55</v>
      </c>
      <c r="AP119" s="184">
        <f t="shared" ca="1" si="396"/>
        <v>55</v>
      </c>
      <c r="AQ119" s="184">
        <f t="shared" ca="1" si="397"/>
        <v>55</v>
      </c>
      <c r="AR119" s="184">
        <f t="shared" ca="1" si="398"/>
        <v>55</v>
      </c>
      <c r="AS119" s="184">
        <f t="shared" ca="1" si="399"/>
        <v>55</v>
      </c>
      <c r="AT119" s="184">
        <f t="shared" ca="1" si="400"/>
        <v>55</v>
      </c>
      <c r="AU119" s="184">
        <f t="shared" ca="1" si="401"/>
        <v>28</v>
      </c>
      <c r="AV119" s="184">
        <f t="shared" ca="1" si="402"/>
        <v>28</v>
      </c>
      <c r="AW119" s="184">
        <f t="shared" ca="1" si="403"/>
        <v>28</v>
      </c>
      <c r="AX119" s="184">
        <f t="shared" ca="1" si="404"/>
        <v>28</v>
      </c>
      <c r="AY119" s="184">
        <f t="shared" ca="1" si="405"/>
        <v>28</v>
      </c>
      <c r="AZ119" s="184">
        <f t="shared" ca="1" si="406"/>
        <v>28</v>
      </c>
      <c r="BA119" s="184">
        <f t="shared" ca="1" si="407"/>
        <v>28</v>
      </c>
      <c r="BB119" s="184">
        <f t="shared" ca="1" si="408"/>
        <v>28</v>
      </c>
      <c r="BC119" s="184">
        <f t="shared" ca="1" si="409"/>
        <v>28</v>
      </c>
      <c r="BD119" s="184">
        <f t="shared" ca="1" si="410"/>
        <v>28</v>
      </c>
      <c r="BE119" s="184">
        <f t="shared" ca="1" si="411"/>
        <v>28</v>
      </c>
      <c r="BF119" s="184">
        <f t="shared" ca="1" si="412"/>
        <v>28</v>
      </c>
      <c r="BG119" s="184">
        <f t="shared" ca="1" si="413"/>
        <v>22</v>
      </c>
      <c r="BH119" s="184">
        <f t="shared" ca="1" si="414"/>
        <v>22</v>
      </c>
      <c r="BI119" s="184">
        <f t="shared" ca="1" si="415"/>
        <v>22</v>
      </c>
      <c r="BJ119" s="184">
        <f t="shared" ca="1" si="416"/>
        <v>22</v>
      </c>
      <c r="BK119" s="184">
        <f t="shared" ca="1" si="417"/>
        <v>22</v>
      </c>
      <c r="BL119" s="184">
        <f t="shared" ca="1" si="418"/>
        <v>22</v>
      </c>
      <c r="BM119" s="184">
        <f t="shared" ca="1" si="419"/>
        <v>22</v>
      </c>
      <c r="BN119" s="184">
        <f t="shared" ca="1" si="420"/>
        <v>22</v>
      </c>
      <c r="BO119" s="184">
        <f t="shared" ca="1" si="421"/>
        <v>22</v>
      </c>
      <c r="BP119" s="184">
        <f t="shared" ca="1" si="422"/>
        <v>22</v>
      </c>
      <c r="BQ119" s="184">
        <f t="shared" ca="1" si="423"/>
        <v>22</v>
      </c>
      <c r="BR119" s="184">
        <f t="shared" ca="1" si="424"/>
        <v>18</v>
      </c>
      <c r="BS119" s="184">
        <f t="shared" ca="1" si="425"/>
        <v>18</v>
      </c>
      <c r="BT119" s="184">
        <f t="shared" ca="1" si="426"/>
        <v>33</v>
      </c>
      <c r="BU119" s="184">
        <f t="shared" ca="1" si="427"/>
        <v>33</v>
      </c>
      <c r="BV119" s="184">
        <f t="shared" ca="1" si="428"/>
        <v>33</v>
      </c>
      <c r="BW119" s="184">
        <f t="shared" ca="1" si="429"/>
        <v>33</v>
      </c>
      <c r="BX119" s="184">
        <f t="shared" ca="1" si="430"/>
        <v>33</v>
      </c>
      <c r="BY119" s="184">
        <f t="shared" ca="1" si="431"/>
        <v>33</v>
      </c>
      <c r="BZ119" s="184">
        <f t="shared" ca="1" si="432"/>
        <v>33</v>
      </c>
      <c r="CA119" s="184">
        <f t="shared" ca="1" si="433"/>
        <v>33</v>
      </c>
      <c r="CB119" s="184">
        <f t="shared" ca="1" si="434"/>
        <v>33</v>
      </c>
      <c r="CC119" s="184">
        <f t="shared" ca="1" si="435"/>
        <v>33</v>
      </c>
      <c r="CD119" s="184">
        <f t="shared" ca="1" si="436"/>
        <v>33</v>
      </c>
      <c r="CE119" s="184">
        <f t="shared" ca="1" si="437"/>
        <v>35</v>
      </c>
      <c r="CF119" s="184">
        <f t="shared" ca="1" si="438"/>
        <v>35</v>
      </c>
      <c r="CG119" s="184">
        <f t="shared" ca="1" si="439"/>
        <v>35</v>
      </c>
      <c r="CH119" s="184">
        <f t="shared" ca="1" si="440"/>
        <v>35</v>
      </c>
      <c r="CI119" s="184">
        <f t="shared" ca="1" si="441"/>
        <v>98</v>
      </c>
      <c r="CJ119" s="184">
        <f t="shared" ca="1" si="442"/>
        <v>98</v>
      </c>
      <c r="CK119" s="184">
        <f t="shared" ca="1" si="443"/>
        <v>99</v>
      </c>
      <c r="CL119" s="184">
        <f t="shared" ca="1" si="444"/>
        <v>99</v>
      </c>
      <c r="CM119" s="184">
        <f t="shared" ca="1" si="445"/>
        <v>44</v>
      </c>
      <c r="CN119" s="184">
        <f t="shared" ca="1" si="446"/>
        <v>44</v>
      </c>
      <c r="CO119" s="184">
        <f t="shared" ca="1" si="447"/>
        <v>44</v>
      </c>
      <c r="CP119" s="184">
        <f t="shared" ca="1" si="448"/>
        <v>44</v>
      </c>
      <c r="CQ119" s="184">
        <f t="shared" ca="1" si="449"/>
        <v>44</v>
      </c>
      <c r="CR119" s="184">
        <f t="shared" ca="1" si="450"/>
        <v>44</v>
      </c>
      <c r="CS119" s="184">
        <f t="shared" ca="1" si="451"/>
        <v>44</v>
      </c>
      <c r="CT119" s="184">
        <f t="shared" ca="1" si="452"/>
        <v>44</v>
      </c>
      <c r="CU119" s="184">
        <f t="shared" ca="1" si="453"/>
        <v>44</v>
      </c>
      <c r="CV119" s="184">
        <f t="shared" ca="1" si="454"/>
        <v>44</v>
      </c>
      <c r="CW119" s="184">
        <f t="shared" ca="1" si="455"/>
        <v>44</v>
      </c>
      <c r="CX119" s="184">
        <f t="shared" ca="1" si="456"/>
        <v>44</v>
      </c>
      <c r="CY119" s="184">
        <f t="shared" ca="1" si="457"/>
        <v>44</v>
      </c>
      <c r="CZ119" s="184">
        <f t="shared" ca="1" si="458"/>
        <v>44</v>
      </c>
      <c r="DA119" s="184">
        <f t="shared" ca="1" si="459"/>
        <v>44</v>
      </c>
      <c r="DB119" s="184">
        <f t="shared" ca="1" si="460"/>
        <v>44</v>
      </c>
      <c r="DC119" s="184">
        <f t="shared" ca="1" si="461"/>
        <v>34</v>
      </c>
      <c r="DD119" s="184">
        <f t="shared" ca="1" si="462"/>
        <v>34</v>
      </c>
      <c r="DE119" s="184">
        <f t="shared" ca="1" si="463"/>
        <v>100</v>
      </c>
      <c r="DF119" s="184">
        <f t="shared" ca="1" si="464"/>
        <v>100</v>
      </c>
      <c r="DG119" s="184">
        <f t="shared" ca="1" si="465"/>
        <v>45</v>
      </c>
      <c r="DH119" s="184">
        <f t="shared" ca="1" si="466"/>
        <v>45</v>
      </c>
      <c r="DI119" s="184">
        <f t="shared" ca="1" si="467"/>
        <v>45</v>
      </c>
      <c r="DJ119" s="184">
        <f t="shared" ca="1" si="468"/>
        <v>45</v>
      </c>
      <c r="DK119" s="184">
        <f t="shared" ca="1" si="469"/>
        <v>174</v>
      </c>
      <c r="DL119" s="184">
        <f t="shared" ca="1" si="470"/>
        <v>174</v>
      </c>
      <c r="DM119" s="184">
        <f t="shared" ca="1" si="471"/>
        <v>49</v>
      </c>
      <c r="DN119" s="184">
        <f t="shared" ca="1" si="472"/>
        <v>49</v>
      </c>
      <c r="DO119" s="184">
        <f t="shared" ca="1" si="473"/>
        <v>67</v>
      </c>
      <c r="DP119" s="184">
        <f t="shared" ca="1" si="474"/>
        <v>67</v>
      </c>
      <c r="DQ119" s="184">
        <f t="shared" ca="1" si="475"/>
        <v>67</v>
      </c>
      <c r="DR119" s="184">
        <f t="shared" ca="1" si="476"/>
        <v>81</v>
      </c>
      <c r="DS119" s="184">
        <f t="shared" ca="1" si="477"/>
        <v>81</v>
      </c>
      <c r="DT119" s="184">
        <f t="shared" ca="1" si="478"/>
        <v>80</v>
      </c>
      <c r="DU119" s="184">
        <f t="shared" ca="1" si="479"/>
        <v>80</v>
      </c>
      <c r="DV119" s="184">
        <f t="shared" ca="1" si="480"/>
        <v>56</v>
      </c>
      <c r="DW119" s="184">
        <f t="shared" ca="1" si="481"/>
        <v>56</v>
      </c>
      <c r="DX119" s="184">
        <f t="shared" ca="1" si="482"/>
        <v>78</v>
      </c>
      <c r="DY119" s="184">
        <f t="shared" ca="1" si="483"/>
        <v>78</v>
      </c>
      <c r="DZ119" s="184">
        <f t="shared" ca="1" si="484"/>
        <v>78</v>
      </c>
      <c r="EA119" s="184">
        <f t="shared" ca="1" si="485"/>
        <v>78</v>
      </c>
      <c r="EB119" s="184">
        <f t="shared" ca="1" si="486"/>
        <v>78</v>
      </c>
      <c r="EC119" s="184">
        <f t="shared" ca="1" si="487"/>
        <v>78</v>
      </c>
      <c r="ED119" s="184">
        <f t="shared" ca="1" si="488"/>
        <v>78</v>
      </c>
      <c r="EE119" s="184">
        <f t="shared" ca="1" si="489"/>
        <v>78</v>
      </c>
      <c r="EF119" s="184">
        <f t="shared" ca="1" si="490"/>
        <v>78</v>
      </c>
      <c r="EG119" s="184">
        <f t="shared" ca="1" si="491"/>
        <v>78</v>
      </c>
      <c r="EH119" s="184">
        <f t="shared" ca="1" si="492"/>
        <v>78</v>
      </c>
      <c r="EI119" s="184">
        <f t="shared" ca="1" si="493"/>
        <v>78</v>
      </c>
      <c r="EJ119" s="184">
        <f t="shared" ca="1" si="494"/>
        <v>78</v>
      </c>
      <c r="EK119" s="184">
        <f t="shared" ca="1" si="495"/>
        <v>78</v>
      </c>
      <c r="EL119" s="184">
        <f t="shared" ca="1" si="496"/>
        <v>78</v>
      </c>
      <c r="EM119" s="184">
        <f t="shared" ca="1" si="497"/>
        <v>78</v>
      </c>
      <c r="EN119" s="184">
        <f t="shared" ca="1" si="498"/>
        <v>78</v>
      </c>
      <c r="EO119" s="184">
        <f t="shared" ca="1" si="499"/>
        <v>78</v>
      </c>
      <c r="EP119" s="184">
        <f t="shared" ca="1" si="500"/>
        <v>78</v>
      </c>
      <c r="EQ119" s="184">
        <f t="shared" ca="1" si="501"/>
        <v>78</v>
      </c>
      <c r="ER119" s="184">
        <f t="shared" ca="1" si="502"/>
        <v>78</v>
      </c>
      <c r="ES119" s="184">
        <f t="shared" ca="1" si="503"/>
        <v>78</v>
      </c>
      <c r="ET119" s="184">
        <f t="shared" ca="1" si="504"/>
        <v>78</v>
      </c>
      <c r="EU119" s="184">
        <f t="shared" ca="1" si="505"/>
        <v>78</v>
      </c>
      <c r="EV119" s="184">
        <f t="shared" ca="1" si="506"/>
        <v>78</v>
      </c>
      <c r="EW119" s="184">
        <f t="shared" ca="1" si="507"/>
        <v>78</v>
      </c>
      <c r="EX119" s="184">
        <f t="shared" ca="1" si="508"/>
        <v>78</v>
      </c>
      <c r="EY119" s="184">
        <f t="shared" ca="1" si="509"/>
        <v>78</v>
      </c>
      <c r="EZ119" s="184">
        <f t="shared" ca="1" si="510"/>
        <v>78</v>
      </c>
      <c r="FA119" s="184">
        <f t="shared" ca="1" si="511"/>
        <v>78</v>
      </c>
      <c r="FB119" s="184">
        <f t="shared" ca="1" si="512"/>
        <v>78</v>
      </c>
      <c r="FC119" s="184">
        <f t="shared" ca="1" si="513"/>
        <v>78</v>
      </c>
      <c r="FD119" s="184">
        <f t="shared" ca="1" si="514"/>
        <v>78</v>
      </c>
      <c r="FE119" s="184">
        <f t="shared" ca="1" si="515"/>
        <v>78</v>
      </c>
      <c r="FF119" s="184">
        <f t="shared" ca="1" si="516"/>
        <v>78</v>
      </c>
      <c r="FG119" s="184">
        <f t="shared" ca="1" si="517"/>
        <v>78</v>
      </c>
      <c r="FH119" s="184">
        <f t="shared" ca="1" si="518"/>
        <v>78</v>
      </c>
      <c r="FI119" s="184">
        <f t="shared" ca="1" si="519"/>
        <v>78</v>
      </c>
      <c r="FJ119" s="184">
        <f t="shared" ca="1" si="520"/>
        <v>78</v>
      </c>
      <c r="FK119" s="184">
        <f t="shared" ca="1" si="521"/>
        <v>78</v>
      </c>
      <c r="FL119" s="184">
        <f t="shared" ca="1" si="522"/>
        <v>78</v>
      </c>
      <c r="FM119" s="184">
        <f t="shared" ca="1" si="523"/>
        <v>78</v>
      </c>
      <c r="FN119" s="184">
        <f t="shared" ca="1" si="524"/>
        <v>78</v>
      </c>
      <c r="FO119" s="184">
        <f t="shared" ca="1" si="525"/>
        <v>78</v>
      </c>
      <c r="FP119" s="184">
        <f t="shared" ca="1" si="526"/>
        <v>78</v>
      </c>
      <c r="FQ119" s="184">
        <f t="shared" ca="1" si="527"/>
        <v>78</v>
      </c>
      <c r="FR119" s="184">
        <f t="shared" ca="1" si="528"/>
        <v>78</v>
      </c>
      <c r="FS119" s="184">
        <f t="shared" ca="1" si="529"/>
        <v>78</v>
      </c>
      <c r="FT119" s="184">
        <f t="shared" ca="1" si="530"/>
        <v>78</v>
      </c>
      <c r="FU119" s="184">
        <f t="shared" ca="1" si="531"/>
        <v>78</v>
      </c>
      <c r="FV119" s="184">
        <f t="shared" ca="1" si="532"/>
        <v>78</v>
      </c>
      <c r="FW119" s="184">
        <f t="shared" ca="1" si="533"/>
        <v>78</v>
      </c>
      <c r="FX119" s="184">
        <f t="shared" ca="1" si="534"/>
        <v>78</v>
      </c>
      <c r="FY119" s="184">
        <f t="shared" ca="1" si="535"/>
        <v>78</v>
      </c>
      <c r="FZ119" s="184">
        <f t="shared" ca="1" si="536"/>
        <v>78</v>
      </c>
      <c r="GA119" s="184">
        <f t="shared" ca="1" si="537"/>
        <v>78</v>
      </c>
      <c r="GB119" s="184">
        <f t="shared" ca="1" si="538"/>
        <v>78</v>
      </c>
      <c r="GC119" s="184">
        <f t="shared" ca="1" si="539"/>
        <v>78</v>
      </c>
      <c r="GD119" s="184">
        <f t="shared" ca="1" si="540"/>
        <v>78</v>
      </c>
      <c r="GE119" s="184">
        <f t="shared" ca="1" si="541"/>
        <v>78</v>
      </c>
      <c r="GF119" s="184">
        <f t="shared" ca="1" si="542"/>
        <v>78</v>
      </c>
      <c r="GG119" s="184">
        <f t="shared" ca="1" si="543"/>
        <v>78</v>
      </c>
      <c r="GH119" s="184">
        <f t="shared" ca="1" si="544"/>
        <v>78</v>
      </c>
      <c r="GI119" s="184">
        <f t="shared" ca="1" si="545"/>
        <v>78</v>
      </c>
      <c r="GJ119" s="184">
        <f t="shared" ca="1" si="546"/>
        <v>78</v>
      </c>
      <c r="GK119" s="184">
        <f t="shared" ca="1" si="547"/>
        <v>78</v>
      </c>
      <c r="GL119" s="184">
        <f t="shared" ca="1" si="548"/>
        <v>78</v>
      </c>
      <c r="GM119" s="184">
        <f t="shared" ca="1" si="549"/>
        <v>78</v>
      </c>
      <c r="GN119" s="184">
        <f t="shared" ca="1" si="550"/>
        <v>78</v>
      </c>
      <c r="GO119" s="184">
        <f t="shared" ca="1" si="551"/>
        <v>78</v>
      </c>
      <c r="GP119" s="184">
        <f t="shared" ca="1" si="552"/>
        <v>78</v>
      </c>
      <c r="GQ119" s="184">
        <f t="shared" ca="1" si="553"/>
        <v>78</v>
      </c>
      <c r="GR119" s="184">
        <f t="shared" ca="1" si="554"/>
        <v>78</v>
      </c>
      <c r="GS119" s="184">
        <f t="shared" ca="1" si="555"/>
        <v>78</v>
      </c>
      <c r="GT119" s="184">
        <f t="shared" ca="1" si="556"/>
        <v>78</v>
      </c>
      <c r="GU119" s="184">
        <f t="shared" ca="1" si="557"/>
        <v>78</v>
      </c>
      <c r="GV119" s="184">
        <f t="shared" ca="1" si="558"/>
        <v>78</v>
      </c>
      <c r="GW119" s="184">
        <f t="shared" ca="1" si="559"/>
        <v>78</v>
      </c>
      <c r="GX119" s="184">
        <f t="shared" ca="1" si="560"/>
        <v>78</v>
      </c>
      <c r="GY119" s="184">
        <f t="shared" ca="1" si="561"/>
        <v>78</v>
      </c>
      <c r="GZ119" s="184">
        <f t="shared" ca="1" si="562"/>
        <v>78</v>
      </c>
      <c r="HA119" s="184">
        <f t="shared" ca="1" si="563"/>
        <v>78</v>
      </c>
      <c r="HB119" s="184">
        <f t="shared" ca="1" si="564"/>
        <v>78</v>
      </c>
      <c r="HC119" s="184">
        <f t="shared" ca="1" si="565"/>
        <v>78</v>
      </c>
      <c r="HD119" s="184">
        <f t="shared" ca="1" si="566"/>
        <v>78</v>
      </c>
      <c r="HE119" s="184">
        <f t="shared" ca="1" si="567"/>
        <v>78</v>
      </c>
      <c r="HF119" s="184">
        <f t="shared" ca="1" si="568"/>
        <v>78</v>
      </c>
      <c r="HG119" s="184">
        <f t="shared" ca="1" si="569"/>
        <v>78</v>
      </c>
      <c r="HH119" s="184">
        <f t="shared" ca="1" si="570"/>
        <v>78</v>
      </c>
      <c r="HI119" s="184">
        <f t="shared" ca="1" si="571"/>
        <v>78</v>
      </c>
      <c r="HJ119" s="184">
        <f t="shared" ca="1" si="572"/>
        <v>78</v>
      </c>
      <c r="HK119" s="578">
        <f t="shared" ca="1" si="573"/>
        <v>1</v>
      </c>
    </row>
    <row r="120" spans="1:219" s="185" customFormat="1">
      <c r="A120" s="284" t="s">
        <v>14074</v>
      </c>
      <c r="B120" s="285" t="s">
        <v>14025</v>
      </c>
      <c r="C120" s="286" t="str">
        <f>IF($B120="","",IFERROR(VLOOKUP($B120,SERVIÇOS!$A:$F,2,0),IFERROR(VLOOKUP($B120,'COMPOSIÇÕES COMPLEMENTARES '!$C:$K,2,0),"")))</f>
        <v>ESCADA TIPO MARINHEIRO EM TUBO DE AÇO GALVANIZADO 1 1/2" COM 5 DEGRAUS</v>
      </c>
      <c r="D120" s="287" t="str">
        <f>IF($B120="","",IFERROR(VLOOKUP($B120,SERVIÇOS!$A:$F,3,0),IFERROR(VLOOKUP($B120,'COMPOSIÇÕES COMPLEMENTARES '!$C:$K,3,0),"")))</f>
        <v>M</v>
      </c>
      <c r="E120" s="288">
        <v>6</v>
      </c>
      <c r="F120" s="289">
        <f>IF($B120="","",IFERROR(VLOOKUP($B120,SERVIÇOS!$A:$F,4,0),IFERROR(VLOOKUP($B120,'COMPOSIÇÕES COMPLEMENTARES '!$C:$K,6,0),"")))</f>
        <v>316.95</v>
      </c>
      <c r="G120" s="289">
        <f>IF($B120="","",IFERROR(VLOOKUP($B120,SERVIÇOS!$A:$F,5,0),IFERROR(VLOOKUP($B120,'COMPOSIÇÕES COMPLEMENTARES '!$C:$K,7,0),"")))</f>
        <v>106.65</v>
      </c>
      <c r="H120" s="289">
        <f t="shared" si="356"/>
        <v>423.6</v>
      </c>
      <c r="I120" s="289">
        <f t="shared" si="575"/>
        <v>1901.7</v>
      </c>
      <c r="J120" s="289">
        <f t="shared" si="576"/>
        <v>639.9</v>
      </c>
      <c r="K120" s="289">
        <f t="shared" si="577"/>
        <v>2541.6</v>
      </c>
      <c r="L120" s="289"/>
      <c r="M120" s="572">
        <f t="shared" si="364"/>
        <v>2541.6</v>
      </c>
      <c r="N120" s="572">
        <f t="shared" si="365"/>
        <v>2541.6</v>
      </c>
      <c r="O120" s="572">
        <f t="shared" si="366"/>
        <v>6</v>
      </c>
      <c r="P120" s="572">
        <f t="shared" si="367"/>
        <v>112</v>
      </c>
      <c r="Q120" s="572">
        <f t="shared" si="368"/>
        <v>221.6</v>
      </c>
      <c r="R120" s="572">
        <f t="shared" si="369"/>
        <v>138</v>
      </c>
      <c r="S120" s="184">
        <f t="shared" ca="1" si="373"/>
        <v>138</v>
      </c>
      <c r="T120" s="184">
        <f t="shared" ca="1" si="374"/>
        <v>138</v>
      </c>
      <c r="U120" s="184">
        <f t="shared" ca="1" si="375"/>
        <v>151</v>
      </c>
      <c r="V120" s="184">
        <f t="shared" ca="1" si="376"/>
        <v>151</v>
      </c>
      <c r="W120" s="184">
        <f t="shared" ca="1" si="377"/>
        <v>151</v>
      </c>
      <c r="X120" s="184">
        <f t="shared" ca="1" si="378"/>
        <v>151</v>
      </c>
      <c r="Y120" s="184">
        <f t="shared" ca="1" si="379"/>
        <v>55</v>
      </c>
      <c r="Z120" s="184">
        <f t="shared" ca="1" si="380"/>
        <v>55</v>
      </c>
      <c r="AA120" s="184">
        <f t="shared" ca="1" si="381"/>
        <v>55</v>
      </c>
      <c r="AB120" s="184">
        <f t="shared" ca="1" si="382"/>
        <v>55</v>
      </c>
      <c r="AC120" s="184">
        <f t="shared" ca="1" si="383"/>
        <v>55</v>
      </c>
      <c r="AD120" s="184">
        <f t="shared" ca="1" si="384"/>
        <v>55</v>
      </c>
      <c r="AE120" s="184">
        <f t="shared" ca="1" si="385"/>
        <v>55</v>
      </c>
      <c r="AF120" s="184">
        <f t="shared" ca="1" si="386"/>
        <v>55</v>
      </c>
      <c r="AG120" s="184">
        <f t="shared" ca="1" si="387"/>
        <v>55</v>
      </c>
      <c r="AH120" s="184">
        <f t="shared" ca="1" si="388"/>
        <v>55</v>
      </c>
      <c r="AI120" s="184">
        <f t="shared" ca="1" si="389"/>
        <v>55</v>
      </c>
      <c r="AJ120" s="184">
        <f t="shared" ca="1" si="390"/>
        <v>55</v>
      </c>
      <c r="AK120" s="184">
        <f t="shared" ca="1" si="391"/>
        <v>55</v>
      </c>
      <c r="AL120" s="184">
        <f t="shared" ca="1" si="392"/>
        <v>55</v>
      </c>
      <c r="AM120" s="184">
        <f t="shared" ca="1" si="393"/>
        <v>55</v>
      </c>
      <c r="AN120" s="184">
        <f t="shared" ca="1" si="394"/>
        <v>55</v>
      </c>
      <c r="AO120" s="184">
        <f t="shared" ca="1" si="395"/>
        <v>55</v>
      </c>
      <c r="AP120" s="184">
        <f t="shared" ca="1" si="396"/>
        <v>28</v>
      </c>
      <c r="AQ120" s="184">
        <f t="shared" ca="1" si="397"/>
        <v>28</v>
      </c>
      <c r="AR120" s="184">
        <f t="shared" ca="1" si="398"/>
        <v>28</v>
      </c>
      <c r="AS120" s="184">
        <f t="shared" ca="1" si="399"/>
        <v>28</v>
      </c>
      <c r="AT120" s="184">
        <f t="shared" ca="1" si="400"/>
        <v>28</v>
      </c>
      <c r="AU120" s="184">
        <f t="shared" ca="1" si="401"/>
        <v>28</v>
      </c>
      <c r="AV120" s="184">
        <f t="shared" ca="1" si="402"/>
        <v>22</v>
      </c>
      <c r="AW120" s="184">
        <f t="shared" ca="1" si="403"/>
        <v>22</v>
      </c>
      <c r="AX120" s="184">
        <f t="shared" ca="1" si="404"/>
        <v>22</v>
      </c>
      <c r="AY120" s="184">
        <f t="shared" ca="1" si="405"/>
        <v>22</v>
      </c>
      <c r="AZ120" s="184">
        <f t="shared" ca="1" si="406"/>
        <v>22</v>
      </c>
      <c r="BA120" s="184">
        <f t="shared" ca="1" si="407"/>
        <v>22</v>
      </c>
      <c r="BB120" s="184">
        <f t="shared" ca="1" si="408"/>
        <v>22</v>
      </c>
      <c r="BC120" s="184">
        <f t="shared" ca="1" si="409"/>
        <v>22</v>
      </c>
      <c r="BD120" s="184">
        <f t="shared" ca="1" si="410"/>
        <v>22</v>
      </c>
      <c r="BE120" s="184">
        <f t="shared" ca="1" si="411"/>
        <v>22</v>
      </c>
      <c r="BF120" s="184">
        <f t="shared" ca="1" si="412"/>
        <v>22</v>
      </c>
      <c r="BG120" s="184">
        <f t="shared" ca="1" si="413"/>
        <v>22</v>
      </c>
      <c r="BH120" s="184">
        <f t="shared" ca="1" si="414"/>
        <v>18</v>
      </c>
      <c r="BI120" s="184">
        <f t="shared" ca="1" si="415"/>
        <v>18</v>
      </c>
      <c r="BJ120" s="184">
        <f t="shared" ca="1" si="416"/>
        <v>18</v>
      </c>
      <c r="BK120" s="184">
        <f t="shared" ca="1" si="417"/>
        <v>18</v>
      </c>
      <c r="BL120" s="184">
        <f t="shared" ca="1" si="418"/>
        <v>18</v>
      </c>
      <c r="BM120" s="184">
        <f t="shared" ca="1" si="419"/>
        <v>18</v>
      </c>
      <c r="BN120" s="184">
        <f t="shared" ca="1" si="420"/>
        <v>18</v>
      </c>
      <c r="BO120" s="184">
        <f t="shared" ca="1" si="421"/>
        <v>18</v>
      </c>
      <c r="BP120" s="184">
        <f t="shared" ca="1" si="422"/>
        <v>18</v>
      </c>
      <c r="BQ120" s="184">
        <f t="shared" ca="1" si="423"/>
        <v>18</v>
      </c>
      <c r="BR120" s="184">
        <f t="shared" ca="1" si="424"/>
        <v>18</v>
      </c>
      <c r="BS120" s="184">
        <f t="shared" ca="1" si="425"/>
        <v>33</v>
      </c>
      <c r="BT120" s="184">
        <f t="shared" ca="1" si="426"/>
        <v>33</v>
      </c>
      <c r="BU120" s="184">
        <f t="shared" ca="1" si="427"/>
        <v>35</v>
      </c>
      <c r="BV120" s="184">
        <f t="shared" ca="1" si="428"/>
        <v>35</v>
      </c>
      <c r="BW120" s="184">
        <f t="shared" ca="1" si="429"/>
        <v>35</v>
      </c>
      <c r="BX120" s="184">
        <f t="shared" ca="1" si="430"/>
        <v>35</v>
      </c>
      <c r="BY120" s="184">
        <f t="shared" ca="1" si="431"/>
        <v>35</v>
      </c>
      <c r="BZ120" s="184">
        <f t="shared" ca="1" si="432"/>
        <v>35</v>
      </c>
      <c r="CA120" s="184">
        <f t="shared" ca="1" si="433"/>
        <v>35</v>
      </c>
      <c r="CB120" s="184">
        <f t="shared" ca="1" si="434"/>
        <v>35</v>
      </c>
      <c r="CC120" s="184">
        <f t="shared" ca="1" si="435"/>
        <v>35</v>
      </c>
      <c r="CD120" s="184">
        <f t="shared" ca="1" si="436"/>
        <v>35</v>
      </c>
      <c r="CE120" s="184">
        <f t="shared" ca="1" si="437"/>
        <v>35</v>
      </c>
      <c r="CF120" s="184">
        <f t="shared" ca="1" si="438"/>
        <v>98</v>
      </c>
      <c r="CG120" s="184">
        <f t="shared" ca="1" si="439"/>
        <v>98</v>
      </c>
      <c r="CH120" s="184">
        <f t="shared" ca="1" si="440"/>
        <v>98</v>
      </c>
      <c r="CI120" s="184">
        <f t="shared" ca="1" si="441"/>
        <v>98</v>
      </c>
      <c r="CJ120" s="184">
        <f t="shared" ca="1" si="442"/>
        <v>99</v>
      </c>
      <c r="CK120" s="184">
        <f t="shared" ca="1" si="443"/>
        <v>99</v>
      </c>
      <c r="CL120" s="184">
        <f t="shared" ca="1" si="444"/>
        <v>44</v>
      </c>
      <c r="CM120" s="184">
        <f t="shared" ca="1" si="445"/>
        <v>44</v>
      </c>
      <c r="CN120" s="184">
        <f t="shared" ca="1" si="446"/>
        <v>34</v>
      </c>
      <c r="CO120" s="184">
        <f t="shared" ca="1" si="447"/>
        <v>34</v>
      </c>
      <c r="CP120" s="184">
        <f t="shared" ca="1" si="448"/>
        <v>34</v>
      </c>
      <c r="CQ120" s="184">
        <f t="shared" ca="1" si="449"/>
        <v>34</v>
      </c>
      <c r="CR120" s="184">
        <f t="shared" ca="1" si="450"/>
        <v>34</v>
      </c>
      <c r="CS120" s="184">
        <f t="shared" ca="1" si="451"/>
        <v>34</v>
      </c>
      <c r="CT120" s="184">
        <f t="shared" ca="1" si="452"/>
        <v>34</v>
      </c>
      <c r="CU120" s="184">
        <f t="shared" ca="1" si="453"/>
        <v>34</v>
      </c>
      <c r="CV120" s="184">
        <f t="shared" ca="1" si="454"/>
        <v>34</v>
      </c>
      <c r="CW120" s="184">
        <f t="shared" ca="1" si="455"/>
        <v>34</v>
      </c>
      <c r="CX120" s="184">
        <f t="shared" ca="1" si="456"/>
        <v>34</v>
      </c>
      <c r="CY120" s="184">
        <f t="shared" ca="1" si="457"/>
        <v>34</v>
      </c>
      <c r="CZ120" s="184">
        <f t="shared" ca="1" si="458"/>
        <v>34</v>
      </c>
      <c r="DA120" s="184">
        <f t="shared" ca="1" si="459"/>
        <v>34</v>
      </c>
      <c r="DB120" s="184">
        <f t="shared" ca="1" si="460"/>
        <v>34</v>
      </c>
      <c r="DC120" s="184">
        <f t="shared" ca="1" si="461"/>
        <v>34</v>
      </c>
      <c r="DD120" s="184">
        <f t="shared" ca="1" si="462"/>
        <v>100</v>
      </c>
      <c r="DE120" s="184">
        <f t="shared" ca="1" si="463"/>
        <v>100</v>
      </c>
      <c r="DF120" s="184">
        <f t="shared" ca="1" si="464"/>
        <v>45</v>
      </c>
      <c r="DG120" s="184">
        <f t="shared" ca="1" si="465"/>
        <v>45</v>
      </c>
      <c r="DH120" s="184">
        <f t="shared" ca="1" si="466"/>
        <v>174</v>
      </c>
      <c r="DI120" s="184">
        <f t="shared" ca="1" si="467"/>
        <v>174</v>
      </c>
      <c r="DJ120" s="184">
        <f t="shared" ca="1" si="468"/>
        <v>174</v>
      </c>
      <c r="DK120" s="184">
        <f t="shared" ca="1" si="469"/>
        <v>174</v>
      </c>
      <c r="DL120" s="184">
        <f t="shared" ca="1" si="470"/>
        <v>49</v>
      </c>
      <c r="DM120" s="184">
        <f t="shared" ca="1" si="471"/>
        <v>49</v>
      </c>
      <c r="DN120" s="184">
        <f t="shared" ca="1" si="472"/>
        <v>67</v>
      </c>
      <c r="DO120" s="184">
        <f t="shared" ca="1" si="473"/>
        <v>67</v>
      </c>
      <c r="DP120" s="184">
        <f t="shared" ca="1" si="474"/>
        <v>81</v>
      </c>
      <c r="DQ120" s="184">
        <f t="shared" ca="1" si="475"/>
        <v>81</v>
      </c>
      <c r="DR120" s="184">
        <f t="shared" ca="1" si="476"/>
        <v>81</v>
      </c>
      <c r="DS120" s="184">
        <f t="shared" ca="1" si="477"/>
        <v>80</v>
      </c>
      <c r="DT120" s="184">
        <f t="shared" ca="1" si="478"/>
        <v>80</v>
      </c>
      <c r="DU120" s="184">
        <f t="shared" ca="1" si="479"/>
        <v>56</v>
      </c>
      <c r="DV120" s="184">
        <f t="shared" ca="1" si="480"/>
        <v>56</v>
      </c>
      <c r="DW120" s="184">
        <f t="shared" ca="1" si="481"/>
        <v>78</v>
      </c>
      <c r="DX120" s="184">
        <f t="shared" ca="1" si="482"/>
        <v>78</v>
      </c>
      <c r="DY120" s="184">
        <f t="shared" ca="1" si="483"/>
        <v>31</v>
      </c>
      <c r="DZ120" s="184">
        <f t="shared" ca="1" si="484"/>
        <v>31</v>
      </c>
      <c r="EA120" s="184">
        <f t="shared" ca="1" si="485"/>
        <v>31</v>
      </c>
      <c r="EB120" s="184">
        <f t="shared" ca="1" si="486"/>
        <v>31</v>
      </c>
      <c r="EC120" s="184">
        <f t="shared" ca="1" si="487"/>
        <v>31</v>
      </c>
      <c r="ED120" s="184">
        <f t="shared" ca="1" si="488"/>
        <v>31</v>
      </c>
      <c r="EE120" s="184">
        <f t="shared" ca="1" si="489"/>
        <v>31</v>
      </c>
      <c r="EF120" s="184">
        <f t="shared" ca="1" si="490"/>
        <v>31</v>
      </c>
      <c r="EG120" s="184">
        <f t="shared" ca="1" si="491"/>
        <v>31</v>
      </c>
      <c r="EH120" s="184">
        <f t="shared" ca="1" si="492"/>
        <v>31</v>
      </c>
      <c r="EI120" s="184">
        <f t="shared" ca="1" si="493"/>
        <v>31</v>
      </c>
      <c r="EJ120" s="184">
        <f t="shared" ca="1" si="494"/>
        <v>31</v>
      </c>
      <c r="EK120" s="184">
        <f t="shared" ca="1" si="495"/>
        <v>31</v>
      </c>
      <c r="EL120" s="184">
        <f t="shared" ca="1" si="496"/>
        <v>31</v>
      </c>
      <c r="EM120" s="184">
        <f t="shared" ca="1" si="497"/>
        <v>31</v>
      </c>
      <c r="EN120" s="184">
        <f t="shared" ca="1" si="498"/>
        <v>31</v>
      </c>
      <c r="EO120" s="184">
        <f t="shared" ca="1" si="499"/>
        <v>31</v>
      </c>
      <c r="EP120" s="184">
        <f t="shared" ca="1" si="500"/>
        <v>31</v>
      </c>
      <c r="EQ120" s="184">
        <f t="shared" ca="1" si="501"/>
        <v>31</v>
      </c>
      <c r="ER120" s="184">
        <f t="shared" ca="1" si="502"/>
        <v>31</v>
      </c>
      <c r="ES120" s="184">
        <f t="shared" ca="1" si="503"/>
        <v>31</v>
      </c>
      <c r="ET120" s="184">
        <f t="shared" ca="1" si="504"/>
        <v>31</v>
      </c>
      <c r="EU120" s="184">
        <f t="shared" ca="1" si="505"/>
        <v>31</v>
      </c>
      <c r="EV120" s="184">
        <f t="shared" ca="1" si="506"/>
        <v>31</v>
      </c>
      <c r="EW120" s="184">
        <f t="shared" ca="1" si="507"/>
        <v>31</v>
      </c>
      <c r="EX120" s="184">
        <f t="shared" ca="1" si="508"/>
        <v>31</v>
      </c>
      <c r="EY120" s="184">
        <f t="shared" ca="1" si="509"/>
        <v>31</v>
      </c>
      <c r="EZ120" s="184">
        <f t="shared" ca="1" si="510"/>
        <v>31</v>
      </c>
      <c r="FA120" s="184">
        <f t="shared" ca="1" si="511"/>
        <v>31</v>
      </c>
      <c r="FB120" s="184">
        <f t="shared" ca="1" si="512"/>
        <v>31</v>
      </c>
      <c r="FC120" s="184">
        <f t="shared" ca="1" si="513"/>
        <v>31</v>
      </c>
      <c r="FD120" s="184">
        <f t="shared" ca="1" si="514"/>
        <v>31</v>
      </c>
      <c r="FE120" s="184">
        <f t="shared" ca="1" si="515"/>
        <v>31</v>
      </c>
      <c r="FF120" s="184">
        <f t="shared" ca="1" si="516"/>
        <v>31</v>
      </c>
      <c r="FG120" s="184">
        <f t="shared" ca="1" si="517"/>
        <v>31</v>
      </c>
      <c r="FH120" s="184">
        <f t="shared" ca="1" si="518"/>
        <v>31</v>
      </c>
      <c r="FI120" s="184">
        <f t="shared" ca="1" si="519"/>
        <v>31</v>
      </c>
      <c r="FJ120" s="184">
        <f t="shared" ca="1" si="520"/>
        <v>31</v>
      </c>
      <c r="FK120" s="184">
        <f t="shared" ca="1" si="521"/>
        <v>31</v>
      </c>
      <c r="FL120" s="184">
        <f t="shared" ca="1" si="522"/>
        <v>31</v>
      </c>
      <c r="FM120" s="184">
        <f t="shared" ca="1" si="523"/>
        <v>31</v>
      </c>
      <c r="FN120" s="184">
        <f t="shared" ca="1" si="524"/>
        <v>31</v>
      </c>
      <c r="FO120" s="184">
        <f t="shared" ca="1" si="525"/>
        <v>31</v>
      </c>
      <c r="FP120" s="184">
        <f t="shared" ca="1" si="526"/>
        <v>31</v>
      </c>
      <c r="FQ120" s="184">
        <f t="shared" ca="1" si="527"/>
        <v>31</v>
      </c>
      <c r="FR120" s="184">
        <f t="shared" ca="1" si="528"/>
        <v>31</v>
      </c>
      <c r="FS120" s="184">
        <f t="shared" ca="1" si="529"/>
        <v>31</v>
      </c>
      <c r="FT120" s="184">
        <f t="shared" ca="1" si="530"/>
        <v>31</v>
      </c>
      <c r="FU120" s="184">
        <f t="shared" ca="1" si="531"/>
        <v>31</v>
      </c>
      <c r="FV120" s="184">
        <f t="shared" ca="1" si="532"/>
        <v>31</v>
      </c>
      <c r="FW120" s="184">
        <f t="shared" ca="1" si="533"/>
        <v>31</v>
      </c>
      <c r="FX120" s="184">
        <f t="shared" ca="1" si="534"/>
        <v>31</v>
      </c>
      <c r="FY120" s="184">
        <f t="shared" ca="1" si="535"/>
        <v>31</v>
      </c>
      <c r="FZ120" s="184">
        <f t="shared" ca="1" si="536"/>
        <v>31</v>
      </c>
      <c r="GA120" s="184">
        <f t="shared" ca="1" si="537"/>
        <v>31</v>
      </c>
      <c r="GB120" s="184">
        <f t="shared" ca="1" si="538"/>
        <v>31</v>
      </c>
      <c r="GC120" s="184">
        <f t="shared" ca="1" si="539"/>
        <v>31</v>
      </c>
      <c r="GD120" s="184">
        <f t="shared" ca="1" si="540"/>
        <v>31</v>
      </c>
      <c r="GE120" s="184">
        <f t="shared" ca="1" si="541"/>
        <v>31</v>
      </c>
      <c r="GF120" s="184">
        <f t="shared" ca="1" si="542"/>
        <v>31</v>
      </c>
      <c r="GG120" s="184">
        <f t="shared" ca="1" si="543"/>
        <v>31</v>
      </c>
      <c r="GH120" s="184">
        <f t="shared" ca="1" si="544"/>
        <v>31</v>
      </c>
      <c r="GI120" s="184">
        <f t="shared" ca="1" si="545"/>
        <v>31</v>
      </c>
      <c r="GJ120" s="184">
        <f t="shared" ca="1" si="546"/>
        <v>31</v>
      </c>
      <c r="GK120" s="184">
        <f t="shared" ca="1" si="547"/>
        <v>31</v>
      </c>
      <c r="GL120" s="184">
        <f t="shared" ca="1" si="548"/>
        <v>31</v>
      </c>
      <c r="GM120" s="184">
        <f t="shared" ca="1" si="549"/>
        <v>31</v>
      </c>
      <c r="GN120" s="184">
        <f t="shared" ca="1" si="550"/>
        <v>31</v>
      </c>
      <c r="GO120" s="184">
        <f t="shared" ca="1" si="551"/>
        <v>31</v>
      </c>
      <c r="GP120" s="184">
        <f t="shared" ca="1" si="552"/>
        <v>31</v>
      </c>
      <c r="GQ120" s="184">
        <f t="shared" ca="1" si="553"/>
        <v>31</v>
      </c>
      <c r="GR120" s="184">
        <f t="shared" ca="1" si="554"/>
        <v>31</v>
      </c>
      <c r="GS120" s="184">
        <f t="shared" ca="1" si="555"/>
        <v>31</v>
      </c>
      <c r="GT120" s="184">
        <f t="shared" ca="1" si="556"/>
        <v>31</v>
      </c>
      <c r="GU120" s="184">
        <f t="shared" ca="1" si="557"/>
        <v>31</v>
      </c>
      <c r="GV120" s="184">
        <f t="shared" ca="1" si="558"/>
        <v>31</v>
      </c>
      <c r="GW120" s="184">
        <f t="shared" ca="1" si="559"/>
        <v>31</v>
      </c>
      <c r="GX120" s="184">
        <f t="shared" ca="1" si="560"/>
        <v>31</v>
      </c>
      <c r="GY120" s="184">
        <f t="shared" ca="1" si="561"/>
        <v>31</v>
      </c>
      <c r="GZ120" s="184">
        <f t="shared" ca="1" si="562"/>
        <v>31</v>
      </c>
      <c r="HA120" s="184">
        <f t="shared" ca="1" si="563"/>
        <v>31</v>
      </c>
      <c r="HB120" s="184">
        <f t="shared" ca="1" si="564"/>
        <v>31</v>
      </c>
      <c r="HC120" s="184">
        <f t="shared" ca="1" si="565"/>
        <v>31</v>
      </c>
      <c r="HD120" s="184">
        <f t="shared" ca="1" si="566"/>
        <v>31</v>
      </c>
      <c r="HE120" s="184">
        <f t="shared" ca="1" si="567"/>
        <v>31</v>
      </c>
      <c r="HF120" s="184">
        <f t="shared" ca="1" si="568"/>
        <v>31</v>
      </c>
      <c r="HG120" s="184">
        <f t="shared" ca="1" si="569"/>
        <v>31</v>
      </c>
      <c r="HH120" s="184">
        <f t="shared" ca="1" si="570"/>
        <v>31</v>
      </c>
      <c r="HI120" s="184">
        <f t="shared" ca="1" si="571"/>
        <v>31</v>
      </c>
      <c r="HJ120" s="184">
        <f t="shared" ca="1" si="572"/>
        <v>31</v>
      </c>
      <c r="HK120" s="578">
        <f t="shared" ca="1" si="573"/>
        <v>1</v>
      </c>
    </row>
    <row r="121" spans="1:219" s="185" customFormat="1">
      <c r="A121" s="277" t="s">
        <v>14172</v>
      </c>
      <c r="B121" s="278"/>
      <c r="C121" s="279" t="s">
        <v>645</v>
      </c>
      <c r="D121" s="280" t="str">
        <f>IF($B121="","",IFERROR(VLOOKUP($B121,SERVIÇOS!$A:$F,3,0),IFERROR(VLOOKUP($B121,'COMPOSIÇÕES COMPLEMENTARES '!$C:$K,3,0),"")))</f>
        <v/>
      </c>
      <c r="E121" s="281"/>
      <c r="F121" s="282" t="str">
        <f>IF($B121="","",IFERROR(VLOOKUP($B121,SERVIÇOS!$A:$F,4,0),IFERROR(VLOOKUP($B121,'COMPOSIÇÕES COMPLEMENTARES '!$C:$K,6,0),"")))</f>
        <v/>
      </c>
      <c r="G121" s="283" t="str">
        <f>IF($B121="","",IFERROR(VLOOKUP($B121,SERVIÇOS!$A:$F,5,0),IFERROR(VLOOKUP($B121,'COMPOSIÇÕES COMPLEMENTARES '!$C:$K,7,0),"")))</f>
        <v/>
      </c>
      <c r="H121" s="283" t="str">
        <f t="shared" si="356"/>
        <v/>
      </c>
      <c r="I121" s="270">
        <f>ROUND(SUMIF(I122:I124,"&gt;0",I122:I124),2)</f>
        <v>9424.2199999999993</v>
      </c>
      <c r="J121" s="270">
        <f>ROUND(SUMIF(J122:J124,"&gt;0",J122:J124),2)</f>
        <v>2356.4299999999998</v>
      </c>
      <c r="K121" s="271"/>
      <c r="L121" s="270">
        <f>SUMIF(I121:J121,"&gt;0",I121:J121)</f>
        <v>11780.65</v>
      </c>
      <c r="M121" s="572">
        <f t="shared" si="364"/>
        <v>11780.65</v>
      </c>
      <c r="N121" s="572">
        <f t="shared" si="365"/>
        <v>0</v>
      </c>
      <c r="O121" s="572">
        <f t="shared" si="366"/>
        <v>0</v>
      </c>
      <c r="P121" s="572">
        <f t="shared" si="367"/>
        <v>113</v>
      </c>
      <c r="Q121" s="572">
        <f t="shared" si="368"/>
        <v>214.3</v>
      </c>
      <c r="R121" s="572">
        <f t="shared" si="369"/>
        <v>151</v>
      </c>
      <c r="S121" s="184">
        <f t="shared" ca="1" si="373"/>
        <v>151</v>
      </c>
      <c r="T121" s="184">
        <f t="shared" ca="1" si="374"/>
        <v>151</v>
      </c>
      <c r="U121" s="184">
        <f t="shared" ca="1" si="375"/>
        <v>151</v>
      </c>
      <c r="V121" s="184">
        <f t="shared" ca="1" si="376"/>
        <v>55</v>
      </c>
      <c r="W121" s="184">
        <f t="shared" ca="1" si="377"/>
        <v>55</v>
      </c>
      <c r="X121" s="184">
        <f t="shared" ca="1" si="378"/>
        <v>55</v>
      </c>
      <c r="Y121" s="184">
        <f t="shared" ca="1" si="379"/>
        <v>55</v>
      </c>
      <c r="Z121" s="184">
        <f t="shared" ca="1" si="380"/>
        <v>28</v>
      </c>
      <c r="AA121" s="184">
        <f t="shared" ca="1" si="381"/>
        <v>28</v>
      </c>
      <c r="AB121" s="184">
        <f t="shared" ca="1" si="382"/>
        <v>28</v>
      </c>
      <c r="AC121" s="184">
        <f t="shared" ca="1" si="383"/>
        <v>28</v>
      </c>
      <c r="AD121" s="184">
        <f t="shared" ca="1" si="384"/>
        <v>28</v>
      </c>
      <c r="AE121" s="184">
        <f t="shared" ca="1" si="385"/>
        <v>28</v>
      </c>
      <c r="AF121" s="184">
        <f t="shared" ca="1" si="386"/>
        <v>28</v>
      </c>
      <c r="AG121" s="184">
        <f t="shared" ca="1" si="387"/>
        <v>28</v>
      </c>
      <c r="AH121" s="184">
        <f t="shared" ca="1" si="388"/>
        <v>28</v>
      </c>
      <c r="AI121" s="184">
        <f t="shared" ca="1" si="389"/>
        <v>28</v>
      </c>
      <c r="AJ121" s="184">
        <f t="shared" ca="1" si="390"/>
        <v>28</v>
      </c>
      <c r="AK121" s="184">
        <f t="shared" ca="1" si="391"/>
        <v>28</v>
      </c>
      <c r="AL121" s="184">
        <f t="shared" ca="1" si="392"/>
        <v>28</v>
      </c>
      <c r="AM121" s="184">
        <f t="shared" ca="1" si="393"/>
        <v>28</v>
      </c>
      <c r="AN121" s="184">
        <f t="shared" ca="1" si="394"/>
        <v>28</v>
      </c>
      <c r="AO121" s="184">
        <f t="shared" ca="1" si="395"/>
        <v>28</v>
      </c>
      <c r="AP121" s="184">
        <f t="shared" ca="1" si="396"/>
        <v>28</v>
      </c>
      <c r="AQ121" s="184">
        <f t="shared" ca="1" si="397"/>
        <v>22</v>
      </c>
      <c r="AR121" s="184">
        <f t="shared" ca="1" si="398"/>
        <v>22</v>
      </c>
      <c r="AS121" s="184">
        <f t="shared" ca="1" si="399"/>
        <v>22</v>
      </c>
      <c r="AT121" s="184">
        <f t="shared" ca="1" si="400"/>
        <v>22</v>
      </c>
      <c r="AU121" s="184">
        <f t="shared" ca="1" si="401"/>
        <v>22</v>
      </c>
      <c r="AV121" s="184">
        <f t="shared" ca="1" si="402"/>
        <v>22</v>
      </c>
      <c r="AW121" s="184">
        <f t="shared" ca="1" si="403"/>
        <v>18</v>
      </c>
      <c r="AX121" s="184">
        <f t="shared" ca="1" si="404"/>
        <v>18</v>
      </c>
      <c r="AY121" s="184">
        <f t="shared" ca="1" si="405"/>
        <v>18</v>
      </c>
      <c r="AZ121" s="184">
        <f t="shared" ca="1" si="406"/>
        <v>18</v>
      </c>
      <c r="BA121" s="184">
        <f t="shared" ca="1" si="407"/>
        <v>18</v>
      </c>
      <c r="BB121" s="184">
        <f t="shared" ca="1" si="408"/>
        <v>18</v>
      </c>
      <c r="BC121" s="184">
        <f t="shared" ca="1" si="409"/>
        <v>18</v>
      </c>
      <c r="BD121" s="184">
        <f t="shared" ca="1" si="410"/>
        <v>18</v>
      </c>
      <c r="BE121" s="184">
        <f t="shared" ca="1" si="411"/>
        <v>18</v>
      </c>
      <c r="BF121" s="184">
        <f t="shared" ca="1" si="412"/>
        <v>18</v>
      </c>
      <c r="BG121" s="184">
        <f t="shared" ca="1" si="413"/>
        <v>18</v>
      </c>
      <c r="BH121" s="184">
        <f t="shared" ca="1" si="414"/>
        <v>18</v>
      </c>
      <c r="BI121" s="184">
        <f t="shared" ca="1" si="415"/>
        <v>33</v>
      </c>
      <c r="BJ121" s="184">
        <f t="shared" ca="1" si="416"/>
        <v>33</v>
      </c>
      <c r="BK121" s="184">
        <f t="shared" ca="1" si="417"/>
        <v>33</v>
      </c>
      <c r="BL121" s="184">
        <f t="shared" ca="1" si="418"/>
        <v>33</v>
      </c>
      <c r="BM121" s="184">
        <f t="shared" ca="1" si="419"/>
        <v>33</v>
      </c>
      <c r="BN121" s="184">
        <f t="shared" ca="1" si="420"/>
        <v>33</v>
      </c>
      <c r="BO121" s="184">
        <f t="shared" ca="1" si="421"/>
        <v>33</v>
      </c>
      <c r="BP121" s="184">
        <f t="shared" ca="1" si="422"/>
        <v>33</v>
      </c>
      <c r="BQ121" s="184">
        <f t="shared" ca="1" si="423"/>
        <v>33</v>
      </c>
      <c r="BR121" s="184">
        <f t="shared" ca="1" si="424"/>
        <v>33</v>
      </c>
      <c r="BS121" s="184">
        <f t="shared" ca="1" si="425"/>
        <v>33</v>
      </c>
      <c r="BT121" s="184">
        <f t="shared" ca="1" si="426"/>
        <v>35</v>
      </c>
      <c r="BU121" s="184">
        <f t="shared" ca="1" si="427"/>
        <v>35</v>
      </c>
      <c r="BV121" s="184">
        <f t="shared" ca="1" si="428"/>
        <v>98</v>
      </c>
      <c r="BW121" s="184">
        <f t="shared" ca="1" si="429"/>
        <v>98</v>
      </c>
      <c r="BX121" s="184">
        <f t="shared" ca="1" si="430"/>
        <v>98</v>
      </c>
      <c r="BY121" s="184">
        <f t="shared" ca="1" si="431"/>
        <v>98</v>
      </c>
      <c r="BZ121" s="184">
        <f t="shared" ca="1" si="432"/>
        <v>98</v>
      </c>
      <c r="CA121" s="184">
        <f t="shared" ca="1" si="433"/>
        <v>98</v>
      </c>
      <c r="CB121" s="184">
        <f t="shared" ca="1" si="434"/>
        <v>98</v>
      </c>
      <c r="CC121" s="184">
        <f t="shared" ca="1" si="435"/>
        <v>98</v>
      </c>
      <c r="CD121" s="184">
        <f t="shared" ca="1" si="436"/>
        <v>98</v>
      </c>
      <c r="CE121" s="184">
        <f t="shared" ca="1" si="437"/>
        <v>98</v>
      </c>
      <c r="CF121" s="184">
        <f t="shared" ca="1" si="438"/>
        <v>98</v>
      </c>
      <c r="CG121" s="184">
        <f t="shared" ca="1" si="439"/>
        <v>99</v>
      </c>
      <c r="CH121" s="184">
        <f t="shared" ca="1" si="440"/>
        <v>99</v>
      </c>
      <c r="CI121" s="184">
        <f t="shared" ca="1" si="441"/>
        <v>99</v>
      </c>
      <c r="CJ121" s="184">
        <f t="shared" ca="1" si="442"/>
        <v>99</v>
      </c>
      <c r="CK121" s="184">
        <f t="shared" ca="1" si="443"/>
        <v>44</v>
      </c>
      <c r="CL121" s="184">
        <f t="shared" ca="1" si="444"/>
        <v>44</v>
      </c>
      <c r="CM121" s="184">
        <f t="shared" ca="1" si="445"/>
        <v>34</v>
      </c>
      <c r="CN121" s="184">
        <f t="shared" ca="1" si="446"/>
        <v>34</v>
      </c>
      <c r="CO121" s="184">
        <f t="shared" ca="1" si="447"/>
        <v>100</v>
      </c>
      <c r="CP121" s="184">
        <f t="shared" ca="1" si="448"/>
        <v>100</v>
      </c>
      <c r="CQ121" s="184">
        <f t="shared" ca="1" si="449"/>
        <v>100</v>
      </c>
      <c r="CR121" s="184">
        <f t="shared" ca="1" si="450"/>
        <v>100</v>
      </c>
      <c r="CS121" s="184">
        <f t="shared" ca="1" si="451"/>
        <v>100</v>
      </c>
      <c r="CT121" s="184">
        <f t="shared" ca="1" si="452"/>
        <v>100</v>
      </c>
      <c r="CU121" s="184">
        <f t="shared" ca="1" si="453"/>
        <v>100</v>
      </c>
      <c r="CV121" s="184">
        <f t="shared" ca="1" si="454"/>
        <v>100</v>
      </c>
      <c r="CW121" s="184">
        <f t="shared" ca="1" si="455"/>
        <v>100</v>
      </c>
      <c r="CX121" s="184">
        <f t="shared" ca="1" si="456"/>
        <v>100</v>
      </c>
      <c r="CY121" s="184">
        <f t="shared" ca="1" si="457"/>
        <v>100</v>
      </c>
      <c r="CZ121" s="184">
        <f t="shared" ca="1" si="458"/>
        <v>100</v>
      </c>
      <c r="DA121" s="184">
        <f t="shared" ca="1" si="459"/>
        <v>100</v>
      </c>
      <c r="DB121" s="184">
        <f t="shared" ca="1" si="460"/>
        <v>100</v>
      </c>
      <c r="DC121" s="184">
        <f t="shared" ca="1" si="461"/>
        <v>100</v>
      </c>
      <c r="DD121" s="184">
        <f t="shared" ca="1" si="462"/>
        <v>100</v>
      </c>
      <c r="DE121" s="184">
        <f t="shared" ca="1" si="463"/>
        <v>45</v>
      </c>
      <c r="DF121" s="184">
        <f t="shared" ca="1" si="464"/>
        <v>45</v>
      </c>
      <c r="DG121" s="184">
        <f t="shared" ca="1" si="465"/>
        <v>174</v>
      </c>
      <c r="DH121" s="184">
        <f t="shared" ca="1" si="466"/>
        <v>174</v>
      </c>
      <c r="DI121" s="184">
        <f t="shared" ca="1" si="467"/>
        <v>49</v>
      </c>
      <c r="DJ121" s="184">
        <f t="shared" ca="1" si="468"/>
        <v>49</v>
      </c>
      <c r="DK121" s="184">
        <f t="shared" ca="1" si="469"/>
        <v>49</v>
      </c>
      <c r="DL121" s="184">
        <f t="shared" ca="1" si="470"/>
        <v>49</v>
      </c>
      <c r="DM121" s="184">
        <f t="shared" ca="1" si="471"/>
        <v>67</v>
      </c>
      <c r="DN121" s="184">
        <f t="shared" ca="1" si="472"/>
        <v>67</v>
      </c>
      <c r="DO121" s="184">
        <f t="shared" ca="1" si="473"/>
        <v>81</v>
      </c>
      <c r="DP121" s="184">
        <f t="shared" ca="1" si="474"/>
        <v>81</v>
      </c>
      <c r="DQ121" s="184">
        <f t="shared" ca="1" si="475"/>
        <v>80</v>
      </c>
      <c r="DR121" s="184">
        <f t="shared" ca="1" si="476"/>
        <v>80</v>
      </c>
      <c r="DS121" s="184">
        <f t="shared" ca="1" si="477"/>
        <v>80</v>
      </c>
      <c r="DT121" s="184">
        <f t="shared" ca="1" si="478"/>
        <v>56</v>
      </c>
      <c r="DU121" s="184">
        <f t="shared" ca="1" si="479"/>
        <v>56</v>
      </c>
      <c r="DV121" s="184">
        <f t="shared" ca="1" si="480"/>
        <v>78</v>
      </c>
      <c r="DW121" s="184">
        <f t="shared" ca="1" si="481"/>
        <v>78</v>
      </c>
      <c r="DX121" s="184">
        <f t="shared" ca="1" si="482"/>
        <v>31</v>
      </c>
      <c r="DY121" s="184">
        <f t="shared" ca="1" si="483"/>
        <v>31</v>
      </c>
      <c r="DZ121" s="184">
        <f t="shared" ca="1" si="484"/>
        <v>128</v>
      </c>
      <c r="EA121" s="184">
        <f t="shared" ca="1" si="485"/>
        <v>128</v>
      </c>
      <c r="EB121" s="184">
        <f t="shared" ca="1" si="486"/>
        <v>128</v>
      </c>
      <c r="EC121" s="184">
        <f t="shared" ca="1" si="487"/>
        <v>128</v>
      </c>
      <c r="ED121" s="184">
        <f t="shared" ca="1" si="488"/>
        <v>128</v>
      </c>
      <c r="EE121" s="184">
        <f t="shared" ca="1" si="489"/>
        <v>128</v>
      </c>
      <c r="EF121" s="184">
        <f t="shared" ca="1" si="490"/>
        <v>128</v>
      </c>
      <c r="EG121" s="184">
        <f t="shared" ca="1" si="491"/>
        <v>128</v>
      </c>
      <c r="EH121" s="184">
        <f t="shared" ca="1" si="492"/>
        <v>128</v>
      </c>
      <c r="EI121" s="184">
        <f t="shared" ca="1" si="493"/>
        <v>128</v>
      </c>
      <c r="EJ121" s="184">
        <f t="shared" ca="1" si="494"/>
        <v>128</v>
      </c>
      <c r="EK121" s="184">
        <f t="shared" ca="1" si="495"/>
        <v>128</v>
      </c>
      <c r="EL121" s="184">
        <f t="shared" ca="1" si="496"/>
        <v>128</v>
      </c>
      <c r="EM121" s="184">
        <f t="shared" ca="1" si="497"/>
        <v>128</v>
      </c>
      <c r="EN121" s="184">
        <f t="shared" ca="1" si="498"/>
        <v>128</v>
      </c>
      <c r="EO121" s="184">
        <f t="shared" ca="1" si="499"/>
        <v>128</v>
      </c>
      <c r="EP121" s="184">
        <f t="shared" ca="1" si="500"/>
        <v>128</v>
      </c>
      <c r="EQ121" s="184">
        <f t="shared" ca="1" si="501"/>
        <v>128</v>
      </c>
      <c r="ER121" s="184">
        <f t="shared" ca="1" si="502"/>
        <v>128</v>
      </c>
      <c r="ES121" s="184">
        <f t="shared" ca="1" si="503"/>
        <v>128</v>
      </c>
      <c r="ET121" s="184">
        <f t="shared" ca="1" si="504"/>
        <v>128</v>
      </c>
      <c r="EU121" s="184">
        <f t="shared" ca="1" si="505"/>
        <v>128</v>
      </c>
      <c r="EV121" s="184">
        <f t="shared" ca="1" si="506"/>
        <v>128</v>
      </c>
      <c r="EW121" s="184">
        <f t="shared" ca="1" si="507"/>
        <v>128</v>
      </c>
      <c r="EX121" s="184">
        <f t="shared" ca="1" si="508"/>
        <v>128</v>
      </c>
      <c r="EY121" s="184">
        <f t="shared" ca="1" si="509"/>
        <v>128</v>
      </c>
      <c r="EZ121" s="184">
        <f t="shared" ca="1" si="510"/>
        <v>128</v>
      </c>
      <c r="FA121" s="184">
        <f t="shared" ca="1" si="511"/>
        <v>128</v>
      </c>
      <c r="FB121" s="184">
        <f t="shared" ca="1" si="512"/>
        <v>128</v>
      </c>
      <c r="FC121" s="184">
        <f t="shared" ca="1" si="513"/>
        <v>128</v>
      </c>
      <c r="FD121" s="184">
        <f t="shared" ca="1" si="514"/>
        <v>128</v>
      </c>
      <c r="FE121" s="184">
        <f t="shared" ca="1" si="515"/>
        <v>128</v>
      </c>
      <c r="FF121" s="184">
        <f t="shared" ca="1" si="516"/>
        <v>128</v>
      </c>
      <c r="FG121" s="184">
        <f t="shared" ca="1" si="517"/>
        <v>128</v>
      </c>
      <c r="FH121" s="184">
        <f t="shared" ca="1" si="518"/>
        <v>128</v>
      </c>
      <c r="FI121" s="184">
        <f t="shared" ca="1" si="519"/>
        <v>128</v>
      </c>
      <c r="FJ121" s="184">
        <f t="shared" ca="1" si="520"/>
        <v>128</v>
      </c>
      <c r="FK121" s="184">
        <f t="shared" ca="1" si="521"/>
        <v>128</v>
      </c>
      <c r="FL121" s="184">
        <f t="shared" ca="1" si="522"/>
        <v>128</v>
      </c>
      <c r="FM121" s="184">
        <f t="shared" ca="1" si="523"/>
        <v>128</v>
      </c>
      <c r="FN121" s="184">
        <f t="shared" ca="1" si="524"/>
        <v>128</v>
      </c>
      <c r="FO121" s="184">
        <f t="shared" ca="1" si="525"/>
        <v>128</v>
      </c>
      <c r="FP121" s="184">
        <f t="shared" ca="1" si="526"/>
        <v>128</v>
      </c>
      <c r="FQ121" s="184">
        <f t="shared" ca="1" si="527"/>
        <v>128</v>
      </c>
      <c r="FR121" s="184">
        <f t="shared" ca="1" si="528"/>
        <v>128</v>
      </c>
      <c r="FS121" s="184">
        <f t="shared" ca="1" si="529"/>
        <v>128</v>
      </c>
      <c r="FT121" s="184">
        <f t="shared" ca="1" si="530"/>
        <v>128</v>
      </c>
      <c r="FU121" s="184">
        <f t="shared" ca="1" si="531"/>
        <v>128</v>
      </c>
      <c r="FV121" s="184">
        <f t="shared" ca="1" si="532"/>
        <v>128</v>
      </c>
      <c r="FW121" s="184">
        <f t="shared" ca="1" si="533"/>
        <v>128</v>
      </c>
      <c r="FX121" s="184">
        <f t="shared" ca="1" si="534"/>
        <v>128</v>
      </c>
      <c r="FY121" s="184">
        <f t="shared" ca="1" si="535"/>
        <v>128</v>
      </c>
      <c r="FZ121" s="184">
        <f t="shared" ca="1" si="536"/>
        <v>128</v>
      </c>
      <c r="GA121" s="184">
        <f t="shared" ca="1" si="537"/>
        <v>128</v>
      </c>
      <c r="GB121" s="184">
        <f t="shared" ca="1" si="538"/>
        <v>128</v>
      </c>
      <c r="GC121" s="184">
        <f t="shared" ca="1" si="539"/>
        <v>128</v>
      </c>
      <c r="GD121" s="184">
        <f t="shared" ca="1" si="540"/>
        <v>128</v>
      </c>
      <c r="GE121" s="184">
        <f t="shared" ca="1" si="541"/>
        <v>128</v>
      </c>
      <c r="GF121" s="184">
        <f t="shared" ca="1" si="542"/>
        <v>128</v>
      </c>
      <c r="GG121" s="184">
        <f t="shared" ca="1" si="543"/>
        <v>128</v>
      </c>
      <c r="GH121" s="184">
        <f t="shared" ca="1" si="544"/>
        <v>128</v>
      </c>
      <c r="GI121" s="184">
        <f t="shared" ca="1" si="545"/>
        <v>128</v>
      </c>
      <c r="GJ121" s="184">
        <f t="shared" ca="1" si="546"/>
        <v>128</v>
      </c>
      <c r="GK121" s="184">
        <f t="shared" ca="1" si="547"/>
        <v>128</v>
      </c>
      <c r="GL121" s="184">
        <f t="shared" ca="1" si="548"/>
        <v>128</v>
      </c>
      <c r="GM121" s="184">
        <f t="shared" ca="1" si="549"/>
        <v>128</v>
      </c>
      <c r="GN121" s="184">
        <f t="shared" ca="1" si="550"/>
        <v>128</v>
      </c>
      <c r="GO121" s="184">
        <f t="shared" ca="1" si="551"/>
        <v>128</v>
      </c>
      <c r="GP121" s="184">
        <f t="shared" ca="1" si="552"/>
        <v>128</v>
      </c>
      <c r="GQ121" s="184">
        <f t="shared" ca="1" si="553"/>
        <v>128</v>
      </c>
      <c r="GR121" s="184">
        <f t="shared" ca="1" si="554"/>
        <v>128</v>
      </c>
      <c r="GS121" s="184">
        <f t="shared" ca="1" si="555"/>
        <v>128</v>
      </c>
      <c r="GT121" s="184">
        <f t="shared" ca="1" si="556"/>
        <v>128</v>
      </c>
      <c r="GU121" s="184">
        <f t="shared" ca="1" si="557"/>
        <v>128</v>
      </c>
      <c r="GV121" s="184">
        <f t="shared" ca="1" si="558"/>
        <v>128</v>
      </c>
      <c r="GW121" s="184">
        <f t="shared" ca="1" si="559"/>
        <v>128</v>
      </c>
      <c r="GX121" s="184">
        <f t="shared" ca="1" si="560"/>
        <v>128</v>
      </c>
      <c r="GY121" s="184">
        <f t="shared" ca="1" si="561"/>
        <v>128</v>
      </c>
      <c r="GZ121" s="184">
        <f t="shared" ca="1" si="562"/>
        <v>128</v>
      </c>
      <c r="HA121" s="184">
        <f t="shared" ca="1" si="563"/>
        <v>128</v>
      </c>
      <c r="HB121" s="184">
        <f t="shared" ca="1" si="564"/>
        <v>128</v>
      </c>
      <c r="HC121" s="184">
        <f t="shared" ca="1" si="565"/>
        <v>128</v>
      </c>
      <c r="HD121" s="184">
        <f t="shared" ca="1" si="566"/>
        <v>128</v>
      </c>
      <c r="HE121" s="184">
        <f t="shared" ca="1" si="567"/>
        <v>128</v>
      </c>
      <c r="HF121" s="184">
        <f t="shared" ca="1" si="568"/>
        <v>128</v>
      </c>
      <c r="HG121" s="184">
        <f t="shared" ca="1" si="569"/>
        <v>128</v>
      </c>
      <c r="HH121" s="184">
        <f t="shared" ca="1" si="570"/>
        <v>128</v>
      </c>
      <c r="HI121" s="184">
        <f t="shared" ca="1" si="571"/>
        <v>128</v>
      </c>
      <c r="HJ121" s="184">
        <f t="shared" ca="1" si="572"/>
        <v>128</v>
      </c>
      <c r="HK121" s="578">
        <f t="shared" ca="1" si="573"/>
        <v>1</v>
      </c>
    </row>
    <row r="122" spans="1:219" s="185" customFormat="1">
      <c r="A122" s="284" t="s">
        <v>14193</v>
      </c>
      <c r="B122" s="285" t="s">
        <v>14204</v>
      </c>
      <c r="C122" s="286" t="str">
        <f>IF($B122="","",IFERROR(VLOOKUP($B122,SERVIÇOS!$A:$F,2,0),IFERROR(VLOOKUP($B122,'COMPOSIÇÕES COMPLEMENTARES '!$C:$K,2,0),"")))</f>
        <v>REVISÃO EM ESQUADRIA DE ALUMÍNIO</v>
      </c>
      <c r="D122" s="287" t="str">
        <f>IF($B122="","",IFERROR(VLOOKUP($B122,SERVIÇOS!$A:$F,3,0),IFERROR(VLOOKUP($B122,'COMPOSIÇÕES COMPLEMENTARES '!$C:$K,3,0),"")))</f>
        <v xml:space="preserve">UN </v>
      </c>
      <c r="E122" s="288">
        <v>216</v>
      </c>
      <c r="F122" s="289">
        <f>IF($B122="","",IFERROR(VLOOKUP($B122,SERVIÇOS!$A:$F,4,0),IFERROR(VLOOKUP($B122,'COMPOSIÇÕES COMPLEMENTARES '!$C:$K,6,0),"")))</f>
        <v>15.92</v>
      </c>
      <c r="G122" s="289">
        <f>IF($B122="","",IFERROR(VLOOKUP($B122,SERVIÇOS!$A:$F,5,0),IFERROR(VLOOKUP($B122,'COMPOSIÇÕES COMPLEMENTARES '!$C:$K,7,0),"")))</f>
        <v>3.68</v>
      </c>
      <c r="H122" s="289">
        <f t="shared" si="356"/>
        <v>19.600000000000001</v>
      </c>
      <c r="I122" s="289">
        <f t="shared" ref="I122:I124" si="578">IF(E122="","",ROUND((E122*F122),2))</f>
        <v>3438.72</v>
      </c>
      <c r="J122" s="289">
        <f t="shared" ref="J122:J124" si="579">IF(E122="","",ROUND((E122*G122),2))</f>
        <v>794.88</v>
      </c>
      <c r="K122" s="289">
        <f t="shared" ref="K122:K124" si="580">IF(E122="","",ROUND((E122*H122),2))</f>
        <v>4233.6000000000004</v>
      </c>
      <c r="L122" s="289"/>
      <c r="M122" s="572">
        <f t="shared" si="364"/>
        <v>4233.5999999999995</v>
      </c>
      <c r="N122" s="572">
        <f t="shared" si="365"/>
        <v>4233.5999999999995</v>
      </c>
      <c r="O122" s="572">
        <f t="shared" si="366"/>
        <v>216</v>
      </c>
      <c r="P122" s="572">
        <f t="shared" si="367"/>
        <v>114</v>
      </c>
      <c r="Q122" s="572">
        <f t="shared" si="368"/>
        <v>202</v>
      </c>
      <c r="R122" s="572">
        <f t="shared" si="369"/>
        <v>55</v>
      </c>
      <c r="S122" s="184">
        <f t="shared" ca="1" si="373"/>
        <v>55</v>
      </c>
      <c r="T122" s="184">
        <f t="shared" ca="1" si="374"/>
        <v>55</v>
      </c>
      <c r="U122" s="184">
        <f t="shared" ca="1" si="375"/>
        <v>55</v>
      </c>
      <c r="V122" s="184">
        <f t="shared" ca="1" si="376"/>
        <v>55</v>
      </c>
      <c r="W122" s="184">
        <f t="shared" ca="1" si="377"/>
        <v>28</v>
      </c>
      <c r="X122" s="184">
        <f t="shared" ca="1" si="378"/>
        <v>28</v>
      </c>
      <c r="Y122" s="184">
        <f t="shared" ca="1" si="379"/>
        <v>28</v>
      </c>
      <c r="Z122" s="184">
        <f t="shared" ca="1" si="380"/>
        <v>28</v>
      </c>
      <c r="AA122" s="184">
        <f t="shared" ca="1" si="381"/>
        <v>22</v>
      </c>
      <c r="AB122" s="184">
        <f t="shared" ca="1" si="382"/>
        <v>22</v>
      </c>
      <c r="AC122" s="184">
        <f t="shared" ca="1" si="383"/>
        <v>22</v>
      </c>
      <c r="AD122" s="184">
        <f t="shared" ca="1" si="384"/>
        <v>22</v>
      </c>
      <c r="AE122" s="184">
        <f t="shared" ca="1" si="385"/>
        <v>22</v>
      </c>
      <c r="AF122" s="184">
        <f t="shared" ca="1" si="386"/>
        <v>22</v>
      </c>
      <c r="AG122" s="184">
        <f t="shared" ca="1" si="387"/>
        <v>22</v>
      </c>
      <c r="AH122" s="184">
        <f t="shared" ca="1" si="388"/>
        <v>22</v>
      </c>
      <c r="AI122" s="184">
        <f t="shared" ca="1" si="389"/>
        <v>22</v>
      </c>
      <c r="AJ122" s="184">
        <f t="shared" ca="1" si="390"/>
        <v>22</v>
      </c>
      <c r="AK122" s="184">
        <f t="shared" ca="1" si="391"/>
        <v>22</v>
      </c>
      <c r="AL122" s="184">
        <f t="shared" ca="1" si="392"/>
        <v>22</v>
      </c>
      <c r="AM122" s="184">
        <f t="shared" ca="1" si="393"/>
        <v>22</v>
      </c>
      <c r="AN122" s="184">
        <f t="shared" ca="1" si="394"/>
        <v>22</v>
      </c>
      <c r="AO122" s="184">
        <f t="shared" ca="1" si="395"/>
        <v>22</v>
      </c>
      <c r="AP122" s="184">
        <f t="shared" ca="1" si="396"/>
        <v>22</v>
      </c>
      <c r="AQ122" s="184">
        <f t="shared" ca="1" si="397"/>
        <v>22</v>
      </c>
      <c r="AR122" s="184">
        <f t="shared" ca="1" si="398"/>
        <v>18</v>
      </c>
      <c r="AS122" s="184">
        <f t="shared" ca="1" si="399"/>
        <v>18</v>
      </c>
      <c r="AT122" s="184">
        <f t="shared" ca="1" si="400"/>
        <v>18</v>
      </c>
      <c r="AU122" s="184">
        <f t="shared" ca="1" si="401"/>
        <v>18</v>
      </c>
      <c r="AV122" s="184">
        <f t="shared" ca="1" si="402"/>
        <v>18</v>
      </c>
      <c r="AW122" s="184">
        <f t="shared" ca="1" si="403"/>
        <v>18</v>
      </c>
      <c r="AX122" s="184">
        <f t="shared" ca="1" si="404"/>
        <v>33</v>
      </c>
      <c r="AY122" s="184">
        <f t="shared" ca="1" si="405"/>
        <v>33</v>
      </c>
      <c r="AZ122" s="184">
        <f t="shared" ca="1" si="406"/>
        <v>33</v>
      </c>
      <c r="BA122" s="184">
        <f t="shared" ca="1" si="407"/>
        <v>33</v>
      </c>
      <c r="BB122" s="184">
        <f t="shared" ca="1" si="408"/>
        <v>33</v>
      </c>
      <c r="BC122" s="184">
        <f t="shared" ca="1" si="409"/>
        <v>33</v>
      </c>
      <c r="BD122" s="184">
        <f t="shared" ca="1" si="410"/>
        <v>33</v>
      </c>
      <c r="BE122" s="184">
        <f t="shared" ca="1" si="411"/>
        <v>33</v>
      </c>
      <c r="BF122" s="184">
        <f t="shared" ca="1" si="412"/>
        <v>33</v>
      </c>
      <c r="BG122" s="184">
        <f t="shared" ca="1" si="413"/>
        <v>33</v>
      </c>
      <c r="BH122" s="184">
        <f t="shared" ca="1" si="414"/>
        <v>33</v>
      </c>
      <c r="BI122" s="184">
        <f t="shared" ca="1" si="415"/>
        <v>33</v>
      </c>
      <c r="BJ122" s="184">
        <f t="shared" ca="1" si="416"/>
        <v>35</v>
      </c>
      <c r="BK122" s="184">
        <f t="shared" ca="1" si="417"/>
        <v>35</v>
      </c>
      <c r="BL122" s="184">
        <f t="shared" ca="1" si="418"/>
        <v>35</v>
      </c>
      <c r="BM122" s="184">
        <f t="shared" ca="1" si="419"/>
        <v>35</v>
      </c>
      <c r="BN122" s="184">
        <f t="shared" ca="1" si="420"/>
        <v>35</v>
      </c>
      <c r="BO122" s="184">
        <f t="shared" ca="1" si="421"/>
        <v>35</v>
      </c>
      <c r="BP122" s="184">
        <f t="shared" ca="1" si="422"/>
        <v>35</v>
      </c>
      <c r="BQ122" s="184">
        <f t="shared" ca="1" si="423"/>
        <v>35</v>
      </c>
      <c r="BR122" s="184">
        <f t="shared" ca="1" si="424"/>
        <v>35</v>
      </c>
      <c r="BS122" s="184">
        <f t="shared" ca="1" si="425"/>
        <v>35</v>
      </c>
      <c r="BT122" s="184">
        <f t="shared" ca="1" si="426"/>
        <v>35</v>
      </c>
      <c r="BU122" s="184">
        <f t="shared" ca="1" si="427"/>
        <v>98</v>
      </c>
      <c r="BV122" s="184">
        <f t="shared" ca="1" si="428"/>
        <v>98</v>
      </c>
      <c r="BW122" s="184">
        <f t="shared" ca="1" si="429"/>
        <v>99</v>
      </c>
      <c r="BX122" s="184">
        <f t="shared" ca="1" si="430"/>
        <v>99</v>
      </c>
      <c r="BY122" s="184">
        <f t="shared" ca="1" si="431"/>
        <v>99</v>
      </c>
      <c r="BZ122" s="184">
        <f t="shared" ca="1" si="432"/>
        <v>99</v>
      </c>
      <c r="CA122" s="184">
        <f t="shared" ca="1" si="433"/>
        <v>99</v>
      </c>
      <c r="CB122" s="184">
        <f t="shared" ca="1" si="434"/>
        <v>99</v>
      </c>
      <c r="CC122" s="184">
        <f t="shared" ca="1" si="435"/>
        <v>99</v>
      </c>
      <c r="CD122" s="184">
        <f t="shared" ca="1" si="436"/>
        <v>99</v>
      </c>
      <c r="CE122" s="184">
        <f t="shared" ca="1" si="437"/>
        <v>99</v>
      </c>
      <c r="CF122" s="184">
        <f t="shared" ca="1" si="438"/>
        <v>99</v>
      </c>
      <c r="CG122" s="184">
        <f t="shared" ca="1" si="439"/>
        <v>99</v>
      </c>
      <c r="CH122" s="184">
        <f t="shared" ca="1" si="440"/>
        <v>44</v>
      </c>
      <c r="CI122" s="184">
        <f t="shared" ca="1" si="441"/>
        <v>44</v>
      </c>
      <c r="CJ122" s="184">
        <f t="shared" ca="1" si="442"/>
        <v>44</v>
      </c>
      <c r="CK122" s="184">
        <f t="shared" ca="1" si="443"/>
        <v>44</v>
      </c>
      <c r="CL122" s="184">
        <f t="shared" ca="1" si="444"/>
        <v>34</v>
      </c>
      <c r="CM122" s="184">
        <f t="shared" ca="1" si="445"/>
        <v>34</v>
      </c>
      <c r="CN122" s="184">
        <f t="shared" ca="1" si="446"/>
        <v>100</v>
      </c>
      <c r="CO122" s="184">
        <f t="shared" ca="1" si="447"/>
        <v>100</v>
      </c>
      <c r="CP122" s="184">
        <f t="shared" ca="1" si="448"/>
        <v>45</v>
      </c>
      <c r="CQ122" s="184">
        <f t="shared" ca="1" si="449"/>
        <v>45</v>
      </c>
      <c r="CR122" s="184">
        <f t="shared" ca="1" si="450"/>
        <v>45</v>
      </c>
      <c r="CS122" s="184">
        <f t="shared" ca="1" si="451"/>
        <v>45</v>
      </c>
      <c r="CT122" s="184">
        <f t="shared" ca="1" si="452"/>
        <v>45</v>
      </c>
      <c r="CU122" s="184">
        <f t="shared" ca="1" si="453"/>
        <v>45</v>
      </c>
      <c r="CV122" s="184">
        <f t="shared" ca="1" si="454"/>
        <v>45</v>
      </c>
      <c r="CW122" s="184">
        <f t="shared" ca="1" si="455"/>
        <v>45</v>
      </c>
      <c r="CX122" s="184">
        <f t="shared" ca="1" si="456"/>
        <v>45</v>
      </c>
      <c r="CY122" s="184">
        <f t="shared" ca="1" si="457"/>
        <v>45</v>
      </c>
      <c r="CZ122" s="184">
        <f t="shared" ca="1" si="458"/>
        <v>45</v>
      </c>
      <c r="DA122" s="184">
        <f t="shared" ca="1" si="459"/>
        <v>45</v>
      </c>
      <c r="DB122" s="184">
        <f t="shared" ca="1" si="460"/>
        <v>45</v>
      </c>
      <c r="DC122" s="184">
        <f t="shared" ca="1" si="461"/>
        <v>45</v>
      </c>
      <c r="DD122" s="184">
        <f t="shared" ca="1" si="462"/>
        <v>45</v>
      </c>
      <c r="DE122" s="184">
        <f t="shared" ca="1" si="463"/>
        <v>45</v>
      </c>
      <c r="DF122" s="184">
        <f t="shared" ca="1" si="464"/>
        <v>174</v>
      </c>
      <c r="DG122" s="184">
        <f t="shared" ca="1" si="465"/>
        <v>174</v>
      </c>
      <c r="DH122" s="184">
        <f t="shared" ca="1" si="466"/>
        <v>49</v>
      </c>
      <c r="DI122" s="184">
        <f t="shared" ca="1" si="467"/>
        <v>49</v>
      </c>
      <c r="DJ122" s="184">
        <f t="shared" ca="1" si="468"/>
        <v>67</v>
      </c>
      <c r="DK122" s="184">
        <f t="shared" ca="1" si="469"/>
        <v>67</v>
      </c>
      <c r="DL122" s="184">
        <f t="shared" ca="1" si="470"/>
        <v>67</v>
      </c>
      <c r="DM122" s="184">
        <f t="shared" ca="1" si="471"/>
        <v>67</v>
      </c>
      <c r="DN122" s="184">
        <f t="shared" ca="1" si="472"/>
        <v>81</v>
      </c>
      <c r="DO122" s="184">
        <f t="shared" ca="1" si="473"/>
        <v>81</v>
      </c>
      <c r="DP122" s="184">
        <f t="shared" ca="1" si="474"/>
        <v>80</v>
      </c>
      <c r="DQ122" s="184">
        <f t="shared" ca="1" si="475"/>
        <v>80</v>
      </c>
      <c r="DR122" s="184">
        <f t="shared" ca="1" si="476"/>
        <v>56</v>
      </c>
      <c r="DS122" s="184">
        <f t="shared" ca="1" si="477"/>
        <v>56</v>
      </c>
      <c r="DT122" s="184">
        <f t="shared" ca="1" si="478"/>
        <v>56</v>
      </c>
      <c r="DU122" s="184">
        <f t="shared" ca="1" si="479"/>
        <v>78</v>
      </c>
      <c r="DV122" s="184">
        <f t="shared" ca="1" si="480"/>
        <v>78</v>
      </c>
      <c r="DW122" s="184">
        <f t="shared" ca="1" si="481"/>
        <v>31</v>
      </c>
      <c r="DX122" s="184">
        <f t="shared" ca="1" si="482"/>
        <v>31</v>
      </c>
      <c r="DY122" s="184">
        <f t="shared" ca="1" si="483"/>
        <v>128</v>
      </c>
      <c r="DZ122" s="184">
        <f t="shared" ca="1" si="484"/>
        <v>128</v>
      </c>
      <c r="EA122" s="184">
        <f t="shared" ca="1" si="485"/>
        <v>103</v>
      </c>
      <c r="EB122" s="184">
        <f t="shared" ca="1" si="486"/>
        <v>103</v>
      </c>
      <c r="EC122" s="184">
        <f t="shared" ca="1" si="487"/>
        <v>103</v>
      </c>
      <c r="ED122" s="184">
        <f t="shared" ca="1" si="488"/>
        <v>103</v>
      </c>
      <c r="EE122" s="184">
        <f t="shared" ca="1" si="489"/>
        <v>103</v>
      </c>
      <c r="EF122" s="184">
        <f t="shared" ca="1" si="490"/>
        <v>103</v>
      </c>
      <c r="EG122" s="184">
        <f t="shared" ca="1" si="491"/>
        <v>103</v>
      </c>
      <c r="EH122" s="184">
        <f t="shared" ca="1" si="492"/>
        <v>103</v>
      </c>
      <c r="EI122" s="184">
        <f t="shared" ca="1" si="493"/>
        <v>103</v>
      </c>
      <c r="EJ122" s="184">
        <f t="shared" ca="1" si="494"/>
        <v>103</v>
      </c>
      <c r="EK122" s="184">
        <f t="shared" ca="1" si="495"/>
        <v>103</v>
      </c>
      <c r="EL122" s="184">
        <f t="shared" ca="1" si="496"/>
        <v>103</v>
      </c>
      <c r="EM122" s="184">
        <f t="shared" ca="1" si="497"/>
        <v>103</v>
      </c>
      <c r="EN122" s="184">
        <f t="shared" ca="1" si="498"/>
        <v>103</v>
      </c>
      <c r="EO122" s="184">
        <f t="shared" ca="1" si="499"/>
        <v>103</v>
      </c>
      <c r="EP122" s="184">
        <f t="shared" ca="1" si="500"/>
        <v>103</v>
      </c>
      <c r="EQ122" s="184">
        <f t="shared" ca="1" si="501"/>
        <v>103</v>
      </c>
      <c r="ER122" s="184">
        <f t="shared" ca="1" si="502"/>
        <v>103</v>
      </c>
      <c r="ES122" s="184">
        <f t="shared" ca="1" si="503"/>
        <v>103</v>
      </c>
      <c r="ET122" s="184">
        <f t="shared" ca="1" si="504"/>
        <v>103</v>
      </c>
      <c r="EU122" s="184">
        <f t="shared" ca="1" si="505"/>
        <v>103</v>
      </c>
      <c r="EV122" s="184">
        <f t="shared" ca="1" si="506"/>
        <v>103</v>
      </c>
      <c r="EW122" s="184">
        <f t="shared" ca="1" si="507"/>
        <v>103</v>
      </c>
      <c r="EX122" s="184">
        <f t="shared" ca="1" si="508"/>
        <v>103</v>
      </c>
      <c r="EY122" s="184">
        <f t="shared" ca="1" si="509"/>
        <v>103</v>
      </c>
      <c r="EZ122" s="184">
        <f t="shared" ca="1" si="510"/>
        <v>103</v>
      </c>
      <c r="FA122" s="184">
        <f t="shared" ca="1" si="511"/>
        <v>103</v>
      </c>
      <c r="FB122" s="184">
        <f t="shared" ca="1" si="512"/>
        <v>103</v>
      </c>
      <c r="FC122" s="184">
        <f t="shared" ca="1" si="513"/>
        <v>103</v>
      </c>
      <c r="FD122" s="184">
        <f t="shared" ca="1" si="514"/>
        <v>103</v>
      </c>
      <c r="FE122" s="184">
        <f t="shared" ca="1" si="515"/>
        <v>103</v>
      </c>
      <c r="FF122" s="184">
        <f t="shared" ca="1" si="516"/>
        <v>103</v>
      </c>
      <c r="FG122" s="184">
        <f t="shared" ca="1" si="517"/>
        <v>103</v>
      </c>
      <c r="FH122" s="184">
        <f t="shared" ca="1" si="518"/>
        <v>103</v>
      </c>
      <c r="FI122" s="184">
        <f t="shared" ca="1" si="519"/>
        <v>103</v>
      </c>
      <c r="FJ122" s="184">
        <f t="shared" ca="1" si="520"/>
        <v>103</v>
      </c>
      <c r="FK122" s="184">
        <f t="shared" ca="1" si="521"/>
        <v>103</v>
      </c>
      <c r="FL122" s="184">
        <f t="shared" ca="1" si="522"/>
        <v>103</v>
      </c>
      <c r="FM122" s="184">
        <f t="shared" ca="1" si="523"/>
        <v>103</v>
      </c>
      <c r="FN122" s="184">
        <f t="shared" ca="1" si="524"/>
        <v>103</v>
      </c>
      <c r="FO122" s="184">
        <f t="shared" ca="1" si="525"/>
        <v>103</v>
      </c>
      <c r="FP122" s="184">
        <f t="shared" ca="1" si="526"/>
        <v>103</v>
      </c>
      <c r="FQ122" s="184">
        <f t="shared" ca="1" si="527"/>
        <v>103</v>
      </c>
      <c r="FR122" s="184">
        <f t="shared" ca="1" si="528"/>
        <v>103</v>
      </c>
      <c r="FS122" s="184">
        <f t="shared" ca="1" si="529"/>
        <v>103</v>
      </c>
      <c r="FT122" s="184">
        <f t="shared" ca="1" si="530"/>
        <v>103</v>
      </c>
      <c r="FU122" s="184">
        <f t="shared" ca="1" si="531"/>
        <v>103</v>
      </c>
      <c r="FV122" s="184">
        <f t="shared" ca="1" si="532"/>
        <v>103</v>
      </c>
      <c r="FW122" s="184">
        <f t="shared" ca="1" si="533"/>
        <v>103</v>
      </c>
      <c r="FX122" s="184">
        <f t="shared" ca="1" si="534"/>
        <v>103</v>
      </c>
      <c r="FY122" s="184">
        <f t="shared" ca="1" si="535"/>
        <v>103</v>
      </c>
      <c r="FZ122" s="184">
        <f t="shared" ca="1" si="536"/>
        <v>103</v>
      </c>
      <c r="GA122" s="184">
        <f t="shared" ca="1" si="537"/>
        <v>103</v>
      </c>
      <c r="GB122" s="184">
        <f t="shared" ca="1" si="538"/>
        <v>103</v>
      </c>
      <c r="GC122" s="184">
        <f t="shared" ca="1" si="539"/>
        <v>103</v>
      </c>
      <c r="GD122" s="184">
        <f t="shared" ca="1" si="540"/>
        <v>103</v>
      </c>
      <c r="GE122" s="184">
        <f t="shared" ca="1" si="541"/>
        <v>103</v>
      </c>
      <c r="GF122" s="184">
        <f t="shared" ca="1" si="542"/>
        <v>103</v>
      </c>
      <c r="GG122" s="184">
        <f t="shared" ca="1" si="543"/>
        <v>103</v>
      </c>
      <c r="GH122" s="184">
        <f t="shared" ca="1" si="544"/>
        <v>103</v>
      </c>
      <c r="GI122" s="184">
        <f t="shared" ca="1" si="545"/>
        <v>103</v>
      </c>
      <c r="GJ122" s="184">
        <f t="shared" ca="1" si="546"/>
        <v>103</v>
      </c>
      <c r="GK122" s="184">
        <f t="shared" ca="1" si="547"/>
        <v>103</v>
      </c>
      <c r="GL122" s="184">
        <f t="shared" ca="1" si="548"/>
        <v>103</v>
      </c>
      <c r="GM122" s="184">
        <f t="shared" ca="1" si="549"/>
        <v>103</v>
      </c>
      <c r="GN122" s="184">
        <f t="shared" ca="1" si="550"/>
        <v>103</v>
      </c>
      <c r="GO122" s="184">
        <f t="shared" ca="1" si="551"/>
        <v>103</v>
      </c>
      <c r="GP122" s="184">
        <f t="shared" ca="1" si="552"/>
        <v>103</v>
      </c>
      <c r="GQ122" s="184">
        <f t="shared" ca="1" si="553"/>
        <v>103</v>
      </c>
      <c r="GR122" s="184">
        <f t="shared" ca="1" si="554"/>
        <v>103</v>
      </c>
      <c r="GS122" s="184">
        <f t="shared" ca="1" si="555"/>
        <v>103</v>
      </c>
      <c r="GT122" s="184">
        <f t="shared" ca="1" si="556"/>
        <v>103</v>
      </c>
      <c r="GU122" s="184">
        <f t="shared" ca="1" si="557"/>
        <v>103</v>
      </c>
      <c r="GV122" s="184">
        <f t="shared" ca="1" si="558"/>
        <v>103</v>
      </c>
      <c r="GW122" s="184">
        <f t="shared" ca="1" si="559"/>
        <v>103</v>
      </c>
      <c r="GX122" s="184">
        <f t="shared" ca="1" si="560"/>
        <v>103</v>
      </c>
      <c r="GY122" s="184">
        <f t="shared" ca="1" si="561"/>
        <v>103</v>
      </c>
      <c r="GZ122" s="184">
        <f t="shared" ca="1" si="562"/>
        <v>103</v>
      </c>
      <c r="HA122" s="184">
        <f t="shared" ca="1" si="563"/>
        <v>103</v>
      </c>
      <c r="HB122" s="184">
        <f t="shared" ca="1" si="564"/>
        <v>103</v>
      </c>
      <c r="HC122" s="184">
        <f t="shared" ca="1" si="565"/>
        <v>103</v>
      </c>
      <c r="HD122" s="184">
        <f t="shared" ca="1" si="566"/>
        <v>103</v>
      </c>
      <c r="HE122" s="184">
        <f t="shared" ca="1" si="567"/>
        <v>103</v>
      </c>
      <c r="HF122" s="184">
        <f t="shared" ca="1" si="568"/>
        <v>103</v>
      </c>
      <c r="HG122" s="184">
        <f t="shared" ca="1" si="569"/>
        <v>103</v>
      </c>
      <c r="HH122" s="184">
        <f t="shared" ca="1" si="570"/>
        <v>103</v>
      </c>
      <c r="HI122" s="184">
        <f t="shared" ca="1" si="571"/>
        <v>103</v>
      </c>
      <c r="HJ122" s="184">
        <f t="shared" ca="1" si="572"/>
        <v>103</v>
      </c>
      <c r="HK122" s="578">
        <f t="shared" ca="1" si="573"/>
        <v>1</v>
      </c>
    </row>
    <row r="123" spans="1:219" s="185" customFormat="1">
      <c r="A123" s="284" t="s">
        <v>14194</v>
      </c>
      <c r="B123" s="285" t="s">
        <v>14202</v>
      </c>
      <c r="C123" s="286" t="str">
        <f>IF($B123="","",IFERROR(VLOOKUP($B123,SERVIÇOS!$A:$F,2,0),IFERROR(VLOOKUP($B123,'COMPOSIÇÕES COMPLEMENTARES '!$C:$K,2,0),"")))</f>
        <v>SUBSTITUIÇÃO DE FECHO ALAVANCA PARA JANELA MAXIM AR DE ALUMÍNIO</v>
      </c>
      <c r="D123" s="287" t="str">
        <f>IF($B123="","",IFERROR(VLOOKUP($B123,SERVIÇOS!$A:$F,3,0),IFERROR(VLOOKUP($B123,'COMPOSIÇÕES COMPLEMENTARES '!$C:$K,3,0),"")))</f>
        <v xml:space="preserve">UN </v>
      </c>
      <c r="E123" s="288">
        <v>108</v>
      </c>
      <c r="F123" s="289">
        <f>IF($B123="","",IFERROR(VLOOKUP($B123,SERVIÇOS!$A:$F,4,0),IFERROR(VLOOKUP($B123,'COMPOSIÇÕES COMPLEMENTARES '!$C:$K,6,0),"")))</f>
        <v>34.64</v>
      </c>
      <c r="G123" s="289">
        <f>IF($B123="","",IFERROR(VLOOKUP($B123,SERVIÇOS!$A:$F,5,0),IFERROR(VLOOKUP($B123,'COMPOSIÇÕES COMPLEMENTARES '!$C:$K,7,0),"")))</f>
        <v>0.47</v>
      </c>
      <c r="H123" s="289">
        <f t="shared" si="356"/>
        <v>35.11</v>
      </c>
      <c r="I123" s="289">
        <f t="shared" si="578"/>
        <v>3741.12</v>
      </c>
      <c r="J123" s="289">
        <f t="shared" si="579"/>
        <v>50.76</v>
      </c>
      <c r="K123" s="289">
        <f t="shared" si="580"/>
        <v>3791.88</v>
      </c>
      <c r="L123" s="289"/>
      <c r="M123" s="572">
        <f t="shared" si="364"/>
        <v>3791.88</v>
      </c>
      <c r="N123" s="572">
        <f t="shared" si="365"/>
        <v>3791.88</v>
      </c>
      <c r="O123" s="572">
        <f t="shared" si="366"/>
        <v>108</v>
      </c>
      <c r="P123" s="572">
        <f t="shared" si="367"/>
        <v>115</v>
      </c>
      <c r="Q123" s="572">
        <f t="shared" si="368"/>
        <v>194.38000000000002</v>
      </c>
      <c r="R123" s="572">
        <f t="shared" si="369"/>
        <v>28</v>
      </c>
      <c r="S123" s="184">
        <f t="shared" ca="1" si="373"/>
        <v>28</v>
      </c>
      <c r="T123" s="184">
        <f t="shared" ca="1" si="374"/>
        <v>28</v>
      </c>
      <c r="U123" s="184">
        <f t="shared" ca="1" si="375"/>
        <v>28</v>
      </c>
      <c r="V123" s="184">
        <f t="shared" ca="1" si="376"/>
        <v>28</v>
      </c>
      <c r="W123" s="184">
        <f t="shared" ca="1" si="377"/>
        <v>28</v>
      </c>
      <c r="X123" s="184">
        <f t="shared" ca="1" si="378"/>
        <v>22</v>
      </c>
      <c r="Y123" s="184">
        <f t="shared" ca="1" si="379"/>
        <v>22</v>
      </c>
      <c r="Z123" s="184">
        <f t="shared" ca="1" si="380"/>
        <v>22</v>
      </c>
      <c r="AA123" s="184">
        <f t="shared" ca="1" si="381"/>
        <v>22</v>
      </c>
      <c r="AB123" s="184">
        <f t="shared" ca="1" si="382"/>
        <v>18</v>
      </c>
      <c r="AC123" s="184">
        <f t="shared" ca="1" si="383"/>
        <v>18</v>
      </c>
      <c r="AD123" s="184">
        <f t="shared" ca="1" si="384"/>
        <v>18</v>
      </c>
      <c r="AE123" s="184">
        <f t="shared" ca="1" si="385"/>
        <v>18</v>
      </c>
      <c r="AF123" s="184">
        <f t="shared" ca="1" si="386"/>
        <v>18</v>
      </c>
      <c r="AG123" s="184">
        <f t="shared" ca="1" si="387"/>
        <v>18</v>
      </c>
      <c r="AH123" s="184">
        <f t="shared" ca="1" si="388"/>
        <v>18</v>
      </c>
      <c r="AI123" s="184">
        <f t="shared" ca="1" si="389"/>
        <v>18</v>
      </c>
      <c r="AJ123" s="184">
        <f t="shared" ca="1" si="390"/>
        <v>18</v>
      </c>
      <c r="AK123" s="184">
        <f t="shared" ca="1" si="391"/>
        <v>18</v>
      </c>
      <c r="AL123" s="184">
        <f t="shared" ca="1" si="392"/>
        <v>18</v>
      </c>
      <c r="AM123" s="184">
        <f t="shared" ca="1" si="393"/>
        <v>18</v>
      </c>
      <c r="AN123" s="184">
        <f t="shared" ca="1" si="394"/>
        <v>18</v>
      </c>
      <c r="AO123" s="184">
        <f t="shared" ca="1" si="395"/>
        <v>18</v>
      </c>
      <c r="AP123" s="184">
        <f t="shared" ca="1" si="396"/>
        <v>18</v>
      </c>
      <c r="AQ123" s="184">
        <f t="shared" ca="1" si="397"/>
        <v>18</v>
      </c>
      <c r="AR123" s="184">
        <f t="shared" ca="1" si="398"/>
        <v>18</v>
      </c>
      <c r="AS123" s="184">
        <f t="shared" ca="1" si="399"/>
        <v>33</v>
      </c>
      <c r="AT123" s="184">
        <f t="shared" ca="1" si="400"/>
        <v>33</v>
      </c>
      <c r="AU123" s="184">
        <f t="shared" ca="1" si="401"/>
        <v>33</v>
      </c>
      <c r="AV123" s="184">
        <f t="shared" ca="1" si="402"/>
        <v>33</v>
      </c>
      <c r="AW123" s="184">
        <f t="shared" ca="1" si="403"/>
        <v>33</v>
      </c>
      <c r="AX123" s="184">
        <f t="shared" ca="1" si="404"/>
        <v>33</v>
      </c>
      <c r="AY123" s="184">
        <f t="shared" ca="1" si="405"/>
        <v>35</v>
      </c>
      <c r="AZ123" s="184">
        <f t="shared" ca="1" si="406"/>
        <v>35</v>
      </c>
      <c r="BA123" s="184">
        <f t="shared" ca="1" si="407"/>
        <v>35</v>
      </c>
      <c r="BB123" s="184">
        <f t="shared" ca="1" si="408"/>
        <v>35</v>
      </c>
      <c r="BC123" s="184">
        <f t="shared" ca="1" si="409"/>
        <v>35</v>
      </c>
      <c r="BD123" s="184">
        <f t="shared" ca="1" si="410"/>
        <v>35</v>
      </c>
      <c r="BE123" s="184">
        <f t="shared" ca="1" si="411"/>
        <v>35</v>
      </c>
      <c r="BF123" s="184">
        <f t="shared" ca="1" si="412"/>
        <v>35</v>
      </c>
      <c r="BG123" s="184">
        <f t="shared" ca="1" si="413"/>
        <v>35</v>
      </c>
      <c r="BH123" s="184">
        <f t="shared" ca="1" si="414"/>
        <v>35</v>
      </c>
      <c r="BI123" s="184">
        <f t="shared" ca="1" si="415"/>
        <v>35</v>
      </c>
      <c r="BJ123" s="184">
        <f t="shared" ca="1" si="416"/>
        <v>35</v>
      </c>
      <c r="BK123" s="184">
        <f t="shared" ca="1" si="417"/>
        <v>98</v>
      </c>
      <c r="BL123" s="184">
        <f t="shared" ca="1" si="418"/>
        <v>98</v>
      </c>
      <c r="BM123" s="184">
        <f t="shared" ca="1" si="419"/>
        <v>98</v>
      </c>
      <c r="BN123" s="184">
        <f t="shared" ca="1" si="420"/>
        <v>98</v>
      </c>
      <c r="BO123" s="184">
        <f t="shared" ca="1" si="421"/>
        <v>98</v>
      </c>
      <c r="BP123" s="184">
        <f t="shared" ca="1" si="422"/>
        <v>98</v>
      </c>
      <c r="BQ123" s="184">
        <f t="shared" ca="1" si="423"/>
        <v>98</v>
      </c>
      <c r="BR123" s="184">
        <f t="shared" ca="1" si="424"/>
        <v>98</v>
      </c>
      <c r="BS123" s="184">
        <f t="shared" ca="1" si="425"/>
        <v>98</v>
      </c>
      <c r="BT123" s="184">
        <f t="shared" ca="1" si="426"/>
        <v>98</v>
      </c>
      <c r="BU123" s="184">
        <f t="shared" ca="1" si="427"/>
        <v>98</v>
      </c>
      <c r="BV123" s="184">
        <f t="shared" ca="1" si="428"/>
        <v>99</v>
      </c>
      <c r="BW123" s="184">
        <f t="shared" ca="1" si="429"/>
        <v>99</v>
      </c>
      <c r="BX123" s="184">
        <f t="shared" ca="1" si="430"/>
        <v>44</v>
      </c>
      <c r="BY123" s="184">
        <f t="shared" ca="1" si="431"/>
        <v>44</v>
      </c>
      <c r="BZ123" s="184">
        <f t="shared" ca="1" si="432"/>
        <v>44</v>
      </c>
      <c r="CA123" s="184">
        <f t="shared" ca="1" si="433"/>
        <v>44</v>
      </c>
      <c r="CB123" s="184">
        <f t="shared" ca="1" si="434"/>
        <v>44</v>
      </c>
      <c r="CC123" s="184">
        <f t="shared" ca="1" si="435"/>
        <v>44</v>
      </c>
      <c r="CD123" s="184">
        <f t="shared" ca="1" si="436"/>
        <v>44</v>
      </c>
      <c r="CE123" s="184">
        <f t="shared" ca="1" si="437"/>
        <v>44</v>
      </c>
      <c r="CF123" s="184">
        <f t="shared" ca="1" si="438"/>
        <v>44</v>
      </c>
      <c r="CG123" s="184">
        <f t="shared" ca="1" si="439"/>
        <v>44</v>
      </c>
      <c r="CH123" s="184">
        <f t="shared" ca="1" si="440"/>
        <v>44</v>
      </c>
      <c r="CI123" s="184">
        <f t="shared" ca="1" si="441"/>
        <v>34</v>
      </c>
      <c r="CJ123" s="184">
        <f t="shared" ca="1" si="442"/>
        <v>34</v>
      </c>
      <c r="CK123" s="184">
        <f t="shared" ca="1" si="443"/>
        <v>34</v>
      </c>
      <c r="CL123" s="184">
        <f t="shared" ca="1" si="444"/>
        <v>34</v>
      </c>
      <c r="CM123" s="184">
        <f t="shared" ca="1" si="445"/>
        <v>100</v>
      </c>
      <c r="CN123" s="184">
        <f t="shared" ca="1" si="446"/>
        <v>100</v>
      </c>
      <c r="CO123" s="184">
        <f t="shared" ca="1" si="447"/>
        <v>45</v>
      </c>
      <c r="CP123" s="184">
        <f t="shared" ca="1" si="448"/>
        <v>45</v>
      </c>
      <c r="CQ123" s="184">
        <f t="shared" ca="1" si="449"/>
        <v>174</v>
      </c>
      <c r="CR123" s="184">
        <f t="shared" ca="1" si="450"/>
        <v>174</v>
      </c>
      <c r="CS123" s="184">
        <f t="shared" ca="1" si="451"/>
        <v>174</v>
      </c>
      <c r="CT123" s="184">
        <f t="shared" ca="1" si="452"/>
        <v>174</v>
      </c>
      <c r="CU123" s="184">
        <f t="shared" ca="1" si="453"/>
        <v>174</v>
      </c>
      <c r="CV123" s="184">
        <f t="shared" ca="1" si="454"/>
        <v>174</v>
      </c>
      <c r="CW123" s="184">
        <f t="shared" ca="1" si="455"/>
        <v>174</v>
      </c>
      <c r="CX123" s="184">
        <f t="shared" ca="1" si="456"/>
        <v>174</v>
      </c>
      <c r="CY123" s="184">
        <f t="shared" ca="1" si="457"/>
        <v>174</v>
      </c>
      <c r="CZ123" s="184">
        <f t="shared" ca="1" si="458"/>
        <v>174</v>
      </c>
      <c r="DA123" s="184">
        <f t="shared" ca="1" si="459"/>
        <v>174</v>
      </c>
      <c r="DB123" s="184">
        <f t="shared" ca="1" si="460"/>
        <v>174</v>
      </c>
      <c r="DC123" s="184">
        <f t="shared" ca="1" si="461"/>
        <v>174</v>
      </c>
      <c r="DD123" s="184">
        <f t="shared" ca="1" si="462"/>
        <v>174</v>
      </c>
      <c r="DE123" s="184">
        <f t="shared" ca="1" si="463"/>
        <v>174</v>
      </c>
      <c r="DF123" s="184">
        <f t="shared" ca="1" si="464"/>
        <v>174</v>
      </c>
      <c r="DG123" s="184">
        <f t="shared" ca="1" si="465"/>
        <v>49</v>
      </c>
      <c r="DH123" s="184">
        <f t="shared" ca="1" si="466"/>
        <v>49</v>
      </c>
      <c r="DI123" s="184">
        <f t="shared" ca="1" si="467"/>
        <v>67</v>
      </c>
      <c r="DJ123" s="184">
        <f t="shared" ca="1" si="468"/>
        <v>67</v>
      </c>
      <c r="DK123" s="184">
        <f t="shared" ca="1" si="469"/>
        <v>81</v>
      </c>
      <c r="DL123" s="184">
        <f t="shared" ca="1" si="470"/>
        <v>81</v>
      </c>
      <c r="DM123" s="184">
        <f t="shared" ca="1" si="471"/>
        <v>81</v>
      </c>
      <c r="DN123" s="184">
        <f t="shared" ca="1" si="472"/>
        <v>81</v>
      </c>
      <c r="DO123" s="184">
        <f t="shared" ca="1" si="473"/>
        <v>80</v>
      </c>
      <c r="DP123" s="184">
        <f t="shared" ca="1" si="474"/>
        <v>80</v>
      </c>
      <c r="DQ123" s="184">
        <f t="shared" ca="1" si="475"/>
        <v>56</v>
      </c>
      <c r="DR123" s="184">
        <f t="shared" ca="1" si="476"/>
        <v>56</v>
      </c>
      <c r="DS123" s="184">
        <f t="shared" ca="1" si="477"/>
        <v>78</v>
      </c>
      <c r="DT123" s="184">
        <f t="shared" ca="1" si="478"/>
        <v>78</v>
      </c>
      <c r="DU123" s="184">
        <f t="shared" ca="1" si="479"/>
        <v>78</v>
      </c>
      <c r="DV123" s="184">
        <f t="shared" ca="1" si="480"/>
        <v>31</v>
      </c>
      <c r="DW123" s="184">
        <f t="shared" ca="1" si="481"/>
        <v>31</v>
      </c>
      <c r="DX123" s="184">
        <f t="shared" ca="1" si="482"/>
        <v>128</v>
      </c>
      <c r="DY123" s="184">
        <f t="shared" ca="1" si="483"/>
        <v>128</v>
      </c>
      <c r="DZ123" s="184">
        <f t="shared" ca="1" si="484"/>
        <v>103</v>
      </c>
      <c r="EA123" s="184">
        <f t="shared" ca="1" si="485"/>
        <v>103</v>
      </c>
      <c r="EB123" s="184">
        <f t="shared" ca="1" si="486"/>
        <v>69</v>
      </c>
      <c r="EC123" s="184">
        <f t="shared" ca="1" si="487"/>
        <v>69</v>
      </c>
      <c r="ED123" s="184">
        <f t="shared" ca="1" si="488"/>
        <v>69</v>
      </c>
      <c r="EE123" s="184">
        <f t="shared" ca="1" si="489"/>
        <v>69</v>
      </c>
      <c r="EF123" s="184">
        <f t="shared" ca="1" si="490"/>
        <v>69</v>
      </c>
      <c r="EG123" s="184">
        <f t="shared" ca="1" si="491"/>
        <v>69</v>
      </c>
      <c r="EH123" s="184">
        <f t="shared" ca="1" si="492"/>
        <v>69</v>
      </c>
      <c r="EI123" s="184">
        <f t="shared" ca="1" si="493"/>
        <v>69</v>
      </c>
      <c r="EJ123" s="184">
        <f t="shared" ca="1" si="494"/>
        <v>69</v>
      </c>
      <c r="EK123" s="184">
        <f t="shared" ca="1" si="495"/>
        <v>69</v>
      </c>
      <c r="EL123" s="184">
        <f t="shared" ca="1" si="496"/>
        <v>69</v>
      </c>
      <c r="EM123" s="184">
        <f t="shared" ca="1" si="497"/>
        <v>69</v>
      </c>
      <c r="EN123" s="184">
        <f t="shared" ca="1" si="498"/>
        <v>69</v>
      </c>
      <c r="EO123" s="184">
        <f t="shared" ca="1" si="499"/>
        <v>69</v>
      </c>
      <c r="EP123" s="184">
        <f t="shared" ca="1" si="500"/>
        <v>69</v>
      </c>
      <c r="EQ123" s="184">
        <f t="shared" ca="1" si="501"/>
        <v>69</v>
      </c>
      <c r="ER123" s="184">
        <f t="shared" ca="1" si="502"/>
        <v>69</v>
      </c>
      <c r="ES123" s="184">
        <f t="shared" ca="1" si="503"/>
        <v>69</v>
      </c>
      <c r="ET123" s="184">
        <f t="shared" ca="1" si="504"/>
        <v>69</v>
      </c>
      <c r="EU123" s="184">
        <f t="shared" ca="1" si="505"/>
        <v>69</v>
      </c>
      <c r="EV123" s="184">
        <f t="shared" ca="1" si="506"/>
        <v>69</v>
      </c>
      <c r="EW123" s="184">
        <f t="shared" ca="1" si="507"/>
        <v>69</v>
      </c>
      <c r="EX123" s="184">
        <f t="shared" ca="1" si="508"/>
        <v>69</v>
      </c>
      <c r="EY123" s="184">
        <f t="shared" ca="1" si="509"/>
        <v>69</v>
      </c>
      <c r="EZ123" s="184">
        <f t="shared" ca="1" si="510"/>
        <v>69</v>
      </c>
      <c r="FA123" s="184">
        <f t="shared" ca="1" si="511"/>
        <v>69</v>
      </c>
      <c r="FB123" s="184">
        <f t="shared" ca="1" si="512"/>
        <v>69</v>
      </c>
      <c r="FC123" s="184">
        <f t="shared" ca="1" si="513"/>
        <v>69</v>
      </c>
      <c r="FD123" s="184">
        <f t="shared" ca="1" si="514"/>
        <v>69</v>
      </c>
      <c r="FE123" s="184">
        <f t="shared" ca="1" si="515"/>
        <v>69</v>
      </c>
      <c r="FF123" s="184">
        <f t="shared" ca="1" si="516"/>
        <v>69</v>
      </c>
      <c r="FG123" s="184">
        <f t="shared" ca="1" si="517"/>
        <v>69</v>
      </c>
      <c r="FH123" s="184">
        <f t="shared" ca="1" si="518"/>
        <v>69</v>
      </c>
      <c r="FI123" s="184">
        <f t="shared" ca="1" si="519"/>
        <v>69</v>
      </c>
      <c r="FJ123" s="184">
        <f t="shared" ca="1" si="520"/>
        <v>69</v>
      </c>
      <c r="FK123" s="184">
        <f t="shared" ca="1" si="521"/>
        <v>69</v>
      </c>
      <c r="FL123" s="184">
        <f t="shared" ca="1" si="522"/>
        <v>69</v>
      </c>
      <c r="FM123" s="184">
        <f t="shared" ca="1" si="523"/>
        <v>69</v>
      </c>
      <c r="FN123" s="184">
        <f t="shared" ca="1" si="524"/>
        <v>69</v>
      </c>
      <c r="FO123" s="184">
        <f t="shared" ca="1" si="525"/>
        <v>69</v>
      </c>
      <c r="FP123" s="184">
        <f t="shared" ca="1" si="526"/>
        <v>69</v>
      </c>
      <c r="FQ123" s="184">
        <f t="shared" ca="1" si="527"/>
        <v>69</v>
      </c>
      <c r="FR123" s="184">
        <f t="shared" ca="1" si="528"/>
        <v>69</v>
      </c>
      <c r="FS123" s="184">
        <f t="shared" ca="1" si="529"/>
        <v>69</v>
      </c>
      <c r="FT123" s="184">
        <f t="shared" ca="1" si="530"/>
        <v>69</v>
      </c>
      <c r="FU123" s="184">
        <f t="shared" ca="1" si="531"/>
        <v>69</v>
      </c>
      <c r="FV123" s="184">
        <f t="shared" ca="1" si="532"/>
        <v>69</v>
      </c>
      <c r="FW123" s="184">
        <f t="shared" ca="1" si="533"/>
        <v>69</v>
      </c>
      <c r="FX123" s="184">
        <f t="shared" ca="1" si="534"/>
        <v>69</v>
      </c>
      <c r="FY123" s="184">
        <f t="shared" ca="1" si="535"/>
        <v>69</v>
      </c>
      <c r="FZ123" s="184">
        <f t="shared" ca="1" si="536"/>
        <v>69</v>
      </c>
      <c r="GA123" s="184">
        <f t="shared" ca="1" si="537"/>
        <v>69</v>
      </c>
      <c r="GB123" s="184">
        <f t="shared" ca="1" si="538"/>
        <v>69</v>
      </c>
      <c r="GC123" s="184">
        <f t="shared" ca="1" si="539"/>
        <v>69</v>
      </c>
      <c r="GD123" s="184">
        <f t="shared" ca="1" si="540"/>
        <v>69</v>
      </c>
      <c r="GE123" s="184">
        <f t="shared" ca="1" si="541"/>
        <v>69</v>
      </c>
      <c r="GF123" s="184">
        <f t="shared" ca="1" si="542"/>
        <v>69</v>
      </c>
      <c r="GG123" s="184">
        <f t="shared" ca="1" si="543"/>
        <v>69</v>
      </c>
      <c r="GH123" s="184">
        <f t="shared" ca="1" si="544"/>
        <v>69</v>
      </c>
      <c r="GI123" s="184">
        <f t="shared" ca="1" si="545"/>
        <v>69</v>
      </c>
      <c r="GJ123" s="184">
        <f t="shared" ca="1" si="546"/>
        <v>69</v>
      </c>
      <c r="GK123" s="184">
        <f t="shared" ca="1" si="547"/>
        <v>69</v>
      </c>
      <c r="GL123" s="184">
        <f t="shared" ca="1" si="548"/>
        <v>69</v>
      </c>
      <c r="GM123" s="184">
        <f t="shared" ca="1" si="549"/>
        <v>69</v>
      </c>
      <c r="GN123" s="184">
        <f t="shared" ca="1" si="550"/>
        <v>69</v>
      </c>
      <c r="GO123" s="184">
        <f t="shared" ca="1" si="551"/>
        <v>69</v>
      </c>
      <c r="GP123" s="184">
        <f t="shared" ca="1" si="552"/>
        <v>69</v>
      </c>
      <c r="GQ123" s="184">
        <f t="shared" ca="1" si="553"/>
        <v>69</v>
      </c>
      <c r="GR123" s="184">
        <f t="shared" ca="1" si="554"/>
        <v>69</v>
      </c>
      <c r="GS123" s="184">
        <f t="shared" ca="1" si="555"/>
        <v>69</v>
      </c>
      <c r="GT123" s="184">
        <f t="shared" ca="1" si="556"/>
        <v>69</v>
      </c>
      <c r="GU123" s="184">
        <f t="shared" ca="1" si="557"/>
        <v>69</v>
      </c>
      <c r="GV123" s="184">
        <f t="shared" ca="1" si="558"/>
        <v>69</v>
      </c>
      <c r="GW123" s="184">
        <f t="shared" ca="1" si="559"/>
        <v>69</v>
      </c>
      <c r="GX123" s="184">
        <f t="shared" ca="1" si="560"/>
        <v>69</v>
      </c>
      <c r="GY123" s="184">
        <f t="shared" ca="1" si="561"/>
        <v>69</v>
      </c>
      <c r="GZ123" s="184">
        <f t="shared" ca="1" si="562"/>
        <v>69</v>
      </c>
      <c r="HA123" s="184">
        <f t="shared" ca="1" si="563"/>
        <v>69</v>
      </c>
      <c r="HB123" s="184">
        <f t="shared" ca="1" si="564"/>
        <v>69</v>
      </c>
      <c r="HC123" s="184">
        <f t="shared" ca="1" si="565"/>
        <v>69</v>
      </c>
      <c r="HD123" s="184">
        <f t="shared" ca="1" si="566"/>
        <v>69</v>
      </c>
      <c r="HE123" s="184">
        <f t="shared" ca="1" si="567"/>
        <v>69</v>
      </c>
      <c r="HF123" s="184">
        <f t="shared" ca="1" si="568"/>
        <v>69</v>
      </c>
      <c r="HG123" s="184">
        <f t="shared" ca="1" si="569"/>
        <v>69</v>
      </c>
      <c r="HH123" s="184">
        <f t="shared" ca="1" si="570"/>
        <v>69</v>
      </c>
      <c r="HI123" s="184">
        <f t="shared" ca="1" si="571"/>
        <v>69</v>
      </c>
      <c r="HJ123" s="184">
        <f t="shared" ca="1" si="572"/>
        <v>69</v>
      </c>
      <c r="HK123" s="578">
        <f t="shared" ca="1" si="573"/>
        <v>1</v>
      </c>
    </row>
    <row r="124" spans="1:219" s="185" customFormat="1">
      <c r="A124" s="284" t="s">
        <v>14195</v>
      </c>
      <c r="B124" s="285" t="s">
        <v>14026</v>
      </c>
      <c r="C124" s="286" t="str">
        <f>IF($B124="","",IFERROR(VLOOKUP($B124,SERVIÇOS!$A:$F,2,0),IFERROR(VLOOKUP($B124,'COMPOSIÇÕES COMPLEMENTARES '!$C:$K,2,0),"")))</f>
        <v>VEDAÇÃO COM SELANTE PU</v>
      </c>
      <c r="D124" s="287" t="str">
        <f>IF($B124="","",IFERROR(VLOOKUP($B124,SERVIÇOS!$A:$F,3,0),IFERROR(VLOOKUP($B124,'COMPOSIÇÕES COMPLEMENTARES '!$C:$K,3,0),"")))</f>
        <v>M</v>
      </c>
      <c r="E124" s="288">
        <v>256.5</v>
      </c>
      <c r="F124" s="289">
        <f>IF($B124="","",IFERROR(VLOOKUP($B124,SERVIÇOS!$A:$F,4,0),IFERROR(VLOOKUP($B124,'COMPOSIÇÕES COMPLEMENTARES '!$C:$K,6,0),"")))</f>
        <v>8.75</v>
      </c>
      <c r="G124" s="289">
        <f>IF($B124="","",IFERROR(VLOOKUP($B124,SERVIÇOS!$A:$F,5,0),IFERROR(VLOOKUP($B124,'COMPOSIÇÕES COMPLEMENTARES '!$C:$K,7,0),"")))</f>
        <v>5.89</v>
      </c>
      <c r="H124" s="289">
        <f t="shared" ref="H124:H129" si="581">IF(E124="","",F124+G124)</f>
        <v>14.64</v>
      </c>
      <c r="I124" s="289">
        <f t="shared" si="578"/>
        <v>2244.38</v>
      </c>
      <c r="J124" s="289">
        <f t="shared" si="579"/>
        <v>1510.79</v>
      </c>
      <c r="K124" s="289">
        <f t="shared" si="580"/>
        <v>3755.16</v>
      </c>
      <c r="L124" s="289"/>
      <c r="M124" s="572">
        <f t="shared" si="364"/>
        <v>3755.17</v>
      </c>
      <c r="N124" s="572">
        <f t="shared" si="365"/>
        <v>4528.16</v>
      </c>
      <c r="O124" s="572">
        <f t="shared" si="366"/>
        <v>309.3</v>
      </c>
      <c r="P124" s="572">
        <f t="shared" si="367"/>
        <v>116</v>
      </c>
      <c r="Q124" s="572">
        <f t="shared" si="368"/>
        <v>189.60999999999999</v>
      </c>
      <c r="R124" s="572">
        <f t="shared" si="369"/>
        <v>22</v>
      </c>
      <c r="S124" s="184">
        <f t="shared" ca="1" si="373"/>
        <v>22</v>
      </c>
      <c r="T124" s="184">
        <f t="shared" ca="1" si="374"/>
        <v>22</v>
      </c>
      <c r="U124" s="184">
        <f t="shared" ca="1" si="375"/>
        <v>22</v>
      </c>
      <c r="V124" s="184">
        <f t="shared" ca="1" si="376"/>
        <v>22</v>
      </c>
      <c r="W124" s="184">
        <f t="shared" ca="1" si="377"/>
        <v>22</v>
      </c>
      <c r="X124" s="184">
        <f t="shared" ca="1" si="378"/>
        <v>22</v>
      </c>
      <c r="Y124" s="184">
        <f t="shared" ca="1" si="379"/>
        <v>18</v>
      </c>
      <c r="Z124" s="184">
        <f t="shared" ca="1" si="380"/>
        <v>18</v>
      </c>
      <c r="AA124" s="184">
        <f t="shared" ca="1" si="381"/>
        <v>18</v>
      </c>
      <c r="AB124" s="184">
        <f t="shared" ca="1" si="382"/>
        <v>18</v>
      </c>
      <c r="AC124" s="184">
        <f t="shared" ca="1" si="383"/>
        <v>33</v>
      </c>
      <c r="AD124" s="184">
        <f t="shared" ca="1" si="384"/>
        <v>33</v>
      </c>
      <c r="AE124" s="184">
        <f t="shared" ca="1" si="385"/>
        <v>33</v>
      </c>
      <c r="AF124" s="184">
        <f t="shared" ca="1" si="386"/>
        <v>33</v>
      </c>
      <c r="AG124" s="184">
        <f t="shared" ca="1" si="387"/>
        <v>33</v>
      </c>
      <c r="AH124" s="184">
        <f t="shared" ca="1" si="388"/>
        <v>33</v>
      </c>
      <c r="AI124" s="184">
        <f t="shared" ca="1" si="389"/>
        <v>33</v>
      </c>
      <c r="AJ124" s="184">
        <f t="shared" ca="1" si="390"/>
        <v>33</v>
      </c>
      <c r="AK124" s="184">
        <f t="shared" ca="1" si="391"/>
        <v>33</v>
      </c>
      <c r="AL124" s="184">
        <f t="shared" ca="1" si="392"/>
        <v>33</v>
      </c>
      <c r="AM124" s="184">
        <f t="shared" ca="1" si="393"/>
        <v>33</v>
      </c>
      <c r="AN124" s="184">
        <f t="shared" ca="1" si="394"/>
        <v>33</v>
      </c>
      <c r="AO124" s="184">
        <f t="shared" ca="1" si="395"/>
        <v>33</v>
      </c>
      <c r="AP124" s="184">
        <f t="shared" ca="1" si="396"/>
        <v>33</v>
      </c>
      <c r="AQ124" s="184">
        <f t="shared" ca="1" si="397"/>
        <v>33</v>
      </c>
      <c r="AR124" s="184">
        <f t="shared" ca="1" si="398"/>
        <v>33</v>
      </c>
      <c r="AS124" s="184">
        <f t="shared" ca="1" si="399"/>
        <v>33</v>
      </c>
      <c r="AT124" s="184">
        <f t="shared" ca="1" si="400"/>
        <v>35</v>
      </c>
      <c r="AU124" s="184">
        <f t="shared" ca="1" si="401"/>
        <v>35</v>
      </c>
      <c r="AV124" s="184">
        <f t="shared" ca="1" si="402"/>
        <v>35</v>
      </c>
      <c r="AW124" s="184">
        <f t="shared" ca="1" si="403"/>
        <v>35</v>
      </c>
      <c r="AX124" s="184">
        <f t="shared" ca="1" si="404"/>
        <v>35</v>
      </c>
      <c r="AY124" s="184">
        <f t="shared" ca="1" si="405"/>
        <v>35</v>
      </c>
      <c r="AZ124" s="184">
        <f t="shared" ca="1" si="406"/>
        <v>98</v>
      </c>
      <c r="BA124" s="184">
        <f t="shared" ca="1" si="407"/>
        <v>98</v>
      </c>
      <c r="BB124" s="184">
        <f t="shared" ca="1" si="408"/>
        <v>98</v>
      </c>
      <c r="BC124" s="184">
        <f t="shared" ca="1" si="409"/>
        <v>98</v>
      </c>
      <c r="BD124" s="184">
        <f t="shared" ca="1" si="410"/>
        <v>98</v>
      </c>
      <c r="BE124" s="184">
        <f t="shared" ca="1" si="411"/>
        <v>98</v>
      </c>
      <c r="BF124" s="184">
        <f t="shared" ca="1" si="412"/>
        <v>98</v>
      </c>
      <c r="BG124" s="184">
        <f t="shared" ca="1" si="413"/>
        <v>98</v>
      </c>
      <c r="BH124" s="184">
        <f t="shared" ca="1" si="414"/>
        <v>98</v>
      </c>
      <c r="BI124" s="184">
        <f t="shared" ca="1" si="415"/>
        <v>98</v>
      </c>
      <c r="BJ124" s="184">
        <f t="shared" ca="1" si="416"/>
        <v>98</v>
      </c>
      <c r="BK124" s="184">
        <f t="shared" ca="1" si="417"/>
        <v>98</v>
      </c>
      <c r="BL124" s="184">
        <f t="shared" ca="1" si="418"/>
        <v>99</v>
      </c>
      <c r="BM124" s="184">
        <f t="shared" ca="1" si="419"/>
        <v>99</v>
      </c>
      <c r="BN124" s="184">
        <f t="shared" ca="1" si="420"/>
        <v>99</v>
      </c>
      <c r="BO124" s="184">
        <f t="shared" ca="1" si="421"/>
        <v>99</v>
      </c>
      <c r="BP124" s="184">
        <f t="shared" ca="1" si="422"/>
        <v>99</v>
      </c>
      <c r="BQ124" s="184">
        <f t="shared" ca="1" si="423"/>
        <v>99</v>
      </c>
      <c r="BR124" s="184">
        <f t="shared" ca="1" si="424"/>
        <v>99</v>
      </c>
      <c r="BS124" s="184">
        <f t="shared" ca="1" si="425"/>
        <v>99</v>
      </c>
      <c r="BT124" s="184">
        <f t="shared" ca="1" si="426"/>
        <v>99</v>
      </c>
      <c r="BU124" s="184">
        <f t="shared" ca="1" si="427"/>
        <v>99</v>
      </c>
      <c r="BV124" s="184">
        <f t="shared" ca="1" si="428"/>
        <v>99</v>
      </c>
      <c r="BW124" s="184">
        <f t="shared" ca="1" si="429"/>
        <v>44</v>
      </c>
      <c r="BX124" s="184">
        <f t="shared" ca="1" si="430"/>
        <v>44</v>
      </c>
      <c r="BY124" s="184">
        <f t="shared" ca="1" si="431"/>
        <v>34</v>
      </c>
      <c r="BZ124" s="184">
        <f t="shared" ca="1" si="432"/>
        <v>34</v>
      </c>
      <c r="CA124" s="184">
        <f t="shared" ca="1" si="433"/>
        <v>34</v>
      </c>
      <c r="CB124" s="184">
        <f t="shared" ca="1" si="434"/>
        <v>34</v>
      </c>
      <c r="CC124" s="184">
        <f t="shared" ca="1" si="435"/>
        <v>34</v>
      </c>
      <c r="CD124" s="184">
        <f t="shared" ca="1" si="436"/>
        <v>34</v>
      </c>
      <c r="CE124" s="184">
        <f t="shared" ca="1" si="437"/>
        <v>34</v>
      </c>
      <c r="CF124" s="184">
        <f t="shared" ca="1" si="438"/>
        <v>34</v>
      </c>
      <c r="CG124" s="184">
        <f t="shared" ca="1" si="439"/>
        <v>34</v>
      </c>
      <c r="CH124" s="184">
        <f t="shared" ca="1" si="440"/>
        <v>34</v>
      </c>
      <c r="CI124" s="184">
        <f t="shared" ca="1" si="441"/>
        <v>34</v>
      </c>
      <c r="CJ124" s="184">
        <f t="shared" ca="1" si="442"/>
        <v>100</v>
      </c>
      <c r="CK124" s="184">
        <f t="shared" ca="1" si="443"/>
        <v>100</v>
      </c>
      <c r="CL124" s="184">
        <f t="shared" ca="1" si="444"/>
        <v>100</v>
      </c>
      <c r="CM124" s="184">
        <f t="shared" ca="1" si="445"/>
        <v>100</v>
      </c>
      <c r="CN124" s="184">
        <f t="shared" ca="1" si="446"/>
        <v>45</v>
      </c>
      <c r="CO124" s="184">
        <f t="shared" ca="1" si="447"/>
        <v>45</v>
      </c>
      <c r="CP124" s="184">
        <f t="shared" ca="1" si="448"/>
        <v>174</v>
      </c>
      <c r="CQ124" s="184">
        <f t="shared" ca="1" si="449"/>
        <v>174</v>
      </c>
      <c r="CR124" s="184">
        <f t="shared" ca="1" si="450"/>
        <v>49</v>
      </c>
      <c r="CS124" s="184">
        <f t="shared" ca="1" si="451"/>
        <v>49</v>
      </c>
      <c r="CT124" s="184">
        <f t="shared" ca="1" si="452"/>
        <v>49</v>
      </c>
      <c r="CU124" s="184">
        <f t="shared" ca="1" si="453"/>
        <v>49</v>
      </c>
      <c r="CV124" s="184">
        <f t="shared" ca="1" si="454"/>
        <v>49</v>
      </c>
      <c r="CW124" s="184">
        <f t="shared" ca="1" si="455"/>
        <v>49</v>
      </c>
      <c r="CX124" s="184">
        <f t="shared" ca="1" si="456"/>
        <v>49</v>
      </c>
      <c r="CY124" s="184">
        <f t="shared" ca="1" si="457"/>
        <v>49</v>
      </c>
      <c r="CZ124" s="184">
        <f t="shared" ca="1" si="458"/>
        <v>49</v>
      </c>
      <c r="DA124" s="184">
        <f t="shared" ca="1" si="459"/>
        <v>49</v>
      </c>
      <c r="DB124" s="184">
        <f t="shared" ca="1" si="460"/>
        <v>49</v>
      </c>
      <c r="DC124" s="184">
        <f t="shared" ca="1" si="461"/>
        <v>49</v>
      </c>
      <c r="DD124" s="184">
        <f t="shared" ca="1" si="462"/>
        <v>49</v>
      </c>
      <c r="DE124" s="184">
        <f t="shared" ca="1" si="463"/>
        <v>49</v>
      </c>
      <c r="DF124" s="184">
        <f t="shared" ca="1" si="464"/>
        <v>49</v>
      </c>
      <c r="DG124" s="184">
        <f t="shared" ca="1" si="465"/>
        <v>49</v>
      </c>
      <c r="DH124" s="184">
        <f t="shared" ca="1" si="466"/>
        <v>67</v>
      </c>
      <c r="DI124" s="184">
        <f t="shared" ca="1" si="467"/>
        <v>67</v>
      </c>
      <c r="DJ124" s="184">
        <f t="shared" ca="1" si="468"/>
        <v>81</v>
      </c>
      <c r="DK124" s="184">
        <f t="shared" ca="1" si="469"/>
        <v>81</v>
      </c>
      <c r="DL124" s="184">
        <f t="shared" ca="1" si="470"/>
        <v>80</v>
      </c>
      <c r="DM124" s="184">
        <f t="shared" ca="1" si="471"/>
        <v>80</v>
      </c>
      <c r="DN124" s="184">
        <f t="shared" ca="1" si="472"/>
        <v>80</v>
      </c>
      <c r="DO124" s="184">
        <f t="shared" ca="1" si="473"/>
        <v>80</v>
      </c>
      <c r="DP124" s="184">
        <f t="shared" ca="1" si="474"/>
        <v>56</v>
      </c>
      <c r="DQ124" s="184">
        <f t="shared" ca="1" si="475"/>
        <v>56</v>
      </c>
      <c r="DR124" s="184">
        <f t="shared" ca="1" si="476"/>
        <v>78</v>
      </c>
      <c r="DS124" s="184">
        <f t="shared" ca="1" si="477"/>
        <v>78</v>
      </c>
      <c r="DT124" s="184">
        <f t="shared" ca="1" si="478"/>
        <v>31</v>
      </c>
      <c r="DU124" s="184">
        <f t="shared" ca="1" si="479"/>
        <v>31</v>
      </c>
      <c r="DV124" s="184">
        <f t="shared" ca="1" si="480"/>
        <v>31</v>
      </c>
      <c r="DW124" s="184">
        <f t="shared" ca="1" si="481"/>
        <v>128</v>
      </c>
      <c r="DX124" s="184">
        <f t="shared" ca="1" si="482"/>
        <v>128</v>
      </c>
      <c r="DY124" s="184">
        <f t="shared" ca="1" si="483"/>
        <v>103</v>
      </c>
      <c r="DZ124" s="184">
        <f t="shared" ca="1" si="484"/>
        <v>103</v>
      </c>
      <c r="EA124" s="184">
        <f t="shared" ca="1" si="485"/>
        <v>69</v>
      </c>
      <c r="EB124" s="184">
        <f t="shared" ca="1" si="486"/>
        <v>69</v>
      </c>
      <c r="EC124" s="184">
        <f t="shared" ca="1" si="487"/>
        <v>79</v>
      </c>
      <c r="ED124" s="184">
        <f t="shared" ca="1" si="488"/>
        <v>79</v>
      </c>
      <c r="EE124" s="184">
        <f t="shared" ca="1" si="489"/>
        <v>79</v>
      </c>
      <c r="EF124" s="184">
        <f t="shared" ca="1" si="490"/>
        <v>79</v>
      </c>
      <c r="EG124" s="184">
        <f t="shared" ca="1" si="491"/>
        <v>79</v>
      </c>
      <c r="EH124" s="184">
        <f t="shared" ca="1" si="492"/>
        <v>79</v>
      </c>
      <c r="EI124" s="184">
        <f t="shared" ca="1" si="493"/>
        <v>79</v>
      </c>
      <c r="EJ124" s="184">
        <f t="shared" ca="1" si="494"/>
        <v>79</v>
      </c>
      <c r="EK124" s="184">
        <f t="shared" ca="1" si="495"/>
        <v>79</v>
      </c>
      <c r="EL124" s="184">
        <f t="shared" ca="1" si="496"/>
        <v>79</v>
      </c>
      <c r="EM124" s="184">
        <f t="shared" ca="1" si="497"/>
        <v>79</v>
      </c>
      <c r="EN124" s="184">
        <f t="shared" ca="1" si="498"/>
        <v>79</v>
      </c>
      <c r="EO124" s="184">
        <f t="shared" ca="1" si="499"/>
        <v>79</v>
      </c>
      <c r="EP124" s="184">
        <f t="shared" ca="1" si="500"/>
        <v>79</v>
      </c>
      <c r="EQ124" s="184">
        <f t="shared" ca="1" si="501"/>
        <v>79</v>
      </c>
      <c r="ER124" s="184">
        <f t="shared" ca="1" si="502"/>
        <v>79</v>
      </c>
      <c r="ES124" s="184">
        <f t="shared" ca="1" si="503"/>
        <v>79</v>
      </c>
      <c r="ET124" s="184">
        <f t="shared" ca="1" si="504"/>
        <v>79</v>
      </c>
      <c r="EU124" s="184">
        <f t="shared" ca="1" si="505"/>
        <v>79</v>
      </c>
      <c r="EV124" s="184">
        <f t="shared" ca="1" si="506"/>
        <v>79</v>
      </c>
      <c r="EW124" s="184">
        <f t="shared" ca="1" si="507"/>
        <v>79</v>
      </c>
      <c r="EX124" s="184">
        <f t="shared" ca="1" si="508"/>
        <v>79</v>
      </c>
      <c r="EY124" s="184">
        <f t="shared" ca="1" si="509"/>
        <v>79</v>
      </c>
      <c r="EZ124" s="184">
        <f t="shared" ca="1" si="510"/>
        <v>79</v>
      </c>
      <c r="FA124" s="184">
        <f t="shared" ca="1" si="511"/>
        <v>79</v>
      </c>
      <c r="FB124" s="184">
        <f t="shared" ca="1" si="512"/>
        <v>79</v>
      </c>
      <c r="FC124" s="184">
        <f t="shared" ca="1" si="513"/>
        <v>79</v>
      </c>
      <c r="FD124" s="184">
        <f t="shared" ca="1" si="514"/>
        <v>79</v>
      </c>
      <c r="FE124" s="184">
        <f t="shared" ca="1" si="515"/>
        <v>79</v>
      </c>
      <c r="FF124" s="184">
        <f t="shared" ca="1" si="516"/>
        <v>79</v>
      </c>
      <c r="FG124" s="184">
        <f t="shared" ca="1" si="517"/>
        <v>79</v>
      </c>
      <c r="FH124" s="184">
        <f t="shared" ca="1" si="518"/>
        <v>79</v>
      </c>
      <c r="FI124" s="184">
        <f t="shared" ca="1" si="519"/>
        <v>79</v>
      </c>
      <c r="FJ124" s="184">
        <f t="shared" ca="1" si="520"/>
        <v>79</v>
      </c>
      <c r="FK124" s="184">
        <f t="shared" ca="1" si="521"/>
        <v>79</v>
      </c>
      <c r="FL124" s="184">
        <f t="shared" ca="1" si="522"/>
        <v>79</v>
      </c>
      <c r="FM124" s="184">
        <f t="shared" ca="1" si="523"/>
        <v>79</v>
      </c>
      <c r="FN124" s="184">
        <f t="shared" ca="1" si="524"/>
        <v>79</v>
      </c>
      <c r="FO124" s="184">
        <f t="shared" ca="1" si="525"/>
        <v>79</v>
      </c>
      <c r="FP124" s="184">
        <f t="shared" ca="1" si="526"/>
        <v>79</v>
      </c>
      <c r="FQ124" s="184">
        <f t="shared" ca="1" si="527"/>
        <v>79</v>
      </c>
      <c r="FR124" s="184">
        <f t="shared" ca="1" si="528"/>
        <v>79</v>
      </c>
      <c r="FS124" s="184">
        <f t="shared" ca="1" si="529"/>
        <v>79</v>
      </c>
      <c r="FT124" s="184">
        <f t="shared" ca="1" si="530"/>
        <v>79</v>
      </c>
      <c r="FU124" s="184">
        <f t="shared" ca="1" si="531"/>
        <v>79</v>
      </c>
      <c r="FV124" s="184">
        <f t="shared" ca="1" si="532"/>
        <v>79</v>
      </c>
      <c r="FW124" s="184">
        <f t="shared" ca="1" si="533"/>
        <v>79</v>
      </c>
      <c r="FX124" s="184">
        <f t="shared" ca="1" si="534"/>
        <v>79</v>
      </c>
      <c r="FY124" s="184">
        <f t="shared" ca="1" si="535"/>
        <v>79</v>
      </c>
      <c r="FZ124" s="184">
        <f t="shared" ca="1" si="536"/>
        <v>79</v>
      </c>
      <c r="GA124" s="184">
        <f t="shared" ca="1" si="537"/>
        <v>79</v>
      </c>
      <c r="GB124" s="184">
        <f t="shared" ca="1" si="538"/>
        <v>79</v>
      </c>
      <c r="GC124" s="184">
        <f t="shared" ca="1" si="539"/>
        <v>79</v>
      </c>
      <c r="GD124" s="184">
        <f t="shared" ca="1" si="540"/>
        <v>79</v>
      </c>
      <c r="GE124" s="184">
        <f t="shared" ca="1" si="541"/>
        <v>79</v>
      </c>
      <c r="GF124" s="184">
        <f t="shared" ca="1" si="542"/>
        <v>79</v>
      </c>
      <c r="GG124" s="184">
        <f t="shared" ca="1" si="543"/>
        <v>79</v>
      </c>
      <c r="GH124" s="184">
        <f t="shared" ca="1" si="544"/>
        <v>79</v>
      </c>
      <c r="GI124" s="184">
        <f t="shared" ca="1" si="545"/>
        <v>79</v>
      </c>
      <c r="GJ124" s="184">
        <f t="shared" ca="1" si="546"/>
        <v>79</v>
      </c>
      <c r="GK124" s="184">
        <f t="shared" ca="1" si="547"/>
        <v>79</v>
      </c>
      <c r="GL124" s="184">
        <f t="shared" ca="1" si="548"/>
        <v>79</v>
      </c>
      <c r="GM124" s="184">
        <f t="shared" ca="1" si="549"/>
        <v>79</v>
      </c>
      <c r="GN124" s="184">
        <f t="shared" ca="1" si="550"/>
        <v>79</v>
      </c>
      <c r="GO124" s="184">
        <f t="shared" ca="1" si="551"/>
        <v>79</v>
      </c>
      <c r="GP124" s="184">
        <f t="shared" ca="1" si="552"/>
        <v>79</v>
      </c>
      <c r="GQ124" s="184">
        <f t="shared" ca="1" si="553"/>
        <v>79</v>
      </c>
      <c r="GR124" s="184">
        <f t="shared" ca="1" si="554"/>
        <v>79</v>
      </c>
      <c r="GS124" s="184">
        <f t="shared" ca="1" si="555"/>
        <v>79</v>
      </c>
      <c r="GT124" s="184">
        <f t="shared" ca="1" si="556"/>
        <v>79</v>
      </c>
      <c r="GU124" s="184">
        <f t="shared" ca="1" si="557"/>
        <v>79</v>
      </c>
      <c r="GV124" s="184">
        <f t="shared" ca="1" si="558"/>
        <v>79</v>
      </c>
      <c r="GW124" s="184">
        <f t="shared" ca="1" si="559"/>
        <v>79</v>
      </c>
      <c r="GX124" s="184">
        <f t="shared" ca="1" si="560"/>
        <v>79</v>
      </c>
      <c r="GY124" s="184">
        <f t="shared" ca="1" si="561"/>
        <v>79</v>
      </c>
      <c r="GZ124" s="184">
        <f t="shared" ca="1" si="562"/>
        <v>79</v>
      </c>
      <c r="HA124" s="184">
        <f t="shared" ca="1" si="563"/>
        <v>79</v>
      </c>
      <c r="HB124" s="184">
        <f t="shared" ca="1" si="564"/>
        <v>79</v>
      </c>
      <c r="HC124" s="184">
        <f t="shared" ca="1" si="565"/>
        <v>79</v>
      </c>
      <c r="HD124" s="184">
        <f t="shared" ca="1" si="566"/>
        <v>79</v>
      </c>
      <c r="HE124" s="184">
        <f t="shared" ca="1" si="567"/>
        <v>79</v>
      </c>
      <c r="HF124" s="184">
        <f t="shared" ca="1" si="568"/>
        <v>79</v>
      </c>
      <c r="HG124" s="184">
        <f t="shared" ca="1" si="569"/>
        <v>79</v>
      </c>
      <c r="HH124" s="184">
        <f t="shared" ca="1" si="570"/>
        <v>79</v>
      </c>
      <c r="HI124" s="184">
        <f t="shared" ca="1" si="571"/>
        <v>79</v>
      </c>
      <c r="HJ124" s="184">
        <f t="shared" ca="1" si="572"/>
        <v>79</v>
      </c>
      <c r="HK124" s="578">
        <f t="shared" ca="1" si="573"/>
        <v>1</v>
      </c>
    </row>
    <row r="125" spans="1:219" s="185" customFormat="1">
      <c r="A125" s="277" t="s">
        <v>14214</v>
      </c>
      <c r="B125" s="278"/>
      <c r="C125" s="279" t="s">
        <v>14215</v>
      </c>
      <c r="D125" s="280" t="str">
        <f>IF($B125="","",IFERROR(VLOOKUP($B125,SERVIÇOS!$A:$F,3,0),IFERROR(VLOOKUP($B125,'COMPOSIÇÕES COMPLEMENTARES '!$C:$K,3,0),"")))</f>
        <v/>
      </c>
      <c r="E125" s="281"/>
      <c r="F125" s="282" t="str">
        <f>IF($B125="","",IFERROR(VLOOKUP($B125,SERVIÇOS!$A:$F,4,0),IFERROR(VLOOKUP($B125,'COMPOSIÇÕES COMPLEMENTARES '!$C:$K,6,0),"")))</f>
        <v/>
      </c>
      <c r="G125" s="283" t="str">
        <f>IF($B125="","",IFERROR(VLOOKUP($B125,SERVIÇOS!$A:$F,5,0),IFERROR(VLOOKUP($B125,'COMPOSIÇÕES COMPLEMENTARES '!$C:$K,7,0),"")))</f>
        <v/>
      </c>
      <c r="H125" s="283" t="str">
        <f t="shared" si="581"/>
        <v/>
      </c>
      <c r="I125" s="270">
        <f>ROUND(SUMIF(I126:I129,"&gt;0",I126:I129),2)</f>
        <v>4138.3599999999997</v>
      </c>
      <c r="J125" s="270">
        <f>ROUND(SUMIF(J126:J129,"&gt;0",J126:J129),2)</f>
        <v>4443.09</v>
      </c>
      <c r="K125" s="271"/>
      <c r="L125" s="270">
        <f>SUMIF(I125:J125,"&gt;0",I125:J125)</f>
        <v>8581.4500000000007</v>
      </c>
      <c r="M125" s="572">
        <f t="shared" si="364"/>
        <v>8581.4500000000007</v>
      </c>
      <c r="N125" s="572">
        <f t="shared" si="365"/>
        <v>0</v>
      </c>
      <c r="O125" s="572">
        <f t="shared" si="366"/>
        <v>0</v>
      </c>
      <c r="P125" s="572">
        <f t="shared" si="367"/>
        <v>117</v>
      </c>
      <c r="Q125" s="572">
        <f t="shared" si="368"/>
        <v>161.72</v>
      </c>
      <c r="R125" s="572">
        <f t="shared" si="369"/>
        <v>18</v>
      </c>
      <c r="S125" s="184">
        <f t="shared" ca="1" si="373"/>
        <v>18</v>
      </c>
      <c r="T125" s="184">
        <f t="shared" ca="1" si="374"/>
        <v>18</v>
      </c>
      <c r="U125" s="184">
        <f t="shared" ca="1" si="375"/>
        <v>18</v>
      </c>
      <c r="V125" s="184">
        <f t="shared" ca="1" si="376"/>
        <v>18</v>
      </c>
      <c r="W125" s="184">
        <f t="shared" ca="1" si="377"/>
        <v>18</v>
      </c>
      <c r="X125" s="184">
        <f t="shared" ca="1" si="378"/>
        <v>18</v>
      </c>
      <c r="Y125" s="184">
        <f t="shared" ca="1" si="379"/>
        <v>18</v>
      </c>
      <c r="Z125" s="184">
        <f t="shared" ca="1" si="380"/>
        <v>33</v>
      </c>
      <c r="AA125" s="184">
        <f t="shared" ca="1" si="381"/>
        <v>33</v>
      </c>
      <c r="AB125" s="184">
        <f t="shared" ca="1" si="382"/>
        <v>33</v>
      </c>
      <c r="AC125" s="184">
        <f t="shared" ca="1" si="383"/>
        <v>33</v>
      </c>
      <c r="AD125" s="184">
        <f t="shared" ca="1" si="384"/>
        <v>35</v>
      </c>
      <c r="AE125" s="184">
        <f t="shared" ca="1" si="385"/>
        <v>35</v>
      </c>
      <c r="AF125" s="184">
        <f t="shared" ca="1" si="386"/>
        <v>35</v>
      </c>
      <c r="AG125" s="184">
        <f t="shared" ca="1" si="387"/>
        <v>35</v>
      </c>
      <c r="AH125" s="184">
        <f t="shared" ca="1" si="388"/>
        <v>35</v>
      </c>
      <c r="AI125" s="184">
        <f t="shared" ca="1" si="389"/>
        <v>35</v>
      </c>
      <c r="AJ125" s="184">
        <f t="shared" ca="1" si="390"/>
        <v>35</v>
      </c>
      <c r="AK125" s="184">
        <f t="shared" ca="1" si="391"/>
        <v>35</v>
      </c>
      <c r="AL125" s="184">
        <f t="shared" ca="1" si="392"/>
        <v>35</v>
      </c>
      <c r="AM125" s="184">
        <f t="shared" ca="1" si="393"/>
        <v>35</v>
      </c>
      <c r="AN125" s="184">
        <f t="shared" ca="1" si="394"/>
        <v>35</v>
      </c>
      <c r="AO125" s="184">
        <f t="shared" ca="1" si="395"/>
        <v>35</v>
      </c>
      <c r="AP125" s="184">
        <f t="shared" ca="1" si="396"/>
        <v>35</v>
      </c>
      <c r="AQ125" s="184">
        <f t="shared" ca="1" si="397"/>
        <v>35</v>
      </c>
      <c r="AR125" s="184">
        <f t="shared" ca="1" si="398"/>
        <v>35</v>
      </c>
      <c r="AS125" s="184">
        <f t="shared" ca="1" si="399"/>
        <v>35</v>
      </c>
      <c r="AT125" s="184">
        <f t="shared" ca="1" si="400"/>
        <v>35</v>
      </c>
      <c r="AU125" s="184">
        <f t="shared" ca="1" si="401"/>
        <v>98</v>
      </c>
      <c r="AV125" s="184">
        <f t="shared" ca="1" si="402"/>
        <v>98</v>
      </c>
      <c r="AW125" s="184">
        <f t="shared" ca="1" si="403"/>
        <v>98</v>
      </c>
      <c r="AX125" s="184">
        <f t="shared" ca="1" si="404"/>
        <v>98</v>
      </c>
      <c r="AY125" s="184">
        <f t="shared" ca="1" si="405"/>
        <v>98</v>
      </c>
      <c r="AZ125" s="184">
        <f t="shared" ca="1" si="406"/>
        <v>98</v>
      </c>
      <c r="BA125" s="184">
        <f t="shared" ca="1" si="407"/>
        <v>99</v>
      </c>
      <c r="BB125" s="184">
        <f t="shared" ca="1" si="408"/>
        <v>99</v>
      </c>
      <c r="BC125" s="184">
        <f t="shared" ca="1" si="409"/>
        <v>99</v>
      </c>
      <c r="BD125" s="184">
        <f t="shared" ca="1" si="410"/>
        <v>99</v>
      </c>
      <c r="BE125" s="184">
        <f t="shared" ca="1" si="411"/>
        <v>99</v>
      </c>
      <c r="BF125" s="184">
        <f t="shared" ca="1" si="412"/>
        <v>99</v>
      </c>
      <c r="BG125" s="184">
        <f t="shared" ca="1" si="413"/>
        <v>99</v>
      </c>
      <c r="BH125" s="184">
        <f t="shared" ca="1" si="414"/>
        <v>99</v>
      </c>
      <c r="BI125" s="184">
        <f t="shared" ca="1" si="415"/>
        <v>99</v>
      </c>
      <c r="BJ125" s="184">
        <f t="shared" ca="1" si="416"/>
        <v>99</v>
      </c>
      <c r="BK125" s="184">
        <f t="shared" ca="1" si="417"/>
        <v>99</v>
      </c>
      <c r="BL125" s="184">
        <f t="shared" ca="1" si="418"/>
        <v>99</v>
      </c>
      <c r="BM125" s="184">
        <f t="shared" ca="1" si="419"/>
        <v>44</v>
      </c>
      <c r="BN125" s="184">
        <f t="shared" ca="1" si="420"/>
        <v>44</v>
      </c>
      <c r="BO125" s="184">
        <f t="shared" ca="1" si="421"/>
        <v>44</v>
      </c>
      <c r="BP125" s="184">
        <f t="shared" ca="1" si="422"/>
        <v>44</v>
      </c>
      <c r="BQ125" s="184">
        <f t="shared" ca="1" si="423"/>
        <v>44</v>
      </c>
      <c r="BR125" s="184">
        <f t="shared" ca="1" si="424"/>
        <v>44</v>
      </c>
      <c r="BS125" s="184">
        <f t="shared" ca="1" si="425"/>
        <v>44</v>
      </c>
      <c r="BT125" s="184">
        <f t="shared" ca="1" si="426"/>
        <v>44</v>
      </c>
      <c r="BU125" s="184">
        <f t="shared" ca="1" si="427"/>
        <v>44</v>
      </c>
      <c r="BV125" s="184">
        <f t="shared" ca="1" si="428"/>
        <v>44</v>
      </c>
      <c r="BW125" s="184">
        <f t="shared" ca="1" si="429"/>
        <v>44</v>
      </c>
      <c r="BX125" s="184">
        <f t="shared" ca="1" si="430"/>
        <v>34</v>
      </c>
      <c r="BY125" s="184">
        <f t="shared" ca="1" si="431"/>
        <v>34</v>
      </c>
      <c r="BZ125" s="184">
        <f t="shared" ca="1" si="432"/>
        <v>100</v>
      </c>
      <c r="CA125" s="184">
        <f t="shared" ca="1" si="433"/>
        <v>100</v>
      </c>
      <c r="CB125" s="184">
        <f t="shared" ca="1" si="434"/>
        <v>100</v>
      </c>
      <c r="CC125" s="184">
        <f t="shared" ca="1" si="435"/>
        <v>100</v>
      </c>
      <c r="CD125" s="184">
        <f t="shared" ca="1" si="436"/>
        <v>100</v>
      </c>
      <c r="CE125" s="184">
        <f t="shared" ca="1" si="437"/>
        <v>100</v>
      </c>
      <c r="CF125" s="184">
        <f t="shared" ca="1" si="438"/>
        <v>100</v>
      </c>
      <c r="CG125" s="184">
        <f t="shared" ca="1" si="439"/>
        <v>100</v>
      </c>
      <c r="CH125" s="184">
        <f t="shared" ca="1" si="440"/>
        <v>100</v>
      </c>
      <c r="CI125" s="184">
        <f t="shared" ca="1" si="441"/>
        <v>100</v>
      </c>
      <c r="CJ125" s="184">
        <f t="shared" ca="1" si="442"/>
        <v>100</v>
      </c>
      <c r="CK125" s="184">
        <f t="shared" ca="1" si="443"/>
        <v>45</v>
      </c>
      <c r="CL125" s="184">
        <f t="shared" ca="1" si="444"/>
        <v>45</v>
      </c>
      <c r="CM125" s="184">
        <f t="shared" ca="1" si="445"/>
        <v>45</v>
      </c>
      <c r="CN125" s="184">
        <f t="shared" ca="1" si="446"/>
        <v>45</v>
      </c>
      <c r="CO125" s="184">
        <f t="shared" ca="1" si="447"/>
        <v>174</v>
      </c>
      <c r="CP125" s="184">
        <f t="shared" ca="1" si="448"/>
        <v>174</v>
      </c>
      <c r="CQ125" s="184">
        <f t="shared" ca="1" si="449"/>
        <v>49</v>
      </c>
      <c r="CR125" s="184">
        <f t="shared" ca="1" si="450"/>
        <v>49</v>
      </c>
      <c r="CS125" s="184">
        <f t="shared" ca="1" si="451"/>
        <v>67</v>
      </c>
      <c r="CT125" s="184">
        <f t="shared" ca="1" si="452"/>
        <v>67</v>
      </c>
      <c r="CU125" s="184">
        <f t="shared" ca="1" si="453"/>
        <v>67</v>
      </c>
      <c r="CV125" s="184">
        <f t="shared" ca="1" si="454"/>
        <v>67</v>
      </c>
      <c r="CW125" s="184">
        <f t="shared" ca="1" si="455"/>
        <v>67</v>
      </c>
      <c r="CX125" s="184">
        <f t="shared" ca="1" si="456"/>
        <v>67</v>
      </c>
      <c r="CY125" s="184">
        <f t="shared" ca="1" si="457"/>
        <v>67</v>
      </c>
      <c r="CZ125" s="184">
        <f t="shared" ca="1" si="458"/>
        <v>67</v>
      </c>
      <c r="DA125" s="184">
        <f t="shared" ca="1" si="459"/>
        <v>67</v>
      </c>
      <c r="DB125" s="184">
        <f t="shared" ca="1" si="460"/>
        <v>67</v>
      </c>
      <c r="DC125" s="184">
        <f t="shared" ca="1" si="461"/>
        <v>67</v>
      </c>
      <c r="DD125" s="184">
        <f t="shared" ca="1" si="462"/>
        <v>67</v>
      </c>
      <c r="DE125" s="184">
        <f t="shared" ca="1" si="463"/>
        <v>67</v>
      </c>
      <c r="DF125" s="184">
        <f t="shared" ca="1" si="464"/>
        <v>67</v>
      </c>
      <c r="DG125" s="184">
        <f t="shared" ca="1" si="465"/>
        <v>67</v>
      </c>
      <c r="DH125" s="184">
        <f t="shared" ca="1" si="466"/>
        <v>67</v>
      </c>
      <c r="DI125" s="184">
        <f t="shared" ca="1" si="467"/>
        <v>81</v>
      </c>
      <c r="DJ125" s="184">
        <f t="shared" ca="1" si="468"/>
        <v>81</v>
      </c>
      <c r="DK125" s="184">
        <f t="shared" ca="1" si="469"/>
        <v>80</v>
      </c>
      <c r="DL125" s="184">
        <f t="shared" ca="1" si="470"/>
        <v>80</v>
      </c>
      <c r="DM125" s="184">
        <f t="shared" ca="1" si="471"/>
        <v>56</v>
      </c>
      <c r="DN125" s="184">
        <f t="shared" ca="1" si="472"/>
        <v>56</v>
      </c>
      <c r="DO125" s="184">
        <f t="shared" ca="1" si="473"/>
        <v>56</v>
      </c>
      <c r="DP125" s="184">
        <f t="shared" ca="1" si="474"/>
        <v>56</v>
      </c>
      <c r="DQ125" s="184">
        <f t="shared" ca="1" si="475"/>
        <v>78</v>
      </c>
      <c r="DR125" s="184">
        <f t="shared" ca="1" si="476"/>
        <v>78</v>
      </c>
      <c r="DS125" s="184">
        <f t="shared" ca="1" si="477"/>
        <v>31</v>
      </c>
      <c r="DT125" s="184">
        <f t="shared" ca="1" si="478"/>
        <v>31</v>
      </c>
      <c r="DU125" s="184">
        <f t="shared" ca="1" si="479"/>
        <v>128</v>
      </c>
      <c r="DV125" s="184">
        <f t="shared" ca="1" si="480"/>
        <v>128</v>
      </c>
      <c r="DW125" s="184">
        <f t="shared" ca="1" si="481"/>
        <v>128</v>
      </c>
      <c r="DX125" s="184">
        <f t="shared" ca="1" si="482"/>
        <v>103</v>
      </c>
      <c r="DY125" s="184">
        <f t="shared" ca="1" si="483"/>
        <v>103</v>
      </c>
      <c r="DZ125" s="184">
        <f t="shared" ca="1" si="484"/>
        <v>69</v>
      </c>
      <c r="EA125" s="184">
        <f t="shared" ca="1" si="485"/>
        <v>69</v>
      </c>
      <c r="EB125" s="184">
        <f t="shared" ca="1" si="486"/>
        <v>79</v>
      </c>
      <c r="EC125" s="184">
        <f t="shared" ca="1" si="487"/>
        <v>79</v>
      </c>
      <c r="ED125" s="184">
        <f t="shared" ca="1" si="488"/>
        <v>170</v>
      </c>
      <c r="EE125" s="184">
        <f t="shared" ca="1" si="489"/>
        <v>170</v>
      </c>
      <c r="EF125" s="184">
        <f t="shared" ca="1" si="490"/>
        <v>170</v>
      </c>
      <c r="EG125" s="184">
        <f t="shared" ca="1" si="491"/>
        <v>170</v>
      </c>
      <c r="EH125" s="184">
        <f t="shared" ca="1" si="492"/>
        <v>170</v>
      </c>
      <c r="EI125" s="184">
        <f t="shared" ca="1" si="493"/>
        <v>170</v>
      </c>
      <c r="EJ125" s="184">
        <f t="shared" ca="1" si="494"/>
        <v>170</v>
      </c>
      <c r="EK125" s="184">
        <f t="shared" ca="1" si="495"/>
        <v>170</v>
      </c>
      <c r="EL125" s="184">
        <f t="shared" ca="1" si="496"/>
        <v>170</v>
      </c>
      <c r="EM125" s="184">
        <f t="shared" ca="1" si="497"/>
        <v>170</v>
      </c>
      <c r="EN125" s="184">
        <f t="shared" ca="1" si="498"/>
        <v>170</v>
      </c>
      <c r="EO125" s="184">
        <f t="shared" ca="1" si="499"/>
        <v>170</v>
      </c>
      <c r="EP125" s="184">
        <f t="shared" ca="1" si="500"/>
        <v>170</v>
      </c>
      <c r="EQ125" s="184">
        <f t="shared" ca="1" si="501"/>
        <v>170</v>
      </c>
      <c r="ER125" s="184">
        <f t="shared" ca="1" si="502"/>
        <v>170</v>
      </c>
      <c r="ES125" s="184">
        <f t="shared" ca="1" si="503"/>
        <v>170</v>
      </c>
      <c r="ET125" s="184">
        <f t="shared" ca="1" si="504"/>
        <v>170</v>
      </c>
      <c r="EU125" s="184">
        <f t="shared" ca="1" si="505"/>
        <v>170</v>
      </c>
      <c r="EV125" s="184">
        <f t="shared" ca="1" si="506"/>
        <v>170</v>
      </c>
      <c r="EW125" s="184">
        <f t="shared" ca="1" si="507"/>
        <v>170</v>
      </c>
      <c r="EX125" s="184">
        <f t="shared" ca="1" si="508"/>
        <v>170</v>
      </c>
      <c r="EY125" s="184">
        <f t="shared" ca="1" si="509"/>
        <v>170</v>
      </c>
      <c r="EZ125" s="184">
        <f t="shared" ca="1" si="510"/>
        <v>170</v>
      </c>
      <c r="FA125" s="184">
        <f t="shared" ca="1" si="511"/>
        <v>170</v>
      </c>
      <c r="FB125" s="184">
        <f t="shared" ca="1" si="512"/>
        <v>170</v>
      </c>
      <c r="FC125" s="184">
        <f t="shared" ca="1" si="513"/>
        <v>170</v>
      </c>
      <c r="FD125" s="184">
        <f t="shared" ca="1" si="514"/>
        <v>170</v>
      </c>
      <c r="FE125" s="184">
        <f t="shared" ca="1" si="515"/>
        <v>170</v>
      </c>
      <c r="FF125" s="184">
        <f t="shared" ca="1" si="516"/>
        <v>170</v>
      </c>
      <c r="FG125" s="184">
        <f t="shared" ca="1" si="517"/>
        <v>170</v>
      </c>
      <c r="FH125" s="184">
        <f t="shared" ca="1" si="518"/>
        <v>170</v>
      </c>
      <c r="FI125" s="184">
        <f t="shared" ca="1" si="519"/>
        <v>170</v>
      </c>
      <c r="FJ125" s="184">
        <f t="shared" ca="1" si="520"/>
        <v>170</v>
      </c>
      <c r="FK125" s="184">
        <f t="shared" ca="1" si="521"/>
        <v>170</v>
      </c>
      <c r="FL125" s="184">
        <f t="shared" ca="1" si="522"/>
        <v>170</v>
      </c>
      <c r="FM125" s="184">
        <f t="shared" ca="1" si="523"/>
        <v>170</v>
      </c>
      <c r="FN125" s="184">
        <f t="shared" ca="1" si="524"/>
        <v>170</v>
      </c>
      <c r="FO125" s="184">
        <f t="shared" ca="1" si="525"/>
        <v>170</v>
      </c>
      <c r="FP125" s="184">
        <f t="shared" ca="1" si="526"/>
        <v>170</v>
      </c>
      <c r="FQ125" s="184">
        <f t="shared" ca="1" si="527"/>
        <v>170</v>
      </c>
      <c r="FR125" s="184">
        <f t="shared" ca="1" si="528"/>
        <v>170</v>
      </c>
      <c r="FS125" s="184">
        <f t="shared" ca="1" si="529"/>
        <v>170</v>
      </c>
      <c r="FT125" s="184">
        <f t="shared" ca="1" si="530"/>
        <v>170</v>
      </c>
      <c r="FU125" s="184">
        <f t="shared" ca="1" si="531"/>
        <v>170</v>
      </c>
      <c r="FV125" s="184">
        <f t="shared" ca="1" si="532"/>
        <v>170</v>
      </c>
      <c r="FW125" s="184">
        <f t="shared" ca="1" si="533"/>
        <v>170</v>
      </c>
      <c r="FX125" s="184">
        <f t="shared" ca="1" si="534"/>
        <v>170</v>
      </c>
      <c r="FY125" s="184">
        <f t="shared" ca="1" si="535"/>
        <v>170</v>
      </c>
      <c r="FZ125" s="184">
        <f t="shared" ca="1" si="536"/>
        <v>170</v>
      </c>
      <c r="GA125" s="184">
        <f t="shared" ca="1" si="537"/>
        <v>170</v>
      </c>
      <c r="GB125" s="184">
        <f t="shared" ca="1" si="538"/>
        <v>170</v>
      </c>
      <c r="GC125" s="184">
        <f t="shared" ca="1" si="539"/>
        <v>170</v>
      </c>
      <c r="GD125" s="184">
        <f t="shared" ca="1" si="540"/>
        <v>170</v>
      </c>
      <c r="GE125" s="184">
        <f t="shared" ca="1" si="541"/>
        <v>170</v>
      </c>
      <c r="GF125" s="184">
        <f t="shared" ca="1" si="542"/>
        <v>170</v>
      </c>
      <c r="GG125" s="184">
        <f t="shared" ca="1" si="543"/>
        <v>170</v>
      </c>
      <c r="GH125" s="184">
        <f t="shared" ca="1" si="544"/>
        <v>170</v>
      </c>
      <c r="GI125" s="184">
        <f t="shared" ca="1" si="545"/>
        <v>170</v>
      </c>
      <c r="GJ125" s="184">
        <f t="shared" ca="1" si="546"/>
        <v>170</v>
      </c>
      <c r="GK125" s="184">
        <f t="shared" ca="1" si="547"/>
        <v>170</v>
      </c>
      <c r="GL125" s="184">
        <f t="shared" ca="1" si="548"/>
        <v>170</v>
      </c>
      <c r="GM125" s="184">
        <f t="shared" ca="1" si="549"/>
        <v>170</v>
      </c>
      <c r="GN125" s="184">
        <f t="shared" ca="1" si="550"/>
        <v>170</v>
      </c>
      <c r="GO125" s="184">
        <f t="shared" ca="1" si="551"/>
        <v>170</v>
      </c>
      <c r="GP125" s="184">
        <f t="shared" ca="1" si="552"/>
        <v>170</v>
      </c>
      <c r="GQ125" s="184">
        <f t="shared" ca="1" si="553"/>
        <v>170</v>
      </c>
      <c r="GR125" s="184">
        <f t="shared" ca="1" si="554"/>
        <v>170</v>
      </c>
      <c r="GS125" s="184">
        <f t="shared" ca="1" si="555"/>
        <v>170</v>
      </c>
      <c r="GT125" s="184">
        <f t="shared" ca="1" si="556"/>
        <v>170</v>
      </c>
      <c r="GU125" s="184">
        <f t="shared" ca="1" si="557"/>
        <v>170</v>
      </c>
      <c r="GV125" s="184">
        <f t="shared" ca="1" si="558"/>
        <v>170</v>
      </c>
      <c r="GW125" s="184">
        <f t="shared" ca="1" si="559"/>
        <v>170</v>
      </c>
      <c r="GX125" s="184">
        <f t="shared" ca="1" si="560"/>
        <v>170</v>
      </c>
      <c r="GY125" s="184">
        <f t="shared" ca="1" si="561"/>
        <v>170</v>
      </c>
      <c r="GZ125" s="184">
        <f t="shared" ca="1" si="562"/>
        <v>170</v>
      </c>
      <c r="HA125" s="184">
        <f t="shared" ca="1" si="563"/>
        <v>170</v>
      </c>
      <c r="HB125" s="184">
        <f t="shared" ca="1" si="564"/>
        <v>170</v>
      </c>
      <c r="HC125" s="184">
        <f t="shared" ca="1" si="565"/>
        <v>170</v>
      </c>
      <c r="HD125" s="184">
        <f t="shared" ca="1" si="566"/>
        <v>170</v>
      </c>
      <c r="HE125" s="184">
        <f t="shared" ca="1" si="567"/>
        <v>170</v>
      </c>
      <c r="HF125" s="184">
        <f t="shared" ca="1" si="568"/>
        <v>170</v>
      </c>
      <c r="HG125" s="184">
        <f t="shared" ca="1" si="569"/>
        <v>170</v>
      </c>
      <c r="HH125" s="184">
        <f t="shared" ca="1" si="570"/>
        <v>170</v>
      </c>
      <c r="HI125" s="184">
        <f t="shared" ca="1" si="571"/>
        <v>170</v>
      </c>
      <c r="HJ125" s="184">
        <f t="shared" ca="1" si="572"/>
        <v>170</v>
      </c>
      <c r="HK125" s="578">
        <f t="shared" ca="1" si="573"/>
        <v>1</v>
      </c>
    </row>
    <row r="126" spans="1:219" s="185" customFormat="1" ht="30">
      <c r="A126" s="284" t="s">
        <v>14216</v>
      </c>
      <c r="B126" s="285" t="s">
        <v>14203</v>
      </c>
      <c r="C126" s="286" t="str">
        <f>IF($B126="","",IFERROR(VLOOKUP($B126,SERVIÇOS!$A:$F,2,0),IFERROR(VLOOKUP($B126,'COMPOSIÇÕES COMPLEMENTARES '!$C:$K,2,0),"")))</f>
        <v>LOCAÇÃO DE ANDAIME FACHADEIRO, INCLUSO SAPATAS, DIAGONAIS, PISO E DEMAIS ITENS PARA INSTALAÇÃO</v>
      </c>
      <c r="D126" s="287" t="str">
        <f>IF($B126="","",IFERROR(VLOOKUP($B126,SERVIÇOS!$A:$F,3,0),IFERROR(VLOOKUP($B126,'COMPOSIÇÕES COMPLEMENTARES '!$C:$K,3,0),"")))</f>
        <v>M2XMES</v>
      </c>
      <c r="E126" s="288">
        <v>195.84</v>
      </c>
      <c r="F126" s="289">
        <f>IF($B126="","",IFERROR(VLOOKUP($B126,SERVIÇOS!$A:$F,4,0),IFERROR(VLOOKUP($B126,'COMPOSIÇÕES COMPLEMENTARES '!$C:$K,6,0),"")))</f>
        <v>5.66</v>
      </c>
      <c r="G126" s="289">
        <f>IF($B126="","",IFERROR(VLOOKUP($B126,SERVIÇOS!$A:$F,5,0),IFERROR(VLOOKUP($B126,'COMPOSIÇÕES COMPLEMENTARES '!$C:$K,7,0),"")))</f>
        <v>0</v>
      </c>
      <c r="H126" s="289">
        <f t="shared" ref="H126" si="582">IF(E126="","",F126+G126)</f>
        <v>5.66</v>
      </c>
      <c r="I126" s="289">
        <f t="shared" ref="I126" si="583">IF(E126="","",ROUND((E126*F126),2))</f>
        <v>1108.45</v>
      </c>
      <c r="J126" s="289">
        <f t="shared" ref="J126" si="584">IF(E126="","",ROUND((E126*G126),2))</f>
        <v>0</v>
      </c>
      <c r="K126" s="289">
        <f t="shared" ref="K126" si="585">IF(E126="","",ROUND((E126*H126),2))</f>
        <v>1108.45</v>
      </c>
      <c r="L126" s="289"/>
      <c r="M126" s="572">
        <f t="shared" si="364"/>
        <v>1108.45</v>
      </c>
      <c r="N126" s="572">
        <f t="shared" si="365"/>
        <v>1108.45</v>
      </c>
      <c r="O126" s="572">
        <f t="shared" si="366"/>
        <v>195.84</v>
      </c>
      <c r="P126" s="572">
        <f t="shared" si="367"/>
        <v>118</v>
      </c>
      <c r="Q126" s="572">
        <f t="shared" si="368"/>
        <v>160.20999999999998</v>
      </c>
      <c r="R126" s="572">
        <f t="shared" si="369"/>
        <v>33</v>
      </c>
      <c r="S126" s="184">
        <f t="shared" ca="1" si="373"/>
        <v>33</v>
      </c>
      <c r="T126" s="184">
        <f t="shared" ca="1" si="374"/>
        <v>33</v>
      </c>
      <c r="U126" s="184">
        <f t="shared" ca="1" si="375"/>
        <v>33</v>
      </c>
      <c r="V126" s="184">
        <f t="shared" ca="1" si="376"/>
        <v>33</v>
      </c>
      <c r="W126" s="184">
        <f t="shared" ca="1" si="377"/>
        <v>33</v>
      </c>
      <c r="X126" s="184">
        <f t="shared" ca="1" si="378"/>
        <v>33</v>
      </c>
      <c r="Y126" s="184">
        <f t="shared" ca="1" si="379"/>
        <v>33</v>
      </c>
      <c r="Z126" s="184">
        <f t="shared" ca="1" si="380"/>
        <v>33</v>
      </c>
      <c r="AA126" s="184">
        <f t="shared" ca="1" si="381"/>
        <v>35</v>
      </c>
      <c r="AB126" s="184">
        <f t="shared" ca="1" si="382"/>
        <v>35</v>
      </c>
      <c r="AC126" s="184">
        <f t="shared" ca="1" si="383"/>
        <v>35</v>
      </c>
      <c r="AD126" s="184">
        <f t="shared" ca="1" si="384"/>
        <v>35</v>
      </c>
      <c r="AE126" s="184">
        <f t="shared" ca="1" si="385"/>
        <v>98</v>
      </c>
      <c r="AF126" s="184">
        <f t="shared" ca="1" si="386"/>
        <v>98</v>
      </c>
      <c r="AG126" s="184">
        <f t="shared" ca="1" si="387"/>
        <v>98</v>
      </c>
      <c r="AH126" s="184">
        <f t="shared" ca="1" si="388"/>
        <v>98</v>
      </c>
      <c r="AI126" s="184">
        <f t="shared" ca="1" si="389"/>
        <v>98</v>
      </c>
      <c r="AJ126" s="184">
        <f t="shared" ca="1" si="390"/>
        <v>98</v>
      </c>
      <c r="AK126" s="184">
        <f t="shared" ca="1" si="391"/>
        <v>98</v>
      </c>
      <c r="AL126" s="184">
        <f t="shared" ca="1" si="392"/>
        <v>98</v>
      </c>
      <c r="AM126" s="184">
        <f t="shared" ca="1" si="393"/>
        <v>98</v>
      </c>
      <c r="AN126" s="184">
        <f t="shared" ca="1" si="394"/>
        <v>98</v>
      </c>
      <c r="AO126" s="184">
        <f t="shared" ca="1" si="395"/>
        <v>98</v>
      </c>
      <c r="AP126" s="184">
        <f t="shared" ca="1" si="396"/>
        <v>98</v>
      </c>
      <c r="AQ126" s="184">
        <f t="shared" ca="1" si="397"/>
        <v>98</v>
      </c>
      <c r="AR126" s="184">
        <f t="shared" ca="1" si="398"/>
        <v>98</v>
      </c>
      <c r="AS126" s="184">
        <f t="shared" ca="1" si="399"/>
        <v>98</v>
      </c>
      <c r="AT126" s="184">
        <f t="shared" ca="1" si="400"/>
        <v>98</v>
      </c>
      <c r="AU126" s="184">
        <f t="shared" ca="1" si="401"/>
        <v>98</v>
      </c>
      <c r="AV126" s="184">
        <f t="shared" ca="1" si="402"/>
        <v>99</v>
      </c>
      <c r="AW126" s="184">
        <f t="shared" ca="1" si="403"/>
        <v>99</v>
      </c>
      <c r="AX126" s="184">
        <f t="shared" ca="1" si="404"/>
        <v>99</v>
      </c>
      <c r="AY126" s="184">
        <f t="shared" ca="1" si="405"/>
        <v>99</v>
      </c>
      <c r="AZ126" s="184">
        <f t="shared" ca="1" si="406"/>
        <v>99</v>
      </c>
      <c r="BA126" s="184">
        <f t="shared" ca="1" si="407"/>
        <v>99</v>
      </c>
      <c r="BB126" s="184">
        <f t="shared" ca="1" si="408"/>
        <v>44</v>
      </c>
      <c r="BC126" s="184">
        <f t="shared" ca="1" si="409"/>
        <v>44</v>
      </c>
      <c r="BD126" s="184">
        <f t="shared" ca="1" si="410"/>
        <v>44</v>
      </c>
      <c r="BE126" s="184">
        <f t="shared" ca="1" si="411"/>
        <v>44</v>
      </c>
      <c r="BF126" s="184">
        <f t="shared" ca="1" si="412"/>
        <v>44</v>
      </c>
      <c r="BG126" s="184">
        <f t="shared" ca="1" si="413"/>
        <v>44</v>
      </c>
      <c r="BH126" s="184">
        <f t="shared" ca="1" si="414"/>
        <v>44</v>
      </c>
      <c r="BI126" s="184">
        <f t="shared" ca="1" si="415"/>
        <v>44</v>
      </c>
      <c r="BJ126" s="184">
        <f t="shared" ca="1" si="416"/>
        <v>44</v>
      </c>
      <c r="BK126" s="184">
        <f t="shared" ca="1" si="417"/>
        <v>44</v>
      </c>
      <c r="BL126" s="184">
        <f t="shared" ca="1" si="418"/>
        <v>44</v>
      </c>
      <c r="BM126" s="184">
        <f t="shared" ca="1" si="419"/>
        <v>44</v>
      </c>
      <c r="BN126" s="184">
        <f t="shared" ca="1" si="420"/>
        <v>34</v>
      </c>
      <c r="BO126" s="184">
        <f t="shared" ca="1" si="421"/>
        <v>34</v>
      </c>
      <c r="BP126" s="184">
        <f t="shared" ca="1" si="422"/>
        <v>34</v>
      </c>
      <c r="BQ126" s="184">
        <f t="shared" ca="1" si="423"/>
        <v>34</v>
      </c>
      <c r="BR126" s="184">
        <f t="shared" ca="1" si="424"/>
        <v>34</v>
      </c>
      <c r="BS126" s="184">
        <f t="shared" ca="1" si="425"/>
        <v>34</v>
      </c>
      <c r="BT126" s="184">
        <f t="shared" ca="1" si="426"/>
        <v>34</v>
      </c>
      <c r="BU126" s="184">
        <f t="shared" ca="1" si="427"/>
        <v>34</v>
      </c>
      <c r="BV126" s="184">
        <f t="shared" ca="1" si="428"/>
        <v>34</v>
      </c>
      <c r="BW126" s="184">
        <f t="shared" ca="1" si="429"/>
        <v>34</v>
      </c>
      <c r="BX126" s="184">
        <f t="shared" ca="1" si="430"/>
        <v>34</v>
      </c>
      <c r="BY126" s="184">
        <f t="shared" ca="1" si="431"/>
        <v>100</v>
      </c>
      <c r="BZ126" s="184">
        <f t="shared" ca="1" si="432"/>
        <v>100</v>
      </c>
      <c r="CA126" s="184">
        <f t="shared" ca="1" si="433"/>
        <v>45</v>
      </c>
      <c r="CB126" s="184">
        <f t="shared" ca="1" si="434"/>
        <v>45</v>
      </c>
      <c r="CC126" s="184">
        <f t="shared" ca="1" si="435"/>
        <v>45</v>
      </c>
      <c r="CD126" s="184">
        <f t="shared" ca="1" si="436"/>
        <v>45</v>
      </c>
      <c r="CE126" s="184">
        <f t="shared" ca="1" si="437"/>
        <v>45</v>
      </c>
      <c r="CF126" s="184">
        <f t="shared" ca="1" si="438"/>
        <v>45</v>
      </c>
      <c r="CG126" s="184">
        <f t="shared" ca="1" si="439"/>
        <v>45</v>
      </c>
      <c r="CH126" s="184">
        <f t="shared" ca="1" si="440"/>
        <v>45</v>
      </c>
      <c r="CI126" s="184">
        <f t="shared" ca="1" si="441"/>
        <v>45</v>
      </c>
      <c r="CJ126" s="184">
        <f t="shared" ca="1" si="442"/>
        <v>45</v>
      </c>
      <c r="CK126" s="184">
        <f t="shared" ca="1" si="443"/>
        <v>45</v>
      </c>
      <c r="CL126" s="184">
        <f t="shared" ca="1" si="444"/>
        <v>174</v>
      </c>
      <c r="CM126" s="184">
        <f t="shared" ca="1" si="445"/>
        <v>174</v>
      </c>
      <c r="CN126" s="184">
        <f t="shared" ca="1" si="446"/>
        <v>174</v>
      </c>
      <c r="CO126" s="184">
        <f t="shared" ca="1" si="447"/>
        <v>174</v>
      </c>
      <c r="CP126" s="184">
        <f t="shared" ca="1" si="448"/>
        <v>49</v>
      </c>
      <c r="CQ126" s="184">
        <f t="shared" ca="1" si="449"/>
        <v>49</v>
      </c>
      <c r="CR126" s="184">
        <f t="shared" ca="1" si="450"/>
        <v>67</v>
      </c>
      <c r="CS126" s="184">
        <f t="shared" ca="1" si="451"/>
        <v>67</v>
      </c>
      <c r="CT126" s="184">
        <f t="shared" ca="1" si="452"/>
        <v>81</v>
      </c>
      <c r="CU126" s="184">
        <f t="shared" ca="1" si="453"/>
        <v>81</v>
      </c>
      <c r="CV126" s="184">
        <f t="shared" ca="1" si="454"/>
        <v>81</v>
      </c>
      <c r="CW126" s="184">
        <f t="shared" ca="1" si="455"/>
        <v>81</v>
      </c>
      <c r="CX126" s="184">
        <f t="shared" ca="1" si="456"/>
        <v>81</v>
      </c>
      <c r="CY126" s="184">
        <f t="shared" ca="1" si="457"/>
        <v>81</v>
      </c>
      <c r="CZ126" s="184">
        <f t="shared" ca="1" si="458"/>
        <v>81</v>
      </c>
      <c r="DA126" s="184">
        <f t="shared" ca="1" si="459"/>
        <v>81</v>
      </c>
      <c r="DB126" s="184">
        <f t="shared" ca="1" si="460"/>
        <v>81</v>
      </c>
      <c r="DC126" s="184">
        <f t="shared" ca="1" si="461"/>
        <v>81</v>
      </c>
      <c r="DD126" s="184">
        <f t="shared" ca="1" si="462"/>
        <v>81</v>
      </c>
      <c r="DE126" s="184">
        <f t="shared" ca="1" si="463"/>
        <v>81</v>
      </c>
      <c r="DF126" s="184">
        <f t="shared" ca="1" si="464"/>
        <v>81</v>
      </c>
      <c r="DG126" s="184">
        <f t="shared" ca="1" si="465"/>
        <v>81</v>
      </c>
      <c r="DH126" s="184">
        <f t="shared" ca="1" si="466"/>
        <v>81</v>
      </c>
      <c r="DI126" s="184">
        <f t="shared" ca="1" si="467"/>
        <v>81</v>
      </c>
      <c r="DJ126" s="184">
        <f t="shared" ca="1" si="468"/>
        <v>80</v>
      </c>
      <c r="DK126" s="184">
        <f t="shared" ca="1" si="469"/>
        <v>80</v>
      </c>
      <c r="DL126" s="184">
        <f t="shared" ca="1" si="470"/>
        <v>56</v>
      </c>
      <c r="DM126" s="184">
        <f t="shared" ca="1" si="471"/>
        <v>56</v>
      </c>
      <c r="DN126" s="184">
        <f t="shared" ca="1" si="472"/>
        <v>78</v>
      </c>
      <c r="DO126" s="184">
        <f t="shared" ca="1" si="473"/>
        <v>78</v>
      </c>
      <c r="DP126" s="184">
        <f t="shared" ca="1" si="474"/>
        <v>78</v>
      </c>
      <c r="DQ126" s="184">
        <f t="shared" ca="1" si="475"/>
        <v>78</v>
      </c>
      <c r="DR126" s="184">
        <f t="shared" ca="1" si="476"/>
        <v>31</v>
      </c>
      <c r="DS126" s="184">
        <f t="shared" ca="1" si="477"/>
        <v>31</v>
      </c>
      <c r="DT126" s="184">
        <f t="shared" ca="1" si="478"/>
        <v>128</v>
      </c>
      <c r="DU126" s="184">
        <f t="shared" ca="1" si="479"/>
        <v>128</v>
      </c>
      <c r="DV126" s="184">
        <f t="shared" ca="1" si="480"/>
        <v>103</v>
      </c>
      <c r="DW126" s="184">
        <f t="shared" ca="1" si="481"/>
        <v>103</v>
      </c>
      <c r="DX126" s="184">
        <f t="shared" ca="1" si="482"/>
        <v>103</v>
      </c>
      <c r="DY126" s="184">
        <f t="shared" ca="1" si="483"/>
        <v>69</v>
      </c>
      <c r="DZ126" s="184">
        <f t="shared" ca="1" si="484"/>
        <v>69</v>
      </c>
      <c r="EA126" s="184">
        <f t="shared" ca="1" si="485"/>
        <v>79</v>
      </c>
      <c r="EB126" s="184">
        <f t="shared" ca="1" si="486"/>
        <v>79</v>
      </c>
      <c r="EC126" s="184">
        <f t="shared" ca="1" si="487"/>
        <v>170</v>
      </c>
      <c r="ED126" s="184">
        <f t="shared" ca="1" si="488"/>
        <v>170</v>
      </c>
      <c r="EE126" s="184">
        <f t="shared" ca="1" si="489"/>
        <v>104</v>
      </c>
      <c r="EF126" s="184">
        <f t="shared" ca="1" si="490"/>
        <v>104</v>
      </c>
      <c r="EG126" s="184">
        <f t="shared" ca="1" si="491"/>
        <v>104</v>
      </c>
      <c r="EH126" s="184">
        <f t="shared" ca="1" si="492"/>
        <v>104</v>
      </c>
      <c r="EI126" s="184">
        <f t="shared" ca="1" si="493"/>
        <v>104</v>
      </c>
      <c r="EJ126" s="184">
        <f t="shared" ca="1" si="494"/>
        <v>104</v>
      </c>
      <c r="EK126" s="184">
        <f t="shared" ca="1" si="495"/>
        <v>104</v>
      </c>
      <c r="EL126" s="184">
        <f t="shared" ca="1" si="496"/>
        <v>104</v>
      </c>
      <c r="EM126" s="184">
        <f t="shared" ca="1" si="497"/>
        <v>104</v>
      </c>
      <c r="EN126" s="184">
        <f t="shared" ca="1" si="498"/>
        <v>104</v>
      </c>
      <c r="EO126" s="184">
        <f t="shared" ca="1" si="499"/>
        <v>104</v>
      </c>
      <c r="EP126" s="184">
        <f t="shared" ca="1" si="500"/>
        <v>104</v>
      </c>
      <c r="EQ126" s="184">
        <f t="shared" ca="1" si="501"/>
        <v>104</v>
      </c>
      <c r="ER126" s="184">
        <f t="shared" ca="1" si="502"/>
        <v>104</v>
      </c>
      <c r="ES126" s="184">
        <f t="shared" ca="1" si="503"/>
        <v>104</v>
      </c>
      <c r="ET126" s="184">
        <f t="shared" ca="1" si="504"/>
        <v>104</v>
      </c>
      <c r="EU126" s="184">
        <f t="shared" ca="1" si="505"/>
        <v>104</v>
      </c>
      <c r="EV126" s="184">
        <f t="shared" ca="1" si="506"/>
        <v>104</v>
      </c>
      <c r="EW126" s="184">
        <f t="shared" ca="1" si="507"/>
        <v>104</v>
      </c>
      <c r="EX126" s="184">
        <f t="shared" ca="1" si="508"/>
        <v>104</v>
      </c>
      <c r="EY126" s="184">
        <f t="shared" ca="1" si="509"/>
        <v>104</v>
      </c>
      <c r="EZ126" s="184">
        <f t="shared" ca="1" si="510"/>
        <v>104</v>
      </c>
      <c r="FA126" s="184">
        <f t="shared" ca="1" si="511"/>
        <v>104</v>
      </c>
      <c r="FB126" s="184">
        <f t="shared" ca="1" si="512"/>
        <v>104</v>
      </c>
      <c r="FC126" s="184">
        <f t="shared" ca="1" si="513"/>
        <v>104</v>
      </c>
      <c r="FD126" s="184">
        <f t="shared" ca="1" si="514"/>
        <v>104</v>
      </c>
      <c r="FE126" s="184">
        <f t="shared" ca="1" si="515"/>
        <v>104</v>
      </c>
      <c r="FF126" s="184">
        <f t="shared" ca="1" si="516"/>
        <v>104</v>
      </c>
      <c r="FG126" s="184">
        <f t="shared" ca="1" si="517"/>
        <v>104</v>
      </c>
      <c r="FH126" s="184">
        <f t="shared" ca="1" si="518"/>
        <v>104</v>
      </c>
      <c r="FI126" s="184">
        <f t="shared" ca="1" si="519"/>
        <v>104</v>
      </c>
      <c r="FJ126" s="184">
        <f t="shared" ca="1" si="520"/>
        <v>104</v>
      </c>
      <c r="FK126" s="184">
        <f t="shared" ca="1" si="521"/>
        <v>104</v>
      </c>
      <c r="FL126" s="184">
        <f t="shared" ca="1" si="522"/>
        <v>104</v>
      </c>
      <c r="FM126" s="184">
        <f t="shared" ca="1" si="523"/>
        <v>104</v>
      </c>
      <c r="FN126" s="184">
        <f t="shared" ca="1" si="524"/>
        <v>104</v>
      </c>
      <c r="FO126" s="184">
        <f t="shared" ca="1" si="525"/>
        <v>104</v>
      </c>
      <c r="FP126" s="184">
        <f t="shared" ca="1" si="526"/>
        <v>104</v>
      </c>
      <c r="FQ126" s="184">
        <f t="shared" ca="1" si="527"/>
        <v>104</v>
      </c>
      <c r="FR126" s="184">
        <f t="shared" ca="1" si="528"/>
        <v>104</v>
      </c>
      <c r="FS126" s="184">
        <f t="shared" ca="1" si="529"/>
        <v>104</v>
      </c>
      <c r="FT126" s="184">
        <f t="shared" ca="1" si="530"/>
        <v>104</v>
      </c>
      <c r="FU126" s="184">
        <f t="shared" ca="1" si="531"/>
        <v>104</v>
      </c>
      <c r="FV126" s="184">
        <f t="shared" ca="1" si="532"/>
        <v>104</v>
      </c>
      <c r="FW126" s="184">
        <f t="shared" ca="1" si="533"/>
        <v>104</v>
      </c>
      <c r="FX126" s="184">
        <f t="shared" ca="1" si="534"/>
        <v>104</v>
      </c>
      <c r="FY126" s="184">
        <f t="shared" ca="1" si="535"/>
        <v>104</v>
      </c>
      <c r="FZ126" s="184">
        <f t="shared" ca="1" si="536"/>
        <v>104</v>
      </c>
      <c r="GA126" s="184">
        <f t="shared" ca="1" si="537"/>
        <v>104</v>
      </c>
      <c r="GB126" s="184">
        <f t="shared" ca="1" si="538"/>
        <v>104</v>
      </c>
      <c r="GC126" s="184">
        <f t="shared" ca="1" si="539"/>
        <v>104</v>
      </c>
      <c r="GD126" s="184">
        <f t="shared" ca="1" si="540"/>
        <v>104</v>
      </c>
      <c r="GE126" s="184">
        <f t="shared" ca="1" si="541"/>
        <v>104</v>
      </c>
      <c r="GF126" s="184">
        <f t="shared" ca="1" si="542"/>
        <v>104</v>
      </c>
      <c r="GG126" s="184">
        <f t="shared" ca="1" si="543"/>
        <v>104</v>
      </c>
      <c r="GH126" s="184">
        <f t="shared" ca="1" si="544"/>
        <v>104</v>
      </c>
      <c r="GI126" s="184">
        <f t="shared" ca="1" si="545"/>
        <v>104</v>
      </c>
      <c r="GJ126" s="184">
        <f t="shared" ca="1" si="546"/>
        <v>104</v>
      </c>
      <c r="GK126" s="184">
        <f t="shared" ca="1" si="547"/>
        <v>104</v>
      </c>
      <c r="GL126" s="184">
        <f t="shared" ca="1" si="548"/>
        <v>104</v>
      </c>
      <c r="GM126" s="184">
        <f t="shared" ca="1" si="549"/>
        <v>104</v>
      </c>
      <c r="GN126" s="184">
        <f t="shared" ca="1" si="550"/>
        <v>104</v>
      </c>
      <c r="GO126" s="184">
        <f t="shared" ca="1" si="551"/>
        <v>104</v>
      </c>
      <c r="GP126" s="184">
        <f t="shared" ca="1" si="552"/>
        <v>104</v>
      </c>
      <c r="GQ126" s="184">
        <f t="shared" ca="1" si="553"/>
        <v>104</v>
      </c>
      <c r="GR126" s="184">
        <f t="shared" ca="1" si="554"/>
        <v>104</v>
      </c>
      <c r="GS126" s="184">
        <f t="shared" ca="1" si="555"/>
        <v>104</v>
      </c>
      <c r="GT126" s="184">
        <f t="shared" ca="1" si="556"/>
        <v>104</v>
      </c>
      <c r="GU126" s="184">
        <f t="shared" ca="1" si="557"/>
        <v>104</v>
      </c>
      <c r="GV126" s="184">
        <f t="shared" ca="1" si="558"/>
        <v>104</v>
      </c>
      <c r="GW126" s="184">
        <f t="shared" ca="1" si="559"/>
        <v>104</v>
      </c>
      <c r="GX126" s="184">
        <f t="shared" ca="1" si="560"/>
        <v>104</v>
      </c>
      <c r="GY126" s="184">
        <f t="shared" ca="1" si="561"/>
        <v>104</v>
      </c>
      <c r="GZ126" s="184">
        <f t="shared" ca="1" si="562"/>
        <v>104</v>
      </c>
      <c r="HA126" s="184">
        <f t="shared" ca="1" si="563"/>
        <v>104</v>
      </c>
      <c r="HB126" s="184">
        <f t="shared" ca="1" si="564"/>
        <v>104</v>
      </c>
      <c r="HC126" s="184">
        <f t="shared" ca="1" si="565"/>
        <v>104</v>
      </c>
      <c r="HD126" s="184">
        <f t="shared" ca="1" si="566"/>
        <v>104</v>
      </c>
      <c r="HE126" s="184">
        <f t="shared" ca="1" si="567"/>
        <v>104</v>
      </c>
      <c r="HF126" s="184">
        <f t="shared" ca="1" si="568"/>
        <v>104</v>
      </c>
      <c r="HG126" s="184">
        <f t="shared" ca="1" si="569"/>
        <v>104</v>
      </c>
      <c r="HH126" s="184">
        <f t="shared" ca="1" si="570"/>
        <v>104</v>
      </c>
      <c r="HI126" s="184">
        <f t="shared" ca="1" si="571"/>
        <v>104</v>
      </c>
      <c r="HJ126" s="184">
        <f t="shared" ca="1" si="572"/>
        <v>104</v>
      </c>
      <c r="HK126" s="578">
        <f t="shared" ca="1" si="573"/>
        <v>1</v>
      </c>
    </row>
    <row r="127" spans="1:219" s="185" customFormat="1" ht="45">
      <c r="A127" s="284" t="s">
        <v>14217</v>
      </c>
      <c r="B127" s="285">
        <v>97063</v>
      </c>
      <c r="C127" s="286" t="str">
        <f>IF($B127="","",IFERROR(VLOOKUP($B127,SERVIÇOS!$A:$F,2,0),IFERROR(VLOOKUP($B127,'COMPOSIÇÕES COMPLEMENTARES '!$C:$K,2,0),"")))</f>
        <v>MONTAGEM E DESMONTAGEM DE ANDAIME MODULAR FACHADEIRO, COM PISO METÁLICO, PARA EDIFICAÇÕES COM MÚLTIPLOS PAVIMENTOS (EXCLUSIVE ANDAIME E LIMPEZA). AF_11/2017</v>
      </c>
      <c r="D127" s="287" t="str">
        <f>IF($B127="","",IFERROR(VLOOKUP($B127,SERVIÇOS!$A:$F,3,0),IFERROR(VLOOKUP($B127,'COMPOSIÇÕES COMPLEMENTARES '!$C:$K,3,0),"")))</f>
        <v>M2</v>
      </c>
      <c r="E127" s="288">
        <f>E126*2</f>
        <v>391.68</v>
      </c>
      <c r="F127" s="289">
        <f>IF($B127="","",IFERROR(VLOOKUP($B127,SERVIÇOS!$A:$F,4,0),IFERROR(VLOOKUP($B127,'COMPOSIÇÕES COMPLEMENTARES '!$C:$K,6,0),"")))</f>
        <v>2.62</v>
      </c>
      <c r="G127" s="289">
        <f>IF($B127="","",IFERROR(VLOOKUP($B127,SERVIÇOS!$A:$F,5,0),IFERROR(VLOOKUP($B127,'COMPOSIÇÕES COMPLEMENTARES '!$C:$K,7,0),"")))</f>
        <v>7.38</v>
      </c>
      <c r="H127" s="289">
        <f t="shared" si="581"/>
        <v>10</v>
      </c>
      <c r="I127" s="289">
        <f t="shared" ref="I127:I129" si="586">IF(E127="","",ROUND((E127*F127),2))</f>
        <v>1026.2</v>
      </c>
      <c r="J127" s="289">
        <f t="shared" ref="J127:J129" si="587">IF(E127="","",ROUND((E127*G127),2))</f>
        <v>2890.6</v>
      </c>
      <c r="K127" s="289">
        <f t="shared" ref="K127:K129" si="588">IF(E127="","",ROUND((E127*H127),2))</f>
        <v>3916.8</v>
      </c>
      <c r="L127" s="289"/>
      <c r="M127" s="572">
        <f t="shared" si="364"/>
        <v>3916.8</v>
      </c>
      <c r="N127" s="572">
        <f t="shared" si="365"/>
        <v>3916.8</v>
      </c>
      <c r="O127" s="572">
        <f t="shared" si="366"/>
        <v>391.68</v>
      </c>
      <c r="P127" s="572">
        <f t="shared" si="367"/>
        <v>119</v>
      </c>
      <c r="Q127" s="572">
        <f t="shared" si="368"/>
        <v>160.20999999999998</v>
      </c>
      <c r="R127" s="572">
        <f t="shared" si="369"/>
        <v>33</v>
      </c>
      <c r="S127" s="184">
        <f t="shared" ca="1" si="373"/>
        <v>35</v>
      </c>
      <c r="T127" s="184">
        <f t="shared" ca="1" si="374"/>
        <v>35</v>
      </c>
      <c r="U127" s="184">
        <f t="shared" ca="1" si="375"/>
        <v>35</v>
      </c>
      <c r="V127" s="184">
        <f t="shared" ca="1" si="376"/>
        <v>35</v>
      </c>
      <c r="W127" s="184">
        <f t="shared" ca="1" si="377"/>
        <v>35</v>
      </c>
      <c r="X127" s="184">
        <f t="shared" ca="1" si="378"/>
        <v>35</v>
      </c>
      <c r="Y127" s="184">
        <f t="shared" ca="1" si="379"/>
        <v>35</v>
      </c>
      <c r="Z127" s="184">
        <f t="shared" ca="1" si="380"/>
        <v>35</v>
      </c>
      <c r="AA127" s="184">
        <f t="shared" ca="1" si="381"/>
        <v>35</v>
      </c>
      <c r="AB127" s="184">
        <f t="shared" ca="1" si="382"/>
        <v>98</v>
      </c>
      <c r="AC127" s="184">
        <f t="shared" ca="1" si="383"/>
        <v>98</v>
      </c>
      <c r="AD127" s="184">
        <f t="shared" ca="1" si="384"/>
        <v>98</v>
      </c>
      <c r="AE127" s="184">
        <f t="shared" ca="1" si="385"/>
        <v>98</v>
      </c>
      <c r="AF127" s="184">
        <f t="shared" ca="1" si="386"/>
        <v>99</v>
      </c>
      <c r="AG127" s="184">
        <f t="shared" ca="1" si="387"/>
        <v>99</v>
      </c>
      <c r="AH127" s="184">
        <f t="shared" ca="1" si="388"/>
        <v>99</v>
      </c>
      <c r="AI127" s="184">
        <f t="shared" ca="1" si="389"/>
        <v>99</v>
      </c>
      <c r="AJ127" s="184">
        <f t="shared" ca="1" si="390"/>
        <v>99</v>
      </c>
      <c r="AK127" s="184">
        <f t="shared" ca="1" si="391"/>
        <v>99</v>
      </c>
      <c r="AL127" s="184">
        <f t="shared" ca="1" si="392"/>
        <v>99</v>
      </c>
      <c r="AM127" s="184">
        <f t="shared" ca="1" si="393"/>
        <v>99</v>
      </c>
      <c r="AN127" s="184">
        <f t="shared" ca="1" si="394"/>
        <v>99</v>
      </c>
      <c r="AO127" s="184">
        <f t="shared" ca="1" si="395"/>
        <v>99</v>
      </c>
      <c r="AP127" s="184">
        <f t="shared" ca="1" si="396"/>
        <v>99</v>
      </c>
      <c r="AQ127" s="184">
        <f t="shared" ca="1" si="397"/>
        <v>99</v>
      </c>
      <c r="AR127" s="184">
        <f t="shared" ca="1" si="398"/>
        <v>99</v>
      </c>
      <c r="AS127" s="184">
        <f t="shared" ca="1" si="399"/>
        <v>99</v>
      </c>
      <c r="AT127" s="184">
        <f t="shared" ca="1" si="400"/>
        <v>99</v>
      </c>
      <c r="AU127" s="184">
        <f t="shared" ca="1" si="401"/>
        <v>99</v>
      </c>
      <c r="AV127" s="184">
        <f t="shared" ca="1" si="402"/>
        <v>99</v>
      </c>
      <c r="AW127" s="184">
        <f t="shared" ca="1" si="403"/>
        <v>44</v>
      </c>
      <c r="AX127" s="184">
        <f t="shared" ca="1" si="404"/>
        <v>44</v>
      </c>
      <c r="AY127" s="184">
        <f t="shared" ca="1" si="405"/>
        <v>44</v>
      </c>
      <c r="AZ127" s="184">
        <f t="shared" ca="1" si="406"/>
        <v>44</v>
      </c>
      <c r="BA127" s="184">
        <f t="shared" ca="1" si="407"/>
        <v>44</v>
      </c>
      <c r="BB127" s="184">
        <f t="shared" ca="1" si="408"/>
        <v>44</v>
      </c>
      <c r="BC127" s="184">
        <f t="shared" ca="1" si="409"/>
        <v>34</v>
      </c>
      <c r="BD127" s="184">
        <f t="shared" ca="1" si="410"/>
        <v>34</v>
      </c>
      <c r="BE127" s="184">
        <f t="shared" ca="1" si="411"/>
        <v>34</v>
      </c>
      <c r="BF127" s="184">
        <f t="shared" ca="1" si="412"/>
        <v>34</v>
      </c>
      <c r="BG127" s="184">
        <f t="shared" ca="1" si="413"/>
        <v>34</v>
      </c>
      <c r="BH127" s="184">
        <f t="shared" ca="1" si="414"/>
        <v>34</v>
      </c>
      <c r="BI127" s="184">
        <f t="shared" ca="1" si="415"/>
        <v>34</v>
      </c>
      <c r="BJ127" s="184">
        <f t="shared" ca="1" si="416"/>
        <v>34</v>
      </c>
      <c r="BK127" s="184">
        <f t="shared" ca="1" si="417"/>
        <v>34</v>
      </c>
      <c r="BL127" s="184">
        <f t="shared" ca="1" si="418"/>
        <v>34</v>
      </c>
      <c r="BM127" s="184">
        <f t="shared" ca="1" si="419"/>
        <v>34</v>
      </c>
      <c r="BN127" s="184">
        <f t="shared" ca="1" si="420"/>
        <v>34</v>
      </c>
      <c r="BO127" s="184">
        <f t="shared" ca="1" si="421"/>
        <v>100</v>
      </c>
      <c r="BP127" s="184">
        <f t="shared" ca="1" si="422"/>
        <v>100</v>
      </c>
      <c r="BQ127" s="184">
        <f t="shared" ca="1" si="423"/>
        <v>100</v>
      </c>
      <c r="BR127" s="184">
        <f t="shared" ca="1" si="424"/>
        <v>100</v>
      </c>
      <c r="BS127" s="184">
        <f t="shared" ca="1" si="425"/>
        <v>100</v>
      </c>
      <c r="BT127" s="184">
        <f t="shared" ca="1" si="426"/>
        <v>100</v>
      </c>
      <c r="BU127" s="184">
        <f t="shared" ca="1" si="427"/>
        <v>100</v>
      </c>
      <c r="BV127" s="184">
        <f t="shared" ca="1" si="428"/>
        <v>100</v>
      </c>
      <c r="BW127" s="184">
        <f t="shared" ca="1" si="429"/>
        <v>100</v>
      </c>
      <c r="BX127" s="184">
        <f t="shared" ca="1" si="430"/>
        <v>100</v>
      </c>
      <c r="BY127" s="184">
        <f t="shared" ca="1" si="431"/>
        <v>100</v>
      </c>
      <c r="BZ127" s="184">
        <f t="shared" ca="1" si="432"/>
        <v>45</v>
      </c>
      <c r="CA127" s="184">
        <f t="shared" ca="1" si="433"/>
        <v>45</v>
      </c>
      <c r="CB127" s="184">
        <f t="shared" ca="1" si="434"/>
        <v>174</v>
      </c>
      <c r="CC127" s="184">
        <f t="shared" ca="1" si="435"/>
        <v>174</v>
      </c>
      <c r="CD127" s="184">
        <f t="shared" ca="1" si="436"/>
        <v>174</v>
      </c>
      <c r="CE127" s="184">
        <f t="shared" ca="1" si="437"/>
        <v>174</v>
      </c>
      <c r="CF127" s="184">
        <f t="shared" ca="1" si="438"/>
        <v>174</v>
      </c>
      <c r="CG127" s="184">
        <f t="shared" ca="1" si="439"/>
        <v>174</v>
      </c>
      <c r="CH127" s="184">
        <f t="shared" ca="1" si="440"/>
        <v>174</v>
      </c>
      <c r="CI127" s="184">
        <f t="shared" ca="1" si="441"/>
        <v>174</v>
      </c>
      <c r="CJ127" s="184">
        <f t="shared" ca="1" si="442"/>
        <v>174</v>
      </c>
      <c r="CK127" s="184">
        <f t="shared" ca="1" si="443"/>
        <v>174</v>
      </c>
      <c r="CL127" s="184">
        <f t="shared" ca="1" si="444"/>
        <v>174</v>
      </c>
      <c r="CM127" s="184">
        <f t="shared" ca="1" si="445"/>
        <v>49</v>
      </c>
      <c r="CN127" s="184">
        <f t="shared" ca="1" si="446"/>
        <v>49</v>
      </c>
      <c r="CO127" s="184">
        <f t="shared" ca="1" si="447"/>
        <v>49</v>
      </c>
      <c r="CP127" s="184">
        <f t="shared" ca="1" si="448"/>
        <v>49</v>
      </c>
      <c r="CQ127" s="184">
        <f t="shared" ca="1" si="449"/>
        <v>67</v>
      </c>
      <c r="CR127" s="184">
        <f t="shared" ca="1" si="450"/>
        <v>67</v>
      </c>
      <c r="CS127" s="184">
        <f t="shared" ca="1" si="451"/>
        <v>81</v>
      </c>
      <c r="CT127" s="184">
        <f t="shared" ca="1" si="452"/>
        <v>81</v>
      </c>
      <c r="CU127" s="184">
        <f t="shared" ca="1" si="453"/>
        <v>80</v>
      </c>
      <c r="CV127" s="184">
        <f t="shared" ca="1" si="454"/>
        <v>80</v>
      </c>
      <c r="CW127" s="184">
        <f t="shared" ca="1" si="455"/>
        <v>80</v>
      </c>
      <c r="CX127" s="184">
        <f t="shared" ca="1" si="456"/>
        <v>80</v>
      </c>
      <c r="CY127" s="184">
        <f t="shared" ca="1" si="457"/>
        <v>80</v>
      </c>
      <c r="CZ127" s="184">
        <f t="shared" ca="1" si="458"/>
        <v>80</v>
      </c>
      <c r="DA127" s="184">
        <f t="shared" ca="1" si="459"/>
        <v>80</v>
      </c>
      <c r="DB127" s="184">
        <f t="shared" ca="1" si="460"/>
        <v>80</v>
      </c>
      <c r="DC127" s="184">
        <f t="shared" ca="1" si="461"/>
        <v>80</v>
      </c>
      <c r="DD127" s="184">
        <f t="shared" ca="1" si="462"/>
        <v>80</v>
      </c>
      <c r="DE127" s="184">
        <f t="shared" ca="1" si="463"/>
        <v>80</v>
      </c>
      <c r="DF127" s="184">
        <f t="shared" ca="1" si="464"/>
        <v>80</v>
      </c>
      <c r="DG127" s="184">
        <f t="shared" ca="1" si="465"/>
        <v>80</v>
      </c>
      <c r="DH127" s="184">
        <f t="shared" ca="1" si="466"/>
        <v>80</v>
      </c>
      <c r="DI127" s="184">
        <f t="shared" ca="1" si="467"/>
        <v>80</v>
      </c>
      <c r="DJ127" s="184">
        <f t="shared" ca="1" si="468"/>
        <v>80</v>
      </c>
      <c r="DK127" s="184">
        <f t="shared" ca="1" si="469"/>
        <v>56</v>
      </c>
      <c r="DL127" s="184">
        <f t="shared" ca="1" si="470"/>
        <v>56</v>
      </c>
      <c r="DM127" s="184">
        <f t="shared" ca="1" si="471"/>
        <v>78</v>
      </c>
      <c r="DN127" s="184">
        <f t="shared" ca="1" si="472"/>
        <v>78</v>
      </c>
      <c r="DO127" s="184">
        <f t="shared" ca="1" si="473"/>
        <v>31</v>
      </c>
      <c r="DP127" s="184">
        <f t="shared" ca="1" si="474"/>
        <v>31</v>
      </c>
      <c r="DQ127" s="184">
        <f t="shared" ca="1" si="475"/>
        <v>31</v>
      </c>
      <c r="DR127" s="184">
        <f t="shared" ca="1" si="476"/>
        <v>31</v>
      </c>
      <c r="DS127" s="184">
        <f t="shared" ca="1" si="477"/>
        <v>128</v>
      </c>
      <c r="DT127" s="184">
        <f t="shared" ca="1" si="478"/>
        <v>128</v>
      </c>
      <c r="DU127" s="184">
        <f t="shared" ca="1" si="479"/>
        <v>103</v>
      </c>
      <c r="DV127" s="184">
        <f t="shared" ca="1" si="480"/>
        <v>103</v>
      </c>
      <c r="DW127" s="184">
        <f t="shared" ca="1" si="481"/>
        <v>69</v>
      </c>
      <c r="DX127" s="184">
        <f t="shared" ca="1" si="482"/>
        <v>69</v>
      </c>
      <c r="DY127" s="184">
        <f t="shared" ca="1" si="483"/>
        <v>69</v>
      </c>
      <c r="DZ127" s="184">
        <f t="shared" ca="1" si="484"/>
        <v>79</v>
      </c>
      <c r="EA127" s="184">
        <f t="shared" ca="1" si="485"/>
        <v>79</v>
      </c>
      <c r="EB127" s="184">
        <f t="shared" ca="1" si="486"/>
        <v>170</v>
      </c>
      <c r="EC127" s="184">
        <f t="shared" ca="1" si="487"/>
        <v>170</v>
      </c>
      <c r="ED127" s="184">
        <f t="shared" ca="1" si="488"/>
        <v>104</v>
      </c>
      <c r="EE127" s="184">
        <f t="shared" ca="1" si="489"/>
        <v>104</v>
      </c>
      <c r="EF127" s="184">
        <f t="shared" ca="1" si="490"/>
        <v>148</v>
      </c>
      <c r="EG127" s="184">
        <f t="shared" ca="1" si="491"/>
        <v>148</v>
      </c>
      <c r="EH127" s="184">
        <f t="shared" ca="1" si="492"/>
        <v>148</v>
      </c>
      <c r="EI127" s="184">
        <f t="shared" ca="1" si="493"/>
        <v>148</v>
      </c>
      <c r="EJ127" s="184">
        <f t="shared" ca="1" si="494"/>
        <v>148</v>
      </c>
      <c r="EK127" s="184">
        <f t="shared" ca="1" si="495"/>
        <v>148</v>
      </c>
      <c r="EL127" s="184">
        <f t="shared" ca="1" si="496"/>
        <v>148</v>
      </c>
      <c r="EM127" s="184">
        <f t="shared" ca="1" si="497"/>
        <v>148</v>
      </c>
      <c r="EN127" s="184">
        <f t="shared" ca="1" si="498"/>
        <v>148</v>
      </c>
      <c r="EO127" s="184">
        <f t="shared" ca="1" si="499"/>
        <v>148</v>
      </c>
      <c r="EP127" s="184">
        <f t="shared" ca="1" si="500"/>
        <v>148</v>
      </c>
      <c r="EQ127" s="184">
        <f t="shared" ca="1" si="501"/>
        <v>148</v>
      </c>
      <c r="ER127" s="184">
        <f t="shared" ca="1" si="502"/>
        <v>148</v>
      </c>
      <c r="ES127" s="184">
        <f t="shared" ca="1" si="503"/>
        <v>148</v>
      </c>
      <c r="ET127" s="184">
        <f t="shared" ca="1" si="504"/>
        <v>148</v>
      </c>
      <c r="EU127" s="184">
        <f t="shared" ca="1" si="505"/>
        <v>148</v>
      </c>
      <c r="EV127" s="184">
        <f t="shared" ca="1" si="506"/>
        <v>148</v>
      </c>
      <c r="EW127" s="184">
        <f t="shared" ca="1" si="507"/>
        <v>148</v>
      </c>
      <c r="EX127" s="184">
        <f t="shared" ca="1" si="508"/>
        <v>148</v>
      </c>
      <c r="EY127" s="184">
        <f t="shared" ca="1" si="509"/>
        <v>148</v>
      </c>
      <c r="EZ127" s="184">
        <f t="shared" ca="1" si="510"/>
        <v>148</v>
      </c>
      <c r="FA127" s="184">
        <f t="shared" ca="1" si="511"/>
        <v>148</v>
      </c>
      <c r="FB127" s="184">
        <f t="shared" ca="1" si="512"/>
        <v>148</v>
      </c>
      <c r="FC127" s="184">
        <f t="shared" ca="1" si="513"/>
        <v>148</v>
      </c>
      <c r="FD127" s="184">
        <f t="shared" ca="1" si="514"/>
        <v>148</v>
      </c>
      <c r="FE127" s="184">
        <f t="shared" ca="1" si="515"/>
        <v>148</v>
      </c>
      <c r="FF127" s="184">
        <f t="shared" ca="1" si="516"/>
        <v>148</v>
      </c>
      <c r="FG127" s="184">
        <f t="shared" ca="1" si="517"/>
        <v>148</v>
      </c>
      <c r="FH127" s="184">
        <f t="shared" ca="1" si="518"/>
        <v>148</v>
      </c>
      <c r="FI127" s="184">
        <f t="shared" ca="1" si="519"/>
        <v>148</v>
      </c>
      <c r="FJ127" s="184">
        <f t="shared" ca="1" si="520"/>
        <v>148</v>
      </c>
      <c r="FK127" s="184">
        <f t="shared" ca="1" si="521"/>
        <v>148</v>
      </c>
      <c r="FL127" s="184">
        <f t="shared" ca="1" si="522"/>
        <v>148</v>
      </c>
      <c r="FM127" s="184">
        <f t="shared" ca="1" si="523"/>
        <v>148</v>
      </c>
      <c r="FN127" s="184">
        <f t="shared" ca="1" si="524"/>
        <v>148</v>
      </c>
      <c r="FO127" s="184">
        <f t="shared" ca="1" si="525"/>
        <v>148</v>
      </c>
      <c r="FP127" s="184">
        <f t="shared" ca="1" si="526"/>
        <v>148</v>
      </c>
      <c r="FQ127" s="184">
        <f t="shared" ca="1" si="527"/>
        <v>148</v>
      </c>
      <c r="FR127" s="184">
        <f t="shared" ca="1" si="528"/>
        <v>148</v>
      </c>
      <c r="FS127" s="184">
        <f t="shared" ca="1" si="529"/>
        <v>148</v>
      </c>
      <c r="FT127" s="184">
        <f t="shared" ca="1" si="530"/>
        <v>148</v>
      </c>
      <c r="FU127" s="184">
        <f t="shared" ca="1" si="531"/>
        <v>148</v>
      </c>
      <c r="FV127" s="184">
        <f t="shared" ca="1" si="532"/>
        <v>148</v>
      </c>
      <c r="FW127" s="184">
        <f t="shared" ca="1" si="533"/>
        <v>148</v>
      </c>
      <c r="FX127" s="184">
        <f t="shared" ca="1" si="534"/>
        <v>148</v>
      </c>
      <c r="FY127" s="184">
        <f t="shared" ca="1" si="535"/>
        <v>148</v>
      </c>
      <c r="FZ127" s="184">
        <f t="shared" ca="1" si="536"/>
        <v>148</v>
      </c>
      <c r="GA127" s="184">
        <f t="shared" ca="1" si="537"/>
        <v>148</v>
      </c>
      <c r="GB127" s="184">
        <f t="shared" ca="1" si="538"/>
        <v>148</v>
      </c>
      <c r="GC127" s="184">
        <f t="shared" ca="1" si="539"/>
        <v>148</v>
      </c>
      <c r="GD127" s="184">
        <f t="shared" ca="1" si="540"/>
        <v>148</v>
      </c>
      <c r="GE127" s="184">
        <f t="shared" ca="1" si="541"/>
        <v>148</v>
      </c>
      <c r="GF127" s="184">
        <f t="shared" ca="1" si="542"/>
        <v>148</v>
      </c>
      <c r="GG127" s="184">
        <f t="shared" ca="1" si="543"/>
        <v>148</v>
      </c>
      <c r="GH127" s="184">
        <f t="shared" ca="1" si="544"/>
        <v>148</v>
      </c>
      <c r="GI127" s="184">
        <f t="shared" ca="1" si="545"/>
        <v>148</v>
      </c>
      <c r="GJ127" s="184">
        <f t="shared" ca="1" si="546"/>
        <v>148</v>
      </c>
      <c r="GK127" s="184">
        <f t="shared" ca="1" si="547"/>
        <v>148</v>
      </c>
      <c r="GL127" s="184">
        <f t="shared" ca="1" si="548"/>
        <v>148</v>
      </c>
      <c r="GM127" s="184">
        <f t="shared" ca="1" si="549"/>
        <v>148</v>
      </c>
      <c r="GN127" s="184">
        <f t="shared" ca="1" si="550"/>
        <v>148</v>
      </c>
      <c r="GO127" s="184">
        <f t="shared" ca="1" si="551"/>
        <v>148</v>
      </c>
      <c r="GP127" s="184">
        <f t="shared" ca="1" si="552"/>
        <v>148</v>
      </c>
      <c r="GQ127" s="184">
        <f t="shared" ca="1" si="553"/>
        <v>148</v>
      </c>
      <c r="GR127" s="184">
        <f t="shared" ca="1" si="554"/>
        <v>148</v>
      </c>
      <c r="GS127" s="184">
        <f t="shared" ca="1" si="555"/>
        <v>148</v>
      </c>
      <c r="GT127" s="184">
        <f t="shared" ca="1" si="556"/>
        <v>148</v>
      </c>
      <c r="GU127" s="184">
        <f t="shared" ca="1" si="557"/>
        <v>148</v>
      </c>
      <c r="GV127" s="184">
        <f t="shared" ca="1" si="558"/>
        <v>148</v>
      </c>
      <c r="GW127" s="184">
        <f t="shared" ca="1" si="559"/>
        <v>148</v>
      </c>
      <c r="GX127" s="184">
        <f t="shared" ca="1" si="560"/>
        <v>148</v>
      </c>
      <c r="GY127" s="184">
        <f t="shared" ca="1" si="561"/>
        <v>148</v>
      </c>
      <c r="GZ127" s="184">
        <f t="shared" ca="1" si="562"/>
        <v>148</v>
      </c>
      <c r="HA127" s="184">
        <f t="shared" ca="1" si="563"/>
        <v>148</v>
      </c>
      <c r="HB127" s="184">
        <f t="shared" ca="1" si="564"/>
        <v>148</v>
      </c>
      <c r="HC127" s="184">
        <f t="shared" ca="1" si="565"/>
        <v>148</v>
      </c>
      <c r="HD127" s="184">
        <f t="shared" ca="1" si="566"/>
        <v>148</v>
      </c>
      <c r="HE127" s="184">
        <f t="shared" ca="1" si="567"/>
        <v>148</v>
      </c>
      <c r="HF127" s="184">
        <f t="shared" ca="1" si="568"/>
        <v>148</v>
      </c>
      <c r="HG127" s="184">
        <f t="shared" ca="1" si="569"/>
        <v>148</v>
      </c>
      <c r="HH127" s="184">
        <f t="shared" ca="1" si="570"/>
        <v>148</v>
      </c>
      <c r="HI127" s="184">
        <f t="shared" ca="1" si="571"/>
        <v>148</v>
      </c>
      <c r="HJ127" s="184">
        <f t="shared" ca="1" si="572"/>
        <v>148</v>
      </c>
      <c r="HK127" s="578">
        <f t="shared" ca="1" si="573"/>
        <v>1</v>
      </c>
    </row>
    <row r="128" spans="1:219" s="185" customFormat="1">
      <c r="A128" s="284" t="s">
        <v>14218</v>
      </c>
      <c r="B128" s="285" t="s">
        <v>14228</v>
      </c>
      <c r="C128" s="286" t="str">
        <f>IF($B128="","",IFERROR(VLOOKUP($B128,SERVIÇOS!$A:$F,2,0),IFERROR(VLOOKUP($B128,'COMPOSIÇÕES COMPLEMENTARES '!$C:$K,2,0),"")))</f>
        <v>EXECUÇÃO DE JUNTA SERRADA VERTICAL EM FACHADA</v>
      </c>
      <c r="D128" s="287" t="str">
        <f>IF($B128="","",IFERROR(VLOOKUP($B128,SERVIÇOS!$A:$F,3,0),IFERROR(VLOOKUP($B128,'COMPOSIÇÕES COMPLEMENTARES '!$C:$K,3,0),"")))</f>
        <v>M</v>
      </c>
      <c r="E128" s="288">
        <v>12</v>
      </c>
      <c r="F128" s="289">
        <f>IF($B128="","",IFERROR(VLOOKUP($B128,SERVIÇOS!$A:$F,4,0),IFERROR(VLOOKUP($B128,'COMPOSIÇÕES COMPLEMENTARES '!$C:$K,6,0),"")))</f>
        <v>1.6</v>
      </c>
      <c r="G128" s="289">
        <f>IF($B128="","",IFERROR(VLOOKUP($B128,SERVIÇOS!$A:$F,5,0),IFERROR(VLOOKUP($B128,'COMPOSIÇÕES COMPLEMENTARES '!$C:$K,7,0),"")))</f>
        <v>2.27</v>
      </c>
      <c r="H128" s="289">
        <f t="shared" si="581"/>
        <v>3.87</v>
      </c>
      <c r="I128" s="289">
        <f t="shared" si="586"/>
        <v>19.2</v>
      </c>
      <c r="J128" s="289">
        <f t="shared" si="587"/>
        <v>27.24</v>
      </c>
      <c r="K128" s="289">
        <f t="shared" si="588"/>
        <v>46.44</v>
      </c>
      <c r="L128" s="289"/>
      <c r="M128" s="572">
        <f t="shared" si="364"/>
        <v>46.44</v>
      </c>
      <c r="N128" s="572">
        <f t="shared" si="365"/>
        <v>46.44</v>
      </c>
      <c r="O128" s="572">
        <f t="shared" si="366"/>
        <v>12</v>
      </c>
      <c r="P128" s="572">
        <f t="shared" si="367"/>
        <v>120</v>
      </c>
      <c r="Q128" s="572">
        <f t="shared" si="368"/>
        <v>147.47</v>
      </c>
      <c r="R128" s="572">
        <f t="shared" si="369"/>
        <v>35</v>
      </c>
      <c r="S128" s="184">
        <f t="shared" ca="1" si="373"/>
        <v>35</v>
      </c>
      <c r="T128" s="184">
        <f t="shared" ca="1" si="374"/>
        <v>98</v>
      </c>
      <c r="U128" s="184">
        <f t="shared" ca="1" si="375"/>
        <v>98</v>
      </c>
      <c r="V128" s="184">
        <f t="shared" ca="1" si="376"/>
        <v>98</v>
      </c>
      <c r="W128" s="184">
        <f t="shared" ca="1" si="377"/>
        <v>98</v>
      </c>
      <c r="X128" s="184">
        <f t="shared" ca="1" si="378"/>
        <v>98</v>
      </c>
      <c r="Y128" s="184">
        <f t="shared" ca="1" si="379"/>
        <v>98</v>
      </c>
      <c r="Z128" s="184">
        <f t="shared" ca="1" si="380"/>
        <v>98</v>
      </c>
      <c r="AA128" s="184">
        <f t="shared" ca="1" si="381"/>
        <v>98</v>
      </c>
      <c r="AB128" s="184">
        <f t="shared" ca="1" si="382"/>
        <v>98</v>
      </c>
      <c r="AC128" s="184">
        <f t="shared" ca="1" si="383"/>
        <v>99</v>
      </c>
      <c r="AD128" s="184">
        <f t="shared" ca="1" si="384"/>
        <v>99</v>
      </c>
      <c r="AE128" s="184">
        <f t="shared" ca="1" si="385"/>
        <v>99</v>
      </c>
      <c r="AF128" s="184">
        <f t="shared" ca="1" si="386"/>
        <v>99</v>
      </c>
      <c r="AG128" s="184">
        <f t="shared" ca="1" si="387"/>
        <v>44</v>
      </c>
      <c r="AH128" s="184">
        <f t="shared" ca="1" si="388"/>
        <v>44</v>
      </c>
      <c r="AI128" s="184">
        <f t="shared" ca="1" si="389"/>
        <v>44</v>
      </c>
      <c r="AJ128" s="184">
        <f t="shared" ca="1" si="390"/>
        <v>44</v>
      </c>
      <c r="AK128" s="184">
        <f t="shared" ca="1" si="391"/>
        <v>44</v>
      </c>
      <c r="AL128" s="184">
        <f t="shared" ca="1" si="392"/>
        <v>44</v>
      </c>
      <c r="AM128" s="184">
        <f t="shared" ca="1" si="393"/>
        <v>44</v>
      </c>
      <c r="AN128" s="184">
        <f t="shared" ca="1" si="394"/>
        <v>44</v>
      </c>
      <c r="AO128" s="184">
        <f t="shared" ca="1" si="395"/>
        <v>44</v>
      </c>
      <c r="AP128" s="184">
        <f t="shared" ca="1" si="396"/>
        <v>44</v>
      </c>
      <c r="AQ128" s="184">
        <f t="shared" ca="1" si="397"/>
        <v>44</v>
      </c>
      <c r="AR128" s="184">
        <f t="shared" ca="1" si="398"/>
        <v>44</v>
      </c>
      <c r="AS128" s="184">
        <f t="shared" ca="1" si="399"/>
        <v>44</v>
      </c>
      <c r="AT128" s="184">
        <f t="shared" ca="1" si="400"/>
        <v>44</v>
      </c>
      <c r="AU128" s="184">
        <f t="shared" ca="1" si="401"/>
        <v>44</v>
      </c>
      <c r="AV128" s="184">
        <f t="shared" ca="1" si="402"/>
        <v>44</v>
      </c>
      <c r="AW128" s="184">
        <f t="shared" ca="1" si="403"/>
        <v>44</v>
      </c>
      <c r="AX128" s="184">
        <f t="shared" ca="1" si="404"/>
        <v>34</v>
      </c>
      <c r="AY128" s="184">
        <f t="shared" ca="1" si="405"/>
        <v>34</v>
      </c>
      <c r="AZ128" s="184">
        <f t="shared" ca="1" si="406"/>
        <v>34</v>
      </c>
      <c r="BA128" s="184">
        <f t="shared" ca="1" si="407"/>
        <v>34</v>
      </c>
      <c r="BB128" s="184">
        <f t="shared" ca="1" si="408"/>
        <v>34</v>
      </c>
      <c r="BC128" s="184">
        <f t="shared" ca="1" si="409"/>
        <v>34</v>
      </c>
      <c r="BD128" s="184">
        <f t="shared" ca="1" si="410"/>
        <v>100</v>
      </c>
      <c r="BE128" s="184">
        <f t="shared" ca="1" si="411"/>
        <v>100</v>
      </c>
      <c r="BF128" s="184">
        <f t="shared" ca="1" si="412"/>
        <v>100</v>
      </c>
      <c r="BG128" s="184">
        <f t="shared" ca="1" si="413"/>
        <v>100</v>
      </c>
      <c r="BH128" s="184">
        <f t="shared" ca="1" si="414"/>
        <v>100</v>
      </c>
      <c r="BI128" s="184">
        <f t="shared" ca="1" si="415"/>
        <v>100</v>
      </c>
      <c r="BJ128" s="184">
        <f t="shared" ca="1" si="416"/>
        <v>100</v>
      </c>
      <c r="BK128" s="184">
        <f t="shared" ca="1" si="417"/>
        <v>100</v>
      </c>
      <c r="BL128" s="184">
        <f t="shared" ca="1" si="418"/>
        <v>100</v>
      </c>
      <c r="BM128" s="184">
        <f t="shared" ca="1" si="419"/>
        <v>100</v>
      </c>
      <c r="BN128" s="184">
        <f t="shared" ca="1" si="420"/>
        <v>100</v>
      </c>
      <c r="BO128" s="184">
        <f t="shared" ca="1" si="421"/>
        <v>100</v>
      </c>
      <c r="BP128" s="184">
        <f t="shared" ca="1" si="422"/>
        <v>45</v>
      </c>
      <c r="BQ128" s="184">
        <f t="shared" ca="1" si="423"/>
        <v>45</v>
      </c>
      <c r="BR128" s="184">
        <f t="shared" ca="1" si="424"/>
        <v>45</v>
      </c>
      <c r="BS128" s="184">
        <f t="shared" ca="1" si="425"/>
        <v>45</v>
      </c>
      <c r="BT128" s="184">
        <f t="shared" ca="1" si="426"/>
        <v>45</v>
      </c>
      <c r="BU128" s="184">
        <f t="shared" ca="1" si="427"/>
        <v>45</v>
      </c>
      <c r="BV128" s="184">
        <f t="shared" ca="1" si="428"/>
        <v>45</v>
      </c>
      <c r="BW128" s="184">
        <f t="shared" ca="1" si="429"/>
        <v>45</v>
      </c>
      <c r="BX128" s="184">
        <f t="shared" ca="1" si="430"/>
        <v>45</v>
      </c>
      <c r="BY128" s="184">
        <f t="shared" ca="1" si="431"/>
        <v>45</v>
      </c>
      <c r="BZ128" s="184">
        <f t="shared" ca="1" si="432"/>
        <v>45</v>
      </c>
      <c r="CA128" s="184">
        <f t="shared" ca="1" si="433"/>
        <v>174</v>
      </c>
      <c r="CB128" s="184">
        <f t="shared" ca="1" si="434"/>
        <v>174</v>
      </c>
      <c r="CC128" s="184">
        <f t="shared" ca="1" si="435"/>
        <v>49</v>
      </c>
      <c r="CD128" s="184">
        <f t="shared" ca="1" si="436"/>
        <v>49</v>
      </c>
      <c r="CE128" s="184">
        <f t="shared" ca="1" si="437"/>
        <v>49</v>
      </c>
      <c r="CF128" s="184">
        <f t="shared" ca="1" si="438"/>
        <v>49</v>
      </c>
      <c r="CG128" s="184">
        <f t="shared" ca="1" si="439"/>
        <v>49</v>
      </c>
      <c r="CH128" s="184">
        <f t="shared" ca="1" si="440"/>
        <v>49</v>
      </c>
      <c r="CI128" s="184">
        <f t="shared" ca="1" si="441"/>
        <v>49</v>
      </c>
      <c r="CJ128" s="184">
        <f t="shared" ca="1" si="442"/>
        <v>49</v>
      </c>
      <c r="CK128" s="184">
        <f t="shared" ca="1" si="443"/>
        <v>49</v>
      </c>
      <c r="CL128" s="184">
        <f t="shared" ca="1" si="444"/>
        <v>49</v>
      </c>
      <c r="CM128" s="184">
        <f t="shared" ca="1" si="445"/>
        <v>49</v>
      </c>
      <c r="CN128" s="184">
        <f t="shared" ca="1" si="446"/>
        <v>67</v>
      </c>
      <c r="CO128" s="184">
        <f t="shared" ca="1" si="447"/>
        <v>67</v>
      </c>
      <c r="CP128" s="184">
        <f t="shared" ca="1" si="448"/>
        <v>67</v>
      </c>
      <c r="CQ128" s="184">
        <f t="shared" ca="1" si="449"/>
        <v>67</v>
      </c>
      <c r="CR128" s="184">
        <f t="shared" ca="1" si="450"/>
        <v>81</v>
      </c>
      <c r="CS128" s="184">
        <f t="shared" ca="1" si="451"/>
        <v>81</v>
      </c>
      <c r="CT128" s="184">
        <f t="shared" ca="1" si="452"/>
        <v>80</v>
      </c>
      <c r="CU128" s="184">
        <f t="shared" ca="1" si="453"/>
        <v>80</v>
      </c>
      <c r="CV128" s="184">
        <f t="shared" ca="1" si="454"/>
        <v>56</v>
      </c>
      <c r="CW128" s="184">
        <f t="shared" ca="1" si="455"/>
        <v>56</v>
      </c>
      <c r="CX128" s="184">
        <f t="shared" ca="1" si="456"/>
        <v>56</v>
      </c>
      <c r="CY128" s="184">
        <f t="shared" ca="1" si="457"/>
        <v>56</v>
      </c>
      <c r="CZ128" s="184">
        <f t="shared" ca="1" si="458"/>
        <v>56</v>
      </c>
      <c r="DA128" s="184">
        <f t="shared" ca="1" si="459"/>
        <v>56</v>
      </c>
      <c r="DB128" s="184">
        <f t="shared" ca="1" si="460"/>
        <v>56</v>
      </c>
      <c r="DC128" s="184">
        <f t="shared" ca="1" si="461"/>
        <v>56</v>
      </c>
      <c r="DD128" s="184">
        <f t="shared" ca="1" si="462"/>
        <v>56</v>
      </c>
      <c r="DE128" s="184">
        <f t="shared" ca="1" si="463"/>
        <v>56</v>
      </c>
      <c r="DF128" s="184">
        <f t="shared" ca="1" si="464"/>
        <v>56</v>
      </c>
      <c r="DG128" s="184">
        <f t="shared" ca="1" si="465"/>
        <v>56</v>
      </c>
      <c r="DH128" s="184">
        <f t="shared" ca="1" si="466"/>
        <v>56</v>
      </c>
      <c r="DI128" s="184">
        <f t="shared" ca="1" si="467"/>
        <v>56</v>
      </c>
      <c r="DJ128" s="184">
        <f t="shared" ca="1" si="468"/>
        <v>56</v>
      </c>
      <c r="DK128" s="184">
        <f t="shared" ca="1" si="469"/>
        <v>56</v>
      </c>
      <c r="DL128" s="184">
        <f t="shared" ca="1" si="470"/>
        <v>78</v>
      </c>
      <c r="DM128" s="184">
        <f t="shared" ca="1" si="471"/>
        <v>78</v>
      </c>
      <c r="DN128" s="184">
        <f t="shared" ca="1" si="472"/>
        <v>31</v>
      </c>
      <c r="DO128" s="184">
        <f t="shared" ca="1" si="473"/>
        <v>31</v>
      </c>
      <c r="DP128" s="184">
        <f t="shared" ca="1" si="474"/>
        <v>128</v>
      </c>
      <c r="DQ128" s="184">
        <f t="shared" ca="1" si="475"/>
        <v>128</v>
      </c>
      <c r="DR128" s="184">
        <f t="shared" ca="1" si="476"/>
        <v>128</v>
      </c>
      <c r="DS128" s="184">
        <f t="shared" ca="1" si="477"/>
        <v>128</v>
      </c>
      <c r="DT128" s="184">
        <f t="shared" ca="1" si="478"/>
        <v>103</v>
      </c>
      <c r="DU128" s="184">
        <f t="shared" ca="1" si="479"/>
        <v>103</v>
      </c>
      <c r="DV128" s="184">
        <f t="shared" ca="1" si="480"/>
        <v>69</v>
      </c>
      <c r="DW128" s="184">
        <f t="shared" ca="1" si="481"/>
        <v>69</v>
      </c>
      <c r="DX128" s="184">
        <f t="shared" ca="1" si="482"/>
        <v>79</v>
      </c>
      <c r="DY128" s="184">
        <f t="shared" ca="1" si="483"/>
        <v>79</v>
      </c>
      <c r="DZ128" s="184">
        <f t="shared" ca="1" si="484"/>
        <v>79</v>
      </c>
      <c r="EA128" s="184">
        <f t="shared" ca="1" si="485"/>
        <v>170</v>
      </c>
      <c r="EB128" s="184">
        <f t="shared" ca="1" si="486"/>
        <v>170</v>
      </c>
      <c r="EC128" s="184">
        <f t="shared" ca="1" si="487"/>
        <v>104</v>
      </c>
      <c r="ED128" s="184">
        <f t="shared" ca="1" si="488"/>
        <v>104</v>
      </c>
      <c r="EE128" s="184">
        <f t="shared" ca="1" si="489"/>
        <v>148</v>
      </c>
      <c r="EF128" s="184">
        <f t="shared" ca="1" si="490"/>
        <v>148</v>
      </c>
      <c r="EG128" s="184">
        <f t="shared" ca="1" si="491"/>
        <v>38</v>
      </c>
      <c r="EH128" s="184">
        <f t="shared" ca="1" si="492"/>
        <v>38</v>
      </c>
      <c r="EI128" s="184">
        <f t="shared" ca="1" si="493"/>
        <v>38</v>
      </c>
      <c r="EJ128" s="184">
        <f t="shared" ca="1" si="494"/>
        <v>38</v>
      </c>
      <c r="EK128" s="184">
        <f t="shared" ca="1" si="495"/>
        <v>38</v>
      </c>
      <c r="EL128" s="184">
        <f t="shared" ca="1" si="496"/>
        <v>38</v>
      </c>
      <c r="EM128" s="184">
        <f t="shared" ca="1" si="497"/>
        <v>38</v>
      </c>
      <c r="EN128" s="184">
        <f t="shared" ca="1" si="498"/>
        <v>38</v>
      </c>
      <c r="EO128" s="184">
        <f t="shared" ca="1" si="499"/>
        <v>38</v>
      </c>
      <c r="EP128" s="184">
        <f t="shared" ca="1" si="500"/>
        <v>38</v>
      </c>
      <c r="EQ128" s="184">
        <f t="shared" ca="1" si="501"/>
        <v>38</v>
      </c>
      <c r="ER128" s="184">
        <f t="shared" ca="1" si="502"/>
        <v>38</v>
      </c>
      <c r="ES128" s="184">
        <f t="shared" ca="1" si="503"/>
        <v>38</v>
      </c>
      <c r="ET128" s="184">
        <f t="shared" ca="1" si="504"/>
        <v>38</v>
      </c>
      <c r="EU128" s="184">
        <f t="shared" ca="1" si="505"/>
        <v>38</v>
      </c>
      <c r="EV128" s="184">
        <f t="shared" ca="1" si="506"/>
        <v>38</v>
      </c>
      <c r="EW128" s="184">
        <f t="shared" ca="1" si="507"/>
        <v>38</v>
      </c>
      <c r="EX128" s="184">
        <f t="shared" ca="1" si="508"/>
        <v>38</v>
      </c>
      <c r="EY128" s="184">
        <f t="shared" ca="1" si="509"/>
        <v>38</v>
      </c>
      <c r="EZ128" s="184">
        <f t="shared" ca="1" si="510"/>
        <v>38</v>
      </c>
      <c r="FA128" s="184">
        <f t="shared" ca="1" si="511"/>
        <v>38</v>
      </c>
      <c r="FB128" s="184">
        <f t="shared" ca="1" si="512"/>
        <v>38</v>
      </c>
      <c r="FC128" s="184">
        <f t="shared" ca="1" si="513"/>
        <v>38</v>
      </c>
      <c r="FD128" s="184">
        <f t="shared" ca="1" si="514"/>
        <v>38</v>
      </c>
      <c r="FE128" s="184">
        <f t="shared" ca="1" si="515"/>
        <v>38</v>
      </c>
      <c r="FF128" s="184">
        <f t="shared" ca="1" si="516"/>
        <v>38</v>
      </c>
      <c r="FG128" s="184">
        <f t="shared" ca="1" si="517"/>
        <v>38</v>
      </c>
      <c r="FH128" s="184">
        <f t="shared" ca="1" si="518"/>
        <v>38</v>
      </c>
      <c r="FI128" s="184">
        <f t="shared" ca="1" si="519"/>
        <v>38</v>
      </c>
      <c r="FJ128" s="184">
        <f t="shared" ca="1" si="520"/>
        <v>38</v>
      </c>
      <c r="FK128" s="184">
        <f t="shared" ca="1" si="521"/>
        <v>38</v>
      </c>
      <c r="FL128" s="184">
        <f t="shared" ca="1" si="522"/>
        <v>38</v>
      </c>
      <c r="FM128" s="184">
        <f t="shared" ca="1" si="523"/>
        <v>38</v>
      </c>
      <c r="FN128" s="184">
        <f t="shared" ca="1" si="524"/>
        <v>38</v>
      </c>
      <c r="FO128" s="184">
        <f t="shared" ca="1" si="525"/>
        <v>38</v>
      </c>
      <c r="FP128" s="184">
        <f t="shared" ca="1" si="526"/>
        <v>38</v>
      </c>
      <c r="FQ128" s="184">
        <f t="shared" ca="1" si="527"/>
        <v>38</v>
      </c>
      <c r="FR128" s="184">
        <f t="shared" ca="1" si="528"/>
        <v>38</v>
      </c>
      <c r="FS128" s="184">
        <f t="shared" ca="1" si="529"/>
        <v>38</v>
      </c>
      <c r="FT128" s="184">
        <f t="shared" ca="1" si="530"/>
        <v>38</v>
      </c>
      <c r="FU128" s="184">
        <f t="shared" ca="1" si="531"/>
        <v>38</v>
      </c>
      <c r="FV128" s="184">
        <f t="shared" ca="1" si="532"/>
        <v>38</v>
      </c>
      <c r="FW128" s="184">
        <f t="shared" ca="1" si="533"/>
        <v>38</v>
      </c>
      <c r="FX128" s="184">
        <f t="shared" ca="1" si="534"/>
        <v>38</v>
      </c>
      <c r="FY128" s="184">
        <f t="shared" ca="1" si="535"/>
        <v>38</v>
      </c>
      <c r="FZ128" s="184">
        <f t="shared" ca="1" si="536"/>
        <v>38</v>
      </c>
      <c r="GA128" s="184">
        <f t="shared" ca="1" si="537"/>
        <v>38</v>
      </c>
      <c r="GB128" s="184">
        <f t="shared" ca="1" si="538"/>
        <v>38</v>
      </c>
      <c r="GC128" s="184">
        <f t="shared" ca="1" si="539"/>
        <v>38</v>
      </c>
      <c r="GD128" s="184">
        <f t="shared" ca="1" si="540"/>
        <v>38</v>
      </c>
      <c r="GE128" s="184">
        <f t="shared" ca="1" si="541"/>
        <v>38</v>
      </c>
      <c r="GF128" s="184">
        <f t="shared" ca="1" si="542"/>
        <v>38</v>
      </c>
      <c r="GG128" s="184">
        <f t="shared" ca="1" si="543"/>
        <v>38</v>
      </c>
      <c r="GH128" s="184">
        <f t="shared" ca="1" si="544"/>
        <v>38</v>
      </c>
      <c r="GI128" s="184">
        <f t="shared" ca="1" si="545"/>
        <v>38</v>
      </c>
      <c r="GJ128" s="184">
        <f t="shared" ca="1" si="546"/>
        <v>38</v>
      </c>
      <c r="GK128" s="184">
        <f t="shared" ca="1" si="547"/>
        <v>38</v>
      </c>
      <c r="GL128" s="184">
        <f t="shared" ca="1" si="548"/>
        <v>38</v>
      </c>
      <c r="GM128" s="184">
        <f t="shared" ca="1" si="549"/>
        <v>38</v>
      </c>
      <c r="GN128" s="184">
        <f t="shared" ca="1" si="550"/>
        <v>38</v>
      </c>
      <c r="GO128" s="184">
        <f t="shared" ca="1" si="551"/>
        <v>38</v>
      </c>
      <c r="GP128" s="184">
        <f t="shared" ca="1" si="552"/>
        <v>38</v>
      </c>
      <c r="GQ128" s="184">
        <f t="shared" ca="1" si="553"/>
        <v>38</v>
      </c>
      <c r="GR128" s="184">
        <f t="shared" ca="1" si="554"/>
        <v>38</v>
      </c>
      <c r="GS128" s="184">
        <f t="shared" ca="1" si="555"/>
        <v>38</v>
      </c>
      <c r="GT128" s="184">
        <f t="shared" ca="1" si="556"/>
        <v>38</v>
      </c>
      <c r="GU128" s="184">
        <f t="shared" ca="1" si="557"/>
        <v>38</v>
      </c>
      <c r="GV128" s="184">
        <f t="shared" ca="1" si="558"/>
        <v>38</v>
      </c>
      <c r="GW128" s="184">
        <f t="shared" ca="1" si="559"/>
        <v>38</v>
      </c>
      <c r="GX128" s="184">
        <f t="shared" ca="1" si="560"/>
        <v>38</v>
      </c>
      <c r="GY128" s="184">
        <f t="shared" ca="1" si="561"/>
        <v>38</v>
      </c>
      <c r="GZ128" s="184">
        <f t="shared" ca="1" si="562"/>
        <v>38</v>
      </c>
      <c r="HA128" s="184">
        <f t="shared" ca="1" si="563"/>
        <v>38</v>
      </c>
      <c r="HB128" s="184">
        <f t="shared" ca="1" si="564"/>
        <v>38</v>
      </c>
      <c r="HC128" s="184">
        <f t="shared" ca="1" si="565"/>
        <v>38</v>
      </c>
      <c r="HD128" s="184">
        <f t="shared" ca="1" si="566"/>
        <v>38</v>
      </c>
      <c r="HE128" s="184">
        <f t="shared" ca="1" si="567"/>
        <v>38</v>
      </c>
      <c r="HF128" s="184">
        <f t="shared" ca="1" si="568"/>
        <v>38</v>
      </c>
      <c r="HG128" s="184">
        <f t="shared" ca="1" si="569"/>
        <v>38</v>
      </c>
      <c r="HH128" s="184">
        <f t="shared" ca="1" si="570"/>
        <v>38</v>
      </c>
      <c r="HI128" s="184">
        <f t="shared" ca="1" si="571"/>
        <v>38</v>
      </c>
      <c r="HJ128" s="184">
        <f t="shared" ca="1" si="572"/>
        <v>38</v>
      </c>
      <c r="HK128" s="578">
        <f t="shared" ca="1" si="573"/>
        <v>1</v>
      </c>
    </row>
    <row r="129" spans="1:219" s="185" customFormat="1" ht="30">
      <c r="A129" s="284" t="s">
        <v>14219</v>
      </c>
      <c r="B129" s="285" t="s">
        <v>14227</v>
      </c>
      <c r="C129" s="286" t="str">
        <f>IF($B129="","",IFERROR(VLOOKUP($B129,SERVIÇOS!$A:$F,2,0),IFERROR(VLOOKUP($B129,'COMPOSIÇÕES COMPLEMENTARES '!$C:$K,2,0),"")))</f>
        <v>PREENCHIMENTO DE JUNTA DE DILATAÇÃO HORIZONTAL COM TARUGO DE POLIETILENO E SELANTE PU 30</v>
      </c>
      <c r="D129" s="287" t="str">
        <f>IF($B129="","",IFERROR(VLOOKUP($B129,SERVIÇOS!$A:$F,3,0),IFERROR(VLOOKUP($B129,'COMPOSIÇÕES COMPLEMENTARES '!$C:$K,3,0),"")))</f>
        <v>M</v>
      </c>
      <c r="E129" s="288">
        <v>153.6</v>
      </c>
      <c r="F129" s="289">
        <f>IF($B129="","",IFERROR(VLOOKUP($B129,SERVIÇOS!$A:$F,4,0),IFERROR(VLOOKUP($B129,'COMPOSIÇÕES COMPLEMENTARES '!$C:$K,6,0),"")))</f>
        <v>12.92</v>
      </c>
      <c r="G129" s="289">
        <f>IF($B129="","",IFERROR(VLOOKUP($B129,SERVIÇOS!$A:$F,5,0),IFERROR(VLOOKUP($B129,'COMPOSIÇÕES COMPLEMENTARES '!$C:$K,7,0),"")))</f>
        <v>9.93</v>
      </c>
      <c r="H129" s="289">
        <f t="shared" si="581"/>
        <v>22.85</v>
      </c>
      <c r="I129" s="289">
        <f t="shared" si="586"/>
        <v>1984.51</v>
      </c>
      <c r="J129" s="289">
        <f t="shared" si="587"/>
        <v>1525.25</v>
      </c>
      <c r="K129" s="289">
        <f t="shared" si="588"/>
        <v>3509.76</v>
      </c>
      <c r="L129" s="289"/>
      <c r="M129" s="572">
        <f t="shared" si="364"/>
        <v>3509.76</v>
      </c>
      <c r="N129" s="572">
        <f t="shared" si="365"/>
        <v>3509.76</v>
      </c>
      <c r="O129" s="572">
        <f t="shared" si="366"/>
        <v>153.6</v>
      </c>
      <c r="P129" s="572">
        <f t="shared" si="367"/>
        <v>121</v>
      </c>
      <c r="Q129" s="572">
        <f t="shared" si="368"/>
        <v>128.76999999999998</v>
      </c>
      <c r="R129" s="572">
        <f t="shared" si="369"/>
        <v>98</v>
      </c>
      <c r="S129" s="184">
        <f t="shared" ca="1" si="373"/>
        <v>98</v>
      </c>
      <c r="T129" s="184">
        <f t="shared" ca="1" si="374"/>
        <v>98</v>
      </c>
      <c r="U129" s="184">
        <f t="shared" ca="1" si="375"/>
        <v>99</v>
      </c>
      <c r="V129" s="184">
        <f t="shared" ca="1" si="376"/>
        <v>99</v>
      </c>
      <c r="W129" s="184">
        <f t="shared" ca="1" si="377"/>
        <v>99</v>
      </c>
      <c r="X129" s="184">
        <f t="shared" ca="1" si="378"/>
        <v>99</v>
      </c>
      <c r="Y129" s="184">
        <f t="shared" ca="1" si="379"/>
        <v>99</v>
      </c>
      <c r="Z129" s="184">
        <f t="shared" ca="1" si="380"/>
        <v>99</v>
      </c>
      <c r="AA129" s="184">
        <f t="shared" ca="1" si="381"/>
        <v>99</v>
      </c>
      <c r="AB129" s="184">
        <f t="shared" ca="1" si="382"/>
        <v>99</v>
      </c>
      <c r="AC129" s="184">
        <f t="shared" ca="1" si="383"/>
        <v>99</v>
      </c>
      <c r="AD129" s="184">
        <f t="shared" ca="1" si="384"/>
        <v>44</v>
      </c>
      <c r="AE129" s="184">
        <f t="shared" ca="1" si="385"/>
        <v>44</v>
      </c>
      <c r="AF129" s="184">
        <f t="shared" ca="1" si="386"/>
        <v>44</v>
      </c>
      <c r="AG129" s="184">
        <f t="shared" ca="1" si="387"/>
        <v>44</v>
      </c>
      <c r="AH129" s="184">
        <f t="shared" ca="1" si="388"/>
        <v>34</v>
      </c>
      <c r="AI129" s="184">
        <f t="shared" ca="1" si="389"/>
        <v>34</v>
      </c>
      <c r="AJ129" s="184">
        <f t="shared" ca="1" si="390"/>
        <v>34</v>
      </c>
      <c r="AK129" s="184">
        <f t="shared" ca="1" si="391"/>
        <v>34</v>
      </c>
      <c r="AL129" s="184">
        <f t="shared" ca="1" si="392"/>
        <v>34</v>
      </c>
      <c r="AM129" s="184">
        <f t="shared" ca="1" si="393"/>
        <v>34</v>
      </c>
      <c r="AN129" s="184">
        <f t="shared" ca="1" si="394"/>
        <v>34</v>
      </c>
      <c r="AO129" s="184">
        <f t="shared" ca="1" si="395"/>
        <v>34</v>
      </c>
      <c r="AP129" s="184">
        <f t="shared" ca="1" si="396"/>
        <v>34</v>
      </c>
      <c r="AQ129" s="184">
        <f t="shared" ca="1" si="397"/>
        <v>34</v>
      </c>
      <c r="AR129" s="184">
        <f t="shared" ca="1" si="398"/>
        <v>34</v>
      </c>
      <c r="AS129" s="184">
        <f t="shared" ca="1" si="399"/>
        <v>34</v>
      </c>
      <c r="AT129" s="184">
        <f t="shared" ca="1" si="400"/>
        <v>34</v>
      </c>
      <c r="AU129" s="184">
        <f t="shared" ca="1" si="401"/>
        <v>34</v>
      </c>
      <c r="AV129" s="184">
        <f t="shared" ca="1" si="402"/>
        <v>34</v>
      </c>
      <c r="AW129" s="184">
        <f t="shared" ca="1" si="403"/>
        <v>34</v>
      </c>
      <c r="AX129" s="184">
        <f t="shared" ca="1" si="404"/>
        <v>34</v>
      </c>
      <c r="AY129" s="184">
        <f t="shared" ca="1" si="405"/>
        <v>100</v>
      </c>
      <c r="AZ129" s="184">
        <f t="shared" ca="1" si="406"/>
        <v>100</v>
      </c>
      <c r="BA129" s="184">
        <f t="shared" ca="1" si="407"/>
        <v>100</v>
      </c>
      <c r="BB129" s="184">
        <f t="shared" ca="1" si="408"/>
        <v>100</v>
      </c>
      <c r="BC129" s="184">
        <f t="shared" ca="1" si="409"/>
        <v>100</v>
      </c>
      <c r="BD129" s="184">
        <f t="shared" ca="1" si="410"/>
        <v>100</v>
      </c>
      <c r="BE129" s="184">
        <f t="shared" ca="1" si="411"/>
        <v>45</v>
      </c>
      <c r="BF129" s="184">
        <f t="shared" ca="1" si="412"/>
        <v>45</v>
      </c>
      <c r="BG129" s="184">
        <f t="shared" ca="1" si="413"/>
        <v>45</v>
      </c>
      <c r="BH129" s="184">
        <f t="shared" ca="1" si="414"/>
        <v>45</v>
      </c>
      <c r="BI129" s="184">
        <f t="shared" ca="1" si="415"/>
        <v>45</v>
      </c>
      <c r="BJ129" s="184">
        <f t="shared" ca="1" si="416"/>
        <v>45</v>
      </c>
      <c r="BK129" s="184">
        <f t="shared" ca="1" si="417"/>
        <v>45</v>
      </c>
      <c r="BL129" s="184">
        <f t="shared" ca="1" si="418"/>
        <v>45</v>
      </c>
      <c r="BM129" s="184">
        <f t="shared" ca="1" si="419"/>
        <v>45</v>
      </c>
      <c r="BN129" s="184">
        <f t="shared" ca="1" si="420"/>
        <v>45</v>
      </c>
      <c r="BO129" s="184">
        <f t="shared" ca="1" si="421"/>
        <v>45</v>
      </c>
      <c r="BP129" s="184">
        <f t="shared" ca="1" si="422"/>
        <v>45</v>
      </c>
      <c r="BQ129" s="184">
        <f t="shared" ca="1" si="423"/>
        <v>174</v>
      </c>
      <c r="BR129" s="184">
        <f t="shared" ca="1" si="424"/>
        <v>174</v>
      </c>
      <c r="BS129" s="184">
        <f t="shared" ca="1" si="425"/>
        <v>174</v>
      </c>
      <c r="BT129" s="184">
        <f t="shared" ca="1" si="426"/>
        <v>174</v>
      </c>
      <c r="BU129" s="184">
        <f t="shared" ca="1" si="427"/>
        <v>174</v>
      </c>
      <c r="BV129" s="184">
        <f t="shared" ca="1" si="428"/>
        <v>174</v>
      </c>
      <c r="BW129" s="184">
        <f t="shared" ca="1" si="429"/>
        <v>174</v>
      </c>
      <c r="BX129" s="184">
        <f t="shared" ca="1" si="430"/>
        <v>174</v>
      </c>
      <c r="BY129" s="184">
        <f t="shared" ca="1" si="431"/>
        <v>174</v>
      </c>
      <c r="BZ129" s="184">
        <f t="shared" ca="1" si="432"/>
        <v>174</v>
      </c>
      <c r="CA129" s="184">
        <f t="shared" ca="1" si="433"/>
        <v>174</v>
      </c>
      <c r="CB129" s="184">
        <f t="shared" ca="1" si="434"/>
        <v>49</v>
      </c>
      <c r="CC129" s="184">
        <f t="shared" ca="1" si="435"/>
        <v>49</v>
      </c>
      <c r="CD129" s="184">
        <f t="shared" ca="1" si="436"/>
        <v>67</v>
      </c>
      <c r="CE129" s="184">
        <f t="shared" ca="1" si="437"/>
        <v>67</v>
      </c>
      <c r="CF129" s="184">
        <f t="shared" ca="1" si="438"/>
        <v>67</v>
      </c>
      <c r="CG129" s="184">
        <f t="shared" ca="1" si="439"/>
        <v>67</v>
      </c>
      <c r="CH129" s="184">
        <f t="shared" ca="1" si="440"/>
        <v>67</v>
      </c>
      <c r="CI129" s="184">
        <f t="shared" ca="1" si="441"/>
        <v>67</v>
      </c>
      <c r="CJ129" s="184">
        <f t="shared" ca="1" si="442"/>
        <v>67</v>
      </c>
      <c r="CK129" s="184">
        <f t="shared" ca="1" si="443"/>
        <v>67</v>
      </c>
      <c r="CL129" s="184">
        <f t="shared" ca="1" si="444"/>
        <v>67</v>
      </c>
      <c r="CM129" s="184">
        <f t="shared" ca="1" si="445"/>
        <v>67</v>
      </c>
      <c r="CN129" s="184">
        <f t="shared" ca="1" si="446"/>
        <v>67</v>
      </c>
      <c r="CO129" s="184">
        <f t="shared" ca="1" si="447"/>
        <v>81</v>
      </c>
      <c r="CP129" s="184">
        <f t="shared" ca="1" si="448"/>
        <v>81</v>
      </c>
      <c r="CQ129" s="184">
        <f t="shared" ca="1" si="449"/>
        <v>81</v>
      </c>
      <c r="CR129" s="184">
        <f t="shared" ca="1" si="450"/>
        <v>81</v>
      </c>
      <c r="CS129" s="184">
        <f t="shared" ca="1" si="451"/>
        <v>80</v>
      </c>
      <c r="CT129" s="184">
        <f t="shared" ca="1" si="452"/>
        <v>80</v>
      </c>
      <c r="CU129" s="184">
        <f t="shared" ca="1" si="453"/>
        <v>56</v>
      </c>
      <c r="CV129" s="184">
        <f t="shared" ca="1" si="454"/>
        <v>56</v>
      </c>
      <c r="CW129" s="184">
        <f t="shared" ca="1" si="455"/>
        <v>78</v>
      </c>
      <c r="CX129" s="184">
        <f t="shared" ca="1" si="456"/>
        <v>78</v>
      </c>
      <c r="CY129" s="184">
        <f t="shared" ca="1" si="457"/>
        <v>78</v>
      </c>
      <c r="CZ129" s="184">
        <f t="shared" ca="1" si="458"/>
        <v>78</v>
      </c>
      <c r="DA129" s="184">
        <f t="shared" ca="1" si="459"/>
        <v>78</v>
      </c>
      <c r="DB129" s="184">
        <f t="shared" ca="1" si="460"/>
        <v>78</v>
      </c>
      <c r="DC129" s="184">
        <f t="shared" ca="1" si="461"/>
        <v>78</v>
      </c>
      <c r="DD129" s="184">
        <f t="shared" ca="1" si="462"/>
        <v>78</v>
      </c>
      <c r="DE129" s="184">
        <f t="shared" ca="1" si="463"/>
        <v>78</v>
      </c>
      <c r="DF129" s="184">
        <f t="shared" ca="1" si="464"/>
        <v>78</v>
      </c>
      <c r="DG129" s="184">
        <f t="shared" ca="1" si="465"/>
        <v>78</v>
      </c>
      <c r="DH129" s="184">
        <f t="shared" ca="1" si="466"/>
        <v>78</v>
      </c>
      <c r="DI129" s="184">
        <f t="shared" ca="1" si="467"/>
        <v>78</v>
      </c>
      <c r="DJ129" s="184">
        <f t="shared" ca="1" si="468"/>
        <v>78</v>
      </c>
      <c r="DK129" s="184">
        <f t="shared" ca="1" si="469"/>
        <v>78</v>
      </c>
      <c r="DL129" s="184">
        <f t="shared" ca="1" si="470"/>
        <v>78</v>
      </c>
      <c r="DM129" s="184">
        <f t="shared" ca="1" si="471"/>
        <v>31</v>
      </c>
      <c r="DN129" s="184">
        <f t="shared" ca="1" si="472"/>
        <v>31</v>
      </c>
      <c r="DO129" s="184">
        <f t="shared" ca="1" si="473"/>
        <v>128</v>
      </c>
      <c r="DP129" s="184">
        <f t="shared" ca="1" si="474"/>
        <v>128</v>
      </c>
      <c r="DQ129" s="184">
        <f t="shared" ca="1" si="475"/>
        <v>103</v>
      </c>
      <c r="DR129" s="184">
        <f t="shared" ca="1" si="476"/>
        <v>103</v>
      </c>
      <c r="DS129" s="184">
        <f t="shared" ca="1" si="477"/>
        <v>103</v>
      </c>
      <c r="DT129" s="184">
        <f t="shared" ca="1" si="478"/>
        <v>103</v>
      </c>
      <c r="DU129" s="184">
        <f t="shared" ca="1" si="479"/>
        <v>69</v>
      </c>
      <c r="DV129" s="184">
        <f t="shared" ca="1" si="480"/>
        <v>69</v>
      </c>
      <c r="DW129" s="184">
        <f t="shared" ca="1" si="481"/>
        <v>79</v>
      </c>
      <c r="DX129" s="184">
        <f t="shared" ca="1" si="482"/>
        <v>79</v>
      </c>
      <c r="DY129" s="184">
        <f t="shared" ca="1" si="483"/>
        <v>170</v>
      </c>
      <c r="DZ129" s="184">
        <f t="shared" ca="1" si="484"/>
        <v>170</v>
      </c>
      <c r="EA129" s="184">
        <f t="shared" ca="1" si="485"/>
        <v>170</v>
      </c>
      <c r="EB129" s="184">
        <f t="shared" ca="1" si="486"/>
        <v>104</v>
      </c>
      <c r="EC129" s="184">
        <f t="shared" ca="1" si="487"/>
        <v>104</v>
      </c>
      <c r="ED129" s="184">
        <f t="shared" ca="1" si="488"/>
        <v>148</v>
      </c>
      <c r="EE129" s="184">
        <f t="shared" ca="1" si="489"/>
        <v>148</v>
      </c>
      <c r="EF129" s="184">
        <f t="shared" ca="1" si="490"/>
        <v>38</v>
      </c>
      <c r="EG129" s="184">
        <f t="shared" ca="1" si="491"/>
        <v>38</v>
      </c>
      <c r="EH129" s="184">
        <f t="shared" ca="1" si="492"/>
        <v>70</v>
      </c>
      <c r="EI129" s="184">
        <f t="shared" ca="1" si="493"/>
        <v>70</v>
      </c>
      <c r="EJ129" s="184">
        <f t="shared" ca="1" si="494"/>
        <v>70</v>
      </c>
      <c r="EK129" s="184">
        <f t="shared" ca="1" si="495"/>
        <v>70</v>
      </c>
      <c r="EL129" s="184">
        <f t="shared" ca="1" si="496"/>
        <v>70</v>
      </c>
      <c r="EM129" s="184">
        <f t="shared" ca="1" si="497"/>
        <v>70</v>
      </c>
      <c r="EN129" s="184">
        <f t="shared" ca="1" si="498"/>
        <v>70</v>
      </c>
      <c r="EO129" s="184">
        <f t="shared" ca="1" si="499"/>
        <v>70</v>
      </c>
      <c r="EP129" s="184">
        <f t="shared" ca="1" si="500"/>
        <v>70</v>
      </c>
      <c r="EQ129" s="184">
        <f t="shared" ca="1" si="501"/>
        <v>70</v>
      </c>
      <c r="ER129" s="184">
        <f t="shared" ca="1" si="502"/>
        <v>70</v>
      </c>
      <c r="ES129" s="184">
        <f t="shared" ca="1" si="503"/>
        <v>70</v>
      </c>
      <c r="ET129" s="184">
        <f t="shared" ca="1" si="504"/>
        <v>70</v>
      </c>
      <c r="EU129" s="184">
        <f t="shared" ca="1" si="505"/>
        <v>70</v>
      </c>
      <c r="EV129" s="184">
        <f t="shared" ca="1" si="506"/>
        <v>70</v>
      </c>
      <c r="EW129" s="184">
        <f t="shared" ca="1" si="507"/>
        <v>70</v>
      </c>
      <c r="EX129" s="184">
        <f t="shared" ca="1" si="508"/>
        <v>70</v>
      </c>
      <c r="EY129" s="184">
        <f t="shared" ca="1" si="509"/>
        <v>70</v>
      </c>
      <c r="EZ129" s="184">
        <f t="shared" ca="1" si="510"/>
        <v>70</v>
      </c>
      <c r="FA129" s="184">
        <f t="shared" ca="1" si="511"/>
        <v>70</v>
      </c>
      <c r="FB129" s="184">
        <f t="shared" ca="1" si="512"/>
        <v>70</v>
      </c>
      <c r="FC129" s="184">
        <f t="shared" ca="1" si="513"/>
        <v>70</v>
      </c>
      <c r="FD129" s="184">
        <f t="shared" ca="1" si="514"/>
        <v>70</v>
      </c>
      <c r="FE129" s="184">
        <f t="shared" ca="1" si="515"/>
        <v>70</v>
      </c>
      <c r="FF129" s="184">
        <f t="shared" ca="1" si="516"/>
        <v>70</v>
      </c>
      <c r="FG129" s="184">
        <f t="shared" ca="1" si="517"/>
        <v>70</v>
      </c>
      <c r="FH129" s="184">
        <f t="shared" ca="1" si="518"/>
        <v>70</v>
      </c>
      <c r="FI129" s="184">
        <f t="shared" ca="1" si="519"/>
        <v>70</v>
      </c>
      <c r="FJ129" s="184">
        <f t="shared" ca="1" si="520"/>
        <v>70</v>
      </c>
      <c r="FK129" s="184">
        <f t="shared" ca="1" si="521"/>
        <v>70</v>
      </c>
      <c r="FL129" s="184">
        <f t="shared" ca="1" si="522"/>
        <v>70</v>
      </c>
      <c r="FM129" s="184">
        <f t="shared" ca="1" si="523"/>
        <v>70</v>
      </c>
      <c r="FN129" s="184">
        <f t="shared" ca="1" si="524"/>
        <v>70</v>
      </c>
      <c r="FO129" s="184">
        <f t="shared" ca="1" si="525"/>
        <v>70</v>
      </c>
      <c r="FP129" s="184">
        <f t="shared" ca="1" si="526"/>
        <v>70</v>
      </c>
      <c r="FQ129" s="184">
        <f t="shared" ca="1" si="527"/>
        <v>70</v>
      </c>
      <c r="FR129" s="184">
        <f t="shared" ca="1" si="528"/>
        <v>70</v>
      </c>
      <c r="FS129" s="184">
        <f t="shared" ca="1" si="529"/>
        <v>70</v>
      </c>
      <c r="FT129" s="184">
        <f t="shared" ca="1" si="530"/>
        <v>70</v>
      </c>
      <c r="FU129" s="184">
        <f t="shared" ca="1" si="531"/>
        <v>70</v>
      </c>
      <c r="FV129" s="184">
        <f t="shared" ca="1" si="532"/>
        <v>70</v>
      </c>
      <c r="FW129" s="184">
        <f t="shared" ca="1" si="533"/>
        <v>70</v>
      </c>
      <c r="FX129" s="184">
        <f t="shared" ca="1" si="534"/>
        <v>70</v>
      </c>
      <c r="FY129" s="184">
        <f t="shared" ca="1" si="535"/>
        <v>70</v>
      </c>
      <c r="FZ129" s="184">
        <f t="shared" ca="1" si="536"/>
        <v>70</v>
      </c>
      <c r="GA129" s="184">
        <f t="shared" ca="1" si="537"/>
        <v>70</v>
      </c>
      <c r="GB129" s="184">
        <f t="shared" ca="1" si="538"/>
        <v>70</v>
      </c>
      <c r="GC129" s="184">
        <f t="shared" ca="1" si="539"/>
        <v>70</v>
      </c>
      <c r="GD129" s="184">
        <f t="shared" ca="1" si="540"/>
        <v>70</v>
      </c>
      <c r="GE129" s="184">
        <f t="shared" ca="1" si="541"/>
        <v>70</v>
      </c>
      <c r="GF129" s="184">
        <f t="shared" ca="1" si="542"/>
        <v>70</v>
      </c>
      <c r="GG129" s="184">
        <f t="shared" ca="1" si="543"/>
        <v>70</v>
      </c>
      <c r="GH129" s="184">
        <f t="shared" ca="1" si="544"/>
        <v>70</v>
      </c>
      <c r="GI129" s="184">
        <f t="shared" ca="1" si="545"/>
        <v>70</v>
      </c>
      <c r="GJ129" s="184">
        <f t="shared" ca="1" si="546"/>
        <v>70</v>
      </c>
      <c r="GK129" s="184">
        <f t="shared" ca="1" si="547"/>
        <v>70</v>
      </c>
      <c r="GL129" s="184">
        <f t="shared" ca="1" si="548"/>
        <v>70</v>
      </c>
      <c r="GM129" s="184">
        <f t="shared" ca="1" si="549"/>
        <v>70</v>
      </c>
      <c r="GN129" s="184">
        <f t="shared" ca="1" si="550"/>
        <v>70</v>
      </c>
      <c r="GO129" s="184">
        <f t="shared" ca="1" si="551"/>
        <v>70</v>
      </c>
      <c r="GP129" s="184">
        <f t="shared" ca="1" si="552"/>
        <v>70</v>
      </c>
      <c r="GQ129" s="184">
        <f t="shared" ca="1" si="553"/>
        <v>70</v>
      </c>
      <c r="GR129" s="184">
        <f t="shared" ca="1" si="554"/>
        <v>70</v>
      </c>
      <c r="GS129" s="184">
        <f t="shared" ca="1" si="555"/>
        <v>70</v>
      </c>
      <c r="GT129" s="184">
        <f t="shared" ca="1" si="556"/>
        <v>70</v>
      </c>
      <c r="GU129" s="184">
        <f t="shared" ca="1" si="557"/>
        <v>70</v>
      </c>
      <c r="GV129" s="184">
        <f t="shared" ca="1" si="558"/>
        <v>70</v>
      </c>
      <c r="GW129" s="184">
        <f t="shared" ca="1" si="559"/>
        <v>70</v>
      </c>
      <c r="GX129" s="184">
        <f t="shared" ca="1" si="560"/>
        <v>70</v>
      </c>
      <c r="GY129" s="184">
        <f t="shared" ca="1" si="561"/>
        <v>70</v>
      </c>
      <c r="GZ129" s="184">
        <f t="shared" ca="1" si="562"/>
        <v>70</v>
      </c>
      <c r="HA129" s="184">
        <f t="shared" ca="1" si="563"/>
        <v>70</v>
      </c>
      <c r="HB129" s="184">
        <f t="shared" ca="1" si="564"/>
        <v>70</v>
      </c>
      <c r="HC129" s="184">
        <f t="shared" ca="1" si="565"/>
        <v>70</v>
      </c>
      <c r="HD129" s="184">
        <f t="shared" ca="1" si="566"/>
        <v>70</v>
      </c>
      <c r="HE129" s="184">
        <f t="shared" ca="1" si="567"/>
        <v>70</v>
      </c>
      <c r="HF129" s="184">
        <f t="shared" ca="1" si="568"/>
        <v>70</v>
      </c>
      <c r="HG129" s="184">
        <f t="shared" ca="1" si="569"/>
        <v>70</v>
      </c>
      <c r="HH129" s="184">
        <f t="shared" ca="1" si="570"/>
        <v>70</v>
      </c>
      <c r="HI129" s="184">
        <f t="shared" ca="1" si="571"/>
        <v>70</v>
      </c>
      <c r="HJ129" s="184">
        <f t="shared" ca="1" si="572"/>
        <v>70</v>
      </c>
      <c r="HK129" s="578">
        <f t="shared" ca="1" si="573"/>
        <v>1</v>
      </c>
    </row>
    <row r="130" spans="1:219" s="185" customFormat="1">
      <c r="A130" s="277">
        <v>4</v>
      </c>
      <c r="B130" s="278"/>
      <c r="C130" s="279" t="s">
        <v>14084</v>
      </c>
      <c r="D130" s="280" t="str">
        <f>IF($B130="","",IFERROR(VLOOKUP($B130,SERVIÇOS!$A:$F,3,0),IFERROR(VLOOKUP($B130,'COMPOSIÇÕES COMPLEMENTARES '!$C:$K,3,0),"")))</f>
        <v/>
      </c>
      <c r="E130" s="281"/>
      <c r="F130" s="282" t="str">
        <f>IF($B130="","",IFERROR(VLOOKUP($B130,SERVIÇOS!$A:$F,4,0),IFERROR(VLOOKUP($B130,'COMPOSIÇÕES COMPLEMENTARES '!$C:$K,6,0),"")))</f>
        <v/>
      </c>
      <c r="G130" s="283" t="str">
        <f>IF($B130="","",IFERROR(VLOOKUP($B130,SERVIÇOS!$A:$F,5,0),IFERROR(VLOOKUP($B130,'COMPOSIÇÕES COMPLEMENTARES '!$C:$K,7,0),"")))</f>
        <v/>
      </c>
      <c r="H130" s="283" t="str">
        <f t="shared" ref="H130:H177" si="589">IF(E130="","",F130+G130)</f>
        <v/>
      </c>
      <c r="I130" s="270">
        <f>I131+I150</f>
        <v>182265</v>
      </c>
      <c r="J130" s="270">
        <f>J131+J150</f>
        <v>31340.46</v>
      </c>
      <c r="K130" s="271"/>
      <c r="L130" s="270">
        <f>SUMIF(I130:J130,"&gt;0",I130:J130)</f>
        <v>213605.46</v>
      </c>
      <c r="M130" s="572">
        <f t="shared" si="364"/>
        <v>213605.46</v>
      </c>
      <c r="N130" s="572">
        <f t="shared" si="365"/>
        <v>0</v>
      </c>
      <c r="O130" s="572">
        <f t="shared" si="366"/>
        <v>0</v>
      </c>
      <c r="P130" s="572">
        <f t="shared" si="367"/>
        <v>122</v>
      </c>
      <c r="Q130" s="572">
        <f t="shared" si="368"/>
        <v>126.24</v>
      </c>
      <c r="R130" s="572">
        <f t="shared" si="369"/>
        <v>99</v>
      </c>
      <c r="S130" s="184">
        <f t="shared" ca="1" si="373"/>
        <v>99</v>
      </c>
      <c r="T130" s="184">
        <f t="shared" ca="1" si="374"/>
        <v>99</v>
      </c>
      <c r="U130" s="184">
        <f t="shared" ca="1" si="375"/>
        <v>99</v>
      </c>
      <c r="V130" s="184">
        <f t="shared" ca="1" si="376"/>
        <v>44</v>
      </c>
      <c r="W130" s="184">
        <f t="shared" ca="1" si="377"/>
        <v>44</v>
      </c>
      <c r="X130" s="184">
        <f t="shared" ca="1" si="378"/>
        <v>44</v>
      </c>
      <c r="Y130" s="184">
        <f t="shared" ca="1" si="379"/>
        <v>44</v>
      </c>
      <c r="Z130" s="184">
        <f t="shared" ca="1" si="380"/>
        <v>44</v>
      </c>
      <c r="AA130" s="184">
        <f t="shared" ca="1" si="381"/>
        <v>44</v>
      </c>
      <c r="AB130" s="184">
        <f t="shared" ca="1" si="382"/>
        <v>44</v>
      </c>
      <c r="AC130" s="184">
        <f t="shared" ca="1" si="383"/>
        <v>44</v>
      </c>
      <c r="AD130" s="184">
        <f t="shared" ca="1" si="384"/>
        <v>44</v>
      </c>
      <c r="AE130" s="184">
        <f t="shared" ca="1" si="385"/>
        <v>34</v>
      </c>
      <c r="AF130" s="184">
        <f t="shared" ca="1" si="386"/>
        <v>34</v>
      </c>
      <c r="AG130" s="184">
        <f t="shared" ca="1" si="387"/>
        <v>34</v>
      </c>
      <c r="AH130" s="184">
        <f t="shared" ca="1" si="388"/>
        <v>34</v>
      </c>
      <c r="AI130" s="184">
        <f t="shared" ca="1" si="389"/>
        <v>100</v>
      </c>
      <c r="AJ130" s="184">
        <f t="shared" ca="1" si="390"/>
        <v>100</v>
      </c>
      <c r="AK130" s="184">
        <f t="shared" ca="1" si="391"/>
        <v>100</v>
      </c>
      <c r="AL130" s="184">
        <f t="shared" ca="1" si="392"/>
        <v>100</v>
      </c>
      <c r="AM130" s="184">
        <f t="shared" ca="1" si="393"/>
        <v>100</v>
      </c>
      <c r="AN130" s="184">
        <f t="shared" ca="1" si="394"/>
        <v>100</v>
      </c>
      <c r="AO130" s="184">
        <f t="shared" ca="1" si="395"/>
        <v>100</v>
      </c>
      <c r="AP130" s="184">
        <f t="shared" ca="1" si="396"/>
        <v>100</v>
      </c>
      <c r="AQ130" s="184">
        <f t="shared" ca="1" si="397"/>
        <v>100</v>
      </c>
      <c r="AR130" s="184">
        <f t="shared" ca="1" si="398"/>
        <v>100</v>
      </c>
      <c r="AS130" s="184">
        <f t="shared" ca="1" si="399"/>
        <v>100</v>
      </c>
      <c r="AT130" s="184">
        <f t="shared" ca="1" si="400"/>
        <v>100</v>
      </c>
      <c r="AU130" s="184">
        <f t="shared" ca="1" si="401"/>
        <v>100</v>
      </c>
      <c r="AV130" s="184">
        <f t="shared" ca="1" si="402"/>
        <v>100</v>
      </c>
      <c r="AW130" s="184">
        <f t="shared" ca="1" si="403"/>
        <v>100</v>
      </c>
      <c r="AX130" s="184">
        <f t="shared" ca="1" si="404"/>
        <v>100</v>
      </c>
      <c r="AY130" s="184">
        <f t="shared" ca="1" si="405"/>
        <v>100</v>
      </c>
      <c r="AZ130" s="184">
        <f t="shared" ca="1" si="406"/>
        <v>45</v>
      </c>
      <c r="BA130" s="184">
        <f t="shared" ca="1" si="407"/>
        <v>45</v>
      </c>
      <c r="BB130" s="184">
        <f t="shared" ca="1" si="408"/>
        <v>45</v>
      </c>
      <c r="BC130" s="184">
        <f t="shared" ca="1" si="409"/>
        <v>45</v>
      </c>
      <c r="BD130" s="184">
        <f t="shared" ca="1" si="410"/>
        <v>45</v>
      </c>
      <c r="BE130" s="184">
        <f t="shared" ca="1" si="411"/>
        <v>45</v>
      </c>
      <c r="BF130" s="184">
        <f t="shared" ca="1" si="412"/>
        <v>174</v>
      </c>
      <c r="BG130" s="184">
        <f t="shared" ca="1" si="413"/>
        <v>174</v>
      </c>
      <c r="BH130" s="184">
        <f t="shared" ca="1" si="414"/>
        <v>174</v>
      </c>
      <c r="BI130" s="184">
        <f t="shared" ca="1" si="415"/>
        <v>174</v>
      </c>
      <c r="BJ130" s="184">
        <f t="shared" ca="1" si="416"/>
        <v>174</v>
      </c>
      <c r="BK130" s="184">
        <f t="shared" ca="1" si="417"/>
        <v>174</v>
      </c>
      <c r="BL130" s="184">
        <f t="shared" ca="1" si="418"/>
        <v>174</v>
      </c>
      <c r="BM130" s="184">
        <f t="shared" ca="1" si="419"/>
        <v>174</v>
      </c>
      <c r="BN130" s="184">
        <f t="shared" ca="1" si="420"/>
        <v>174</v>
      </c>
      <c r="BO130" s="184">
        <f t="shared" ca="1" si="421"/>
        <v>174</v>
      </c>
      <c r="BP130" s="184">
        <f t="shared" ca="1" si="422"/>
        <v>174</v>
      </c>
      <c r="BQ130" s="184">
        <f t="shared" ca="1" si="423"/>
        <v>174</v>
      </c>
      <c r="BR130" s="184">
        <f t="shared" ca="1" si="424"/>
        <v>49</v>
      </c>
      <c r="BS130" s="184">
        <f t="shared" ca="1" si="425"/>
        <v>49</v>
      </c>
      <c r="BT130" s="184">
        <f t="shared" ca="1" si="426"/>
        <v>49</v>
      </c>
      <c r="BU130" s="184">
        <f t="shared" ca="1" si="427"/>
        <v>49</v>
      </c>
      <c r="BV130" s="184">
        <f t="shared" ca="1" si="428"/>
        <v>49</v>
      </c>
      <c r="BW130" s="184">
        <f t="shared" ca="1" si="429"/>
        <v>49</v>
      </c>
      <c r="BX130" s="184">
        <f t="shared" ca="1" si="430"/>
        <v>49</v>
      </c>
      <c r="BY130" s="184">
        <f t="shared" ca="1" si="431"/>
        <v>49</v>
      </c>
      <c r="BZ130" s="184">
        <f t="shared" ca="1" si="432"/>
        <v>49</v>
      </c>
      <c r="CA130" s="184">
        <f t="shared" ca="1" si="433"/>
        <v>49</v>
      </c>
      <c r="CB130" s="184">
        <f t="shared" ca="1" si="434"/>
        <v>49</v>
      </c>
      <c r="CC130" s="184">
        <f t="shared" ca="1" si="435"/>
        <v>67</v>
      </c>
      <c r="CD130" s="184">
        <f t="shared" ca="1" si="436"/>
        <v>67</v>
      </c>
      <c r="CE130" s="184">
        <f t="shared" ca="1" si="437"/>
        <v>81</v>
      </c>
      <c r="CF130" s="184">
        <f t="shared" ca="1" si="438"/>
        <v>81</v>
      </c>
      <c r="CG130" s="184">
        <f t="shared" ca="1" si="439"/>
        <v>81</v>
      </c>
      <c r="CH130" s="184">
        <f t="shared" ca="1" si="440"/>
        <v>81</v>
      </c>
      <c r="CI130" s="184">
        <f t="shared" ca="1" si="441"/>
        <v>81</v>
      </c>
      <c r="CJ130" s="184">
        <f t="shared" ca="1" si="442"/>
        <v>81</v>
      </c>
      <c r="CK130" s="184">
        <f t="shared" ca="1" si="443"/>
        <v>81</v>
      </c>
      <c r="CL130" s="184">
        <f t="shared" ca="1" si="444"/>
        <v>81</v>
      </c>
      <c r="CM130" s="184">
        <f t="shared" ca="1" si="445"/>
        <v>81</v>
      </c>
      <c r="CN130" s="184">
        <f t="shared" ca="1" si="446"/>
        <v>81</v>
      </c>
      <c r="CO130" s="184">
        <f t="shared" ca="1" si="447"/>
        <v>81</v>
      </c>
      <c r="CP130" s="184">
        <f t="shared" ca="1" si="448"/>
        <v>80</v>
      </c>
      <c r="CQ130" s="184">
        <f t="shared" ca="1" si="449"/>
        <v>80</v>
      </c>
      <c r="CR130" s="184">
        <f t="shared" ca="1" si="450"/>
        <v>80</v>
      </c>
      <c r="CS130" s="184">
        <f t="shared" ca="1" si="451"/>
        <v>80</v>
      </c>
      <c r="CT130" s="184">
        <f t="shared" ca="1" si="452"/>
        <v>56</v>
      </c>
      <c r="CU130" s="184">
        <f t="shared" ca="1" si="453"/>
        <v>56</v>
      </c>
      <c r="CV130" s="184">
        <f t="shared" ca="1" si="454"/>
        <v>78</v>
      </c>
      <c r="CW130" s="184">
        <f t="shared" ca="1" si="455"/>
        <v>78</v>
      </c>
      <c r="CX130" s="184">
        <f t="shared" ca="1" si="456"/>
        <v>31</v>
      </c>
      <c r="CY130" s="184">
        <f t="shared" ca="1" si="457"/>
        <v>31</v>
      </c>
      <c r="CZ130" s="184">
        <f t="shared" ca="1" si="458"/>
        <v>31</v>
      </c>
      <c r="DA130" s="184">
        <f t="shared" ca="1" si="459"/>
        <v>31</v>
      </c>
      <c r="DB130" s="184">
        <f t="shared" ca="1" si="460"/>
        <v>31</v>
      </c>
      <c r="DC130" s="184">
        <f t="shared" ca="1" si="461"/>
        <v>31</v>
      </c>
      <c r="DD130" s="184">
        <f t="shared" ca="1" si="462"/>
        <v>31</v>
      </c>
      <c r="DE130" s="184">
        <f t="shared" ca="1" si="463"/>
        <v>31</v>
      </c>
      <c r="DF130" s="184">
        <f t="shared" ca="1" si="464"/>
        <v>31</v>
      </c>
      <c r="DG130" s="184">
        <f t="shared" ca="1" si="465"/>
        <v>31</v>
      </c>
      <c r="DH130" s="184">
        <f t="shared" ca="1" si="466"/>
        <v>31</v>
      </c>
      <c r="DI130" s="184">
        <f t="shared" ca="1" si="467"/>
        <v>31</v>
      </c>
      <c r="DJ130" s="184">
        <f t="shared" ca="1" si="468"/>
        <v>31</v>
      </c>
      <c r="DK130" s="184">
        <f t="shared" ca="1" si="469"/>
        <v>31</v>
      </c>
      <c r="DL130" s="184">
        <f t="shared" ca="1" si="470"/>
        <v>31</v>
      </c>
      <c r="DM130" s="184">
        <f t="shared" ca="1" si="471"/>
        <v>31</v>
      </c>
      <c r="DN130" s="184">
        <f t="shared" ca="1" si="472"/>
        <v>128</v>
      </c>
      <c r="DO130" s="184">
        <f t="shared" ca="1" si="473"/>
        <v>128</v>
      </c>
      <c r="DP130" s="184">
        <f t="shared" ca="1" si="474"/>
        <v>103</v>
      </c>
      <c r="DQ130" s="184">
        <f t="shared" ca="1" si="475"/>
        <v>103</v>
      </c>
      <c r="DR130" s="184">
        <f t="shared" ca="1" si="476"/>
        <v>69</v>
      </c>
      <c r="DS130" s="184">
        <f t="shared" ca="1" si="477"/>
        <v>69</v>
      </c>
      <c r="DT130" s="184">
        <f t="shared" ca="1" si="478"/>
        <v>69</v>
      </c>
      <c r="DU130" s="184">
        <f t="shared" ca="1" si="479"/>
        <v>69</v>
      </c>
      <c r="DV130" s="184">
        <f t="shared" ca="1" si="480"/>
        <v>79</v>
      </c>
      <c r="DW130" s="184">
        <f t="shared" ca="1" si="481"/>
        <v>79</v>
      </c>
      <c r="DX130" s="184">
        <f t="shared" ca="1" si="482"/>
        <v>170</v>
      </c>
      <c r="DY130" s="184">
        <f t="shared" ca="1" si="483"/>
        <v>170</v>
      </c>
      <c r="DZ130" s="184">
        <f t="shared" ca="1" si="484"/>
        <v>104</v>
      </c>
      <c r="EA130" s="184">
        <f t="shared" ca="1" si="485"/>
        <v>104</v>
      </c>
      <c r="EB130" s="184">
        <f t="shared" ca="1" si="486"/>
        <v>104</v>
      </c>
      <c r="EC130" s="184">
        <f t="shared" ca="1" si="487"/>
        <v>148</v>
      </c>
      <c r="ED130" s="184">
        <f t="shared" ca="1" si="488"/>
        <v>148</v>
      </c>
      <c r="EE130" s="184">
        <f t="shared" ca="1" si="489"/>
        <v>38</v>
      </c>
      <c r="EF130" s="184">
        <f t="shared" ca="1" si="490"/>
        <v>38</v>
      </c>
      <c r="EG130" s="184">
        <f t="shared" ca="1" si="491"/>
        <v>70</v>
      </c>
      <c r="EH130" s="184">
        <f t="shared" ca="1" si="492"/>
        <v>70</v>
      </c>
      <c r="EI130" s="184">
        <f t="shared" ca="1" si="493"/>
        <v>43</v>
      </c>
      <c r="EJ130" s="184">
        <f t="shared" ca="1" si="494"/>
        <v>43</v>
      </c>
      <c r="EK130" s="184">
        <f t="shared" ca="1" si="495"/>
        <v>43</v>
      </c>
      <c r="EL130" s="184">
        <f t="shared" ca="1" si="496"/>
        <v>43</v>
      </c>
      <c r="EM130" s="184">
        <f t="shared" ca="1" si="497"/>
        <v>43</v>
      </c>
      <c r="EN130" s="184">
        <f t="shared" ca="1" si="498"/>
        <v>43</v>
      </c>
      <c r="EO130" s="184">
        <f t="shared" ca="1" si="499"/>
        <v>43</v>
      </c>
      <c r="EP130" s="184">
        <f t="shared" ca="1" si="500"/>
        <v>43</v>
      </c>
      <c r="EQ130" s="184">
        <f t="shared" ca="1" si="501"/>
        <v>43</v>
      </c>
      <c r="ER130" s="184">
        <f t="shared" ca="1" si="502"/>
        <v>43</v>
      </c>
      <c r="ES130" s="184">
        <f t="shared" ca="1" si="503"/>
        <v>43</v>
      </c>
      <c r="ET130" s="184">
        <f t="shared" ca="1" si="504"/>
        <v>43</v>
      </c>
      <c r="EU130" s="184">
        <f t="shared" ca="1" si="505"/>
        <v>43</v>
      </c>
      <c r="EV130" s="184">
        <f t="shared" ca="1" si="506"/>
        <v>43</v>
      </c>
      <c r="EW130" s="184">
        <f t="shared" ca="1" si="507"/>
        <v>43</v>
      </c>
      <c r="EX130" s="184">
        <f t="shared" ca="1" si="508"/>
        <v>43</v>
      </c>
      <c r="EY130" s="184">
        <f t="shared" ca="1" si="509"/>
        <v>43</v>
      </c>
      <c r="EZ130" s="184">
        <f t="shared" ca="1" si="510"/>
        <v>43</v>
      </c>
      <c r="FA130" s="184">
        <f t="shared" ca="1" si="511"/>
        <v>43</v>
      </c>
      <c r="FB130" s="184">
        <f t="shared" ca="1" si="512"/>
        <v>43</v>
      </c>
      <c r="FC130" s="184">
        <f t="shared" ca="1" si="513"/>
        <v>43</v>
      </c>
      <c r="FD130" s="184">
        <f t="shared" ca="1" si="514"/>
        <v>43</v>
      </c>
      <c r="FE130" s="184">
        <f t="shared" ca="1" si="515"/>
        <v>43</v>
      </c>
      <c r="FF130" s="184">
        <f t="shared" ca="1" si="516"/>
        <v>43</v>
      </c>
      <c r="FG130" s="184">
        <f t="shared" ca="1" si="517"/>
        <v>43</v>
      </c>
      <c r="FH130" s="184">
        <f t="shared" ca="1" si="518"/>
        <v>43</v>
      </c>
      <c r="FI130" s="184">
        <f t="shared" ca="1" si="519"/>
        <v>43</v>
      </c>
      <c r="FJ130" s="184">
        <f t="shared" ca="1" si="520"/>
        <v>43</v>
      </c>
      <c r="FK130" s="184">
        <f t="shared" ca="1" si="521"/>
        <v>43</v>
      </c>
      <c r="FL130" s="184">
        <f t="shared" ca="1" si="522"/>
        <v>43</v>
      </c>
      <c r="FM130" s="184">
        <f t="shared" ca="1" si="523"/>
        <v>43</v>
      </c>
      <c r="FN130" s="184">
        <f t="shared" ca="1" si="524"/>
        <v>43</v>
      </c>
      <c r="FO130" s="184">
        <f t="shared" ca="1" si="525"/>
        <v>43</v>
      </c>
      <c r="FP130" s="184">
        <f t="shared" ca="1" si="526"/>
        <v>43</v>
      </c>
      <c r="FQ130" s="184">
        <f t="shared" ca="1" si="527"/>
        <v>43</v>
      </c>
      <c r="FR130" s="184">
        <f t="shared" ca="1" si="528"/>
        <v>43</v>
      </c>
      <c r="FS130" s="184">
        <f t="shared" ca="1" si="529"/>
        <v>43</v>
      </c>
      <c r="FT130" s="184">
        <f t="shared" ca="1" si="530"/>
        <v>43</v>
      </c>
      <c r="FU130" s="184">
        <f t="shared" ca="1" si="531"/>
        <v>43</v>
      </c>
      <c r="FV130" s="184">
        <f t="shared" ca="1" si="532"/>
        <v>43</v>
      </c>
      <c r="FW130" s="184">
        <f t="shared" ca="1" si="533"/>
        <v>43</v>
      </c>
      <c r="FX130" s="184">
        <f t="shared" ca="1" si="534"/>
        <v>43</v>
      </c>
      <c r="FY130" s="184">
        <f t="shared" ca="1" si="535"/>
        <v>43</v>
      </c>
      <c r="FZ130" s="184">
        <f t="shared" ca="1" si="536"/>
        <v>43</v>
      </c>
      <c r="GA130" s="184">
        <f t="shared" ca="1" si="537"/>
        <v>43</v>
      </c>
      <c r="GB130" s="184">
        <f t="shared" ca="1" si="538"/>
        <v>43</v>
      </c>
      <c r="GC130" s="184">
        <f t="shared" ca="1" si="539"/>
        <v>43</v>
      </c>
      <c r="GD130" s="184">
        <f t="shared" ca="1" si="540"/>
        <v>43</v>
      </c>
      <c r="GE130" s="184">
        <f t="shared" ca="1" si="541"/>
        <v>43</v>
      </c>
      <c r="GF130" s="184">
        <f t="shared" ca="1" si="542"/>
        <v>43</v>
      </c>
      <c r="GG130" s="184">
        <f t="shared" ca="1" si="543"/>
        <v>43</v>
      </c>
      <c r="GH130" s="184">
        <f t="shared" ca="1" si="544"/>
        <v>43</v>
      </c>
      <c r="GI130" s="184">
        <f t="shared" ca="1" si="545"/>
        <v>43</v>
      </c>
      <c r="GJ130" s="184">
        <f t="shared" ca="1" si="546"/>
        <v>43</v>
      </c>
      <c r="GK130" s="184">
        <f t="shared" ca="1" si="547"/>
        <v>43</v>
      </c>
      <c r="GL130" s="184">
        <f t="shared" ca="1" si="548"/>
        <v>43</v>
      </c>
      <c r="GM130" s="184">
        <f t="shared" ca="1" si="549"/>
        <v>43</v>
      </c>
      <c r="GN130" s="184">
        <f t="shared" ca="1" si="550"/>
        <v>43</v>
      </c>
      <c r="GO130" s="184">
        <f t="shared" ca="1" si="551"/>
        <v>43</v>
      </c>
      <c r="GP130" s="184">
        <f t="shared" ca="1" si="552"/>
        <v>43</v>
      </c>
      <c r="GQ130" s="184">
        <f t="shared" ca="1" si="553"/>
        <v>43</v>
      </c>
      <c r="GR130" s="184">
        <f t="shared" ca="1" si="554"/>
        <v>43</v>
      </c>
      <c r="GS130" s="184">
        <f t="shared" ca="1" si="555"/>
        <v>43</v>
      </c>
      <c r="GT130" s="184">
        <f t="shared" ca="1" si="556"/>
        <v>43</v>
      </c>
      <c r="GU130" s="184">
        <f t="shared" ca="1" si="557"/>
        <v>43</v>
      </c>
      <c r="GV130" s="184">
        <f t="shared" ca="1" si="558"/>
        <v>43</v>
      </c>
      <c r="GW130" s="184">
        <f t="shared" ca="1" si="559"/>
        <v>43</v>
      </c>
      <c r="GX130" s="184">
        <f t="shared" ca="1" si="560"/>
        <v>43</v>
      </c>
      <c r="GY130" s="184">
        <f t="shared" ca="1" si="561"/>
        <v>43</v>
      </c>
      <c r="GZ130" s="184">
        <f t="shared" ca="1" si="562"/>
        <v>43</v>
      </c>
      <c r="HA130" s="184">
        <f t="shared" ca="1" si="563"/>
        <v>43</v>
      </c>
      <c r="HB130" s="184">
        <f t="shared" ca="1" si="564"/>
        <v>43</v>
      </c>
      <c r="HC130" s="184">
        <f t="shared" ca="1" si="565"/>
        <v>43</v>
      </c>
      <c r="HD130" s="184">
        <f t="shared" ca="1" si="566"/>
        <v>43</v>
      </c>
      <c r="HE130" s="184">
        <f t="shared" ca="1" si="567"/>
        <v>43</v>
      </c>
      <c r="HF130" s="184">
        <f t="shared" ca="1" si="568"/>
        <v>43</v>
      </c>
      <c r="HG130" s="184">
        <f t="shared" ca="1" si="569"/>
        <v>43</v>
      </c>
      <c r="HH130" s="184">
        <f t="shared" ca="1" si="570"/>
        <v>43</v>
      </c>
      <c r="HI130" s="184">
        <f t="shared" ca="1" si="571"/>
        <v>43</v>
      </c>
      <c r="HJ130" s="184">
        <f t="shared" ca="1" si="572"/>
        <v>43</v>
      </c>
      <c r="HK130" s="578">
        <f t="shared" ca="1" si="573"/>
        <v>1</v>
      </c>
    </row>
    <row r="131" spans="1:219" s="185" customFormat="1">
      <c r="A131" s="277" t="s">
        <v>14033</v>
      </c>
      <c r="B131" s="278"/>
      <c r="C131" s="279" t="s">
        <v>14098</v>
      </c>
      <c r="D131" s="280" t="str">
        <f>IF($B131="","",IFERROR(VLOOKUP($B131,SERVIÇOS!$A:$F,3,0),IFERROR(VLOOKUP($B131,'COMPOSIÇÕES COMPLEMENTARES '!$C:$K,3,0),"")))</f>
        <v/>
      </c>
      <c r="E131" s="281"/>
      <c r="F131" s="282" t="str">
        <f>IF($B131="","",IFERROR(VLOOKUP($B131,SERVIÇOS!$A:$F,4,0),IFERROR(VLOOKUP($B131,'COMPOSIÇÕES COMPLEMENTARES '!$C:$K,6,0),"")))</f>
        <v/>
      </c>
      <c r="G131" s="283" t="str">
        <f>IF($B131="","",IFERROR(VLOOKUP($B131,SERVIÇOS!$A:$F,5,0),IFERROR(VLOOKUP($B131,'COMPOSIÇÕES COMPLEMENTARES '!$C:$K,7,0),"")))</f>
        <v/>
      </c>
      <c r="H131" s="283" t="str">
        <f t="shared" si="589"/>
        <v/>
      </c>
      <c r="I131" s="270">
        <f>ROUND(SUMIF(I132:I149,"&gt;0",I132:I149),2)</f>
        <v>164861.76999999999</v>
      </c>
      <c r="J131" s="270">
        <f>ROUND(SUMIF(J132:J149,"&gt;0",J132:J149),2)</f>
        <v>22784.23</v>
      </c>
      <c r="K131" s="271"/>
      <c r="L131" s="270">
        <f>SUMIF(I131:J131,"&gt;0",I131:J131)</f>
        <v>187646</v>
      </c>
      <c r="M131" s="572">
        <f t="shared" si="364"/>
        <v>187646</v>
      </c>
      <c r="N131" s="572">
        <f t="shared" si="365"/>
        <v>0</v>
      </c>
      <c r="O131" s="572">
        <f t="shared" si="366"/>
        <v>0</v>
      </c>
      <c r="P131" s="572">
        <f t="shared" si="367"/>
        <v>123</v>
      </c>
      <c r="Q131" s="572">
        <f t="shared" si="368"/>
        <v>123.52999999999999</v>
      </c>
      <c r="R131" s="572">
        <f t="shared" si="369"/>
        <v>44</v>
      </c>
      <c r="S131" s="184">
        <f t="shared" ca="1" si="373"/>
        <v>44</v>
      </c>
      <c r="T131" s="184">
        <f t="shared" ca="1" si="374"/>
        <v>44</v>
      </c>
      <c r="U131" s="184">
        <f t="shared" ca="1" si="375"/>
        <v>44</v>
      </c>
      <c r="V131" s="184">
        <f t="shared" ca="1" si="376"/>
        <v>44</v>
      </c>
      <c r="W131" s="184">
        <f t="shared" ca="1" si="377"/>
        <v>34</v>
      </c>
      <c r="X131" s="184">
        <f t="shared" ca="1" si="378"/>
        <v>34</v>
      </c>
      <c r="Y131" s="184">
        <f t="shared" ca="1" si="379"/>
        <v>34</v>
      </c>
      <c r="Z131" s="184">
        <f t="shared" ca="1" si="380"/>
        <v>34</v>
      </c>
      <c r="AA131" s="184">
        <f t="shared" ca="1" si="381"/>
        <v>34</v>
      </c>
      <c r="AB131" s="184">
        <f t="shared" ca="1" si="382"/>
        <v>34</v>
      </c>
      <c r="AC131" s="184">
        <f t="shared" ca="1" si="383"/>
        <v>34</v>
      </c>
      <c r="AD131" s="184">
        <f t="shared" ca="1" si="384"/>
        <v>34</v>
      </c>
      <c r="AE131" s="184">
        <f t="shared" ca="1" si="385"/>
        <v>34</v>
      </c>
      <c r="AF131" s="184">
        <f t="shared" ca="1" si="386"/>
        <v>100</v>
      </c>
      <c r="AG131" s="184">
        <f t="shared" ca="1" si="387"/>
        <v>100</v>
      </c>
      <c r="AH131" s="184">
        <f t="shared" ca="1" si="388"/>
        <v>100</v>
      </c>
      <c r="AI131" s="184">
        <f t="shared" ca="1" si="389"/>
        <v>100</v>
      </c>
      <c r="AJ131" s="184">
        <f t="shared" ca="1" si="390"/>
        <v>45</v>
      </c>
      <c r="AK131" s="184">
        <f t="shared" ca="1" si="391"/>
        <v>45</v>
      </c>
      <c r="AL131" s="184">
        <f t="shared" ca="1" si="392"/>
        <v>45</v>
      </c>
      <c r="AM131" s="184">
        <f t="shared" ca="1" si="393"/>
        <v>45</v>
      </c>
      <c r="AN131" s="184">
        <f t="shared" ca="1" si="394"/>
        <v>45</v>
      </c>
      <c r="AO131" s="184">
        <f t="shared" ca="1" si="395"/>
        <v>45</v>
      </c>
      <c r="AP131" s="184">
        <f t="shared" ca="1" si="396"/>
        <v>45</v>
      </c>
      <c r="AQ131" s="184">
        <f t="shared" ca="1" si="397"/>
        <v>45</v>
      </c>
      <c r="AR131" s="184">
        <f t="shared" ca="1" si="398"/>
        <v>45</v>
      </c>
      <c r="AS131" s="184">
        <f t="shared" ca="1" si="399"/>
        <v>45</v>
      </c>
      <c r="AT131" s="184">
        <f t="shared" ca="1" si="400"/>
        <v>45</v>
      </c>
      <c r="AU131" s="184">
        <f t="shared" ca="1" si="401"/>
        <v>45</v>
      </c>
      <c r="AV131" s="184">
        <f t="shared" ca="1" si="402"/>
        <v>45</v>
      </c>
      <c r="AW131" s="184">
        <f t="shared" ca="1" si="403"/>
        <v>45</v>
      </c>
      <c r="AX131" s="184">
        <f t="shared" ca="1" si="404"/>
        <v>45</v>
      </c>
      <c r="AY131" s="184">
        <f t="shared" ca="1" si="405"/>
        <v>45</v>
      </c>
      <c r="AZ131" s="184">
        <f t="shared" ca="1" si="406"/>
        <v>45</v>
      </c>
      <c r="BA131" s="184">
        <f t="shared" ca="1" si="407"/>
        <v>174</v>
      </c>
      <c r="BB131" s="184">
        <f t="shared" ca="1" si="408"/>
        <v>174</v>
      </c>
      <c r="BC131" s="184">
        <f t="shared" ca="1" si="409"/>
        <v>174</v>
      </c>
      <c r="BD131" s="184">
        <f t="shared" ca="1" si="410"/>
        <v>174</v>
      </c>
      <c r="BE131" s="184">
        <f t="shared" ca="1" si="411"/>
        <v>174</v>
      </c>
      <c r="BF131" s="184">
        <f t="shared" ca="1" si="412"/>
        <v>174</v>
      </c>
      <c r="BG131" s="184">
        <f t="shared" ca="1" si="413"/>
        <v>49</v>
      </c>
      <c r="BH131" s="184">
        <f t="shared" ca="1" si="414"/>
        <v>49</v>
      </c>
      <c r="BI131" s="184">
        <f t="shared" ca="1" si="415"/>
        <v>49</v>
      </c>
      <c r="BJ131" s="184">
        <f t="shared" ca="1" si="416"/>
        <v>49</v>
      </c>
      <c r="BK131" s="184">
        <f t="shared" ca="1" si="417"/>
        <v>49</v>
      </c>
      <c r="BL131" s="184">
        <f t="shared" ca="1" si="418"/>
        <v>49</v>
      </c>
      <c r="BM131" s="184">
        <f t="shared" ca="1" si="419"/>
        <v>49</v>
      </c>
      <c r="BN131" s="184">
        <f t="shared" ca="1" si="420"/>
        <v>49</v>
      </c>
      <c r="BO131" s="184">
        <f t="shared" ca="1" si="421"/>
        <v>49</v>
      </c>
      <c r="BP131" s="184">
        <f t="shared" ca="1" si="422"/>
        <v>49</v>
      </c>
      <c r="BQ131" s="184">
        <f t="shared" ca="1" si="423"/>
        <v>49</v>
      </c>
      <c r="BR131" s="184">
        <f t="shared" ca="1" si="424"/>
        <v>49</v>
      </c>
      <c r="BS131" s="184">
        <f t="shared" ca="1" si="425"/>
        <v>67</v>
      </c>
      <c r="BT131" s="184">
        <f t="shared" ca="1" si="426"/>
        <v>67</v>
      </c>
      <c r="BU131" s="184">
        <f t="shared" ca="1" si="427"/>
        <v>67</v>
      </c>
      <c r="BV131" s="184">
        <f t="shared" ca="1" si="428"/>
        <v>67</v>
      </c>
      <c r="BW131" s="184">
        <f t="shared" ca="1" si="429"/>
        <v>67</v>
      </c>
      <c r="BX131" s="184">
        <f t="shared" ca="1" si="430"/>
        <v>67</v>
      </c>
      <c r="BY131" s="184">
        <f t="shared" ca="1" si="431"/>
        <v>67</v>
      </c>
      <c r="BZ131" s="184">
        <f t="shared" ca="1" si="432"/>
        <v>67</v>
      </c>
      <c r="CA131" s="184">
        <f t="shared" ca="1" si="433"/>
        <v>67</v>
      </c>
      <c r="CB131" s="184">
        <f t="shared" ca="1" si="434"/>
        <v>67</v>
      </c>
      <c r="CC131" s="184">
        <f t="shared" ca="1" si="435"/>
        <v>67</v>
      </c>
      <c r="CD131" s="184">
        <f t="shared" ca="1" si="436"/>
        <v>81</v>
      </c>
      <c r="CE131" s="184">
        <f t="shared" ca="1" si="437"/>
        <v>81</v>
      </c>
      <c r="CF131" s="184">
        <f t="shared" ca="1" si="438"/>
        <v>80</v>
      </c>
      <c r="CG131" s="184">
        <f t="shared" ca="1" si="439"/>
        <v>80</v>
      </c>
      <c r="CH131" s="184">
        <f t="shared" ca="1" si="440"/>
        <v>80</v>
      </c>
      <c r="CI131" s="184">
        <f t="shared" ca="1" si="441"/>
        <v>80</v>
      </c>
      <c r="CJ131" s="184">
        <f t="shared" ca="1" si="442"/>
        <v>80</v>
      </c>
      <c r="CK131" s="184">
        <f t="shared" ca="1" si="443"/>
        <v>80</v>
      </c>
      <c r="CL131" s="184">
        <f t="shared" ca="1" si="444"/>
        <v>80</v>
      </c>
      <c r="CM131" s="184">
        <f t="shared" ca="1" si="445"/>
        <v>80</v>
      </c>
      <c r="CN131" s="184">
        <f t="shared" ca="1" si="446"/>
        <v>80</v>
      </c>
      <c r="CO131" s="184">
        <f t="shared" ca="1" si="447"/>
        <v>80</v>
      </c>
      <c r="CP131" s="184">
        <f t="shared" ca="1" si="448"/>
        <v>80</v>
      </c>
      <c r="CQ131" s="184">
        <f t="shared" ca="1" si="449"/>
        <v>56</v>
      </c>
      <c r="CR131" s="184">
        <f t="shared" ca="1" si="450"/>
        <v>56</v>
      </c>
      <c r="CS131" s="184">
        <f t="shared" ca="1" si="451"/>
        <v>56</v>
      </c>
      <c r="CT131" s="184">
        <f t="shared" ca="1" si="452"/>
        <v>56</v>
      </c>
      <c r="CU131" s="184">
        <f t="shared" ca="1" si="453"/>
        <v>78</v>
      </c>
      <c r="CV131" s="184">
        <f t="shared" ca="1" si="454"/>
        <v>78</v>
      </c>
      <c r="CW131" s="184">
        <f t="shared" ca="1" si="455"/>
        <v>31</v>
      </c>
      <c r="CX131" s="184">
        <f t="shared" ca="1" si="456"/>
        <v>31</v>
      </c>
      <c r="CY131" s="184">
        <f t="shared" ca="1" si="457"/>
        <v>128</v>
      </c>
      <c r="CZ131" s="184">
        <f t="shared" ca="1" si="458"/>
        <v>128</v>
      </c>
      <c r="DA131" s="184">
        <f t="shared" ca="1" si="459"/>
        <v>128</v>
      </c>
      <c r="DB131" s="184">
        <f t="shared" ca="1" si="460"/>
        <v>128</v>
      </c>
      <c r="DC131" s="184">
        <f t="shared" ca="1" si="461"/>
        <v>128</v>
      </c>
      <c r="DD131" s="184">
        <f t="shared" ca="1" si="462"/>
        <v>128</v>
      </c>
      <c r="DE131" s="184">
        <f t="shared" ca="1" si="463"/>
        <v>128</v>
      </c>
      <c r="DF131" s="184">
        <f t="shared" ca="1" si="464"/>
        <v>128</v>
      </c>
      <c r="DG131" s="184">
        <f t="shared" ca="1" si="465"/>
        <v>128</v>
      </c>
      <c r="DH131" s="184">
        <f t="shared" ca="1" si="466"/>
        <v>128</v>
      </c>
      <c r="DI131" s="184">
        <f t="shared" ca="1" si="467"/>
        <v>128</v>
      </c>
      <c r="DJ131" s="184">
        <f t="shared" ca="1" si="468"/>
        <v>128</v>
      </c>
      <c r="DK131" s="184">
        <f t="shared" ca="1" si="469"/>
        <v>128</v>
      </c>
      <c r="DL131" s="184">
        <f t="shared" ca="1" si="470"/>
        <v>128</v>
      </c>
      <c r="DM131" s="184">
        <f t="shared" ca="1" si="471"/>
        <v>128</v>
      </c>
      <c r="DN131" s="184">
        <f t="shared" ca="1" si="472"/>
        <v>128</v>
      </c>
      <c r="DO131" s="184">
        <f t="shared" ca="1" si="473"/>
        <v>103</v>
      </c>
      <c r="DP131" s="184">
        <f t="shared" ca="1" si="474"/>
        <v>103</v>
      </c>
      <c r="DQ131" s="184">
        <f t="shared" ca="1" si="475"/>
        <v>69</v>
      </c>
      <c r="DR131" s="184">
        <f t="shared" ca="1" si="476"/>
        <v>69</v>
      </c>
      <c r="DS131" s="184">
        <f t="shared" ca="1" si="477"/>
        <v>79</v>
      </c>
      <c r="DT131" s="184">
        <f t="shared" ca="1" si="478"/>
        <v>79</v>
      </c>
      <c r="DU131" s="184">
        <f t="shared" ca="1" si="479"/>
        <v>79</v>
      </c>
      <c r="DV131" s="184">
        <f t="shared" ca="1" si="480"/>
        <v>79</v>
      </c>
      <c r="DW131" s="184">
        <f t="shared" ca="1" si="481"/>
        <v>170</v>
      </c>
      <c r="DX131" s="184">
        <f t="shared" ca="1" si="482"/>
        <v>170</v>
      </c>
      <c r="DY131" s="184">
        <f t="shared" ca="1" si="483"/>
        <v>104</v>
      </c>
      <c r="DZ131" s="184">
        <f t="shared" ca="1" si="484"/>
        <v>104</v>
      </c>
      <c r="EA131" s="184">
        <f t="shared" ca="1" si="485"/>
        <v>148</v>
      </c>
      <c r="EB131" s="184">
        <f t="shared" ca="1" si="486"/>
        <v>148</v>
      </c>
      <c r="EC131" s="184">
        <f t="shared" ca="1" si="487"/>
        <v>148</v>
      </c>
      <c r="ED131" s="184">
        <f t="shared" ca="1" si="488"/>
        <v>38</v>
      </c>
      <c r="EE131" s="184">
        <f t="shared" ca="1" si="489"/>
        <v>38</v>
      </c>
      <c r="EF131" s="184">
        <f t="shared" ca="1" si="490"/>
        <v>70</v>
      </c>
      <c r="EG131" s="184">
        <f t="shared" ca="1" si="491"/>
        <v>70</v>
      </c>
      <c r="EH131" s="184">
        <f t="shared" ca="1" si="492"/>
        <v>43</v>
      </c>
      <c r="EI131" s="184">
        <f t="shared" ca="1" si="493"/>
        <v>43</v>
      </c>
      <c r="EJ131" s="184">
        <f t="shared" ca="1" si="494"/>
        <v>61</v>
      </c>
      <c r="EK131" s="184">
        <f t="shared" ca="1" si="495"/>
        <v>61</v>
      </c>
      <c r="EL131" s="184">
        <f t="shared" ca="1" si="496"/>
        <v>61</v>
      </c>
      <c r="EM131" s="184">
        <f t="shared" ca="1" si="497"/>
        <v>61</v>
      </c>
      <c r="EN131" s="184">
        <f t="shared" ca="1" si="498"/>
        <v>61</v>
      </c>
      <c r="EO131" s="184">
        <f t="shared" ca="1" si="499"/>
        <v>61</v>
      </c>
      <c r="EP131" s="184">
        <f t="shared" ca="1" si="500"/>
        <v>61</v>
      </c>
      <c r="EQ131" s="184">
        <f t="shared" ca="1" si="501"/>
        <v>61</v>
      </c>
      <c r="ER131" s="184">
        <f t="shared" ca="1" si="502"/>
        <v>61</v>
      </c>
      <c r="ES131" s="184">
        <f t="shared" ca="1" si="503"/>
        <v>61</v>
      </c>
      <c r="ET131" s="184">
        <f t="shared" ca="1" si="504"/>
        <v>61</v>
      </c>
      <c r="EU131" s="184">
        <f t="shared" ca="1" si="505"/>
        <v>61</v>
      </c>
      <c r="EV131" s="184">
        <f t="shared" ca="1" si="506"/>
        <v>61</v>
      </c>
      <c r="EW131" s="184">
        <f t="shared" ca="1" si="507"/>
        <v>61</v>
      </c>
      <c r="EX131" s="184">
        <f t="shared" ca="1" si="508"/>
        <v>61</v>
      </c>
      <c r="EY131" s="184">
        <f t="shared" ca="1" si="509"/>
        <v>61</v>
      </c>
      <c r="EZ131" s="184">
        <f t="shared" ca="1" si="510"/>
        <v>61</v>
      </c>
      <c r="FA131" s="184">
        <f t="shared" ca="1" si="511"/>
        <v>61</v>
      </c>
      <c r="FB131" s="184">
        <f t="shared" ca="1" si="512"/>
        <v>61</v>
      </c>
      <c r="FC131" s="184">
        <f t="shared" ca="1" si="513"/>
        <v>61</v>
      </c>
      <c r="FD131" s="184">
        <f t="shared" ca="1" si="514"/>
        <v>61</v>
      </c>
      <c r="FE131" s="184">
        <f t="shared" ca="1" si="515"/>
        <v>61</v>
      </c>
      <c r="FF131" s="184">
        <f t="shared" ca="1" si="516"/>
        <v>61</v>
      </c>
      <c r="FG131" s="184">
        <f t="shared" ca="1" si="517"/>
        <v>61</v>
      </c>
      <c r="FH131" s="184">
        <f t="shared" ca="1" si="518"/>
        <v>61</v>
      </c>
      <c r="FI131" s="184">
        <f t="shared" ca="1" si="519"/>
        <v>61</v>
      </c>
      <c r="FJ131" s="184">
        <f t="shared" ca="1" si="520"/>
        <v>61</v>
      </c>
      <c r="FK131" s="184">
        <f t="shared" ca="1" si="521"/>
        <v>61</v>
      </c>
      <c r="FL131" s="184">
        <f t="shared" ca="1" si="522"/>
        <v>61</v>
      </c>
      <c r="FM131" s="184">
        <f t="shared" ca="1" si="523"/>
        <v>61</v>
      </c>
      <c r="FN131" s="184">
        <f t="shared" ca="1" si="524"/>
        <v>61</v>
      </c>
      <c r="FO131" s="184">
        <f t="shared" ca="1" si="525"/>
        <v>61</v>
      </c>
      <c r="FP131" s="184">
        <f t="shared" ca="1" si="526"/>
        <v>61</v>
      </c>
      <c r="FQ131" s="184">
        <f t="shared" ca="1" si="527"/>
        <v>61</v>
      </c>
      <c r="FR131" s="184">
        <f t="shared" ca="1" si="528"/>
        <v>61</v>
      </c>
      <c r="FS131" s="184">
        <f t="shared" ca="1" si="529"/>
        <v>61</v>
      </c>
      <c r="FT131" s="184">
        <f t="shared" ca="1" si="530"/>
        <v>61</v>
      </c>
      <c r="FU131" s="184">
        <f t="shared" ca="1" si="531"/>
        <v>61</v>
      </c>
      <c r="FV131" s="184">
        <f t="shared" ca="1" si="532"/>
        <v>61</v>
      </c>
      <c r="FW131" s="184">
        <f t="shared" ca="1" si="533"/>
        <v>61</v>
      </c>
      <c r="FX131" s="184">
        <f t="shared" ca="1" si="534"/>
        <v>61</v>
      </c>
      <c r="FY131" s="184">
        <f t="shared" ca="1" si="535"/>
        <v>61</v>
      </c>
      <c r="FZ131" s="184">
        <f t="shared" ca="1" si="536"/>
        <v>61</v>
      </c>
      <c r="GA131" s="184">
        <f t="shared" ca="1" si="537"/>
        <v>61</v>
      </c>
      <c r="GB131" s="184">
        <f t="shared" ca="1" si="538"/>
        <v>61</v>
      </c>
      <c r="GC131" s="184">
        <f t="shared" ca="1" si="539"/>
        <v>61</v>
      </c>
      <c r="GD131" s="184">
        <f t="shared" ca="1" si="540"/>
        <v>61</v>
      </c>
      <c r="GE131" s="184">
        <f t="shared" ca="1" si="541"/>
        <v>61</v>
      </c>
      <c r="GF131" s="184">
        <f t="shared" ca="1" si="542"/>
        <v>61</v>
      </c>
      <c r="GG131" s="184">
        <f t="shared" ca="1" si="543"/>
        <v>61</v>
      </c>
      <c r="GH131" s="184">
        <f t="shared" ca="1" si="544"/>
        <v>61</v>
      </c>
      <c r="GI131" s="184">
        <f t="shared" ca="1" si="545"/>
        <v>61</v>
      </c>
      <c r="GJ131" s="184">
        <f t="shared" ca="1" si="546"/>
        <v>61</v>
      </c>
      <c r="GK131" s="184">
        <f t="shared" ca="1" si="547"/>
        <v>61</v>
      </c>
      <c r="GL131" s="184">
        <f t="shared" ca="1" si="548"/>
        <v>61</v>
      </c>
      <c r="GM131" s="184">
        <f t="shared" ca="1" si="549"/>
        <v>61</v>
      </c>
      <c r="GN131" s="184">
        <f t="shared" ca="1" si="550"/>
        <v>61</v>
      </c>
      <c r="GO131" s="184">
        <f t="shared" ca="1" si="551"/>
        <v>61</v>
      </c>
      <c r="GP131" s="184">
        <f t="shared" ca="1" si="552"/>
        <v>61</v>
      </c>
      <c r="GQ131" s="184">
        <f t="shared" ca="1" si="553"/>
        <v>61</v>
      </c>
      <c r="GR131" s="184">
        <f t="shared" ca="1" si="554"/>
        <v>61</v>
      </c>
      <c r="GS131" s="184">
        <f t="shared" ca="1" si="555"/>
        <v>61</v>
      </c>
      <c r="GT131" s="184">
        <f t="shared" ca="1" si="556"/>
        <v>61</v>
      </c>
      <c r="GU131" s="184">
        <f t="shared" ca="1" si="557"/>
        <v>61</v>
      </c>
      <c r="GV131" s="184">
        <f t="shared" ca="1" si="558"/>
        <v>61</v>
      </c>
      <c r="GW131" s="184">
        <f t="shared" ca="1" si="559"/>
        <v>61</v>
      </c>
      <c r="GX131" s="184">
        <f t="shared" ca="1" si="560"/>
        <v>61</v>
      </c>
      <c r="GY131" s="184">
        <f t="shared" ca="1" si="561"/>
        <v>61</v>
      </c>
      <c r="GZ131" s="184">
        <f t="shared" ca="1" si="562"/>
        <v>61</v>
      </c>
      <c r="HA131" s="184">
        <f t="shared" ca="1" si="563"/>
        <v>61</v>
      </c>
      <c r="HB131" s="184">
        <f t="shared" ca="1" si="564"/>
        <v>61</v>
      </c>
      <c r="HC131" s="184">
        <f t="shared" ca="1" si="565"/>
        <v>61</v>
      </c>
      <c r="HD131" s="184">
        <f t="shared" ca="1" si="566"/>
        <v>61</v>
      </c>
      <c r="HE131" s="184">
        <f t="shared" ca="1" si="567"/>
        <v>61</v>
      </c>
      <c r="HF131" s="184">
        <f t="shared" ca="1" si="568"/>
        <v>61</v>
      </c>
      <c r="HG131" s="184">
        <f t="shared" ca="1" si="569"/>
        <v>61</v>
      </c>
      <c r="HH131" s="184">
        <f t="shared" ca="1" si="570"/>
        <v>61</v>
      </c>
      <c r="HI131" s="184">
        <f t="shared" ca="1" si="571"/>
        <v>61</v>
      </c>
      <c r="HJ131" s="184">
        <f t="shared" ca="1" si="572"/>
        <v>61</v>
      </c>
      <c r="HK131" s="578">
        <f t="shared" ca="1" si="573"/>
        <v>1</v>
      </c>
    </row>
    <row r="132" spans="1:219" s="185" customFormat="1" ht="30">
      <c r="A132" s="284" t="s">
        <v>14099</v>
      </c>
      <c r="B132" s="285">
        <v>97635</v>
      </c>
      <c r="C132" s="286" t="str">
        <f>IF($B132="","",IFERROR(VLOOKUP($B132,SERVIÇOS!$A:$F,2,0),IFERROR(VLOOKUP($B132,'COMPOSIÇÕES COMPLEMENTARES '!$C:$K,2,0),"")))</f>
        <v>DEMOLIÇÃO DE PAVIMENTO INTERTRAVADO, DE FORMA MANUAL, COM REAPROVEITAMENTO. AF_12/2017</v>
      </c>
      <c r="D132" s="287" t="str">
        <f>IF($B132="","",IFERROR(VLOOKUP($B132,SERVIÇOS!$A:$F,3,0),IFERROR(VLOOKUP($B132,'COMPOSIÇÕES COMPLEMENTARES '!$C:$K,3,0),"")))</f>
        <v>M2</v>
      </c>
      <c r="E132" s="288">
        <v>451.43</v>
      </c>
      <c r="F132" s="289">
        <f>IF($B132="","",IFERROR(VLOOKUP($B132,SERVIÇOS!$A:$F,4,0),IFERROR(VLOOKUP($B132,'COMPOSIÇÕES COMPLEMENTARES '!$C:$K,6,0),"")))</f>
        <v>4.0299999999999994</v>
      </c>
      <c r="G132" s="289">
        <f>IF($B132="","",IFERROR(VLOOKUP($B132,SERVIÇOS!$A:$F,5,0),IFERROR(VLOOKUP($B132,'COMPOSIÇÕES COMPLEMENTARES '!$C:$K,7,0),"")))</f>
        <v>9.4</v>
      </c>
      <c r="H132" s="289">
        <f t="shared" si="589"/>
        <v>13.43</v>
      </c>
      <c r="I132" s="289">
        <f t="shared" ref="I132:I149" si="590">IF(E132="","",ROUND((E132*F132),2))</f>
        <v>1819.26</v>
      </c>
      <c r="J132" s="289">
        <f t="shared" ref="J132:J149" si="591">IF(E132="","",ROUND((E132*G132),2))</f>
        <v>4243.4399999999996</v>
      </c>
      <c r="K132" s="289">
        <f t="shared" ref="K132:K149" si="592">IF(E132="","",ROUND((E132*H132),2))</f>
        <v>6062.7</v>
      </c>
      <c r="L132" s="289"/>
      <c r="M132" s="572">
        <f t="shared" si="364"/>
        <v>6062.7</v>
      </c>
      <c r="N132" s="572">
        <f t="shared" si="365"/>
        <v>6096.28</v>
      </c>
      <c r="O132" s="572">
        <f t="shared" si="366"/>
        <v>453.93</v>
      </c>
      <c r="P132" s="572">
        <f t="shared" si="367"/>
        <v>124</v>
      </c>
      <c r="Q132" s="572">
        <f t="shared" si="368"/>
        <v>123.52999999999999</v>
      </c>
      <c r="R132" s="572">
        <f t="shared" si="369"/>
        <v>44</v>
      </c>
      <c r="S132" s="184">
        <f t="shared" ca="1" si="373"/>
        <v>34</v>
      </c>
      <c r="T132" s="184">
        <f t="shared" ca="1" si="374"/>
        <v>34</v>
      </c>
      <c r="U132" s="184">
        <f t="shared" ca="1" si="375"/>
        <v>34</v>
      </c>
      <c r="V132" s="184">
        <f t="shared" ca="1" si="376"/>
        <v>34</v>
      </c>
      <c r="W132" s="184">
        <f t="shared" ca="1" si="377"/>
        <v>34</v>
      </c>
      <c r="X132" s="184">
        <f t="shared" ca="1" si="378"/>
        <v>100</v>
      </c>
      <c r="Y132" s="184">
        <f t="shared" ca="1" si="379"/>
        <v>100</v>
      </c>
      <c r="Z132" s="184">
        <f t="shared" ca="1" si="380"/>
        <v>100</v>
      </c>
      <c r="AA132" s="184">
        <f t="shared" ca="1" si="381"/>
        <v>100</v>
      </c>
      <c r="AB132" s="184">
        <f t="shared" ca="1" si="382"/>
        <v>100</v>
      </c>
      <c r="AC132" s="184">
        <f t="shared" ca="1" si="383"/>
        <v>100</v>
      </c>
      <c r="AD132" s="184">
        <f t="shared" ca="1" si="384"/>
        <v>100</v>
      </c>
      <c r="AE132" s="184">
        <f t="shared" ca="1" si="385"/>
        <v>100</v>
      </c>
      <c r="AF132" s="184">
        <f t="shared" ca="1" si="386"/>
        <v>100</v>
      </c>
      <c r="AG132" s="184">
        <f t="shared" ca="1" si="387"/>
        <v>45</v>
      </c>
      <c r="AH132" s="184">
        <f t="shared" ca="1" si="388"/>
        <v>45</v>
      </c>
      <c r="AI132" s="184">
        <f t="shared" ca="1" si="389"/>
        <v>45</v>
      </c>
      <c r="AJ132" s="184">
        <f t="shared" ca="1" si="390"/>
        <v>45</v>
      </c>
      <c r="AK132" s="184">
        <f t="shared" ca="1" si="391"/>
        <v>174</v>
      </c>
      <c r="AL132" s="184">
        <f t="shared" ca="1" si="392"/>
        <v>174</v>
      </c>
      <c r="AM132" s="184">
        <f t="shared" ca="1" si="393"/>
        <v>174</v>
      </c>
      <c r="AN132" s="184">
        <f t="shared" ca="1" si="394"/>
        <v>174</v>
      </c>
      <c r="AO132" s="184">
        <f t="shared" ca="1" si="395"/>
        <v>174</v>
      </c>
      <c r="AP132" s="184">
        <f t="shared" ca="1" si="396"/>
        <v>174</v>
      </c>
      <c r="AQ132" s="184">
        <f t="shared" ca="1" si="397"/>
        <v>174</v>
      </c>
      <c r="AR132" s="184">
        <f t="shared" ca="1" si="398"/>
        <v>174</v>
      </c>
      <c r="AS132" s="184">
        <f t="shared" ca="1" si="399"/>
        <v>174</v>
      </c>
      <c r="AT132" s="184">
        <f t="shared" ca="1" si="400"/>
        <v>174</v>
      </c>
      <c r="AU132" s="184">
        <f t="shared" ca="1" si="401"/>
        <v>174</v>
      </c>
      <c r="AV132" s="184">
        <f t="shared" ca="1" si="402"/>
        <v>174</v>
      </c>
      <c r="AW132" s="184">
        <f t="shared" ca="1" si="403"/>
        <v>174</v>
      </c>
      <c r="AX132" s="184">
        <f t="shared" ca="1" si="404"/>
        <v>174</v>
      </c>
      <c r="AY132" s="184">
        <f t="shared" ca="1" si="405"/>
        <v>174</v>
      </c>
      <c r="AZ132" s="184">
        <f t="shared" ca="1" si="406"/>
        <v>174</v>
      </c>
      <c r="BA132" s="184">
        <f t="shared" ca="1" si="407"/>
        <v>174</v>
      </c>
      <c r="BB132" s="184">
        <f t="shared" ca="1" si="408"/>
        <v>49</v>
      </c>
      <c r="BC132" s="184">
        <f t="shared" ca="1" si="409"/>
        <v>49</v>
      </c>
      <c r="BD132" s="184">
        <f t="shared" ca="1" si="410"/>
        <v>49</v>
      </c>
      <c r="BE132" s="184">
        <f t="shared" ca="1" si="411"/>
        <v>49</v>
      </c>
      <c r="BF132" s="184">
        <f t="shared" ca="1" si="412"/>
        <v>49</v>
      </c>
      <c r="BG132" s="184">
        <f t="shared" ca="1" si="413"/>
        <v>49</v>
      </c>
      <c r="BH132" s="184">
        <f t="shared" ca="1" si="414"/>
        <v>67</v>
      </c>
      <c r="BI132" s="184">
        <f t="shared" ca="1" si="415"/>
        <v>67</v>
      </c>
      <c r="BJ132" s="184">
        <f t="shared" ca="1" si="416"/>
        <v>67</v>
      </c>
      <c r="BK132" s="184">
        <f t="shared" ca="1" si="417"/>
        <v>67</v>
      </c>
      <c r="BL132" s="184">
        <f t="shared" ca="1" si="418"/>
        <v>67</v>
      </c>
      <c r="BM132" s="184">
        <f t="shared" ca="1" si="419"/>
        <v>67</v>
      </c>
      <c r="BN132" s="184">
        <f t="shared" ca="1" si="420"/>
        <v>67</v>
      </c>
      <c r="BO132" s="184">
        <f t="shared" ca="1" si="421"/>
        <v>67</v>
      </c>
      <c r="BP132" s="184">
        <f t="shared" ca="1" si="422"/>
        <v>67</v>
      </c>
      <c r="BQ132" s="184">
        <f t="shared" ca="1" si="423"/>
        <v>67</v>
      </c>
      <c r="BR132" s="184">
        <f t="shared" ca="1" si="424"/>
        <v>67</v>
      </c>
      <c r="BS132" s="184">
        <f t="shared" ca="1" si="425"/>
        <v>67</v>
      </c>
      <c r="BT132" s="184">
        <f t="shared" ca="1" si="426"/>
        <v>81</v>
      </c>
      <c r="BU132" s="184">
        <f t="shared" ca="1" si="427"/>
        <v>81</v>
      </c>
      <c r="BV132" s="184">
        <f t="shared" ca="1" si="428"/>
        <v>81</v>
      </c>
      <c r="BW132" s="184">
        <f t="shared" ca="1" si="429"/>
        <v>81</v>
      </c>
      <c r="BX132" s="184">
        <f t="shared" ca="1" si="430"/>
        <v>81</v>
      </c>
      <c r="BY132" s="184">
        <f t="shared" ca="1" si="431"/>
        <v>81</v>
      </c>
      <c r="BZ132" s="184">
        <f t="shared" ca="1" si="432"/>
        <v>81</v>
      </c>
      <c r="CA132" s="184">
        <f t="shared" ca="1" si="433"/>
        <v>81</v>
      </c>
      <c r="CB132" s="184">
        <f t="shared" ca="1" si="434"/>
        <v>81</v>
      </c>
      <c r="CC132" s="184">
        <f t="shared" ca="1" si="435"/>
        <v>81</v>
      </c>
      <c r="CD132" s="184">
        <f t="shared" ca="1" si="436"/>
        <v>81</v>
      </c>
      <c r="CE132" s="184">
        <f t="shared" ca="1" si="437"/>
        <v>80</v>
      </c>
      <c r="CF132" s="184">
        <f t="shared" ca="1" si="438"/>
        <v>80</v>
      </c>
      <c r="CG132" s="184">
        <f t="shared" ca="1" si="439"/>
        <v>56</v>
      </c>
      <c r="CH132" s="184">
        <f t="shared" ca="1" si="440"/>
        <v>56</v>
      </c>
      <c r="CI132" s="184">
        <f t="shared" ca="1" si="441"/>
        <v>56</v>
      </c>
      <c r="CJ132" s="184">
        <f t="shared" ca="1" si="442"/>
        <v>56</v>
      </c>
      <c r="CK132" s="184">
        <f t="shared" ca="1" si="443"/>
        <v>56</v>
      </c>
      <c r="CL132" s="184">
        <f t="shared" ca="1" si="444"/>
        <v>56</v>
      </c>
      <c r="CM132" s="184">
        <f t="shared" ca="1" si="445"/>
        <v>56</v>
      </c>
      <c r="CN132" s="184">
        <f t="shared" ca="1" si="446"/>
        <v>56</v>
      </c>
      <c r="CO132" s="184">
        <f t="shared" ca="1" si="447"/>
        <v>56</v>
      </c>
      <c r="CP132" s="184">
        <f t="shared" ca="1" si="448"/>
        <v>56</v>
      </c>
      <c r="CQ132" s="184">
        <f t="shared" ca="1" si="449"/>
        <v>56</v>
      </c>
      <c r="CR132" s="184">
        <f t="shared" ca="1" si="450"/>
        <v>78</v>
      </c>
      <c r="CS132" s="184">
        <f t="shared" ca="1" si="451"/>
        <v>78</v>
      </c>
      <c r="CT132" s="184">
        <f t="shared" ca="1" si="452"/>
        <v>78</v>
      </c>
      <c r="CU132" s="184">
        <f t="shared" ca="1" si="453"/>
        <v>78</v>
      </c>
      <c r="CV132" s="184">
        <f t="shared" ca="1" si="454"/>
        <v>31</v>
      </c>
      <c r="CW132" s="184">
        <f t="shared" ca="1" si="455"/>
        <v>31</v>
      </c>
      <c r="CX132" s="184">
        <f t="shared" ca="1" si="456"/>
        <v>128</v>
      </c>
      <c r="CY132" s="184">
        <f t="shared" ca="1" si="457"/>
        <v>128</v>
      </c>
      <c r="CZ132" s="184">
        <f t="shared" ca="1" si="458"/>
        <v>103</v>
      </c>
      <c r="DA132" s="184">
        <f t="shared" ca="1" si="459"/>
        <v>103</v>
      </c>
      <c r="DB132" s="184">
        <f t="shared" ca="1" si="460"/>
        <v>103</v>
      </c>
      <c r="DC132" s="184">
        <f t="shared" ca="1" si="461"/>
        <v>103</v>
      </c>
      <c r="DD132" s="184">
        <f t="shared" ca="1" si="462"/>
        <v>103</v>
      </c>
      <c r="DE132" s="184">
        <f t="shared" ca="1" si="463"/>
        <v>103</v>
      </c>
      <c r="DF132" s="184">
        <f t="shared" ca="1" si="464"/>
        <v>103</v>
      </c>
      <c r="DG132" s="184">
        <f t="shared" ca="1" si="465"/>
        <v>103</v>
      </c>
      <c r="DH132" s="184">
        <f t="shared" ca="1" si="466"/>
        <v>103</v>
      </c>
      <c r="DI132" s="184">
        <f t="shared" ca="1" si="467"/>
        <v>103</v>
      </c>
      <c r="DJ132" s="184">
        <f t="shared" ca="1" si="468"/>
        <v>103</v>
      </c>
      <c r="DK132" s="184">
        <f t="shared" ca="1" si="469"/>
        <v>103</v>
      </c>
      <c r="DL132" s="184">
        <f t="shared" ca="1" si="470"/>
        <v>103</v>
      </c>
      <c r="DM132" s="184">
        <f t="shared" ca="1" si="471"/>
        <v>103</v>
      </c>
      <c r="DN132" s="184">
        <f t="shared" ca="1" si="472"/>
        <v>103</v>
      </c>
      <c r="DO132" s="184">
        <f t="shared" ca="1" si="473"/>
        <v>103</v>
      </c>
      <c r="DP132" s="184">
        <f t="shared" ca="1" si="474"/>
        <v>69</v>
      </c>
      <c r="DQ132" s="184">
        <f t="shared" ca="1" si="475"/>
        <v>69</v>
      </c>
      <c r="DR132" s="184">
        <f t="shared" ca="1" si="476"/>
        <v>79</v>
      </c>
      <c r="DS132" s="184">
        <f t="shared" ca="1" si="477"/>
        <v>79</v>
      </c>
      <c r="DT132" s="184">
        <f t="shared" ca="1" si="478"/>
        <v>170</v>
      </c>
      <c r="DU132" s="184">
        <f t="shared" ca="1" si="479"/>
        <v>170</v>
      </c>
      <c r="DV132" s="184">
        <f t="shared" ca="1" si="480"/>
        <v>170</v>
      </c>
      <c r="DW132" s="184">
        <f t="shared" ca="1" si="481"/>
        <v>170</v>
      </c>
      <c r="DX132" s="184">
        <f t="shared" ca="1" si="482"/>
        <v>104</v>
      </c>
      <c r="DY132" s="184">
        <f t="shared" ca="1" si="483"/>
        <v>104</v>
      </c>
      <c r="DZ132" s="184">
        <f t="shared" ca="1" si="484"/>
        <v>148</v>
      </c>
      <c r="EA132" s="184">
        <f t="shared" ca="1" si="485"/>
        <v>148</v>
      </c>
      <c r="EB132" s="184">
        <f t="shared" ca="1" si="486"/>
        <v>38</v>
      </c>
      <c r="EC132" s="184">
        <f t="shared" ca="1" si="487"/>
        <v>38</v>
      </c>
      <c r="ED132" s="184">
        <f t="shared" ca="1" si="488"/>
        <v>38</v>
      </c>
      <c r="EE132" s="184">
        <f t="shared" ca="1" si="489"/>
        <v>70</v>
      </c>
      <c r="EF132" s="184">
        <f t="shared" ca="1" si="490"/>
        <v>70</v>
      </c>
      <c r="EG132" s="184">
        <f t="shared" ca="1" si="491"/>
        <v>43</v>
      </c>
      <c r="EH132" s="184">
        <f t="shared" ca="1" si="492"/>
        <v>43</v>
      </c>
      <c r="EI132" s="184">
        <f t="shared" ca="1" si="493"/>
        <v>61</v>
      </c>
      <c r="EJ132" s="184">
        <f t="shared" ca="1" si="494"/>
        <v>61</v>
      </c>
      <c r="EK132" s="184">
        <f t="shared" ca="1" si="495"/>
        <v>97</v>
      </c>
      <c r="EL132" s="184">
        <f t="shared" ca="1" si="496"/>
        <v>97</v>
      </c>
      <c r="EM132" s="184">
        <f t="shared" ca="1" si="497"/>
        <v>97</v>
      </c>
      <c r="EN132" s="184">
        <f t="shared" ca="1" si="498"/>
        <v>97</v>
      </c>
      <c r="EO132" s="184">
        <f t="shared" ca="1" si="499"/>
        <v>97</v>
      </c>
      <c r="EP132" s="184">
        <f t="shared" ca="1" si="500"/>
        <v>97</v>
      </c>
      <c r="EQ132" s="184">
        <f t="shared" ca="1" si="501"/>
        <v>97</v>
      </c>
      <c r="ER132" s="184">
        <f t="shared" ca="1" si="502"/>
        <v>97</v>
      </c>
      <c r="ES132" s="184">
        <f t="shared" ca="1" si="503"/>
        <v>97</v>
      </c>
      <c r="ET132" s="184">
        <f t="shared" ca="1" si="504"/>
        <v>97</v>
      </c>
      <c r="EU132" s="184">
        <f t="shared" ca="1" si="505"/>
        <v>97</v>
      </c>
      <c r="EV132" s="184">
        <f t="shared" ca="1" si="506"/>
        <v>97</v>
      </c>
      <c r="EW132" s="184">
        <f t="shared" ca="1" si="507"/>
        <v>97</v>
      </c>
      <c r="EX132" s="184">
        <f t="shared" ca="1" si="508"/>
        <v>97</v>
      </c>
      <c r="EY132" s="184">
        <f t="shared" ca="1" si="509"/>
        <v>97</v>
      </c>
      <c r="EZ132" s="184">
        <f t="shared" ca="1" si="510"/>
        <v>97</v>
      </c>
      <c r="FA132" s="184">
        <f t="shared" ca="1" si="511"/>
        <v>97</v>
      </c>
      <c r="FB132" s="184">
        <f t="shared" ca="1" si="512"/>
        <v>97</v>
      </c>
      <c r="FC132" s="184">
        <f t="shared" ca="1" si="513"/>
        <v>97</v>
      </c>
      <c r="FD132" s="184">
        <f t="shared" ca="1" si="514"/>
        <v>97</v>
      </c>
      <c r="FE132" s="184">
        <f t="shared" ca="1" si="515"/>
        <v>97</v>
      </c>
      <c r="FF132" s="184">
        <f t="shared" ca="1" si="516"/>
        <v>97</v>
      </c>
      <c r="FG132" s="184">
        <f t="shared" ca="1" si="517"/>
        <v>97</v>
      </c>
      <c r="FH132" s="184">
        <f t="shared" ca="1" si="518"/>
        <v>97</v>
      </c>
      <c r="FI132" s="184">
        <f t="shared" ca="1" si="519"/>
        <v>97</v>
      </c>
      <c r="FJ132" s="184">
        <f t="shared" ca="1" si="520"/>
        <v>97</v>
      </c>
      <c r="FK132" s="184">
        <f t="shared" ca="1" si="521"/>
        <v>97</v>
      </c>
      <c r="FL132" s="184">
        <f t="shared" ca="1" si="522"/>
        <v>97</v>
      </c>
      <c r="FM132" s="184">
        <f t="shared" ca="1" si="523"/>
        <v>97</v>
      </c>
      <c r="FN132" s="184">
        <f t="shared" ca="1" si="524"/>
        <v>97</v>
      </c>
      <c r="FO132" s="184">
        <f t="shared" ca="1" si="525"/>
        <v>97</v>
      </c>
      <c r="FP132" s="184">
        <f t="shared" ca="1" si="526"/>
        <v>97</v>
      </c>
      <c r="FQ132" s="184">
        <f t="shared" ca="1" si="527"/>
        <v>97</v>
      </c>
      <c r="FR132" s="184">
        <f t="shared" ca="1" si="528"/>
        <v>97</v>
      </c>
      <c r="FS132" s="184">
        <f t="shared" ca="1" si="529"/>
        <v>97</v>
      </c>
      <c r="FT132" s="184">
        <f t="shared" ca="1" si="530"/>
        <v>97</v>
      </c>
      <c r="FU132" s="184">
        <f t="shared" ca="1" si="531"/>
        <v>97</v>
      </c>
      <c r="FV132" s="184">
        <f t="shared" ca="1" si="532"/>
        <v>97</v>
      </c>
      <c r="FW132" s="184">
        <f t="shared" ca="1" si="533"/>
        <v>97</v>
      </c>
      <c r="FX132" s="184">
        <f t="shared" ca="1" si="534"/>
        <v>97</v>
      </c>
      <c r="FY132" s="184">
        <f t="shared" ca="1" si="535"/>
        <v>97</v>
      </c>
      <c r="FZ132" s="184">
        <f t="shared" ca="1" si="536"/>
        <v>97</v>
      </c>
      <c r="GA132" s="184">
        <f t="shared" ca="1" si="537"/>
        <v>97</v>
      </c>
      <c r="GB132" s="184">
        <f t="shared" ca="1" si="538"/>
        <v>97</v>
      </c>
      <c r="GC132" s="184">
        <f t="shared" ca="1" si="539"/>
        <v>97</v>
      </c>
      <c r="GD132" s="184">
        <f t="shared" ca="1" si="540"/>
        <v>97</v>
      </c>
      <c r="GE132" s="184">
        <f t="shared" ca="1" si="541"/>
        <v>97</v>
      </c>
      <c r="GF132" s="184">
        <f t="shared" ca="1" si="542"/>
        <v>97</v>
      </c>
      <c r="GG132" s="184">
        <f t="shared" ca="1" si="543"/>
        <v>97</v>
      </c>
      <c r="GH132" s="184">
        <f t="shared" ca="1" si="544"/>
        <v>97</v>
      </c>
      <c r="GI132" s="184">
        <f t="shared" ca="1" si="545"/>
        <v>97</v>
      </c>
      <c r="GJ132" s="184">
        <f t="shared" ca="1" si="546"/>
        <v>97</v>
      </c>
      <c r="GK132" s="184">
        <f t="shared" ca="1" si="547"/>
        <v>97</v>
      </c>
      <c r="GL132" s="184">
        <f t="shared" ca="1" si="548"/>
        <v>97</v>
      </c>
      <c r="GM132" s="184">
        <f t="shared" ca="1" si="549"/>
        <v>97</v>
      </c>
      <c r="GN132" s="184">
        <f t="shared" ca="1" si="550"/>
        <v>97</v>
      </c>
      <c r="GO132" s="184">
        <f t="shared" ca="1" si="551"/>
        <v>97</v>
      </c>
      <c r="GP132" s="184">
        <f t="shared" ca="1" si="552"/>
        <v>97</v>
      </c>
      <c r="GQ132" s="184">
        <f t="shared" ca="1" si="553"/>
        <v>97</v>
      </c>
      <c r="GR132" s="184">
        <f t="shared" ca="1" si="554"/>
        <v>97</v>
      </c>
      <c r="GS132" s="184">
        <f t="shared" ca="1" si="555"/>
        <v>97</v>
      </c>
      <c r="GT132" s="184">
        <f t="shared" ca="1" si="556"/>
        <v>97</v>
      </c>
      <c r="GU132" s="184">
        <f t="shared" ca="1" si="557"/>
        <v>97</v>
      </c>
      <c r="GV132" s="184">
        <f t="shared" ca="1" si="558"/>
        <v>97</v>
      </c>
      <c r="GW132" s="184">
        <f t="shared" ca="1" si="559"/>
        <v>97</v>
      </c>
      <c r="GX132" s="184">
        <f t="shared" ca="1" si="560"/>
        <v>97</v>
      </c>
      <c r="GY132" s="184">
        <f t="shared" ca="1" si="561"/>
        <v>97</v>
      </c>
      <c r="GZ132" s="184">
        <f t="shared" ca="1" si="562"/>
        <v>97</v>
      </c>
      <c r="HA132" s="184">
        <f t="shared" ca="1" si="563"/>
        <v>97</v>
      </c>
      <c r="HB132" s="184">
        <f t="shared" ca="1" si="564"/>
        <v>97</v>
      </c>
      <c r="HC132" s="184">
        <f t="shared" ca="1" si="565"/>
        <v>97</v>
      </c>
      <c r="HD132" s="184">
        <f t="shared" ca="1" si="566"/>
        <v>97</v>
      </c>
      <c r="HE132" s="184">
        <f t="shared" ca="1" si="567"/>
        <v>97</v>
      </c>
      <c r="HF132" s="184">
        <f t="shared" ca="1" si="568"/>
        <v>97</v>
      </c>
      <c r="HG132" s="184">
        <f t="shared" ca="1" si="569"/>
        <v>97</v>
      </c>
      <c r="HH132" s="184">
        <f t="shared" ca="1" si="570"/>
        <v>97</v>
      </c>
      <c r="HI132" s="184">
        <f t="shared" ca="1" si="571"/>
        <v>97</v>
      </c>
      <c r="HJ132" s="184">
        <f t="shared" ca="1" si="572"/>
        <v>97</v>
      </c>
      <c r="HK132" s="578">
        <f t="shared" ca="1" si="573"/>
        <v>1</v>
      </c>
    </row>
    <row r="133" spans="1:219" s="185" customFormat="1" ht="30">
      <c r="A133" s="284" t="s">
        <v>14100</v>
      </c>
      <c r="B133" s="285">
        <v>100947</v>
      </c>
      <c r="C133" s="286" t="str">
        <f>IF($B133="","",IFERROR(VLOOKUP($B133,SERVIÇOS!$A:$F,2,0),IFERROR(VLOOKUP($B133,'COMPOSIÇÕES COMPLEMENTARES '!$C:$K,2,0),"")))</f>
        <v>TRANSPORTE COM CAMINHÃO CARROCERIA 9T, EM VIA URBANA PAVIMENTADA, DMT ATÉ 30KM (UNIDADE: TXKM). AF_07/2020</v>
      </c>
      <c r="D133" s="287" t="str">
        <f>IF($B133="","",IFERROR(VLOOKUP($B133,SERVIÇOS!$A:$F,3,0),IFERROR(VLOOKUP($B133,'COMPOSIÇÕES COMPLEMENTARES '!$C:$K,3,0),"")))</f>
        <v>TXKM</v>
      </c>
      <c r="E133" s="288">
        <f>E132*0.1*2400/1000*2</f>
        <v>216.68639999999999</v>
      </c>
      <c r="F133" s="289">
        <f>IF($B133="","",IFERROR(VLOOKUP($B133,SERVIÇOS!$A:$F,4,0),IFERROR(VLOOKUP($B133,'COMPOSIÇÕES COMPLEMENTARES '!$C:$K,6,0),"")))</f>
        <v>1.49</v>
      </c>
      <c r="G133" s="289">
        <f>IF($B133="","",IFERROR(VLOOKUP($B133,SERVIÇOS!$A:$F,5,0),IFERROR(VLOOKUP($B133,'COMPOSIÇÕES COMPLEMENTARES '!$C:$K,7,0),"")))</f>
        <v>0.21</v>
      </c>
      <c r="H133" s="289">
        <f t="shared" si="589"/>
        <v>1.7</v>
      </c>
      <c r="I133" s="289">
        <f t="shared" si="590"/>
        <v>322.86</v>
      </c>
      <c r="J133" s="289">
        <f t="shared" si="591"/>
        <v>45.5</v>
      </c>
      <c r="K133" s="289">
        <f t="shared" si="592"/>
        <v>368.37</v>
      </c>
      <c r="L133" s="289"/>
      <c r="M133" s="572">
        <f t="shared" si="364"/>
        <v>368.36</v>
      </c>
      <c r="N133" s="572">
        <f t="shared" si="365"/>
        <v>368.36</v>
      </c>
      <c r="O133" s="572">
        <f t="shared" si="366"/>
        <v>216.68639999999999</v>
      </c>
      <c r="P133" s="572">
        <f t="shared" si="367"/>
        <v>125</v>
      </c>
      <c r="Q133" s="572">
        <f t="shared" si="368"/>
        <v>107.69</v>
      </c>
      <c r="R133" s="572">
        <f t="shared" si="369"/>
        <v>34</v>
      </c>
      <c r="S133" s="184">
        <f t="shared" ca="1" si="373"/>
        <v>34</v>
      </c>
      <c r="T133" s="184">
        <f t="shared" ca="1" si="374"/>
        <v>100</v>
      </c>
      <c r="U133" s="184">
        <f t="shared" ca="1" si="375"/>
        <v>100</v>
      </c>
      <c r="V133" s="184">
        <f t="shared" ca="1" si="376"/>
        <v>100</v>
      </c>
      <c r="W133" s="184">
        <f t="shared" ca="1" si="377"/>
        <v>100</v>
      </c>
      <c r="X133" s="184">
        <f t="shared" ca="1" si="378"/>
        <v>100</v>
      </c>
      <c r="Y133" s="184">
        <f t="shared" ca="1" si="379"/>
        <v>45</v>
      </c>
      <c r="Z133" s="184">
        <f t="shared" ca="1" si="380"/>
        <v>45</v>
      </c>
      <c r="AA133" s="184">
        <f t="shared" ca="1" si="381"/>
        <v>45</v>
      </c>
      <c r="AB133" s="184">
        <f t="shared" ca="1" si="382"/>
        <v>45</v>
      </c>
      <c r="AC133" s="184">
        <f t="shared" ca="1" si="383"/>
        <v>45</v>
      </c>
      <c r="AD133" s="184">
        <f t="shared" ca="1" si="384"/>
        <v>45</v>
      </c>
      <c r="AE133" s="184">
        <f t="shared" ca="1" si="385"/>
        <v>45</v>
      </c>
      <c r="AF133" s="184">
        <f t="shared" ca="1" si="386"/>
        <v>45</v>
      </c>
      <c r="AG133" s="184">
        <f t="shared" ca="1" si="387"/>
        <v>45</v>
      </c>
      <c r="AH133" s="184">
        <f t="shared" ca="1" si="388"/>
        <v>174</v>
      </c>
      <c r="AI133" s="184">
        <f t="shared" ca="1" si="389"/>
        <v>174</v>
      </c>
      <c r="AJ133" s="184">
        <f t="shared" ca="1" si="390"/>
        <v>174</v>
      </c>
      <c r="AK133" s="184">
        <f t="shared" ca="1" si="391"/>
        <v>174</v>
      </c>
      <c r="AL133" s="184">
        <f t="shared" ca="1" si="392"/>
        <v>49</v>
      </c>
      <c r="AM133" s="184">
        <f t="shared" ca="1" si="393"/>
        <v>49</v>
      </c>
      <c r="AN133" s="184">
        <f t="shared" ca="1" si="394"/>
        <v>49</v>
      </c>
      <c r="AO133" s="184">
        <f t="shared" ca="1" si="395"/>
        <v>49</v>
      </c>
      <c r="AP133" s="184">
        <f t="shared" ca="1" si="396"/>
        <v>49</v>
      </c>
      <c r="AQ133" s="184">
        <f t="shared" ca="1" si="397"/>
        <v>49</v>
      </c>
      <c r="AR133" s="184">
        <f t="shared" ca="1" si="398"/>
        <v>49</v>
      </c>
      <c r="AS133" s="184">
        <f t="shared" ca="1" si="399"/>
        <v>49</v>
      </c>
      <c r="AT133" s="184">
        <f t="shared" ca="1" si="400"/>
        <v>49</v>
      </c>
      <c r="AU133" s="184">
        <f t="shared" ca="1" si="401"/>
        <v>49</v>
      </c>
      <c r="AV133" s="184">
        <f t="shared" ca="1" si="402"/>
        <v>49</v>
      </c>
      <c r="AW133" s="184">
        <f t="shared" ca="1" si="403"/>
        <v>49</v>
      </c>
      <c r="AX133" s="184">
        <f t="shared" ca="1" si="404"/>
        <v>49</v>
      </c>
      <c r="AY133" s="184">
        <f t="shared" ca="1" si="405"/>
        <v>49</v>
      </c>
      <c r="AZ133" s="184">
        <f t="shared" ca="1" si="406"/>
        <v>49</v>
      </c>
      <c r="BA133" s="184">
        <f t="shared" ca="1" si="407"/>
        <v>49</v>
      </c>
      <c r="BB133" s="184">
        <f t="shared" ca="1" si="408"/>
        <v>49</v>
      </c>
      <c r="BC133" s="184">
        <f t="shared" ca="1" si="409"/>
        <v>67</v>
      </c>
      <c r="BD133" s="184">
        <f t="shared" ca="1" si="410"/>
        <v>67</v>
      </c>
      <c r="BE133" s="184">
        <f t="shared" ca="1" si="411"/>
        <v>67</v>
      </c>
      <c r="BF133" s="184">
        <f t="shared" ca="1" si="412"/>
        <v>67</v>
      </c>
      <c r="BG133" s="184">
        <f t="shared" ca="1" si="413"/>
        <v>67</v>
      </c>
      <c r="BH133" s="184">
        <f t="shared" ca="1" si="414"/>
        <v>67</v>
      </c>
      <c r="BI133" s="184">
        <f t="shared" ca="1" si="415"/>
        <v>81</v>
      </c>
      <c r="BJ133" s="184">
        <f t="shared" ca="1" si="416"/>
        <v>81</v>
      </c>
      <c r="BK133" s="184">
        <f t="shared" ca="1" si="417"/>
        <v>81</v>
      </c>
      <c r="BL133" s="184">
        <f t="shared" ca="1" si="418"/>
        <v>81</v>
      </c>
      <c r="BM133" s="184">
        <f t="shared" ca="1" si="419"/>
        <v>81</v>
      </c>
      <c r="BN133" s="184">
        <f t="shared" ca="1" si="420"/>
        <v>81</v>
      </c>
      <c r="BO133" s="184">
        <f t="shared" ca="1" si="421"/>
        <v>81</v>
      </c>
      <c r="BP133" s="184">
        <f t="shared" ca="1" si="422"/>
        <v>81</v>
      </c>
      <c r="BQ133" s="184">
        <f t="shared" ca="1" si="423"/>
        <v>81</v>
      </c>
      <c r="BR133" s="184">
        <f t="shared" ca="1" si="424"/>
        <v>81</v>
      </c>
      <c r="BS133" s="184">
        <f t="shared" ca="1" si="425"/>
        <v>81</v>
      </c>
      <c r="BT133" s="184">
        <f t="shared" ca="1" si="426"/>
        <v>81</v>
      </c>
      <c r="BU133" s="184">
        <f t="shared" ca="1" si="427"/>
        <v>80</v>
      </c>
      <c r="BV133" s="184">
        <f t="shared" ca="1" si="428"/>
        <v>80</v>
      </c>
      <c r="BW133" s="184">
        <f t="shared" ca="1" si="429"/>
        <v>80</v>
      </c>
      <c r="BX133" s="184">
        <f t="shared" ca="1" si="430"/>
        <v>80</v>
      </c>
      <c r="BY133" s="184">
        <f t="shared" ca="1" si="431"/>
        <v>80</v>
      </c>
      <c r="BZ133" s="184">
        <f t="shared" ca="1" si="432"/>
        <v>80</v>
      </c>
      <c r="CA133" s="184">
        <f t="shared" ca="1" si="433"/>
        <v>80</v>
      </c>
      <c r="CB133" s="184">
        <f t="shared" ca="1" si="434"/>
        <v>80</v>
      </c>
      <c r="CC133" s="184">
        <f t="shared" ca="1" si="435"/>
        <v>80</v>
      </c>
      <c r="CD133" s="184">
        <f t="shared" ca="1" si="436"/>
        <v>80</v>
      </c>
      <c r="CE133" s="184">
        <f t="shared" ca="1" si="437"/>
        <v>80</v>
      </c>
      <c r="CF133" s="184">
        <f t="shared" ca="1" si="438"/>
        <v>56</v>
      </c>
      <c r="CG133" s="184">
        <f t="shared" ca="1" si="439"/>
        <v>56</v>
      </c>
      <c r="CH133" s="184">
        <f t="shared" ca="1" si="440"/>
        <v>78</v>
      </c>
      <c r="CI133" s="184">
        <f t="shared" ca="1" si="441"/>
        <v>78</v>
      </c>
      <c r="CJ133" s="184">
        <f t="shared" ca="1" si="442"/>
        <v>78</v>
      </c>
      <c r="CK133" s="184">
        <f t="shared" ca="1" si="443"/>
        <v>78</v>
      </c>
      <c r="CL133" s="184">
        <f t="shared" ca="1" si="444"/>
        <v>78</v>
      </c>
      <c r="CM133" s="184">
        <f t="shared" ca="1" si="445"/>
        <v>78</v>
      </c>
      <c r="CN133" s="184">
        <f t="shared" ca="1" si="446"/>
        <v>78</v>
      </c>
      <c r="CO133" s="184">
        <f t="shared" ca="1" si="447"/>
        <v>78</v>
      </c>
      <c r="CP133" s="184">
        <f t="shared" ca="1" si="448"/>
        <v>78</v>
      </c>
      <c r="CQ133" s="184">
        <f t="shared" ca="1" si="449"/>
        <v>78</v>
      </c>
      <c r="CR133" s="184">
        <f t="shared" ca="1" si="450"/>
        <v>78</v>
      </c>
      <c r="CS133" s="184">
        <f t="shared" ca="1" si="451"/>
        <v>31</v>
      </c>
      <c r="CT133" s="184">
        <f t="shared" ca="1" si="452"/>
        <v>31</v>
      </c>
      <c r="CU133" s="184">
        <f t="shared" ca="1" si="453"/>
        <v>31</v>
      </c>
      <c r="CV133" s="184">
        <f t="shared" ca="1" si="454"/>
        <v>31</v>
      </c>
      <c r="CW133" s="184">
        <f t="shared" ca="1" si="455"/>
        <v>128</v>
      </c>
      <c r="CX133" s="184">
        <f t="shared" ca="1" si="456"/>
        <v>128</v>
      </c>
      <c r="CY133" s="184">
        <f t="shared" ca="1" si="457"/>
        <v>103</v>
      </c>
      <c r="CZ133" s="184">
        <f t="shared" ca="1" si="458"/>
        <v>103</v>
      </c>
      <c r="DA133" s="184">
        <f t="shared" ca="1" si="459"/>
        <v>69</v>
      </c>
      <c r="DB133" s="184">
        <f t="shared" ca="1" si="460"/>
        <v>69</v>
      </c>
      <c r="DC133" s="184">
        <f t="shared" ca="1" si="461"/>
        <v>69</v>
      </c>
      <c r="DD133" s="184">
        <f t="shared" ca="1" si="462"/>
        <v>69</v>
      </c>
      <c r="DE133" s="184">
        <f t="shared" ca="1" si="463"/>
        <v>69</v>
      </c>
      <c r="DF133" s="184">
        <f t="shared" ca="1" si="464"/>
        <v>69</v>
      </c>
      <c r="DG133" s="184">
        <f t="shared" ca="1" si="465"/>
        <v>69</v>
      </c>
      <c r="DH133" s="184">
        <f t="shared" ca="1" si="466"/>
        <v>69</v>
      </c>
      <c r="DI133" s="184">
        <f t="shared" ca="1" si="467"/>
        <v>69</v>
      </c>
      <c r="DJ133" s="184">
        <f t="shared" ca="1" si="468"/>
        <v>69</v>
      </c>
      <c r="DK133" s="184">
        <f t="shared" ca="1" si="469"/>
        <v>69</v>
      </c>
      <c r="DL133" s="184">
        <f t="shared" ca="1" si="470"/>
        <v>69</v>
      </c>
      <c r="DM133" s="184">
        <f t="shared" ca="1" si="471"/>
        <v>69</v>
      </c>
      <c r="DN133" s="184">
        <f t="shared" ca="1" si="472"/>
        <v>69</v>
      </c>
      <c r="DO133" s="184">
        <f t="shared" ca="1" si="473"/>
        <v>69</v>
      </c>
      <c r="DP133" s="184">
        <f t="shared" ca="1" si="474"/>
        <v>69</v>
      </c>
      <c r="DQ133" s="184">
        <f t="shared" ca="1" si="475"/>
        <v>79</v>
      </c>
      <c r="DR133" s="184">
        <f t="shared" ca="1" si="476"/>
        <v>79</v>
      </c>
      <c r="DS133" s="184">
        <f t="shared" ca="1" si="477"/>
        <v>170</v>
      </c>
      <c r="DT133" s="184">
        <f t="shared" ca="1" si="478"/>
        <v>170</v>
      </c>
      <c r="DU133" s="184">
        <f t="shared" ca="1" si="479"/>
        <v>104</v>
      </c>
      <c r="DV133" s="184">
        <f t="shared" ca="1" si="480"/>
        <v>104</v>
      </c>
      <c r="DW133" s="184">
        <f t="shared" ca="1" si="481"/>
        <v>104</v>
      </c>
      <c r="DX133" s="184">
        <f t="shared" ca="1" si="482"/>
        <v>104</v>
      </c>
      <c r="DY133" s="184">
        <f t="shared" ca="1" si="483"/>
        <v>148</v>
      </c>
      <c r="DZ133" s="184">
        <f t="shared" ca="1" si="484"/>
        <v>148</v>
      </c>
      <c r="EA133" s="184">
        <f t="shared" ca="1" si="485"/>
        <v>38</v>
      </c>
      <c r="EB133" s="184">
        <f t="shared" ca="1" si="486"/>
        <v>38</v>
      </c>
      <c r="EC133" s="184">
        <f t="shared" ca="1" si="487"/>
        <v>70</v>
      </c>
      <c r="ED133" s="184">
        <f t="shared" ca="1" si="488"/>
        <v>70</v>
      </c>
      <c r="EE133" s="184">
        <f t="shared" ca="1" si="489"/>
        <v>70</v>
      </c>
      <c r="EF133" s="184">
        <f t="shared" ca="1" si="490"/>
        <v>43</v>
      </c>
      <c r="EG133" s="184">
        <f t="shared" ca="1" si="491"/>
        <v>43</v>
      </c>
      <c r="EH133" s="184">
        <f t="shared" ca="1" si="492"/>
        <v>61</v>
      </c>
      <c r="EI133" s="184">
        <f t="shared" ca="1" si="493"/>
        <v>61</v>
      </c>
      <c r="EJ133" s="184">
        <f t="shared" ca="1" si="494"/>
        <v>97</v>
      </c>
      <c r="EK133" s="184">
        <f t="shared" ca="1" si="495"/>
        <v>97</v>
      </c>
      <c r="EL133" s="184">
        <f t="shared" ca="1" si="496"/>
        <v>40</v>
      </c>
      <c r="EM133" s="184">
        <f t="shared" ca="1" si="497"/>
        <v>40</v>
      </c>
      <c r="EN133" s="184">
        <f t="shared" ca="1" si="498"/>
        <v>40</v>
      </c>
      <c r="EO133" s="184">
        <f t="shared" ca="1" si="499"/>
        <v>40</v>
      </c>
      <c r="EP133" s="184">
        <f t="shared" ca="1" si="500"/>
        <v>40</v>
      </c>
      <c r="EQ133" s="184">
        <f t="shared" ca="1" si="501"/>
        <v>40</v>
      </c>
      <c r="ER133" s="184">
        <f t="shared" ca="1" si="502"/>
        <v>40</v>
      </c>
      <c r="ES133" s="184">
        <f t="shared" ca="1" si="503"/>
        <v>40</v>
      </c>
      <c r="ET133" s="184">
        <f t="shared" ca="1" si="504"/>
        <v>40</v>
      </c>
      <c r="EU133" s="184">
        <f t="shared" ca="1" si="505"/>
        <v>40</v>
      </c>
      <c r="EV133" s="184">
        <f t="shared" ca="1" si="506"/>
        <v>40</v>
      </c>
      <c r="EW133" s="184">
        <f t="shared" ca="1" si="507"/>
        <v>40</v>
      </c>
      <c r="EX133" s="184">
        <f t="shared" ca="1" si="508"/>
        <v>40</v>
      </c>
      <c r="EY133" s="184">
        <f t="shared" ca="1" si="509"/>
        <v>40</v>
      </c>
      <c r="EZ133" s="184">
        <f t="shared" ca="1" si="510"/>
        <v>40</v>
      </c>
      <c r="FA133" s="184">
        <f t="shared" ca="1" si="511"/>
        <v>40</v>
      </c>
      <c r="FB133" s="184">
        <f t="shared" ca="1" si="512"/>
        <v>40</v>
      </c>
      <c r="FC133" s="184">
        <f t="shared" ca="1" si="513"/>
        <v>40</v>
      </c>
      <c r="FD133" s="184">
        <f t="shared" ca="1" si="514"/>
        <v>40</v>
      </c>
      <c r="FE133" s="184">
        <f t="shared" ca="1" si="515"/>
        <v>40</v>
      </c>
      <c r="FF133" s="184">
        <f t="shared" ca="1" si="516"/>
        <v>40</v>
      </c>
      <c r="FG133" s="184">
        <f t="shared" ca="1" si="517"/>
        <v>40</v>
      </c>
      <c r="FH133" s="184">
        <f t="shared" ca="1" si="518"/>
        <v>40</v>
      </c>
      <c r="FI133" s="184">
        <f t="shared" ca="1" si="519"/>
        <v>40</v>
      </c>
      <c r="FJ133" s="184">
        <f t="shared" ca="1" si="520"/>
        <v>40</v>
      </c>
      <c r="FK133" s="184">
        <f t="shared" ca="1" si="521"/>
        <v>40</v>
      </c>
      <c r="FL133" s="184">
        <f t="shared" ca="1" si="522"/>
        <v>40</v>
      </c>
      <c r="FM133" s="184">
        <f t="shared" ca="1" si="523"/>
        <v>40</v>
      </c>
      <c r="FN133" s="184">
        <f t="shared" ca="1" si="524"/>
        <v>40</v>
      </c>
      <c r="FO133" s="184">
        <f t="shared" ca="1" si="525"/>
        <v>40</v>
      </c>
      <c r="FP133" s="184">
        <f t="shared" ca="1" si="526"/>
        <v>40</v>
      </c>
      <c r="FQ133" s="184">
        <f t="shared" ca="1" si="527"/>
        <v>40</v>
      </c>
      <c r="FR133" s="184">
        <f t="shared" ca="1" si="528"/>
        <v>40</v>
      </c>
      <c r="FS133" s="184">
        <f t="shared" ca="1" si="529"/>
        <v>40</v>
      </c>
      <c r="FT133" s="184">
        <f t="shared" ca="1" si="530"/>
        <v>40</v>
      </c>
      <c r="FU133" s="184">
        <f t="shared" ca="1" si="531"/>
        <v>40</v>
      </c>
      <c r="FV133" s="184">
        <f t="shared" ca="1" si="532"/>
        <v>40</v>
      </c>
      <c r="FW133" s="184">
        <f t="shared" ca="1" si="533"/>
        <v>40</v>
      </c>
      <c r="FX133" s="184">
        <f t="shared" ca="1" si="534"/>
        <v>40</v>
      </c>
      <c r="FY133" s="184">
        <f t="shared" ca="1" si="535"/>
        <v>40</v>
      </c>
      <c r="FZ133" s="184">
        <f t="shared" ca="1" si="536"/>
        <v>40</v>
      </c>
      <c r="GA133" s="184">
        <f t="shared" ca="1" si="537"/>
        <v>40</v>
      </c>
      <c r="GB133" s="184">
        <f t="shared" ca="1" si="538"/>
        <v>40</v>
      </c>
      <c r="GC133" s="184">
        <f t="shared" ca="1" si="539"/>
        <v>40</v>
      </c>
      <c r="GD133" s="184">
        <f t="shared" ca="1" si="540"/>
        <v>40</v>
      </c>
      <c r="GE133" s="184">
        <f t="shared" ca="1" si="541"/>
        <v>40</v>
      </c>
      <c r="GF133" s="184">
        <f t="shared" ca="1" si="542"/>
        <v>40</v>
      </c>
      <c r="GG133" s="184">
        <f t="shared" ca="1" si="543"/>
        <v>40</v>
      </c>
      <c r="GH133" s="184">
        <f t="shared" ca="1" si="544"/>
        <v>40</v>
      </c>
      <c r="GI133" s="184">
        <f t="shared" ca="1" si="545"/>
        <v>40</v>
      </c>
      <c r="GJ133" s="184">
        <f t="shared" ca="1" si="546"/>
        <v>40</v>
      </c>
      <c r="GK133" s="184">
        <f t="shared" ca="1" si="547"/>
        <v>40</v>
      </c>
      <c r="GL133" s="184">
        <f t="shared" ca="1" si="548"/>
        <v>40</v>
      </c>
      <c r="GM133" s="184">
        <f t="shared" ca="1" si="549"/>
        <v>40</v>
      </c>
      <c r="GN133" s="184">
        <f t="shared" ca="1" si="550"/>
        <v>40</v>
      </c>
      <c r="GO133" s="184">
        <f t="shared" ca="1" si="551"/>
        <v>40</v>
      </c>
      <c r="GP133" s="184">
        <f t="shared" ca="1" si="552"/>
        <v>40</v>
      </c>
      <c r="GQ133" s="184">
        <f t="shared" ca="1" si="553"/>
        <v>40</v>
      </c>
      <c r="GR133" s="184">
        <f t="shared" ca="1" si="554"/>
        <v>40</v>
      </c>
      <c r="GS133" s="184">
        <f t="shared" ca="1" si="555"/>
        <v>40</v>
      </c>
      <c r="GT133" s="184">
        <f t="shared" ca="1" si="556"/>
        <v>40</v>
      </c>
      <c r="GU133" s="184">
        <f t="shared" ca="1" si="557"/>
        <v>40</v>
      </c>
      <c r="GV133" s="184">
        <f t="shared" ca="1" si="558"/>
        <v>40</v>
      </c>
      <c r="GW133" s="184">
        <f t="shared" ca="1" si="559"/>
        <v>40</v>
      </c>
      <c r="GX133" s="184">
        <f t="shared" ca="1" si="560"/>
        <v>40</v>
      </c>
      <c r="GY133" s="184">
        <f t="shared" ca="1" si="561"/>
        <v>40</v>
      </c>
      <c r="GZ133" s="184">
        <f t="shared" ca="1" si="562"/>
        <v>40</v>
      </c>
      <c r="HA133" s="184">
        <f t="shared" ca="1" si="563"/>
        <v>40</v>
      </c>
      <c r="HB133" s="184">
        <f t="shared" ca="1" si="564"/>
        <v>40</v>
      </c>
      <c r="HC133" s="184">
        <f t="shared" ca="1" si="565"/>
        <v>40</v>
      </c>
      <c r="HD133" s="184">
        <f t="shared" ca="1" si="566"/>
        <v>40</v>
      </c>
      <c r="HE133" s="184">
        <f t="shared" ca="1" si="567"/>
        <v>40</v>
      </c>
      <c r="HF133" s="184">
        <f t="shared" ca="1" si="568"/>
        <v>40</v>
      </c>
      <c r="HG133" s="184">
        <f t="shared" ca="1" si="569"/>
        <v>40</v>
      </c>
      <c r="HH133" s="184">
        <f t="shared" ca="1" si="570"/>
        <v>40</v>
      </c>
      <c r="HI133" s="184">
        <f t="shared" ca="1" si="571"/>
        <v>40</v>
      </c>
      <c r="HJ133" s="184">
        <f t="shared" ca="1" si="572"/>
        <v>40</v>
      </c>
      <c r="HK133" s="578">
        <f t="shared" ca="1" si="573"/>
        <v>1</v>
      </c>
    </row>
    <row r="134" spans="1:219" s="185" customFormat="1" ht="30">
      <c r="A134" s="284" t="s">
        <v>14101</v>
      </c>
      <c r="B134" s="285" t="s">
        <v>14088</v>
      </c>
      <c r="C134" s="286" t="str">
        <f>IF($B134="","",IFERROR(VLOOKUP($B134,SERVIÇOS!$A:$F,2,0),IFERROR(VLOOKUP($B134,'COMPOSIÇÕES COMPLEMENTARES '!$C:$K,2,0),"")))</f>
        <v>ESCAVAÇÃO HORIZONTAL, INCLUINDO CARGA, DESCARGA E DISTRIBUIÇÃO DE SOLO LOCAL (1A CATEGORIA) COM MINICARREGADEIRA SOBRE RODAS</v>
      </c>
      <c r="D134" s="287" t="str">
        <f>IF($B134="","",IFERROR(VLOOKUP($B134,SERVIÇOS!$A:$F,3,0),IFERROR(VLOOKUP($B134,'COMPOSIÇÕES COMPLEMENTARES '!$C:$K,3,0),"")))</f>
        <v>M3</v>
      </c>
      <c r="E134" s="288">
        <v>74.61</v>
      </c>
      <c r="F134" s="289">
        <f>IF($B134="","",IFERROR(VLOOKUP($B134,SERVIÇOS!$A:$F,4,0),IFERROR(VLOOKUP($B134,'COMPOSIÇÕES COMPLEMENTARES '!$C:$K,6,0),"")))</f>
        <v>8.41</v>
      </c>
      <c r="G134" s="289">
        <f>IF($B134="","",IFERROR(VLOOKUP($B134,SERVIÇOS!$A:$F,5,0),IFERROR(VLOOKUP($B134,'COMPOSIÇÕES COMPLEMENTARES '!$C:$K,7,0),"")))</f>
        <v>3.89</v>
      </c>
      <c r="H134" s="289">
        <f t="shared" si="589"/>
        <v>12.3</v>
      </c>
      <c r="I134" s="289">
        <f t="shared" si="590"/>
        <v>627.47</v>
      </c>
      <c r="J134" s="289">
        <f t="shared" si="591"/>
        <v>290.23</v>
      </c>
      <c r="K134" s="289">
        <f t="shared" si="592"/>
        <v>917.7</v>
      </c>
      <c r="L134" s="289"/>
      <c r="M134" s="572">
        <f t="shared" si="364"/>
        <v>917.7</v>
      </c>
      <c r="N134" s="572">
        <f t="shared" si="365"/>
        <v>917.7</v>
      </c>
      <c r="O134" s="572">
        <f t="shared" si="366"/>
        <v>74.61</v>
      </c>
      <c r="P134" s="572">
        <f t="shared" si="367"/>
        <v>126</v>
      </c>
      <c r="Q134" s="572">
        <f t="shared" si="368"/>
        <v>89</v>
      </c>
      <c r="R134" s="572">
        <f t="shared" si="369"/>
        <v>100</v>
      </c>
      <c r="S134" s="184">
        <f t="shared" ca="1" si="373"/>
        <v>100</v>
      </c>
      <c r="T134" s="184">
        <f t="shared" ca="1" si="374"/>
        <v>100</v>
      </c>
      <c r="U134" s="184">
        <f t="shared" ca="1" si="375"/>
        <v>45</v>
      </c>
      <c r="V134" s="184">
        <f t="shared" ca="1" si="376"/>
        <v>45</v>
      </c>
      <c r="W134" s="184">
        <f t="shared" ca="1" si="377"/>
        <v>45</v>
      </c>
      <c r="X134" s="184">
        <f t="shared" ca="1" si="378"/>
        <v>45</v>
      </c>
      <c r="Y134" s="184">
        <f t="shared" ca="1" si="379"/>
        <v>45</v>
      </c>
      <c r="Z134" s="184">
        <f t="shared" ca="1" si="380"/>
        <v>174</v>
      </c>
      <c r="AA134" s="184">
        <f t="shared" ca="1" si="381"/>
        <v>174</v>
      </c>
      <c r="AB134" s="184">
        <f t="shared" ca="1" si="382"/>
        <v>174</v>
      </c>
      <c r="AC134" s="184">
        <f t="shared" ca="1" si="383"/>
        <v>174</v>
      </c>
      <c r="AD134" s="184">
        <f t="shared" ca="1" si="384"/>
        <v>174</v>
      </c>
      <c r="AE134" s="184">
        <f t="shared" ca="1" si="385"/>
        <v>174</v>
      </c>
      <c r="AF134" s="184">
        <f t="shared" ca="1" si="386"/>
        <v>174</v>
      </c>
      <c r="AG134" s="184">
        <f t="shared" ca="1" si="387"/>
        <v>174</v>
      </c>
      <c r="AH134" s="184">
        <f t="shared" ca="1" si="388"/>
        <v>174</v>
      </c>
      <c r="AI134" s="184">
        <f t="shared" ca="1" si="389"/>
        <v>49</v>
      </c>
      <c r="AJ134" s="184">
        <f t="shared" ca="1" si="390"/>
        <v>49</v>
      </c>
      <c r="AK134" s="184">
        <f t="shared" ca="1" si="391"/>
        <v>49</v>
      </c>
      <c r="AL134" s="184">
        <f t="shared" ca="1" si="392"/>
        <v>49</v>
      </c>
      <c r="AM134" s="184">
        <f t="shared" ca="1" si="393"/>
        <v>67</v>
      </c>
      <c r="AN134" s="184">
        <f t="shared" ca="1" si="394"/>
        <v>67</v>
      </c>
      <c r="AO134" s="184">
        <f t="shared" ca="1" si="395"/>
        <v>67</v>
      </c>
      <c r="AP134" s="184">
        <f t="shared" ca="1" si="396"/>
        <v>67</v>
      </c>
      <c r="AQ134" s="184">
        <f t="shared" ca="1" si="397"/>
        <v>67</v>
      </c>
      <c r="AR134" s="184">
        <f t="shared" ca="1" si="398"/>
        <v>67</v>
      </c>
      <c r="AS134" s="184">
        <f t="shared" ca="1" si="399"/>
        <v>67</v>
      </c>
      <c r="AT134" s="184">
        <f t="shared" ca="1" si="400"/>
        <v>67</v>
      </c>
      <c r="AU134" s="184">
        <f t="shared" ca="1" si="401"/>
        <v>67</v>
      </c>
      <c r="AV134" s="184">
        <f t="shared" ca="1" si="402"/>
        <v>67</v>
      </c>
      <c r="AW134" s="184">
        <f t="shared" ca="1" si="403"/>
        <v>67</v>
      </c>
      <c r="AX134" s="184">
        <f t="shared" ca="1" si="404"/>
        <v>67</v>
      </c>
      <c r="AY134" s="184">
        <f t="shared" ca="1" si="405"/>
        <v>67</v>
      </c>
      <c r="AZ134" s="184">
        <f t="shared" ca="1" si="406"/>
        <v>67</v>
      </c>
      <c r="BA134" s="184">
        <f t="shared" ca="1" si="407"/>
        <v>67</v>
      </c>
      <c r="BB134" s="184">
        <f t="shared" ca="1" si="408"/>
        <v>67</v>
      </c>
      <c r="BC134" s="184">
        <f t="shared" ca="1" si="409"/>
        <v>67</v>
      </c>
      <c r="BD134" s="184">
        <f t="shared" ca="1" si="410"/>
        <v>81</v>
      </c>
      <c r="BE134" s="184">
        <f t="shared" ca="1" si="411"/>
        <v>81</v>
      </c>
      <c r="BF134" s="184">
        <f t="shared" ca="1" si="412"/>
        <v>81</v>
      </c>
      <c r="BG134" s="184">
        <f t="shared" ca="1" si="413"/>
        <v>81</v>
      </c>
      <c r="BH134" s="184">
        <f t="shared" ca="1" si="414"/>
        <v>81</v>
      </c>
      <c r="BI134" s="184">
        <f t="shared" ca="1" si="415"/>
        <v>81</v>
      </c>
      <c r="BJ134" s="184">
        <f t="shared" ca="1" si="416"/>
        <v>80</v>
      </c>
      <c r="BK134" s="184">
        <f t="shared" ca="1" si="417"/>
        <v>80</v>
      </c>
      <c r="BL134" s="184">
        <f t="shared" ca="1" si="418"/>
        <v>80</v>
      </c>
      <c r="BM134" s="184">
        <f t="shared" ca="1" si="419"/>
        <v>80</v>
      </c>
      <c r="BN134" s="184">
        <f t="shared" ca="1" si="420"/>
        <v>80</v>
      </c>
      <c r="BO134" s="184">
        <f t="shared" ca="1" si="421"/>
        <v>80</v>
      </c>
      <c r="BP134" s="184">
        <f t="shared" ca="1" si="422"/>
        <v>80</v>
      </c>
      <c r="BQ134" s="184">
        <f t="shared" ca="1" si="423"/>
        <v>80</v>
      </c>
      <c r="BR134" s="184">
        <f t="shared" ca="1" si="424"/>
        <v>80</v>
      </c>
      <c r="BS134" s="184">
        <f t="shared" ca="1" si="425"/>
        <v>80</v>
      </c>
      <c r="BT134" s="184">
        <f t="shared" ca="1" si="426"/>
        <v>80</v>
      </c>
      <c r="BU134" s="184">
        <f t="shared" ca="1" si="427"/>
        <v>80</v>
      </c>
      <c r="BV134" s="184">
        <f t="shared" ca="1" si="428"/>
        <v>56</v>
      </c>
      <c r="BW134" s="184">
        <f t="shared" ca="1" si="429"/>
        <v>56</v>
      </c>
      <c r="BX134" s="184">
        <f t="shared" ca="1" si="430"/>
        <v>56</v>
      </c>
      <c r="BY134" s="184">
        <f t="shared" ca="1" si="431"/>
        <v>56</v>
      </c>
      <c r="BZ134" s="184">
        <f t="shared" ca="1" si="432"/>
        <v>56</v>
      </c>
      <c r="CA134" s="184">
        <f t="shared" ca="1" si="433"/>
        <v>56</v>
      </c>
      <c r="CB134" s="184">
        <f t="shared" ca="1" si="434"/>
        <v>56</v>
      </c>
      <c r="CC134" s="184">
        <f t="shared" ca="1" si="435"/>
        <v>56</v>
      </c>
      <c r="CD134" s="184">
        <f t="shared" ca="1" si="436"/>
        <v>56</v>
      </c>
      <c r="CE134" s="184">
        <f t="shared" ca="1" si="437"/>
        <v>56</v>
      </c>
      <c r="CF134" s="184">
        <f t="shared" ca="1" si="438"/>
        <v>56</v>
      </c>
      <c r="CG134" s="184">
        <f t="shared" ca="1" si="439"/>
        <v>78</v>
      </c>
      <c r="CH134" s="184">
        <f t="shared" ca="1" si="440"/>
        <v>78</v>
      </c>
      <c r="CI134" s="184">
        <f t="shared" ca="1" si="441"/>
        <v>31</v>
      </c>
      <c r="CJ134" s="184">
        <f t="shared" ca="1" si="442"/>
        <v>31</v>
      </c>
      <c r="CK134" s="184">
        <f t="shared" ca="1" si="443"/>
        <v>31</v>
      </c>
      <c r="CL134" s="184">
        <f t="shared" ca="1" si="444"/>
        <v>31</v>
      </c>
      <c r="CM134" s="184">
        <f t="shared" ca="1" si="445"/>
        <v>31</v>
      </c>
      <c r="CN134" s="184">
        <f t="shared" ca="1" si="446"/>
        <v>31</v>
      </c>
      <c r="CO134" s="184">
        <f t="shared" ca="1" si="447"/>
        <v>31</v>
      </c>
      <c r="CP134" s="184">
        <f t="shared" ca="1" si="448"/>
        <v>31</v>
      </c>
      <c r="CQ134" s="184">
        <f t="shared" ca="1" si="449"/>
        <v>31</v>
      </c>
      <c r="CR134" s="184">
        <f t="shared" ca="1" si="450"/>
        <v>31</v>
      </c>
      <c r="CS134" s="184">
        <f t="shared" ca="1" si="451"/>
        <v>31</v>
      </c>
      <c r="CT134" s="184">
        <f t="shared" ca="1" si="452"/>
        <v>128</v>
      </c>
      <c r="CU134" s="184">
        <f t="shared" ca="1" si="453"/>
        <v>128</v>
      </c>
      <c r="CV134" s="184">
        <f t="shared" ca="1" si="454"/>
        <v>128</v>
      </c>
      <c r="CW134" s="184">
        <f t="shared" ca="1" si="455"/>
        <v>128</v>
      </c>
      <c r="CX134" s="184">
        <f t="shared" ca="1" si="456"/>
        <v>103</v>
      </c>
      <c r="CY134" s="184">
        <f t="shared" ca="1" si="457"/>
        <v>103</v>
      </c>
      <c r="CZ134" s="184">
        <f t="shared" ca="1" si="458"/>
        <v>69</v>
      </c>
      <c r="DA134" s="184">
        <f t="shared" ca="1" si="459"/>
        <v>69</v>
      </c>
      <c r="DB134" s="184">
        <f t="shared" ca="1" si="460"/>
        <v>79</v>
      </c>
      <c r="DC134" s="184">
        <f t="shared" ca="1" si="461"/>
        <v>79</v>
      </c>
      <c r="DD134" s="184">
        <f t="shared" ca="1" si="462"/>
        <v>79</v>
      </c>
      <c r="DE134" s="184">
        <f t="shared" ca="1" si="463"/>
        <v>79</v>
      </c>
      <c r="DF134" s="184">
        <f t="shared" ca="1" si="464"/>
        <v>79</v>
      </c>
      <c r="DG134" s="184">
        <f t="shared" ca="1" si="465"/>
        <v>79</v>
      </c>
      <c r="DH134" s="184">
        <f t="shared" ca="1" si="466"/>
        <v>79</v>
      </c>
      <c r="DI134" s="184">
        <f t="shared" ca="1" si="467"/>
        <v>79</v>
      </c>
      <c r="DJ134" s="184">
        <f t="shared" ca="1" si="468"/>
        <v>79</v>
      </c>
      <c r="DK134" s="184">
        <f t="shared" ca="1" si="469"/>
        <v>79</v>
      </c>
      <c r="DL134" s="184">
        <f t="shared" ca="1" si="470"/>
        <v>79</v>
      </c>
      <c r="DM134" s="184">
        <f t="shared" ca="1" si="471"/>
        <v>79</v>
      </c>
      <c r="DN134" s="184">
        <f t="shared" ca="1" si="472"/>
        <v>79</v>
      </c>
      <c r="DO134" s="184">
        <f t="shared" ca="1" si="473"/>
        <v>79</v>
      </c>
      <c r="DP134" s="184">
        <f t="shared" ca="1" si="474"/>
        <v>79</v>
      </c>
      <c r="DQ134" s="184">
        <f t="shared" ca="1" si="475"/>
        <v>79</v>
      </c>
      <c r="DR134" s="184">
        <f t="shared" ca="1" si="476"/>
        <v>170</v>
      </c>
      <c r="DS134" s="184">
        <f t="shared" ca="1" si="477"/>
        <v>170</v>
      </c>
      <c r="DT134" s="184">
        <f t="shared" ca="1" si="478"/>
        <v>104</v>
      </c>
      <c r="DU134" s="184">
        <f t="shared" ca="1" si="479"/>
        <v>104</v>
      </c>
      <c r="DV134" s="184">
        <f t="shared" ca="1" si="480"/>
        <v>148</v>
      </c>
      <c r="DW134" s="184">
        <f t="shared" ca="1" si="481"/>
        <v>148</v>
      </c>
      <c r="DX134" s="184">
        <f t="shared" ca="1" si="482"/>
        <v>148</v>
      </c>
      <c r="DY134" s="184">
        <f t="shared" ca="1" si="483"/>
        <v>148</v>
      </c>
      <c r="DZ134" s="184">
        <f t="shared" ca="1" si="484"/>
        <v>38</v>
      </c>
      <c r="EA134" s="184">
        <f t="shared" ca="1" si="485"/>
        <v>38</v>
      </c>
      <c r="EB134" s="184">
        <f t="shared" ca="1" si="486"/>
        <v>70</v>
      </c>
      <c r="EC134" s="184">
        <f t="shared" ca="1" si="487"/>
        <v>70</v>
      </c>
      <c r="ED134" s="184">
        <f t="shared" ca="1" si="488"/>
        <v>43</v>
      </c>
      <c r="EE134" s="184">
        <f t="shared" ca="1" si="489"/>
        <v>43</v>
      </c>
      <c r="EF134" s="184">
        <f t="shared" ca="1" si="490"/>
        <v>43</v>
      </c>
      <c r="EG134" s="184">
        <f t="shared" ca="1" si="491"/>
        <v>61</v>
      </c>
      <c r="EH134" s="184">
        <f t="shared" ca="1" si="492"/>
        <v>61</v>
      </c>
      <c r="EI134" s="184">
        <f t="shared" ca="1" si="493"/>
        <v>97</v>
      </c>
      <c r="EJ134" s="184">
        <f t="shared" ca="1" si="494"/>
        <v>97</v>
      </c>
      <c r="EK134" s="184">
        <f t="shared" ca="1" si="495"/>
        <v>40</v>
      </c>
      <c r="EL134" s="184">
        <f t="shared" ca="1" si="496"/>
        <v>40</v>
      </c>
      <c r="EM134" s="184" t="str">
        <f t="shared" ca="1" si="497"/>
        <v/>
      </c>
      <c r="EN134" s="184" t="str">
        <f t="shared" ca="1" si="498"/>
        <v/>
      </c>
      <c r="EO134" s="184" t="str">
        <f t="shared" ca="1" si="499"/>
        <v/>
      </c>
      <c r="EP134" s="184" t="str">
        <f t="shared" ca="1" si="500"/>
        <v/>
      </c>
      <c r="EQ134" s="184" t="str">
        <f t="shared" ca="1" si="501"/>
        <v/>
      </c>
      <c r="ER134" s="184" t="str">
        <f t="shared" ca="1" si="502"/>
        <v/>
      </c>
      <c r="ES134" s="184" t="str">
        <f t="shared" ca="1" si="503"/>
        <v/>
      </c>
      <c r="ET134" s="184" t="str">
        <f t="shared" ca="1" si="504"/>
        <v/>
      </c>
      <c r="EU134" s="184" t="str">
        <f t="shared" ca="1" si="505"/>
        <v/>
      </c>
      <c r="EV134" s="184" t="str">
        <f t="shared" ca="1" si="506"/>
        <v/>
      </c>
      <c r="EW134" s="184" t="str">
        <f t="shared" ca="1" si="507"/>
        <v/>
      </c>
      <c r="EX134" s="184" t="str">
        <f t="shared" ca="1" si="508"/>
        <v/>
      </c>
      <c r="EY134" s="184" t="str">
        <f t="shared" ca="1" si="509"/>
        <v/>
      </c>
      <c r="EZ134" s="184" t="str">
        <f t="shared" ca="1" si="510"/>
        <v/>
      </c>
      <c r="FA134" s="184" t="str">
        <f t="shared" ca="1" si="511"/>
        <v/>
      </c>
      <c r="FB134" s="184" t="str">
        <f t="shared" ca="1" si="512"/>
        <v/>
      </c>
      <c r="FC134" s="184" t="str">
        <f t="shared" ca="1" si="513"/>
        <v/>
      </c>
      <c r="FD134" s="184" t="str">
        <f t="shared" ca="1" si="514"/>
        <v/>
      </c>
      <c r="FE134" s="184" t="str">
        <f t="shared" ca="1" si="515"/>
        <v/>
      </c>
      <c r="FF134" s="184" t="str">
        <f t="shared" ca="1" si="516"/>
        <v/>
      </c>
      <c r="FG134" s="184" t="str">
        <f t="shared" ca="1" si="517"/>
        <v/>
      </c>
      <c r="FH134" s="184" t="str">
        <f t="shared" ca="1" si="518"/>
        <v/>
      </c>
      <c r="FI134" s="184" t="str">
        <f t="shared" ca="1" si="519"/>
        <v/>
      </c>
      <c r="FJ134" s="184" t="str">
        <f t="shared" ca="1" si="520"/>
        <v/>
      </c>
      <c r="FK134" s="184" t="str">
        <f t="shared" ca="1" si="521"/>
        <v/>
      </c>
      <c r="FL134" s="184" t="str">
        <f t="shared" ca="1" si="522"/>
        <v/>
      </c>
      <c r="FM134" s="184" t="str">
        <f t="shared" ca="1" si="523"/>
        <v/>
      </c>
      <c r="FN134" s="184" t="str">
        <f t="shared" ca="1" si="524"/>
        <v/>
      </c>
      <c r="FO134" s="184" t="str">
        <f t="shared" ca="1" si="525"/>
        <v/>
      </c>
      <c r="FP134" s="184" t="str">
        <f t="shared" ca="1" si="526"/>
        <v/>
      </c>
      <c r="FQ134" s="184" t="str">
        <f t="shared" ca="1" si="527"/>
        <v/>
      </c>
      <c r="FR134" s="184" t="str">
        <f t="shared" ca="1" si="528"/>
        <v/>
      </c>
      <c r="FS134" s="184" t="str">
        <f t="shared" ca="1" si="529"/>
        <v/>
      </c>
      <c r="FT134" s="184" t="str">
        <f t="shared" ca="1" si="530"/>
        <v/>
      </c>
      <c r="FU134" s="184" t="str">
        <f t="shared" ca="1" si="531"/>
        <v/>
      </c>
      <c r="FV134" s="184" t="str">
        <f t="shared" ca="1" si="532"/>
        <v/>
      </c>
      <c r="FW134" s="184" t="str">
        <f t="shared" ca="1" si="533"/>
        <v/>
      </c>
      <c r="FX134" s="184" t="str">
        <f t="shared" ca="1" si="534"/>
        <v/>
      </c>
      <c r="FY134" s="184" t="str">
        <f t="shared" ca="1" si="535"/>
        <v/>
      </c>
      <c r="FZ134" s="184" t="str">
        <f t="shared" ca="1" si="536"/>
        <v/>
      </c>
      <c r="GA134" s="184" t="str">
        <f t="shared" ca="1" si="537"/>
        <v/>
      </c>
      <c r="GB134" s="184" t="str">
        <f t="shared" ca="1" si="538"/>
        <v/>
      </c>
      <c r="GC134" s="184" t="str">
        <f t="shared" ca="1" si="539"/>
        <v/>
      </c>
      <c r="GD134" s="184" t="str">
        <f t="shared" ca="1" si="540"/>
        <v/>
      </c>
      <c r="GE134" s="184" t="str">
        <f t="shared" ca="1" si="541"/>
        <v/>
      </c>
      <c r="GF134" s="184" t="str">
        <f t="shared" ca="1" si="542"/>
        <v/>
      </c>
      <c r="GG134" s="184" t="str">
        <f t="shared" ca="1" si="543"/>
        <v/>
      </c>
      <c r="GH134" s="184" t="str">
        <f t="shared" ca="1" si="544"/>
        <v/>
      </c>
      <c r="GI134" s="184" t="str">
        <f t="shared" ca="1" si="545"/>
        <v/>
      </c>
      <c r="GJ134" s="184" t="str">
        <f t="shared" ca="1" si="546"/>
        <v/>
      </c>
      <c r="GK134" s="184" t="str">
        <f t="shared" ca="1" si="547"/>
        <v/>
      </c>
      <c r="GL134" s="184" t="str">
        <f t="shared" ca="1" si="548"/>
        <v/>
      </c>
      <c r="GM134" s="184" t="str">
        <f t="shared" ca="1" si="549"/>
        <v/>
      </c>
      <c r="GN134" s="184" t="str">
        <f t="shared" ca="1" si="550"/>
        <v/>
      </c>
      <c r="GO134" s="184" t="str">
        <f t="shared" ca="1" si="551"/>
        <v/>
      </c>
      <c r="GP134" s="184" t="str">
        <f t="shared" ca="1" si="552"/>
        <v/>
      </c>
      <c r="GQ134" s="184" t="str">
        <f t="shared" ca="1" si="553"/>
        <v/>
      </c>
      <c r="GR134" s="184" t="str">
        <f t="shared" ca="1" si="554"/>
        <v/>
      </c>
      <c r="GS134" s="184" t="str">
        <f t="shared" ca="1" si="555"/>
        <v/>
      </c>
      <c r="GT134" s="184" t="str">
        <f t="shared" ca="1" si="556"/>
        <v/>
      </c>
      <c r="GU134" s="184" t="str">
        <f t="shared" ca="1" si="557"/>
        <v/>
      </c>
      <c r="GV134" s="184" t="str">
        <f t="shared" ca="1" si="558"/>
        <v/>
      </c>
      <c r="GW134" s="184" t="str">
        <f t="shared" ca="1" si="559"/>
        <v/>
      </c>
      <c r="GX134" s="184" t="str">
        <f t="shared" ca="1" si="560"/>
        <v/>
      </c>
      <c r="GY134" s="184" t="str">
        <f t="shared" ca="1" si="561"/>
        <v/>
      </c>
      <c r="GZ134" s="184" t="str">
        <f t="shared" ca="1" si="562"/>
        <v/>
      </c>
      <c r="HA134" s="184" t="str">
        <f t="shared" ca="1" si="563"/>
        <v/>
      </c>
      <c r="HB134" s="184" t="str">
        <f t="shared" ca="1" si="564"/>
        <v/>
      </c>
      <c r="HC134" s="184" t="str">
        <f t="shared" ca="1" si="565"/>
        <v/>
      </c>
      <c r="HD134" s="184" t="str">
        <f t="shared" ca="1" si="566"/>
        <v/>
      </c>
      <c r="HE134" s="184" t="str">
        <f t="shared" ca="1" si="567"/>
        <v/>
      </c>
      <c r="HF134" s="184" t="str">
        <f t="shared" ca="1" si="568"/>
        <v/>
      </c>
      <c r="HG134" s="184" t="str">
        <f t="shared" ca="1" si="569"/>
        <v/>
      </c>
      <c r="HH134" s="184" t="str">
        <f t="shared" ca="1" si="570"/>
        <v/>
      </c>
      <c r="HI134" s="184" t="str">
        <f t="shared" ca="1" si="571"/>
        <v/>
      </c>
      <c r="HJ134" s="184" t="str">
        <f t="shared" ca="1" si="572"/>
        <v/>
      </c>
      <c r="HK134" s="578">
        <f t="shared" ca="1" si="573"/>
        <v>0</v>
      </c>
    </row>
    <row r="135" spans="1:219" s="185" customFormat="1" ht="30">
      <c r="A135" s="284" t="s">
        <v>14102</v>
      </c>
      <c r="B135" s="285" t="s">
        <v>14087</v>
      </c>
      <c r="C135" s="286" t="str">
        <f>IF($B135="","",IFERROR(VLOOKUP($B135,SERVIÇOS!$A:$F,2,0),IFERROR(VLOOKUP($B135,'COMPOSIÇÕES COMPLEMENTARES '!$C:$K,2,0),"")))</f>
        <v>CARGA, MANOBRA E DESCARGA DE SOLO E MATERIAIS GRANULARES EM CAMINHÃO CARROCERIA - COM MINICARREGADEIRA SOBRE RODAS</v>
      </c>
      <c r="D135" s="287" t="str">
        <f>IF($B135="","",IFERROR(VLOOKUP($B135,SERVIÇOS!$A:$F,3,0),IFERROR(VLOOKUP($B135,'COMPOSIÇÕES COMPLEMENTARES '!$C:$K,3,0),"")))</f>
        <v>M3</v>
      </c>
      <c r="E135" s="288">
        <v>35.36</v>
      </c>
      <c r="F135" s="289">
        <f>IF($B135="","",IFERROR(VLOOKUP($B135,SERVIÇOS!$A:$F,4,0),IFERROR(VLOOKUP($B135,'COMPOSIÇÕES COMPLEMENTARES '!$C:$K,6,0),"")))</f>
        <v>5.43</v>
      </c>
      <c r="G135" s="289">
        <f>IF($B135="","",IFERROR(VLOOKUP($B135,SERVIÇOS!$A:$F,5,0),IFERROR(VLOOKUP($B135,'COMPOSIÇÕES COMPLEMENTARES '!$C:$K,7,0),"")))</f>
        <v>2.11</v>
      </c>
      <c r="H135" s="289">
        <f t="shared" si="589"/>
        <v>7.5399999999999991</v>
      </c>
      <c r="I135" s="289">
        <f t="shared" si="590"/>
        <v>192</v>
      </c>
      <c r="J135" s="289">
        <f t="shared" si="591"/>
        <v>74.61</v>
      </c>
      <c r="K135" s="289">
        <f t="shared" si="592"/>
        <v>266.61</v>
      </c>
      <c r="L135" s="289"/>
      <c r="M135" s="572">
        <f t="shared" si="364"/>
        <v>266.61</v>
      </c>
      <c r="N135" s="572">
        <f t="shared" si="365"/>
        <v>266.61</v>
      </c>
      <c r="O135" s="572">
        <f t="shared" si="366"/>
        <v>35.36</v>
      </c>
      <c r="P135" s="572">
        <f t="shared" si="367"/>
        <v>127</v>
      </c>
      <c r="Q135" s="572">
        <f t="shared" si="368"/>
        <v>87.320000000000007</v>
      </c>
      <c r="R135" s="572">
        <f t="shared" si="369"/>
        <v>45</v>
      </c>
      <c r="S135" s="184">
        <f t="shared" ca="1" si="373"/>
        <v>45</v>
      </c>
      <c r="T135" s="184">
        <f t="shared" ca="1" si="374"/>
        <v>45</v>
      </c>
      <c r="U135" s="184">
        <f t="shared" ca="1" si="375"/>
        <v>45</v>
      </c>
      <c r="V135" s="184">
        <f t="shared" ca="1" si="376"/>
        <v>174</v>
      </c>
      <c r="W135" s="184">
        <f t="shared" ca="1" si="377"/>
        <v>174</v>
      </c>
      <c r="X135" s="184">
        <f t="shared" ca="1" si="378"/>
        <v>174</v>
      </c>
      <c r="Y135" s="184">
        <f t="shared" ca="1" si="379"/>
        <v>174</v>
      </c>
      <c r="Z135" s="184">
        <f t="shared" ca="1" si="380"/>
        <v>174</v>
      </c>
      <c r="AA135" s="184">
        <f t="shared" ca="1" si="381"/>
        <v>49</v>
      </c>
      <c r="AB135" s="184">
        <f t="shared" ca="1" si="382"/>
        <v>49</v>
      </c>
      <c r="AC135" s="184">
        <f t="shared" ca="1" si="383"/>
        <v>49</v>
      </c>
      <c r="AD135" s="184">
        <f t="shared" ca="1" si="384"/>
        <v>49</v>
      </c>
      <c r="AE135" s="184">
        <f t="shared" ca="1" si="385"/>
        <v>49</v>
      </c>
      <c r="AF135" s="184">
        <f t="shared" ca="1" si="386"/>
        <v>49</v>
      </c>
      <c r="AG135" s="184">
        <f t="shared" ca="1" si="387"/>
        <v>49</v>
      </c>
      <c r="AH135" s="184">
        <f t="shared" ca="1" si="388"/>
        <v>49</v>
      </c>
      <c r="AI135" s="184">
        <f t="shared" ca="1" si="389"/>
        <v>49</v>
      </c>
      <c r="AJ135" s="184">
        <f t="shared" ca="1" si="390"/>
        <v>67</v>
      </c>
      <c r="AK135" s="184">
        <f t="shared" ca="1" si="391"/>
        <v>67</v>
      </c>
      <c r="AL135" s="184">
        <f t="shared" ca="1" si="392"/>
        <v>67</v>
      </c>
      <c r="AM135" s="184">
        <f t="shared" ca="1" si="393"/>
        <v>67</v>
      </c>
      <c r="AN135" s="184">
        <f t="shared" ca="1" si="394"/>
        <v>81</v>
      </c>
      <c r="AO135" s="184">
        <f t="shared" ca="1" si="395"/>
        <v>81</v>
      </c>
      <c r="AP135" s="184">
        <f t="shared" ca="1" si="396"/>
        <v>81</v>
      </c>
      <c r="AQ135" s="184">
        <f t="shared" ca="1" si="397"/>
        <v>81</v>
      </c>
      <c r="AR135" s="184">
        <f t="shared" ca="1" si="398"/>
        <v>81</v>
      </c>
      <c r="AS135" s="184">
        <f t="shared" ca="1" si="399"/>
        <v>81</v>
      </c>
      <c r="AT135" s="184">
        <f t="shared" ca="1" si="400"/>
        <v>81</v>
      </c>
      <c r="AU135" s="184">
        <f t="shared" ca="1" si="401"/>
        <v>81</v>
      </c>
      <c r="AV135" s="184">
        <f t="shared" ca="1" si="402"/>
        <v>81</v>
      </c>
      <c r="AW135" s="184">
        <f t="shared" ca="1" si="403"/>
        <v>81</v>
      </c>
      <c r="AX135" s="184">
        <f t="shared" ca="1" si="404"/>
        <v>81</v>
      </c>
      <c r="AY135" s="184">
        <f t="shared" ca="1" si="405"/>
        <v>81</v>
      </c>
      <c r="AZ135" s="184">
        <f t="shared" ca="1" si="406"/>
        <v>81</v>
      </c>
      <c r="BA135" s="184">
        <f t="shared" ca="1" si="407"/>
        <v>81</v>
      </c>
      <c r="BB135" s="184">
        <f t="shared" ca="1" si="408"/>
        <v>81</v>
      </c>
      <c r="BC135" s="184">
        <f t="shared" ca="1" si="409"/>
        <v>81</v>
      </c>
      <c r="BD135" s="184">
        <f t="shared" ca="1" si="410"/>
        <v>81</v>
      </c>
      <c r="BE135" s="184">
        <f t="shared" ca="1" si="411"/>
        <v>80</v>
      </c>
      <c r="BF135" s="184">
        <f t="shared" ca="1" si="412"/>
        <v>80</v>
      </c>
      <c r="BG135" s="184">
        <f t="shared" ca="1" si="413"/>
        <v>80</v>
      </c>
      <c r="BH135" s="184">
        <f t="shared" ca="1" si="414"/>
        <v>80</v>
      </c>
      <c r="BI135" s="184">
        <f t="shared" ca="1" si="415"/>
        <v>80</v>
      </c>
      <c r="BJ135" s="184">
        <f t="shared" ca="1" si="416"/>
        <v>80</v>
      </c>
      <c r="BK135" s="184">
        <f t="shared" ca="1" si="417"/>
        <v>56</v>
      </c>
      <c r="BL135" s="184">
        <f t="shared" ca="1" si="418"/>
        <v>56</v>
      </c>
      <c r="BM135" s="184">
        <f t="shared" ca="1" si="419"/>
        <v>56</v>
      </c>
      <c r="BN135" s="184">
        <f t="shared" ca="1" si="420"/>
        <v>56</v>
      </c>
      <c r="BO135" s="184">
        <f t="shared" ca="1" si="421"/>
        <v>56</v>
      </c>
      <c r="BP135" s="184">
        <f t="shared" ca="1" si="422"/>
        <v>56</v>
      </c>
      <c r="BQ135" s="184">
        <f t="shared" ca="1" si="423"/>
        <v>56</v>
      </c>
      <c r="BR135" s="184">
        <f t="shared" ca="1" si="424"/>
        <v>56</v>
      </c>
      <c r="BS135" s="184">
        <f t="shared" ca="1" si="425"/>
        <v>56</v>
      </c>
      <c r="BT135" s="184">
        <f t="shared" ca="1" si="426"/>
        <v>56</v>
      </c>
      <c r="BU135" s="184">
        <f t="shared" ca="1" si="427"/>
        <v>56</v>
      </c>
      <c r="BV135" s="184">
        <f t="shared" ca="1" si="428"/>
        <v>56</v>
      </c>
      <c r="BW135" s="184">
        <f t="shared" ca="1" si="429"/>
        <v>78</v>
      </c>
      <c r="BX135" s="184">
        <f t="shared" ca="1" si="430"/>
        <v>78</v>
      </c>
      <c r="BY135" s="184">
        <f t="shared" ca="1" si="431"/>
        <v>78</v>
      </c>
      <c r="BZ135" s="184">
        <f t="shared" ca="1" si="432"/>
        <v>78</v>
      </c>
      <c r="CA135" s="184">
        <f t="shared" ca="1" si="433"/>
        <v>78</v>
      </c>
      <c r="CB135" s="184">
        <f t="shared" ca="1" si="434"/>
        <v>78</v>
      </c>
      <c r="CC135" s="184">
        <f t="shared" ca="1" si="435"/>
        <v>78</v>
      </c>
      <c r="CD135" s="184">
        <f t="shared" ca="1" si="436"/>
        <v>78</v>
      </c>
      <c r="CE135" s="184">
        <f t="shared" ca="1" si="437"/>
        <v>78</v>
      </c>
      <c r="CF135" s="184">
        <f t="shared" ca="1" si="438"/>
        <v>78</v>
      </c>
      <c r="CG135" s="184">
        <f t="shared" ca="1" si="439"/>
        <v>78</v>
      </c>
      <c r="CH135" s="184">
        <f t="shared" ca="1" si="440"/>
        <v>31</v>
      </c>
      <c r="CI135" s="184">
        <f t="shared" ca="1" si="441"/>
        <v>31</v>
      </c>
      <c r="CJ135" s="184">
        <f t="shared" ca="1" si="442"/>
        <v>128</v>
      </c>
      <c r="CK135" s="184">
        <f t="shared" ca="1" si="443"/>
        <v>128</v>
      </c>
      <c r="CL135" s="184">
        <f t="shared" ca="1" si="444"/>
        <v>128</v>
      </c>
      <c r="CM135" s="184">
        <f t="shared" ca="1" si="445"/>
        <v>128</v>
      </c>
      <c r="CN135" s="184">
        <f t="shared" ca="1" si="446"/>
        <v>128</v>
      </c>
      <c r="CO135" s="184">
        <f t="shared" ca="1" si="447"/>
        <v>128</v>
      </c>
      <c r="CP135" s="184">
        <f t="shared" ca="1" si="448"/>
        <v>128</v>
      </c>
      <c r="CQ135" s="184">
        <f t="shared" ca="1" si="449"/>
        <v>128</v>
      </c>
      <c r="CR135" s="184">
        <f t="shared" ca="1" si="450"/>
        <v>128</v>
      </c>
      <c r="CS135" s="184">
        <f t="shared" ca="1" si="451"/>
        <v>128</v>
      </c>
      <c r="CT135" s="184">
        <f t="shared" ca="1" si="452"/>
        <v>128</v>
      </c>
      <c r="CU135" s="184">
        <f t="shared" ca="1" si="453"/>
        <v>103</v>
      </c>
      <c r="CV135" s="184">
        <f t="shared" ca="1" si="454"/>
        <v>103</v>
      </c>
      <c r="CW135" s="184">
        <f t="shared" ca="1" si="455"/>
        <v>103</v>
      </c>
      <c r="CX135" s="184">
        <f t="shared" ca="1" si="456"/>
        <v>103</v>
      </c>
      <c r="CY135" s="184">
        <f t="shared" ca="1" si="457"/>
        <v>69</v>
      </c>
      <c r="CZ135" s="184">
        <f t="shared" ca="1" si="458"/>
        <v>69</v>
      </c>
      <c r="DA135" s="184">
        <f t="shared" ca="1" si="459"/>
        <v>79</v>
      </c>
      <c r="DB135" s="184">
        <f t="shared" ca="1" si="460"/>
        <v>79</v>
      </c>
      <c r="DC135" s="184">
        <f t="shared" ca="1" si="461"/>
        <v>170</v>
      </c>
      <c r="DD135" s="184">
        <f t="shared" ca="1" si="462"/>
        <v>170</v>
      </c>
      <c r="DE135" s="184">
        <f t="shared" ca="1" si="463"/>
        <v>170</v>
      </c>
      <c r="DF135" s="184">
        <f t="shared" ca="1" si="464"/>
        <v>170</v>
      </c>
      <c r="DG135" s="184">
        <f t="shared" ca="1" si="465"/>
        <v>170</v>
      </c>
      <c r="DH135" s="184">
        <f t="shared" ca="1" si="466"/>
        <v>170</v>
      </c>
      <c r="DI135" s="184">
        <f t="shared" ca="1" si="467"/>
        <v>170</v>
      </c>
      <c r="DJ135" s="184">
        <f t="shared" ca="1" si="468"/>
        <v>170</v>
      </c>
      <c r="DK135" s="184">
        <f t="shared" ca="1" si="469"/>
        <v>170</v>
      </c>
      <c r="DL135" s="184">
        <f t="shared" ca="1" si="470"/>
        <v>170</v>
      </c>
      <c r="DM135" s="184">
        <f t="shared" ca="1" si="471"/>
        <v>170</v>
      </c>
      <c r="DN135" s="184">
        <f t="shared" ca="1" si="472"/>
        <v>170</v>
      </c>
      <c r="DO135" s="184">
        <f t="shared" ca="1" si="473"/>
        <v>170</v>
      </c>
      <c r="DP135" s="184">
        <f t="shared" ca="1" si="474"/>
        <v>170</v>
      </c>
      <c r="DQ135" s="184">
        <f t="shared" ca="1" si="475"/>
        <v>170</v>
      </c>
      <c r="DR135" s="184">
        <f t="shared" ca="1" si="476"/>
        <v>170</v>
      </c>
      <c r="DS135" s="184">
        <f t="shared" ca="1" si="477"/>
        <v>104</v>
      </c>
      <c r="DT135" s="184">
        <f t="shared" ca="1" si="478"/>
        <v>104</v>
      </c>
      <c r="DU135" s="184">
        <f t="shared" ca="1" si="479"/>
        <v>148</v>
      </c>
      <c r="DV135" s="184">
        <f t="shared" ca="1" si="480"/>
        <v>148</v>
      </c>
      <c r="DW135" s="184">
        <f t="shared" ca="1" si="481"/>
        <v>38</v>
      </c>
      <c r="DX135" s="184">
        <f t="shared" ca="1" si="482"/>
        <v>38</v>
      </c>
      <c r="DY135" s="184">
        <f t="shared" ca="1" si="483"/>
        <v>38</v>
      </c>
      <c r="DZ135" s="184">
        <f t="shared" ca="1" si="484"/>
        <v>38</v>
      </c>
      <c r="EA135" s="184">
        <f t="shared" ca="1" si="485"/>
        <v>70</v>
      </c>
      <c r="EB135" s="184">
        <f t="shared" ca="1" si="486"/>
        <v>70</v>
      </c>
      <c r="EC135" s="184">
        <f t="shared" ca="1" si="487"/>
        <v>43</v>
      </c>
      <c r="ED135" s="184">
        <f t="shared" ca="1" si="488"/>
        <v>43</v>
      </c>
      <c r="EE135" s="184">
        <f t="shared" ca="1" si="489"/>
        <v>61</v>
      </c>
      <c r="EF135" s="184">
        <f t="shared" ca="1" si="490"/>
        <v>61</v>
      </c>
      <c r="EG135" s="184">
        <f t="shared" ca="1" si="491"/>
        <v>61</v>
      </c>
      <c r="EH135" s="184">
        <f t="shared" ca="1" si="492"/>
        <v>97</v>
      </c>
      <c r="EI135" s="184">
        <f t="shared" ca="1" si="493"/>
        <v>97</v>
      </c>
      <c r="EJ135" s="184">
        <f t="shared" ca="1" si="494"/>
        <v>40</v>
      </c>
      <c r="EK135" s="184">
        <f t="shared" ca="1" si="495"/>
        <v>40</v>
      </c>
      <c r="EL135" s="184" t="str">
        <f t="shared" ca="1" si="496"/>
        <v/>
      </c>
      <c r="EM135" s="184" t="str">
        <f t="shared" ca="1" si="497"/>
        <v/>
      </c>
      <c r="EN135" s="184" t="str">
        <f t="shared" ca="1" si="498"/>
        <v/>
      </c>
      <c r="EO135" s="184" t="str">
        <f t="shared" ca="1" si="499"/>
        <v/>
      </c>
      <c r="EP135" s="184" t="str">
        <f t="shared" ca="1" si="500"/>
        <v/>
      </c>
      <c r="EQ135" s="184" t="str">
        <f t="shared" ca="1" si="501"/>
        <v/>
      </c>
      <c r="ER135" s="184" t="str">
        <f t="shared" ca="1" si="502"/>
        <v/>
      </c>
      <c r="ES135" s="184" t="str">
        <f t="shared" ca="1" si="503"/>
        <v/>
      </c>
      <c r="ET135" s="184" t="str">
        <f t="shared" ca="1" si="504"/>
        <v/>
      </c>
      <c r="EU135" s="184" t="str">
        <f t="shared" ca="1" si="505"/>
        <v/>
      </c>
      <c r="EV135" s="184" t="str">
        <f t="shared" ca="1" si="506"/>
        <v/>
      </c>
      <c r="EW135" s="184" t="str">
        <f t="shared" ca="1" si="507"/>
        <v/>
      </c>
      <c r="EX135" s="184" t="str">
        <f t="shared" ca="1" si="508"/>
        <v/>
      </c>
      <c r="EY135" s="184" t="str">
        <f t="shared" ca="1" si="509"/>
        <v/>
      </c>
      <c r="EZ135" s="184" t="str">
        <f t="shared" ca="1" si="510"/>
        <v/>
      </c>
      <c r="FA135" s="184" t="str">
        <f t="shared" ca="1" si="511"/>
        <v/>
      </c>
      <c r="FB135" s="184" t="str">
        <f t="shared" ca="1" si="512"/>
        <v/>
      </c>
      <c r="FC135" s="184" t="str">
        <f t="shared" ca="1" si="513"/>
        <v/>
      </c>
      <c r="FD135" s="184" t="str">
        <f t="shared" ca="1" si="514"/>
        <v/>
      </c>
      <c r="FE135" s="184" t="str">
        <f t="shared" ca="1" si="515"/>
        <v/>
      </c>
      <c r="FF135" s="184" t="str">
        <f t="shared" ca="1" si="516"/>
        <v/>
      </c>
      <c r="FG135" s="184" t="str">
        <f t="shared" ca="1" si="517"/>
        <v/>
      </c>
      <c r="FH135" s="184" t="str">
        <f t="shared" ca="1" si="518"/>
        <v/>
      </c>
      <c r="FI135" s="184" t="str">
        <f t="shared" ca="1" si="519"/>
        <v/>
      </c>
      <c r="FJ135" s="184" t="str">
        <f t="shared" ca="1" si="520"/>
        <v/>
      </c>
      <c r="FK135" s="184" t="str">
        <f t="shared" ca="1" si="521"/>
        <v/>
      </c>
      <c r="FL135" s="184" t="str">
        <f t="shared" ca="1" si="522"/>
        <v/>
      </c>
      <c r="FM135" s="184" t="str">
        <f t="shared" ca="1" si="523"/>
        <v/>
      </c>
      <c r="FN135" s="184" t="str">
        <f t="shared" ca="1" si="524"/>
        <v/>
      </c>
      <c r="FO135" s="184" t="str">
        <f t="shared" ca="1" si="525"/>
        <v/>
      </c>
      <c r="FP135" s="184" t="str">
        <f t="shared" ca="1" si="526"/>
        <v/>
      </c>
      <c r="FQ135" s="184" t="str">
        <f t="shared" ca="1" si="527"/>
        <v/>
      </c>
      <c r="FR135" s="184" t="str">
        <f t="shared" ca="1" si="528"/>
        <v/>
      </c>
      <c r="FS135" s="184" t="str">
        <f t="shared" ca="1" si="529"/>
        <v/>
      </c>
      <c r="FT135" s="184" t="str">
        <f t="shared" ca="1" si="530"/>
        <v/>
      </c>
      <c r="FU135" s="184" t="str">
        <f t="shared" ca="1" si="531"/>
        <v/>
      </c>
      <c r="FV135" s="184" t="str">
        <f t="shared" ca="1" si="532"/>
        <v/>
      </c>
      <c r="FW135" s="184" t="str">
        <f t="shared" ca="1" si="533"/>
        <v/>
      </c>
      <c r="FX135" s="184" t="str">
        <f t="shared" ca="1" si="534"/>
        <v/>
      </c>
      <c r="FY135" s="184" t="str">
        <f t="shared" ca="1" si="535"/>
        <v/>
      </c>
      <c r="FZ135" s="184" t="str">
        <f t="shared" ca="1" si="536"/>
        <v/>
      </c>
      <c r="GA135" s="184" t="str">
        <f t="shared" ca="1" si="537"/>
        <v/>
      </c>
      <c r="GB135" s="184" t="str">
        <f t="shared" ca="1" si="538"/>
        <v/>
      </c>
      <c r="GC135" s="184" t="str">
        <f t="shared" ca="1" si="539"/>
        <v/>
      </c>
      <c r="GD135" s="184" t="str">
        <f t="shared" ca="1" si="540"/>
        <v/>
      </c>
      <c r="GE135" s="184" t="str">
        <f t="shared" ca="1" si="541"/>
        <v/>
      </c>
      <c r="GF135" s="184" t="str">
        <f t="shared" ca="1" si="542"/>
        <v/>
      </c>
      <c r="GG135" s="184" t="str">
        <f t="shared" ca="1" si="543"/>
        <v/>
      </c>
      <c r="GH135" s="184" t="str">
        <f t="shared" ca="1" si="544"/>
        <v/>
      </c>
      <c r="GI135" s="184" t="str">
        <f t="shared" ca="1" si="545"/>
        <v/>
      </c>
      <c r="GJ135" s="184" t="str">
        <f t="shared" ca="1" si="546"/>
        <v/>
      </c>
      <c r="GK135" s="184" t="str">
        <f t="shared" ca="1" si="547"/>
        <v/>
      </c>
      <c r="GL135" s="184" t="str">
        <f t="shared" ca="1" si="548"/>
        <v/>
      </c>
      <c r="GM135" s="184" t="str">
        <f t="shared" ca="1" si="549"/>
        <v/>
      </c>
      <c r="GN135" s="184" t="str">
        <f t="shared" ca="1" si="550"/>
        <v/>
      </c>
      <c r="GO135" s="184" t="str">
        <f t="shared" ca="1" si="551"/>
        <v/>
      </c>
      <c r="GP135" s="184" t="str">
        <f t="shared" ca="1" si="552"/>
        <v/>
      </c>
      <c r="GQ135" s="184" t="str">
        <f t="shared" ca="1" si="553"/>
        <v/>
      </c>
      <c r="GR135" s="184" t="str">
        <f t="shared" ca="1" si="554"/>
        <v/>
      </c>
      <c r="GS135" s="184" t="str">
        <f t="shared" ca="1" si="555"/>
        <v/>
      </c>
      <c r="GT135" s="184" t="str">
        <f t="shared" ca="1" si="556"/>
        <v/>
      </c>
      <c r="GU135" s="184" t="str">
        <f t="shared" ca="1" si="557"/>
        <v/>
      </c>
      <c r="GV135" s="184" t="str">
        <f t="shared" ca="1" si="558"/>
        <v/>
      </c>
      <c r="GW135" s="184" t="str">
        <f t="shared" ca="1" si="559"/>
        <v/>
      </c>
      <c r="GX135" s="184">
        <f t="shared" ca="1" si="560"/>
        <v>0</v>
      </c>
      <c r="GY135" s="184">
        <f t="shared" ca="1" si="561"/>
        <v>0</v>
      </c>
      <c r="GZ135" s="184">
        <f t="shared" ca="1" si="562"/>
        <v>0</v>
      </c>
      <c r="HA135" s="184">
        <f t="shared" ca="1" si="563"/>
        <v>0</v>
      </c>
      <c r="HB135" s="184">
        <f t="shared" ca="1" si="564"/>
        <v>0</v>
      </c>
      <c r="HC135" s="184">
        <f t="shared" ca="1" si="565"/>
        <v>0</v>
      </c>
      <c r="HD135" s="184">
        <f t="shared" ca="1" si="566"/>
        <v>0</v>
      </c>
      <c r="HE135" s="184">
        <f t="shared" ca="1" si="567"/>
        <v>0</v>
      </c>
      <c r="HF135" s="184">
        <f t="shared" ca="1" si="568"/>
        <v>0</v>
      </c>
      <c r="HG135" s="184">
        <f t="shared" ca="1" si="569"/>
        <v>0</v>
      </c>
      <c r="HH135" s="184">
        <f t="shared" ca="1" si="570"/>
        <v>0</v>
      </c>
      <c r="HI135" s="184">
        <f t="shared" ca="1" si="571"/>
        <v>0</v>
      </c>
      <c r="HJ135" s="184">
        <f t="shared" ca="1" si="572"/>
        <v>0</v>
      </c>
      <c r="HK135" s="578">
        <f t="shared" ca="1" si="573"/>
        <v>0</v>
      </c>
    </row>
    <row r="136" spans="1:219" s="185" customFormat="1">
      <c r="A136" s="284" t="s">
        <v>14103</v>
      </c>
      <c r="B136" s="285" t="s">
        <v>14078</v>
      </c>
      <c r="C136" s="286" t="str">
        <f>IF($B136="","",IFERROR(VLOOKUP($B136,SERVIÇOS!$A:$F,2,0),IFERROR(VLOOKUP($B136,'COMPOSIÇÕES COMPLEMENTARES '!$C:$K,2,0),"")))</f>
        <v>DEMOLIÇÃO DE PISO DE CONCRETO</v>
      </c>
      <c r="D136" s="287" t="str">
        <f>IF($B136="","",IFERROR(VLOOKUP($B136,SERVIÇOS!$A:$F,3,0),IFERROR(VLOOKUP($B136,'COMPOSIÇÕES COMPLEMENTARES '!$C:$K,3,0),"")))</f>
        <v>M3</v>
      </c>
      <c r="E136" s="288">
        <v>35.36</v>
      </c>
      <c r="F136" s="289">
        <f>IF($B136="","",IFERROR(VLOOKUP($B136,SERVIÇOS!$A:$F,4,0),IFERROR(VLOOKUP($B136,'COMPOSIÇÕES COMPLEMENTARES '!$C:$K,6,0),"")))</f>
        <v>93.39</v>
      </c>
      <c r="G136" s="289">
        <f>IF($B136="","",IFERROR(VLOOKUP($B136,SERVIÇOS!$A:$F,5,0),IFERROR(VLOOKUP($B136,'COMPOSIÇÕES COMPLEMENTARES '!$C:$K,7,0),"")))</f>
        <v>196.78</v>
      </c>
      <c r="H136" s="289">
        <f t="shared" si="589"/>
        <v>290.17</v>
      </c>
      <c r="I136" s="289">
        <f t="shared" si="590"/>
        <v>3302.27</v>
      </c>
      <c r="J136" s="289">
        <f t="shared" si="591"/>
        <v>6958.14</v>
      </c>
      <c r="K136" s="289">
        <f t="shared" si="592"/>
        <v>10260.41</v>
      </c>
      <c r="L136" s="289"/>
      <c r="M136" s="572">
        <f t="shared" si="364"/>
        <v>10260.41</v>
      </c>
      <c r="N136" s="572">
        <f t="shared" si="365"/>
        <v>10521.570000000002</v>
      </c>
      <c r="O136" s="572">
        <f t="shared" si="366"/>
        <v>36.260000000000005</v>
      </c>
      <c r="P136" s="572">
        <f t="shared" si="367"/>
        <v>128</v>
      </c>
      <c r="Q136" s="572">
        <f t="shared" si="368"/>
        <v>83.04</v>
      </c>
      <c r="R136" s="572">
        <f t="shared" si="369"/>
        <v>174</v>
      </c>
      <c r="S136" s="184">
        <f t="shared" ca="1" si="373"/>
        <v>174</v>
      </c>
      <c r="T136" s="184">
        <f t="shared" ca="1" si="374"/>
        <v>174</v>
      </c>
      <c r="U136" s="184">
        <f t="shared" ca="1" si="375"/>
        <v>174</v>
      </c>
      <c r="V136" s="184">
        <f t="shared" ca="1" si="376"/>
        <v>174</v>
      </c>
      <c r="W136" s="184">
        <f t="shared" ca="1" si="377"/>
        <v>49</v>
      </c>
      <c r="X136" s="184">
        <f t="shared" ca="1" si="378"/>
        <v>49</v>
      </c>
      <c r="Y136" s="184">
        <f t="shared" ca="1" si="379"/>
        <v>49</v>
      </c>
      <c r="Z136" s="184">
        <f t="shared" ca="1" si="380"/>
        <v>49</v>
      </c>
      <c r="AA136" s="184">
        <f t="shared" ca="1" si="381"/>
        <v>49</v>
      </c>
      <c r="AB136" s="184">
        <f t="shared" ca="1" si="382"/>
        <v>67</v>
      </c>
      <c r="AC136" s="184">
        <f t="shared" ca="1" si="383"/>
        <v>67</v>
      </c>
      <c r="AD136" s="184">
        <f t="shared" ca="1" si="384"/>
        <v>67</v>
      </c>
      <c r="AE136" s="184">
        <f t="shared" ca="1" si="385"/>
        <v>67</v>
      </c>
      <c r="AF136" s="184">
        <f t="shared" ca="1" si="386"/>
        <v>67</v>
      </c>
      <c r="AG136" s="184">
        <f t="shared" ca="1" si="387"/>
        <v>67</v>
      </c>
      <c r="AH136" s="184">
        <f t="shared" ca="1" si="388"/>
        <v>67</v>
      </c>
      <c r="AI136" s="184">
        <f t="shared" ca="1" si="389"/>
        <v>67</v>
      </c>
      <c r="AJ136" s="184">
        <f t="shared" ca="1" si="390"/>
        <v>67</v>
      </c>
      <c r="AK136" s="184">
        <f t="shared" ca="1" si="391"/>
        <v>81</v>
      </c>
      <c r="AL136" s="184">
        <f t="shared" ca="1" si="392"/>
        <v>81</v>
      </c>
      <c r="AM136" s="184">
        <f t="shared" ca="1" si="393"/>
        <v>81</v>
      </c>
      <c r="AN136" s="184">
        <f t="shared" ca="1" si="394"/>
        <v>81</v>
      </c>
      <c r="AO136" s="184">
        <f t="shared" ca="1" si="395"/>
        <v>80</v>
      </c>
      <c r="AP136" s="184">
        <f t="shared" ca="1" si="396"/>
        <v>80</v>
      </c>
      <c r="AQ136" s="184">
        <f t="shared" ca="1" si="397"/>
        <v>80</v>
      </c>
      <c r="AR136" s="184">
        <f t="shared" ca="1" si="398"/>
        <v>80</v>
      </c>
      <c r="AS136" s="184">
        <f t="shared" ca="1" si="399"/>
        <v>80</v>
      </c>
      <c r="AT136" s="184">
        <f t="shared" ca="1" si="400"/>
        <v>80</v>
      </c>
      <c r="AU136" s="184">
        <f t="shared" ca="1" si="401"/>
        <v>80</v>
      </c>
      <c r="AV136" s="184">
        <f t="shared" ca="1" si="402"/>
        <v>80</v>
      </c>
      <c r="AW136" s="184">
        <f t="shared" ca="1" si="403"/>
        <v>80</v>
      </c>
      <c r="AX136" s="184">
        <f t="shared" ca="1" si="404"/>
        <v>80</v>
      </c>
      <c r="AY136" s="184">
        <f t="shared" ca="1" si="405"/>
        <v>80</v>
      </c>
      <c r="AZ136" s="184">
        <f t="shared" ca="1" si="406"/>
        <v>80</v>
      </c>
      <c r="BA136" s="184">
        <f t="shared" ca="1" si="407"/>
        <v>80</v>
      </c>
      <c r="BB136" s="184">
        <f t="shared" ca="1" si="408"/>
        <v>80</v>
      </c>
      <c r="BC136" s="184">
        <f t="shared" ca="1" si="409"/>
        <v>80</v>
      </c>
      <c r="BD136" s="184">
        <f t="shared" ca="1" si="410"/>
        <v>80</v>
      </c>
      <c r="BE136" s="184">
        <f t="shared" ca="1" si="411"/>
        <v>80</v>
      </c>
      <c r="BF136" s="184">
        <f t="shared" ca="1" si="412"/>
        <v>56</v>
      </c>
      <c r="BG136" s="184">
        <f t="shared" ca="1" si="413"/>
        <v>56</v>
      </c>
      <c r="BH136" s="184">
        <f t="shared" ca="1" si="414"/>
        <v>56</v>
      </c>
      <c r="BI136" s="184">
        <f t="shared" ca="1" si="415"/>
        <v>56</v>
      </c>
      <c r="BJ136" s="184">
        <f t="shared" ca="1" si="416"/>
        <v>56</v>
      </c>
      <c r="BK136" s="184">
        <f t="shared" ca="1" si="417"/>
        <v>56</v>
      </c>
      <c r="BL136" s="184">
        <f t="shared" ca="1" si="418"/>
        <v>78</v>
      </c>
      <c r="BM136" s="184">
        <f t="shared" ca="1" si="419"/>
        <v>78</v>
      </c>
      <c r="BN136" s="184">
        <f t="shared" ca="1" si="420"/>
        <v>78</v>
      </c>
      <c r="BO136" s="184">
        <f t="shared" ca="1" si="421"/>
        <v>78</v>
      </c>
      <c r="BP136" s="184">
        <f t="shared" ca="1" si="422"/>
        <v>78</v>
      </c>
      <c r="BQ136" s="184">
        <f t="shared" ca="1" si="423"/>
        <v>78</v>
      </c>
      <c r="BR136" s="184">
        <f t="shared" ca="1" si="424"/>
        <v>78</v>
      </c>
      <c r="BS136" s="184">
        <f t="shared" ca="1" si="425"/>
        <v>78</v>
      </c>
      <c r="BT136" s="184">
        <f t="shared" ca="1" si="426"/>
        <v>78</v>
      </c>
      <c r="BU136" s="184">
        <f t="shared" ca="1" si="427"/>
        <v>78</v>
      </c>
      <c r="BV136" s="184">
        <f t="shared" ca="1" si="428"/>
        <v>78</v>
      </c>
      <c r="BW136" s="184">
        <f t="shared" ca="1" si="429"/>
        <v>78</v>
      </c>
      <c r="BX136" s="184">
        <f t="shared" ca="1" si="430"/>
        <v>31</v>
      </c>
      <c r="BY136" s="184">
        <f t="shared" ca="1" si="431"/>
        <v>31</v>
      </c>
      <c r="BZ136" s="184">
        <f t="shared" ca="1" si="432"/>
        <v>31</v>
      </c>
      <c r="CA136" s="184">
        <f t="shared" ca="1" si="433"/>
        <v>31</v>
      </c>
      <c r="CB136" s="184">
        <f t="shared" ca="1" si="434"/>
        <v>31</v>
      </c>
      <c r="CC136" s="184">
        <f t="shared" ca="1" si="435"/>
        <v>31</v>
      </c>
      <c r="CD136" s="184">
        <f t="shared" ca="1" si="436"/>
        <v>31</v>
      </c>
      <c r="CE136" s="184">
        <f t="shared" ca="1" si="437"/>
        <v>31</v>
      </c>
      <c r="CF136" s="184">
        <f t="shared" ca="1" si="438"/>
        <v>31</v>
      </c>
      <c r="CG136" s="184">
        <f t="shared" ca="1" si="439"/>
        <v>31</v>
      </c>
      <c r="CH136" s="184">
        <f t="shared" ca="1" si="440"/>
        <v>31</v>
      </c>
      <c r="CI136" s="184">
        <f t="shared" ca="1" si="441"/>
        <v>128</v>
      </c>
      <c r="CJ136" s="184">
        <f t="shared" ca="1" si="442"/>
        <v>128</v>
      </c>
      <c r="CK136" s="184">
        <f t="shared" ca="1" si="443"/>
        <v>103</v>
      </c>
      <c r="CL136" s="184">
        <f t="shared" ca="1" si="444"/>
        <v>103</v>
      </c>
      <c r="CM136" s="184">
        <f t="shared" ca="1" si="445"/>
        <v>103</v>
      </c>
      <c r="CN136" s="184">
        <f t="shared" ca="1" si="446"/>
        <v>103</v>
      </c>
      <c r="CO136" s="184">
        <f t="shared" ca="1" si="447"/>
        <v>103</v>
      </c>
      <c r="CP136" s="184">
        <f t="shared" ca="1" si="448"/>
        <v>103</v>
      </c>
      <c r="CQ136" s="184">
        <f t="shared" ca="1" si="449"/>
        <v>103</v>
      </c>
      <c r="CR136" s="184">
        <f t="shared" ca="1" si="450"/>
        <v>103</v>
      </c>
      <c r="CS136" s="184">
        <f t="shared" ca="1" si="451"/>
        <v>103</v>
      </c>
      <c r="CT136" s="184">
        <f t="shared" ca="1" si="452"/>
        <v>103</v>
      </c>
      <c r="CU136" s="184">
        <f t="shared" ca="1" si="453"/>
        <v>103</v>
      </c>
      <c r="CV136" s="184">
        <f t="shared" ca="1" si="454"/>
        <v>69</v>
      </c>
      <c r="CW136" s="184">
        <f t="shared" ca="1" si="455"/>
        <v>69</v>
      </c>
      <c r="CX136" s="184">
        <f t="shared" ca="1" si="456"/>
        <v>69</v>
      </c>
      <c r="CY136" s="184">
        <f t="shared" ca="1" si="457"/>
        <v>69</v>
      </c>
      <c r="CZ136" s="184">
        <f t="shared" ca="1" si="458"/>
        <v>79</v>
      </c>
      <c r="DA136" s="184">
        <f t="shared" ca="1" si="459"/>
        <v>79</v>
      </c>
      <c r="DB136" s="184">
        <f t="shared" ca="1" si="460"/>
        <v>170</v>
      </c>
      <c r="DC136" s="184">
        <f t="shared" ca="1" si="461"/>
        <v>170</v>
      </c>
      <c r="DD136" s="184">
        <f t="shared" ca="1" si="462"/>
        <v>104</v>
      </c>
      <c r="DE136" s="184">
        <f t="shared" ca="1" si="463"/>
        <v>104</v>
      </c>
      <c r="DF136" s="184">
        <f t="shared" ca="1" si="464"/>
        <v>104</v>
      </c>
      <c r="DG136" s="184">
        <f t="shared" ca="1" si="465"/>
        <v>104</v>
      </c>
      <c r="DH136" s="184">
        <f t="shared" ca="1" si="466"/>
        <v>104</v>
      </c>
      <c r="DI136" s="184">
        <f t="shared" ca="1" si="467"/>
        <v>104</v>
      </c>
      <c r="DJ136" s="184">
        <f t="shared" ca="1" si="468"/>
        <v>104</v>
      </c>
      <c r="DK136" s="184">
        <f t="shared" ca="1" si="469"/>
        <v>104</v>
      </c>
      <c r="DL136" s="184">
        <f t="shared" ca="1" si="470"/>
        <v>104</v>
      </c>
      <c r="DM136" s="184">
        <f t="shared" ca="1" si="471"/>
        <v>104</v>
      </c>
      <c r="DN136" s="184">
        <f t="shared" ca="1" si="472"/>
        <v>104</v>
      </c>
      <c r="DO136" s="184">
        <f t="shared" ca="1" si="473"/>
        <v>104</v>
      </c>
      <c r="DP136" s="184">
        <f t="shared" ca="1" si="474"/>
        <v>104</v>
      </c>
      <c r="DQ136" s="184">
        <f t="shared" ca="1" si="475"/>
        <v>104</v>
      </c>
      <c r="DR136" s="184">
        <f t="shared" ca="1" si="476"/>
        <v>104</v>
      </c>
      <c r="DS136" s="184">
        <f t="shared" ca="1" si="477"/>
        <v>104</v>
      </c>
      <c r="DT136" s="184">
        <f t="shared" ca="1" si="478"/>
        <v>148</v>
      </c>
      <c r="DU136" s="184">
        <f t="shared" ca="1" si="479"/>
        <v>148</v>
      </c>
      <c r="DV136" s="184">
        <f t="shared" ca="1" si="480"/>
        <v>38</v>
      </c>
      <c r="DW136" s="184">
        <f t="shared" ca="1" si="481"/>
        <v>38</v>
      </c>
      <c r="DX136" s="184">
        <f t="shared" ca="1" si="482"/>
        <v>70</v>
      </c>
      <c r="DY136" s="184">
        <f t="shared" ca="1" si="483"/>
        <v>70</v>
      </c>
      <c r="DZ136" s="184">
        <f t="shared" ca="1" si="484"/>
        <v>70</v>
      </c>
      <c r="EA136" s="184">
        <f t="shared" ca="1" si="485"/>
        <v>70</v>
      </c>
      <c r="EB136" s="184">
        <f t="shared" ca="1" si="486"/>
        <v>43</v>
      </c>
      <c r="EC136" s="184">
        <f t="shared" ca="1" si="487"/>
        <v>43</v>
      </c>
      <c r="ED136" s="184">
        <f t="shared" ca="1" si="488"/>
        <v>61</v>
      </c>
      <c r="EE136" s="184">
        <f t="shared" ca="1" si="489"/>
        <v>61</v>
      </c>
      <c r="EF136" s="184">
        <f t="shared" ca="1" si="490"/>
        <v>97</v>
      </c>
      <c r="EG136" s="184">
        <f t="shared" ca="1" si="491"/>
        <v>97</v>
      </c>
      <c r="EH136" s="184">
        <f t="shared" ca="1" si="492"/>
        <v>97</v>
      </c>
      <c r="EI136" s="184">
        <f t="shared" ca="1" si="493"/>
        <v>40</v>
      </c>
      <c r="EJ136" s="184">
        <f t="shared" ca="1" si="494"/>
        <v>40</v>
      </c>
      <c r="EK136" s="184" t="str">
        <f t="shared" ca="1" si="495"/>
        <v/>
      </c>
      <c r="EL136" s="184" t="str">
        <f t="shared" ca="1" si="496"/>
        <v/>
      </c>
      <c r="EM136" s="184" t="str">
        <f t="shared" ca="1" si="497"/>
        <v/>
      </c>
      <c r="EN136" s="184" t="str">
        <f t="shared" ca="1" si="498"/>
        <v/>
      </c>
      <c r="EO136" s="184" t="str">
        <f t="shared" ca="1" si="499"/>
        <v/>
      </c>
      <c r="EP136" s="184" t="str">
        <f t="shared" ca="1" si="500"/>
        <v/>
      </c>
      <c r="EQ136" s="184" t="str">
        <f t="shared" ca="1" si="501"/>
        <v/>
      </c>
      <c r="ER136" s="184" t="str">
        <f t="shared" ca="1" si="502"/>
        <v/>
      </c>
      <c r="ES136" s="184" t="str">
        <f t="shared" ca="1" si="503"/>
        <v/>
      </c>
      <c r="ET136" s="184" t="str">
        <f t="shared" ca="1" si="504"/>
        <v/>
      </c>
      <c r="EU136" s="184" t="str">
        <f t="shared" ca="1" si="505"/>
        <v/>
      </c>
      <c r="EV136" s="184" t="str">
        <f t="shared" ca="1" si="506"/>
        <v/>
      </c>
      <c r="EW136" s="184" t="str">
        <f t="shared" ca="1" si="507"/>
        <v/>
      </c>
      <c r="EX136" s="184" t="str">
        <f t="shared" ca="1" si="508"/>
        <v/>
      </c>
      <c r="EY136" s="184" t="str">
        <f t="shared" ca="1" si="509"/>
        <v/>
      </c>
      <c r="EZ136" s="184" t="str">
        <f t="shared" ca="1" si="510"/>
        <v/>
      </c>
      <c r="FA136" s="184" t="str">
        <f t="shared" ca="1" si="511"/>
        <v/>
      </c>
      <c r="FB136" s="184" t="str">
        <f t="shared" ca="1" si="512"/>
        <v/>
      </c>
      <c r="FC136" s="184" t="str">
        <f t="shared" ca="1" si="513"/>
        <v/>
      </c>
      <c r="FD136" s="184" t="str">
        <f t="shared" ca="1" si="514"/>
        <v/>
      </c>
      <c r="FE136" s="184" t="str">
        <f t="shared" ca="1" si="515"/>
        <v/>
      </c>
      <c r="FF136" s="184" t="str">
        <f t="shared" ca="1" si="516"/>
        <v/>
      </c>
      <c r="FG136" s="184" t="str">
        <f t="shared" ca="1" si="517"/>
        <v/>
      </c>
      <c r="FH136" s="184" t="str">
        <f t="shared" ca="1" si="518"/>
        <v/>
      </c>
      <c r="FI136" s="184" t="str">
        <f t="shared" ca="1" si="519"/>
        <v/>
      </c>
      <c r="FJ136" s="184" t="str">
        <f t="shared" ca="1" si="520"/>
        <v/>
      </c>
      <c r="FK136" s="184" t="str">
        <f t="shared" ca="1" si="521"/>
        <v/>
      </c>
      <c r="FL136" s="184" t="str">
        <f t="shared" ca="1" si="522"/>
        <v/>
      </c>
      <c r="FM136" s="184" t="str">
        <f t="shared" ca="1" si="523"/>
        <v/>
      </c>
      <c r="FN136" s="184" t="str">
        <f t="shared" ca="1" si="524"/>
        <v/>
      </c>
      <c r="FO136" s="184" t="str">
        <f t="shared" ca="1" si="525"/>
        <v/>
      </c>
      <c r="FP136" s="184" t="str">
        <f t="shared" ca="1" si="526"/>
        <v/>
      </c>
      <c r="FQ136" s="184" t="str">
        <f t="shared" ca="1" si="527"/>
        <v/>
      </c>
      <c r="FR136" s="184" t="str">
        <f t="shared" ca="1" si="528"/>
        <v/>
      </c>
      <c r="FS136" s="184" t="str">
        <f t="shared" ca="1" si="529"/>
        <v/>
      </c>
      <c r="FT136" s="184" t="str">
        <f t="shared" ca="1" si="530"/>
        <v/>
      </c>
      <c r="FU136" s="184" t="str">
        <f t="shared" ca="1" si="531"/>
        <v/>
      </c>
      <c r="FV136" s="184" t="str">
        <f t="shared" ca="1" si="532"/>
        <v/>
      </c>
      <c r="FW136" s="184" t="str">
        <f t="shared" ca="1" si="533"/>
        <v/>
      </c>
      <c r="FX136" s="184" t="str">
        <f t="shared" ca="1" si="534"/>
        <v/>
      </c>
      <c r="FY136" s="184" t="str">
        <f t="shared" ca="1" si="535"/>
        <v/>
      </c>
      <c r="FZ136" s="184" t="str">
        <f t="shared" ca="1" si="536"/>
        <v/>
      </c>
      <c r="GA136" s="184" t="str">
        <f t="shared" ca="1" si="537"/>
        <v/>
      </c>
      <c r="GB136" s="184" t="str">
        <f t="shared" ca="1" si="538"/>
        <v/>
      </c>
      <c r="GC136" s="184" t="str">
        <f t="shared" ca="1" si="539"/>
        <v/>
      </c>
      <c r="GD136" s="184" t="str">
        <f t="shared" ca="1" si="540"/>
        <v/>
      </c>
      <c r="GE136" s="184" t="str">
        <f t="shared" ca="1" si="541"/>
        <v/>
      </c>
      <c r="GF136" s="184" t="str">
        <f t="shared" ca="1" si="542"/>
        <v/>
      </c>
      <c r="GG136" s="184" t="str">
        <f t="shared" ca="1" si="543"/>
        <v/>
      </c>
      <c r="GH136" s="184" t="str">
        <f t="shared" ca="1" si="544"/>
        <v/>
      </c>
      <c r="GI136" s="184" t="str">
        <f t="shared" ca="1" si="545"/>
        <v/>
      </c>
      <c r="GJ136" s="184" t="str">
        <f t="shared" ca="1" si="546"/>
        <v/>
      </c>
      <c r="GK136" s="184" t="str">
        <f t="shared" ca="1" si="547"/>
        <v/>
      </c>
      <c r="GL136" s="184" t="str">
        <f t="shared" ca="1" si="548"/>
        <v/>
      </c>
      <c r="GM136" s="184" t="str">
        <f t="shared" ca="1" si="549"/>
        <v/>
      </c>
      <c r="GN136" s="184" t="str">
        <f t="shared" ca="1" si="550"/>
        <v/>
      </c>
      <c r="GO136" s="184" t="str">
        <f t="shared" ca="1" si="551"/>
        <v/>
      </c>
      <c r="GP136" s="184" t="str">
        <f t="shared" ca="1" si="552"/>
        <v/>
      </c>
      <c r="GQ136" s="184" t="str">
        <f t="shared" ca="1" si="553"/>
        <v/>
      </c>
      <c r="GR136" s="184" t="str">
        <f t="shared" ca="1" si="554"/>
        <v/>
      </c>
      <c r="GS136" s="184" t="str">
        <f t="shared" ca="1" si="555"/>
        <v/>
      </c>
      <c r="GT136" s="184" t="str">
        <f t="shared" ca="1" si="556"/>
        <v/>
      </c>
      <c r="GU136" s="184" t="str">
        <f t="shared" ca="1" si="557"/>
        <v/>
      </c>
      <c r="GV136" s="184" t="str">
        <f t="shared" ca="1" si="558"/>
        <v/>
      </c>
      <c r="GW136" s="184">
        <f t="shared" ca="1" si="559"/>
        <v>0</v>
      </c>
      <c r="GX136" s="184">
        <f t="shared" ca="1" si="560"/>
        <v>0</v>
      </c>
      <c r="GY136" s="184">
        <f t="shared" ca="1" si="561"/>
        <v>0</v>
      </c>
      <c r="GZ136" s="184">
        <f t="shared" ca="1" si="562"/>
        <v>0</v>
      </c>
      <c r="HA136" s="184">
        <f t="shared" ca="1" si="563"/>
        <v>0</v>
      </c>
      <c r="HB136" s="184">
        <f t="shared" ca="1" si="564"/>
        <v>0</v>
      </c>
      <c r="HC136" s="184">
        <f t="shared" ca="1" si="565"/>
        <v>0</v>
      </c>
      <c r="HD136" s="184">
        <f t="shared" ca="1" si="566"/>
        <v>0</v>
      </c>
      <c r="HE136" s="184">
        <f t="shared" ca="1" si="567"/>
        <v>0</v>
      </c>
      <c r="HF136" s="184">
        <f t="shared" ca="1" si="568"/>
        <v>0</v>
      </c>
      <c r="HG136" s="184">
        <f t="shared" ca="1" si="569"/>
        <v>0</v>
      </c>
      <c r="HH136" s="184">
        <f t="shared" ca="1" si="570"/>
        <v>0</v>
      </c>
      <c r="HI136" s="184">
        <f t="shared" ca="1" si="571"/>
        <v>0</v>
      </c>
      <c r="HJ136" s="184">
        <f t="shared" ca="1" si="572"/>
        <v>0</v>
      </c>
      <c r="HK136" s="578">
        <f t="shared" ca="1" si="573"/>
        <v>0</v>
      </c>
    </row>
    <row r="137" spans="1:219" s="185" customFormat="1" ht="30">
      <c r="A137" s="284" t="s">
        <v>14104</v>
      </c>
      <c r="B137" s="285" t="s">
        <v>13956</v>
      </c>
      <c r="C137" s="286" t="str">
        <f>IF($B137="","",IFERROR(VLOOKUP($B137,SERVIÇOS!$A:$F,2,0),IFERROR(VLOOKUP($B137,'COMPOSIÇÕES COMPLEMENTARES '!$C:$K,2,0),"")))</f>
        <v>REMOÇÃO DE ENTULHO COM CAÇAMBA METÁLICA, INCLUSIVE CARGA MANUAL E DESCARGA EM BOTA-FORA</v>
      </c>
      <c r="D137" s="287" t="str">
        <f>IF($B137="","",IFERROR(VLOOKUP($B137,SERVIÇOS!$A:$F,3,0),IFERROR(VLOOKUP($B137,'COMPOSIÇÕES COMPLEMENTARES '!$C:$K,3,0),"")))</f>
        <v>M3</v>
      </c>
      <c r="E137" s="288">
        <v>35.36</v>
      </c>
      <c r="F137" s="289">
        <f>IF($B137="","",IFERROR(VLOOKUP($B137,SERVIÇOS!$A:$F,4,0),IFERROR(VLOOKUP($B137,'COMPOSIÇÕES COMPLEMENTARES '!$C:$K,6,0),"")))</f>
        <v>108.92</v>
      </c>
      <c r="G137" s="289">
        <f>IF($B137="","",IFERROR(VLOOKUP($B137,SERVIÇOS!$A:$F,5,0),IFERROR(VLOOKUP($B137,'COMPOSIÇÕES COMPLEMENTARES '!$C:$K,7,0),"")))</f>
        <v>15.91</v>
      </c>
      <c r="H137" s="289">
        <f t="shared" si="589"/>
        <v>124.83</v>
      </c>
      <c r="I137" s="289">
        <f t="shared" si="590"/>
        <v>3851.41</v>
      </c>
      <c r="J137" s="289">
        <f t="shared" si="591"/>
        <v>562.58000000000004</v>
      </c>
      <c r="K137" s="289">
        <f t="shared" si="592"/>
        <v>4413.99</v>
      </c>
      <c r="L137" s="289"/>
      <c r="M137" s="572">
        <f t="shared" si="364"/>
        <v>4413.99</v>
      </c>
      <c r="N137" s="572">
        <f t="shared" si="365"/>
        <v>7534.7399999999989</v>
      </c>
      <c r="O137" s="572">
        <f t="shared" si="366"/>
        <v>60.36</v>
      </c>
      <c r="P137" s="572">
        <f t="shared" si="367"/>
        <v>129</v>
      </c>
      <c r="Q137" s="572">
        <f t="shared" si="368"/>
        <v>78.429999999999993</v>
      </c>
      <c r="R137" s="572">
        <f t="shared" si="369"/>
        <v>49</v>
      </c>
      <c r="S137" s="184">
        <f t="shared" ca="1" si="373"/>
        <v>49</v>
      </c>
      <c r="T137" s="184">
        <f t="shared" ca="1" si="374"/>
        <v>49</v>
      </c>
      <c r="U137" s="184">
        <f t="shared" ca="1" si="375"/>
        <v>49</v>
      </c>
      <c r="V137" s="184">
        <f t="shared" ca="1" si="376"/>
        <v>49</v>
      </c>
      <c r="W137" s="184">
        <f t="shared" ca="1" si="377"/>
        <v>49</v>
      </c>
      <c r="X137" s="184">
        <f t="shared" ca="1" si="378"/>
        <v>67</v>
      </c>
      <c r="Y137" s="184">
        <f t="shared" ca="1" si="379"/>
        <v>67</v>
      </c>
      <c r="Z137" s="184">
        <f t="shared" ca="1" si="380"/>
        <v>67</v>
      </c>
      <c r="AA137" s="184">
        <f t="shared" ca="1" si="381"/>
        <v>67</v>
      </c>
      <c r="AB137" s="184">
        <f t="shared" ca="1" si="382"/>
        <v>67</v>
      </c>
      <c r="AC137" s="184">
        <f t="shared" ca="1" si="383"/>
        <v>81</v>
      </c>
      <c r="AD137" s="184">
        <f t="shared" ca="1" si="384"/>
        <v>81</v>
      </c>
      <c r="AE137" s="184">
        <f t="shared" ca="1" si="385"/>
        <v>81</v>
      </c>
      <c r="AF137" s="184">
        <f t="shared" ca="1" si="386"/>
        <v>81</v>
      </c>
      <c r="AG137" s="184">
        <f t="shared" ca="1" si="387"/>
        <v>81</v>
      </c>
      <c r="AH137" s="184">
        <f t="shared" ca="1" si="388"/>
        <v>81</v>
      </c>
      <c r="AI137" s="184">
        <f t="shared" ca="1" si="389"/>
        <v>81</v>
      </c>
      <c r="AJ137" s="184">
        <f t="shared" ca="1" si="390"/>
        <v>81</v>
      </c>
      <c r="AK137" s="184">
        <f t="shared" ca="1" si="391"/>
        <v>81</v>
      </c>
      <c r="AL137" s="184">
        <f t="shared" ca="1" si="392"/>
        <v>80</v>
      </c>
      <c r="AM137" s="184">
        <f t="shared" ca="1" si="393"/>
        <v>80</v>
      </c>
      <c r="AN137" s="184">
        <f t="shared" ca="1" si="394"/>
        <v>80</v>
      </c>
      <c r="AO137" s="184">
        <f t="shared" ca="1" si="395"/>
        <v>80</v>
      </c>
      <c r="AP137" s="184">
        <f t="shared" ca="1" si="396"/>
        <v>56</v>
      </c>
      <c r="AQ137" s="184">
        <f t="shared" ca="1" si="397"/>
        <v>56</v>
      </c>
      <c r="AR137" s="184">
        <f t="shared" ca="1" si="398"/>
        <v>56</v>
      </c>
      <c r="AS137" s="184">
        <f t="shared" ca="1" si="399"/>
        <v>56</v>
      </c>
      <c r="AT137" s="184">
        <f t="shared" ca="1" si="400"/>
        <v>56</v>
      </c>
      <c r="AU137" s="184">
        <f t="shared" ca="1" si="401"/>
        <v>56</v>
      </c>
      <c r="AV137" s="184">
        <f t="shared" ca="1" si="402"/>
        <v>56</v>
      </c>
      <c r="AW137" s="184">
        <f t="shared" ca="1" si="403"/>
        <v>56</v>
      </c>
      <c r="AX137" s="184">
        <f t="shared" ca="1" si="404"/>
        <v>56</v>
      </c>
      <c r="AY137" s="184">
        <f t="shared" ca="1" si="405"/>
        <v>56</v>
      </c>
      <c r="AZ137" s="184">
        <f t="shared" ca="1" si="406"/>
        <v>56</v>
      </c>
      <c r="BA137" s="184">
        <f t="shared" ca="1" si="407"/>
        <v>56</v>
      </c>
      <c r="BB137" s="184">
        <f t="shared" ca="1" si="408"/>
        <v>56</v>
      </c>
      <c r="BC137" s="184">
        <f t="shared" ca="1" si="409"/>
        <v>56</v>
      </c>
      <c r="BD137" s="184">
        <f t="shared" ca="1" si="410"/>
        <v>56</v>
      </c>
      <c r="BE137" s="184">
        <f t="shared" ca="1" si="411"/>
        <v>56</v>
      </c>
      <c r="BF137" s="184">
        <f t="shared" ca="1" si="412"/>
        <v>56</v>
      </c>
      <c r="BG137" s="184">
        <f t="shared" ca="1" si="413"/>
        <v>78</v>
      </c>
      <c r="BH137" s="184">
        <f t="shared" ca="1" si="414"/>
        <v>78</v>
      </c>
      <c r="BI137" s="184">
        <f t="shared" ca="1" si="415"/>
        <v>78</v>
      </c>
      <c r="BJ137" s="184">
        <f t="shared" ca="1" si="416"/>
        <v>78</v>
      </c>
      <c r="BK137" s="184">
        <f t="shared" ca="1" si="417"/>
        <v>78</v>
      </c>
      <c r="BL137" s="184">
        <f t="shared" ca="1" si="418"/>
        <v>78</v>
      </c>
      <c r="BM137" s="184">
        <f t="shared" ca="1" si="419"/>
        <v>31</v>
      </c>
      <c r="BN137" s="184">
        <f t="shared" ca="1" si="420"/>
        <v>31</v>
      </c>
      <c r="BO137" s="184">
        <f t="shared" ca="1" si="421"/>
        <v>31</v>
      </c>
      <c r="BP137" s="184">
        <f t="shared" ca="1" si="422"/>
        <v>31</v>
      </c>
      <c r="BQ137" s="184">
        <f t="shared" ca="1" si="423"/>
        <v>31</v>
      </c>
      <c r="BR137" s="184">
        <f t="shared" ca="1" si="424"/>
        <v>31</v>
      </c>
      <c r="BS137" s="184">
        <f t="shared" ca="1" si="425"/>
        <v>31</v>
      </c>
      <c r="BT137" s="184">
        <f t="shared" ca="1" si="426"/>
        <v>31</v>
      </c>
      <c r="BU137" s="184">
        <f t="shared" ca="1" si="427"/>
        <v>31</v>
      </c>
      <c r="BV137" s="184">
        <f t="shared" ca="1" si="428"/>
        <v>31</v>
      </c>
      <c r="BW137" s="184">
        <f t="shared" ca="1" si="429"/>
        <v>31</v>
      </c>
      <c r="BX137" s="184">
        <f t="shared" ca="1" si="430"/>
        <v>31</v>
      </c>
      <c r="BY137" s="184">
        <f t="shared" ca="1" si="431"/>
        <v>128</v>
      </c>
      <c r="BZ137" s="184">
        <f t="shared" ca="1" si="432"/>
        <v>128</v>
      </c>
      <c r="CA137" s="184">
        <f t="shared" ca="1" si="433"/>
        <v>128</v>
      </c>
      <c r="CB137" s="184">
        <f t="shared" ca="1" si="434"/>
        <v>128</v>
      </c>
      <c r="CC137" s="184">
        <f t="shared" ca="1" si="435"/>
        <v>128</v>
      </c>
      <c r="CD137" s="184">
        <f t="shared" ca="1" si="436"/>
        <v>128</v>
      </c>
      <c r="CE137" s="184">
        <f t="shared" ca="1" si="437"/>
        <v>128</v>
      </c>
      <c r="CF137" s="184">
        <f t="shared" ca="1" si="438"/>
        <v>128</v>
      </c>
      <c r="CG137" s="184">
        <f t="shared" ca="1" si="439"/>
        <v>128</v>
      </c>
      <c r="CH137" s="184">
        <f t="shared" ca="1" si="440"/>
        <v>128</v>
      </c>
      <c r="CI137" s="184">
        <f t="shared" ca="1" si="441"/>
        <v>128</v>
      </c>
      <c r="CJ137" s="184">
        <f t="shared" ca="1" si="442"/>
        <v>103</v>
      </c>
      <c r="CK137" s="184">
        <f t="shared" ca="1" si="443"/>
        <v>103</v>
      </c>
      <c r="CL137" s="184">
        <f t="shared" ca="1" si="444"/>
        <v>69</v>
      </c>
      <c r="CM137" s="184">
        <f t="shared" ca="1" si="445"/>
        <v>69</v>
      </c>
      <c r="CN137" s="184">
        <f t="shared" ca="1" si="446"/>
        <v>69</v>
      </c>
      <c r="CO137" s="184">
        <f t="shared" ca="1" si="447"/>
        <v>69</v>
      </c>
      <c r="CP137" s="184">
        <f t="shared" ca="1" si="448"/>
        <v>69</v>
      </c>
      <c r="CQ137" s="184">
        <f t="shared" ca="1" si="449"/>
        <v>69</v>
      </c>
      <c r="CR137" s="184">
        <f t="shared" ca="1" si="450"/>
        <v>69</v>
      </c>
      <c r="CS137" s="184">
        <f t="shared" ca="1" si="451"/>
        <v>69</v>
      </c>
      <c r="CT137" s="184">
        <f t="shared" ca="1" si="452"/>
        <v>69</v>
      </c>
      <c r="CU137" s="184">
        <f t="shared" ca="1" si="453"/>
        <v>69</v>
      </c>
      <c r="CV137" s="184">
        <f t="shared" ca="1" si="454"/>
        <v>69</v>
      </c>
      <c r="CW137" s="184">
        <f t="shared" ca="1" si="455"/>
        <v>79</v>
      </c>
      <c r="CX137" s="184">
        <f t="shared" ca="1" si="456"/>
        <v>79</v>
      </c>
      <c r="CY137" s="184">
        <f t="shared" ca="1" si="457"/>
        <v>79</v>
      </c>
      <c r="CZ137" s="184">
        <f t="shared" ca="1" si="458"/>
        <v>79</v>
      </c>
      <c r="DA137" s="184">
        <f t="shared" ca="1" si="459"/>
        <v>170</v>
      </c>
      <c r="DB137" s="184">
        <f t="shared" ca="1" si="460"/>
        <v>170</v>
      </c>
      <c r="DC137" s="184">
        <f t="shared" ca="1" si="461"/>
        <v>104</v>
      </c>
      <c r="DD137" s="184">
        <f t="shared" ca="1" si="462"/>
        <v>104</v>
      </c>
      <c r="DE137" s="184">
        <f t="shared" ca="1" si="463"/>
        <v>148</v>
      </c>
      <c r="DF137" s="184">
        <f t="shared" ca="1" si="464"/>
        <v>148</v>
      </c>
      <c r="DG137" s="184">
        <f t="shared" ca="1" si="465"/>
        <v>148</v>
      </c>
      <c r="DH137" s="184">
        <f t="shared" ca="1" si="466"/>
        <v>148</v>
      </c>
      <c r="DI137" s="184">
        <f t="shared" ca="1" si="467"/>
        <v>148</v>
      </c>
      <c r="DJ137" s="184">
        <f t="shared" ca="1" si="468"/>
        <v>148</v>
      </c>
      <c r="DK137" s="184">
        <f t="shared" ca="1" si="469"/>
        <v>148</v>
      </c>
      <c r="DL137" s="184">
        <f t="shared" ca="1" si="470"/>
        <v>148</v>
      </c>
      <c r="DM137" s="184">
        <f t="shared" ca="1" si="471"/>
        <v>148</v>
      </c>
      <c r="DN137" s="184">
        <f t="shared" ca="1" si="472"/>
        <v>148</v>
      </c>
      <c r="DO137" s="184">
        <f t="shared" ca="1" si="473"/>
        <v>148</v>
      </c>
      <c r="DP137" s="184">
        <f t="shared" ca="1" si="474"/>
        <v>148</v>
      </c>
      <c r="DQ137" s="184">
        <f t="shared" ca="1" si="475"/>
        <v>148</v>
      </c>
      <c r="DR137" s="184">
        <f t="shared" ca="1" si="476"/>
        <v>148</v>
      </c>
      <c r="DS137" s="184">
        <f t="shared" ca="1" si="477"/>
        <v>148</v>
      </c>
      <c r="DT137" s="184">
        <f t="shared" ca="1" si="478"/>
        <v>148</v>
      </c>
      <c r="DU137" s="184">
        <f t="shared" ca="1" si="479"/>
        <v>38</v>
      </c>
      <c r="DV137" s="184">
        <f t="shared" ca="1" si="480"/>
        <v>38</v>
      </c>
      <c r="DW137" s="184">
        <f t="shared" ca="1" si="481"/>
        <v>70</v>
      </c>
      <c r="DX137" s="184">
        <f t="shared" ca="1" si="482"/>
        <v>70</v>
      </c>
      <c r="DY137" s="184">
        <f t="shared" ca="1" si="483"/>
        <v>43</v>
      </c>
      <c r="DZ137" s="184">
        <f t="shared" ca="1" si="484"/>
        <v>43</v>
      </c>
      <c r="EA137" s="184">
        <f t="shared" ca="1" si="485"/>
        <v>43</v>
      </c>
      <c r="EB137" s="184">
        <f t="shared" ca="1" si="486"/>
        <v>43</v>
      </c>
      <c r="EC137" s="184">
        <f t="shared" ca="1" si="487"/>
        <v>61</v>
      </c>
      <c r="ED137" s="184">
        <f t="shared" ca="1" si="488"/>
        <v>61</v>
      </c>
      <c r="EE137" s="184">
        <f t="shared" ca="1" si="489"/>
        <v>97</v>
      </c>
      <c r="EF137" s="184">
        <f t="shared" ca="1" si="490"/>
        <v>97</v>
      </c>
      <c r="EG137" s="184">
        <f t="shared" ca="1" si="491"/>
        <v>40</v>
      </c>
      <c r="EH137" s="184">
        <f t="shared" ca="1" si="492"/>
        <v>40</v>
      </c>
      <c r="EI137" s="184">
        <f t="shared" ca="1" si="493"/>
        <v>40</v>
      </c>
      <c r="EJ137" s="184" t="str">
        <f t="shared" ca="1" si="494"/>
        <v/>
      </c>
      <c r="EK137" s="184" t="str">
        <f t="shared" ca="1" si="495"/>
        <v/>
      </c>
      <c r="EL137" s="184" t="str">
        <f t="shared" ca="1" si="496"/>
        <v/>
      </c>
      <c r="EM137" s="184" t="str">
        <f t="shared" ca="1" si="497"/>
        <v/>
      </c>
      <c r="EN137" s="184" t="str">
        <f t="shared" ca="1" si="498"/>
        <v/>
      </c>
      <c r="EO137" s="184" t="str">
        <f t="shared" ca="1" si="499"/>
        <v/>
      </c>
      <c r="EP137" s="184" t="str">
        <f t="shared" ca="1" si="500"/>
        <v/>
      </c>
      <c r="EQ137" s="184" t="str">
        <f t="shared" ca="1" si="501"/>
        <v/>
      </c>
      <c r="ER137" s="184" t="str">
        <f t="shared" ca="1" si="502"/>
        <v/>
      </c>
      <c r="ES137" s="184" t="str">
        <f t="shared" ca="1" si="503"/>
        <v/>
      </c>
      <c r="ET137" s="184" t="str">
        <f t="shared" ca="1" si="504"/>
        <v/>
      </c>
      <c r="EU137" s="184" t="str">
        <f t="shared" ca="1" si="505"/>
        <v/>
      </c>
      <c r="EV137" s="184" t="str">
        <f t="shared" ca="1" si="506"/>
        <v/>
      </c>
      <c r="EW137" s="184" t="str">
        <f t="shared" ca="1" si="507"/>
        <v/>
      </c>
      <c r="EX137" s="184" t="str">
        <f t="shared" ca="1" si="508"/>
        <v/>
      </c>
      <c r="EY137" s="184" t="str">
        <f t="shared" ca="1" si="509"/>
        <v/>
      </c>
      <c r="EZ137" s="184" t="str">
        <f t="shared" ca="1" si="510"/>
        <v/>
      </c>
      <c r="FA137" s="184" t="str">
        <f t="shared" ca="1" si="511"/>
        <v/>
      </c>
      <c r="FB137" s="184" t="str">
        <f t="shared" ca="1" si="512"/>
        <v/>
      </c>
      <c r="FC137" s="184" t="str">
        <f t="shared" ca="1" si="513"/>
        <v/>
      </c>
      <c r="FD137" s="184" t="str">
        <f t="shared" ca="1" si="514"/>
        <v/>
      </c>
      <c r="FE137" s="184" t="str">
        <f t="shared" ca="1" si="515"/>
        <v/>
      </c>
      <c r="FF137" s="184" t="str">
        <f t="shared" ca="1" si="516"/>
        <v/>
      </c>
      <c r="FG137" s="184" t="str">
        <f t="shared" ca="1" si="517"/>
        <v/>
      </c>
      <c r="FH137" s="184" t="str">
        <f t="shared" ca="1" si="518"/>
        <v/>
      </c>
      <c r="FI137" s="184" t="str">
        <f t="shared" ca="1" si="519"/>
        <v/>
      </c>
      <c r="FJ137" s="184" t="str">
        <f t="shared" ca="1" si="520"/>
        <v/>
      </c>
      <c r="FK137" s="184" t="str">
        <f t="shared" ca="1" si="521"/>
        <v/>
      </c>
      <c r="FL137" s="184" t="str">
        <f t="shared" ca="1" si="522"/>
        <v/>
      </c>
      <c r="FM137" s="184" t="str">
        <f t="shared" ca="1" si="523"/>
        <v/>
      </c>
      <c r="FN137" s="184" t="str">
        <f t="shared" ca="1" si="524"/>
        <v/>
      </c>
      <c r="FO137" s="184" t="str">
        <f t="shared" ca="1" si="525"/>
        <v/>
      </c>
      <c r="FP137" s="184" t="str">
        <f t="shared" ca="1" si="526"/>
        <v/>
      </c>
      <c r="FQ137" s="184" t="str">
        <f t="shared" ca="1" si="527"/>
        <v/>
      </c>
      <c r="FR137" s="184" t="str">
        <f t="shared" ca="1" si="528"/>
        <v/>
      </c>
      <c r="FS137" s="184" t="str">
        <f t="shared" ca="1" si="529"/>
        <v/>
      </c>
      <c r="FT137" s="184" t="str">
        <f t="shared" ca="1" si="530"/>
        <v/>
      </c>
      <c r="FU137" s="184" t="str">
        <f t="shared" ca="1" si="531"/>
        <v/>
      </c>
      <c r="FV137" s="184" t="str">
        <f t="shared" ca="1" si="532"/>
        <v/>
      </c>
      <c r="FW137" s="184" t="str">
        <f t="shared" ca="1" si="533"/>
        <v/>
      </c>
      <c r="FX137" s="184" t="str">
        <f t="shared" ca="1" si="534"/>
        <v/>
      </c>
      <c r="FY137" s="184" t="str">
        <f t="shared" ca="1" si="535"/>
        <v/>
      </c>
      <c r="FZ137" s="184" t="str">
        <f t="shared" ca="1" si="536"/>
        <v/>
      </c>
      <c r="GA137" s="184" t="str">
        <f t="shared" ca="1" si="537"/>
        <v/>
      </c>
      <c r="GB137" s="184" t="str">
        <f t="shared" ca="1" si="538"/>
        <v/>
      </c>
      <c r="GC137" s="184" t="str">
        <f t="shared" ca="1" si="539"/>
        <v/>
      </c>
      <c r="GD137" s="184" t="str">
        <f t="shared" ca="1" si="540"/>
        <v/>
      </c>
      <c r="GE137" s="184" t="str">
        <f t="shared" ca="1" si="541"/>
        <v/>
      </c>
      <c r="GF137" s="184" t="str">
        <f t="shared" ca="1" si="542"/>
        <v/>
      </c>
      <c r="GG137" s="184" t="str">
        <f t="shared" ca="1" si="543"/>
        <v/>
      </c>
      <c r="GH137" s="184" t="str">
        <f t="shared" ca="1" si="544"/>
        <v/>
      </c>
      <c r="GI137" s="184" t="str">
        <f t="shared" ca="1" si="545"/>
        <v/>
      </c>
      <c r="GJ137" s="184" t="str">
        <f t="shared" ca="1" si="546"/>
        <v/>
      </c>
      <c r="GK137" s="184" t="str">
        <f t="shared" ca="1" si="547"/>
        <v/>
      </c>
      <c r="GL137" s="184" t="str">
        <f t="shared" ca="1" si="548"/>
        <v/>
      </c>
      <c r="GM137" s="184" t="str">
        <f t="shared" ca="1" si="549"/>
        <v/>
      </c>
      <c r="GN137" s="184" t="str">
        <f t="shared" ca="1" si="550"/>
        <v/>
      </c>
      <c r="GO137" s="184" t="str">
        <f t="shared" ca="1" si="551"/>
        <v/>
      </c>
      <c r="GP137" s="184" t="str">
        <f t="shared" ca="1" si="552"/>
        <v/>
      </c>
      <c r="GQ137" s="184" t="str">
        <f t="shared" ca="1" si="553"/>
        <v/>
      </c>
      <c r="GR137" s="184" t="str">
        <f t="shared" ca="1" si="554"/>
        <v/>
      </c>
      <c r="GS137" s="184" t="str">
        <f t="shared" ca="1" si="555"/>
        <v/>
      </c>
      <c r="GT137" s="184" t="str">
        <f t="shared" ca="1" si="556"/>
        <v/>
      </c>
      <c r="GU137" s="184" t="str">
        <f t="shared" ca="1" si="557"/>
        <v/>
      </c>
      <c r="GV137" s="184">
        <f t="shared" ca="1" si="558"/>
        <v>0</v>
      </c>
      <c r="GW137" s="184">
        <f t="shared" ca="1" si="559"/>
        <v>0</v>
      </c>
      <c r="GX137" s="184">
        <f t="shared" ca="1" si="560"/>
        <v>0</v>
      </c>
      <c r="GY137" s="184">
        <f t="shared" ca="1" si="561"/>
        <v>0</v>
      </c>
      <c r="GZ137" s="184">
        <f t="shared" ca="1" si="562"/>
        <v>0</v>
      </c>
      <c r="HA137" s="184">
        <f t="shared" ca="1" si="563"/>
        <v>0</v>
      </c>
      <c r="HB137" s="184">
        <f t="shared" ca="1" si="564"/>
        <v>0</v>
      </c>
      <c r="HC137" s="184">
        <f t="shared" ca="1" si="565"/>
        <v>0</v>
      </c>
      <c r="HD137" s="184">
        <f t="shared" ca="1" si="566"/>
        <v>0</v>
      </c>
      <c r="HE137" s="184">
        <f t="shared" ca="1" si="567"/>
        <v>0</v>
      </c>
      <c r="HF137" s="184">
        <f t="shared" ca="1" si="568"/>
        <v>0</v>
      </c>
      <c r="HG137" s="184">
        <f t="shared" ca="1" si="569"/>
        <v>0</v>
      </c>
      <c r="HH137" s="184">
        <f t="shared" ca="1" si="570"/>
        <v>0</v>
      </c>
      <c r="HI137" s="184">
        <f t="shared" ca="1" si="571"/>
        <v>0</v>
      </c>
      <c r="HJ137" s="184">
        <f t="shared" ca="1" si="572"/>
        <v>0</v>
      </c>
      <c r="HK137" s="578">
        <f t="shared" ref="HK137:HK158" ca="1" si="593">IF(HJ137="",0,COUNTIF(R:R,HJ137))</f>
        <v>0</v>
      </c>
    </row>
    <row r="138" spans="1:219" s="185" customFormat="1">
      <c r="A138" s="284" t="s">
        <v>14105</v>
      </c>
      <c r="B138" s="285" t="s">
        <v>14093</v>
      </c>
      <c r="C138" s="286" t="str">
        <f>IF($B138="","",IFERROR(VLOOKUP($B138,SERVIÇOS!$A:$F,2,0),IFERROR(VLOOKUP($B138,'COMPOSIÇÕES COMPLEMENTARES '!$C:$K,2,0),"")))</f>
        <v>REMOÇÃO MANUAL DE MEIO FIO DE CONCRETO, SEM REAPROVEITAMENTO</v>
      </c>
      <c r="D138" s="287" t="str">
        <f>IF($B138="","",IFERROR(VLOOKUP($B138,SERVIÇOS!$A:$F,3,0),IFERROR(VLOOKUP($B138,'COMPOSIÇÕES COMPLEMENTARES '!$C:$K,3,0),"")))</f>
        <v>M</v>
      </c>
      <c r="E138" s="288">
        <v>20</v>
      </c>
      <c r="F138" s="289">
        <f>IF($B138="","",IFERROR(VLOOKUP($B138,SERVIÇOS!$A:$F,4,0),IFERROR(VLOOKUP($B138,'COMPOSIÇÕES COMPLEMENTARES '!$C:$K,6,0),"")))</f>
        <v>3.65</v>
      </c>
      <c r="G138" s="289">
        <f>IF($B138="","",IFERROR(VLOOKUP($B138,SERVIÇOS!$A:$F,5,0),IFERROR(VLOOKUP($B138,'COMPOSIÇÕES COMPLEMENTARES '!$C:$K,7,0),"")))</f>
        <v>7.43</v>
      </c>
      <c r="H138" s="289">
        <f t="shared" si="589"/>
        <v>11.08</v>
      </c>
      <c r="I138" s="289">
        <f t="shared" si="590"/>
        <v>73</v>
      </c>
      <c r="J138" s="289">
        <f t="shared" si="591"/>
        <v>148.6</v>
      </c>
      <c r="K138" s="289">
        <f t="shared" si="592"/>
        <v>221.6</v>
      </c>
      <c r="L138" s="289"/>
      <c r="M138" s="572">
        <f t="shared" ref="M138:M201" si="594">IFERROR(IF(H138&gt;0,I138+J138,0),0)</f>
        <v>221.6</v>
      </c>
      <c r="N138" s="572">
        <f t="shared" ref="N138:N201" si="595">SUMIF(B:B,B138,M:M)</f>
        <v>221.6</v>
      </c>
      <c r="O138" s="572">
        <f t="shared" ref="O138:O201" si="596">SUMIF(B:B,B138,E:E)</f>
        <v>20</v>
      </c>
      <c r="P138" s="572">
        <f t="shared" ref="P138:P201" si="597">P137+1</f>
        <v>130</v>
      </c>
      <c r="Q138" s="572">
        <f t="shared" ref="Q138:Q201" si="598">IF(LARGE(N:N,P138)=0,"",LARGE(N:N,P138))</f>
        <v>71.599999999999994</v>
      </c>
      <c r="R138" s="572">
        <f t="shared" ref="R138:R201" si="599">IFERROR(MATCH(Q138,N:N,0),"")</f>
        <v>67</v>
      </c>
      <c r="S138" s="184">
        <f t="shared" ca="1" si="373"/>
        <v>67</v>
      </c>
      <c r="T138" s="184">
        <f t="shared" ca="1" si="374"/>
        <v>67</v>
      </c>
      <c r="U138" s="184">
        <f t="shared" ca="1" si="375"/>
        <v>67</v>
      </c>
      <c r="V138" s="184">
        <f t="shared" ca="1" si="376"/>
        <v>67</v>
      </c>
      <c r="W138" s="184">
        <f t="shared" ca="1" si="377"/>
        <v>67</v>
      </c>
      <c r="X138" s="184">
        <f t="shared" ca="1" si="378"/>
        <v>67</v>
      </c>
      <c r="Y138" s="184">
        <f t="shared" ca="1" si="379"/>
        <v>81</v>
      </c>
      <c r="Z138" s="184">
        <f t="shared" ca="1" si="380"/>
        <v>81</v>
      </c>
      <c r="AA138" s="184">
        <f t="shared" ca="1" si="381"/>
        <v>81</v>
      </c>
      <c r="AB138" s="184">
        <f t="shared" ca="1" si="382"/>
        <v>81</v>
      </c>
      <c r="AC138" s="184">
        <f t="shared" ca="1" si="383"/>
        <v>81</v>
      </c>
      <c r="AD138" s="184">
        <f t="shared" ca="1" si="384"/>
        <v>80</v>
      </c>
      <c r="AE138" s="184">
        <f t="shared" ca="1" si="385"/>
        <v>80</v>
      </c>
      <c r="AF138" s="184">
        <f t="shared" ca="1" si="386"/>
        <v>80</v>
      </c>
      <c r="AG138" s="184">
        <f t="shared" ca="1" si="387"/>
        <v>80</v>
      </c>
      <c r="AH138" s="184">
        <f t="shared" ca="1" si="388"/>
        <v>80</v>
      </c>
      <c r="AI138" s="184">
        <f t="shared" ca="1" si="389"/>
        <v>80</v>
      </c>
      <c r="AJ138" s="184">
        <f t="shared" ca="1" si="390"/>
        <v>80</v>
      </c>
      <c r="AK138" s="184">
        <f t="shared" ca="1" si="391"/>
        <v>80</v>
      </c>
      <c r="AL138" s="184">
        <f t="shared" ca="1" si="392"/>
        <v>80</v>
      </c>
      <c r="AM138" s="184">
        <f t="shared" ca="1" si="393"/>
        <v>56</v>
      </c>
      <c r="AN138" s="184">
        <f t="shared" ca="1" si="394"/>
        <v>56</v>
      </c>
      <c r="AO138" s="184">
        <f t="shared" ca="1" si="395"/>
        <v>56</v>
      </c>
      <c r="AP138" s="184">
        <f t="shared" ca="1" si="396"/>
        <v>56</v>
      </c>
      <c r="AQ138" s="184">
        <f t="shared" ca="1" si="397"/>
        <v>78</v>
      </c>
      <c r="AR138" s="184">
        <f t="shared" ca="1" si="398"/>
        <v>78</v>
      </c>
      <c r="AS138" s="184">
        <f t="shared" ca="1" si="399"/>
        <v>78</v>
      </c>
      <c r="AT138" s="184">
        <f t="shared" ca="1" si="400"/>
        <v>78</v>
      </c>
      <c r="AU138" s="184">
        <f t="shared" ca="1" si="401"/>
        <v>78</v>
      </c>
      <c r="AV138" s="184">
        <f t="shared" ca="1" si="402"/>
        <v>78</v>
      </c>
      <c r="AW138" s="184">
        <f t="shared" ca="1" si="403"/>
        <v>78</v>
      </c>
      <c r="AX138" s="184">
        <f t="shared" ca="1" si="404"/>
        <v>78</v>
      </c>
      <c r="AY138" s="184">
        <f t="shared" ca="1" si="405"/>
        <v>78</v>
      </c>
      <c r="AZ138" s="184">
        <f t="shared" ca="1" si="406"/>
        <v>78</v>
      </c>
      <c r="BA138" s="184">
        <f t="shared" ca="1" si="407"/>
        <v>78</v>
      </c>
      <c r="BB138" s="184">
        <f t="shared" ca="1" si="408"/>
        <v>78</v>
      </c>
      <c r="BC138" s="184">
        <f t="shared" ca="1" si="409"/>
        <v>78</v>
      </c>
      <c r="BD138" s="184">
        <f t="shared" ca="1" si="410"/>
        <v>78</v>
      </c>
      <c r="BE138" s="184">
        <f t="shared" ca="1" si="411"/>
        <v>78</v>
      </c>
      <c r="BF138" s="184">
        <f t="shared" ca="1" si="412"/>
        <v>78</v>
      </c>
      <c r="BG138" s="184">
        <f t="shared" ca="1" si="413"/>
        <v>78</v>
      </c>
      <c r="BH138" s="184">
        <f t="shared" ca="1" si="414"/>
        <v>31</v>
      </c>
      <c r="BI138" s="184">
        <f t="shared" ca="1" si="415"/>
        <v>31</v>
      </c>
      <c r="BJ138" s="184">
        <f t="shared" ca="1" si="416"/>
        <v>31</v>
      </c>
      <c r="BK138" s="184">
        <f t="shared" ca="1" si="417"/>
        <v>31</v>
      </c>
      <c r="BL138" s="184">
        <f t="shared" ca="1" si="418"/>
        <v>31</v>
      </c>
      <c r="BM138" s="184">
        <f t="shared" ca="1" si="419"/>
        <v>31</v>
      </c>
      <c r="BN138" s="184">
        <f t="shared" ca="1" si="420"/>
        <v>128</v>
      </c>
      <c r="BO138" s="184">
        <f t="shared" ca="1" si="421"/>
        <v>128</v>
      </c>
      <c r="BP138" s="184">
        <f t="shared" ca="1" si="422"/>
        <v>128</v>
      </c>
      <c r="BQ138" s="184">
        <f t="shared" ca="1" si="423"/>
        <v>128</v>
      </c>
      <c r="BR138" s="184">
        <f t="shared" ca="1" si="424"/>
        <v>128</v>
      </c>
      <c r="BS138" s="184">
        <f t="shared" ca="1" si="425"/>
        <v>128</v>
      </c>
      <c r="BT138" s="184">
        <f t="shared" ca="1" si="426"/>
        <v>128</v>
      </c>
      <c r="BU138" s="184">
        <f t="shared" ca="1" si="427"/>
        <v>128</v>
      </c>
      <c r="BV138" s="184">
        <f t="shared" ca="1" si="428"/>
        <v>128</v>
      </c>
      <c r="BW138" s="184">
        <f t="shared" ca="1" si="429"/>
        <v>128</v>
      </c>
      <c r="BX138" s="184">
        <f t="shared" ca="1" si="430"/>
        <v>128</v>
      </c>
      <c r="BY138" s="184">
        <f t="shared" ca="1" si="431"/>
        <v>128</v>
      </c>
      <c r="BZ138" s="184">
        <f t="shared" ca="1" si="432"/>
        <v>103</v>
      </c>
      <c r="CA138" s="184">
        <f t="shared" ca="1" si="433"/>
        <v>103</v>
      </c>
      <c r="CB138" s="184">
        <f t="shared" ca="1" si="434"/>
        <v>103</v>
      </c>
      <c r="CC138" s="184">
        <f t="shared" ca="1" si="435"/>
        <v>103</v>
      </c>
      <c r="CD138" s="184">
        <f t="shared" ca="1" si="436"/>
        <v>103</v>
      </c>
      <c r="CE138" s="184">
        <f t="shared" ca="1" si="437"/>
        <v>103</v>
      </c>
      <c r="CF138" s="184">
        <f t="shared" ca="1" si="438"/>
        <v>103</v>
      </c>
      <c r="CG138" s="184">
        <f t="shared" ca="1" si="439"/>
        <v>103</v>
      </c>
      <c r="CH138" s="184">
        <f t="shared" ca="1" si="440"/>
        <v>103</v>
      </c>
      <c r="CI138" s="184">
        <f t="shared" ca="1" si="441"/>
        <v>103</v>
      </c>
      <c r="CJ138" s="184">
        <f t="shared" ca="1" si="442"/>
        <v>103</v>
      </c>
      <c r="CK138" s="184">
        <f t="shared" ca="1" si="443"/>
        <v>69</v>
      </c>
      <c r="CL138" s="184">
        <f t="shared" ca="1" si="444"/>
        <v>69</v>
      </c>
      <c r="CM138" s="184">
        <f t="shared" ca="1" si="445"/>
        <v>79</v>
      </c>
      <c r="CN138" s="184">
        <f t="shared" ca="1" si="446"/>
        <v>79</v>
      </c>
      <c r="CO138" s="184">
        <f t="shared" ca="1" si="447"/>
        <v>79</v>
      </c>
      <c r="CP138" s="184">
        <f t="shared" ca="1" si="448"/>
        <v>79</v>
      </c>
      <c r="CQ138" s="184">
        <f t="shared" ca="1" si="449"/>
        <v>79</v>
      </c>
      <c r="CR138" s="184">
        <f t="shared" ca="1" si="450"/>
        <v>79</v>
      </c>
      <c r="CS138" s="184">
        <f t="shared" ca="1" si="451"/>
        <v>79</v>
      </c>
      <c r="CT138" s="184">
        <f t="shared" ca="1" si="452"/>
        <v>79</v>
      </c>
      <c r="CU138" s="184">
        <f t="shared" ca="1" si="453"/>
        <v>79</v>
      </c>
      <c r="CV138" s="184">
        <f t="shared" ca="1" si="454"/>
        <v>79</v>
      </c>
      <c r="CW138" s="184">
        <f t="shared" ca="1" si="455"/>
        <v>79</v>
      </c>
      <c r="CX138" s="184">
        <f t="shared" ca="1" si="456"/>
        <v>170</v>
      </c>
      <c r="CY138" s="184">
        <f t="shared" ca="1" si="457"/>
        <v>170</v>
      </c>
      <c r="CZ138" s="184">
        <f t="shared" ca="1" si="458"/>
        <v>170</v>
      </c>
      <c r="DA138" s="184">
        <f t="shared" ca="1" si="459"/>
        <v>170</v>
      </c>
      <c r="DB138" s="184">
        <f t="shared" ca="1" si="460"/>
        <v>104</v>
      </c>
      <c r="DC138" s="184">
        <f t="shared" ca="1" si="461"/>
        <v>104</v>
      </c>
      <c r="DD138" s="184">
        <f t="shared" ca="1" si="462"/>
        <v>148</v>
      </c>
      <c r="DE138" s="184">
        <f t="shared" ca="1" si="463"/>
        <v>148</v>
      </c>
      <c r="DF138" s="184">
        <f t="shared" ca="1" si="464"/>
        <v>38</v>
      </c>
      <c r="DG138" s="184">
        <f t="shared" ca="1" si="465"/>
        <v>38</v>
      </c>
      <c r="DH138" s="184">
        <f t="shared" ca="1" si="466"/>
        <v>38</v>
      </c>
      <c r="DI138" s="184">
        <f t="shared" ca="1" si="467"/>
        <v>38</v>
      </c>
      <c r="DJ138" s="184">
        <f t="shared" ca="1" si="468"/>
        <v>38</v>
      </c>
      <c r="DK138" s="184">
        <f t="shared" ca="1" si="469"/>
        <v>38</v>
      </c>
      <c r="DL138" s="184">
        <f t="shared" ca="1" si="470"/>
        <v>38</v>
      </c>
      <c r="DM138" s="184">
        <f t="shared" ca="1" si="471"/>
        <v>38</v>
      </c>
      <c r="DN138" s="184">
        <f t="shared" ca="1" si="472"/>
        <v>38</v>
      </c>
      <c r="DO138" s="184">
        <f t="shared" ca="1" si="473"/>
        <v>38</v>
      </c>
      <c r="DP138" s="184">
        <f t="shared" ca="1" si="474"/>
        <v>38</v>
      </c>
      <c r="DQ138" s="184">
        <f t="shared" ca="1" si="475"/>
        <v>38</v>
      </c>
      <c r="DR138" s="184">
        <f t="shared" ca="1" si="476"/>
        <v>38</v>
      </c>
      <c r="DS138" s="184">
        <f t="shared" ca="1" si="477"/>
        <v>38</v>
      </c>
      <c r="DT138" s="184">
        <f t="shared" ca="1" si="478"/>
        <v>38</v>
      </c>
      <c r="DU138" s="184">
        <f t="shared" ca="1" si="479"/>
        <v>38</v>
      </c>
      <c r="DV138" s="184">
        <f t="shared" ca="1" si="480"/>
        <v>70</v>
      </c>
      <c r="DW138" s="184">
        <f t="shared" ca="1" si="481"/>
        <v>70</v>
      </c>
      <c r="DX138" s="184">
        <f t="shared" ca="1" si="482"/>
        <v>43</v>
      </c>
      <c r="DY138" s="184">
        <f t="shared" ca="1" si="483"/>
        <v>43</v>
      </c>
      <c r="DZ138" s="184">
        <f t="shared" ca="1" si="484"/>
        <v>61</v>
      </c>
      <c r="EA138" s="184">
        <f t="shared" ca="1" si="485"/>
        <v>61</v>
      </c>
      <c r="EB138" s="184">
        <f t="shared" ca="1" si="486"/>
        <v>61</v>
      </c>
      <c r="EC138" s="184">
        <f t="shared" ca="1" si="487"/>
        <v>61</v>
      </c>
      <c r="ED138" s="184">
        <f t="shared" ca="1" si="488"/>
        <v>97</v>
      </c>
      <c r="EE138" s="184">
        <f t="shared" ca="1" si="489"/>
        <v>97</v>
      </c>
      <c r="EF138" s="184">
        <f t="shared" ca="1" si="490"/>
        <v>40</v>
      </c>
      <c r="EG138" s="184">
        <f t="shared" ca="1" si="491"/>
        <v>40</v>
      </c>
      <c r="EH138" s="184" t="str">
        <f t="shared" ca="1" si="492"/>
        <v/>
      </c>
      <c r="EI138" s="184" t="str">
        <f t="shared" ca="1" si="493"/>
        <v/>
      </c>
      <c r="EJ138" s="184" t="str">
        <f t="shared" ca="1" si="494"/>
        <v/>
      </c>
      <c r="EK138" s="184" t="str">
        <f t="shared" ca="1" si="495"/>
        <v/>
      </c>
      <c r="EL138" s="184" t="str">
        <f t="shared" ca="1" si="496"/>
        <v/>
      </c>
      <c r="EM138" s="184" t="str">
        <f t="shared" ca="1" si="497"/>
        <v/>
      </c>
      <c r="EN138" s="184" t="str">
        <f t="shared" ca="1" si="498"/>
        <v/>
      </c>
      <c r="EO138" s="184" t="str">
        <f t="shared" ca="1" si="499"/>
        <v/>
      </c>
      <c r="EP138" s="184" t="str">
        <f t="shared" ca="1" si="500"/>
        <v/>
      </c>
      <c r="EQ138" s="184" t="str">
        <f t="shared" ca="1" si="501"/>
        <v/>
      </c>
      <c r="ER138" s="184" t="str">
        <f t="shared" ca="1" si="502"/>
        <v/>
      </c>
      <c r="ES138" s="184" t="str">
        <f t="shared" ca="1" si="503"/>
        <v/>
      </c>
      <c r="ET138" s="184" t="str">
        <f t="shared" ca="1" si="504"/>
        <v/>
      </c>
      <c r="EU138" s="184" t="str">
        <f t="shared" ca="1" si="505"/>
        <v/>
      </c>
      <c r="EV138" s="184" t="str">
        <f t="shared" ca="1" si="506"/>
        <v/>
      </c>
      <c r="EW138" s="184" t="str">
        <f t="shared" ca="1" si="507"/>
        <v/>
      </c>
      <c r="EX138" s="184" t="str">
        <f t="shared" ca="1" si="508"/>
        <v/>
      </c>
      <c r="EY138" s="184" t="str">
        <f t="shared" ca="1" si="509"/>
        <v/>
      </c>
      <c r="EZ138" s="184" t="str">
        <f t="shared" ca="1" si="510"/>
        <v/>
      </c>
      <c r="FA138" s="184" t="str">
        <f t="shared" ca="1" si="511"/>
        <v/>
      </c>
      <c r="FB138" s="184" t="str">
        <f t="shared" ca="1" si="512"/>
        <v/>
      </c>
      <c r="FC138" s="184" t="str">
        <f t="shared" ca="1" si="513"/>
        <v/>
      </c>
      <c r="FD138" s="184" t="str">
        <f t="shared" ca="1" si="514"/>
        <v/>
      </c>
      <c r="FE138" s="184" t="str">
        <f t="shared" ca="1" si="515"/>
        <v/>
      </c>
      <c r="FF138" s="184" t="str">
        <f t="shared" ca="1" si="516"/>
        <v/>
      </c>
      <c r="FG138" s="184" t="str">
        <f t="shared" ca="1" si="517"/>
        <v/>
      </c>
      <c r="FH138" s="184" t="str">
        <f t="shared" ca="1" si="518"/>
        <v/>
      </c>
      <c r="FI138" s="184" t="str">
        <f t="shared" ca="1" si="519"/>
        <v/>
      </c>
      <c r="FJ138" s="184" t="str">
        <f t="shared" ca="1" si="520"/>
        <v/>
      </c>
      <c r="FK138" s="184" t="str">
        <f t="shared" ca="1" si="521"/>
        <v/>
      </c>
      <c r="FL138" s="184" t="str">
        <f t="shared" ca="1" si="522"/>
        <v/>
      </c>
      <c r="FM138" s="184" t="str">
        <f t="shared" ca="1" si="523"/>
        <v/>
      </c>
      <c r="FN138" s="184" t="str">
        <f t="shared" ca="1" si="524"/>
        <v/>
      </c>
      <c r="FO138" s="184" t="str">
        <f t="shared" ca="1" si="525"/>
        <v/>
      </c>
      <c r="FP138" s="184" t="str">
        <f t="shared" ca="1" si="526"/>
        <v/>
      </c>
      <c r="FQ138" s="184" t="str">
        <f t="shared" ca="1" si="527"/>
        <v/>
      </c>
      <c r="FR138" s="184" t="str">
        <f t="shared" ca="1" si="528"/>
        <v/>
      </c>
      <c r="FS138" s="184" t="str">
        <f t="shared" ca="1" si="529"/>
        <v/>
      </c>
      <c r="FT138" s="184" t="str">
        <f t="shared" ca="1" si="530"/>
        <v/>
      </c>
      <c r="FU138" s="184" t="str">
        <f t="shared" ca="1" si="531"/>
        <v/>
      </c>
      <c r="FV138" s="184" t="str">
        <f t="shared" ca="1" si="532"/>
        <v/>
      </c>
      <c r="FW138" s="184" t="str">
        <f t="shared" ca="1" si="533"/>
        <v/>
      </c>
      <c r="FX138" s="184" t="str">
        <f t="shared" ca="1" si="534"/>
        <v/>
      </c>
      <c r="FY138" s="184" t="str">
        <f t="shared" ca="1" si="535"/>
        <v/>
      </c>
      <c r="FZ138" s="184" t="str">
        <f t="shared" ca="1" si="536"/>
        <v/>
      </c>
      <c r="GA138" s="184" t="str">
        <f t="shared" ca="1" si="537"/>
        <v/>
      </c>
      <c r="GB138" s="184" t="str">
        <f t="shared" ca="1" si="538"/>
        <v/>
      </c>
      <c r="GC138" s="184" t="str">
        <f t="shared" ca="1" si="539"/>
        <v/>
      </c>
      <c r="GD138" s="184" t="str">
        <f t="shared" ca="1" si="540"/>
        <v/>
      </c>
      <c r="GE138" s="184" t="str">
        <f t="shared" ca="1" si="541"/>
        <v/>
      </c>
      <c r="GF138" s="184" t="str">
        <f t="shared" ca="1" si="542"/>
        <v/>
      </c>
      <c r="GG138" s="184" t="str">
        <f t="shared" ca="1" si="543"/>
        <v/>
      </c>
      <c r="GH138" s="184" t="str">
        <f t="shared" ca="1" si="544"/>
        <v/>
      </c>
      <c r="GI138" s="184" t="str">
        <f t="shared" ca="1" si="545"/>
        <v/>
      </c>
      <c r="GJ138" s="184" t="str">
        <f t="shared" ca="1" si="546"/>
        <v/>
      </c>
      <c r="GK138" s="184" t="str">
        <f t="shared" ca="1" si="547"/>
        <v/>
      </c>
      <c r="GL138" s="184" t="str">
        <f t="shared" ca="1" si="548"/>
        <v/>
      </c>
      <c r="GM138" s="184" t="str">
        <f t="shared" ca="1" si="549"/>
        <v/>
      </c>
      <c r="GN138" s="184" t="str">
        <f t="shared" ca="1" si="550"/>
        <v/>
      </c>
      <c r="GO138" s="184" t="str">
        <f t="shared" ca="1" si="551"/>
        <v/>
      </c>
      <c r="GP138" s="184" t="str">
        <f t="shared" ca="1" si="552"/>
        <v/>
      </c>
      <c r="GQ138" s="184" t="str">
        <f t="shared" ca="1" si="553"/>
        <v/>
      </c>
      <c r="GR138" s="184" t="str">
        <f t="shared" ca="1" si="554"/>
        <v/>
      </c>
      <c r="GS138" s="184" t="str">
        <f t="shared" ca="1" si="555"/>
        <v/>
      </c>
      <c r="GT138" s="184" t="str">
        <f t="shared" ca="1" si="556"/>
        <v/>
      </c>
      <c r="GU138" s="184">
        <f t="shared" ca="1" si="557"/>
        <v>0</v>
      </c>
      <c r="GV138" s="184">
        <f t="shared" ca="1" si="558"/>
        <v>0</v>
      </c>
      <c r="GW138" s="184">
        <f t="shared" ca="1" si="559"/>
        <v>0</v>
      </c>
      <c r="GX138" s="184">
        <f t="shared" ca="1" si="560"/>
        <v>0</v>
      </c>
      <c r="GY138" s="184">
        <f t="shared" ca="1" si="561"/>
        <v>0</v>
      </c>
      <c r="GZ138" s="184">
        <f t="shared" ca="1" si="562"/>
        <v>0</v>
      </c>
      <c r="HA138" s="184">
        <f t="shared" ca="1" si="563"/>
        <v>0</v>
      </c>
      <c r="HB138" s="184">
        <f t="shared" ca="1" si="564"/>
        <v>0</v>
      </c>
      <c r="HC138" s="184">
        <f t="shared" ca="1" si="565"/>
        <v>0</v>
      </c>
      <c r="HD138" s="184">
        <f t="shared" ca="1" si="566"/>
        <v>0</v>
      </c>
      <c r="HE138" s="184">
        <f t="shared" ca="1" si="567"/>
        <v>0</v>
      </c>
      <c r="HF138" s="184">
        <f t="shared" ca="1" si="568"/>
        <v>0</v>
      </c>
      <c r="HG138" s="184">
        <f t="shared" ca="1" si="569"/>
        <v>0</v>
      </c>
      <c r="HH138" s="184">
        <f t="shared" ca="1" si="570"/>
        <v>0</v>
      </c>
      <c r="HI138" s="184">
        <f t="shared" ca="1" si="571"/>
        <v>0</v>
      </c>
      <c r="HJ138" s="184">
        <f t="shared" ca="1" si="572"/>
        <v>0</v>
      </c>
      <c r="HK138" s="578">
        <f t="shared" ca="1" si="593"/>
        <v>0</v>
      </c>
    </row>
    <row r="139" spans="1:219" s="185" customFormat="1" ht="45">
      <c r="A139" s="284" t="s">
        <v>14106</v>
      </c>
      <c r="B139" s="285">
        <v>94273</v>
      </c>
      <c r="C139" s="286" t="str">
        <f>IF($B139="","",IFERROR(VLOOKUP($B139,SERVIÇOS!$A:$F,2,0),IFERROR(VLOOKUP($B139,'COMPOSIÇÕES COMPLEMENTARES '!$C:$K,2,0),"")))</f>
        <v>ASSENTAMENTO DE GUIA (MEIO-FIO) EM TRECHO RETO, CONFECCIONADA EM CONCRETO PRÉ-FABRICADO, DIMENSÕES 100X15X13X30 CM (COMPRIMENTO X BASE INFERIOR X BASE SUPERIOR X ALTURA), PARA VIAS URBANAS (USO VIÁRIO). AF_06/2016</v>
      </c>
      <c r="D139" s="287" t="str">
        <f>IF($B139="","",IFERROR(VLOOKUP($B139,SERVIÇOS!$A:$F,3,0),IFERROR(VLOOKUP($B139,'COMPOSIÇÕES COMPLEMENTARES '!$C:$K,3,0),"")))</f>
        <v>M</v>
      </c>
      <c r="E139" s="288">
        <v>20</v>
      </c>
      <c r="F139" s="289">
        <f>IF($B139="","",IFERROR(VLOOKUP($B139,SERVIÇOS!$A:$F,4,0),IFERROR(VLOOKUP($B139,'COMPOSIÇÕES COMPLEMENTARES '!$C:$K,6,0),"")))</f>
        <v>26.519999999999996</v>
      </c>
      <c r="G139" s="289">
        <f>IF($B139="","",IFERROR(VLOOKUP($B139,SERVIÇOS!$A:$F,5,0),IFERROR(VLOOKUP($B139,'COMPOSIÇÕES COMPLEMENTARES '!$C:$K,7,0),"")))</f>
        <v>12.85</v>
      </c>
      <c r="H139" s="289">
        <f t="shared" si="589"/>
        <v>39.369999999999997</v>
      </c>
      <c r="I139" s="289">
        <f t="shared" si="590"/>
        <v>530.4</v>
      </c>
      <c r="J139" s="289">
        <f t="shared" si="591"/>
        <v>257</v>
      </c>
      <c r="K139" s="289">
        <f t="shared" si="592"/>
        <v>787.4</v>
      </c>
      <c r="L139" s="289"/>
      <c r="M139" s="572">
        <f t="shared" si="594"/>
        <v>787.4</v>
      </c>
      <c r="N139" s="572">
        <f t="shared" si="595"/>
        <v>787.4</v>
      </c>
      <c r="O139" s="572">
        <f t="shared" si="596"/>
        <v>20</v>
      </c>
      <c r="P139" s="572">
        <f t="shared" si="597"/>
        <v>131</v>
      </c>
      <c r="Q139" s="572">
        <f t="shared" si="598"/>
        <v>69.509999999999991</v>
      </c>
      <c r="R139" s="572">
        <f t="shared" si="599"/>
        <v>81</v>
      </c>
      <c r="S139" s="184">
        <f t="shared" ca="1" si="373"/>
        <v>81</v>
      </c>
      <c r="T139" s="184">
        <f t="shared" ca="1" si="374"/>
        <v>81</v>
      </c>
      <c r="U139" s="184">
        <f t="shared" ca="1" si="375"/>
        <v>81</v>
      </c>
      <c r="V139" s="184">
        <f t="shared" ca="1" si="376"/>
        <v>81</v>
      </c>
      <c r="W139" s="184">
        <f t="shared" ca="1" si="377"/>
        <v>81</v>
      </c>
      <c r="X139" s="184">
        <f t="shared" ca="1" si="378"/>
        <v>81</v>
      </c>
      <c r="Y139" s="184">
        <f t="shared" ca="1" si="379"/>
        <v>81</v>
      </c>
      <c r="Z139" s="184">
        <f t="shared" ca="1" si="380"/>
        <v>80</v>
      </c>
      <c r="AA139" s="184">
        <f t="shared" ca="1" si="381"/>
        <v>80</v>
      </c>
      <c r="AB139" s="184">
        <f t="shared" ca="1" si="382"/>
        <v>80</v>
      </c>
      <c r="AC139" s="184">
        <f t="shared" ca="1" si="383"/>
        <v>80</v>
      </c>
      <c r="AD139" s="184">
        <f t="shared" ca="1" si="384"/>
        <v>80</v>
      </c>
      <c r="AE139" s="184">
        <f t="shared" ca="1" si="385"/>
        <v>56</v>
      </c>
      <c r="AF139" s="184">
        <f t="shared" ca="1" si="386"/>
        <v>56</v>
      </c>
      <c r="AG139" s="184">
        <f t="shared" ca="1" si="387"/>
        <v>56</v>
      </c>
      <c r="AH139" s="184">
        <f t="shared" ca="1" si="388"/>
        <v>56</v>
      </c>
      <c r="AI139" s="184">
        <f t="shared" ca="1" si="389"/>
        <v>56</v>
      </c>
      <c r="AJ139" s="184">
        <f t="shared" ca="1" si="390"/>
        <v>56</v>
      </c>
      <c r="AK139" s="184">
        <f t="shared" ca="1" si="391"/>
        <v>56</v>
      </c>
      <c r="AL139" s="184">
        <f t="shared" ca="1" si="392"/>
        <v>56</v>
      </c>
      <c r="AM139" s="184">
        <f t="shared" ca="1" si="393"/>
        <v>56</v>
      </c>
      <c r="AN139" s="184">
        <f t="shared" ca="1" si="394"/>
        <v>78</v>
      </c>
      <c r="AO139" s="184">
        <f t="shared" ca="1" si="395"/>
        <v>78</v>
      </c>
      <c r="AP139" s="184">
        <f t="shared" ca="1" si="396"/>
        <v>78</v>
      </c>
      <c r="AQ139" s="184">
        <f t="shared" ca="1" si="397"/>
        <v>78</v>
      </c>
      <c r="AR139" s="184">
        <f t="shared" ca="1" si="398"/>
        <v>31</v>
      </c>
      <c r="AS139" s="184">
        <f t="shared" ca="1" si="399"/>
        <v>31</v>
      </c>
      <c r="AT139" s="184">
        <f t="shared" ca="1" si="400"/>
        <v>31</v>
      </c>
      <c r="AU139" s="184">
        <f t="shared" ca="1" si="401"/>
        <v>31</v>
      </c>
      <c r="AV139" s="184">
        <f t="shared" ca="1" si="402"/>
        <v>31</v>
      </c>
      <c r="AW139" s="184">
        <f t="shared" ca="1" si="403"/>
        <v>31</v>
      </c>
      <c r="AX139" s="184">
        <f t="shared" ca="1" si="404"/>
        <v>31</v>
      </c>
      <c r="AY139" s="184">
        <f t="shared" ca="1" si="405"/>
        <v>31</v>
      </c>
      <c r="AZ139" s="184">
        <f t="shared" ca="1" si="406"/>
        <v>31</v>
      </c>
      <c r="BA139" s="184">
        <f t="shared" ca="1" si="407"/>
        <v>31</v>
      </c>
      <c r="BB139" s="184">
        <f t="shared" ca="1" si="408"/>
        <v>31</v>
      </c>
      <c r="BC139" s="184">
        <f t="shared" ca="1" si="409"/>
        <v>31</v>
      </c>
      <c r="BD139" s="184">
        <f t="shared" ca="1" si="410"/>
        <v>31</v>
      </c>
      <c r="BE139" s="184">
        <f t="shared" ca="1" si="411"/>
        <v>31</v>
      </c>
      <c r="BF139" s="184">
        <f t="shared" ca="1" si="412"/>
        <v>31</v>
      </c>
      <c r="BG139" s="184">
        <f t="shared" ca="1" si="413"/>
        <v>31</v>
      </c>
      <c r="BH139" s="184">
        <f t="shared" ca="1" si="414"/>
        <v>31</v>
      </c>
      <c r="BI139" s="184">
        <f t="shared" ca="1" si="415"/>
        <v>128</v>
      </c>
      <c r="BJ139" s="184">
        <f t="shared" ca="1" si="416"/>
        <v>128</v>
      </c>
      <c r="BK139" s="184">
        <f t="shared" ca="1" si="417"/>
        <v>128</v>
      </c>
      <c r="BL139" s="184">
        <f t="shared" ca="1" si="418"/>
        <v>128</v>
      </c>
      <c r="BM139" s="184">
        <f t="shared" ca="1" si="419"/>
        <v>128</v>
      </c>
      <c r="BN139" s="184">
        <f t="shared" ca="1" si="420"/>
        <v>128</v>
      </c>
      <c r="BO139" s="184">
        <f t="shared" ca="1" si="421"/>
        <v>103</v>
      </c>
      <c r="BP139" s="184">
        <f t="shared" ca="1" si="422"/>
        <v>103</v>
      </c>
      <c r="BQ139" s="184">
        <f t="shared" ca="1" si="423"/>
        <v>103</v>
      </c>
      <c r="BR139" s="184">
        <f t="shared" ca="1" si="424"/>
        <v>103</v>
      </c>
      <c r="BS139" s="184">
        <f t="shared" ca="1" si="425"/>
        <v>103</v>
      </c>
      <c r="BT139" s="184">
        <f t="shared" ca="1" si="426"/>
        <v>103</v>
      </c>
      <c r="BU139" s="184">
        <f t="shared" ca="1" si="427"/>
        <v>103</v>
      </c>
      <c r="BV139" s="184">
        <f t="shared" ca="1" si="428"/>
        <v>103</v>
      </c>
      <c r="BW139" s="184">
        <f t="shared" ca="1" si="429"/>
        <v>103</v>
      </c>
      <c r="BX139" s="184">
        <f t="shared" ca="1" si="430"/>
        <v>103</v>
      </c>
      <c r="BY139" s="184">
        <f t="shared" ca="1" si="431"/>
        <v>103</v>
      </c>
      <c r="BZ139" s="184">
        <f t="shared" ca="1" si="432"/>
        <v>103</v>
      </c>
      <c r="CA139" s="184">
        <f t="shared" ca="1" si="433"/>
        <v>69</v>
      </c>
      <c r="CB139" s="184">
        <f t="shared" ca="1" si="434"/>
        <v>69</v>
      </c>
      <c r="CC139" s="184">
        <f t="shared" ca="1" si="435"/>
        <v>69</v>
      </c>
      <c r="CD139" s="184">
        <f t="shared" ca="1" si="436"/>
        <v>69</v>
      </c>
      <c r="CE139" s="184">
        <f t="shared" ca="1" si="437"/>
        <v>69</v>
      </c>
      <c r="CF139" s="184">
        <f t="shared" ca="1" si="438"/>
        <v>69</v>
      </c>
      <c r="CG139" s="184">
        <f t="shared" ca="1" si="439"/>
        <v>69</v>
      </c>
      <c r="CH139" s="184">
        <f t="shared" ca="1" si="440"/>
        <v>69</v>
      </c>
      <c r="CI139" s="184">
        <f t="shared" ca="1" si="441"/>
        <v>69</v>
      </c>
      <c r="CJ139" s="184">
        <f t="shared" ca="1" si="442"/>
        <v>69</v>
      </c>
      <c r="CK139" s="184">
        <f t="shared" ca="1" si="443"/>
        <v>69</v>
      </c>
      <c r="CL139" s="184">
        <f t="shared" ca="1" si="444"/>
        <v>79</v>
      </c>
      <c r="CM139" s="184">
        <f t="shared" ca="1" si="445"/>
        <v>79</v>
      </c>
      <c r="CN139" s="184">
        <f t="shared" ca="1" si="446"/>
        <v>170</v>
      </c>
      <c r="CO139" s="184">
        <f t="shared" ca="1" si="447"/>
        <v>170</v>
      </c>
      <c r="CP139" s="184">
        <f t="shared" ca="1" si="448"/>
        <v>170</v>
      </c>
      <c r="CQ139" s="184">
        <f t="shared" ca="1" si="449"/>
        <v>170</v>
      </c>
      <c r="CR139" s="184">
        <f t="shared" ca="1" si="450"/>
        <v>170</v>
      </c>
      <c r="CS139" s="184">
        <f t="shared" ca="1" si="451"/>
        <v>170</v>
      </c>
      <c r="CT139" s="184">
        <f t="shared" ca="1" si="452"/>
        <v>170</v>
      </c>
      <c r="CU139" s="184">
        <f t="shared" ca="1" si="453"/>
        <v>170</v>
      </c>
      <c r="CV139" s="184">
        <f t="shared" ca="1" si="454"/>
        <v>170</v>
      </c>
      <c r="CW139" s="184">
        <f t="shared" ca="1" si="455"/>
        <v>170</v>
      </c>
      <c r="CX139" s="184">
        <f t="shared" ca="1" si="456"/>
        <v>170</v>
      </c>
      <c r="CY139" s="184">
        <f t="shared" ca="1" si="457"/>
        <v>104</v>
      </c>
      <c r="CZ139" s="184">
        <f t="shared" ca="1" si="458"/>
        <v>104</v>
      </c>
      <c r="DA139" s="184">
        <f t="shared" ca="1" si="459"/>
        <v>104</v>
      </c>
      <c r="DB139" s="184">
        <f t="shared" ca="1" si="460"/>
        <v>104</v>
      </c>
      <c r="DC139" s="184">
        <f t="shared" ca="1" si="461"/>
        <v>148</v>
      </c>
      <c r="DD139" s="184">
        <f t="shared" ca="1" si="462"/>
        <v>148</v>
      </c>
      <c r="DE139" s="184">
        <f t="shared" ca="1" si="463"/>
        <v>38</v>
      </c>
      <c r="DF139" s="184">
        <f t="shared" ca="1" si="464"/>
        <v>38</v>
      </c>
      <c r="DG139" s="184">
        <f t="shared" ca="1" si="465"/>
        <v>70</v>
      </c>
      <c r="DH139" s="184">
        <f t="shared" ca="1" si="466"/>
        <v>70</v>
      </c>
      <c r="DI139" s="184">
        <f t="shared" ca="1" si="467"/>
        <v>70</v>
      </c>
      <c r="DJ139" s="184">
        <f t="shared" ca="1" si="468"/>
        <v>70</v>
      </c>
      <c r="DK139" s="184">
        <f t="shared" ca="1" si="469"/>
        <v>70</v>
      </c>
      <c r="DL139" s="184">
        <f t="shared" ca="1" si="470"/>
        <v>70</v>
      </c>
      <c r="DM139" s="184">
        <f t="shared" ca="1" si="471"/>
        <v>70</v>
      </c>
      <c r="DN139" s="184">
        <f t="shared" ca="1" si="472"/>
        <v>70</v>
      </c>
      <c r="DO139" s="184">
        <f t="shared" ca="1" si="473"/>
        <v>70</v>
      </c>
      <c r="DP139" s="184">
        <f t="shared" ca="1" si="474"/>
        <v>70</v>
      </c>
      <c r="DQ139" s="184">
        <f t="shared" ca="1" si="475"/>
        <v>70</v>
      </c>
      <c r="DR139" s="184">
        <f t="shared" ca="1" si="476"/>
        <v>70</v>
      </c>
      <c r="DS139" s="184">
        <f t="shared" ca="1" si="477"/>
        <v>70</v>
      </c>
      <c r="DT139" s="184">
        <f t="shared" ca="1" si="478"/>
        <v>70</v>
      </c>
      <c r="DU139" s="184">
        <f t="shared" ca="1" si="479"/>
        <v>70</v>
      </c>
      <c r="DV139" s="184">
        <f t="shared" ca="1" si="480"/>
        <v>70</v>
      </c>
      <c r="DW139" s="184">
        <f t="shared" ca="1" si="481"/>
        <v>43</v>
      </c>
      <c r="DX139" s="184">
        <f t="shared" ca="1" si="482"/>
        <v>43</v>
      </c>
      <c r="DY139" s="184">
        <f t="shared" ca="1" si="483"/>
        <v>61</v>
      </c>
      <c r="DZ139" s="184">
        <f t="shared" ca="1" si="484"/>
        <v>61</v>
      </c>
      <c r="EA139" s="184">
        <f t="shared" ca="1" si="485"/>
        <v>97</v>
      </c>
      <c r="EB139" s="184">
        <f t="shared" ca="1" si="486"/>
        <v>97</v>
      </c>
      <c r="EC139" s="184">
        <f t="shared" ca="1" si="487"/>
        <v>97</v>
      </c>
      <c r="ED139" s="184">
        <f t="shared" ca="1" si="488"/>
        <v>97</v>
      </c>
      <c r="EE139" s="184">
        <f t="shared" ca="1" si="489"/>
        <v>40</v>
      </c>
      <c r="EF139" s="184">
        <f t="shared" ca="1" si="490"/>
        <v>40</v>
      </c>
      <c r="EG139" s="184" t="str">
        <f t="shared" ca="1" si="491"/>
        <v/>
      </c>
      <c r="EH139" s="184" t="str">
        <f t="shared" ca="1" si="492"/>
        <v/>
      </c>
      <c r="EI139" s="184" t="str">
        <f t="shared" ca="1" si="493"/>
        <v/>
      </c>
      <c r="EJ139" s="184" t="str">
        <f t="shared" ca="1" si="494"/>
        <v/>
      </c>
      <c r="EK139" s="184" t="str">
        <f t="shared" ca="1" si="495"/>
        <v/>
      </c>
      <c r="EL139" s="184" t="str">
        <f t="shared" ca="1" si="496"/>
        <v/>
      </c>
      <c r="EM139" s="184" t="str">
        <f t="shared" ca="1" si="497"/>
        <v/>
      </c>
      <c r="EN139" s="184" t="str">
        <f t="shared" ca="1" si="498"/>
        <v/>
      </c>
      <c r="EO139" s="184" t="str">
        <f t="shared" ca="1" si="499"/>
        <v/>
      </c>
      <c r="EP139" s="184" t="str">
        <f t="shared" ca="1" si="500"/>
        <v/>
      </c>
      <c r="EQ139" s="184" t="str">
        <f t="shared" ca="1" si="501"/>
        <v/>
      </c>
      <c r="ER139" s="184" t="str">
        <f t="shared" ca="1" si="502"/>
        <v/>
      </c>
      <c r="ES139" s="184" t="str">
        <f t="shared" ca="1" si="503"/>
        <v/>
      </c>
      <c r="ET139" s="184" t="str">
        <f t="shared" ca="1" si="504"/>
        <v/>
      </c>
      <c r="EU139" s="184" t="str">
        <f t="shared" ca="1" si="505"/>
        <v/>
      </c>
      <c r="EV139" s="184" t="str">
        <f t="shared" ca="1" si="506"/>
        <v/>
      </c>
      <c r="EW139" s="184" t="str">
        <f t="shared" ca="1" si="507"/>
        <v/>
      </c>
      <c r="EX139" s="184" t="str">
        <f t="shared" ca="1" si="508"/>
        <v/>
      </c>
      <c r="EY139" s="184" t="str">
        <f t="shared" ca="1" si="509"/>
        <v/>
      </c>
      <c r="EZ139" s="184" t="str">
        <f t="shared" ca="1" si="510"/>
        <v/>
      </c>
      <c r="FA139" s="184" t="str">
        <f t="shared" ca="1" si="511"/>
        <v/>
      </c>
      <c r="FB139" s="184" t="str">
        <f t="shared" ca="1" si="512"/>
        <v/>
      </c>
      <c r="FC139" s="184" t="str">
        <f t="shared" ca="1" si="513"/>
        <v/>
      </c>
      <c r="FD139" s="184" t="str">
        <f t="shared" ca="1" si="514"/>
        <v/>
      </c>
      <c r="FE139" s="184" t="str">
        <f t="shared" ca="1" si="515"/>
        <v/>
      </c>
      <c r="FF139" s="184" t="str">
        <f t="shared" ca="1" si="516"/>
        <v/>
      </c>
      <c r="FG139" s="184" t="str">
        <f t="shared" ca="1" si="517"/>
        <v/>
      </c>
      <c r="FH139" s="184" t="str">
        <f t="shared" ca="1" si="518"/>
        <v/>
      </c>
      <c r="FI139" s="184" t="str">
        <f t="shared" ca="1" si="519"/>
        <v/>
      </c>
      <c r="FJ139" s="184" t="str">
        <f t="shared" ca="1" si="520"/>
        <v/>
      </c>
      <c r="FK139" s="184" t="str">
        <f t="shared" ca="1" si="521"/>
        <v/>
      </c>
      <c r="FL139" s="184" t="str">
        <f t="shared" ca="1" si="522"/>
        <v/>
      </c>
      <c r="FM139" s="184" t="str">
        <f t="shared" ca="1" si="523"/>
        <v/>
      </c>
      <c r="FN139" s="184" t="str">
        <f t="shared" ca="1" si="524"/>
        <v/>
      </c>
      <c r="FO139" s="184" t="str">
        <f t="shared" ca="1" si="525"/>
        <v/>
      </c>
      <c r="FP139" s="184" t="str">
        <f t="shared" ca="1" si="526"/>
        <v/>
      </c>
      <c r="FQ139" s="184" t="str">
        <f t="shared" ca="1" si="527"/>
        <v/>
      </c>
      <c r="FR139" s="184" t="str">
        <f t="shared" ca="1" si="528"/>
        <v/>
      </c>
      <c r="FS139" s="184" t="str">
        <f t="shared" ca="1" si="529"/>
        <v/>
      </c>
      <c r="FT139" s="184" t="str">
        <f t="shared" ca="1" si="530"/>
        <v/>
      </c>
      <c r="FU139" s="184" t="str">
        <f t="shared" ca="1" si="531"/>
        <v/>
      </c>
      <c r="FV139" s="184" t="str">
        <f t="shared" ca="1" si="532"/>
        <v/>
      </c>
      <c r="FW139" s="184" t="str">
        <f t="shared" ca="1" si="533"/>
        <v/>
      </c>
      <c r="FX139" s="184" t="str">
        <f t="shared" ca="1" si="534"/>
        <v/>
      </c>
      <c r="FY139" s="184" t="str">
        <f t="shared" ca="1" si="535"/>
        <v/>
      </c>
      <c r="FZ139" s="184" t="str">
        <f t="shared" ca="1" si="536"/>
        <v/>
      </c>
      <c r="GA139" s="184" t="str">
        <f t="shared" ca="1" si="537"/>
        <v/>
      </c>
      <c r="GB139" s="184" t="str">
        <f t="shared" ca="1" si="538"/>
        <v/>
      </c>
      <c r="GC139" s="184" t="str">
        <f t="shared" ca="1" si="539"/>
        <v/>
      </c>
      <c r="GD139" s="184" t="str">
        <f t="shared" ca="1" si="540"/>
        <v/>
      </c>
      <c r="GE139" s="184" t="str">
        <f t="shared" ca="1" si="541"/>
        <v/>
      </c>
      <c r="GF139" s="184" t="str">
        <f t="shared" ca="1" si="542"/>
        <v/>
      </c>
      <c r="GG139" s="184" t="str">
        <f t="shared" ca="1" si="543"/>
        <v/>
      </c>
      <c r="GH139" s="184" t="str">
        <f t="shared" ca="1" si="544"/>
        <v/>
      </c>
      <c r="GI139" s="184" t="str">
        <f t="shared" ca="1" si="545"/>
        <v/>
      </c>
      <c r="GJ139" s="184" t="str">
        <f t="shared" ca="1" si="546"/>
        <v/>
      </c>
      <c r="GK139" s="184" t="str">
        <f t="shared" ca="1" si="547"/>
        <v/>
      </c>
      <c r="GL139" s="184" t="str">
        <f t="shared" ca="1" si="548"/>
        <v/>
      </c>
      <c r="GM139" s="184" t="str">
        <f t="shared" ca="1" si="549"/>
        <v/>
      </c>
      <c r="GN139" s="184" t="str">
        <f t="shared" ca="1" si="550"/>
        <v/>
      </c>
      <c r="GO139" s="184" t="str">
        <f t="shared" ca="1" si="551"/>
        <v/>
      </c>
      <c r="GP139" s="184" t="str">
        <f t="shared" ca="1" si="552"/>
        <v/>
      </c>
      <c r="GQ139" s="184" t="str">
        <f t="shared" ca="1" si="553"/>
        <v/>
      </c>
      <c r="GR139" s="184" t="str">
        <f t="shared" ca="1" si="554"/>
        <v/>
      </c>
      <c r="GS139" s="184" t="str">
        <f t="shared" ca="1" si="555"/>
        <v/>
      </c>
      <c r="GT139" s="184">
        <f t="shared" ca="1" si="556"/>
        <v>0</v>
      </c>
      <c r="GU139" s="184">
        <f t="shared" ca="1" si="557"/>
        <v>0</v>
      </c>
      <c r="GV139" s="184">
        <f t="shared" ca="1" si="558"/>
        <v>0</v>
      </c>
      <c r="GW139" s="184">
        <f t="shared" ca="1" si="559"/>
        <v>0</v>
      </c>
      <c r="GX139" s="184">
        <f t="shared" ca="1" si="560"/>
        <v>0</v>
      </c>
      <c r="GY139" s="184">
        <f t="shared" ca="1" si="561"/>
        <v>0</v>
      </c>
      <c r="GZ139" s="184">
        <f t="shared" ca="1" si="562"/>
        <v>0</v>
      </c>
      <c r="HA139" s="184">
        <f t="shared" ca="1" si="563"/>
        <v>0</v>
      </c>
      <c r="HB139" s="184">
        <f t="shared" ca="1" si="564"/>
        <v>0</v>
      </c>
      <c r="HC139" s="184">
        <f t="shared" ca="1" si="565"/>
        <v>0</v>
      </c>
      <c r="HD139" s="184">
        <f t="shared" ca="1" si="566"/>
        <v>0</v>
      </c>
      <c r="HE139" s="184">
        <f t="shared" ca="1" si="567"/>
        <v>0</v>
      </c>
      <c r="HF139" s="184">
        <f t="shared" ca="1" si="568"/>
        <v>0</v>
      </c>
      <c r="HG139" s="184">
        <f t="shared" ca="1" si="569"/>
        <v>0</v>
      </c>
      <c r="HH139" s="184">
        <f t="shared" ca="1" si="570"/>
        <v>0</v>
      </c>
      <c r="HI139" s="184">
        <f t="shared" ca="1" si="571"/>
        <v>0</v>
      </c>
      <c r="HJ139" s="184">
        <f t="shared" ca="1" si="572"/>
        <v>0</v>
      </c>
      <c r="HK139" s="578">
        <f t="shared" ca="1" si="593"/>
        <v>0</v>
      </c>
    </row>
    <row r="140" spans="1:219" s="185" customFormat="1" ht="30">
      <c r="A140" s="284" t="s">
        <v>14107</v>
      </c>
      <c r="B140" s="285">
        <v>94991</v>
      </c>
      <c r="C140" s="286" t="str">
        <f>IF($B140="","",IFERROR(VLOOKUP($B140,SERVIÇOS!$A:$F,2,0),IFERROR(VLOOKUP($B140,'COMPOSIÇÕES COMPLEMENTARES '!$C:$K,2,0),"")))</f>
        <v>EXECUÇÃO DE PASSEIO (CALÇADA) OU PISO DE CONCRETO COM CONCRETO MOLDADO IN LOCO, USINADO, ACABAMENTO CONVENCIONAL, NÃO ARMADO. AF_07/2016</v>
      </c>
      <c r="D140" s="287" t="str">
        <f>IF($B140="","",IFERROR(VLOOKUP($B140,SERVIÇOS!$A:$F,3,0),IFERROR(VLOOKUP($B140,'COMPOSIÇÕES COMPLEMENTARES '!$C:$K,3,0),"")))</f>
        <v>M3</v>
      </c>
      <c r="E140" s="288">
        <f>41.7*0.08</f>
        <v>3.3360000000000003</v>
      </c>
      <c r="F140" s="289">
        <f>IF($B140="","",IFERROR(VLOOKUP($B140,SERVIÇOS!$A:$F,4,0),IFERROR(VLOOKUP($B140,'COMPOSIÇÕES COMPLEMENTARES '!$C:$K,6,0),"")))</f>
        <v>461.80999999999995</v>
      </c>
      <c r="G140" s="289">
        <f>IF($B140="","",IFERROR(VLOOKUP($B140,SERVIÇOS!$A:$F,5,0),IFERROR(VLOOKUP($B140,'COMPOSIÇÕES COMPLEMENTARES '!$C:$K,7,0),"")))</f>
        <v>80.25</v>
      </c>
      <c r="H140" s="289">
        <f t="shared" si="589"/>
        <v>542.05999999999995</v>
      </c>
      <c r="I140" s="289">
        <f t="shared" si="590"/>
        <v>1540.6</v>
      </c>
      <c r="J140" s="289">
        <f t="shared" si="591"/>
        <v>267.70999999999998</v>
      </c>
      <c r="K140" s="289">
        <f t="shared" si="592"/>
        <v>1808.31</v>
      </c>
      <c r="L140" s="289"/>
      <c r="M140" s="572">
        <f t="shared" si="594"/>
        <v>1808.31</v>
      </c>
      <c r="N140" s="572">
        <f t="shared" si="595"/>
        <v>2404.5899999999997</v>
      </c>
      <c r="O140" s="572">
        <f t="shared" si="596"/>
        <v>4.4359999999999999</v>
      </c>
      <c r="P140" s="572">
        <f t="shared" si="597"/>
        <v>132</v>
      </c>
      <c r="Q140" s="572">
        <f t="shared" si="598"/>
        <v>65.900000000000006</v>
      </c>
      <c r="R140" s="572">
        <f t="shared" si="599"/>
        <v>80</v>
      </c>
      <c r="S140" s="184">
        <f t="shared" ca="1" si="373"/>
        <v>80</v>
      </c>
      <c r="T140" s="184">
        <f t="shared" ca="1" si="374"/>
        <v>80</v>
      </c>
      <c r="U140" s="184">
        <f t="shared" ca="1" si="375"/>
        <v>80</v>
      </c>
      <c r="V140" s="184">
        <f t="shared" ca="1" si="376"/>
        <v>80</v>
      </c>
      <c r="W140" s="184">
        <f t="shared" ca="1" si="377"/>
        <v>80</v>
      </c>
      <c r="X140" s="184">
        <f t="shared" ca="1" si="378"/>
        <v>80</v>
      </c>
      <c r="Y140" s="184">
        <f t="shared" ca="1" si="379"/>
        <v>80</v>
      </c>
      <c r="Z140" s="184">
        <f t="shared" ca="1" si="380"/>
        <v>80</v>
      </c>
      <c r="AA140" s="184">
        <f t="shared" ca="1" si="381"/>
        <v>56</v>
      </c>
      <c r="AB140" s="184">
        <f t="shared" ca="1" si="382"/>
        <v>56</v>
      </c>
      <c r="AC140" s="184">
        <f t="shared" ca="1" si="383"/>
        <v>56</v>
      </c>
      <c r="AD140" s="184">
        <f t="shared" ca="1" si="384"/>
        <v>56</v>
      </c>
      <c r="AE140" s="184">
        <f t="shared" ca="1" si="385"/>
        <v>56</v>
      </c>
      <c r="AF140" s="184">
        <f t="shared" ca="1" si="386"/>
        <v>78</v>
      </c>
      <c r="AG140" s="184">
        <f t="shared" ca="1" si="387"/>
        <v>78</v>
      </c>
      <c r="AH140" s="184">
        <f t="shared" ca="1" si="388"/>
        <v>78</v>
      </c>
      <c r="AI140" s="184">
        <f t="shared" ca="1" si="389"/>
        <v>78</v>
      </c>
      <c r="AJ140" s="184">
        <f t="shared" ca="1" si="390"/>
        <v>78</v>
      </c>
      <c r="AK140" s="184">
        <f t="shared" ca="1" si="391"/>
        <v>78</v>
      </c>
      <c r="AL140" s="184">
        <f t="shared" ca="1" si="392"/>
        <v>78</v>
      </c>
      <c r="AM140" s="184">
        <f t="shared" ca="1" si="393"/>
        <v>78</v>
      </c>
      <c r="AN140" s="184">
        <f t="shared" ca="1" si="394"/>
        <v>78</v>
      </c>
      <c r="AO140" s="184">
        <f t="shared" ca="1" si="395"/>
        <v>31</v>
      </c>
      <c r="AP140" s="184">
        <f t="shared" ca="1" si="396"/>
        <v>31</v>
      </c>
      <c r="AQ140" s="184">
        <f t="shared" ca="1" si="397"/>
        <v>31</v>
      </c>
      <c r="AR140" s="184">
        <f t="shared" ca="1" si="398"/>
        <v>31</v>
      </c>
      <c r="AS140" s="184">
        <f t="shared" ca="1" si="399"/>
        <v>128</v>
      </c>
      <c r="AT140" s="184">
        <f t="shared" ca="1" si="400"/>
        <v>128</v>
      </c>
      <c r="AU140" s="184">
        <f t="shared" ca="1" si="401"/>
        <v>128</v>
      </c>
      <c r="AV140" s="184">
        <f t="shared" ca="1" si="402"/>
        <v>128</v>
      </c>
      <c r="AW140" s="184">
        <f t="shared" ca="1" si="403"/>
        <v>128</v>
      </c>
      <c r="AX140" s="184">
        <f t="shared" ca="1" si="404"/>
        <v>128</v>
      </c>
      <c r="AY140" s="184">
        <f t="shared" ca="1" si="405"/>
        <v>128</v>
      </c>
      <c r="AZ140" s="184">
        <f t="shared" ca="1" si="406"/>
        <v>128</v>
      </c>
      <c r="BA140" s="184">
        <f t="shared" ca="1" si="407"/>
        <v>128</v>
      </c>
      <c r="BB140" s="184">
        <f t="shared" ca="1" si="408"/>
        <v>128</v>
      </c>
      <c r="BC140" s="184">
        <f t="shared" ca="1" si="409"/>
        <v>128</v>
      </c>
      <c r="BD140" s="184">
        <f t="shared" ca="1" si="410"/>
        <v>128</v>
      </c>
      <c r="BE140" s="184">
        <f t="shared" ca="1" si="411"/>
        <v>128</v>
      </c>
      <c r="BF140" s="184">
        <f t="shared" ca="1" si="412"/>
        <v>128</v>
      </c>
      <c r="BG140" s="184">
        <f t="shared" ca="1" si="413"/>
        <v>128</v>
      </c>
      <c r="BH140" s="184">
        <f t="shared" ca="1" si="414"/>
        <v>128</v>
      </c>
      <c r="BI140" s="184">
        <f t="shared" ca="1" si="415"/>
        <v>128</v>
      </c>
      <c r="BJ140" s="184">
        <f t="shared" ca="1" si="416"/>
        <v>103</v>
      </c>
      <c r="BK140" s="184">
        <f t="shared" ca="1" si="417"/>
        <v>103</v>
      </c>
      <c r="BL140" s="184">
        <f t="shared" ca="1" si="418"/>
        <v>103</v>
      </c>
      <c r="BM140" s="184">
        <f t="shared" ca="1" si="419"/>
        <v>103</v>
      </c>
      <c r="BN140" s="184">
        <f t="shared" ca="1" si="420"/>
        <v>103</v>
      </c>
      <c r="BO140" s="184">
        <f t="shared" ca="1" si="421"/>
        <v>103</v>
      </c>
      <c r="BP140" s="184">
        <f t="shared" ca="1" si="422"/>
        <v>69</v>
      </c>
      <c r="BQ140" s="184">
        <f t="shared" ca="1" si="423"/>
        <v>69</v>
      </c>
      <c r="BR140" s="184">
        <f t="shared" ca="1" si="424"/>
        <v>69</v>
      </c>
      <c r="BS140" s="184">
        <f t="shared" ca="1" si="425"/>
        <v>69</v>
      </c>
      <c r="BT140" s="184">
        <f t="shared" ca="1" si="426"/>
        <v>69</v>
      </c>
      <c r="BU140" s="184">
        <f t="shared" ca="1" si="427"/>
        <v>69</v>
      </c>
      <c r="BV140" s="184">
        <f t="shared" ca="1" si="428"/>
        <v>69</v>
      </c>
      <c r="BW140" s="184">
        <f t="shared" ca="1" si="429"/>
        <v>69</v>
      </c>
      <c r="BX140" s="184">
        <f t="shared" ca="1" si="430"/>
        <v>69</v>
      </c>
      <c r="BY140" s="184">
        <f t="shared" ca="1" si="431"/>
        <v>69</v>
      </c>
      <c r="BZ140" s="184">
        <f t="shared" ca="1" si="432"/>
        <v>69</v>
      </c>
      <c r="CA140" s="184">
        <f t="shared" ca="1" si="433"/>
        <v>69</v>
      </c>
      <c r="CB140" s="184">
        <f t="shared" ca="1" si="434"/>
        <v>79</v>
      </c>
      <c r="CC140" s="184">
        <f t="shared" ca="1" si="435"/>
        <v>79</v>
      </c>
      <c r="CD140" s="184">
        <f t="shared" ca="1" si="436"/>
        <v>79</v>
      </c>
      <c r="CE140" s="184">
        <f t="shared" ca="1" si="437"/>
        <v>79</v>
      </c>
      <c r="CF140" s="184">
        <f t="shared" ca="1" si="438"/>
        <v>79</v>
      </c>
      <c r="CG140" s="184">
        <f t="shared" ca="1" si="439"/>
        <v>79</v>
      </c>
      <c r="CH140" s="184">
        <f t="shared" ca="1" si="440"/>
        <v>79</v>
      </c>
      <c r="CI140" s="184">
        <f t="shared" ca="1" si="441"/>
        <v>79</v>
      </c>
      <c r="CJ140" s="184">
        <f t="shared" ca="1" si="442"/>
        <v>79</v>
      </c>
      <c r="CK140" s="184">
        <f t="shared" ca="1" si="443"/>
        <v>79</v>
      </c>
      <c r="CL140" s="184">
        <f t="shared" ca="1" si="444"/>
        <v>79</v>
      </c>
      <c r="CM140" s="184">
        <f t="shared" ca="1" si="445"/>
        <v>170</v>
      </c>
      <c r="CN140" s="184">
        <f t="shared" ca="1" si="446"/>
        <v>170</v>
      </c>
      <c r="CO140" s="184">
        <f t="shared" ca="1" si="447"/>
        <v>104</v>
      </c>
      <c r="CP140" s="184">
        <f t="shared" ca="1" si="448"/>
        <v>104</v>
      </c>
      <c r="CQ140" s="184">
        <f t="shared" ca="1" si="449"/>
        <v>104</v>
      </c>
      <c r="CR140" s="184">
        <f t="shared" ca="1" si="450"/>
        <v>104</v>
      </c>
      <c r="CS140" s="184">
        <f t="shared" ca="1" si="451"/>
        <v>104</v>
      </c>
      <c r="CT140" s="184">
        <f t="shared" ca="1" si="452"/>
        <v>104</v>
      </c>
      <c r="CU140" s="184">
        <f t="shared" ca="1" si="453"/>
        <v>104</v>
      </c>
      <c r="CV140" s="184">
        <f t="shared" ca="1" si="454"/>
        <v>104</v>
      </c>
      <c r="CW140" s="184">
        <f t="shared" ca="1" si="455"/>
        <v>104</v>
      </c>
      <c r="CX140" s="184">
        <f t="shared" ca="1" si="456"/>
        <v>104</v>
      </c>
      <c r="CY140" s="184">
        <f t="shared" ca="1" si="457"/>
        <v>104</v>
      </c>
      <c r="CZ140" s="184">
        <f t="shared" ca="1" si="458"/>
        <v>148</v>
      </c>
      <c r="DA140" s="184">
        <f t="shared" ca="1" si="459"/>
        <v>148</v>
      </c>
      <c r="DB140" s="184">
        <f t="shared" ca="1" si="460"/>
        <v>148</v>
      </c>
      <c r="DC140" s="184">
        <f t="shared" ca="1" si="461"/>
        <v>148</v>
      </c>
      <c r="DD140" s="184">
        <f t="shared" ca="1" si="462"/>
        <v>38</v>
      </c>
      <c r="DE140" s="184">
        <f t="shared" ca="1" si="463"/>
        <v>38</v>
      </c>
      <c r="DF140" s="184">
        <f t="shared" ca="1" si="464"/>
        <v>70</v>
      </c>
      <c r="DG140" s="184">
        <f t="shared" ca="1" si="465"/>
        <v>70</v>
      </c>
      <c r="DH140" s="184">
        <f t="shared" ca="1" si="466"/>
        <v>43</v>
      </c>
      <c r="DI140" s="184">
        <f t="shared" ca="1" si="467"/>
        <v>43</v>
      </c>
      <c r="DJ140" s="184">
        <f t="shared" ca="1" si="468"/>
        <v>43</v>
      </c>
      <c r="DK140" s="184">
        <f t="shared" ca="1" si="469"/>
        <v>43</v>
      </c>
      <c r="DL140" s="184">
        <f t="shared" ca="1" si="470"/>
        <v>43</v>
      </c>
      <c r="DM140" s="184">
        <f t="shared" ca="1" si="471"/>
        <v>43</v>
      </c>
      <c r="DN140" s="184">
        <f t="shared" ca="1" si="472"/>
        <v>43</v>
      </c>
      <c r="DO140" s="184">
        <f t="shared" ca="1" si="473"/>
        <v>43</v>
      </c>
      <c r="DP140" s="184">
        <f t="shared" ca="1" si="474"/>
        <v>43</v>
      </c>
      <c r="DQ140" s="184">
        <f t="shared" ca="1" si="475"/>
        <v>43</v>
      </c>
      <c r="DR140" s="184">
        <f t="shared" ca="1" si="476"/>
        <v>43</v>
      </c>
      <c r="DS140" s="184">
        <f t="shared" ca="1" si="477"/>
        <v>43</v>
      </c>
      <c r="DT140" s="184">
        <f t="shared" ca="1" si="478"/>
        <v>43</v>
      </c>
      <c r="DU140" s="184">
        <f t="shared" ca="1" si="479"/>
        <v>43</v>
      </c>
      <c r="DV140" s="184">
        <f t="shared" ca="1" si="480"/>
        <v>43</v>
      </c>
      <c r="DW140" s="184">
        <f t="shared" ca="1" si="481"/>
        <v>43</v>
      </c>
      <c r="DX140" s="184">
        <f t="shared" ca="1" si="482"/>
        <v>61</v>
      </c>
      <c r="DY140" s="184">
        <f t="shared" ca="1" si="483"/>
        <v>61</v>
      </c>
      <c r="DZ140" s="184">
        <f t="shared" ca="1" si="484"/>
        <v>97</v>
      </c>
      <c r="EA140" s="184">
        <f t="shared" ca="1" si="485"/>
        <v>97</v>
      </c>
      <c r="EB140" s="184">
        <f t="shared" ca="1" si="486"/>
        <v>40</v>
      </c>
      <c r="EC140" s="184">
        <f t="shared" ca="1" si="487"/>
        <v>40</v>
      </c>
      <c r="ED140" s="184">
        <f t="shared" ca="1" si="488"/>
        <v>40</v>
      </c>
      <c r="EE140" s="184">
        <f t="shared" ca="1" si="489"/>
        <v>40</v>
      </c>
      <c r="EF140" s="184" t="str">
        <f t="shared" ca="1" si="490"/>
        <v/>
      </c>
      <c r="EG140" s="184" t="str">
        <f t="shared" ca="1" si="491"/>
        <v/>
      </c>
      <c r="EH140" s="184" t="str">
        <f t="shared" ca="1" si="492"/>
        <v/>
      </c>
      <c r="EI140" s="184" t="str">
        <f t="shared" ca="1" si="493"/>
        <v/>
      </c>
      <c r="EJ140" s="184" t="str">
        <f t="shared" ca="1" si="494"/>
        <v/>
      </c>
      <c r="EK140" s="184" t="str">
        <f t="shared" ca="1" si="495"/>
        <v/>
      </c>
      <c r="EL140" s="184" t="str">
        <f t="shared" ca="1" si="496"/>
        <v/>
      </c>
      <c r="EM140" s="184" t="str">
        <f t="shared" ca="1" si="497"/>
        <v/>
      </c>
      <c r="EN140" s="184" t="str">
        <f t="shared" ca="1" si="498"/>
        <v/>
      </c>
      <c r="EO140" s="184" t="str">
        <f t="shared" ca="1" si="499"/>
        <v/>
      </c>
      <c r="EP140" s="184" t="str">
        <f t="shared" ca="1" si="500"/>
        <v/>
      </c>
      <c r="EQ140" s="184" t="str">
        <f t="shared" ca="1" si="501"/>
        <v/>
      </c>
      <c r="ER140" s="184" t="str">
        <f t="shared" ca="1" si="502"/>
        <v/>
      </c>
      <c r="ES140" s="184" t="str">
        <f t="shared" ca="1" si="503"/>
        <v/>
      </c>
      <c r="ET140" s="184" t="str">
        <f t="shared" ca="1" si="504"/>
        <v/>
      </c>
      <c r="EU140" s="184" t="str">
        <f t="shared" ca="1" si="505"/>
        <v/>
      </c>
      <c r="EV140" s="184" t="str">
        <f t="shared" ca="1" si="506"/>
        <v/>
      </c>
      <c r="EW140" s="184" t="str">
        <f t="shared" ca="1" si="507"/>
        <v/>
      </c>
      <c r="EX140" s="184" t="str">
        <f t="shared" ca="1" si="508"/>
        <v/>
      </c>
      <c r="EY140" s="184" t="str">
        <f t="shared" ca="1" si="509"/>
        <v/>
      </c>
      <c r="EZ140" s="184" t="str">
        <f t="shared" ca="1" si="510"/>
        <v/>
      </c>
      <c r="FA140" s="184" t="str">
        <f t="shared" ca="1" si="511"/>
        <v/>
      </c>
      <c r="FB140" s="184" t="str">
        <f t="shared" ca="1" si="512"/>
        <v/>
      </c>
      <c r="FC140" s="184" t="str">
        <f t="shared" ca="1" si="513"/>
        <v/>
      </c>
      <c r="FD140" s="184" t="str">
        <f t="shared" ca="1" si="514"/>
        <v/>
      </c>
      <c r="FE140" s="184" t="str">
        <f t="shared" ca="1" si="515"/>
        <v/>
      </c>
      <c r="FF140" s="184" t="str">
        <f t="shared" ca="1" si="516"/>
        <v/>
      </c>
      <c r="FG140" s="184" t="str">
        <f t="shared" ca="1" si="517"/>
        <v/>
      </c>
      <c r="FH140" s="184" t="str">
        <f t="shared" ca="1" si="518"/>
        <v/>
      </c>
      <c r="FI140" s="184" t="str">
        <f t="shared" ca="1" si="519"/>
        <v/>
      </c>
      <c r="FJ140" s="184" t="str">
        <f t="shared" ca="1" si="520"/>
        <v/>
      </c>
      <c r="FK140" s="184" t="str">
        <f t="shared" ca="1" si="521"/>
        <v/>
      </c>
      <c r="FL140" s="184" t="str">
        <f t="shared" ca="1" si="522"/>
        <v/>
      </c>
      <c r="FM140" s="184" t="str">
        <f t="shared" ca="1" si="523"/>
        <v/>
      </c>
      <c r="FN140" s="184" t="str">
        <f t="shared" ca="1" si="524"/>
        <v/>
      </c>
      <c r="FO140" s="184" t="str">
        <f t="shared" ca="1" si="525"/>
        <v/>
      </c>
      <c r="FP140" s="184" t="str">
        <f t="shared" ca="1" si="526"/>
        <v/>
      </c>
      <c r="FQ140" s="184" t="str">
        <f t="shared" ca="1" si="527"/>
        <v/>
      </c>
      <c r="FR140" s="184" t="str">
        <f t="shared" ca="1" si="528"/>
        <v/>
      </c>
      <c r="FS140" s="184" t="str">
        <f t="shared" ca="1" si="529"/>
        <v/>
      </c>
      <c r="FT140" s="184" t="str">
        <f t="shared" ca="1" si="530"/>
        <v/>
      </c>
      <c r="FU140" s="184" t="str">
        <f t="shared" ca="1" si="531"/>
        <v/>
      </c>
      <c r="FV140" s="184" t="str">
        <f t="shared" ca="1" si="532"/>
        <v/>
      </c>
      <c r="FW140" s="184" t="str">
        <f t="shared" ca="1" si="533"/>
        <v/>
      </c>
      <c r="FX140" s="184" t="str">
        <f t="shared" ca="1" si="534"/>
        <v/>
      </c>
      <c r="FY140" s="184" t="str">
        <f t="shared" ca="1" si="535"/>
        <v/>
      </c>
      <c r="FZ140" s="184" t="str">
        <f t="shared" ca="1" si="536"/>
        <v/>
      </c>
      <c r="GA140" s="184" t="str">
        <f t="shared" ca="1" si="537"/>
        <v/>
      </c>
      <c r="GB140" s="184" t="str">
        <f t="shared" ca="1" si="538"/>
        <v/>
      </c>
      <c r="GC140" s="184" t="str">
        <f t="shared" ca="1" si="539"/>
        <v/>
      </c>
      <c r="GD140" s="184" t="str">
        <f t="shared" ca="1" si="540"/>
        <v/>
      </c>
      <c r="GE140" s="184" t="str">
        <f t="shared" ca="1" si="541"/>
        <v/>
      </c>
      <c r="GF140" s="184" t="str">
        <f t="shared" ca="1" si="542"/>
        <v/>
      </c>
      <c r="GG140" s="184" t="str">
        <f t="shared" ca="1" si="543"/>
        <v/>
      </c>
      <c r="GH140" s="184" t="str">
        <f t="shared" ca="1" si="544"/>
        <v/>
      </c>
      <c r="GI140" s="184" t="str">
        <f t="shared" ca="1" si="545"/>
        <v/>
      </c>
      <c r="GJ140" s="184" t="str">
        <f t="shared" ca="1" si="546"/>
        <v/>
      </c>
      <c r="GK140" s="184" t="str">
        <f t="shared" ca="1" si="547"/>
        <v/>
      </c>
      <c r="GL140" s="184" t="str">
        <f t="shared" ca="1" si="548"/>
        <v/>
      </c>
      <c r="GM140" s="184" t="str">
        <f t="shared" ca="1" si="549"/>
        <v/>
      </c>
      <c r="GN140" s="184" t="str">
        <f t="shared" ca="1" si="550"/>
        <v/>
      </c>
      <c r="GO140" s="184" t="str">
        <f t="shared" ca="1" si="551"/>
        <v/>
      </c>
      <c r="GP140" s="184" t="str">
        <f t="shared" ca="1" si="552"/>
        <v/>
      </c>
      <c r="GQ140" s="184" t="str">
        <f t="shared" ca="1" si="553"/>
        <v/>
      </c>
      <c r="GR140" s="184" t="str">
        <f t="shared" ca="1" si="554"/>
        <v/>
      </c>
      <c r="GS140" s="184">
        <f t="shared" ca="1" si="555"/>
        <v>0</v>
      </c>
      <c r="GT140" s="184">
        <f t="shared" ca="1" si="556"/>
        <v>0</v>
      </c>
      <c r="GU140" s="184">
        <f t="shared" ca="1" si="557"/>
        <v>0</v>
      </c>
      <c r="GV140" s="184">
        <f t="shared" ca="1" si="558"/>
        <v>0</v>
      </c>
      <c r="GW140" s="184">
        <f t="shared" ca="1" si="559"/>
        <v>0</v>
      </c>
      <c r="GX140" s="184">
        <f t="shared" ca="1" si="560"/>
        <v>0</v>
      </c>
      <c r="GY140" s="184">
        <f t="shared" ca="1" si="561"/>
        <v>0</v>
      </c>
      <c r="GZ140" s="184">
        <f t="shared" ca="1" si="562"/>
        <v>0</v>
      </c>
      <c r="HA140" s="184">
        <f t="shared" ca="1" si="563"/>
        <v>0</v>
      </c>
      <c r="HB140" s="184">
        <f t="shared" ca="1" si="564"/>
        <v>0</v>
      </c>
      <c r="HC140" s="184">
        <f t="shared" ca="1" si="565"/>
        <v>0</v>
      </c>
      <c r="HD140" s="184">
        <f t="shared" ca="1" si="566"/>
        <v>0</v>
      </c>
      <c r="HE140" s="184">
        <f t="shared" ca="1" si="567"/>
        <v>0</v>
      </c>
      <c r="HF140" s="184">
        <f t="shared" ca="1" si="568"/>
        <v>0</v>
      </c>
      <c r="HG140" s="184">
        <f t="shared" ca="1" si="569"/>
        <v>0</v>
      </c>
      <c r="HH140" s="184">
        <f t="shared" ca="1" si="570"/>
        <v>0</v>
      </c>
      <c r="HI140" s="184">
        <f t="shared" ca="1" si="571"/>
        <v>0</v>
      </c>
      <c r="HJ140" s="184">
        <f t="shared" ca="1" si="572"/>
        <v>0</v>
      </c>
      <c r="HK140" s="578">
        <f t="shared" ca="1" si="593"/>
        <v>0</v>
      </c>
    </row>
    <row r="141" spans="1:219" s="185" customFormat="1" ht="30">
      <c r="A141" s="284" t="s">
        <v>14108</v>
      </c>
      <c r="B141" s="285">
        <v>100576</v>
      </c>
      <c r="C141" s="286" t="str">
        <f>IF($B141="","",IFERROR(VLOOKUP($B141,SERVIÇOS!$A:$F,2,0),IFERROR(VLOOKUP($B141,'COMPOSIÇÕES COMPLEMENTARES '!$C:$K,2,0),"")))</f>
        <v>REGULARIZAÇÃO E COMPACTAÇÃO DE SUBLEITO DE SOLO  PREDOMINANTEMENTE ARGILOSO. AF_11/2019</v>
      </c>
      <c r="D141" s="287" t="str">
        <f>IF($B141="","",IFERROR(VLOOKUP($B141,SERVIÇOS!$A:$F,3,0),IFERROR(VLOOKUP($B141,'COMPOSIÇÕES COMPLEMENTARES '!$C:$K,3,0),"")))</f>
        <v>M2</v>
      </c>
      <c r="E141" s="288">
        <v>746.1</v>
      </c>
      <c r="F141" s="289">
        <f>IF($B141="","",IFERROR(VLOOKUP($B141,SERVIÇOS!$A:$F,4,0),IFERROR(VLOOKUP($B141,'COMPOSIÇÕES COMPLEMENTARES '!$C:$K,6,0),"")))</f>
        <v>1.5300000000000002</v>
      </c>
      <c r="G141" s="289">
        <f>IF($B141="","",IFERROR(VLOOKUP($B141,SERVIÇOS!$A:$F,5,0),IFERROR(VLOOKUP($B141,'COMPOSIÇÕES COMPLEMENTARES '!$C:$K,7,0),"")))</f>
        <v>0.63</v>
      </c>
      <c r="H141" s="289">
        <f t="shared" si="589"/>
        <v>2.16</v>
      </c>
      <c r="I141" s="289">
        <f t="shared" si="590"/>
        <v>1141.53</v>
      </c>
      <c r="J141" s="289">
        <f t="shared" si="591"/>
        <v>470.04</v>
      </c>
      <c r="K141" s="289">
        <f t="shared" si="592"/>
        <v>1611.58</v>
      </c>
      <c r="L141" s="289"/>
      <c r="M141" s="572">
        <f t="shared" si="594"/>
        <v>1611.57</v>
      </c>
      <c r="N141" s="572">
        <f t="shared" si="595"/>
        <v>1611.57</v>
      </c>
      <c r="O141" s="572">
        <f t="shared" si="596"/>
        <v>746.1</v>
      </c>
      <c r="P141" s="572">
        <f t="shared" si="597"/>
        <v>133</v>
      </c>
      <c r="Q141" s="572">
        <f t="shared" si="598"/>
        <v>65.7</v>
      </c>
      <c r="R141" s="572">
        <f t="shared" si="599"/>
        <v>56</v>
      </c>
      <c r="S141" s="184">
        <f t="shared" ca="1" si="373"/>
        <v>56</v>
      </c>
      <c r="T141" s="184">
        <f t="shared" ca="1" si="374"/>
        <v>56</v>
      </c>
      <c r="U141" s="184">
        <f t="shared" ca="1" si="375"/>
        <v>56</v>
      </c>
      <c r="V141" s="184">
        <f t="shared" ca="1" si="376"/>
        <v>56</v>
      </c>
      <c r="W141" s="184">
        <f t="shared" ca="1" si="377"/>
        <v>56</v>
      </c>
      <c r="X141" s="184">
        <f t="shared" ca="1" si="378"/>
        <v>56</v>
      </c>
      <c r="Y141" s="184">
        <f t="shared" ca="1" si="379"/>
        <v>56</v>
      </c>
      <c r="Z141" s="184">
        <f t="shared" ca="1" si="380"/>
        <v>56</v>
      </c>
      <c r="AA141" s="184">
        <f t="shared" ca="1" si="381"/>
        <v>56</v>
      </c>
      <c r="AB141" s="184">
        <f t="shared" ca="1" si="382"/>
        <v>78</v>
      </c>
      <c r="AC141" s="184">
        <f t="shared" ca="1" si="383"/>
        <v>78</v>
      </c>
      <c r="AD141" s="184">
        <f t="shared" ca="1" si="384"/>
        <v>78</v>
      </c>
      <c r="AE141" s="184">
        <f t="shared" ca="1" si="385"/>
        <v>78</v>
      </c>
      <c r="AF141" s="184">
        <f t="shared" ca="1" si="386"/>
        <v>78</v>
      </c>
      <c r="AG141" s="184">
        <f t="shared" ca="1" si="387"/>
        <v>31</v>
      </c>
      <c r="AH141" s="184">
        <f t="shared" ca="1" si="388"/>
        <v>31</v>
      </c>
      <c r="AI141" s="184">
        <f t="shared" ca="1" si="389"/>
        <v>31</v>
      </c>
      <c r="AJ141" s="184">
        <f t="shared" ca="1" si="390"/>
        <v>31</v>
      </c>
      <c r="AK141" s="184">
        <f t="shared" ca="1" si="391"/>
        <v>31</v>
      </c>
      <c r="AL141" s="184">
        <f t="shared" ca="1" si="392"/>
        <v>31</v>
      </c>
      <c r="AM141" s="184">
        <f t="shared" ca="1" si="393"/>
        <v>31</v>
      </c>
      <c r="AN141" s="184">
        <f t="shared" ca="1" si="394"/>
        <v>31</v>
      </c>
      <c r="AO141" s="184">
        <f t="shared" ca="1" si="395"/>
        <v>31</v>
      </c>
      <c r="AP141" s="184">
        <f t="shared" ca="1" si="396"/>
        <v>128</v>
      </c>
      <c r="AQ141" s="184">
        <f t="shared" ca="1" si="397"/>
        <v>128</v>
      </c>
      <c r="AR141" s="184">
        <f t="shared" ca="1" si="398"/>
        <v>128</v>
      </c>
      <c r="AS141" s="184">
        <f t="shared" ca="1" si="399"/>
        <v>128</v>
      </c>
      <c r="AT141" s="184">
        <f t="shared" ca="1" si="400"/>
        <v>103</v>
      </c>
      <c r="AU141" s="184">
        <f t="shared" ca="1" si="401"/>
        <v>103</v>
      </c>
      <c r="AV141" s="184">
        <f t="shared" ca="1" si="402"/>
        <v>103</v>
      </c>
      <c r="AW141" s="184">
        <f t="shared" ca="1" si="403"/>
        <v>103</v>
      </c>
      <c r="AX141" s="184">
        <f t="shared" ca="1" si="404"/>
        <v>103</v>
      </c>
      <c r="AY141" s="184">
        <f t="shared" ca="1" si="405"/>
        <v>103</v>
      </c>
      <c r="AZ141" s="184">
        <f t="shared" ca="1" si="406"/>
        <v>103</v>
      </c>
      <c r="BA141" s="184">
        <f t="shared" ca="1" si="407"/>
        <v>103</v>
      </c>
      <c r="BB141" s="184">
        <f t="shared" ca="1" si="408"/>
        <v>103</v>
      </c>
      <c r="BC141" s="184">
        <f t="shared" ca="1" si="409"/>
        <v>103</v>
      </c>
      <c r="BD141" s="184">
        <f t="shared" ca="1" si="410"/>
        <v>103</v>
      </c>
      <c r="BE141" s="184">
        <f t="shared" ca="1" si="411"/>
        <v>103</v>
      </c>
      <c r="BF141" s="184">
        <f t="shared" ca="1" si="412"/>
        <v>103</v>
      </c>
      <c r="BG141" s="184">
        <f t="shared" ca="1" si="413"/>
        <v>103</v>
      </c>
      <c r="BH141" s="184">
        <f t="shared" ca="1" si="414"/>
        <v>103</v>
      </c>
      <c r="BI141" s="184">
        <f t="shared" ca="1" si="415"/>
        <v>103</v>
      </c>
      <c r="BJ141" s="184">
        <f t="shared" ca="1" si="416"/>
        <v>103</v>
      </c>
      <c r="BK141" s="184">
        <f t="shared" ca="1" si="417"/>
        <v>69</v>
      </c>
      <c r="BL141" s="184">
        <f t="shared" ca="1" si="418"/>
        <v>69</v>
      </c>
      <c r="BM141" s="184">
        <f t="shared" ca="1" si="419"/>
        <v>69</v>
      </c>
      <c r="BN141" s="184">
        <f t="shared" ca="1" si="420"/>
        <v>69</v>
      </c>
      <c r="BO141" s="184">
        <f t="shared" ca="1" si="421"/>
        <v>69</v>
      </c>
      <c r="BP141" s="184">
        <f t="shared" ca="1" si="422"/>
        <v>69</v>
      </c>
      <c r="BQ141" s="184">
        <f t="shared" ca="1" si="423"/>
        <v>79</v>
      </c>
      <c r="BR141" s="184">
        <f t="shared" ca="1" si="424"/>
        <v>79</v>
      </c>
      <c r="BS141" s="184">
        <f t="shared" ca="1" si="425"/>
        <v>79</v>
      </c>
      <c r="BT141" s="184">
        <f t="shared" ca="1" si="426"/>
        <v>79</v>
      </c>
      <c r="BU141" s="184">
        <f t="shared" ca="1" si="427"/>
        <v>79</v>
      </c>
      <c r="BV141" s="184">
        <f t="shared" ca="1" si="428"/>
        <v>79</v>
      </c>
      <c r="BW141" s="184">
        <f t="shared" ca="1" si="429"/>
        <v>79</v>
      </c>
      <c r="BX141" s="184">
        <f t="shared" ca="1" si="430"/>
        <v>79</v>
      </c>
      <c r="BY141" s="184">
        <f t="shared" ca="1" si="431"/>
        <v>79</v>
      </c>
      <c r="BZ141" s="184">
        <f t="shared" ca="1" si="432"/>
        <v>79</v>
      </c>
      <c r="CA141" s="184">
        <f t="shared" ca="1" si="433"/>
        <v>79</v>
      </c>
      <c r="CB141" s="184">
        <f t="shared" ca="1" si="434"/>
        <v>79</v>
      </c>
      <c r="CC141" s="184">
        <f t="shared" ca="1" si="435"/>
        <v>170</v>
      </c>
      <c r="CD141" s="184">
        <f t="shared" ca="1" si="436"/>
        <v>170</v>
      </c>
      <c r="CE141" s="184">
        <f t="shared" ca="1" si="437"/>
        <v>170</v>
      </c>
      <c r="CF141" s="184">
        <f t="shared" ca="1" si="438"/>
        <v>170</v>
      </c>
      <c r="CG141" s="184">
        <f t="shared" ca="1" si="439"/>
        <v>170</v>
      </c>
      <c r="CH141" s="184">
        <f t="shared" ca="1" si="440"/>
        <v>170</v>
      </c>
      <c r="CI141" s="184">
        <f t="shared" ca="1" si="441"/>
        <v>170</v>
      </c>
      <c r="CJ141" s="184">
        <f t="shared" ca="1" si="442"/>
        <v>170</v>
      </c>
      <c r="CK141" s="184">
        <f t="shared" ca="1" si="443"/>
        <v>170</v>
      </c>
      <c r="CL141" s="184">
        <f t="shared" ca="1" si="444"/>
        <v>170</v>
      </c>
      <c r="CM141" s="184">
        <f t="shared" ca="1" si="445"/>
        <v>170</v>
      </c>
      <c r="CN141" s="184">
        <f t="shared" ca="1" si="446"/>
        <v>104</v>
      </c>
      <c r="CO141" s="184">
        <f t="shared" ca="1" si="447"/>
        <v>104</v>
      </c>
      <c r="CP141" s="184">
        <f t="shared" ca="1" si="448"/>
        <v>148</v>
      </c>
      <c r="CQ141" s="184">
        <f t="shared" ca="1" si="449"/>
        <v>148</v>
      </c>
      <c r="CR141" s="184">
        <f t="shared" ca="1" si="450"/>
        <v>148</v>
      </c>
      <c r="CS141" s="184">
        <f t="shared" ca="1" si="451"/>
        <v>148</v>
      </c>
      <c r="CT141" s="184">
        <f t="shared" ca="1" si="452"/>
        <v>148</v>
      </c>
      <c r="CU141" s="184">
        <f t="shared" ca="1" si="453"/>
        <v>148</v>
      </c>
      <c r="CV141" s="184">
        <f t="shared" ca="1" si="454"/>
        <v>148</v>
      </c>
      <c r="CW141" s="184">
        <f t="shared" ca="1" si="455"/>
        <v>148</v>
      </c>
      <c r="CX141" s="184">
        <f t="shared" ca="1" si="456"/>
        <v>148</v>
      </c>
      <c r="CY141" s="184">
        <f t="shared" ca="1" si="457"/>
        <v>148</v>
      </c>
      <c r="CZ141" s="184">
        <f t="shared" ca="1" si="458"/>
        <v>148</v>
      </c>
      <c r="DA141" s="184">
        <f t="shared" ca="1" si="459"/>
        <v>38</v>
      </c>
      <c r="DB141" s="184">
        <f t="shared" ca="1" si="460"/>
        <v>38</v>
      </c>
      <c r="DC141" s="184">
        <f t="shared" ca="1" si="461"/>
        <v>38</v>
      </c>
      <c r="DD141" s="184">
        <f t="shared" ca="1" si="462"/>
        <v>38</v>
      </c>
      <c r="DE141" s="184">
        <f t="shared" ca="1" si="463"/>
        <v>70</v>
      </c>
      <c r="DF141" s="184">
        <f t="shared" ca="1" si="464"/>
        <v>70</v>
      </c>
      <c r="DG141" s="184">
        <f t="shared" ca="1" si="465"/>
        <v>43</v>
      </c>
      <c r="DH141" s="184">
        <f t="shared" ca="1" si="466"/>
        <v>43</v>
      </c>
      <c r="DI141" s="184">
        <f t="shared" ca="1" si="467"/>
        <v>61</v>
      </c>
      <c r="DJ141" s="184">
        <f t="shared" ca="1" si="468"/>
        <v>61</v>
      </c>
      <c r="DK141" s="184">
        <f t="shared" ca="1" si="469"/>
        <v>61</v>
      </c>
      <c r="DL141" s="184">
        <f t="shared" ca="1" si="470"/>
        <v>61</v>
      </c>
      <c r="DM141" s="184">
        <f t="shared" ca="1" si="471"/>
        <v>61</v>
      </c>
      <c r="DN141" s="184">
        <f t="shared" ca="1" si="472"/>
        <v>61</v>
      </c>
      <c r="DO141" s="184">
        <f t="shared" ca="1" si="473"/>
        <v>61</v>
      </c>
      <c r="DP141" s="184">
        <f t="shared" ca="1" si="474"/>
        <v>61</v>
      </c>
      <c r="DQ141" s="184">
        <f t="shared" ca="1" si="475"/>
        <v>61</v>
      </c>
      <c r="DR141" s="184">
        <f t="shared" ca="1" si="476"/>
        <v>61</v>
      </c>
      <c r="DS141" s="184">
        <f t="shared" ca="1" si="477"/>
        <v>61</v>
      </c>
      <c r="DT141" s="184">
        <f t="shared" ca="1" si="478"/>
        <v>61</v>
      </c>
      <c r="DU141" s="184">
        <f t="shared" ca="1" si="479"/>
        <v>61</v>
      </c>
      <c r="DV141" s="184">
        <f t="shared" ca="1" si="480"/>
        <v>61</v>
      </c>
      <c r="DW141" s="184">
        <f t="shared" ca="1" si="481"/>
        <v>61</v>
      </c>
      <c r="DX141" s="184">
        <f t="shared" ca="1" si="482"/>
        <v>61</v>
      </c>
      <c r="DY141" s="184">
        <f t="shared" ca="1" si="483"/>
        <v>97</v>
      </c>
      <c r="DZ141" s="184">
        <f t="shared" ca="1" si="484"/>
        <v>97</v>
      </c>
      <c r="EA141" s="184">
        <f t="shared" ca="1" si="485"/>
        <v>40</v>
      </c>
      <c r="EB141" s="184">
        <f t="shared" ca="1" si="486"/>
        <v>40</v>
      </c>
      <c r="EC141" s="184" t="str">
        <f t="shared" ca="1" si="487"/>
        <v/>
      </c>
      <c r="ED141" s="184" t="str">
        <f t="shared" ca="1" si="488"/>
        <v/>
      </c>
      <c r="EE141" s="184" t="str">
        <f t="shared" ca="1" si="489"/>
        <v/>
      </c>
      <c r="EF141" s="184" t="str">
        <f t="shared" ca="1" si="490"/>
        <v/>
      </c>
      <c r="EG141" s="184" t="str">
        <f t="shared" ca="1" si="491"/>
        <v/>
      </c>
      <c r="EH141" s="184" t="str">
        <f t="shared" ca="1" si="492"/>
        <v/>
      </c>
      <c r="EI141" s="184" t="str">
        <f t="shared" ca="1" si="493"/>
        <v/>
      </c>
      <c r="EJ141" s="184" t="str">
        <f t="shared" ca="1" si="494"/>
        <v/>
      </c>
      <c r="EK141" s="184" t="str">
        <f t="shared" ca="1" si="495"/>
        <v/>
      </c>
      <c r="EL141" s="184" t="str">
        <f t="shared" ca="1" si="496"/>
        <v/>
      </c>
      <c r="EM141" s="184" t="str">
        <f t="shared" ca="1" si="497"/>
        <v/>
      </c>
      <c r="EN141" s="184" t="str">
        <f t="shared" ca="1" si="498"/>
        <v/>
      </c>
      <c r="EO141" s="184" t="str">
        <f t="shared" ca="1" si="499"/>
        <v/>
      </c>
      <c r="EP141" s="184" t="str">
        <f t="shared" ca="1" si="500"/>
        <v/>
      </c>
      <c r="EQ141" s="184" t="str">
        <f t="shared" ca="1" si="501"/>
        <v/>
      </c>
      <c r="ER141" s="184" t="str">
        <f t="shared" ca="1" si="502"/>
        <v/>
      </c>
      <c r="ES141" s="184" t="str">
        <f t="shared" ca="1" si="503"/>
        <v/>
      </c>
      <c r="ET141" s="184" t="str">
        <f t="shared" ca="1" si="504"/>
        <v/>
      </c>
      <c r="EU141" s="184" t="str">
        <f t="shared" ca="1" si="505"/>
        <v/>
      </c>
      <c r="EV141" s="184" t="str">
        <f t="shared" ca="1" si="506"/>
        <v/>
      </c>
      <c r="EW141" s="184" t="str">
        <f t="shared" ca="1" si="507"/>
        <v/>
      </c>
      <c r="EX141" s="184" t="str">
        <f t="shared" ca="1" si="508"/>
        <v/>
      </c>
      <c r="EY141" s="184" t="str">
        <f t="shared" ca="1" si="509"/>
        <v/>
      </c>
      <c r="EZ141" s="184" t="str">
        <f t="shared" ca="1" si="510"/>
        <v/>
      </c>
      <c r="FA141" s="184" t="str">
        <f t="shared" ca="1" si="511"/>
        <v/>
      </c>
      <c r="FB141" s="184" t="str">
        <f t="shared" ca="1" si="512"/>
        <v/>
      </c>
      <c r="FC141" s="184" t="str">
        <f t="shared" ca="1" si="513"/>
        <v/>
      </c>
      <c r="FD141" s="184" t="str">
        <f t="shared" ca="1" si="514"/>
        <v/>
      </c>
      <c r="FE141" s="184" t="str">
        <f t="shared" ca="1" si="515"/>
        <v/>
      </c>
      <c r="FF141" s="184" t="str">
        <f t="shared" ca="1" si="516"/>
        <v/>
      </c>
      <c r="FG141" s="184" t="str">
        <f t="shared" ca="1" si="517"/>
        <v/>
      </c>
      <c r="FH141" s="184" t="str">
        <f t="shared" ca="1" si="518"/>
        <v/>
      </c>
      <c r="FI141" s="184" t="str">
        <f t="shared" ca="1" si="519"/>
        <v/>
      </c>
      <c r="FJ141" s="184" t="str">
        <f t="shared" ca="1" si="520"/>
        <v/>
      </c>
      <c r="FK141" s="184" t="str">
        <f t="shared" ca="1" si="521"/>
        <v/>
      </c>
      <c r="FL141" s="184" t="str">
        <f t="shared" ca="1" si="522"/>
        <v/>
      </c>
      <c r="FM141" s="184" t="str">
        <f t="shared" ca="1" si="523"/>
        <v/>
      </c>
      <c r="FN141" s="184" t="str">
        <f t="shared" ca="1" si="524"/>
        <v/>
      </c>
      <c r="FO141" s="184" t="str">
        <f t="shared" ca="1" si="525"/>
        <v/>
      </c>
      <c r="FP141" s="184" t="str">
        <f t="shared" ca="1" si="526"/>
        <v/>
      </c>
      <c r="FQ141" s="184" t="str">
        <f t="shared" ca="1" si="527"/>
        <v/>
      </c>
      <c r="FR141" s="184" t="str">
        <f t="shared" ca="1" si="528"/>
        <v/>
      </c>
      <c r="FS141" s="184" t="str">
        <f t="shared" ca="1" si="529"/>
        <v/>
      </c>
      <c r="FT141" s="184" t="str">
        <f t="shared" ca="1" si="530"/>
        <v/>
      </c>
      <c r="FU141" s="184" t="str">
        <f t="shared" ca="1" si="531"/>
        <v/>
      </c>
      <c r="FV141" s="184" t="str">
        <f t="shared" ca="1" si="532"/>
        <v/>
      </c>
      <c r="FW141" s="184" t="str">
        <f t="shared" ca="1" si="533"/>
        <v/>
      </c>
      <c r="FX141" s="184" t="str">
        <f t="shared" ca="1" si="534"/>
        <v/>
      </c>
      <c r="FY141" s="184" t="str">
        <f t="shared" ca="1" si="535"/>
        <v/>
      </c>
      <c r="FZ141" s="184" t="str">
        <f t="shared" ca="1" si="536"/>
        <v/>
      </c>
      <c r="GA141" s="184" t="str">
        <f t="shared" ca="1" si="537"/>
        <v/>
      </c>
      <c r="GB141" s="184" t="str">
        <f t="shared" ca="1" si="538"/>
        <v/>
      </c>
      <c r="GC141" s="184" t="str">
        <f t="shared" ca="1" si="539"/>
        <v/>
      </c>
      <c r="GD141" s="184" t="str">
        <f t="shared" ca="1" si="540"/>
        <v/>
      </c>
      <c r="GE141" s="184" t="str">
        <f t="shared" ca="1" si="541"/>
        <v/>
      </c>
      <c r="GF141" s="184" t="str">
        <f t="shared" ca="1" si="542"/>
        <v/>
      </c>
      <c r="GG141" s="184" t="str">
        <f t="shared" ca="1" si="543"/>
        <v/>
      </c>
      <c r="GH141" s="184" t="str">
        <f t="shared" ca="1" si="544"/>
        <v/>
      </c>
      <c r="GI141" s="184" t="str">
        <f t="shared" ca="1" si="545"/>
        <v/>
      </c>
      <c r="GJ141" s="184" t="str">
        <f t="shared" ca="1" si="546"/>
        <v/>
      </c>
      <c r="GK141" s="184" t="str">
        <f t="shared" ca="1" si="547"/>
        <v/>
      </c>
      <c r="GL141" s="184" t="str">
        <f t="shared" ca="1" si="548"/>
        <v/>
      </c>
      <c r="GM141" s="184" t="str">
        <f t="shared" ca="1" si="549"/>
        <v/>
      </c>
      <c r="GN141" s="184" t="str">
        <f t="shared" ca="1" si="550"/>
        <v/>
      </c>
      <c r="GO141" s="184" t="str">
        <f t="shared" ca="1" si="551"/>
        <v/>
      </c>
      <c r="GP141" s="184" t="str">
        <f t="shared" ca="1" si="552"/>
        <v/>
      </c>
      <c r="GQ141" s="184" t="str">
        <f t="shared" ca="1" si="553"/>
        <v/>
      </c>
      <c r="GR141" s="184">
        <f t="shared" ca="1" si="554"/>
        <v>0</v>
      </c>
      <c r="GS141" s="184">
        <f t="shared" ca="1" si="555"/>
        <v>0</v>
      </c>
      <c r="GT141" s="184">
        <f t="shared" ca="1" si="556"/>
        <v>0</v>
      </c>
      <c r="GU141" s="184">
        <f t="shared" ca="1" si="557"/>
        <v>0</v>
      </c>
      <c r="GV141" s="184">
        <f t="shared" ca="1" si="558"/>
        <v>0</v>
      </c>
      <c r="GW141" s="184">
        <f t="shared" ca="1" si="559"/>
        <v>0</v>
      </c>
      <c r="GX141" s="184">
        <f t="shared" ca="1" si="560"/>
        <v>0</v>
      </c>
      <c r="GY141" s="184">
        <f t="shared" ca="1" si="561"/>
        <v>0</v>
      </c>
      <c r="GZ141" s="184">
        <f t="shared" ca="1" si="562"/>
        <v>0</v>
      </c>
      <c r="HA141" s="184">
        <f t="shared" ca="1" si="563"/>
        <v>0</v>
      </c>
      <c r="HB141" s="184">
        <f t="shared" ca="1" si="564"/>
        <v>0</v>
      </c>
      <c r="HC141" s="184">
        <f t="shared" ca="1" si="565"/>
        <v>0</v>
      </c>
      <c r="HD141" s="184">
        <f t="shared" ca="1" si="566"/>
        <v>0</v>
      </c>
      <c r="HE141" s="184">
        <f t="shared" ca="1" si="567"/>
        <v>0</v>
      </c>
      <c r="HF141" s="184">
        <f t="shared" ca="1" si="568"/>
        <v>0</v>
      </c>
      <c r="HG141" s="184">
        <f t="shared" ca="1" si="569"/>
        <v>0</v>
      </c>
      <c r="HH141" s="184">
        <f t="shared" ca="1" si="570"/>
        <v>0</v>
      </c>
      <c r="HI141" s="184">
        <f t="shared" ca="1" si="571"/>
        <v>0</v>
      </c>
      <c r="HJ141" s="184">
        <f t="shared" ca="1" si="572"/>
        <v>0</v>
      </c>
      <c r="HK141" s="578">
        <f t="shared" ca="1" si="593"/>
        <v>0</v>
      </c>
    </row>
    <row r="142" spans="1:219" s="185" customFormat="1" ht="30">
      <c r="A142" s="284" t="s">
        <v>14109</v>
      </c>
      <c r="B142" s="285">
        <v>96624</v>
      </c>
      <c r="C142" s="286" t="str">
        <f>IF($B142="","",IFERROR(VLOOKUP($B142,SERVIÇOS!$A:$F,2,0),IFERROR(VLOOKUP($B142,'COMPOSIÇÕES COMPLEMENTARES '!$C:$K,2,0),"")))</f>
        <v>LASTRO COM MATERIAL GRANULAR (PEDRA BRITADA N.2), APLICADO EM PISOS OU LAJES SOBRE SOLO, ESPESSURA DE *10 CM*. AF_08/2017</v>
      </c>
      <c r="D142" s="287" t="str">
        <f>IF($B142="","",IFERROR(VLOOKUP($B142,SERVIÇOS!$A:$F,3,0),IFERROR(VLOOKUP($B142,'COMPOSIÇÕES COMPLEMENTARES '!$C:$K,3,0),"")))</f>
        <v>M3</v>
      </c>
      <c r="E142" s="288">
        <v>76.61</v>
      </c>
      <c r="F142" s="289">
        <f>IF($B142="","",IFERROR(VLOOKUP($B142,SERVIÇOS!$A:$F,4,0),IFERROR(VLOOKUP($B142,'COMPOSIÇÕES COMPLEMENTARES '!$C:$K,6,0),"")))</f>
        <v>70.92</v>
      </c>
      <c r="G142" s="289">
        <f>IF($B142="","",IFERROR(VLOOKUP($B142,SERVIÇOS!$A:$F,5,0),IFERROR(VLOOKUP($B142,'COMPOSIÇÕES COMPLEMENTARES '!$C:$K,7,0),"")))</f>
        <v>23.88</v>
      </c>
      <c r="H142" s="289">
        <f t="shared" si="589"/>
        <v>94.8</v>
      </c>
      <c r="I142" s="289">
        <f t="shared" si="590"/>
        <v>5433.18</v>
      </c>
      <c r="J142" s="289">
        <f t="shared" si="591"/>
        <v>1829.45</v>
      </c>
      <c r="K142" s="289">
        <f t="shared" si="592"/>
        <v>7262.63</v>
      </c>
      <c r="L142" s="289"/>
      <c r="M142" s="572">
        <f t="shared" si="594"/>
        <v>7262.63</v>
      </c>
      <c r="N142" s="572">
        <f t="shared" si="595"/>
        <v>7262.63</v>
      </c>
      <c r="O142" s="572">
        <f t="shared" si="596"/>
        <v>76.61</v>
      </c>
      <c r="P142" s="572">
        <f t="shared" si="597"/>
        <v>134</v>
      </c>
      <c r="Q142" s="572">
        <f t="shared" si="598"/>
        <v>62.22</v>
      </c>
      <c r="R142" s="572">
        <f t="shared" si="599"/>
        <v>78</v>
      </c>
      <c r="S142" s="184">
        <f t="shared" ca="1" si="373"/>
        <v>78</v>
      </c>
      <c r="T142" s="184">
        <f t="shared" ca="1" si="374"/>
        <v>78</v>
      </c>
      <c r="U142" s="184">
        <f t="shared" ca="1" si="375"/>
        <v>78</v>
      </c>
      <c r="V142" s="184">
        <f t="shared" ca="1" si="376"/>
        <v>78</v>
      </c>
      <c r="W142" s="184">
        <f t="shared" ca="1" si="377"/>
        <v>78</v>
      </c>
      <c r="X142" s="184">
        <f t="shared" ca="1" si="378"/>
        <v>78</v>
      </c>
      <c r="Y142" s="184">
        <f t="shared" ca="1" si="379"/>
        <v>78</v>
      </c>
      <c r="Z142" s="184">
        <f t="shared" ca="1" si="380"/>
        <v>78</v>
      </c>
      <c r="AA142" s="184">
        <f t="shared" ca="1" si="381"/>
        <v>78</v>
      </c>
      <c r="AB142" s="184">
        <f t="shared" ca="1" si="382"/>
        <v>78</v>
      </c>
      <c r="AC142" s="184">
        <f t="shared" ca="1" si="383"/>
        <v>31</v>
      </c>
      <c r="AD142" s="184">
        <f t="shared" ca="1" si="384"/>
        <v>31</v>
      </c>
      <c r="AE142" s="184">
        <f t="shared" ca="1" si="385"/>
        <v>31</v>
      </c>
      <c r="AF142" s="184">
        <f t="shared" ca="1" si="386"/>
        <v>31</v>
      </c>
      <c r="AG142" s="184">
        <f t="shared" ca="1" si="387"/>
        <v>31</v>
      </c>
      <c r="AH142" s="184">
        <f t="shared" ca="1" si="388"/>
        <v>128</v>
      </c>
      <c r="AI142" s="184">
        <f t="shared" ca="1" si="389"/>
        <v>128</v>
      </c>
      <c r="AJ142" s="184">
        <f t="shared" ca="1" si="390"/>
        <v>128</v>
      </c>
      <c r="AK142" s="184">
        <f t="shared" ca="1" si="391"/>
        <v>128</v>
      </c>
      <c r="AL142" s="184">
        <f t="shared" ca="1" si="392"/>
        <v>128</v>
      </c>
      <c r="AM142" s="184">
        <f t="shared" ca="1" si="393"/>
        <v>128</v>
      </c>
      <c r="AN142" s="184">
        <f t="shared" ca="1" si="394"/>
        <v>128</v>
      </c>
      <c r="AO142" s="184">
        <f t="shared" ca="1" si="395"/>
        <v>128</v>
      </c>
      <c r="AP142" s="184">
        <f t="shared" ca="1" si="396"/>
        <v>128</v>
      </c>
      <c r="AQ142" s="184">
        <f t="shared" ca="1" si="397"/>
        <v>103</v>
      </c>
      <c r="AR142" s="184">
        <f t="shared" ca="1" si="398"/>
        <v>103</v>
      </c>
      <c r="AS142" s="184">
        <f t="shared" ca="1" si="399"/>
        <v>103</v>
      </c>
      <c r="AT142" s="184">
        <f t="shared" ca="1" si="400"/>
        <v>103</v>
      </c>
      <c r="AU142" s="184">
        <f t="shared" ca="1" si="401"/>
        <v>69</v>
      </c>
      <c r="AV142" s="184">
        <f t="shared" ca="1" si="402"/>
        <v>69</v>
      </c>
      <c r="AW142" s="184">
        <f t="shared" ca="1" si="403"/>
        <v>69</v>
      </c>
      <c r="AX142" s="184">
        <f t="shared" ca="1" si="404"/>
        <v>69</v>
      </c>
      <c r="AY142" s="184">
        <f t="shared" ca="1" si="405"/>
        <v>69</v>
      </c>
      <c r="AZ142" s="184">
        <f t="shared" ca="1" si="406"/>
        <v>69</v>
      </c>
      <c r="BA142" s="184">
        <f t="shared" ca="1" si="407"/>
        <v>69</v>
      </c>
      <c r="BB142" s="184">
        <f t="shared" ca="1" si="408"/>
        <v>69</v>
      </c>
      <c r="BC142" s="184">
        <f t="shared" ca="1" si="409"/>
        <v>69</v>
      </c>
      <c r="BD142" s="184">
        <f t="shared" ca="1" si="410"/>
        <v>69</v>
      </c>
      <c r="BE142" s="184">
        <f t="shared" ca="1" si="411"/>
        <v>69</v>
      </c>
      <c r="BF142" s="184">
        <f t="shared" ca="1" si="412"/>
        <v>69</v>
      </c>
      <c r="BG142" s="184">
        <f t="shared" ca="1" si="413"/>
        <v>69</v>
      </c>
      <c r="BH142" s="184">
        <f t="shared" ca="1" si="414"/>
        <v>69</v>
      </c>
      <c r="BI142" s="184">
        <f t="shared" ca="1" si="415"/>
        <v>69</v>
      </c>
      <c r="BJ142" s="184">
        <f t="shared" ca="1" si="416"/>
        <v>69</v>
      </c>
      <c r="BK142" s="184">
        <f t="shared" ca="1" si="417"/>
        <v>69</v>
      </c>
      <c r="BL142" s="184">
        <f t="shared" ca="1" si="418"/>
        <v>79</v>
      </c>
      <c r="BM142" s="184">
        <f t="shared" ca="1" si="419"/>
        <v>79</v>
      </c>
      <c r="BN142" s="184">
        <f t="shared" ca="1" si="420"/>
        <v>79</v>
      </c>
      <c r="BO142" s="184">
        <f t="shared" ca="1" si="421"/>
        <v>79</v>
      </c>
      <c r="BP142" s="184">
        <f t="shared" ca="1" si="422"/>
        <v>79</v>
      </c>
      <c r="BQ142" s="184">
        <f t="shared" ca="1" si="423"/>
        <v>79</v>
      </c>
      <c r="BR142" s="184">
        <f t="shared" ca="1" si="424"/>
        <v>170</v>
      </c>
      <c r="BS142" s="184">
        <f t="shared" ca="1" si="425"/>
        <v>170</v>
      </c>
      <c r="BT142" s="184">
        <f t="shared" ca="1" si="426"/>
        <v>170</v>
      </c>
      <c r="BU142" s="184">
        <f t="shared" ca="1" si="427"/>
        <v>170</v>
      </c>
      <c r="BV142" s="184">
        <f t="shared" ca="1" si="428"/>
        <v>170</v>
      </c>
      <c r="BW142" s="184">
        <f t="shared" ca="1" si="429"/>
        <v>170</v>
      </c>
      <c r="BX142" s="184">
        <f t="shared" ca="1" si="430"/>
        <v>170</v>
      </c>
      <c r="BY142" s="184">
        <f t="shared" ca="1" si="431"/>
        <v>170</v>
      </c>
      <c r="BZ142" s="184">
        <f t="shared" ca="1" si="432"/>
        <v>170</v>
      </c>
      <c r="CA142" s="184">
        <f t="shared" ca="1" si="433"/>
        <v>170</v>
      </c>
      <c r="CB142" s="184">
        <f t="shared" ca="1" si="434"/>
        <v>170</v>
      </c>
      <c r="CC142" s="184">
        <f t="shared" ca="1" si="435"/>
        <v>170</v>
      </c>
      <c r="CD142" s="184">
        <f t="shared" ca="1" si="436"/>
        <v>104</v>
      </c>
      <c r="CE142" s="184">
        <f t="shared" ca="1" si="437"/>
        <v>104</v>
      </c>
      <c r="CF142" s="184">
        <f t="shared" ca="1" si="438"/>
        <v>104</v>
      </c>
      <c r="CG142" s="184">
        <f t="shared" ca="1" si="439"/>
        <v>104</v>
      </c>
      <c r="CH142" s="184">
        <f t="shared" ca="1" si="440"/>
        <v>104</v>
      </c>
      <c r="CI142" s="184">
        <f t="shared" ca="1" si="441"/>
        <v>104</v>
      </c>
      <c r="CJ142" s="184">
        <f t="shared" ca="1" si="442"/>
        <v>104</v>
      </c>
      <c r="CK142" s="184">
        <f t="shared" ca="1" si="443"/>
        <v>104</v>
      </c>
      <c r="CL142" s="184">
        <f t="shared" ca="1" si="444"/>
        <v>104</v>
      </c>
      <c r="CM142" s="184">
        <f t="shared" ca="1" si="445"/>
        <v>104</v>
      </c>
      <c r="CN142" s="184">
        <f t="shared" ca="1" si="446"/>
        <v>104</v>
      </c>
      <c r="CO142" s="184">
        <f t="shared" ca="1" si="447"/>
        <v>148</v>
      </c>
      <c r="CP142" s="184">
        <f t="shared" ca="1" si="448"/>
        <v>148</v>
      </c>
      <c r="CQ142" s="184">
        <f t="shared" ca="1" si="449"/>
        <v>38</v>
      </c>
      <c r="CR142" s="184">
        <f t="shared" ca="1" si="450"/>
        <v>38</v>
      </c>
      <c r="CS142" s="184">
        <f t="shared" ca="1" si="451"/>
        <v>38</v>
      </c>
      <c r="CT142" s="184">
        <f t="shared" ca="1" si="452"/>
        <v>38</v>
      </c>
      <c r="CU142" s="184">
        <f t="shared" ca="1" si="453"/>
        <v>38</v>
      </c>
      <c r="CV142" s="184">
        <f t="shared" ca="1" si="454"/>
        <v>38</v>
      </c>
      <c r="CW142" s="184">
        <f t="shared" ca="1" si="455"/>
        <v>38</v>
      </c>
      <c r="CX142" s="184">
        <f t="shared" ca="1" si="456"/>
        <v>38</v>
      </c>
      <c r="CY142" s="184">
        <f t="shared" ca="1" si="457"/>
        <v>38</v>
      </c>
      <c r="CZ142" s="184">
        <f t="shared" ca="1" si="458"/>
        <v>38</v>
      </c>
      <c r="DA142" s="184">
        <f t="shared" ca="1" si="459"/>
        <v>38</v>
      </c>
      <c r="DB142" s="184">
        <f t="shared" ca="1" si="460"/>
        <v>70</v>
      </c>
      <c r="DC142" s="184">
        <f t="shared" ca="1" si="461"/>
        <v>70</v>
      </c>
      <c r="DD142" s="184">
        <f t="shared" ca="1" si="462"/>
        <v>70</v>
      </c>
      <c r="DE142" s="184">
        <f t="shared" ca="1" si="463"/>
        <v>70</v>
      </c>
      <c r="DF142" s="184">
        <f t="shared" ca="1" si="464"/>
        <v>43</v>
      </c>
      <c r="DG142" s="184">
        <f t="shared" ca="1" si="465"/>
        <v>43</v>
      </c>
      <c r="DH142" s="184">
        <f t="shared" ca="1" si="466"/>
        <v>61</v>
      </c>
      <c r="DI142" s="184">
        <f t="shared" ca="1" si="467"/>
        <v>61</v>
      </c>
      <c r="DJ142" s="184">
        <f t="shared" ca="1" si="468"/>
        <v>97</v>
      </c>
      <c r="DK142" s="184">
        <f t="shared" ca="1" si="469"/>
        <v>97</v>
      </c>
      <c r="DL142" s="184">
        <f t="shared" ca="1" si="470"/>
        <v>97</v>
      </c>
      <c r="DM142" s="184">
        <f t="shared" ca="1" si="471"/>
        <v>97</v>
      </c>
      <c r="DN142" s="184">
        <f t="shared" ca="1" si="472"/>
        <v>97</v>
      </c>
      <c r="DO142" s="184">
        <f t="shared" ca="1" si="473"/>
        <v>97</v>
      </c>
      <c r="DP142" s="184">
        <f t="shared" ca="1" si="474"/>
        <v>97</v>
      </c>
      <c r="DQ142" s="184">
        <f t="shared" ca="1" si="475"/>
        <v>97</v>
      </c>
      <c r="DR142" s="184">
        <f t="shared" ca="1" si="476"/>
        <v>97</v>
      </c>
      <c r="DS142" s="184">
        <f t="shared" ca="1" si="477"/>
        <v>97</v>
      </c>
      <c r="DT142" s="184">
        <f t="shared" ca="1" si="478"/>
        <v>97</v>
      </c>
      <c r="DU142" s="184">
        <f t="shared" ca="1" si="479"/>
        <v>97</v>
      </c>
      <c r="DV142" s="184">
        <f t="shared" ca="1" si="480"/>
        <v>97</v>
      </c>
      <c r="DW142" s="184">
        <f t="shared" ca="1" si="481"/>
        <v>97</v>
      </c>
      <c r="DX142" s="184">
        <f t="shared" ca="1" si="482"/>
        <v>97</v>
      </c>
      <c r="DY142" s="184">
        <f t="shared" ca="1" si="483"/>
        <v>97</v>
      </c>
      <c r="DZ142" s="184">
        <f t="shared" ca="1" si="484"/>
        <v>40</v>
      </c>
      <c r="EA142" s="184">
        <f t="shared" ca="1" si="485"/>
        <v>40</v>
      </c>
      <c r="EB142" s="184" t="str">
        <f t="shared" ca="1" si="486"/>
        <v/>
      </c>
      <c r="EC142" s="184" t="str">
        <f t="shared" ca="1" si="487"/>
        <v/>
      </c>
      <c r="ED142" s="184" t="str">
        <f t="shared" ca="1" si="488"/>
        <v/>
      </c>
      <c r="EE142" s="184" t="str">
        <f t="shared" ca="1" si="489"/>
        <v/>
      </c>
      <c r="EF142" s="184" t="str">
        <f t="shared" ca="1" si="490"/>
        <v/>
      </c>
      <c r="EG142" s="184" t="str">
        <f t="shared" ca="1" si="491"/>
        <v/>
      </c>
      <c r="EH142" s="184" t="str">
        <f t="shared" ca="1" si="492"/>
        <v/>
      </c>
      <c r="EI142" s="184" t="str">
        <f t="shared" ca="1" si="493"/>
        <v/>
      </c>
      <c r="EJ142" s="184" t="str">
        <f t="shared" ca="1" si="494"/>
        <v/>
      </c>
      <c r="EK142" s="184" t="str">
        <f t="shared" ca="1" si="495"/>
        <v/>
      </c>
      <c r="EL142" s="184" t="str">
        <f t="shared" ca="1" si="496"/>
        <v/>
      </c>
      <c r="EM142" s="184" t="str">
        <f t="shared" ca="1" si="497"/>
        <v/>
      </c>
      <c r="EN142" s="184" t="str">
        <f t="shared" ca="1" si="498"/>
        <v/>
      </c>
      <c r="EO142" s="184" t="str">
        <f t="shared" ca="1" si="499"/>
        <v/>
      </c>
      <c r="EP142" s="184" t="str">
        <f t="shared" ca="1" si="500"/>
        <v/>
      </c>
      <c r="EQ142" s="184" t="str">
        <f t="shared" ca="1" si="501"/>
        <v/>
      </c>
      <c r="ER142" s="184" t="str">
        <f t="shared" ca="1" si="502"/>
        <v/>
      </c>
      <c r="ES142" s="184" t="str">
        <f t="shared" ca="1" si="503"/>
        <v/>
      </c>
      <c r="ET142" s="184" t="str">
        <f t="shared" ca="1" si="504"/>
        <v/>
      </c>
      <c r="EU142" s="184" t="str">
        <f t="shared" ca="1" si="505"/>
        <v/>
      </c>
      <c r="EV142" s="184" t="str">
        <f t="shared" ca="1" si="506"/>
        <v/>
      </c>
      <c r="EW142" s="184" t="str">
        <f t="shared" ca="1" si="507"/>
        <v/>
      </c>
      <c r="EX142" s="184" t="str">
        <f t="shared" ca="1" si="508"/>
        <v/>
      </c>
      <c r="EY142" s="184" t="str">
        <f t="shared" ca="1" si="509"/>
        <v/>
      </c>
      <c r="EZ142" s="184" t="str">
        <f t="shared" ca="1" si="510"/>
        <v/>
      </c>
      <c r="FA142" s="184" t="str">
        <f t="shared" ca="1" si="511"/>
        <v/>
      </c>
      <c r="FB142" s="184" t="str">
        <f t="shared" ca="1" si="512"/>
        <v/>
      </c>
      <c r="FC142" s="184" t="str">
        <f t="shared" ca="1" si="513"/>
        <v/>
      </c>
      <c r="FD142" s="184" t="str">
        <f t="shared" ca="1" si="514"/>
        <v/>
      </c>
      <c r="FE142" s="184" t="str">
        <f t="shared" ca="1" si="515"/>
        <v/>
      </c>
      <c r="FF142" s="184" t="str">
        <f t="shared" ca="1" si="516"/>
        <v/>
      </c>
      <c r="FG142" s="184" t="str">
        <f t="shared" ca="1" si="517"/>
        <v/>
      </c>
      <c r="FH142" s="184" t="str">
        <f t="shared" ca="1" si="518"/>
        <v/>
      </c>
      <c r="FI142" s="184" t="str">
        <f t="shared" ca="1" si="519"/>
        <v/>
      </c>
      <c r="FJ142" s="184" t="str">
        <f t="shared" ca="1" si="520"/>
        <v/>
      </c>
      <c r="FK142" s="184" t="str">
        <f t="shared" ca="1" si="521"/>
        <v/>
      </c>
      <c r="FL142" s="184" t="str">
        <f t="shared" ca="1" si="522"/>
        <v/>
      </c>
      <c r="FM142" s="184" t="str">
        <f t="shared" ca="1" si="523"/>
        <v/>
      </c>
      <c r="FN142" s="184" t="str">
        <f t="shared" ca="1" si="524"/>
        <v/>
      </c>
      <c r="FO142" s="184" t="str">
        <f t="shared" ca="1" si="525"/>
        <v/>
      </c>
      <c r="FP142" s="184" t="str">
        <f t="shared" ca="1" si="526"/>
        <v/>
      </c>
      <c r="FQ142" s="184" t="str">
        <f t="shared" ca="1" si="527"/>
        <v/>
      </c>
      <c r="FR142" s="184" t="str">
        <f t="shared" ca="1" si="528"/>
        <v/>
      </c>
      <c r="FS142" s="184" t="str">
        <f t="shared" ca="1" si="529"/>
        <v/>
      </c>
      <c r="FT142" s="184" t="str">
        <f t="shared" ca="1" si="530"/>
        <v/>
      </c>
      <c r="FU142" s="184" t="str">
        <f t="shared" ca="1" si="531"/>
        <v/>
      </c>
      <c r="FV142" s="184" t="str">
        <f t="shared" ca="1" si="532"/>
        <v/>
      </c>
      <c r="FW142" s="184" t="str">
        <f t="shared" ca="1" si="533"/>
        <v/>
      </c>
      <c r="FX142" s="184" t="str">
        <f t="shared" ca="1" si="534"/>
        <v/>
      </c>
      <c r="FY142" s="184" t="str">
        <f t="shared" ca="1" si="535"/>
        <v/>
      </c>
      <c r="FZ142" s="184" t="str">
        <f t="shared" ca="1" si="536"/>
        <v/>
      </c>
      <c r="GA142" s="184" t="str">
        <f t="shared" ca="1" si="537"/>
        <v/>
      </c>
      <c r="GB142" s="184" t="str">
        <f t="shared" ca="1" si="538"/>
        <v/>
      </c>
      <c r="GC142" s="184" t="str">
        <f t="shared" ca="1" si="539"/>
        <v/>
      </c>
      <c r="GD142" s="184" t="str">
        <f t="shared" ca="1" si="540"/>
        <v/>
      </c>
      <c r="GE142" s="184" t="str">
        <f t="shared" ca="1" si="541"/>
        <v/>
      </c>
      <c r="GF142" s="184" t="str">
        <f t="shared" ca="1" si="542"/>
        <v/>
      </c>
      <c r="GG142" s="184" t="str">
        <f t="shared" ca="1" si="543"/>
        <v/>
      </c>
      <c r="GH142" s="184" t="str">
        <f t="shared" ca="1" si="544"/>
        <v/>
      </c>
      <c r="GI142" s="184" t="str">
        <f t="shared" ca="1" si="545"/>
        <v/>
      </c>
      <c r="GJ142" s="184" t="str">
        <f t="shared" ca="1" si="546"/>
        <v/>
      </c>
      <c r="GK142" s="184" t="str">
        <f t="shared" ca="1" si="547"/>
        <v/>
      </c>
      <c r="GL142" s="184" t="str">
        <f t="shared" ca="1" si="548"/>
        <v/>
      </c>
      <c r="GM142" s="184" t="str">
        <f t="shared" ca="1" si="549"/>
        <v/>
      </c>
      <c r="GN142" s="184" t="str">
        <f t="shared" ca="1" si="550"/>
        <v/>
      </c>
      <c r="GO142" s="184" t="str">
        <f t="shared" ca="1" si="551"/>
        <v/>
      </c>
      <c r="GP142" s="184" t="str">
        <f t="shared" ca="1" si="552"/>
        <v/>
      </c>
      <c r="GQ142" s="184">
        <f t="shared" ca="1" si="553"/>
        <v>0</v>
      </c>
      <c r="GR142" s="184">
        <f t="shared" ca="1" si="554"/>
        <v>0</v>
      </c>
      <c r="GS142" s="184">
        <f t="shared" ca="1" si="555"/>
        <v>0</v>
      </c>
      <c r="GT142" s="184">
        <f t="shared" ca="1" si="556"/>
        <v>0</v>
      </c>
      <c r="GU142" s="184">
        <f t="shared" ca="1" si="557"/>
        <v>0</v>
      </c>
      <c r="GV142" s="184">
        <f t="shared" ca="1" si="558"/>
        <v>0</v>
      </c>
      <c r="GW142" s="184">
        <f t="shared" ca="1" si="559"/>
        <v>0</v>
      </c>
      <c r="GX142" s="184">
        <f t="shared" ca="1" si="560"/>
        <v>0</v>
      </c>
      <c r="GY142" s="184">
        <f t="shared" ca="1" si="561"/>
        <v>0</v>
      </c>
      <c r="GZ142" s="184">
        <f t="shared" ca="1" si="562"/>
        <v>0</v>
      </c>
      <c r="HA142" s="184">
        <f t="shared" ca="1" si="563"/>
        <v>0</v>
      </c>
      <c r="HB142" s="184">
        <f t="shared" ca="1" si="564"/>
        <v>0</v>
      </c>
      <c r="HC142" s="184">
        <f t="shared" ca="1" si="565"/>
        <v>0</v>
      </c>
      <c r="HD142" s="184">
        <f t="shared" ca="1" si="566"/>
        <v>0</v>
      </c>
      <c r="HE142" s="184">
        <f t="shared" ca="1" si="567"/>
        <v>0</v>
      </c>
      <c r="HF142" s="184">
        <f t="shared" ca="1" si="568"/>
        <v>0</v>
      </c>
      <c r="HG142" s="184">
        <f t="shared" ca="1" si="569"/>
        <v>0</v>
      </c>
      <c r="HH142" s="184">
        <f t="shared" ca="1" si="570"/>
        <v>0</v>
      </c>
      <c r="HI142" s="184">
        <f t="shared" ca="1" si="571"/>
        <v>0</v>
      </c>
      <c r="HJ142" s="184">
        <f t="shared" ca="1" si="572"/>
        <v>0</v>
      </c>
      <c r="HK142" s="578">
        <f t="shared" ca="1" si="593"/>
        <v>0</v>
      </c>
    </row>
    <row r="143" spans="1:219" s="185" customFormat="1" ht="30">
      <c r="A143" s="284" t="s">
        <v>14110</v>
      </c>
      <c r="B143" s="285">
        <v>97087</v>
      </c>
      <c r="C143" s="286" t="str">
        <f>IF($B143="","",IFERROR(VLOOKUP($B143,SERVIÇOS!$A:$F,2,0),IFERROR(VLOOKUP($B143,'COMPOSIÇÕES COMPLEMENTARES '!$C:$K,2,0),"")))</f>
        <v>CAMADA SEPARADORA PARA EXECUÇÃO DE RADIER, PISO DE CONCRETO OU LAJE SOBRE SOLO, EM LONA PLÁSTICA. AF_09/2021</v>
      </c>
      <c r="D143" s="287" t="str">
        <f>IF($B143="","",IFERROR(VLOOKUP($B143,SERVIÇOS!$A:$F,3,0),IFERROR(VLOOKUP($B143,'COMPOSIÇÕES COMPLEMENTARES '!$C:$K,3,0),"")))</f>
        <v>M2</v>
      </c>
      <c r="E143" s="288">
        <v>746.1</v>
      </c>
      <c r="F143" s="289">
        <f>IF($B143="","",IFERROR(VLOOKUP($B143,SERVIÇOS!$A:$F,4,0),IFERROR(VLOOKUP($B143,'COMPOSIÇÕES COMPLEMENTARES '!$C:$K,6,0),"")))</f>
        <v>2.38</v>
      </c>
      <c r="G143" s="289">
        <f>IF($B143="","",IFERROR(VLOOKUP($B143,SERVIÇOS!$A:$F,5,0),IFERROR(VLOOKUP($B143,'COMPOSIÇÕES COMPLEMENTARES '!$C:$K,7,0),"")))</f>
        <v>0.31</v>
      </c>
      <c r="H143" s="289">
        <f t="shared" si="589"/>
        <v>2.69</v>
      </c>
      <c r="I143" s="289">
        <f t="shared" si="590"/>
        <v>1775.72</v>
      </c>
      <c r="J143" s="289">
        <f t="shared" si="591"/>
        <v>231.29</v>
      </c>
      <c r="K143" s="289">
        <f t="shared" si="592"/>
        <v>2007.01</v>
      </c>
      <c r="L143" s="289"/>
      <c r="M143" s="572">
        <f t="shared" si="594"/>
        <v>2007.01</v>
      </c>
      <c r="N143" s="572">
        <f t="shared" si="595"/>
        <v>2028.96</v>
      </c>
      <c r="O143" s="572">
        <f t="shared" si="596"/>
        <v>754.26</v>
      </c>
      <c r="P143" s="572">
        <f t="shared" si="597"/>
        <v>135</v>
      </c>
      <c r="Q143" s="572">
        <f t="shared" si="598"/>
        <v>60.1</v>
      </c>
      <c r="R143" s="572">
        <f t="shared" si="599"/>
        <v>31</v>
      </c>
      <c r="S143" s="184">
        <f t="shared" ca="1" si="373"/>
        <v>31</v>
      </c>
      <c r="T143" s="184">
        <f t="shared" ca="1" si="374"/>
        <v>31</v>
      </c>
      <c r="U143" s="184">
        <f t="shared" ca="1" si="375"/>
        <v>31</v>
      </c>
      <c r="V143" s="184">
        <f t="shared" ca="1" si="376"/>
        <v>31</v>
      </c>
      <c r="W143" s="184">
        <f t="shared" ca="1" si="377"/>
        <v>31</v>
      </c>
      <c r="X143" s="184">
        <f t="shared" ca="1" si="378"/>
        <v>31</v>
      </c>
      <c r="Y143" s="184">
        <f t="shared" ca="1" si="379"/>
        <v>31</v>
      </c>
      <c r="Z143" s="184">
        <f t="shared" ca="1" si="380"/>
        <v>31</v>
      </c>
      <c r="AA143" s="184">
        <f t="shared" ca="1" si="381"/>
        <v>31</v>
      </c>
      <c r="AB143" s="184">
        <f t="shared" ca="1" si="382"/>
        <v>31</v>
      </c>
      <c r="AC143" s="184">
        <f t="shared" ca="1" si="383"/>
        <v>31</v>
      </c>
      <c r="AD143" s="184">
        <f t="shared" ca="1" si="384"/>
        <v>128</v>
      </c>
      <c r="AE143" s="184">
        <f t="shared" ca="1" si="385"/>
        <v>128</v>
      </c>
      <c r="AF143" s="184">
        <f t="shared" ca="1" si="386"/>
        <v>128</v>
      </c>
      <c r="AG143" s="184">
        <f t="shared" ca="1" si="387"/>
        <v>128</v>
      </c>
      <c r="AH143" s="184">
        <f t="shared" ca="1" si="388"/>
        <v>128</v>
      </c>
      <c r="AI143" s="184">
        <f t="shared" ca="1" si="389"/>
        <v>103</v>
      </c>
      <c r="AJ143" s="184">
        <f t="shared" ca="1" si="390"/>
        <v>103</v>
      </c>
      <c r="AK143" s="184">
        <f t="shared" ca="1" si="391"/>
        <v>103</v>
      </c>
      <c r="AL143" s="184">
        <f t="shared" ca="1" si="392"/>
        <v>103</v>
      </c>
      <c r="AM143" s="184">
        <f t="shared" ca="1" si="393"/>
        <v>103</v>
      </c>
      <c r="AN143" s="184">
        <f t="shared" ca="1" si="394"/>
        <v>103</v>
      </c>
      <c r="AO143" s="184">
        <f t="shared" ca="1" si="395"/>
        <v>103</v>
      </c>
      <c r="AP143" s="184">
        <f t="shared" ca="1" si="396"/>
        <v>103</v>
      </c>
      <c r="AQ143" s="184">
        <f t="shared" ca="1" si="397"/>
        <v>103</v>
      </c>
      <c r="AR143" s="184">
        <f t="shared" ca="1" si="398"/>
        <v>69</v>
      </c>
      <c r="AS143" s="184">
        <f t="shared" ca="1" si="399"/>
        <v>69</v>
      </c>
      <c r="AT143" s="184">
        <f t="shared" ca="1" si="400"/>
        <v>69</v>
      </c>
      <c r="AU143" s="184">
        <f t="shared" ca="1" si="401"/>
        <v>69</v>
      </c>
      <c r="AV143" s="184">
        <f t="shared" ca="1" si="402"/>
        <v>79</v>
      </c>
      <c r="AW143" s="184">
        <f t="shared" ca="1" si="403"/>
        <v>79</v>
      </c>
      <c r="AX143" s="184">
        <f t="shared" ca="1" si="404"/>
        <v>79</v>
      </c>
      <c r="AY143" s="184">
        <f t="shared" ca="1" si="405"/>
        <v>79</v>
      </c>
      <c r="AZ143" s="184">
        <f t="shared" ca="1" si="406"/>
        <v>79</v>
      </c>
      <c r="BA143" s="184">
        <f t="shared" ca="1" si="407"/>
        <v>79</v>
      </c>
      <c r="BB143" s="184">
        <f t="shared" ca="1" si="408"/>
        <v>79</v>
      </c>
      <c r="BC143" s="184">
        <f t="shared" ca="1" si="409"/>
        <v>79</v>
      </c>
      <c r="BD143" s="184">
        <f t="shared" ca="1" si="410"/>
        <v>79</v>
      </c>
      <c r="BE143" s="184">
        <f t="shared" ca="1" si="411"/>
        <v>79</v>
      </c>
      <c r="BF143" s="184">
        <f t="shared" ca="1" si="412"/>
        <v>79</v>
      </c>
      <c r="BG143" s="184">
        <f t="shared" ca="1" si="413"/>
        <v>79</v>
      </c>
      <c r="BH143" s="184">
        <f t="shared" ca="1" si="414"/>
        <v>79</v>
      </c>
      <c r="BI143" s="184">
        <f t="shared" ca="1" si="415"/>
        <v>79</v>
      </c>
      <c r="BJ143" s="184">
        <f t="shared" ca="1" si="416"/>
        <v>79</v>
      </c>
      <c r="BK143" s="184">
        <f t="shared" ca="1" si="417"/>
        <v>79</v>
      </c>
      <c r="BL143" s="184">
        <f t="shared" ca="1" si="418"/>
        <v>79</v>
      </c>
      <c r="BM143" s="184">
        <f t="shared" ca="1" si="419"/>
        <v>170</v>
      </c>
      <c r="BN143" s="184">
        <f t="shared" ca="1" si="420"/>
        <v>170</v>
      </c>
      <c r="BO143" s="184">
        <f t="shared" ca="1" si="421"/>
        <v>170</v>
      </c>
      <c r="BP143" s="184">
        <f t="shared" ca="1" si="422"/>
        <v>170</v>
      </c>
      <c r="BQ143" s="184">
        <f t="shared" ca="1" si="423"/>
        <v>170</v>
      </c>
      <c r="BR143" s="184">
        <f t="shared" ca="1" si="424"/>
        <v>170</v>
      </c>
      <c r="BS143" s="184">
        <f t="shared" ca="1" si="425"/>
        <v>104</v>
      </c>
      <c r="BT143" s="184">
        <f t="shared" ca="1" si="426"/>
        <v>104</v>
      </c>
      <c r="BU143" s="184">
        <f t="shared" ca="1" si="427"/>
        <v>104</v>
      </c>
      <c r="BV143" s="184">
        <f t="shared" ca="1" si="428"/>
        <v>104</v>
      </c>
      <c r="BW143" s="184">
        <f t="shared" ca="1" si="429"/>
        <v>104</v>
      </c>
      <c r="BX143" s="184">
        <f t="shared" ca="1" si="430"/>
        <v>104</v>
      </c>
      <c r="BY143" s="184">
        <f t="shared" ca="1" si="431"/>
        <v>104</v>
      </c>
      <c r="BZ143" s="184">
        <f t="shared" ca="1" si="432"/>
        <v>104</v>
      </c>
      <c r="CA143" s="184">
        <f t="shared" ca="1" si="433"/>
        <v>104</v>
      </c>
      <c r="CB143" s="184">
        <f t="shared" ca="1" si="434"/>
        <v>104</v>
      </c>
      <c r="CC143" s="184">
        <f t="shared" ca="1" si="435"/>
        <v>104</v>
      </c>
      <c r="CD143" s="184">
        <f t="shared" ca="1" si="436"/>
        <v>104</v>
      </c>
      <c r="CE143" s="184">
        <f t="shared" ca="1" si="437"/>
        <v>148</v>
      </c>
      <c r="CF143" s="184">
        <f t="shared" ca="1" si="438"/>
        <v>148</v>
      </c>
      <c r="CG143" s="184">
        <f t="shared" ca="1" si="439"/>
        <v>148</v>
      </c>
      <c r="CH143" s="184">
        <f t="shared" ca="1" si="440"/>
        <v>148</v>
      </c>
      <c r="CI143" s="184">
        <f t="shared" ca="1" si="441"/>
        <v>148</v>
      </c>
      <c r="CJ143" s="184">
        <f t="shared" ca="1" si="442"/>
        <v>148</v>
      </c>
      <c r="CK143" s="184">
        <f t="shared" ca="1" si="443"/>
        <v>148</v>
      </c>
      <c r="CL143" s="184">
        <f t="shared" ca="1" si="444"/>
        <v>148</v>
      </c>
      <c r="CM143" s="184">
        <f t="shared" ca="1" si="445"/>
        <v>148</v>
      </c>
      <c r="CN143" s="184">
        <f t="shared" ca="1" si="446"/>
        <v>148</v>
      </c>
      <c r="CO143" s="184">
        <f t="shared" ca="1" si="447"/>
        <v>148</v>
      </c>
      <c r="CP143" s="184">
        <f t="shared" ca="1" si="448"/>
        <v>38</v>
      </c>
      <c r="CQ143" s="184">
        <f t="shared" ca="1" si="449"/>
        <v>38</v>
      </c>
      <c r="CR143" s="184">
        <f t="shared" ca="1" si="450"/>
        <v>70</v>
      </c>
      <c r="CS143" s="184">
        <f t="shared" ca="1" si="451"/>
        <v>70</v>
      </c>
      <c r="CT143" s="184">
        <f t="shared" ca="1" si="452"/>
        <v>70</v>
      </c>
      <c r="CU143" s="184">
        <f t="shared" ca="1" si="453"/>
        <v>70</v>
      </c>
      <c r="CV143" s="184">
        <f t="shared" ca="1" si="454"/>
        <v>70</v>
      </c>
      <c r="CW143" s="184">
        <f t="shared" ca="1" si="455"/>
        <v>70</v>
      </c>
      <c r="CX143" s="184">
        <f t="shared" ca="1" si="456"/>
        <v>70</v>
      </c>
      <c r="CY143" s="184">
        <f t="shared" ca="1" si="457"/>
        <v>70</v>
      </c>
      <c r="CZ143" s="184">
        <f t="shared" ca="1" si="458"/>
        <v>70</v>
      </c>
      <c r="DA143" s="184">
        <f t="shared" ca="1" si="459"/>
        <v>70</v>
      </c>
      <c r="DB143" s="184">
        <f t="shared" ca="1" si="460"/>
        <v>70</v>
      </c>
      <c r="DC143" s="184">
        <f t="shared" ca="1" si="461"/>
        <v>43</v>
      </c>
      <c r="DD143" s="184">
        <f t="shared" ca="1" si="462"/>
        <v>43</v>
      </c>
      <c r="DE143" s="184">
        <f t="shared" ca="1" si="463"/>
        <v>43</v>
      </c>
      <c r="DF143" s="184">
        <f t="shared" ca="1" si="464"/>
        <v>43</v>
      </c>
      <c r="DG143" s="184">
        <f t="shared" ca="1" si="465"/>
        <v>61</v>
      </c>
      <c r="DH143" s="184">
        <f t="shared" ca="1" si="466"/>
        <v>61</v>
      </c>
      <c r="DI143" s="184">
        <f t="shared" ca="1" si="467"/>
        <v>97</v>
      </c>
      <c r="DJ143" s="184">
        <f t="shared" ca="1" si="468"/>
        <v>97</v>
      </c>
      <c r="DK143" s="184">
        <f t="shared" ca="1" si="469"/>
        <v>40</v>
      </c>
      <c r="DL143" s="184">
        <f t="shared" ca="1" si="470"/>
        <v>40</v>
      </c>
      <c r="DM143" s="184">
        <f t="shared" ca="1" si="471"/>
        <v>40</v>
      </c>
      <c r="DN143" s="184">
        <f t="shared" ca="1" si="472"/>
        <v>40</v>
      </c>
      <c r="DO143" s="184">
        <f t="shared" ca="1" si="473"/>
        <v>40</v>
      </c>
      <c r="DP143" s="184">
        <f t="shared" ca="1" si="474"/>
        <v>40</v>
      </c>
      <c r="DQ143" s="184">
        <f t="shared" ca="1" si="475"/>
        <v>40</v>
      </c>
      <c r="DR143" s="184">
        <f t="shared" ca="1" si="476"/>
        <v>40</v>
      </c>
      <c r="DS143" s="184">
        <f t="shared" ca="1" si="477"/>
        <v>40</v>
      </c>
      <c r="DT143" s="184">
        <f t="shared" ca="1" si="478"/>
        <v>40</v>
      </c>
      <c r="DU143" s="184">
        <f t="shared" ca="1" si="479"/>
        <v>40</v>
      </c>
      <c r="DV143" s="184">
        <f t="shared" ca="1" si="480"/>
        <v>40</v>
      </c>
      <c r="DW143" s="184">
        <f t="shared" ca="1" si="481"/>
        <v>40</v>
      </c>
      <c r="DX143" s="184">
        <f t="shared" ca="1" si="482"/>
        <v>40</v>
      </c>
      <c r="DY143" s="184">
        <f t="shared" ca="1" si="483"/>
        <v>40</v>
      </c>
      <c r="DZ143" s="184">
        <f t="shared" ca="1" si="484"/>
        <v>40</v>
      </c>
      <c r="EA143" s="184" t="str">
        <f t="shared" ca="1" si="485"/>
        <v/>
      </c>
      <c r="EB143" s="184" t="str">
        <f t="shared" ca="1" si="486"/>
        <v/>
      </c>
      <c r="EC143" s="184" t="str">
        <f t="shared" ca="1" si="487"/>
        <v/>
      </c>
      <c r="ED143" s="184" t="str">
        <f t="shared" ca="1" si="488"/>
        <v/>
      </c>
      <c r="EE143" s="184" t="str">
        <f t="shared" ca="1" si="489"/>
        <v/>
      </c>
      <c r="EF143" s="184" t="str">
        <f t="shared" ca="1" si="490"/>
        <v/>
      </c>
      <c r="EG143" s="184" t="str">
        <f t="shared" ca="1" si="491"/>
        <v/>
      </c>
      <c r="EH143" s="184" t="str">
        <f t="shared" ca="1" si="492"/>
        <v/>
      </c>
      <c r="EI143" s="184" t="str">
        <f t="shared" ca="1" si="493"/>
        <v/>
      </c>
      <c r="EJ143" s="184" t="str">
        <f t="shared" ca="1" si="494"/>
        <v/>
      </c>
      <c r="EK143" s="184" t="str">
        <f t="shared" ca="1" si="495"/>
        <v/>
      </c>
      <c r="EL143" s="184" t="str">
        <f t="shared" ca="1" si="496"/>
        <v/>
      </c>
      <c r="EM143" s="184" t="str">
        <f t="shared" ca="1" si="497"/>
        <v/>
      </c>
      <c r="EN143" s="184" t="str">
        <f t="shared" ca="1" si="498"/>
        <v/>
      </c>
      <c r="EO143" s="184" t="str">
        <f t="shared" ca="1" si="499"/>
        <v/>
      </c>
      <c r="EP143" s="184" t="str">
        <f t="shared" ca="1" si="500"/>
        <v/>
      </c>
      <c r="EQ143" s="184" t="str">
        <f t="shared" ca="1" si="501"/>
        <v/>
      </c>
      <c r="ER143" s="184" t="str">
        <f t="shared" ca="1" si="502"/>
        <v/>
      </c>
      <c r="ES143" s="184" t="str">
        <f t="shared" ca="1" si="503"/>
        <v/>
      </c>
      <c r="ET143" s="184" t="str">
        <f t="shared" ca="1" si="504"/>
        <v/>
      </c>
      <c r="EU143" s="184" t="str">
        <f t="shared" ca="1" si="505"/>
        <v/>
      </c>
      <c r="EV143" s="184" t="str">
        <f t="shared" ca="1" si="506"/>
        <v/>
      </c>
      <c r="EW143" s="184" t="str">
        <f t="shared" ca="1" si="507"/>
        <v/>
      </c>
      <c r="EX143" s="184" t="str">
        <f t="shared" ca="1" si="508"/>
        <v/>
      </c>
      <c r="EY143" s="184" t="str">
        <f t="shared" ca="1" si="509"/>
        <v/>
      </c>
      <c r="EZ143" s="184" t="str">
        <f t="shared" ca="1" si="510"/>
        <v/>
      </c>
      <c r="FA143" s="184" t="str">
        <f t="shared" ca="1" si="511"/>
        <v/>
      </c>
      <c r="FB143" s="184" t="str">
        <f t="shared" ca="1" si="512"/>
        <v/>
      </c>
      <c r="FC143" s="184" t="str">
        <f t="shared" ca="1" si="513"/>
        <v/>
      </c>
      <c r="FD143" s="184" t="str">
        <f t="shared" ca="1" si="514"/>
        <v/>
      </c>
      <c r="FE143" s="184" t="str">
        <f t="shared" ca="1" si="515"/>
        <v/>
      </c>
      <c r="FF143" s="184" t="str">
        <f t="shared" ca="1" si="516"/>
        <v/>
      </c>
      <c r="FG143" s="184" t="str">
        <f t="shared" ca="1" si="517"/>
        <v/>
      </c>
      <c r="FH143" s="184" t="str">
        <f t="shared" ca="1" si="518"/>
        <v/>
      </c>
      <c r="FI143" s="184" t="str">
        <f t="shared" ca="1" si="519"/>
        <v/>
      </c>
      <c r="FJ143" s="184" t="str">
        <f t="shared" ca="1" si="520"/>
        <v/>
      </c>
      <c r="FK143" s="184" t="str">
        <f t="shared" ca="1" si="521"/>
        <v/>
      </c>
      <c r="FL143" s="184" t="str">
        <f t="shared" ca="1" si="522"/>
        <v/>
      </c>
      <c r="FM143" s="184" t="str">
        <f t="shared" ca="1" si="523"/>
        <v/>
      </c>
      <c r="FN143" s="184" t="str">
        <f t="shared" ca="1" si="524"/>
        <v/>
      </c>
      <c r="FO143" s="184" t="str">
        <f t="shared" ca="1" si="525"/>
        <v/>
      </c>
      <c r="FP143" s="184" t="str">
        <f t="shared" ca="1" si="526"/>
        <v/>
      </c>
      <c r="FQ143" s="184" t="str">
        <f t="shared" ca="1" si="527"/>
        <v/>
      </c>
      <c r="FR143" s="184" t="str">
        <f t="shared" ca="1" si="528"/>
        <v/>
      </c>
      <c r="FS143" s="184" t="str">
        <f t="shared" ca="1" si="529"/>
        <v/>
      </c>
      <c r="FT143" s="184" t="str">
        <f t="shared" ca="1" si="530"/>
        <v/>
      </c>
      <c r="FU143" s="184" t="str">
        <f t="shared" ca="1" si="531"/>
        <v/>
      </c>
      <c r="FV143" s="184" t="str">
        <f t="shared" ca="1" si="532"/>
        <v/>
      </c>
      <c r="FW143" s="184" t="str">
        <f t="shared" ca="1" si="533"/>
        <v/>
      </c>
      <c r="FX143" s="184" t="str">
        <f t="shared" ca="1" si="534"/>
        <v/>
      </c>
      <c r="FY143" s="184" t="str">
        <f t="shared" ca="1" si="535"/>
        <v/>
      </c>
      <c r="FZ143" s="184" t="str">
        <f t="shared" ca="1" si="536"/>
        <v/>
      </c>
      <c r="GA143" s="184" t="str">
        <f t="shared" ca="1" si="537"/>
        <v/>
      </c>
      <c r="GB143" s="184" t="str">
        <f t="shared" ca="1" si="538"/>
        <v/>
      </c>
      <c r="GC143" s="184" t="str">
        <f t="shared" ca="1" si="539"/>
        <v/>
      </c>
      <c r="GD143" s="184" t="str">
        <f t="shared" ca="1" si="540"/>
        <v/>
      </c>
      <c r="GE143" s="184" t="str">
        <f t="shared" ca="1" si="541"/>
        <v/>
      </c>
      <c r="GF143" s="184" t="str">
        <f t="shared" ca="1" si="542"/>
        <v/>
      </c>
      <c r="GG143" s="184" t="str">
        <f t="shared" ca="1" si="543"/>
        <v/>
      </c>
      <c r="GH143" s="184" t="str">
        <f t="shared" ca="1" si="544"/>
        <v/>
      </c>
      <c r="GI143" s="184" t="str">
        <f t="shared" ca="1" si="545"/>
        <v/>
      </c>
      <c r="GJ143" s="184" t="str">
        <f t="shared" ca="1" si="546"/>
        <v/>
      </c>
      <c r="GK143" s="184" t="str">
        <f t="shared" ca="1" si="547"/>
        <v/>
      </c>
      <c r="GL143" s="184" t="str">
        <f t="shared" ca="1" si="548"/>
        <v/>
      </c>
      <c r="GM143" s="184" t="str">
        <f t="shared" ca="1" si="549"/>
        <v/>
      </c>
      <c r="GN143" s="184" t="str">
        <f t="shared" ca="1" si="550"/>
        <v/>
      </c>
      <c r="GO143" s="184" t="str">
        <f t="shared" ca="1" si="551"/>
        <v/>
      </c>
      <c r="GP143" s="184">
        <f t="shared" ca="1" si="552"/>
        <v>0</v>
      </c>
      <c r="GQ143" s="184">
        <f t="shared" ca="1" si="553"/>
        <v>0</v>
      </c>
      <c r="GR143" s="184">
        <f t="shared" ca="1" si="554"/>
        <v>0</v>
      </c>
      <c r="GS143" s="184">
        <f t="shared" ca="1" si="555"/>
        <v>0</v>
      </c>
      <c r="GT143" s="184">
        <f t="shared" ca="1" si="556"/>
        <v>0</v>
      </c>
      <c r="GU143" s="184">
        <f t="shared" ca="1" si="557"/>
        <v>0</v>
      </c>
      <c r="GV143" s="184">
        <f t="shared" ca="1" si="558"/>
        <v>0</v>
      </c>
      <c r="GW143" s="184">
        <f t="shared" ca="1" si="559"/>
        <v>0</v>
      </c>
      <c r="GX143" s="184">
        <f t="shared" ca="1" si="560"/>
        <v>0</v>
      </c>
      <c r="GY143" s="184">
        <f t="shared" ca="1" si="561"/>
        <v>0</v>
      </c>
      <c r="GZ143" s="184">
        <f t="shared" ca="1" si="562"/>
        <v>0</v>
      </c>
      <c r="HA143" s="184">
        <f t="shared" ca="1" si="563"/>
        <v>0</v>
      </c>
      <c r="HB143" s="184">
        <f t="shared" ca="1" si="564"/>
        <v>0</v>
      </c>
      <c r="HC143" s="184">
        <f t="shared" ca="1" si="565"/>
        <v>0</v>
      </c>
      <c r="HD143" s="184">
        <f t="shared" ca="1" si="566"/>
        <v>0</v>
      </c>
      <c r="HE143" s="184">
        <f t="shared" ca="1" si="567"/>
        <v>0</v>
      </c>
      <c r="HF143" s="184">
        <f t="shared" ca="1" si="568"/>
        <v>0</v>
      </c>
      <c r="HG143" s="184">
        <f t="shared" ca="1" si="569"/>
        <v>0</v>
      </c>
      <c r="HH143" s="184">
        <f t="shared" ca="1" si="570"/>
        <v>0</v>
      </c>
      <c r="HI143" s="184">
        <f t="shared" ca="1" si="571"/>
        <v>0</v>
      </c>
      <c r="HJ143" s="184">
        <f t="shared" ca="1" si="572"/>
        <v>0</v>
      </c>
      <c r="HK143" s="578">
        <f t="shared" ca="1" si="593"/>
        <v>0</v>
      </c>
    </row>
    <row r="144" spans="1:219" s="185" customFormat="1" ht="45">
      <c r="A144" s="284" t="s">
        <v>14111</v>
      </c>
      <c r="B144" s="285">
        <v>97084</v>
      </c>
      <c r="C144" s="286" t="str">
        <f>IF($B144="","",IFERROR(VLOOKUP($B144,SERVIÇOS!$A:$F,2,0),IFERROR(VLOOKUP($B144,'COMPOSIÇÕES COMPLEMENTARES '!$C:$K,2,0),"")))</f>
        <v>COMPACTAÇÃO MECÂNICA DE SOLO PARA EXECUÇÃO DE RADIER, PISO DE CONCRETO OU LAJE SOBRE SOLO, COM COMPACTADOR DE SOLOS TIPO PLACA VIBRATÓRIA. AF_09/2021</v>
      </c>
      <c r="D144" s="287" t="str">
        <f>IF($B144="","",IFERROR(VLOOKUP($B144,SERVIÇOS!$A:$F,3,0),IFERROR(VLOOKUP($B144,'COMPOSIÇÕES COMPLEMENTARES '!$C:$K,3,0),"")))</f>
        <v>M2</v>
      </c>
      <c r="E144" s="288">
        <v>746.1</v>
      </c>
      <c r="F144" s="289">
        <f>IF($B144="","",IFERROR(VLOOKUP($B144,SERVIÇOS!$A:$F,4,0),IFERROR(VLOOKUP($B144,'COMPOSIÇÕES COMPLEMENTARES '!$C:$K,6,0),"")))</f>
        <v>0.19</v>
      </c>
      <c r="G144" s="289">
        <f>IF($B144="","",IFERROR(VLOOKUP($B144,SERVIÇOS!$A:$F,5,0),IFERROR(VLOOKUP($B144,'COMPOSIÇÕES COMPLEMENTARES '!$C:$K,7,0),"")))</f>
        <v>0.45</v>
      </c>
      <c r="H144" s="289">
        <f t="shared" si="589"/>
        <v>0.64</v>
      </c>
      <c r="I144" s="289">
        <f t="shared" si="590"/>
        <v>141.76</v>
      </c>
      <c r="J144" s="289">
        <f t="shared" si="591"/>
        <v>335.75</v>
      </c>
      <c r="K144" s="289">
        <f t="shared" si="592"/>
        <v>477.5</v>
      </c>
      <c r="L144" s="289"/>
      <c r="M144" s="572">
        <f t="shared" si="594"/>
        <v>477.51</v>
      </c>
      <c r="N144" s="572">
        <f t="shared" si="595"/>
        <v>477.51</v>
      </c>
      <c r="O144" s="572">
        <f t="shared" si="596"/>
        <v>746.1</v>
      </c>
      <c r="P144" s="572">
        <f t="shared" si="597"/>
        <v>136</v>
      </c>
      <c r="Q144" s="572">
        <f t="shared" si="598"/>
        <v>46.44</v>
      </c>
      <c r="R144" s="572">
        <f t="shared" si="599"/>
        <v>128</v>
      </c>
      <c r="S144" s="184">
        <f t="shared" ca="1" si="373"/>
        <v>128</v>
      </c>
      <c r="T144" s="184">
        <f t="shared" ca="1" si="374"/>
        <v>128</v>
      </c>
      <c r="U144" s="184">
        <f t="shared" ca="1" si="375"/>
        <v>128</v>
      </c>
      <c r="V144" s="184">
        <f t="shared" ca="1" si="376"/>
        <v>128</v>
      </c>
      <c r="W144" s="184">
        <f t="shared" ca="1" si="377"/>
        <v>128</v>
      </c>
      <c r="X144" s="184">
        <f t="shared" ca="1" si="378"/>
        <v>128</v>
      </c>
      <c r="Y144" s="184">
        <f t="shared" ca="1" si="379"/>
        <v>128</v>
      </c>
      <c r="Z144" s="184">
        <f t="shared" ca="1" si="380"/>
        <v>128</v>
      </c>
      <c r="AA144" s="184">
        <f t="shared" ca="1" si="381"/>
        <v>128</v>
      </c>
      <c r="AB144" s="184">
        <f t="shared" ca="1" si="382"/>
        <v>128</v>
      </c>
      <c r="AC144" s="184">
        <f t="shared" ca="1" si="383"/>
        <v>128</v>
      </c>
      <c r="AD144" s="184">
        <f t="shared" ca="1" si="384"/>
        <v>128</v>
      </c>
      <c r="AE144" s="184">
        <f t="shared" ca="1" si="385"/>
        <v>103</v>
      </c>
      <c r="AF144" s="184">
        <f t="shared" ca="1" si="386"/>
        <v>103</v>
      </c>
      <c r="AG144" s="184">
        <f t="shared" ca="1" si="387"/>
        <v>103</v>
      </c>
      <c r="AH144" s="184">
        <f t="shared" ca="1" si="388"/>
        <v>103</v>
      </c>
      <c r="AI144" s="184">
        <f t="shared" ca="1" si="389"/>
        <v>103</v>
      </c>
      <c r="AJ144" s="184">
        <f t="shared" ca="1" si="390"/>
        <v>69</v>
      </c>
      <c r="AK144" s="184">
        <f t="shared" ca="1" si="391"/>
        <v>69</v>
      </c>
      <c r="AL144" s="184">
        <f t="shared" ca="1" si="392"/>
        <v>69</v>
      </c>
      <c r="AM144" s="184">
        <f t="shared" ca="1" si="393"/>
        <v>69</v>
      </c>
      <c r="AN144" s="184">
        <f t="shared" ca="1" si="394"/>
        <v>69</v>
      </c>
      <c r="AO144" s="184">
        <f t="shared" ca="1" si="395"/>
        <v>69</v>
      </c>
      <c r="AP144" s="184">
        <f t="shared" ca="1" si="396"/>
        <v>69</v>
      </c>
      <c r="AQ144" s="184">
        <f t="shared" ca="1" si="397"/>
        <v>69</v>
      </c>
      <c r="AR144" s="184">
        <f t="shared" ca="1" si="398"/>
        <v>69</v>
      </c>
      <c r="AS144" s="184">
        <f t="shared" ca="1" si="399"/>
        <v>79</v>
      </c>
      <c r="AT144" s="184">
        <f t="shared" ca="1" si="400"/>
        <v>79</v>
      </c>
      <c r="AU144" s="184">
        <f t="shared" ca="1" si="401"/>
        <v>79</v>
      </c>
      <c r="AV144" s="184">
        <f t="shared" ca="1" si="402"/>
        <v>79</v>
      </c>
      <c r="AW144" s="184">
        <f t="shared" ca="1" si="403"/>
        <v>170</v>
      </c>
      <c r="AX144" s="184">
        <f t="shared" ca="1" si="404"/>
        <v>170</v>
      </c>
      <c r="AY144" s="184">
        <f t="shared" ca="1" si="405"/>
        <v>170</v>
      </c>
      <c r="AZ144" s="184">
        <f t="shared" ca="1" si="406"/>
        <v>170</v>
      </c>
      <c r="BA144" s="184">
        <f t="shared" ca="1" si="407"/>
        <v>170</v>
      </c>
      <c r="BB144" s="184">
        <f t="shared" ca="1" si="408"/>
        <v>170</v>
      </c>
      <c r="BC144" s="184">
        <f t="shared" ca="1" si="409"/>
        <v>170</v>
      </c>
      <c r="BD144" s="184">
        <f t="shared" ca="1" si="410"/>
        <v>170</v>
      </c>
      <c r="BE144" s="184">
        <f t="shared" ca="1" si="411"/>
        <v>170</v>
      </c>
      <c r="BF144" s="184">
        <f t="shared" ca="1" si="412"/>
        <v>170</v>
      </c>
      <c r="BG144" s="184">
        <f t="shared" ca="1" si="413"/>
        <v>170</v>
      </c>
      <c r="BH144" s="184">
        <f t="shared" ca="1" si="414"/>
        <v>170</v>
      </c>
      <c r="BI144" s="184">
        <f t="shared" ca="1" si="415"/>
        <v>170</v>
      </c>
      <c r="BJ144" s="184">
        <f t="shared" ca="1" si="416"/>
        <v>170</v>
      </c>
      <c r="BK144" s="184">
        <f t="shared" ca="1" si="417"/>
        <v>170</v>
      </c>
      <c r="BL144" s="184">
        <f t="shared" ca="1" si="418"/>
        <v>170</v>
      </c>
      <c r="BM144" s="184">
        <f t="shared" ca="1" si="419"/>
        <v>170</v>
      </c>
      <c r="BN144" s="184">
        <f t="shared" ca="1" si="420"/>
        <v>104</v>
      </c>
      <c r="BO144" s="184">
        <f t="shared" ca="1" si="421"/>
        <v>104</v>
      </c>
      <c r="BP144" s="184">
        <f t="shared" ca="1" si="422"/>
        <v>104</v>
      </c>
      <c r="BQ144" s="184">
        <f t="shared" ca="1" si="423"/>
        <v>104</v>
      </c>
      <c r="BR144" s="184">
        <f t="shared" ca="1" si="424"/>
        <v>104</v>
      </c>
      <c r="BS144" s="184">
        <f t="shared" ca="1" si="425"/>
        <v>104</v>
      </c>
      <c r="BT144" s="184">
        <f t="shared" ca="1" si="426"/>
        <v>148</v>
      </c>
      <c r="BU144" s="184">
        <f t="shared" ca="1" si="427"/>
        <v>148</v>
      </c>
      <c r="BV144" s="184">
        <f t="shared" ca="1" si="428"/>
        <v>148</v>
      </c>
      <c r="BW144" s="184">
        <f t="shared" ca="1" si="429"/>
        <v>148</v>
      </c>
      <c r="BX144" s="184">
        <f t="shared" ca="1" si="430"/>
        <v>148</v>
      </c>
      <c r="BY144" s="184">
        <f t="shared" ca="1" si="431"/>
        <v>148</v>
      </c>
      <c r="BZ144" s="184">
        <f t="shared" ca="1" si="432"/>
        <v>148</v>
      </c>
      <c r="CA144" s="184">
        <f t="shared" ca="1" si="433"/>
        <v>148</v>
      </c>
      <c r="CB144" s="184">
        <f t="shared" ca="1" si="434"/>
        <v>148</v>
      </c>
      <c r="CC144" s="184">
        <f t="shared" ca="1" si="435"/>
        <v>148</v>
      </c>
      <c r="CD144" s="184">
        <f t="shared" ca="1" si="436"/>
        <v>148</v>
      </c>
      <c r="CE144" s="184">
        <f t="shared" ca="1" si="437"/>
        <v>148</v>
      </c>
      <c r="CF144" s="184">
        <f t="shared" ca="1" si="438"/>
        <v>38</v>
      </c>
      <c r="CG144" s="184">
        <f t="shared" ca="1" si="439"/>
        <v>38</v>
      </c>
      <c r="CH144" s="184">
        <f t="shared" ca="1" si="440"/>
        <v>38</v>
      </c>
      <c r="CI144" s="184">
        <f t="shared" ca="1" si="441"/>
        <v>38</v>
      </c>
      <c r="CJ144" s="184">
        <f t="shared" ca="1" si="442"/>
        <v>38</v>
      </c>
      <c r="CK144" s="184">
        <f t="shared" ca="1" si="443"/>
        <v>38</v>
      </c>
      <c r="CL144" s="184">
        <f t="shared" ca="1" si="444"/>
        <v>38</v>
      </c>
      <c r="CM144" s="184">
        <f t="shared" ca="1" si="445"/>
        <v>38</v>
      </c>
      <c r="CN144" s="184">
        <f t="shared" ca="1" si="446"/>
        <v>38</v>
      </c>
      <c r="CO144" s="184">
        <f t="shared" ca="1" si="447"/>
        <v>38</v>
      </c>
      <c r="CP144" s="184">
        <f t="shared" ca="1" si="448"/>
        <v>38</v>
      </c>
      <c r="CQ144" s="184">
        <f t="shared" ca="1" si="449"/>
        <v>70</v>
      </c>
      <c r="CR144" s="184">
        <f t="shared" ca="1" si="450"/>
        <v>70</v>
      </c>
      <c r="CS144" s="184">
        <f t="shared" ca="1" si="451"/>
        <v>43</v>
      </c>
      <c r="CT144" s="184">
        <f t="shared" ca="1" si="452"/>
        <v>43</v>
      </c>
      <c r="CU144" s="184">
        <f t="shared" ca="1" si="453"/>
        <v>43</v>
      </c>
      <c r="CV144" s="184">
        <f t="shared" ca="1" si="454"/>
        <v>43</v>
      </c>
      <c r="CW144" s="184">
        <f t="shared" ca="1" si="455"/>
        <v>43</v>
      </c>
      <c r="CX144" s="184">
        <f t="shared" ca="1" si="456"/>
        <v>43</v>
      </c>
      <c r="CY144" s="184">
        <f t="shared" ca="1" si="457"/>
        <v>43</v>
      </c>
      <c r="CZ144" s="184">
        <f t="shared" ca="1" si="458"/>
        <v>43</v>
      </c>
      <c r="DA144" s="184">
        <f t="shared" ca="1" si="459"/>
        <v>43</v>
      </c>
      <c r="DB144" s="184">
        <f t="shared" ca="1" si="460"/>
        <v>43</v>
      </c>
      <c r="DC144" s="184">
        <f t="shared" ca="1" si="461"/>
        <v>43</v>
      </c>
      <c r="DD144" s="184">
        <f t="shared" ca="1" si="462"/>
        <v>61</v>
      </c>
      <c r="DE144" s="184">
        <f t="shared" ca="1" si="463"/>
        <v>61</v>
      </c>
      <c r="DF144" s="184">
        <f t="shared" ca="1" si="464"/>
        <v>61</v>
      </c>
      <c r="DG144" s="184">
        <f t="shared" ca="1" si="465"/>
        <v>61</v>
      </c>
      <c r="DH144" s="184">
        <f t="shared" ca="1" si="466"/>
        <v>97</v>
      </c>
      <c r="DI144" s="184">
        <f t="shared" ca="1" si="467"/>
        <v>97</v>
      </c>
      <c r="DJ144" s="184">
        <f t="shared" ca="1" si="468"/>
        <v>40</v>
      </c>
      <c r="DK144" s="184">
        <f t="shared" ca="1" si="469"/>
        <v>40</v>
      </c>
      <c r="DL144" s="184" t="str">
        <f t="shared" ca="1" si="470"/>
        <v/>
      </c>
      <c r="DM144" s="184" t="str">
        <f t="shared" ca="1" si="471"/>
        <v/>
      </c>
      <c r="DN144" s="184" t="str">
        <f t="shared" ca="1" si="472"/>
        <v/>
      </c>
      <c r="DO144" s="184" t="str">
        <f t="shared" ca="1" si="473"/>
        <v/>
      </c>
      <c r="DP144" s="184" t="str">
        <f t="shared" ca="1" si="474"/>
        <v/>
      </c>
      <c r="DQ144" s="184" t="str">
        <f t="shared" ca="1" si="475"/>
        <v/>
      </c>
      <c r="DR144" s="184" t="str">
        <f t="shared" ca="1" si="476"/>
        <v/>
      </c>
      <c r="DS144" s="184" t="str">
        <f t="shared" ca="1" si="477"/>
        <v/>
      </c>
      <c r="DT144" s="184" t="str">
        <f t="shared" ca="1" si="478"/>
        <v/>
      </c>
      <c r="DU144" s="184" t="str">
        <f t="shared" ca="1" si="479"/>
        <v/>
      </c>
      <c r="DV144" s="184" t="str">
        <f t="shared" ca="1" si="480"/>
        <v/>
      </c>
      <c r="DW144" s="184" t="str">
        <f t="shared" ca="1" si="481"/>
        <v/>
      </c>
      <c r="DX144" s="184" t="str">
        <f t="shared" ca="1" si="482"/>
        <v/>
      </c>
      <c r="DY144" s="184" t="str">
        <f t="shared" ca="1" si="483"/>
        <v/>
      </c>
      <c r="DZ144" s="184" t="str">
        <f t="shared" ca="1" si="484"/>
        <v/>
      </c>
      <c r="EA144" s="184" t="str">
        <f t="shared" ca="1" si="485"/>
        <v/>
      </c>
      <c r="EB144" s="184" t="str">
        <f t="shared" ca="1" si="486"/>
        <v/>
      </c>
      <c r="EC144" s="184" t="str">
        <f t="shared" ca="1" si="487"/>
        <v/>
      </c>
      <c r="ED144" s="184" t="str">
        <f t="shared" ca="1" si="488"/>
        <v/>
      </c>
      <c r="EE144" s="184" t="str">
        <f t="shared" ca="1" si="489"/>
        <v/>
      </c>
      <c r="EF144" s="184" t="str">
        <f t="shared" ca="1" si="490"/>
        <v/>
      </c>
      <c r="EG144" s="184" t="str">
        <f t="shared" ca="1" si="491"/>
        <v/>
      </c>
      <c r="EH144" s="184" t="str">
        <f t="shared" ca="1" si="492"/>
        <v/>
      </c>
      <c r="EI144" s="184" t="str">
        <f t="shared" ca="1" si="493"/>
        <v/>
      </c>
      <c r="EJ144" s="184" t="str">
        <f t="shared" ca="1" si="494"/>
        <v/>
      </c>
      <c r="EK144" s="184" t="str">
        <f t="shared" ca="1" si="495"/>
        <v/>
      </c>
      <c r="EL144" s="184" t="str">
        <f t="shared" ca="1" si="496"/>
        <v/>
      </c>
      <c r="EM144" s="184" t="str">
        <f t="shared" ca="1" si="497"/>
        <v/>
      </c>
      <c r="EN144" s="184" t="str">
        <f t="shared" ca="1" si="498"/>
        <v/>
      </c>
      <c r="EO144" s="184" t="str">
        <f t="shared" ca="1" si="499"/>
        <v/>
      </c>
      <c r="EP144" s="184" t="str">
        <f t="shared" ca="1" si="500"/>
        <v/>
      </c>
      <c r="EQ144" s="184" t="str">
        <f t="shared" ca="1" si="501"/>
        <v/>
      </c>
      <c r="ER144" s="184" t="str">
        <f t="shared" ca="1" si="502"/>
        <v/>
      </c>
      <c r="ES144" s="184" t="str">
        <f t="shared" ca="1" si="503"/>
        <v/>
      </c>
      <c r="ET144" s="184" t="str">
        <f t="shared" ca="1" si="504"/>
        <v/>
      </c>
      <c r="EU144" s="184" t="str">
        <f t="shared" ca="1" si="505"/>
        <v/>
      </c>
      <c r="EV144" s="184" t="str">
        <f t="shared" ca="1" si="506"/>
        <v/>
      </c>
      <c r="EW144" s="184" t="str">
        <f t="shared" ca="1" si="507"/>
        <v/>
      </c>
      <c r="EX144" s="184" t="str">
        <f t="shared" ca="1" si="508"/>
        <v/>
      </c>
      <c r="EY144" s="184" t="str">
        <f t="shared" ca="1" si="509"/>
        <v/>
      </c>
      <c r="EZ144" s="184" t="str">
        <f t="shared" ca="1" si="510"/>
        <v/>
      </c>
      <c r="FA144" s="184" t="str">
        <f t="shared" ca="1" si="511"/>
        <v/>
      </c>
      <c r="FB144" s="184" t="str">
        <f t="shared" ca="1" si="512"/>
        <v/>
      </c>
      <c r="FC144" s="184" t="str">
        <f t="shared" ca="1" si="513"/>
        <v/>
      </c>
      <c r="FD144" s="184" t="str">
        <f t="shared" ca="1" si="514"/>
        <v/>
      </c>
      <c r="FE144" s="184" t="str">
        <f t="shared" ca="1" si="515"/>
        <v/>
      </c>
      <c r="FF144" s="184" t="str">
        <f t="shared" ca="1" si="516"/>
        <v/>
      </c>
      <c r="FG144" s="184" t="str">
        <f t="shared" ca="1" si="517"/>
        <v/>
      </c>
      <c r="FH144" s="184" t="str">
        <f t="shared" ca="1" si="518"/>
        <v/>
      </c>
      <c r="FI144" s="184" t="str">
        <f t="shared" ca="1" si="519"/>
        <v/>
      </c>
      <c r="FJ144" s="184" t="str">
        <f t="shared" ca="1" si="520"/>
        <v/>
      </c>
      <c r="FK144" s="184" t="str">
        <f t="shared" ca="1" si="521"/>
        <v/>
      </c>
      <c r="FL144" s="184" t="str">
        <f t="shared" ca="1" si="522"/>
        <v/>
      </c>
      <c r="FM144" s="184" t="str">
        <f t="shared" ca="1" si="523"/>
        <v/>
      </c>
      <c r="FN144" s="184" t="str">
        <f t="shared" ca="1" si="524"/>
        <v/>
      </c>
      <c r="FO144" s="184" t="str">
        <f t="shared" ca="1" si="525"/>
        <v/>
      </c>
      <c r="FP144" s="184" t="str">
        <f t="shared" ca="1" si="526"/>
        <v/>
      </c>
      <c r="FQ144" s="184" t="str">
        <f t="shared" ca="1" si="527"/>
        <v/>
      </c>
      <c r="FR144" s="184" t="str">
        <f t="shared" ca="1" si="528"/>
        <v/>
      </c>
      <c r="FS144" s="184" t="str">
        <f t="shared" ca="1" si="529"/>
        <v/>
      </c>
      <c r="FT144" s="184" t="str">
        <f t="shared" ca="1" si="530"/>
        <v/>
      </c>
      <c r="FU144" s="184" t="str">
        <f t="shared" ca="1" si="531"/>
        <v/>
      </c>
      <c r="FV144" s="184" t="str">
        <f t="shared" ca="1" si="532"/>
        <v/>
      </c>
      <c r="FW144" s="184" t="str">
        <f t="shared" ca="1" si="533"/>
        <v/>
      </c>
      <c r="FX144" s="184" t="str">
        <f t="shared" ca="1" si="534"/>
        <v/>
      </c>
      <c r="FY144" s="184" t="str">
        <f t="shared" ca="1" si="535"/>
        <v/>
      </c>
      <c r="FZ144" s="184" t="str">
        <f t="shared" ca="1" si="536"/>
        <v/>
      </c>
      <c r="GA144" s="184" t="str">
        <f t="shared" ca="1" si="537"/>
        <v/>
      </c>
      <c r="GB144" s="184" t="str">
        <f t="shared" ca="1" si="538"/>
        <v/>
      </c>
      <c r="GC144" s="184" t="str">
        <f t="shared" ca="1" si="539"/>
        <v/>
      </c>
      <c r="GD144" s="184" t="str">
        <f t="shared" ca="1" si="540"/>
        <v/>
      </c>
      <c r="GE144" s="184" t="str">
        <f t="shared" ca="1" si="541"/>
        <v/>
      </c>
      <c r="GF144" s="184" t="str">
        <f t="shared" ca="1" si="542"/>
        <v/>
      </c>
      <c r="GG144" s="184" t="str">
        <f t="shared" ca="1" si="543"/>
        <v/>
      </c>
      <c r="GH144" s="184" t="str">
        <f t="shared" ca="1" si="544"/>
        <v/>
      </c>
      <c r="GI144" s="184" t="str">
        <f t="shared" ca="1" si="545"/>
        <v/>
      </c>
      <c r="GJ144" s="184" t="str">
        <f t="shared" ca="1" si="546"/>
        <v/>
      </c>
      <c r="GK144" s="184" t="str">
        <f t="shared" ca="1" si="547"/>
        <v/>
      </c>
      <c r="GL144" s="184" t="str">
        <f t="shared" ca="1" si="548"/>
        <v/>
      </c>
      <c r="GM144" s="184" t="str">
        <f t="shared" ca="1" si="549"/>
        <v/>
      </c>
      <c r="GN144" s="184" t="str">
        <f t="shared" ca="1" si="550"/>
        <v/>
      </c>
      <c r="GO144" s="184">
        <f t="shared" ca="1" si="551"/>
        <v>0</v>
      </c>
      <c r="GP144" s="184">
        <f t="shared" ca="1" si="552"/>
        <v>0</v>
      </c>
      <c r="GQ144" s="184">
        <f t="shared" ca="1" si="553"/>
        <v>0</v>
      </c>
      <c r="GR144" s="184">
        <f t="shared" ca="1" si="554"/>
        <v>0</v>
      </c>
      <c r="GS144" s="184">
        <f t="shared" ca="1" si="555"/>
        <v>0</v>
      </c>
      <c r="GT144" s="184">
        <f t="shared" ca="1" si="556"/>
        <v>0</v>
      </c>
      <c r="GU144" s="184">
        <f t="shared" ca="1" si="557"/>
        <v>0</v>
      </c>
      <c r="GV144" s="184">
        <f t="shared" ca="1" si="558"/>
        <v>0</v>
      </c>
      <c r="GW144" s="184">
        <f t="shared" ca="1" si="559"/>
        <v>0</v>
      </c>
      <c r="GX144" s="184">
        <f t="shared" ca="1" si="560"/>
        <v>0</v>
      </c>
      <c r="GY144" s="184">
        <f t="shared" ca="1" si="561"/>
        <v>0</v>
      </c>
      <c r="GZ144" s="184">
        <f t="shared" ca="1" si="562"/>
        <v>0</v>
      </c>
      <c r="HA144" s="184">
        <f t="shared" ca="1" si="563"/>
        <v>0</v>
      </c>
      <c r="HB144" s="184">
        <f t="shared" ca="1" si="564"/>
        <v>0</v>
      </c>
      <c r="HC144" s="184">
        <f t="shared" ca="1" si="565"/>
        <v>0</v>
      </c>
      <c r="HD144" s="184">
        <f t="shared" ca="1" si="566"/>
        <v>0</v>
      </c>
      <c r="HE144" s="184">
        <f t="shared" ca="1" si="567"/>
        <v>0</v>
      </c>
      <c r="HF144" s="184">
        <f t="shared" ca="1" si="568"/>
        <v>0</v>
      </c>
      <c r="HG144" s="184">
        <f t="shared" ca="1" si="569"/>
        <v>0</v>
      </c>
      <c r="HH144" s="184">
        <f t="shared" ca="1" si="570"/>
        <v>0</v>
      </c>
      <c r="HI144" s="184">
        <f t="shared" ca="1" si="571"/>
        <v>0</v>
      </c>
      <c r="HJ144" s="184">
        <f t="shared" ca="1" si="572"/>
        <v>0</v>
      </c>
      <c r="HK144" s="578">
        <f t="shared" ca="1" si="593"/>
        <v>0</v>
      </c>
    </row>
    <row r="145" spans="1:219" s="185" customFormat="1" ht="45">
      <c r="A145" s="284" t="s">
        <v>14112</v>
      </c>
      <c r="B145" s="285" t="s">
        <v>14097</v>
      </c>
      <c r="C145" s="286" t="str">
        <f>IF($B145="","",IFERROR(VLOOKUP($B145,SERVIÇOS!$A:$F,2,0),IFERROR(VLOOKUP($B145,'COMPOSIÇÕES COMPLEMENTARES '!$C:$K,2,0),"")))</f>
        <v>EXECUÇÃO DE PISO EM CONCRETO ARMADO (ARMADURA NEGATIVA E POSITIVA) FCK 30 MPA, MOLDADO IN LOCO, USINADO BOMBEÁVEL, VIBRADO, ACABAMENTO DESEMPENADO. ESPESSURA 15 CM. INCLUSO ESPAÇADORES E TRELIÇAS. CURA ÚMIDA</v>
      </c>
      <c r="D145" s="287" t="str">
        <f>IF($B145="","",IFERROR(VLOOKUP($B145,SERVIÇOS!$A:$F,3,0),IFERROR(VLOOKUP($B145,'COMPOSIÇÕES COMPLEMENTARES '!$C:$K,3,0),"")))</f>
        <v>M2</v>
      </c>
      <c r="E145" s="288">
        <v>746.1</v>
      </c>
      <c r="F145" s="289">
        <f>IF($B145="","",IFERROR(VLOOKUP($B145,SERVIÇOS!$A:$F,4,0),IFERROR(VLOOKUP($B145,'COMPOSIÇÕES COMPLEMENTARES '!$C:$K,6,0),"")))</f>
        <v>186.38</v>
      </c>
      <c r="G145" s="289">
        <f>IF($B145="","",IFERROR(VLOOKUP($B145,SERVIÇOS!$A:$F,5,0),IFERROR(VLOOKUP($B145,'COMPOSIÇÕES COMPLEMENTARES '!$C:$K,7,0),"")))</f>
        <v>2.17</v>
      </c>
      <c r="H145" s="289">
        <f t="shared" si="589"/>
        <v>188.54999999999998</v>
      </c>
      <c r="I145" s="289">
        <f t="shared" si="590"/>
        <v>139058.12</v>
      </c>
      <c r="J145" s="289">
        <f t="shared" si="591"/>
        <v>1619.04</v>
      </c>
      <c r="K145" s="289">
        <f t="shared" si="592"/>
        <v>140677.16</v>
      </c>
      <c r="L145" s="289"/>
      <c r="M145" s="572">
        <f t="shared" si="594"/>
        <v>140677.16</v>
      </c>
      <c r="N145" s="572">
        <f t="shared" si="595"/>
        <v>140677.16</v>
      </c>
      <c r="O145" s="572">
        <f t="shared" si="596"/>
        <v>746.1</v>
      </c>
      <c r="P145" s="572">
        <f t="shared" si="597"/>
        <v>137</v>
      </c>
      <c r="Q145" s="572">
        <f t="shared" si="598"/>
        <v>43.34</v>
      </c>
      <c r="R145" s="572">
        <f t="shared" si="599"/>
        <v>103</v>
      </c>
      <c r="S145" s="184">
        <f t="shared" ca="1" si="373"/>
        <v>103</v>
      </c>
      <c r="T145" s="184">
        <f t="shared" ca="1" si="374"/>
        <v>103</v>
      </c>
      <c r="U145" s="184">
        <f t="shared" ca="1" si="375"/>
        <v>103</v>
      </c>
      <c r="V145" s="184">
        <f t="shared" ca="1" si="376"/>
        <v>103</v>
      </c>
      <c r="W145" s="184">
        <f t="shared" ca="1" si="377"/>
        <v>103</v>
      </c>
      <c r="X145" s="184">
        <f t="shared" ca="1" si="378"/>
        <v>103</v>
      </c>
      <c r="Y145" s="184">
        <f t="shared" ca="1" si="379"/>
        <v>103</v>
      </c>
      <c r="Z145" s="184">
        <f t="shared" ca="1" si="380"/>
        <v>103</v>
      </c>
      <c r="AA145" s="184">
        <f t="shared" ca="1" si="381"/>
        <v>103</v>
      </c>
      <c r="AB145" s="184">
        <f t="shared" ca="1" si="382"/>
        <v>103</v>
      </c>
      <c r="AC145" s="184">
        <f t="shared" ca="1" si="383"/>
        <v>103</v>
      </c>
      <c r="AD145" s="184">
        <f t="shared" ca="1" si="384"/>
        <v>103</v>
      </c>
      <c r="AE145" s="184">
        <f t="shared" ca="1" si="385"/>
        <v>103</v>
      </c>
      <c r="AF145" s="184">
        <f t="shared" ca="1" si="386"/>
        <v>69</v>
      </c>
      <c r="AG145" s="184">
        <f t="shared" ca="1" si="387"/>
        <v>69</v>
      </c>
      <c r="AH145" s="184">
        <f t="shared" ca="1" si="388"/>
        <v>69</v>
      </c>
      <c r="AI145" s="184">
        <f t="shared" ca="1" si="389"/>
        <v>69</v>
      </c>
      <c r="AJ145" s="184">
        <f t="shared" ca="1" si="390"/>
        <v>69</v>
      </c>
      <c r="AK145" s="184">
        <f t="shared" ca="1" si="391"/>
        <v>79</v>
      </c>
      <c r="AL145" s="184">
        <f t="shared" ca="1" si="392"/>
        <v>79</v>
      </c>
      <c r="AM145" s="184">
        <f t="shared" ca="1" si="393"/>
        <v>79</v>
      </c>
      <c r="AN145" s="184">
        <f t="shared" ca="1" si="394"/>
        <v>79</v>
      </c>
      <c r="AO145" s="184">
        <f t="shared" ca="1" si="395"/>
        <v>79</v>
      </c>
      <c r="AP145" s="184">
        <f t="shared" ca="1" si="396"/>
        <v>79</v>
      </c>
      <c r="AQ145" s="184">
        <f t="shared" ca="1" si="397"/>
        <v>79</v>
      </c>
      <c r="AR145" s="184">
        <f t="shared" ca="1" si="398"/>
        <v>79</v>
      </c>
      <c r="AS145" s="184">
        <f t="shared" ca="1" si="399"/>
        <v>79</v>
      </c>
      <c r="AT145" s="184">
        <f t="shared" ca="1" si="400"/>
        <v>170</v>
      </c>
      <c r="AU145" s="184">
        <f t="shared" ca="1" si="401"/>
        <v>170</v>
      </c>
      <c r="AV145" s="184">
        <f t="shared" ca="1" si="402"/>
        <v>170</v>
      </c>
      <c r="AW145" s="184">
        <f t="shared" ca="1" si="403"/>
        <v>170</v>
      </c>
      <c r="AX145" s="184">
        <f t="shared" ca="1" si="404"/>
        <v>104</v>
      </c>
      <c r="AY145" s="184">
        <f t="shared" ca="1" si="405"/>
        <v>104</v>
      </c>
      <c r="AZ145" s="184">
        <f t="shared" ca="1" si="406"/>
        <v>104</v>
      </c>
      <c r="BA145" s="184">
        <f t="shared" ca="1" si="407"/>
        <v>104</v>
      </c>
      <c r="BB145" s="184">
        <f t="shared" ca="1" si="408"/>
        <v>104</v>
      </c>
      <c r="BC145" s="184">
        <f t="shared" ca="1" si="409"/>
        <v>104</v>
      </c>
      <c r="BD145" s="184">
        <f t="shared" ca="1" si="410"/>
        <v>104</v>
      </c>
      <c r="BE145" s="184">
        <f t="shared" ca="1" si="411"/>
        <v>104</v>
      </c>
      <c r="BF145" s="184">
        <f t="shared" ca="1" si="412"/>
        <v>104</v>
      </c>
      <c r="BG145" s="184">
        <f t="shared" ca="1" si="413"/>
        <v>104</v>
      </c>
      <c r="BH145" s="184">
        <f t="shared" ca="1" si="414"/>
        <v>104</v>
      </c>
      <c r="BI145" s="184">
        <f t="shared" ca="1" si="415"/>
        <v>104</v>
      </c>
      <c r="BJ145" s="184">
        <f t="shared" ca="1" si="416"/>
        <v>104</v>
      </c>
      <c r="BK145" s="184">
        <f t="shared" ca="1" si="417"/>
        <v>104</v>
      </c>
      <c r="BL145" s="184">
        <f t="shared" ca="1" si="418"/>
        <v>104</v>
      </c>
      <c r="BM145" s="184">
        <f t="shared" ca="1" si="419"/>
        <v>104</v>
      </c>
      <c r="BN145" s="184">
        <f t="shared" ca="1" si="420"/>
        <v>104</v>
      </c>
      <c r="BO145" s="184">
        <f t="shared" ca="1" si="421"/>
        <v>148</v>
      </c>
      <c r="BP145" s="184">
        <f t="shared" ca="1" si="422"/>
        <v>148</v>
      </c>
      <c r="BQ145" s="184">
        <f t="shared" ca="1" si="423"/>
        <v>148</v>
      </c>
      <c r="BR145" s="184">
        <f t="shared" ca="1" si="424"/>
        <v>148</v>
      </c>
      <c r="BS145" s="184">
        <f t="shared" ca="1" si="425"/>
        <v>148</v>
      </c>
      <c r="BT145" s="184">
        <f t="shared" ca="1" si="426"/>
        <v>148</v>
      </c>
      <c r="BU145" s="184">
        <f t="shared" ca="1" si="427"/>
        <v>38</v>
      </c>
      <c r="BV145" s="184">
        <f t="shared" ca="1" si="428"/>
        <v>38</v>
      </c>
      <c r="BW145" s="184">
        <f t="shared" ca="1" si="429"/>
        <v>38</v>
      </c>
      <c r="BX145" s="184">
        <f t="shared" ca="1" si="430"/>
        <v>38</v>
      </c>
      <c r="BY145" s="184">
        <f t="shared" ca="1" si="431"/>
        <v>38</v>
      </c>
      <c r="BZ145" s="184">
        <f t="shared" ca="1" si="432"/>
        <v>38</v>
      </c>
      <c r="CA145" s="184">
        <f t="shared" ca="1" si="433"/>
        <v>38</v>
      </c>
      <c r="CB145" s="184">
        <f t="shared" ca="1" si="434"/>
        <v>38</v>
      </c>
      <c r="CC145" s="184">
        <f t="shared" ca="1" si="435"/>
        <v>38</v>
      </c>
      <c r="CD145" s="184">
        <f t="shared" ca="1" si="436"/>
        <v>38</v>
      </c>
      <c r="CE145" s="184">
        <f t="shared" ca="1" si="437"/>
        <v>38</v>
      </c>
      <c r="CF145" s="184">
        <f t="shared" ca="1" si="438"/>
        <v>38</v>
      </c>
      <c r="CG145" s="184">
        <f t="shared" ca="1" si="439"/>
        <v>70</v>
      </c>
      <c r="CH145" s="184">
        <f t="shared" ca="1" si="440"/>
        <v>70</v>
      </c>
      <c r="CI145" s="184">
        <f t="shared" ca="1" si="441"/>
        <v>70</v>
      </c>
      <c r="CJ145" s="184">
        <f t="shared" ca="1" si="442"/>
        <v>70</v>
      </c>
      <c r="CK145" s="184">
        <f t="shared" ca="1" si="443"/>
        <v>70</v>
      </c>
      <c r="CL145" s="184">
        <f t="shared" ca="1" si="444"/>
        <v>70</v>
      </c>
      <c r="CM145" s="184">
        <f t="shared" ca="1" si="445"/>
        <v>70</v>
      </c>
      <c r="CN145" s="184">
        <f t="shared" ca="1" si="446"/>
        <v>70</v>
      </c>
      <c r="CO145" s="184">
        <f t="shared" ca="1" si="447"/>
        <v>70</v>
      </c>
      <c r="CP145" s="184">
        <f t="shared" ca="1" si="448"/>
        <v>70</v>
      </c>
      <c r="CQ145" s="184">
        <f t="shared" ca="1" si="449"/>
        <v>70</v>
      </c>
      <c r="CR145" s="184">
        <f t="shared" ca="1" si="450"/>
        <v>43</v>
      </c>
      <c r="CS145" s="184">
        <f t="shared" ca="1" si="451"/>
        <v>43</v>
      </c>
      <c r="CT145" s="184">
        <f t="shared" ca="1" si="452"/>
        <v>61</v>
      </c>
      <c r="CU145" s="184">
        <f t="shared" ca="1" si="453"/>
        <v>61</v>
      </c>
      <c r="CV145" s="184">
        <f t="shared" ca="1" si="454"/>
        <v>61</v>
      </c>
      <c r="CW145" s="184">
        <f t="shared" ca="1" si="455"/>
        <v>61</v>
      </c>
      <c r="CX145" s="184">
        <f t="shared" ca="1" si="456"/>
        <v>61</v>
      </c>
      <c r="CY145" s="184">
        <f t="shared" ca="1" si="457"/>
        <v>61</v>
      </c>
      <c r="CZ145" s="184">
        <f t="shared" ca="1" si="458"/>
        <v>61</v>
      </c>
      <c r="DA145" s="184">
        <f t="shared" ca="1" si="459"/>
        <v>61</v>
      </c>
      <c r="DB145" s="184">
        <f t="shared" ca="1" si="460"/>
        <v>61</v>
      </c>
      <c r="DC145" s="184">
        <f t="shared" ca="1" si="461"/>
        <v>61</v>
      </c>
      <c r="DD145" s="184">
        <f t="shared" ca="1" si="462"/>
        <v>61</v>
      </c>
      <c r="DE145" s="184">
        <f t="shared" ca="1" si="463"/>
        <v>97</v>
      </c>
      <c r="DF145" s="184">
        <f t="shared" ca="1" si="464"/>
        <v>97</v>
      </c>
      <c r="DG145" s="184">
        <f t="shared" ca="1" si="465"/>
        <v>97</v>
      </c>
      <c r="DH145" s="184">
        <f t="shared" ca="1" si="466"/>
        <v>97</v>
      </c>
      <c r="DI145" s="184">
        <f t="shared" ca="1" si="467"/>
        <v>40</v>
      </c>
      <c r="DJ145" s="184">
        <f t="shared" ca="1" si="468"/>
        <v>40</v>
      </c>
      <c r="DK145" s="184" t="str">
        <f t="shared" ca="1" si="469"/>
        <v/>
      </c>
      <c r="DL145" s="184" t="str">
        <f t="shared" ca="1" si="470"/>
        <v/>
      </c>
      <c r="DM145" s="184" t="str">
        <f t="shared" ca="1" si="471"/>
        <v/>
      </c>
      <c r="DN145" s="184" t="str">
        <f t="shared" ca="1" si="472"/>
        <v/>
      </c>
      <c r="DO145" s="184" t="str">
        <f t="shared" ca="1" si="473"/>
        <v/>
      </c>
      <c r="DP145" s="184" t="str">
        <f t="shared" ca="1" si="474"/>
        <v/>
      </c>
      <c r="DQ145" s="184" t="str">
        <f t="shared" ca="1" si="475"/>
        <v/>
      </c>
      <c r="DR145" s="184" t="str">
        <f t="shared" ca="1" si="476"/>
        <v/>
      </c>
      <c r="DS145" s="184" t="str">
        <f t="shared" ca="1" si="477"/>
        <v/>
      </c>
      <c r="DT145" s="184" t="str">
        <f t="shared" ca="1" si="478"/>
        <v/>
      </c>
      <c r="DU145" s="184" t="str">
        <f t="shared" ca="1" si="479"/>
        <v/>
      </c>
      <c r="DV145" s="184" t="str">
        <f t="shared" ca="1" si="480"/>
        <v/>
      </c>
      <c r="DW145" s="184" t="str">
        <f t="shared" ca="1" si="481"/>
        <v/>
      </c>
      <c r="DX145" s="184" t="str">
        <f t="shared" ca="1" si="482"/>
        <v/>
      </c>
      <c r="DY145" s="184" t="str">
        <f t="shared" ca="1" si="483"/>
        <v/>
      </c>
      <c r="DZ145" s="184" t="str">
        <f t="shared" ca="1" si="484"/>
        <v/>
      </c>
      <c r="EA145" s="184" t="str">
        <f t="shared" ca="1" si="485"/>
        <v/>
      </c>
      <c r="EB145" s="184" t="str">
        <f t="shared" ca="1" si="486"/>
        <v/>
      </c>
      <c r="EC145" s="184" t="str">
        <f t="shared" ca="1" si="487"/>
        <v/>
      </c>
      <c r="ED145" s="184" t="str">
        <f t="shared" ca="1" si="488"/>
        <v/>
      </c>
      <c r="EE145" s="184" t="str">
        <f t="shared" ca="1" si="489"/>
        <v/>
      </c>
      <c r="EF145" s="184" t="str">
        <f t="shared" ca="1" si="490"/>
        <v/>
      </c>
      <c r="EG145" s="184" t="str">
        <f t="shared" ca="1" si="491"/>
        <v/>
      </c>
      <c r="EH145" s="184" t="str">
        <f t="shared" ca="1" si="492"/>
        <v/>
      </c>
      <c r="EI145" s="184" t="str">
        <f t="shared" ca="1" si="493"/>
        <v/>
      </c>
      <c r="EJ145" s="184" t="str">
        <f t="shared" ca="1" si="494"/>
        <v/>
      </c>
      <c r="EK145" s="184" t="str">
        <f t="shared" ca="1" si="495"/>
        <v/>
      </c>
      <c r="EL145" s="184" t="str">
        <f t="shared" ca="1" si="496"/>
        <v/>
      </c>
      <c r="EM145" s="184" t="str">
        <f t="shared" ca="1" si="497"/>
        <v/>
      </c>
      <c r="EN145" s="184" t="str">
        <f t="shared" ca="1" si="498"/>
        <v/>
      </c>
      <c r="EO145" s="184" t="str">
        <f t="shared" ca="1" si="499"/>
        <v/>
      </c>
      <c r="EP145" s="184" t="str">
        <f t="shared" ca="1" si="500"/>
        <v/>
      </c>
      <c r="EQ145" s="184" t="str">
        <f t="shared" ca="1" si="501"/>
        <v/>
      </c>
      <c r="ER145" s="184" t="str">
        <f t="shared" ca="1" si="502"/>
        <v/>
      </c>
      <c r="ES145" s="184" t="str">
        <f t="shared" ca="1" si="503"/>
        <v/>
      </c>
      <c r="ET145" s="184" t="str">
        <f t="shared" ca="1" si="504"/>
        <v/>
      </c>
      <c r="EU145" s="184" t="str">
        <f t="shared" ca="1" si="505"/>
        <v/>
      </c>
      <c r="EV145" s="184" t="str">
        <f t="shared" ca="1" si="506"/>
        <v/>
      </c>
      <c r="EW145" s="184" t="str">
        <f t="shared" ca="1" si="507"/>
        <v/>
      </c>
      <c r="EX145" s="184" t="str">
        <f t="shared" ca="1" si="508"/>
        <v/>
      </c>
      <c r="EY145" s="184" t="str">
        <f t="shared" ca="1" si="509"/>
        <v/>
      </c>
      <c r="EZ145" s="184" t="str">
        <f t="shared" ca="1" si="510"/>
        <v/>
      </c>
      <c r="FA145" s="184" t="str">
        <f t="shared" ca="1" si="511"/>
        <v/>
      </c>
      <c r="FB145" s="184" t="str">
        <f t="shared" ca="1" si="512"/>
        <v/>
      </c>
      <c r="FC145" s="184" t="str">
        <f t="shared" ca="1" si="513"/>
        <v/>
      </c>
      <c r="FD145" s="184" t="str">
        <f t="shared" ca="1" si="514"/>
        <v/>
      </c>
      <c r="FE145" s="184" t="str">
        <f t="shared" ca="1" si="515"/>
        <v/>
      </c>
      <c r="FF145" s="184" t="str">
        <f t="shared" ca="1" si="516"/>
        <v/>
      </c>
      <c r="FG145" s="184" t="str">
        <f t="shared" ca="1" si="517"/>
        <v/>
      </c>
      <c r="FH145" s="184" t="str">
        <f t="shared" ca="1" si="518"/>
        <v/>
      </c>
      <c r="FI145" s="184" t="str">
        <f t="shared" ca="1" si="519"/>
        <v/>
      </c>
      <c r="FJ145" s="184" t="str">
        <f t="shared" ca="1" si="520"/>
        <v/>
      </c>
      <c r="FK145" s="184" t="str">
        <f t="shared" ca="1" si="521"/>
        <v/>
      </c>
      <c r="FL145" s="184" t="str">
        <f t="shared" ca="1" si="522"/>
        <v/>
      </c>
      <c r="FM145" s="184" t="str">
        <f t="shared" ca="1" si="523"/>
        <v/>
      </c>
      <c r="FN145" s="184" t="str">
        <f t="shared" ca="1" si="524"/>
        <v/>
      </c>
      <c r="FO145" s="184" t="str">
        <f t="shared" ca="1" si="525"/>
        <v/>
      </c>
      <c r="FP145" s="184" t="str">
        <f t="shared" ca="1" si="526"/>
        <v/>
      </c>
      <c r="FQ145" s="184" t="str">
        <f t="shared" ca="1" si="527"/>
        <v/>
      </c>
      <c r="FR145" s="184" t="str">
        <f t="shared" ca="1" si="528"/>
        <v/>
      </c>
      <c r="FS145" s="184" t="str">
        <f t="shared" ca="1" si="529"/>
        <v/>
      </c>
      <c r="FT145" s="184" t="str">
        <f t="shared" ca="1" si="530"/>
        <v/>
      </c>
      <c r="FU145" s="184" t="str">
        <f t="shared" ca="1" si="531"/>
        <v/>
      </c>
      <c r="FV145" s="184" t="str">
        <f t="shared" ca="1" si="532"/>
        <v/>
      </c>
      <c r="FW145" s="184" t="str">
        <f t="shared" ca="1" si="533"/>
        <v/>
      </c>
      <c r="FX145" s="184" t="str">
        <f t="shared" ca="1" si="534"/>
        <v/>
      </c>
      <c r="FY145" s="184" t="str">
        <f t="shared" ca="1" si="535"/>
        <v/>
      </c>
      <c r="FZ145" s="184" t="str">
        <f t="shared" ca="1" si="536"/>
        <v/>
      </c>
      <c r="GA145" s="184" t="str">
        <f t="shared" ca="1" si="537"/>
        <v/>
      </c>
      <c r="GB145" s="184" t="str">
        <f t="shared" ca="1" si="538"/>
        <v/>
      </c>
      <c r="GC145" s="184" t="str">
        <f t="shared" ca="1" si="539"/>
        <v/>
      </c>
      <c r="GD145" s="184" t="str">
        <f t="shared" ca="1" si="540"/>
        <v/>
      </c>
      <c r="GE145" s="184" t="str">
        <f t="shared" ca="1" si="541"/>
        <v/>
      </c>
      <c r="GF145" s="184" t="str">
        <f t="shared" ca="1" si="542"/>
        <v/>
      </c>
      <c r="GG145" s="184" t="str">
        <f t="shared" ca="1" si="543"/>
        <v/>
      </c>
      <c r="GH145" s="184" t="str">
        <f t="shared" ca="1" si="544"/>
        <v/>
      </c>
      <c r="GI145" s="184" t="str">
        <f t="shared" ca="1" si="545"/>
        <v/>
      </c>
      <c r="GJ145" s="184" t="str">
        <f t="shared" ca="1" si="546"/>
        <v/>
      </c>
      <c r="GK145" s="184" t="str">
        <f t="shared" ca="1" si="547"/>
        <v/>
      </c>
      <c r="GL145" s="184" t="str">
        <f t="shared" ca="1" si="548"/>
        <v/>
      </c>
      <c r="GM145" s="184" t="str">
        <f t="shared" ca="1" si="549"/>
        <v/>
      </c>
      <c r="GN145" s="184">
        <f t="shared" ca="1" si="550"/>
        <v>0</v>
      </c>
      <c r="GO145" s="184">
        <f t="shared" ca="1" si="551"/>
        <v>0</v>
      </c>
      <c r="GP145" s="184">
        <f t="shared" ca="1" si="552"/>
        <v>0</v>
      </c>
      <c r="GQ145" s="184">
        <f t="shared" ca="1" si="553"/>
        <v>0</v>
      </c>
      <c r="GR145" s="184">
        <f t="shared" ca="1" si="554"/>
        <v>0</v>
      </c>
      <c r="GS145" s="184">
        <f t="shared" ca="1" si="555"/>
        <v>0</v>
      </c>
      <c r="GT145" s="184">
        <f t="shared" ca="1" si="556"/>
        <v>0</v>
      </c>
      <c r="GU145" s="184">
        <f t="shared" ca="1" si="557"/>
        <v>0</v>
      </c>
      <c r="GV145" s="184">
        <f t="shared" ca="1" si="558"/>
        <v>0</v>
      </c>
      <c r="GW145" s="184">
        <f t="shared" ca="1" si="559"/>
        <v>0</v>
      </c>
      <c r="GX145" s="184">
        <f t="shared" ca="1" si="560"/>
        <v>0</v>
      </c>
      <c r="GY145" s="184">
        <f t="shared" ca="1" si="561"/>
        <v>0</v>
      </c>
      <c r="GZ145" s="184">
        <f t="shared" ca="1" si="562"/>
        <v>0</v>
      </c>
      <c r="HA145" s="184">
        <f t="shared" ca="1" si="563"/>
        <v>0</v>
      </c>
      <c r="HB145" s="184">
        <f t="shared" ca="1" si="564"/>
        <v>0</v>
      </c>
      <c r="HC145" s="184">
        <f t="shared" ca="1" si="565"/>
        <v>0</v>
      </c>
      <c r="HD145" s="184">
        <f t="shared" ca="1" si="566"/>
        <v>0</v>
      </c>
      <c r="HE145" s="184">
        <f t="shared" ca="1" si="567"/>
        <v>0</v>
      </c>
      <c r="HF145" s="184">
        <f t="shared" ca="1" si="568"/>
        <v>0</v>
      </c>
      <c r="HG145" s="184">
        <f t="shared" ca="1" si="569"/>
        <v>0</v>
      </c>
      <c r="HH145" s="184">
        <f t="shared" ca="1" si="570"/>
        <v>0</v>
      </c>
      <c r="HI145" s="184">
        <f t="shared" ca="1" si="571"/>
        <v>0</v>
      </c>
      <c r="HJ145" s="184">
        <f t="shared" ca="1" si="572"/>
        <v>0</v>
      </c>
      <c r="HK145" s="578">
        <f t="shared" ca="1" si="593"/>
        <v>0</v>
      </c>
    </row>
    <row r="146" spans="1:219" s="185" customFormat="1" ht="30">
      <c r="A146" s="284" t="s">
        <v>14113</v>
      </c>
      <c r="B146" s="285" t="s">
        <v>14120</v>
      </c>
      <c r="C146" s="286" t="str">
        <f>IF($B146="","",IFERROR(VLOOKUP($B146,SERVIÇOS!$A:$F,2,0),IFERROR(VLOOKUP($B146,'COMPOSIÇÕES COMPLEMENTARES '!$C:$K,2,0),"")))</f>
        <v>EXECUÇÃO DE JUNTA SERRADA DE DILATAÇÃO COM TARUGO DE POLIETILENO E SELANTE PU 30</v>
      </c>
      <c r="D146" s="287" t="str">
        <f>IF($B146="","",IFERROR(VLOOKUP($B146,SERVIÇOS!$A:$F,3,0),IFERROR(VLOOKUP($B146,'COMPOSIÇÕES COMPLEMENTARES '!$C:$K,3,0),"")))</f>
        <v>M</v>
      </c>
      <c r="E146" s="288">
        <v>248.7</v>
      </c>
      <c r="F146" s="289">
        <f>IF($B146="","",IFERROR(VLOOKUP($B146,SERVIÇOS!$A:$F,4,0),IFERROR(VLOOKUP($B146,'COMPOSIÇÕES COMPLEMENTARES '!$C:$K,6,0),"")))</f>
        <v>16.059999999999999</v>
      </c>
      <c r="G146" s="289">
        <f>IF($B146="","",IFERROR(VLOOKUP($B146,SERVIÇOS!$A:$F,5,0),IFERROR(VLOOKUP($B146,'COMPOSIÇÕES COMPLEMENTARES '!$C:$K,7,0),"")))</f>
        <v>20.18</v>
      </c>
      <c r="H146" s="289">
        <f t="shared" si="589"/>
        <v>36.239999999999995</v>
      </c>
      <c r="I146" s="289">
        <f t="shared" si="590"/>
        <v>3994.12</v>
      </c>
      <c r="J146" s="289">
        <f t="shared" si="591"/>
        <v>5018.7700000000004</v>
      </c>
      <c r="K146" s="289">
        <f t="shared" si="592"/>
        <v>9012.89</v>
      </c>
      <c r="L146" s="289"/>
      <c r="M146" s="572">
        <f t="shared" si="594"/>
        <v>9012.89</v>
      </c>
      <c r="N146" s="572">
        <f t="shared" si="595"/>
        <v>9012.89</v>
      </c>
      <c r="O146" s="572">
        <f t="shared" si="596"/>
        <v>248.7</v>
      </c>
      <c r="P146" s="572">
        <f t="shared" si="597"/>
        <v>138</v>
      </c>
      <c r="Q146" s="572">
        <f t="shared" si="598"/>
        <v>43.12</v>
      </c>
      <c r="R146" s="572">
        <f t="shared" si="599"/>
        <v>69</v>
      </c>
      <c r="S146" s="184">
        <f t="shared" ca="1" si="373"/>
        <v>69</v>
      </c>
      <c r="T146" s="184">
        <f t="shared" ca="1" si="374"/>
        <v>69</v>
      </c>
      <c r="U146" s="184">
        <f t="shared" ca="1" si="375"/>
        <v>69</v>
      </c>
      <c r="V146" s="184">
        <f t="shared" ca="1" si="376"/>
        <v>69</v>
      </c>
      <c r="W146" s="184">
        <f t="shared" ca="1" si="377"/>
        <v>69</v>
      </c>
      <c r="X146" s="184">
        <f t="shared" ca="1" si="378"/>
        <v>69</v>
      </c>
      <c r="Y146" s="184">
        <f t="shared" ca="1" si="379"/>
        <v>69</v>
      </c>
      <c r="Z146" s="184">
        <f t="shared" ca="1" si="380"/>
        <v>69</v>
      </c>
      <c r="AA146" s="184">
        <f t="shared" ca="1" si="381"/>
        <v>69</v>
      </c>
      <c r="AB146" s="184">
        <f t="shared" ca="1" si="382"/>
        <v>69</v>
      </c>
      <c r="AC146" s="184">
        <f t="shared" ca="1" si="383"/>
        <v>69</v>
      </c>
      <c r="AD146" s="184">
        <f t="shared" ca="1" si="384"/>
        <v>69</v>
      </c>
      <c r="AE146" s="184">
        <f t="shared" ca="1" si="385"/>
        <v>69</v>
      </c>
      <c r="AF146" s="184">
        <f t="shared" ca="1" si="386"/>
        <v>69</v>
      </c>
      <c r="AG146" s="184">
        <f t="shared" ca="1" si="387"/>
        <v>79</v>
      </c>
      <c r="AH146" s="184">
        <f t="shared" ca="1" si="388"/>
        <v>79</v>
      </c>
      <c r="AI146" s="184">
        <f t="shared" ca="1" si="389"/>
        <v>79</v>
      </c>
      <c r="AJ146" s="184">
        <f t="shared" ca="1" si="390"/>
        <v>79</v>
      </c>
      <c r="AK146" s="184">
        <f t="shared" ca="1" si="391"/>
        <v>79</v>
      </c>
      <c r="AL146" s="184">
        <f t="shared" ca="1" si="392"/>
        <v>170</v>
      </c>
      <c r="AM146" s="184">
        <f t="shared" ca="1" si="393"/>
        <v>170</v>
      </c>
      <c r="AN146" s="184">
        <f t="shared" ca="1" si="394"/>
        <v>170</v>
      </c>
      <c r="AO146" s="184">
        <f t="shared" ca="1" si="395"/>
        <v>170</v>
      </c>
      <c r="AP146" s="184">
        <f t="shared" ca="1" si="396"/>
        <v>170</v>
      </c>
      <c r="AQ146" s="184">
        <f t="shared" ca="1" si="397"/>
        <v>170</v>
      </c>
      <c r="AR146" s="184">
        <f t="shared" ca="1" si="398"/>
        <v>170</v>
      </c>
      <c r="AS146" s="184">
        <f t="shared" ca="1" si="399"/>
        <v>170</v>
      </c>
      <c r="AT146" s="184">
        <f t="shared" ca="1" si="400"/>
        <v>170</v>
      </c>
      <c r="AU146" s="184">
        <f t="shared" ca="1" si="401"/>
        <v>104</v>
      </c>
      <c r="AV146" s="184">
        <f t="shared" ca="1" si="402"/>
        <v>104</v>
      </c>
      <c r="AW146" s="184">
        <f t="shared" ca="1" si="403"/>
        <v>104</v>
      </c>
      <c r="AX146" s="184">
        <f t="shared" ca="1" si="404"/>
        <v>104</v>
      </c>
      <c r="AY146" s="184">
        <f t="shared" ca="1" si="405"/>
        <v>148</v>
      </c>
      <c r="AZ146" s="184">
        <f t="shared" ca="1" si="406"/>
        <v>148</v>
      </c>
      <c r="BA146" s="184">
        <f t="shared" ca="1" si="407"/>
        <v>148</v>
      </c>
      <c r="BB146" s="184">
        <f t="shared" ca="1" si="408"/>
        <v>148</v>
      </c>
      <c r="BC146" s="184">
        <f t="shared" ca="1" si="409"/>
        <v>148</v>
      </c>
      <c r="BD146" s="184">
        <f t="shared" ca="1" si="410"/>
        <v>148</v>
      </c>
      <c r="BE146" s="184">
        <f t="shared" ca="1" si="411"/>
        <v>148</v>
      </c>
      <c r="BF146" s="184">
        <f t="shared" ca="1" si="412"/>
        <v>148</v>
      </c>
      <c r="BG146" s="184">
        <f t="shared" ca="1" si="413"/>
        <v>148</v>
      </c>
      <c r="BH146" s="184">
        <f t="shared" ca="1" si="414"/>
        <v>148</v>
      </c>
      <c r="BI146" s="184">
        <f t="shared" ca="1" si="415"/>
        <v>148</v>
      </c>
      <c r="BJ146" s="184">
        <f t="shared" ca="1" si="416"/>
        <v>148</v>
      </c>
      <c r="BK146" s="184">
        <f t="shared" ca="1" si="417"/>
        <v>148</v>
      </c>
      <c r="BL146" s="184">
        <f t="shared" ca="1" si="418"/>
        <v>148</v>
      </c>
      <c r="BM146" s="184">
        <f t="shared" ca="1" si="419"/>
        <v>148</v>
      </c>
      <c r="BN146" s="184">
        <f t="shared" ca="1" si="420"/>
        <v>148</v>
      </c>
      <c r="BO146" s="184">
        <f t="shared" ca="1" si="421"/>
        <v>148</v>
      </c>
      <c r="BP146" s="184">
        <f t="shared" ca="1" si="422"/>
        <v>38</v>
      </c>
      <c r="BQ146" s="184">
        <f t="shared" ca="1" si="423"/>
        <v>38</v>
      </c>
      <c r="BR146" s="184">
        <f t="shared" ca="1" si="424"/>
        <v>38</v>
      </c>
      <c r="BS146" s="184">
        <f t="shared" ca="1" si="425"/>
        <v>38</v>
      </c>
      <c r="BT146" s="184">
        <f t="shared" ca="1" si="426"/>
        <v>38</v>
      </c>
      <c r="BU146" s="184">
        <f t="shared" ca="1" si="427"/>
        <v>38</v>
      </c>
      <c r="BV146" s="184">
        <f t="shared" ca="1" si="428"/>
        <v>70</v>
      </c>
      <c r="BW146" s="184">
        <f t="shared" ca="1" si="429"/>
        <v>70</v>
      </c>
      <c r="BX146" s="184">
        <f t="shared" ca="1" si="430"/>
        <v>70</v>
      </c>
      <c r="BY146" s="184">
        <f t="shared" ca="1" si="431"/>
        <v>70</v>
      </c>
      <c r="BZ146" s="184">
        <f t="shared" ca="1" si="432"/>
        <v>70</v>
      </c>
      <c r="CA146" s="184">
        <f t="shared" ca="1" si="433"/>
        <v>70</v>
      </c>
      <c r="CB146" s="184">
        <f t="shared" ca="1" si="434"/>
        <v>70</v>
      </c>
      <c r="CC146" s="184">
        <f t="shared" ca="1" si="435"/>
        <v>70</v>
      </c>
      <c r="CD146" s="184">
        <f t="shared" ca="1" si="436"/>
        <v>70</v>
      </c>
      <c r="CE146" s="184">
        <f t="shared" ca="1" si="437"/>
        <v>70</v>
      </c>
      <c r="CF146" s="184">
        <f t="shared" ca="1" si="438"/>
        <v>70</v>
      </c>
      <c r="CG146" s="184">
        <f t="shared" ca="1" si="439"/>
        <v>70</v>
      </c>
      <c r="CH146" s="184">
        <f t="shared" ca="1" si="440"/>
        <v>43</v>
      </c>
      <c r="CI146" s="184">
        <f t="shared" ca="1" si="441"/>
        <v>43</v>
      </c>
      <c r="CJ146" s="184">
        <f t="shared" ca="1" si="442"/>
        <v>43</v>
      </c>
      <c r="CK146" s="184">
        <f t="shared" ca="1" si="443"/>
        <v>43</v>
      </c>
      <c r="CL146" s="184">
        <f t="shared" ca="1" si="444"/>
        <v>43</v>
      </c>
      <c r="CM146" s="184">
        <f t="shared" ca="1" si="445"/>
        <v>43</v>
      </c>
      <c r="CN146" s="184">
        <f t="shared" ca="1" si="446"/>
        <v>43</v>
      </c>
      <c r="CO146" s="184">
        <f t="shared" ca="1" si="447"/>
        <v>43</v>
      </c>
      <c r="CP146" s="184">
        <f t="shared" ca="1" si="448"/>
        <v>43</v>
      </c>
      <c r="CQ146" s="184">
        <f t="shared" ca="1" si="449"/>
        <v>43</v>
      </c>
      <c r="CR146" s="184">
        <f t="shared" ca="1" si="450"/>
        <v>43</v>
      </c>
      <c r="CS146" s="184">
        <f t="shared" ca="1" si="451"/>
        <v>61</v>
      </c>
      <c r="CT146" s="184">
        <f t="shared" ca="1" si="452"/>
        <v>61</v>
      </c>
      <c r="CU146" s="184">
        <f t="shared" ca="1" si="453"/>
        <v>97</v>
      </c>
      <c r="CV146" s="184">
        <f t="shared" ca="1" si="454"/>
        <v>97</v>
      </c>
      <c r="CW146" s="184">
        <f t="shared" ca="1" si="455"/>
        <v>97</v>
      </c>
      <c r="CX146" s="184">
        <f t="shared" ca="1" si="456"/>
        <v>97</v>
      </c>
      <c r="CY146" s="184">
        <f t="shared" ca="1" si="457"/>
        <v>97</v>
      </c>
      <c r="CZ146" s="184">
        <f t="shared" ca="1" si="458"/>
        <v>97</v>
      </c>
      <c r="DA146" s="184">
        <f t="shared" ca="1" si="459"/>
        <v>97</v>
      </c>
      <c r="DB146" s="184">
        <f t="shared" ca="1" si="460"/>
        <v>97</v>
      </c>
      <c r="DC146" s="184">
        <f t="shared" ca="1" si="461"/>
        <v>97</v>
      </c>
      <c r="DD146" s="184">
        <f t="shared" ca="1" si="462"/>
        <v>97</v>
      </c>
      <c r="DE146" s="184">
        <f t="shared" ca="1" si="463"/>
        <v>97</v>
      </c>
      <c r="DF146" s="184">
        <f t="shared" ca="1" si="464"/>
        <v>40</v>
      </c>
      <c r="DG146" s="184">
        <f t="shared" ca="1" si="465"/>
        <v>40</v>
      </c>
      <c r="DH146" s="184">
        <f t="shared" ca="1" si="466"/>
        <v>40</v>
      </c>
      <c r="DI146" s="184">
        <f t="shared" ca="1" si="467"/>
        <v>40</v>
      </c>
      <c r="DJ146" s="184" t="str">
        <f t="shared" ca="1" si="468"/>
        <v/>
      </c>
      <c r="DK146" s="184" t="str">
        <f t="shared" ca="1" si="469"/>
        <v/>
      </c>
      <c r="DL146" s="184" t="str">
        <f t="shared" ca="1" si="470"/>
        <v/>
      </c>
      <c r="DM146" s="184" t="str">
        <f t="shared" ca="1" si="471"/>
        <v/>
      </c>
      <c r="DN146" s="184" t="str">
        <f t="shared" ca="1" si="472"/>
        <v/>
      </c>
      <c r="DO146" s="184" t="str">
        <f t="shared" ca="1" si="473"/>
        <v/>
      </c>
      <c r="DP146" s="184" t="str">
        <f t="shared" ca="1" si="474"/>
        <v/>
      </c>
      <c r="DQ146" s="184" t="str">
        <f t="shared" ca="1" si="475"/>
        <v/>
      </c>
      <c r="DR146" s="184" t="str">
        <f t="shared" ca="1" si="476"/>
        <v/>
      </c>
      <c r="DS146" s="184" t="str">
        <f t="shared" ca="1" si="477"/>
        <v/>
      </c>
      <c r="DT146" s="184" t="str">
        <f t="shared" ca="1" si="478"/>
        <v/>
      </c>
      <c r="DU146" s="184" t="str">
        <f t="shared" ca="1" si="479"/>
        <v/>
      </c>
      <c r="DV146" s="184" t="str">
        <f t="shared" ca="1" si="480"/>
        <v/>
      </c>
      <c r="DW146" s="184" t="str">
        <f t="shared" ca="1" si="481"/>
        <v/>
      </c>
      <c r="DX146" s="184" t="str">
        <f t="shared" ca="1" si="482"/>
        <v/>
      </c>
      <c r="DY146" s="184" t="str">
        <f t="shared" ca="1" si="483"/>
        <v/>
      </c>
      <c r="DZ146" s="184" t="str">
        <f t="shared" ca="1" si="484"/>
        <v/>
      </c>
      <c r="EA146" s="184" t="str">
        <f t="shared" ca="1" si="485"/>
        <v/>
      </c>
      <c r="EB146" s="184" t="str">
        <f t="shared" ca="1" si="486"/>
        <v/>
      </c>
      <c r="EC146" s="184" t="str">
        <f t="shared" ca="1" si="487"/>
        <v/>
      </c>
      <c r="ED146" s="184" t="str">
        <f t="shared" ca="1" si="488"/>
        <v/>
      </c>
      <c r="EE146" s="184" t="str">
        <f t="shared" ca="1" si="489"/>
        <v/>
      </c>
      <c r="EF146" s="184" t="str">
        <f t="shared" ca="1" si="490"/>
        <v/>
      </c>
      <c r="EG146" s="184" t="str">
        <f t="shared" ca="1" si="491"/>
        <v/>
      </c>
      <c r="EH146" s="184" t="str">
        <f t="shared" ca="1" si="492"/>
        <v/>
      </c>
      <c r="EI146" s="184" t="str">
        <f t="shared" ca="1" si="493"/>
        <v/>
      </c>
      <c r="EJ146" s="184" t="str">
        <f t="shared" ca="1" si="494"/>
        <v/>
      </c>
      <c r="EK146" s="184" t="str">
        <f t="shared" ca="1" si="495"/>
        <v/>
      </c>
      <c r="EL146" s="184" t="str">
        <f t="shared" ca="1" si="496"/>
        <v/>
      </c>
      <c r="EM146" s="184" t="str">
        <f t="shared" ca="1" si="497"/>
        <v/>
      </c>
      <c r="EN146" s="184" t="str">
        <f t="shared" ca="1" si="498"/>
        <v/>
      </c>
      <c r="EO146" s="184" t="str">
        <f t="shared" ca="1" si="499"/>
        <v/>
      </c>
      <c r="EP146" s="184" t="str">
        <f t="shared" ca="1" si="500"/>
        <v/>
      </c>
      <c r="EQ146" s="184" t="str">
        <f t="shared" ca="1" si="501"/>
        <v/>
      </c>
      <c r="ER146" s="184" t="str">
        <f t="shared" ca="1" si="502"/>
        <v/>
      </c>
      <c r="ES146" s="184" t="str">
        <f t="shared" ca="1" si="503"/>
        <v/>
      </c>
      <c r="ET146" s="184" t="str">
        <f t="shared" ca="1" si="504"/>
        <v/>
      </c>
      <c r="EU146" s="184" t="str">
        <f t="shared" ca="1" si="505"/>
        <v/>
      </c>
      <c r="EV146" s="184" t="str">
        <f t="shared" ca="1" si="506"/>
        <v/>
      </c>
      <c r="EW146" s="184" t="str">
        <f t="shared" ca="1" si="507"/>
        <v/>
      </c>
      <c r="EX146" s="184" t="str">
        <f t="shared" ca="1" si="508"/>
        <v/>
      </c>
      <c r="EY146" s="184" t="str">
        <f t="shared" ca="1" si="509"/>
        <v/>
      </c>
      <c r="EZ146" s="184" t="str">
        <f t="shared" ca="1" si="510"/>
        <v/>
      </c>
      <c r="FA146" s="184" t="str">
        <f t="shared" ca="1" si="511"/>
        <v/>
      </c>
      <c r="FB146" s="184" t="str">
        <f t="shared" ca="1" si="512"/>
        <v/>
      </c>
      <c r="FC146" s="184" t="str">
        <f t="shared" ca="1" si="513"/>
        <v/>
      </c>
      <c r="FD146" s="184" t="str">
        <f t="shared" ca="1" si="514"/>
        <v/>
      </c>
      <c r="FE146" s="184" t="str">
        <f t="shared" ca="1" si="515"/>
        <v/>
      </c>
      <c r="FF146" s="184" t="str">
        <f t="shared" ca="1" si="516"/>
        <v/>
      </c>
      <c r="FG146" s="184" t="str">
        <f t="shared" ca="1" si="517"/>
        <v/>
      </c>
      <c r="FH146" s="184" t="str">
        <f t="shared" ca="1" si="518"/>
        <v/>
      </c>
      <c r="FI146" s="184" t="str">
        <f t="shared" ca="1" si="519"/>
        <v/>
      </c>
      <c r="FJ146" s="184" t="str">
        <f t="shared" ca="1" si="520"/>
        <v/>
      </c>
      <c r="FK146" s="184" t="str">
        <f t="shared" ca="1" si="521"/>
        <v/>
      </c>
      <c r="FL146" s="184" t="str">
        <f t="shared" ca="1" si="522"/>
        <v/>
      </c>
      <c r="FM146" s="184" t="str">
        <f t="shared" ca="1" si="523"/>
        <v/>
      </c>
      <c r="FN146" s="184" t="str">
        <f t="shared" ca="1" si="524"/>
        <v/>
      </c>
      <c r="FO146" s="184" t="str">
        <f t="shared" ca="1" si="525"/>
        <v/>
      </c>
      <c r="FP146" s="184" t="str">
        <f t="shared" ca="1" si="526"/>
        <v/>
      </c>
      <c r="FQ146" s="184" t="str">
        <f t="shared" ca="1" si="527"/>
        <v/>
      </c>
      <c r="FR146" s="184" t="str">
        <f t="shared" ca="1" si="528"/>
        <v/>
      </c>
      <c r="FS146" s="184" t="str">
        <f t="shared" ca="1" si="529"/>
        <v/>
      </c>
      <c r="FT146" s="184" t="str">
        <f t="shared" ca="1" si="530"/>
        <v/>
      </c>
      <c r="FU146" s="184" t="str">
        <f t="shared" ca="1" si="531"/>
        <v/>
      </c>
      <c r="FV146" s="184" t="str">
        <f t="shared" ca="1" si="532"/>
        <v/>
      </c>
      <c r="FW146" s="184" t="str">
        <f t="shared" ca="1" si="533"/>
        <v/>
      </c>
      <c r="FX146" s="184" t="str">
        <f t="shared" ca="1" si="534"/>
        <v/>
      </c>
      <c r="FY146" s="184" t="str">
        <f t="shared" ca="1" si="535"/>
        <v/>
      </c>
      <c r="FZ146" s="184" t="str">
        <f t="shared" ca="1" si="536"/>
        <v/>
      </c>
      <c r="GA146" s="184" t="str">
        <f t="shared" ca="1" si="537"/>
        <v/>
      </c>
      <c r="GB146" s="184" t="str">
        <f t="shared" ca="1" si="538"/>
        <v/>
      </c>
      <c r="GC146" s="184" t="str">
        <f t="shared" ca="1" si="539"/>
        <v/>
      </c>
      <c r="GD146" s="184" t="str">
        <f t="shared" ca="1" si="540"/>
        <v/>
      </c>
      <c r="GE146" s="184" t="str">
        <f t="shared" ca="1" si="541"/>
        <v/>
      </c>
      <c r="GF146" s="184" t="str">
        <f t="shared" ca="1" si="542"/>
        <v/>
      </c>
      <c r="GG146" s="184" t="str">
        <f t="shared" ca="1" si="543"/>
        <v/>
      </c>
      <c r="GH146" s="184" t="str">
        <f t="shared" ca="1" si="544"/>
        <v/>
      </c>
      <c r="GI146" s="184" t="str">
        <f t="shared" ca="1" si="545"/>
        <v/>
      </c>
      <c r="GJ146" s="184" t="str">
        <f t="shared" ca="1" si="546"/>
        <v/>
      </c>
      <c r="GK146" s="184" t="str">
        <f t="shared" ca="1" si="547"/>
        <v/>
      </c>
      <c r="GL146" s="184" t="str">
        <f t="shared" ca="1" si="548"/>
        <v/>
      </c>
      <c r="GM146" s="184">
        <f t="shared" ca="1" si="549"/>
        <v>0</v>
      </c>
      <c r="GN146" s="184">
        <f t="shared" ca="1" si="550"/>
        <v>0</v>
      </c>
      <c r="GO146" s="184">
        <f t="shared" ca="1" si="551"/>
        <v>0</v>
      </c>
      <c r="GP146" s="184">
        <f t="shared" ca="1" si="552"/>
        <v>0</v>
      </c>
      <c r="GQ146" s="184">
        <f t="shared" ca="1" si="553"/>
        <v>0</v>
      </c>
      <c r="GR146" s="184">
        <f t="shared" ca="1" si="554"/>
        <v>0</v>
      </c>
      <c r="GS146" s="184">
        <f t="shared" ca="1" si="555"/>
        <v>0</v>
      </c>
      <c r="GT146" s="184">
        <f t="shared" ca="1" si="556"/>
        <v>0</v>
      </c>
      <c r="GU146" s="184">
        <f t="shared" ca="1" si="557"/>
        <v>0</v>
      </c>
      <c r="GV146" s="184">
        <f t="shared" ca="1" si="558"/>
        <v>0</v>
      </c>
      <c r="GW146" s="184">
        <f t="shared" ca="1" si="559"/>
        <v>0</v>
      </c>
      <c r="GX146" s="184">
        <f t="shared" ca="1" si="560"/>
        <v>0</v>
      </c>
      <c r="GY146" s="184">
        <f t="shared" ca="1" si="561"/>
        <v>0</v>
      </c>
      <c r="GZ146" s="184">
        <f t="shared" ca="1" si="562"/>
        <v>0</v>
      </c>
      <c r="HA146" s="184">
        <f t="shared" ca="1" si="563"/>
        <v>0</v>
      </c>
      <c r="HB146" s="184">
        <f t="shared" ca="1" si="564"/>
        <v>0</v>
      </c>
      <c r="HC146" s="184">
        <f t="shared" ca="1" si="565"/>
        <v>0</v>
      </c>
      <c r="HD146" s="184">
        <f t="shared" ca="1" si="566"/>
        <v>0</v>
      </c>
      <c r="HE146" s="184">
        <f t="shared" ca="1" si="567"/>
        <v>0</v>
      </c>
      <c r="HF146" s="184">
        <f t="shared" ca="1" si="568"/>
        <v>0</v>
      </c>
      <c r="HG146" s="184">
        <f t="shared" ca="1" si="569"/>
        <v>0</v>
      </c>
      <c r="HH146" s="184">
        <f t="shared" ca="1" si="570"/>
        <v>0</v>
      </c>
      <c r="HI146" s="184">
        <f t="shared" ca="1" si="571"/>
        <v>0</v>
      </c>
      <c r="HJ146" s="184">
        <f t="shared" ca="1" si="572"/>
        <v>0</v>
      </c>
      <c r="HK146" s="578">
        <f t="shared" ca="1" si="593"/>
        <v>0</v>
      </c>
    </row>
    <row r="147" spans="1:219" s="185" customFormat="1" ht="30">
      <c r="A147" s="284" t="s">
        <v>14114</v>
      </c>
      <c r="B147" s="285" t="s">
        <v>14121</v>
      </c>
      <c r="C147" s="286" t="str">
        <f>IF($B147="","",IFERROR(VLOOKUP($B147,SERVIÇOS!$A:$F,2,0),IFERROR(VLOOKUP($B147,'COMPOSIÇÕES COMPLEMENTARES '!$C:$K,2,0),"")))</f>
        <v>REFORÇO DE ARMADURA NEGATIVA EM QUINAS COM AÇO CA-50, DIÂMETRO DE 8,0 MM</v>
      </c>
      <c r="D147" s="287" t="str">
        <f>IF($B147="","",IFERROR(VLOOKUP($B147,SERVIÇOS!$A:$F,3,0),IFERROR(VLOOKUP($B147,'COMPOSIÇÕES COMPLEMENTARES '!$C:$K,3,0),"")))</f>
        <v xml:space="preserve">KG    </v>
      </c>
      <c r="E147" s="288">
        <v>59.25</v>
      </c>
      <c r="F147" s="289">
        <f>IF($B147="","",IFERROR(VLOOKUP($B147,SERVIÇOS!$A:$F,4,0),IFERROR(VLOOKUP($B147,'COMPOSIÇÕES COMPLEMENTARES '!$C:$K,6,0),"")))</f>
        <v>12.94</v>
      </c>
      <c r="G147" s="289">
        <f>IF($B147="","",IFERROR(VLOOKUP($B147,SERVIÇOS!$A:$F,5,0),IFERROR(VLOOKUP($B147,'COMPOSIÇÕES COMPLEMENTARES '!$C:$K,7,0),"")))</f>
        <v>1.92</v>
      </c>
      <c r="H147" s="289">
        <f t="shared" si="589"/>
        <v>14.86</v>
      </c>
      <c r="I147" s="289">
        <f t="shared" si="590"/>
        <v>766.7</v>
      </c>
      <c r="J147" s="289">
        <f t="shared" si="591"/>
        <v>113.76</v>
      </c>
      <c r="K147" s="289">
        <f t="shared" si="592"/>
        <v>880.46</v>
      </c>
      <c r="L147" s="289"/>
      <c r="M147" s="572">
        <f t="shared" si="594"/>
        <v>880.46</v>
      </c>
      <c r="N147" s="572">
        <f t="shared" si="595"/>
        <v>880.46</v>
      </c>
      <c r="O147" s="572">
        <f t="shared" si="596"/>
        <v>59.25</v>
      </c>
      <c r="P147" s="572">
        <f t="shared" si="597"/>
        <v>139</v>
      </c>
      <c r="Q147" s="572">
        <f t="shared" si="598"/>
        <v>40.480000000000004</v>
      </c>
      <c r="R147" s="572">
        <f t="shared" si="599"/>
        <v>79</v>
      </c>
      <c r="S147" s="184">
        <f t="shared" ca="1" si="373"/>
        <v>79</v>
      </c>
      <c r="T147" s="184">
        <f t="shared" ca="1" si="374"/>
        <v>79</v>
      </c>
      <c r="U147" s="184">
        <f t="shared" ca="1" si="375"/>
        <v>79</v>
      </c>
      <c r="V147" s="184">
        <f t="shared" ca="1" si="376"/>
        <v>79</v>
      </c>
      <c r="W147" s="184">
        <f t="shared" ca="1" si="377"/>
        <v>79</v>
      </c>
      <c r="X147" s="184">
        <f t="shared" ca="1" si="378"/>
        <v>79</v>
      </c>
      <c r="Y147" s="184">
        <f t="shared" ca="1" si="379"/>
        <v>79</v>
      </c>
      <c r="Z147" s="184">
        <f t="shared" ca="1" si="380"/>
        <v>79</v>
      </c>
      <c r="AA147" s="184">
        <f t="shared" ca="1" si="381"/>
        <v>79</v>
      </c>
      <c r="AB147" s="184">
        <f t="shared" ca="1" si="382"/>
        <v>79</v>
      </c>
      <c r="AC147" s="184">
        <f t="shared" ca="1" si="383"/>
        <v>79</v>
      </c>
      <c r="AD147" s="184">
        <f t="shared" ca="1" si="384"/>
        <v>79</v>
      </c>
      <c r="AE147" s="184">
        <f t="shared" ca="1" si="385"/>
        <v>79</v>
      </c>
      <c r="AF147" s="184">
        <f t="shared" ca="1" si="386"/>
        <v>79</v>
      </c>
      <c r="AG147" s="184">
        <f t="shared" ca="1" si="387"/>
        <v>79</v>
      </c>
      <c r="AH147" s="184">
        <f t="shared" ca="1" si="388"/>
        <v>170</v>
      </c>
      <c r="AI147" s="184">
        <f t="shared" ca="1" si="389"/>
        <v>170</v>
      </c>
      <c r="AJ147" s="184">
        <f t="shared" ca="1" si="390"/>
        <v>170</v>
      </c>
      <c r="AK147" s="184">
        <f t="shared" ca="1" si="391"/>
        <v>170</v>
      </c>
      <c r="AL147" s="184">
        <f t="shared" ca="1" si="392"/>
        <v>170</v>
      </c>
      <c r="AM147" s="184">
        <f t="shared" ca="1" si="393"/>
        <v>104</v>
      </c>
      <c r="AN147" s="184">
        <f t="shared" ca="1" si="394"/>
        <v>104</v>
      </c>
      <c r="AO147" s="184">
        <f t="shared" ca="1" si="395"/>
        <v>104</v>
      </c>
      <c r="AP147" s="184">
        <f t="shared" ca="1" si="396"/>
        <v>104</v>
      </c>
      <c r="AQ147" s="184">
        <f t="shared" ca="1" si="397"/>
        <v>104</v>
      </c>
      <c r="AR147" s="184">
        <f t="shared" ca="1" si="398"/>
        <v>104</v>
      </c>
      <c r="AS147" s="184">
        <f t="shared" ca="1" si="399"/>
        <v>104</v>
      </c>
      <c r="AT147" s="184">
        <f t="shared" ca="1" si="400"/>
        <v>104</v>
      </c>
      <c r="AU147" s="184">
        <f t="shared" ca="1" si="401"/>
        <v>104</v>
      </c>
      <c r="AV147" s="184">
        <f t="shared" ca="1" si="402"/>
        <v>148</v>
      </c>
      <c r="AW147" s="184">
        <f t="shared" ca="1" si="403"/>
        <v>148</v>
      </c>
      <c r="AX147" s="184">
        <f t="shared" ca="1" si="404"/>
        <v>148</v>
      </c>
      <c r="AY147" s="184">
        <f t="shared" ca="1" si="405"/>
        <v>148</v>
      </c>
      <c r="AZ147" s="184">
        <f t="shared" ca="1" si="406"/>
        <v>38</v>
      </c>
      <c r="BA147" s="184">
        <f t="shared" ca="1" si="407"/>
        <v>38</v>
      </c>
      <c r="BB147" s="184">
        <f t="shared" ca="1" si="408"/>
        <v>38</v>
      </c>
      <c r="BC147" s="184">
        <f t="shared" ca="1" si="409"/>
        <v>38</v>
      </c>
      <c r="BD147" s="184">
        <f t="shared" ca="1" si="410"/>
        <v>38</v>
      </c>
      <c r="BE147" s="184">
        <f t="shared" ca="1" si="411"/>
        <v>38</v>
      </c>
      <c r="BF147" s="184">
        <f t="shared" ca="1" si="412"/>
        <v>38</v>
      </c>
      <c r="BG147" s="184">
        <f t="shared" ca="1" si="413"/>
        <v>38</v>
      </c>
      <c r="BH147" s="184">
        <f t="shared" ca="1" si="414"/>
        <v>38</v>
      </c>
      <c r="BI147" s="184">
        <f t="shared" ca="1" si="415"/>
        <v>38</v>
      </c>
      <c r="BJ147" s="184">
        <f t="shared" ca="1" si="416"/>
        <v>38</v>
      </c>
      <c r="BK147" s="184">
        <f t="shared" ca="1" si="417"/>
        <v>38</v>
      </c>
      <c r="BL147" s="184">
        <f t="shared" ca="1" si="418"/>
        <v>38</v>
      </c>
      <c r="BM147" s="184">
        <f t="shared" ca="1" si="419"/>
        <v>38</v>
      </c>
      <c r="BN147" s="184">
        <f t="shared" ca="1" si="420"/>
        <v>38</v>
      </c>
      <c r="BO147" s="184">
        <f t="shared" ca="1" si="421"/>
        <v>38</v>
      </c>
      <c r="BP147" s="184">
        <f t="shared" ca="1" si="422"/>
        <v>38</v>
      </c>
      <c r="BQ147" s="184">
        <f t="shared" ca="1" si="423"/>
        <v>70</v>
      </c>
      <c r="BR147" s="184">
        <f t="shared" ca="1" si="424"/>
        <v>70</v>
      </c>
      <c r="BS147" s="184">
        <f t="shared" ca="1" si="425"/>
        <v>70</v>
      </c>
      <c r="BT147" s="184">
        <f t="shared" ca="1" si="426"/>
        <v>70</v>
      </c>
      <c r="BU147" s="184">
        <f t="shared" ca="1" si="427"/>
        <v>70</v>
      </c>
      <c r="BV147" s="184">
        <f t="shared" ca="1" si="428"/>
        <v>70</v>
      </c>
      <c r="BW147" s="184">
        <f t="shared" ca="1" si="429"/>
        <v>43</v>
      </c>
      <c r="BX147" s="184">
        <f t="shared" ca="1" si="430"/>
        <v>43</v>
      </c>
      <c r="BY147" s="184">
        <f t="shared" ca="1" si="431"/>
        <v>43</v>
      </c>
      <c r="BZ147" s="184">
        <f t="shared" ca="1" si="432"/>
        <v>43</v>
      </c>
      <c r="CA147" s="184">
        <f t="shared" ca="1" si="433"/>
        <v>43</v>
      </c>
      <c r="CB147" s="184">
        <f t="shared" ca="1" si="434"/>
        <v>43</v>
      </c>
      <c r="CC147" s="184">
        <f t="shared" ca="1" si="435"/>
        <v>43</v>
      </c>
      <c r="CD147" s="184">
        <f t="shared" ca="1" si="436"/>
        <v>43</v>
      </c>
      <c r="CE147" s="184">
        <f t="shared" ca="1" si="437"/>
        <v>43</v>
      </c>
      <c r="CF147" s="184">
        <f t="shared" ca="1" si="438"/>
        <v>43</v>
      </c>
      <c r="CG147" s="184">
        <f t="shared" ca="1" si="439"/>
        <v>43</v>
      </c>
      <c r="CH147" s="184">
        <f t="shared" ca="1" si="440"/>
        <v>43</v>
      </c>
      <c r="CI147" s="184">
        <f t="shared" ca="1" si="441"/>
        <v>61</v>
      </c>
      <c r="CJ147" s="184">
        <f t="shared" ca="1" si="442"/>
        <v>61</v>
      </c>
      <c r="CK147" s="184">
        <f t="shared" ca="1" si="443"/>
        <v>61</v>
      </c>
      <c r="CL147" s="184">
        <f t="shared" ca="1" si="444"/>
        <v>61</v>
      </c>
      <c r="CM147" s="184">
        <f t="shared" ca="1" si="445"/>
        <v>61</v>
      </c>
      <c r="CN147" s="184">
        <f t="shared" ca="1" si="446"/>
        <v>61</v>
      </c>
      <c r="CO147" s="184">
        <f t="shared" ca="1" si="447"/>
        <v>61</v>
      </c>
      <c r="CP147" s="184">
        <f t="shared" ca="1" si="448"/>
        <v>61</v>
      </c>
      <c r="CQ147" s="184">
        <f t="shared" ca="1" si="449"/>
        <v>61</v>
      </c>
      <c r="CR147" s="184">
        <f t="shared" ca="1" si="450"/>
        <v>61</v>
      </c>
      <c r="CS147" s="184">
        <f t="shared" ca="1" si="451"/>
        <v>61</v>
      </c>
      <c r="CT147" s="184">
        <f t="shared" ca="1" si="452"/>
        <v>97</v>
      </c>
      <c r="CU147" s="184">
        <f t="shared" ca="1" si="453"/>
        <v>97</v>
      </c>
      <c r="CV147" s="184">
        <f t="shared" ca="1" si="454"/>
        <v>40</v>
      </c>
      <c r="CW147" s="184">
        <f t="shared" ca="1" si="455"/>
        <v>40</v>
      </c>
      <c r="CX147" s="184">
        <f t="shared" ca="1" si="456"/>
        <v>40</v>
      </c>
      <c r="CY147" s="184">
        <f t="shared" ca="1" si="457"/>
        <v>40</v>
      </c>
      <c r="CZ147" s="184">
        <f t="shared" ca="1" si="458"/>
        <v>40</v>
      </c>
      <c r="DA147" s="184">
        <f t="shared" ca="1" si="459"/>
        <v>40</v>
      </c>
      <c r="DB147" s="184">
        <f t="shared" ca="1" si="460"/>
        <v>40</v>
      </c>
      <c r="DC147" s="184">
        <f t="shared" ca="1" si="461"/>
        <v>40</v>
      </c>
      <c r="DD147" s="184">
        <f t="shared" ca="1" si="462"/>
        <v>40</v>
      </c>
      <c r="DE147" s="184">
        <f t="shared" ca="1" si="463"/>
        <v>40</v>
      </c>
      <c r="DF147" s="184">
        <f t="shared" ca="1" si="464"/>
        <v>40</v>
      </c>
      <c r="DG147" s="184" t="str">
        <f t="shared" ca="1" si="465"/>
        <v/>
      </c>
      <c r="DH147" s="184" t="str">
        <f t="shared" ca="1" si="466"/>
        <v/>
      </c>
      <c r="DI147" s="184" t="str">
        <f t="shared" ca="1" si="467"/>
        <v/>
      </c>
      <c r="DJ147" s="184" t="str">
        <f t="shared" ca="1" si="468"/>
        <v/>
      </c>
      <c r="DK147" s="184" t="str">
        <f t="shared" ca="1" si="469"/>
        <v/>
      </c>
      <c r="DL147" s="184" t="str">
        <f t="shared" ca="1" si="470"/>
        <v/>
      </c>
      <c r="DM147" s="184" t="str">
        <f t="shared" ca="1" si="471"/>
        <v/>
      </c>
      <c r="DN147" s="184" t="str">
        <f t="shared" ca="1" si="472"/>
        <v/>
      </c>
      <c r="DO147" s="184" t="str">
        <f t="shared" ca="1" si="473"/>
        <v/>
      </c>
      <c r="DP147" s="184" t="str">
        <f t="shared" ca="1" si="474"/>
        <v/>
      </c>
      <c r="DQ147" s="184" t="str">
        <f t="shared" ca="1" si="475"/>
        <v/>
      </c>
      <c r="DR147" s="184" t="str">
        <f t="shared" ca="1" si="476"/>
        <v/>
      </c>
      <c r="DS147" s="184" t="str">
        <f t="shared" ca="1" si="477"/>
        <v/>
      </c>
      <c r="DT147" s="184" t="str">
        <f t="shared" ca="1" si="478"/>
        <v/>
      </c>
      <c r="DU147" s="184" t="str">
        <f t="shared" ca="1" si="479"/>
        <v/>
      </c>
      <c r="DV147" s="184" t="str">
        <f t="shared" ca="1" si="480"/>
        <v/>
      </c>
      <c r="DW147" s="184" t="str">
        <f t="shared" ca="1" si="481"/>
        <v/>
      </c>
      <c r="DX147" s="184" t="str">
        <f t="shared" ca="1" si="482"/>
        <v/>
      </c>
      <c r="DY147" s="184" t="str">
        <f t="shared" ca="1" si="483"/>
        <v/>
      </c>
      <c r="DZ147" s="184" t="str">
        <f t="shared" ca="1" si="484"/>
        <v/>
      </c>
      <c r="EA147" s="184" t="str">
        <f t="shared" ca="1" si="485"/>
        <v/>
      </c>
      <c r="EB147" s="184" t="str">
        <f t="shared" ca="1" si="486"/>
        <v/>
      </c>
      <c r="EC147" s="184" t="str">
        <f t="shared" ca="1" si="487"/>
        <v/>
      </c>
      <c r="ED147" s="184" t="str">
        <f t="shared" ca="1" si="488"/>
        <v/>
      </c>
      <c r="EE147" s="184" t="str">
        <f t="shared" ca="1" si="489"/>
        <v/>
      </c>
      <c r="EF147" s="184" t="str">
        <f t="shared" ca="1" si="490"/>
        <v/>
      </c>
      <c r="EG147" s="184" t="str">
        <f t="shared" ca="1" si="491"/>
        <v/>
      </c>
      <c r="EH147" s="184" t="str">
        <f t="shared" ca="1" si="492"/>
        <v/>
      </c>
      <c r="EI147" s="184" t="str">
        <f t="shared" ca="1" si="493"/>
        <v/>
      </c>
      <c r="EJ147" s="184" t="str">
        <f t="shared" ca="1" si="494"/>
        <v/>
      </c>
      <c r="EK147" s="184" t="str">
        <f t="shared" ca="1" si="495"/>
        <v/>
      </c>
      <c r="EL147" s="184" t="str">
        <f t="shared" ca="1" si="496"/>
        <v/>
      </c>
      <c r="EM147" s="184" t="str">
        <f t="shared" ca="1" si="497"/>
        <v/>
      </c>
      <c r="EN147" s="184" t="str">
        <f t="shared" ca="1" si="498"/>
        <v/>
      </c>
      <c r="EO147" s="184" t="str">
        <f t="shared" ca="1" si="499"/>
        <v/>
      </c>
      <c r="EP147" s="184" t="str">
        <f t="shared" ca="1" si="500"/>
        <v/>
      </c>
      <c r="EQ147" s="184" t="str">
        <f t="shared" ca="1" si="501"/>
        <v/>
      </c>
      <c r="ER147" s="184" t="str">
        <f t="shared" ca="1" si="502"/>
        <v/>
      </c>
      <c r="ES147" s="184" t="str">
        <f t="shared" ca="1" si="503"/>
        <v/>
      </c>
      <c r="ET147" s="184" t="str">
        <f t="shared" ca="1" si="504"/>
        <v/>
      </c>
      <c r="EU147" s="184" t="str">
        <f t="shared" ca="1" si="505"/>
        <v/>
      </c>
      <c r="EV147" s="184" t="str">
        <f t="shared" ca="1" si="506"/>
        <v/>
      </c>
      <c r="EW147" s="184" t="str">
        <f t="shared" ca="1" si="507"/>
        <v/>
      </c>
      <c r="EX147" s="184" t="str">
        <f t="shared" ca="1" si="508"/>
        <v/>
      </c>
      <c r="EY147" s="184" t="str">
        <f t="shared" ca="1" si="509"/>
        <v/>
      </c>
      <c r="EZ147" s="184" t="str">
        <f t="shared" ca="1" si="510"/>
        <v/>
      </c>
      <c r="FA147" s="184" t="str">
        <f t="shared" ca="1" si="511"/>
        <v/>
      </c>
      <c r="FB147" s="184" t="str">
        <f t="shared" ca="1" si="512"/>
        <v/>
      </c>
      <c r="FC147" s="184" t="str">
        <f t="shared" ca="1" si="513"/>
        <v/>
      </c>
      <c r="FD147" s="184" t="str">
        <f t="shared" ca="1" si="514"/>
        <v/>
      </c>
      <c r="FE147" s="184" t="str">
        <f t="shared" ca="1" si="515"/>
        <v/>
      </c>
      <c r="FF147" s="184" t="str">
        <f t="shared" ca="1" si="516"/>
        <v/>
      </c>
      <c r="FG147" s="184" t="str">
        <f t="shared" ca="1" si="517"/>
        <v/>
      </c>
      <c r="FH147" s="184" t="str">
        <f t="shared" ca="1" si="518"/>
        <v/>
      </c>
      <c r="FI147" s="184" t="str">
        <f t="shared" ca="1" si="519"/>
        <v/>
      </c>
      <c r="FJ147" s="184" t="str">
        <f t="shared" ca="1" si="520"/>
        <v/>
      </c>
      <c r="FK147" s="184" t="str">
        <f t="shared" ca="1" si="521"/>
        <v/>
      </c>
      <c r="FL147" s="184" t="str">
        <f t="shared" ca="1" si="522"/>
        <v/>
      </c>
      <c r="FM147" s="184" t="str">
        <f t="shared" ca="1" si="523"/>
        <v/>
      </c>
      <c r="FN147" s="184" t="str">
        <f t="shared" ca="1" si="524"/>
        <v/>
      </c>
      <c r="FO147" s="184" t="str">
        <f t="shared" ca="1" si="525"/>
        <v/>
      </c>
      <c r="FP147" s="184" t="str">
        <f t="shared" ca="1" si="526"/>
        <v/>
      </c>
      <c r="FQ147" s="184" t="str">
        <f t="shared" ca="1" si="527"/>
        <v/>
      </c>
      <c r="FR147" s="184" t="str">
        <f t="shared" ca="1" si="528"/>
        <v/>
      </c>
      <c r="FS147" s="184" t="str">
        <f t="shared" ca="1" si="529"/>
        <v/>
      </c>
      <c r="FT147" s="184" t="str">
        <f t="shared" ca="1" si="530"/>
        <v/>
      </c>
      <c r="FU147" s="184" t="str">
        <f t="shared" ca="1" si="531"/>
        <v/>
      </c>
      <c r="FV147" s="184" t="str">
        <f t="shared" ca="1" si="532"/>
        <v/>
      </c>
      <c r="FW147" s="184" t="str">
        <f t="shared" ca="1" si="533"/>
        <v/>
      </c>
      <c r="FX147" s="184" t="str">
        <f t="shared" ca="1" si="534"/>
        <v/>
      </c>
      <c r="FY147" s="184" t="str">
        <f t="shared" ca="1" si="535"/>
        <v/>
      </c>
      <c r="FZ147" s="184" t="str">
        <f t="shared" ca="1" si="536"/>
        <v/>
      </c>
      <c r="GA147" s="184" t="str">
        <f t="shared" ca="1" si="537"/>
        <v/>
      </c>
      <c r="GB147" s="184" t="str">
        <f t="shared" ca="1" si="538"/>
        <v/>
      </c>
      <c r="GC147" s="184" t="str">
        <f t="shared" ca="1" si="539"/>
        <v/>
      </c>
      <c r="GD147" s="184" t="str">
        <f t="shared" ca="1" si="540"/>
        <v/>
      </c>
      <c r="GE147" s="184" t="str">
        <f t="shared" ca="1" si="541"/>
        <v/>
      </c>
      <c r="GF147" s="184" t="str">
        <f t="shared" ca="1" si="542"/>
        <v/>
      </c>
      <c r="GG147" s="184" t="str">
        <f t="shared" ca="1" si="543"/>
        <v/>
      </c>
      <c r="GH147" s="184" t="str">
        <f t="shared" ca="1" si="544"/>
        <v/>
      </c>
      <c r="GI147" s="184" t="str">
        <f t="shared" ca="1" si="545"/>
        <v/>
      </c>
      <c r="GJ147" s="184" t="str">
        <f t="shared" ca="1" si="546"/>
        <v/>
      </c>
      <c r="GK147" s="184" t="str">
        <f t="shared" ca="1" si="547"/>
        <v/>
      </c>
      <c r="GL147" s="184">
        <f t="shared" ca="1" si="548"/>
        <v>0</v>
      </c>
      <c r="GM147" s="184">
        <f t="shared" ca="1" si="549"/>
        <v>0</v>
      </c>
      <c r="GN147" s="184">
        <f t="shared" ca="1" si="550"/>
        <v>0</v>
      </c>
      <c r="GO147" s="184">
        <f t="shared" ca="1" si="551"/>
        <v>0</v>
      </c>
      <c r="GP147" s="184">
        <f t="shared" ca="1" si="552"/>
        <v>0</v>
      </c>
      <c r="GQ147" s="184">
        <f t="shared" ca="1" si="553"/>
        <v>0</v>
      </c>
      <c r="GR147" s="184">
        <f t="shared" ca="1" si="554"/>
        <v>0</v>
      </c>
      <c r="GS147" s="184">
        <f t="shared" ca="1" si="555"/>
        <v>0</v>
      </c>
      <c r="GT147" s="184">
        <f t="shared" ca="1" si="556"/>
        <v>0</v>
      </c>
      <c r="GU147" s="184">
        <f t="shared" ca="1" si="557"/>
        <v>0</v>
      </c>
      <c r="GV147" s="184">
        <f t="shared" ca="1" si="558"/>
        <v>0</v>
      </c>
      <c r="GW147" s="184">
        <f t="shared" ca="1" si="559"/>
        <v>0</v>
      </c>
      <c r="GX147" s="184">
        <f t="shared" ca="1" si="560"/>
        <v>0</v>
      </c>
      <c r="GY147" s="184">
        <f t="shared" ca="1" si="561"/>
        <v>0</v>
      </c>
      <c r="GZ147" s="184">
        <f t="shared" ca="1" si="562"/>
        <v>0</v>
      </c>
      <c r="HA147" s="184">
        <f t="shared" ca="1" si="563"/>
        <v>0</v>
      </c>
      <c r="HB147" s="184">
        <f t="shared" ca="1" si="564"/>
        <v>0</v>
      </c>
      <c r="HC147" s="184">
        <f t="shared" ca="1" si="565"/>
        <v>0</v>
      </c>
      <c r="HD147" s="184">
        <f t="shared" ca="1" si="566"/>
        <v>0</v>
      </c>
      <c r="HE147" s="184">
        <f t="shared" ca="1" si="567"/>
        <v>0</v>
      </c>
      <c r="HF147" s="184">
        <f t="shared" ca="1" si="568"/>
        <v>0</v>
      </c>
      <c r="HG147" s="184">
        <f t="shared" ca="1" si="569"/>
        <v>0</v>
      </c>
      <c r="HH147" s="184">
        <f t="shared" ca="1" si="570"/>
        <v>0</v>
      </c>
      <c r="HI147" s="184">
        <f t="shared" ca="1" si="571"/>
        <v>0</v>
      </c>
      <c r="HJ147" s="184">
        <f t="shared" ca="1" si="572"/>
        <v>0</v>
      </c>
      <c r="HK147" s="578">
        <f t="shared" ca="1" si="593"/>
        <v>0</v>
      </c>
    </row>
    <row r="148" spans="1:219" s="185" customFormat="1">
      <c r="A148" s="284" t="s">
        <v>14115</v>
      </c>
      <c r="B148" s="285" t="s">
        <v>14125</v>
      </c>
      <c r="C148" s="286" t="str">
        <f>IF($B148="","",IFERROR(VLOOKUP($B148,SERVIÇOS!$A:$F,2,0),IFERROR(VLOOKUP($B148,'COMPOSIÇÕES COMPLEMENTARES '!$C:$K,2,0),"")))</f>
        <v>REMOÇÃO E REINSTALAÇÃO DE BANCO DE MADEIRA, PÉ EM FERRO FUNDIDO</v>
      </c>
      <c r="D148" s="287" t="str">
        <f>IF($B148="","",IFERROR(VLOOKUP($B148,SERVIÇOS!$A:$F,3,0),IFERROR(VLOOKUP($B148,'COMPOSIÇÕES COMPLEMENTARES '!$C:$K,3,0),"")))</f>
        <v xml:space="preserve">UN </v>
      </c>
      <c r="E148" s="288">
        <v>1</v>
      </c>
      <c r="F148" s="289">
        <f>IF($B148="","",IFERROR(VLOOKUP($B148,SERVIÇOS!$A:$F,4,0),IFERROR(VLOOKUP($B148,'COMPOSIÇÕES COMPLEMENTARES '!$C:$K,6,0),"")))</f>
        <v>21.37</v>
      </c>
      <c r="G148" s="289">
        <f>IF($B148="","",IFERROR(VLOOKUP($B148,SERVIÇOS!$A:$F,5,0),IFERROR(VLOOKUP($B148,'COMPOSIÇÕES COMPLEMENTARES '!$C:$K,7,0),"")))</f>
        <v>13.82</v>
      </c>
      <c r="H148" s="289">
        <f t="shared" si="589"/>
        <v>35.19</v>
      </c>
      <c r="I148" s="289">
        <f t="shared" si="590"/>
        <v>21.37</v>
      </c>
      <c r="J148" s="289">
        <f t="shared" si="591"/>
        <v>13.82</v>
      </c>
      <c r="K148" s="289">
        <f t="shared" si="592"/>
        <v>35.19</v>
      </c>
      <c r="L148" s="289"/>
      <c r="M148" s="572">
        <f t="shared" si="594"/>
        <v>35.19</v>
      </c>
      <c r="N148" s="572">
        <f t="shared" si="595"/>
        <v>35.19</v>
      </c>
      <c r="O148" s="572">
        <f t="shared" si="596"/>
        <v>1</v>
      </c>
      <c r="P148" s="572">
        <f t="shared" si="597"/>
        <v>140</v>
      </c>
      <c r="Q148" s="572">
        <f t="shared" si="598"/>
        <v>39.549999999999997</v>
      </c>
      <c r="R148" s="572">
        <f t="shared" si="599"/>
        <v>170</v>
      </c>
      <c r="S148" s="184">
        <f t="shared" ca="1" si="373"/>
        <v>170</v>
      </c>
      <c r="T148" s="184">
        <f t="shared" ca="1" si="374"/>
        <v>170</v>
      </c>
      <c r="U148" s="184">
        <f t="shared" ca="1" si="375"/>
        <v>170</v>
      </c>
      <c r="V148" s="184">
        <f t="shared" ca="1" si="376"/>
        <v>170</v>
      </c>
      <c r="W148" s="184">
        <f t="shared" ca="1" si="377"/>
        <v>170</v>
      </c>
      <c r="X148" s="184">
        <f t="shared" ca="1" si="378"/>
        <v>170</v>
      </c>
      <c r="Y148" s="184">
        <f t="shared" ca="1" si="379"/>
        <v>170</v>
      </c>
      <c r="Z148" s="184">
        <f t="shared" ca="1" si="380"/>
        <v>170</v>
      </c>
      <c r="AA148" s="184">
        <f t="shared" ca="1" si="381"/>
        <v>170</v>
      </c>
      <c r="AB148" s="184">
        <f t="shared" ca="1" si="382"/>
        <v>170</v>
      </c>
      <c r="AC148" s="184">
        <f t="shared" ca="1" si="383"/>
        <v>170</v>
      </c>
      <c r="AD148" s="184">
        <f t="shared" ca="1" si="384"/>
        <v>170</v>
      </c>
      <c r="AE148" s="184">
        <f t="shared" ca="1" si="385"/>
        <v>170</v>
      </c>
      <c r="AF148" s="184">
        <f t="shared" ca="1" si="386"/>
        <v>170</v>
      </c>
      <c r="AG148" s="184">
        <f t="shared" ca="1" si="387"/>
        <v>170</v>
      </c>
      <c r="AH148" s="184">
        <f t="shared" ca="1" si="388"/>
        <v>170</v>
      </c>
      <c r="AI148" s="184">
        <f t="shared" ca="1" si="389"/>
        <v>104</v>
      </c>
      <c r="AJ148" s="184">
        <f t="shared" ca="1" si="390"/>
        <v>104</v>
      </c>
      <c r="AK148" s="184">
        <f t="shared" ca="1" si="391"/>
        <v>104</v>
      </c>
      <c r="AL148" s="184">
        <f t="shared" ca="1" si="392"/>
        <v>104</v>
      </c>
      <c r="AM148" s="184">
        <f t="shared" ca="1" si="393"/>
        <v>104</v>
      </c>
      <c r="AN148" s="184">
        <f t="shared" ca="1" si="394"/>
        <v>148</v>
      </c>
      <c r="AO148" s="184">
        <f t="shared" ca="1" si="395"/>
        <v>148</v>
      </c>
      <c r="AP148" s="184">
        <f t="shared" ca="1" si="396"/>
        <v>148</v>
      </c>
      <c r="AQ148" s="184">
        <f t="shared" ca="1" si="397"/>
        <v>148</v>
      </c>
      <c r="AR148" s="184">
        <f t="shared" ca="1" si="398"/>
        <v>148</v>
      </c>
      <c r="AS148" s="184">
        <f t="shared" ca="1" si="399"/>
        <v>148</v>
      </c>
      <c r="AT148" s="184">
        <f t="shared" ca="1" si="400"/>
        <v>148</v>
      </c>
      <c r="AU148" s="184">
        <f t="shared" ca="1" si="401"/>
        <v>148</v>
      </c>
      <c r="AV148" s="184">
        <f t="shared" ca="1" si="402"/>
        <v>148</v>
      </c>
      <c r="AW148" s="184">
        <f t="shared" ca="1" si="403"/>
        <v>38</v>
      </c>
      <c r="AX148" s="184">
        <f t="shared" ca="1" si="404"/>
        <v>38</v>
      </c>
      <c r="AY148" s="184">
        <f t="shared" ca="1" si="405"/>
        <v>38</v>
      </c>
      <c r="AZ148" s="184">
        <f t="shared" ca="1" si="406"/>
        <v>38</v>
      </c>
      <c r="BA148" s="184">
        <f t="shared" ca="1" si="407"/>
        <v>70</v>
      </c>
      <c r="BB148" s="184">
        <f t="shared" ca="1" si="408"/>
        <v>70</v>
      </c>
      <c r="BC148" s="184">
        <f t="shared" ca="1" si="409"/>
        <v>70</v>
      </c>
      <c r="BD148" s="184">
        <f t="shared" ca="1" si="410"/>
        <v>70</v>
      </c>
      <c r="BE148" s="184">
        <f t="shared" ca="1" si="411"/>
        <v>70</v>
      </c>
      <c r="BF148" s="184">
        <f t="shared" ca="1" si="412"/>
        <v>70</v>
      </c>
      <c r="BG148" s="184">
        <f t="shared" ca="1" si="413"/>
        <v>70</v>
      </c>
      <c r="BH148" s="184">
        <f t="shared" ca="1" si="414"/>
        <v>70</v>
      </c>
      <c r="BI148" s="184">
        <f t="shared" ca="1" si="415"/>
        <v>70</v>
      </c>
      <c r="BJ148" s="184">
        <f t="shared" ca="1" si="416"/>
        <v>70</v>
      </c>
      <c r="BK148" s="184">
        <f t="shared" ca="1" si="417"/>
        <v>70</v>
      </c>
      <c r="BL148" s="184">
        <f t="shared" ca="1" si="418"/>
        <v>70</v>
      </c>
      <c r="BM148" s="184">
        <f t="shared" ca="1" si="419"/>
        <v>70</v>
      </c>
      <c r="BN148" s="184">
        <f t="shared" ca="1" si="420"/>
        <v>70</v>
      </c>
      <c r="BO148" s="184">
        <f t="shared" ca="1" si="421"/>
        <v>70</v>
      </c>
      <c r="BP148" s="184">
        <f t="shared" ca="1" si="422"/>
        <v>70</v>
      </c>
      <c r="BQ148" s="184">
        <f t="shared" ca="1" si="423"/>
        <v>70</v>
      </c>
      <c r="BR148" s="184">
        <f t="shared" ca="1" si="424"/>
        <v>43</v>
      </c>
      <c r="BS148" s="184">
        <f t="shared" ca="1" si="425"/>
        <v>43</v>
      </c>
      <c r="BT148" s="184">
        <f t="shared" ca="1" si="426"/>
        <v>43</v>
      </c>
      <c r="BU148" s="184">
        <f t="shared" ca="1" si="427"/>
        <v>43</v>
      </c>
      <c r="BV148" s="184">
        <f t="shared" ca="1" si="428"/>
        <v>43</v>
      </c>
      <c r="BW148" s="184">
        <f t="shared" ca="1" si="429"/>
        <v>43</v>
      </c>
      <c r="BX148" s="184">
        <f t="shared" ca="1" si="430"/>
        <v>61</v>
      </c>
      <c r="BY148" s="184">
        <f t="shared" ca="1" si="431"/>
        <v>61</v>
      </c>
      <c r="BZ148" s="184">
        <f t="shared" ca="1" si="432"/>
        <v>61</v>
      </c>
      <c r="CA148" s="184">
        <f t="shared" ca="1" si="433"/>
        <v>61</v>
      </c>
      <c r="CB148" s="184">
        <f t="shared" ca="1" si="434"/>
        <v>61</v>
      </c>
      <c r="CC148" s="184">
        <f t="shared" ca="1" si="435"/>
        <v>61</v>
      </c>
      <c r="CD148" s="184">
        <f t="shared" ca="1" si="436"/>
        <v>61</v>
      </c>
      <c r="CE148" s="184">
        <f t="shared" ca="1" si="437"/>
        <v>61</v>
      </c>
      <c r="CF148" s="184">
        <f t="shared" ca="1" si="438"/>
        <v>61</v>
      </c>
      <c r="CG148" s="184">
        <f t="shared" ca="1" si="439"/>
        <v>61</v>
      </c>
      <c r="CH148" s="184">
        <f t="shared" ca="1" si="440"/>
        <v>61</v>
      </c>
      <c r="CI148" s="184">
        <f t="shared" ca="1" si="441"/>
        <v>61</v>
      </c>
      <c r="CJ148" s="184">
        <f t="shared" ca="1" si="442"/>
        <v>97</v>
      </c>
      <c r="CK148" s="184">
        <f t="shared" ca="1" si="443"/>
        <v>97</v>
      </c>
      <c r="CL148" s="184">
        <f t="shared" ca="1" si="444"/>
        <v>97</v>
      </c>
      <c r="CM148" s="184">
        <f t="shared" ca="1" si="445"/>
        <v>97</v>
      </c>
      <c r="CN148" s="184">
        <f t="shared" ca="1" si="446"/>
        <v>97</v>
      </c>
      <c r="CO148" s="184">
        <f t="shared" ca="1" si="447"/>
        <v>97</v>
      </c>
      <c r="CP148" s="184">
        <f t="shared" ca="1" si="448"/>
        <v>97</v>
      </c>
      <c r="CQ148" s="184">
        <f t="shared" ca="1" si="449"/>
        <v>97</v>
      </c>
      <c r="CR148" s="184">
        <f t="shared" ca="1" si="450"/>
        <v>97</v>
      </c>
      <c r="CS148" s="184">
        <f t="shared" ca="1" si="451"/>
        <v>97</v>
      </c>
      <c r="CT148" s="184">
        <f t="shared" ca="1" si="452"/>
        <v>97</v>
      </c>
      <c r="CU148" s="184">
        <f t="shared" ca="1" si="453"/>
        <v>40</v>
      </c>
      <c r="CV148" s="184">
        <f t="shared" ca="1" si="454"/>
        <v>40</v>
      </c>
      <c r="CW148" s="184" t="str">
        <f t="shared" ca="1" si="455"/>
        <v/>
      </c>
      <c r="CX148" s="184" t="str">
        <f t="shared" ca="1" si="456"/>
        <v/>
      </c>
      <c r="CY148" s="184" t="str">
        <f t="shared" ca="1" si="457"/>
        <v/>
      </c>
      <c r="CZ148" s="184" t="str">
        <f t="shared" ca="1" si="458"/>
        <v/>
      </c>
      <c r="DA148" s="184" t="str">
        <f t="shared" ca="1" si="459"/>
        <v/>
      </c>
      <c r="DB148" s="184" t="str">
        <f t="shared" ca="1" si="460"/>
        <v/>
      </c>
      <c r="DC148" s="184" t="str">
        <f t="shared" ca="1" si="461"/>
        <v/>
      </c>
      <c r="DD148" s="184" t="str">
        <f t="shared" ca="1" si="462"/>
        <v/>
      </c>
      <c r="DE148" s="184" t="str">
        <f t="shared" ca="1" si="463"/>
        <v/>
      </c>
      <c r="DF148" s="184" t="str">
        <f t="shared" ca="1" si="464"/>
        <v/>
      </c>
      <c r="DG148" s="184" t="str">
        <f t="shared" ca="1" si="465"/>
        <v/>
      </c>
      <c r="DH148" s="184" t="str">
        <f t="shared" ca="1" si="466"/>
        <v/>
      </c>
      <c r="DI148" s="184" t="str">
        <f t="shared" ca="1" si="467"/>
        <v/>
      </c>
      <c r="DJ148" s="184" t="str">
        <f t="shared" ca="1" si="468"/>
        <v/>
      </c>
      <c r="DK148" s="184" t="str">
        <f t="shared" ca="1" si="469"/>
        <v/>
      </c>
      <c r="DL148" s="184" t="str">
        <f t="shared" ca="1" si="470"/>
        <v/>
      </c>
      <c r="DM148" s="184" t="str">
        <f t="shared" ca="1" si="471"/>
        <v/>
      </c>
      <c r="DN148" s="184" t="str">
        <f t="shared" ca="1" si="472"/>
        <v/>
      </c>
      <c r="DO148" s="184" t="str">
        <f t="shared" ca="1" si="473"/>
        <v/>
      </c>
      <c r="DP148" s="184" t="str">
        <f t="shared" ca="1" si="474"/>
        <v/>
      </c>
      <c r="DQ148" s="184" t="str">
        <f t="shared" ca="1" si="475"/>
        <v/>
      </c>
      <c r="DR148" s="184" t="str">
        <f t="shared" ca="1" si="476"/>
        <v/>
      </c>
      <c r="DS148" s="184" t="str">
        <f t="shared" ca="1" si="477"/>
        <v/>
      </c>
      <c r="DT148" s="184" t="str">
        <f t="shared" ca="1" si="478"/>
        <v/>
      </c>
      <c r="DU148" s="184" t="str">
        <f t="shared" ca="1" si="479"/>
        <v/>
      </c>
      <c r="DV148" s="184" t="str">
        <f t="shared" ca="1" si="480"/>
        <v/>
      </c>
      <c r="DW148" s="184" t="str">
        <f t="shared" ca="1" si="481"/>
        <v/>
      </c>
      <c r="DX148" s="184" t="str">
        <f t="shared" ca="1" si="482"/>
        <v/>
      </c>
      <c r="DY148" s="184" t="str">
        <f t="shared" ca="1" si="483"/>
        <v/>
      </c>
      <c r="DZ148" s="184" t="str">
        <f t="shared" ca="1" si="484"/>
        <v/>
      </c>
      <c r="EA148" s="184" t="str">
        <f t="shared" ca="1" si="485"/>
        <v/>
      </c>
      <c r="EB148" s="184" t="str">
        <f t="shared" ca="1" si="486"/>
        <v/>
      </c>
      <c r="EC148" s="184" t="str">
        <f t="shared" ca="1" si="487"/>
        <v/>
      </c>
      <c r="ED148" s="184" t="str">
        <f t="shared" ca="1" si="488"/>
        <v/>
      </c>
      <c r="EE148" s="184" t="str">
        <f t="shared" ca="1" si="489"/>
        <v/>
      </c>
      <c r="EF148" s="184" t="str">
        <f t="shared" ca="1" si="490"/>
        <v/>
      </c>
      <c r="EG148" s="184" t="str">
        <f t="shared" ca="1" si="491"/>
        <v/>
      </c>
      <c r="EH148" s="184" t="str">
        <f t="shared" ca="1" si="492"/>
        <v/>
      </c>
      <c r="EI148" s="184" t="str">
        <f t="shared" ca="1" si="493"/>
        <v/>
      </c>
      <c r="EJ148" s="184" t="str">
        <f t="shared" ca="1" si="494"/>
        <v/>
      </c>
      <c r="EK148" s="184" t="str">
        <f t="shared" ca="1" si="495"/>
        <v/>
      </c>
      <c r="EL148" s="184" t="str">
        <f t="shared" ca="1" si="496"/>
        <v/>
      </c>
      <c r="EM148" s="184" t="str">
        <f t="shared" ca="1" si="497"/>
        <v/>
      </c>
      <c r="EN148" s="184" t="str">
        <f t="shared" ca="1" si="498"/>
        <v/>
      </c>
      <c r="EO148" s="184" t="str">
        <f t="shared" ca="1" si="499"/>
        <v/>
      </c>
      <c r="EP148" s="184" t="str">
        <f t="shared" ca="1" si="500"/>
        <v/>
      </c>
      <c r="EQ148" s="184" t="str">
        <f t="shared" ca="1" si="501"/>
        <v/>
      </c>
      <c r="ER148" s="184" t="str">
        <f t="shared" ca="1" si="502"/>
        <v/>
      </c>
      <c r="ES148" s="184" t="str">
        <f t="shared" ca="1" si="503"/>
        <v/>
      </c>
      <c r="ET148" s="184" t="str">
        <f t="shared" ca="1" si="504"/>
        <v/>
      </c>
      <c r="EU148" s="184" t="str">
        <f t="shared" ca="1" si="505"/>
        <v/>
      </c>
      <c r="EV148" s="184" t="str">
        <f t="shared" ca="1" si="506"/>
        <v/>
      </c>
      <c r="EW148" s="184" t="str">
        <f t="shared" ca="1" si="507"/>
        <v/>
      </c>
      <c r="EX148" s="184" t="str">
        <f t="shared" ca="1" si="508"/>
        <v/>
      </c>
      <c r="EY148" s="184" t="str">
        <f t="shared" ca="1" si="509"/>
        <v/>
      </c>
      <c r="EZ148" s="184" t="str">
        <f t="shared" ca="1" si="510"/>
        <v/>
      </c>
      <c r="FA148" s="184" t="str">
        <f t="shared" ca="1" si="511"/>
        <v/>
      </c>
      <c r="FB148" s="184" t="str">
        <f t="shared" ca="1" si="512"/>
        <v/>
      </c>
      <c r="FC148" s="184" t="str">
        <f t="shared" ca="1" si="513"/>
        <v/>
      </c>
      <c r="FD148" s="184" t="str">
        <f t="shared" ca="1" si="514"/>
        <v/>
      </c>
      <c r="FE148" s="184" t="str">
        <f t="shared" ca="1" si="515"/>
        <v/>
      </c>
      <c r="FF148" s="184" t="str">
        <f t="shared" ca="1" si="516"/>
        <v/>
      </c>
      <c r="FG148" s="184" t="str">
        <f t="shared" ca="1" si="517"/>
        <v/>
      </c>
      <c r="FH148" s="184" t="str">
        <f t="shared" ca="1" si="518"/>
        <v/>
      </c>
      <c r="FI148" s="184" t="str">
        <f t="shared" ca="1" si="519"/>
        <v/>
      </c>
      <c r="FJ148" s="184" t="str">
        <f t="shared" ca="1" si="520"/>
        <v/>
      </c>
      <c r="FK148" s="184" t="str">
        <f t="shared" ca="1" si="521"/>
        <v/>
      </c>
      <c r="FL148" s="184" t="str">
        <f t="shared" ca="1" si="522"/>
        <v/>
      </c>
      <c r="FM148" s="184" t="str">
        <f t="shared" ca="1" si="523"/>
        <v/>
      </c>
      <c r="FN148" s="184" t="str">
        <f t="shared" ca="1" si="524"/>
        <v/>
      </c>
      <c r="FO148" s="184" t="str">
        <f t="shared" ca="1" si="525"/>
        <v/>
      </c>
      <c r="FP148" s="184" t="str">
        <f t="shared" ca="1" si="526"/>
        <v/>
      </c>
      <c r="FQ148" s="184" t="str">
        <f t="shared" ca="1" si="527"/>
        <v/>
      </c>
      <c r="FR148" s="184" t="str">
        <f t="shared" ca="1" si="528"/>
        <v/>
      </c>
      <c r="FS148" s="184" t="str">
        <f t="shared" ca="1" si="529"/>
        <v/>
      </c>
      <c r="FT148" s="184" t="str">
        <f t="shared" ca="1" si="530"/>
        <v/>
      </c>
      <c r="FU148" s="184" t="str">
        <f t="shared" ca="1" si="531"/>
        <v/>
      </c>
      <c r="FV148" s="184" t="str">
        <f t="shared" ca="1" si="532"/>
        <v/>
      </c>
      <c r="FW148" s="184" t="str">
        <f t="shared" ca="1" si="533"/>
        <v/>
      </c>
      <c r="FX148" s="184" t="str">
        <f t="shared" ca="1" si="534"/>
        <v/>
      </c>
      <c r="FY148" s="184" t="str">
        <f t="shared" ca="1" si="535"/>
        <v/>
      </c>
      <c r="FZ148" s="184" t="str">
        <f t="shared" ca="1" si="536"/>
        <v/>
      </c>
      <c r="GA148" s="184" t="str">
        <f t="shared" ca="1" si="537"/>
        <v/>
      </c>
      <c r="GB148" s="184" t="str">
        <f t="shared" ca="1" si="538"/>
        <v/>
      </c>
      <c r="GC148" s="184" t="str">
        <f t="shared" ca="1" si="539"/>
        <v/>
      </c>
      <c r="GD148" s="184" t="str">
        <f t="shared" ca="1" si="540"/>
        <v/>
      </c>
      <c r="GE148" s="184" t="str">
        <f t="shared" ca="1" si="541"/>
        <v/>
      </c>
      <c r="GF148" s="184" t="str">
        <f t="shared" ca="1" si="542"/>
        <v/>
      </c>
      <c r="GG148" s="184" t="str">
        <f t="shared" ca="1" si="543"/>
        <v/>
      </c>
      <c r="GH148" s="184" t="str">
        <f t="shared" ca="1" si="544"/>
        <v/>
      </c>
      <c r="GI148" s="184" t="str">
        <f t="shared" ca="1" si="545"/>
        <v/>
      </c>
      <c r="GJ148" s="184" t="str">
        <f t="shared" ca="1" si="546"/>
        <v/>
      </c>
      <c r="GK148" s="184">
        <f t="shared" ca="1" si="547"/>
        <v>0</v>
      </c>
      <c r="GL148" s="184">
        <f t="shared" ca="1" si="548"/>
        <v>0</v>
      </c>
      <c r="GM148" s="184">
        <f t="shared" ca="1" si="549"/>
        <v>0</v>
      </c>
      <c r="GN148" s="184">
        <f t="shared" ca="1" si="550"/>
        <v>0</v>
      </c>
      <c r="GO148" s="184">
        <f t="shared" ca="1" si="551"/>
        <v>0</v>
      </c>
      <c r="GP148" s="184">
        <f t="shared" ca="1" si="552"/>
        <v>0</v>
      </c>
      <c r="GQ148" s="184">
        <f t="shared" ca="1" si="553"/>
        <v>0</v>
      </c>
      <c r="GR148" s="184">
        <f t="shared" ca="1" si="554"/>
        <v>0</v>
      </c>
      <c r="GS148" s="184">
        <f t="shared" ca="1" si="555"/>
        <v>0</v>
      </c>
      <c r="GT148" s="184">
        <f t="shared" ca="1" si="556"/>
        <v>0</v>
      </c>
      <c r="GU148" s="184">
        <f t="shared" ca="1" si="557"/>
        <v>0</v>
      </c>
      <c r="GV148" s="184">
        <f t="shared" ca="1" si="558"/>
        <v>0</v>
      </c>
      <c r="GW148" s="184">
        <f t="shared" ca="1" si="559"/>
        <v>0</v>
      </c>
      <c r="GX148" s="184">
        <f t="shared" ca="1" si="560"/>
        <v>0</v>
      </c>
      <c r="GY148" s="184">
        <f t="shared" ca="1" si="561"/>
        <v>0</v>
      </c>
      <c r="GZ148" s="184">
        <f t="shared" ca="1" si="562"/>
        <v>0</v>
      </c>
      <c r="HA148" s="184">
        <f t="shared" ca="1" si="563"/>
        <v>0</v>
      </c>
      <c r="HB148" s="184">
        <f t="shared" ca="1" si="564"/>
        <v>0</v>
      </c>
      <c r="HC148" s="184">
        <f t="shared" ca="1" si="565"/>
        <v>0</v>
      </c>
      <c r="HD148" s="184">
        <f t="shared" ca="1" si="566"/>
        <v>0</v>
      </c>
      <c r="HE148" s="184">
        <f t="shared" ca="1" si="567"/>
        <v>0</v>
      </c>
      <c r="HF148" s="184">
        <f t="shared" ca="1" si="568"/>
        <v>0</v>
      </c>
      <c r="HG148" s="184">
        <f t="shared" ca="1" si="569"/>
        <v>0</v>
      </c>
      <c r="HH148" s="184">
        <f t="shared" ca="1" si="570"/>
        <v>0</v>
      </c>
      <c r="HI148" s="184">
        <f t="shared" ca="1" si="571"/>
        <v>0</v>
      </c>
      <c r="HJ148" s="184">
        <f t="shared" ca="1" si="572"/>
        <v>0</v>
      </c>
      <c r="HK148" s="578">
        <f t="shared" ca="1" si="593"/>
        <v>0</v>
      </c>
    </row>
    <row r="149" spans="1:219" s="185" customFormat="1" ht="30">
      <c r="A149" s="284" t="s">
        <v>14116</v>
      </c>
      <c r="B149" s="285">
        <v>102500</v>
      </c>
      <c r="C149" s="286" t="str">
        <f>IF($B149="","",IFERROR(VLOOKUP($B149,SERVIÇOS!$A:$F,2,0),IFERROR(VLOOKUP($B149,'COMPOSIÇÕES COMPLEMENTARES '!$C:$K,2,0),"")))</f>
        <v>PINTURA DE DEMARCAÇÃO DE VAGA COM TINTA ACRÍLICA, E = 10 CM, APLICAÇÃO MANUAL. AF_05/2021</v>
      </c>
      <c r="D149" s="287" t="str">
        <f>IF($B149="","",IFERROR(VLOOKUP($B149,SERVIÇOS!$A:$F,3,0),IFERROR(VLOOKUP($B149,'COMPOSIÇÕES COMPLEMENTARES '!$C:$K,3,0),"")))</f>
        <v>M</v>
      </c>
      <c r="E149" s="288">
        <v>150</v>
      </c>
      <c r="F149" s="289">
        <f>IF($B149="","",IFERROR(VLOOKUP($B149,SERVIÇOS!$A:$F,4,0),IFERROR(VLOOKUP($B149,'COMPOSIÇÕES COMPLEMENTARES '!$C:$K,6,0),"")))</f>
        <v>1.8000000000000003</v>
      </c>
      <c r="G149" s="289">
        <f>IF($B149="","",IFERROR(VLOOKUP($B149,SERVIÇOS!$A:$F,5,0),IFERROR(VLOOKUP($B149,'COMPOSIÇÕES COMPLEMENTARES '!$C:$K,7,0),"")))</f>
        <v>2.0299999999999998</v>
      </c>
      <c r="H149" s="289">
        <f t="shared" si="589"/>
        <v>3.83</v>
      </c>
      <c r="I149" s="289">
        <f t="shared" si="590"/>
        <v>270</v>
      </c>
      <c r="J149" s="289">
        <f t="shared" si="591"/>
        <v>304.5</v>
      </c>
      <c r="K149" s="289">
        <f t="shared" si="592"/>
        <v>574.5</v>
      </c>
      <c r="L149" s="289"/>
      <c r="M149" s="572">
        <f t="shared" si="594"/>
        <v>574.5</v>
      </c>
      <c r="N149" s="572">
        <f t="shared" si="595"/>
        <v>574.5</v>
      </c>
      <c r="O149" s="572">
        <f t="shared" si="596"/>
        <v>150</v>
      </c>
      <c r="P149" s="572">
        <f t="shared" si="597"/>
        <v>141</v>
      </c>
      <c r="Q149" s="572">
        <f t="shared" si="598"/>
        <v>35.24</v>
      </c>
      <c r="R149" s="572">
        <f t="shared" si="599"/>
        <v>104</v>
      </c>
      <c r="S149" s="184">
        <f t="shared" ca="1" si="373"/>
        <v>104</v>
      </c>
      <c r="T149" s="184">
        <f t="shared" ca="1" si="374"/>
        <v>104</v>
      </c>
      <c r="U149" s="184">
        <f t="shared" ca="1" si="375"/>
        <v>104</v>
      </c>
      <c r="V149" s="184">
        <f t="shared" ca="1" si="376"/>
        <v>104</v>
      </c>
      <c r="W149" s="184">
        <f t="shared" ca="1" si="377"/>
        <v>104</v>
      </c>
      <c r="X149" s="184">
        <f t="shared" ca="1" si="378"/>
        <v>104</v>
      </c>
      <c r="Y149" s="184">
        <f t="shared" ca="1" si="379"/>
        <v>104</v>
      </c>
      <c r="Z149" s="184">
        <f t="shared" ca="1" si="380"/>
        <v>104</v>
      </c>
      <c r="AA149" s="184">
        <f t="shared" ca="1" si="381"/>
        <v>104</v>
      </c>
      <c r="AB149" s="184">
        <f t="shared" ca="1" si="382"/>
        <v>104</v>
      </c>
      <c r="AC149" s="184">
        <f t="shared" ca="1" si="383"/>
        <v>104</v>
      </c>
      <c r="AD149" s="184">
        <f t="shared" ca="1" si="384"/>
        <v>104</v>
      </c>
      <c r="AE149" s="184">
        <f t="shared" ca="1" si="385"/>
        <v>104</v>
      </c>
      <c r="AF149" s="184">
        <f t="shared" ca="1" si="386"/>
        <v>104</v>
      </c>
      <c r="AG149" s="184">
        <f t="shared" ca="1" si="387"/>
        <v>104</v>
      </c>
      <c r="AH149" s="184">
        <f t="shared" ca="1" si="388"/>
        <v>104</v>
      </c>
      <c r="AI149" s="184">
        <f t="shared" ca="1" si="389"/>
        <v>104</v>
      </c>
      <c r="AJ149" s="184">
        <f t="shared" ca="1" si="390"/>
        <v>148</v>
      </c>
      <c r="AK149" s="184">
        <f t="shared" ca="1" si="391"/>
        <v>148</v>
      </c>
      <c r="AL149" s="184">
        <f t="shared" ca="1" si="392"/>
        <v>148</v>
      </c>
      <c r="AM149" s="184">
        <f t="shared" ca="1" si="393"/>
        <v>148</v>
      </c>
      <c r="AN149" s="184">
        <f t="shared" ca="1" si="394"/>
        <v>148</v>
      </c>
      <c r="AO149" s="184">
        <f t="shared" ca="1" si="395"/>
        <v>38</v>
      </c>
      <c r="AP149" s="184">
        <f t="shared" ca="1" si="396"/>
        <v>38</v>
      </c>
      <c r="AQ149" s="184">
        <f t="shared" ca="1" si="397"/>
        <v>38</v>
      </c>
      <c r="AR149" s="184">
        <f t="shared" ca="1" si="398"/>
        <v>38</v>
      </c>
      <c r="AS149" s="184">
        <f t="shared" ca="1" si="399"/>
        <v>38</v>
      </c>
      <c r="AT149" s="184">
        <f t="shared" ca="1" si="400"/>
        <v>38</v>
      </c>
      <c r="AU149" s="184">
        <f t="shared" ca="1" si="401"/>
        <v>38</v>
      </c>
      <c r="AV149" s="184">
        <f t="shared" ca="1" si="402"/>
        <v>38</v>
      </c>
      <c r="AW149" s="184">
        <f t="shared" ca="1" si="403"/>
        <v>38</v>
      </c>
      <c r="AX149" s="184">
        <f t="shared" ca="1" si="404"/>
        <v>70</v>
      </c>
      <c r="AY149" s="184">
        <f t="shared" ca="1" si="405"/>
        <v>70</v>
      </c>
      <c r="AZ149" s="184">
        <f t="shared" ca="1" si="406"/>
        <v>70</v>
      </c>
      <c r="BA149" s="184">
        <f t="shared" ca="1" si="407"/>
        <v>70</v>
      </c>
      <c r="BB149" s="184">
        <f t="shared" ca="1" si="408"/>
        <v>43</v>
      </c>
      <c r="BC149" s="184">
        <f t="shared" ca="1" si="409"/>
        <v>43</v>
      </c>
      <c r="BD149" s="184">
        <f t="shared" ca="1" si="410"/>
        <v>43</v>
      </c>
      <c r="BE149" s="184">
        <f t="shared" ca="1" si="411"/>
        <v>43</v>
      </c>
      <c r="BF149" s="184">
        <f t="shared" ca="1" si="412"/>
        <v>43</v>
      </c>
      <c r="BG149" s="184">
        <f t="shared" ca="1" si="413"/>
        <v>43</v>
      </c>
      <c r="BH149" s="184">
        <f t="shared" ca="1" si="414"/>
        <v>43</v>
      </c>
      <c r="BI149" s="184">
        <f t="shared" ca="1" si="415"/>
        <v>43</v>
      </c>
      <c r="BJ149" s="184">
        <f t="shared" ca="1" si="416"/>
        <v>43</v>
      </c>
      <c r="BK149" s="184">
        <f t="shared" ca="1" si="417"/>
        <v>43</v>
      </c>
      <c r="BL149" s="184">
        <f t="shared" ca="1" si="418"/>
        <v>43</v>
      </c>
      <c r="BM149" s="184">
        <f t="shared" ca="1" si="419"/>
        <v>43</v>
      </c>
      <c r="BN149" s="184">
        <f t="shared" ca="1" si="420"/>
        <v>43</v>
      </c>
      <c r="BO149" s="184">
        <f t="shared" ca="1" si="421"/>
        <v>43</v>
      </c>
      <c r="BP149" s="184">
        <f t="shared" ca="1" si="422"/>
        <v>43</v>
      </c>
      <c r="BQ149" s="184">
        <f t="shared" ca="1" si="423"/>
        <v>43</v>
      </c>
      <c r="BR149" s="184">
        <f t="shared" ca="1" si="424"/>
        <v>43</v>
      </c>
      <c r="BS149" s="184">
        <f t="shared" ca="1" si="425"/>
        <v>61</v>
      </c>
      <c r="BT149" s="184">
        <f t="shared" ca="1" si="426"/>
        <v>61</v>
      </c>
      <c r="BU149" s="184">
        <f t="shared" ca="1" si="427"/>
        <v>61</v>
      </c>
      <c r="BV149" s="184">
        <f t="shared" ca="1" si="428"/>
        <v>61</v>
      </c>
      <c r="BW149" s="184">
        <f t="shared" ca="1" si="429"/>
        <v>61</v>
      </c>
      <c r="BX149" s="184">
        <f t="shared" ca="1" si="430"/>
        <v>61</v>
      </c>
      <c r="BY149" s="184">
        <f t="shared" ca="1" si="431"/>
        <v>97</v>
      </c>
      <c r="BZ149" s="184">
        <f t="shared" ca="1" si="432"/>
        <v>97</v>
      </c>
      <c r="CA149" s="184">
        <f t="shared" ca="1" si="433"/>
        <v>97</v>
      </c>
      <c r="CB149" s="184">
        <f t="shared" ca="1" si="434"/>
        <v>97</v>
      </c>
      <c r="CC149" s="184">
        <f t="shared" ca="1" si="435"/>
        <v>97</v>
      </c>
      <c r="CD149" s="184">
        <f t="shared" ca="1" si="436"/>
        <v>97</v>
      </c>
      <c r="CE149" s="184">
        <f t="shared" ca="1" si="437"/>
        <v>97</v>
      </c>
      <c r="CF149" s="184">
        <f t="shared" ca="1" si="438"/>
        <v>97</v>
      </c>
      <c r="CG149" s="184">
        <f t="shared" ca="1" si="439"/>
        <v>97</v>
      </c>
      <c r="CH149" s="184">
        <f t="shared" ca="1" si="440"/>
        <v>97</v>
      </c>
      <c r="CI149" s="184">
        <f t="shared" ca="1" si="441"/>
        <v>97</v>
      </c>
      <c r="CJ149" s="184">
        <f t="shared" ca="1" si="442"/>
        <v>97</v>
      </c>
      <c r="CK149" s="184">
        <f t="shared" ca="1" si="443"/>
        <v>40</v>
      </c>
      <c r="CL149" s="184">
        <f t="shared" ca="1" si="444"/>
        <v>40</v>
      </c>
      <c r="CM149" s="184">
        <f t="shared" ca="1" si="445"/>
        <v>40</v>
      </c>
      <c r="CN149" s="184">
        <f t="shared" ca="1" si="446"/>
        <v>40</v>
      </c>
      <c r="CO149" s="184">
        <f t="shared" ca="1" si="447"/>
        <v>40</v>
      </c>
      <c r="CP149" s="184">
        <f t="shared" ca="1" si="448"/>
        <v>40</v>
      </c>
      <c r="CQ149" s="184">
        <f t="shared" ca="1" si="449"/>
        <v>40</v>
      </c>
      <c r="CR149" s="184">
        <f t="shared" ca="1" si="450"/>
        <v>40</v>
      </c>
      <c r="CS149" s="184">
        <f t="shared" ca="1" si="451"/>
        <v>40</v>
      </c>
      <c r="CT149" s="184">
        <f t="shared" ca="1" si="452"/>
        <v>40</v>
      </c>
      <c r="CU149" s="184">
        <f t="shared" ca="1" si="453"/>
        <v>40</v>
      </c>
      <c r="CV149" s="184" t="str">
        <f t="shared" ca="1" si="454"/>
        <v/>
      </c>
      <c r="CW149" s="184" t="str">
        <f t="shared" ca="1" si="455"/>
        <v/>
      </c>
      <c r="CX149" s="184" t="str">
        <f t="shared" ca="1" si="456"/>
        <v/>
      </c>
      <c r="CY149" s="184" t="str">
        <f t="shared" ca="1" si="457"/>
        <v/>
      </c>
      <c r="CZ149" s="184" t="str">
        <f t="shared" ca="1" si="458"/>
        <v/>
      </c>
      <c r="DA149" s="184" t="str">
        <f t="shared" ca="1" si="459"/>
        <v/>
      </c>
      <c r="DB149" s="184" t="str">
        <f t="shared" ca="1" si="460"/>
        <v/>
      </c>
      <c r="DC149" s="184" t="str">
        <f t="shared" ca="1" si="461"/>
        <v/>
      </c>
      <c r="DD149" s="184" t="str">
        <f t="shared" ca="1" si="462"/>
        <v/>
      </c>
      <c r="DE149" s="184" t="str">
        <f t="shared" ca="1" si="463"/>
        <v/>
      </c>
      <c r="DF149" s="184" t="str">
        <f t="shared" ca="1" si="464"/>
        <v/>
      </c>
      <c r="DG149" s="184" t="str">
        <f t="shared" ca="1" si="465"/>
        <v/>
      </c>
      <c r="DH149" s="184" t="str">
        <f t="shared" ca="1" si="466"/>
        <v/>
      </c>
      <c r="DI149" s="184" t="str">
        <f t="shared" ca="1" si="467"/>
        <v/>
      </c>
      <c r="DJ149" s="184" t="str">
        <f t="shared" ca="1" si="468"/>
        <v/>
      </c>
      <c r="DK149" s="184" t="str">
        <f t="shared" ca="1" si="469"/>
        <v/>
      </c>
      <c r="DL149" s="184" t="str">
        <f t="shared" ca="1" si="470"/>
        <v/>
      </c>
      <c r="DM149" s="184" t="str">
        <f t="shared" ca="1" si="471"/>
        <v/>
      </c>
      <c r="DN149" s="184" t="str">
        <f t="shared" ca="1" si="472"/>
        <v/>
      </c>
      <c r="DO149" s="184" t="str">
        <f t="shared" ca="1" si="473"/>
        <v/>
      </c>
      <c r="DP149" s="184" t="str">
        <f t="shared" ca="1" si="474"/>
        <v/>
      </c>
      <c r="DQ149" s="184" t="str">
        <f t="shared" ca="1" si="475"/>
        <v/>
      </c>
      <c r="DR149" s="184" t="str">
        <f t="shared" ca="1" si="476"/>
        <v/>
      </c>
      <c r="DS149" s="184" t="str">
        <f t="shared" ca="1" si="477"/>
        <v/>
      </c>
      <c r="DT149" s="184" t="str">
        <f t="shared" ca="1" si="478"/>
        <v/>
      </c>
      <c r="DU149" s="184" t="str">
        <f t="shared" ca="1" si="479"/>
        <v/>
      </c>
      <c r="DV149" s="184" t="str">
        <f t="shared" ca="1" si="480"/>
        <v/>
      </c>
      <c r="DW149" s="184" t="str">
        <f t="shared" ca="1" si="481"/>
        <v/>
      </c>
      <c r="DX149" s="184" t="str">
        <f t="shared" ca="1" si="482"/>
        <v/>
      </c>
      <c r="DY149" s="184" t="str">
        <f t="shared" ca="1" si="483"/>
        <v/>
      </c>
      <c r="DZ149" s="184" t="str">
        <f t="shared" ca="1" si="484"/>
        <v/>
      </c>
      <c r="EA149" s="184" t="str">
        <f t="shared" ca="1" si="485"/>
        <v/>
      </c>
      <c r="EB149" s="184" t="str">
        <f t="shared" ca="1" si="486"/>
        <v/>
      </c>
      <c r="EC149" s="184" t="str">
        <f t="shared" ca="1" si="487"/>
        <v/>
      </c>
      <c r="ED149" s="184" t="str">
        <f t="shared" ca="1" si="488"/>
        <v/>
      </c>
      <c r="EE149" s="184" t="str">
        <f t="shared" ca="1" si="489"/>
        <v/>
      </c>
      <c r="EF149" s="184" t="str">
        <f t="shared" ca="1" si="490"/>
        <v/>
      </c>
      <c r="EG149" s="184" t="str">
        <f t="shared" ca="1" si="491"/>
        <v/>
      </c>
      <c r="EH149" s="184" t="str">
        <f t="shared" ca="1" si="492"/>
        <v/>
      </c>
      <c r="EI149" s="184" t="str">
        <f t="shared" ca="1" si="493"/>
        <v/>
      </c>
      <c r="EJ149" s="184" t="str">
        <f t="shared" ca="1" si="494"/>
        <v/>
      </c>
      <c r="EK149" s="184" t="str">
        <f t="shared" ca="1" si="495"/>
        <v/>
      </c>
      <c r="EL149" s="184" t="str">
        <f t="shared" ca="1" si="496"/>
        <v/>
      </c>
      <c r="EM149" s="184" t="str">
        <f t="shared" ca="1" si="497"/>
        <v/>
      </c>
      <c r="EN149" s="184" t="str">
        <f t="shared" ca="1" si="498"/>
        <v/>
      </c>
      <c r="EO149" s="184" t="str">
        <f t="shared" ca="1" si="499"/>
        <v/>
      </c>
      <c r="EP149" s="184" t="str">
        <f t="shared" ca="1" si="500"/>
        <v/>
      </c>
      <c r="EQ149" s="184" t="str">
        <f t="shared" ca="1" si="501"/>
        <v/>
      </c>
      <c r="ER149" s="184" t="str">
        <f t="shared" ca="1" si="502"/>
        <v/>
      </c>
      <c r="ES149" s="184" t="str">
        <f t="shared" ca="1" si="503"/>
        <v/>
      </c>
      <c r="ET149" s="184" t="str">
        <f t="shared" ca="1" si="504"/>
        <v/>
      </c>
      <c r="EU149" s="184" t="str">
        <f t="shared" ca="1" si="505"/>
        <v/>
      </c>
      <c r="EV149" s="184" t="str">
        <f t="shared" ca="1" si="506"/>
        <v/>
      </c>
      <c r="EW149" s="184" t="str">
        <f t="shared" ca="1" si="507"/>
        <v/>
      </c>
      <c r="EX149" s="184" t="str">
        <f t="shared" ca="1" si="508"/>
        <v/>
      </c>
      <c r="EY149" s="184" t="str">
        <f t="shared" ca="1" si="509"/>
        <v/>
      </c>
      <c r="EZ149" s="184" t="str">
        <f t="shared" ca="1" si="510"/>
        <v/>
      </c>
      <c r="FA149" s="184" t="str">
        <f t="shared" ca="1" si="511"/>
        <v/>
      </c>
      <c r="FB149" s="184" t="str">
        <f t="shared" ca="1" si="512"/>
        <v/>
      </c>
      <c r="FC149" s="184" t="str">
        <f t="shared" ca="1" si="513"/>
        <v/>
      </c>
      <c r="FD149" s="184" t="str">
        <f t="shared" ca="1" si="514"/>
        <v/>
      </c>
      <c r="FE149" s="184" t="str">
        <f t="shared" ca="1" si="515"/>
        <v/>
      </c>
      <c r="FF149" s="184" t="str">
        <f t="shared" ca="1" si="516"/>
        <v/>
      </c>
      <c r="FG149" s="184" t="str">
        <f t="shared" ca="1" si="517"/>
        <v/>
      </c>
      <c r="FH149" s="184" t="str">
        <f t="shared" ca="1" si="518"/>
        <v/>
      </c>
      <c r="FI149" s="184" t="str">
        <f t="shared" ca="1" si="519"/>
        <v/>
      </c>
      <c r="FJ149" s="184" t="str">
        <f t="shared" ca="1" si="520"/>
        <v/>
      </c>
      <c r="FK149" s="184" t="str">
        <f t="shared" ca="1" si="521"/>
        <v/>
      </c>
      <c r="FL149" s="184" t="str">
        <f t="shared" ca="1" si="522"/>
        <v/>
      </c>
      <c r="FM149" s="184" t="str">
        <f t="shared" ca="1" si="523"/>
        <v/>
      </c>
      <c r="FN149" s="184" t="str">
        <f t="shared" ca="1" si="524"/>
        <v/>
      </c>
      <c r="FO149" s="184" t="str">
        <f t="shared" ca="1" si="525"/>
        <v/>
      </c>
      <c r="FP149" s="184" t="str">
        <f t="shared" ca="1" si="526"/>
        <v/>
      </c>
      <c r="FQ149" s="184" t="str">
        <f t="shared" ca="1" si="527"/>
        <v/>
      </c>
      <c r="FR149" s="184" t="str">
        <f t="shared" ca="1" si="528"/>
        <v/>
      </c>
      <c r="FS149" s="184" t="str">
        <f t="shared" ca="1" si="529"/>
        <v/>
      </c>
      <c r="FT149" s="184" t="str">
        <f t="shared" ca="1" si="530"/>
        <v/>
      </c>
      <c r="FU149" s="184" t="str">
        <f t="shared" ca="1" si="531"/>
        <v/>
      </c>
      <c r="FV149" s="184" t="str">
        <f t="shared" ca="1" si="532"/>
        <v/>
      </c>
      <c r="FW149" s="184" t="str">
        <f t="shared" ca="1" si="533"/>
        <v/>
      </c>
      <c r="FX149" s="184" t="str">
        <f t="shared" ca="1" si="534"/>
        <v/>
      </c>
      <c r="FY149" s="184" t="str">
        <f t="shared" ca="1" si="535"/>
        <v/>
      </c>
      <c r="FZ149" s="184" t="str">
        <f t="shared" ca="1" si="536"/>
        <v/>
      </c>
      <c r="GA149" s="184" t="str">
        <f t="shared" ca="1" si="537"/>
        <v/>
      </c>
      <c r="GB149" s="184" t="str">
        <f t="shared" ca="1" si="538"/>
        <v/>
      </c>
      <c r="GC149" s="184" t="str">
        <f t="shared" ca="1" si="539"/>
        <v/>
      </c>
      <c r="GD149" s="184" t="str">
        <f t="shared" ca="1" si="540"/>
        <v/>
      </c>
      <c r="GE149" s="184" t="str">
        <f t="shared" ca="1" si="541"/>
        <v/>
      </c>
      <c r="GF149" s="184" t="str">
        <f t="shared" ca="1" si="542"/>
        <v/>
      </c>
      <c r="GG149" s="184" t="str">
        <f t="shared" ca="1" si="543"/>
        <v/>
      </c>
      <c r="GH149" s="184" t="str">
        <f t="shared" ca="1" si="544"/>
        <v/>
      </c>
      <c r="GI149" s="184" t="str">
        <f t="shared" ca="1" si="545"/>
        <v/>
      </c>
      <c r="GJ149" s="184">
        <f t="shared" ca="1" si="546"/>
        <v>0</v>
      </c>
      <c r="GK149" s="184">
        <f t="shared" ca="1" si="547"/>
        <v>0</v>
      </c>
      <c r="GL149" s="184">
        <f t="shared" ca="1" si="548"/>
        <v>0</v>
      </c>
      <c r="GM149" s="184">
        <f t="shared" ca="1" si="549"/>
        <v>0</v>
      </c>
      <c r="GN149" s="184">
        <f t="shared" ca="1" si="550"/>
        <v>0</v>
      </c>
      <c r="GO149" s="184">
        <f t="shared" ca="1" si="551"/>
        <v>0</v>
      </c>
      <c r="GP149" s="184">
        <f t="shared" ca="1" si="552"/>
        <v>0</v>
      </c>
      <c r="GQ149" s="184">
        <f t="shared" ca="1" si="553"/>
        <v>0</v>
      </c>
      <c r="GR149" s="184">
        <f t="shared" ca="1" si="554"/>
        <v>0</v>
      </c>
      <c r="GS149" s="184">
        <f t="shared" ca="1" si="555"/>
        <v>0</v>
      </c>
      <c r="GT149" s="184">
        <f t="shared" ca="1" si="556"/>
        <v>0</v>
      </c>
      <c r="GU149" s="184">
        <f t="shared" ca="1" si="557"/>
        <v>0</v>
      </c>
      <c r="GV149" s="184">
        <f t="shared" ca="1" si="558"/>
        <v>0</v>
      </c>
      <c r="GW149" s="184">
        <f t="shared" ca="1" si="559"/>
        <v>0</v>
      </c>
      <c r="GX149" s="184">
        <f t="shared" ca="1" si="560"/>
        <v>0</v>
      </c>
      <c r="GY149" s="184">
        <f t="shared" ca="1" si="561"/>
        <v>0</v>
      </c>
      <c r="GZ149" s="184">
        <f t="shared" ca="1" si="562"/>
        <v>0</v>
      </c>
      <c r="HA149" s="184">
        <f t="shared" ca="1" si="563"/>
        <v>0</v>
      </c>
      <c r="HB149" s="184">
        <f t="shared" ca="1" si="564"/>
        <v>0</v>
      </c>
      <c r="HC149" s="184">
        <f t="shared" ca="1" si="565"/>
        <v>0</v>
      </c>
      <c r="HD149" s="184">
        <f t="shared" ca="1" si="566"/>
        <v>0</v>
      </c>
      <c r="HE149" s="184">
        <f t="shared" ca="1" si="567"/>
        <v>0</v>
      </c>
      <c r="HF149" s="184">
        <f t="shared" ca="1" si="568"/>
        <v>0</v>
      </c>
      <c r="HG149" s="184">
        <f t="shared" ca="1" si="569"/>
        <v>0</v>
      </c>
      <c r="HH149" s="184">
        <f t="shared" ca="1" si="570"/>
        <v>0</v>
      </c>
      <c r="HI149" s="184">
        <f t="shared" ca="1" si="571"/>
        <v>0</v>
      </c>
      <c r="HJ149" s="184">
        <f t="shared" ca="1" si="572"/>
        <v>0</v>
      </c>
      <c r="HK149" s="578">
        <f t="shared" ca="1" si="593"/>
        <v>0</v>
      </c>
    </row>
    <row r="150" spans="1:219" s="185" customFormat="1">
      <c r="A150" s="277" t="s">
        <v>14034</v>
      </c>
      <c r="B150" s="278"/>
      <c r="C150" s="279" t="s">
        <v>14142</v>
      </c>
      <c r="D150" s="280" t="str">
        <f>IF($B150="","",IFERROR(VLOOKUP($B150,SERVIÇOS!$A:$F,3,0),IFERROR(VLOOKUP($B150,'COMPOSIÇÕES COMPLEMENTARES '!$C:$K,3,0),"")))</f>
        <v/>
      </c>
      <c r="E150" s="281"/>
      <c r="F150" s="282" t="str">
        <f>IF($B150="","",IFERROR(VLOOKUP($B150,SERVIÇOS!$A:$F,4,0),IFERROR(VLOOKUP($B150,'COMPOSIÇÕES COMPLEMENTARES '!$C:$K,6,0),"")))</f>
        <v/>
      </c>
      <c r="G150" s="283" t="str">
        <f>IF($B150="","",IFERROR(VLOOKUP($B150,SERVIÇOS!$A:$F,5,0),IFERROR(VLOOKUP($B150,'COMPOSIÇÕES COMPLEMENTARES '!$C:$K,7,0),"")))</f>
        <v/>
      </c>
      <c r="H150" s="283" t="str">
        <f t="shared" si="589"/>
        <v/>
      </c>
      <c r="I150" s="270">
        <f>ROUND(SUMIF(I151:I166,"&gt;0",I151:I166),2)</f>
        <v>17403.23</v>
      </c>
      <c r="J150" s="270">
        <f>ROUND(SUMIF(J151:J166,"&gt;0",J151:J166),2)</f>
        <v>8556.23</v>
      </c>
      <c r="K150" s="271"/>
      <c r="L150" s="270">
        <f>SUMIF(I150:J150,"&gt;0",I150:J150)</f>
        <v>25959.46</v>
      </c>
      <c r="M150" s="572">
        <f t="shared" si="594"/>
        <v>25959.46</v>
      </c>
      <c r="N150" s="572">
        <f t="shared" si="595"/>
        <v>0</v>
      </c>
      <c r="O150" s="572">
        <f t="shared" si="596"/>
        <v>0</v>
      </c>
      <c r="P150" s="572">
        <f t="shared" si="597"/>
        <v>142</v>
      </c>
      <c r="Q150" s="572">
        <f t="shared" si="598"/>
        <v>35.19</v>
      </c>
      <c r="R150" s="572">
        <f t="shared" si="599"/>
        <v>148</v>
      </c>
      <c r="S150" s="184">
        <f t="shared" ca="1" si="373"/>
        <v>148</v>
      </c>
      <c r="T150" s="184">
        <f t="shared" ca="1" si="374"/>
        <v>148</v>
      </c>
      <c r="U150" s="184">
        <f t="shared" ca="1" si="375"/>
        <v>148</v>
      </c>
      <c r="V150" s="184">
        <f t="shared" ca="1" si="376"/>
        <v>148</v>
      </c>
      <c r="W150" s="184">
        <f t="shared" ca="1" si="377"/>
        <v>148</v>
      </c>
      <c r="X150" s="184">
        <f t="shared" ca="1" si="378"/>
        <v>148</v>
      </c>
      <c r="Y150" s="184">
        <f t="shared" ca="1" si="379"/>
        <v>148</v>
      </c>
      <c r="Z150" s="184">
        <f t="shared" ca="1" si="380"/>
        <v>148</v>
      </c>
      <c r="AA150" s="184">
        <f t="shared" ca="1" si="381"/>
        <v>148</v>
      </c>
      <c r="AB150" s="184">
        <f t="shared" ca="1" si="382"/>
        <v>148</v>
      </c>
      <c r="AC150" s="184">
        <f t="shared" ca="1" si="383"/>
        <v>148</v>
      </c>
      <c r="AD150" s="184">
        <f t="shared" ca="1" si="384"/>
        <v>148</v>
      </c>
      <c r="AE150" s="184">
        <f t="shared" ca="1" si="385"/>
        <v>148</v>
      </c>
      <c r="AF150" s="184">
        <f t="shared" ca="1" si="386"/>
        <v>148</v>
      </c>
      <c r="AG150" s="184">
        <f t="shared" ca="1" si="387"/>
        <v>148</v>
      </c>
      <c r="AH150" s="184">
        <f t="shared" ca="1" si="388"/>
        <v>148</v>
      </c>
      <c r="AI150" s="184">
        <f t="shared" ca="1" si="389"/>
        <v>148</v>
      </c>
      <c r="AJ150" s="184">
        <f t="shared" ca="1" si="390"/>
        <v>148</v>
      </c>
      <c r="AK150" s="184">
        <f t="shared" ca="1" si="391"/>
        <v>38</v>
      </c>
      <c r="AL150" s="184">
        <f t="shared" ca="1" si="392"/>
        <v>38</v>
      </c>
      <c r="AM150" s="184">
        <f t="shared" ca="1" si="393"/>
        <v>38</v>
      </c>
      <c r="AN150" s="184">
        <f t="shared" ca="1" si="394"/>
        <v>38</v>
      </c>
      <c r="AO150" s="184">
        <f t="shared" ca="1" si="395"/>
        <v>38</v>
      </c>
      <c r="AP150" s="184">
        <f t="shared" ca="1" si="396"/>
        <v>70</v>
      </c>
      <c r="AQ150" s="184">
        <f t="shared" ca="1" si="397"/>
        <v>70</v>
      </c>
      <c r="AR150" s="184">
        <f t="shared" ca="1" si="398"/>
        <v>70</v>
      </c>
      <c r="AS150" s="184">
        <f t="shared" ca="1" si="399"/>
        <v>70</v>
      </c>
      <c r="AT150" s="184">
        <f t="shared" ca="1" si="400"/>
        <v>70</v>
      </c>
      <c r="AU150" s="184">
        <f t="shared" ca="1" si="401"/>
        <v>70</v>
      </c>
      <c r="AV150" s="184">
        <f t="shared" ca="1" si="402"/>
        <v>70</v>
      </c>
      <c r="AW150" s="184">
        <f t="shared" ca="1" si="403"/>
        <v>70</v>
      </c>
      <c r="AX150" s="184">
        <f t="shared" ca="1" si="404"/>
        <v>70</v>
      </c>
      <c r="AY150" s="184">
        <f t="shared" ca="1" si="405"/>
        <v>43</v>
      </c>
      <c r="AZ150" s="184">
        <f t="shared" ca="1" si="406"/>
        <v>43</v>
      </c>
      <c r="BA150" s="184">
        <f t="shared" ca="1" si="407"/>
        <v>43</v>
      </c>
      <c r="BB150" s="184">
        <f t="shared" ca="1" si="408"/>
        <v>43</v>
      </c>
      <c r="BC150" s="184">
        <f t="shared" ca="1" si="409"/>
        <v>61</v>
      </c>
      <c r="BD150" s="184">
        <f t="shared" ca="1" si="410"/>
        <v>61</v>
      </c>
      <c r="BE150" s="184">
        <f t="shared" ca="1" si="411"/>
        <v>61</v>
      </c>
      <c r="BF150" s="184">
        <f t="shared" ca="1" si="412"/>
        <v>61</v>
      </c>
      <c r="BG150" s="184">
        <f t="shared" ca="1" si="413"/>
        <v>61</v>
      </c>
      <c r="BH150" s="184">
        <f t="shared" ca="1" si="414"/>
        <v>61</v>
      </c>
      <c r="BI150" s="184">
        <f t="shared" ca="1" si="415"/>
        <v>61</v>
      </c>
      <c r="BJ150" s="184">
        <f t="shared" ca="1" si="416"/>
        <v>61</v>
      </c>
      <c r="BK150" s="184">
        <f t="shared" ca="1" si="417"/>
        <v>61</v>
      </c>
      <c r="BL150" s="184">
        <f t="shared" ca="1" si="418"/>
        <v>61</v>
      </c>
      <c r="BM150" s="184">
        <f t="shared" ca="1" si="419"/>
        <v>61</v>
      </c>
      <c r="BN150" s="184">
        <f t="shared" ca="1" si="420"/>
        <v>61</v>
      </c>
      <c r="BO150" s="184">
        <f t="shared" ca="1" si="421"/>
        <v>61</v>
      </c>
      <c r="BP150" s="184">
        <f t="shared" ca="1" si="422"/>
        <v>61</v>
      </c>
      <c r="BQ150" s="184">
        <f t="shared" ca="1" si="423"/>
        <v>61</v>
      </c>
      <c r="BR150" s="184">
        <f t="shared" ca="1" si="424"/>
        <v>61</v>
      </c>
      <c r="BS150" s="184">
        <f t="shared" ca="1" si="425"/>
        <v>61</v>
      </c>
      <c r="BT150" s="184">
        <f t="shared" ca="1" si="426"/>
        <v>97</v>
      </c>
      <c r="BU150" s="184">
        <f t="shared" ca="1" si="427"/>
        <v>97</v>
      </c>
      <c r="BV150" s="184">
        <f t="shared" ca="1" si="428"/>
        <v>97</v>
      </c>
      <c r="BW150" s="184">
        <f t="shared" ca="1" si="429"/>
        <v>97</v>
      </c>
      <c r="BX150" s="184">
        <f t="shared" ca="1" si="430"/>
        <v>97</v>
      </c>
      <c r="BY150" s="184">
        <f t="shared" ca="1" si="431"/>
        <v>97</v>
      </c>
      <c r="BZ150" s="184">
        <f t="shared" ca="1" si="432"/>
        <v>40</v>
      </c>
      <c r="CA150" s="184">
        <f t="shared" ca="1" si="433"/>
        <v>40</v>
      </c>
      <c r="CB150" s="184">
        <f t="shared" ca="1" si="434"/>
        <v>40</v>
      </c>
      <c r="CC150" s="184">
        <f t="shared" ca="1" si="435"/>
        <v>40</v>
      </c>
      <c r="CD150" s="184">
        <f t="shared" ca="1" si="436"/>
        <v>40</v>
      </c>
      <c r="CE150" s="184">
        <f t="shared" ca="1" si="437"/>
        <v>40</v>
      </c>
      <c r="CF150" s="184">
        <f t="shared" ca="1" si="438"/>
        <v>40</v>
      </c>
      <c r="CG150" s="184">
        <f t="shared" ca="1" si="439"/>
        <v>40</v>
      </c>
      <c r="CH150" s="184">
        <f t="shared" ca="1" si="440"/>
        <v>40</v>
      </c>
      <c r="CI150" s="184">
        <f t="shared" ca="1" si="441"/>
        <v>40</v>
      </c>
      <c r="CJ150" s="184">
        <f t="shared" ca="1" si="442"/>
        <v>40</v>
      </c>
      <c r="CK150" s="184">
        <f t="shared" ca="1" si="443"/>
        <v>40</v>
      </c>
      <c r="CL150" s="184" t="str">
        <f t="shared" ca="1" si="444"/>
        <v/>
      </c>
      <c r="CM150" s="184" t="str">
        <f t="shared" ca="1" si="445"/>
        <v/>
      </c>
      <c r="CN150" s="184" t="str">
        <f t="shared" ca="1" si="446"/>
        <v/>
      </c>
      <c r="CO150" s="184" t="str">
        <f t="shared" ca="1" si="447"/>
        <v/>
      </c>
      <c r="CP150" s="184" t="str">
        <f t="shared" ca="1" si="448"/>
        <v/>
      </c>
      <c r="CQ150" s="184" t="str">
        <f t="shared" ca="1" si="449"/>
        <v/>
      </c>
      <c r="CR150" s="184" t="str">
        <f t="shared" ca="1" si="450"/>
        <v/>
      </c>
      <c r="CS150" s="184" t="str">
        <f t="shared" ca="1" si="451"/>
        <v/>
      </c>
      <c r="CT150" s="184" t="str">
        <f t="shared" ca="1" si="452"/>
        <v/>
      </c>
      <c r="CU150" s="184" t="str">
        <f t="shared" ca="1" si="453"/>
        <v/>
      </c>
      <c r="CV150" s="184" t="str">
        <f t="shared" ca="1" si="454"/>
        <v/>
      </c>
      <c r="CW150" s="184" t="str">
        <f t="shared" ca="1" si="455"/>
        <v/>
      </c>
      <c r="CX150" s="184" t="str">
        <f t="shared" ca="1" si="456"/>
        <v/>
      </c>
      <c r="CY150" s="184" t="str">
        <f t="shared" ca="1" si="457"/>
        <v/>
      </c>
      <c r="CZ150" s="184" t="str">
        <f t="shared" ca="1" si="458"/>
        <v/>
      </c>
      <c r="DA150" s="184" t="str">
        <f t="shared" ca="1" si="459"/>
        <v/>
      </c>
      <c r="DB150" s="184" t="str">
        <f t="shared" ca="1" si="460"/>
        <v/>
      </c>
      <c r="DC150" s="184" t="str">
        <f t="shared" ca="1" si="461"/>
        <v/>
      </c>
      <c r="DD150" s="184" t="str">
        <f t="shared" ca="1" si="462"/>
        <v/>
      </c>
      <c r="DE150" s="184" t="str">
        <f t="shared" ca="1" si="463"/>
        <v/>
      </c>
      <c r="DF150" s="184" t="str">
        <f t="shared" ca="1" si="464"/>
        <v/>
      </c>
      <c r="DG150" s="184" t="str">
        <f t="shared" ca="1" si="465"/>
        <v/>
      </c>
      <c r="DH150" s="184" t="str">
        <f t="shared" ca="1" si="466"/>
        <v/>
      </c>
      <c r="DI150" s="184" t="str">
        <f t="shared" ca="1" si="467"/>
        <v/>
      </c>
      <c r="DJ150" s="184" t="str">
        <f t="shared" ca="1" si="468"/>
        <v/>
      </c>
      <c r="DK150" s="184" t="str">
        <f t="shared" ca="1" si="469"/>
        <v/>
      </c>
      <c r="DL150" s="184" t="str">
        <f t="shared" ca="1" si="470"/>
        <v/>
      </c>
      <c r="DM150" s="184" t="str">
        <f t="shared" ca="1" si="471"/>
        <v/>
      </c>
      <c r="DN150" s="184" t="str">
        <f t="shared" ca="1" si="472"/>
        <v/>
      </c>
      <c r="DO150" s="184" t="str">
        <f t="shared" ca="1" si="473"/>
        <v/>
      </c>
      <c r="DP150" s="184" t="str">
        <f t="shared" ca="1" si="474"/>
        <v/>
      </c>
      <c r="DQ150" s="184" t="str">
        <f t="shared" ca="1" si="475"/>
        <v/>
      </c>
      <c r="DR150" s="184" t="str">
        <f t="shared" ca="1" si="476"/>
        <v/>
      </c>
      <c r="DS150" s="184" t="str">
        <f t="shared" ca="1" si="477"/>
        <v/>
      </c>
      <c r="DT150" s="184" t="str">
        <f t="shared" ca="1" si="478"/>
        <v/>
      </c>
      <c r="DU150" s="184" t="str">
        <f t="shared" ca="1" si="479"/>
        <v/>
      </c>
      <c r="DV150" s="184" t="str">
        <f t="shared" ca="1" si="480"/>
        <v/>
      </c>
      <c r="DW150" s="184" t="str">
        <f t="shared" ca="1" si="481"/>
        <v/>
      </c>
      <c r="DX150" s="184" t="str">
        <f t="shared" ca="1" si="482"/>
        <v/>
      </c>
      <c r="DY150" s="184" t="str">
        <f t="shared" ca="1" si="483"/>
        <v/>
      </c>
      <c r="DZ150" s="184" t="str">
        <f t="shared" ca="1" si="484"/>
        <v/>
      </c>
      <c r="EA150" s="184" t="str">
        <f t="shared" ca="1" si="485"/>
        <v/>
      </c>
      <c r="EB150" s="184" t="str">
        <f t="shared" ca="1" si="486"/>
        <v/>
      </c>
      <c r="EC150" s="184" t="str">
        <f t="shared" ca="1" si="487"/>
        <v/>
      </c>
      <c r="ED150" s="184" t="str">
        <f t="shared" ca="1" si="488"/>
        <v/>
      </c>
      <c r="EE150" s="184" t="str">
        <f t="shared" ca="1" si="489"/>
        <v/>
      </c>
      <c r="EF150" s="184" t="str">
        <f t="shared" ca="1" si="490"/>
        <v/>
      </c>
      <c r="EG150" s="184" t="str">
        <f t="shared" ca="1" si="491"/>
        <v/>
      </c>
      <c r="EH150" s="184" t="str">
        <f t="shared" ca="1" si="492"/>
        <v/>
      </c>
      <c r="EI150" s="184" t="str">
        <f t="shared" ca="1" si="493"/>
        <v/>
      </c>
      <c r="EJ150" s="184" t="str">
        <f t="shared" ca="1" si="494"/>
        <v/>
      </c>
      <c r="EK150" s="184" t="str">
        <f t="shared" ca="1" si="495"/>
        <v/>
      </c>
      <c r="EL150" s="184" t="str">
        <f t="shared" ca="1" si="496"/>
        <v/>
      </c>
      <c r="EM150" s="184" t="str">
        <f t="shared" ca="1" si="497"/>
        <v/>
      </c>
      <c r="EN150" s="184" t="str">
        <f t="shared" ca="1" si="498"/>
        <v/>
      </c>
      <c r="EO150" s="184" t="str">
        <f t="shared" ca="1" si="499"/>
        <v/>
      </c>
      <c r="EP150" s="184" t="str">
        <f t="shared" ca="1" si="500"/>
        <v/>
      </c>
      <c r="EQ150" s="184" t="str">
        <f t="shared" ca="1" si="501"/>
        <v/>
      </c>
      <c r="ER150" s="184" t="str">
        <f t="shared" ca="1" si="502"/>
        <v/>
      </c>
      <c r="ES150" s="184" t="str">
        <f t="shared" ca="1" si="503"/>
        <v/>
      </c>
      <c r="ET150" s="184" t="str">
        <f t="shared" ca="1" si="504"/>
        <v/>
      </c>
      <c r="EU150" s="184" t="str">
        <f t="shared" ca="1" si="505"/>
        <v/>
      </c>
      <c r="EV150" s="184" t="str">
        <f t="shared" ca="1" si="506"/>
        <v/>
      </c>
      <c r="EW150" s="184" t="str">
        <f t="shared" ca="1" si="507"/>
        <v/>
      </c>
      <c r="EX150" s="184" t="str">
        <f t="shared" ca="1" si="508"/>
        <v/>
      </c>
      <c r="EY150" s="184" t="str">
        <f t="shared" ca="1" si="509"/>
        <v/>
      </c>
      <c r="EZ150" s="184" t="str">
        <f t="shared" ca="1" si="510"/>
        <v/>
      </c>
      <c r="FA150" s="184" t="str">
        <f t="shared" ca="1" si="511"/>
        <v/>
      </c>
      <c r="FB150" s="184" t="str">
        <f t="shared" ca="1" si="512"/>
        <v/>
      </c>
      <c r="FC150" s="184" t="str">
        <f t="shared" ca="1" si="513"/>
        <v/>
      </c>
      <c r="FD150" s="184" t="str">
        <f t="shared" ca="1" si="514"/>
        <v/>
      </c>
      <c r="FE150" s="184" t="str">
        <f t="shared" ca="1" si="515"/>
        <v/>
      </c>
      <c r="FF150" s="184" t="str">
        <f t="shared" ca="1" si="516"/>
        <v/>
      </c>
      <c r="FG150" s="184" t="str">
        <f t="shared" ca="1" si="517"/>
        <v/>
      </c>
      <c r="FH150" s="184" t="str">
        <f t="shared" ca="1" si="518"/>
        <v/>
      </c>
      <c r="FI150" s="184" t="str">
        <f t="shared" ca="1" si="519"/>
        <v/>
      </c>
      <c r="FJ150" s="184" t="str">
        <f t="shared" ca="1" si="520"/>
        <v/>
      </c>
      <c r="FK150" s="184" t="str">
        <f t="shared" ca="1" si="521"/>
        <v/>
      </c>
      <c r="FL150" s="184" t="str">
        <f t="shared" ca="1" si="522"/>
        <v/>
      </c>
      <c r="FM150" s="184" t="str">
        <f t="shared" ca="1" si="523"/>
        <v/>
      </c>
      <c r="FN150" s="184" t="str">
        <f t="shared" ca="1" si="524"/>
        <v/>
      </c>
      <c r="FO150" s="184" t="str">
        <f t="shared" ca="1" si="525"/>
        <v/>
      </c>
      <c r="FP150" s="184" t="str">
        <f t="shared" ca="1" si="526"/>
        <v/>
      </c>
      <c r="FQ150" s="184" t="str">
        <f t="shared" ca="1" si="527"/>
        <v/>
      </c>
      <c r="FR150" s="184" t="str">
        <f t="shared" ca="1" si="528"/>
        <v/>
      </c>
      <c r="FS150" s="184" t="str">
        <f t="shared" ca="1" si="529"/>
        <v/>
      </c>
      <c r="FT150" s="184" t="str">
        <f t="shared" ca="1" si="530"/>
        <v/>
      </c>
      <c r="FU150" s="184" t="str">
        <f t="shared" ca="1" si="531"/>
        <v/>
      </c>
      <c r="FV150" s="184" t="str">
        <f t="shared" ca="1" si="532"/>
        <v/>
      </c>
      <c r="FW150" s="184" t="str">
        <f t="shared" ca="1" si="533"/>
        <v/>
      </c>
      <c r="FX150" s="184" t="str">
        <f t="shared" ca="1" si="534"/>
        <v/>
      </c>
      <c r="FY150" s="184" t="str">
        <f t="shared" ca="1" si="535"/>
        <v/>
      </c>
      <c r="FZ150" s="184" t="str">
        <f t="shared" ca="1" si="536"/>
        <v/>
      </c>
      <c r="GA150" s="184" t="str">
        <f t="shared" ca="1" si="537"/>
        <v/>
      </c>
      <c r="GB150" s="184" t="str">
        <f t="shared" ca="1" si="538"/>
        <v/>
      </c>
      <c r="GC150" s="184" t="str">
        <f t="shared" ca="1" si="539"/>
        <v/>
      </c>
      <c r="GD150" s="184" t="str">
        <f t="shared" ca="1" si="540"/>
        <v/>
      </c>
      <c r="GE150" s="184" t="str">
        <f t="shared" ca="1" si="541"/>
        <v/>
      </c>
      <c r="GF150" s="184" t="str">
        <f t="shared" ca="1" si="542"/>
        <v/>
      </c>
      <c r="GG150" s="184" t="str">
        <f t="shared" ca="1" si="543"/>
        <v/>
      </c>
      <c r="GH150" s="184" t="str">
        <f t="shared" ca="1" si="544"/>
        <v/>
      </c>
      <c r="GI150" s="184">
        <f t="shared" ca="1" si="545"/>
        <v>0</v>
      </c>
      <c r="GJ150" s="184">
        <f t="shared" ca="1" si="546"/>
        <v>0</v>
      </c>
      <c r="GK150" s="184">
        <f t="shared" ca="1" si="547"/>
        <v>0</v>
      </c>
      <c r="GL150" s="184">
        <f t="shared" ca="1" si="548"/>
        <v>0</v>
      </c>
      <c r="GM150" s="184">
        <f t="shared" ca="1" si="549"/>
        <v>0</v>
      </c>
      <c r="GN150" s="184">
        <f t="shared" ca="1" si="550"/>
        <v>0</v>
      </c>
      <c r="GO150" s="184">
        <f t="shared" ca="1" si="551"/>
        <v>0</v>
      </c>
      <c r="GP150" s="184">
        <f t="shared" ca="1" si="552"/>
        <v>0</v>
      </c>
      <c r="GQ150" s="184">
        <f t="shared" ca="1" si="553"/>
        <v>0</v>
      </c>
      <c r="GR150" s="184">
        <f t="shared" ca="1" si="554"/>
        <v>0</v>
      </c>
      <c r="GS150" s="184">
        <f t="shared" ca="1" si="555"/>
        <v>0</v>
      </c>
      <c r="GT150" s="184">
        <f t="shared" ca="1" si="556"/>
        <v>0</v>
      </c>
      <c r="GU150" s="184">
        <f t="shared" ca="1" si="557"/>
        <v>0</v>
      </c>
      <c r="GV150" s="184">
        <f t="shared" ca="1" si="558"/>
        <v>0</v>
      </c>
      <c r="GW150" s="184">
        <f t="shared" ca="1" si="559"/>
        <v>0</v>
      </c>
      <c r="GX150" s="184">
        <f t="shared" ca="1" si="560"/>
        <v>0</v>
      </c>
      <c r="GY150" s="184">
        <f t="shared" ca="1" si="561"/>
        <v>0</v>
      </c>
      <c r="GZ150" s="184">
        <f t="shared" ca="1" si="562"/>
        <v>0</v>
      </c>
      <c r="HA150" s="184">
        <f t="shared" ca="1" si="563"/>
        <v>0</v>
      </c>
      <c r="HB150" s="184">
        <f t="shared" ca="1" si="564"/>
        <v>0</v>
      </c>
      <c r="HC150" s="184">
        <f t="shared" ca="1" si="565"/>
        <v>0</v>
      </c>
      <c r="HD150" s="184">
        <f t="shared" ca="1" si="566"/>
        <v>0</v>
      </c>
      <c r="HE150" s="184">
        <f t="shared" ca="1" si="567"/>
        <v>0</v>
      </c>
      <c r="HF150" s="184">
        <f t="shared" ca="1" si="568"/>
        <v>0</v>
      </c>
      <c r="HG150" s="184">
        <f t="shared" ca="1" si="569"/>
        <v>0</v>
      </c>
      <c r="HH150" s="184">
        <f t="shared" ca="1" si="570"/>
        <v>0</v>
      </c>
      <c r="HI150" s="184">
        <f t="shared" ca="1" si="571"/>
        <v>0</v>
      </c>
      <c r="HJ150" s="184">
        <f t="shared" ca="1" si="572"/>
        <v>0</v>
      </c>
      <c r="HK150" s="578">
        <f t="shared" ca="1" si="593"/>
        <v>0</v>
      </c>
    </row>
    <row r="151" spans="1:219" s="185" customFormat="1">
      <c r="A151" s="284" t="s">
        <v>14126</v>
      </c>
      <c r="B151" s="285" t="s">
        <v>14145</v>
      </c>
      <c r="C151" s="286" t="str">
        <f>IF($B151="","",IFERROR(VLOOKUP($B151,SERVIÇOS!$A:$F,2,0),IFERROR(VLOOKUP($B151,'COMPOSIÇÕES COMPLEMENTARES '!$C:$K,2,0),"")))</f>
        <v>LIMPEZA DE CAIXA DE PASSAGEM OU DE GORDURA</v>
      </c>
      <c r="D151" s="287" t="str">
        <f>IF($B151="","",IFERROR(VLOOKUP($B151,SERVIÇOS!$A:$F,3,0),IFERROR(VLOOKUP($B151,'COMPOSIÇÕES COMPLEMENTARES '!$C:$K,3,0),"")))</f>
        <v xml:space="preserve">UN </v>
      </c>
      <c r="E151" s="288">
        <v>10</v>
      </c>
      <c r="F151" s="289">
        <f>IF($B151="","",IFERROR(VLOOKUP($B151,SERVIÇOS!$A:$F,4,0),IFERROR(VLOOKUP($B151,'COMPOSIÇÕES COMPLEMENTARES '!$C:$K,6,0),"")))</f>
        <v>6.49</v>
      </c>
      <c r="G151" s="289">
        <f>IF($B151="","",IFERROR(VLOOKUP($B151,SERVIÇOS!$A:$F,5,0),IFERROR(VLOOKUP($B151,'COMPOSIÇÕES COMPLEMENTARES '!$C:$K,7,0),"")))</f>
        <v>14.94</v>
      </c>
      <c r="H151" s="289">
        <f t="shared" si="589"/>
        <v>21.43</v>
      </c>
      <c r="I151" s="289">
        <f t="shared" ref="I151:I166" si="600">IF(E151="","",ROUND((E151*F151),2))</f>
        <v>64.900000000000006</v>
      </c>
      <c r="J151" s="289">
        <f t="shared" ref="J151:J166" si="601">IF(E151="","",ROUND((E151*G151),2))</f>
        <v>149.4</v>
      </c>
      <c r="K151" s="289">
        <f t="shared" ref="K151:K166" si="602">IF(E151="","",ROUND((E151*H151),2))</f>
        <v>214.3</v>
      </c>
      <c r="L151" s="289"/>
      <c r="M151" s="572">
        <f t="shared" si="594"/>
        <v>214.3</v>
      </c>
      <c r="N151" s="572">
        <f t="shared" si="595"/>
        <v>214.3</v>
      </c>
      <c r="O151" s="572">
        <f t="shared" si="596"/>
        <v>10</v>
      </c>
      <c r="P151" s="572">
        <f t="shared" si="597"/>
        <v>143</v>
      </c>
      <c r="Q151" s="572">
        <f t="shared" si="598"/>
        <v>26.439999999999998</v>
      </c>
      <c r="R151" s="572">
        <f t="shared" si="599"/>
        <v>38</v>
      </c>
      <c r="S151" s="184">
        <f t="shared" ca="1" si="373"/>
        <v>38</v>
      </c>
      <c r="T151" s="184">
        <f t="shared" ca="1" si="374"/>
        <v>38</v>
      </c>
      <c r="U151" s="184">
        <f t="shared" ca="1" si="375"/>
        <v>38</v>
      </c>
      <c r="V151" s="184">
        <f t="shared" ca="1" si="376"/>
        <v>38</v>
      </c>
      <c r="W151" s="184">
        <f t="shared" ca="1" si="377"/>
        <v>38</v>
      </c>
      <c r="X151" s="184">
        <f t="shared" ca="1" si="378"/>
        <v>38</v>
      </c>
      <c r="Y151" s="184">
        <f t="shared" ca="1" si="379"/>
        <v>38</v>
      </c>
      <c r="Z151" s="184">
        <f t="shared" ca="1" si="380"/>
        <v>38</v>
      </c>
      <c r="AA151" s="184">
        <f t="shared" ca="1" si="381"/>
        <v>38</v>
      </c>
      <c r="AB151" s="184">
        <f t="shared" ca="1" si="382"/>
        <v>38</v>
      </c>
      <c r="AC151" s="184">
        <f t="shared" ca="1" si="383"/>
        <v>38</v>
      </c>
      <c r="AD151" s="184">
        <f t="shared" ca="1" si="384"/>
        <v>38</v>
      </c>
      <c r="AE151" s="184">
        <f t="shared" ca="1" si="385"/>
        <v>38</v>
      </c>
      <c r="AF151" s="184">
        <f t="shared" ca="1" si="386"/>
        <v>38</v>
      </c>
      <c r="AG151" s="184">
        <f t="shared" ca="1" si="387"/>
        <v>38</v>
      </c>
      <c r="AH151" s="184">
        <f t="shared" ca="1" si="388"/>
        <v>38</v>
      </c>
      <c r="AI151" s="184">
        <f t="shared" ca="1" si="389"/>
        <v>38</v>
      </c>
      <c r="AJ151" s="184">
        <f t="shared" ca="1" si="390"/>
        <v>38</v>
      </c>
      <c r="AK151" s="184">
        <f t="shared" ca="1" si="391"/>
        <v>38</v>
      </c>
      <c r="AL151" s="184">
        <f t="shared" ca="1" si="392"/>
        <v>70</v>
      </c>
      <c r="AM151" s="184">
        <f t="shared" ca="1" si="393"/>
        <v>70</v>
      </c>
      <c r="AN151" s="184">
        <f t="shared" ca="1" si="394"/>
        <v>70</v>
      </c>
      <c r="AO151" s="184">
        <f t="shared" ca="1" si="395"/>
        <v>70</v>
      </c>
      <c r="AP151" s="184">
        <f t="shared" ca="1" si="396"/>
        <v>70</v>
      </c>
      <c r="AQ151" s="184">
        <f t="shared" ca="1" si="397"/>
        <v>43</v>
      </c>
      <c r="AR151" s="184">
        <f t="shared" ca="1" si="398"/>
        <v>43</v>
      </c>
      <c r="AS151" s="184">
        <f t="shared" ca="1" si="399"/>
        <v>43</v>
      </c>
      <c r="AT151" s="184">
        <f t="shared" ca="1" si="400"/>
        <v>43</v>
      </c>
      <c r="AU151" s="184">
        <f t="shared" ca="1" si="401"/>
        <v>43</v>
      </c>
      <c r="AV151" s="184">
        <f t="shared" ca="1" si="402"/>
        <v>43</v>
      </c>
      <c r="AW151" s="184">
        <f t="shared" ca="1" si="403"/>
        <v>43</v>
      </c>
      <c r="AX151" s="184">
        <f t="shared" ca="1" si="404"/>
        <v>43</v>
      </c>
      <c r="AY151" s="184">
        <f t="shared" ca="1" si="405"/>
        <v>43</v>
      </c>
      <c r="AZ151" s="184">
        <f t="shared" ca="1" si="406"/>
        <v>61</v>
      </c>
      <c r="BA151" s="184">
        <f t="shared" ca="1" si="407"/>
        <v>61</v>
      </c>
      <c r="BB151" s="184">
        <f t="shared" ca="1" si="408"/>
        <v>61</v>
      </c>
      <c r="BC151" s="184">
        <f t="shared" ca="1" si="409"/>
        <v>61</v>
      </c>
      <c r="BD151" s="184">
        <f t="shared" ca="1" si="410"/>
        <v>97</v>
      </c>
      <c r="BE151" s="184">
        <f t="shared" ca="1" si="411"/>
        <v>97</v>
      </c>
      <c r="BF151" s="184">
        <f t="shared" ca="1" si="412"/>
        <v>97</v>
      </c>
      <c r="BG151" s="184">
        <f t="shared" ca="1" si="413"/>
        <v>97</v>
      </c>
      <c r="BH151" s="184">
        <f t="shared" ca="1" si="414"/>
        <v>97</v>
      </c>
      <c r="BI151" s="184">
        <f t="shared" ca="1" si="415"/>
        <v>97</v>
      </c>
      <c r="BJ151" s="184">
        <f t="shared" ca="1" si="416"/>
        <v>97</v>
      </c>
      <c r="BK151" s="184">
        <f t="shared" ca="1" si="417"/>
        <v>97</v>
      </c>
      <c r="BL151" s="184">
        <f t="shared" ca="1" si="418"/>
        <v>97</v>
      </c>
      <c r="BM151" s="184">
        <f t="shared" ca="1" si="419"/>
        <v>97</v>
      </c>
      <c r="BN151" s="184">
        <f t="shared" ca="1" si="420"/>
        <v>97</v>
      </c>
      <c r="BO151" s="184">
        <f t="shared" ca="1" si="421"/>
        <v>97</v>
      </c>
      <c r="BP151" s="184">
        <f t="shared" ca="1" si="422"/>
        <v>97</v>
      </c>
      <c r="BQ151" s="184">
        <f t="shared" ca="1" si="423"/>
        <v>97</v>
      </c>
      <c r="BR151" s="184">
        <f t="shared" ca="1" si="424"/>
        <v>97</v>
      </c>
      <c r="BS151" s="184">
        <f t="shared" ca="1" si="425"/>
        <v>97</v>
      </c>
      <c r="BT151" s="184">
        <f t="shared" ca="1" si="426"/>
        <v>97</v>
      </c>
      <c r="BU151" s="184">
        <f t="shared" ca="1" si="427"/>
        <v>40</v>
      </c>
      <c r="BV151" s="184">
        <f t="shared" ca="1" si="428"/>
        <v>40</v>
      </c>
      <c r="BW151" s="184">
        <f t="shared" ca="1" si="429"/>
        <v>40</v>
      </c>
      <c r="BX151" s="184">
        <f t="shared" ca="1" si="430"/>
        <v>40</v>
      </c>
      <c r="BY151" s="184">
        <f t="shared" ca="1" si="431"/>
        <v>40</v>
      </c>
      <c r="BZ151" s="184">
        <f t="shared" ca="1" si="432"/>
        <v>40</v>
      </c>
      <c r="CA151" s="184" t="str">
        <f t="shared" ca="1" si="433"/>
        <v/>
      </c>
      <c r="CB151" s="184" t="str">
        <f t="shared" ca="1" si="434"/>
        <v/>
      </c>
      <c r="CC151" s="184" t="str">
        <f t="shared" ca="1" si="435"/>
        <v/>
      </c>
      <c r="CD151" s="184" t="str">
        <f t="shared" ca="1" si="436"/>
        <v/>
      </c>
      <c r="CE151" s="184" t="str">
        <f t="shared" ca="1" si="437"/>
        <v/>
      </c>
      <c r="CF151" s="184" t="str">
        <f t="shared" ca="1" si="438"/>
        <v/>
      </c>
      <c r="CG151" s="184" t="str">
        <f t="shared" ca="1" si="439"/>
        <v/>
      </c>
      <c r="CH151" s="184" t="str">
        <f t="shared" ca="1" si="440"/>
        <v/>
      </c>
      <c r="CI151" s="184" t="str">
        <f t="shared" ca="1" si="441"/>
        <v/>
      </c>
      <c r="CJ151" s="184" t="str">
        <f t="shared" ca="1" si="442"/>
        <v/>
      </c>
      <c r="CK151" s="184" t="str">
        <f t="shared" ca="1" si="443"/>
        <v/>
      </c>
      <c r="CL151" s="184" t="str">
        <f t="shared" ca="1" si="444"/>
        <v/>
      </c>
      <c r="CM151" s="184" t="str">
        <f t="shared" ca="1" si="445"/>
        <v/>
      </c>
      <c r="CN151" s="184" t="str">
        <f t="shared" ca="1" si="446"/>
        <v/>
      </c>
      <c r="CO151" s="184" t="str">
        <f t="shared" ca="1" si="447"/>
        <v/>
      </c>
      <c r="CP151" s="184" t="str">
        <f t="shared" ca="1" si="448"/>
        <v/>
      </c>
      <c r="CQ151" s="184" t="str">
        <f t="shared" ca="1" si="449"/>
        <v/>
      </c>
      <c r="CR151" s="184" t="str">
        <f t="shared" ca="1" si="450"/>
        <v/>
      </c>
      <c r="CS151" s="184" t="str">
        <f t="shared" ca="1" si="451"/>
        <v/>
      </c>
      <c r="CT151" s="184" t="str">
        <f t="shared" ca="1" si="452"/>
        <v/>
      </c>
      <c r="CU151" s="184" t="str">
        <f t="shared" ca="1" si="453"/>
        <v/>
      </c>
      <c r="CV151" s="184" t="str">
        <f t="shared" ca="1" si="454"/>
        <v/>
      </c>
      <c r="CW151" s="184" t="str">
        <f t="shared" ca="1" si="455"/>
        <v/>
      </c>
      <c r="CX151" s="184" t="str">
        <f t="shared" ca="1" si="456"/>
        <v/>
      </c>
      <c r="CY151" s="184" t="str">
        <f t="shared" ca="1" si="457"/>
        <v/>
      </c>
      <c r="CZ151" s="184" t="str">
        <f t="shared" ca="1" si="458"/>
        <v/>
      </c>
      <c r="DA151" s="184" t="str">
        <f t="shared" ca="1" si="459"/>
        <v/>
      </c>
      <c r="DB151" s="184" t="str">
        <f t="shared" ca="1" si="460"/>
        <v/>
      </c>
      <c r="DC151" s="184" t="str">
        <f t="shared" ca="1" si="461"/>
        <v/>
      </c>
      <c r="DD151" s="184" t="str">
        <f t="shared" ca="1" si="462"/>
        <v/>
      </c>
      <c r="DE151" s="184" t="str">
        <f t="shared" ca="1" si="463"/>
        <v/>
      </c>
      <c r="DF151" s="184" t="str">
        <f t="shared" ca="1" si="464"/>
        <v/>
      </c>
      <c r="DG151" s="184" t="str">
        <f t="shared" ca="1" si="465"/>
        <v/>
      </c>
      <c r="DH151" s="184" t="str">
        <f t="shared" ca="1" si="466"/>
        <v/>
      </c>
      <c r="DI151" s="184" t="str">
        <f t="shared" ca="1" si="467"/>
        <v/>
      </c>
      <c r="DJ151" s="184" t="str">
        <f t="shared" ca="1" si="468"/>
        <v/>
      </c>
      <c r="DK151" s="184" t="str">
        <f t="shared" ca="1" si="469"/>
        <v/>
      </c>
      <c r="DL151" s="184" t="str">
        <f t="shared" ca="1" si="470"/>
        <v/>
      </c>
      <c r="DM151" s="184" t="str">
        <f t="shared" ca="1" si="471"/>
        <v/>
      </c>
      <c r="DN151" s="184" t="str">
        <f t="shared" ca="1" si="472"/>
        <v/>
      </c>
      <c r="DO151" s="184" t="str">
        <f t="shared" ca="1" si="473"/>
        <v/>
      </c>
      <c r="DP151" s="184" t="str">
        <f t="shared" ca="1" si="474"/>
        <v/>
      </c>
      <c r="DQ151" s="184" t="str">
        <f t="shared" ca="1" si="475"/>
        <v/>
      </c>
      <c r="DR151" s="184" t="str">
        <f t="shared" ca="1" si="476"/>
        <v/>
      </c>
      <c r="DS151" s="184" t="str">
        <f t="shared" ca="1" si="477"/>
        <v/>
      </c>
      <c r="DT151" s="184" t="str">
        <f t="shared" ca="1" si="478"/>
        <v/>
      </c>
      <c r="DU151" s="184" t="str">
        <f t="shared" ca="1" si="479"/>
        <v/>
      </c>
      <c r="DV151" s="184" t="str">
        <f t="shared" ca="1" si="480"/>
        <v/>
      </c>
      <c r="DW151" s="184" t="str">
        <f t="shared" ca="1" si="481"/>
        <v/>
      </c>
      <c r="DX151" s="184" t="str">
        <f t="shared" ca="1" si="482"/>
        <v/>
      </c>
      <c r="DY151" s="184" t="str">
        <f t="shared" ca="1" si="483"/>
        <v/>
      </c>
      <c r="DZ151" s="184" t="str">
        <f t="shared" ca="1" si="484"/>
        <v/>
      </c>
      <c r="EA151" s="184" t="str">
        <f t="shared" ca="1" si="485"/>
        <v/>
      </c>
      <c r="EB151" s="184" t="str">
        <f t="shared" ca="1" si="486"/>
        <v/>
      </c>
      <c r="EC151" s="184" t="str">
        <f t="shared" ca="1" si="487"/>
        <v/>
      </c>
      <c r="ED151" s="184" t="str">
        <f t="shared" ca="1" si="488"/>
        <v/>
      </c>
      <c r="EE151" s="184" t="str">
        <f t="shared" ca="1" si="489"/>
        <v/>
      </c>
      <c r="EF151" s="184" t="str">
        <f t="shared" ca="1" si="490"/>
        <v/>
      </c>
      <c r="EG151" s="184" t="str">
        <f t="shared" ca="1" si="491"/>
        <v/>
      </c>
      <c r="EH151" s="184" t="str">
        <f t="shared" ca="1" si="492"/>
        <v/>
      </c>
      <c r="EI151" s="184" t="str">
        <f t="shared" ca="1" si="493"/>
        <v/>
      </c>
      <c r="EJ151" s="184" t="str">
        <f t="shared" ca="1" si="494"/>
        <v/>
      </c>
      <c r="EK151" s="184" t="str">
        <f t="shared" ca="1" si="495"/>
        <v/>
      </c>
      <c r="EL151" s="184" t="str">
        <f t="shared" ca="1" si="496"/>
        <v/>
      </c>
      <c r="EM151" s="184" t="str">
        <f t="shared" ca="1" si="497"/>
        <v/>
      </c>
      <c r="EN151" s="184" t="str">
        <f t="shared" ca="1" si="498"/>
        <v/>
      </c>
      <c r="EO151" s="184" t="str">
        <f t="shared" ca="1" si="499"/>
        <v/>
      </c>
      <c r="EP151" s="184" t="str">
        <f t="shared" ca="1" si="500"/>
        <v/>
      </c>
      <c r="EQ151" s="184" t="str">
        <f t="shared" ca="1" si="501"/>
        <v/>
      </c>
      <c r="ER151" s="184" t="str">
        <f t="shared" ca="1" si="502"/>
        <v/>
      </c>
      <c r="ES151" s="184" t="str">
        <f t="shared" ca="1" si="503"/>
        <v/>
      </c>
      <c r="ET151" s="184" t="str">
        <f t="shared" ca="1" si="504"/>
        <v/>
      </c>
      <c r="EU151" s="184" t="str">
        <f t="shared" ca="1" si="505"/>
        <v/>
      </c>
      <c r="EV151" s="184" t="str">
        <f t="shared" ca="1" si="506"/>
        <v/>
      </c>
      <c r="EW151" s="184" t="str">
        <f t="shared" ca="1" si="507"/>
        <v/>
      </c>
      <c r="EX151" s="184" t="str">
        <f t="shared" ca="1" si="508"/>
        <v/>
      </c>
      <c r="EY151" s="184" t="str">
        <f t="shared" ca="1" si="509"/>
        <v/>
      </c>
      <c r="EZ151" s="184" t="str">
        <f t="shared" ca="1" si="510"/>
        <v/>
      </c>
      <c r="FA151" s="184" t="str">
        <f t="shared" ca="1" si="511"/>
        <v/>
      </c>
      <c r="FB151" s="184" t="str">
        <f t="shared" ca="1" si="512"/>
        <v/>
      </c>
      <c r="FC151" s="184" t="str">
        <f t="shared" ca="1" si="513"/>
        <v/>
      </c>
      <c r="FD151" s="184" t="str">
        <f t="shared" ca="1" si="514"/>
        <v/>
      </c>
      <c r="FE151" s="184" t="str">
        <f t="shared" ca="1" si="515"/>
        <v/>
      </c>
      <c r="FF151" s="184" t="str">
        <f t="shared" ca="1" si="516"/>
        <v/>
      </c>
      <c r="FG151" s="184" t="str">
        <f t="shared" ca="1" si="517"/>
        <v/>
      </c>
      <c r="FH151" s="184" t="str">
        <f t="shared" ca="1" si="518"/>
        <v/>
      </c>
      <c r="FI151" s="184" t="str">
        <f t="shared" ca="1" si="519"/>
        <v/>
      </c>
      <c r="FJ151" s="184" t="str">
        <f t="shared" ca="1" si="520"/>
        <v/>
      </c>
      <c r="FK151" s="184" t="str">
        <f t="shared" ca="1" si="521"/>
        <v/>
      </c>
      <c r="FL151" s="184" t="str">
        <f t="shared" ca="1" si="522"/>
        <v/>
      </c>
      <c r="FM151" s="184" t="str">
        <f t="shared" ca="1" si="523"/>
        <v/>
      </c>
      <c r="FN151" s="184" t="str">
        <f t="shared" ca="1" si="524"/>
        <v/>
      </c>
      <c r="FO151" s="184" t="str">
        <f t="shared" ca="1" si="525"/>
        <v/>
      </c>
      <c r="FP151" s="184" t="str">
        <f t="shared" ca="1" si="526"/>
        <v/>
      </c>
      <c r="FQ151" s="184" t="str">
        <f t="shared" ca="1" si="527"/>
        <v/>
      </c>
      <c r="FR151" s="184" t="str">
        <f t="shared" ca="1" si="528"/>
        <v/>
      </c>
      <c r="FS151" s="184" t="str">
        <f t="shared" ca="1" si="529"/>
        <v/>
      </c>
      <c r="FT151" s="184" t="str">
        <f t="shared" ca="1" si="530"/>
        <v/>
      </c>
      <c r="FU151" s="184" t="str">
        <f t="shared" ca="1" si="531"/>
        <v/>
      </c>
      <c r="FV151" s="184" t="str">
        <f t="shared" ca="1" si="532"/>
        <v/>
      </c>
      <c r="FW151" s="184" t="str">
        <f t="shared" ca="1" si="533"/>
        <v/>
      </c>
      <c r="FX151" s="184" t="str">
        <f t="shared" ca="1" si="534"/>
        <v/>
      </c>
      <c r="FY151" s="184" t="str">
        <f t="shared" ca="1" si="535"/>
        <v/>
      </c>
      <c r="FZ151" s="184" t="str">
        <f t="shared" ca="1" si="536"/>
        <v/>
      </c>
      <c r="GA151" s="184" t="str">
        <f t="shared" ca="1" si="537"/>
        <v/>
      </c>
      <c r="GB151" s="184" t="str">
        <f t="shared" ca="1" si="538"/>
        <v/>
      </c>
      <c r="GC151" s="184" t="str">
        <f t="shared" ca="1" si="539"/>
        <v/>
      </c>
      <c r="GD151" s="184" t="str">
        <f t="shared" ca="1" si="540"/>
        <v/>
      </c>
      <c r="GE151" s="184" t="str">
        <f t="shared" ca="1" si="541"/>
        <v/>
      </c>
      <c r="GF151" s="184" t="str">
        <f t="shared" ca="1" si="542"/>
        <v/>
      </c>
      <c r="GG151" s="184" t="str">
        <f t="shared" ca="1" si="543"/>
        <v/>
      </c>
      <c r="GH151" s="184">
        <f t="shared" ca="1" si="544"/>
        <v>0</v>
      </c>
      <c r="GI151" s="184">
        <f t="shared" ca="1" si="545"/>
        <v>0</v>
      </c>
      <c r="GJ151" s="184">
        <f t="shared" ca="1" si="546"/>
        <v>0</v>
      </c>
      <c r="GK151" s="184">
        <f t="shared" ca="1" si="547"/>
        <v>0</v>
      </c>
      <c r="GL151" s="184">
        <f t="shared" ca="1" si="548"/>
        <v>0</v>
      </c>
      <c r="GM151" s="184">
        <f t="shared" ca="1" si="549"/>
        <v>0</v>
      </c>
      <c r="GN151" s="184">
        <f t="shared" ca="1" si="550"/>
        <v>0</v>
      </c>
      <c r="GO151" s="184">
        <f t="shared" ca="1" si="551"/>
        <v>0</v>
      </c>
      <c r="GP151" s="184">
        <f t="shared" ca="1" si="552"/>
        <v>0</v>
      </c>
      <c r="GQ151" s="184">
        <f t="shared" ca="1" si="553"/>
        <v>0</v>
      </c>
      <c r="GR151" s="184">
        <f t="shared" ca="1" si="554"/>
        <v>0</v>
      </c>
      <c r="GS151" s="184">
        <f t="shared" ca="1" si="555"/>
        <v>0</v>
      </c>
      <c r="GT151" s="184">
        <f t="shared" ca="1" si="556"/>
        <v>0</v>
      </c>
      <c r="GU151" s="184">
        <f t="shared" ca="1" si="557"/>
        <v>0</v>
      </c>
      <c r="GV151" s="184">
        <f t="shared" ca="1" si="558"/>
        <v>0</v>
      </c>
      <c r="GW151" s="184">
        <f t="shared" ca="1" si="559"/>
        <v>0</v>
      </c>
      <c r="GX151" s="184">
        <f t="shared" ca="1" si="560"/>
        <v>0</v>
      </c>
      <c r="GY151" s="184">
        <f t="shared" ca="1" si="561"/>
        <v>0</v>
      </c>
      <c r="GZ151" s="184">
        <f t="shared" ca="1" si="562"/>
        <v>0</v>
      </c>
      <c r="HA151" s="184">
        <f t="shared" ca="1" si="563"/>
        <v>0</v>
      </c>
      <c r="HB151" s="184">
        <f t="shared" ca="1" si="564"/>
        <v>0</v>
      </c>
      <c r="HC151" s="184">
        <f t="shared" ca="1" si="565"/>
        <v>0</v>
      </c>
      <c r="HD151" s="184">
        <f t="shared" ca="1" si="566"/>
        <v>0</v>
      </c>
      <c r="HE151" s="184">
        <f t="shared" ca="1" si="567"/>
        <v>0</v>
      </c>
      <c r="HF151" s="184">
        <f t="shared" ca="1" si="568"/>
        <v>0</v>
      </c>
      <c r="HG151" s="184">
        <f t="shared" ca="1" si="569"/>
        <v>0</v>
      </c>
      <c r="HH151" s="184">
        <f t="shared" ca="1" si="570"/>
        <v>0</v>
      </c>
      <c r="HI151" s="184">
        <f t="shared" ca="1" si="571"/>
        <v>0</v>
      </c>
      <c r="HJ151" s="184">
        <f t="shared" ca="1" si="572"/>
        <v>0</v>
      </c>
      <c r="HK151" s="578">
        <f t="shared" ca="1" si="593"/>
        <v>0</v>
      </c>
    </row>
    <row r="152" spans="1:219" s="185" customFormat="1">
      <c r="A152" s="284" t="s">
        <v>14127</v>
      </c>
      <c r="B152" s="285" t="s">
        <v>14151</v>
      </c>
      <c r="C152" s="286" t="str">
        <f>IF($B152="","",IFERROR(VLOOKUP($B152,SERVIÇOS!$A:$F,2,0),IFERROR(VLOOKUP($B152,'COMPOSIÇÕES COMPLEMENTARES '!$C:$K,2,0),"")))</f>
        <v>DESOBSTRUÇÃO DE RAMAL PREDIAL COM AUXÍLIO DE EQUIPAMENTO HIDROJATO</v>
      </c>
      <c r="D152" s="287" t="str">
        <f>IF($B152="","",IFERROR(VLOOKUP($B152,SERVIÇOS!$A:$F,3,0),IFERROR(VLOOKUP($B152,'COMPOSIÇÕES COMPLEMENTARES '!$C:$K,3,0),"")))</f>
        <v>M</v>
      </c>
      <c r="E152" s="288">
        <v>80</v>
      </c>
      <c r="F152" s="289">
        <f>IF($B152="","",IFERROR(VLOOKUP($B152,SERVIÇOS!$A:$F,4,0),IFERROR(VLOOKUP($B152,'COMPOSIÇÕES COMPLEMENTARES '!$C:$K,6,0),"")))</f>
        <v>6.52</v>
      </c>
      <c r="G152" s="289">
        <f>IF($B152="","",IFERROR(VLOOKUP($B152,SERVIÇOS!$A:$F,5,0),IFERROR(VLOOKUP($B152,'COMPOSIÇÕES COMPLEMENTARES '!$C:$K,7,0),"")))</f>
        <v>14.1</v>
      </c>
      <c r="H152" s="289">
        <f t="shared" si="589"/>
        <v>20.619999999999997</v>
      </c>
      <c r="I152" s="289">
        <f t="shared" si="600"/>
        <v>521.6</v>
      </c>
      <c r="J152" s="289">
        <f t="shared" si="601"/>
        <v>1128</v>
      </c>
      <c r="K152" s="289">
        <f t="shared" si="602"/>
        <v>1649.6</v>
      </c>
      <c r="L152" s="289"/>
      <c r="M152" s="572">
        <f t="shared" si="594"/>
        <v>1649.6</v>
      </c>
      <c r="N152" s="572">
        <f t="shared" si="595"/>
        <v>1649.6</v>
      </c>
      <c r="O152" s="572">
        <f t="shared" si="596"/>
        <v>80</v>
      </c>
      <c r="P152" s="572">
        <f t="shared" si="597"/>
        <v>144</v>
      </c>
      <c r="Q152" s="572">
        <f t="shared" si="598"/>
        <v>24.79</v>
      </c>
      <c r="R152" s="572">
        <f t="shared" si="599"/>
        <v>70</v>
      </c>
      <c r="S152" s="184">
        <f t="shared" ca="1" si="373"/>
        <v>70</v>
      </c>
      <c r="T152" s="184">
        <f t="shared" ca="1" si="374"/>
        <v>70</v>
      </c>
      <c r="U152" s="184">
        <f t="shared" ca="1" si="375"/>
        <v>70</v>
      </c>
      <c r="V152" s="184">
        <f t="shared" ca="1" si="376"/>
        <v>70</v>
      </c>
      <c r="W152" s="184">
        <f t="shared" ca="1" si="377"/>
        <v>70</v>
      </c>
      <c r="X152" s="184">
        <f t="shared" ca="1" si="378"/>
        <v>70</v>
      </c>
      <c r="Y152" s="184">
        <f t="shared" ca="1" si="379"/>
        <v>70</v>
      </c>
      <c r="Z152" s="184">
        <f t="shared" ca="1" si="380"/>
        <v>70</v>
      </c>
      <c r="AA152" s="184">
        <f t="shared" ca="1" si="381"/>
        <v>70</v>
      </c>
      <c r="AB152" s="184">
        <f t="shared" ca="1" si="382"/>
        <v>70</v>
      </c>
      <c r="AC152" s="184">
        <f t="shared" ca="1" si="383"/>
        <v>70</v>
      </c>
      <c r="AD152" s="184">
        <f t="shared" ca="1" si="384"/>
        <v>70</v>
      </c>
      <c r="AE152" s="184">
        <f t="shared" ca="1" si="385"/>
        <v>70</v>
      </c>
      <c r="AF152" s="184">
        <f t="shared" ca="1" si="386"/>
        <v>70</v>
      </c>
      <c r="AG152" s="184">
        <f t="shared" ca="1" si="387"/>
        <v>70</v>
      </c>
      <c r="AH152" s="184">
        <f t="shared" ca="1" si="388"/>
        <v>70</v>
      </c>
      <c r="AI152" s="184">
        <f t="shared" ca="1" si="389"/>
        <v>70</v>
      </c>
      <c r="AJ152" s="184">
        <f t="shared" ca="1" si="390"/>
        <v>70</v>
      </c>
      <c r="AK152" s="184">
        <f t="shared" ca="1" si="391"/>
        <v>70</v>
      </c>
      <c r="AL152" s="184">
        <f t="shared" ca="1" si="392"/>
        <v>70</v>
      </c>
      <c r="AM152" s="184">
        <f t="shared" ca="1" si="393"/>
        <v>43</v>
      </c>
      <c r="AN152" s="184">
        <f t="shared" ca="1" si="394"/>
        <v>43</v>
      </c>
      <c r="AO152" s="184">
        <f t="shared" ca="1" si="395"/>
        <v>43</v>
      </c>
      <c r="AP152" s="184">
        <f t="shared" ca="1" si="396"/>
        <v>43</v>
      </c>
      <c r="AQ152" s="184">
        <f t="shared" ca="1" si="397"/>
        <v>43</v>
      </c>
      <c r="AR152" s="184">
        <f t="shared" ca="1" si="398"/>
        <v>61</v>
      </c>
      <c r="AS152" s="184">
        <f t="shared" ca="1" si="399"/>
        <v>61</v>
      </c>
      <c r="AT152" s="184">
        <f t="shared" ca="1" si="400"/>
        <v>61</v>
      </c>
      <c r="AU152" s="184">
        <f t="shared" ca="1" si="401"/>
        <v>61</v>
      </c>
      <c r="AV152" s="184">
        <f t="shared" ca="1" si="402"/>
        <v>61</v>
      </c>
      <c r="AW152" s="184">
        <f t="shared" ca="1" si="403"/>
        <v>61</v>
      </c>
      <c r="AX152" s="184">
        <f t="shared" ca="1" si="404"/>
        <v>61</v>
      </c>
      <c r="AY152" s="184">
        <f t="shared" ca="1" si="405"/>
        <v>61</v>
      </c>
      <c r="AZ152" s="184">
        <f t="shared" ca="1" si="406"/>
        <v>61</v>
      </c>
      <c r="BA152" s="184">
        <f t="shared" ca="1" si="407"/>
        <v>97</v>
      </c>
      <c r="BB152" s="184">
        <f t="shared" ca="1" si="408"/>
        <v>97</v>
      </c>
      <c r="BC152" s="184">
        <f t="shared" ca="1" si="409"/>
        <v>97</v>
      </c>
      <c r="BD152" s="184">
        <f t="shared" ca="1" si="410"/>
        <v>97</v>
      </c>
      <c r="BE152" s="184">
        <f t="shared" ca="1" si="411"/>
        <v>40</v>
      </c>
      <c r="BF152" s="184">
        <f t="shared" ca="1" si="412"/>
        <v>40</v>
      </c>
      <c r="BG152" s="184">
        <f t="shared" ca="1" si="413"/>
        <v>40</v>
      </c>
      <c r="BH152" s="184">
        <f t="shared" ca="1" si="414"/>
        <v>40</v>
      </c>
      <c r="BI152" s="184">
        <f t="shared" ca="1" si="415"/>
        <v>40</v>
      </c>
      <c r="BJ152" s="184">
        <f t="shared" ca="1" si="416"/>
        <v>40</v>
      </c>
      <c r="BK152" s="184">
        <f t="shared" ca="1" si="417"/>
        <v>40</v>
      </c>
      <c r="BL152" s="184">
        <f t="shared" ca="1" si="418"/>
        <v>40</v>
      </c>
      <c r="BM152" s="184">
        <f t="shared" ca="1" si="419"/>
        <v>40</v>
      </c>
      <c r="BN152" s="184">
        <f t="shared" ca="1" si="420"/>
        <v>40</v>
      </c>
      <c r="BO152" s="184">
        <f t="shared" ca="1" si="421"/>
        <v>40</v>
      </c>
      <c r="BP152" s="184">
        <f t="shared" ca="1" si="422"/>
        <v>40</v>
      </c>
      <c r="BQ152" s="184">
        <f t="shared" ca="1" si="423"/>
        <v>40</v>
      </c>
      <c r="BR152" s="184">
        <f t="shared" ca="1" si="424"/>
        <v>40</v>
      </c>
      <c r="BS152" s="184">
        <f t="shared" ca="1" si="425"/>
        <v>40</v>
      </c>
      <c r="BT152" s="184">
        <f t="shared" ca="1" si="426"/>
        <v>40</v>
      </c>
      <c r="BU152" s="184">
        <f t="shared" ca="1" si="427"/>
        <v>40</v>
      </c>
      <c r="BV152" s="184" t="str">
        <f t="shared" ca="1" si="428"/>
        <v/>
      </c>
      <c r="BW152" s="184" t="str">
        <f t="shared" ca="1" si="429"/>
        <v/>
      </c>
      <c r="BX152" s="184" t="str">
        <f t="shared" ca="1" si="430"/>
        <v/>
      </c>
      <c r="BY152" s="184" t="str">
        <f t="shared" ca="1" si="431"/>
        <v/>
      </c>
      <c r="BZ152" s="184" t="str">
        <f t="shared" ca="1" si="432"/>
        <v/>
      </c>
      <c r="CA152" s="184" t="str">
        <f t="shared" ca="1" si="433"/>
        <v/>
      </c>
      <c r="CB152" s="184" t="str">
        <f t="shared" ca="1" si="434"/>
        <v/>
      </c>
      <c r="CC152" s="184" t="str">
        <f t="shared" ca="1" si="435"/>
        <v/>
      </c>
      <c r="CD152" s="184" t="str">
        <f t="shared" ca="1" si="436"/>
        <v/>
      </c>
      <c r="CE152" s="184" t="str">
        <f t="shared" ca="1" si="437"/>
        <v/>
      </c>
      <c r="CF152" s="184" t="str">
        <f t="shared" ca="1" si="438"/>
        <v/>
      </c>
      <c r="CG152" s="184" t="str">
        <f t="shared" ca="1" si="439"/>
        <v/>
      </c>
      <c r="CH152" s="184" t="str">
        <f t="shared" ca="1" si="440"/>
        <v/>
      </c>
      <c r="CI152" s="184" t="str">
        <f t="shared" ca="1" si="441"/>
        <v/>
      </c>
      <c r="CJ152" s="184" t="str">
        <f t="shared" ca="1" si="442"/>
        <v/>
      </c>
      <c r="CK152" s="184" t="str">
        <f t="shared" ca="1" si="443"/>
        <v/>
      </c>
      <c r="CL152" s="184" t="str">
        <f t="shared" ca="1" si="444"/>
        <v/>
      </c>
      <c r="CM152" s="184" t="str">
        <f t="shared" ca="1" si="445"/>
        <v/>
      </c>
      <c r="CN152" s="184" t="str">
        <f t="shared" ca="1" si="446"/>
        <v/>
      </c>
      <c r="CO152" s="184" t="str">
        <f t="shared" ca="1" si="447"/>
        <v/>
      </c>
      <c r="CP152" s="184" t="str">
        <f t="shared" ca="1" si="448"/>
        <v/>
      </c>
      <c r="CQ152" s="184" t="str">
        <f t="shared" ca="1" si="449"/>
        <v/>
      </c>
      <c r="CR152" s="184" t="str">
        <f t="shared" ca="1" si="450"/>
        <v/>
      </c>
      <c r="CS152" s="184" t="str">
        <f t="shared" ca="1" si="451"/>
        <v/>
      </c>
      <c r="CT152" s="184" t="str">
        <f t="shared" ca="1" si="452"/>
        <v/>
      </c>
      <c r="CU152" s="184" t="str">
        <f t="shared" ca="1" si="453"/>
        <v/>
      </c>
      <c r="CV152" s="184" t="str">
        <f t="shared" ca="1" si="454"/>
        <v/>
      </c>
      <c r="CW152" s="184" t="str">
        <f t="shared" ca="1" si="455"/>
        <v/>
      </c>
      <c r="CX152" s="184" t="str">
        <f t="shared" ca="1" si="456"/>
        <v/>
      </c>
      <c r="CY152" s="184" t="str">
        <f t="shared" ca="1" si="457"/>
        <v/>
      </c>
      <c r="CZ152" s="184" t="str">
        <f t="shared" ca="1" si="458"/>
        <v/>
      </c>
      <c r="DA152" s="184" t="str">
        <f t="shared" ca="1" si="459"/>
        <v/>
      </c>
      <c r="DB152" s="184" t="str">
        <f t="shared" ca="1" si="460"/>
        <v/>
      </c>
      <c r="DC152" s="184" t="str">
        <f t="shared" ca="1" si="461"/>
        <v/>
      </c>
      <c r="DD152" s="184" t="str">
        <f t="shared" ca="1" si="462"/>
        <v/>
      </c>
      <c r="DE152" s="184" t="str">
        <f t="shared" ca="1" si="463"/>
        <v/>
      </c>
      <c r="DF152" s="184" t="str">
        <f t="shared" ca="1" si="464"/>
        <v/>
      </c>
      <c r="DG152" s="184" t="str">
        <f t="shared" ca="1" si="465"/>
        <v/>
      </c>
      <c r="DH152" s="184" t="str">
        <f t="shared" ca="1" si="466"/>
        <v/>
      </c>
      <c r="DI152" s="184" t="str">
        <f t="shared" ca="1" si="467"/>
        <v/>
      </c>
      <c r="DJ152" s="184" t="str">
        <f t="shared" ca="1" si="468"/>
        <v/>
      </c>
      <c r="DK152" s="184" t="str">
        <f t="shared" ca="1" si="469"/>
        <v/>
      </c>
      <c r="DL152" s="184" t="str">
        <f t="shared" ca="1" si="470"/>
        <v/>
      </c>
      <c r="DM152" s="184" t="str">
        <f t="shared" ca="1" si="471"/>
        <v/>
      </c>
      <c r="DN152" s="184" t="str">
        <f t="shared" ca="1" si="472"/>
        <v/>
      </c>
      <c r="DO152" s="184" t="str">
        <f t="shared" ca="1" si="473"/>
        <v/>
      </c>
      <c r="DP152" s="184" t="str">
        <f t="shared" ca="1" si="474"/>
        <v/>
      </c>
      <c r="DQ152" s="184" t="str">
        <f t="shared" ca="1" si="475"/>
        <v/>
      </c>
      <c r="DR152" s="184" t="str">
        <f t="shared" ca="1" si="476"/>
        <v/>
      </c>
      <c r="DS152" s="184" t="str">
        <f t="shared" ca="1" si="477"/>
        <v/>
      </c>
      <c r="DT152" s="184" t="str">
        <f t="shared" ca="1" si="478"/>
        <v/>
      </c>
      <c r="DU152" s="184" t="str">
        <f t="shared" ca="1" si="479"/>
        <v/>
      </c>
      <c r="DV152" s="184" t="str">
        <f t="shared" ca="1" si="480"/>
        <v/>
      </c>
      <c r="DW152" s="184" t="str">
        <f t="shared" ca="1" si="481"/>
        <v/>
      </c>
      <c r="DX152" s="184" t="str">
        <f t="shared" ca="1" si="482"/>
        <v/>
      </c>
      <c r="DY152" s="184" t="str">
        <f t="shared" ca="1" si="483"/>
        <v/>
      </c>
      <c r="DZ152" s="184" t="str">
        <f t="shared" ca="1" si="484"/>
        <v/>
      </c>
      <c r="EA152" s="184" t="str">
        <f t="shared" ca="1" si="485"/>
        <v/>
      </c>
      <c r="EB152" s="184" t="str">
        <f t="shared" ca="1" si="486"/>
        <v/>
      </c>
      <c r="EC152" s="184" t="str">
        <f t="shared" ca="1" si="487"/>
        <v/>
      </c>
      <c r="ED152" s="184" t="str">
        <f t="shared" ca="1" si="488"/>
        <v/>
      </c>
      <c r="EE152" s="184" t="str">
        <f t="shared" ca="1" si="489"/>
        <v/>
      </c>
      <c r="EF152" s="184" t="str">
        <f t="shared" ca="1" si="490"/>
        <v/>
      </c>
      <c r="EG152" s="184" t="str">
        <f t="shared" ca="1" si="491"/>
        <v/>
      </c>
      <c r="EH152" s="184" t="str">
        <f t="shared" ca="1" si="492"/>
        <v/>
      </c>
      <c r="EI152" s="184" t="str">
        <f t="shared" ca="1" si="493"/>
        <v/>
      </c>
      <c r="EJ152" s="184" t="str">
        <f t="shared" ca="1" si="494"/>
        <v/>
      </c>
      <c r="EK152" s="184" t="str">
        <f t="shared" ca="1" si="495"/>
        <v/>
      </c>
      <c r="EL152" s="184" t="str">
        <f t="shared" ca="1" si="496"/>
        <v/>
      </c>
      <c r="EM152" s="184" t="str">
        <f t="shared" ca="1" si="497"/>
        <v/>
      </c>
      <c r="EN152" s="184" t="str">
        <f t="shared" ca="1" si="498"/>
        <v/>
      </c>
      <c r="EO152" s="184" t="str">
        <f t="shared" ca="1" si="499"/>
        <v/>
      </c>
      <c r="EP152" s="184" t="str">
        <f t="shared" ca="1" si="500"/>
        <v/>
      </c>
      <c r="EQ152" s="184" t="str">
        <f t="shared" ca="1" si="501"/>
        <v/>
      </c>
      <c r="ER152" s="184" t="str">
        <f t="shared" ca="1" si="502"/>
        <v/>
      </c>
      <c r="ES152" s="184" t="str">
        <f t="shared" ca="1" si="503"/>
        <v/>
      </c>
      <c r="ET152" s="184" t="str">
        <f t="shared" ca="1" si="504"/>
        <v/>
      </c>
      <c r="EU152" s="184" t="str">
        <f t="shared" ca="1" si="505"/>
        <v/>
      </c>
      <c r="EV152" s="184" t="str">
        <f t="shared" ca="1" si="506"/>
        <v/>
      </c>
      <c r="EW152" s="184" t="str">
        <f t="shared" ca="1" si="507"/>
        <v/>
      </c>
      <c r="EX152" s="184" t="str">
        <f t="shared" ca="1" si="508"/>
        <v/>
      </c>
      <c r="EY152" s="184" t="str">
        <f t="shared" ca="1" si="509"/>
        <v/>
      </c>
      <c r="EZ152" s="184" t="str">
        <f t="shared" ca="1" si="510"/>
        <v/>
      </c>
      <c r="FA152" s="184" t="str">
        <f t="shared" ca="1" si="511"/>
        <v/>
      </c>
      <c r="FB152" s="184" t="str">
        <f t="shared" ca="1" si="512"/>
        <v/>
      </c>
      <c r="FC152" s="184" t="str">
        <f t="shared" ca="1" si="513"/>
        <v/>
      </c>
      <c r="FD152" s="184" t="str">
        <f t="shared" ca="1" si="514"/>
        <v/>
      </c>
      <c r="FE152" s="184" t="str">
        <f t="shared" ca="1" si="515"/>
        <v/>
      </c>
      <c r="FF152" s="184" t="str">
        <f t="shared" ca="1" si="516"/>
        <v/>
      </c>
      <c r="FG152" s="184" t="str">
        <f t="shared" ca="1" si="517"/>
        <v/>
      </c>
      <c r="FH152" s="184" t="str">
        <f t="shared" ca="1" si="518"/>
        <v/>
      </c>
      <c r="FI152" s="184" t="str">
        <f t="shared" ca="1" si="519"/>
        <v/>
      </c>
      <c r="FJ152" s="184" t="str">
        <f t="shared" ca="1" si="520"/>
        <v/>
      </c>
      <c r="FK152" s="184" t="str">
        <f t="shared" ca="1" si="521"/>
        <v/>
      </c>
      <c r="FL152" s="184" t="str">
        <f t="shared" ca="1" si="522"/>
        <v/>
      </c>
      <c r="FM152" s="184" t="str">
        <f t="shared" ca="1" si="523"/>
        <v/>
      </c>
      <c r="FN152" s="184" t="str">
        <f t="shared" ca="1" si="524"/>
        <v/>
      </c>
      <c r="FO152" s="184" t="str">
        <f t="shared" ca="1" si="525"/>
        <v/>
      </c>
      <c r="FP152" s="184" t="str">
        <f t="shared" ca="1" si="526"/>
        <v/>
      </c>
      <c r="FQ152" s="184" t="str">
        <f t="shared" ca="1" si="527"/>
        <v/>
      </c>
      <c r="FR152" s="184" t="str">
        <f t="shared" ca="1" si="528"/>
        <v/>
      </c>
      <c r="FS152" s="184" t="str">
        <f t="shared" ca="1" si="529"/>
        <v/>
      </c>
      <c r="FT152" s="184" t="str">
        <f t="shared" ca="1" si="530"/>
        <v/>
      </c>
      <c r="FU152" s="184" t="str">
        <f t="shared" ca="1" si="531"/>
        <v/>
      </c>
      <c r="FV152" s="184" t="str">
        <f t="shared" ca="1" si="532"/>
        <v/>
      </c>
      <c r="FW152" s="184" t="str">
        <f t="shared" ca="1" si="533"/>
        <v/>
      </c>
      <c r="FX152" s="184" t="str">
        <f t="shared" ca="1" si="534"/>
        <v/>
      </c>
      <c r="FY152" s="184" t="str">
        <f t="shared" ca="1" si="535"/>
        <v/>
      </c>
      <c r="FZ152" s="184" t="str">
        <f t="shared" ca="1" si="536"/>
        <v/>
      </c>
      <c r="GA152" s="184" t="str">
        <f t="shared" ca="1" si="537"/>
        <v/>
      </c>
      <c r="GB152" s="184" t="str">
        <f t="shared" ca="1" si="538"/>
        <v/>
      </c>
      <c r="GC152" s="184" t="str">
        <f t="shared" ca="1" si="539"/>
        <v/>
      </c>
      <c r="GD152" s="184" t="str">
        <f t="shared" ca="1" si="540"/>
        <v/>
      </c>
      <c r="GE152" s="184" t="str">
        <f t="shared" ca="1" si="541"/>
        <v/>
      </c>
      <c r="GF152" s="184" t="str">
        <f t="shared" ca="1" si="542"/>
        <v/>
      </c>
      <c r="GG152" s="184">
        <f t="shared" ca="1" si="543"/>
        <v>0</v>
      </c>
      <c r="GH152" s="184">
        <f t="shared" ca="1" si="544"/>
        <v>0</v>
      </c>
      <c r="GI152" s="184">
        <f t="shared" ca="1" si="545"/>
        <v>0</v>
      </c>
      <c r="GJ152" s="184">
        <f t="shared" ca="1" si="546"/>
        <v>0</v>
      </c>
      <c r="GK152" s="184">
        <f t="shared" ca="1" si="547"/>
        <v>0</v>
      </c>
      <c r="GL152" s="184">
        <f t="shared" ca="1" si="548"/>
        <v>0</v>
      </c>
      <c r="GM152" s="184">
        <f t="shared" ca="1" si="549"/>
        <v>0</v>
      </c>
      <c r="GN152" s="184">
        <f t="shared" ca="1" si="550"/>
        <v>0</v>
      </c>
      <c r="GO152" s="184">
        <f t="shared" ca="1" si="551"/>
        <v>0</v>
      </c>
      <c r="GP152" s="184">
        <f t="shared" ca="1" si="552"/>
        <v>0</v>
      </c>
      <c r="GQ152" s="184">
        <f t="shared" ca="1" si="553"/>
        <v>0</v>
      </c>
      <c r="GR152" s="184">
        <f t="shared" ca="1" si="554"/>
        <v>0</v>
      </c>
      <c r="GS152" s="184">
        <f t="shared" ca="1" si="555"/>
        <v>0</v>
      </c>
      <c r="GT152" s="184">
        <f t="shared" ca="1" si="556"/>
        <v>0</v>
      </c>
      <c r="GU152" s="184">
        <f t="shared" ca="1" si="557"/>
        <v>0</v>
      </c>
      <c r="GV152" s="184">
        <f t="shared" ca="1" si="558"/>
        <v>0</v>
      </c>
      <c r="GW152" s="184">
        <f t="shared" ca="1" si="559"/>
        <v>0</v>
      </c>
      <c r="GX152" s="184">
        <f t="shared" ca="1" si="560"/>
        <v>0</v>
      </c>
      <c r="GY152" s="184">
        <f t="shared" ca="1" si="561"/>
        <v>0</v>
      </c>
      <c r="GZ152" s="184">
        <f t="shared" ca="1" si="562"/>
        <v>0</v>
      </c>
      <c r="HA152" s="184">
        <f t="shared" ca="1" si="563"/>
        <v>0</v>
      </c>
      <c r="HB152" s="184">
        <f t="shared" ca="1" si="564"/>
        <v>0</v>
      </c>
      <c r="HC152" s="184">
        <f t="shared" ca="1" si="565"/>
        <v>0</v>
      </c>
      <c r="HD152" s="184">
        <f t="shared" ca="1" si="566"/>
        <v>0</v>
      </c>
      <c r="HE152" s="184">
        <f t="shared" ca="1" si="567"/>
        <v>0</v>
      </c>
      <c r="HF152" s="184">
        <f t="shared" ca="1" si="568"/>
        <v>0</v>
      </c>
      <c r="HG152" s="184">
        <f t="shared" ca="1" si="569"/>
        <v>0</v>
      </c>
      <c r="HH152" s="184">
        <f t="shared" ca="1" si="570"/>
        <v>0</v>
      </c>
      <c r="HI152" s="184">
        <f t="shared" ca="1" si="571"/>
        <v>0</v>
      </c>
      <c r="HJ152" s="184">
        <f t="shared" ca="1" si="572"/>
        <v>0</v>
      </c>
      <c r="HK152" s="578">
        <f t="shared" ca="1" si="593"/>
        <v>0</v>
      </c>
    </row>
    <row r="153" spans="1:219" s="185" customFormat="1">
      <c r="A153" s="284" t="s">
        <v>14128</v>
      </c>
      <c r="B153" s="285" t="s">
        <v>14154</v>
      </c>
      <c r="C153" s="286" t="str">
        <f>IF($B153="","",IFERROR(VLOOKUP($B153,SERVIÇOS!$A:$F,2,0),IFERROR(VLOOKUP($B153,'COMPOSIÇÕES COMPLEMENTARES '!$C:$K,2,0),"")))</f>
        <v>TAMPA EM CONCRETO ARMADO, ESPESSURA 10 CENTÍMETROS</v>
      </c>
      <c r="D153" s="287" t="str">
        <f>IF($B153="","",IFERROR(VLOOKUP($B153,SERVIÇOS!$A:$F,3,0),IFERROR(VLOOKUP($B153,'COMPOSIÇÕES COMPLEMENTARES '!$C:$K,3,0),"")))</f>
        <v>M2</v>
      </c>
      <c r="E153" s="288">
        <v>5</v>
      </c>
      <c r="F153" s="289">
        <f>IF($B153="","",IFERROR(VLOOKUP($B153,SERVIÇOS!$A:$F,4,0),IFERROR(VLOOKUP($B153,'COMPOSIÇÕES COMPLEMENTARES '!$C:$K,6,0),"")))</f>
        <v>115.5</v>
      </c>
      <c r="G153" s="289">
        <f>IF($B153="","",IFERROR(VLOOKUP($B153,SERVIÇOS!$A:$F,5,0),IFERROR(VLOOKUP($B153,'COMPOSIÇÕES COMPLEMENTARES '!$C:$K,7,0),"")))</f>
        <v>28.07</v>
      </c>
      <c r="H153" s="289">
        <f t="shared" si="589"/>
        <v>143.57</v>
      </c>
      <c r="I153" s="289">
        <f t="shared" si="600"/>
        <v>577.5</v>
      </c>
      <c r="J153" s="289">
        <f t="shared" si="601"/>
        <v>140.35</v>
      </c>
      <c r="K153" s="289">
        <f t="shared" si="602"/>
        <v>717.85</v>
      </c>
      <c r="L153" s="289"/>
      <c r="M153" s="572">
        <f t="shared" si="594"/>
        <v>717.85</v>
      </c>
      <c r="N153" s="572">
        <f t="shared" si="595"/>
        <v>717.85</v>
      </c>
      <c r="O153" s="572">
        <f t="shared" si="596"/>
        <v>5</v>
      </c>
      <c r="P153" s="572">
        <f t="shared" si="597"/>
        <v>145</v>
      </c>
      <c r="Q153" s="572">
        <f t="shared" si="598"/>
        <v>24.68</v>
      </c>
      <c r="R153" s="572">
        <f t="shared" si="599"/>
        <v>43</v>
      </c>
      <c r="S153" s="184">
        <f t="shared" ca="1" si="373"/>
        <v>43</v>
      </c>
      <c r="T153" s="184">
        <f t="shared" ca="1" si="374"/>
        <v>43</v>
      </c>
      <c r="U153" s="184">
        <f t="shared" ca="1" si="375"/>
        <v>43</v>
      </c>
      <c r="V153" s="184">
        <f t="shared" ca="1" si="376"/>
        <v>43</v>
      </c>
      <c r="W153" s="184">
        <f t="shared" ca="1" si="377"/>
        <v>43</v>
      </c>
      <c r="X153" s="184">
        <f t="shared" ca="1" si="378"/>
        <v>43</v>
      </c>
      <c r="Y153" s="184">
        <f t="shared" ca="1" si="379"/>
        <v>43</v>
      </c>
      <c r="Z153" s="184">
        <f t="shared" ca="1" si="380"/>
        <v>43</v>
      </c>
      <c r="AA153" s="184">
        <f t="shared" ca="1" si="381"/>
        <v>43</v>
      </c>
      <c r="AB153" s="184">
        <f t="shared" ca="1" si="382"/>
        <v>43</v>
      </c>
      <c r="AC153" s="184">
        <f t="shared" ca="1" si="383"/>
        <v>43</v>
      </c>
      <c r="AD153" s="184">
        <f t="shared" ca="1" si="384"/>
        <v>43</v>
      </c>
      <c r="AE153" s="184">
        <f t="shared" ca="1" si="385"/>
        <v>43</v>
      </c>
      <c r="AF153" s="184">
        <f t="shared" ca="1" si="386"/>
        <v>43</v>
      </c>
      <c r="AG153" s="184">
        <f t="shared" ca="1" si="387"/>
        <v>43</v>
      </c>
      <c r="AH153" s="184">
        <f t="shared" ca="1" si="388"/>
        <v>43</v>
      </c>
      <c r="AI153" s="184">
        <f t="shared" ca="1" si="389"/>
        <v>43</v>
      </c>
      <c r="AJ153" s="184">
        <f t="shared" ca="1" si="390"/>
        <v>43</v>
      </c>
      <c r="AK153" s="184">
        <f t="shared" ca="1" si="391"/>
        <v>43</v>
      </c>
      <c r="AL153" s="184">
        <f t="shared" ca="1" si="392"/>
        <v>43</v>
      </c>
      <c r="AM153" s="184">
        <f t="shared" ca="1" si="393"/>
        <v>43</v>
      </c>
      <c r="AN153" s="184">
        <f t="shared" ca="1" si="394"/>
        <v>61</v>
      </c>
      <c r="AO153" s="184">
        <f t="shared" ca="1" si="395"/>
        <v>61</v>
      </c>
      <c r="AP153" s="184">
        <f t="shared" ca="1" si="396"/>
        <v>61</v>
      </c>
      <c r="AQ153" s="184">
        <f t="shared" ca="1" si="397"/>
        <v>61</v>
      </c>
      <c r="AR153" s="184">
        <f t="shared" ca="1" si="398"/>
        <v>61</v>
      </c>
      <c r="AS153" s="184">
        <f t="shared" ca="1" si="399"/>
        <v>97</v>
      </c>
      <c r="AT153" s="184">
        <f t="shared" ca="1" si="400"/>
        <v>97</v>
      </c>
      <c r="AU153" s="184">
        <f t="shared" ca="1" si="401"/>
        <v>97</v>
      </c>
      <c r="AV153" s="184">
        <f t="shared" ca="1" si="402"/>
        <v>97</v>
      </c>
      <c r="AW153" s="184">
        <f t="shared" ca="1" si="403"/>
        <v>97</v>
      </c>
      <c r="AX153" s="184">
        <f t="shared" ca="1" si="404"/>
        <v>97</v>
      </c>
      <c r="AY153" s="184">
        <f t="shared" ca="1" si="405"/>
        <v>97</v>
      </c>
      <c r="AZ153" s="184">
        <f t="shared" ca="1" si="406"/>
        <v>97</v>
      </c>
      <c r="BA153" s="184">
        <f t="shared" ca="1" si="407"/>
        <v>97</v>
      </c>
      <c r="BB153" s="184">
        <f t="shared" ca="1" si="408"/>
        <v>40</v>
      </c>
      <c r="BC153" s="184">
        <f t="shared" ca="1" si="409"/>
        <v>40</v>
      </c>
      <c r="BD153" s="184">
        <f t="shared" ca="1" si="410"/>
        <v>40</v>
      </c>
      <c r="BE153" s="184">
        <f t="shared" ca="1" si="411"/>
        <v>40</v>
      </c>
      <c r="BF153" s="184" t="str">
        <f t="shared" ca="1" si="412"/>
        <v/>
      </c>
      <c r="BG153" s="184" t="str">
        <f t="shared" ca="1" si="413"/>
        <v/>
      </c>
      <c r="BH153" s="184" t="str">
        <f t="shared" ca="1" si="414"/>
        <v/>
      </c>
      <c r="BI153" s="184" t="str">
        <f t="shared" ca="1" si="415"/>
        <v/>
      </c>
      <c r="BJ153" s="184" t="str">
        <f t="shared" ca="1" si="416"/>
        <v/>
      </c>
      <c r="BK153" s="184" t="str">
        <f t="shared" ca="1" si="417"/>
        <v/>
      </c>
      <c r="BL153" s="184" t="str">
        <f t="shared" ca="1" si="418"/>
        <v/>
      </c>
      <c r="BM153" s="184" t="str">
        <f t="shared" ca="1" si="419"/>
        <v/>
      </c>
      <c r="BN153" s="184" t="str">
        <f t="shared" ca="1" si="420"/>
        <v/>
      </c>
      <c r="BO153" s="184" t="str">
        <f t="shared" ca="1" si="421"/>
        <v/>
      </c>
      <c r="BP153" s="184" t="str">
        <f t="shared" ca="1" si="422"/>
        <v/>
      </c>
      <c r="BQ153" s="184" t="str">
        <f t="shared" ca="1" si="423"/>
        <v/>
      </c>
      <c r="BR153" s="184" t="str">
        <f t="shared" ca="1" si="424"/>
        <v/>
      </c>
      <c r="BS153" s="184" t="str">
        <f t="shared" ca="1" si="425"/>
        <v/>
      </c>
      <c r="BT153" s="184" t="str">
        <f t="shared" ca="1" si="426"/>
        <v/>
      </c>
      <c r="BU153" s="184" t="str">
        <f t="shared" ca="1" si="427"/>
        <v/>
      </c>
      <c r="BV153" s="184" t="str">
        <f t="shared" ca="1" si="428"/>
        <v/>
      </c>
      <c r="BW153" s="184" t="str">
        <f t="shared" ca="1" si="429"/>
        <v/>
      </c>
      <c r="BX153" s="184" t="str">
        <f t="shared" ca="1" si="430"/>
        <v/>
      </c>
      <c r="BY153" s="184" t="str">
        <f t="shared" ca="1" si="431"/>
        <v/>
      </c>
      <c r="BZ153" s="184" t="str">
        <f t="shared" ca="1" si="432"/>
        <v/>
      </c>
      <c r="CA153" s="184" t="str">
        <f t="shared" ca="1" si="433"/>
        <v/>
      </c>
      <c r="CB153" s="184" t="str">
        <f t="shared" ca="1" si="434"/>
        <v/>
      </c>
      <c r="CC153" s="184" t="str">
        <f t="shared" ca="1" si="435"/>
        <v/>
      </c>
      <c r="CD153" s="184" t="str">
        <f t="shared" ca="1" si="436"/>
        <v/>
      </c>
      <c r="CE153" s="184" t="str">
        <f t="shared" ca="1" si="437"/>
        <v/>
      </c>
      <c r="CF153" s="184" t="str">
        <f t="shared" ca="1" si="438"/>
        <v/>
      </c>
      <c r="CG153" s="184" t="str">
        <f t="shared" ca="1" si="439"/>
        <v/>
      </c>
      <c r="CH153" s="184" t="str">
        <f t="shared" ca="1" si="440"/>
        <v/>
      </c>
      <c r="CI153" s="184" t="str">
        <f t="shared" ca="1" si="441"/>
        <v/>
      </c>
      <c r="CJ153" s="184" t="str">
        <f t="shared" ca="1" si="442"/>
        <v/>
      </c>
      <c r="CK153" s="184" t="str">
        <f t="shared" ca="1" si="443"/>
        <v/>
      </c>
      <c r="CL153" s="184" t="str">
        <f t="shared" ca="1" si="444"/>
        <v/>
      </c>
      <c r="CM153" s="184" t="str">
        <f t="shared" ca="1" si="445"/>
        <v/>
      </c>
      <c r="CN153" s="184" t="str">
        <f t="shared" ca="1" si="446"/>
        <v/>
      </c>
      <c r="CO153" s="184" t="str">
        <f t="shared" ca="1" si="447"/>
        <v/>
      </c>
      <c r="CP153" s="184" t="str">
        <f t="shared" ca="1" si="448"/>
        <v/>
      </c>
      <c r="CQ153" s="184" t="str">
        <f t="shared" ca="1" si="449"/>
        <v/>
      </c>
      <c r="CR153" s="184" t="str">
        <f t="shared" ca="1" si="450"/>
        <v/>
      </c>
      <c r="CS153" s="184" t="str">
        <f t="shared" ca="1" si="451"/>
        <v/>
      </c>
      <c r="CT153" s="184" t="str">
        <f t="shared" ca="1" si="452"/>
        <v/>
      </c>
      <c r="CU153" s="184" t="str">
        <f t="shared" ca="1" si="453"/>
        <v/>
      </c>
      <c r="CV153" s="184" t="str">
        <f t="shared" ca="1" si="454"/>
        <v/>
      </c>
      <c r="CW153" s="184" t="str">
        <f t="shared" ca="1" si="455"/>
        <v/>
      </c>
      <c r="CX153" s="184" t="str">
        <f t="shared" ca="1" si="456"/>
        <v/>
      </c>
      <c r="CY153" s="184" t="str">
        <f t="shared" ca="1" si="457"/>
        <v/>
      </c>
      <c r="CZ153" s="184" t="str">
        <f t="shared" ca="1" si="458"/>
        <v/>
      </c>
      <c r="DA153" s="184" t="str">
        <f t="shared" ca="1" si="459"/>
        <v/>
      </c>
      <c r="DB153" s="184" t="str">
        <f t="shared" ca="1" si="460"/>
        <v/>
      </c>
      <c r="DC153" s="184" t="str">
        <f t="shared" ca="1" si="461"/>
        <v/>
      </c>
      <c r="DD153" s="184" t="str">
        <f t="shared" ca="1" si="462"/>
        <v/>
      </c>
      <c r="DE153" s="184" t="str">
        <f t="shared" ca="1" si="463"/>
        <v/>
      </c>
      <c r="DF153" s="184" t="str">
        <f t="shared" ca="1" si="464"/>
        <v/>
      </c>
      <c r="DG153" s="184" t="str">
        <f t="shared" ca="1" si="465"/>
        <v/>
      </c>
      <c r="DH153" s="184" t="str">
        <f t="shared" ca="1" si="466"/>
        <v/>
      </c>
      <c r="DI153" s="184" t="str">
        <f t="shared" ca="1" si="467"/>
        <v/>
      </c>
      <c r="DJ153" s="184" t="str">
        <f t="shared" ca="1" si="468"/>
        <v/>
      </c>
      <c r="DK153" s="184" t="str">
        <f t="shared" ca="1" si="469"/>
        <v/>
      </c>
      <c r="DL153" s="184" t="str">
        <f t="shared" ca="1" si="470"/>
        <v/>
      </c>
      <c r="DM153" s="184" t="str">
        <f t="shared" ca="1" si="471"/>
        <v/>
      </c>
      <c r="DN153" s="184" t="str">
        <f t="shared" ca="1" si="472"/>
        <v/>
      </c>
      <c r="DO153" s="184" t="str">
        <f t="shared" ca="1" si="473"/>
        <v/>
      </c>
      <c r="DP153" s="184" t="str">
        <f t="shared" ca="1" si="474"/>
        <v/>
      </c>
      <c r="DQ153" s="184" t="str">
        <f t="shared" ca="1" si="475"/>
        <v/>
      </c>
      <c r="DR153" s="184" t="str">
        <f t="shared" ca="1" si="476"/>
        <v/>
      </c>
      <c r="DS153" s="184" t="str">
        <f t="shared" ca="1" si="477"/>
        <v/>
      </c>
      <c r="DT153" s="184" t="str">
        <f t="shared" ca="1" si="478"/>
        <v/>
      </c>
      <c r="DU153" s="184" t="str">
        <f t="shared" ca="1" si="479"/>
        <v/>
      </c>
      <c r="DV153" s="184" t="str">
        <f t="shared" ca="1" si="480"/>
        <v/>
      </c>
      <c r="DW153" s="184" t="str">
        <f t="shared" ca="1" si="481"/>
        <v/>
      </c>
      <c r="DX153" s="184" t="str">
        <f t="shared" ca="1" si="482"/>
        <v/>
      </c>
      <c r="DY153" s="184" t="str">
        <f t="shared" ca="1" si="483"/>
        <v/>
      </c>
      <c r="DZ153" s="184" t="str">
        <f t="shared" ca="1" si="484"/>
        <v/>
      </c>
      <c r="EA153" s="184" t="str">
        <f t="shared" ca="1" si="485"/>
        <v/>
      </c>
      <c r="EB153" s="184" t="str">
        <f t="shared" ca="1" si="486"/>
        <v/>
      </c>
      <c r="EC153" s="184" t="str">
        <f t="shared" ca="1" si="487"/>
        <v/>
      </c>
      <c r="ED153" s="184" t="str">
        <f t="shared" ca="1" si="488"/>
        <v/>
      </c>
      <c r="EE153" s="184" t="str">
        <f t="shared" ca="1" si="489"/>
        <v/>
      </c>
      <c r="EF153" s="184" t="str">
        <f t="shared" ca="1" si="490"/>
        <v/>
      </c>
      <c r="EG153" s="184" t="str">
        <f t="shared" ca="1" si="491"/>
        <v/>
      </c>
      <c r="EH153" s="184" t="str">
        <f t="shared" ca="1" si="492"/>
        <v/>
      </c>
      <c r="EI153" s="184" t="str">
        <f t="shared" ca="1" si="493"/>
        <v/>
      </c>
      <c r="EJ153" s="184" t="str">
        <f t="shared" ca="1" si="494"/>
        <v/>
      </c>
      <c r="EK153" s="184" t="str">
        <f t="shared" ca="1" si="495"/>
        <v/>
      </c>
      <c r="EL153" s="184" t="str">
        <f t="shared" ca="1" si="496"/>
        <v/>
      </c>
      <c r="EM153" s="184" t="str">
        <f t="shared" ca="1" si="497"/>
        <v/>
      </c>
      <c r="EN153" s="184" t="str">
        <f t="shared" ca="1" si="498"/>
        <v/>
      </c>
      <c r="EO153" s="184" t="str">
        <f t="shared" ca="1" si="499"/>
        <v/>
      </c>
      <c r="EP153" s="184" t="str">
        <f t="shared" ca="1" si="500"/>
        <v/>
      </c>
      <c r="EQ153" s="184" t="str">
        <f t="shared" ca="1" si="501"/>
        <v/>
      </c>
      <c r="ER153" s="184" t="str">
        <f t="shared" ca="1" si="502"/>
        <v/>
      </c>
      <c r="ES153" s="184" t="str">
        <f t="shared" ca="1" si="503"/>
        <v/>
      </c>
      <c r="ET153" s="184" t="str">
        <f t="shared" ca="1" si="504"/>
        <v/>
      </c>
      <c r="EU153" s="184" t="str">
        <f t="shared" ca="1" si="505"/>
        <v/>
      </c>
      <c r="EV153" s="184" t="str">
        <f t="shared" ca="1" si="506"/>
        <v/>
      </c>
      <c r="EW153" s="184" t="str">
        <f t="shared" ca="1" si="507"/>
        <v/>
      </c>
      <c r="EX153" s="184" t="str">
        <f t="shared" ca="1" si="508"/>
        <v/>
      </c>
      <c r="EY153" s="184" t="str">
        <f t="shared" ca="1" si="509"/>
        <v/>
      </c>
      <c r="EZ153" s="184" t="str">
        <f t="shared" ca="1" si="510"/>
        <v/>
      </c>
      <c r="FA153" s="184" t="str">
        <f t="shared" ca="1" si="511"/>
        <v/>
      </c>
      <c r="FB153" s="184" t="str">
        <f t="shared" ca="1" si="512"/>
        <v/>
      </c>
      <c r="FC153" s="184" t="str">
        <f t="shared" ca="1" si="513"/>
        <v/>
      </c>
      <c r="FD153" s="184" t="str">
        <f t="shared" ca="1" si="514"/>
        <v/>
      </c>
      <c r="FE153" s="184" t="str">
        <f t="shared" ca="1" si="515"/>
        <v/>
      </c>
      <c r="FF153" s="184" t="str">
        <f t="shared" ca="1" si="516"/>
        <v/>
      </c>
      <c r="FG153" s="184" t="str">
        <f t="shared" ca="1" si="517"/>
        <v/>
      </c>
      <c r="FH153" s="184" t="str">
        <f t="shared" ca="1" si="518"/>
        <v/>
      </c>
      <c r="FI153" s="184" t="str">
        <f t="shared" ca="1" si="519"/>
        <v/>
      </c>
      <c r="FJ153" s="184" t="str">
        <f t="shared" ca="1" si="520"/>
        <v/>
      </c>
      <c r="FK153" s="184" t="str">
        <f t="shared" ca="1" si="521"/>
        <v/>
      </c>
      <c r="FL153" s="184" t="str">
        <f t="shared" ca="1" si="522"/>
        <v/>
      </c>
      <c r="FM153" s="184" t="str">
        <f t="shared" ca="1" si="523"/>
        <v/>
      </c>
      <c r="FN153" s="184" t="str">
        <f t="shared" ca="1" si="524"/>
        <v/>
      </c>
      <c r="FO153" s="184" t="str">
        <f t="shared" ca="1" si="525"/>
        <v/>
      </c>
      <c r="FP153" s="184" t="str">
        <f t="shared" ca="1" si="526"/>
        <v/>
      </c>
      <c r="FQ153" s="184" t="str">
        <f t="shared" ca="1" si="527"/>
        <v/>
      </c>
      <c r="FR153" s="184" t="str">
        <f t="shared" ca="1" si="528"/>
        <v/>
      </c>
      <c r="FS153" s="184" t="str">
        <f t="shared" ca="1" si="529"/>
        <v/>
      </c>
      <c r="FT153" s="184" t="str">
        <f t="shared" ca="1" si="530"/>
        <v/>
      </c>
      <c r="FU153" s="184" t="str">
        <f t="shared" ca="1" si="531"/>
        <v/>
      </c>
      <c r="FV153" s="184" t="str">
        <f t="shared" ca="1" si="532"/>
        <v/>
      </c>
      <c r="FW153" s="184" t="str">
        <f t="shared" ca="1" si="533"/>
        <v/>
      </c>
      <c r="FX153" s="184" t="str">
        <f t="shared" ca="1" si="534"/>
        <v/>
      </c>
      <c r="FY153" s="184" t="str">
        <f t="shared" ca="1" si="535"/>
        <v/>
      </c>
      <c r="FZ153" s="184" t="str">
        <f t="shared" ca="1" si="536"/>
        <v/>
      </c>
      <c r="GA153" s="184" t="str">
        <f t="shared" ca="1" si="537"/>
        <v/>
      </c>
      <c r="GB153" s="184" t="str">
        <f t="shared" ca="1" si="538"/>
        <v/>
      </c>
      <c r="GC153" s="184" t="str">
        <f t="shared" ca="1" si="539"/>
        <v/>
      </c>
      <c r="GD153" s="184" t="str">
        <f t="shared" ca="1" si="540"/>
        <v/>
      </c>
      <c r="GE153" s="184" t="str">
        <f t="shared" ca="1" si="541"/>
        <v/>
      </c>
      <c r="GF153" s="184">
        <f t="shared" ca="1" si="542"/>
        <v>0</v>
      </c>
      <c r="GG153" s="184">
        <f t="shared" ca="1" si="543"/>
        <v>0</v>
      </c>
      <c r="GH153" s="184">
        <f t="shared" ca="1" si="544"/>
        <v>0</v>
      </c>
      <c r="GI153" s="184">
        <f t="shared" ca="1" si="545"/>
        <v>0</v>
      </c>
      <c r="GJ153" s="184">
        <f t="shared" ca="1" si="546"/>
        <v>0</v>
      </c>
      <c r="GK153" s="184">
        <f t="shared" ca="1" si="547"/>
        <v>0</v>
      </c>
      <c r="GL153" s="184">
        <f t="shared" ca="1" si="548"/>
        <v>0</v>
      </c>
      <c r="GM153" s="184">
        <f t="shared" ca="1" si="549"/>
        <v>0</v>
      </c>
      <c r="GN153" s="184">
        <f t="shared" ca="1" si="550"/>
        <v>0</v>
      </c>
      <c r="GO153" s="184">
        <f t="shared" ca="1" si="551"/>
        <v>0</v>
      </c>
      <c r="GP153" s="184">
        <f t="shared" ca="1" si="552"/>
        <v>0</v>
      </c>
      <c r="GQ153" s="184">
        <f t="shared" ca="1" si="553"/>
        <v>0</v>
      </c>
      <c r="GR153" s="184">
        <f t="shared" ca="1" si="554"/>
        <v>0</v>
      </c>
      <c r="GS153" s="184">
        <f t="shared" ca="1" si="555"/>
        <v>0</v>
      </c>
      <c r="GT153" s="184">
        <f t="shared" ca="1" si="556"/>
        <v>0</v>
      </c>
      <c r="GU153" s="184">
        <f t="shared" ca="1" si="557"/>
        <v>0</v>
      </c>
      <c r="GV153" s="184">
        <f t="shared" ca="1" si="558"/>
        <v>0</v>
      </c>
      <c r="GW153" s="184">
        <f t="shared" ca="1" si="559"/>
        <v>0</v>
      </c>
      <c r="GX153" s="184">
        <f t="shared" ca="1" si="560"/>
        <v>0</v>
      </c>
      <c r="GY153" s="184">
        <f t="shared" ca="1" si="561"/>
        <v>0</v>
      </c>
      <c r="GZ153" s="184">
        <f t="shared" ca="1" si="562"/>
        <v>0</v>
      </c>
      <c r="HA153" s="184">
        <f t="shared" ca="1" si="563"/>
        <v>0</v>
      </c>
      <c r="HB153" s="184">
        <f t="shared" ca="1" si="564"/>
        <v>0</v>
      </c>
      <c r="HC153" s="184">
        <f t="shared" ca="1" si="565"/>
        <v>0</v>
      </c>
      <c r="HD153" s="184">
        <f t="shared" ca="1" si="566"/>
        <v>0</v>
      </c>
      <c r="HE153" s="184">
        <f t="shared" ca="1" si="567"/>
        <v>0</v>
      </c>
      <c r="HF153" s="184">
        <f t="shared" ca="1" si="568"/>
        <v>0</v>
      </c>
      <c r="HG153" s="184">
        <f t="shared" ca="1" si="569"/>
        <v>0</v>
      </c>
      <c r="HH153" s="184">
        <f t="shared" ca="1" si="570"/>
        <v>0</v>
      </c>
      <c r="HI153" s="184">
        <f t="shared" ca="1" si="571"/>
        <v>0</v>
      </c>
      <c r="HJ153" s="184">
        <f t="shared" ca="1" si="572"/>
        <v>0</v>
      </c>
      <c r="HK153" s="578">
        <f t="shared" ca="1" si="593"/>
        <v>0</v>
      </c>
    </row>
    <row r="154" spans="1:219" s="185" customFormat="1">
      <c r="A154" s="284" t="s">
        <v>14129</v>
      </c>
      <c r="B154" s="285" t="s">
        <v>14082</v>
      </c>
      <c r="C154" s="286" t="str">
        <f>IF($B154="","",IFERROR(VLOOKUP($B154,SERVIÇOS!$A:$F,2,0),IFERROR(VLOOKUP($B154,'COMPOSIÇÕES COMPLEMENTARES '!$C:$K,2,0),"")))</f>
        <v>REALOCAÇÃO VERTICAL DE CAIXA DE PASSAGEM EM CONCRETO</v>
      </c>
      <c r="D154" s="287" t="str">
        <f>IF($B154="","",IFERROR(VLOOKUP($B154,SERVIÇOS!$A:$F,3,0),IFERROR(VLOOKUP($B154,'COMPOSIÇÕES COMPLEMENTARES '!$C:$K,3,0),"")))</f>
        <v xml:space="preserve">UN </v>
      </c>
      <c r="E154" s="288">
        <v>5</v>
      </c>
      <c r="F154" s="289">
        <f>IF($B154="","",IFERROR(VLOOKUP($B154,SERVIÇOS!$A:$F,4,0),IFERROR(VLOOKUP($B154,'COMPOSIÇÕES COMPLEMENTARES '!$C:$K,6,0),"")))</f>
        <v>146.51</v>
      </c>
      <c r="G154" s="289">
        <f>IF($B154="","",IFERROR(VLOOKUP($B154,SERVIÇOS!$A:$F,5,0),IFERROR(VLOOKUP($B154,'COMPOSIÇÕES COMPLEMENTARES '!$C:$K,7,0),"")))</f>
        <v>71.19</v>
      </c>
      <c r="H154" s="289">
        <f t="shared" si="589"/>
        <v>217.7</v>
      </c>
      <c r="I154" s="289">
        <f t="shared" si="600"/>
        <v>732.55</v>
      </c>
      <c r="J154" s="289">
        <f t="shared" si="601"/>
        <v>355.95</v>
      </c>
      <c r="K154" s="289">
        <f t="shared" si="602"/>
        <v>1088.5</v>
      </c>
      <c r="L154" s="289"/>
      <c r="M154" s="572">
        <f t="shared" si="594"/>
        <v>1088.5</v>
      </c>
      <c r="N154" s="572">
        <f t="shared" si="595"/>
        <v>1306.2</v>
      </c>
      <c r="O154" s="572">
        <f t="shared" si="596"/>
        <v>6</v>
      </c>
      <c r="P154" s="572">
        <f t="shared" si="597"/>
        <v>146</v>
      </c>
      <c r="Q154" s="572">
        <f t="shared" si="598"/>
        <v>16.09</v>
      </c>
      <c r="R154" s="572">
        <f t="shared" si="599"/>
        <v>61</v>
      </c>
      <c r="S154" s="184">
        <f t="shared" ca="1" si="373"/>
        <v>61</v>
      </c>
      <c r="T154" s="184">
        <f t="shared" ca="1" si="374"/>
        <v>61</v>
      </c>
      <c r="U154" s="184">
        <f t="shared" ca="1" si="375"/>
        <v>61</v>
      </c>
      <c r="V154" s="184">
        <f t="shared" ca="1" si="376"/>
        <v>61</v>
      </c>
      <c r="W154" s="184">
        <f t="shared" ca="1" si="377"/>
        <v>61</v>
      </c>
      <c r="X154" s="184">
        <f t="shared" ca="1" si="378"/>
        <v>61</v>
      </c>
      <c r="Y154" s="184">
        <f t="shared" ca="1" si="379"/>
        <v>61</v>
      </c>
      <c r="Z154" s="184">
        <f t="shared" ca="1" si="380"/>
        <v>61</v>
      </c>
      <c r="AA154" s="184">
        <f t="shared" ca="1" si="381"/>
        <v>61</v>
      </c>
      <c r="AB154" s="184">
        <f t="shared" ca="1" si="382"/>
        <v>61</v>
      </c>
      <c r="AC154" s="184">
        <f t="shared" ca="1" si="383"/>
        <v>61</v>
      </c>
      <c r="AD154" s="184">
        <f t="shared" ca="1" si="384"/>
        <v>61</v>
      </c>
      <c r="AE154" s="184">
        <f t="shared" ca="1" si="385"/>
        <v>61</v>
      </c>
      <c r="AF154" s="184">
        <f t="shared" ca="1" si="386"/>
        <v>61</v>
      </c>
      <c r="AG154" s="184">
        <f t="shared" ca="1" si="387"/>
        <v>61</v>
      </c>
      <c r="AH154" s="184">
        <f t="shared" ca="1" si="388"/>
        <v>61</v>
      </c>
      <c r="AI154" s="184">
        <f t="shared" ca="1" si="389"/>
        <v>61</v>
      </c>
      <c r="AJ154" s="184">
        <f t="shared" ca="1" si="390"/>
        <v>61</v>
      </c>
      <c r="AK154" s="184">
        <f t="shared" ca="1" si="391"/>
        <v>61</v>
      </c>
      <c r="AL154" s="184">
        <f t="shared" ca="1" si="392"/>
        <v>61</v>
      </c>
      <c r="AM154" s="184">
        <f t="shared" ca="1" si="393"/>
        <v>61</v>
      </c>
      <c r="AN154" s="184">
        <f t="shared" ca="1" si="394"/>
        <v>61</v>
      </c>
      <c r="AO154" s="184">
        <f t="shared" ca="1" si="395"/>
        <v>97</v>
      </c>
      <c r="AP154" s="184">
        <f t="shared" ca="1" si="396"/>
        <v>97</v>
      </c>
      <c r="AQ154" s="184">
        <f t="shared" ca="1" si="397"/>
        <v>97</v>
      </c>
      <c r="AR154" s="184">
        <f t="shared" ca="1" si="398"/>
        <v>97</v>
      </c>
      <c r="AS154" s="184">
        <f t="shared" ca="1" si="399"/>
        <v>97</v>
      </c>
      <c r="AT154" s="184">
        <f t="shared" ca="1" si="400"/>
        <v>40</v>
      </c>
      <c r="AU154" s="184">
        <f t="shared" ca="1" si="401"/>
        <v>40</v>
      </c>
      <c r="AV154" s="184">
        <f t="shared" ca="1" si="402"/>
        <v>40</v>
      </c>
      <c r="AW154" s="184">
        <f t="shared" ca="1" si="403"/>
        <v>40</v>
      </c>
      <c r="AX154" s="184">
        <f t="shared" ca="1" si="404"/>
        <v>40</v>
      </c>
      <c r="AY154" s="184">
        <f t="shared" ca="1" si="405"/>
        <v>40</v>
      </c>
      <c r="AZ154" s="184">
        <f t="shared" ca="1" si="406"/>
        <v>40</v>
      </c>
      <c r="BA154" s="184">
        <f t="shared" ca="1" si="407"/>
        <v>40</v>
      </c>
      <c r="BB154" s="184">
        <f t="shared" ca="1" si="408"/>
        <v>40</v>
      </c>
      <c r="BC154" s="184" t="str">
        <f t="shared" ca="1" si="409"/>
        <v/>
      </c>
      <c r="BD154" s="184" t="str">
        <f t="shared" ca="1" si="410"/>
        <v/>
      </c>
      <c r="BE154" s="184" t="str">
        <f t="shared" ca="1" si="411"/>
        <v/>
      </c>
      <c r="BF154" s="184" t="str">
        <f t="shared" ca="1" si="412"/>
        <v/>
      </c>
      <c r="BG154" s="184" t="str">
        <f t="shared" ca="1" si="413"/>
        <v/>
      </c>
      <c r="BH154" s="184" t="str">
        <f t="shared" ca="1" si="414"/>
        <v/>
      </c>
      <c r="BI154" s="184" t="str">
        <f t="shared" ca="1" si="415"/>
        <v/>
      </c>
      <c r="BJ154" s="184" t="str">
        <f t="shared" ca="1" si="416"/>
        <v/>
      </c>
      <c r="BK154" s="184" t="str">
        <f t="shared" ca="1" si="417"/>
        <v/>
      </c>
      <c r="BL154" s="184" t="str">
        <f t="shared" ca="1" si="418"/>
        <v/>
      </c>
      <c r="BM154" s="184" t="str">
        <f t="shared" ca="1" si="419"/>
        <v/>
      </c>
      <c r="BN154" s="184" t="str">
        <f t="shared" ca="1" si="420"/>
        <v/>
      </c>
      <c r="BO154" s="184" t="str">
        <f t="shared" ca="1" si="421"/>
        <v/>
      </c>
      <c r="BP154" s="184" t="str">
        <f t="shared" ca="1" si="422"/>
        <v/>
      </c>
      <c r="BQ154" s="184" t="str">
        <f t="shared" ca="1" si="423"/>
        <v/>
      </c>
      <c r="BR154" s="184" t="str">
        <f t="shared" ca="1" si="424"/>
        <v/>
      </c>
      <c r="BS154" s="184" t="str">
        <f t="shared" ca="1" si="425"/>
        <v/>
      </c>
      <c r="BT154" s="184" t="str">
        <f t="shared" ca="1" si="426"/>
        <v/>
      </c>
      <c r="BU154" s="184" t="str">
        <f t="shared" ca="1" si="427"/>
        <v/>
      </c>
      <c r="BV154" s="184" t="str">
        <f t="shared" ca="1" si="428"/>
        <v/>
      </c>
      <c r="BW154" s="184" t="str">
        <f t="shared" ca="1" si="429"/>
        <v/>
      </c>
      <c r="BX154" s="184" t="str">
        <f t="shared" ca="1" si="430"/>
        <v/>
      </c>
      <c r="BY154" s="184" t="str">
        <f t="shared" ca="1" si="431"/>
        <v/>
      </c>
      <c r="BZ154" s="184" t="str">
        <f t="shared" ca="1" si="432"/>
        <v/>
      </c>
      <c r="CA154" s="184" t="str">
        <f t="shared" ca="1" si="433"/>
        <v/>
      </c>
      <c r="CB154" s="184" t="str">
        <f t="shared" ca="1" si="434"/>
        <v/>
      </c>
      <c r="CC154" s="184" t="str">
        <f t="shared" ca="1" si="435"/>
        <v/>
      </c>
      <c r="CD154" s="184" t="str">
        <f t="shared" ca="1" si="436"/>
        <v/>
      </c>
      <c r="CE154" s="184" t="str">
        <f t="shared" ca="1" si="437"/>
        <v/>
      </c>
      <c r="CF154" s="184" t="str">
        <f t="shared" ca="1" si="438"/>
        <v/>
      </c>
      <c r="CG154" s="184" t="str">
        <f t="shared" ca="1" si="439"/>
        <v/>
      </c>
      <c r="CH154" s="184" t="str">
        <f t="shared" ca="1" si="440"/>
        <v/>
      </c>
      <c r="CI154" s="184" t="str">
        <f t="shared" ca="1" si="441"/>
        <v/>
      </c>
      <c r="CJ154" s="184" t="str">
        <f t="shared" ca="1" si="442"/>
        <v/>
      </c>
      <c r="CK154" s="184" t="str">
        <f t="shared" ca="1" si="443"/>
        <v/>
      </c>
      <c r="CL154" s="184" t="str">
        <f t="shared" ca="1" si="444"/>
        <v/>
      </c>
      <c r="CM154" s="184" t="str">
        <f t="shared" ca="1" si="445"/>
        <v/>
      </c>
      <c r="CN154" s="184" t="str">
        <f t="shared" ca="1" si="446"/>
        <v/>
      </c>
      <c r="CO154" s="184" t="str">
        <f t="shared" ca="1" si="447"/>
        <v/>
      </c>
      <c r="CP154" s="184" t="str">
        <f t="shared" ca="1" si="448"/>
        <v/>
      </c>
      <c r="CQ154" s="184" t="str">
        <f t="shared" ca="1" si="449"/>
        <v/>
      </c>
      <c r="CR154" s="184" t="str">
        <f t="shared" ca="1" si="450"/>
        <v/>
      </c>
      <c r="CS154" s="184" t="str">
        <f t="shared" ca="1" si="451"/>
        <v/>
      </c>
      <c r="CT154" s="184" t="str">
        <f t="shared" ca="1" si="452"/>
        <v/>
      </c>
      <c r="CU154" s="184" t="str">
        <f t="shared" ca="1" si="453"/>
        <v/>
      </c>
      <c r="CV154" s="184" t="str">
        <f t="shared" ca="1" si="454"/>
        <v/>
      </c>
      <c r="CW154" s="184" t="str">
        <f t="shared" ca="1" si="455"/>
        <v/>
      </c>
      <c r="CX154" s="184" t="str">
        <f t="shared" ca="1" si="456"/>
        <v/>
      </c>
      <c r="CY154" s="184" t="str">
        <f t="shared" ca="1" si="457"/>
        <v/>
      </c>
      <c r="CZ154" s="184" t="str">
        <f t="shared" ca="1" si="458"/>
        <v/>
      </c>
      <c r="DA154" s="184" t="str">
        <f t="shared" ca="1" si="459"/>
        <v/>
      </c>
      <c r="DB154" s="184" t="str">
        <f t="shared" ca="1" si="460"/>
        <v/>
      </c>
      <c r="DC154" s="184" t="str">
        <f t="shared" ca="1" si="461"/>
        <v/>
      </c>
      <c r="DD154" s="184" t="str">
        <f t="shared" ca="1" si="462"/>
        <v/>
      </c>
      <c r="DE154" s="184" t="str">
        <f t="shared" ca="1" si="463"/>
        <v/>
      </c>
      <c r="DF154" s="184" t="str">
        <f t="shared" ca="1" si="464"/>
        <v/>
      </c>
      <c r="DG154" s="184" t="str">
        <f t="shared" ca="1" si="465"/>
        <v/>
      </c>
      <c r="DH154" s="184" t="str">
        <f t="shared" ca="1" si="466"/>
        <v/>
      </c>
      <c r="DI154" s="184" t="str">
        <f t="shared" ca="1" si="467"/>
        <v/>
      </c>
      <c r="DJ154" s="184" t="str">
        <f t="shared" ca="1" si="468"/>
        <v/>
      </c>
      <c r="DK154" s="184" t="str">
        <f t="shared" ca="1" si="469"/>
        <v/>
      </c>
      <c r="DL154" s="184" t="str">
        <f t="shared" ca="1" si="470"/>
        <v/>
      </c>
      <c r="DM154" s="184" t="str">
        <f t="shared" ca="1" si="471"/>
        <v/>
      </c>
      <c r="DN154" s="184" t="str">
        <f t="shared" ca="1" si="472"/>
        <v/>
      </c>
      <c r="DO154" s="184" t="str">
        <f t="shared" ca="1" si="473"/>
        <v/>
      </c>
      <c r="DP154" s="184" t="str">
        <f t="shared" ca="1" si="474"/>
        <v/>
      </c>
      <c r="DQ154" s="184" t="str">
        <f t="shared" ca="1" si="475"/>
        <v/>
      </c>
      <c r="DR154" s="184" t="str">
        <f t="shared" ca="1" si="476"/>
        <v/>
      </c>
      <c r="DS154" s="184" t="str">
        <f t="shared" ca="1" si="477"/>
        <v/>
      </c>
      <c r="DT154" s="184" t="str">
        <f t="shared" ca="1" si="478"/>
        <v/>
      </c>
      <c r="DU154" s="184" t="str">
        <f t="shared" ca="1" si="479"/>
        <v/>
      </c>
      <c r="DV154" s="184" t="str">
        <f t="shared" ca="1" si="480"/>
        <v/>
      </c>
      <c r="DW154" s="184" t="str">
        <f t="shared" ca="1" si="481"/>
        <v/>
      </c>
      <c r="DX154" s="184" t="str">
        <f t="shared" ca="1" si="482"/>
        <v/>
      </c>
      <c r="DY154" s="184" t="str">
        <f t="shared" ca="1" si="483"/>
        <v/>
      </c>
      <c r="DZ154" s="184" t="str">
        <f t="shared" ca="1" si="484"/>
        <v/>
      </c>
      <c r="EA154" s="184" t="str">
        <f t="shared" ca="1" si="485"/>
        <v/>
      </c>
      <c r="EB154" s="184" t="str">
        <f t="shared" ca="1" si="486"/>
        <v/>
      </c>
      <c r="EC154" s="184" t="str">
        <f t="shared" ca="1" si="487"/>
        <v/>
      </c>
      <c r="ED154" s="184" t="str">
        <f t="shared" ca="1" si="488"/>
        <v/>
      </c>
      <c r="EE154" s="184" t="str">
        <f t="shared" ca="1" si="489"/>
        <v/>
      </c>
      <c r="EF154" s="184" t="str">
        <f t="shared" ca="1" si="490"/>
        <v/>
      </c>
      <c r="EG154" s="184" t="str">
        <f t="shared" ca="1" si="491"/>
        <v/>
      </c>
      <c r="EH154" s="184" t="str">
        <f t="shared" ca="1" si="492"/>
        <v/>
      </c>
      <c r="EI154" s="184" t="str">
        <f t="shared" ca="1" si="493"/>
        <v/>
      </c>
      <c r="EJ154" s="184" t="str">
        <f t="shared" ca="1" si="494"/>
        <v/>
      </c>
      <c r="EK154" s="184" t="str">
        <f t="shared" ca="1" si="495"/>
        <v/>
      </c>
      <c r="EL154" s="184" t="str">
        <f t="shared" ca="1" si="496"/>
        <v/>
      </c>
      <c r="EM154" s="184" t="str">
        <f t="shared" ca="1" si="497"/>
        <v/>
      </c>
      <c r="EN154" s="184" t="str">
        <f t="shared" ca="1" si="498"/>
        <v/>
      </c>
      <c r="EO154" s="184" t="str">
        <f t="shared" ca="1" si="499"/>
        <v/>
      </c>
      <c r="EP154" s="184" t="str">
        <f t="shared" ca="1" si="500"/>
        <v/>
      </c>
      <c r="EQ154" s="184" t="str">
        <f t="shared" ca="1" si="501"/>
        <v/>
      </c>
      <c r="ER154" s="184" t="str">
        <f t="shared" ca="1" si="502"/>
        <v/>
      </c>
      <c r="ES154" s="184" t="str">
        <f t="shared" ca="1" si="503"/>
        <v/>
      </c>
      <c r="ET154" s="184" t="str">
        <f t="shared" ca="1" si="504"/>
        <v/>
      </c>
      <c r="EU154" s="184" t="str">
        <f t="shared" ca="1" si="505"/>
        <v/>
      </c>
      <c r="EV154" s="184" t="str">
        <f t="shared" ca="1" si="506"/>
        <v/>
      </c>
      <c r="EW154" s="184" t="str">
        <f t="shared" ca="1" si="507"/>
        <v/>
      </c>
      <c r="EX154" s="184" t="str">
        <f t="shared" ca="1" si="508"/>
        <v/>
      </c>
      <c r="EY154" s="184" t="str">
        <f t="shared" ca="1" si="509"/>
        <v/>
      </c>
      <c r="EZ154" s="184" t="str">
        <f t="shared" ca="1" si="510"/>
        <v/>
      </c>
      <c r="FA154" s="184" t="str">
        <f t="shared" ca="1" si="511"/>
        <v/>
      </c>
      <c r="FB154" s="184" t="str">
        <f t="shared" ca="1" si="512"/>
        <v/>
      </c>
      <c r="FC154" s="184" t="str">
        <f t="shared" ca="1" si="513"/>
        <v/>
      </c>
      <c r="FD154" s="184" t="str">
        <f t="shared" ca="1" si="514"/>
        <v/>
      </c>
      <c r="FE154" s="184" t="str">
        <f t="shared" ca="1" si="515"/>
        <v/>
      </c>
      <c r="FF154" s="184" t="str">
        <f t="shared" ca="1" si="516"/>
        <v/>
      </c>
      <c r="FG154" s="184" t="str">
        <f t="shared" ca="1" si="517"/>
        <v/>
      </c>
      <c r="FH154" s="184" t="str">
        <f t="shared" ca="1" si="518"/>
        <v/>
      </c>
      <c r="FI154" s="184" t="str">
        <f t="shared" ca="1" si="519"/>
        <v/>
      </c>
      <c r="FJ154" s="184" t="str">
        <f t="shared" ca="1" si="520"/>
        <v/>
      </c>
      <c r="FK154" s="184" t="str">
        <f t="shared" ca="1" si="521"/>
        <v/>
      </c>
      <c r="FL154" s="184" t="str">
        <f t="shared" ca="1" si="522"/>
        <v/>
      </c>
      <c r="FM154" s="184" t="str">
        <f t="shared" ca="1" si="523"/>
        <v/>
      </c>
      <c r="FN154" s="184" t="str">
        <f t="shared" ca="1" si="524"/>
        <v/>
      </c>
      <c r="FO154" s="184" t="str">
        <f t="shared" ca="1" si="525"/>
        <v/>
      </c>
      <c r="FP154" s="184" t="str">
        <f t="shared" ca="1" si="526"/>
        <v/>
      </c>
      <c r="FQ154" s="184" t="str">
        <f t="shared" ca="1" si="527"/>
        <v/>
      </c>
      <c r="FR154" s="184" t="str">
        <f t="shared" ca="1" si="528"/>
        <v/>
      </c>
      <c r="FS154" s="184" t="str">
        <f t="shared" ca="1" si="529"/>
        <v/>
      </c>
      <c r="FT154" s="184" t="str">
        <f t="shared" ca="1" si="530"/>
        <v/>
      </c>
      <c r="FU154" s="184" t="str">
        <f t="shared" ca="1" si="531"/>
        <v/>
      </c>
      <c r="FV154" s="184" t="str">
        <f t="shared" ca="1" si="532"/>
        <v/>
      </c>
      <c r="FW154" s="184" t="str">
        <f t="shared" ca="1" si="533"/>
        <v/>
      </c>
      <c r="FX154" s="184" t="str">
        <f t="shared" ca="1" si="534"/>
        <v/>
      </c>
      <c r="FY154" s="184" t="str">
        <f t="shared" ca="1" si="535"/>
        <v/>
      </c>
      <c r="FZ154" s="184" t="str">
        <f t="shared" ca="1" si="536"/>
        <v/>
      </c>
      <c r="GA154" s="184" t="str">
        <f t="shared" ca="1" si="537"/>
        <v/>
      </c>
      <c r="GB154" s="184" t="str">
        <f t="shared" ca="1" si="538"/>
        <v/>
      </c>
      <c r="GC154" s="184" t="str">
        <f t="shared" ca="1" si="539"/>
        <v/>
      </c>
      <c r="GD154" s="184" t="str">
        <f t="shared" ca="1" si="540"/>
        <v/>
      </c>
      <c r="GE154" s="184">
        <f t="shared" ca="1" si="541"/>
        <v>0</v>
      </c>
      <c r="GF154" s="184">
        <f t="shared" ca="1" si="542"/>
        <v>0</v>
      </c>
      <c r="GG154" s="184">
        <f t="shared" ca="1" si="543"/>
        <v>0</v>
      </c>
      <c r="GH154" s="184">
        <f t="shared" ca="1" si="544"/>
        <v>0</v>
      </c>
      <c r="GI154" s="184">
        <f t="shared" ca="1" si="545"/>
        <v>0</v>
      </c>
      <c r="GJ154" s="184">
        <f t="shared" ca="1" si="546"/>
        <v>0</v>
      </c>
      <c r="GK154" s="184">
        <f t="shared" ca="1" si="547"/>
        <v>0</v>
      </c>
      <c r="GL154" s="184">
        <f t="shared" ca="1" si="548"/>
        <v>0</v>
      </c>
      <c r="GM154" s="184">
        <f t="shared" ca="1" si="549"/>
        <v>0</v>
      </c>
      <c r="GN154" s="184">
        <f t="shared" ca="1" si="550"/>
        <v>0</v>
      </c>
      <c r="GO154" s="184">
        <f t="shared" ca="1" si="551"/>
        <v>0</v>
      </c>
      <c r="GP154" s="184">
        <f t="shared" ca="1" si="552"/>
        <v>0</v>
      </c>
      <c r="GQ154" s="184">
        <f t="shared" ca="1" si="553"/>
        <v>0</v>
      </c>
      <c r="GR154" s="184">
        <f t="shared" ca="1" si="554"/>
        <v>0</v>
      </c>
      <c r="GS154" s="184">
        <f t="shared" ca="1" si="555"/>
        <v>0</v>
      </c>
      <c r="GT154" s="184">
        <f t="shared" ca="1" si="556"/>
        <v>0</v>
      </c>
      <c r="GU154" s="184">
        <f t="shared" ca="1" si="557"/>
        <v>0</v>
      </c>
      <c r="GV154" s="184">
        <f t="shared" ca="1" si="558"/>
        <v>0</v>
      </c>
      <c r="GW154" s="184">
        <f t="shared" ca="1" si="559"/>
        <v>0</v>
      </c>
      <c r="GX154" s="184">
        <f t="shared" ca="1" si="560"/>
        <v>0</v>
      </c>
      <c r="GY154" s="184">
        <f t="shared" ca="1" si="561"/>
        <v>0</v>
      </c>
      <c r="GZ154" s="184">
        <f t="shared" ca="1" si="562"/>
        <v>0</v>
      </c>
      <c r="HA154" s="184">
        <f t="shared" ca="1" si="563"/>
        <v>0</v>
      </c>
      <c r="HB154" s="184">
        <f t="shared" ca="1" si="564"/>
        <v>0</v>
      </c>
      <c r="HC154" s="184">
        <f t="shared" ca="1" si="565"/>
        <v>0</v>
      </c>
      <c r="HD154" s="184">
        <f t="shared" ca="1" si="566"/>
        <v>0</v>
      </c>
      <c r="HE154" s="184">
        <f t="shared" ca="1" si="567"/>
        <v>0</v>
      </c>
      <c r="HF154" s="184">
        <f t="shared" ca="1" si="568"/>
        <v>0</v>
      </c>
      <c r="HG154" s="184">
        <f t="shared" ca="1" si="569"/>
        <v>0</v>
      </c>
      <c r="HH154" s="184">
        <f t="shared" ca="1" si="570"/>
        <v>0</v>
      </c>
      <c r="HI154" s="184">
        <f t="shared" ca="1" si="571"/>
        <v>0</v>
      </c>
      <c r="HJ154" s="184">
        <f t="shared" ca="1" si="572"/>
        <v>0</v>
      </c>
      <c r="HK154" s="578">
        <f t="shared" ca="1" si="593"/>
        <v>0</v>
      </c>
    </row>
    <row r="155" spans="1:219" s="185" customFormat="1" ht="30">
      <c r="A155" s="284" t="s">
        <v>14130</v>
      </c>
      <c r="B155" s="285">
        <v>101801</v>
      </c>
      <c r="C155" s="286" t="str">
        <f>IF($B155="","",IFERROR(VLOOKUP($B155,SERVIÇOS!$A:$F,2,0),IFERROR(VLOOKUP($B155,'COMPOSIÇÕES COMPLEMENTARES '!$C:$K,2,0),"")))</f>
        <v>CAIXA COM GRELHA RETANGULAR DE FERRO FUNDIDO, EM ALVENARIA COM BLOCOS DE CONCRETO, DIMENSÕES INTERNAS: 0,30 X 1,00 X 1,00. AF_12/2020</v>
      </c>
      <c r="D155" s="287" t="str">
        <f>IF($B155="","",IFERROR(VLOOKUP($B155,SERVIÇOS!$A:$F,3,0),IFERROR(VLOOKUP($B155,'COMPOSIÇÕES COMPLEMENTARES '!$C:$K,3,0),"")))</f>
        <v>UN</v>
      </c>
      <c r="E155" s="288">
        <v>3</v>
      </c>
      <c r="F155" s="289">
        <f>IF($B155="","",IFERROR(VLOOKUP($B155,SERVIÇOS!$A:$F,4,0),IFERROR(VLOOKUP($B155,'COMPOSIÇÕES COMPLEMENTARES '!$C:$K,6,0),"")))</f>
        <v>784.83</v>
      </c>
      <c r="G155" s="289">
        <f>IF($B155="","",IFERROR(VLOOKUP($B155,SERVIÇOS!$A:$F,5,0),IFERROR(VLOOKUP($B155,'COMPOSIÇÕES COMPLEMENTARES '!$C:$K,7,0),"")))</f>
        <v>221.27</v>
      </c>
      <c r="H155" s="289">
        <f t="shared" si="589"/>
        <v>1006.1</v>
      </c>
      <c r="I155" s="289">
        <f t="shared" si="600"/>
        <v>2354.4899999999998</v>
      </c>
      <c r="J155" s="289">
        <f t="shared" si="601"/>
        <v>663.81</v>
      </c>
      <c r="K155" s="289">
        <f t="shared" si="602"/>
        <v>3018.3</v>
      </c>
      <c r="L155" s="289"/>
      <c r="M155" s="572">
        <f t="shared" si="594"/>
        <v>3018.2999999999997</v>
      </c>
      <c r="N155" s="572">
        <f t="shared" si="595"/>
        <v>3018.2999999999997</v>
      </c>
      <c r="O155" s="572">
        <f t="shared" si="596"/>
        <v>3</v>
      </c>
      <c r="P155" s="572">
        <f t="shared" si="597"/>
        <v>147</v>
      </c>
      <c r="Q155" s="572">
        <f t="shared" si="598"/>
        <v>15.5</v>
      </c>
      <c r="R155" s="572">
        <f t="shared" si="599"/>
        <v>97</v>
      </c>
      <c r="S155" s="184">
        <f t="shared" ca="1" si="373"/>
        <v>97</v>
      </c>
      <c r="T155" s="184">
        <f t="shared" ca="1" si="374"/>
        <v>97</v>
      </c>
      <c r="U155" s="184">
        <f t="shared" ca="1" si="375"/>
        <v>97</v>
      </c>
      <c r="V155" s="184">
        <f t="shared" ca="1" si="376"/>
        <v>97</v>
      </c>
      <c r="W155" s="184">
        <f t="shared" ca="1" si="377"/>
        <v>97</v>
      </c>
      <c r="X155" s="184">
        <f t="shared" ca="1" si="378"/>
        <v>97</v>
      </c>
      <c r="Y155" s="184">
        <f t="shared" ca="1" si="379"/>
        <v>97</v>
      </c>
      <c r="Z155" s="184">
        <f t="shared" ca="1" si="380"/>
        <v>97</v>
      </c>
      <c r="AA155" s="184">
        <f t="shared" ca="1" si="381"/>
        <v>97</v>
      </c>
      <c r="AB155" s="184">
        <f t="shared" ca="1" si="382"/>
        <v>97</v>
      </c>
      <c r="AC155" s="184">
        <f t="shared" ca="1" si="383"/>
        <v>97</v>
      </c>
      <c r="AD155" s="184">
        <f t="shared" ca="1" si="384"/>
        <v>97</v>
      </c>
      <c r="AE155" s="184">
        <f t="shared" ca="1" si="385"/>
        <v>97</v>
      </c>
      <c r="AF155" s="184">
        <f t="shared" ca="1" si="386"/>
        <v>97</v>
      </c>
      <c r="AG155" s="184">
        <f t="shared" ca="1" si="387"/>
        <v>97</v>
      </c>
      <c r="AH155" s="184">
        <f t="shared" ca="1" si="388"/>
        <v>97</v>
      </c>
      <c r="AI155" s="184">
        <f t="shared" ca="1" si="389"/>
        <v>97</v>
      </c>
      <c r="AJ155" s="184">
        <f t="shared" ca="1" si="390"/>
        <v>97</v>
      </c>
      <c r="AK155" s="184">
        <f t="shared" ca="1" si="391"/>
        <v>97</v>
      </c>
      <c r="AL155" s="184">
        <f t="shared" ca="1" si="392"/>
        <v>97</v>
      </c>
      <c r="AM155" s="184">
        <f t="shared" ca="1" si="393"/>
        <v>97</v>
      </c>
      <c r="AN155" s="184">
        <f t="shared" ca="1" si="394"/>
        <v>97</v>
      </c>
      <c r="AO155" s="184">
        <f t="shared" ca="1" si="395"/>
        <v>97</v>
      </c>
      <c r="AP155" s="184">
        <f t="shared" ca="1" si="396"/>
        <v>40</v>
      </c>
      <c r="AQ155" s="184">
        <f t="shared" ca="1" si="397"/>
        <v>40</v>
      </c>
      <c r="AR155" s="184">
        <f t="shared" ca="1" si="398"/>
        <v>40</v>
      </c>
      <c r="AS155" s="184">
        <f t="shared" ca="1" si="399"/>
        <v>40</v>
      </c>
      <c r="AT155" s="184">
        <f t="shared" ca="1" si="400"/>
        <v>40</v>
      </c>
      <c r="AU155" s="184" t="str">
        <f t="shared" ca="1" si="401"/>
        <v/>
      </c>
      <c r="AV155" s="184" t="str">
        <f t="shared" ca="1" si="402"/>
        <v/>
      </c>
      <c r="AW155" s="184" t="str">
        <f t="shared" ca="1" si="403"/>
        <v/>
      </c>
      <c r="AX155" s="184" t="str">
        <f t="shared" ca="1" si="404"/>
        <v/>
      </c>
      <c r="AY155" s="184" t="str">
        <f t="shared" ca="1" si="405"/>
        <v/>
      </c>
      <c r="AZ155" s="184" t="str">
        <f t="shared" ca="1" si="406"/>
        <v/>
      </c>
      <c r="BA155" s="184" t="str">
        <f t="shared" ca="1" si="407"/>
        <v/>
      </c>
      <c r="BB155" s="184" t="str">
        <f t="shared" ca="1" si="408"/>
        <v/>
      </c>
      <c r="BC155" s="184" t="str">
        <f t="shared" ca="1" si="409"/>
        <v/>
      </c>
      <c r="BD155" s="184" t="str">
        <f t="shared" ca="1" si="410"/>
        <v/>
      </c>
      <c r="BE155" s="184" t="str">
        <f t="shared" ca="1" si="411"/>
        <v/>
      </c>
      <c r="BF155" s="184" t="str">
        <f t="shared" ca="1" si="412"/>
        <v/>
      </c>
      <c r="BG155" s="184" t="str">
        <f t="shared" ca="1" si="413"/>
        <v/>
      </c>
      <c r="BH155" s="184" t="str">
        <f t="shared" ca="1" si="414"/>
        <v/>
      </c>
      <c r="BI155" s="184" t="str">
        <f t="shared" ca="1" si="415"/>
        <v/>
      </c>
      <c r="BJ155" s="184" t="str">
        <f t="shared" ca="1" si="416"/>
        <v/>
      </c>
      <c r="BK155" s="184" t="str">
        <f t="shared" ca="1" si="417"/>
        <v/>
      </c>
      <c r="BL155" s="184" t="str">
        <f t="shared" ca="1" si="418"/>
        <v/>
      </c>
      <c r="BM155" s="184" t="str">
        <f t="shared" ca="1" si="419"/>
        <v/>
      </c>
      <c r="BN155" s="184" t="str">
        <f t="shared" ca="1" si="420"/>
        <v/>
      </c>
      <c r="BO155" s="184" t="str">
        <f t="shared" ca="1" si="421"/>
        <v/>
      </c>
      <c r="BP155" s="184" t="str">
        <f t="shared" ca="1" si="422"/>
        <v/>
      </c>
      <c r="BQ155" s="184" t="str">
        <f t="shared" ca="1" si="423"/>
        <v/>
      </c>
      <c r="BR155" s="184" t="str">
        <f t="shared" ca="1" si="424"/>
        <v/>
      </c>
      <c r="BS155" s="184" t="str">
        <f t="shared" ca="1" si="425"/>
        <v/>
      </c>
      <c r="BT155" s="184" t="str">
        <f t="shared" ca="1" si="426"/>
        <v/>
      </c>
      <c r="BU155" s="184" t="str">
        <f t="shared" ca="1" si="427"/>
        <v/>
      </c>
      <c r="BV155" s="184" t="str">
        <f t="shared" ca="1" si="428"/>
        <v/>
      </c>
      <c r="BW155" s="184" t="str">
        <f t="shared" ca="1" si="429"/>
        <v/>
      </c>
      <c r="BX155" s="184" t="str">
        <f t="shared" ca="1" si="430"/>
        <v/>
      </c>
      <c r="BY155" s="184" t="str">
        <f t="shared" ca="1" si="431"/>
        <v/>
      </c>
      <c r="BZ155" s="184" t="str">
        <f t="shared" ca="1" si="432"/>
        <v/>
      </c>
      <c r="CA155" s="184" t="str">
        <f t="shared" ca="1" si="433"/>
        <v/>
      </c>
      <c r="CB155" s="184" t="str">
        <f t="shared" ca="1" si="434"/>
        <v/>
      </c>
      <c r="CC155" s="184" t="str">
        <f t="shared" ca="1" si="435"/>
        <v/>
      </c>
      <c r="CD155" s="184" t="str">
        <f t="shared" ca="1" si="436"/>
        <v/>
      </c>
      <c r="CE155" s="184" t="str">
        <f t="shared" ca="1" si="437"/>
        <v/>
      </c>
      <c r="CF155" s="184" t="str">
        <f t="shared" ca="1" si="438"/>
        <v/>
      </c>
      <c r="CG155" s="184" t="str">
        <f t="shared" ca="1" si="439"/>
        <v/>
      </c>
      <c r="CH155" s="184" t="str">
        <f t="shared" ca="1" si="440"/>
        <v/>
      </c>
      <c r="CI155" s="184" t="str">
        <f t="shared" ca="1" si="441"/>
        <v/>
      </c>
      <c r="CJ155" s="184" t="str">
        <f t="shared" ca="1" si="442"/>
        <v/>
      </c>
      <c r="CK155" s="184" t="str">
        <f t="shared" ca="1" si="443"/>
        <v/>
      </c>
      <c r="CL155" s="184" t="str">
        <f t="shared" ca="1" si="444"/>
        <v/>
      </c>
      <c r="CM155" s="184" t="str">
        <f t="shared" ca="1" si="445"/>
        <v/>
      </c>
      <c r="CN155" s="184" t="str">
        <f t="shared" ca="1" si="446"/>
        <v/>
      </c>
      <c r="CO155" s="184" t="str">
        <f t="shared" ca="1" si="447"/>
        <v/>
      </c>
      <c r="CP155" s="184" t="str">
        <f t="shared" ca="1" si="448"/>
        <v/>
      </c>
      <c r="CQ155" s="184" t="str">
        <f t="shared" ca="1" si="449"/>
        <v/>
      </c>
      <c r="CR155" s="184" t="str">
        <f t="shared" ca="1" si="450"/>
        <v/>
      </c>
      <c r="CS155" s="184" t="str">
        <f t="shared" ca="1" si="451"/>
        <v/>
      </c>
      <c r="CT155" s="184" t="str">
        <f t="shared" ca="1" si="452"/>
        <v/>
      </c>
      <c r="CU155" s="184" t="str">
        <f t="shared" ca="1" si="453"/>
        <v/>
      </c>
      <c r="CV155" s="184" t="str">
        <f t="shared" ca="1" si="454"/>
        <v/>
      </c>
      <c r="CW155" s="184" t="str">
        <f t="shared" ca="1" si="455"/>
        <v/>
      </c>
      <c r="CX155" s="184" t="str">
        <f t="shared" ca="1" si="456"/>
        <v/>
      </c>
      <c r="CY155" s="184" t="str">
        <f t="shared" ca="1" si="457"/>
        <v/>
      </c>
      <c r="CZ155" s="184" t="str">
        <f t="shared" ca="1" si="458"/>
        <v/>
      </c>
      <c r="DA155" s="184" t="str">
        <f t="shared" ca="1" si="459"/>
        <v/>
      </c>
      <c r="DB155" s="184" t="str">
        <f t="shared" ca="1" si="460"/>
        <v/>
      </c>
      <c r="DC155" s="184" t="str">
        <f t="shared" ca="1" si="461"/>
        <v/>
      </c>
      <c r="DD155" s="184" t="str">
        <f t="shared" ca="1" si="462"/>
        <v/>
      </c>
      <c r="DE155" s="184" t="str">
        <f t="shared" ca="1" si="463"/>
        <v/>
      </c>
      <c r="DF155" s="184" t="str">
        <f t="shared" ca="1" si="464"/>
        <v/>
      </c>
      <c r="DG155" s="184" t="str">
        <f t="shared" ca="1" si="465"/>
        <v/>
      </c>
      <c r="DH155" s="184" t="str">
        <f t="shared" ca="1" si="466"/>
        <v/>
      </c>
      <c r="DI155" s="184" t="str">
        <f t="shared" ca="1" si="467"/>
        <v/>
      </c>
      <c r="DJ155" s="184" t="str">
        <f t="shared" ca="1" si="468"/>
        <v/>
      </c>
      <c r="DK155" s="184" t="str">
        <f t="shared" ca="1" si="469"/>
        <v/>
      </c>
      <c r="DL155" s="184" t="str">
        <f t="shared" ca="1" si="470"/>
        <v/>
      </c>
      <c r="DM155" s="184" t="str">
        <f t="shared" ca="1" si="471"/>
        <v/>
      </c>
      <c r="DN155" s="184" t="str">
        <f t="shared" ca="1" si="472"/>
        <v/>
      </c>
      <c r="DO155" s="184" t="str">
        <f t="shared" ca="1" si="473"/>
        <v/>
      </c>
      <c r="DP155" s="184" t="str">
        <f t="shared" ca="1" si="474"/>
        <v/>
      </c>
      <c r="DQ155" s="184" t="str">
        <f t="shared" ca="1" si="475"/>
        <v/>
      </c>
      <c r="DR155" s="184" t="str">
        <f t="shared" ca="1" si="476"/>
        <v/>
      </c>
      <c r="DS155" s="184" t="str">
        <f t="shared" ca="1" si="477"/>
        <v/>
      </c>
      <c r="DT155" s="184" t="str">
        <f t="shared" ca="1" si="478"/>
        <v/>
      </c>
      <c r="DU155" s="184" t="str">
        <f t="shared" ca="1" si="479"/>
        <v/>
      </c>
      <c r="DV155" s="184" t="str">
        <f t="shared" ca="1" si="480"/>
        <v/>
      </c>
      <c r="DW155" s="184" t="str">
        <f t="shared" ca="1" si="481"/>
        <v/>
      </c>
      <c r="DX155" s="184" t="str">
        <f t="shared" ca="1" si="482"/>
        <v/>
      </c>
      <c r="DY155" s="184" t="str">
        <f t="shared" ca="1" si="483"/>
        <v/>
      </c>
      <c r="DZ155" s="184" t="str">
        <f t="shared" ca="1" si="484"/>
        <v/>
      </c>
      <c r="EA155" s="184" t="str">
        <f t="shared" ca="1" si="485"/>
        <v/>
      </c>
      <c r="EB155" s="184" t="str">
        <f t="shared" ca="1" si="486"/>
        <v/>
      </c>
      <c r="EC155" s="184" t="str">
        <f t="shared" ca="1" si="487"/>
        <v/>
      </c>
      <c r="ED155" s="184" t="str">
        <f t="shared" ca="1" si="488"/>
        <v/>
      </c>
      <c r="EE155" s="184" t="str">
        <f t="shared" ca="1" si="489"/>
        <v/>
      </c>
      <c r="EF155" s="184" t="str">
        <f t="shared" ca="1" si="490"/>
        <v/>
      </c>
      <c r="EG155" s="184" t="str">
        <f t="shared" ca="1" si="491"/>
        <v/>
      </c>
      <c r="EH155" s="184" t="str">
        <f t="shared" ca="1" si="492"/>
        <v/>
      </c>
      <c r="EI155" s="184" t="str">
        <f t="shared" ca="1" si="493"/>
        <v/>
      </c>
      <c r="EJ155" s="184" t="str">
        <f t="shared" ca="1" si="494"/>
        <v/>
      </c>
      <c r="EK155" s="184" t="str">
        <f t="shared" ca="1" si="495"/>
        <v/>
      </c>
      <c r="EL155" s="184" t="str">
        <f t="shared" ca="1" si="496"/>
        <v/>
      </c>
      <c r="EM155" s="184" t="str">
        <f t="shared" ca="1" si="497"/>
        <v/>
      </c>
      <c r="EN155" s="184" t="str">
        <f t="shared" ca="1" si="498"/>
        <v/>
      </c>
      <c r="EO155" s="184" t="str">
        <f t="shared" ca="1" si="499"/>
        <v/>
      </c>
      <c r="EP155" s="184" t="str">
        <f t="shared" ca="1" si="500"/>
        <v/>
      </c>
      <c r="EQ155" s="184" t="str">
        <f t="shared" ca="1" si="501"/>
        <v/>
      </c>
      <c r="ER155" s="184" t="str">
        <f t="shared" ca="1" si="502"/>
        <v/>
      </c>
      <c r="ES155" s="184" t="str">
        <f t="shared" ca="1" si="503"/>
        <v/>
      </c>
      <c r="ET155" s="184" t="str">
        <f t="shared" ca="1" si="504"/>
        <v/>
      </c>
      <c r="EU155" s="184" t="str">
        <f t="shared" ca="1" si="505"/>
        <v/>
      </c>
      <c r="EV155" s="184" t="str">
        <f t="shared" ca="1" si="506"/>
        <v/>
      </c>
      <c r="EW155" s="184" t="str">
        <f t="shared" ca="1" si="507"/>
        <v/>
      </c>
      <c r="EX155" s="184" t="str">
        <f t="shared" ca="1" si="508"/>
        <v/>
      </c>
      <c r="EY155" s="184" t="str">
        <f t="shared" ca="1" si="509"/>
        <v/>
      </c>
      <c r="EZ155" s="184" t="str">
        <f t="shared" ca="1" si="510"/>
        <v/>
      </c>
      <c r="FA155" s="184" t="str">
        <f t="shared" ca="1" si="511"/>
        <v/>
      </c>
      <c r="FB155" s="184" t="str">
        <f t="shared" ca="1" si="512"/>
        <v/>
      </c>
      <c r="FC155" s="184" t="str">
        <f t="shared" ca="1" si="513"/>
        <v/>
      </c>
      <c r="FD155" s="184" t="str">
        <f t="shared" ca="1" si="514"/>
        <v/>
      </c>
      <c r="FE155" s="184" t="str">
        <f t="shared" ca="1" si="515"/>
        <v/>
      </c>
      <c r="FF155" s="184" t="str">
        <f t="shared" ca="1" si="516"/>
        <v/>
      </c>
      <c r="FG155" s="184" t="str">
        <f t="shared" ca="1" si="517"/>
        <v/>
      </c>
      <c r="FH155" s="184" t="str">
        <f t="shared" ca="1" si="518"/>
        <v/>
      </c>
      <c r="FI155" s="184" t="str">
        <f t="shared" ca="1" si="519"/>
        <v/>
      </c>
      <c r="FJ155" s="184" t="str">
        <f t="shared" ca="1" si="520"/>
        <v/>
      </c>
      <c r="FK155" s="184" t="str">
        <f t="shared" ca="1" si="521"/>
        <v/>
      </c>
      <c r="FL155" s="184" t="str">
        <f t="shared" ca="1" si="522"/>
        <v/>
      </c>
      <c r="FM155" s="184" t="str">
        <f t="shared" ca="1" si="523"/>
        <v/>
      </c>
      <c r="FN155" s="184" t="str">
        <f t="shared" ca="1" si="524"/>
        <v/>
      </c>
      <c r="FO155" s="184" t="str">
        <f t="shared" ca="1" si="525"/>
        <v/>
      </c>
      <c r="FP155" s="184" t="str">
        <f t="shared" ca="1" si="526"/>
        <v/>
      </c>
      <c r="FQ155" s="184" t="str">
        <f t="shared" ca="1" si="527"/>
        <v/>
      </c>
      <c r="FR155" s="184" t="str">
        <f t="shared" ca="1" si="528"/>
        <v/>
      </c>
      <c r="FS155" s="184" t="str">
        <f t="shared" ca="1" si="529"/>
        <v/>
      </c>
      <c r="FT155" s="184" t="str">
        <f t="shared" ca="1" si="530"/>
        <v/>
      </c>
      <c r="FU155" s="184" t="str">
        <f t="shared" ca="1" si="531"/>
        <v/>
      </c>
      <c r="FV155" s="184" t="str">
        <f t="shared" ca="1" si="532"/>
        <v/>
      </c>
      <c r="FW155" s="184" t="str">
        <f t="shared" ca="1" si="533"/>
        <v/>
      </c>
      <c r="FX155" s="184" t="str">
        <f t="shared" ca="1" si="534"/>
        <v/>
      </c>
      <c r="FY155" s="184" t="str">
        <f t="shared" ca="1" si="535"/>
        <v/>
      </c>
      <c r="FZ155" s="184" t="str">
        <f t="shared" ca="1" si="536"/>
        <v/>
      </c>
      <c r="GA155" s="184" t="str">
        <f t="shared" ca="1" si="537"/>
        <v/>
      </c>
      <c r="GB155" s="184" t="str">
        <f t="shared" ca="1" si="538"/>
        <v/>
      </c>
      <c r="GC155" s="184" t="str">
        <f t="shared" ca="1" si="539"/>
        <v/>
      </c>
      <c r="GD155" s="184">
        <f t="shared" ca="1" si="540"/>
        <v>0</v>
      </c>
      <c r="GE155" s="184">
        <f t="shared" ca="1" si="541"/>
        <v>0</v>
      </c>
      <c r="GF155" s="184">
        <f t="shared" ca="1" si="542"/>
        <v>0</v>
      </c>
      <c r="GG155" s="184">
        <f t="shared" ca="1" si="543"/>
        <v>0</v>
      </c>
      <c r="GH155" s="184">
        <f t="shared" ca="1" si="544"/>
        <v>0</v>
      </c>
      <c r="GI155" s="184">
        <f t="shared" ca="1" si="545"/>
        <v>0</v>
      </c>
      <c r="GJ155" s="184">
        <f t="shared" ca="1" si="546"/>
        <v>0</v>
      </c>
      <c r="GK155" s="184">
        <f t="shared" ca="1" si="547"/>
        <v>0</v>
      </c>
      <c r="GL155" s="184">
        <f t="shared" ca="1" si="548"/>
        <v>0</v>
      </c>
      <c r="GM155" s="184">
        <f t="shared" ca="1" si="549"/>
        <v>0</v>
      </c>
      <c r="GN155" s="184">
        <f t="shared" ca="1" si="550"/>
        <v>0</v>
      </c>
      <c r="GO155" s="184">
        <f t="shared" ca="1" si="551"/>
        <v>0</v>
      </c>
      <c r="GP155" s="184">
        <f t="shared" ca="1" si="552"/>
        <v>0</v>
      </c>
      <c r="GQ155" s="184">
        <f t="shared" ca="1" si="553"/>
        <v>0</v>
      </c>
      <c r="GR155" s="184">
        <f t="shared" ca="1" si="554"/>
        <v>0</v>
      </c>
      <c r="GS155" s="184">
        <f t="shared" ca="1" si="555"/>
        <v>0</v>
      </c>
      <c r="GT155" s="184">
        <f t="shared" ca="1" si="556"/>
        <v>0</v>
      </c>
      <c r="GU155" s="184">
        <f t="shared" ca="1" si="557"/>
        <v>0</v>
      </c>
      <c r="GV155" s="184">
        <f t="shared" ca="1" si="558"/>
        <v>0</v>
      </c>
      <c r="GW155" s="184">
        <f t="shared" ca="1" si="559"/>
        <v>0</v>
      </c>
      <c r="GX155" s="184">
        <f t="shared" ca="1" si="560"/>
        <v>0</v>
      </c>
      <c r="GY155" s="184">
        <f t="shared" ca="1" si="561"/>
        <v>0</v>
      </c>
      <c r="GZ155" s="184">
        <f t="shared" ca="1" si="562"/>
        <v>0</v>
      </c>
      <c r="HA155" s="184">
        <f t="shared" ca="1" si="563"/>
        <v>0</v>
      </c>
      <c r="HB155" s="184">
        <f t="shared" ca="1" si="564"/>
        <v>0</v>
      </c>
      <c r="HC155" s="184">
        <f t="shared" ca="1" si="565"/>
        <v>0</v>
      </c>
      <c r="HD155" s="184">
        <f t="shared" ca="1" si="566"/>
        <v>0</v>
      </c>
      <c r="HE155" s="184">
        <f t="shared" ca="1" si="567"/>
        <v>0</v>
      </c>
      <c r="HF155" s="184">
        <f t="shared" ca="1" si="568"/>
        <v>0</v>
      </c>
      <c r="HG155" s="184">
        <f t="shared" ca="1" si="569"/>
        <v>0</v>
      </c>
      <c r="HH155" s="184">
        <f t="shared" ca="1" si="570"/>
        <v>0</v>
      </c>
      <c r="HI155" s="184">
        <f t="shared" ca="1" si="571"/>
        <v>0</v>
      </c>
      <c r="HJ155" s="184">
        <f t="shared" ca="1" si="572"/>
        <v>0</v>
      </c>
      <c r="HK155" s="578">
        <f t="shared" ca="1" si="593"/>
        <v>0</v>
      </c>
    </row>
    <row r="156" spans="1:219" s="185" customFormat="1" ht="30">
      <c r="A156" s="284" t="s">
        <v>14131</v>
      </c>
      <c r="B156" s="285" t="s">
        <v>14157</v>
      </c>
      <c r="C156" s="286" t="str">
        <f>IF($B156="","",IFERROR(VLOOKUP($B156,SERVIÇOS!$A:$F,2,0),IFERROR(VLOOKUP($B156,'COMPOSIÇÕES COMPLEMENTARES '!$C:$K,2,0),"")))</f>
        <v>TUBO DE PVC PARA REDE COLETORA DE ÁGUAS PLUVIAIS, DN 200 MM, JUNTA ELÁSTICA - FORNECIMENTO E ASSENTAMENTO</v>
      </c>
      <c r="D156" s="287" t="str">
        <f>IF($B156="","",IFERROR(VLOOKUP($B156,SERVIÇOS!$A:$F,3,0),IFERROR(VLOOKUP($B156,'COMPOSIÇÕES COMPLEMENTARES '!$C:$K,3,0),"")))</f>
        <v>M</v>
      </c>
      <c r="E156" s="288">
        <v>65</v>
      </c>
      <c r="F156" s="289">
        <f>IF($B156="","",IFERROR(VLOOKUP($B156,SERVIÇOS!$A:$F,4,0),IFERROR(VLOOKUP($B156,'COMPOSIÇÕES COMPLEMENTARES '!$C:$K,6,0),"")))</f>
        <v>101.84</v>
      </c>
      <c r="G156" s="289">
        <f>IF($B156="","",IFERROR(VLOOKUP($B156,SERVIÇOS!$A:$F,5,0),IFERROR(VLOOKUP($B156,'COMPOSIÇÕES COMPLEMENTARES '!$C:$K,7,0),"")))</f>
        <v>0</v>
      </c>
      <c r="H156" s="289">
        <f t="shared" si="589"/>
        <v>101.84</v>
      </c>
      <c r="I156" s="289">
        <f t="shared" si="600"/>
        <v>6619.6</v>
      </c>
      <c r="J156" s="289">
        <f t="shared" si="601"/>
        <v>0</v>
      </c>
      <c r="K156" s="289">
        <f t="shared" si="602"/>
        <v>6619.6</v>
      </c>
      <c r="L156" s="289"/>
      <c r="M156" s="572">
        <f t="shared" si="594"/>
        <v>6619.6</v>
      </c>
      <c r="N156" s="572">
        <f t="shared" si="595"/>
        <v>6619.6</v>
      </c>
      <c r="O156" s="572">
        <f t="shared" si="596"/>
        <v>65</v>
      </c>
      <c r="P156" s="572">
        <f t="shared" si="597"/>
        <v>148</v>
      </c>
      <c r="Q156" s="572">
        <f t="shared" si="598"/>
        <v>4.68</v>
      </c>
      <c r="R156" s="572">
        <f t="shared" si="599"/>
        <v>40</v>
      </c>
      <c r="S156" s="184">
        <f t="shared" ca="1" si="373"/>
        <v>40</v>
      </c>
      <c r="T156" s="184">
        <f t="shared" ca="1" si="374"/>
        <v>40</v>
      </c>
      <c r="U156" s="184">
        <f t="shared" ca="1" si="375"/>
        <v>40</v>
      </c>
      <c r="V156" s="184">
        <f t="shared" ca="1" si="376"/>
        <v>40</v>
      </c>
      <c r="W156" s="184">
        <f t="shared" ca="1" si="377"/>
        <v>40</v>
      </c>
      <c r="X156" s="184">
        <f t="shared" ca="1" si="378"/>
        <v>40</v>
      </c>
      <c r="Y156" s="184">
        <f t="shared" ca="1" si="379"/>
        <v>40</v>
      </c>
      <c r="Z156" s="184">
        <f t="shared" ca="1" si="380"/>
        <v>40</v>
      </c>
      <c r="AA156" s="184">
        <f t="shared" ca="1" si="381"/>
        <v>40</v>
      </c>
      <c r="AB156" s="184">
        <f t="shared" ca="1" si="382"/>
        <v>40</v>
      </c>
      <c r="AC156" s="184">
        <f t="shared" ca="1" si="383"/>
        <v>40</v>
      </c>
      <c r="AD156" s="184">
        <f t="shared" ca="1" si="384"/>
        <v>40</v>
      </c>
      <c r="AE156" s="184">
        <f t="shared" ca="1" si="385"/>
        <v>40</v>
      </c>
      <c r="AF156" s="184">
        <f t="shared" ca="1" si="386"/>
        <v>40</v>
      </c>
      <c r="AG156" s="184">
        <f t="shared" ca="1" si="387"/>
        <v>40</v>
      </c>
      <c r="AH156" s="184">
        <f t="shared" ca="1" si="388"/>
        <v>40</v>
      </c>
      <c r="AI156" s="184">
        <f t="shared" ca="1" si="389"/>
        <v>40</v>
      </c>
      <c r="AJ156" s="184">
        <f t="shared" ca="1" si="390"/>
        <v>40</v>
      </c>
      <c r="AK156" s="184">
        <f t="shared" ca="1" si="391"/>
        <v>40</v>
      </c>
      <c r="AL156" s="184">
        <f t="shared" ca="1" si="392"/>
        <v>40</v>
      </c>
      <c r="AM156" s="184">
        <f t="shared" ca="1" si="393"/>
        <v>40</v>
      </c>
      <c r="AN156" s="184">
        <f t="shared" ca="1" si="394"/>
        <v>40</v>
      </c>
      <c r="AO156" s="184">
        <f t="shared" ca="1" si="395"/>
        <v>40</v>
      </c>
      <c r="AP156" s="184">
        <f t="shared" ca="1" si="396"/>
        <v>40</v>
      </c>
      <c r="AQ156" s="184" t="str">
        <f t="shared" ca="1" si="397"/>
        <v/>
      </c>
      <c r="AR156" s="184" t="str">
        <f t="shared" ca="1" si="398"/>
        <v/>
      </c>
      <c r="AS156" s="184" t="str">
        <f t="shared" ca="1" si="399"/>
        <v/>
      </c>
      <c r="AT156" s="184" t="str">
        <f t="shared" ca="1" si="400"/>
        <v/>
      </c>
      <c r="AU156" s="184" t="str">
        <f t="shared" ca="1" si="401"/>
        <v/>
      </c>
      <c r="AV156" s="184" t="str">
        <f t="shared" ca="1" si="402"/>
        <v/>
      </c>
      <c r="AW156" s="184" t="str">
        <f t="shared" ca="1" si="403"/>
        <v/>
      </c>
      <c r="AX156" s="184" t="str">
        <f t="shared" ca="1" si="404"/>
        <v/>
      </c>
      <c r="AY156" s="184" t="str">
        <f t="shared" ca="1" si="405"/>
        <v/>
      </c>
      <c r="AZ156" s="184" t="str">
        <f t="shared" ca="1" si="406"/>
        <v/>
      </c>
      <c r="BA156" s="184" t="str">
        <f t="shared" ca="1" si="407"/>
        <v/>
      </c>
      <c r="BB156" s="184" t="str">
        <f t="shared" ca="1" si="408"/>
        <v/>
      </c>
      <c r="BC156" s="184" t="str">
        <f t="shared" ca="1" si="409"/>
        <v/>
      </c>
      <c r="BD156" s="184" t="str">
        <f t="shared" ca="1" si="410"/>
        <v/>
      </c>
      <c r="BE156" s="184" t="str">
        <f t="shared" ca="1" si="411"/>
        <v/>
      </c>
      <c r="BF156" s="184" t="str">
        <f t="shared" ca="1" si="412"/>
        <v/>
      </c>
      <c r="BG156" s="184" t="str">
        <f t="shared" ca="1" si="413"/>
        <v/>
      </c>
      <c r="BH156" s="184" t="str">
        <f t="shared" ca="1" si="414"/>
        <v/>
      </c>
      <c r="BI156" s="184" t="str">
        <f t="shared" ca="1" si="415"/>
        <v/>
      </c>
      <c r="BJ156" s="184" t="str">
        <f t="shared" ca="1" si="416"/>
        <v/>
      </c>
      <c r="BK156" s="184" t="str">
        <f t="shared" ca="1" si="417"/>
        <v/>
      </c>
      <c r="BL156" s="184" t="str">
        <f t="shared" ca="1" si="418"/>
        <v/>
      </c>
      <c r="BM156" s="184" t="str">
        <f t="shared" ca="1" si="419"/>
        <v/>
      </c>
      <c r="BN156" s="184" t="str">
        <f t="shared" ca="1" si="420"/>
        <v/>
      </c>
      <c r="BO156" s="184" t="str">
        <f t="shared" ca="1" si="421"/>
        <v/>
      </c>
      <c r="BP156" s="184" t="str">
        <f t="shared" ca="1" si="422"/>
        <v/>
      </c>
      <c r="BQ156" s="184" t="str">
        <f t="shared" ca="1" si="423"/>
        <v/>
      </c>
      <c r="BR156" s="184" t="str">
        <f t="shared" ca="1" si="424"/>
        <v/>
      </c>
      <c r="BS156" s="184" t="str">
        <f t="shared" ca="1" si="425"/>
        <v/>
      </c>
      <c r="BT156" s="184" t="str">
        <f t="shared" ca="1" si="426"/>
        <v/>
      </c>
      <c r="BU156" s="184" t="str">
        <f t="shared" ca="1" si="427"/>
        <v/>
      </c>
      <c r="BV156" s="184" t="str">
        <f t="shared" ca="1" si="428"/>
        <v/>
      </c>
      <c r="BW156" s="184" t="str">
        <f t="shared" ca="1" si="429"/>
        <v/>
      </c>
      <c r="BX156" s="184" t="str">
        <f t="shared" ca="1" si="430"/>
        <v/>
      </c>
      <c r="BY156" s="184" t="str">
        <f t="shared" ca="1" si="431"/>
        <v/>
      </c>
      <c r="BZ156" s="184" t="str">
        <f t="shared" ca="1" si="432"/>
        <v/>
      </c>
      <c r="CA156" s="184" t="str">
        <f t="shared" ca="1" si="433"/>
        <v/>
      </c>
      <c r="CB156" s="184" t="str">
        <f t="shared" ca="1" si="434"/>
        <v/>
      </c>
      <c r="CC156" s="184" t="str">
        <f t="shared" ca="1" si="435"/>
        <v/>
      </c>
      <c r="CD156" s="184" t="str">
        <f t="shared" ca="1" si="436"/>
        <v/>
      </c>
      <c r="CE156" s="184" t="str">
        <f t="shared" ca="1" si="437"/>
        <v/>
      </c>
      <c r="CF156" s="184" t="str">
        <f t="shared" ca="1" si="438"/>
        <v/>
      </c>
      <c r="CG156" s="184" t="str">
        <f t="shared" ca="1" si="439"/>
        <v/>
      </c>
      <c r="CH156" s="184" t="str">
        <f t="shared" ca="1" si="440"/>
        <v/>
      </c>
      <c r="CI156" s="184" t="str">
        <f t="shared" ca="1" si="441"/>
        <v/>
      </c>
      <c r="CJ156" s="184" t="str">
        <f t="shared" ca="1" si="442"/>
        <v/>
      </c>
      <c r="CK156" s="184" t="str">
        <f t="shared" ca="1" si="443"/>
        <v/>
      </c>
      <c r="CL156" s="184" t="str">
        <f t="shared" ca="1" si="444"/>
        <v/>
      </c>
      <c r="CM156" s="184" t="str">
        <f t="shared" ca="1" si="445"/>
        <v/>
      </c>
      <c r="CN156" s="184" t="str">
        <f t="shared" ca="1" si="446"/>
        <v/>
      </c>
      <c r="CO156" s="184" t="str">
        <f t="shared" ca="1" si="447"/>
        <v/>
      </c>
      <c r="CP156" s="184" t="str">
        <f t="shared" ca="1" si="448"/>
        <v/>
      </c>
      <c r="CQ156" s="184" t="str">
        <f t="shared" ca="1" si="449"/>
        <v/>
      </c>
      <c r="CR156" s="184" t="str">
        <f t="shared" ca="1" si="450"/>
        <v/>
      </c>
      <c r="CS156" s="184" t="str">
        <f t="shared" ca="1" si="451"/>
        <v/>
      </c>
      <c r="CT156" s="184" t="str">
        <f t="shared" ca="1" si="452"/>
        <v/>
      </c>
      <c r="CU156" s="184" t="str">
        <f t="shared" ca="1" si="453"/>
        <v/>
      </c>
      <c r="CV156" s="184" t="str">
        <f t="shared" ca="1" si="454"/>
        <v/>
      </c>
      <c r="CW156" s="184" t="str">
        <f t="shared" ca="1" si="455"/>
        <v/>
      </c>
      <c r="CX156" s="184" t="str">
        <f t="shared" ca="1" si="456"/>
        <v/>
      </c>
      <c r="CY156" s="184" t="str">
        <f t="shared" ca="1" si="457"/>
        <v/>
      </c>
      <c r="CZ156" s="184" t="str">
        <f t="shared" ca="1" si="458"/>
        <v/>
      </c>
      <c r="DA156" s="184" t="str">
        <f t="shared" ca="1" si="459"/>
        <v/>
      </c>
      <c r="DB156" s="184" t="str">
        <f t="shared" ca="1" si="460"/>
        <v/>
      </c>
      <c r="DC156" s="184" t="str">
        <f t="shared" ca="1" si="461"/>
        <v/>
      </c>
      <c r="DD156" s="184" t="str">
        <f t="shared" ca="1" si="462"/>
        <v/>
      </c>
      <c r="DE156" s="184" t="str">
        <f t="shared" ca="1" si="463"/>
        <v/>
      </c>
      <c r="DF156" s="184" t="str">
        <f t="shared" ca="1" si="464"/>
        <v/>
      </c>
      <c r="DG156" s="184" t="str">
        <f t="shared" ca="1" si="465"/>
        <v/>
      </c>
      <c r="DH156" s="184" t="str">
        <f t="shared" ca="1" si="466"/>
        <v/>
      </c>
      <c r="DI156" s="184" t="str">
        <f t="shared" ca="1" si="467"/>
        <v/>
      </c>
      <c r="DJ156" s="184" t="str">
        <f t="shared" ca="1" si="468"/>
        <v/>
      </c>
      <c r="DK156" s="184" t="str">
        <f t="shared" ca="1" si="469"/>
        <v/>
      </c>
      <c r="DL156" s="184" t="str">
        <f t="shared" ca="1" si="470"/>
        <v/>
      </c>
      <c r="DM156" s="184" t="str">
        <f t="shared" ca="1" si="471"/>
        <v/>
      </c>
      <c r="DN156" s="184" t="str">
        <f t="shared" ca="1" si="472"/>
        <v/>
      </c>
      <c r="DO156" s="184" t="str">
        <f t="shared" ca="1" si="473"/>
        <v/>
      </c>
      <c r="DP156" s="184" t="str">
        <f t="shared" ca="1" si="474"/>
        <v/>
      </c>
      <c r="DQ156" s="184" t="str">
        <f t="shared" ca="1" si="475"/>
        <v/>
      </c>
      <c r="DR156" s="184" t="str">
        <f t="shared" ca="1" si="476"/>
        <v/>
      </c>
      <c r="DS156" s="184" t="str">
        <f t="shared" ca="1" si="477"/>
        <v/>
      </c>
      <c r="DT156" s="184" t="str">
        <f t="shared" ca="1" si="478"/>
        <v/>
      </c>
      <c r="DU156" s="184" t="str">
        <f t="shared" ca="1" si="479"/>
        <v/>
      </c>
      <c r="DV156" s="184" t="str">
        <f t="shared" ca="1" si="480"/>
        <v/>
      </c>
      <c r="DW156" s="184" t="str">
        <f t="shared" ca="1" si="481"/>
        <v/>
      </c>
      <c r="DX156" s="184" t="str">
        <f t="shared" ca="1" si="482"/>
        <v/>
      </c>
      <c r="DY156" s="184" t="str">
        <f t="shared" ca="1" si="483"/>
        <v/>
      </c>
      <c r="DZ156" s="184" t="str">
        <f t="shared" ca="1" si="484"/>
        <v/>
      </c>
      <c r="EA156" s="184" t="str">
        <f t="shared" ca="1" si="485"/>
        <v/>
      </c>
      <c r="EB156" s="184" t="str">
        <f t="shared" ca="1" si="486"/>
        <v/>
      </c>
      <c r="EC156" s="184" t="str">
        <f t="shared" ca="1" si="487"/>
        <v/>
      </c>
      <c r="ED156" s="184" t="str">
        <f t="shared" ca="1" si="488"/>
        <v/>
      </c>
      <c r="EE156" s="184" t="str">
        <f t="shared" ca="1" si="489"/>
        <v/>
      </c>
      <c r="EF156" s="184" t="str">
        <f t="shared" ca="1" si="490"/>
        <v/>
      </c>
      <c r="EG156" s="184" t="str">
        <f t="shared" ca="1" si="491"/>
        <v/>
      </c>
      <c r="EH156" s="184" t="str">
        <f t="shared" ca="1" si="492"/>
        <v/>
      </c>
      <c r="EI156" s="184" t="str">
        <f t="shared" ca="1" si="493"/>
        <v/>
      </c>
      <c r="EJ156" s="184" t="str">
        <f t="shared" ca="1" si="494"/>
        <v/>
      </c>
      <c r="EK156" s="184" t="str">
        <f t="shared" ca="1" si="495"/>
        <v/>
      </c>
      <c r="EL156" s="184" t="str">
        <f t="shared" ca="1" si="496"/>
        <v/>
      </c>
      <c r="EM156" s="184" t="str">
        <f t="shared" ca="1" si="497"/>
        <v/>
      </c>
      <c r="EN156" s="184" t="str">
        <f t="shared" ca="1" si="498"/>
        <v/>
      </c>
      <c r="EO156" s="184" t="str">
        <f t="shared" ca="1" si="499"/>
        <v/>
      </c>
      <c r="EP156" s="184" t="str">
        <f t="shared" ca="1" si="500"/>
        <v/>
      </c>
      <c r="EQ156" s="184" t="str">
        <f t="shared" ca="1" si="501"/>
        <v/>
      </c>
      <c r="ER156" s="184" t="str">
        <f t="shared" ca="1" si="502"/>
        <v/>
      </c>
      <c r="ES156" s="184" t="str">
        <f t="shared" ca="1" si="503"/>
        <v/>
      </c>
      <c r="ET156" s="184" t="str">
        <f t="shared" ca="1" si="504"/>
        <v/>
      </c>
      <c r="EU156" s="184" t="str">
        <f t="shared" ca="1" si="505"/>
        <v/>
      </c>
      <c r="EV156" s="184" t="str">
        <f t="shared" ca="1" si="506"/>
        <v/>
      </c>
      <c r="EW156" s="184" t="str">
        <f t="shared" ca="1" si="507"/>
        <v/>
      </c>
      <c r="EX156" s="184" t="str">
        <f t="shared" ca="1" si="508"/>
        <v/>
      </c>
      <c r="EY156" s="184" t="str">
        <f t="shared" ca="1" si="509"/>
        <v/>
      </c>
      <c r="EZ156" s="184" t="str">
        <f t="shared" ca="1" si="510"/>
        <v/>
      </c>
      <c r="FA156" s="184" t="str">
        <f t="shared" ca="1" si="511"/>
        <v/>
      </c>
      <c r="FB156" s="184" t="str">
        <f t="shared" ca="1" si="512"/>
        <v/>
      </c>
      <c r="FC156" s="184" t="str">
        <f t="shared" ca="1" si="513"/>
        <v/>
      </c>
      <c r="FD156" s="184" t="str">
        <f t="shared" ca="1" si="514"/>
        <v/>
      </c>
      <c r="FE156" s="184" t="str">
        <f t="shared" ca="1" si="515"/>
        <v/>
      </c>
      <c r="FF156" s="184" t="str">
        <f t="shared" ca="1" si="516"/>
        <v/>
      </c>
      <c r="FG156" s="184" t="str">
        <f t="shared" ca="1" si="517"/>
        <v/>
      </c>
      <c r="FH156" s="184" t="str">
        <f t="shared" ca="1" si="518"/>
        <v/>
      </c>
      <c r="FI156" s="184" t="str">
        <f t="shared" ca="1" si="519"/>
        <v/>
      </c>
      <c r="FJ156" s="184" t="str">
        <f t="shared" ca="1" si="520"/>
        <v/>
      </c>
      <c r="FK156" s="184" t="str">
        <f t="shared" ca="1" si="521"/>
        <v/>
      </c>
      <c r="FL156" s="184" t="str">
        <f t="shared" ca="1" si="522"/>
        <v/>
      </c>
      <c r="FM156" s="184" t="str">
        <f t="shared" ca="1" si="523"/>
        <v/>
      </c>
      <c r="FN156" s="184" t="str">
        <f t="shared" ca="1" si="524"/>
        <v/>
      </c>
      <c r="FO156" s="184" t="str">
        <f t="shared" ca="1" si="525"/>
        <v/>
      </c>
      <c r="FP156" s="184" t="str">
        <f t="shared" ca="1" si="526"/>
        <v/>
      </c>
      <c r="FQ156" s="184" t="str">
        <f t="shared" ca="1" si="527"/>
        <v/>
      </c>
      <c r="FR156" s="184" t="str">
        <f t="shared" ca="1" si="528"/>
        <v/>
      </c>
      <c r="FS156" s="184" t="str">
        <f t="shared" ca="1" si="529"/>
        <v/>
      </c>
      <c r="FT156" s="184" t="str">
        <f t="shared" ca="1" si="530"/>
        <v/>
      </c>
      <c r="FU156" s="184" t="str">
        <f t="shared" ca="1" si="531"/>
        <v/>
      </c>
      <c r="FV156" s="184" t="str">
        <f t="shared" ca="1" si="532"/>
        <v/>
      </c>
      <c r="FW156" s="184" t="str">
        <f t="shared" ca="1" si="533"/>
        <v/>
      </c>
      <c r="FX156" s="184" t="str">
        <f t="shared" ca="1" si="534"/>
        <v/>
      </c>
      <c r="FY156" s="184" t="str">
        <f t="shared" ca="1" si="535"/>
        <v/>
      </c>
      <c r="FZ156" s="184" t="str">
        <f t="shared" ca="1" si="536"/>
        <v/>
      </c>
      <c r="GA156" s="184" t="str">
        <f t="shared" ca="1" si="537"/>
        <v/>
      </c>
      <c r="GB156" s="184" t="str">
        <f t="shared" ca="1" si="538"/>
        <v/>
      </c>
      <c r="GC156" s="184">
        <f t="shared" ca="1" si="539"/>
        <v>0</v>
      </c>
      <c r="GD156" s="184">
        <f t="shared" ca="1" si="540"/>
        <v>0</v>
      </c>
      <c r="GE156" s="184">
        <f t="shared" ca="1" si="541"/>
        <v>0</v>
      </c>
      <c r="GF156" s="184">
        <f t="shared" ca="1" si="542"/>
        <v>0</v>
      </c>
      <c r="GG156" s="184">
        <f t="shared" ca="1" si="543"/>
        <v>0</v>
      </c>
      <c r="GH156" s="184">
        <f t="shared" ca="1" si="544"/>
        <v>0</v>
      </c>
      <c r="GI156" s="184">
        <f t="shared" ca="1" si="545"/>
        <v>0</v>
      </c>
      <c r="GJ156" s="184">
        <f t="shared" ca="1" si="546"/>
        <v>0</v>
      </c>
      <c r="GK156" s="184">
        <f t="shared" ca="1" si="547"/>
        <v>0</v>
      </c>
      <c r="GL156" s="184">
        <f t="shared" ca="1" si="548"/>
        <v>0</v>
      </c>
      <c r="GM156" s="184">
        <f t="shared" ca="1" si="549"/>
        <v>0</v>
      </c>
      <c r="GN156" s="184">
        <f t="shared" ca="1" si="550"/>
        <v>0</v>
      </c>
      <c r="GO156" s="184">
        <f t="shared" ca="1" si="551"/>
        <v>0</v>
      </c>
      <c r="GP156" s="184">
        <f t="shared" ca="1" si="552"/>
        <v>0</v>
      </c>
      <c r="GQ156" s="184">
        <f t="shared" ca="1" si="553"/>
        <v>0</v>
      </c>
      <c r="GR156" s="184">
        <f t="shared" ca="1" si="554"/>
        <v>0</v>
      </c>
      <c r="GS156" s="184">
        <f t="shared" ca="1" si="555"/>
        <v>0</v>
      </c>
      <c r="GT156" s="184">
        <f t="shared" ca="1" si="556"/>
        <v>0</v>
      </c>
      <c r="GU156" s="184">
        <f t="shared" ca="1" si="557"/>
        <v>0</v>
      </c>
      <c r="GV156" s="184">
        <f t="shared" ca="1" si="558"/>
        <v>0</v>
      </c>
      <c r="GW156" s="184">
        <f t="shared" ca="1" si="559"/>
        <v>0</v>
      </c>
      <c r="GX156" s="184">
        <f t="shared" ca="1" si="560"/>
        <v>0</v>
      </c>
      <c r="GY156" s="184">
        <f t="shared" ca="1" si="561"/>
        <v>0</v>
      </c>
      <c r="GZ156" s="184">
        <f t="shared" ca="1" si="562"/>
        <v>0</v>
      </c>
      <c r="HA156" s="184">
        <f t="shared" ca="1" si="563"/>
        <v>0</v>
      </c>
      <c r="HB156" s="184">
        <f t="shared" ca="1" si="564"/>
        <v>0</v>
      </c>
      <c r="HC156" s="184">
        <f t="shared" ca="1" si="565"/>
        <v>0</v>
      </c>
      <c r="HD156" s="184">
        <f t="shared" ca="1" si="566"/>
        <v>0</v>
      </c>
      <c r="HE156" s="184">
        <f t="shared" ca="1" si="567"/>
        <v>0</v>
      </c>
      <c r="HF156" s="184">
        <f t="shared" ca="1" si="568"/>
        <v>0</v>
      </c>
      <c r="HG156" s="184">
        <f t="shared" ca="1" si="569"/>
        <v>0</v>
      </c>
      <c r="HH156" s="184">
        <f t="shared" ca="1" si="570"/>
        <v>0</v>
      </c>
      <c r="HI156" s="184">
        <f t="shared" ca="1" si="571"/>
        <v>0</v>
      </c>
      <c r="HJ156" s="184">
        <f t="shared" ca="1" si="572"/>
        <v>0</v>
      </c>
      <c r="HK156" s="578">
        <f t="shared" ca="1" si="593"/>
        <v>0</v>
      </c>
    </row>
    <row r="157" spans="1:219" s="185" customFormat="1">
      <c r="A157" s="284" t="s">
        <v>14132</v>
      </c>
      <c r="B157" s="285" t="s">
        <v>14161</v>
      </c>
      <c r="C157" s="286" t="str">
        <f>IF($B157="","",IFERROR(VLOOKUP($B157,SERVIÇOS!$A:$F,2,0),IFERROR(VLOOKUP($B157,'COMPOSIÇÕES COMPLEMENTARES '!$C:$K,2,0),"")))</f>
        <v>LUVA SIMPLES PVC DN 200 MM COM ANEL DE BORRACHA</v>
      </c>
      <c r="D157" s="287" t="str">
        <f>IF($B157="","",IFERROR(VLOOKUP($B157,SERVIÇOS!$A:$F,3,0),IFERROR(VLOOKUP($B157,'COMPOSIÇÕES COMPLEMENTARES '!$C:$K,3,0),"")))</f>
        <v xml:space="preserve">UN </v>
      </c>
      <c r="E157" s="288">
        <v>10</v>
      </c>
      <c r="F157" s="289">
        <f>IF($B157="","",IFERROR(VLOOKUP($B157,SERVIÇOS!$A:$F,4,0),IFERROR(VLOOKUP($B157,'COMPOSIÇÕES COMPLEMENTARES '!$C:$K,6,0),"")))</f>
        <v>94.93</v>
      </c>
      <c r="G157" s="289">
        <f>IF($B157="","",IFERROR(VLOOKUP($B157,SERVIÇOS!$A:$F,5,0),IFERROR(VLOOKUP($B157,'COMPOSIÇÕES COMPLEMENTARES '!$C:$K,7,0),"")))</f>
        <v>4.0999999999999996</v>
      </c>
      <c r="H157" s="289">
        <f t="shared" si="589"/>
        <v>99.03</v>
      </c>
      <c r="I157" s="289">
        <f t="shared" si="600"/>
        <v>949.3</v>
      </c>
      <c r="J157" s="289">
        <f t="shared" si="601"/>
        <v>41</v>
      </c>
      <c r="K157" s="289">
        <f t="shared" si="602"/>
        <v>990.3</v>
      </c>
      <c r="L157" s="289"/>
      <c r="M157" s="572">
        <f t="shared" si="594"/>
        <v>990.3</v>
      </c>
      <c r="N157" s="572">
        <f t="shared" si="595"/>
        <v>990.3</v>
      </c>
      <c r="O157" s="572">
        <f t="shared" si="596"/>
        <v>10</v>
      </c>
      <c r="P157" s="572">
        <f t="shared" si="597"/>
        <v>149</v>
      </c>
      <c r="Q157" s="572" t="str">
        <f t="shared" si="598"/>
        <v/>
      </c>
      <c r="R157" s="572" t="str">
        <f t="shared" si="599"/>
        <v/>
      </c>
      <c r="S157" s="184" t="str">
        <f t="shared" ca="1" si="373"/>
        <v/>
      </c>
      <c r="T157" s="184" t="str">
        <f t="shared" ca="1" si="374"/>
        <v/>
      </c>
      <c r="U157" s="184" t="str">
        <f t="shared" ca="1" si="375"/>
        <v/>
      </c>
      <c r="V157" s="184" t="str">
        <f t="shared" ca="1" si="376"/>
        <v/>
      </c>
      <c r="W157" s="184" t="str">
        <f t="shared" ca="1" si="377"/>
        <v/>
      </c>
      <c r="X157" s="184" t="str">
        <f t="shared" ca="1" si="378"/>
        <v/>
      </c>
      <c r="Y157" s="184" t="str">
        <f t="shared" ca="1" si="379"/>
        <v/>
      </c>
      <c r="Z157" s="184" t="str">
        <f t="shared" ca="1" si="380"/>
        <v/>
      </c>
      <c r="AA157" s="184" t="str">
        <f t="shared" ca="1" si="381"/>
        <v/>
      </c>
      <c r="AB157" s="184" t="str">
        <f t="shared" ca="1" si="382"/>
        <v/>
      </c>
      <c r="AC157" s="184" t="str">
        <f t="shared" ca="1" si="383"/>
        <v/>
      </c>
      <c r="AD157" s="184" t="str">
        <f t="shared" ca="1" si="384"/>
        <v/>
      </c>
      <c r="AE157" s="184" t="str">
        <f t="shared" ca="1" si="385"/>
        <v/>
      </c>
      <c r="AF157" s="184" t="str">
        <f t="shared" ca="1" si="386"/>
        <v/>
      </c>
      <c r="AG157" s="184" t="str">
        <f t="shared" ca="1" si="387"/>
        <v/>
      </c>
      <c r="AH157" s="184" t="str">
        <f t="shared" ca="1" si="388"/>
        <v/>
      </c>
      <c r="AI157" s="184" t="str">
        <f t="shared" ca="1" si="389"/>
        <v/>
      </c>
      <c r="AJ157" s="184" t="str">
        <f t="shared" ca="1" si="390"/>
        <v/>
      </c>
      <c r="AK157" s="184" t="str">
        <f t="shared" ca="1" si="391"/>
        <v/>
      </c>
      <c r="AL157" s="184" t="str">
        <f t="shared" ca="1" si="392"/>
        <v/>
      </c>
      <c r="AM157" s="184" t="str">
        <f t="shared" ca="1" si="393"/>
        <v/>
      </c>
      <c r="AN157" s="184" t="str">
        <f t="shared" ca="1" si="394"/>
        <v/>
      </c>
      <c r="AO157" s="184" t="str">
        <f t="shared" ca="1" si="395"/>
        <v/>
      </c>
      <c r="AP157" s="184" t="str">
        <f t="shared" ca="1" si="396"/>
        <v/>
      </c>
      <c r="AQ157" s="184" t="str">
        <f t="shared" ca="1" si="397"/>
        <v/>
      </c>
      <c r="AR157" s="184" t="str">
        <f t="shared" ca="1" si="398"/>
        <v/>
      </c>
      <c r="AS157" s="184" t="str">
        <f t="shared" ca="1" si="399"/>
        <v/>
      </c>
      <c r="AT157" s="184" t="str">
        <f t="shared" ca="1" si="400"/>
        <v/>
      </c>
      <c r="AU157" s="184" t="str">
        <f t="shared" ca="1" si="401"/>
        <v/>
      </c>
      <c r="AV157" s="184" t="str">
        <f t="shared" ca="1" si="402"/>
        <v/>
      </c>
      <c r="AW157" s="184" t="str">
        <f t="shared" ca="1" si="403"/>
        <v/>
      </c>
      <c r="AX157" s="184" t="str">
        <f t="shared" ca="1" si="404"/>
        <v/>
      </c>
      <c r="AY157" s="184" t="str">
        <f t="shared" ca="1" si="405"/>
        <v/>
      </c>
      <c r="AZ157" s="184" t="str">
        <f t="shared" ca="1" si="406"/>
        <v/>
      </c>
      <c r="BA157" s="184" t="str">
        <f t="shared" ca="1" si="407"/>
        <v/>
      </c>
      <c r="BB157" s="184" t="str">
        <f t="shared" ca="1" si="408"/>
        <v/>
      </c>
      <c r="BC157" s="184" t="str">
        <f t="shared" ca="1" si="409"/>
        <v/>
      </c>
      <c r="BD157" s="184" t="str">
        <f t="shared" ca="1" si="410"/>
        <v/>
      </c>
      <c r="BE157" s="184" t="str">
        <f t="shared" ca="1" si="411"/>
        <v/>
      </c>
      <c r="BF157" s="184" t="str">
        <f t="shared" ca="1" si="412"/>
        <v/>
      </c>
      <c r="BG157" s="184" t="str">
        <f t="shared" ca="1" si="413"/>
        <v/>
      </c>
      <c r="BH157" s="184" t="str">
        <f t="shared" ca="1" si="414"/>
        <v/>
      </c>
      <c r="BI157" s="184" t="str">
        <f t="shared" ca="1" si="415"/>
        <v/>
      </c>
      <c r="BJ157" s="184" t="str">
        <f t="shared" ca="1" si="416"/>
        <v/>
      </c>
      <c r="BK157" s="184" t="str">
        <f t="shared" ca="1" si="417"/>
        <v/>
      </c>
      <c r="BL157" s="184" t="str">
        <f t="shared" ca="1" si="418"/>
        <v/>
      </c>
      <c r="BM157" s="184" t="str">
        <f t="shared" ca="1" si="419"/>
        <v/>
      </c>
      <c r="BN157" s="184" t="str">
        <f t="shared" ca="1" si="420"/>
        <v/>
      </c>
      <c r="BO157" s="184" t="str">
        <f t="shared" ca="1" si="421"/>
        <v/>
      </c>
      <c r="BP157" s="184" t="str">
        <f t="shared" ca="1" si="422"/>
        <v/>
      </c>
      <c r="BQ157" s="184" t="str">
        <f t="shared" ca="1" si="423"/>
        <v/>
      </c>
      <c r="BR157" s="184" t="str">
        <f t="shared" ca="1" si="424"/>
        <v/>
      </c>
      <c r="BS157" s="184" t="str">
        <f t="shared" ca="1" si="425"/>
        <v/>
      </c>
      <c r="BT157" s="184" t="str">
        <f t="shared" ca="1" si="426"/>
        <v/>
      </c>
      <c r="BU157" s="184" t="str">
        <f t="shared" ca="1" si="427"/>
        <v/>
      </c>
      <c r="BV157" s="184" t="str">
        <f t="shared" ca="1" si="428"/>
        <v/>
      </c>
      <c r="BW157" s="184" t="str">
        <f t="shared" ca="1" si="429"/>
        <v/>
      </c>
      <c r="BX157" s="184" t="str">
        <f t="shared" ca="1" si="430"/>
        <v/>
      </c>
      <c r="BY157" s="184" t="str">
        <f t="shared" ca="1" si="431"/>
        <v/>
      </c>
      <c r="BZ157" s="184" t="str">
        <f t="shared" ca="1" si="432"/>
        <v/>
      </c>
      <c r="CA157" s="184" t="str">
        <f t="shared" ca="1" si="433"/>
        <v/>
      </c>
      <c r="CB157" s="184" t="str">
        <f t="shared" ca="1" si="434"/>
        <v/>
      </c>
      <c r="CC157" s="184" t="str">
        <f t="shared" ca="1" si="435"/>
        <v/>
      </c>
      <c r="CD157" s="184" t="str">
        <f t="shared" ca="1" si="436"/>
        <v/>
      </c>
      <c r="CE157" s="184" t="str">
        <f t="shared" ca="1" si="437"/>
        <v/>
      </c>
      <c r="CF157" s="184" t="str">
        <f t="shared" ca="1" si="438"/>
        <v/>
      </c>
      <c r="CG157" s="184" t="str">
        <f t="shared" ca="1" si="439"/>
        <v/>
      </c>
      <c r="CH157" s="184" t="str">
        <f t="shared" ca="1" si="440"/>
        <v/>
      </c>
      <c r="CI157" s="184" t="str">
        <f t="shared" ca="1" si="441"/>
        <v/>
      </c>
      <c r="CJ157" s="184" t="str">
        <f t="shared" ca="1" si="442"/>
        <v/>
      </c>
      <c r="CK157" s="184" t="str">
        <f t="shared" ca="1" si="443"/>
        <v/>
      </c>
      <c r="CL157" s="184" t="str">
        <f t="shared" ca="1" si="444"/>
        <v/>
      </c>
      <c r="CM157" s="184" t="str">
        <f t="shared" ca="1" si="445"/>
        <v/>
      </c>
      <c r="CN157" s="184" t="str">
        <f t="shared" ca="1" si="446"/>
        <v/>
      </c>
      <c r="CO157" s="184" t="str">
        <f t="shared" ca="1" si="447"/>
        <v/>
      </c>
      <c r="CP157" s="184" t="str">
        <f t="shared" ca="1" si="448"/>
        <v/>
      </c>
      <c r="CQ157" s="184" t="str">
        <f t="shared" ca="1" si="449"/>
        <v/>
      </c>
      <c r="CR157" s="184" t="str">
        <f t="shared" ca="1" si="450"/>
        <v/>
      </c>
      <c r="CS157" s="184" t="str">
        <f t="shared" ca="1" si="451"/>
        <v/>
      </c>
      <c r="CT157" s="184" t="str">
        <f t="shared" ca="1" si="452"/>
        <v/>
      </c>
      <c r="CU157" s="184" t="str">
        <f t="shared" ca="1" si="453"/>
        <v/>
      </c>
      <c r="CV157" s="184" t="str">
        <f t="shared" ca="1" si="454"/>
        <v/>
      </c>
      <c r="CW157" s="184" t="str">
        <f t="shared" ca="1" si="455"/>
        <v/>
      </c>
      <c r="CX157" s="184" t="str">
        <f t="shared" ca="1" si="456"/>
        <v/>
      </c>
      <c r="CY157" s="184" t="str">
        <f t="shared" ca="1" si="457"/>
        <v/>
      </c>
      <c r="CZ157" s="184" t="str">
        <f t="shared" ca="1" si="458"/>
        <v/>
      </c>
      <c r="DA157" s="184" t="str">
        <f t="shared" ca="1" si="459"/>
        <v/>
      </c>
      <c r="DB157" s="184" t="str">
        <f t="shared" ca="1" si="460"/>
        <v/>
      </c>
      <c r="DC157" s="184" t="str">
        <f t="shared" ca="1" si="461"/>
        <v/>
      </c>
      <c r="DD157" s="184" t="str">
        <f t="shared" ca="1" si="462"/>
        <v/>
      </c>
      <c r="DE157" s="184" t="str">
        <f t="shared" ca="1" si="463"/>
        <v/>
      </c>
      <c r="DF157" s="184" t="str">
        <f t="shared" ca="1" si="464"/>
        <v/>
      </c>
      <c r="DG157" s="184" t="str">
        <f t="shared" ca="1" si="465"/>
        <v/>
      </c>
      <c r="DH157" s="184" t="str">
        <f t="shared" ca="1" si="466"/>
        <v/>
      </c>
      <c r="DI157" s="184" t="str">
        <f t="shared" ca="1" si="467"/>
        <v/>
      </c>
      <c r="DJ157" s="184" t="str">
        <f t="shared" ca="1" si="468"/>
        <v/>
      </c>
      <c r="DK157" s="184" t="str">
        <f t="shared" ca="1" si="469"/>
        <v/>
      </c>
      <c r="DL157" s="184" t="str">
        <f t="shared" ca="1" si="470"/>
        <v/>
      </c>
      <c r="DM157" s="184" t="str">
        <f t="shared" ca="1" si="471"/>
        <v/>
      </c>
      <c r="DN157" s="184" t="str">
        <f t="shared" ca="1" si="472"/>
        <v/>
      </c>
      <c r="DO157" s="184" t="str">
        <f t="shared" ca="1" si="473"/>
        <v/>
      </c>
      <c r="DP157" s="184" t="str">
        <f t="shared" ca="1" si="474"/>
        <v/>
      </c>
      <c r="DQ157" s="184" t="str">
        <f t="shared" ca="1" si="475"/>
        <v/>
      </c>
      <c r="DR157" s="184" t="str">
        <f t="shared" ca="1" si="476"/>
        <v/>
      </c>
      <c r="DS157" s="184" t="str">
        <f t="shared" ca="1" si="477"/>
        <v/>
      </c>
      <c r="DT157" s="184" t="str">
        <f t="shared" ca="1" si="478"/>
        <v/>
      </c>
      <c r="DU157" s="184" t="str">
        <f t="shared" ca="1" si="479"/>
        <v/>
      </c>
      <c r="DV157" s="184" t="str">
        <f t="shared" ca="1" si="480"/>
        <v/>
      </c>
      <c r="DW157" s="184" t="str">
        <f t="shared" ca="1" si="481"/>
        <v/>
      </c>
      <c r="DX157" s="184" t="str">
        <f t="shared" ca="1" si="482"/>
        <v/>
      </c>
      <c r="DY157" s="184" t="str">
        <f t="shared" ca="1" si="483"/>
        <v/>
      </c>
      <c r="DZ157" s="184" t="str">
        <f t="shared" ca="1" si="484"/>
        <v/>
      </c>
      <c r="EA157" s="184" t="str">
        <f t="shared" ca="1" si="485"/>
        <v/>
      </c>
      <c r="EB157" s="184" t="str">
        <f t="shared" ca="1" si="486"/>
        <v/>
      </c>
      <c r="EC157" s="184" t="str">
        <f t="shared" ca="1" si="487"/>
        <v/>
      </c>
      <c r="ED157" s="184" t="str">
        <f t="shared" ca="1" si="488"/>
        <v/>
      </c>
      <c r="EE157" s="184" t="str">
        <f t="shared" ca="1" si="489"/>
        <v/>
      </c>
      <c r="EF157" s="184" t="str">
        <f t="shared" ca="1" si="490"/>
        <v/>
      </c>
      <c r="EG157" s="184" t="str">
        <f t="shared" ca="1" si="491"/>
        <v/>
      </c>
      <c r="EH157" s="184" t="str">
        <f t="shared" ca="1" si="492"/>
        <v/>
      </c>
      <c r="EI157" s="184" t="str">
        <f t="shared" ca="1" si="493"/>
        <v/>
      </c>
      <c r="EJ157" s="184" t="str">
        <f t="shared" ca="1" si="494"/>
        <v/>
      </c>
      <c r="EK157" s="184" t="str">
        <f t="shared" ca="1" si="495"/>
        <v/>
      </c>
      <c r="EL157" s="184" t="str">
        <f t="shared" ca="1" si="496"/>
        <v/>
      </c>
      <c r="EM157" s="184" t="str">
        <f t="shared" ca="1" si="497"/>
        <v/>
      </c>
      <c r="EN157" s="184" t="str">
        <f t="shared" ca="1" si="498"/>
        <v/>
      </c>
      <c r="EO157" s="184" t="str">
        <f t="shared" ca="1" si="499"/>
        <v/>
      </c>
      <c r="EP157" s="184" t="str">
        <f t="shared" ca="1" si="500"/>
        <v/>
      </c>
      <c r="EQ157" s="184" t="str">
        <f t="shared" ca="1" si="501"/>
        <v/>
      </c>
      <c r="ER157" s="184" t="str">
        <f t="shared" ca="1" si="502"/>
        <v/>
      </c>
      <c r="ES157" s="184" t="str">
        <f t="shared" ca="1" si="503"/>
        <v/>
      </c>
      <c r="ET157" s="184" t="str">
        <f t="shared" ca="1" si="504"/>
        <v/>
      </c>
      <c r="EU157" s="184" t="str">
        <f t="shared" ca="1" si="505"/>
        <v/>
      </c>
      <c r="EV157" s="184" t="str">
        <f t="shared" ca="1" si="506"/>
        <v/>
      </c>
      <c r="EW157" s="184" t="str">
        <f t="shared" ca="1" si="507"/>
        <v/>
      </c>
      <c r="EX157" s="184" t="str">
        <f t="shared" ca="1" si="508"/>
        <v/>
      </c>
      <c r="EY157" s="184" t="str">
        <f t="shared" ca="1" si="509"/>
        <v/>
      </c>
      <c r="EZ157" s="184" t="str">
        <f t="shared" ca="1" si="510"/>
        <v/>
      </c>
      <c r="FA157" s="184" t="str">
        <f t="shared" ca="1" si="511"/>
        <v/>
      </c>
      <c r="FB157" s="184" t="str">
        <f t="shared" ca="1" si="512"/>
        <v/>
      </c>
      <c r="FC157" s="184" t="str">
        <f t="shared" ca="1" si="513"/>
        <v/>
      </c>
      <c r="FD157" s="184" t="str">
        <f t="shared" ca="1" si="514"/>
        <v/>
      </c>
      <c r="FE157" s="184" t="str">
        <f t="shared" ca="1" si="515"/>
        <v/>
      </c>
      <c r="FF157" s="184" t="str">
        <f t="shared" ca="1" si="516"/>
        <v/>
      </c>
      <c r="FG157" s="184" t="str">
        <f t="shared" ca="1" si="517"/>
        <v/>
      </c>
      <c r="FH157" s="184" t="str">
        <f t="shared" ca="1" si="518"/>
        <v/>
      </c>
      <c r="FI157" s="184" t="str">
        <f t="shared" ca="1" si="519"/>
        <v/>
      </c>
      <c r="FJ157" s="184" t="str">
        <f t="shared" ca="1" si="520"/>
        <v/>
      </c>
      <c r="FK157" s="184" t="str">
        <f t="shared" ca="1" si="521"/>
        <v/>
      </c>
      <c r="FL157" s="184" t="str">
        <f t="shared" ca="1" si="522"/>
        <v/>
      </c>
      <c r="FM157" s="184" t="str">
        <f t="shared" ca="1" si="523"/>
        <v/>
      </c>
      <c r="FN157" s="184" t="str">
        <f t="shared" ca="1" si="524"/>
        <v/>
      </c>
      <c r="FO157" s="184" t="str">
        <f t="shared" ca="1" si="525"/>
        <v/>
      </c>
      <c r="FP157" s="184" t="str">
        <f t="shared" ca="1" si="526"/>
        <v/>
      </c>
      <c r="FQ157" s="184" t="str">
        <f t="shared" ca="1" si="527"/>
        <v/>
      </c>
      <c r="FR157" s="184" t="str">
        <f t="shared" ca="1" si="528"/>
        <v/>
      </c>
      <c r="FS157" s="184" t="str">
        <f t="shared" ca="1" si="529"/>
        <v/>
      </c>
      <c r="FT157" s="184" t="str">
        <f t="shared" ca="1" si="530"/>
        <v/>
      </c>
      <c r="FU157" s="184" t="str">
        <f t="shared" ca="1" si="531"/>
        <v/>
      </c>
      <c r="FV157" s="184" t="str">
        <f t="shared" ca="1" si="532"/>
        <v/>
      </c>
      <c r="FW157" s="184" t="str">
        <f t="shared" ca="1" si="533"/>
        <v/>
      </c>
      <c r="FX157" s="184" t="str">
        <f t="shared" ca="1" si="534"/>
        <v/>
      </c>
      <c r="FY157" s="184" t="str">
        <f t="shared" ca="1" si="535"/>
        <v/>
      </c>
      <c r="FZ157" s="184" t="str">
        <f t="shared" ca="1" si="536"/>
        <v/>
      </c>
      <c r="GA157" s="184" t="str">
        <f t="shared" ca="1" si="537"/>
        <v/>
      </c>
      <c r="GB157" s="184">
        <f t="shared" ca="1" si="538"/>
        <v>0</v>
      </c>
      <c r="GC157" s="184">
        <f t="shared" ca="1" si="539"/>
        <v>0</v>
      </c>
      <c r="GD157" s="184">
        <f t="shared" ca="1" si="540"/>
        <v>0</v>
      </c>
      <c r="GE157" s="184">
        <f t="shared" ca="1" si="541"/>
        <v>0</v>
      </c>
      <c r="GF157" s="184">
        <f t="shared" ca="1" si="542"/>
        <v>0</v>
      </c>
      <c r="GG157" s="184">
        <f t="shared" ca="1" si="543"/>
        <v>0</v>
      </c>
      <c r="GH157" s="184">
        <f t="shared" ca="1" si="544"/>
        <v>0</v>
      </c>
      <c r="GI157" s="184">
        <f t="shared" ca="1" si="545"/>
        <v>0</v>
      </c>
      <c r="GJ157" s="184">
        <f t="shared" ca="1" si="546"/>
        <v>0</v>
      </c>
      <c r="GK157" s="184">
        <f t="shared" ca="1" si="547"/>
        <v>0</v>
      </c>
      <c r="GL157" s="184">
        <f t="shared" ca="1" si="548"/>
        <v>0</v>
      </c>
      <c r="GM157" s="184">
        <f t="shared" ca="1" si="549"/>
        <v>0</v>
      </c>
      <c r="GN157" s="184">
        <f t="shared" ca="1" si="550"/>
        <v>0</v>
      </c>
      <c r="GO157" s="184">
        <f t="shared" ca="1" si="551"/>
        <v>0</v>
      </c>
      <c r="GP157" s="184">
        <f t="shared" ca="1" si="552"/>
        <v>0</v>
      </c>
      <c r="GQ157" s="184">
        <f t="shared" ca="1" si="553"/>
        <v>0</v>
      </c>
      <c r="GR157" s="184">
        <f t="shared" ca="1" si="554"/>
        <v>0</v>
      </c>
      <c r="GS157" s="184">
        <f t="shared" ca="1" si="555"/>
        <v>0</v>
      </c>
      <c r="GT157" s="184">
        <f t="shared" ca="1" si="556"/>
        <v>0</v>
      </c>
      <c r="GU157" s="184">
        <f t="shared" ca="1" si="557"/>
        <v>0</v>
      </c>
      <c r="GV157" s="184">
        <f t="shared" ca="1" si="558"/>
        <v>0</v>
      </c>
      <c r="GW157" s="184">
        <f t="shared" ca="1" si="559"/>
        <v>0</v>
      </c>
      <c r="GX157" s="184">
        <f t="shared" ca="1" si="560"/>
        <v>0</v>
      </c>
      <c r="GY157" s="184">
        <f t="shared" ca="1" si="561"/>
        <v>0</v>
      </c>
      <c r="GZ157" s="184">
        <f t="shared" ca="1" si="562"/>
        <v>0</v>
      </c>
      <c r="HA157" s="184">
        <f t="shared" ca="1" si="563"/>
        <v>0</v>
      </c>
      <c r="HB157" s="184">
        <f t="shared" ca="1" si="564"/>
        <v>0</v>
      </c>
      <c r="HC157" s="184">
        <f t="shared" ca="1" si="565"/>
        <v>0</v>
      </c>
      <c r="HD157" s="184">
        <f t="shared" ca="1" si="566"/>
        <v>0</v>
      </c>
      <c r="HE157" s="184">
        <f t="shared" ca="1" si="567"/>
        <v>0</v>
      </c>
      <c r="HF157" s="184">
        <f t="shared" ca="1" si="568"/>
        <v>0</v>
      </c>
      <c r="HG157" s="184">
        <f t="shared" ca="1" si="569"/>
        <v>0</v>
      </c>
      <c r="HH157" s="184">
        <f t="shared" ca="1" si="570"/>
        <v>0</v>
      </c>
      <c r="HI157" s="184">
        <f t="shared" ca="1" si="571"/>
        <v>0</v>
      </c>
      <c r="HJ157" s="184">
        <f t="shared" ca="1" si="572"/>
        <v>0</v>
      </c>
      <c r="HK157" s="578">
        <f t="shared" ca="1" si="593"/>
        <v>0</v>
      </c>
    </row>
    <row r="158" spans="1:219" s="185" customFormat="1">
      <c r="A158" s="284" t="s">
        <v>14133</v>
      </c>
      <c r="B158" s="285">
        <v>90441</v>
      </c>
      <c r="C158" s="286" t="str">
        <f>IF($B158="","",IFERROR(VLOOKUP($B158,SERVIÇOS!$A:$F,2,0),IFERROR(VLOOKUP($B158,'COMPOSIÇÕES COMPLEMENTARES '!$C:$K,2,0),"")))</f>
        <v>FURO EM CONCRETO PARA DIÂMETROS MAIORES QUE 75 MM. AF_05/2015</v>
      </c>
      <c r="D158" s="287" t="str">
        <f>IF($B158="","",IFERROR(VLOOKUP($B158,SERVIÇOS!$A:$F,3,0),IFERROR(VLOOKUP($B158,'COMPOSIÇÕES COMPLEMENTARES '!$C:$K,3,0),"")))</f>
        <v>UN</v>
      </c>
      <c r="E158" s="288">
        <v>1</v>
      </c>
      <c r="F158" s="289">
        <f>IF($B158="","",IFERROR(VLOOKUP($B158,SERVIÇOS!$A:$F,4,0),IFERROR(VLOOKUP($B158,'COMPOSIÇÕES COMPLEMENTARES '!$C:$K,6,0),"")))</f>
        <v>35.75</v>
      </c>
      <c r="G158" s="289">
        <f>IF($B158="","",IFERROR(VLOOKUP($B158,SERVIÇOS!$A:$F,5,0),IFERROR(VLOOKUP($B158,'COMPOSIÇÕES COMPLEMENTARES '!$C:$K,7,0),"")))</f>
        <v>86.18</v>
      </c>
      <c r="H158" s="289">
        <f t="shared" si="589"/>
        <v>121.93</v>
      </c>
      <c r="I158" s="289">
        <f t="shared" si="600"/>
        <v>35.75</v>
      </c>
      <c r="J158" s="289">
        <f t="shared" si="601"/>
        <v>86.18</v>
      </c>
      <c r="K158" s="289">
        <f t="shared" si="602"/>
        <v>121.93</v>
      </c>
      <c r="L158" s="289"/>
      <c r="M158" s="572">
        <f t="shared" si="594"/>
        <v>121.93</v>
      </c>
      <c r="N158" s="572">
        <f t="shared" si="595"/>
        <v>1341.23</v>
      </c>
      <c r="O158" s="572">
        <f t="shared" si="596"/>
        <v>11</v>
      </c>
      <c r="P158" s="572">
        <f t="shared" si="597"/>
        <v>150</v>
      </c>
      <c r="Q158" s="572" t="str">
        <f t="shared" si="598"/>
        <v/>
      </c>
      <c r="R158" s="572" t="str">
        <f t="shared" si="599"/>
        <v/>
      </c>
      <c r="S158" s="184" t="str">
        <f t="shared" ca="1" si="373"/>
        <v/>
      </c>
      <c r="T158" s="184" t="str">
        <f t="shared" ca="1" si="374"/>
        <v/>
      </c>
      <c r="U158" s="184" t="str">
        <f t="shared" ca="1" si="375"/>
        <v/>
      </c>
      <c r="V158" s="184" t="str">
        <f t="shared" ca="1" si="376"/>
        <v/>
      </c>
      <c r="W158" s="184" t="str">
        <f t="shared" ca="1" si="377"/>
        <v/>
      </c>
      <c r="X158" s="184" t="str">
        <f t="shared" ca="1" si="378"/>
        <v/>
      </c>
      <c r="Y158" s="184" t="str">
        <f t="shared" ca="1" si="379"/>
        <v/>
      </c>
      <c r="Z158" s="184" t="str">
        <f t="shared" ca="1" si="380"/>
        <v/>
      </c>
      <c r="AA158" s="184" t="str">
        <f t="shared" ca="1" si="381"/>
        <v/>
      </c>
      <c r="AB158" s="184" t="str">
        <f t="shared" ca="1" si="382"/>
        <v/>
      </c>
      <c r="AC158" s="184" t="str">
        <f t="shared" ca="1" si="383"/>
        <v/>
      </c>
      <c r="AD158" s="184" t="str">
        <f t="shared" ca="1" si="384"/>
        <v/>
      </c>
      <c r="AE158" s="184" t="str">
        <f t="shared" ca="1" si="385"/>
        <v/>
      </c>
      <c r="AF158" s="184" t="str">
        <f t="shared" ca="1" si="386"/>
        <v/>
      </c>
      <c r="AG158" s="184" t="str">
        <f t="shared" ca="1" si="387"/>
        <v/>
      </c>
      <c r="AH158" s="184" t="str">
        <f t="shared" ca="1" si="388"/>
        <v/>
      </c>
      <c r="AI158" s="184" t="str">
        <f t="shared" ca="1" si="389"/>
        <v/>
      </c>
      <c r="AJ158" s="184" t="str">
        <f t="shared" ca="1" si="390"/>
        <v/>
      </c>
      <c r="AK158" s="184" t="str">
        <f t="shared" ca="1" si="391"/>
        <v/>
      </c>
      <c r="AL158" s="184" t="str">
        <f t="shared" ca="1" si="392"/>
        <v/>
      </c>
      <c r="AM158" s="184" t="str">
        <f t="shared" ca="1" si="393"/>
        <v/>
      </c>
      <c r="AN158" s="184" t="str">
        <f t="shared" ca="1" si="394"/>
        <v/>
      </c>
      <c r="AO158" s="184" t="str">
        <f t="shared" ca="1" si="395"/>
        <v/>
      </c>
      <c r="AP158" s="184" t="str">
        <f t="shared" ca="1" si="396"/>
        <v/>
      </c>
      <c r="AQ158" s="184" t="str">
        <f t="shared" ca="1" si="397"/>
        <v/>
      </c>
      <c r="AR158" s="184" t="str">
        <f t="shared" ca="1" si="398"/>
        <v/>
      </c>
      <c r="AS158" s="184" t="str">
        <f t="shared" ca="1" si="399"/>
        <v/>
      </c>
      <c r="AT158" s="184" t="str">
        <f t="shared" ca="1" si="400"/>
        <v/>
      </c>
      <c r="AU158" s="184" t="str">
        <f t="shared" ca="1" si="401"/>
        <v/>
      </c>
      <c r="AV158" s="184" t="str">
        <f t="shared" ca="1" si="402"/>
        <v/>
      </c>
      <c r="AW158" s="184" t="str">
        <f t="shared" ca="1" si="403"/>
        <v/>
      </c>
      <c r="AX158" s="184" t="str">
        <f t="shared" ca="1" si="404"/>
        <v/>
      </c>
      <c r="AY158" s="184" t="str">
        <f t="shared" ca="1" si="405"/>
        <v/>
      </c>
      <c r="AZ158" s="184" t="str">
        <f t="shared" ca="1" si="406"/>
        <v/>
      </c>
      <c r="BA158" s="184" t="str">
        <f t="shared" ca="1" si="407"/>
        <v/>
      </c>
      <c r="BB158" s="184" t="str">
        <f t="shared" ca="1" si="408"/>
        <v/>
      </c>
      <c r="BC158" s="184" t="str">
        <f t="shared" ca="1" si="409"/>
        <v/>
      </c>
      <c r="BD158" s="184" t="str">
        <f t="shared" ca="1" si="410"/>
        <v/>
      </c>
      <c r="BE158" s="184" t="str">
        <f t="shared" ca="1" si="411"/>
        <v/>
      </c>
      <c r="BF158" s="184" t="str">
        <f t="shared" ca="1" si="412"/>
        <v/>
      </c>
      <c r="BG158" s="184" t="str">
        <f t="shared" ca="1" si="413"/>
        <v/>
      </c>
      <c r="BH158" s="184" t="str">
        <f t="shared" ca="1" si="414"/>
        <v/>
      </c>
      <c r="BI158" s="184" t="str">
        <f t="shared" ca="1" si="415"/>
        <v/>
      </c>
      <c r="BJ158" s="184" t="str">
        <f t="shared" ca="1" si="416"/>
        <v/>
      </c>
      <c r="BK158" s="184" t="str">
        <f t="shared" ca="1" si="417"/>
        <v/>
      </c>
      <c r="BL158" s="184" t="str">
        <f t="shared" ca="1" si="418"/>
        <v/>
      </c>
      <c r="BM158" s="184" t="str">
        <f t="shared" ca="1" si="419"/>
        <v/>
      </c>
      <c r="BN158" s="184" t="str">
        <f t="shared" ca="1" si="420"/>
        <v/>
      </c>
      <c r="BO158" s="184" t="str">
        <f t="shared" ca="1" si="421"/>
        <v/>
      </c>
      <c r="BP158" s="184" t="str">
        <f t="shared" ca="1" si="422"/>
        <v/>
      </c>
      <c r="BQ158" s="184" t="str">
        <f t="shared" ca="1" si="423"/>
        <v/>
      </c>
      <c r="BR158" s="184" t="str">
        <f t="shared" ca="1" si="424"/>
        <v/>
      </c>
      <c r="BS158" s="184" t="str">
        <f t="shared" ca="1" si="425"/>
        <v/>
      </c>
      <c r="BT158" s="184" t="str">
        <f t="shared" ca="1" si="426"/>
        <v/>
      </c>
      <c r="BU158" s="184" t="str">
        <f t="shared" ca="1" si="427"/>
        <v/>
      </c>
      <c r="BV158" s="184" t="str">
        <f t="shared" ca="1" si="428"/>
        <v/>
      </c>
      <c r="BW158" s="184" t="str">
        <f t="shared" ca="1" si="429"/>
        <v/>
      </c>
      <c r="BX158" s="184" t="str">
        <f t="shared" ca="1" si="430"/>
        <v/>
      </c>
      <c r="BY158" s="184" t="str">
        <f t="shared" ca="1" si="431"/>
        <v/>
      </c>
      <c r="BZ158" s="184" t="str">
        <f t="shared" ca="1" si="432"/>
        <v/>
      </c>
      <c r="CA158" s="184" t="str">
        <f t="shared" ca="1" si="433"/>
        <v/>
      </c>
      <c r="CB158" s="184" t="str">
        <f t="shared" ca="1" si="434"/>
        <v/>
      </c>
      <c r="CC158" s="184" t="str">
        <f t="shared" ca="1" si="435"/>
        <v/>
      </c>
      <c r="CD158" s="184" t="str">
        <f t="shared" ca="1" si="436"/>
        <v/>
      </c>
      <c r="CE158" s="184" t="str">
        <f t="shared" ca="1" si="437"/>
        <v/>
      </c>
      <c r="CF158" s="184" t="str">
        <f t="shared" ca="1" si="438"/>
        <v/>
      </c>
      <c r="CG158" s="184" t="str">
        <f t="shared" ca="1" si="439"/>
        <v/>
      </c>
      <c r="CH158" s="184" t="str">
        <f t="shared" ca="1" si="440"/>
        <v/>
      </c>
      <c r="CI158" s="184" t="str">
        <f t="shared" ca="1" si="441"/>
        <v/>
      </c>
      <c r="CJ158" s="184" t="str">
        <f t="shared" ca="1" si="442"/>
        <v/>
      </c>
      <c r="CK158" s="184" t="str">
        <f t="shared" ca="1" si="443"/>
        <v/>
      </c>
      <c r="CL158" s="184" t="str">
        <f t="shared" ca="1" si="444"/>
        <v/>
      </c>
      <c r="CM158" s="184" t="str">
        <f t="shared" ca="1" si="445"/>
        <v/>
      </c>
      <c r="CN158" s="184" t="str">
        <f t="shared" ca="1" si="446"/>
        <v/>
      </c>
      <c r="CO158" s="184" t="str">
        <f t="shared" ca="1" si="447"/>
        <v/>
      </c>
      <c r="CP158" s="184" t="str">
        <f t="shared" ca="1" si="448"/>
        <v/>
      </c>
      <c r="CQ158" s="184" t="str">
        <f t="shared" ca="1" si="449"/>
        <v/>
      </c>
      <c r="CR158" s="184" t="str">
        <f t="shared" ca="1" si="450"/>
        <v/>
      </c>
      <c r="CS158" s="184" t="str">
        <f t="shared" ca="1" si="451"/>
        <v/>
      </c>
      <c r="CT158" s="184" t="str">
        <f t="shared" ca="1" si="452"/>
        <v/>
      </c>
      <c r="CU158" s="184" t="str">
        <f t="shared" ca="1" si="453"/>
        <v/>
      </c>
      <c r="CV158" s="184" t="str">
        <f t="shared" ca="1" si="454"/>
        <v/>
      </c>
      <c r="CW158" s="184" t="str">
        <f t="shared" ca="1" si="455"/>
        <v/>
      </c>
      <c r="CX158" s="184" t="str">
        <f t="shared" ca="1" si="456"/>
        <v/>
      </c>
      <c r="CY158" s="184" t="str">
        <f t="shared" ca="1" si="457"/>
        <v/>
      </c>
      <c r="CZ158" s="184" t="str">
        <f t="shared" ca="1" si="458"/>
        <v/>
      </c>
      <c r="DA158" s="184" t="str">
        <f t="shared" ca="1" si="459"/>
        <v/>
      </c>
      <c r="DB158" s="184" t="str">
        <f t="shared" ca="1" si="460"/>
        <v/>
      </c>
      <c r="DC158" s="184" t="str">
        <f t="shared" ca="1" si="461"/>
        <v/>
      </c>
      <c r="DD158" s="184" t="str">
        <f t="shared" ca="1" si="462"/>
        <v/>
      </c>
      <c r="DE158" s="184" t="str">
        <f t="shared" ca="1" si="463"/>
        <v/>
      </c>
      <c r="DF158" s="184" t="str">
        <f t="shared" ca="1" si="464"/>
        <v/>
      </c>
      <c r="DG158" s="184" t="str">
        <f t="shared" ca="1" si="465"/>
        <v/>
      </c>
      <c r="DH158" s="184" t="str">
        <f t="shared" ca="1" si="466"/>
        <v/>
      </c>
      <c r="DI158" s="184" t="str">
        <f t="shared" ca="1" si="467"/>
        <v/>
      </c>
      <c r="DJ158" s="184" t="str">
        <f t="shared" ca="1" si="468"/>
        <v/>
      </c>
      <c r="DK158" s="184" t="str">
        <f t="shared" ca="1" si="469"/>
        <v/>
      </c>
      <c r="DL158" s="184" t="str">
        <f t="shared" ca="1" si="470"/>
        <v/>
      </c>
      <c r="DM158" s="184" t="str">
        <f t="shared" ca="1" si="471"/>
        <v/>
      </c>
      <c r="DN158" s="184" t="str">
        <f t="shared" ca="1" si="472"/>
        <v/>
      </c>
      <c r="DO158" s="184" t="str">
        <f t="shared" ca="1" si="473"/>
        <v/>
      </c>
      <c r="DP158" s="184" t="str">
        <f t="shared" ca="1" si="474"/>
        <v/>
      </c>
      <c r="DQ158" s="184" t="str">
        <f t="shared" ca="1" si="475"/>
        <v/>
      </c>
      <c r="DR158" s="184" t="str">
        <f t="shared" ca="1" si="476"/>
        <v/>
      </c>
      <c r="DS158" s="184" t="str">
        <f t="shared" ca="1" si="477"/>
        <v/>
      </c>
      <c r="DT158" s="184" t="str">
        <f t="shared" ca="1" si="478"/>
        <v/>
      </c>
      <c r="DU158" s="184" t="str">
        <f t="shared" ca="1" si="479"/>
        <v/>
      </c>
      <c r="DV158" s="184" t="str">
        <f t="shared" ca="1" si="480"/>
        <v/>
      </c>
      <c r="DW158" s="184" t="str">
        <f t="shared" ca="1" si="481"/>
        <v/>
      </c>
      <c r="DX158" s="184" t="str">
        <f t="shared" ca="1" si="482"/>
        <v/>
      </c>
      <c r="DY158" s="184" t="str">
        <f t="shared" ca="1" si="483"/>
        <v/>
      </c>
      <c r="DZ158" s="184" t="str">
        <f t="shared" ca="1" si="484"/>
        <v/>
      </c>
      <c r="EA158" s="184" t="str">
        <f t="shared" ca="1" si="485"/>
        <v/>
      </c>
      <c r="EB158" s="184" t="str">
        <f t="shared" ca="1" si="486"/>
        <v/>
      </c>
      <c r="EC158" s="184" t="str">
        <f t="shared" ca="1" si="487"/>
        <v/>
      </c>
      <c r="ED158" s="184" t="str">
        <f t="shared" ca="1" si="488"/>
        <v/>
      </c>
      <c r="EE158" s="184" t="str">
        <f t="shared" ca="1" si="489"/>
        <v/>
      </c>
      <c r="EF158" s="184" t="str">
        <f t="shared" ca="1" si="490"/>
        <v/>
      </c>
      <c r="EG158" s="184" t="str">
        <f t="shared" ca="1" si="491"/>
        <v/>
      </c>
      <c r="EH158" s="184" t="str">
        <f t="shared" ca="1" si="492"/>
        <v/>
      </c>
      <c r="EI158" s="184" t="str">
        <f t="shared" ca="1" si="493"/>
        <v/>
      </c>
      <c r="EJ158" s="184" t="str">
        <f t="shared" ca="1" si="494"/>
        <v/>
      </c>
      <c r="EK158" s="184" t="str">
        <f t="shared" ca="1" si="495"/>
        <v/>
      </c>
      <c r="EL158" s="184" t="str">
        <f t="shared" ca="1" si="496"/>
        <v/>
      </c>
      <c r="EM158" s="184" t="str">
        <f t="shared" ca="1" si="497"/>
        <v/>
      </c>
      <c r="EN158" s="184" t="str">
        <f t="shared" ca="1" si="498"/>
        <v/>
      </c>
      <c r="EO158" s="184" t="str">
        <f t="shared" ca="1" si="499"/>
        <v/>
      </c>
      <c r="EP158" s="184" t="str">
        <f t="shared" ca="1" si="500"/>
        <v/>
      </c>
      <c r="EQ158" s="184" t="str">
        <f t="shared" ca="1" si="501"/>
        <v/>
      </c>
      <c r="ER158" s="184" t="str">
        <f t="shared" ca="1" si="502"/>
        <v/>
      </c>
      <c r="ES158" s="184" t="str">
        <f t="shared" ca="1" si="503"/>
        <v/>
      </c>
      <c r="ET158" s="184" t="str">
        <f t="shared" ca="1" si="504"/>
        <v/>
      </c>
      <c r="EU158" s="184" t="str">
        <f t="shared" ca="1" si="505"/>
        <v/>
      </c>
      <c r="EV158" s="184" t="str">
        <f t="shared" ca="1" si="506"/>
        <v/>
      </c>
      <c r="EW158" s="184" t="str">
        <f t="shared" ca="1" si="507"/>
        <v/>
      </c>
      <c r="EX158" s="184" t="str">
        <f t="shared" ca="1" si="508"/>
        <v/>
      </c>
      <c r="EY158" s="184" t="str">
        <f t="shared" ca="1" si="509"/>
        <v/>
      </c>
      <c r="EZ158" s="184" t="str">
        <f t="shared" ca="1" si="510"/>
        <v/>
      </c>
      <c r="FA158" s="184" t="str">
        <f t="shared" ca="1" si="511"/>
        <v/>
      </c>
      <c r="FB158" s="184" t="str">
        <f t="shared" ca="1" si="512"/>
        <v/>
      </c>
      <c r="FC158" s="184" t="str">
        <f t="shared" ca="1" si="513"/>
        <v/>
      </c>
      <c r="FD158" s="184" t="str">
        <f t="shared" ca="1" si="514"/>
        <v/>
      </c>
      <c r="FE158" s="184" t="str">
        <f t="shared" ca="1" si="515"/>
        <v/>
      </c>
      <c r="FF158" s="184" t="str">
        <f t="shared" ca="1" si="516"/>
        <v/>
      </c>
      <c r="FG158" s="184" t="str">
        <f t="shared" ca="1" si="517"/>
        <v/>
      </c>
      <c r="FH158" s="184" t="str">
        <f t="shared" ca="1" si="518"/>
        <v/>
      </c>
      <c r="FI158" s="184" t="str">
        <f t="shared" ca="1" si="519"/>
        <v/>
      </c>
      <c r="FJ158" s="184" t="str">
        <f t="shared" ca="1" si="520"/>
        <v/>
      </c>
      <c r="FK158" s="184" t="str">
        <f t="shared" ca="1" si="521"/>
        <v/>
      </c>
      <c r="FL158" s="184" t="str">
        <f t="shared" ca="1" si="522"/>
        <v/>
      </c>
      <c r="FM158" s="184" t="str">
        <f t="shared" ca="1" si="523"/>
        <v/>
      </c>
      <c r="FN158" s="184" t="str">
        <f t="shared" ca="1" si="524"/>
        <v/>
      </c>
      <c r="FO158" s="184" t="str">
        <f t="shared" ca="1" si="525"/>
        <v/>
      </c>
      <c r="FP158" s="184" t="str">
        <f t="shared" ca="1" si="526"/>
        <v/>
      </c>
      <c r="FQ158" s="184" t="str">
        <f t="shared" ca="1" si="527"/>
        <v/>
      </c>
      <c r="FR158" s="184" t="str">
        <f t="shared" ca="1" si="528"/>
        <v/>
      </c>
      <c r="FS158" s="184" t="str">
        <f t="shared" ca="1" si="529"/>
        <v/>
      </c>
      <c r="FT158" s="184" t="str">
        <f t="shared" ca="1" si="530"/>
        <v/>
      </c>
      <c r="FU158" s="184" t="str">
        <f t="shared" ca="1" si="531"/>
        <v/>
      </c>
      <c r="FV158" s="184" t="str">
        <f t="shared" ca="1" si="532"/>
        <v/>
      </c>
      <c r="FW158" s="184" t="str">
        <f t="shared" ca="1" si="533"/>
        <v/>
      </c>
      <c r="FX158" s="184" t="str">
        <f t="shared" ca="1" si="534"/>
        <v/>
      </c>
      <c r="FY158" s="184" t="str">
        <f t="shared" ca="1" si="535"/>
        <v/>
      </c>
      <c r="FZ158" s="184" t="str">
        <f t="shared" ca="1" si="536"/>
        <v/>
      </c>
      <c r="GA158" s="184">
        <f t="shared" ca="1" si="537"/>
        <v>0</v>
      </c>
      <c r="GB158" s="184">
        <f t="shared" ca="1" si="538"/>
        <v>0</v>
      </c>
      <c r="GC158" s="184">
        <f t="shared" ca="1" si="539"/>
        <v>0</v>
      </c>
      <c r="GD158" s="184">
        <f t="shared" ca="1" si="540"/>
        <v>0</v>
      </c>
      <c r="GE158" s="184">
        <f t="shared" ca="1" si="541"/>
        <v>0</v>
      </c>
      <c r="GF158" s="184">
        <f t="shared" ca="1" si="542"/>
        <v>0</v>
      </c>
      <c r="GG158" s="184">
        <f t="shared" ca="1" si="543"/>
        <v>0</v>
      </c>
      <c r="GH158" s="184">
        <f t="shared" ca="1" si="544"/>
        <v>0</v>
      </c>
      <c r="GI158" s="184">
        <f t="shared" ca="1" si="545"/>
        <v>0</v>
      </c>
      <c r="GJ158" s="184">
        <f t="shared" ca="1" si="546"/>
        <v>0</v>
      </c>
      <c r="GK158" s="184">
        <f t="shared" ca="1" si="547"/>
        <v>0</v>
      </c>
      <c r="GL158" s="184">
        <f t="shared" ca="1" si="548"/>
        <v>0</v>
      </c>
      <c r="GM158" s="184">
        <f t="shared" ca="1" si="549"/>
        <v>0</v>
      </c>
      <c r="GN158" s="184">
        <f t="shared" ca="1" si="550"/>
        <v>0</v>
      </c>
      <c r="GO158" s="184">
        <f t="shared" ca="1" si="551"/>
        <v>0</v>
      </c>
      <c r="GP158" s="184">
        <f t="shared" ca="1" si="552"/>
        <v>0</v>
      </c>
      <c r="GQ158" s="184">
        <f t="shared" ca="1" si="553"/>
        <v>0</v>
      </c>
      <c r="GR158" s="184">
        <f t="shared" ca="1" si="554"/>
        <v>0</v>
      </c>
      <c r="GS158" s="184">
        <f t="shared" ca="1" si="555"/>
        <v>0</v>
      </c>
      <c r="GT158" s="184">
        <f t="shared" ca="1" si="556"/>
        <v>0</v>
      </c>
      <c r="GU158" s="184">
        <f t="shared" ca="1" si="557"/>
        <v>0</v>
      </c>
      <c r="GV158" s="184">
        <f t="shared" ca="1" si="558"/>
        <v>0</v>
      </c>
      <c r="GW158" s="184">
        <f t="shared" ca="1" si="559"/>
        <v>0</v>
      </c>
      <c r="GX158" s="184">
        <f t="shared" ca="1" si="560"/>
        <v>0</v>
      </c>
      <c r="GY158" s="184">
        <f t="shared" ca="1" si="561"/>
        <v>0</v>
      </c>
      <c r="GZ158" s="184">
        <f t="shared" ca="1" si="562"/>
        <v>0</v>
      </c>
      <c r="HA158" s="184">
        <f t="shared" ca="1" si="563"/>
        <v>0</v>
      </c>
      <c r="HB158" s="184">
        <f t="shared" ca="1" si="564"/>
        <v>0</v>
      </c>
      <c r="HC158" s="184">
        <f t="shared" ca="1" si="565"/>
        <v>0</v>
      </c>
      <c r="HD158" s="184">
        <f t="shared" ca="1" si="566"/>
        <v>0</v>
      </c>
      <c r="HE158" s="184">
        <f t="shared" ca="1" si="567"/>
        <v>0</v>
      </c>
      <c r="HF158" s="184">
        <f t="shared" ca="1" si="568"/>
        <v>0</v>
      </c>
      <c r="HG158" s="184">
        <f t="shared" ca="1" si="569"/>
        <v>0</v>
      </c>
      <c r="HH158" s="184">
        <f t="shared" ca="1" si="570"/>
        <v>0</v>
      </c>
      <c r="HI158" s="184">
        <f t="shared" ca="1" si="571"/>
        <v>0</v>
      </c>
      <c r="HJ158" s="184">
        <f t="shared" ca="1" si="572"/>
        <v>0</v>
      </c>
      <c r="HK158" s="578">
        <f t="shared" ca="1" si="593"/>
        <v>0</v>
      </c>
    </row>
    <row r="159" spans="1:219" s="185" customFormat="1" ht="30">
      <c r="A159" s="284" t="s">
        <v>14134</v>
      </c>
      <c r="B159" s="285" t="s">
        <v>14024</v>
      </c>
      <c r="C159" s="286" t="str">
        <f>IF($B159="","",IFERROR(VLOOKUP($B159,SERVIÇOS!$A:$F,2,0),IFERROR(VLOOKUP($B159,'COMPOSIÇÕES COMPLEMENTARES '!$C:$K,2,0),"")))</f>
        <v>REPARO EM ESTRUTURA DE CONCRETO COM ARGAMASSA POLIMÉRICA DE ALTO DESEMPENHO, E=2 CM</v>
      </c>
      <c r="D159" s="287" t="str">
        <f>IF($B159="","",IFERROR(VLOOKUP($B159,SERVIÇOS!$A:$F,3,0),IFERROR(VLOOKUP($B159,'COMPOSIÇÕES COMPLEMENTARES '!$C:$K,3,0),"")))</f>
        <v>M2</v>
      </c>
      <c r="E159" s="288">
        <v>1.7600000000000001E-2</v>
      </c>
      <c r="F159" s="289">
        <f>IF($B159="","",IFERROR(VLOOKUP($B159,SERVIÇOS!$A:$F,4,0),IFERROR(VLOOKUP($B159,'COMPOSIÇÕES COMPLEMENTARES '!$C:$K,6,0),"")))</f>
        <v>157.29</v>
      </c>
      <c r="G159" s="289">
        <f>IF($B159="","",IFERROR(VLOOKUP($B159,SERVIÇOS!$A:$F,5,0),IFERROR(VLOOKUP($B159,'COMPOSIÇÕES COMPLEMENTARES '!$C:$K,7,0),"")))</f>
        <v>24.78</v>
      </c>
      <c r="H159" s="289">
        <f t="shared" si="589"/>
        <v>182.07</v>
      </c>
      <c r="I159" s="289">
        <f t="shared" si="600"/>
        <v>2.77</v>
      </c>
      <c r="J159" s="289">
        <f t="shared" si="601"/>
        <v>0.44</v>
      </c>
      <c r="K159" s="289">
        <f t="shared" si="602"/>
        <v>3.2</v>
      </c>
      <c r="L159" s="289"/>
      <c r="M159" s="572">
        <f t="shared" si="594"/>
        <v>3.21</v>
      </c>
      <c r="N159" s="572">
        <f t="shared" si="595"/>
        <v>232.62</v>
      </c>
      <c r="O159" s="572">
        <f t="shared" si="596"/>
        <v>1.2776000000000001</v>
      </c>
      <c r="P159" s="572">
        <f t="shared" si="597"/>
        <v>151</v>
      </c>
      <c r="Q159" s="572" t="str">
        <f t="shared" si="598"/>
        <v/>
      </c>
      <c r="R159" s="572" t="str">
        <f t="shared" si="599"/>
        <v/>
      </c>
      <c r="S159" s="184" t="str">
        <f t="shared" ref="S159:S222" ca="1" si="603">IF(R159=R158,OFFSET(R159,1,,,),R159)</f>
        <v/>
      </c>
      <c r="T159" s="184" t="str">
        <f t="shared" ref="T159:T222" ca="1" si="604">IF(S159=S158,OFFSET(S159,1,,,),S159)</f>
        <v/>
      </c>
      <c r="U159" s="184" t="str">
        <f t="shared" ref="U159:U222" ca="1" si="605">IF(T159=T158,OFFSET(T159,1,,,),T159)</f>
        <v/>
      </c>
      <c r="V159" s="184" t="str">
        <f t="shared" ref="V159:V222" ca="1" si="606">IF(U159=U158,OFFSET(U159,1,,,),U159)</f>
        <v/>
      </c>
      <c r="W159" s="184" t="str">
        <f t="shared" ref="W159:W222" ca="1" si="607">IF(V159=V158,OFFSET(V159,1,,,),V159)</f>
        <v/>
      </c>
      <c r="X159" s="184" t="str">
        <f t="shared" ref="X159:X222" ca="1" si="608">IF(W159=W158,OFFSET(W159,1,,,),W159)</f>
        <v/>
      </c>
      <c r="Y159" s="184" t="str">
        <f t="shared" ref="Y159:Y222" ca="1" si="609">IF(X159=X158,OFFSET(X159,1,,,),X159)</f>
        <v/>
      </c>
      <c r="Z159" s="184" t="str">
        <f t="shared" ref="Z159:Z222" ca="1" si="610">IF(Y159=Y158,OFFSET(Y159,1,,,),Y159)</f>
        <v/>
      </c>
      <c r="AA159" s="184" t="str">
        <f t="shared" ref="AA159:AA222" ca="1" si="611">IF(Z159=Z158,OFFSET(Z159,1,,,),Z159)</f>
        <v/>
      </c>
      <c r="AB159" s="184" t="str">
        <f t="shared" ref="AB159:AB222" ca="1" si="612">IF(AA159=AA158,OFFSET(AA159,1,,,),AA159)</f>
        <v/>
      </c>
      <c r="AC159" s="184" t="str">
        <f t="shared" ref="AC159:AC222" ca="1" si="613">IF(AB159=AB158,OFFSET(AB159,1,,,),AB159)</f>
        <v/>
      </c>
      <c r="AD159" s="184" t="str">
        <f t="shared" ref="AD159:AD222" ca="1" si="614">IF(AC159=AC158,OFFSET(AC159,1,,,),AC159)</f>
        <v/>
      </c>
      <c r="AE159" s="184" t="str">
        <f t="shared" ref="AE159:AE222" ca="1" si="615">IF(AD159=AD158,OFFSET(AD159,1,,,),AD159)</f>
        <v/>
      </c>
      <c r="AF159" s="184" t="str">
        <f t="shared" ref="AF159:AF222" ca="1" si="616">IF(AE159=AE158,OFFSET(AE159,1,,,),AE159)</f>
        <v/>
      </c>
      <c r="AG159" s="184" t="str">
        <f t="shared" ref="AG159:AG222" ca="1" si="617">IF(AF159=AF158,OFFSET(AF159,1,,,),AF159)</f>
        <v/>
      </c>
      <c r="AH159" s="184" t="str">
        <f t="shared" ref="AH159:AH222" ca="1" si="618">IF(AG159=AG158,OFFSET(AG159,1,,,),AG159)</f>
        <v/>
      </c>
      <c r="AI159" s="184" t="str">
        <f t="shared" ref="AI159:AI222" ca="1" si="619">IF(AH159=AH158,OFFSET(AH159,1,,,),AH159)</f>
        <v/>
      </c>
      <c r="AJ159" s="184" t="str">
        <f t="shared" ref="AJ159:AJ222" ca="1" si="620">IF(AI159=AI158,OFFSET(AI159,1,,,),AI159)</f>
        <v/>
      </c>
      <c r="AK159" s="184" t="str">
        <f t="shared" ref="AK159:AK222" ca="1" si="621">IF(AJ159=AJ158,OFFSET(AJ159,1,,,),AJ159)</f>
        <v/>
      </c>
      <c r="AL159" s="184" t="str">
        <f t="shared" ref="AL159:AL222" ca="1" si="622">IF(AK159=AK158,OFFSET(AK159,1,,,),AK159)</f>
        <v/>
      </c>
      <c r="AM159" s="184" t="str">
        <f t="shared" ref="AM159:AM222" ca="1" si="623">IF(AL159=AL158,OFFSET(AL159,1,,,),AL159)</f>
        <v/>
      </c>
      <c r="AN159" s="184" t="str">
        <f t="shared" ref="AN159:AN222" ca="1" si="624">IF(AM159=AM158,OFFSET(AM159,1,,,),AM159)</f>
        <v/>
      </c>
      <c r="AO159" s="184" t="str">
        <f t="shared" ref="AO159:AO222" ca="1" si="625">IF(AN159=AN158,OFFSET(AN159,1,,,),AN159)</f>
        <v/>
      </c>
      <c r="AP159" s="184" t="str">
        <f t="shared" ref="AP159:AP222" ca="1" si="626">IF(AO159=AO158,OFFSET(AO159,1,,,),AO159)</f>
        <v/>
      </c>
      <c r="AQ159" s="184" t="str">
        <f t="shared" ref="AQ159:AQ222" ca="1" si="627">IF(AP159=AP158,OFFSET(AP159,1,,,),AP159)</f>
        <v/>
      </c>
      <c r="AR159" s="184" t="str">
        <f t="shared" ref="AR159:AR222" ca="1" si="628">IF(AQ159=AQ158,OFFSET(AQ159,1,,,),AQ159)</f>
        <v/>
      </c>
      <c r="AS159" s="184" t="str">
        <f t="shared" ref="AS159:AS222" ca="1" si="629">IF(AR159=AR158,OFFSET(AR159,1,,,),AR159)</f>
        <v/>
      </c>
      <c r="AT159" s="184" t="str">
        <f t="shared" ref="AT159:AT222" ca="1" si="630">IF(AS159=AS158,OFFSET(AS159,1,,,),AS159)</f>
        <v/>
      </c>
      <c r="AU159" s="184" t="str">
        <f t="shared" ref="AU159:AU222" ca="1" si="631">IF(AT159=AT158,OFFSET(AT159,1,,,),AT159)</f>
        <v/>
      </c>
      <c r="AV159" s="184" t="str">
        <f t="shared" ref="AV159:AV222" ca="1" si="632">IF(AU159=AU158,OFFSET(AU159,1,,,),AU159)</f>
        <v/>
      </c>
      <c r="AW159" s="184" t="str">
        <f t="shared" ref="AW159:AW222" ca="1" si="633">IF(AV159=AV158,OFFSET(AV159,1,,,),AV159)</f>
        <v/>
      </c>
      <c r="AX159" s="184" t="str">
        <f t="shared" ref="AX159:AX222" ca="1" si="634">IF(AW159=AW158,OFFSET(AW159,1,,,),AW159)</f>
        <v/>
      </c>
      <c r="AY159" s="184" t="str">
        <f t="shared" ref="AY159:AY222" ca="1" si="635">IF(AX159=AX158,OFFSET(AX159,1,,,),AX159)</f>
        <v/>
      </c>
      <c r="AZ159" s="184" t="str">
        <f t="shared" ref="AZ159:AZ222" ca="1" si="636">IF(AY159=AY158,OFFSET(AY159,1,,,),AY159)</f>
        <v/>
      </c>
      <c r="BA159" s="184" t="str">
        <f t="shared" ref="BA159:BA222" ca="1" si="637">IF(AZ159=AZ158,OFFSET(AZ159,1,,,),AZ159)</f>
        <v/>
      </c>
      <c r="BB159" s="184" t="str">
        <f t="shared" ref="BB159:BB222" ca="1" si="638">IF(BA159=BA158,OFFSET(BA159,1,,,),BA159)</f>
        <v/>
      </c>
      <c r="BC159" s="184" t="str">
        <f t="shared" ref="BC159:BC222" ca="1" si="639">IF(BB159=BB158,OFFSET(BB159,1,,,),BB159)</f>
        <v/>
      </c>
      <c r="BD159" s="184" t="str">
        <f t="shared" ref="BD159:BD222" ca="1" si="640">IF(BC159=BC158,OFFSET(BC159,1,,,),BC159)</f>
        <v/>
      </c>
      <c r="BE159" s="184" t="str">
        <f t="shared" ref="BE159:BE222" ca="1" si="641">IF(BD159=BD158,OFFSET(BD159,1,,,),BD159)</f>
        <v/>
      </c>
      <c r="BF159" s="184" t="str">
        <f t="shared" ref="BF159:BF222" ca="1" si="642">IF(BE159=BE158,OFFSET(BE159,1,,,),BE159)</f>
        <v/>
      </c>
      <c r="BG159" s="184" t="str">
        <f t="shared" ref="BG159:BG222" ca="1" si="643">IF(BF159=BF158,OFFSET(BF159,1,,,),BF159)</f>
        <v/>
      </c>
      <c r="BH159" s="184" t="str">
        <f t="shared" ref="BH159:BH222" ca="1" si="644">IF(BG159=BG158,OFFSET(BG159,1,,,),BG159)</f>
        <v/>
      </c>
      <c r="BI159" s="184" t="str">
        <f t="shared" ref="BI159:BI222" ca="1" si="645">IF(BH159=BH158,OFFSET(BH159,1,,,),BH159)</f>
        <v/>
      </c>
      <c r="BJ159" s="184" t="str">
        <f t="shared" ref="BJ159:BJ222" ca="1" si="646">IF(BI159=BI158,OFFSET(BI159,1,,,),BI159)</f>
        <v/>
      </c>
      <c r="BK159" s="184" t="str">
        <f t="shared" ref="BK159:BK222" ca="1" si="647">IF(BJ159=BJ158,OFFSET(BJ159,1,,,),BJ159)</f>
        <v/>
      </c>
      <c r="BL159" s="184" t="str">
        <f t="shared" ref="BL159:BL222" ca="1" si="648">IF(BK159=BK158,OFFSET(BK159,1,,,),BK159)</f>
        <v/>
      </c>
      <c r="BM159" s="184" t="str">
        <f t="shared" ref="BM159:BM222" ca="1" si="649">IF(BL159=BL158,OFFSET(BL159,1,,,),BL159)</f>
        <v/>
      </c>
      <c r="BN159" s="184" t="str">
        <f t="shared" ref="BN159:BN222" ca="1" si="650">IF(BM159=BM158,OFFSET(BM159,1,,,),BM159)</f>
        <v/>
      </c>
      <c r="BO159" s="184" t="str">
        <f t="shared" ref="BO159:BO222" ca="1" si="651">IF(BN159=BN158,OFFSET(BN159,1,,,),BN159)</f>
        <v/>
      </c>
      <c r="BP159" s="184" t="str">
        <f t="shared" ref="BP159:BP222" ca="1" si="652">IF(BO159=BO158,OFFSET(BO159,1,,,),BO159)</f>
        <v/>
      </c>
      <c r="BQ159" s="184" t="str">
        <f t="shared" ref="BQ159:BQ222" ca="1" si="653">IF(BP159=BP158,OFFSET(BP159,1,,,),BP159)</f>
        <v/>
      </c>
      <c r="BR159" s="184" t="str">
        <f t="shared" ref="BR159:BR222" ca="1" si="654">IF(BQ159=BQ158,OFFSET(BQ159,1,,,),BQ159)</f>
        <v/>
      </c>
      <c r="BS159" s="184" t="str">
        <f t="shared" ref="BS159:BS222" ca="1" si="655">IF(BR159=BR158,OFFSET(BR159,1,,,),BR159)</f>
        <v/>
      </c>
      <c r="BT159" s="184" t="str">
        <f t="shared" ref="BT159:BT222" ca="1" si="656">IF(BS159=BS158,OFFSET(BS159,1,,,),BS159)</f>
        <v/>
      </c>
      <c r="BU159" s="184" t="str">
        <f t="shared" ref="BU159:BU222" ca="1" si="657">IF(BT159=BT158,OFFSET(BT159,1,,,),BT159)</f>
        <v/>
      </c>
      <c r="BV159" s="184" t="str">
        <f t="shared" ref="BV159:BV222" ca="1" si="658">IF(BU159=BU158,OFFSET(BU159,1,,,),BU159)</f>
        <v/>
      </c>
      <c r="BW159" s="184" t="str">
        <f t="shared" ref="BW159:BW222" ca="1" si="659">IF(BV159=BV158,OFFSET(BV159,1,,,),BV159)</f>
        <v/>
      </c>
      <c r="BX159" s="184" t="str">
        <f t="shared" ref="BX159:BX222" ca="1" si="660">IF(BW159=BW158,OFFSET(BW159,1,,,),BW159)</f>
        <v/>
      </c>
      <c r="BY159" s="184" t="str">
        <f t="shared" ref="BY159:BY222" ca="1" si="661">IF(BX159=BX158,OFFSET(BX159,1,,,),BX159)</f>
        <v/>
      </c>
      <c r="BZ159" s="184" t="str">
        <f t="shared" ref="BZ159:BZ222" ca="1" si="662">IF(BY159=BY158,OFFSET(BY159,1,,,),BY159)</f>
        <v/>
      </c>
      <c r="CA159" s="184" t="str">
        <f t="shared" ref="CA159:CA222" ca="1" si="663">IF(BZ159=BZ158,OFFSET(BZ159,1,,,),BZ159)</f>
        <v/>
      </c>
      <c r="CB159" s="184" t="str">
        <f t="shared" ref="CB159:CB222" ca="1" si="664">IF(CA159=CA158,OFFSET(CA159,1,,,),CA159)</f>
        <v/>
      </c>
      <c r="CC159" s="184" t="str">
        <f t="shared" ref="CC159:CC222" ca="1" si="665">IF(CB159=CB158,OFFSET(CB159,1,,,),CB159)</f>
        <v/>
      </c>
      <c r="CD159" s="184" t="str">
        <f t="shared" ref="CD159:CD222" ca="1" si="666">IF(CC159=CC158,OFFSET(CC159,1,,,),CC159)</f>
        <v/>
      </c>
      <c r="CE159" s="184" t="str">
        <f t="shared" ref="CE159:CE222" ca="1" si="667">IF(CD159=CD158,OFFSET(CD159,1,,,),CD159)</f>
        <v/>
      </c>
      <c r="CF159" s="184" t="str">
        <f t="shared" ref="CF159:CF222" ca="1" si="668">IF(CE159=CE158,OFFSET(CE159,1,,,),CE159)</f>
        <v/>
      </c>
      <c r="CG159" s="184" t="str">
        <f t="shared" ref="CG159:CG222" ca="1" si="669">IF(CF159=CF158,OFFSET(CF159,1,,,),CF159)</f>
        <v/>
      </c>
      <c r="CH159" s="184" t="str">
        <f t="shared" ref="CH159:CH222" ca="1" si="670">IF(CG159=CG158,OFFSET(CG159,1,,,),CG159)</f>
        <v/>
      </c>
      <c r="CI159" s="184" t="str">
        <f t="shared" ref="CI159:CI222" ca="1" si="671">IF(CH159=CH158,OFFSET(CH159,1,,,),CH159)</f>
        <v/>
      </c>
      <c r="CJ159" s="184" t="str">
        <f t="shared" ref="CJ159:CJ222" ca="1" si="672">IF(CI159=CI158,OFFSET(CI159,1,,,),CI159)</f>
        <v/>
      </c>
      <c r="CK159" s="184" t="str">
        <f t="shared" ref="CK159:CK222" ca="1" si="673">IF(CJ159=CJ158,OFFSET(CJ159,1,,,),CJ159)</f>
        <v/>
      </c>
      <c r="CL159" s="184" t="str">
        <f t="shared" ref="CL159:CL222" ca="1" si="674">IF(CK159=CK158,OFFSET(CK159,1,,,),CK159)</f>
        <v/>
      </c>
      <c r="CM159" s="184" t="str">
        <f t="shared" ref="CM159:CM222" ca="1" si="675">IF(CL159=CL158,OFFSET(CL159,1,,,),CL159)</f>
        <v/>
      </c>
      <c r="CN159" s="184" t="str">
        <f t="shared" ref="CN159:CN222" ca="1" si="676">IF(CM159=CM158,OFFSET(CM159,1,,,),CM159)</f>
        <v/>
      </c>
      <c r="CO159" s="184" t="str">
        <f t="shared" ref="CO159:CO222" ca="1" si="677">IF(CN159=CN158,OFFSET(CN159,1,,,),CN159)</f>
        <v/>
      </c>
      <c r="CP159" s="184" t="str">
        <f t="shared" ref="CP159:CP222" ca="1" si="678">IF(CO159=CO158,OFFSET(CO159,1,,,),CO159)</f>
        <v/>
      </c>
      <c r="CQ159" s="184" t="str">
        <f t="shared" ref="CQ159:CQ222" ca="1" si="679">IF(CP159=CP158,OFFSET(CP159,1,,,),CP159)</f>
        <v/>
      </c>
      <c r="CR159" s="184" t="str">
        <f t="shared" ref="CR159:CR222" ca="1" si="680">IF(CQ159=CQ158,OFFSET(CQ159,1,,,),CQ159)</f>
        <v/>
      </c>
      <c r="CS159" s="184" t="str">
        <f t="shared" ref="CS159:CS222" ca="1" si="681">IF(CR159=CR158,OFFSET(CR159,1,,,),CR159)</f>
        <v/>
      </c>
      <c r="CT159" s="184" t="str">
        <f t="shared" ref="CT159:CT222" ca="1" si="682">IF(CS159=CS158,OFFSET(CS159,1,,,),CS159)</f>
        <v/>
      </c>
      <c r="CU159" s="184" t="str">
        <f t="shared" ref="CU159:CU222" ca="1" si="683">IF(CT159=CT158,OFFSET(CT159,1,,,),CT159)</f>
        <v/>
      </c>
      <c r="CV159" s="184" t="str">
        <f t="shared" ref="CV159:CV222" ca="1" si="684">IF(CU159=CU158,OFFSET(CU159,1,,,),CU159)</f>
        <v/>
      </c>
      <c r="CW159" s="184" t="str">
        <f t="shared" ref="CW159:CW222" ca="1" si="685">IF(CV159=CV158,OFFSET(CV159,1,,,),CV159)</f>
        <v/>
      </c>
      <c r="CX159" s="184" t="str">
        <f t="shared" ref="CX159:CX222" ca="1" si="686">IF(CW159=CW158,OFFSET(CW159,1,,,),CW159)</f>
        <v/>
      </c>
      <c r="CY159" s="184" t="str">
        <f t="shared" ref="CY159:CY222" ca="1" si="687">IF(CX159=CX158,OFFSET(CX159,1,,,),CX159)</f>
        <v/>
      </c>
      <c r="CZ159" s="184" t="str">
        <f t="shared" ref="CZ159:CZ222" ca="1" si="688">IF(CY159=CY158,OFFSET(CY159,1,,,),CY159)</f>
        <v/>
      </c>
      <c r="DA159" s="184" t="str">
        <f t="shared" ref="DA159:DA222" ca="1" si="689">IF(CZ159=CZ158,OFFSET(CZ159,1,,,),CZ159)</f>
        <v/>
      </c>
      <c r="DB159" s="184" t="str">
        <f t="shared" ref="DB159:DB222" ca="1" si="690">IF(DA159=DA158,OFFSET(DA159,1,,,),DA159)</f>
        <v/>
      </c>
      <c r="DC159" s="184" t="str">
        <f t="shared" ref="DC159:DC222" ca="1" si="691">IF(DB159=DB158,OFFSET(DB159,1,,,),DB159)</f>
        <v/>
      </c>
      <c r="DD159" s="184" t="str">
        <f t="shared" ref="DD159:DD222" ca="1" si="692">IF(DC159=DC158,OFFSET(DC159,1,,,),DC159)</f>
        <v/>
      </c>
      <c r="DE159" s="184" t="str">
        <f t="shared" ref="DE159:DE222" ca="1" si="693">IF(DD159=DD158,OFFSET(DD159,1,,,),DD159)</f>
        <v/>
      </c>
      <c r="DF159" s="184" t="str">
        <f t="shared" ref="DF159:DF222" ca="1" si="694">IF(DE159=DE158,OFFSET(DE159,1,,,),DE159)</f>
        <v/>
      </c>
      <c r="DG159" s="184" t="str">
        <f t="shared" ref="DG159:DG222" ca="1" si="695">IF(DF159=DF158,OFFSET(DF159,1,,,),DF159)</f>
        <v/>
      </c>
      <c r="DH159" s="184" t="str">
        <f t="shared" ref="DH159:DH222" ca="1" si="696">IF(DG159=DG158,OFFSET(DG159,1,,,),DG159)</f>
        <v/>
      </c>
      <c r="DI159" s="184" t="str">
        <f t="shared" ref="DI159:DI222" ca="1" si="697">IF(DH159=DH158,OFFSET(DH159,1,,,),DH159)</f>
        <v/>
      </c>
      <c r="DJ159" s="184" t="str">
        <f t="shared" ref="DJ159:DJ222" ca="1" si="698">IF(DI159=DI158,OFFSET(DI159,1,,,),DI159)</f>
        <v/>
      </c>
      <c r="DK159" s="184" t="str">
        <f t="shared" ref="DK159:DK222" ca="1" si="699">IF(DJ159=DJ158,OFFSET(DJ159,1,,,),DJ159)</f>
        <v/>
      </c>
      <c r="DL159" s="184" t="str">
        <f t="shared" ref="DL159:DL222" ca="1" si="700">IF(DK159=DK158,OFFSET(DK159,1,,,),DK159)</f>
        <v/>
      </c>
      <c r="DM159" s="184" t="str">
        <f t="shared" ref="DM159:DM222" ca="1" si="701">IF(DL159=DL158,OFFSET(DL159,1,,,),DL159)</f>
        <v/>
      </c>
      <c r="DN159" s="184" t="str">
        <f t="shared" ref="DN159:DN222" ca="1" si="702">IF(DM159=DM158,OFFSET(DM159,1,,,),DM159)</f>
        <v/>
      </c>
      <c r="DO159" s="184" t="str">
        <f t="shared" ref="DO159:DO222" ca="1" si="703">IF(DN159=DN158,OFFSET(DN159,1,,,),DN159)</f>
        <v/>
      </c>
      <c r="DP159" s="184" t="str">
        <f t="shared" ref="DP159:DP222" ca="1" si="704">IF(DO159=DO158,OFFSET(DO159,1,,,),DO159)</f>
        <v/>
      </c>
      <c r="DQ159" s="184" t="str">
        <f t="shared" ref="DQ159:DQ222" ca="1" si="705">IF(DP159=DP158,OFFSET(DP159,1,,,),DP159)</f>
        <v/>
      </c>
      <c r="DR159" s="184" t="str">
        <f t="shared" ref="DR159:DR222" ca="1" si="706">IF(DQ159=DQ158,OFFSET(DQ159,1,,,),DQ159)</f>
        <v/>
      </c>
      <c r="DS159" s="184" t="str">
        <f t="shared" ref="DS159:DS222" ca="1" si="707">IF(DR159=DR158,OFFSET(DR159,1,,,),DR159)</f>
        <v/>
      </c>
      <c r="DT159" s="184" t="str">
        <f t="shared" ref="DT159:DT222" ca="1" si="708">IF(DS159=DS158,OFFSET(DS159,1,,,),DS159)</f>
        <v/>
      </c>
      <c r="DU159" s="184" t="str">
        <f t="shared" ref="DU159:DU222" ca="1" si="709">IF(DT159=DT158,OFFSET(DT159,1,,,),DT159)</f>
        <v/>
      </c>
      <c r="DV159" s="184" t="str">
        <f t="shared" ref="DV159:DV222" ca="1" si="710">IF(DU159=DU158,OFFSET(DU159,1,,,),DU159)</f>
        <v/>
      </c>
      <c r="DW159" s="184" t="str">
        <f t="shared" ref="DW159:DW222" ca="1" si="711">IF(DV159=DV158,OFFSET(DV159,1,,,),DV159)</f>
        <v/>
      </c>
      <c r="DX159" s="184" t="str">
        <f t="shared" ref="DX159:DX222" ca="1" si="712">IF(DW159=DW158,OFFSET(DW159,1,,,),DW159)</f>
        <v/>
      </c>
      <c r="DY159" s="184" t="str">
        <f t="shared" ref="DY159:DY222" ca="1" si="713">IF(DX159=DX158,OFFSET(DX159,1,,,),DX159)</f>
        <v/>
      </c>
      <c r="DZ159" s="184" t="str">
        <f t="shared" ref="DZ159:DZ222" ca="1" si="714">IF(DY159=DY158,OFFSET(DY159,1,,,),DY159)</f>
        <v/>
      </c>
      <c r="EA159" s="184" t="str">
        <f t="shared" ref="EA159:EA222" ca="1" si="715">IF(DZ159=DZ158,OFFSET(DZ159,1,,,),DZ159)</f>
        <v/>
      </c>
      <c r="EB159" s="184" t="str">
        <f t="shared" ref="EB159:EB222" ca="1" si="716">IF(EA159=EA158,OFFSET(EA159,1,,,),EA159)</f>
        <v/>
      </c>
      <c r="EC159" s="184" t="str">
        <f t="shared" ref="EC159:EC222" ca="1" si="717">IF(EB159=EB158,OFFSET(EB159,1,,,),EB159)</f>
        <v/>
      </c>
      <c r="ED159" s="184" t="str">
        <f t="shared" ref="ED159:ED222" ca="1" si="718">IF(EC159=EC158,OFFSET(EC159,1,,,),EC159)</f>
        <v/>
      </c>
      <c r="EE159" s="184" t="str">
        <f t="shared" ref="EE159:EE222" ca="1" si="719">IF(ED159=ED158,OFFSET(ED159,1,,,),ED159)</f>
        <v/>
      </c>
      <c r="EF159" s="184" t="str">
        <f t="shared" ref="EF159:EF222" ca="1" si="720">IF(EE159=EE158,OFFSET(EE159,1,,,),EE159)</f>
        <v/>
      </c>
      <c r="EG159" s="184" t="str">
        <f t="shared" ref="EG159:EG222" ca="1" si="721">IF(EF159=EF158,OFFSET(EF159,1,,,),EF159)</f>
        <v/>
      </c>
      <c r="EH159" s="184" t="str">
        <f t="shared" ref="EH159:EH222" ca="1" si="722">IF(EG159=EG158,OFFSET(EG159,1,,,),EG159)</f>
        <v/>
      </c>
      <c r="EI159" s="184" t="str">
        <f t="shared" ref="EI159:EI222" ca="1" si="723">IF(EH159=EH158,OFFSET(EH159,1,,,),EH159)</f>
        <v/>
      </c>
      <c r="EJ159" s="184" t="str">
        <f t="shared" ref="EJ159:EJ222" ca="1" si="724">IF(EI159=EI158,OFFSET(EI159,1,,,),EI159)</f>
        <v/>
      </c>
      <c r="EK159" s="184" t="str">
        <f t="shared" ref="EK159:EK222" ca="1" si="725">IF(EJ159=EJ158,OFFSET(EJ159,1,,,),EJ159)</f>
        <v/>
      </c>
      <c r="EL159" s="184" t="str">
        <f t="shared" ref="EL159:EL222" ca="1" si="726">IF(EK159=EK158,OFFSET(EK159,1,,,),EK159)</f>
        <v/>
      </c>
      <c r="EM159" s="184" t="str">
        <f t="shared" ref="EM159:EM222" ca="1" si="727">IF(EL159=EL158,OFFSET(EL159,1,,,),EL159)</f>
        <v/>
      </c>
      <c r="EN159" s="184" t="str">
        <f t="shared" ref="EN159:EN222" ca="1" si="728">IF(EM159=EM158,OFFSET(EM159,1,,,),EM159)</f>
        <v/>
      </c>
      <c r="EO159" s="184" t="str">
        <f t="shared" ref="EO159:EO222" ca="1" si="729">IF(EN159=EN158,OFFSET(EN159,1,,,),EN159)</f>
        <v/>
      </c>
      <c r="EP159" s="184" t="str">
        <f t="shared" ref="EP159:EP222" ca="1" si="730">IF(EO159=EO158,OFFSET(EO159,1,,,),EO159)</f>
        <v/>
      </c>
      <c r="EQ159" s="184" t="str">
        <f t="shared" ref="EQ159:EQ222" ca="1" si="731">IF(EP159=EP158,OFFSET(EP159,1,,,),EP159)</f>
        <v/>
      </c>
      <c r="ER159" s="184" t="str">
        <f t="shared" ref="ER159:ER222" ca="1" si="732">IF(EQ159=EQ158,OFFSET(EQ159,1,,,),EQ159)</f>
        <v/>
      </c>
      <c r="ES159" s="184" t="str">
        <f t="shared" ref="ES159:ES222" ca="1" si="733">IF(ER159=ER158,OFFSET(ER159,1,,,),ER159)</f>
        <v/>
      </c>
      <c r="ET159" s="184" t="str">
        <f t="shared" ref="ET159:ET222" ca="1" si="734">IF(ES159=ES158,OFFSET(ES159,1,,,),ES159)</f>
        <v/>
      </c>
      <c r="EU159" s="184" t="str">
        <f t="shared" ref="EU159:EU222" ca="1" si="735">IF(ET159=ET158,OFFSET(ET159,1,,,),ET159)</f>
        <v/>
      </c>
      <c r="EV159" s="184" t="str">
        <f t="shared" ref="EV159:EV222" ca="1" si="736">IF(EU159=EU158,OFFSET(EU159,1,,,),EU159)</f>
        <v/>
      </c>
      <c r="EW159" s="184" t="str">
        <f t="shared" ref="EW159:EW222" ca="1" si="737">IF(EV159=EV158,OFFSET(EV159,1,,,),EV159)</f>
        <v/>
      </c>
      <c r="EX159" s="184" t="str">
        <f t="shared" ref="EX159:EX222" ca="1" si="738">IF(EW159=EW158,OFFSET(EW159,1,,,),EW159)</f>
        <v/>
      </c>
      <c r="EY159" s="184" t="str">
        <f t="shared" ref="EY159:EY222" ca="1" si="739">IF(EX159=EX158,OFFSET(EX159,1,,,),EX159)</f>
        <v/>
      </c>
      <c r="EZ159" s="184" t="str">
        <f t="shared" ref="EZ159:EZ222" ca="1" si="740">IF(EY159=EY158,OFFSET(EY159,1,,,),EY159)</f>
        <v/>
      </c>
      <c r="FA159" s="184" t="str">
        <f t="shared" ref="FA159:FA222" ca="1" si="741">IF(EZ159=EZ158,OFFSET(EZ159,1,,,),EZ159)</f>
        <v/>
      </c>
      <c r="FB159" s="184" t="str">
        <f t="shared" ref="FB159:FB222" ca="1" si="742">IF(FA159=FA158,OFFSET(FA159,1,,,),FA159)</f>
        <v/>
      </c>
      <c r="FC159" s="184" t="str">
        <f t="shared" ref="FC159:FC222" ca="1" si="743">IF(FB159=FB158,OFFSET(FB159,1,,,),FB159)</f>
        <v/>
      </c>
      <c r="FD159" s="184" t="str">
        <f t="shared" ref="FD159:FD222" ca="1" si="744">IF(FC159=FC158,OFFSET(FC159,1,,,),FC159)</f>
        <v/>
      </c>
      <c r="FE159" s="184" t="str">
        <f t="shared" ref="FE159:FE222" ca="1" si="745">IF(FD159=FD158,OFFSET(FD159,1,,,),FD159)</f>
        <v/>
      </c>
      <c r="FF159" s="184" t="str">
        <f t="shared" ref="FF159:FF222" ca="1" si="746">IF(FE159=FE158,OFFSET(FE159,1,,,),FE159)</f>
        <v/>
      </c>
      <c r="FG159" s="184" t="str">
        <f t="shared" ref="FG159:FG222" ca="1" si="747">IF(FF159=FF158,OFFSET(FF159,1,,,),FF159)</f>
        <v/>
      </c>
      <c r="FH159" s="184" t="str">
        <f t="shared" ref="FH159:FH222" ca="1" si="748">IF(FG159=FG158,OFFSET(FG159,1,,,),FG159)</f>
        <v/>
      </c>
      <c r="FI159" s="184" t="str">
        <f t="shared" ref="FI159:FI222" ca="1" si="749">IF(FH159=FH158,OFFSET(FH159,1,,,),FH159)</f>
        <v/>
      </c>
      <c r="FJ159" s="184" t="str">
        <f t="shared" ref="FJ159:FJ222" ca="1" si="750">IF(FI159=FI158,OFFSET(FI159,1,,,),FI159)</f>
        <v/>
      </c>
      <c r="FK159" s="184" t="str">
        <f t="shared" ref="FK159:FK222" ca="1" si="751">IF(FJ159=FJ158,OFFSET(FJ159,1,,,),FJ159)</f>
        <v/>
      </c>
      <c r="FL159" s="184" t="str">
        <f t="shared" ref="FL159:FL222" ca="1" si="752">IF(FK159=FK158,OFFSET(FK159,1,,,),FK159)</f>
        <v/>
      </c>
      <c r="FM159" s="184" t="str">
        <f t="shared" ref="FM159:FM222" ca="1" si="753">IF(FL159=FL158,OFFSET(FL159,1,,,),FL159)</f>
        <v/>
      </c>
      <c r="FN159" s="184" t="str">
        <f t="shared" ref="FN159:FN222" ca="1" si="754">IF(FM159=FM158,OFFSET(FM159,1,,,),FM159)</f>
        <v/>
      </c>
      <c r="FO159" s="184" t="str">
        <f t="shared" ref="FO159:FO222" ca="1" si="755">IF(FN159=FN158,OFFSET(FN159,1,,,),FN159)</f>
        <v/>
      </c>
      <c r="FP159" s="184" t="str">
        <f t="shared" ref="FP159:FP222" ca="1" si="756">IF(FO159=FO158,OFFSET(FO159,1,,,),FO159)</f>
        <v/>
      </c>
      <c r="FQ159" s="184" t="str">
        <f t="shared" ref="FQ159:FQ222" ca="1" si="757">IF(FP159=FP158,OFFSET(FP159,1,,,),FP159)</f>
        <v/>
      </c>
      <c r="FR159" s="184" t="str">
        <f t="shared" ref="FR159:FR222" ca="1" si="758">IF(FQ159=FQ158,OFFSET(FQ159,1,,,),FQ159)</f>
        <v/>
      </c>
      <c r="FS159" s="184" t="str">
        <f t="shared" ref="FS159:FS222" ca="1" si="759">IF(FR159=FR158,OFFSET(FR159,1,,,),FR159)</f>
        <v/>
      </c>
      <c r="FT159" s="184" t="str">
        <f t="shared" ref="FT159:FT222" ca="1" si="760">IF(FS159=FS158,OFFSET(FS159,1,,,),FS159)</f>
        <v/>
      </c>
      <c r="FU159" s="184" t="str">
        <f t="shared" ref="FU159:FU222" ca="1" si="761">IF(FT159=FT158,OFFSET(FT159,1,,,),FT159)</f>
        <v/>
      </c>
      <c r="FV159" s="184" t="str">
        <f t="shared" ref="FV159:FV222" ca="1" si="762">IF(FU159=FU158,OFFSET(FU159,1,,,),FU159)</f>
        <v/>
      </c>
      <c r="FW159" s="184" t="str">
        <f t="shared" ref="FW159:FW222" ca="1" si="763">IF(FV159=FV158,OFFSET(FV159,1,,,),FV159)</f>
        <v/>
      </c>
      <c r="FX159" s="184" t="str">
        <f t="shared" ref="FX159:FX222" ca="1" si="764">IF(FW159=FW158,OFFSET(FW159,1,,,),FW159)</f>
        <v/>
      </c>
      <c r="FY159" s="184" t="str">
        <f t="shared" ref="FY159:FY222" ca="1" si="765">IF(FX159=FX158,OFFSET(FX159,1,,,),FX159)</f>
        <v/>
      </c>
      <c r="FZ159" s="184">
        <f t="shared" ref="FZ159:FZ222" ca="1" si="766">IF(FY159=FY158,OFFSET(FY159,1,,,),FY159)</f>
        <v>0</v>
      </c>
      <c r="GA159" s="184">
        <f t="shared" ref="GA159:GA222" ca="1" si="767">IF(FZ159=FZ158,OFFSET(FZ159,1,,,),FZ159)</f>
        <v>0</v>
      </c>
      <c r="GB159" s="184">
        <f t="shared" ref="GB159:GB222" ca="1" si="768">IF(GA159=GA158,OFFSET(GA159,1,,,),GA159)</f>
        <v>0</v>
      </c>
      <c r="GC159" s="184">
        <f t="shared" ref="GC159:GC222" ca="1" si="769">IF(GB159=GB158,OFFSET(GB159,1,,,),GB159)</f>
        <v>0</v>
      </c>
      <c r="GD159" s="184">
        <f t="shared" ref="GD159:GD222" ca="1" si="770">IF(GC159=GC158,OFFSET(GC159,1,,,),GC159)</f>
        <v>0</v>
      </c>
      <c r="GE159" s="184">
        <f t="shared" ref="GE159:GE222" ca="1" si="771">IF(GD159=GD158,OFFSET(GD159,1,,,),GD159)</f>
        <v>0</v>
      </c>
      <c r="GF159" s="184">
        <f t="shared" ref="GF159:GF222" ca="1" si="772">IF(GE159=GE158,OFFSET(GE159,1,,,),GE159)</f>
        <v>0</v>
      </c>
      <c r="GG159" s="184">
        <f t="shared" ref="GG159:GG222" ca="1" si="773">IF(GF159=GF158,OFFSET(GF159,1,,,),GF159)</f>
        <v>0</v>
      </c>
      <c r="GH159" s="184">
        <f t="shared" ref="GH159:GH222" ca="1" si="774">IF(GG159=GG158,OFFSET(GG159,1,,,),GG159)</f>
        <v>0</v>
      </c>
      <c r="GI159" s="184">
        <f t="shared" ref="GI159:GI222" ca="1" si="775">IF(GH159=GH158,OFFSET(GH159,1,,,),GH159)</f>
        <v>0</v>
      </c>
      <c r="GJ159" s="184">
        <f t="shared" ref="GJ159:GJ222" ca="1" si="776">IF(GI159=GI158,OFFSET(GI159,1,,,),GI159)</f>
        <v>0</v>
      </c>
      <c r="GK159" s="184">
        <f t="shared" ref="GK159:GK222" ca="1" si="777">IF(GJ159=GJ158,OFFSET(GJ159,1,,,),GJ159)</f>
        <v>0</v>
      </c>
      <c r="GL159" s="184">
        <f t="shared" ref="GL159:GL222" ca="1" si="778">IF(GK159=GK158,OFFSET(GK159,1,,,),GK159)</f>
        <v>0</v>
      </c>
      <c r="GM159" s="184">
        <f t="shared" ref="GM159:GM222" ca="1" si="779">IF(GL159=GL158,OFFSET(GL159,1,,,),GL159)</f>
        <v>0</v>
      </c>
      <c r="GN159" s="184">
        <f t="shared" ref="GN159:GN222" ca="1" si="780">IF(GM159=GM158,OFFSET(GM159,1,,,),GM159)</f>
        <v>0</v>
      </c>
      <c r="GO159" s="184">
        <f t="shared" ref="GO159:GO222" ca="1" si="781">IF(GN159=GN158,OFFSET(GN159,1,,,),GN159)</f>
        <v>0</v>
      </c>
      <c r="GP159" s="184">
        <f t="shared" ref="GP159:GP222" ca="1" si="782">IF(GO159=GO158,OFFSET(GO159,1,,,),GO159)</f>
        <v>0</v>
      </c>
      <c r="GQ159" s="184">
        <f t="shared" ref="GQ159:GQ222" ca="1" si="783">IF(GP159=GP158,OFFSET(GP159,1,,,),GP159)</f>
        <v>0</v>
      </c>
      <c r="GR159" s="184">
        <f t="shared" ref="GR159:GR222" ca="1" si="784">IF(GQ159=GQ158,OFFSET(GQ159,1,,,),GQ159)</f>
        <v>0</v>
      </c>
      <c r="GS159" s="184">
        <f t="shared" ref="GS159:GS222" ca="1" si="785">IF(GR159=GR158,OFFSET(GR159,1,,,),GR159)</f>
        <v>0</v>
      </c>
      <c r="GT159" s="184">
        <f t="shared" ref="GT159:GT222" ca="1" si="786">IF(GS159=GS158,OFFSET(GS159,1,,,),GS159)</f>
        <v>0</v>
      </c>
      <c r="GU159" s="184">
        <f t="shared" ref="GU159:GU222" ca="1" si="787">IF(GT159=GT158,OFFSET(GT159,1,,,),GT159)</f>
        <v>0</v>
      </c>
      <c r="GV159" s="184">
        <f t="shared" ref="GV159:GV222" ca="1" si="788">IF(GU159=GU158,OFFSET(GU159,1,,,),GU159)</f>
        <v>0</v>
      </c>
      <c r="GW159" s="184">
        <f t="shared" ref="GW159:GW222" ca="1" si="789">IF(GV159=GV158,OFFSET(GV159,1,,,),GV159)</f>
        <v>0</v>
      </c>
      <c r="GX159" s="184">
        <f t="shared" ref="GX159:GX222" ca="1" si="790">IF(GW159=GW158,OFFSET(GW159,1,,,),GW159)</f>
        <v>0</v>
      </c>
      <c r="GY159" s="184">
        <f t="shared" ref="GY159:GY222" ca="1" si="791">IF(GX159=GX158,OFFSET(GX159,1,,,),GX159)</f>
        <v>0</v>
      </c>
      <c r="GZ159" s="184">
        <f t="shared" ref="GZ159:GZ222" ca="1" si="792">IF(GY159=GY158,OFFSET(GY159,1,,,),GY159)</f>
        <v>0</v>
      </c>
      <c r="HA159" s="184">
        <f t="shared" ref="HA159:HA222" ca="1" si="793">IF(GZ159=GZ158,OFFSET(GZ159,1,,,),GZ159)</f>
        <v>0</v>
      </c>
      <c r="HB159" s="184">
        <f t="shared" ref="HB159:HB222" ca="1" si="794">IF(HA159=HA158,OFFSET(HA159,1,,,),HA159)</f>
        <v>0</v>
      </c>
      <c r="HC159" s="184">
        <f t="shared" ref="HC159:HC222" ca="1" si="795">IF(HB159=HB158,OFFSET(HB159,1,,,),HB159)</f>
        <v>0</v>
      </c>
      <c r="HD159" s="184">
        <f t="shared" ref="HD159:HD222" ca="1" si="796">IF(HC159=HC158,OFFSET(HC159,1,,,),HC159)</f>
        <v>0</v>
      </c>
      <c r="HE159" s="184">
        <f t="shared" ref="HE159:HE222" ca="1" si="797">IF(HD159=HD158,OFFSET(HD159,1,,,),HD159)</f>
        <v>0</v>
      </c>
      <c r="HF159" s="184">
        <f t="shared" ref="HF159:HF222" ca="1" si="798">IF(HE159=HE158,OFFSET(HE159,1,,,),HE159)</f>
        <v>0</v>
      </c>
      <c r="HG159" s="184">
        <f t="shared" ref="HG159:HG222" ca="1" si="799">IF(HF159=HF158,OFFSET(HF159,1,,,),HF159)</f>
        <v>0</v>
      </c>
      <c r="HH159" s="184">
        <f t="shared" ref="HH159:HH222" ca="1" si="800">IF(HG159=HG158,OFFSET(HG159,1,,,),HG159)</f>
        <v>0</v>
      </c>
      <c r="HI159" s="184">
        <f t="shared" ref="HI159:HI222" ca="1" si="801">IF(HH159=HH158,OFFSET(HH159,1,,,),HH159)</f>
        <v>0</v>
      </c>
      <c r="HJ159" s="184">
        <f t="shared" ref="HJ159:HJ222" ca="1" si="802">IF(HI159=HI158,OFFSET(HI159,1,,,),HI159)</f>
        <v>0</v>
      </c>
      <c r="HK159" s="578">
        <f t="shared" ref="HK159:HK222" ca="1" si="803">IF(HJ159="",0,COUNTIF(R:R,HJ159))</f>
        <v>0</v>
      </c>
    </row>
    <row r="160" spans="1:219" s="185" customFormat="1" ht="30">
      <c r="A160" s="284" t="s">
        <v>14135</v>
      </c>
      <c r="B160" s="285">
        <v>93358</v>
      </c>
      <c r="C160" s="286" t="str">
        <f>IF($B160="","",IFERROR(VLOOKUP($B160,SERVIÇOS!$A:$F,2,0),IFERROR(VLOOKUP($B160,'COMPOSIÇÕES COMPLEMENTARES '!$C:$K,2,0),"")))</f>
        <v>ESCAVAÇÃO MANUAL DE VALA COM PROFUNDIDADE MENOR OU IGUAL A 1,30 M. AF_02/2021</v>
      </c>
      <c r="D160" s="287" t="str">
        <f>IF($B160="","",IFERROR(VLOOKUP($B160,SERVIÇOS!$A:$F,3,0),IFERROR(VLOOKUP($B160,'COMPOSIÇÕES COMPLEMENTARES '!$C:$K,3,0),"")))</f>
        <v>M3</v>
      </c>
      <c r="E160" s="288">
        <v>65</v>
      </c>
      <c r="F160" s="289">
        <f>IF($B160="","",IFERROR(VLOOKUP($B160,SERVIÇOS!$A:$F,4,0),IFERROR(VLOOKUP($B160,'COMPOSIÇÕES COMPLEMENTARES '!$C:$K,6,0),"")))</f>
        <v>25.759999999999998</v>
      </c>
      <c r="G160" s="289">
        <f>IF($B160="","",IFERROR(VLOOKUP($B160,SERVIÇOS!$A:$F,5,0),IFERROR(VLOOKUP($B160,'COMPOSIÇÕES COMPLEMENTARES '!$C:$K,7,0),"")))</f>
        <v>52.48</v>
      </c>
      <c r="H160" s="289">
        <f t="shared" si="589"/>
        <v>78.239999999999995</v>
      </c>
      <c r="I160" s="289">
        <f t="shared" si="600"/>
        <v>1674.4</v>
      </c>
      <c r="J160" s="289">
        <f t="shared" si="601"/>
        <v>3411.2</v>
      </c>
      <c r="K160" s="289">
        <f t="shared" si="602"/>
        <v>5085.6000000000004</v>
      </c>
      <c r="L160" s="289"/>
      <c r="M160" s="572">
        <f t="shared" si="594"/>
        <v>5085.6000000000004</v>
      </c>
      <c r="N160" s="572">
        <f t="shared" si="595"/>
        <v>5320.3200000000006</v>
      </c>
      <c r="O160" s="572">
        <f t="shared" si="596"/>
        <v>68</v>
      </c>
      <c r="P160" s="572">
        <f t="shared" si="597"/>
        <v>152</v>
      </c>
      <c r="Q160" s="572" t="str">
        <f t="shared" si="598"/>
        <v/>
      </c>
      <c r="R160" s="572" t="str">
        <f t="shared" si="599"/>
        <v/>
      </c>
      <c r="S160" s="184" t="str">
        <f t="shared" ca="1" si="603"/>
        <v/>
      </c>
      <c r="T160" s="184" t="str">
        <f t="shared" ca="1" si="604"/>
        <v/>
      </c>
      <c r="U160" s="184" t="str">
        <f t="shared" ca="1" si="605"/>
        <v/>
      </c>
      <c r="V160" s="184" t="str">
        <f t="shared" ca="1" si="606"/>
        <v/>
      </c>
      <c r="W160" s="184" t="str">
        <f t="shared" ca="1" si="607"/>
        <v/>
      </c>
      <c r="X160" s="184" t="str">
        <f t="shared" ca="1" si="608"/>
        <v/>
      </c>
      <c r="Y160" s="184" t="str">
        <f t="shared" ca="1" si="609"/>
        <v/>
      </c>
      <c r="Z160" s="184" t="str">
        <f t="shared" ca="1" si="610"/>
        <v/>
      </c>
      <c r="AA160" s="184" t="str">
        <f t="shared" ca="1" si="611"/>
        <v/>
      </c>
      <c r="AB160" s="184" t="str">
        <f t="shared" ca="1" si="612"/>
        <v/>
      </c>
      <c r="AC160" s="184" t="str">
        <f t="shared" ca="1" si="613"/>
        <v/>
      </c>
      <c r="AD160" s="184" t="str">
        <f t="shared" ca="1" si="614"/>
        <v/>
      </c>
      <c r="AE160" s="184" t="str">
        <f t="shared" ca="1" si="615"/>
        <v/>
      </c>
      <c r="AF160" s="184" t="str">
        <f t="shared" ca="1" si="616"/>
        <v/>
      </c>
      <c r="AG160" s="184" t="str">
        <f t="shared" ca="1" si="617"/>
        <v/>
      </c>
      <c r="AH160" s="184" t="str">
        <f t="shared" ca="1" si="618"/>
        <v/>
      </c>
      <c r="AI160" s="184" t="str">
        <f t="shared" ca="1" si="619"/>
        <v/>
      </c>
      <c r="AJ160" s="184" t="str">
        <f t="shared" ca="1" si="620"/>
        <v/>
      </c>
      <c r="AK160" s="184" t="str">
        <f t="shared" ca="1" si="621"/>
        <v/>
      </c>
      <c r="AL160" s="184" t="str">
        <f t="shared" ca="1" si="622"/>
        <v/>
      </c>
      <c r="AM160" s="184" t="str">
        <f t="shared" ca="1" si="623"/>
        <v/>
      </c>
      <c r="AN160" s="184" t="str">
        <f t="shared" ca="1" si="624"/>
        <v/>
      </c>
      <c r="AO160" s="184" t="str">
        <f t="shared" ca="1" si="625"/>
        <v/>
      </c>
      <c r="AP160" s="184" t="str">
        <f t="shared" ca="1" si="626"/>
        <v/>
      </c>
      <c r="AQ160" s="184" t="str">
        <f t="shared" ca="1" si="627"/>
        <v/>
      </c>
      <c r="AR160" s="184" t="str">
        <f t="shared" ca="1" si="628"/>
        <v/>
      </c>
      <c r="AS160" s="184" t="str">
        <f t="shared" ca="1" si="629"/>
        <v/>
      </c>
      <c r="AT160" s="184" t="str">
        <f t="shared" ca="1" si="630"/>
        <v/>
      </c>
      <c r="AU160" s="184" t="str">
        <f t="shared" ca="1" si="631"/>
        <v/>
      </c>
      <c r="AV160" s="184" t="str">
        <f t="shared" ca="1" si="632"/>
        <v/>
      </c>
      <c r="AW160" s="184" t="str">
        <f t="shared" ca="1" si="633"/>
        <v/>
      </c>
      <c r="AX160" s="184" t="str">
        <f t="shared" ca="1" si="634"/>
        <v/>
      </c>
      <c r="AY160" s="184" t="str">
        <f t="shared" ca="1" si="635"/>
        <v/>
      </c>
      <c r="AZ160" s="184" t="str">
        <f t="shared" ca="1" si="636"/>
        <v/>
      </c>
      <c r="BA160" s="184" t="str">
        <f t="shared" ca="1" si="637"/>
        <v/>
      </c>
      <c r="BB160" s="184" t="str">
        <f t="shared" ca="1" si="638"/>
        <v/>
      </c>
      <c r="BC160" s="184" t="str">
        <f t="shared" ca="1" si="639"/>
        <v/>
      </c>
      <c r="BD160" s="184" t="str">
        <f t="shared" ca="1" si="640"/>
        <v/>
      </c>
      <c r="BE160" s="184" t="str">
        <f t="shared" ca="1" si="641"/>
        <v/>
      </c>
      <c r="BF160" s="184" t="str">
        <f t="shared" ca="1" si="642"/>
        <v/>
      </c>
      <c r="BG160" s="184" t="str">
        <f t="shared" ca="1" si="643"/>
        <v/>
      </c>
      <c r="BH160" s="184" t="str">
        <f t="shared" ca="1" si="644"/>
        <v/>
      </c>
      <c r="BI160" s="184" t="str">
        <f t="shared" ca="1" si="645"/>
        <v/>
      </c>
      <c r="BJ160" s="184" t="str">
        <f t="shared" ca="1" si="646"/>
        <v/>
      </c>
      <c r="BK160" s="184" t="str">
        <f t="shared" ca="1" si="647"/>
        <v/>
      </c>
      <c r="BL160" s="184" t="str">
        <f t="shared" ca="1" si="648"/>
        <v/>
      </c>
      <c r="BM160" s="184" t="str">
        <f t="shared" ca="1" si="649"/>
        <v/>
      </c>
      <c r="BN160" s="184" t="str">
        <f t="shared" ca="1" si="650"/>
        <v/>
      </c>
      <c r="BO160" s="184" t="str">
        <f t="shared" ca="1" si="651"/>
        <v/>
      </c>
      <c r="BP160" s="184" t="str">
        <f t="shared" ca="1" si="652"/>
        <v/>
      </c>
      <c r="BQ160" s="184" t="str">
        <f t="shared" ca="1" si="653"/>
        <v/>
      </c>
      <c r="BR160" s="184" t="str">
        <f t="shared" ca="1" si="654"/>
        <v/>
      </c>
      <c r="BS160" s="184" t="str">
        <f t="shared" ca="1" si="655"/>
        <v/>
      </c>
      <c r="BT160" s="184" t="str">
        <f t="shared" ca="1" si="656"/>
        <v/>
      </c>
      <c r="BU160" s="184" t="str">
        <f t="shared" ca="1" si="657"/>
        <v/>
      </c>
      <c r="BV160" s="184" t="str">
        <f t="shared" ca="1" si="658"/>
        <v/>
      </c>
      <c r="BW160" s="184" t="str">
        <f t="shared" ca="1" si="659"/>
        <v/>
      </c>
      <c r="BX160" s="184" t="str">
        <f t="shared" ca="1" si="660"/>
        <v/>
      </c>
      <c r="BY160" s="184" t="str">
        <f t="shared" ca="1" si="661"/>
        <v/>
      </c>
      <c r="BZ160" s="184" t="str">
        <f t="shared" ca="1" si="662"/>
        <v/>
      </c>
      <c r="CA160" s="184" t="str">
        <f t="shared" ca="1" si="663"/>
        <v/>
      </c>
      <c r="CB160" s="184" t="str">
        <f t="shared" ca="1" si="664"/>
        <v/>
      </c>
      <c r="CC160" s="184" t="str">
        <f t="shared" ca="1" si="665"/>
        <v/>
      </c>
      <c r="CD160" s="184" t="str">
        <f t="shared" ca="1" si="666"/>
        <v/>
      </c>
      <c r="CE160" s="184" t="str">
        <f t="shared" ca="1" si="667"/>
        <v/>
      </c>
      <c r="CF160" s="184" t="str">
        <f t="shared" ca="1" si="668"/>
        <v/>
      </c>
      <c r="CG160" s="184" t="str">
        <f t="shared" ca="1" si="669"/>
        <v/>
      </c>
      <c r="CH160" s="184" t="str">
        <f t="shared" ca="1" si="670"/>
        <v/>
      </c>
      <c r="CI160" s="184" t="str">
        <f t="shared" ca="1" si="671"/>
        <v/>
      </c>
      <c r="CJ160" s="184" t="str">
        <f t="shared" ca="1" si="672"/>
        <v/>
      </c>
      <c r="CK160" s="184" t="str">
        <f t="shared" ca="1" si="673"/>
        <v/>
      </c>
      <c r="CL160" s="184" t="str">
        <f t="shared" ca="1" si="674"/>
        <v/>
      </c>
      <c r="CM160" s="184" t="str">
        <f t="shared" ca="1" si="675"/>
        <v/>
      </c>
      <c r="CN160" s="184" t="str">
        <f t="shared" ca="1" si="676"/>
        <v/>
      </c>
      <c r="CO160" s="184" t="str">
        <f t="shared" ca="1" si="677"/>
        <v/>
      </c>
      <c r="CP160" s="184" t="str">
        <f t="shared" ca="1" si="678"/>
        <v/>
      </c>
      <c r="CQ160" s="184" t="str">
        <f t="shared" ca="1" si="679"/>
        <v/>
      </c>
      <c r="CR160" s="184" t="str">
        <f t="shared" ca="1" si="680"/>
        <v/>
      </c>
      <c r="CS160" s="184" t="str">
        <f t="shared" ca="1" si="681"/>
        <v/>
      </c>
      <c r="CT160" s="184" t="str">
        <f t="shared" ca="1" si="682"/>
        <v/>
      </c>
      <c r="CU160" s="184" t="str">
        <f t="shared" ca="1" si="683"/>
        <v/>
      </c>
      <c r="CV160" s="184" t="str">
        <f t="shared" ca="1" si="684"/>
        <v/>
      </c>
      <c r="CW160" s="184" t="str">
        <f t="shared" ca="1" si="685"/>
        <v/>
      </c>
      <c r="CX160" s="184" t="str">
        <f t="shared" ca="1" si="686"/>
        <v/>
      </c>
      <c r="CY160" s="184" t="str">
        <f t="shared" ca="1" si="687"/>
        <v/>
      </c>
      <c r="CZ160" s="184" t="str">
        <f t="shared" ca="1" si="688"/>
        <v/>
      </c>
      <c r="DA160" s="184" t="str">
        <f t="shared" ca="1" si="689"/>
        <v/>
      </c>
      <c r="DB160" s="184" t="str">
        <f t="shared" ca="1" si="690"/>
        <v/>
      </c>
      <c r="DC160" s="184" t="str">
        <f t="shared" ca="1" si="691"/>
        <v/>
      </c>
      <c r="DD160" s="184" t="str">
        <f t="shared" ca="1" si="692"/>
        <v/>
      </c>
      <c r="DE160" s="184" t="str">
        <f t="shared" ca="1" si="693"/>
        <v/>
      </c>
      <c r="DF160" s="184" t="str">
        <f t="shared" ca="1" si="694"/>
        <v/>
      </c>
      <c r="DG160" s="184" t="str">
        <f t="shared" ca="1" si="695"/>
        <v/>
      </c>
      <c r="DH160" s="184" t="str">
        <f t="shared" ca="1" si="696"/>
        <v/>
      </c>
      <c r="DI160" s="184" t="str">
        <f t="shared" ca="1" si="697"/>
        <v/>
      </c>
      <c r="DJ160" s="184" t="str">
        <f t="shared" ca="1" si="698"/>
        <v/>
      </c>
      <c r="DK160" s="184" t="str">
        <f t="shared" ca="1" si="699"/>
        <v/>
      </c>
      <c r="DL160" s="184" t="str">
        <f t="shared" ca="1" si="700"/>
        <v/>
      </c>
      <c r="DM160" s="184" t="str">
        <f t="shared" ca="1" si="701"/>
        <v/>
      </c>
      <c r="DN160" s="184" t="str">
        <f t="shared" ca="1" si="702"/>
        <v/>
      </c>
      <c r="DO160" s="184" t="str">
        <f t="shared" ca="1" si="703"/>
        <v/>
      </c>
      <c r="DP160" s="184" t="str">
        <f t="shared" ca="1" si="704"/>
        <v/>
      </c>
      <c r="DQ160" s="184" t="str">
        <f t="shared" ca="1" si="705"/>
        <v/>
      </c>
      <c r="DR160" s="184" t="str">
        <f t="shared" ca="1" si="706"/>
        <v/>
      </c>
      <c r="DS160" s="184" t="str">
        <f t="shared" ca="1" si="707"/>
        <v/>
      </c>
      <c r="DT160" s="184" t="str">
        <f t="shared" ca="1" si="708"/>
        <v/>
      </c>
      <c r="DU160" s="184" t="str">
        <f t="shared" ca="1" si="709"/>
        <v/>
      </c>
      <c r="DV160" s="184" t="str">
        <f t="shared" ca="1" si="710"/>
        <v/>
      </c>
      <c r="DW160" s="184" t="str">
        <f t="shared" ca="1" si="711"/>
        <v/>
      </c>
      <c r="DX160" s="184" t="str">
        <f t="shared" ca="1" si="712"/>
        <v/>
      </c>
      <c r="DY160" s="184" t="str">
        <f t="shared" ca="1" si="713"/>
        <v/>
      </c>
      <c r="DZ160" s="184" t="str">
        <f t="shared" ca="1" si="714"/>
        <v/>
      </c>
      <c r="EA160" s="184" t="str">
        <f t="shared" ca="1" si="715"/>
        <v/>
      </c>
      <c r="EB160" s="184" t="str">
        <f t="shared" ca="1" si="716"/>
        <v/>
      </c>
      <c r="EC160" s="184" t="str">
        <f t="shared" ca="1" si="717"/>
        <v/>
      </c>
      <c r="ED160" s="184" t="str">
        <f t="shared" ca="1" si="718"/>
        <v/>
      </c>
      <c r="EE160" s="184" t="str">
        <f t="shared" ca="1" si="719"/>
        <v/>
      </c>
      <c r="EF160" s="184" t="str">
        <f t="shared" ca="1" si="720"/>
        <v/>
      </c>
      <c r="EG160" s="184" t="str">
        <f t="shared" ca="1" si="721"/>
        <v/>
      </c>
      <c r="EH160" s="184" t="str">
        <f t="shared" ca="1" si="722"/>
        <v/>
      </c>
      <c r="EI160" s="184" t="str">
        <f t="shared" ca="1" si="723"/>
        <v/>
      </c>
      <c r="EJ160" s="184" t="str">
        <f t="shared" ca="1" si="724"/>
        <v/>
      </c>
      <c r="EK160" s="184" t="str">
        <f t="shared" ca="1" si="725"/>
        <v/>
      </c>
      <c r="EL160" s="184" t="str">
        <f t="shared" ca="1" si="726"/>
        <v/>
      </c>
      <c r="EM160" s="184" t="str">
        <f t="shared" ca="1" si="727"/>
        <v/>
      </c>
      <c r="EN160" s="184" t="str">
        <f t="shared" ca="1" si="728"/>
        <v/>
      </c>
      <c r="EO160" s="184" t="str">
        <f t="shared" ca="1" si="729"/>
        <v/>
      </c>
      <c r="EP160" s="184" t="str">
        <f t="shared" ca="1" si="730"/>
        <v/>
      </c>
      <c r="EQ160" s="184" t="str">
        <f t="shared" ca="1" si="731"/>
        <v/>
      </c>
      <c r="ER160" s="184" t="str">
        <f t="shared" ca="1" si="732"/>
        <v/>
      </c>
      <c r="ES160" s="184" t="str">
        <f t="shared" ca="1" si="733"/>
        <v/>
      </c>
      <c r="ET160" s="184" t="str">
        <f t="shared" ca="1" si="734"/>
        <v/>
      </c>
      <c r="EU160" s="184" t="str">
        <f t="shared" ca="1" si="735"/>
        <v/>
      </c>
      <c r="EV160" s="184" t="str">
        <f t="shared" ca="1" si="736"/>
        <v/>
      </c>
      <c r="EW160" s="184" t="str">
        <f t="shared" ca="1" si="737"/>
        <v/>
      </c>
      <c r="EX160" s="184" t="str">
        <f t="shared" ca="1" si="738"/>
        <v/>
      </c>
      <c r="EY160" s="184" t="str">
        <f t="shared" ca="1" si="739"/>
        <v/>
      </c>
      <c r="EZ160" s="184" t="str">
        <f t="shared" ca="1" si="740"/>
        <v/>
      </c>
      <c r="FA160" s="184" t="str">
        <f t="shared" ca="1" si="741"/>
        <v/>
      </c>
      <c r="FB160" s="184" t="str">
        <f t="shared" ca="1" si="742"/>
        <v/>
      </c>
      <c r="FC160" s="184" t="str">
        <f t="shared" ca="1" si="743"/>
        <v/>
      </c>
      <c r="FD160" s="184" t="str">
        <f t="shared" ca="1" si="744"/>
        <v/>
      </c>
      <c r="FE160" s="184" t="str">
        <f t="shared" ca="1" si="745"/>
        <v/>
      </c>
      <c r="FF160" s="184" t="str">
        <f t="shared" ca="1" si="746"/>
        <v/>
      </c>
      <c r="FG160" s="184" t="str">
        <f t="shared" ca="1" si="747"/>
        <v/>
      </c>
      <c r="FH160" s="184" t="str">
        <f t="shared" ca="1" si="748"/>
        <v/>
      </c>
      <c r="FI160" s="184" t="str">
        <f t="shared" ca="1" si="749"/>
        <v/>
      </c>
      <c r="FJ160" s="184" t="str">
        <f t="shared" ca="1" si="750"/>
        <v/>
      </c>
      <c r="FK160" s="184" t="str">
        <f t="shared" ca="1" si="751"/>
        <v/>
      </c>
      <c r="FL160" s="184" t="str">
        <f t="shared" ca="1" si="752"/>
        <v/>
      </c>
      <c r="FM160" s="184" t="str">
        <f t="shared" ca="1" si="753"/>
        <v/>
      </c>
      <c r="FN160" s="184" t="str">
        <f t="shared" ca="1" si="754"/>
        <v/>
      </c>
      <c r="FO160" s="184" t="str">
        <f t="shared" ca="1" si="755"/>
        <v/>
      </c>
      <c r="FP160" s="184" t="str">
        <f t="shared" ca="1" si="756"/>
        <v/>
      </c>
      <c r="FQ160" s="184" t="str">
        <f t="shared" ca="1" si="757"/>
        <v/>
      </c>
      <c r="FR160" s="184" t="str">
        <f t="shared" ca="1" si="758"/>
        <v/>
      </c>
      <c r="FS160" s="184" t="str">
        <f t="shared" ca="1" si="759"/>
        <v/>
      </c>
      <c r="FT160" s="184" t="str">
        <f t="shared" ca="1" si="760"/>
        <v/>
      </c>
      <c r="FU160" s="184" t="str">
        <f t="shared" ca="1" si="761"/>
        <v/>
      </c>
      <c r="FV160" s="184" t="str">
        <f t="shared" ca="1" si="762"/>
        <v/>
      </c>
      <c r="FW160" s="184" t="str">
        <f t="shared" ca="1" si="763"/>
        <v/>
      </c>
      <c r="FX160" s="184" t="str">
        <f t="shared" ca="1" si="764"/>
        <v/>
      </c>
      <c r="FY160" s="184">
        <f t="shared" ca="1" si="765"/>
        <v>0</v>
      </c>
      <c r="FZ160" s="184">
        <f t="shared" ca="1" si="766"/>
        <v>0</v>
      </c>
      <c r="GA160" s="184">
        <f t="shared" ca="1" si="767"/>
        <v>0</v>
      </c>
      <c r="GB160" s="184">
        <f t="shared" ca="1" si="768"/>
        <v>0</v>
      </c>
      <c r="GC160" s="184">
        <f t="shared" ca="1" si="769"/>
        <v>0</v>
      </c>
      <c r="GD160" s="184">
        <f t="shared" ca="1" si="770"/>
        <v>0</v>
      </c>
      <c r="GE160" s="184">
        <f t="shared" ca="1" si="771"/>
        <v>0</v>
      </c>
      <c r="GF160" s="184">
        <f t="shared" ca="1" si="772"/>
        <v>0</v>
      </c>
      <c r="GG160" s="184">
        <f t="shared" ca="1" si="773"/>
        <v>0</v>
      </c>
      <c r="GH160" s="184">
        <f t="shared" ca="1" si="774"/>
        <v>0</v>
      </c>
      <c r="GI160" s="184">
        <f t="shared" ca="1" si="775"/>
        <v>0</v>
      </c>
      <c r="GJ160" s="184">
        <f t="shared" ca="1" si="776"/>
        <v>0</v>
      </c>
      <c r="GK160" s="184">
        <f t="shared" ca="1" si="777"/>
        <v>0</v>
      </c>
      <c r="GL160" s="184">
        <f t="shared" ca="1" si="778"/>
        <v>0</v>
      </c>
      <c r="GM160" s="184">
        <f t="shared" ca="1" si="779"/>
        <v>0</v>
      </c>
      <c r="GN160" s="184">
        <f t="shared" ca="1" si="780"/>
        <v>0</v>
      </c>
      <c r="GO160" s="184">
        <f t="shared" ca="1" si="781"/>
        <v>0</v>
      </c>
      <c r="GP160" s="184">
        <f t="shared" ca="1" si="782"/>
        <v>0</v>
      </c>
      <c r="GQ160" s="184">
        <f t="shared" ca="1" si="783"/>
        <v>0</v>
      </c>
      <c r="GR160" s="184">
        <f t="shared" ca="1" si="784"/>
        <v>0</v>
      </c>
      <c r="GS160" s="184">
        <f t="shared" ca="1" si="785"/>
        <v>0</v>
      </c>
      <c r="GT160" s="184">
        <f t="shared" ca="1" si="786"/>
        <v>0</v>
      </c>
      <c r="GU160" s="184">
        <f t="shared" ca="1" si="787"/>
        <v>0</v>
      </c>
      <c r="GV160" s="184">
        <f t="shared" ca="1" si="788"/>
        <v>0</v>
      </c>
      <c r="GW160" s="184">
        <f t="shared" ca="1" si="789"/>
        <v>0</v>
      </c>
      <c r="GX160" s="184">
        <f t="shared" ca="1" si="790"/>
        <v>0</v>
      </c>
      <c r="GY160" s="184">
        <f t="shared" ca="1" si="791"/>
        <v>0</v>
      </c>
      <c r="GZ160" s="184">
        <f t="shared" ca="1" si="792"/>
        <v>0</v>
      </c>
      <c r="HA160" s="184">
        <f t="shared" ca="1" si="793"/>
        <v>0</v>
      </c>
      <c r="HB160" s="184">
        <f t="shared" ca="1" si="794"/>
        <v>0</v>
      </c>
      <c r="HC160" s="184">
        <f t="shared" ca="1" si="795"/>
        <v>0</v>
      </c>
      <c r="HD160" s="184">
        <f t="shared" ca="1" si="796"/>
        <v>0</v>
      </c>
      <c r="HE160" s="184">
        <f t="shared" ca="1" si="797"/>
        <v>0</v>
      </c>
      <c r="HF160" s="184">
        <f t="shared" ca="1" si="798"/>
        <v>0</v>
      </c>
      <c r="HG160" s="184">
        <f t="shared" ca="1" si="799"/>
        <v>0</v>
      </c>
      <c r="HH160" s="184">
        <f t="shared" ca="1" si="800"/>
        <v>0</v>
      </c>
      <c r="HI160" s="184">
        <f t="shared" ca="1" si="801"/>
        <v>0</v>
      </c>
      <c r="HJ160" s="184">
        <f t="shared" ca="1" si="802"/>
        <v>0</v>
      </c>
      <c r="HK160" s="578">
        <f t="shared" ca="1" si="803"/>
        <v>0</v>
      </c>
    </row>
    <row r="161" spans="1:219" s="185" customFormat="1" ht="30">
      <c r="A161" s="284" t="s">
        <v>14136</v>
      </c>
      <c r="B161" s="285">
        <v>101618</v>
      </c>
      <c r="C161" s="286" t="str">
        <f>IF($B161="","",IFERROR(VLOOKUP($B161,SERVIÇOS!$A:$F,2,0),IFERROR(VLOOKUP($B161,'COMPOSIÇÕES COMPLEMENTARES '!$C:$K,2,0),"")))</f>
        <v>PREPARO DE FUNDO DE VALA COM LARGURA MENOR QUE 1,5 M, COM CAMADA DE AREIA, LANÇAMENTO MANUAL. AF_08/2020</v>
      </c>
      <c r="D161" s="287" t="str">
        <f>IF($B161="","",IFERROR(VLOOKUP($B161,SERVIÇOS!$A:$F,3,0),IFERROR(VLOOKUP($B161,'COMPOSIÇÕES COMPLEMENTARES '!$C:$K,3,0),"")))</f>
        <v>M3</v>
      </c>
      <c r="E161" s="288">
        <v>21.35</v>
      </c>
      <c r="F161" s="289">
        <f>IF($B161="","",IFERROR(VLOOKUP($B161,SERVIÇOS!$A:$F,4,0),IFERROR(VLOOKUP($B161,'COMPOSIÇÕES COMPLEMENTARES '!$C:$K,6,0),"")))</f>
        <v>118.99</v>
      </c>
      <c r="G161" s="289">
        <f>IF($B161="","",IFERROR(VLOOKUP($B161,SERVIÇOS!$A:$F,5,0),IFERROR(VLOOKUP($B161,'COMPOSIÇÕES COMPLEMENTARES '!$C:$K,7,0),"")))</f>
        <v>80.8</v>
      </c>
      <c r="H161" s="289">
        <f t="shared" si="589"/>
        <v>199.79</v>
      </c>
      <c r="I161" s="289">
        <f t="shared" si="600"/>
        <v>2540.44</v>
      </c>
      <c r="J161" s="289">
        <f t="shared" si="601"/>
        <v>1725.08</v>
      </c>
      <c r="K161" s="289">
        <f t="shared" si="602"/>
        <v>4265.5200000000004</v>
      </c>
      <c r="L161" s="289"/>
      <c r="M161" s="572">
        <f t="shared" si="594"/>
        <v>4265.5200000000004</v>
      </c>
      <c r="N161" s="572">
        <f t="shared" si="595"/>
        <v>4265.5200000000004</v>
      </c>
      <c r="O161" s="572">
        <f t="shared" si="596"/>
        <v>21.35</v>
      </c>
      <c r="P161" s="572">
        <f t="shared" si="597"/>
        <v>153</v>
      </c>
      <c r="Q161" s="572" t="str">
        <f t="shared" si="598"/>
        <v/>
      </c>
      <c r="R161" s="572" t="str">
        <f t="shared" si="599"/>
        <v/>
      </c>
      <c r="S161" s="184" t="str">
        <f t="shared" ca="1" si="603"/>
        <v/>
      </c>
      <c r="T161" s="184" t="str">
        <f t="shared" ca="1" si="604"/>
        <v/>
      </c>
      <c r="U161" s="184" t="str">
        <f t="shared" ca="1" si="605"/>
        <v/>
      </c>
      <c r="V161" s="184" t="str">
        <f t="shared" ca="1" si="606"/>
        <v/>
      </c>
      <c r="W161" s="184" t="str">
        <f t="shared" ca="1" si="607"/>
        <v/>
      </c>
      <c r="X161" s="184" t="str">
        <f t="shared" ca="1" si="608"/>
        <v/>
      </c>
      <c r="Y161" s="184" t="str">
        <f t="shared" ca="1" si="609"/>
        <v/>
      </c>
      <c r="Z161" s="184" t="str">
        <f t="shared" ca="1" si="610"/>
        <v/>
      </c>
      <c r="AA161" s="184" t="str">
        <f t="shared" ca="1" si="611"/>
        <v/>
      </c>
      <c r="AB161" s="184" t="str">
        <f t="shared" ca="1" si="612"/>
        <v/>
      </c>
      <c r="AC161" s="184" t="str">
        <f t="shared" ca="1" si="613"/>
        <v/>
      </c>
      <c r="AD161" s="184" t="str">
        <f t="shared" ca="1" si="614"/>
        <v/>
      </c>
      <c r="AE161" s="184" t="str">
        <f t="shared" ca="1" si="615"/>
        <v/>
      </c>
      <c r="AF161" s="184" t="str">
        <f t="shared" ca="1" si="616"/>
        <v/>
      </c>
      <c r="AG161" s="184" t="str">
        <f t="shared" ca="1" si="617"/>
        <v/>
      </c>
      <c r="AH161" s="184" t="str">
        <f t="shared" ca="1" si="618"/>
        <v/>
      </c>
      <c r="AI161" s="184" t="str">
        <f t="shared" ca="1" si="619"/>
        <v/>
      </c>
      <c r="AJ161" s="184" t="str">
        <f t="shared" ca="1" si="620"/>
        <v/>
      </c>
      <c r="AK161" s="184" t="str">
        <f t="shared" ca="1" si="621"/>
        <v/>
      </c>
      <c r="AL161" s="184" t="str">
        <f t="shared" ca="1" si="622"/>
        <v/>
      </c>
      <c r="AM161" s="184" t="str">
        <f t="shared" ca="1" si="623"/>
        <v/>
      </c>
      <c r="AN161" s="184" t="str">
        <f t="shared" ca="1" si="624"/>
        <v/>
      </c>
      <c r="AO161" s="184" t="str">
        <f t="shared" ca="1" si="625"/>
        <v/>
      </c>
      <c r="AP161" s="184" t="str">
        <f t="shared" ca="1" si="626"/>
        <v/>
      </c>
      <c r="AQ161" s="184" t="str">
        <f t="shared" ca="1" si="627"/>
        <v/>
      </c>
      <c r="AR161" s="184" t="str">
        <f t="shared" ca="1" si="628"/>
        <v/>
      </c>
      <c r="AS161" s="184" t="str">
        <f t="shared" ca="1" si="629"/>
        <v/>
      </c>
      <c r="AT161" s="184" t="str">
        <f t="shared" ca="1" si="630"/>
        <v/>
      </c>
      <c r="AU161" s="184" t="str">
        <f t="shared" ca="1" si="631"/>
        <v/>
      </c>
      <c r="AV161" s="184" t="str">
        <f t="shared" ca="1" si="632"/>
        <v/>
      </c>
      <c r="AW161" s="184" t="str">
        <f t="shared" ca="1" si="633"/>
        <v/>
      </c>
      <c r="AX161" s="184" t="str">
        <f t="shared" ca="1" si="634"/>
        <v/>
      </c>
      <c r="AY161" s="184" t="str">
        <f t="shared" ca="1" si="635"/>
        <v/>
      </c>
      <c r="AZ161" s="184" t="str">
        <f t="shared" ca="1" si="636"/>
        <v/>
      </c>
      <c r="BA161" s="184" t="str">
        <f t="shared" ca="1" si="637"/>
        <v/>
      </c>
      <c r="BB161" s="184" t="str">
        <f t="shared" ca="1" si="638"/>
        <v/>
      </c>
      <c r="BC161" s="184" t="str">
        <f t="shared" ca="1" si="639"/>
        <v/>
      </c>
      <c r="BD161" s="184" t="str">
        <f t="shared" ca="1" si="640"/>
        <v/>
      </c>
      <c r="BE161" s="184" t="str">
        <f t="shared" ca="1" si="641"/>
        <v/>
      </c>
      <c r="BF161" s="184" t="str">
        <f t="shared" ca="1" si="642"/>
        <v/>
      </c>
      <c r="BG161" s="184" t="str">
        <f t="shared" ca="1" si="643"/>
        <v/>
      </c>
      <c r="BH161" s="184" t="str">
        <f t="shared" ca="1" si="644"/>
        <v/>
      </c>
      <c r="BI161" s="184" t="str">
        <f t="shared" ca="1" si="645"/>
        <v/>
      </c>
      <c r="BJ161" s="184" t="str">
        <f t="shared" ca="1" si="646"/>
        <v/>
      </c>
      <c r="BK161" s="184" t="str">
        <f t="shared" ca="1" si="647"/>
        <v/>
      </c>
      <c r="BL161" s="184" t="str">
        <f t="shared" ca="1" si="648"/>
        <v/>
      </c>
      <c r="BM161" s="184" t="str">
        <f t="shared" ca="1" si="649"/>
        <v/>
      </c>
      <c r="BN161" s="184" t="str">
        <f t="shared" ca="1" si="650"/>
        <v/>
      </c>
      <c r="BO161" s="184" t="str">
        <f t="shared" ca="1" si="651"/>
        <v/>
      </c>
      <c r="BP161" s="184" t="str">
        <f t="shared" ca="1" si="652"/>
        <v/>
      </c>
      <c r="BQ161" s="184" t="str">
        <f t="shared" ca="1" si="653"/>
        <v/>
      </c>
      <c r="BR161" s="184" t="str">
        <f t="shared" ca="1" si="654"/>
        <v/>
      </c>
      <c r="BS161" s="184" t="str">
        <f t="shared" ca="1" si="655"/>
        <v/>
      </c>
      <c r="BT161" s="184" t="str">
        <f t="shared" ca="1" si="656"/>
        <v/>
      </c>
      <c r="BU161" s="184" t="str">
        <f t="shared" ca="1" si="657"/>
        <v/>
      </c>
      <c r="BV161" s="184" t="str">
        <f t="shared" ca="1" si="658"/>
        <v/>
      </c>
      <c r="BW161" s="184" t="str">
        <f t="shared" ca="1" si="659"/>
        <v/>
      </c>
      <c r="BX161" s="184" t="str">
        <f t="shared" ca="1" si="660"/>
        <v/>
      </c>
      <c r="BY161" s="184" t="str">
        <f t="shared" ca="1" si="661"/>
        <v/>
      </c>
      <c r="BZ161" s="184" t="str">
        <f t="shared" ca="1" si="662"/>
        <v/>
      </c>
      <c r="CA161" s="184" t="str">
        <f t="shared" ca="1" si="663"/>
        <v/>
      </c>
      <c r="CB161" s="184" t="str">
        <f t="shared" ca="1" si="664"/>
        <v/>
      </c>
      <c r="CC161" s="184" t="str">
        <f t="shared" ca="1" si="665"/>
        <v/>
      </c>
      <c r="CD161" s="184" t="str">
        <f t="shared" ca="1" si="666"/>
        <v/>
      </c>
      <c r="CE161" s="184" t="str">
        <f t="shared" ca="1" si="667"/>
        <v/>
      </c>
      <c r="CF161" s="184" t="str">
        <f t="shared" ca="1" si="668"/>
        <v/>
      </c>
      <c r="CG161" s="184" t="str">
        <f t="shared" ca="1" si="669"/>
        <v/>
      </c>
      <c r="CH161" s="184" t="str">
        <f t="shared" ca="1" si="670"/>
        <v/>
      </c>
      <c r="CI161" s="184" t="str">
        <f t="shared" ca="1" si="671"/>
        <v/>
      </c>
      <c r="CJ161" s="184" t="str">
        <f t="shared" ca="1" si="672"/>
        <v/>
      </c>
      <c r="CK161" s="184" t="str">
        <f t="shared" ca="1" si="673"/>
        <v/>
      </c>
      <c r="CL161" s="184" t="str">
        <f t="shared" ca="1" si="674"/>
        <v/>
      </c>
      <c r="CM161" s="184" t="str">
        <f t="shared" ca="1" si="675"/>
        <v/>
      </c>
      <c r="CN161" s="184" t="str">
        <f t="shared" ca="1" si="676"/>
        <v/>
      </c>
      <c r="CO161" s="184" t="str">
        <f t="shared" ca="1" si="677"/>
        <v/>
      </c>
      <c r="CP161" s="184" t="str">
        <f t="shared" ca="1" si="678"/>
        <v/>
      </c>
      <c r="CQ161" s="184" t="str">
        <f t="shared" ca="1" si="679"/>
        <v/>
      </c>
      <c r="CR161" s="184" t="str">
        <f t="shared" ca="1" si="680"/>
        <v/>
      </c>
      <c r="CS161" s="184" t="str">
        <f t="shared" ca="1" si="681"/>
        <v/>
      </c>
      <c r="CT161" s="184" t="str">
        <f t="shared" ca="1" si="682"/>
        <v/>
      </c>
      <c r="CU161" s="184" t="str">
        <f t="shared" ca="1" si="683"/>
        <v/>
      </c>
      <c r="CV161" s="184" t="str">
        <f t="shared" ca="1" si="684"/>
        <v/>
      </c>
      <c r="CW161" s="184" t="str">
        <f t="shared" ca="1" si="685"/>
        <v/>
      </c>
      <c r="CX161" s="184" t="str">
        <f t="shared" ca="1" si="686"/>
        <v/>
      </c>
      <c r="CY161" s="184" t="str">
        <f t="shared" ca="1" si="687"/>
        <v/>
      </c>
      <c r="CZ161" s="184" t="str">
        <f t="shared" ca="1" si="688"/>
        <v/>
      </c>
      <c r="DA161" s="184" t="str">
        <f t="shared" ca="1" si="689"/>
        <v/>
      </c>
      <c r="DB161" s="184" t="str">
        <f t="shared" ca="1" si="690"/>
        <v/>
      </c>
      <c r="DC161" s="184" t="str">
        <f t="shared" ca="1" si="691"/>
        <v/>
      </c>
      <c r="DD161" s="184" t="str">
        <f t="shared" ca="1" si="692"/>
        <v/>
      </c>
      <c r="DE161" s="184" t="str">
        <f t="shared" ca="1" si="693"/>
        <v/>
      </c>
      <c r="DF161" s="184" t="str">
        <f t="shared" ca="1" si="694"/>
        <v/>
      </c>
      <c r="DG161" s="184" t="str">
        <f t="shared" ca="1" si="695"/>
        <v/>
      </c>
      <c r="DH161" s="184" t="str">
        <f t="shared" ca="1" si="696"/>
        <v/>
      </c>
      <c r="DI161" s="184" t="str">
        <f t="shared" ca="1" si="697"/>
        <v/>
      </c>
      <c r="DJ161" s="184" t="str">
        <f t="shared" ca="1" si="698"/>
        <v/>
      </c>
      <c r="DK161" s="184" t="str">
        <f t="shared" ca="1" si="699"/>
        <v/>
      </c>
      <c r="DL161" s="184" t="str">
        <f t="shared" ca="1" si="700"/>
        <v/>
      </c>
      <c r="DM161" s="184" t="str">
        <f t="shared" ca="1" si="701"/>
        <v/>
      </c>
      <c r="DN161" s="184" t="str">
        <f t="shared" ca="1" si="702"/>
        <v/>
      </c>
      <c r="DO161" s="184" t="str">
        <f t="shared" ca="1" si="703"/>
        <v/>
      </c>
      <c r="DP161" s="184" t="str">
        <f t="shared" ca="1" si="704"/>
        <v/>
      </c>
      <c r="DQ161" s="184" t="str">
        <f t="shared" ca="1" si="705"/>
        <v/>
      </c>
      <c r="DR161" s="184" t="str">
        <f t="shared" ca="1" si="706"/>
        <v/>
      </c>
      <c r="DS161" s="184" t="str">
        <f t="shared" ca="1" si="707"/>
        <v/>
      </c>
      <c r="DT161" s="184" t="str">
        <f t="shared" ca="1" si="708"/>
        <v/>
      </c>
      <c r="DU161" s="184" t="str">
        <f t="shared" ca="1" si="709"/>
        <v/>
      </c>
      <c r="DV161" s="184" t="str">
        <f t="shared" ca="1" si="710"/>
        <v/>
      </c>
      <c r="DW161" s="184" t="str">
        <f t="shared" ca="1" si="711"/>
        <v/>
      </c>
      <c r="DX161" s="184" t="str">
        <f t="shared" ca="1" si="712"/>
        <v/>
      </c>
      <c r="DY161" s="184" t="str">
        <f t="shared" ca="1" si="713"/>
        <v/>
      </c>
      <c r="DZ161" s="184" t="str">
        <f t="shared" ca="1" si="714"/>
        <v/>
      </c>
      <c r="EA161" s="184" t="str">
        <f t="shared" ca="1" si="715"/>
        <v/>
      </c>
      <c r="EB161" s="184" t="str">
        <f t="shared" ca="1" si="716"/>
        <v/>
      </c>
      <c r="EC161" s="184" t="str">
        <f t="shared" ca="1" si="717"/>
        <v/>
      </c>
      <c r="ED161" s="184" t="str">
        <f t="shared" ca="1" si="718"/>
        <v/>
      </c>
      <c r="EE161" s="184" t="str">
        <f t="shared" ca="1" si="719"/>
        <v/>
      </c>
      <c r="EF161" s="184" t="str">
        <f t="shared" ca="1" si="720"/>
        <v/>
      </c>
      <c r="EG161" s="184" t="str">
        <f t="shared" ca="1" si="721"/>
        <v/>
      </c>
      <c r="EH161" s="184" t="str">
        <f t="shared" ca="1" si="722"/>
        <v/>
      </c>
      <c r="EI161" s="184" t="str">
        <f t="shared" ca="1" si="723"/>
        <v/>
      </c>
      <c r="EJ161" s="184" t="str">
        <f t="shared" ca="1" si="724"/>
        <v/>
      </c>
      <c r="EK161" s="184" t="str">
        <f t="shared" ca="1" si="725"/>
        <v/>
      </c>
      <c r="EL161" s="184" t="str">
        <f t="shared" ca="1" si="726"/>
        <v/>
      </c>
      <c r="EM161" s="184" t="str">
        <f t="shared" ca="1" si="727"/>
        <v/>
      </c>
      <c r="EN161" s="184" t="str">
        <f t="shared" ca="1" si="728"/>
        <v/>
      </c>
      <c r="EO161" s="184" t="str">
        <f t="shared" ca="1" si="729"/>
        <v/>
      </c>
      <c r="EP161" s="184" t="str">
        <f t="shared" ca="1" si="730"/>
        <v/>
      </c>
      <c r="EQ161" s="184" t="str">
        <f t="shared" ca="1" si="731"/>
        <v/>
      </c>
      <c r="ER161" s="184" t="str">
        <f t="shared" ca="1" si="732"/>
        <v/>
      </c>
      <c r="ES161" s="184" t="str">
        <f t="shared" ca="1" si="733"/>
        <v/>
      </c>
      <c r="ET161" s="184" t="str">
        <f t="shared" ca="1" si="734"/>
        <v/>
      </c>
      <c r="EU161" s="184" t="str">
        <f t="shared" ca="1" si="735"/>
        <v/>
      </c>
      <c r="EV161" s="184" t="str">
        <f t="shared" ca="1" si="736"/>
        <v/>
      </c>
      <c r="EW161" s="184" t="str">
        <f t="shared" ca="1" si="737"/>
        <v/>
      </c>
      <c r="EX161" s="184" t="str">
        <f t="shared" ca="1" si="738"/>
        <v/>
      </c>
      <c r="EY161" s="184" t="str">
        <f t="shared" ca="1" si="739"/>
        <v/>
      </c>
      <c r="EZ161" s="184" t="str">
        <f t="shared" ca="1" si="740"/>
        <v/>
      </c>
      <c r="FA161" s="184" t="str">
        <f t="shared" ca="1" si="741"/>
        <v/>
      </c>
      <c r="FB161" s="184" t="str">
        <f t="shared" ca="1" si="742"/>
        <v/>
      </c>
      <c r="FC161" s="184" t="str">
        <f t="shared" ca="1" si="743"/>
        <v/>
      </c>
      <c r="FD161" s="184" t="str">
        <f t="shared" ca="1" si="744"/>
        <v/>
      </c>
      <c r="FE161" s="184" t="str">
        <f t="shared" ca="1" si="745"/>
        <v/>
      </c>
      <c r="FF161" s="184" t="str">
        <f t="shared" ca="1" si="746"/>
        <v/>
      </c>
      <c r="FG161" s="184" t="str">
        <f t="shared" ca="1" si="747"/>
        <v/>
      </c>
      <c r="FH161" s="184" t="str">
        <f t="shared" ca="1" si="748"/>
        <v/>
      </c>
      <c r="FI161" s="184" t="str">
        <f t="shared" ca="1" si="749"/>
        <v/>
      </c>
      <c r="FJ161" s="184" t="str">
        <f t="shared" ca="1" si="750"/>
        <v/>
      </c>
      <c r="FK161" s="184" t="str">
        <f t="shared" ca="1" si="751"/>
        <v/>
      </c>
      <c r="FL161" s="184" t="str">
        <f t="shared" ca="1" si="752"/>
        <v/>
      </c>
      <c r="FM161" s="184" t="str">
        <f t="shared" ca="1" si="753"/>
        <v/>
      </c>
      <c r="FN161" s="184" t="str">
        <f t="shared" ca="1" si="754"/>
        <v/>
      </c>
      <c r="FO161" s="184" t="str">
        <f t="shared" ca="1" si="755"/>
        <v/>
      </c>
      <c r="FP161" s="184" t="str">
        <f t="shared" ca="1" si="756"/>
        <v/>
      </c>
      <c r="FQ161" s="184" t="str">
        <f t="shared" ca="1" si="757"/>
        <v/>
      </c>
      <c r="FR161" s="184" t="str">
        <f t="shared" ca="1" si="758"/>
        <v/>
      </c>
      <c r="FS161" s="184" t="str">
        <f t="shared" ca="1" si="759"/>
        <v/>
      </c>
      <c r="FT161" s="184" t="str">
        <f t="shared" ca="1" si="760"/>
        <v/>
      </c>
      <c r="FU161" s="184" t="str">
        <f t="shared" ca="1" si="761"/>
        <v/>
      </c>
      <c r="FV161" s="184" t="str">
        <f t="shared" ca="1" si="762"/>
        <v/>
      </c>
      <c r="FW161" s="184" t="str">
        <f t="shared" ca="1" si="763"/>
        <v/>
      </c>
      <c r="FX161" s="184">
        <f t="shared" ca="1" si="764"/>
        <v>0</v>
      </c>
      <c r="FY161" s="184">
        <f t="shared" ca="1" si="765"/>
        <v>0</v>
      </c>
      <c r="FZ161" s="184">
        <f t="shared" ca="1" si="766"/>
        <v>0</v>
      </c>
      <c r="GA161" s="184">
        <f t="shared" ca="1" si="767"/>
        <v>0</v>
      </c>
      <c r="GB161" s="184">
        <f t="shared" ca="1" si="768"/>
        <v>0</v>
      </c>
      <c r="GC161" s="184">
        <f t="shared" ca="1" si="769"/>
        <v>0</v>
      </c>
      <c r="GD161" s="184">
        <f t="shared" ca="1" si="770"/>
        <v>0</v>
      </c>
      <c r="GE161" s="184">
        <f t="shared" ca="1" si="771"/>
        <v>0</v>
      </c>
      <c r="GF161" s="184">
        <f t="shared" ca="1" si="772"/>
        <v>0</v>
      </c>
      <c r="GG161" s="184">
        <f t="shared" ca="1" si="773"/>
        <v>0</v>
      </c>
      <c r="GH161" s="184">
        <f t="shared" ca="1" si="774"/>
        <v>0</v>
      </c>
      <c r="GI161" s="184">
        <f t="shared" ca="1" si="775"/>
        <v>0</v>
      </c>
      <c r="GJ161" s="184">
        <f t="shared" ca="1" si="776"/>
        <v>0</v>
      </c>
      <c r="GK161" s="184">
        <f t="shared" ca="1" si="777"/>
        <v>0</v>
      </c>
      <c r="GL161" s="184">
        <f t="shared" ca="1" si="778"/>
        <v>0</v>
      </c>
      <c r="GM161" s="184">
        <f t="shared" ca="1" si="779"/>
        <v>0</v>
      </c>
      <c r="GN161" s="184">
        <f t="shared" ca="1" si="780"/>
        <v>0</v>
      </c>
      <c r="GO161" s="184">
        <f t="shared" ca="1" si="781"/>
        <v>0</v>
      </c>
      <c r="GP161" s="184">
        <f t="shared" ca="1" si="782"/>
        <v>0</v>
      </c>
      <c r="GQ161" s="184">
        <f t="shared" ca="1" si="783"/>
        <v>0</v>
      </c>
      <c r="GR161" s="184">
        <f t="shared" ca="1" si="784"/>
        <v>0</v>
      </c>
      <c r="GS161" s="184">
        <f t="shared" ca="1" si="785"/>
        <v>0</v>
      </c>
      <c r="GT161" s="184">
        <f t="shared" ca="1" si="786"/>
        <v>0</v>
      </c>
      <c r="GU161" s="184">
        <f t="shared" ca="1" si="787"/>
        <v>0</v>
      </c>
      <c r="GV161" s="184">
        <f t="shared" ca="1" si="788"/>
        <v>0</v>
      </c>
      <c r="GW161" s="184">
        <f t="shared" ca="1" si="789"/>
        <v>0</v>
      </c>
      <c r="GX161" s="184">
        <f t="shared" ca="1" si="790"/>
        <v>0</v>
      </c>
      <c r="GY161" s="184">
        <f t="shared" ca="1" si="791"/>
        <v>0</v>
      </c>
      <c r="GZ161" s="184">
        <f t="shared" ca="1" si="792"/>
        <v>0</v>
      </c>
      <c r="HA161" s="184">
        <f t="shared" ca="1" si="793"/>
        <v>0</v>
      </c>
      <c r="HB161" s="184">
        <f t="shared" ca="1" si="794"/>
        <v>0</v>
      </c>
      <c r="HC161" s="184">
        <f t="shared" ca="1" si="795"/>
        <v>0</v>
      </c>
      <c r="HD161" s="184">
        <f t="shared" ca="1" si="796"/>
        <v>0</v>
      </c>
      <c r="HE161" s="184">
        <f t="shared" ca="1" si="797"/>
        <v>0</v>
      </c>
      <c r="HF161" s="184">
        <f t="shared" ca="1" si="798"/>
        <v>0</v>
      </c>
      <c r="HG161" s="184">
        <f t="shared" ca="1" si="799"/>
        <v>0</v>
      </c>
      <c r="HH161" s="184">
        <f t="shared" ca="1" si="800"/>
        <v>0</v>
      </c>
      <c r="HI161" s="184">
        <f t="shared" ca="1" si="801"/>
        <v>0</v>
      </c>
      <c r="HJ161" s="184">
        <f t="shared" ca="1" si="802"/>
        <v>0</v>
      </c>
      <c r="HK161" s="578">
        <f t="shared" ca="1" si="803"/>
        <v>0</v>
      </c>
    </row>
    <row r="162" spans="1:219" s="185" customFormat="1">
      <c r="A162" s="284" t="s">
        <v>14137</v>
      </c>
      <c r="B162" s="285">
        <v>93382</v>
      </c>
      <c r="C162" s="286" t="str">
        <f>IF($B162="","",IFERROR(VLOOKUP($B162,SERVIÇOS!$A:$F,2,0),IFERROR(VLOOKUP($B162,'COMPOSIÇÕES COMPLEMENTARES '!$C:$K,2,0),"")))</f>
        <v>REATERRO MANUAL DE VALAS COM COMPACTAÇÃO MECANIZADA. AF_04/2016</v>
      </c>
      <c r="D162" s="287" t="str">
        <f>IF($B162="","",IFERROR(VLOOKUP($B162,SERVIÇOS!$A:$F,3,0),IFERROR(VLOOKUP($B162,'COMPOSIÇÕES COMPLEMENTARES '!$C:$K,3,0),"")))</f>
        <v>M3</v>
      </c>
      <c r="E162" s="288">
        <v>27.4</v>
      </c>
      <c r="F162" s="289">
        <f>IF($B162="","",IFERROR(VLOOKUP($B162,SERVIÇOS!$A:$F,4,0),IFERROR(VLOOKUP($B162,'COMPOSIÇÕES COMPLEMENTARES '!$C:$K,6,0),"")))</f>
        <v>11.11</v>
      </c>
      <c r="G162" s="289">
        <f>IF($B162="","",IFERROR(VLOOKUP($B162,SERVIÇOS!$A:$F,5,0),IFERROR(VLOOKUP($B162,'COMPOSIÇÕES COMPLEMENTARES '!$C:$K,7,0),"")))</f>
        <v>18.96</v>
      </c>
      <c r="H162" s="289">
        <f t="shared" si="589"/>
        <v>30.07</v>
      </c>
      <c r="I162" s="289">
        <f t="shared" si="600"/>
        <v>304.41000000000003</v>
      </c>
      <c r="J162" s="289">
        <f t="shared" si="601"/>
        <v>519.5</v>
      </c>
      <c r="K162" s="289">
        <f t="shared" si="602"/>
        <v>823.92</v>
      </c>
      <c r="L162" s="289"/>
      <c r="M162" s="572">
        <f t="shared" si="594"/>
        <v>823.91000000000008</v>
      </c>
      <c r="N162" s="572">
        <f t="shared" si="595"/>
        <v>823.91000000000008</v>
      </c>
      <c r="O162" s="572">
        <f t="shared" si="596"/>
        <v>27.4</v>
      </c>
      <c r="P162" s="572">
        <f t="shared" si="597"/>
        <v>154</v>
      </c>
      <c r="Q162" s="572" t="str">
        <f t="shared" si="598"/>
        <v/>
      </c>
      <c r="R162" s="572" t="str">
        <f t="shared" si="599"/>
        <v/>
      </c>
      <c r="S162" s="184" t="str">
        <f t="shared" ca="1" si="603"/>
        <v/>
      </c>
      <c r="T162" s="184" t="str">
        <f t="shared" ca="1" si="604"/>
        <v/>
      </c>
      <c r="U162" s="184" t="str">
        <f t="shared" ca="1" si="605"/>
        <v/>
      </c>
      <c r="V162" s="184" t="str">
        <f t="shared" ca="1" si="606"/>
        <v/>
      </c>
      <c r="W162" s="184" t="str">
        <f t="shared" ca="1" si="607"/>
        <v/>
      </c>
      <c r="X162" s="184" t="str">
        <f t="shared" ca="1" si="608"/>
        <v/>
      </c>
      <c r="Y162" s="184" t="str">
        <f t="shared" ca="1" si="609"/>
        <v/>
      </c>
      <c r="Z162" s="184" t="str">
        <f t="shared" ca="1" si="610"/>
        <v/>
      </c>
      <c r="AA162" s="184" t="str">
        <f t="shared" ca="1" si="611"/>
        <v/>
      </c>
      <c r="AB162" s="184" t="str">
        <f t="shared" ca="1" si="612"/>
        <v/>
      </c>
      <c r="AC162" s="184" t="str">
        <f t="shared" ca="1" si="613"/>
        <v/>
      </c>
      <c r="AD162" s="184" t="str">
        <f t="shared" ca="1" si="614"/>
        <v/>
      </c>
      <c r="AE162" s="184" t="str">
        <f t="shared" ca="1" si="615"/>
        <v/>
      </c>
      <c r="AF162" s="184" t="str">
        <f t="shared" ca="1" si="616"/>
        <v/>
      </c>
      <c r="AG162" s="184" t="str">
        <f t="shared" ca="1" si="617"/>
        <v/>
      </c>
      <c r="AH162" s="184" t="str">
        <f t="shared" ca="1" si="618"/>
        <v/>
      </c>
      <c r="AI162" s="184" t="str">
        <f t="shared" ca="1" si="619"/>
        <v/>
      </c>
      <c r="AJ162" s="184" t="str">
        <f t="shared" ca="1" si="620"/>
        <v/>
      </c>
      <c r="AK162" s="184" t="str">
        <f t="shared" ca="1" si="621"/>
        <v/>
      </c>
      <c r="AL162" s="184" t="str">
        <f t="shared" ca="1" si="622"/>
        <v/>
      </c>
      <c r="AM162" s="184" t="str">
        <f t="shared" ca="1" si="623"/>
        <v/>
      </c>
      <c r="AN162" s="184" t="str">
        <f t="shared" ca="1" si="624"/>
        <v/>
      </c>
      <c r="AO162" s="184" t="str">
        <f t="shared" ca="1" si="625"/>
        <v/>
      </c>
      <c r="AP162" s="184" t="str">
        <f t="shared" ca="1" si="626"/>
        <v/>
      </c>
      <c r="AQ162" s="184" t="str">
        <f t="shared" ca="1" si="627"/>
        <v/>
      </c>
      <c r="AR162" s="184" t="str">
        <f t="shared" ca="1" si="628"/>
        <v/>
      </c>
      <c r="AS162" s="184" t="str">
        <f t="shared" ca="1" si="629"/>
        <v/>
      </c>
      <c r="AT162" s="184" t="str">
        <f t="shared" ca="1" si="630"/>
        <v/>
      </c>
      <c r="AU162" s="184" t="str">
        <f t="shared" ca="1" si="631"/>
        <v/>
      </c>
      <c r="AV162" s="184" t="str">
        <f t="shared" ca="1" si="632"/>
        <v/>
      </c>
      <c r="AW162" s="184" t="str">
        <f t="shared" ca="1" si="633"/>
        <v/>
      </c>
      <c r="AX162" s="184" t="str">
        <f t="shared" ca="1" si="634"/>
        <v/>
      </c>
      <c r="AY162" s="184" t="str">
        <f t="shared" ca="1" si="635"/>
        <v/>
      </c>
      <c r="AZ162" s="184" t="str">
        <f t="shared" ca="1" si="636"/>
        <v/>
      </c>
      <c r="BA162" s="184" t="str">
        <f t="shared" ca="1" si="637"/>
        <v/>
      </c>
      <c r="BB162" s="184" t="str">
        <f t="shared" ca="1" si="638"/>
        <v/>
      </c>
      <c r="BC162" s="184" t="str">
        <f t="shared" ca="1" si="639"/>
        <v/>
      </c>
      <c r="BD162" s="184" t="str">
        <f t="shared" ca="1" si="640"/>
        <v/>
      </c>
      <c r="BE162" s="184" t="str">
        <f t="shared" ca="1" si="641"/>
        <v/>
      </c>
      <c r="BF162" s="184" t="str">
        <f t="shared" ca="1" si="642"/>
        <v/>
      </c>
      <c r="BG162" s="184" t="str">
        <f t="shared" ca="1" si="643"/>
        <v/>
      </c>
      <c r="BH162" s="184" t="str">
        <f t="shared" ca="1" si="644"/>
        <v/>
      </c>
      <c r="BI162" s="184" t="str">
        <f t="shared" ca="1" si="645"/>
        <v/>
      </c>
      <c r="BJ162" s="184" t="str">
        <f t="shared" ca="1" si="646"/>
        <v/>
      </c>
      <c r="BK162" s="184" t="str">
        <f t="shared" ca="1" si="647"/>
        <v/>
      </c>
      <c r="BL162" s="184" t="str">
        <f t="shared" ca="1" si="648"/>
        <v/>
      </c>
      <c r="BM162" s="184" t="str">
        <f t="shared" ca="1" si="649"/>
        <v/>
      </c>
      <c r="BN162" s="184" t="str">
        <f t="shared" ca="1" si="650"/>
        <v/>
      </c>
      <c r="BO162" s="184" t="str">
        <f t="shared" ca="1" si="651"/>
        <v/>
      </c>
      <c r="BP162" s="184" t="str">
        <f t="shared" ca="1" si="652"/>
        <v/>
      </c>
      <c r="BQ162" s="184" t="str">
        <f t="shared" ca="1" si="653"/>
        <v/>
      </c>
      <c r="BR162" s="184" t="str">
        <f t="shared" ca="1" si="654"/>
        <v/>
      </c>
      <c r="BS162" s="184" t="str">
        <f t="shared" ca="1" si="655"/>
        <v/>
      </c>
      <c r="BT162" s="184" t="str">
        <f t="shared" ca="1" si="656"/>
        <v/>
      </c>
      <c r="BU162" s="184" t="str">
        <f t="shared" ca="1" si="657"/>
        <v/>
      </c>
      <c r="BV162" s="184" t="str">
        <f t="shared" ca="1" si="658"/>
        <v/>
      </c>
      <c r="BW162" s="184" t="str">
        <f t="shared" ca="1" si="659"/>
        <v/>
      </c>
      <c r="BX162" s="184" t="str">
        <f t="shared" ca="1" si="660"/>
        <v/>
      </c>
      <c r="BY162" s="184" t="str">
        <f t="shared" ca="1" si="661"/>
        <v/>
      </c>
      <c r="BZ162" s="184" t="str">
        <f t="shared" ca="1" si="662"/>
        <v/>
      </c>
      <c r="CA162" s="184" t="str">
        <f t="shared" ca="1" si="663"/>
        <v/>
      </c>
      <c r="CB162" s="184" t="str">
        <f t="shared" ca="1" si="664"/>
        <v/>
      </c>
      <c r="CC162" s="184" t="str">
        <f t="shared" ca="1" si="665"/>
        <v/>
      </c>
      <c r="CD162" s="184" t="str">
        <f t="shared" ca="1" si="666"/>
        <v/>
      </c>
      <c r="CE162" s="184" t="str">
        <f t="shared" ca="1" si="667"/>
        <v/>
      </c>
      <c r="CF162" s="184" t="str">
        <f t="shared" ca="1" si="668"/>
        <v/>
      </c>
      <c r="CG162" s="184" t="str">
        <f t="shared" ca="1" si="669"/>
        <v/>
      </c>
      <c r="CH162" s="184" t="str">
        <f t="shared" ca="1" si="670"/>
        <v/>
      </c>
      <c r="CI162" s="184" t="str">
        <f t="shared" ca="1" si="671"/>
        <v/>
      </c>
      <c r="CJ162" s="184" t="str">
        <f t="shared" ca="1" si="672"/>
        <v/>
      </c>
      <c r="CK162" s="184" t="str">
        <f t="shared" ca="1" si="673"/>
        <v/>
      </c>
      <c r="CL162" s="184" t="str">
        <f t="shared" ca="1" si="674"/>
        <v/>
      </c>
      <c r="CM162" s="184" t="str">
        <f t="shared" ca="1" si="675"/>
        <v/>
      </c>
      <c r="CN162" s="184" t="str">
        <f t="shared" ca="1" si="676"/>
        <v/>
      </c>
      <c r="CO162" s="184" t="str">
        <f t="shared" ca="1" si="677"/>
        <v/>
      </c>
      <c r="CP162" s="184" t="str">
        <f t="shared" ca="1" si="678"/>
        <v/>
      </c>
      <c r="CQ162" s="184" t="str">
        <f t="shared" ca="1" si="679"/>
        <v/>
      </c>
      <c r="CR162" s="184" t="str">
        <f t="shared" ca="1" si="680"/>
        <v/>
      </c>
      <c r="CS162" s="184" t="str">
        <f t="shared" ca="1" si="681"/>
        <v/>
      </c>
      <c r="CT162" s="184" t="str">
        <f t="shared" ca="1" si="682"/>
        <v/>
      </c>
      <c r="CU162" s="184" t="str">
        <f t="shared" ca="1" si="683"/>
        <v/>
      </c>
      <c r="CV162" s="184" t="str">
        <f t="shared" ca="1" si="684"/>
        <v/>
      </c>
      <c r="CW162" s="184" t="str">
        <f t="shared" ca="1" si="685"/>
        <v/>
      </c>
      <c r="CX162" s="184" t="str">
        <f t="shared" ca="1" si="686"/>
        <v/>
      </c>
      <c r="CY162" s="184" t="str">
        <f t="shared" ca="1" si="687"/>
        <v/>
      </c>
      <c r="CZ162" s="184" t="str">
        <f t="shared" ca="1" si="688"/>
        <v/>
      </c>
      <c r="DA162" s="184" t="str">
        <f t="shared" ca="1" si="689"/>
        <v/>
      </c>
      <c r="DB162" s="184" t="str">
        <f t="shared" ca="1" si="690"/>
        <v/>
      </c>
      <c r="DC162" s="184" t="str">
        <f t="shared" ca="1" si="691"/>
        <v/>
      </c>
      <c r="DD162" s="184" t="str">
        <f t="shared" ca="1" si="692"/>
        <v/>
      </c>
      <c r="DE162" s="184" t="str">
        <f t="shared" ca="1" si="693"/>
        <v/>
      </c>
      <c r="DF162" s="184" t="str">
        <f t="shared" ca="1" si="694"/>
        <v/>
      </c>
      <c r="DG162" s="184" t="str">
        <f t="shared" ca="1" si="695"/>
        <v/>
      </c>
      <c r="DH162" s="184" t="str">
        <f t="shared" ca="1" si="696"/>
        <v/>
      </c>
      <c r="DI162" s="184" t="str">
        <f t="shared" ca="1" si="697"/>
        <v/>
      </c>
      <c r="DJ162" s="184" t="str">
        <f t="shared" ca="1" si="698"/>
        <v/>
      </c>
      <c r="DK162" s="184" t="str">
        <f t="shared" ca="1" si="699"/>
        <v/>
      </c>
      <c r="DL162" s="184" t="str">
        <f t="shared" ca="1" si="700"/>
        <v/>
      </c>
      <c r="DM162" s="184" t="str">
        <f t="shared" ca="1" si="701"/>
        <v/>
      </c>
      <c r="DN162" s="184" t="str">
        <f t="shared" ca="1" si="702"/>
        <v/>
      </c>
      <c r="DO162" s="184" t="str">
        <f t="shared" ca="1" si="703"/>
        <v/>
      </c>
      <c r="DP162" s="184" t="str">
        <f t="shared" ca="1" si="704"/>
        <v/>
      </c>
      <c r="DQ162" s="184" t="str">
        <f t="shared" ca="1" si="705"/>
        <v/>
      </c>
      <c r="DR162" s="184" t="str">
        <f t="shared" ca="1" si="706"/>
        <v/>
      </c>
      <c r="DS162" s="184" t="str">
        <f t="shared" ca="1" si="707"/>
        <v/>
      </c>
      <c r="DT162" s="184" t="str">
        <f t="shared" ca="1" si="708"/>
        <v/>
      </c>
      <c r="DU162" s="184" t="str">
        <f t="shared" ca="1" si="709"/>
        <v/>
      </c>
      <c r="DV162" s="184" t="str">
        <f t="shared" ca="1" si="710"/>
        <v/>
      </c>
      <c r="DW162" s="184" t="str">
        <f t="shared" ca="1" si="711"/>
        <v/>
      </c>
      <c r="DX162" s="184" t="str">
        <f t="shared" ca="1" si="712"/>
        <v/>
      </c>
      <c r="DY162" s="184" t="str">
        <f t="shared" ca="1" si="713"/>
        <v/>
      </c>
      <c r="DZ162" s="184" t="str">
        <f t="shared" ca="1" si="714"/>
        <v/>
      </c>
      <c r="EA162" s="184" t="str">
        <f t="shared" ca="1" si="715"/>
        <v/>
      </c>
      <c r="EB162" s="184" t="str">
        <f t="shared" ca="1" si="716"/>
        <v/>
      </c>
      <c r="EC162" s="184" t="str">
        <f t="shared" ca="1" si="717"/>
        <v/>
      </c>
      <c r="ED162" s="184" t="str">
        <f t="shared" ca="1" si="718"/>
        <v/>
      </c>
      <c r="EE162" s="184" t="str">
        <f t="shared" ca="1" si="719"/>
        <v/>
      </c>
      <c r="EF162" s="184" t="str">
        <f t="shared" ca="1" si="720"/>
        <v/>
      </c>
      <c r="EG162" s="184" t="str">
        <f t="shared" ca="1" si="721"/>
        <v/>
      </c>
      <c r="EH162" s="184" t="str">
        <f t="shared" ca="1" si="722"/>
        <v/>
      </c>
      <c r="EI162" s="184" t="str">
        <f t="shared" ca="1" si="723"/>
        <v/>
      </c>
      <c r="EJ162" s="184" t="str">
        <f t="shared" ca="1" si="724"/>
        <v/>
      </c>
      <c r="EK162" s="184" t="str">
        <f t="shared" ca="1" si="725"/>
        <v/>
      </c>
      <c r="EL162" s="184" t="str">
        <f t="shared" ca="1" si="726"/>
        <v/>
      </c>
      <c r="EM162" s="184" t="str">
        <f t="shared" ca="1" si="727"/>
        <v/>
      </c>
      <c r="EN162" s="184" t="str">
        <f t="shared" ca="1" si="728"/>
        <v/>
      </c>
      <c r="EO162" s="184" t="str">
        <f t="shared" ca="1" si="729"/>
        <v/>
      </c>
      <c r="EP162" s="184" t="str">
        <f t="shared" ca="1" si="730"/>
        <v/>
      </c>
      <c r="EQ162" s="184" t="str">
        <f t="shared" ca="1" si="731"/>
        <v/>
      </c>
      <c r="ER162" s="184" t="str">
        <f t="shared" ca="1" si="732"/>
        <v/>
      </c>
      <c r="ES162" s="184" t="str">
        <f t="shared" ca="1" si="733"/>
        <v/>
      </c>
      <c r="ET162" s="184" t="str">
        <f t="shared" ca="1" si="734"/>
        <v/>
      </c>
      <c r="EU162" s="184" t="str">
        <f t="shared" ca="1" si="735"/>
        <v/>
      </c>
      <c r="EV162" s="184" t="str">
        <f t="shared" ca="1" si="736"/>
        <v/>
      </c>
      <c r="EW162" s="184" t="str">
        <f t="shared" ca="1" si="737"/>
        <v/>
      </c>
      <c r="EX162" s="184" t="str">
        <f t="shared" ca="1" si="738"/>
        <v/>
      </c>
      <c r="EY162" s="184" t="str">
        <f t="shared" ca="1" si="739"/>
        <v/>
      </c>
      <c r="EZ162" s="184" t="str">
        <f t="shared" ca="1" si="740"/>
        <v/>
      </c>
      <c r="FA162" s="184" t="str">
        <f t="shared" ca="1" si="741"/>
        <v/>
      </c>
      <c r="FB162" s="184" t="str">
        <f t="shared" ca="1" si="742"/>
        <v/>
      </c>
      <c r="FC162" s="184" t="str">
        <f t="shared" ca="1" si="743"/>
        <v/>
      </c>
      <c r="FD162" s="184" t="str">
        <f t="shared" ca="1" si="744"/>
        <v/>
      </c>
      <c r="FE162" s="184" t="str">
        <f t="shared" ca="1" si="745"/>
        <v/>
      </c>
      <c r="FF162" s="184" t="str">
        <f t="shared" ca="1" si="746"/>
        <v/>
      </c>
      <c r="FG162" s="184" t="str">
        <f t="shared" ca="1" si="747"/>
        <v/>
      </c>
      <c r="FH162" s="184" t="str">
        <f t="shared" ca="1" si="748"/>
        <v/>
      </c>
      <c r="FI162" s="184" t="str">
        <f t="shared" ca="1" si="749"/>
        <v/>
      </c>
      <c r="FJ162" s="184" t="str">
        <f t="shared" ca="1" si="750"/>
        <v/>
      </c>
      <c r="FK162" s="184" t="str">
        <f t="shared" ca="1" si="751"/>
        <v/>
      </c>
      <c r="FL162" s="184" t="str">
        <f t="shared" ca="1" si="752"/>
        <v/>
      </c>
      <c r="FM162" s="184" t="str">
        <f t="shared" ca="1" si="753"/>
        <v/>
      </c>
      <c r="FN162" s="184" t="str">
        <f t="shared" ca="1" si="754"/>
        <v/>
      </c>
      <c r="FO162" s="184" t="str">
        <f t="shared" ca="1" si="755"/>
        <v/>
      </c>
      <c r="FP162" s="184" t="str">
        <f t="shared" ca="1" si="756"/>
        <v/>
      </c>
      <c r="FQ162" s="184" t="str">
        <f t="shared" ca="1" si="757"/>
        <v/>
      </c>
      <c r="FR162" s="184" t="str">
        <f t="shared" ca="1" si="758"/>
        <v/>
      </c>
      <c r="FS162" s="184" t="str">
        <f t="shared" ca="1" si="759"/>
        <v/>
      </c>
      <c r="FT162" s="184" t="str">
        <f t="shared" ca="1" si="760"/>
        <v/>
      </c>
      <c r="FU162" s="184" t="str">
        <f t="shared" ca="1" si="761"/>
        <v/>
      </c>
      <c r="FV162" s="184" t="str">
        <f t="shared" ca="1" si="762"/>
        <v/>
      </c>
      <c r="FW162" s="184">
        <f t="shared" ca="1" si="763"/>
        <v>0</v>
      </c>
      <c r="FX162" s="184">
        <f t="shared" ca="1" si="764"/>
        <v>0</v>
      </c>
      <c r="FY162" s="184">
        <f t="shared" ca="1" si="765"/>
        <v>0</v>
      </c>
      <c r="FZ162" s="184">
        <f t="shared" ca="1" si="766"/>
        <v>0</v>
      </c>
      <c r="GA162" s="184">
        <f t="shared" ca="1" si="767"/>
        <v>0</v>
      </c>
      <c r="GB162" s="184">
        <f t="shared" ca="1" si="768"/>
        <v>0</v>
      </c>
      <c r="GC162" s="184">
        <f t="shared" ca="1" si="769"/>
        <v>0</v>
      </c>
      <c r="GD162" s="184">
        <f t="shared" ca="1" si="770"/>
        <v>0</v>
      </c>
      <c r="GE162" s="184">
        <f t="shared" ca="1" si="771"/>
        <v>0</v>
      </c>
      <c r="GF162" s="184">
        <f t="shared" ca="1" si="772"/>
        <v>0</v>
      </c>
      <c r="GG162" s="184">
        <f t="shared" ca="1" si="773"/>
        <v>0</v>
      </c>
      <c r="GH162" s="184">
        <f t="shared" ca="1" si="774"/>
        <v>0</v>
      </c>
      <c r="GI162" s="184">
        <f t="shared" ca="1" si="775"/>
        <v>0</v>
      </c>
      <c r="GJ162" s="184">
        <f t="shared" ca="1" si="776"/>
        <v>0</v>
      </c>
      <c r="GK162" s="184">
        <f t="shared" ca="1" si="777"/>
        <v>0</v>
      </c>
      <c r="GL162" s="184">
        <f t="shared" ca="1" si="778"/>
        <v>0</v>
      </c>
      <c r="GM162" s="184">
        <f t="shared" ca="1" si="779"/>
        <v>0</v>
      </c>
      <c r="GN162" s="184">
        <f t="shared" ca="1" si="780"/>
        <v>0</v>
      </c>
      <c r="GO162" s="184">
        <f t="shared" ca="1" si="781"/>
        <v>0</v>
      </c>
      <c r="GP162" s="184">
        <f t="shared" ca="1" si="782"/>
        <v>0</v>
      </c>
      <c r="GQ162" s="184">
        <f t="shared" ca="1" si="783"/>
        <v>0</v>
      </c>
      <c r="GR162" s="184">
        <f t="shared" ca="1" si="784"/>
        <v>0</v>
      </c>
      <c r="GS162" s="184">
        <f t="shared" ca="1" si="785"/>
        <v>0</v>
      </c>
      <c r="GT162" s="184">
        <f t="shared" ca="1" si="786"/>
        <v>0</v>
      </c>
      <c r="GU162" s="184">
        <f t="shared" ca="1" si="787"/>
        <v>0</v>
      </c>
      <c r="GV162" s="184">
        <f t="shared" ca="1" si="788"/>
        <v>0</v>
      </c>
      <c r="GW162" s="184">
        <f t="shared" ca="1" si="789"/>
        <v>0</v>
      </c>
      <c r="GX162" s="184">
        <f t="shared" ca="1" si="790"/>
        <v>0</v>
      </c>
      <c r="GY162" s="184">
        <f t="shared" ca="1" si="791"/>
        <v>0</v>
      </c>
      <c r="GZ162" s="184">
        <f t="shared" ca="1" si="792"/>
        <v>0</v>
      </c>
      <c r="HA162" s="184">
        <f t="shared" ca="1" si="793"/>
        <v>0</v>
      </c>
      <c r="HB162" s="184">
        <f t="shared" ca="1" si="794"/>
        <v>0</v>
      </c>
      <c r="HC162" s="184">
        <f t="shared" ca="1" si="795"/>
        <v>0</v>
      </c>
      <c r="HD162" s="184">
        <f t="shared" ca="1" si="796"/>
        <v>0</v>
      </c>
      <c r="HE162" s="184">
        <f t="shared" ca="1" si="797"/>
        <v>0</v>
      </c>
      <c r="HF162" s="184">
        <f t="shared" ca="1" si="798"/>
        <v>0</v>
      </c>
      <c r="HG162" s="184">
        <f t="shared" ca="1" si="799"/>
        <v>0</v>
      </c>
      <c r="HH162" s="184">
        <f t="shared" ca="1" si="800"/>
        <v>0</v>
      </c>
      <c r="HI162" s="184">
        <f t="shared" ca="1" si="801"/>
        <v>0</v>
      </c>
      <c r="HJ162" s="184">
        <f t="shared" ca="1" si="802"/>
        <v>0</v>
      </c>
      <c r="HK162" s="578">
        <f t="shared" ca="1" si="803"/>
        <v>0</v>
      </c>
    </row>
    <row r="163" spans="1:219" s="185" customFormat="1">
      <c r="A163" s="284" t="s">
        <v>14138</v>
      </c>
      <c r="B163" s="285" t="s">
        <v>14078</v>
      </c>
      <c r="C163" s="286" t="str">
        <f>IF($B163="","",IFERROR(VLOOKUP($B163,SERVIÇOS!$A:$F,2,0),IFERROR(VLOOKUP($B163,'COMPOSIÇÕES COMPLEMENTARES '!$C:$K,2,0),"")))</f>
        <v>DEMOLIÇÃO DE PISO DE CONCRETO</v>
      </c>
      <c r="D163" s="287" t="str">
        <f>IF($B163="","",IFERROR(VLOOKUP($B163,SERVIÇOS!$A:$F,3,0),IFERROR(VLOOKUP($B163,'COMPOSIÇÕES COMPLEMENTARES '!$C:$K,3,0),"")))</f>
        <v>M3</v>
      </c>
      <c r="E163" s="288">
        <v>0.6</v>
      </c>
      <c r="F163" s="289">
        <f>IF($B163="","",IFERROR(VLOOKUP($B163,SERVIÇOS!$A:$F,4,0),IFERROR(VLOOKUP($B163,'COMPOSIÇÕES COMPLEMENTARES '!$C:$K,6,0),"")))</f>
        <v>93.39</v>
      </c>
      <c r="G163" s="289">
        <f>IF($B163="","",IFERROR(VLOOKUP($B163,SERVIÇOS!$A:$F,5,0),IFERROR(VLOOKUP($B163,'COMPOSIÇÕES COMPLEMENTARES '!$C:$K,7,0),"")))</f>
        <v>196.78</v>
      </c>
      <c r="H163" s="289">
        <f t="shared" si="589"/>
        <v>290.17</v>
      </c>
      <c r="I163" s="289">
        <f t="shared" si="600"/>
        <v>56.03</v>
      </c>
      <c r="J163" s="289">
        <f t="shared" si="601"/>
        <v>118.07</v>
      </c>
      <c r="K163" s="289">
        <f t="shared" si="602"/>
        <v>174.1</v>
      </c>
      <c r="L163" s="289"/>
      <c r="M163" s="572">
        <f t="shared" si="594"/>
        <v>174.1</v>
      </c>
      <c r="N163" s="572">
        <f t="shared" si="595"/>
        <v>10521.570000000002</v>
      </c>
      <c r="O163" s="572">
        <f t="shared" si="596"/>
        <v>36.260000000000005</v>
      </c>
      <c r="P163" s="572">
        <f t="shared" si="597"/>
        <v>155</v>
      </c>
      <c r="Q163" s="572" t="str">
        <f t="shared" si="598"/>
        <v/>
      </c>
      <c r="R163" s="572" t="str">
        <f t="shared" si="599"/>
        <v/>
      </c>
      <c r="S163" s="184" t="str">
        <f t="shared" ca="1" si="603"/>
        <v/>
      </c>
      <c r="T163" s="184" t="str">
        <f t="shared" ca="1" si="604"/>
        <v/>
      </c>
      <c r="U163" s="184" t="str">
        <f t="shared" ca="1" si="605"/>
        <v/>
      </c>
      <c r="V163" s="184" t="str">
        <f t="shared" ca="1" si="606"/>
        <v/>
      </c>
      <c r="W163" s="184" t="str">
        <f t="shared" ca="1" si="607"/>
        <v/>
      </c>
      <c r="X163" s="184" t="str">
        <f t="shared" ca="1" si="608"/>
        <v/>
      </c>
      <c r="Y163" s="184" t="str">
        <f t="shared" ca="1" si="609"/>
        <v/>
      </c>
      <c r="Z163" s="184" t="str">
        <f t="shared" ca="1" si="610"/>
        <v/>
      </c>
      <c r="AA163" s="184" t="str">
        <f t="shared" ca="1" si="611"/>
        <v/>
      </c>
      <c r="AB163" s="184" t="str">
        <f t="shared" ca="1" si="612"/>
        <v/>
      </c>
      <c r="AC163" s="184" t="str">
        <f t="shared" ca="1" si="613"/>
        <v/>
      </c>
      <c r="AD163" s="184" t="str">
        <f t="shared" ca="1" si="614"/>
        <v/>
      </c>
      <c r="AE163" s="184" t="str">
        <f t="shared" ca="1" si="615"/>
        <v/>
      </c>
      <c r="AF163" s="184" t="str">
        <f t="shared" ca="1" si="616"/>
        <v/>
      </c>
      <c r="AG163" s="184" t="str">
        <f t="shared" ca="1" si="617"/>
        <v/>
      </c>
      <c r="AH163" s="184" t="str">
        <f t="shared" ca="1" si="618"/>
        <v/>
      </c>
      <c r="AI163" s="184" t="str">
        <f t="shared" ca="1" si="619"/>
        <v/>
      </c>
      <c r="AJ163" s="184" t="str">
        <f t="shared" ca="1" si="620"/>
        <v/>
      </c>
      <c r="AK163" s="184" t="str">
        <f t="shared" ca="1" si="621"/>
        <v/>
      </c>
      <c r="AL163" s="184" t="str">
        <f t="shared" ca="1" si="622"/>
        <v/>
      </c>
      <c r="AM163" s="184" t="str">
        <f t="shared" ca="1" si="623"/>
        <v/>
      </c>
      <c r="AN163" s="184" t="str">
        <f t="shared" ca="1" si="624"/>
        <v/>
      </c>
      <c r="AO163" s="184" t="str">
        <f t="shared" ca="1" si="625"/>
        <v/>
      </c>
      <c r="AP163" s="184" t="str">
        <f t="shared" ca="1" si="626"/>
        <v/>
      </c>
      <c r="AQ163" s="184" t="str">
        <f t="shared" ca="1" si="627"/>
        <v/>
      </c>
      <c r="AR163" s="184" t="str">
        <f t="shared" ca="1" si="628"/>
        <v/>
      </c>
      <c r="AS163" s="184" t="str">
        <f t="shared" ca="1" si="629"/>
        <v/>
      </c>
      <c r="AT163" s="184" t="str">
        <f t="shared" ca="1" si="630"/>
        <v/>
      </c>
      <c r="AU163" s="184" t="str">
        <f t="shared" ca="1" si="631"/>
        <v/>
      </c>
      <c r="AV163" s="184" t="str">
        <f t="shared" ca="1" si="632"/>
        <v/>
      </c>
      <c r="AW163" s="184" t="str">
        <f t="shared" ca="1" si="633"/>
        <v/>
      </c>
      <c r="AX163" s="184" t="str">
        <f t="shared" ca="1" si="634"/>
        <v/>
      </c>
      <c r="AY163" s="184" t="str">
        <f t="shared" ca="1" si="635"/>
        <v/>
      </c>
      <c r="AZ163" s="184" t="str">
        <f t="shared" ca="1" si="636"/>
        <v/>
      </c>
      <c r="BA163" s="184" t="str">
        <f t="shared" ca="1" si="637"/>
        <v/>
      </c>
      <c r="BB163" s="184" t="str">
        <f t="shared" ca="1" si="638"/>
        <v/>
      </c>
      <c r="BC163" s="184" t="str">
        <f t="shared" ca="1" si="639"/>
        <v/>
      </c>
      <c r="BD163" s="184" t="str">
        <f t="shared" ca="1" si="640"/>
        <v/>
      </c>
      <c r="BE163" s="184" t="str">
        <f t="shared" ca="1" si="641"/>
        <v/>
      </c>
      <c r="BF163" s="184" t="str">
        <f t="shared" ca="1" si="642"/>
        <v/>
      </c>
      <c r="BG163" s="184" t="str">
        <f t="shared" ca="1" si="643"/>
        <v/>
      </c>
      <c r="BH163" s="184" t="str">
        <f t="shared" ca="1" si="644"/>
        <v/>
      </c>
      <c r="BI163" s="184" t="str">
        <f t="shared" ca="1" si="645"/>
        <v/>
      </c>
      <c r="BJ163" s="184" t="str">
        <f t="shared" ca="1" si="646"/>
        <v/>
      </c>
      <c r="BK163" s="184" t="str">
        <f t="shared" ca="1" si="647"/>
        <v/>
      </c>
      <c r="BL163" s="184" t="str">
        <f t="shared" ca="1" si="648"/>
        <v/>
      </c>
      <c r="BM163" s="184" t="str">
        <f t="shared" ca="1" si="649"/>
        <v/>
      </c>
      <c r="BN163" s="184" t="str">
        <f t="shared" ca="1" si="650"/>
        <v/>
      </c>
      <c r="BO163" s="184" t="str">
        <f t="shared" ca="1" si="651"/>
        <v/>
      </c>
      <c r="BP163" s="184" t="str">
        <f t="shared" ca="1" si="652"/>
        <v/>
      </c>
      <c r="BQ163" s="184" t="str">
        <f t="shared" ca="1" si="653"/>
        <v/>
      </c>
      <c r="BR163" s="184" t="str">
        <f t="shared" ca="1" si="654"/>
        <v/>
      </c>
      <c r="BS163" s="184" t="str">
        <f t="shared" ca="1" si="655"/>
        <v/>
      </c>
      <c r="BT163" s="184" t="str">
        <f t="shared" ca="1" si="656"/>
        <v/>
      </c>
      <c r="BU163" s="184" t="str">
        <f t="shared" ca="1" si="657"/>
        <v/>
      </c>
      <c r="BV163" s="184" t="str">
        <f t="shared" ca="1" si="658"/>
        <v/>
      </c>
      <c r="BW163" s="184" t="str">
        <f t="shared" ca="1" si="659"/>
        <v/>
      </c>
      <c r="BX163" s="184" t="str">
        <f t="shared" ca="1" si="660"/>
        <v/>
      </c>
      <c r="BY163" s="184" t="str">
        <f t="shared" ca="1" si="661"/>
        <v/>
      </c>
      <c r="BZ163" s="184" t="str">
        <f t="shared" ca="1" si="662"/>
        <v/>
      </c>
      <c r="CA163" s="184" t="str">
        <f t="shared" ca="1" si="663"/>
        <v/>
      </c>
      <c r="CB163" s="184" t="str">
        <f t="shared" ca="1" si="664"/>
        <v/>
      </c>
      <c r="CC163" s="184" t="str">
        <f t="shared" ca="1" si="665"/>
        <v/>
      </c>
      <c r="CD163" s="184" t="str">
        <f t="shared" ca="1" si="666"/>
        <v/>
      </c>
      <c r="CE163" s="184" t="str">
        <f t="shared" ca="1" si="667"/>
        <v/>
      </c>
      <c r="CF163" s="184" t="str">
        <f t="shared" ca="1" si="668"/>
        <v/>
      </c>
      <c r="CG163" s="184" t="str">
        <f t="shared" ca="1" si="669"/>
        <v/>
      </c>
      <c r="CH163" s="184" t="str">
        <f t="shared" ca="1" si="670"/>
        <v/>
      </c>
      <c r="CI163" s="184" t="str">
        <f t="shared" ca="1" si="671"/>
        <v/>
      </c>
      <c r="CJ163" s="184" t="str">
        <f t="shared" ca="1" si="672"/>
        <v/>
      </c>
      <c r="CK163" s="184" t="str">
        <f t="shared" ca="1" si="673"/>
        <v/>
      </c>
      <c r="CL163" s="184" t="str">
        <f t="shared" ca="1" si="674"/>
        <v/>
      </c>
      <c r="CM163" s="184" t="str">
        <f t="shared" ca="1" si="675"/>
        <v/>
      </c>
      <c r="CN163" s="184" t="str">
        <f t="shared" ca="1" si="676"/>
        <v/>
      </c>
      <c r="CO163" s="184" t="str">
        <f t="shared" ca="1" si="677"/>
        <v/>
      </c>
      <c r="CP163" s="184" t="str">
        <f t="shared" ca="1" si="678"/>
        <v/>
      </c>
      <c r="CQ163" s="184" t="str">
        <f t="shared" ca="1" si="679"/>
        <v/>
      </c>
      <c r="CR163" s="184" t="str">
        <f t="shared" ca="1" si="680"/>
        <v/>
      </c>
      <c r="CS163" s="184" t="str">
        <f t="shared" ca="1" si="681"/>
        <v/>
      </c>
      <c r="CT163" s="184" t="str">
        <f t="shared" ca="1" si="682"/>
        <v/>
      </c>
      <c r="CU163" s="184" t="str">
        <f t="shared" ca="1" si="683"/>
        <v/>
      </c>
      <c r="CV163" s="184" t="str">
        <f t="shared" ca="1" si="684"/>
        <v/>
      </c>
      <c r="CW163" s="184" t="str">
        <f t="shared" ca="1" si="685"/>
        <v/>
      </c>
      <c r="CX163" s="184" t="str">
        <f t="shared" ca="1" si="686"/>
        <v/>
      </c>
      <c r="CY163" s="184" t="str">
        <f t="shared" ca="1" si="687"/>
        <v/>
      </c>
      <c r="CZ163" s="184" t="str">
        <f t="shared" ca="1" si="688"/>
        <v/>
      </c>
      <c r="DA163" s="184" t="str">
        <f t="shared" ca="1" si="689"/>
        <v/>
      </c>
      <c r="DB163" s="184" t="str">
        <f t="shared" ca="1" si="690"/>
        <v/>
      </c>
      <c r="DC163" s="184" t="str">
        <f t="shared" ca="1" si="691"/>
        <v/>
      </c>
      <c r="DD163" s="184" t="str">
        <f t="shared" ca="1" si="692"/>
        <v/>
      </c>
      <c r="DE163" s="184" t="str">
        <f t="shared" ca="1" si="693"/>
        <v/>
      </c>
      <c r="DF163" s="184" t="str">
        <f t="shared" ca="1" si="694"/>
        <v/>
      </c>
      <c r="DG163" s="184" t="str">
        <f t="shared" ca="1" si="695"/>
        <v/>
      </c>
      <c r="DH163" s="184" t="str">
        <f t="shared" ca="1" si="696"/>
        <v/>
      </c>
      <c r="DI163" s="184" t="str">
        <f t="shared" ca="1" si="697"/>
        <v/>
      </c>
      <c r="DJ163" s="184" t="str">
        <f t="shared" ca="1" si="698"/>
        <v/>
      </c>
      <c r="DK163" s="184" t="str">
        <f t="shared" ca="1" si="699"/>
        <v/>
      </c>
      <c r="DL163" s="184" t="str">
        <f t="shared" ca="1" si="700"/>
        <v/>
      </c>
      <c r="DM163" s="184" t="str">
        <f t="shared" ca="1" si="701"/>
        <v/>
      </c>
      <c r="DN163" s="184" t="str">
        <f t="shared" ca="1" si="702"/>
        <v/>
      </c>
      <c r="DO163" s="184" t="str">
        <f t="shared" ca="1" si="703"/>
        <v/>
      </c>
      <c r="DP163" s="184" t="str">
        <f t="shared" ca="1" si="704"/>
        <v/>
      </c>
      <c r="DQ163" s="184" t="str">
        <f t="shared" ca="1" si="705"/>
        <v/>
      </c>
      <c r="DR163" s="184" t="str">
        <f t="shared" ca="1" si="706"/>
        <v/>
      </c>
      <c r="DS163" s="184" t="str">
        <f t="shared" ca="1" si="707"/>
        <v/>
      </c>
      <c r="DT163" s="184" t="str">
        <f t="shared" ca="1" si="708"/>
        <v/>
      </c>
      <c r="DU163" s="184" t="str">
        <f t="shared" ca="1" si="709"/>
        <v/>
      </c>
      <c r="DV163" s="184" t="str">
        <f t="shared" ca="1" si="710"/>
        <v/>
      </c>
      <c r="DW163" s="184" t="str">
        <f t="shared" ca="1" si="711"/>
        <v/>
      </c>
      <c r="DX163" s="184" t="str">
        <f t="shared" ca="1" si="712"/>
        <v/>
      </c>
      <c r="DY163" s="184" t="str">
        <f t="shared" ca="1" si="713"/>
        <v/>
      </c>
      <c r="DZ163" s="184" t="str">
        <f t="shared" ca="1" si="714"/>
        <v/>
      </c>
      <c r="EA163" s="184" t="str">
        <f t="shared" ca="1" si="715"/>
        <v/>
      </c>
      <c r="EB163" s="184" t="str">
        <f t="shared" ca="1" si="716"/>
        <v/>
      </c>
      <c r="EC163" s="184" t="str">
        <f t="shared" ca="1" si="717"/>
        <v/>
      </c>
      <c r="ED163" s="184" t="str">
        <f t="shared" ca="1" si="718"/>
        <v/>
      </c>
      <c r="EE163" s="184" t="str">
        <f t="shared" ca="1" si="719"/>
        <v/>
      </c>
      <c r="EF163" s="184" t="str">
        <f t="shared" ca="1" si="720"/>
        <v/>
      </c>
      <c r="EG163" s="184" t="str">
        <f t="shared" ca="1" si="721"/>
        <v/>
      </c>
      <c r="EH163" s="184" t="str">
        <f t="shared" ca="1" si="722"/>
        <v/>
      </c>
      <c r="EI163" s="184" t="str">
        <f t="shared" ca="1" si="723"/>
        <v/>
      </c>
      <c r="EJ163" s="184" t="str">
        <f t="shared" ca="1" si="724"/>
        <v/>
      </c>
      <c r="EK163" s="184" t="str">
        <f t="shared" ca="1" si="725"/>
        <v/>
      </c>
      <c r="EL163" s="184" t="str">
        <f t="shared" ca="1" si="726"/>
        <v/>
      </c>
      <c r="EM163" s="184" t="str">
        <f t="shared" ca="1" si="727"/>
        <v/>
      </c>
      <c r="EN163" s="184" t="str">
        <f t="shared" ca="1" si="728"/>
        <v/>
      </c>
      <c r="EO163" s="184" t="str">
        <f t="shared" ca="1" si="729"/>
        <v/>
      </c>
      <c r="EP163" s="184" t="str">
        <f t="shared" ca="1" si="730"/>
        <v/>
      </c>
      <c r="EQ163" s="184" t="str">
        <f t="shared" ca="1" si="731"/>
        <v/>
      </c>
      <c r="ER163" s="184" t="str">
        <f t="shared" ca="1" si="732"/>
        <v/>
      </c>
      <c r="ES163" s="184" t="str">
        <f t="shared" ca="1" si="733"/>
        <v/>
      </c>
      <c r="ET163" s="184" t="str">
        <f t="shared" ca="1" si="734"/>
        <v/>
      </c>
      <c r="EU163" s="184" t="str">
        <f t="shared" ca="1" si="735"/>
        <v/>
      </c>
      <c r="EV163" s="184" t="str">
        <f t="shared" ca="1" si="736"/>
        <v/>
      </c>
      <c r="EW163" s="184" t="str">
        <f t="shared" ca="1" si="737"/>
        <v/>
      </c>
      <c r="EX163" s="184" t="str">
        <f t="shared" ca="1" si="738"/>
        <v/>
      </c>
      <c r="EY163" s="184" t="str">
        <f t="shared" ca="1" si="739"/>
        <v/>
      </c>
      <c r="EZ163" s="184" t="str">
        <f t="shared" ca="1" si="740"/>
        <v/>
      </c>
      <c r="FA163" s="184" t="str">
        <f t="shared" ca="1" si="741"/>
        <v/>
      </c>
      <c r="FB163" s="184" t="str">
        <f t="shared" ca="1" si="742"/>
        <v/>
      </c>
      <c r="FC163" s="184" t="str">
        <f t="shared" ca="1" si="743"/>
        <v/>
      </c>
      <c r="FD163" s="184" t="str">
        <f t="shared" ca="1" si="744"/>
        <v/>
      </c>
      <c r="FE163" s="184" t="str">
        <f t="shared" ca="1" si="745"/>
        <v/>
      </c>
      <c r="FF163" s="184" t="str">
        <f t="shared" ca="1" si="746"/>
        <v/>
      </c>
      <c r="FG163" s="184" t="str">
        <f t="shared" ca="1" si="747"/>
        <v/>
      </c>
      <c r="FH163" s="184" t="str">
        <f t="shared" ca="1" si="748"/>
        <v/>
      </c>
      <c r="FI163" s="184" t="str">
        <f t="shared" ca="1" si="749"/>
        <v/>
      </c>
      <c r="FJ163" s="184" t="str">
        <f t="shared" ca="1" si="750"/>
        <v/>
      </c>
      <c r="FK163" s="184" t="str">
        <f t="shared" ca="1" si="751"/>
        <v/>
      </c>
      <c r="FL163" s="184" t="str">
        <f t="shared" ca="1" si="752"/>
        <v/>
      </c>
      <c r="FM163" s="184" t="str">
        <f t="shared" ca="1" si="753"/>
        <v/>
      </c>
      <c r="FN163" s="184" t="str">
        <f t="shared" ca="1" si="754"/>
        <v/>
      </c>
      <c r="FO163" s="184" t="str">
        <f t="shared" ca="1" si="755"/>
        <v/>
      </c>
      <c r="FP163" s="184" t="str">
        <f t="shared" ca="1" si="756"/>
        <v/>
      </c>
      <c r="FQ163" s="184" t="str">
        <f t="shared" ca="1" si="757"/>
        <v/>
      </c>
      <c r="FR163" s="184" t="str">
        <f t="shared" ca="1" si="758"/>
        <v/>
      </c>
      <c r="FS163" s="184" t="str">
        <f t="shared" ca="1" si="759"/>
        <v/>
      </c>
      <c r="FT163" s="184" t="str">
        <f t="shared" ca="1" si="760"/>
        <v/>
      </c>
      <c r="FU163" s="184" t="str">
        <f t="shared" ca="1" si="761"/>
        <v/>
      </c>
      <c r="FV163" s="184">
        <f t="shared" ca="1" si="762"/>
        <v>0</v>
      </c>
      <c r="FW163" s="184">
        <f t="shared" ca="1" si="763"/>
        <v>0</v>
      </c>
      <c r="FX163" s="184">
        <f t="shared" ca="1" si="764"/>
        <v>0</v>
      </c>
      <c r="FY163" s="184">
        <f t="shared" ca="1" si="765"/>
        <v>0</v>
      </c>
      <c r="FZ163" s="184">
        <f t="shared" ca="1" si="766"/>
        <v>0</v>
      </c>
      <c r="GA163" s="184">
        <f t="shared" ca="1" si="767"/>
        <v>0</v>
      </c>
      <c r="GB163" s="184">
        <f t="shared" ca="1" si="768"/>
        <v>0</v>
      </c>
      <c r="GC163" s="184">
        <f t="shared" ca="1" si="769"/>
        <v>0</v>
      </c>
      <c r="GD163" s="184">
        <f t="shared" ca="1" si="770"/>
        <v>0</v>
      </c>
      <c r="GE163" s="184">
        <f t="shared" ca="1" si="771"/>
        <v>0</v>
      </c>
      <c r="GF163" s="184">
        <f t="shared" ca="1" si="772"/>
        <v>0</v>
      </c>
      <c r="GG163" s="184">
        <f t="shared" ca="1" si="773"/>
        <v>0</v>
      </c>
      <c r="GH163" s="184">
        <f t="shared" ca="1" si="774"/>
        <v>0</v>
      </c>
      <c r="GI163" s="184">
        <f t="shared" ca="1" si="775"/>
        <v>0</v>
      </c>
      <c r="GJ163" s="184">
        <f t="shared" ca="1" si="776"/>
        <v>0</v>
      </c>
      <c r="GK163" s="184">
        <f t="shared" ca="1" si="777"/>
        <v>0</v>
      </c>
      <c r="GL163" s="184">
        <f t="shared" ca="1" si="778"/>
        <v>0</v>
      </c>
      <c r="GM163" s="184">
        <f t="shared" ca="1" si="779"/>
        <v>0</v>
      </c>
      <c r="GN163" s="184">
        <f t="shared" ca="1" si="780"/>
        <v>0</v>
      </c>
      <c r="GO163" s="184">
        <f t="shared" ca="1" si="781"/>
        <v>0</v>
      </c>
      <c r="GP163" s="184">
        <f t="shared" ca="1" si="782"/>
        <v>0</v>
      </c>
      <c r="GQ163" s="184">
        <f t="shared" ca="1" si="783"/>
        <v>0</v>
      </c>
      <c r="GR163" s="184">
        <f t="shared" ca="1" si="784"/>
        <v>0</v>
      </c>
      <c r="GS163" s="184">
        <f t="shared" ca="1" si="785"/>
        <v>0</v>
      </c>
      <c r="GT163" s="184">
        <f t="shared" ca="1" si="786"/>
        <v>0</v>
      </c>
      <c r="GU163" s="184">
        <f t="shared" ca="1" si="787"/>
        <v>0</v>
      </c>
      <c r="GV163" s="184">
        <f t="shared" ca="1" si="788"/>
        <v>0</v>
      </c>
      <c r="GW163" s="184">
        <f t="shared" ca="1" si="789"/>
        <v>0</v>
      </c>
      <c r="GX163" s="184">
        <f t="shared" ca="1" si="790"/>
        <v>0</v>
      </c>
      <c r="GY163" s="184">
        <f t="shared" ca="1" si="791"/>
        <v>0</v>
      </c>
      <c r="GZ163" s="184">
        <f t="shared" ca="1" si="792"/>
        <v>0</v>
      </c>
      <c r="HA163" s="184">
        <f t="shared" ca="1" si="793"/>
        <v>0</v>
      </c>
      <c r="HB163" s="184">
        <f t="shared" ca="1" si="794"/>
        <v>0</v>
      </c>
      <c r="HC163" s="184">
        <f t="shared" ca="1" si="795"/>
        <v>0</v>
      </c>
      <c r="HD163" s="184">
        <f t="shared" ca="1" si="796"/>
        <v>0</v>
      </c>
      <c r="HE163" s="184">
        <f t="shared" ca="1" si="797"/>
        <v>0</v>
      </c>
      <c r="HF163" s="184">
        <f t="shared" ca="1" si="798"/>
        <v>0</v>
      </c>
      <c r="HG163" s="184">
        <f t="shared" ca="1" si="799"/>
        <v>0</v>
      </c>
      <c r="HH163" s="184">
        <f t="shared" ca="1" si="800"/>
        <v>0</v>
      </c>
      <c r="HI163" s="184">
        <f t="shared" ca="1" si="801"/>
        <v>0</v>
      </c>
      <c r="HJ163" s="184">
        <f t="shared" ca="1" si="802"/>
        <v>0</v>
      </c>
      <c r="HK163" s="578">
        <f t="shared" ca="1" si="803"/>
        <v>0</v>
      </c>
    </row>
    <row r="164" spans="1:219" s="185" customFormat="1" ht="30">
      <c r="A164" s="284" t="s">
        <v>14139</v>
      </c>
      <c r="B164" s="285">
        <v>94991</v>
      </c>
      <c r="C164" s="286" t="str">
        <f>IF($B164="","",IFERROR(VLOOKUP($B164,SERVIÇOS!$A:$F,2,0),IFERROR(VLOOKUP($B164,'COMPOSIÇÕES COMPLEMENTARES '!$C:$K,2,0),"")))</f>
        <v>EXECUÇÃO DE PASSEIO (CALÇADA) OU PISO DE CONCRETO COM CONCRETO MOLDADO IN LOCO, USINADO, ACABAMENTO CONVENCIONAL, NÃO ARMADO. AF_07/2016</v>
      </c>
      <c r="D164" s="287" t="str">
        <f>IF($B164="","",IFERROR(VLOOKUP($B164,SERVIÇOS!$A:$F,3,0),IFERROR(VLOOKUP($B164,'COMPOSIÇÕES COMPLEMENTARES '!$C:$K,3,0),"")))</f>
        <v>M3</v>
      </c>
      <c r="E164" s="288">
        <v>0.6</v>
      </c>
      <c r="F164" s="289">
        <f>IF($B164="","",IFERROR(VLOOKUP($B164,SERVIÇOS!$A:$F,4,0),IFERROR(VLOOKUP($B164,'COMPOSIÇÕES COMPLEMENTARES '!$C:$K,6,0),"")))</f>
        <v>461.80999999999995</v>
      </c>
      <c r="G164" s="289">
        <f>IF($B164="","",IFERROR(VLOOKUP($B164,SERVIÇOS!$A:$F,5,0),IFERROR(VLOOKUP($B164,'COMPOSIÇÕES COMPLEMENTARES '!$C:$K,7,0),"")))</f>
        <v>80.25</v>
      </c>
      <c r="H164" s="289">
        <f t="shared" si="589"/>
        <v>542.05999999999995</v>
      </c>
      <c r="I164" s="289">
        <f t="shared" si="600"/>
        <v>277.08999999999997</v>
      </c>
      <c r="J164" s="289">
        <f t="shared" si="601"/>
        <v>48.15</v>
      </c>
      <c r="K164" s="289">
        <f t="shared" si="602"/>
        <v>325.24</v>
      </c>
      <c r="L164" s="289"/>
      <c r="M164" s="572">
        <f t="shared" si="594"/>
        <v>325.23999999999995</v>
      </c>
      <c r="N164" s="572">
        <f t="shared" si="595"/>
        <v>2404.5899999999997</v>
      </c>
      <c r="O164" s="572">
        <f t="shared" si="596"/>
        <v>4.4359999999999999</v>
      </c>
      <c r="P164" s="572">
        <f t="shared" si="597"/>
        <v>156</v>
      </c>
      <c r="Q164" s="572" t="str">
        <f t="shared" si="598"/>
        <v/>
      </c>
      <c r="R164" s="572" t="str">
        <f t="shared" si="599"/>
        <v/>
      </c>
      <c r="S164" s="184" t="str">
        <f t="shared" ca="1" si="603"/>
        <v/>
      </c>
      <c r="T164" s="184" t="str">
        <f t="shared" ca="1" si="604"/>
        <v/>
      </c>
      <c r="U164" s="184" t="str">
        <f t="shared" ca="1" si="605"/>
        <v/>
      </c>
      <c r="V164" s="184" t="str">
        <f t="shared" ca="1" si="606"/>
        <v/>
      </c>
      <c r="W164" s="184" t="str">
        <f t="shared" ca="1" si="607"/>
        <v/>
      </c>
      <c r="X164" s="184" t="str">
        <f t="shared" ca="1" si="608"/>
        <v/>
      </c>
      <c r="Y164" s="184" t="str">
        <f t="shared" ca="1" si="609"/>
        <v/>
      </c>
      <c r="Z164" s="184" t="str">
        <f t="shared" ca="1" si="610"/>
        <v/>
      </c>
      <c r="AA164" s="184" t="str">
        <f t="shared" ca="1" si="611"/>
        <v/>
      </c>
      <c r="AB164" s="184" t="str">
        <f t="shared" ca="1" si="612"/>
        <v/>
      </c>
      <c r="AC164" s="184" t="str">
        <f t="shared" ca="1" si="613"/>
        <v/>
      </c>
      <c r="AD164" s="184" t="str">
        <f t="shared" ca="1" si="614"/>
        <v/>
      </c>
      <c r="AE164" s="184" t="str">
        <f t="shared" ca="1" si="615"/>
        <v/>
      </c>
      <c r="AF164" s="184" t="str">
        <f t="shared" ca="1" si="616"/>
        <v/>
      </c>
      <c r="AG164" s="184" t="str">
        <f t="shared" ca="1" si="617"/>
        <v/>
      </c>
      <c r="AH164" s="184" t="str">
        <f t="shared" ca="1" si="618"/>
        <v/>
      </c>
      <c r="AI164" s="184" t="str">
        <f t="shared" ca="1" si="619"/>
        <v/>
      </c>
      <c r="AJ164" s="184" t="str">
        <f t="shared" ca="1" si="620"/>
        <v/>
      </c>
      <c r="AK164" s="184" t="str">
        <f t="shared" ca="1" si="621"/>
        <v/>
      </c>
      <c r="AL164" s="184" t="str">
        <f t="shared" ca="1" si="622"/>
        <v/>
      </c>
      <c r="AM164" s="184" t="str">
        <f t="shared" ca="1" si="623"/>
        <v/>
      </c>
      <c r="AN164" s="184" t="str">
        <f t="shared" ca="1" si="624"/>
        <v/>
      </c>
      <c r="AO164" s="184" t="str">
        <f t="shared" ca="1" si="625"/>
        <v/>
      </c>
      <c r="AP164" s="184" t="str">
        <f t="shared" ca="1" si="626"/>
        <v/>
      </c>
      <c r="AQ164" s="184" t="str">
        <f t="shared" ca="1" si="627"/>
        <v/>
      </c>
      <c r="AR164" s="184" t="str">
        <f t="shared" ca="1" si="628"/>
        <v/>
      </c>
      <c r="AS164" s="184" t="str">
        <f t="shared" ca="1" si="629"/>
        <v/>
      </c>
      <c r="AT164" s="184" t="str">
        <f t="shared" ca="1" si="630"/>
        <v/>
      </c>
      <c r="AU164" s="184" t="str">
        <f t="shared" ca="1" si="631"/>
        <v/>
      </c>
      <c r="AV164" s="184" t="str">
        <f t="shared" ca="1" si="632"/>
        <v/>
      </c>
      <c r="AW164" s="184" t="str">
        <f t="shared" ca="1" si="633"/>
        <v/>
      </c>
      <c r="AX164" s="184" t="str">
        <f t="shared" ca="1" si="634"/>
        <v/>
      </c>
      <c r="AY164" s="184" t="str">
        <f t="shared" ca="1" si="635"/>
        <v/>
      </c>
      <c r="AZ164" s="184" t="str">
        <f t="shared" ca="1" si="636"/>
        <v/>
      </c>
      <c r="BA164" s="184" t="str">
        <f t="shared" ca="1" si="637"/>
        <v/>
      </c>
      <c r="BB164" s="184" t="str">
        <f t="shared" ca="1" si="638"/>
        <v/>
      </c>
      <c r="BC164" s="184" t="str">
        <f t="shared" ca="1" si="639"/>
        <v/>
      </c>
      <c r="BD164" s="184" t="str">
        <f t="shared" ca="1" si="640"/>
        <v/>
      </c>
      <c r="BE164" s="184" t="str">
        <f t="shared" ca="1" si="641"/>
        <v/>
      </c>
      <c r="BF164" s="184" t="str">
        <f t="shared" ca="1" si="642"/>
        <v/>
      </c>
      <c r="BG164" s="184" t="str">
        <f t="shared" ca="1" si="643"/>
        <v/>
      </c>
      <c r="BH164" s="184" t="str">
        <f t="shared" ca="1" si="644"/>
        <v/>
      </c>
      <c r="BI164" s="184" t="str">
        <f t="shared" ca="1" si="645"/>
        <v/>
      </c>
      <c r="BJ164" s="184" t="str">
        <f t="shared" ca="1" si="646"/>
        <v/>
      </c>
      <c r="BK164" s="184" t="str">
        <f t="shared" ca="1" si="647"/>
        <v/>
      </c>
      <c r="BL164" s="184" t="str">
        <f t="shared" ca="1" si="648"/>
        <v/>
      </c>
      <c r="BM164" s="184" t="str">
        <f t="shared" ca="1" si="649"/>
        <v/>
      </c>
      <c r="BN164" s="184" t="str">
        <f t="shared" ca="1" si="650"/>
        <v/>
      </c>
      <c r="BO164" s="184" t="str">
        <f t="shared" ca="1" si="651"/>
        <v/>
      </c>
      <c r="BP164" s="184" t="str">
        <f t="shared" ca="1" si="652"/>
        <v/>
      </c>
      <c r="BQ164" s="184" t="str">
        <f t="shared" ca="1" si="653"/>
        <v/>
      </c>
      <c r="BR164" s="184" t="str">
        <f t="shared" ca="1" si="654"/>
        <v/>
      </c>
      <c r="BS164" s="184" t="str">
        <f t="shared" ca="1" si="655"/>
        <v/>
      </c>
      <c r="BT164" s="184" t="str">
        <f t="shared" ca="1" si="656"/>
        <v/>
      </c>
      <c r="BU164" s="184" t="str">
        <f t="shared" ca="1" si="657"/>
        <v/>
      </c>
      <c r="BV164" s="184" t="str">
        <f t="shared" ca="1" si="658"/>
        <v/>
      </c>
      <c r="BW164" s="184" t="str">
        <f t="shared" ca="1" si="659"/>
        <v/>
      </c>
      <c r="BX164" s="184" t="str">
        <f t="shared" ca="1" si="660"/>
        <v/>
      </c>
      <c r="BY164" s="184" t="str">
        <f t="shared" ca="1" si="661"/>
        <v/>
      </c>
      <c r="BZ164" s="184" t="str">
        <f t="shared" ca="1" si="662"/>
        <v/>
      </c>
      <c r="CA164" s="184" t="str">
        <f t="shared" ca="1" si="663"/>
        <v/>
      </c>
      <c r="CB164" s="184" t="str">
        <f t="shared" ca="1" si="664"/>
        <v/>
      </c>
      <c r="CC164" s="184" t="str">
        <f t="shared" ca="1" si="665"/>
        <v/>
      </c>
      <c r="CD164" s="184" t="str">
        <f t="shared" ca="1" si="666"/>
        <v/>
      </c>
      <c r="CE164" s="184" t="str">
        <f t="shared" ca="1" si="667"/>
        <v/>
      </c>
      <c r="CF164" s="184" t="str">
        <f t="shared" ca="1" si="668"/>
        <v/>
      </c>
      <c r="CG164" s="184" t="str">
        <f t="shared" ca="1" si="669"/>
        <v/>
      </c>
      <c r="CH164" s="184" t="str">
        <f t="shared" ca="1" si="670"/>
        <v/>
      </c>
      <c r="CI164" s="184" t="str">
        <f t="shared" ca="1" si="671"/>
        <v/>
      </c>
      <c r="CJ164" s="184" t="str">
        <f t="shared" ca="1" si="672"/>
        <v/>
      </c>
      <c r="CK164" s="184" t="str">
        <f t="shared" ca="1" si="673"/>
        <v/>
      </c>
      <c r="CL164" s="184" t="str">
        <f t="shared" ca="1" si="674"/>
        <v/>
      </c>
      <c r="CM164" s="184" t="str">
        <f t="shared" ca="1" si="675"/>
        <v/>
      </c>
      <c r="CN164" s="184" t="str">
        <f t="shared" ca="1" si="676"/>
        <v/>
      </c>
      <c r="CO164" s="184" t="str">
        <f t="shared" ca="1" si="677"/>
        <v/>
      </c>
      <c r="CP164" s="184" t="str">
        <f t="shared" ca="1" si="678"/>
        <v/>
      </c>
      <c r="CQ164" s="184" t="str">
        <f t="shared" ca="1" si="679"/>
        <v/>
      </c>
      <c r="CR164" s="184" t="str">
        <f t="shared" ca="1" si="680"/>
        <v/>
      </c>
      <c r="CS164" s="184" t="str">
        <f t="shared" ca="1" si="681"/>
        <v/>
      </c>
      <c r="CT164" s="184" t="str">
        <f t="shared" ca="1" si="682"/>
        <v/>
      </c>
      <c r="CU164" s="184" t="str">
        <f t="shared" ca="1" si="683"/>
        <v/>
      </c>
      <c r="CV164" s="184" t="str">
        <f t="shared" ca="1" si="684"/>
        <v/>
      </c>
      <c r="CW164" s="184" t="str">
        <f t="shared" ca="1" si="685"/>
        <v/>
      </c>
      <c r="CX164" s="184" t="str">
        <f t="shared" ca="1" si="686"/>
        <v/>
      </c>
      <c r="CY164" s="184" t="str">
        <f t="shared" ca="1" si="687"/>
        <v/>
      </c>
      <c r="CZ164" s="184" t="str">
        <f t="shared" ca="1" si="688"/>
        <v/>
      </c>
      <c r="DA164" s="184" t="str">
        <f t="shared" ca="1" si="689"/>
        <v/>
      </c>
      <c r="DB164" s="184" t="str">
        <f t="shared" ca="1" si="690"/>
        <v/>
      </c>
      <c r="DC164" s="184" t="str">
        <f t="shared" ca="1" si="691"/>
        <v/>
      </c>
      <c r="DD164" s="184" t="str">
        <f t="shared" ca="1" si="692"/>
        <v/>
      </c>
      <c r="DE164" s="184" t="str">
        <f t="shared" ca="1" si="693"/>
        <v/>
      </c>
      <c r="DF164" s="184" t="str">
        <f t="shared" ca="1" si="694"/>
        <v/>
      </c>
      <c r="DG164" s="184" t="str">
        <f t="shared" ca="1" si="695"/>
        <v/>
      </c>
      <c r="DH164" s="184" t="str">
        <f t="shared" ca="1" si="696"/>
        <v/>
      </c>
      <c r="DI164" s="184" t="str">
        <f t="shared" ca="1" si="697"/>
        <v/>
      </c>
      <c r="DJ164" s="184" t="str">
        <f t="shared" ca="1" si="698"/>
        <v/>
      </c>
      <c r="DK164" s="184" t="str">
        <f t="shared" ca="1" si="699"/>
        <v/>
      </c>
      <c r="DL164" s="184" t="str">
        <f t="shared" ca="1" si="700"/>
        <v/>
      </c>
      <c r="DM164" s="184" t="str">
        <f t="shared" ca="1" si="701"/>
        <v/>
      </c>
      <c r="DN164" s="184" t="str">
        <f t="shared" ca="1" si="702"/>
        <v/>
      </c>
      <c r="DO164" s="184" t="str">
        <f t="shared" ca="1" si="703"/>
        <v/>
      </c>
      <c r="DP164" s="184" t="str">
        <f t="shared" ca="1" si="704"/>
        <v/>
      </c>
      <c r="DQ164" s="184" t="str">
        <f t="shared" ca="1" si="705"/>
        <v/>
      </c>
      <c r="DR164" s="184" t="str">
        <f t="shared" ca="1" si="706"/>
        <v/>
      </c>
      <c r="DS164" s="184" t="str">
        <f t="shared" ca="1" si="707"/>
        <v/>
      </c>
      <c r="DT164" s="184" t="str">
        <f t="shared" ca="1" si="708"/>
        <v/>
      </c>
      <c r="DU164" s="184" t="str">
        <f t="shared" ca="1" si="709"/>
        <v/>
      </c>
      <c r="DV164" s="184" t="str">
        <f t="shared" ca="1" si="710"/>
        <v/>
      </c>
      <c r="DW164" s="184" t="str">
        <f t="shared" ca="1" si="711"/>
        <v/>
      </c>
      <c r="DX164" s="184" t="str">
        <f t="shared" ca="1" si="712"/>
        <v/>
      </c>
      <c r="DY164" s="184" t="str">
        <f t="shared" ca="1" si="713"/>
        <v/>
      </c>
      <c r="DZ164" s="184" t="str">
        <f t="shared" ca="1" si="714"/>
        <v/>
      </c>
      <c r="EA164" s="184" t="str">
        <f t="shared" ca="1" si="715"/>
        <v/>
      </c>
      <c r="EB164" s="184" t="str">
        <f t="shared" ca="1" si="716"/>
        <v/>
      </c>
      <c r="EC164" s="184" t="str">
        <f t="shared" ca="1" si="717"/>
        <v/>
      </c>
      <c r="ED164" s="184" t="str">
        <f t="shared" ca="1" si="718"/>
        <v/>
      </c>
      <c r="EE164" s="184" t="str">
        <f t="shared" ca="1" si="719"/>
        <v/>
      </c>
      <c r="EF164" s="184" t="str">
        <f t="shared" ca="1" si="720"/>
        <v/>
      </c>
      <c r="EG164" s="184" t="str">
        <f t="shared" ca="1" si="721"/>
        <v/>
      </c>
      <c r="EH164" s="184" t="str">
        <f t="shared" ca="1" si="722"/>
        <v/>
      </c>
      <c r="EI164" s="184" t="str">
        <f t="shared" ca="1" si="723"/>
        <v/>
      </c>
      <c r="EJ164" s="184" t="str">
        <f t="shared" ca="1" si="724"/>
        <v/>
      </c>
      <c r="EK164" s="184" t="str">
        <f t="shared" ca="1" si="725"/>
        <v/>
      </c>
      <c r="EL164" s="184" t="str">
        <f t="shared" ca="1" si="726"/>
        <v/>
      </c>
      <c r="EM164" s="184" t="str">
        <f t="shared" ca="1" si="727"/>
        <v/>
      </c>
      <c r="EN164" s="184" t="str">
        <f t="shared" ca="1" si="728"/>
        <v/>
      </c>
      <c r="EO164" s="184" t="str">
        <f t="shared" ca="1" si="729"/>
        <v/>
      </c>
      <c r="EP164" s="184" t="str">
        <f t="shared" ca="1" si="730"/>
        <v/>
      </c>
      <c r="EQ164" s="184" t="str">
        <f t="shared" ca="1" si="731"/>
        <v/>
      </c>
      <c r="ER164" s="184" t="str">
        <f t="shared" ca="1" si="732"/>
        <v/>
      </c>
      <c r="ES164" s="184" t="str">
        <f t="shared" ca="1" si="733"/>
        <v/>
      </c>
      <c r="ET164" s="184" t="str">
        <f t="shared" ca="1" si="734"/>
        <v/>
      </c>
      <c r="EU164" s="184" t="str">
        <f t="shared" ca="1" si="735"/>
        <v/>
      </c>
      <c r="EV164" s="184" t="str">
        <f t="shared" ca="1" si="736"/>
        <v/>
      </c>
      <c r="EW164" s="184" t="str">
        <f t="shared" ca="1" si="737"/>
        <v/>
      </c>
      <c r="EX164" s="184" t="str">
        <f t="shared" ca="1" si="738"/>
        <v/>
      </c>
      <c r="EY164" s="184" t="str">
        <f t="shared" ca="1" si="739"/>
        <v/>
      </c>
      <c r="EZ164" s="184" t="str">
        <f t="shared" ca="1" si="740"/>
        <v/>
      </c>
      <c r="FA164" s="184" t="str">
        <f t="shared" ca="1" si="741"/>
        <v/>
      </c>
      <c r="FB164" s="184" t="str">
        <f t="shared" ca="1" si="742"/>
        <v/>
      </c>
      <c r="FC164" s="184" t="str">
        <f t="shared" ca="1" si="743"/>
        <v/>
      </c>
      <c r="FD164" s="184" t="str">
        <f t="shared" ca="1" si="744"/>
        <v/>
      </c>
      <c r="FE164" s="184" t="str">
        <f t="shared" ca="1" si="745"/>
        <v/>
      </c>
      <c r="FF164" s="184" t="str">
        <f t="shared" ca="1" si="746"/>
        <v/>
      </c>
      <c r="FG164" s="184" t="str">
        <f t="shared" ca="1" si="747"/>
        <v/>
      </c>
      <c r="FH164" s="184" t="str">
        <f t="shared" ca="1" si="748"/>
        <v/>
      </c>
      <c r="FI164" s="184" t="str">
        <f t="shared" ca="1" si="749"/>
        <v/>
      </c>
      <c r="FJ164" s="184" t="str">
        <f t="shared" ca="1" si="750"/>
        <v/>
      </c>
      <c r="FK164" s="184" t="str">
        <f t="shared" ca="1" si="751"/>
        <v/>
      </c>
      <c r="FL164" s="184" t="str">
        <f t="shared" ca="1" si="752"/>
        <v/>
      </c>
      <c r="FM164" s="184" t="str">
        <f t="shared" ca="1" si="753"/>
        <v/>
      </c>
      <c r="FN164" s="184" t="str">
        <f t="shared" ca="1" si="754"/>
        <v/>
      </c>
      <c r="FO164" s="184" t="str">
        <f t="shared" ca="1" si="755"/>
        <v/>
      </c>
      <c r="FP164" s="184" t="str">
        <f t="shared" ca="1" si="756"/>
        <v/>
      </c>
      <c r="FQ164" s="184" t="str">
        <f t="shared" ca="1" si="757"/>
        <v/>
      </c>
      <c r="FR164" s="184" t="str">
        <f t="shared" ca="1" si="758"/>
        <v/>
      </c>
      <c r="FS164" s="184" t="str">
        <f t="shared" ca="1" si="759"/>
        <v/>
      </c>
      <c r="FT164" s="184" t="str">
        <f t="shared" ca="1" si="760"/>
        <v/>
      </c>
      <c r="FU164" s="184">
        <f t="shared" ca="1" si="761"/>
        <v>0</v>
      </c>
      <c r="FV164" s="184">
        <f t="shared" ca="1" si="762"/>
        <v>0</v>
      </c>
      <c r="FW164" s="184">
        <f t="shared" ca="1" si="763"/>
        <v>0</v>
      </c>
      <c r="FX164" s="184">
        <f t="shared" ca="1" si="764"/>
        <v>0</v>
      </c>
      <c r="FY164" s="184">
        <f t="shared" ca="1" si="765"/>
        <v>0</v>
      </c>
      <c r="FZ164" s="184">
        <f t="shared" ca="1" si="766"/>
        <v>0</v>
      </c>
      <c r="GA164" s="184">
        <f t="shared" ca="1" si="767"/>
        <v>0</v>
      </c>
      <c r="GB164" s="184">
        <f t="shared" ca="1" si="768"/>
        <v>0</v>
      </c>
      <c r="GC164" s="184">
        <f t="shared" ca="1" si="769"/>
        <v>0</v>
      </c>
      <c r="GD164" s="184">
        <f t="shared" ca="1" si="770"/>
        <v>0</v>
      </c>
      <c r="GE164" s="184">
        <f t="shared" ca="1" si="771"/>
        <v>0</v>
      </c>
      <c r="GF164" s="184">
        <f t="shared" ca="1" si="772"/>
        <v>0</v>
      </c>
      <c r="GG164" s="184">
        <f t="shared" ca="1" si="773"/>
        <v>0</v>
      </c>
      <c r="GH164" s="184">
        <f t="shared" ca="1" si="774"/>
        <v>0</v>
      </c>
      <c r="GI164" s="184">
        <f t="shared" ca="1" si="775"/>
        <v>0</v>
      </c>
      <c r="GJ164" s="184">
        <f t="shared" ca="1" si="776"/>
        <v>0</v>
      </c>
      <c r="GK164" s="184">
        <f t="shared" ca="1" si="777"/>
        <v>0</v>
      </c>
      <c r="GL164" s="184">
        <f t="shared" ca="1" si="778"/>
        <v>0</v>
      </c>
      <c r="GM164" s="184">
        <f t="shared" ca="1" si="779"/>
        <v>0</v>
      </c>
      <c r="GN164" s="184">
        <f t="shared" ca="1" si="780"/>
        <v>0</v>
      </c>
      <c r="GO164" s="184">
        <f t="shared" ca="1" si="781"/>
        <v>0</v>
      </c>
      <c r="GP164" s="184">
        <f t="shared" ca="1" si="782"/>
        <v>0</v>
      </c>
      <c r="GQ164" s="184">
        <f t="shared" ca="1" si="783"/>
        <v>0</v>
      </c>
      <c r="GR164" s="184">
        <f t="shared" ca="1" si="784"/>
        <v>0</v>
      </c>
      <c r="GS164" s="184">
        <f t="shared" ca="1" si="785"/>
        <v>0</v>
      </c>
      <c r="GT164" s="184">
        <f t="shared" ca="1" si="786"/>
        <v>0</v>
      </c>
      <c r="GU164" s="184">
        <f t="shared" ca="1" si="787"/>
        <v>0</v>
      </c>
      <c r="GV164" s="184">
        <f t="shared" ca="1" si="788"/>
        <v>0</v>
      </c>
      <c r="GW164" s="184">
        <f t="shared" ca="1" si="789"/>
        <v>0</v>
      </c>
      <c r="GX164" s="184">
        <f t="shared" ca="1" si="790"/>
        <v>0</v>
      </c>
      <c r="GY164" s="184">
        <f t="shared" ca="1" si="791"/>
        <v>0</v>
      </c>
      <c r="GZ164" s="184">
        <f t="shared" ca="1" si="792"/>
        <v>0</v>
      </c>
      <c r="HA164" s="184">
        <f t="shared" ca="1" si="793"/>
        <v>0</v>
      </c>
      <c r="HB164" s="184">
        <f t="shared" ca="1" si="794"/>
        <v>0</v>
      </c>
      <c r="HC164" s="184">
        <f t="shared" ca="1" si="795"/>
        <v>0</v>
      </c>
      <c r="HD164" s="184">
        <f t="shared" ca="1" si="796"/>
        <v>0</v>
      </c>
      <c r="HE164" s="184">
        <f t="shared" ca="1" si="797"/>
        <v>0</v>
      </c>
      <c r="HF164" s="184">
        <f t="shared" ca="1" si="798"/>
        <v>0</v>
      </c>
      <c r="HG164" s="184">
        <f t="shared" ca="1" si="799"/>
        <v>0</v>
      </c>
      <c r="HH164" s="184">
        <f t="shared" ca="1" si="800"/>
        <v>0</v>
      </c>
      <c r="HI164" s="184">
        <f t="shared" ca="1" si="801"/>
        <v>0</v>
      </c>
      <c r="HJ164" s="184">
        <f t="shared" ca="1" si="802"/>
        <v>0</v>
      </c>
      <c r="HK164" s="578">
        <f t="shared" ca="1" si="803"/>
        <v>0</v>
      </c>
    </row>
    <row r="165" spans="1:219" s="185" customFormat="1" ht="30">
      <c r="A165" s="284" t="s">
        <v>14140</v>
      </c>
      <c r="B165" s="285" t="s">
        <v>13956</v>
      </c>
      <c r="C165" s="286" t="str">
        <f>IF($B165="","",IFERROR(VLOOKUP($B165,SERVIÇOS!$A:$F,2,0),IFERROR(VLOOKUP($B165,'COMPOSIÇÕES COMPLEMENTARES '!$C:$K,2,0),"")))</f>
        <v>REMOÇÃO DE ENTULHO COM CAÇAMBA METÁLICA, INCLUSIVE CARGA MANUAL E DESCARGA EM BOTA-FORA</v>
      </c>
      <c r="D165" s="287" t="str">
        <f>IF($B165="","",IFERROR(VLOOKUP($B165,SERVIÇOS!$A:$F,3,0),IFERROR(VLOOKUP($B165,'COMPOSIÇÕES COMPLEMENTARES '!$C:$K,3,0),"")))</f>
        <v>M3</v>
      </c>
      <c r="E165" s="288">
        <v>5</v>
      </c>
      <c r="F165" s="289">
        <f>IF($B165="","",IFERROR(VLOOKUP($B165,SERVIÇOS!$A:$F,4,0),IFERROR(VLOOKUP($B165,'COMPOSIÇÕES COMPLEMENTARES '!$C:$K,6,0),"")))</f>
        <v>108.92</v>
      </c>
      <c r="G165" s="289">
        <f>IF($B165="","",IFERROR(VLOOKUP($B165,SERVIÇOS!$A:$F,5,0),IFERROR(VLOOKUP($B165,'COMPOSIÇÕES COMPLEMENTARES '!$C:$K,7,0),"")))</f>
        <v>15.91</v>
      </c>
      <c r="H165" s="289">
        <f t="shared" si="589"/>
        <v>124.83</v>
      </c>
      <c r="I165" s="289">
        <f t="shared" si="600"/>
        <v>544.6</v>
      </c>
      <c r="J165" s="289">
        <f t="shared" si="601"/>
        <v>79.55</v>
      </c>
      <c r="K165" s="289">
        <f t="shared" si="602"/>
        <v>624.15</v>
      </c>
      <c r="L165" s="289"/>
      <c r="M165" s="572">
        <f t="shared" si="594"/>
        <v>624.15</v>
      </c>
      <c r="N165" s="572">
        <f t="shared" si="595"/>
        <v>7534.7399999999989</v>
      </c>
      <c r="O165" s="572">
        <f t="shared" si="596"/>
        <v>60.36</v>
      </c>
      <c r="P165" s="572">
        <f t="shared" si="597"/>
        <v>157</v>
      </c>
      <c r="Q165" s="572" t="str">
        <f t="shared" si="598"/>
        <v/>
      </c>
      <c r="R165" s="572" t="str">
        <f t="shared" si="599"/>
        <v/>
      </c>
      <c r="S165" s="184" t="str">
        <f t="shared" ca="1" si="603"/>
        <v/>
      </c>
      <c r="T165" s="184" t="str">
        <f t="shared" ca="1" si="604"/>
        <v/>
      </c>
      <c r="U165" s="184" t="str">
        <f t="shared" ca="1" si="605"/>
        <v/>
      </c>
      <c r="V165" s="184" t="str">
        <f t="shared" ca="1" si="606"/>
        <v/>
      </c>
      <c r="W165" s="184" t="str">
        <f t="shared" ca="1" si="607"/>
        <v/>
      </c>
      <c r="X165" s="184" t="str">
        <f t="shared" ca="1" si="608"/>
        <v/>
      </c>
      <c r="Y165" s="184" t="str">
        <f t="shared" ca="1" si="609"/>
        <v/>
      </c>
      <c r="Z165" s="184" t="str">
        <f t="shared" ca="1" si="610"/>
        <v/>
      </c>
      <c r="AA165" s="184" t="str">
        <f t="shared" ca="1" si="611"/>
        <v/>
      </c>
      <c r="AB165" s="184" t="str">
        <f t="shared" ca="1" si="612"/>
        <v/>
      </c>
      <c r="AC165" s="184" t="str">
        <f t="shared" ca="1" si="613"/>
        <v/>
      </c>
      <c r="AD165" s="184" t="str">
        <f t="shared" ca="1" si="614"/>
        <v/>
      </c>
      <c r="AE165" s="184" t="str">
        <f t="shared" ca="1" si="615"/>
        <v/>
      </c>
      <c r="AF165" s="184" t="str">
        <f t="shared" ca="1" si="616"/>
        <v/>
      </c>
      <c r="AG165" s="184" t="str">
        <f t="shared" ca="1" si="617"/>
        <v/>
      </c>
      <c r="AH165" s="184" t="str">
        <f t="shared" ca="1" si="618"/>
        <v/>
      </c>
      <c r="AI165" s="184" t="str">
        <f t="shared" ca="1" si="619"/>
        <v/>
      </c>
      <c r="AJ165" s="184" t="str">
        <f t="shared" ca="1" si="620"/>
        <v/>
      </c>
      <c r="AK165" s="184" t="str">
        <f t="shared" ca="1" si="621"/>
        <v/>
      </c>
      <c r="AL165" s="184" t="str">
        <f t="shared" ca="1" si="622"/>
        <v/>
      </c>
      <c r="AM165" s="184" t="str">
        <f t="shared" ca="1" si="623"/>
        <v/>
      </c>
      <c r="AN165" s="184" t="str">
        <f t="shared" ca="1" si="624"/>
        <v/>
      </c>
      <c r="AO165" s="184" t="str">
        <f t="shared" ca="1" si="625"/>
        <v/>
      </c>
      <c r="AP165" s="184" t="str">
        <f t="shared" ca="1" si="626"/>
        <v/>
      </c>
      <c r="AQ165" s="184" t="str">
        <f t="shared" ca="1" si="627"/>
        <v/>
      </c>
      <c r="AR165" s="184" t="str">
        <f t="shared" ca="1" si="628"/>
        <v/>
      </c>
      <c r="AS165" s="184" t="str">
        <f t="shared" ca="1" si="629"/>
        <v/>
      </c>
      <c r="AT165" s="184" t="str">
        <f t="shared" ca="1" si="630"/>
        <v/>
      </c>
      <c r="AU165" s="184" t="str">
        <f t="shared" ca="1" si="631"/>
        <v/>
      </c>
      <c r="AV165" s="184" t="str">
        <f t="shared" ca="1" si="632"/>
        <v/>
      </c>
      <c r="AW165" s="184" t="str">
        <f t="shared" ca="1" si="633"/>
        <v/>
      </c>
      <c r="AX165" s="184" t="str">
        <f t="shared" ca="1" si="634"/>
        <v/>
      </c>
      <c r="AY165" s="184" t="str">
        <f t="shared" ca="1" si="635"/>
        <v/>
      </c>
      <c r="AZ165" s="184" t="str">
        <f t="shared" ca="1" si="636"/>
        <v/>
      </c>
      <c r="BA165" s="184" t="str">
        <f t="shared" ca="1" si="637"/>
        <v/>
      </c>
      <c r="BB165" s="184" t="str">
        <f t="shared" ca="1" si="638"/>
        <v/>
      </c>
      <c r="BC165" s="184" t="str">
        <f t="shared" ca="1" si="639"/>
        <v/>
      </c>
      <c r="BD165" s="184" t="str">
        <f t="shared" ca="1" si="640"/>
        <v/>
      </c>
      <c r="BE165" s="184" t="str">
        <f t="shared" ca="1" si="641"/>
        <v/>
      </c>
      <c r="BF165" s="184" t="str">
        <f t="shared" ca="1" si="642"/>
        <v/>
      </c>
      <c r="BG165" s="184" t="str">
        <f t="shared" ca="1" si="643"/>
        <v/>
      </c>
      <c r="BH165" s="184" t="str">
        <f t="shared" ca="1" si="644"/>
        <v/>
      </c>
      <c r="BI165" s="184" t="str">
        <f t="shared" ca="1" si="645"/>
        <v/>
      </c>
      <c r="BJ165" s="184" t="str">
        <f t="shared" ca="1" si="646"/>
        <v/>
      </c>
      <c r="BK165" s="184" t="str">
        <f t="shared" ca="1" si="647"/>
        <v/>
      </c>
      <c r="BL165" s="184" t="str">
        <f t="shared" ca="1" si="648"/>
        <v/>
      </c>
      <c r="BM165" s="184" t="str">
        <f t="shared" ca="1" si="649"/>
        <v/>
      </c>
      <c r="BN165" s="184" t="str">
        <f t="shared" ca="1" si="650"/>
        <v/>
      </c>
      <c r="BO165" s="184" t="str">
        <f t="shared" ca="1" si="651"/>
        <v/>
      </c>
      <c r="BP165" s="184" t="str">
        <f t="shared" ca="1" si="652"/>
        <v/>
      </c>
      <c r="BQ165" s="184" t="str">
        <f t="shared" ca="1" si="653"/>
        <v/>
      </c>
      <c r="BR165" s="184" t="str">
        <f t="shared" ca="1" si="654"/>
        <v/>
      </c>
      <c r="BS165" s="184" t="str">
        <f t="shared" ca="1" si="655"/>
        <v/>
      </c>
      <c r="BT165" s="184" t="str">
        <f t="shared" ca="1" si="656"/>
        <v/>
      </c>
      <c r="BU165" s="184" t="str">
        <f t="shared" ca="1" si="657"/>
        <v/>
      </c>
      <c r="BV165" s="184" t="str">
        <f t="shared" ca="1" si="658"/>
        <v/>
      </c>
      <c r="BW165" s="184" t="str">
        <f t="shared" ca="1" si="659"/>
        <v/>
      </c>
      <c r="BX165" s="184" t="str">
        <f t="shared" ca="1" si="660"/>
        <v/>
      </c>
      <c r="BY165" s="184" t="str">
        <f t="shared" ca="1" si="661"/>
        <v/>
      </c>
      <c r="BZ165" s="184" t="str">
        <f t="shared" ca="1" si="662"/>
        <v/>
      </c>
      <c r="CA165" s="184" t="str">
        <f t="shared" ca="1" si="663"/>
        <v/>
      </c>
      <c r="CB165" s="184" t="str">
        <f t="shared" ca="1" si="664"/>
        <v/>
      </c>
      <c r="CC165" s="184" t="str">
        <f t="shared" ca="1" si="665"/>
        <v/>
      </c>
      <c r="CD165" s="184" t="str">
        <f t="shared" ca="1" si="666"/>
        <v/>
      </c>
      <c r="CE165" s="184" t="str">
        <f t="shared" ca="1" si="667"/>
        <v/>
      </c>
      <c r="CF165" s="184" t="str">
        <f t="shared" ca="1" si="668"/>
        <v/>
      </c>
      <c r="CG165" s="184" t="str">
        <f t="shared" ca="1" si="669"/>
        <v/>
      </c>
      <c r="CH165" s="184" t="str">
        <f t="shared" ca="1" si="670"/>
        <v/>
      </c>
      <c r="CI165" s="184" t="str">
        <f t="shared" ca="1" si="671"/>
        <v/>
      </c>
      <c r="CJ165" s="184" t="str">
        <f t="shared" ca="1" si="672"/>
        <v/>
      </c>
      <c r="CK165" s="184" t="str">
        <f t="shared" ca="1" si="673"/>
        <v/>
      </c>
      <c r="CL165" s="184" t="str">
        <f t="shared" ca="1" si="674"/>
        <v/>
      </c>
      <c r="CM165" s="184" t="str">
        <f t="shared" ca="1" si="675"/>
        <v/>
      </c>
      <c r="CN165" s="184" t="str">
        <f t="shared" ca="1" si="676"/>
        <v/>
      </c>
      <c r="CO165" s="184" t="str">
        <f t="shared" ca="1" si="677"/>
        <v/>
      </c>
      <c r="CP165" s="184" t="str">
        <f t="shared" ca="1" si="678"/>
        <v/>
      </c>
      <c r="CQ165" s="184" t="str">
        <f t="shared" ca="1" si="679"/>
        <v/>
      </c>
      <c r="CR165" s="184" t="str">
        <f t="shared" ca="1" si="680"/>
        <v/>
      </c>
      <c r="CS165" s="184" t="str">
        <f t="shared" ca="1" si="681"/>
        <v/>
      </c>
      <c r="CT165" s="184" t="str">
        <f t="shared" ca="1" si="682"/>
        <v/>
      </c>
      <c r="CU165" s="184" t="str">
        <f t="shared" ca="1" si="683"/>
        <v/>
      </c>
      <c r="CV165" s="184" t="str">
        <f t="shared" ca="1" si="684"/>
        <v/>
      </c>
      <c r="CW165" s="184" t="str">
        <f t="shared" ca="1" si="685"/>
        <v/>
      </c>
      <c r="CX165" s="184" t="str">
        <f t="shared" ca="1" si="686"/>
        <v/>
      </c>
      <c r="CY165" s="184" t="str">
        <f t="shared" ca="1" si="687"/>
        <v/>
      </c>
      <c r="CZ165" s="184" t="str">
        <f t="shared" ca="1" si="688"/>
        <v/>
      </c>
      <c r="DA165" s="184" t="str">
        <f t="shared" ca="1" si="689"/>
        <v/>
      </c>
      <c r="DB165" s="184" t="str">
        <f t="shared" ca="1" si="690"/>
        <v/>
      </c>
      <c r="DC165" s="184" t="str">
        <f t="shared" ca="1" si="691"/>
        <v/>
      </c>
      <c r="DD165" s="184" t="str">
        <f t="shared" ca="1" si="692"/>
        <v/>
      </c>
      <c r="DE165" s="184" t="str">
        <f t="shared" ca="1" si="693"/>
        <v/>
      </c>
      <c r="DF165" s="184" t="str">
        <f t="shared" ca="1" si="694"/>
        <v/>
      </c>
      <c r="DG165" s="184" t="str">
        <f t="shared" ca="1" si="695"/>
        <v/>
      </c>
      <c r="DH165" s="184" t="str">
        <f t="shared" ca="1" si="696"/>
        <v/>
      </c>
      <c r="DI165" s="184" t="str">
        <f t="shared" ca="1" si="697"/>
        <v/>
      </c>
      <c r="DJ165" s="184" t="str">
        <f t="shared" ca="1" si="698"/>
        <v/>
      </c>
      <c r="DK165" s="184" t="str">
        <f t="shared" ca="1" si="699"/>
        <v/>
      </c>
      <c r="DL165" s="184" t="str">
        <f t="shared" ca="1" si="700"/>
        <v/>
      </c>
      <c r="DM165" s="184" t="str">
        <f t="shared" ca="1" si="701"/>
        <v/>
      </c>
      <c r="DN165" s="184" t="str">
        <f t="shared" ca="1" si="702"/>
        <v/>
      </c>
      <c r="DO165" s="184" t="str">
        <f t="shared" ca="1" si="703"/>
        <v/>
      </c>
      <c r="DP165" s="184" t="str">
        <f t="shared" ca="1" si="704"/>
        <v/>
      </c>
      <c r="DQ165" s="184" t="str">
        <f t="shared" ca="1" si="705"/>
        <v/>
      </c>
      <c r="DR165" s="184" t="str">
        <f t="shared" ca="1" si="706"/>
        <v/>
      </c>
      <c r="DS165" s="184" t="str">
        <f t="shared" ca="1" si="707"/>
        <v/>
      </c>
      <c r="DT165" s="184" t="str">
        <f t="shared" ca="1" si="708"/>
        <v/>
      </c>
      <c r="DU165" s="184" t="str">
        <f t="shared" ca="1" si="709"/>
        <v/>
      </c>
      <c r="DV165" s="184" t="str">
        <f t="shared" ca="1" si="710"/>
        <v/>
      </c>
      <c r="DW165" s="184" t="str">
        <f t="shared" ca="1" si="711"/>
        <v/>
      </c>
      <c r="DX165" s="184" t="str">
        <f t="shared" ca="1" si="712"/>
        <v/>
      </c>
      <c r="DY165" s="184" t="str">
        <f t="shared" ca="1" si="713"/>
        <v/>
      </c>
      <c r="DZ165" s="184" t="str">
        <f t="shared" ca="1" si="714"/>
        <v/>
      </c>
      <c r="EA165" s="184" t="str">
        <f t="shared" ca="1" si="715"/>
        <v/>
      </c>
      <c r="EB165" s="184" t="str">
        <f t="shared" ca="1" si="716"/>
        <v/>
      </c>
      <c r="EC165" s="184" t="str">
        <f t="shared" ca="1" si="717"/>
        <v/>
      </c>
      <c r="ED165" s="184" t="str">
        <f t="shared" ca="1" si="718"/>
        <v/>
      </c>
      <c r="EE165" s="184" t="str">
        <f t="shared" ca="1" si="719"/>
        <v/>
      </c>
      <c r="EF165" s="184" t="str">
        <f t="shared" ca="1" si="720"/>
        <v/>
      </c>
      <c r="EG165" s="184" t="str">
        <f t="shared" ca="1" si="721"/>
        <v/>
      </c>
      <c r="EH165" s="184" t="str">
        <f t="shared" ca="1" si="722"/>
        <v/>
      </c>
      <c r="EI165" s="184" t="str">
        <f t="shared" ca="1" si="723"/>
        <v/>
      </c>
      <c r="EJ165" s="184" t="str">
        <f t="shared" ca="1" si="724"/>
        <v/>
      </c>
      <c r="EK165" s="184" t="str">
        <f t="shared" ca="1" si="725"/>
        <v/>
      </c>
      <c r="EL165" s="184" t="str">
        <f t="shared" ca="1" si="726"/>
        <v/>
      </c>
      <c r="EM165" s="184" t="str">
        <f t="shared" ca="1" si="727"/>
        <v/>
      </c>
      <c r="EN165" s="184" t="str">
        <f t="shared" ca="1" si="728"/>
        <v/>
      </c>
      <c r="EO165" s="184" t="str">
        <f t="shared" ca="1" si="729"/>
        <v/>
      </c>
      <c r="EP165" s="184" t="str">
        <f t="shared" ca="1" si="730"/>
        <v/>
      </c>
      <c r="EQ165" s="184" t="str">
        <f t="shared" ca="1" si="731"/>
        <v/>
      </c>
      <c r="ER165" s="184" t="str">
        <f t="shared" ca="1" si="732"/>
        <v/>
      </c>
      <c r="ES165" s="184" t="str">
        <f t="shared" ca="1" si="733"/>
        <v/>
      </c>
      <c r="ET165" s="184" t="str">
        <f t="shared" ca="1" si="734"/>
        <v/>
      </c>
      <c r="EU165" s="184" t="str">
        <f t="shared" ca="1" si="735"/>
        <v/>
      </c>
      <c r="EV165" s="184" t="str">
        <f t="shared" ca="1" si="736"/>
        <v/>
      </c>
      <c r="EW165" s="184" t="str">
        <f t="shared" ca="1" si="737"/>
        <v/>
      </c>
      <c r="EX165" s="184" t="str">
        <f t="shared" ca="1" si="738"/>
        <v/>
      </c>
      <c r="EY165" s="184" t="str">
        <f t="shared" ca="1" si="739"/>
        <v/>
      </c>
      <c r="EZ165" s="184" t="str">
        <f t="shared" ca="1" si="740"/>
        <v/>
      </c>
      <c r="FA165" s="184" t="str">
        <f t="shared" ca="1" si="741"/>
        <v/>
      </c>
      <c r="FB165" s="184" t="str">
        <f t="shared" ca="1" si="742"/>
        <v/>
      </c>
      <c r="FC165" s="184" t="str">
        <f t="shared" ca="1" si="743"/>
        <v/>
      </c>
      <c r="FD165" s="184" t="str">
        <f t="shared" ca="1" si="744"/>
        <v/>
      </c>
      <c r="FE165" s="184" t="str">
        <f t="shared" ca="1" si="745"/>
        <v/>
      </c>
      <c r="FF165" s="184" t="str">
        <f t="shared" ca="1" si="746"/>
        <v/>
      </c>
      <c r="FG165" s="184" t="str">
        <f t="shared" ca="1" si="747"/>
        <v/>
      </c>
      <c r="FH165" s="184" t="str">
        <f t="shared" ca="1" si="748"/>
        <v/>
      </c>
      <c r="FI165" s="184" t="str">
        <f t="shared" ca="1" si="749"/>
        <v/>
      </c>
      <c r="FJ165" s="184" t="str">
        <f t="shared" ca="1" si="750"/>
        <v/>
      </c>
      <c r="FK165" s="184" t="str">
        <f t="shared" ca="1" si="751"/>
        <v/>
      </c>
      <c r="FL165" s="184" t="str">
        <f t="shared" ca="1" si="752"/>
        <v/>
      </c>
      <c r="FM165" s="184" t="str">
        <f t="shared" ca="1" si="753"/>
        <v/>
      </c>
      <c r="FN165" s="184" t="str">
        <f t="shared" ca="1" si="754"/>
        <v/>
      </c>
      <c r="FO165" s="184" t="str">
        <f t="shared" ca="1" si="755"/>
        <v/>
      </c>
      <c r="FP165" s="184" t="str">
        <f t="shared" ca="1" si="756"/>
        <v/>
      </c>
      <c r="FQ165" s="184" t="str">
        <f t="shared" ca="1" si="757"/>
        <v/>
      </c>
      <c r="FR165" s="184" t="str">
        <f t="shared" ca="1" si="758"/>
        <v/>
      </c>
      <c r="FS165" s="184" t="str">
        <f t="shared" ca="1" si="759"/>
        <v/>
      </c>
      <c r="FT165" s="184">
        <f t="shared" ca="1" si="760"/>
        <v>0</v>
      </c>
      <c r="FU165" s="184">
        <f t="shared" ca="1" si="761"/>
        <v>0</v>
      </c>
      <c r="FV165" s="184">
        <f t="shared" ca="1" si="762"/>
        <v>0</v>
      </c>
      <c r="FW165" s="184">
        <f t="shared" ca="1" si="763"/>
        <v>0</v>
      </c>
      <c r="FX165" s="184">
        <f t="shared" ca="1" si="764"/>
        <v>0</v>
      </c>
      <c r="FY165" s="184">
        <f t="shared" ca="1" si="765"/>
        <v>0</v>
      </c>
      <c r="FZ165" s="184">
        <f t="shared" ca="1" si="766"/>
        <v>0</v>
      </c>
      <c r="GA165" s="184">
        <f t="shared" ca="1" si="767"/>
        <v>0</v>
      </c>
      <c r="GB165" s="184">
        <f t="shared" ca="1" si="768"/>
        <v>0</v>
      </c>
      <c r="GC165" s="184">
        <f t="shared" ca="1" si="769"/>
        <v>0</v>
      </c>
      <c r="GD165" s="184">
        <f t="shared" ca="1" si="770"/>
        <v>0</v>
      </c>
      <c r="GE165" s="184">
        <f t="shared" ca="1" si="771"/>
        <v>0</v>
      </c>
      <c r="GF165" s="184">
        <f t="shared" ca="1" si="772"/>
        <v>0</v>
      </c>
      <c r="GG165" s="184">
        <f t="shared" ca="1" si="773"/>
        <v>0</v>
      </c>
      <c r="GH165" s="184">
        <f t="shared" ca="1" si="774"/>
        <v>0</v>
      </c>
      <c r="GI165" s="184">
        <f t="shared" ca="1" si="775"/>
        <v>0</v>
      </c>
      <c r="GJ165" s="184">
        <f t="shared" ca="1" si="776"/>
        <v>0</v>
      </c>
      <c r="GK165" s="184">
        <f t="shared" ca="1" si="777"/>
        <v>0</v>
      </c>
      <c r="GL165" s="184">
        <f t="shared" ca="1" si="778"/>
        <v>0</v>
      </c>
      <c r="GM165" s="184">
        <f t="shared" ca="1" si="779"/>
        <v>0</v>
      </c>
      <c r="GN165" s="184">
        <f t="shared" ca="1" si="780"/>
        <v>0</v>
      </c>
      <c r="GO165" s="184">
        <f t="shared" ca="1" si="781"/>
        <v>0</v>
      </c>
      <c r="GP165" s="184">
        <f t="shared" ca="1" si="782"/>
        <v>0</v>
      </c>
      <c r="GQ165" s="184">
        <f t="shared" ca="1" si="783"/>
        <v>0</v>
      </c>
      <c r="GR165" s="184">
        <f t="shared" ca="1" si="784"/>
        <v>0</v>
      </c>
      <c r="GS165" s="184">
        <f t="shared" ca="1" si="785"/>
        <v>0</v>
      </c>
      <c r="GT165" s="184">
        <f t="shared" ca="1" si="786"/>
        <v>0</v>
      </c>
      <c r="GU165" s="184">
        <f t="shared" ca="1" si="787"/>
        <v>0</v>
      </c>
      <c r="GV165" s="184">
        <f t="shared" ca="1" si="788"/>
        <v>0</v>
      </c>
      <c r="GW165" s="184">
        <f t="shared" ca="1" si="789"/>
        <v>0</v>
      </c>
      <c r="GX165" s="184">
        <f t="shared" ca="1" si="790"/>
        <v>0</v>
      </c>
      <c r="GY165" s="184">
        <f t="shared" ca="1" si="791"/>
        <v>0</v>
      </c>
      <c r="GZ165" s="184">
        <f t="shared" ca="1" si="792"/>
        <v>0</v>
      </c>
      <c r="HA165" s="184">
        <f t="shared" ca="1" si="793"/>
        <v>0</v>
      </c>
      <c r="HB165" s="184">
        <f t="shared" ca="1" si="794"/>
        <v>0</v>
      </c>
      <c r="HC165" s="184">
        <f t="shared" ca="1" si="795"/>
        <v>0</v>
      </c>
      <c r="HD165" s="184">
        <f t="shared" ca="1" si="796"/>
        <v>0</v>
      </c>
      <c r="HE165" s="184">
        <f t="shared" ca="1" si="797"/>
        <v>0</v>
      </c>
      <c r="HF165" s="184">
        <f t="shared" ca="1" si="798"/>
        <v>0</v>
      </c>
      <c r="HG165" s="184">
        <f t="shared" ca="1" si="799"/>
        <v>0</v>
      </c>
      <c r="HH165" s="184">
        <f t="shared" ca="1" si="800"/>
        <v>0</v>
      </c>
      <c r="HI165" s="184">
        <f t="shared" ca="1" si="801"/>
        <v>0</v>
      </c>
      <c r="HJ165" s="184">
        <f t="shared" ca="1" si="802"/>
        <v>0</v>
      </c>
      <c r="HK165" s="578">
        <f t="shared" ca="1" si="803"/>
        <v>0</v>
      </c>
    </row>
    <row r="166" spans="1:219" s="185" customFormat="1" ht="30">
      <c r="A166" s="284" t="s">
        <v>14141</v>
      </c>
      <c r="B166" s="285">
        <v>89713</v>
      </c>
      <c r="C166" s="286" t="str">
        <f>IF($B166="","",IFERROR(VLOOKUP($B166,SERVIÇOS!$A:$F,2,0),IFERROR(VLOOKUP($B166,'COMPOSIÇÕES COMPLEMENTARES '!$C:$K,2,0),"")))</f>
        <v>TUBO PVC, SERIE NORMAL, ESGOTO PREDIAL, DN 75 MM, FORNECIDO E INSTALADO EM RAMAL DE DESCARGA OU RAMAL DE ESGOTO SANITÁRIO. AF_12/2014</v>
      </c>
      <c r="D166" s="287" t="str">
        <f>IF($B166="","",IFERROR(VLOOKUP($B166,SERVIÇOS!$A:$F,3,0),IFERROR(VLOOKUP($B166,'COMPOSIÇÕES COMPLEMENTARES '!$C:$K,3,0),"")))</f>
        <v>M</v>
      </c>
      <c r="E166" s="288">
        <v>5</v>
      </c>
      <c r="F166" s="289">
        <f>IF($B166="","",IFERROR(VLOOKUP($B166,SERVIÇOS!$A:$F,4,0),IFERROR(VLOOKUP($B166,'COMPOSIÇÕES COMPLEMENTARES '!$C:$K,6,0),"")))</f>
        <v>29.56</v>
      </c>
      <c r="G166" s="289">
        <f>IF($B166="","",IFERROR(VLOOKUP($B166,SERVIÇOS!$A:$F,5,0),IFERROR(VLOOKUP($B166,'COMPOSIÇÕES COMPLEMENTARES '!$C:$K,7,0),"")))</f>
        <v>17.91</v>
      </c>
      <c r="H166" s="289">
        <f t="shared" si="589"/>
        <v>47.47</v>
      </c>
      <c r="I166" s="289">
        <f t="shared" si="600"/>
        <v>147.80000000000001</v>
      </c>
      <c r="J166" s="289">
        <f t="shared" si="601"/>
        <v>89.55</v>
      </c>
      <c r="K166" s="289">
        <f t="shared" si="602"/>
        <v>237.35</v>
      </c>
      <c r="L166" s="289"/>
      <c r="M166" s="572">
        <f t="shared" si="594"/>
        <v>237.35000000000002</v>
      </c>
      <c r="N166" s="572">
        <f t="shared" si="595"/>
        <v>237.35000000000002</v>
      </c>
      <c r="O166" s="572">
        <f t="shared" si="596"/>
        <v>5</v>
      </c>
      <c r="P166" s="572">
        <f t="shared" si="597"/>
        <v>158</v>
      </c>
      <c r="Q166" s="572" t="str">
        <f t="shared" si="598"/>
        <v/>
      </c>
      <c r="R166" s="572" t="str">
        <f t="shared" si="599"/>
        <v/>
      </c>
      <c r="S166" s="184" t="str">
        <f t="shared" ca="1" si="603"/>
        <v/>
      </c>
      <c r="T166" s="184" t="str">
        <f t="shared" ca="1" si="604"/>
        <v/>
      </c>
      <c r="U166" s="184" t="str">
        <f t="shared" ca="1" si="605"/>
        <v/>
      </c>
      <c r="V166" s="184" t="str">
        <f t="shared" ca="1" si="606"/>
        <v/>
      </c>
      <c r="W166" s="184" t="str">
        <f t="shared" ca="1" si="607"/>
        <v/>
      </c>
      <c r="X166" s="184" t="str">
        <f t="shared" ca="1" si="608"/>
        <v/>
      </c>
      <c r="Y166" s="184" t="str">
        <f t="shared" ca="1" si="609"/>
        <v/>
      </c>
      <c r="Z166" s="184" t="str">
        <f t="shared" ca="1" si="610"/>
        <v/>
      </c>
      <c r="AA166" s="184" t="str">
        <f t="shared" ca="1" si="611"/>
        <v/>
      </c>
      <c r="AB166" s="184" t="str">
        <f t="shared" ca="1" si="612"/>
        <v/>
      </c>
      <c r="AC166" s="184" t="str">
        <f t="shared" ca="1" si="613"/>
        <v/>
      </c>
      <c r="AD166" s="184" t="str">
        <f t="shared" ca="1" si="614"/>
        <v/>
      </c>
      <c r="AE166" s="184" t="str">
        <f t="shared" ca="1" si="615"/>
        <v/>
      </c>
      <c r="AF166" s="184" t="str">
        <f t="shared" ca="1" si="616"/>
        <v/>
      </c>
      <c r="AG166" s="184" t="str">
        <f t="shared" ca="1" si="617"/>
        <v/>
      </c>
      <c r="AH166" s="184" t="str">
        <f t="shared" ca="1" si="618"/>
        <v/>
      </c>
      <c r="AI166" s="184" t="str">
        <f t="shared" ca="1" si="619"/>
        <v/>
      </c>
      <c r="AJ166" s="184" t="str">
        <f t="shared" ca="1" si="620"/>
        <v/>
      </c>
      <c r="AK166" s="184" t="str">
        <f t="shared" ca="1" si="621"/>
        <v/>
      </c>
      <c r="AL166" s="184" t="str">
        <f t="shared" ca="1" si="622"/>
        <v/>
      </c>
      <c r="AM166" s="184" t="str">
        <f t="shared" ca="1" si="623"/>
        <v/>
      </c>
      <c r="AN166" s="184" t="str">
        <f t="shared" ca="1" si="624"/>
        <v/>
      </c>
      <c r="AO166" s="184" t="str">
        <f t="shared" ca="1" si="625"/>
        <v/>
      </c>
      <c r="AP166" s="184" t="str">
        <f t="shared" ca="1" si="626"/>
        <v/>
      </c>
      <c r="AQ166" s="184" t="str">
        <f t="shared" ca="1" si="627"/>
        <v/>
      </c>
      <c r="AR166" s="184" t="str">
        <f t="shared" ca="1" si="628"/>
        <v/>
      </c>
      <c r="AS166" s="184" t="str">
        <f t="shared" ca="1" si="629"/>
        <v/>
      </c>
      <c r="AT166" s="184" t="str">
        <f t="shared" ca="1" si="630"/>
        <v/>
      </c>
      <c r="AU166" s="184" t="str">
        <f t="shared" ca="1" si="631"/>
        <v/>
      </c>
      <c r="AV166" s="184" t="str">
        <f t="shared" ca="1" si="632"/>
        <v/>
      </c>
      <c r="AW166" s="184" t="str">
        <f t="shared" ca="1" si="633"/>
        <v/>
      </c>
      <c r="AX166" s="184" t="str">
        <f t="shared" ca="1" si="634"/>
        <v/>
      </c>
      <c r="AY166" s="184" t="str">
        <f t="shared" ca="1" si="635"/>
        <v/>
      </c>
      <c r="AZ166" s="184" t="str">
        <f t="shared" ca="1" si="636"/>
        <v/>
      </c>
      <c r="BA166" s="184" t="str">
        <f t="shared" ca="1" si="637"/>
        <v/>
      </c>
      <c r="BB166" s="184" t="str">
        <f t="shared" ca="1" si="638"/>
        <v/>
      </c>
      <c r="BC166" s="184" t="str">
        <f t="shared" ca="1" si="639"/>
        <v/>
      </c>
      <c r="BD166" s="184" t="str">
        <f t="shared" ca="1" si="640"/>
        <v/>
      </c>
      <c r="BE166" s="184" t="str">
        <f t="shared" ca="1" si="641"/>
        <v/>
      </c>
      <c r="BF166" s="184" t="str">
        <f t="shared" ca="1" si="642"/>
        <v/>
      </c>
      <c r="BG166" s="184" t="str">
        <f t="shared" ca="1" si="643"/>
        <v/>
      </c>
      <c r="BH166" s="184" t="str">
        <f t="shared" ca="1" si="644"/>
        <v/>
      </c>
      <c r="BI166" s="184" t="str">
        <f t="shared" ca="1" si="645"/>
        <v/>
      </c>
      <c r="BJ166" s="184" t="str">
        <f t="shared" ca="1" si="646"/>
        <v/>
      </c>
      <c r="BK166" s="184" t="str">
        <f t="shared" ca="1" si="647"/>
        <v/>
      </c>
      <c r="BL166" s="184" t="str">
        <f t="shared" ca="1" si="648"/>
        <v/>
      </c>
      <c r="BM166" s="184" t="str">
        <f t="shared" ca="1" si="649"/>
        <v/>
      </c>
      <c r="BN166" s="184" t="str">
        <f t="shared" ca="1" si="650"/>
        <v/>
      </c>
      <c r="BO166" s="184" t="str">
        <f t="shared" ca="1" si="651"/>
        <v/>
      </c>
      <c r="BP166" s="184" t="str">
        <f t="shared" ca="1" si="652"/>
        <v/>
      </c>
      <c r="BQ166" s="184" t="str">
        <f t="shared" ca="1" si="653"/>
        <v/>
      </c>
      <c r="BR166" s="184" t="str">
        <f t="shared" ca="1" si="654"/>
        <v/>
      </c>
      <c r="BS166" s="184" t="str">
        <f t="shared" ca="1" si="655"/>
        <v/>
      </c>
      <c r="BT166" s="184" t="str">
        <f t="shared" ca="1" si="656"/>
        <v/>
      </c>
      <c r="BU166" s="184" t="str">
        <f t="shared" ca="1" si="657"/>
        <v/>
      </c>
      <c r="BV166" s="184" t="str">
        <f t="shared" ca="1" si="658"/>
        <v/>
      </c>
      <c r="BW166" s="184" t="str">
        <f t="shared" ca="1" si="659"/>
        <v/>
      </c>
      <c r="BX166" s="184" t="str">
        <f t="shared" ca="1" si="660"/>
        <v/>
      </c>
      <c r="BY166" s="184" t="str">
        <f t="shared" ca="1" si="661"/>
        <v/>
      </c>
      <c r="BZ166" s="184" t="str">
        <f t="shared" ca="1" si="662"/>
        <v/>
      </c>
      <c r="CA166" s="184" t="str">
        <f t="shared" ca="1" si="663"/>
        <v/>
      </c>
      <c r="CB166" s="184" t="str">
        <f t="shared" ca="1" si="664"/>
        <v/>
      </c>
      <c r="CC166" s="184" t="str">
        <f t="shared" ca="1" si="665"/>
        <v/>
      </c>
      <c r="CD166" s="184" t="str">
        <f t="shared" ca="1" si="666"/>
        <v/>
      </c>
      <c r="CE166" s="184" t="str">
        <f t="shared" ca="1" si="667"/>
        <v/>
      </c>
      <c r="CF166" s="184" t="str">
        <f t="shared" ca="1" si="668"/>
        <v/>
      </c>
      <c r="CG166" s="184" t="str">
        <f t="shared" ca="1" si="669"/>
        <v/>
      </c>
      <c r="CH166" s="184" t="str">
        <f t="shared" ca="1" si="670"/>
        <v/>
      </c>
      <c r="CI166" s="184" t="str">
        <f t="shared" ca="1" si="671"/>
        <v/>
      </c>
      <c r="CJ166" s="184" t="str">
        <f t="shared" ca="1" si="672"/>
        <v/>
      </c>
      <c r="CK166" s="184" t="str">
        <f t="shared" ca="1" si="673"/>
        <v/>
      </c>
      <c r="CL166" s="184" t="str">
        <f t="shared" ca="1" si="674"/>
        <v/>
      </c>
      <c r="CM166" s="184" t="str">
        <f t="shared" ca="1" si="675"/>
        <v/>
      </c>
      <c r="CN166" s="184" t="str">
        <f t="shared" ca="1" si="676"/>
        <v/>
      </c>
      <c r="CO166" s="184" t="str">
        <f t="shared" ca="1" si="677"/>
        <v/>
      </c>
      <c r="CP166" s="184" t="str">
        <f t="shared" ca="1" si="678"/>
        <v/>
      </c>
      <c r="CQ166" s="184" t="str">
        <f t="shared" ca="1" si="679"/>
        <v/>
      </c>
      <c r="CR166" s="184" t="str">
        <f t="shared" ca="1" si="680"/>
        <v/>
      </c>
      <c r="CS166" s="184" t="str">
        <f t="shared" ca="1" si="681"/>
        <v/>
      </c>
      <c r="CT166" s="184" t="str">
        <f t="shared" ca="1" si="682"/>
        <v/>
      </c>
      <c r="CU166" s="184" t="str">
        <f t="shared" ca="1" si="683"/>
        <v/>
      </c>
      <c r="CV166" s="184" t="str">
        <f t="shared" ca="1" si="684"/>
        <v/>
      </c>
      <c r="CW166" s="184" t="str">
        <f t="shared" ca="1" si="685"/>
        <v/>
      </c>
      <c r="CX166" s="184" t="str">
        <f t="shared" ca="1" si="686"/>
        <v/>
      </c>
      <c r="CY166" s="184" t="str">
        <f t="shared" ca="1" si="687"/>
        <v/>
      </c>
      <c r="CZ166" s="184" t="str">
        <f t="shared" ca="1" si="688"/>
        <v/>
      </c>
      <c r="DA166" s="184" t="str">
        <f t="shared" ca="1" si="689"/>
        <v/>
      </c>
      <c r="DB166" s="184" t="str">
        <f t="shared" ca="1" si="690"/>
        <v/>
      </c>
      <c r="DC166" s="184" t="str">
        <f t="shared" ca="1" si="691"/>
        <v/>
      </c>
      <c r="DD166" s="184" t="str">
        <f t="shared" ca="1" si="692"/>
        <v/>
      </c>
      <c r="DE166" s="184" t="str">
        <f t="shared" ca="1" si="693"/>
        <v/>
      </c>
      <c r="DF166" s="184" t="str">
        <f t="shared" ca="1" si="694"/>
        <v/>
      </c>
      <c r="DG166" s="184" t="str">
        <f t="shared" ca="1" si="695"/>
        <v/>
      </c>
      <c r="DH166" s="184" t="str">
        <f t="shared" ca="1" si="696"/>
        <v/>
      </c>
      <c r="DI166" s="184" t="str">
        <f t="shared" ca="1" si="697"/>
        <v/>
      </c>
      <c r="DJ166" s="184" t="str">
        <f t="shared" ca="1" si="698"/>
        <v/>
      </c>
      <c r="DK166" s="184" t="str">
        <f t="shared" ca="1" si="699"/>
        <v/>
      </c>
      <c r="DL166" s="184" t="str">
        <f t="shared" ca="1" si="700"/>
        <v/>
      </c>
      <c r="DM166" s="184" t="str">
        <f t="shared" ca="1" si="701"/>
        <v/>
      </c>
      <c r="DN166" s="184" t="str">
        <f t="shared" ca="1" si="702"/>
        <v/>
      </c>
      <c r="DO166" s="184" t="str">
        <f t="shared" ca="1" si="703"/>
        <v/>
      </c>
      <c r="DP166" s="184" t="str">
        <f t="shared" ca="1" si="704"/>
        <v/>
      </c>
      <c r="DQ166" s="184" t="str">
        <f t="shared" ca="1" si="705"/>
        <v/>
      </c>
      <c r="DR166" s="184" t="str">
        <f t="shared" ca="1" si="706"/>
        <v/>
      </c>
      <c r="DS166" s="184" t="str">
        <f t="shared" ca="1" si="707"/>
        <v/>
      </c>
      <c r="DT166" s="184" t="str">
        <f t="shared" ca="1" si="708"/>
        <v/>
      </c>
      <c r="DU166" s="184" t="str">
        <f t="shared" ca="1" si="709"/>
        <v/>
      </c>
      <c r="DV166" s="184" t="str">
        <f t="shared" ca="1" si="710"/>
        <v/>
      </c>
      <c r="DW166" s="184" t="str">
        <f t="shared" ca="1" si="711"/>
        <v/>
      </c>
      <c r="DX166" s="184" t="str">
        <f t="shared" ca="1" si="712"/>
        <v/>
      </c>
      <c r="DY166" s="184" t="str">
        <f t="shared" ca="1" si="713"/>
        <v/>
      </c>
      <c r="DZ166" s="184" t="str">
        <f t="shared" ca="1" si="714"/>
        <v/>
      </c>
      <c r="EA166" s="184" t="str">
        <f t="shared" ca="1" si="715"/>
        <v/>
      </c>
      <c r="EB166" s="184" t="str">
        <f t="shared" ca="1" si="716"/>
        <v/>
      </c>
      <c r="EC166" s="184" t="str">
        <f t="shared" ca="1" si="717"/>
        <v/>
      </c>
      <c r="ED166" s="184" t="str">
        <f t="shared" ca="1" si="718"/>
        <v/>
      </c>
      <c r="EE166" s="184" t="str">
        <f t="shared" ca="1" si="719"/>
        <v/>
      </c>
      <c r="EF166" s="184" t="str">
        <f t="shared" ca="1" si="720"/>
        <v/>
      </c>
      <c r="EG166" s="184" t="str">
        <f t="shared" ca="1" si="721"/>
        <v/>
      </c>
      <c r="EH166" s="184" t="str">
        <f t="shared" ca="1" si="722"/>
        <v/>
      </c>
      <c r="EI166" s="184" t="str">
        <f t="shared" ca="1" si="723"/>
        <v/>
      </c>
      <c r="EJ166" s="184" t="str">
        <f t="shared" ca="1" si="724"/>
        <v/>
      </c>
      <c r="EK166" s="184" t="str">
        <f t="shared" ca="1" si="725"/>
        <v/>
      </c>
      <c r="EL166" s="184" t="str">
        <f t="shared" ca="1" si="726"/>
        <v/>
      </c>
      <c r="EM166" s="184" t="str">
        <f t="shared" ca="1" si="727"/>
        <v/>
      </c>
      <c r="EN166" s="184" t="str">
        <f t="shared" ca="1" si="728"/>
        <v/>
      </c>
      <c r="EO166" s="184" t="str">
        <f t="shared" ca="1" si="729"/>
        <v/>
      </c>
      <c r="EP166" s="184" t="str">
        <f t="shared" ca="1" si="730"/>
        <v/>
      </c>
      <c r="EQ166" s="184" t="str">
        <f t="shared" ca="1" si="731"/>
        <v/>
      </c>
      <c r="ER166" s="184" t="str">
        <f t="shared" ca="1" si="732"/>
        <v/>
      </c>
      <c r="ES166" s="184" t="str">
        <f t="shared" ca="1" si="733"/>
        <v/>
      </c>
      <c r="ET166" s="184" t="str">
        <f t="shared" ca="1" si="734"/>
        <v/>
      </c>
      <c r="EU166" s="184" t="str">
        <f t="shared" ca="1" si="735"/>
        <v/>
      </c>
      <c r="EV166" s="184" t="str">
        <f t="shared" ca="1" si="736"/>
        <v/>
      </c>
      <c r="EW166" s="184" t="str">
        <f t="shared" ca="1" si="737"/>
        <v/>
      </c>
      <c r="EX166" s="184" t="str">
        <f t="shared" ca="1" si="738"/>
        <v/>
      </c>
      <c r="EY166" s="184" t="str">
        <f t="shared" ca="1" si="739"/>
        <v/>
      </c>
      <c r="EZ166" s="184" t="str">
        <f t="shared" ca="1" si="740"/>
        <v/>
      </c>
      <c r="FA166" s="184" t="str">
        <f t="shared" ca="1" si="741"/>
        <v/>
      </c>
      <c r="FB166" s="184" t="str">
        <f t="shared" ca="1" si="742"/>
        <v/>
      </c>
      <c r="FC166" s="184" t="str">
        <f t="shared" ca="1" si="743"/>
        <v/>
      </c>
      <c r="FD166" s="184" t="str">
        <f t="shared" ca="1" si="744"/>
        <v/>
      </c>
      <c r="FE166" s="184" t="str">
        <f t="shared" ca="1" si="745"/>
        <v/>
      </c>
      <c r="FF166" s="184" t="str">
        <f t="shared" ca="1" si="746"/>
        <v/>
      </c>
      <c r="FG166" s="184" t="str">
        <f t="shared" ca="1" si="747"/>
        <v/>
      </c>
      <c r="FH166" s="184" t="str">
        <f t="shared" ca="1" si="748"/>
        <v/>
      </c>
      <c r="FI166" s="184" t="str">
        <f t="shared" ca="1" si="749"/>
        <v/>
      </c>
      <c r="FJ166" s="184" t="str">
        <f t="shared" ca="1" si="750"/>
        <v/>
      </c>
      <c r="FK166" s="184" t="str">
        <f t="shared" ca="1" si="751"/>
        <v/>
      </c>
      <c r="FL166" s="184" t="str">
        <f t="shared" ca="1" si="752"/>
        <v/>
      </c>
      <c r="FM166" s="184" t="str">
        <f t="shared" ca="1" si="753"/>
        <v/>
      </c>
      <c r="FN166" s="184" t="str">
        <f t="shared" ca="1" si="754"/>
        <v/>
      </c>
      <c r="FO166" s="184" t="str">
        <f t="shared" ca="1" si="755"/>
        <v/>
      </c>
      <c r="FP166" s="184" t="str">
        <f t="shared" ca="1" si="756"/>
        <v/>
      </c>
      <c r="FQ166" s="184" t="str">
        <f t="shared" ca="1" si="757"/>
        <v/>
      </c>
      <c r="FR166" s="184" t="str">
        <f t="shared" ca="1" si="758"/>
        <v/>
      </c>
      <c r="FS166" s="184">
        <f t="shared" ca="1" si="759"/>
        <v>0</v>
      </c>
      <c r="FT166" s="184">
        <f t="shared" ca="1" si="760"/>
        <v>0</v>
      </c>
      <c r="FU166" s="184">
        <f t="shared" ca="1" si="761"/>
        <v>0</v>
      </c>
      <c r="FV166" s="184">
        <f t="shared" ca="1" si="762"/>
        <v>0</v>
      </c>
      <c r="FW166" s="184">
        <f t="shared" ca="1" si="763"/>
        <v>0</v>
      </c>
      <c r="FX166" s="184">
        <f t="shared" ca="1" si="764"/>
        <v>0</v>
      </c>
      <c r="FY166" s="184">
        <f t="shared" ca="1" si="765"/>
        <v>0</v>
      </c>
      <c r="FZ166" s="184">
        <f t="shared" ca="1" si="766"/>
        <v>0</v>
      </c>
      <c r="GA166" s="184">
        <f t="shared" ca="1" si="767"/>
        <v>0</v>
      </c>
      <c r="GB166" s="184">
        <f t="shared" ca="1" si="768"/>
        <v>0</v>
      </c>
      <c r="GC166" s="184">
        <f t="shared" ca="1" si="769"/>
        <v>0</v>
      </c>
      <c r="GD166" s="184">
        <f t="shared" ca="1" si="770"/>
        <v>0</v>
      </c>
      <c r="GE166" s="184">
        <f t="shared" ca="1" si="771"/>
        <v>0</v>
      </c>
      <c r="GF166" s="184">
        <f t="shared" ca="1" si="772"/>
        <v>0</v>
      </c>
      <c r="GG166" s="184">
        <f t="shared" ca="1" si="773"/>
        <v>0</v>
      </c>
      <c r="GH166" s="184">
        <f t="shared" ca="1" si="774"/>
        <v>0</v>
      </c>
      <c r="GI166" s="184">
        <f t="shared" ca="1" si="775"/>
        <v>0</v>
      </c>
      <c r="GJ166" s="184">
        <f t="shared" ca="1" si="776"/>
        <v>0</v>
      </c>
      <c r="GK166" s="184">
        <f t="shared" ca="1" si="777"/>
        <v>0</v>
      </c>
      <c r="GL166" s="184">
        <f t="shared" ca="1" si="778"/>
        <v>0</v>
      </c>
      <c r="GM166" s="184">
        <f t="shared" ca="1" si="779"/>
        <v>0</v>
      </c>
      <c r="GN166" s="184">
        <f t="shared" ca="1" si="780"/>
        <v>0</v>
      </c>
      <c r="GO166" s="184">
        <f t="shared" ca="1" si="781"/>
        <v>0</v>
      </c>
      <c r="GP166" s="184">
        <f t="shared" ca="1" si="782"/>
        <v>0</v>
      </c>
      <c r="GQ166" s="184">
        <f t="shared" ca="1" si="783"/>
        <v>0</v>
      </c>
      <c r="GR166" s="184">
        <f t="shared" ca="1" si="784"/>
        <v>0</v>
      </c>
      <c r="GS166" s="184">
        <f t="shared" ca="1" si="785"/>
        <v>0</v>
      </c>
      <c r="GT166" s="184">
        <f t="shared" ca="1" si="786"/>
        <v>0</v>
      </c>
      <c r="GU166" s="184">
        <f t="shared" ca="1" si="787"/>
        <v>0</v>
      </c>
      <c r="GV166" s="184">
        <f t="shared" ca="1" si="788"/>
        <v>0</v>
      </c>
      <c r="GW166" s="184">
        <f t="shared" ca="1" si="789"/>
        <v>0</v>
      </c>
      <c r="GX166" s="184">
        <f t="shared" ca="1" si="790"/>
        <v>0</v>
      </c>
      <c r="GY166" s="184">
        <f t="shared" ca="1" si="791"/>
        <v>0</v>
      </c>
      <c r="GZ166" s="184">
        <f t="shared" ca="1" si="792"/>
        <v>0</v>
      </c>
      <c r="HA166" s="184">
        <f t="shared" ca="1" si="793"/>
        <v>0</v>
      </c>
      <c r="HB166" s="184">
        <f t="shared" ca="1" si="794"/>
        <v>0</v>
      </c>
      <c r="HC166" s="184">
        <f t="shared" ca="1" si="795"/>
        <v>0</v>
      </c>
      <c r="HD166" s="184">
        <f t="shared" ca="1" si="796"/>
        <v>0</v>
      </c>
      <c r="HE166" s="184">
        <f t="shared" ca="1" si="797"/>
        <v>0</v>
      </c>
      <c r="HF166" s="184">
        <f t="shared" ca="1" si="798"/>
        <v>0</v>
      </c>
      <c r="HG166" s="184">
        <f t="shared" ca="1" si="799"/>
        <v>0</v>
      </c>
      <c r="HH166" s="184">
        <f t="shared" ca="1" si="800"/>
        <v>0</v>
      </c>
      <c r="HI166" s="184">
        <f t="shared" ca="1" si="801"/>
        <v>0</v>
      </c>
      <c r="HJ166" s="184">
        <f t="shared" ca="1" si="802"/>
        <v>0</v>
      </c>
      <c r="HK166" s="578">
        <f t="shared" ca="1" si="803"/>
        <v>0</v>
      </c>
    </row>
    <row r="167" spans="1:219" s="185" customFormat="1">
      <c r="A167" s="277">
        <v>5</v>
      </c>
      <c r="B167" s="278"/>
      <c r="C167" s="279" t="s">
        <v>14170</v>
      </c>
      <c r="D167" s="280" t="str">
        <f>IF($B167="","",IFERROR(VLOOKUP($B167,SERVIÇOS!$A:$F,3,0),IFERROR(VLOOKUP($B167,'COMPOSIÇÕES COMPLEMENTARES '!$C:$K,3,0),"")))</f>
        <v/>
      </c>
      <c r="E167" s="281"/>
      <c r="F167" s="282" t="str">
        <f>IF($B167="","",IFERROR(VLOOKUP($B167,SERVIÇOS!$A:$F,4,0),IFERROR(VLOOKUP($B167,'COMPOSIÇÕES COMPLEMENTARES '!$C:$K,6,0),"")))</f>
        <v/>
      </c>
      <c r="G167" s="283" t="str">
        <f>IF($B167="","",IFERROR(VLOOKUP($B167,SERVIÇOS!$A:$F,5,0),IFERROR(VLOOKUP($B167,'COMPOSIÇÕES COMPLEMENTARES '!$C:$K,7,0),"")))</f>
        <v/>
      </c>
      <c r="H167" s="283" t="str">
        <f t="shared" si="589"/>
        <v/>
      </c>
      <c r="I167" s="270">
        <f>ROUND(SUMIF(I168:I174,"&gt;0",I168:I174),2)</f>
        <v>2353.37</v>
      </c>
      <c r="J167" s="270">
        <f>ROUND(SUMIF(J168:J174,"&gt;0",J168:J174),2)</f>
        <v>345.54</v>
      </c>
      <c r="K167" s="271"/>
      <c r="L167" s="270">
        <f>SUMIF(I167:J167,"&gt;0",I167:J167)</f>
        <v>2698.91</v>
      </c>
      <c r="M167" s="572">
        <f t="shared" si="594"/>
        <v>2698.91</v>
      </c>
      <c r="N167" s="572">
        <f t="shared" si="595"/>
        <v>0</v>
      </c>
      <c r="O167" s="572">
        <f t="shared" si="596"/>
        <v>0</v>
      </c>
      <c r="P167" s="572">
        <f t="shared" si="597"/>
        <v>159</v>
      </c>
      <c r="Q167" s="572" t="str">
        <f t="shared" si="598"/>
        <v/>
      </c>
      <c r="R167" s="572" t="str">
        <f t="shared" si="599"/>
        <v/>
      </c>
      <c r="S167" s="184" t="str">
        <f t="shared" ca="1" si="603"/>
        <v/>
      </c>
      <c r="T167" s="184" t="str">
        <f t="shared" ca="1" si="604"/>
        <v/>
      </c>
      <c r="U167" s="184" t="str">
        <f t="shared" ca="1" si="605"/>
        <v/>
      </c>
      <c r="V167" s="184" t="str">
        <f t="shared" ca="1" si="606"/>
        <v/>
      </c>
      <c r="W167" s="184" t="str">
        <f t="shared" ca="1" si="607"/>
        <v/>
      </c>
      <c r="X167" s="184" t="str">
        <f t="shared" ca="1" si="608"/>
        <v/>
      </c>
      <c r="Y167" s="184" t="str">
        <f t="shared" ca="1" si="609"/>
        <v/>
      </c>
      <c r="Z167" s="184" t="str">
        <f t="shared" ca="1" si="610"/>
        <v/>
      </c>
      <c r="AA167" s="184" t="str">
        <f t="shared" ca="1" si="611"/>
        <v/>
      </c>
      <c r="AB167" s="184" t="str">
        <f t="shared" ca="1" si="612"/>
        <v/>
      </c>
      <c r="AC167" s="184" t="str">
        <f t="shared" ca="1" si="613"/>
        <v/>
      </c>
      <c r="AD167" s="184" t="str">
        <f t="shared" ca="1" si="614"/>
        <v/>
      </c>
      <c r="AE167" s="184" t="str">
        <f t="shared" ca="1" si="615"/>
        <v/>
      </c>
      <c r="AF167" s="184" t="str">
        <f t="shared" ca="1" si="616"/>
        <v/>
      </c>
      <c r="AG167" s="184" t="str">
        <f t="shared" ca="1" si="617"/>
        <v/>
      </c>
      <c r="AH167" s="184" t="str">
        <f t="shared" ca="1" si="618"/>
        <v/>
      </c>
      <c r="AI167" s="184" t="str">
        <f t="shared" ca="1" si="619"/>
        <v/>
      </c>
      <c r="AJ167" s="184" t="str">
        <f t="shared" ca="1" si="620"/>
        <v/>
      </c>
      <c r="AK167" s="184" t="str">
        <f t="shared" ca="1" si="621"/>
        <v/>
      </c>
      <c r="AL167" s="184" t="str">
        <f t="shared" ca="1" si="622"/>
        <v/>
      </c>
      <c r="AM167" s="184" t="str">
        <f t="shared" ca="1" si="623"/>
        <v/>
      </c>
      <c r="AN167" s="184" t="str">
        <f t="shared" ca="1" si="624"/>
        <v/>
      </c>
      <c r="AO167" s="184" t="str">
        <f t="shared" ca="1" si="625"/>
        <v/>
      </c>
      <c r="AP167" s="184" t="str">
        <f t="shared" ca="1" si="626"/>
        <v/>
      </c>
      <c r="AQ167" s="184" t="str">
        <f t="shared" ca="1" si="627"/>
        <v/>
      </c>
      <c r="AR167" s="184" t="str">
        <f t="shared" ca="1" si="628"/>
        <v/>
      </c>
      <c r="AS167" s="184" t="str">
        <f t="shared" ca="1" si="629"/>
        <v/>
      </c>
      <c r="AT167" s="184" t="str">
        <f t="shared" ca="1" si="630"/>
        <v/>
      </c>
      <c r="AU167" s="184" t="str">
        <f t="shared" ca="1" si="631"/>
        <v/>
      </c>
      <c r="AV167" s="184" t="str">
        <f t="shared" ca="1" si="632"/>
        <v/>
      </c>
      <c r="AW167" s="184" t="str">
        <f t="shared" ca="1" si="633"/>
        <v/>
      </c>
      <c r="AX167" s="184" t="str">
        <f t="shared" ca="1" si="634"/>
        <v/>
      </c>
      <c r="AY167" s="184" t="str">
        <f t="shared" ca="1" si="635"/>
        <v/>
      </c>
      <c r="AZ167" s="184" t="str">
        <f t="shared" ca="1" si="636"/>
        <v/>
      </c>
      <c r="BA167" s="184" t="str">
        <f t="shared" ca="1" si="637"/>
        <v/>
      </c>
      <c r="BB167" s="184" t="str">
        <f t="shared" ca="1" si="638"/>
        <v/>
      </c>
      <c r="BC167" s="184" t="str">
        <f t="shared" ca="1" si="639"/>
        <v/>
      </c>
      <c r="BD167" s="184" t="str">
        <f t="shared" ca="1" si="640"/>
        <v/>
      </c>
      <c r="BE167" s="184" t="str">
        <f t="shared" ca="1" si="641"/>
        <v/>
      </c>
      <c r="BF167" s="184" t="str">
        <f t="shared" ca="1" si="642"/>
        <v/>
      </c>
      <c r="BG167" s="184" t="str">
        <f t="shared" ca="1" si="643"/>
        <v/>
      </c>
      <c r="BH167" s="184" t="str">
        <f t="shared" ca="1" si="644"/>
        <v/>
      </c>
      <c r="BI167" s="184" t="str">
        <f t="shared" ca="1" si="645"/>
        <v/>
      </c>
      <c r="BJ167" s="184" t="str">
        <f t="shared" ca="1" si="646"/>
        <v/>
      </c>
      <c r="BK167" s="184" t="str">
        <f t="shared" ca="1" si="647"/>
        <v/>
      </c>
      <c r="BL167" s="184" t="str">
        <f t="shared" ca="1" si="648"/>
        <v/>
      </c>
      <c r="BM167" s="184" t="str">
        <f t="shared" ca="1" si="649"/>
        <v/>
      </c>
      <c r="BN167" s="184" t="str">
        <f t="shared" ca="1" si="650"/>
        <v/>
      </c>
      <c r="BO167" s="184" t="str">
        <f t="shared" ca="1" si="651"/>
        <v/>
      </c>
      <c r="BP167" s="184" t="str">
        <f t="shared" ca="1" si="652"/>
        <v/>
      </c>
      <c r="BQ167" s="184" t="str">
        <f t="shared" ca="1" si="653"/>
        <v/>
      </c>
      <c r="BR167" s="184" t="str">
        <f t="shared" ca="1" si="654"/>
        <v/>
      </c>
      <c r="BS167" s="184" t="str">
        <f t="shared" ca="1" si="655"/>
        <v/>
      </c>
      <c r="BT167" s="184" t="str">
        <f t="shared" ca="1" si="656"/>
        <v/>
      </c>
      <c r="BU167" s="184" t="str">
        <f t="shared" ca="1" si="657"/>
        <v/>
      </c>
      <c r="BV167" s="184" t="str">
        <f t="shared" ca="1" si="658"/>
        <v/>
      </c>
      <c r="BW167" s="184" t="str">
        <f t="shared" ca="1" si="659"/>
        <v/>
      </c>
      <c r="BX167" s="184" t="str">
        <f t="shared" ca="1" si="660"/>
        <v/>
      </c>
      <c r="BY167" s="184" t="str">
        <f t="shared" ca="1" si="661"/>
        <v/>
      </c>
      <c r="BZ167" s="184" t="str">
        <f t="shared" ca="1" si="662"/>
        <v/>
      </c>
      <c r="CA167" s="184" t="str">
        <f t="shared" ca="1" si="663"/>
        <v/>
      </c>
      <c r="CB167" s="184" t="str">
        <f t="shared" ca="1" si="664"/>
        <v/>
      </c>
      <c r="CC167" s="184" t="str">
        <f t="shared" ca="1" si="665"/>
        <v/>
      </c>
      <c r="CD167" s="184" t="str">
        <f t="shared" ca="1" si="666"/>
        <v/>
      </c>
      <c r="CE167" s="184" t="str">
        <f t="shared" ca="1" si="667"/>
        <v/>
      </c>
      <c r="CF167" s="184" t="str">
        <f t="shared" ca="1" si="668"/>
        <v/>
      </c>
      <c r="CG167" s="184" t="str">
        <f t="shared" ca="1" si="669"/>
        <v/>
      </c>
      <c r="CH167" s="184" t="str">
        <f t="shared" ca="1" si="670"/>
        <v/>
      </c>
      <c r="CI167" s="184" t="str">
        <f t="shared" ca="1" si="671"/>
        <v/>
      </c>
      <c r="CJ167" s="184" t="str">
        <f t="shared" ca="1" si="672"/>
        <v/>
      </c>
      <c r="CK167" s="184" t="str">
        <f t="shared" ca="1" si="673"/>
        <v/>
      </c>
      <c r="CL167" s="184" t="str">
        <f t="shared" ca="1" si="674"/>
        <v/>
      </c>
      <c r="CM167" s="184" t="str">
        <f t="shared" ca="1" si="675"/>
        <v/>
      </c>
      <c r="CN167" s="184" t="str">
        <f t="shared" ca="1" si="676"/>
        <v/>
      </c>
      <c r="CO167" s="184" t="str">
        <f t="shared" ca="1" si="677"/>
        <v/>
      </c>
      <c r="CP167" s="184" t="str">
        <f t="shared" ca="1" si="678"/>
        <v/>
      </c>
      <c r="CQ167" s="184" t="str">
        <f t="shared" ca="1" si="679"/>
        <v/>
      </c>
      <c r="CR167" s="184" t="str">
        <f t="shared" ca="1" si="680"/>
        <v/>
      </c>
      <c r="CS167" s="184" t="str">
        <f t="shared" ca="1" si="681"/>
        <v/>
      </c>
      <c r="CT167" s="184" t="str">
        <f t="shared" ca="1" si="682"/>
        <v/>
      </c>
      <c r="CU167" s="184" t="str">
        <f t="shared" ca="1" si="683"/>
        <v/>
      </c>
      <c r="CV167" s="184" t="str">
        <f t="shared" ca="1" si="684"/>
        <v/>
      </c>
      <c r="CW167" s="184" t="str">
        <f t="shared" ca="1" si="685"/>
        <v/>
      </c>
      <c r="CX167" s="184" t="str">
        <f t="shared" ca="1" si="686"/>
        <v/>
      </c>
      <c r="CY167" s="184" t="str">
        <f t="shared" ca="1" si="687"/>
        <v/>
      </c>
      <c r="CZ167" s="184" t="str">
        <f t="shared" ca="1" si="688"/>
        <v/>
      </c>
      <c r="DA167" s="184" t="str">
        <f t="shared" ca="1" si="689"/>
        <v/>
      </c>
      <c r="DB167" s="184" t="str">
        <f t="shared" ca="1" si="690"/>
        <v/>
      </c>
      <c r="DC167" s="184" t="str">
        <f t="shared" ca="1" si="691"/>
        <v/>
      </c>
      <c r="DD167" s="184" t="str">
        <f t="shared" ca="1" si="692"/>
        <v/>
      </c>
      <c r="DE167" s="184" t="str">
        <f t="shared" ca="1" si="693"/>
        <v/>
      </c>
      <c r="DF167" s="184" t="str">
        <f t="shared" ca="1" si="694"/>
        <v/>
      </c>
      <c r="DG167" s="184" t="str">
        <f t="shared" ca="1" si="695"/>
        <v/>
      </c>
      <c r="DH167" s="184" t="str">
        <f t="shared" ca="1" si="696"/>
        <v/>
      </c>
      <c r="DI167" s="184" t="str">
        <f t="shared" ca="1" si="697"/>
        <v/>
      </c>
      <c r="DJ167" s="184" t="str">
        <f t="shared" ca="1" si="698"/>
        <v/>
      </c>
      <c r="DK167" s="184" t="str">
        <f t="shared" ca="1" si="699"/>
        <v/>
      </c>
      <c r="DL167" s="184" t="str">
        <f t="shared" ca="1" si="700"/>
        <v/>
      </c>
      <c r="DM167" s="184" t="str">
        <f t="shared" ca="1" si="701"/>
        <v/>
      </c>
      <c r="DN167" s="184" t="str">
        <f t="shared" ca="1" si="702"/>
        <v/>
      </c>
      <c r="DO167" s="184" t="str">
        <f t="shared" ca="1" si="703"/>
        <v/>
      </c>
      <c r="DP167" s="184" t="str">
        <f t="shared" ca="1" si="704"/>
        <v/>
      </c>
      <c r="DQ167" s="184" t="str">
        <f t="shared" ca="1" si="705"/>
        <v/>
      </c>
      <c r="DR167" s="184" t="str">
        <f t="shared" ca="1" si="706"/>
        <v/>
      </c>
      <c r="DS167" s="184" t="str">
        <f t="shared" ca="1" si="707"/>
        <v/>
      </c>
      <c r="DT167" s="184" t="str">
        <f t="shared" ca="1" si="708"/>
        <v/>
      </c>
      <c r="DU167" s="184" t="str">
        <f t="shared" ca="1" si="709"/>
        <v/>
      </c>
      <c r="DV167" s="184" t="str">
        <f t="shared" ca="1" si="710"/>
        <v/>
      </c>
      <c r="DW167" s="184" t="str">
        <f t="shared" ca="1" si="711"/>
        <v/>
      </c>
      <c r="DX167" s="184" t="str">
        <f t="shared" ca="1" si="712"/>
        <v/>
      </c>
      <c r="DY167" s="184" t="str">
        <f t="shared" ca="1" si="713"/>
        <v/>
      </c>
      <c r="DZ167" s="184" t="str">
        <f t="shared" ca="1" si="714"/>
        <v/>
      </c>
      <c r="EA167" s="184" t="str">
        <f t="shared" ca="1" si="715"/>
        <v/>
      </c>
      <c r="EB167" s="184" t="str">
        <f t="shared" ca="1" si="716"/>
        <v/>
      </c>
      <c r="EC167" s="184" t="str">
        <f t="shared" ca="1" si="717"/>
        <v/>
      </c>
      <c r="ED167" s="184" t="str">
        <f t="shared" ca="1" si="718"/>
        <v/>
      </c>
      <c r="EE167" s="184" t="str">
        <f t="shared" ca="1" si="719"/>
        <v/>
      </c>
      <c r="EF167" s="184" t="str">
        <f t="shared" ca="1" si="720"/>
        <v/>
      </c>
      <c r="EG167" s="184" t="str">
        <f t="shared" ca="1" si="721"/>
        <v/>
      </c>
      <c r="EH167" s="184" t="str">
        <f t="shared" ca="1" si="722"/>
        <v/>
      </c>
      <c r="EI167" s="184" t="str">
        <f t="shared" ca="1" si="723"/>
        <v/>
      </c>
      <c r="EJ167" s="184" t="str">
        <f t="shared" ca="1" si="724"/>
        <v/>
      </c>
      <c r="EK167" s="184" t="str">
        <f t="shared" ca="1" si="725"/>
        <v/>
      </c>
      <c r="EL167" s="184" t="str">
        <f t="shared" ca="1" si="726"/>
        <v/>
      </c>
      <c r="EM167" s="184" t="str">
        <f t="shared" ca="1" si="727"/>
        <v/>
      </c>
      <c r="EN167" s="184" t="str">
        <f t="shared" ca="1" si="728"/>
        <v/>
      </c>
      <c r="EO167" s="184" t="str">
        <f t="shared" ca="1" si="729"/>
        <v/>
      </c>
      <c r="EP167" s="184" t="str">
        <f t="shared" ca="1" si="730"/>
        <v/>
      </c>
      <c r="EQ167" s="184" t="str">
        <f t="shared" ca="1" si="731"/>
        <v/>
      </c>
      <c r="ER167" s="184" t="str">
        <f t="shared" ca="1" si="732"/>
        <v/>
      </c>
      <c r="ES167" s="184" t="str">
        <f t="shared" ca="1" si="733"/>
        <v/>
      </c>
      <c r="ET167" s="184" t="str">
        <f t="shared" ca="1" si="734"/>
        <v/>
      </c>
      <c r="EU167" s="184" t="str">
        <f t="shared" ca="1" si="735"/>
        <v/>
      </c>
      <c r="EV167" s="184" t="str">
        <f t="shared" ca="1" si="736"/>
        <v/>
      </c>
      <c r="EW167" s="184" t="str">
        <f t="shared" ca="1" si="737"/>
        <v/>
      </c>
      <c r="EX167" s="184" t="str">
        <f t="shared" ca="1" si="738"/>
        <v/>
      </c>
      <c r="EY167" s="184" t="str">
        <f t="shared" ca="1" si="739"/>
        <v/>
      </c>
      <c r="EZ167" s="184" t="str">
        <f t="shared" ca="1" si="740"/>
        <v/>
      </c>
      <c r="FA167" s="184" t="str">
        <f t="shared" ca="1" si="741"/>
        <v/>
      </c>
      <c r="FB167" s="184" t="str">
        <f t="shared" ca="1" si="742"/>
        <v/>
      </c>
      <c r="FC167" s="184" t="str">
        <f t="shared" ca="1" si="743"/>
        <v/>
      </c>
      <c r="FD167" s="184" t="str">
        <f t="shared" ca="1" si="744"/>
        <v/>
      </c>
      <c r="FE167" s="184" t="str">
        <f t="shared" ca="1" si="745"/>
        <v/>
      </c>
      <c r="FF167" s="184" t="str">
        <f t="shared" ca="1" si="746"/>
        <v/>
      </c>
      <c r="FG167" s="184" t="str">
        <f t="shared" ca="1" si="747"/>
        <v/>
      </c>
      <c r="FH167" s="184" t="str">
        <f t="shared" ca="1" si="748"/>
        <v/>
      </c>
      <c r="FI167" s="184" t="str">
        <f t="shared" ca="1" si="749"/>
        <v/>
      </c>
      <c r="FJ167" s="184" t="str">
        <f t="shared" ca="1" si="750"/>
        <v/>
      </c>
      <c r="FK167" s="184" t="str">
        <f t="shared" ca="1" si="751"/>
        <v/>
      </c>
      <c r="FL167" s="184" t="str">
        <f t="shared" ca="1" si="752"/>
        <v/>
      </c>
      <c r="FM167" s="184" t="str">
        <f t="shared" ca="1" si="753"/>
        <v/>
      </c>
      <c r="FN167" s="184" t="str">
        <f t="shared" ca="1" si="754"/>
        <v/>
      </c>
      <c r="FO167" s="184" t="str">
        <f t="shared" ca="1" si="755"/>
        <v/>
      </c>
      <c r="FP167" s="184" t="str">
        <f t="shared" ca="1" si="756"/>
        <v/>
      </c>
      <c r="FQ167" s="184" t="str">
        <f t="shared" ca="1" si="757"/>
        <v/>
      </c>
      <c r="FR167" s="184">
        <f t="shared" ca="1" si="758"/>
        <v>0</v>
      </c>
      <c r="FS167" s="184">
        <f t="shared" ca="1" si="759"/>
        <v>0</v>
      </c>
      <c r="FT167" s="184">
        <f t="shared" ca="1" si="760"/>
        <v>0</v>
      </c>
      <c r="FU167" s="184">
        <f t="shared" ca="1" si="761"/>
        <v>0</v>
      </c>
      <c r="FV167" s="184">
        <f t="shared" ca="1" si="762"/>
        <v>0</v>
      </c>
      <c r="FW167" s="184">
        <f t="shared" ca="1" si="763"/>
        <v>0</v>
      </c>
      <c r="FX167" s="184">
        <f t="shared" ca="1" si="764"/>
        <v>0</v>
      </c>
      <c r="FY167" s="184">
        <f t="shared" ca="1" si="765"/>
        <v>0</v>
      </c>
      <c r="FZ167" s="184">
        <f t="shared" ca="1" si="766"/>
        <v>0</v>
      </c>
      <c r="GA167" s="184">
        <f t="shared" ca="1" si="767"/>
        <v>0</v>
      </c>
      <c r="GB167" s="184">
        <f t="shared" ca="1" si="768"/>
        <v>0</v>
      </c>
      <c r="GC167" s="184">
        <f t="shared" ca="1" si="769"/>
        <v>0</v>
      </c>
      <c r="GD167" s="184">
        <f t="shared" ca="1" si="770"/>
        <v>0</v>
      </c>
      <c r="GE167" s="184">
        <f t="shared" ca="1" si="771"/>
        <v>0</v>
      </c>
      <c r="GF167" s="184">
        <f t="shared" ca="1" si="772"/>
        <v>0</v>
      </c>
      <c r="GG167" s="184">
        <f t="shared" ca="1" si="773"/>
        <v>0</v>
      </c>
      <c r="GH167" s="184">
        <f t="shared" ca="1" si="774"/>
        <v>0</v>
      </c>
      <c r="GI167" s="184">
        <f t="shared" ca="1" si="775"/>
        <v>0</v>
      </c>
      <c r="GJ167" s="184">
        <f t="shared" ca="1" si="776"/>
        <v>0</v>
      </c>
      <c r="GK167" s="184">
        <f t="shared" ca="1" si="777"/>
        <v>0</v>
      </c>
      <c r="GL167" s="184">
        <f t="shared" ca="1" si="778"/>
        <v>0</v>
      </c>
      <c r="GM167" s="184">
        <f t="shared" ca="1" si="779"/>
        <v>0</v>
      </c>
      <c r="GN167" s="184">
        <f t="shared" ca="1" si="780"/>
        <v>0</v>
      </c>
      <c r="GO167" s="184">
        <f t="shared" ca="1" si="781"/>
        <v>0</v>
      </c>
      <c r="GP167" s="184">
        <f t="shared" ca="1" si="782"/>
        <v>0</v>
      </c>
      <c r="GQ167" s="184">
        <f t="shared" ca="1" si="783"/>
        <v>0</v>
      </c>
      <c r="GR167" s="184">
        <f t="shared" ca="1" si="784"/>
        <v>0</v>
      </c>
      <c r="GS167" s="184">
        <f t="shared" ca="1" si="785"/>
        <v>0</v>
      </c>
      <c r="GT167" s="184">
        <f t="shared" ca="1" si="786"/>
        <v>0</v>
      </c>
      <c r="GU167" s="184">
        <f t="shared" ca="1" si="787"/>
        <v>0</v>
      </c>
      <c r="GV167" s="184">
        <f t="shared" ca="1" si="788"/>
        <v>0</v>
      </c>
      <c r="GW167" s="184">
        <f t="shared" ca="1" si="789"/>
        <v>0</v>
      </c>
      <c r="GX167" s="184">
        <f t="shared" ca="1" si="790"/>
        <v>0</v>
      </c>
      <c r="GY167" s="184">
        <f t="shared" ca="1" si="791"/>
        <v>0</v>
      </c>
      <c r="GZ167" s="184">
        <f t="shared" ca="1" si="792"/>
        <v>0</v>
      </c>
      <c r="HA167" s="184">
        <f t="shared" ca="1" si="793"/>
        <v>0</v>
      </c>
      <c r="HB167" s="184">
        <f t="shared" ca="1" si="794"/>
        <v>0</v>
      </c>
      <c r="HC167" s="184">
        <f t="shared" ca="1" si="795"/>
        <v>0</v>
      </c>
      <c r="HD167" s="184">
        <f t="shared" ca="1" si="796"/>
        <v>0</v>
      </c>
      <c r="HE167" s="184">
        <f t="shared" ca="1" si="797"/>
        <v>0</v>
      </c>
      <c r="HF167" s="184">
        <f t="shared" ca="1" si="798"/>
        <v>0</v>
      </c>
      <c r="HG167" s="184">
        <f t="shared" ca="1" si="799"/>
        <v>0</v>
      </c>
      <c r="HH167" s="184">
        <f t="shared" ca="1" si="800"/>
        <v>0</v>
      </c>
      <c r="HI167" s="184">
        <f t="shared" ca="1" si="801"/>
        <v>0</v>
      </c>
      <c r="HJ167" s="184">
        <f t="shared" ca="1" si="802"/>
        <v>0</v>
      </c>
      <c r="HK167" s="578">
        <f t="shared" ca="1" si="803"/>
        <v>0</v>
      </c>
    </row>
    <row r="168" spans="1:219" s="185" customFormat="1">
      <c r="A168" s="284" t="s">
        <v>14033</v>
      </c>
      <c r="B168" s="285" t="s">
        <v>14078</v>
      </c>
      <c r="C168" s="286" t="str">
        <f>IF($B168="","",IFERROR(VLOOKUP($B168,SERVIÇOS!$A:$F,2,0),IFERROR(VLOOKUP($B168,'COMPOSIÇÕES COMPLEMENTARES '!$C:$K,2,0),"")))</f>
        <v>DEMOLIÇÃO DE PISO DE CONCRETO</v>
      </c>
      <c r="D168" s="287" t="str">
        <f>IF($B168="","",IFERROR(VLOOKUP($B168,SERVIÇOS!$A:$F,3,0),IFERROR(VLOOKUP($B168,'COMPOSIÇÕES COMPLEMENTARES '!$C:$K,3,0),"")))</f>
        <v>M3</v>
      </c>
      <c r="E168" s="288">
        <v>0.2</v>
      </c>
      <c r="F168" s="289">
        <f>IF($B168="","",IFERROR(VLOOKUP($B168,SERVIÇOS!$A:$F,4,0),IFERROR(VLOOKUP($B168,'COMPOSIÇÕES COMPLEMENTARES '!$C:$K,6,0),"")))</f>
        <v>93.39</v>
      </c>
      <c r="G168" s="289">
        <f>IF($B168="","",IFERROR(VLOOKUP($B168,SERVIÇOS!$A:$F,5,0),IFERROR(VLOOKUP($B168,'COMPOSIÇÕES COMPLEMENTARES '!$C:$K,7,0),"")))</f>
        <v>196.78</v>
      </c>
      <c r="H168" s="289">
        <f t="shared" si="589"/>
        <v>290.17</v>
      </c>
      <c r="I168" s="289">
        <f t="shared" ref="I168:I174" si="804">IF(E168="","",ROUND((E168*F168),2))</f>
        <v>18.68</v>
      </c>
      <c r="J168" s="289">
        <f t="shared" ref="J168:J174" si="805">IF(E168="","",ROUND((E168*G168),2))</f>
        <v>39.36</v>
      </c>
      <c r="K168" s="289">
        <f t="shared" ref="K168:K174" si="806">IF(E168="","",ROUND((E168*H168),2))</f>
        <v>58.03</v>
      </c>
      <c r="L168" s="289"/>
      <c r="M168" s="572">
        <f t="shared" si="594"/>
        <v>58.04</v>
      </c>
      <c r="N168" s="572">
        <f t="shared" si="595"/>
        <v>10521.570000000002</v>
      </c>
      <c r="O168" s="572">
        <f t="shared" si="596"/>
        <v>36.260000000000005</v>
      </c>
      <c r="P168" s="572">
        <f t="shared" si="597"/>
        <v>160</v>
      </c>
      <c r="Q168" s="572" t="str">
        <f t="shared" si="598"/>
        <v/>
      </c>
      <c r="R168" s="572" t="str">
        <f t="shared" si="599"/>
        <v/>
      </c>
      <c r="S168" s="184" t="str">
        <f t="shared" ca="1" si="603"/>
        <v/>
      </c>
      <c r="T168" s="184" t="str">
        <f t="shared" ca="1" si="604"/>
        <v/>
      </c>
      <c r="U168" s="184" t="str">
        <f t="shared" ca="1" si="605"/>
        <v/>
      </c>
      <c r="V168" s="184" t="str">
        <f t="shared" ca="1" si="606"/>
        <v/>
      </c>
      <c r="W168" s="184" t="str">
        <f t="shared" ca="1" si="607"/>
        <v/>
      </c>
      <c r="X168" s="184" t="str">
        <f t="shared" ca="1" si="608"/>
        <v/>
      </c>
      <c r="Y168" s="184" t="str">
        <f t="shared" ca="1" si="609"/>
        <v/>
      </c>
      <c r="Z168" s="184" t="str">
        <f t="shared" ca="1" si="610"/>
        <v/>
      </c>
      <c r="AA168" s="184" t="str">
        <f t="shared" ca="1" si="611"/>
        <v/>
      </c>
      <c r="AB168" s="184" t="str">
        <f t="shared" ca="1" si="612"/>
        <v/>
      </c>
      <c r="AC168" s="184" t="str">
        <f t="shared" ca="1" si="613"/>
        <v/>
      </c>
      <c r="AD168" s="184" t="str">
        <f t="shared" ca="1" si="614"/>
        <v/>
      </c>
      <c r="AE168" s="184" t="str">
        <f t="shared" ca="1" si="615"/>
        <v/>
      </c>
      <c r="AF168" s="184" t="str">
        <f t="shared" ca="1" si="616"/>
        <v/>
      </c>
      <c r="AG168" s="184" t="str">
        <f t="shared" ca="1" si="617"/>
        <v/>
      </c>
      <c r="AH168" s="184" t="str">
        <f t="shared" ca="1" si="618"/>
        <v/>
      </c>
      <c r="AI168" s="184" t="str">
        <f t="shared" ca="1" si="619"/>
        <v/>
      </c>
      <c r="AJ168" s="184" t="str">
        <f t="shared" ca="1" si="620"/>
        <v/>
      </c>
      <c r="AK168" s="184" t="str">
        <f t="shared" ca="1" si="621"/>
        <v/>
      </c>
      <c r="AL168" s="184" t="str">
        <f t="shared" ca="1" si="622"/>
        <v/>
      </c>
      <c r="AM168" s="184" t="str">
        <f t="shared" ca="1" si="623"/>
        <v/>
      </c>
      <c r="AN168" s="184" t="str">
        <f t="shared" ca="1" si="624"/>
        <v/>
      </c>
      <c r="AO168" s="184" t="str">
        <f t="shared" ca="1" si="625"/>
        <v/>
      </c>
      <c r="AP168" s="184" t="str">
        <f t="shared" ca="1" si="626"/>
        <v/>
      </c>
      <c r="AQ168" s="184" t="str">
        <f t="shared" ca="1" si="627"/>
        <v/>
      </c>
      <c r="AR168" s="184" t="str">
        <f t="shared" ca="1" si="628"/>
        <v/>
      </c>
      <c r="AS168" s="184" t="str">
        <f t="shared" ca="1" si="629"/>
        <v/>
      </c>
      <c r="AT168" s="184" t="str">
        <f t="shared" ca="1" si="630"/>
        <v/>
      </c>
      <c r="AU168" s="184" t="str">
        <f t="shared" ca="1" si="631"/>
        <v/>
      </c>
      <c r="AV168" s="184" t="str">
        <f t="shared" ca="1" si="632"/>
        <v/>
      </c>
      <c r="AW168" s="184" t="str">
        <f t="shared" ca="1" si="633"/>
        <v/>
      </c>
      <c r="AX168" s="184" t="str">
        <f t="shared" ca="1" si="634"/>
        <v/>
      </c>
      <c r="AY168" s="184" t="str">
        <f t="shared" ca="1" si="635"/>
        <v/>
      </c>
      <c r="AZ168" s="184" t="str">
        <f t="shared" ca="1" si="636"/>
        <v/>
      </c>
      <c r="BA168" s="184" t="str">
        <f t="shared" ca="1" si="637"/>
        <v/>
      </c>
      <c r="BB168" s="184" t="str">
        <f t="shared" ca="1" si="638"/>
        <v/>
      </c>
      <c r="BC168" s="184" t="str">
        <f t="shared" ca="1" si="639"/>
        <v/>
      </c>
      <c r="BD168" s="184" t="str">
        <f t="shared" ca="1" si="640"/>
        <v/>
      </c>
      <c r="BE168" s="184" t="str">
        <f t="shared" ca="1" si="641"/>
        <v/>
      </c>
      <c r="BF168" s="184" t="str">
        <f t="shared" ca="1" si="642"/>
        <v/>
      </c>
      <c r="BG168" s="184" t="str">
        <f t="shared" ca="1" si="643"/>
        <v/>
      </c>
      <c r="BH168" s="184" t="str">
        <f t="shared" ca="1" si="644"/>
        <v/>
      </c>
      <c r="BI168" s="184" t="str">
        <f t="shared" ca="1" si="645"/>
        <v/>
      </c>
      <c r="BJ168" s="184" t="str">
        <f t="shared" ca="1" si="646"/>
        <v/>
      </c>
      <c r="BK168" s="184" t="str">
        <f t="shared" ca="1" si="647"/>
        <v/>
      </c>
      <c r="BL168" s="184" t="str">
        <f t="shared" ca="1" si="648"/>
        <v/>
      </c>
      <c r="BM168" s="184" t="str">
        <f t="shared" ca="1" si="649"/>
        <v/>
      </c>
      <c r="BN168" s="184" t="str">
        <f t="shared" ca="1" si="650"/>
        <v/>
      </c>
      <c r="BO168" s="184" t="str">
        <f t="shared" ca="1" si="651"/>
        <v/>
      </c>
      <c r="BP168" s="184" t="str">
        <f t="shared" ca="1" si="652"/>
        <v/>
      </c>
      <c r="BQ168" s="184" t="str">
        <f t="shared" ca="1" si="653"/>
        <v/>
      </c>
      <c r="BR168" s="184" t="str">
        <f t="shared" ca="1" si="654"/>
        <v/>
      </c>
      <c r="BS168" s="184" t="str">
        <f t="shared" ca="1" si="655"/>
        <v/>
      </c>
      <c r="BT168" s="184" t="str">
        <f t="shared" ca="1" si="656"/>
        <v/>
      </c>
      <c r="BU168" s="184" t="str">
        <f t="shared" ca="1" si="657"/>
        <v/>
      </c>
      <c r="BV168" s="184" t="str">
        <f t="shared" ca="1" si="658"/>
        <v/>
      </c>
      <c r="BW168" s="184" t="str">
        <f t="shared" ca="1" si="659"/>
        <v/>
      </c>
      <c r="BX168" s="184" t="str">
        <f t="shared" ca="1" si="660"/>
        <v/>
      </c>
      <c r="BY168" s="184" t="str">
        <f t="shared" ca="1" si="661"/>
        <v/>
      </c>
      <c r="BZ168" s="184" t="str">
        <f t="shared" ca="1" si="662"/>
        <v/>
      </c>
      <c r="CA168" s="184" t="str">
        <f t="shared" ca="1" si="663"/>
        <v/>
      </c>
      <c r="CB168" s="184" t="str">
        <f t="shared" ca="1" si="664"/>
        <v/>
      </c>
      <c r="CC168" s="184" t="str">
        <f t="shared" ca="1" si="665"/>
        <v/>
      </c>
      <c r="CD168" s="184" t="str">
        <f t="shared" ca="1" si="666"/>
        <v/>
      </c>
      <c r="CE168" s="184" t="str">
        <f t="shared" ca="1" si="667"/>
        <v/>
      </c>
      <c r="CF168" s="184" t="str">
        <f t="shared" ca="1" si="668"/>
        <v/>
      </c>
      <c r="CG168" s="184" t="str">
        <f t="shared" ca="1" si="669"/>
        <v/>
      </c>
      <c r="CH168" s="184" t="str">
        <f t="shared" ca="1" si="670"/>
        <v/>
      </c>
      <c r="CI168" s="184" t="str">
        <f t="shared" ca="1" si="671"/>
        <v/>
      </c>
      <c r="CJ168" s="184" t="str">
        <f t="shared" ca="1" si="672"/>
        <v/>
      </c>
      <c r="CK168" s="184" t="str">
        <f t="shared" ca="1" si="673"/>
        <v/>
      </c>
      <c r="CL168" s="184" t="str">
        <f t="shared" ca="1" si="674"/>
        <v/>
      </c>
      <c r="CM168" s="184" t="str">
        <f t="shared" ca="1" si="675"/>
        <v/>
      </c>
      <c r="CN168" s="184" t="str">
        <f t="shared" ca="1" si="676"/>
        <v/>
      </c>
      <c r="CO168" s="184" t="str">
        <f t="shared" ca="1" si="677"/>
        <v/>
      </c>
      <c r="CP168" s="184" t="str">
        <f t="shared" ca="1" si="678"/>
        <v/>
      </c>
      <c r="CQ168" s="184" t="str">
        <f t="shared" ca="1" si="679"/>
        <v/>
      </c>
      <c r="CR168" s="184" t="str">
        <f t="shared" ca="1" si="680"/>
        <v/>
      </c>
      <c r="CS168" s="184" t="str">
        <f t="shared" ca="1" si="681"/>
        <v/>
      </c>
      <c r="CT168" s="184" t="str">
        <f t="shared" ca="1" si="682"/>
        <v/>
      </c>
      <c r="CU168" s="184" t="str">
        <f t="shared" ca="1" si="683"/>
        <v/>
      </c>
      <c r="CV168" s="184" t="str">
        <f t="shared" ca="1" si="684"/>
        <v/>
      </c>
      <c r="CW168" s="184" t="str">
        <f t="shared" ca="1" si="685"/>
        <v/>
      </c>
      <c r="CX168" s="184" t="str">
        <f t="shared" ca="1" si="686"/>
        <v/>
      </c>
      <c r="CY168" s="184" t="str">
        <f t="shared" ca="1" si="687"/>
        <v/>
      </c>
      <c r="CZ168" s="184" t="str">
        <f t="shared" ca="1" si="688"/>
        <v/>
      </c>
      <c r="DA168" s="184" t="str">
        <f t="shared" ca="1" si="689"/>
        <v/>
      </c>
      <c r="DB168" s="184" t="str">
        <f t="shared" ca="1" si="690"/>
        <v/>
      </c>
      <c r="DC168" s="184" t="str">
        <f t="shared" ca="1" si="691"/>
        <v/>
      </c>
      <c r="DD168" s="184" t="str">
        <f t="shared" ca="1" si="692"/>
        <v/>
      </c>
      <c r="DE168" s="184" t="str">
        <f t="shared" ca="1" si="693"/>
        <v/>
      </c>
      <c r="DF168" s="184" t="str">
        <f t="shared" ca="1" si="694"/>
        <v/>
      </c>
      <c r="DG168" s="184" t="str">
        <f t="shared" ca="1" si="695"/>
        <v/>
      </c>
      <c r="DH168" s="184" t="str">
        <f t="shared" ca="1" si="696"/>
        <v/>
      </c>
      <c r="DI168" s="184" t="str">
        <f t="shared" ca="1" si="697"/>
        <v/>
      </c>
      <c r="DJ168" s="184" t="str">
        <f t="shared" ca="1" si="698"/>
        <v/>
      </c>
      <c r="DK168" s="184" t="str">
        <f t="shared" ca="1" si="699"/>
        <v/>
      </c>
      <c r="DL168" s="184" t="str">
        <f t="shared" ca="1" si="700"/>
        <v/>
      </c>
      <c r="DM168" s="184" t="str">
        <f t="shared" ca="1" si="701"/>
        <v/>
      </c>
      <c r="DN168" s="184" t="str">
        <f t="shared" ca="1" si="702"/>
        <v/>
      </c>
      <c r="DO168" s="184" t="str">
        <f t="shared" ca="1" si="703"/>
        <v/>
      </c>
      <c r="DP168" s="184" t="str">
        <f t="shared" ca="1" si="704"/>
        <v/>
      </c>
      <c r="DQ168" s="184" t="str">
        <f t="shared" ca="1" si="705"/>
        <v/>
      </c>
      <c r="DR168" s="184" t="str">
        <f t="shared" ca="1" si="706"/>
        <v/>
      </c>
      <c r="DS168" s="184" t="str">
        <f t="shared" ca="1" si="707"/>
        <v/>
      </c>
      <c r="DT168" s="184" t="str">
        <f t="shared" ca="1" si="708"/>
        <v/>
      </c>
      <c r="DU168" s="184" t="str">
        <f t="shared" ca="1" si="709"/>
        <v/>
      </c>
      <c r="DV168" s="184" t="str">
        <f t="shared" ca="1" si="710"/>
        <v/>
      </c>
      <c r="DW168" s="184" t="str">
        <f t="shared" ca="1" si="711"/>
        <v/>
      </c>
      <c r="DX168" s="184" t="str">
        <f t="shared" ca="1" si="712"/>
        <v/>
      </c>
      <c r="DY168" s="184" t="str">
        <f t="shared" ca="1" si="713"/>
        <v/>
      </c>
      <c r="DZ168" s="184" t="str">
        <f t="shared" ca="1" si="714"/>
        <v/>
      </c>
      <c r="EA168" s="184" t="str">
        <f t="shared" ca="1" si="715"/>
        <v/>
      </c>
      <c r="EB168" s="184" t="str">
        <f t="shared" ca="1" si="716"/>
        <v/>
      </c>
      <c r="EC168" s="184" t="str">
        <f t="shared" ca="1" si="717"/>
        <v/>
      </c>
      <c r="ED168" s="184" t="str">
        <f t="shared" ca="1" si="718"/>
        <v/>
      </c>
      <c r="EE168" s="184" t="str">
        <f t="shared" ca="1" si="719"/>
        <v/>
      </c>
      <c r="EF168" s="184" t="str">
        <f t="shared" ca="1" si="720"/>
        <v/>
      </c>
      <c r="EG168" s="184" t="str">
        <f t="shared" ca="1" si="721"/>
        <v/>
      </c>
      <c r="EH168" s="184" t="str">
        <f t="shared" ca="1" si="722"/>
        <v/>
      </c>
      <c r="EI168" s="184" t="str">
        <f t="shared" ca="1" si="723"/>
        <v/>
      </c>
      <c r="EJ168" s="184" t="str">
        <f t="shared" ca="1" si="724"/>
        <v/>
      </c>
      <c r="EK168" s="184" t="str">
        <f t="shared" ca="1" si="725"/>
        <v/>
      </c>
      <c r="EL168" s="184" t="str">
        <f t="shared" ca="1" si="726"/>
        <v/>
      </c>
      <c r="EM168" s="184" t="str">
        <f t="shared" ca="1" si="727"/>
        <v/>
      </c>
      <c r="EN168" s="184" t="str">
        <f t="shared" ca="1" si="728"/>
        <v/>
      </c>
      <c r="EO168" s="184" t="str">
        <f t="shared" ca="1" si="729"/>
        <v/>
      </c>
      <c r="EP168" s="184" t="str">
        <f t="shared" ca="1" si="730"/>
        <v/>
      </c>
      <c r="EQ168" s="184" t="str">
        <f t="shared" ca="1" si="731"/>
        <v/>
      </c>
      <c r="ER168" s="184" t="str">
        <f t="shared" ca="1" si="732"/>
        <v/>
      </c>
      <c r="ES168" s="184" t="str">
        <f t="shared" ca="1" si="733"/>
        <v/>
      </c>
      <c r="ET168" s="184" t="str">
        <f t="shared" ca="1" si="734"/>
        <v/>
      </c>
      <c r="EU168" s="184" t="str">
        <f t="shared" ca="1" si="735"/>
        <v/>
      </c>
      <c r="EV168" s="184" t="str">
        <f t="shared" ca="1" si="736"/>
        <v/>
      </c>
      <c r="EW168" s="184" t="str">
        <f t="shared" ca="1" si="737"/>
        <v/>
      </c>
      <c r="EX168" s="184" t="str">
        <f t="shared" ca="1" si="738"/>
        <v/>
      </c>
      <c r="EY168" s="184" t="str">
        <f t="shared" ca="1" si="739"/>
        <v/>
      </c>
      <c r="EZ168" s="184" t="str">
        <f t="shared" ca="1" si="740"/>
        <v/>
      </c>
      <c r="FA168" s="184" t="str">
        <f t="shared" ca="1" si="741"/>
        <v/>
      </c>
      <c r="FB168" s="184" t="str">
        <f t="shared" ca="1" si="742"/>
        <v/>
      </c>
      <c r="FC168" s="184" t="str">
        <f t="shared" ca="1" si="743"/>
        <v/>
      </c>
      <c r="FD168" s="184" t="str">
        <f t="shared" ca="1" si="744"/>
        <v/>
      </c>
      <c r="FE168" s="184" t="str">
        <f t="shared" ca="1" si="745"/>
        <v/>
      </c>
      <c r="FF168" s="184" t="str">
        <f t="shared" ca="1" si="746"/>
        <v/>
      </c>
      <c r="FG168" s="184" t="str">
        <f t="shared" ca="1" si="747"/>
        <v/>
      </c>
      <c r="FH168" s="184" t="str">
        <f t="shared" ca="1" si="748"/>
        <v/>
      </c>
      <c r="FI168" s="184" t="str">
        <f t="shared" ca="1" si="749"/>
        <v/>
      </c>
      <c r="FJ168" s="184" t="str">
        <f t="shared" ca="1" si="750"/>
        <v/>
      </c>
      <c r="FK168" s="184" t="str">
        <f t="shared" ca="1" si="751"/>
        <v/>
      </c>
      <c r="FL168" s="184" t="str">
        <f t="shared" ca="1" si="752"/>
        <v/>
      </c>
      <c r="FM168" s="184" t="str">
        <f t="shared" ca="1" si="753"/>
        <v/>
      </c>
      <c r="FN168" s="184" t="str">
        <f t="shared" ca="1" si="754"/>
        <v/>
      </c>
      <c r="FO168" s="184" t="str">
        <f t="shared" ca="1" si="755"/>
        <v/>
      </c>
      <c r="FP168" s="184" t="str">
        <f t="shared" ca="1" si="756"/>
        <v/>
      </c>
      <c r="FQ168" s="184">
        <f t="shared" ca="1" si="757"/>
        <v>0</v>
      </c>
      <c r="FR168" s="184">
        <f t="shared" ca="1" si="758"/>
        <v>0</v>
      </c>
      <c r="FS168" s="184">
        <f t="shared" ca="1" si="759"/>
        <v>0</v>
      </c>
      <c r="FT168" s="184">
        <f t="shared" ca="1" si="760"/>
        <v>0</v>
      </c>
      <c r="FU168" s="184">
        <f t="shared" ca="1" si="761"/>
        <v>0</v>
      </c>
      <c r="FV168" s="184">
        <f t="shared" ca="1" si="762"/>
        <v>0</v>
      </c>
      <c r="FW168" s="184">
        <f t="shared" ca="1" si="763"/>
        <v>0</v>
      </c>
      <c r="FX168" s="184">
        <f t="shared" ca="1" si="764"/>
        <v>0</v>
      </c>
      <c r="FY168" s="184">
        <f t="shared" ca="1" si="765"/>
        <v>0</v>
      </c>
      <c r="FZ168" s="184">
        <f t="shared" ca="1" si="766"/>
        <v>0</v>
      </c>
      <c r="GA168" s="184">
        <f t="shared" ca="1" si="767"/>
        <v>0</v>
      </c>
      <c r="GB168" s="184">
        <f t="shared" ca="1" si="768"/>
        <v>0</v>
      </c>
      <c r="GC168" s="184">
        <f t="shared" ca="1" si="769"/>
        <v>0</v>
      </c>
      <c r="GD168" s="184">
        <f t="shared" ca="1" si="770"/>
        <v>0</v>
      </c>
      <c r="GE168" s="184">
        <f t="shared" ca="1" si="771"/>
        <v>0</v>
      </c>
      <c r="GF168" s="184">
        <f t="shared" ca="1" si="772"/>
        <v>0</v>
      </c>
      <c r="GG168" s="184">
        <f t="shared" ca="1" si="773"/>
        <v>0</v>
      </c>
      <c r="GH168" s="184">
        <f t="shared" ca="1" si="774"/>
        <v>0</v>
      </c>
      <c r="GI168" s="184">
        <f t="shared" ca="1" si="775"/>
        <v>0</v>
      </c>
      <c r="GJ168" s="184">
        <f t="shared" ca="1" si="776"/>
        <v>0</v>
      </c>
      <c r="GK168" s="184">
        <f t="shared" ca="1" si="777"/>
        <v>0</v>
      </c>
      <c r="GL168" s="184">
        <f t="shared" ca="1" si="778"/>
        <v>0</v>
      </c>
      <c r="GM168" s="184">
        <f t="shared" ca="1" si="779"/>
        <v>0</v>
      </c>
      <c r="GN168" s="184">
        <f t="shared" ca="1" si="780"/>
        <v>0</v>
      </c>
      <c r="GO168" s="184">
        <f t="shared" ca="1" si="781"/>
        <v>0</v>
      </c>
      <c r="GP168" s="184">
        <f t="shared" ca="1" si="782"/>
        <v>0</v>
      </c>
      <c r="GQ168" s="184">
        <f t="shared" ca="1" si="783"/>
        <v>0</v>
      </c>
      <c r="GR168" s="184">
        <f t="shared" ca="1" si="784"/>
        <v>0</v>
      </c>
      <c r="GS168" s="184">
        <f t="shared" ca="1" si="785"/>
        <v>0</v>
      </c>
      <c r="GT168" s="184">
        <f t="shared" ca="1" si="786"/>
        <v>0</v>
      </c>
      <c r="GU168" s="184">
        <f t="shared" ca="1" si="787"/>
        <v>0</v>
      </c>
      <c r="GV168" s="184">
        <f t="shared" ca="1" si="788"/>
        <v>0</v>
      </c>
      <c r="GW168" s="184">
        <f t="shared" ca="1" si="789"/>
        <v>0</v>
      </c>
      <c r="GX168" s="184">
        <f t="shared" ca="1" si="790"/>
        <v>0</v>
      </c>
      <c r="GY168" s="184">
        <f t="shared" ca="1" si="791"/>
        <v>0</v>
      </c>
      <c r="GZ168" s="184">
        <f t="shared" ca="1" si="792"/>
        <v>0</v>
      </c>
      <c r="HA168" s="184">
        <f t="shared" ca="1" si="793"/>
        <v>0</v>
      </c>
      <c r="HB168" s="184">
        <f t="shared" ca="1" si="794"/>
        <v>0</v>
      </c>
      <c r="HC168" s="184">
        <f t="shared" ca="1" si="795"/>
        <v>0</v>
      </c>
      <c r="HD168" s="184">
        <f t="shared" ca="1" si="796"/>
        <v>0</v>
      </c>
      <c r="HE168" s="184">
        <f t="shared" ca="1" si="797"/>
        <v>0</v>
      </c>
      <c r="HF168" s="184">
        <f t="shared" ca="1" si="798"/>
        <v>0</v>
      </c>
      <c r="HG168" s="184">
        <f t="shared" ca="1" si="799"/>
        <v>0</v>
      </c>
      <c r="HH168" s="184">
        <f t="shared" ca="1" si="800"/>
        <v>0</v>
      </c>
      <c r="HI168" s="184">
        <f t="shared" ca="1" si="801"/>
        <v>0</v>
      </c>
      <c r="HJ168" s="184">
        <f t="shared" ca="1" si="802"/>
        <v>0</v>
      </c>
      <c r="HK168" s="578">
        <f t="shared" ca="1" si="803"/>
        <v>0</v>
      </c>
    </row>
    <row r="169" spans="1:219" s="185" customFormat="1" ht="30">
      <c r="A169" s="284" t="s">
        <v>14034</v>
      </c>
      <c r="B169" s="285">
        <v>97635</v>
      </c>
      <c r="C169" s="286" t="str">
        <f>IF($B169="","",IFERROR(VLOOKUP($B169,SERVIÇOS!$A:$F,2,0),IFERROR(VLOOKUP($B169,'COMPOSIÇÕES COMPLEMENTARES '!$C:$K,2,0),"")))</f>
        <v>DEMOLIÇÃO DE PAVIMENTO INTERTRAVADO, DE FORMA MANUAL, COM REAPROVEITAMENTO. AF_12/2017</v>
      </c>
      <c r="D169" s="287" t="str">
        <f>IF($B169="","",IFERROR(VLOOKUP($B169,SERVIÇOS!$A:$F,3,0),IFERROR(VLOOKUP($B169,'COMPOSIÇÕES COMPLEMENTARES '!$C:$K,3,0),"")))</f>
        <v>M2</v>
      </c>
      <c r="E169" s="288">
        <v>2.5</v>
      </c>
      <c r="F169" s="289">
        <f>IF($B169="","",IFERROR(VLOOKUP($B169,SERVIÇOS!$A:$F,4,0),IFERROR(VLOOKUP($B169,'COMPOSIÇÕES COMPLEMENTARES '!$C:$K,6,0),"")))</f>
        <v>4.0299999999999994</v>
      </c>
      <c r="G169" s="289">
        <f>IF($B169="","",IFERROR(VLOOKUP($B169,SERVIÇOS!$A:$F,5,0),IFERROR(VLOOKUP($B169,'COMPOSIÇÕES COMPLEMENTARES '!$C:$K,7,0),"")))</f>
        <v>9.4</v>
      </c>
      <c r="H169" s="289">
        <f t="shared" si="589"/>
        <v>13.43</v>
      </c>
      <c r="I169" s="289">
        <f t="shared" si="804"/>
        <v>10.08</v>
      </c>
      <c r="J169" s="289">
        <f t="shared" si="805"/>
        <v>23.5</v>
      </c>
      <c r="K169" s="289">
        <f t="shared" si="806"/>
        <v>33.58</v>
      </c>
      <c r="L169" s="289"/>
      <c r="M169" s="572">
        <f t="shared" si="594"/>
        <v>33.58</v>
      </c>
      <c r="N169" s="572">
        <f t="shared" si="595"/>
        <v>6096.28</v>
      </c>
      <c r="O169" s="572">
        <f t="shared" si="596"/>
        <v>453.93</v>
      </c>
      <c r="P169" s="572">
        <f t="shared" si="597"/>
        <v>161</v>
      </c>
      <c r="Q169" s="572" t="str">
        <f t="shared" si="598"/>
        <v/>
      </c>
      <c r="R169" s="572" t="str">
        <f t="shared" si="599"/>
        <v/>
      </c>
      <c r="S169" s="184" t="str">
        <f t="shared" ca="1" si="603"/>
        <v/>
      </c>
      <c r="T169" s="184" t="str">
        <f t="shared" ca="1" si="604"/>
        <v/>
      </c>
      <c r="U169" s="184" t="str">
        <f t="shared" ca="1" si="605"/>
        <v/>
      </c>
      <c r="V169" s="184" t="str">
        <f t="shared" ca="1" si="606"/>
        <v/>
      </c>
      <c r="W169" s="184" t="str">
        <f t="shared" ca="1" si="607"/>
        <v/>
      </c>
      <c r="X169" s="184" t="str">
        <f t="shared" ca="1" si="608"/>
        <v/>
      </c>
      <c r="Y169" s="184" t="str">
        <f t="shared" ca="1" si="609"/>
        <v/>
      </c>
      <c r="Z169" s="184" t="str">
        <f t="shared" ca="1" si="610"/>
        <v/>
      </c>
      <c r="AA169" s="184" t="str">
        <f t="shared" ca="1" si="611"/>
        <v/>
      </c>
      <c r="AB169" s="184" t="str">
        <f t="shared" ca="1" si="612"/>
        <v/>
      </c>
      <c r="AC169" s="184" t="str">
        <f t="shared" ca="1" si="613"/>
        <v/>
      </c>
      <c r="AD169" s="184" t="str">
        <f t="shared" ca="1" si="614"/>
        <v/>
      </c>
      <c r="AE169" s="184" t="str">
        <f t="shared" ca="1" si="615"/>
        <v/>
      </c>
      <c r="AF169" s="184" t="str">
        <f t="shared" ca="1" si="616"/>
        <v/>
      </c>
      <c r="AG169" s="184" t="str">
        <f t="shared" ca="1" si="617"/>
        <v/>
      </c>
      <c r="AH169" s="184" t="str">
        <f t="shared" ca="1" si="618"/>
        <v/>
      </c>
      <c r="AI169" s="184" t="str">
        <f t="shared" ca="1" si="619"/>
        <v/>
      </c>
      <c r="AJ169" s="184" t="str">
        <f t="shared" ca="1" si="620"/>
        <v/>
      </c>
      <c r="AK169" s="184" t="str">
        <f t="shared" ca="1" si="621"/>
        <v/>
      </c>
      <c r="AL169" s="184" t="str">
        <f t="shared" ca="1" si="622"/>
        <v/>
      </c>
      <c r="AM169" s="184" t="str">
        <f t="shared" ca="1" si="623"/>
        <v/>
      </c>
      <c r="AN169" s="184" t="str">
        <f t="shared" ca="1" si="624"/>
        <v/>
      </c>
      <c r="AO169" s="184" t="str">
        <f t="shared" ca="1" si="625"/>
        <v/>
      </c>
      <c r="AP169" s="184" t="str">
        <f t="shared" ca="1" si="626"/>
        <v/>
      </c>
      <c r="AQ169" s="184" t="str">
        <f t="shared" ca="1" si="627"/>
        <v/>
      </c>
      <c r="AR169" s="184" t="str">
        <f t="shared" ca="1" si="628"/>
        <v/>
      </c>
      <c r="AS169" s="184" t="str">
        <f t="shared" ca="1" si="629"/>
        <v/>
      </c>
      <c r="AT169" s="184" t="str">
        <f t="shared" ca="1" si="630"/>
        <v/>
      </c>
      <c r="AU169" s="184" t="str">
        <f t="shared" ca="1" si="631"/>
        <v/>
      </c>
      <c r="AV169" s="184" t="str">
        <f t="shared" ca="1" si="632"/>
        <v/>
      </c>
      <c r="AW169" s="184" t="str">
        <f t="shared" ca="1" si="633"/>
        <v/>
      </c>
      <c r="AX169" s="184" t="str">
        <f t="shared" ca="1" si="634"/>
        <v/>
      </c>
      <c r="AY169" s="184" t="str">
        <f t="shared" ca="1" si="635"/>
        <v/>
      </c>
      <c r="AZ169" s="184" t="str">
        <f t="shared" ca="1" si="636"/>
        <v/>
      </c>
      <c r="BA169" s="184" t="str">
        <f t="shared" ca="1" si="637"/>
        <v/>
      </c>
      <c r="BB169" s="184" t="str">
        <f t="shared" ca="1" si="638"/>
        <v/>
      </c>
      <c r="BC169" s="184" t="str">
        <f t="shared" ca="1" si="639"/>
        <v/>
      </c>
      <c r="BD169" s="184" t="str">
        <f t="shared" ca="1" si="640"/>
        <v/>
      </c>
      <c r="BE169" s="184" t="str">
        <f t="shared" ca="1" si="641"/>
        <v/>
      </c>
      <c r="BF169" s="184" t="str">
        <f t="shared" ca="1" si="642"/>
        <v/>
      </c>
      <c r="BG169" s="184" t="str">
        <f t="shared" ca="1" si="643"/>
        <v/>
      </c>
      <c r="BH169" s="184" t="str">
        <f t="shared" ca="1" si="644"/>
        <v/>
      </c>
      <c r="BI169" s="184" t="str">
        <f t="shared" ca="1" si="645"/>
        <v/>
      </c>
      <c r="BJ169" s="184" t="str">
        <f t="shared" ca="1" si="646"/>
        <v/>
      </c>
      <c r="BK169" s="184" t="str">
        <f t="shared" ca="1" si="647"/>
        <v/>
      </c>
      <c r="BL169" s="184" t="str">
        <f t="shared" ca="1" si="648"/>
        <v/>
      </c>
      <c r="BM169" s="184" t="str">
        <f t="shared" ca="1" si="649"/>
        <v/>
      </c>
      <c r="BN169" s="184" t="str">
        <f t="shared" ca="1" si="650"/>
        <v/>
      </c>
      <c r="BO169" s="184" t="str">
        <f t="shared" ca="1" si="651"/>
        <v/>
      </c>
      <c r="BP169" s="184" t="str">
        <f t="shared" ca="1" si="652"/>
        <v/>
      </c>
      <c r="BQ169" s="184" t="str">
        <f t="shared" ca="1" si="653"/>
        <v/>
      </c>
      <c r="BR169" s="184" t="str">
        <f t="shared" ca="1" si="654"/>
        <v/>
      </c>
      <c r="BS169" s="184" t="str">
        <f t="shared" ca="1" si="655"/>
        <v/>
      </c>
      <c r="BT169" s="184" t="str">
        <f t="shared" ca="1" si="656"/>
        <v/>
      </c>
      <c r="BU169" s="184" t="str">
        <f t="shared" ca="1" si="657"/>
        <v/>
      </c>
      <c r="BV169" s="184" t="str">
        <f t="shared" ca="1" si="658"/>
        <v/>
      </c>
      <c r="BW169" s="184" t="str">
        <f t="shared" ca="1" si="659"/>
        <v/>
      </c>
      <c r="BX169" s="184" t="str">
        <f t="shared" ca="1" si="660"/>
        <v/>
      </c>
      <c r="BY169" s="184" t="str">
        <f t="shared" ca="1" si="661"/>
        <v/>
      </c>
      <c r="BZ169" s="184" t="str">
        <f t="shared" ca="1" si="662"/>
        <v/>
      </c>
      <c r="CA169" s="184" t="str">
        <f t="shared" ca="1" si="663"/>
        <v/>
      </c>
      <c r="CB169" s="184" t="str">
        <f t="shared" ca="1" si="664"/>
        <v/>
      </c>
      <c r="CC169" s="184" t="str">
        <f t="shared" ca="1" si="665"/>
        <v/>
      </c>
      <c r="CD169" s="184" t="str">
        <f t="shared" ca="1" si="666"/>
        <v/>
      </c>
      <c r="CE169" s="184" t="str">
        <f t="shared" ca="1" si="667"/>
        <v/>
      </c>
      <c r="CF169" s="184" t="str">
        <f t="shared" ca="1" si="668"/>
        <v/>
      </c>
      <c r="CG169" s="184" t="str">
        <f t="shared" ca="1" si="669"/>
        <v/>
      </c>
      <c r="CH169" s="184" t="str">
        <f t="shared" ca="1" si="670"/>
        <v/>
      </c>
      <c r="CI169" s="184" t="str">
        <f t="shared" ca="1" si="671"/>
        <v/>
      </c>
      <c r="CJ169" s="184" t="str">
        <f t="shared" ca="1" si="672"/>
        <v/>
      </c>
      <c r="CK169" s="184" t="str">
        <f t="shared" ca="1" si="673"/>
        <v/>
      </c>
      <c r="CL169" s="184" t="str">
        <f t="shared" ca="1" si="674"/>
        <v/>
      </c>
      <c r="CM169" s="184" t="str">
        <f t="shared" ca="1" si="675"/>
        <v/>
      </c>
      <c r="CN169" s="184" t="str">
        <f t="shared" ca="1" si="676"/>
        <v/>
      </c>
      <c r="CO169" s="184" t="str">
        <f t="shared" ca="1" si="677"/>
        <v/>
      </c>
      <c r="CP169" s="184" t="str">
        <f t="shared" ca="1" si="678"/>
        <v/>
      </c>
      <c r="CQ169" s="184" t="str">
        <f t="shared" ca="1" si="679"/>
        <v/>
      </c>
      <c r="CR169" s="184" t="str">
        <f t="shared" ca="1" si="680"/>
        <v/>
      </c>
      <c r="CS169" s="184" t="str">
        <f t="shared" ca="1" si="681"/>
        <v/>
      </c>
      <c r="CT169" s="184" t="str">
        <f t="shared" ca="1" si="682"/>
        <v/>
      </c>
      <c r="CU169" s="184" t="str">
        <f t="shared" ca="1" si="683"/>
        <v/>
      </c>
      <c r="CV169" s="184" t="str">
        <f t="shared" ca="1" si="684"/>
        <v/>
      </c>
      <c r="CW169" s="184" t="str">
        <f t="shared" ca="1" si="685"/>
        <v/>
      </c>
      <c r="CX169" s="184" t="str">
        <f t="shared" ca="1" si="686"/>
        <v/>
      </c>
      <c r="CY169" s="184" t="str">
        <f t="shared" ca="1" si="687"/>
        <v/>
      </c>
      <c r="CZ169" s="184" t="str">
        <f t="shared" ca="1" si="688"/>
        <v/>
      </c>
      <c r="DA169" s="184" t="str">
        <f t="shared" ca="1" si="689"/>
        <v/>
      </c>
      <c r="DB169" s="184" t="str">
        <f t="shared" ca="1" si="690"/>
        <v/>
      </c>
      <c r="DC169" s="184" t="str">
        <f t="shared" ca="1" si="691"/>
        <v/>
      </c>
      <c r="DD169" s="184" t="str">
        <f t="shared" ca="1" si="692"/>
        <v/>
      </c>
      <c r="DE169" s="184" t="str">
        <f t="shared" ca="1" si="693"/>
        <v/>
      </c>
      <c r="DF169" s="184" t="str">
        <f t="shared" ca="1" si="694"/>
        <v/>
      </c>
      <c r="DG169" s="184" t="str">
        <f t="shared" ca="1" si="695"/>
        <v/>
      </c>
      <c r="DH169" s="184" t="str">
        <f t="shared" ca="1" si="696"/>
        <v/>
      </c>
      <c r="DI169" s="184" t="str">
        <f t="shared" ca="1" si="697"/>
        <v/>
      </c>
      <c r="DJ169" s="184" t="str">
        <f t="shared" ca="1" si="698"/>
        <v/>
      </c>
      <c r="DK169" s="184" t="str">
        <f t="shared" ca="1" si="699"/>
        <v/>
      </c>
      <c r="DL169" s="184" t="str">
        <f t="shared" ca="1" si="700"/>
        <v/>
      </c>
      <c r="DM169" s="184" t="str">
        <f t="shared" ca="1" si="701"/>
        <v/>
      </c>
      <c r="DN169" s="184" t="str">
        <f t="shared" ca="1" si="702"/>
        <v/>
      </c>
      <c r="DO169" s="184" t="str">
        <f t="shared" ca="1" si="703"/>
        <v/>
      </c>
      <c r="DP169" s="184" t="str">
        <f t="shared" ca="1" si="704"/>
        <v/>
      </c>
      <c r="DQ169" s="184" t="str">
        <f t="shared" ca="1" si="705"/>
        <v/>
      </c>
      <c r="DR169" s="184" t="str">
        <f t="shared" ca="1" si="706"/>
        <v/>
      </c>
      <c r="DS169" s="184" t="str">
        <f t="shared" ca="1" si="707"/>
        <v/>
      </c>
      <c r="DT169" s="184" t="str">
        <f t="shared" ca="1" si="708"/>
        <v/>
      </c>
      <c r="DU169" s="184" t="str">
        <f t="shared" ca="1" si="709"/>
        <v/>
      </c>
      <c r="DV169" s="184" t="str">
        <f t="shared" ca="1" si="710"/>
        <v/>
      </c>
      <c r="DW169" s="184" t="str">
        <f t="shared" ca="1" si="711"/>
        <v/>
      </c>
      <c r="DX169" s="184" t="str">
        <f t="shared" ca="1" si="712"/>
        <v/>
      </c>
      <c r="DY169" s="184" t="str">
        <f t="shared" ca="1" si="713"/>
        <v/>
      </c>
      <c r="DZ169" s="184" t="str">
        <f t="shared" ca="1" si="714"/>
        <v/>
      </c>
      <c r="EA169" s="184" t="str">
        <f t="shared" ca="1" si="715"/>
        <v/>
      </c>
      <c r="EB169" s="184" t="str">
        <f t="shared" ca="1" si="716"/>
        <v/>
      </c>
      <c r="EC169" s="184" t="str">
        <f t="shared" ca="1" si="717"/>
        <v/>
      </c>
      <c r="ED169" s="184" t="str">
        <f t="shared" ca="1" si="718"/>
        <v/>
      </c>
      <c r="EE169" s="184" t="str">
        <f t="shared" ca="1" si="719"/>
        <v/>
      </c>
      <c r="EF169" s="184" t="str">
        <f t="shared" ca="1" si="720"/>
        <v/>
      </c>
      <c r="EG169" s="184" t="str">
        <f t="shared" ca="1" si="721"/>
        <v/>
      </c>
      <c r="EH169" s="184" t="str">
        <f t="shared" ca="1" si="722"/>
        <v/>
      </c>
      <c r="EI169" s="184" t="str">
        <f t="shared" ca="1" si="723"/>
        <v/>
      </c>
      <c r="EJ169" s="184" t="str">
        <f t="shared" ca="1" si="724"/>
        <v/>
      </c>
      <c r="EK169" s="184" t="str">
        <f t="shared" ca="1" si="725"/>
        <v/>
      </c>
      <c r="EL169" s="184" t="str">
        <f t="shared" ca="1" si="726"/>
        <v/>
      </c>
      <c r="EM169" s="184" t="str">
        <f t="shared" ca="1" si="727"/>
        <v/>
      </c>
      <c r="EN169" s="184" t="str">
        <f t="shared" ca="1" si="728"/>
        <v/>
      </c>
      <c r="EO169" s="184" t="str">
        <f t="shared" ca="1" si="729"/>
        <v/>
      </c>
      <c r="EP169" s="184" t="str">
        <f t="shared" ca="1" si="730"/>
        <v/>
      </c>
      <c r="EQ169" s="184" t="str">
        <f t="shared" ca="1" si="731"/>
        <v/>
      </c>
      <c r="ER169" s="184" t="str">
        <f t="shared" ca="1" si="732"/>
        <v/>
      </c>
      <c r="ES169" s="184" t="str">
        <f t="shared" ca="1" si="733"/>
        <v/>
      </c>
      <c r="ET169" s="184" t="str">
        <f t="shared" ca="1" si="734"/>
        <v/>
      </c>
      <c r="EU169" s="184" t="str">
        <f t="shared" ca="1" si="735"/>
        <v/>
      </c>
      <c r="EV169" s="184" t="str">
        <f t="shared" ca="1" si="736"/>
        <v/>
      </c>
      <c r="EW169" s="184" t="str">
        <f t="shared" ca="1" si="737"/>
        <v/>
      </c>
      <c r="EX169" s="184" t="str">
        <f t="shared" ca="1" si="738"/>
        <v/>
      </c>
      <c r="EY169" s="184" t="str">
        <f t="shared" ca="1" si="739"/>
        <v/>
      </c>
      <c r="EZ169" s="184" t="str">
        <f t="shared" ca="1" si="740"/>
        <v/>
      </c>
      <c r="FA169" s="184" t="str">
        <f t="shared" ca="1" si="741"/>
        <v/>
      </c>
      <c r="FB169" s="184" t="str">
        <f t="shared" ca="1" si="742"/>
        <v/>
      </c>
      <c r="FC169" s="184" t="str">
        <f t="shared" ca="1" si="743"/>
        <v/>
      </c>
      <c r="FD169" s="184" t="str">
        <f t="shared" ca="1" si="744"/>
        <v/>
      </c>
      <c r="FE169" s="184" t="str">
        <f t="shared" ca="1" si="745"/>
        <v/>
      </c>
      <c r="FF169" s="184" t="str">
        <f t="shared" ca="1" si="746"/>
        <v/>
      </c>
      <c r="FG169" s="184" t="str">
        <f t="shared" ca="1" si="747"/>
        <v/>
      </c>
      <c r="FH169" s="184" t="str">
        <f t="shared" ca="1" si="748"/>
        <v/>
      </c>
      <c r="FI169" s="184" t="str">
        <f t="shared" ca="1" si="749"/>
        <v/>
      </c>
      <c r="FJ169" s="184" t="str">
        <f t="shared" ca="1" si="750"/>
        <v/>
      </c>
      <c r="FK169" s="184" t="str">
        <f t="shared" ca="1" si="751"/>
        <v/>
      </c>
      <c r="FL169" s="184" t="str">
        <f t="shared" ca="1" si="752"/>
        <v/>
      </c>
      <c r="FM169" s="184" t="str">
        <f t="shared" ca="1" si="753"/>
        <v/>
      </c>
      <c r="FN169" s="184" t="str">
        <f t="shared" ca="1" si="754"/>
        <v/>
      </c>
      <c r="FO169" s="184" t="str">
        <f t="shared" ca="1" si="755"/>
        <v/>
      </c>
      <c r="FP169" s="184">
        <f t="shared" ca="1" si="756"/>
        <v>0</v>
      </c>
      <c r="FQ169" s="184">
        <f t="shared" ca="1" si="757"/>
        <v>0</v>
      </c>
      <c r="FR169" s="184">
        <f t="shared" ca="1" si="758"/>
        <v>0</v>
      </c>
      <c r="FS169" s="184">
        <f t="shared" ca="1" si="759"/>
        <v>0</v>
      </c>
      <c r="FT169" s="184">
        <f t="shared" ca="1" si="760"/>
        <v>0</v>
      </c>
      <c r="FU169" s="184">
        <f t="shared" ca="1" si="761"/>
        <v>0</v>
      </c>
      <c r="FV169" s="184">
        <f t="shared" ca="1" si="762"/>
        <v>0</v>
      </c>
      <c r="FW169" s="184">
        <f t="shared" ca="1" si="763"/>
        <v>0</v>
      </c>
      <c r="FX169" s="184">
        <f t="shared" ca="1" si="764"/>
        <v>0</v>
      </c>
      <c r="FY169" s="184">
        <f t="shared" ca="1" si="765"/>
        <v>0</v>
      </c>
      <c r="FZ169" s="184">
        <f t="shared" ca="1" si="766"/>
        <v>0</v>
      </c>
      <c r="GA169" s="184">
        <f t="shared" ca="1" si="767"/>
        <v>0</v>
      </c>
      <c r="GB169" s="184">
        <f t="shared" ca="1" si="768"/>
        <v>0</v>
      </c>
      <c r="GC169" s="184">
        <f t="shared" ca="1" si="769"/>
        <v>0</v>
      </c>
      <c r="GD169" s="184">
        <f t="shared" ca="1" si="770"/>
        <v>0</v>
      </c>
      <c r="GE169" s="184">
        <f t="shared" ca="1" si="771"/>
        <v>0</v>
      </c>
      <c r="GF169" s="184">
        <f t="shared" ca="1" si="772"/>
        <v>0</v>
      </c>
      <c r="GG169" s="184">
        <f t="shared" ca="1" si="773"/>
        <v>0</v>
      </c>
      <c r="GH169" s="184">
        <f t="shared" ca="1" si="774"/>
        <v>0</v>
      </c>
      <c r="GI169" s="184">
        <f t="shared" ca="1" si="775"/>
        <v>0</v>
      </c>
      <c r="GJ169" s="184">
        <f t="shared" ca="1" si="776"/>
        <v>0</v>
      </c>
      <c r="GK169" s="184">
        <f t="shared" ca="1" si="777"/>
        <v>0</v>
      </c>
      <c r="GL169" s="184">
        <f t="shared" ca="1" si="778"/>
        <v>0</v>
      </c>
      <c r="GM169" s="184">
        <f t="shared" ca="1" si="779"/>
        <v>0</v>
      </c>
      <c r="GN169" s="184">
        <f t="shared" ca="1" si="780"/>
        <v>0</v>
      </c>
      <c r="GO169" s="184">
        <f t="shared" ca="1" si="781"/>
        <v>0</v>
      </c>
      <c r="GP169" s="184">
        <f t="shared" ca="1" si="782"/>
        <v>0</v>
      </c>
      <c r="GQ169" s="184">
        <f t="shared" ca="1" si="783"/>
        <v>0</v>
      </c>
      <c r="GR169" s="184">
        <f t="shared" ca="1" si="784"/>
        <v>0</v>
      </c>
      <c r="GS169" s="184">
        <f t="shared" ca="1" si="785"/>
        <v>0</v>
      </c>
      <c r="GT169" s="184">
        <f t="shared" ca="1" si="786"/>
        <v>0</v>
      </c>
      <c r="GU169" s="184">
        <f t="shared" ca="1" si="787"/>
        <v>0</v>
      </c>
      <c r="GV169" s="184">
        <f t="shared" ca="1" si="788"/>
        <v>0</v>
      </c>
      <c r="GW169" s="184">
        <f t="shared" ca="1" si="789"/>
        <v>0</v>
      </c>
      <c r="GX169" s="184">
        <f t="shared" ca="1" si="790"/>
        <v>0</v>
      </c>
      <c r="GY169" s="184">
        <f t="shared" ca="1" si="791"/>
        <v>0</v>
      </c>
      <c r="GZ169" s="184">
        <f t="shared" ca="1" si="792"/>
        <v>0</v>
      </c>
      <c r="HA169" s="184">
        <f t="shared" ca="1" si="793"/>
        <v>0</v>
      </c>
      <c r="HB169" s="184">
        <f t="shared" ca="1" si="794"/>
        <v>0</v>
      </c>
      <c r="HC169" s="184">
        <f t="shared" ca="1" si="795"/>
        <v>0</v>
      </c>
      <c r="HD169" s="184">
        <f t="shared" ca="1" si="796"/>
        <v>0</v>
      </c>
      <c r="HE169" s="184">
        <f t="shared" ca="1" si="797"/>
        <v>0</v>
      </c>
      <c r="HF169" s="184">
        <f t="shared" ca="1" si="798"/>
        <v>0</v>
      </c>
      <c r="HG169" s="184">
        <f t="shared" ca="1" si="799"/>
        <v>0</v>
      </c>
      <c r="HH169" s="184">
        <f t="shared" ca="1" si="800"/>
        <v>0</v>
      </c>
      <c r="HI169" s="184">
        <f t="shared" ca="1" si="801"/>
        <v>0</v>
      </c>
      <c r="HJ169" s="184">
        <f t="shared" ca="1" si="802"/>
        <v>0</v>
      </c>
      <c r="HK169" s="578">
        <f t="shared" ca="1" si="803"/>
        <v>0</v>
      </c>
    </row>
    <row r="170" spans="1:219" s="185" customFormat="1">
      <c r="A170" s="284" t="s">
        <v>14162</v>
      </c>
      <c r="B170" s="285" t="s">
        <v>14169</v>
      </c>
      <c r="C170" s="286" t="str">
        <f>IF($B170="","",IFERROR(VLOOKUP($B170,SERVIÇOS!$A:$F,2,0),IFERROR(VLOOKUP($B170,'COMPOSIÇÕES COMPLEMENTARES '!$C:$K,2,0),"")))</f>
        <v>REMOÇÃO DE GUIA DE CONCRETO SEM REAPROVEITAMENTO</v>
      </c>
      <c r="D170" s="287" t="str">
        <f>IF($B170="","",IFERROR(VLOOKUP($B170,SERVIÇOS!$A:$F,3,0),IFERROR(VLOOKUP($B170,'COMPOSIÇÕES COMPLEMENTARES '!$C:$K,3,0),"")))</f>
        <v>M</v>
      </c>
      <c r="E170" s="288">
        <v>5</v>
      </c>
      <c r="F170" s="289">
        <f>IF($B170="","",IFERROR(VLOOKUP($B170,SERVIÇOS!$A:$F,4,0),IFERROR(VLOOKUP($B170,'COMPOSIÇÕES COMPLEMENTARES '!$C:$K,6,0),"")))</f>
        <v>2.61</v>
      </c>
      <c r="G170" s="289">
        <f>IF($B170="","",IFERROR(VLOOKUP($B170,SERVIÇOS!$A:$F,5,0),IFERROR(VLOOKUP($B170,'COMPOSIÇÕES COMPLEMENTARES '!$C:$K,7,0),"")))</f>
        <v>5.3</v>
      </c>
      <c r="H170" s="289">
        <f t="shared" si="589"/>
        <v>7.91</v>
      </c>
      <c r="I170" s="289">
        <f t="shared" si="804"/>
        <v>13.05</v>
      </c>
      <c r="J170" s="289">
        <f t="shared" si="805"/>
        <v>26.5</v>
      </c>
      <c r="K170" s="289">
        <f t="shared" si="806"/>
        <v>39.549999999999997</v>
      </c>
      <c r="L170" s="289"/>
      <c r="M170" s="572">
        <f t="shared" si="594"/>
        <v>39.549999999999997</v>
      </c>
      <c r="N170" s="572">
        <f t="shared" si="595"/>
        <v>39.549999999999997</v>
      </c>
      <c r="O170" s="572">
        <f t="shared" si="596"/>
        <v>5</v>
      </c>
      <c r="P170" s="572">
        <f t="shared" si="597"/>
        <v>162</v>
      </c>
      <c r="Q170" s="572" t="str">
        <f t="shared" si="598"/>
        <v/>
      </c>
      <c r="R170" s="572" t="str">
        <f t="shared" si="599"/>
        <v/>
      </c>
      <c r="S170" s="184" t="str">
        <f t="shared" ca="1" si="603"/>
        <v/>
      </c>
      <c r="T170" s="184" t="str">
        <f t="shared" ca="1" si="604"/>
        <v/>
      </c>
      <c r="U170" s="184" t="str">
        <f t="shared" ca="1" si="605"/>
        <v/>
      </c>
      <c r="V170" s="184" t="str">
        <f t="shared" ca="1" si="606"/>
        <v/>
      </c>
      <c r="W170" s="184" t="str">
        <f t="shared" ca="1" si="607"/>
        <v/>
      </c>
      <c r="X170" s="184" t="str">
        <f t="shared" ca="1" si="608"/>
        <v/>
      </c>
      <c r="Y170" s="184" t="str">
        <f t="shared" ca="1" si="609"/>
        <v/>
      </c>
      <c r="Z170" s="184" t="str">
        <f t="shared" ca="1" si="610"/>
        <v/>
      </c>
      <c r="AA170" s="184" t="str">
        <f t="shared" ca="1" si="611"/>
        <v/>
      </c>
      <c r="AB170" s="184" t="str">
        <f t="shared" ca="1" si="612"/>
        <v/>
      </c>
      <c r="AC170" s="184" t="str">
        <f t="shared" ca="1" si="613"/>
        <v/>
      </c>
      <c r="AD170" s="184" t="str">
        <f t="shared" ca="1" si="614"/>
        <v/>
      </c>
      <c r="AE170" s="184" t="str">
        <f t="shared" ca="1" si="615"/>
        <v/>
      </c>
      <c r="AF170" s="184" t="str">
        <f t="shared" ca="1" si="616"/>
        <v/>
      </c>
      <c r="AG170" s="184" t="str">
        <f t="shared" ca="1" si="617"/>
        <v/>
      </c>
      <c r="AH170" s="184" t="str">
        <f t="shared" ca="1" si="618"/>
        <v/>
      </c>
      <c r="AI170" s="184" t="str">
        <f t="shared" ca="1" si="619"/>
        <v/>
      </c>
      <c r="AJ170" s="184" t="str">
        <f t="shared" ca="1" si="620"/>
        <v/>
      </c>
      <c r="AK170" s="184" t="str">
        <f t="shared" ca="1" si="621"/>
        <v/>
      </c>
      <c r="AL170" s="184" t="str">
        <f t="shared" ca="1" si="622"/>
        <v/>
      </c>
      <c r="AM170" s="184" t="str">
        <f t="shared" ca="1" si="623"/>
        <v/>
      </c>
      <c r="AN170" s="184" t="str">
        <f t="shared" ca="1" si="624"/>
        <v/>
      </c>
      <c r="AO170" s="184" t="str">
        <f t="shared" ca="1" si="625"/>
        <v/>
      </c>
      <c r="AP170" s="184" t="str">
        <f t="shared" ca="1" si="626"/>
        <v/>
      </c>
      <c r="AQ170" s="184" t="str">
        <f t="shared" ca="1" si="627"/>
        <v/>
      </c>
      <c r="AR170" s="184" t="str">
        <f t="shared" ca="1" si="628"/>
        <v/>
      </c>
      <c r="AS170" s="184" t="str">
        <f t="shared" ca="1" si="629"/>
        <v/>
      </c>
      <c r="AT170" s="184" t="str">
        <f t="shared" ca="1" si="630"/>
        <v/>
      </c>
      <c r="AU170" s="184" t="str">
        <f t="shared" ca="1" si="631"/>
        <v/>
      </c>
      <c r="AV170" s="184" t="str">
        <f t="shared" ca="1" si="632"/>
        <v/>
      </c>
      <c r="AW170" s="184" t="str">
        <f t="shared" ca="1" si="633"/>
        <v/>
      </c>
      <c r="AX170" s="184" t="str">
        <f t="shared" ca="1" si="634"/>
        <v/>
      </c>
      <c r="AY170" s="184" t="str">
        <f t="shared" ca="1" si="635"/>
        <v/>
      </c>
      <c r="AZ170" s="184" t="str">
        <f t="shared" ca="1" si="636"/>
        <v/>
      </c>
      <c r="BA170" s="184" t="str">
        <f t="shared" ca="1" si="637"/>
        <v/>
      </c>
      <c r="BB170" s="184" t="str">
        <f t="shared" ca="1" si="638"/>
        <v/>
      </c>
      <c r="BC170" s="184" t="str">
        <f t="shared" ca="1" si="639"/>
        <v/>
      </c>
      <c r="BD170" s="184" t="str">
        <f t="shared" ca="1" si="640"/>
        <v/>
      </c>
      <c r="BE170" s="184" t="str">
        <f t="shared" ca="1" si="641"/>
        <v/>
      </c>
      <c r="BF170" s="184" t="str">
        <f t="shared" ca="1" si="642"/>
        <v/>
      </c>
      <c r="BG170" s="184" t="str">
        <f t="shared" ca="1" si="643"/>
        <v/>
      </c>
      <c r="BH170" s="184" t="str">
        <f t="shared" ca="1" si="644"/>
        <v/>
      </c>
      <c r="BI170" s="184" t="str">
        <f t="shared" ca="1" si="645"/>
        <v/>
      </c>
      <c r="BJ170" s="184" t="str">
        <f t="shared" ca="1" si="646"/>
        <v/>
      </c>
      <c r="BK170" s="184" t="str">
        <f t="shared" ca="1" si="647"/>
        <v/>
      </c>
      <c r="BL170" s="184" t="str">
        <f t="shared" ca="1" si="648"/>
        <v/>
      </c>
      <c r="BM170" s="184" t="str">
        <f t="shared" ca="1" si="649"/>
        <v/>
      </c>
      <c r="BN170" s="184" t="str">
        <f t="shared" ca="1" si="650"/>
        <v/>
      </c>
      <c r="BO170" s="184" t="str">
        <f t="shared" ca="1" si="651"/>
        <v/>
      </c>
      <c r="BP170" s="184" t="str">
        <f t="shared" ca="1" si="652"/>
        <v/>
      </c>
      <c r="BQ170" s="184" t="str">
        <f t="shared" ca="1" si="653"/>
        <v/>
      </c>
      <c r="BR170" s="184" t="str">
        <f t="shared" ca="1" si="654"/>
        <v/>
      </c>
      <c r="BS170" s="184" t="str">
        <f t="shared" ca="1" si="655"/>
        <v/>
      </c>
      <c r="BT170" s="184" t="str">
        <f t="shared" ca="1" si="656"/>
        <v/>
      </c>
      <c r="BU170" s="184" t="str">
        <f t="shared" ca="1" si="657"/>
        <v/>
      </c>
      <c r="BV170" s="184" t="str">
        <f t="shared" ca="1" si="658"/>
        <v/>
      </c>
      <c r="BW170" s="184" t="str">
        <f t="shared" ca="1" si="659"/>
        <v/>
      </c>
      <c r="BX170" s="184" t="str">
        <f t="shared" ca="1" si="660"/>
        <v/>
      </c>
      <c r="BY170" s="184" t="str">
        <f t="shared" ca="1" si="661"/>
        <v/>
      </c>
      <c r="BZ170" s="184" t="str">
        <f t="shared" ca="1" si="662"/>
        <v/>
      </c>
      <c r="CA170" s="184" t="str">
        <f t="shared" ca="1" si="663"/>
        <v/>
      </c>
      <c r="CB170" s="184" t="str">
        <f t="shared" ca="1" si="664"/>
        <v/>
      </c>
      <c r="CC170" s="184" t="str">
        <f t="shared" ca="1" si="665"/>
        <v/>
      </c>
      <c r="CD170" s="184" t="str">
        <f t="shared" ca="1" si="666"/>
        <v/>
      </c>
      <c r="CE170" s="184" t="str">
        <f t="shared" ca="1" si="667"/>
        <v/>
      </c>
      <c r="CF170" s="184" t="str">
        <f t="shared" ca="1" si="668"/>
        <v/>
      </c>
      <c r="CG170" s="184" t="str">
        <f t="shared" ca="1" si="669"/>
        <v/>
      </c>
      <c r="CH170" s="184" t="str">
        <f t="shared" ca="1" si="670"/>
        <v/>
      </c>
      <c r="CI170" s="184" t="str">
        <f t="shared" ca="1" si="671"/>
        <v/>
      </c>
      <c r="CJ170" s="184" t="str">
        <f t="shared" ca="1" si="672"/>
        <v/>
      </c>
      <c r="CK170" s="184" t="str">
        <f t="shared" ca="1" si="673"/>
        <v/>
      </c>
      <c r="CL170" s="184" t="str">
        <f t="shared" ca="1" si="674"/>
        <v/>
      </c>
      <c r="CM170" s="184" t="str">
        <f t="shared" ca="1" si="675"/>
        <v/>
      </c>
      <c r="CN170" s="184" t="str">
        <f t="shared" ca="1" si="676"/>
        <v/>
      </c>
      <c r="CO170" s="184" t="str">
        <f t="shared" ca="1" si="677"/>
        <v/>
      </c>
      <c r="CP170" s="184" t="str">
        <f t="shared" ca="1" si="678"/>
        <v/>
      </c>
      <c r="CQ170" s="184" t="str">
        <f t="shared" ca="1" si="679"/>
        <v/>
      </c>
      <c r="CR170" s="184" t="str">
        <f t="shared" ca="1" si="680"/>
        <v/>
      </c>
      <c r="CS170" s="184" t="str">
        <f t="shared" ca="1" si="681"/>
        <v/>
      </c>
      <c r="CT170" s="184" t="str">
        <f t="shared" ca="1" si="682"/>
        <v/>
      </c>
      <c r="CU170" s="184" t="str">
        <f t="shared" ca="1" si="683"/>
        <v/>
      </c>
      <c r="CV170" s="184" t="str">
        <f t="shared" ca="1" si="684"/>
        <v/>
      </c>
      <c r="CW170" s="184" t="str">
        <f t="shared" ca="1" si="685"/>
        <v/>
      </c>
      <c r="CX170" s="184" t="str">
        <f t="shared" ca="1" si="686"/>
        <v/>
      </c>
      <c r="CY170" s="184" t="str">
        <f t="shared" ca="1" si="687"/>
        <v/>
      </c>
      <c r="CZ170" s="184" t="str">
        <f t="shared" ca="1" si="688"/>
        <v/>
      </c>
      <c r="DA170" s="184" t="str">
        <f t="shared" ca="1" si="689"/>
        <v/>
      </c>
      <c r="DB170" s="184" t="str">
        <f t="shared" ca="1" si="690"/>
        <v/>
      </c>
      <c r="DC170" s="184" t="str">
        <f t="shared" ca="1" si="691"/>
        <v/>
      </c>
      <c r="DD170" s="184" t="str">
        <f t="shared" ca="1" si="692"/>
        <v/>
      </c>
      <c r="DE170" s="184" t="str">
        <f t="shared" ca="1" si="693"/>
        <v/>
      </c>
      <c r="DF170" s="184" t="str">
        <f t="shared" ca="1" si="694"/>
        <v/>
      </c>
      <c r="DG170" s="184" t="str">
        <f t="shared" ca="1" si="695"/>
        <v/>
      </c>
      <c r="DH170" s="184" t="str">
        <f t="shared" ca="1" si="696"/>
        <v/>
      </c>
      <c r="DI170" s="184" t="str">
        <f t="shared" ca="1" si="697"/>
        <v/>
      </c>
      <c r="DJ170" s="184" t="str">
        <f t="shared" ca="1" si="698"/>
        <v/>
      </c>
      <c r="DK170" s="184" t="str">
        <f t="shared" ca="1" si="699"/>
        <v/>
      </c>
      <c r="DL170" s="184" t="str">
        <f t="shared" ca="1" si="700"/>
        <v/>
      </c>
      <c r="DM170" s="184" t="str">
        <f t="shared" ca="1" si="701"/>
        <v/>
      </c>
      <c r="DN170" s="184" t="str">
        <f t="shared" ca="1" si="702"/>
        <v/>
      </c>
      <c r="DO170" s="184" t="str">
        <f t="shared" ca="1" si="703"/>
        <v/>
      </c>
      <c r="DP170" s="184" t="str">
        <f t="shared" ca="1" si="704"/>
        <v/>
      </c>
      <c r="DQ170" s="184" t="str">
        <f t="shared" ca="1" si="705"/>
        <v/>
      </c>
      <c r="DR170" s="184" t="str">
        <f t="shared" ca="1" si="706"/>
        <v/>
      </c>
      <c r="DS170" s="184" t="str">
        <f t="shared" ca="1" si="707"/>
        <v/>
      </c>
      <c r="DT170" s="184" t="str">
        <f t="shared" ca="1" si="708"/>
        <v/>
      </c>
      <c r="DU170" s="184" t="str">
        <f t="shared" ca="1" si="709"/>
        <v/>
      </c>
      <c r="DV170" s="184" t="str">
        <f t="shared" ca="1" si="710"/>
        <v/>
      </c>
      <c r="DW170" s="184" t="str">
        <f t="shared" ca="1" si="711"/>
        <v/>
      </c>
      <c r="DX170" s="184" t="str">
        <f t="shared" ca="1" si="712"/>
        <v/>
      </c>
      <c r="DY170" s="184" t="str">
        <f t="shared" ca="1" si="713"/>
        <v/>
      </c>
      <c r="DZ170" s="184" t="str">
        <f t="shared" ca="1" si="714"/>
        <v/>
      </c>
      <c r="EA170" s="184" t="str">
        <f t="shared" ca="1" si="715"/>
        <v/>
      </c>
      <c r="EB170" s="184" t="str">
        <f t="shared" ca="1" si="716"/>
        <v/>
      </c>
      <c r="EC170" s="184" t="str">
        <f t="shared" ca="1" si="717"/>
        <v/>
      </c>
      <c r="ED170" s="184" t="str">
        <f t="shared" ca="1" si="718"/>
        <v/>
      </c>
      <c r="EE170" s="184" t="str">
        <f t="shared" ca="1" si="719"/>
        <v/>
      </c>
      <c r="EF170" s="184" t="str">
        <f t="shared" ca="1" si="720"/>
        <v/>
      </c>
      <c r="EG170" s="184" t="str">
        <f t="shared" ca="1" si="721"/>
        <v/>
      </c>
      <c r="EH170" s="184" t="str">
        <f t="shared" ca="1" si="722"/>
        <v/>
      </c>
      <c r="EI170" s="184" t="str">
        <f t="shared" ca="1" si="723"/>
        <v/>
      </c>
      <c r="EJ170" s="184" t="str">
        <f t="shared" ca="1" si="724"/>
        <v/>
      </c>
      <c r="EK170" s="184" t="str">
        <f t="shared" ca="1" si="725"/>
        <v/>
      </c>
      <c r="EL170" s="184" t="str">
        <f t="shared" ca="1" si="726"/>
        <v/>
      </c>
      <c r="EM170" s="184" t="str">
        <f t="shared" ca="1" si="727"/>
        <v/>
      </c>
      <c r="EN170" s="184" t="str">
        <f t="shared" ca="1" si="728"/>
        <v/>
      </c>
      <c r="EO170" s="184" t="str">
        <f t="shared" ca="1" si="729"/>
        <v/>
      </c>
      <c r="EP170" s="184" t="str">
        <f t="shared" ca="1" si="730"/>
        <v/>
      </c>
      <c r="EQ170" s="184" t="str">
        <f t="shared" ca="1" si="731"/>
        <v/>
      </c>
      <c r="ER170" s="184" t="str">
        <f t="shared" ca="1" si="732"/>
        <v/>
      </c>
      <c r="ES170" s="184" t="str">
        <f t="shared" ca="1" si="733"/>
        <v/>
      </c>
      <c r="ET170" s="184" t="str">
        <f t="shared" ca="1" si="734"/>
        <v/>
      </c>
      <c r="EU170" s="184" t="str">
        <f t="shared" ca="1" si="735"/>
        <v/>
      </c>
      <c r="EV170" s="184" t="str">
        <f t="shared" ca="1" si="736"/>
        <v/>
      </c>
      <c r="EW170" s="184" t="str">
        <f t="shared" ca="1" si="737"/>
        <v/>
      </c>
      <c r="EX170" s="184" t="str">
        <f t="shared" ca="1" si="738"/>
        <v/>
      </c>
      <c r="EY170" s="184" t="str">
        <f t="shared" ca="1" si="739"/>
        <v/>
      </c>
      <c r="EZ170" s="184" t="str">
        <f t="shared" ca="1" si="740"/>
        <v/>
      </c>
      <c r="FA170" s="184" t="str">
        <f t="shared" ca="1" si="741"/>
        <v/>
      </c>
      <c r="FB170" s="184" t="str">
        <f t="shared" ca="1" si="742"/>
        <v/>
      </c>
      <c r="FC170" s="184" t="str">
        <f t="shared" ca="1" si="743"/>
        <v/>
      </c>
      <c r="FD170" s="184" t="str">
        <f t="shared" ca="1" si="744"/>
        <v/>
      </c>
      <c r="FE170" s="184" t="str">
        <f t="shared" ca="1" si="745"/>
        <v/>
      </c>
      <c r="FF170" s="184" t="str">
        <f t="shared" ca="1" si="746"/>
        <v/>
      </c>
      <c r="FG170" s="184" t="str">
        <f t="shared" ca="1" si="747"/>
        <v/>
      </c>
      <c r="FH170" s="184" t="str">
        <f t="shared" ca="1" si="748"/>
        <v/>
      </c>
      <c r="FI170" s="184" t="str">
        <f t="shared" ca="1" si="749"/>
        <v/>
      </c>
      <c r="FJ170" s="184" t="str">
        <f t="shared" ca="1" si="750"/>
        <v/>
      </c>
      <c r="FK170" s="184" t="str">
        <f t="shared" ca="1" si="751"/>
        <v/>
      </c>
      <c r="FL170" s="184" t="str">
        <f t="shared" ca="1" si="752"/>
        <v/>
      </c>
      <c r="FM170" s="184" t="str">
        <f t="shared" ca="1" si="753"/>
        <v/>
      </c>
      <c r="FN170" s="184" t="str">
        <f t="shared" ca="1" si="754"/>
        <v/>
      </c>
      <c r="FO170" s="184">
        <f t="shared" ca="1" si="755"/>
        <v>0</v>
      </c>
      <c r="FP170" s="184">
        <f t="shared" ca="1" si="756"/>
        <v>0</v>
      </c>
      <c r="FQ170" s="184">
        <f t="shared" ca="1" si="757"/>
        <v>0</v>
      </c>
      <c r="FR170" s="184">
        <f t="shared" ca="1" si="758"/>
        <v>0</v>
      </c>
      <c r="FS170" s="184">
        <f t="shared" ca="1" si="759"/>
        <v>0</v>
      </c>
      <c r="FT170" s="184">
        <f t="shared" ca="1" si="760"/>
        <v>0</v>
      </c>
      <c r="FU170" s="184">
        <f t="shared" ca="1" si="761"/>
        <v>0</v>
      </c>
      <c r="FV170" s="184">
        <f t="shared" ca="1" si="762"/>
        <v>0</v>
      </c>
      <c r="FW170" s="184">
        <f t="shared" ca="1" si="763"/>
        <v>0</v>
      </c>
      <c r="FX170" s="184">
        <f t="shared" ca="1" si="764"/>
        <v>0</v>
      </c>
      <c r="FY170" s="184">
        <f t="shared" ca="1" si="765"/>
        <v>0</v>
      </c>
      <c r="FZ170" s="184">
        <f t="shared" ca="1" si="766"/>
        <v>0</v>
      </c>
      <c r="GA170" s="184">
        <f t="shared" ca="1" si="767"/>
        <v>0</v>
      </c>
      <c r="GB170" s="184">
        <f t="shared" ca="1" si="768"/>
        <v>0</v>
      </c>
      <c r="GC170" s="184">
        <f t="shared" ca="1" si="769"/>
        <v>0</v>
      </c>
      <c r="GD170" s="184">
        <f t="shared" ca="1" si="770"/>
        <v>0</v>
      </c>
      <c r="GE170" s="184">
        <f t="shared" ca="1" si="771"/>
        <v>0</v>
      </c>
      <c r="GF170" s="184">
        <f t="shared" ca="1" si="772"/>
        <v>0</v>
      </c>
      <c r="GG170" s="184">
        <f t="shared" ca="1" si="773"/>
        <v>0</v>
      </c>
      <c r="GH170" s="184">
        <f t="shared" ca="1" si="774"/>
        <v>0</v>
      </c>
      <c r="GI170" s="184">
        <f t="shared" ca="1" si="775"/>
        <v>0</v>
      </c>
      <c r="GJ170" s="184">
        <f t="shared" ca="1" si="776"/>
        <v>0</v>
      </c>
      <c r="GK170" s="184">
        <f t="shared" ca="1" si="777"/>
        <v>0</v>
      </c>
      <c r="GL170" s="184">
        <f t="shared" ca="1" si="778"/>
        <v>0</v>
      </c>
      <c r="GM170" s="184">
        <f t="shared" ca="1" si="779"/>
        <v>0</v>
      </c>
      <c r="GN170" s="184">
        <f t="shared" ca="1" si="780"/>
        <v>0</v>
      </c>
      <c r="GO170" s="184">
        <f t="shared" ca="1" si="781"/>
        <v>0</v>
      </c>
      <c r="GP170" s="184">
        <f t="shared" ca="1" si="782"/>
        <v>0</v>
      </c>
      <c r="GQ170" s="184">
        <f t="shared" ca="1" si="783"/>
        <v>0</v>
      </c>
      <c r="GR170" s="184">
        <f t="shared" ca="1" si="784"/>
        <v>0</v>
      </c>
      <c r="GS170" s="184">
        <f t="shared" ca="1" si="785"/>
        <v>0</v>
      </c>
      <c r="GT170" s="184">
        <f t="shared" ca="1" si="786"/>
        <v>0</v>
      </c>
      <c r="GU170" s="184">
        <f t="shared" ca="1" si="787"/>
        <v>0</v>
      </c>
      <c r="GV170" s="184">
        <f t="shared" ca="1" si="788"/>
        <v>0</v>
      </c>
      <c r="GW170" s="184">
        <f t="shared" ca="1" si="789"/>
        <v>0</v>
      </c>
      <c r="GX170" s="184">
        <f t="shared" ca="1" si="790"/>
        <v>0</v>
      </c>
      <c r="GY170" s="184">
        <f t="shared" ca="1" si="791"/>
        <v>0</v>
      </c>
      <c r="GZ170" s="184">
        <f t="shared" ca="1" si="792"/>
        <v>0</v>
      </c>
      <c r="HA170" s="184">
        <f t="shared" ca="1" si="793"/>
        <v>0</v>
      </c>
      <c r="HB170" s="184">
        <f t="shared" ca="1" si="794"/>
        <v>0</v>
      </c>
      <c r="HC170" s="184">
        <f t="shared" ca="1" si="795"/>
        <v>0</v>
      </c>
      <c r="HD170" s="184">
        <f t="shared" ca="1" si="796"/>
        <v>0</v>
      </c>
      <c r="HE170" s="184">
        <f t="shared" ca="1" si="797"/>
        <v>0</v>
      </c>
      <c r="HF170" s="184">
        <f t="shared" ca="1" si="798"/>
        <v>0</v>
      </c>
      <c r="HG170" s="184">
        <f t="shared" ca="1" si="799"/>
        <v>0</v>
      </c>
      <c r="HH170" s="184">
        <f t="shared" ca="1" si="800"/>
        <v>0</v>
      </c>
      <c r="HI170" s="184">
        <f t="shared" ca="1" si="801"/>
        <v>0</v>
      </c>
      <c r="HJ170" s="184">
        <f t="shared" ca="1" si="802"/>
        <v>0</v>
      </c>
      <c r="HK170" s="578">
        <f t="shared" ca="1" si="803"/>
        <v>0</v>
      </c>
    </row>
    <row r="171" spans="1:219" s="185" customFormat="1" ht="30">
      <c r="A171" s="284" t="s">
        <v>14163</v>
      </c>
      <c r="B171" s="285">
        <v>97087</v>
      </c>
      <c r="C171" s="286" t="str">
        <f>IF($B171="","",IFERROR(VLOOKUP($B171,SERVIÇOS!$A:$F,2,0),IFERROR(VLOOKUP($B171,'COMPOSIÇÕES COMPLEMENTARES '!$C:$K,2,0),"")))</f>
        <v>CAMADA SEPARADORA PARA EXECUÇÃO DE RADIER, PISO DE CONCRETO OU LAJE SOBRE SOLO, EM LONA PLÁSTICA. AF_09/2021</v>
      </c>
      <c r="D171" s="287" t="str">
        <f>IF($B171="","",IFERROR(VLOOKUP($B171,SERVIÇOS!$A:$F,3,0),IFERROR(VLOOKUP($B171,'COMPOSIÇÕES COMPLEMENTARES '!$C:$K,3,0),"")))</f>
        <v>M2</v>
      </c>
      <c r="E171" s="288">
        <v>8.16</v>
      </c>
      <c r="F171" s="289">
        <f>IF($B171="","",IFERROR(VLOOKUP($B171,SERVIÇOS!$A:$F,4,0),IFERROR(VLOOKUP($B171,'COMPOSIÇÕES COMPLEMENTARES '!$C:$K,6,0),"")))</f>
        <v>2.38</v>
      </c>
      <c r="G171" s="289">
        <f>IF($B171="","",IFERROR(VLOOKUP($B171,SERVIÇOS!$A:$F,5,0),IFERROR(VLOOKUP($B171,'COMPOSIÇÕES COMPLEMENTARES '!$C:$K,7,0),"")))</f>
        <v>0.31</v>
      </c>
      <c r="H171" s="289">
        <f t="shared" si="589"/>
        <v>2.69</v>
      </c>
      <c r="I171" s="289">
        <f t="shared" si="804"/>
        <v>19.420000000000002</v>
      </c>
      <c r="J171" s="289">
        <f t="shared" si="805"/>
        <v>2.5299999999999998</v>
      </c>
      <c r="K171" s="289">
        <f t="shared" si="806"/>
        <v>21.95</v>
      </c>
      <c r="L171" s="289"/>
      <c r="M171" s="572">
        <f t="shared" si="594"/>
        <v>21.950000000000003</v>
      </c>
      <c r="N171" s="572">
        <f t="shared" si="595"/>
        <v>2028.96</v>
      </c>
      <c r="O171" s="572">
        <f t="shared" si="596"/>
        <v>754.26</v>
      </c>
      <c r="P171" s="572">
        <f t="shared" si="597"/>
        <v>163</v>
      </c>
      <c r="Q171" s="572" t="str">
        <f t="shared" si="598"/>
        <v/>
      </c>
      <c r="R171" s="572" t="str">
        <f t="shared" si="599"/>
        <v/>
      </c>
      <c r="S171" s="184" t="str">
        <f t="shared" ca="1" si="603"/>
        <v/>
      </c>
      <c r="T171" s="184" t="str">
        <f t="shared" ca="1" si="604"/>
        <v/>
      </c>
      <c r="U171" s="184" t="str">
        <f t="shared" ca="1" si="605"/>
        <v/>
      </c>
      <c r="V171" s="184" t="str">
        <f t="shared" ca="1" si="606"/>
        <v/>
      </c>
      <c r="W171" s="184" t="str">
        <f t="shared" ca="1" si="607"/>
        <v/>
      </c>
      <c r="X171" s="184" t="str">
        <f t="shared" ca="1" si="608"/>
        <v/>
      </c>
      <c r="Y171" s="184" t="str">
        <f t="shared" ca="1" si="609"/>
        <v/>
      </c>
      <c r="Z171" s="184" t="str">
        <f t="shared" ca="1" si="610"/>
        <v/>
      </c>
      <c r="AA171" s="184" t="str">
        <f t="shared" ca="1" si="611"/>
        <v/>
      </c>
      <c r="AB171" s="184" t="str">
        <f t="shared" ca="1" si="612"/>
        <v/>
      </c>
      <c r="AC171" s="184" t="str">
        <f t="shared" ca="1" si="613"/>
        <v/>
      </c>
      <c r="AD171" s="184" t="str">
        <f t="shared" ca="1" si="614"/>
        <v/>
      </c>
      <c r="AE171" s="184" t="str">
        <f t="shared" ca="1" si="615"/>
        <v/>
      </c>
      <c r="AF171" s="184" t="str">
        <f t="shared" ca="1" si="616"/>
        <v/>
      </c>
      <c r="AG171" s="184" t="str">
        <f t="shared" ca="1" si="617"/>
        <v/>
      </c>
      <c r="AH171" s="184" t="str">
        <f t="shared" ca="1" si="618"/>
        <v/>
      </c>
      <c r="AI171" s="184" t="str">
        <f t="shared" ca="1" si="619"/>
        <v/>
      </c>
      <c r="AJ171" s="184" t="str">
        <f t="shared" ca="1" si="620"/>
        <v/>
      </c>
      <c r="AK171" s="184" t="str">
        <f t="shared" ca="1" si="621"/>
        <v/>
      </c>
      <c r="AL171" s="184" t="str">
        <f t="shared" ca="1" si="622"/>
        <v/>
      </c>
      <c r="AM171" s="184" t="str">
        <f t="shared" ca="1" si="623"/>
        <v/>
      </c>
      <c r="AN171" s="184" t="str">
        <f t="shared" ca="1" si="624"/>
        <v/>
      </c>
      <c r="AO171" s="184" t="str">
        <f t="shared" ca="1" si="625"/>
        <v/>
      </c>
      <c r="AP171" s="184" t="str">
        <f t="shared" ca="1" si="626"/>
        <v/>
      </c>
      <c r="AQ171" s="184" t="str">
        <f t="shared" ca="1" si="627"/>
        <v/>
      </c>
      <c r="AR171" s="184" t="str">
        <f t="shared" ca="1" si="628"/>
        <v/>
      </c>
      <c r="AS171" s="184" t="str">
        <f t="shared" ca="1" si="629"/>
        <v/>
      </c>
      <c r="AT171" s="184" t="str">
        <f t="shared" ca="1" si="630"/>
        <v/>
      </c>
      <c r="AU171" s="184" t="str">
        <f t="shared" ca="1" si="631"/>
        <v/>
      </c>
      <c r="AV171" s="184" t="str">
        <f t="shared" ca="1" si="632"/>
        <v/>
      </c>
      <c r="AW171" s="184" t="str">
        <f t="shared" ca="1" si="633"/>
        <v/>
      </c>
      <c r="AX171" s="184" t="str">
        <f t="shared" ca="1" si="634"/>
        <v/>
      </c>
      <c r="AY171" s="184" t="str">
        <f t="shared" ca="1" si="635"/>
        <v/>
      </c>
      <c r="AZ171" s="184" t="str">
        <f t="shared" ca="1" si="636"/>
        <v/>
      </c>
      <c r="BA171" s="184" t="str">
        <f t="shared" ca="1" si="637"/>
        <v/>
      </c>
      <c r="BB171" s="184" t="str">
        <f t="shared" ca="1" si="638"/>
        <v/>
      </c>
      <c r="BC171" s="184" t="str">
        <f t="shared" ca="1" si="639"/>
        <v/>
      </c>
      <c r="BD171" s="184" t="str">
        <f t="shared" ca="1" si="640"/>
        <v/>
      </c>
      <c r="BE171" s="184" t="str">
        <f t="shared" ca="1" si="641"/>
        <v/>
      </c>
      <c r="BF171" s="184" t="str">
        <f t="shared" ca="1" si="642"/>
        <v/>
      </c>
      <c r="BG171" s="184" t="str">
        <f t="shared" ca="1" si="643"/>
        <v/>
      </c>
      <c r="BH171" s="184" t="str">
        <f t="shared" ca="1" si="644"/>
        <v/>
      </c>
      <c r="BI171" s="184" t="str">
        <f t="shared" ca="1" si="645"/>
        <v/>
      </c>
      <c r="BJ171" s="184" t="str">
        <f t="shared" ca="1" si="646"/>
        <v/>
      </c>
      <c r="BK171" s="184" t="str">
        <f t="shared" ca="1" si="647"/>
        <v/>
      </c>
      <c r="BL171" s="184" t="str">
        <f t="shared" ca="1" si="648"/>
        <v/>
      </c>
      <c r="BM171" s="184" t="str">
        <f t="shared" ca="1" si="649"/>
        <v/>
      </c>
      <c r="BN171" s="184" t="str">
        <f t="shared" ca="1" si="650"/>
        <v/>
      </c>
      <c r="BO171" s="184" t="str">
        <f t="shared" ca="1" si="651"/>
        <v/>
      </c>
      <c r="BP171" s="184" t="str">
        <f t="shared" ca="1" si="652"/>
        <v/>
      </c>
      <c r="BQ171" s="184" t="str">
        <f t="shared" ca="1" si="653"/>
        <v/>
      </c>
      <c r="BR171" s="184" t="str">
        <f t="shared" ca="1" si="654"/>
        <v/>
      </c>
      <c r="BS171" s="184" t="str">
        <f t="shared" ca="1" si="655"/>
        <v/>
      </c>
      <c r="BT171" s="184" t="str">
        <f t="shared" ca="1" si="656"/>
        <v/>
      </c>
      <c r="BU171" s="184" t="str">
        <f t="shared" ca="1" si="657"/>
        <v/>
      </c>
      <c r="BV171" s="184" t="str">
        <f t="shared" ca="1" si="658"/>
        <v/>
      </c>
      <c r="BW171" s="184" t="str">
        <f t="shared" ca="1" si="659"/>
        <v/>
      </c>
      <c r="BX171" s="184" t="str">
        <f t="shared" ca="1" si="660"/>
        <v/>
      </c>
      <c r="BY171" s="184" t="str">
        <f t="shared" ca="1" si="661"/>
        <v/>
      </c>
      <c r="BZ171" s="184" t="str">
        <f t="shared" ca="1" si="662"/>
        <v/>
      </c>
      <c r="CA171" s="184" t="str">
        <f t="shared" ca="1" si="663"/>
        <v/>
      </c>
      <c r="CB171" s="184" t="str">
        <f t="shared" ca="1" si="664"/>
        <v/>
      </c>
      <c r="CC171" s="184" t="str">
        <f t="shared" ca="1" si="665"/>
        <v/>
      </c>
      <c r="CD171" s="184" t="str">
        <f t="shared" ca="1" si="666"/>
        <v/>
      </c>
      <c r="CE171" s="184" t="str">
        <f t="shared" ca="1" si="667"/>
        <v/>
      </c>
      <c r="CF171" s="184" t="str">
        <f t="shared" ca="1" si="668"/>
        <v/>
      </c>
      <c r="CG171" s="184" t="str">
        <f t="shared" ca="1" si="669"/>
        <v/>
      </c>
      <c r="CH171" s="184" t="str">
        <f t="shared" ca="1" si="670"/>
        <v/>
      </c>
      <c r="CI171" s="184" t="str">
        <f t="shared" ca="1" si="671"/>
        <v/>
      </c>
      <c r="CJ171" s="184" t="str">
        <f t="shared" ca="1" si="672"/>
        <v/>
      </c>
      <c r="CK171" s="184" t="str">
        <f t="shared" ca="1" si="673"/>
        <v/>
      </c>
      <c r="CL171" s="184" t="str">
        <f t="shared" ca="1" si="674"/>
        <v/>
      </c>
      <c r="CM171" s="184" t="str">
        <f t="shared" ca="1" si="675"/>
        <v/>
      </c>
      <c r="CN171" s="184" t="str">
        <f t="shared" ca="1" si="676"/>
        <v/>
      </c>
      <c r="CO171" s="184" t="str">
        <f t="shared" ca="1" si="677"/>
        <v/>
      </c>
      <c r="CP171" s="184" t="str">
        <f t="shared" ca="1" si="678"/>
        <v/>
      </c>
      <c r="CQ171" s="184" t="str">
        <f t="shared" ca="1" si="679"/>
        <v/>
      </c>
      <c r="CR171" s="184" t="str">
        <f t="shared" ca="1" si="680"/>
        <v/>
      </c>
      <c r="CS171" s="184" t="str">
        <f t="shared" ca="1" si="681"/>
        <v/>
      </c>
      <c r="CT171" s="184" t="str">
        <f t="shared" ca="1" si="682"/>
        <v/>
      </c>
      <c r="CU171" s="184" t="str">
        <f t="shared" ca="1" si="683"/>
        <v/>
      </c>
      <c r="CV171" s="184" t="str">
        <f t="shared" ca="1" si="684"/>
        <v/>
      </c>
      <c r="CW171" s="184" t="str">
        <f t="shared" ca="1" si="685"/>
        <v/>
      </c>
      <c r="CX171" s="184" t="str">
        <f t="shared" ca="1" si="686"/>
        <v/>
      </c>
      <c r="CY171" s="184" t="str">
        <f t="shared" ca="1" si="687"/>
        <v/>
      </c>
      <c r="CZ171" s="184" t="str">
        <f t="shared" ca="1" si="688"/>
        <v/>
      </c>
      <c r="DA171" s="184" t="str">
        <f t="shared" ca="1" si="689"/>
        <v/>
      </c>
      <c r="DB171" s="184" t="str">
        <f t="shared" ca="1" si="690"/>
        <v/>
      </c>
      <c r="DC171" s="184" t="str">
        <f t="shared" ca="1" si="691"/>
        <v/>
      </c>
      <c r="DD171" s="184" t="str">
        <f t="shared" ca="1" si="692"/>
        <v/>
      </c>
      <c r="DE171" s="184" t="str">
        <f t="shared" ca="1" si="693"/>
        <v/>
      </c>
      <c r="DF171" s="184" t="str">
        <f t="shared" ca="1" si="694"/>
        <v/>
      </c>
      <c r="DG171" s="184" t="str">
        <f t="shared" ca="1" si="695"/>
        <v/>
      </c>
      <c r="DH171" s="184" t="str">
        <f t="shared" ca="1" si="696"/>
        <v/>
      </c>
      <c r="DI171" s="184" t="str">
        <f t="shared" ca="1" si="697"/>
        <v/>
      </c>
      <c r="DJ171" s="184" t="str">
        <f t="shared" ca="1" si="698"/>
        <v/>
      </c>
      <c r="DK171" s="184" t="str">
        <f t="shared" ca="1" si="699"/>
        <v/>
      </c>
      <c r="DL171" s="184" t="str">
        <f t="shared" ca="1" si="700"/>
        <v/>
      </c>
      <c r="DM171" s="184" t="str">
        <f t="shared" ca="1" si="701"/>
        <v/>
      </c>
      <c r="DN171" s="184" t="str">
        <f t="shared" ca="1" si="702"/>
        <v/>
      </c>
      <c r="DO171" s="184" t="str">
        <f t="shared" ca="1" si="703"/>
        <v/>
      </c>
      <c r="DP171" s="184" t="str">
        <f t="shared" ca="1" si="704"/>
        <v/>
      </c>
      <c r="DQ171" s="184" t="str">
        <f t="shared" ca="1" si="705"/>
        <v/>
      </c>
      <c r="DR171" s="184" t="str">
        <f t="shared" ca="1" si="706"/>
        <v/>
      </c>
      <c r="DS171" s="184" t="str">
        <f t="shared" ca="1" si="707"/>
        <v/>
      </c>
      <c r="DT171" s="184" t="str">
        <f t="shared" ca="1" si="708"/>
        <v/>
      </c>
      <c r="DU171" s="184" t="str">
        <f t="shared" ca="1" si="709"/>
        <v/>
      </c>
      <c r="DV171" s="184" t="str">
        <f t="shared" ca="1" si="710"/>
        <v/>
      </c>
      <c r="DW171" s="184" t="str">
        <f t="shared" ca="1" si="711"/>
        <v/>
      </c>
      <c r="DX171" s="184" t="str">
        <f t="shared" ca="1" si="712"/>
        <v/>
      </c>
      <c r="DY171" s="184" t="str">
        <f t="shared" ca="1" si="713"/>
        <v/>
      </c>
      <c r="DZ171" s="184" t="str">
        <f t="shared" ca="1" si="714"/>
        <v/>
      </c>
      <c r="EA171" s="184" t="str">
        <f t="shared" ca="1" si="715"/>
        <v/>
      </c>
      <c r="EB171" s="184" t="str">
        <f t="shared" ca="1" si="716"/>
        <v/>
      </c>
      <c r="EC171" s="184" t="str">
        <f t="shared" ca="1" si="717"/>
        <v/>
      </c>
      <c r="ED171" s="184" t="str">
        <f t="shared" ca="1" si="718"/>
        <v/>
      </c>
      <c r="EE171" s="184" t="str">
        <f t="shared" ca="1" si="719"/>
        <v/>
      </c>
      <c r="EF171" s="184" t="str">
        <f t="shared" ca="1" si="720"/>
        <v/>
      </c>
      <c r="EG171" s="184" t="str">
        <f t="shared" ca="1" si="721"/>
        <v/>
      </c>
      <c r="EH171" s="184" t="str">
        <f t="shared" ca="1" si="722"/>
        <v/>
      </c>
      <c r="EI171" s="184" t="str">
        <f t="shared" ca="1" si="723"/>
        <v/>
      </c>
      <c r="EJ171" s="184" t="str">
        <f t="shared" ca="1" si="724"/>
        <v/>
      </c>
      <c r="EK171" s="184" t="str">
        <f t="shared" ca="1" si="725"/>
        <v/>
      </c>
      <c r="EL171" s="184" t="str">
        <f t="shared" ca="1" si="726"/>
        <v/>
      </c>
      <c r="EM171" s="184" t="str">
        <f t="shared" ca="1" si="727"/>
        <v/>
      </c>
      <c r="EN171" s="184" t="str">
        <f t="shared" ca="1" si="728"/>
        <v/>
      </c>
      <c r="EO171" s="184" t="str">
        <f t="shared" ca="1" si="729"/>
        <v/>
      </c>
      <c r="EP171" s="184" t="str">
        <f t="shared" ca="1" si="730"/>
        <v/>
      </c>
      <c r="EQ171" s="184" t="str">
        <f t="shared" ca="1" si="731"/>
        <v/>
      </c>
      <c r="ER171" s="184" t="str">
        <f t="shared" ca="1" si="732"/>
        <v/>
      </c>
      <c r="ES171" s="184" t="str">
        <f t="shared" ca="1" si="733"/>
        <v/>
      </c>
      <c r="ET171" s="184" t="str">
        <f t="shared" ca="1" si="734"/>
        <v/>
      </c>
      <c r="EU171" s="184" t="str">
        <f t="shared" ca="1" si="735"/>
        <v/>
      </c>
      <c r="EV171" s="184" t="str">
        <f t="shared" ca="1" si="736"/>
        <v/>
      </c>
      <c r="EW171" s="184" t="str">
        <f t="shared" ca="1" si="737"/>
        <v/>
      </c>
      <c r="EX171" s="184" t="str">
        <f t="shared" ca="1" si="738"/>
        <v/>
      </c>
      <c r="EY171" s="184" t="str">
        <f t="shared" ca="1" si="739"/>
        <v/>
      </c>
      <c r="EZ171" s="184" t="str">
        <f t="shared" ca="1" si="740"/>
        <v/>
      </c>
      <c r="FA171" s="184" t="str">
        <f t="shared" ca="1" si="741"/>
        <v/>
      </c>
      <c r="FB171" s="184" t="str">
        <f t="shared" ca="1" si="742"/>
        <v/>
      </c>
      <c r="FC171" s="184" t="str">
        <f t="shared" ca="1" si="743"/>
        <v/>
      </c>
      <c r="FD171" s="184" t="str">
        <f t="shared" ca="1" si="744"/>
        <v/>
      </c>
      <c r="FE171" s="184" t="str">
        <f t="shared" ca="1" si="745"/>
        <v/>
      </c>
      <c r="FF171" s="184" t="str">
        <f t="shared" ca="1" si="746"/>
        <v/>
      </c>
      <c r="FG171" s="184" t="str">
        <f t="shared" ca="1" si="747"/>
        <v/>
      </c>
      <c r="FH171" s="184" t="str">
        <f t="shared" ca="1" si="748"/>
        <v/>
      </c>
      <c r="FI171" s="184" t="str">
        <f t="shared" ca="1" si="749"/>
        <v/>
      </c>
      <c r="FJ171" s="184" t="str">
        <f t="shared" ca="1" si="750"/>
        <v/>
      </c>
      <c r="FK171" s="184" t="str">
        <f t="shared" ca="1" si="751"/>
        <v/>
      </c>
      <c r="FL171" s="184" t="str">
        <f t="shared" ca="1" si="752"/>
        <v/>
      </c>
      <c r="FM171" s="184" t="str">
        <f t="shared" ca="1" si="753"/>
        <v/>
      </c>
      <c r="FN171" s="184">
        <f t="shared" ca="1" si="754"/>
        <v>0</v>
      </c>
      <c r="FO171" s="184">
        <f t="shared" ca="1" si="755"/>
        <v>0</v>
      </c>
      <c r="FP171" s="184">
        <f t="shared" ca="1" si="756"/>
        <v>0</v>
      </c>
      <c r="FQ171" s="184">
        <f t="shared" ca="1" si="757"/>
        <v>0</v>
      </c>
      <c r="FR171" s="184">
        <f t="shared" ca="1" si="758"/>
        <v>0</v>
      </c>
      <c r="FS171" s="184">
        <f t="shared" ca="1" si="759"/>
        <v>0</v>
      </c>
      <c r="FT171" s="184">
        <f t="shared" ca="1" si="760"/>
        <v>0</v>
      </c>
      <c r="FU171" s="184">
        <f t="shared" ca="1" si="761"/>
        <v>0</v>
      </c>
      <c r="FV171" s="184">
        <f t="shared" ca="1" si="762"/>
        <v>0</v>
      </c>
      <c r="FW171" s="184">
        <f t="shared" ca="1" si="763"/>
        <v>0</v>
      </c>
      <c r="FX171" s="184">
        <f t="shared" ca="1" si="764"/>
        <v>0</v>
      </c>
      <c r="FY171" s="184">
        <f t="shared" ca="1" si="765"/>
        <v>0</v>
      </c>
      <c r="FZ171" s="184">
        <f t="shared" ca="1" si="766"/>
        <v>0</v>
      </c>
      <c r="GA171" s="184">
        <f t="shared" ca="1" si="767"/>
        <v>0</v>
      </c>
      <c r="GB171" s="184">
        <f t="shared" ca="1" si="768"/>
        <v>0</v>
      </c>
      <c r="GC171" s="184">
        <f t="shared" ca="1" si="769"/>
        <v>0</v>
      </c>
      <c r="GD171" s="184">
        <f t="shared" ca="1" si="770"/>
        <v>0</v>
      </c>
      <c r="GE171" s="184">
        <f t="shared" ca="1" si="771"/>
        <v>0</v>
      </c>
      <c r="GF171" s="184">
        <f t="shared" ca="1" si="772"/>
        <v>0</v>
      </c>
      <c r="GG171" s="184">
        <f t="shared" ca="1" si="773"/>
        <v>0</v>
      </c>
      <c r="GH171" s="184">
        <f t="shared" ca="1" si="774"/>
        <v>0</v>
      </c>
      <c r="GI171" s="184">
        <f t="shared" ca="1" si="775"/>
        <v>0</v>
      </c>
      <c r="GJ171" s="184">
        <f t="shared" ca="1" si="776"/>
        <v>0</v>
      </c>
      <c r="GK171" s="184">
        <f t="shared" ca="1" si="777"/>
        <v>0</v>
      </c>
      <c r="GL171" s="184">
        <f t="shared" ca="1" si="778"/>
        <v>0</v>
      </c>
      <c r="GM171" s="184">
        <f t="shared" ca="1" si="779"/>
        <v>0</v>
      </c>
      <c r="GN171" s="184">
        <f t="shared" ca="1" si="780"/>
        <v>0</v>
      </c>
      <c r="GO171" s="184">
        <f t="shared" ca="1" si="781"/>
        <v>0</v>
      </c>
      <c r="GP171" s="184">
        <f t="shared" ca="1" si="782"/>
        <v>0</v>
      </c>
      <c r="GQ171" s="184">
        <f t="shared" ca="1" si="783"/>
        <v>0</v>
      </c>
      <c r="GR171" s="184">
        <f t="shared" ca="1" si="784"/>
        <v>0</v>
      </c>
      <c r="GS171" s="184">
        <f t="shared" ca="1" si="785"/>
        <v>0</v>
      </c>
      <c r="GT171" s="184">
        <f t="shared" ca="1" si="786"/>
        <v>0</v>
      </c>
      <c r="GU171" s="184">
        <f t="shared" ca="1" si="787"/>
        <v>0</v>
      </c>
      <c r="GV171" s="184">
        <f t="shared" ca="1" si="788"/>
        <v>0</v>
      </c>
      <c r="GW171" s="184">
        <f t="shared" ca="1" si="789"/>
        <v>0</v>
      </c>
      <c r="GX171" s="184">
        <f t="shared" ca="1" si="790"/>
        <v>0</v>
      </c>
      <c r="GY171" s="184">
        <f t="shared" ca="1" si="791"/>
        <v>0</v>
      </c>
      <c r="GZ171" s="184">
        <f t="shared" ca="1" si="792"/>
        <v>0</v>
      </c>
      <c r="HA171" s="184">
        <f t="shared" ca="1" si="793"/>
        <v>0</v>
      </c>
      <c r="HB171" s="184">
        <f t="shared" ca="1" si="794"/>
        <v>0</v>
      </c>
      <c r="HC171" s="184">
        <f t="shared" ca="1" si="795"/>
        <v>0</v>
      </c>
      <c r="HD171" s="184">
        <f t="shared" ca="1" si="796"/>
        <v>0</v>
      </c>
      <c r="HE171" s="184">
        <f t="shared" ca="1" si="797"/>
        <v>0</v>
      </c>
      <c r="HF171" s="184">
        <f t="shared" ca="1" si="798"/>
        <v>0</v>
      </c>
      <c r="HG171" s="184">
        <f t="shared" ca="1" si="799"/>
        <v>0</v>
      </c>
      <c r="HH171" s="184">
        <f t="shared" ca="1" si="800"/>
        <v>0</v>
      </c>
      <c r="HI171" s="184">
        <f t="shared" ca="1" si="801"/>
        <v>0</v>
      </c>
      <c r="HJ171" s="184">
        <f t="shared" ca="1" si="802"/>
        <v>0</v>
      </c>
      <c r="HK171" s="578">
        <f t="shared" ca="1" si="803"/>
        <v>0</v>
      </c>
    </row>
    <row r="172" spans="1:219" s="185" customFormat="1" ht="45">
      <c r="A172" s="284" t="s">
        <v>14164</v>
      </c>
      <c r="B172" s="285">
        <v>94995</v>
      </c>
      <c r="C172" s="286" t="str">
        <f>IF($B172="","",IFERROR(VLOOKUP($B172,SERVIÇOS!$A:$F,2,0),IFERROR(VLOOKUP($B172,'COMPOSIÇÕES COMPLEMENTARES '!$C:$K,2,0),"")))</f>
        <v>EXECUÇÃO DE PASSEIO (CALÇADA) OU PISO DE CONCRETO COM CONCRETO MOLDADO IN LOCO, USINADO, ACABAMENTO CONVENCIONAL, ESPESSURA 8 CM, ARMADO. AF_07/2016</v>
      </c>
      <c r="D172" s="287" t="str">
        <f>IF($B172="","",IFERROR(VLOOKUP($B172,SERVIÇOS!$A:$F,3,0),IFERROR(VLOOKUP($B172,'COMPOSIÇÕES COMPLEMENTARES '!$C:$K,3,0),"")))</f>
        <v>M2</v>
      </c>
      <c r="E172" s="288">
        <v>8.16</v>
      </c>
      <c r="F172" s="289">
        <f>IF($B172="","",IFERROR(VLOOKUP($B172,SERVIÇOS!$A:$F,4,0),IFERROR(VLOOKUP($B172,'COMPOSIÇÕES COMPLEMENTARES '!$C:$K,6,0),"")))</f>
        <v>88.33</v>
      </c>
      <c r="G172" s="289">
        <f>IF($B172="","",IFERROR(VLOOKUP($B172,SERVIÇOS!$A:$F,5,0),IFERROR(VLOOKUP($B172,'COMPOSIÇÕES COMPLEMENTARES '!$C:$K,7,0),"")))</f>
        <v>10.19</v>
      </c>
      <c r="H172" s="289">
        <f t="shared" si="589"/>
        <v>98.52</v>
      </c>
      <c r="I172" s="289">
        <f t="shared" si="804"/>
        <v>720.77</v>
      </c>
      <c r="J172" s="289">
        <f t="shared" si="805"/>
        <v>83.15</v>
      </c>
      <c r="K172" s="289">
        <f t="shared" si="806"/>
        <v>803.92</v>
      </c>
      <c r="L172" s="289"/>
      <c r="M172" s="572">
        <f t="shared" si="594"/>
        <v>803.92</v>
      </c>
      <c r="N172" s="572">
        <f t="shared" si="595"/>
        <v>803.92</v>
      </c>
      <c r="O172" s="572">
        <f t="shared" si="596"/>
        <v>8.16</v>
      </c>
      <c r="P172" s="572">
        <f t="shared" si="597"/>
        <v>164</v>
      </c>
      <c r="Q172" s="572" t="str">
        <f t="shared" si="598"/>
        <v/>
      </c>
      <c r="R172" s="572" t="str">
        <f t="shared" si="599"/>
        <v/>
      </c>
      <c r="S172" s="184" t="str">
        <f t="shared" ca="1" si="603"/>
        <v/>
      </c>
      <c r="T172" s="184" t="str">
        <f t="shared" ca="1" si="604"/>
        <v/>
      </c>
      <c r="U172" s="184" t="str">
        <f t="shared" ca="1" si="605"/>
        <v/>
      </c>
      <c r="V172" s="184" t="str">
        <f t="shared" ca="1" si="606"/>
        <v/>
      </c>
      <c r="W172" s="184" t="str">
        <f t="shared" ca="1" si="607"/>
        <v/>
      </c>
      <c r="X172" s="184" t="str">
        <f t="shared" ca="1" si="608"/>
        <v/>
      </c>
      <c r="Y172" s="184" t="str">
        <f t="shared" ca="1" si="609"/>
        <v/>
      </c>
      <c r="Z172" s="184" t="str">
        <f t="shared" ca="1" si="610"/>
        <v/>
      </c>
      <c r="AA172" s="184" t="str">
        <f t="shared" ca="1" si="611"/>
        <v/>
      </c>
      <c r="AB172" s="184" t="str">
        <f t="shared" ca="1" si="612"/>
        <v/>
      </c>
      <c r="AC172" s="184" t="str">
        <f t="shared" ca="1" si="613"/>
        <v/>
      </c>
      <c r="AD172" s="184" t="str">
        <f t="shared" ca="1" si="614"/>
        <v/>
      </c>
      <c r="AE172" s="184" t="str">
        <f t="shared" ca="1" si="615"/>
        <v/>
      </c>
      <c r="AF172" s="184" t="str">
        <f t="shared" ca="1" si="616"/>
        <v/>
      </c>
      <c r="AG172" s="184" t="str">
        <f t="shared" ca="1" si="617"/>
        <v/>
      </c>
      <c r="AH172" s="184" t="str">
        <f t="shared" ca="1" si="618"/>
        <v/>
      </c>
      <c r="AI172" s="184" t="str">
        <f t="shared" ca="1" si="619"/>
        <v/>
      </c>
      <c r="AJ172" s="184" t="str">
        <f t="shared" ca="1" si="620"/>
        <v/>
      </c>
      <c r="AK172" s="184" t="str">
        <f t="shared" ca="1" si="621"/>
        <v/>
      </c>
      <c r="AL172" s="184" t="str">
        <f t="shared" ca="1" si="622"/>
        <v/>
      </c>
      <c r="AM172" s="184" t="str">
        <f t="shared" ca="1" si="623"/>
        <v/>
      </c>
      <c r="AN172" s="184" t="str">
        <f t="shared" ca="1" si="624"/>
        <v/>
      </c>
      <c r="AO172" s="184" t="str">
        <f t="shared" ca="1" si="625"/>
        <v/>
      </c>
      <c r="AP172" s="184" t="str">
        <f t="shared" ca="1" si="626"/>
        <v/>
      </c>
      <c r="AQ172" s="184" t="str">
        <f t="shared" ca="1" si="627"/>
        <v/>
      </c>
      <c r="AR172" s="184" t="str">
        <f t="shared" ca="1" si="628"/>
        <v/>
      </c>
      <c r="AS172" s="184" t="str">
        <f t="shared" ca="1" si="629"/>
        <v/>
      </c>
      <c r="AT172" s="184" t="str">
        <f t="shared" ca="1" si="630"/>
        <v/>
      </c>
      <c r="AU172" s="184" t="str">
        <f t="shared" ca="1" si="631"/>
        <v/>
      </c>
      <c r="AV172" s="184" t="str">
        <f t="shared" ca="1" si="632"/>
        <v/>
      </c>
      <c r="AW172" s="184" t="str">
        <f t="shared" ca="1" si="633"/>
        <v/>
      </c>
      <c r="AX172" s="184" t="str">
        <f t="shared" ca="1" si="634"/>
        <v/>
      </c>
      <c r="AY172" s="184" t="str">
        <f t="shared" ca="1" si="635"/>
        <v/>
      </c>
      <c r="AZ172" s="184" t="str">
        <f t="shared" ca="1" si="636"/>
        <v/>
      </c>
      <c r="BA172" s="184" t="str">
        <f t="shared" ca="1" si="637"/>
        <v/>
      </c>
      <c r="BB172" s="184" t="str">
        <f t="shared" ca="1" si="638"/>
        <v/>
      </c>
      <c r="BC172" s="184" t="str">
        <f t="shared" ca="1" si="639"/>
        <v/>
      </c>
      <c r="BD172" s="184" t="str">
        <f t="shared" ca="1" si="640"/>
        <v/>
      </c>
      <c r="BE172" s="184" t="str">
        <f t="shared" ca="1" si="641"/>
        <v/>
      </c>
      <c r="BF172" s="184" t="str">
        <f t="shared" ca="1" si="642"/>
        <v/>
      </c>
      <c r="BG172" s="184" t="str">
        <f t="shared" ca="1" si="643"/>
        <v/>
      </c>
      <c r="BH172" s="184" t="str">
        <f t="shared" ca="1" si="644"/>
        <v/>
      </c>
      <c r="BI172" s="184" t="str">
        <f t="shared" ca="1" si="645"/>
        <v/>
      </c>
      <c r="BJ172" s="184" t="str">
        <f t="shared" ca="1" si="646"/>
        <v/>
      </c>
      <c r="BK172" s="184" t="str">
        <f t="shared" ca="1" si="647"/>
        <v/>
      </c>
      <c r="BL172" s="184" t="str">
        <f t="shared" ca="1" si="648"/>
        <v/>
      </c>
      <c r="BM172" s="184" t="str">
        <f t="shared" ca="1" si="649"/>
        <v/>
      </c>
      <c r="BN172" s="184" t="str">
        <f t="shared" ca="1" si="650"/>
        <v/>
      </c>
      <c r="BO172" s="184" t="str">
        <f t="shared" ca="1" si="651"/>
        <v/>
      </c>
      <c r="BP172" s="184" t="str">
        <f t="shared" ca="1" si="652"/>
        <v/>
      </c>
      <c r="BQ172" s="184" t="str">
        <f t="shared" ca="1" si="653"/>
        <v/>
      </c>
      <c r="BR172" s="184" t="str">
        <f t="shared" ca="1" si="654"/>
        <v/>
      </c>
      <c r="BS172" s="184" t="str">
        <f t="shared" ca="1" si="655"/>
        <v/>
      </c>
      <c r="BT172" s="184" t="str">
        <f t="shared" ca="1" si="656"/>
        <v/>
      </c>
      <c r="BU172" s="184" t="str">
        <f t="shared" ca="1" si="657"/>
        <v/>
      </c>
      <c r="BV172" s="184" t="str">
        <f t="shared" ca="1" si="658"/>
        <v/>
      </c>
      <c r="BW172" s="184" t="str">
        <f t="shared" ca="1" si="659"/>
        <v/>
      </c>
      <c r="BX172" s="184" t="str">
        <f t="shared" ca="1" si="660"/>
        <v/>
      </c>
      <c r="BY172" s="184" t="str">
        <f t="shared" ca="1" si="661"/>
        <v/>
      </c>
      <c r="BZ172" s="184" t="str">
        <f t="shared" ca="1" si="662"/>
        <v/>
      </c>
      <c r="CA172" s="184" t="str">
        <f t="shared" ca="1" si="663"/>
        <v/>
      </c>
      <c r="CB172" s="184" t="str">
        <f t="shared" ca="1" si="664"/>
        <v/>
      </c>
      <c r="CC172" s="184" t="str">
        <f t="shared" ca="1" si="665"/>
        <v/>
      </c>
      <c r="CD172" s="184" t="str">
        <f t="shared" ca="1" si="666"/>
        <v/>
      </c>
      <c r="CE172" s="184" t="str">
        <f t="shared" ca="1" si="667"/>
        <v/>
      </c>
      <c r="CF172" s="184" t="str">
        <f t="shared" ca="1" si="668"/>
        <v/>
      </c>
      <c r="CG172" s="184" t="str">
        <f t="shared" ca="1" si="669"/>
        <v/>
      </c>
      <c r="CH172" s="184" t="str">
        <f t="shared" ca="1" si="670"/>
        <v/>
      </c>
      <c r="CI172" s="184" t="str">
        <f t="shared" ca="1" si="671"/>
        <v/>
      </c>
      <c r="CJ172" s="184" t="str">
        <f t="shared" ca="1" si="672"/>
        <v/>
      </c>
      <c r="CK172" s="184" t="str">
        <f t="shared" ca="1" si="673"/>
        <v/>
      </c>
      <c r="CL172" s="184" t="str">
        <f t="shared" ca="1" si="674"/>
        <v/>
      </c>
      <c r="CM172" s="184" t="str">
        <f t="shared" ca="1" si="675"/>
        <v/>
      </c>
      <c r="CN172" s="184" t="str">
        <f t="shared" ca="1" si="676"/>
        <v/>
      </c>
      <c r="CO172" s="184" t="str">
        <f t="shared" ca="1" si="677"/>
        <v/>
      </c>
      <c r="CP172" s="184" t="str">
        <f t="shared" ca="1" si="678"/>
        <v/>
      </c>
      <c r="CQ172" s="184" t="str">
        <f t="shared" ca="1" si="679"/>
        <v/>
      </c>
      <c r="CR172" s="184" t="str">
        <f t="shared" ca="1" si="680"/>
        <v/>
      </c>
      <c r="CS172" s="184" t="str">
        <f t="shared" ca="1" si="681"/>
        <v/>
      </c>
      <c r="CT172" s="184" t="str">
        <f t="shared" ca="1" si="682"/>
        <v/>
      </c>
      <c r="CU172" s="184" t="str">
        <f t="shared" ca="1" si="683"/>
        <v/>
      </c>
      <c r="CV172" s="184" t="str">
        <f t="shared" ca="1" si="684"/>
        <v/>
      </c>
      <c r="CW172" s="184" t="str">
        <f t="shared" ca="1" si="685"/>
        <v/>
      </c>
      <c r="CX172" s="184" t="str">
        <f t="shared" ca="1" si="686"/>
        <v/>
      </c>
      <c r="CY172" s="184" t="str">
        <f t="shared" ca="1" si="687"/>
        <v/>
      </c>
      <c r="CZ172" s="184" t="str">
        <f t="shared" ca="1" si="688"/>
        <v/>
      </c>
      <c r="DA172" s="184" t="str">
        <f t="shared" ca="1" si="689"/>
        <v/>
      </c>
      <c r="DB172" s="184" t="str">
        <f t="shared" ca="1" si="690"/>
        <v/>
      </c>
      <c r="DC172" s="184" t="str">
        <f t="shared" ca="1" si="691"/>
        <v/>
      </c>
      <c r="DD172" s="184" t="str">
        <f t="shared" ca="1" si="692"/>
        <v/>
      </c>
      <c r="DE172" s="184" t="str">
        <f t="shared" ca="1" si="693"/>
        <v/>
      </c>
      <c r="DF172" s="184" t="str">
        <f t="shared" ca="1" si="694"/>
        <v/>
      </c>
      <c r="DG172" s="184" t="str">
        <f t="shared" ca="1" si="695"/>
        <v/>
      </c>
      <c r="DH172" s="184" t="str">
        <f t="shared" ca="1" si="696"/>
        <v/>
      </c>
      <c r="DI172" s="184" t="str">
        <f t="shared" ca="1" si="697"/>
        <v/>
      </c>
      <c r="DJ172" s="184" t="str">
        <f t="shared" ca="1" si="698"/>
        <v/>
      </c>
      <c r="DK172" s="184" t="str">
        <f t="shared" ca="1" si="699"/>
        <v/>
      </c>
      <c r="DL172" s="184" t="str">
        <f t="shared" ca="1" si="700"/>
        <v/>
      </c>
      <c r="DM172" s="184" t="str">
        <f t="shared" ca="1" si="701"/>
        <v/>
      </c>
      <c r="DN172" s="184" t="str">
        <f t="shared" ca="1" si="702"/>
        <v/>
      </c>
      <c r="DO172" s="184" t="str">
        <f t="shared" ca="1" si="703"/>
        <v/>
      </c>
      <c r="DP172" s="184" t="str">
        <f t="shared" ca="1" si="704"/>
        <v/>
      </c>
      <c r="DQ172" s="184" t="str">
        <f t="shared" ca="1" si="705"/>
        <v/>
      </c>
      <c r="DR172" s="184" t="str">
        <f t="shared" ca="1" si="706"/>
        <v/>
      </c>
      <c r="DS172" s="184" t="str">
        <f t="shared" ca="1" si="707"/>
        <v/>
      </c>
      <c r="DT172" s="184" t="str">
        <f t="shared" ca="1" si="708"/>
        <v/>
      </c>
      <c r="DU172" s="184" t="str">
        <f t="shared" ca="1" si="709"/>
        <v/>
      </c>
      <c r="DV172" s="184" t="str">
        <f t="shared" ca="1" si="710"/>
        <v/>
      </c>
      <c r="DW172" s="184" t="str">
        <f t="shared" ca="1" si="711"/>
        <v/>
      </c>
      <c r="DX172" s="184" t="str">
        <f t="shared" ca="1" si="712"/>
        <v/>
      </c>
      <c r="DY172" s="184" t="str">
        <f t="shared" ca="1" si="713"/>
        <v/>
      </c>
      <c r="DZ172" s="184" t="str">
        <f t="shared" ca="1" si="714"/>
        <v/>
      </c>
      <c r="EA172" s="184" t="str">
        <f t="shared" ca="1" si="715"/>
        <v/>
      </c>
      <c r="EB172" s="184" t="str">
        <f t="shared" ca="1" si="716"/>
        <v/>
      </c>
      <c r="EC172" s="184" t="str">
        <f t="shared" ca="1" si="717"/>
        <v/>
      </c>
      <c r="ED172" s="184" t="str">
        <f t="shared" ca="1" si="718"/>
        <v/>
      </c>
      <c r="EE172" s="184" t="str">
        <f t="shared" ca="1" si="719"/>
        <v/>
      </c>
      <c r="EF172" s="184" t="str">
        <f t="shared" ca="1" si="720"/>
        <v/>
      </c>
      <c r="EG172" s="184" t="str">
        <f t="shared" ca="1" si="721"/>
        <v/>
      </c>
      <c r="EH172" s="184" t="str">
        <f t="shared" ca="1" si="722"/>
        <v/>
      </c>
      <c r="EI172" s="184" t="str">
        <f t="shared" ca="1" si="723"/>
        <v/>
      </c>
      <c r="EJ172" s="184" t="str">
        <f t="shared" ca="1" si="724"/>
        <v/>
      </c>
      <c r="EK172" s="184" t="str">
        <f t="shared" ca="1" si="725"/>
        <v/>
      </c>
      <c r="EL172" s="184" t="str">
        <f t="shared" ca="1" si="726"/>
        <v/>
      </c>
      <c r="EM172" s="184" t="str">
        <f t="shared" ca="1" si="727"/>
        <v/>
      </c>
      <c r="EN172" s="184" t="str">
        <f t="shared" ca="1" si="728"/>
        <v/>
      </c>
      <c r="EO172" s="184" t="str">
        <f t="shared" ca="1" si="729"/>
        <v/>
      </c>
      <c r="EP172" s="184" t="str">
        <f t="shared" ca="1" si="730"/>
        <v/>
      </c>
      <c r="EQ172" s="184" t="str">
        <f t="shared" ca="1" si="731"/>
        <v/>
      </c>
      <c r="ER172" s="184" t="str">
        <f t="shared" ca="1" si="732"/>
        <v/>
      </c>
      <c r="ES172" s="184" t="str">
        <f t="shared" ca="1" si="733"/>
        <v/>
      </c>
      <c r="ET172" s="184" t="str">
        <f t="shared" ca="1" si="734"/>
        <v/>
      </c>
      <c r="EU172" s="184" t="str">
        <f t="shared" ca="1" si="735"/>
        <v/>
      </c>
      <c r="EV172" s="184" t="str">
        <f t="shared" ca="1" si="736"/>
        <v/>
      </c>
      <c r="EW172" s="184" t="str">
        <f t="shared" ca="1" si="737"/>
        <v/>
      </c>
      <c r="EX172" s="184" t="str">
        <f t="shared" ca="1" si="738"/>
        <v/>
      </c>
      <c r="EY172" s="184" t="str">
        <f t="shared" ca="1" si="739"/>
        <v/>
      </c>
      <c r="EZ172" s="184" t="str">
        <f t="shared" ca="1" si="740"/>
        <v/>
      </c>
      <c r="FA172" s="184" t="str">
        <f t="shared" ca="1" si="741"/>
        <v/>
      </c>
      <c r="FB172" s="184" t="str">
        <f t="shared" ca="1" si="742"/>
        <v/>
      </c>
      <c r="FC172" s="184" t="str">
        <f t="shared" ca="1" si="743"/>
        <v/>
      </c>
      <c r="FD172" s="184" t="str">
        <f t="shared" ca="1" si="744"/>
        <v/>
      </c>
      <c r="FE172" s="184" t="str">
        <f t="shared" ca="1" si="745"/>
        <v/>
      </c>
      <c r="FF172" s="184" t="str">
        <f t="shared" ca="1" si="746"/>
        <v/>
      </c>
      <c r="FG172" s="184" t="str">
        <f t="shared" ca="1" si="747"/>
        <v/>
      </c>
      <c r="FH172" s="184" t="str">
        <f t="shared" ca="1" si="748"/>
        <v/>
      </c>
      <c r="FI172" s="184" t="str">
        <f t="shared" ca="1" si="749"/>
        <v/>
      </c>
      <c r="FJ172" s="184" t="str">
        <f t="shared" ca="1" si="750"/>
        <v/>
      </c>
      <c r="FK172" s="184" t="str">
        <f t="shared" ca="1" si="751"/>
        <v/>
      </c>
      <c r="FL172" s="184" t="str">
        <f t="shared" ca="1" si="752"/>
        <v/>
      </c>
      <c r="FM172" s="184">
        <f t="shared" ca="1" si="753"/>
        <v>0</v>
      </c>
      <c r="FN172" s="184">
        <f t="shared" ca="1" si="754"/>
        <v>0</v>
      </c>
      <c r="FO172" s="184">
        <f t="shared" ca="1" si="755"/>
        <v>0</v>
      </c>
      <c r="FP172" s="184">
        <f t="shared" ca="1" si="756"/>
        <v>0</v>
      </c>
      <c r="FQ172" s="184">
        <f t="shared" ca="1" si="757"/>
        <v>0</v>
      </c>
      <c r="FR172" s="184">
        <f t="shared" ca="1" si="758"/>
        <v>0</v>
      </c>
      <c r="FS172" s="184">
        <f t="shared" ca="1" si="759"/>
        <v>0</v>
      </c>
      <c r="FT172" s="184">
        <f t="shared" ca="1" si="760"/>
        <v>0</v>
      </c>
      <c r="FU172" s="184">
        <f t="shared" ca="1" si="761"/>
        <v>0</v>
      </c>
      <c r="FV172" s="184">
        <f t="shared" ca="1" si="762"/>
        <v>0</v>
      </c>
      <c r="FW172" s="184">
        <f t="shared" ca="1" si="763"/>
        <v>0</v>
      </c>
      <c r="FX172" s="184">
        <f t="shared" ca="1" si="764"/>
        <v>0</v>
      </c>
      <c r="FY172" s="184">
        <f t="shared" ca="1" si="765"/>
        <v>0</v>
      </c>
      <c r="FZ172" s="184">
        <f t="shared" ca="1" si="766"/>
        <v>0</v>
      </c>
      <c r="GA172" s="184">
        <f t="shared" ca="1" si="767"/>
        <v>0</v>
      </c>
      <c r="GB172" s="184">
        <f t="shared" ca="1" si="768"/>
        <v>0</v>
      </c>
      <c r="GC172" s="184">
        <f t="shared" ca="1" si="769"/>
        <v>0</v>
      </c>
      <c r="GD172" s="184">
        <f t="shared" ca="1" si="770"/>
        <v>0</v>
      </c>
      <c r="GE172" s="184">
        <f t="shared" ca="1" si="771"/>
        <v>0</v>
      </c>
      <c r="GF172" s="184">
        <f t="shared" ca="1" si="772"/>
        <v>0</v>
      </c>
      <c r="GG172" s="184">
        <f t="shared" ca="1" si="773"/>
        <v>0</v>
      </c>
      <c r="GH172" s="184">
        <f t="shared" ca="1" si="774"/>
        <v>0</v>
      </c>
      <c r="GI172" s="184">
        <f t="shared" ca="1" si="775"/>
        <v>0</v>
      </c>
      <c r="GJ172" s="184">
        <f t="shared" ca="1" si="776"/>
        <v>0</v>
      </c>
      <c r="GK172" s="184">
        <f t="shared" ca="1" si="777"/>
        <v>0</v>
      </c>
      <c r="GL172" s="184">
        <f t="shared" ca="1" si="778"/>
        <v>0</v>
      </c>
      <c r="GM172" s="184">
        <f t="shared" ca="1" si="779"/>
        <v>0</v>
      </c>
      <c r="GN172" s="184">
        <f t="shared" ca="1" si="780"/>
        <v>0</v>
      </c>
      <c r="GO172" s="184">
        <f t="shared" ca="1" si="781"/>
        <v>0</v>
      </c>
      <c r="GP172" s="184">
        <f t="shared" ca="1" si="782"/>
        <v>0</v>
      </c>
      <c r="GQ172" s="184">
        <f t="shared" ca="1" si="783"/>
        <v>0</v>
      </c>
      <c r="GR172" s="184">
        <f t="shared" ca="1" si="784"/>
        <v>0</v>
      </c>
      <c r="GS172" s="184">
        <f t="shared" ca="1" si="785"/>
        <v>0</v>
      </c>
      <c r="GT172" s="184">
        <f t="shared" ca="1" si="786"/>
        <v>0</v>
      </c>
      <c r="GU172" s="184">
        <f t="shared" ca="1" si="787"/>
        <v>0</v>
      </c>
      <c r="GV172" s="184">
        <f t="shared" ca="1" si="788"/>
        <v>0</v>
      </c>
      <c r="GW172" s="184">
        <f t="shared" ca="1" si="789"/>
        <v>0</v>
      </c>
      <c r="GX172" s="184">
        <f t="shared" ca="1" si="790"/>
        <v>0</v>
      </c>
      <c r="GY172" s="184">
        <f t="shared" ca="1" si="791"/>
        <v>0</v>
      </c>
      <c r="GZ172" s="184">
        <f t="shared" ca="1" si="792"/>
        <v>0</v>
      </c>
      <c r="HA172" s="184">
        <f t="shared" ca="1" si="793"/>
        <v>0</v>
      </c>
      <c r="HB172" s="184">
        <f t="shared" ca="1" si="794"/>
        <v>0</v>
      </c>
      <c r="HC172" s="184">
        <f t="shared" ca="1" si="795"/>
        <v>0</v>
      </c>
      <c r="HD172" s="184">
        <f t="shared" ca="1" si="796"/>
        <v>0</v>
      </c>
      <c r="HE172" s="184">
        <f t="shared" ca="1" si="797"/>
        <v>0</v>
      </c>
      <c r="HF172" s="184">
        <f t="shared" ca="1" si="798"/>
        <v>0</v>
      </c>
      <c r="HG172" s="184">
        <f t="shared" ca="1" si="799"/>
        <v>0</v>
      </c>
      <c r="HH172" s="184">
        <f t="shared" ca="1" si="800"/>
        <v>0</v>
      </c>
      <c r="HI172" s="184">
        <f t="shared" ca="1" si="801"/>
        <v>0</v>
      </c>
      <c r="HJ172" s="184">
        <f t="shared" ca="1" si="802"/>
        <v>0</v>
      </c>
      <c r="HK172" s="578">
        <f t="shared" ca="1" si="803"/>
        <v>0</v>
      </c>
    </row>
    <row r="173" spans="1:219" s="185" customFormat="1" ht="30">
      <c r="A173" s="284" t="s">
        <v>14165</v>
      </c>
      <c r="B173" s="285">
        <v>101094</v>
      </c>
      <c r="C173" s="286" t="str">
        <f>IF($B173="","",IFERROR(VLOOKUP($B173,SERVIÇOS!$A:$F,2,0),IFERROR(VLOOKUP($B173,'COMPOSIÇÕES COMPLEMENTARES '!$C:$K,2,0),"")))</f>
        <v>PISO PODOTÁTIL, DIRECIONAL OU ALERTA, ASSENTADO SOBRE ARGAMASSA. AF_05/2020</v>
      </c>
      <c r="D173" s="287" t="str">
        <f>IF($B173="","",IFERROR(VLOOKUP($B173,SERVIÇOS!$A:$F,3,0),IFERROR(VLOOKUP($B173,'COMPOSIÇÕES COMPLEMENTARES '!$C:$K,3,0),"")))</f>
        <v>M</v>
      </c>
      <c r="E173" s="288">
        <v>11.2</v>
      </c>
      <c r="F173" s="289">
        <f>IF($B173="","",IFERROR(VLOOKUP($B173,SERVIÇOS!$A:$F,4,0),IFERROR(VLOOKUP($B173,'COMPOSIÇÕES COMPLEMENTARES '!$C:$K,6,0),"")))</f>
        <v>137.04000000000002</v>
      </c>
      <c r="G173" s="289">
        <f>IF($B173="","",IFERROR(VLOOKUP($B173,SERVIÇOS!$A:$F,5,0),IFERROR(VLOOKUP($B173,'COMPOSIÇÕES COMPLEMENTARES '!$C:$K,7,0),"")))</f>
        <v>11.07</v>
      </c>
      <c r="H173" s="289">
        <f t="shared" si="589"/>
        <v>148.11000000000001</v>
      </c>
      <c r="I173" s="289">
        <f t="shared" si="804"/>
        <v>1534.85</v>
      </c>
      <c r="J173" s="289">
        <f t="shared" si="805"/>
        <v>123.98</v>
      </c>
      <c r="K173" s="289">
        <f t="shared" si="806"/>
        <v>1658.83</v>
      </c>
      <c r="L173" s="289"/>
      <c r="M173" s="572">
        <f t="shared" si="594"/>
        <v>1658.83</v>
      </c>
      <c r="N173" s="572">
        <f t="shared" si="595"/>
        <v>1658.83</v>
      </c>
      <c r="O173" s="572">
        <f t="shared" si="596"/>
        <v>11.2</v>
      </c>
      <c r="P173" s="572">
        <f t="shared" si="597"/>
        <v>165</v>
      </c>
      <c r="Q173" s="572" t="str">
        <f t="shared" si="598"/>
        <v/>
      </c>
      <c r="R173" s="572" t="str">
        <f t="shared" si="599"/>
        <v/>
      </c>
      <c r="S173" s="184" t="str">
        <f t="shared" ca="1" si="603"/>
        <v/>
      </c>
      <c r="T173" s="184" t="str">
        <f t="shared" ca="1" si="604"/>
        <v/>
      </c>
      <c r="U173" s="184" t="str">
        <f t="shared" ca="1" si="605"/>
        <v/>
      </c>
      <c r="V173" s="184" t="str">
        <f t="shared" ca="1" si="606"/>
        <v/>
      </c>
      <c r="W173" s="184" t="str">
        <f t="shared" ca="1" si="607"/>
        <v/>
      </c>
      <c r="X173" s="184" t="str">
        <f t="shared" ca="1" si="608"/>
        <v/>
      </c>
      <c r="Y173" s="184" t="str">
        <f t="shared" ca="1" si="609"/>
        <v/>
      </c>
      <c r="Z173" s="184" t="str">
        <f t="shared" ca="1" si="610"/>
        <v/>
      </c>
      <c r="AA173" s="184" t="str">
        <f t="shared" ca="1" si="611"/>
        <v/>
      </c>
      <c r="AB173" s="184" t="str">
        <f t="shared" ca="1" si="612"/>
        <v/>
      </c>
      <c r="AC173" s="184" t="str">
        <f t="shared" ca="1" si="613"/>
        <v/>
      </c>
      <c r="AD173" s="184" t="str">
        <f t="shared" ca="1" si="614"/>
        <v/>
      </c>
      <c r="AE173" s="184" t="str">
        <f t="shared" ca="1" si="615"/>
        <v/>
      </c>
      <c r="AF173" s="184" t="str">
        <f t="shared" ca="1" si="616"/>
        <v/>
      </c>
      <c r="AG173" s="184" t="str">
        <f t="shared" ca="1" si="617"/>
        <v/>
      </c>
      <c r="AH173" s="184" t="str">
        <f t="shared" ca="1" si="618"/>
        <v/>
      </c>
      <c r="AI173" s="184" t="str">
        <f t="shared" ca="1" si="619"/>
        <v/>
      </c>
      <c r="AJ173" s="184" t="str">
        <f t="shared" ca="1" si="620"/>
        <v/>
      </c>
      <c r="AK173" s="184" t="str">
        <f t="shared" ca="1" si="621"/>
        <v/>
      </c>
      <c r="AL173" s="184" t="str">
        <f t="shared" ca="1" si="622"/>
        <v/>
      </c>
      <c r="AM173" s="184" t="str">
        <f t="shared" ca="1" si="623"/>
        <v/>
      </c>
      <c r="AN173" s="184" t="str">
        <f t="shared" ca="1" si="624"/>
        <v/>
      </c>
      <c r="AO173" s="184" t="str">
        <f t="shared" ca="1" si="625"/>
        <v/>
      </c>
      <c r="AP173" s="184" t="str">
        <f t="shared" ca="1" si="626"/>
        <v/>
      </c>
      <c r="AQ173" s="184" t="str">
        <f t="shared" ca="1" si="627"/>
        <v/>
      </c>
      <c r="AR173" s="184" t="str">
        <f t="shared" ca="1" si="628"/>
        <v/>
      </c>
      <c r="AS173" s="184" t="str">
        <f t="shared" ca="1" si="629"/>
        <v/>
      </c>
      <c r="AT173" s="184" t="str">
        <f t="shared" ca="1" si="630"/>
        <v/>
      </c>
      <c r="AU173" s="184" t="str">
        <f t="shared" ca="1" si="631"/>
        <v/>
      </c>
      <c r="AV173" s="184" t="str">
        <f t="shared" ca="1" si="632"/>
        <v/>
      </c>
      <c r="AW173" s="184" t="str">
        <f t="shared" ca="1" si="633"/>
        <v/>
      </c>
      <c r="AX173" s="184" t="str">
        <f t="shared" ca="1" si="634"/>
        <v/>
      </c>
      <c r="AY173" s="184" t="str">
        <f t="shared" ca="1" si="635"/>
        <v/>
      </c>
      <c r="AZ173" s="184" t="str">
        <f t="shared" ca="1" si="636"/>
        <v/>
      </c>
      <c r="BA173" s="184" t="str">
        <f t="shared" ca="1" si="637"/>
        <v/>
      </c>
      <c r="BB173" s="184" t="str">
        <f t="shared" ca="1" si="638"/>
        <v/>
      </c>
      <c r="BC173" s="184" t="str">
        <f t="shared" ca="1" si="639"/>
        <v/>
      </c>
      <c r="BD173" s="184" t="str">
        <f t="shared" ca="1" si="640"/>
        <v/>
      </c>
      <c r="BE173" s="184" t="str">
        <f t="shared" ca="1" si="641"/>
        <v/>
      </c>
      <c r="BF173" s="184" t="str">
        <f t="shared" ca="1" si="642"/>
        <v/>
      </c>
      <c r="BG173" s="184" t="str">
        <f t="shared" ca="1" si="643"/>
        <v/>
      </c>
      <c r="BH173" s="184" t="str">
        <f t="shared" ca="1" si="644"/>
        <v/>
      </c>
      <c r="BI173" s="184" t="str">
        <f t="shared" ca="1" si="645"/>
        <v/>
      </c>
      <c r="BJ173" s="184" t="str">
        <f t="shared" ca="1" si="646"/>
        <v/>
      </c>
      <c r="BK173" s="184" t="str">
        <f t="shared" ca="1" si="647"/>
        <v/>
      </c>
      <c r="BL173" s="184" t="str">
        <f t="shared" ca="1" si="648"/>
        <v/>
      </c>
      <c r="BM173" s="184" t="str">
        <f t="shared" ca="1" si="649"/>
        <v/>
      </c>
      <c r="BN173" s="184" t="str">
        <f t="shared" ca="1" si="650"/>
        <v/>
      </c>
      <c r="BO173" s="184" t="str">
        <f t="shared" ca="1" si="651"/>
        <v/>
      </c>
      <c r="BP173" s="184" t="str">
        <f t="shared" ca="1" si="652"/>
        <v/>
      </c>
      <c r="BQ173" s="184" t="str">
        <f t="shared" ca="1" si="653"/>
        <v/>
      </c>
      <c r="BR173" s="184" t="str">
        <f t="shared" ca="1" si="654"/>
        <v/>
      </c>
      <c r="BS173" s="184" t="str">
        <f t="shared" ca="1" si="655"/>
        <v/>
      </c>
      <c r="BT173" s="184" t="str">
        <f t="shared" ca="1" si="656"/>
        <v/>
      </c>
      <c r="BU173" s="184" t="str">
        <f t="shared" ca="1" si="657"/>
        <v/>
      </c>
      <c r="BV173" s="184" t="str">
        <f t="shared" ca="1" si="658"/>
        <v/>
      </c>
      <c r="BW173" s="184" t="str">
        <f t="shared" ca="1" si="659"/>
        <v/>
      </c>
      <c r="BX173" s="184" t="str">
        <f t="shared" ca="1" si="660"/>
        <v/>
      </c>
      <c r="BY173" s="184" t="str">
        <f t="shared" ca="1" si="661"/>
        <v/>
      </c>
      <c r="BZ173" s="184" t="str">
        <f t="shared" ca="1" si="662"/>
        <v/>
      </c>
      <c r="CA173" s="184" t="str">
        <f t="shared" ca="1" si="663"/>
        <v/>
      </c>
      <c r="CB173" s="184" t="str">
        <f t="shared" ca="1" si="664"/>
        <v/>
      </c>
      <c r="CC173" s="184" t="str">
        <f t="shared" ca="1" si="665"/>
        <v/>
      </c>
      <c r="CD173" s="184" t="str">
        <f t="shared" ca="1" si="666"/>
        <v/>
      </c>
      <c r="CE173" s="184" t="str">
        <f t="shared" ca="1" si="667"/>
        <v/>
      </c>
      <c r="CF173" s="184" t="str">
        <f t="shared" ca="1" si="668"/>
        <v/>
      </c>
      <c r="CG173" s="184" t="str">
        <f t="shared" ca="1" si="669"/>
        <v/>
      </c>
      <c r="CH173" s="184" t="str">
        <f t="shared" ca="1" si="670"/>
        <v/>
      </c>
      <c r="CI173" s="184" t="str">
        <f t="shared" ca="1" si="671"/>
        <v/>
      </c>
      <c r="CJ173" s="184" t="str">
        <f t="shared" ca="1" si="672"/>
        <v/>
      </c>
      <c r="CK173" s="184" t="str">
        <f t="shared" ca="1" si="673"/>
        <v/>
      </c>
      <c r="CL173" s="184" t="str">
        <f t="shared" ca="1" si="674"/>
        <v/>
      </c>
      <c r="CM173" s="184" t="str">
        <f t="shared" ca="1" si="675"/>
        <v/>
      </c>
      <c r="CN173" s="184" t="str">
        <f t="shared" ca="1" si="676"/>
        <v/>
      </c>
      <c r="CO173" s="184" t="str">
        <f t="shared" ca="1" si="677"/>
        <v/>
      </c>
      <c r="CP173" s="184" t="str">
        <f t="shared" ca="1" si="678"/>
        <v/>
      </c>
      <c r="CQ173" s="184" t="str">
        <f t="shared" ca="1" si="679"/>
        <v/>
      </c>
      <c r="CR173" s="184" t="str">
        <f t="shared" ca="1" si="680"/>
        <v/>
      </c>
      <c r="CS173" s="184" t="str">
        <f t="shared" ca="1" si="681"/>
        <v/>
      </c>
      <c r="CT173" s="184" t="str">
        <f t="shared" ca="1" si="682"/>
        <v/>
      </c>
      <c r="CU173" s="184" t="str">
        <f t="shared" ca="1" si="683"/>
        <v/>
      </c>
      <c r="CV173" s="184" t="str">
        <f t="shared" ca="1" si="684"/>
        <v/>
      </c>
      <c r="CW173" s="184" t="str">
        <f t="shared" ca="1" si="685"/>
        <v/>
      </c>
      <c r="CX173" s="184" t="str">
        <f t="shared" ca="1" si="686"/>
        <v/>
      </c>
      <c r="CY173" s="184" t="str">
        <f t="shared" ca="1" si="687"/>
        <v/>
      </c>
      <c r="CZ173" s="184" t="str">
        <f t="shared" ca="1" si="688"/>
        <v/>
      </c>
      <c r="DA173" s="184" t="str">
        <f t="shared" ca="1" si="689"/>
        <v/>
      </c>
      <c r="DB173" s="184" t="str">
        <f t="shared" ca="1" si="690"/>
        <v/>
      </c>
      <c r="DC173" s="184" t="str">
        <f t="shared" ca="1" si="691"/>
        <v/>
      </c>
      <c r="DD173" s="184" t="str">
        <f t="shared" ca="1" si="692"/>
        <v/>
      </c>
      <c r="DE173" s="184" t="str">
        <f t="shared" ca="1" si="693"/>
        <v/>
      </c>
      <c r="DF173" s="184" t="str">
        <f t="shared" ca="1" si="694"/>
        <v/>
      </c>
      <c r="DG173" s="184" t="str">
        <f t="shared" ca="1" si="695"/>
        <v/>
      </c>
      <c r="DH173" s="184" t="str">
        <f t="shared" ca="1" si="696"/>
        <v/>
      </c>
      <c r="DI173" s="184" t="str">
        <f t="shared" ca="1" si="697"/>
        <v/>
      </c>
      <c r="DJ173" s="184" t="str">
        <f t="shared" ca="1" si="698"/>
        <v/>
      </c>
      <c r="DK173" s="184" t="str">
        <f t="shared" ca="1" si="699"/>
        <v/>
      </c>
      <c r="DL173" s="184" t="str">
        <f t="shared" ca="1" si="700"/>
        <v/>
      </c>
      <c r="DM173" s="184" t="str">
        <f t="shared" ca="1" si="701"/>
        <v/>
      </c>
      <c r="DN173" s="184" t="str">
        <f t="shared" ca="1" si="702"/>
        <v/>
      </c>
      <c r="DO173" s="184" t="str">
        <f t="shared" ca="1" si="703"/>
        <v/>
      </c>
      <c r="DP173" s="184" t="str">
        <f t="shared" ca="1" si="704"/>
        <v/>
      </c>
      <c r="DQ173" s="184" t="str">
        <f t="shared" ca="1" si="705"/>
        <v/>
      </c>
      <c r="DR173" s="184" t="str">
        <f t="shared" ca="1" si="706"/>
        <v/>
      </c>
      <c r="DS173" s="184" t="str">
        <f t="shared" ca="1" si="707"/>
        <v/>
      </c>
      <c r="DT173" s="184" t="str">
        <f t="shared" ca="1" si="708"/>
        <v/>
      </c>
      <c r="DU173" s="184" t="str">
        <f t="shared" ca="1" si="709"/>
        <v/>
      </c>
      <c r="DV173" s="184" t="str">
        <f t="shared" ca="1" si="710"/>
        <v/>
      </c>
      <c r="DW173" s="184" t="str">
        <f t="shared" ca="1" si="711"/>
        <v/>
      </c>
      <c r="DX173" s="184" t="str">
        <f t="shared" ca="1" si="712"/>
        <v/>
      </c>
      <c r="DY173" s="184" t="str">
        <f t="shared" ca="1" si="713"/>
        <v/>
      </c>
      <c r="DZ173" s="184" t="str">
        <f t="shared" ca="1" si="714"/>
        <v/>
      </c>
      <c r="EA173" s="184" t="str">
        <f t="shared" ca="1" si="715"/>
        <v/>
      </c>
      <c r="EB173" s="184" t="str">
        <f t="shared" ca="1" si="716"/>
        <v/>
      </c>
      <c r="EC173" s="184" t="str">
        <f t="shared" ca="1" si="717"/>
        <v/>
      </c>
      <c r="ED173" s="184" t="str">
        <f t="shared" ca="1" si="718"/>
        <v/>
      </c>
      <c r="EE173" s="184" t="str">
        <f t="shared" ca="1" si="719"/>
        <v/>
      </c>
      <c r="EF173" s="184" t="str">
        <f t="shared" ca="1" si="720"/>
        <v/>
      </c>
      <c r="EG173" s="184" t="str">
        <f t="shared" ca="1" si="721"/>
        <v/>
      </c>
      <c r="EH173" s="184" t="str">
        <f t="shared" ca="1" si="722"/>
        <v/>
      </c>
      <c r="EI173" s="184" t="str">
        <f t="shared" ca="1" si="723"/>
        <v/>
      </c>
      <c r="EJ173" s="184" t="str">
        <f t="shared" ca="1" si="724"/>
        <v/>
      </c>
      <c r="EK173" s="184" t="str">
        <f t="shared" ca="1" si="725"/>
        <v/>
      </c>
      <c r="EL173" s="184" t="str">
        <f t="shared" ca="1" si="726"/>
        <v/>
      </c>
      <c r="EM173" s="184" t="str">
        <f t="shared" ca="1" si="727"/>
        <v/>
      </c>
      <c r="EN173" s="184" t="str">
        <f t="shared" ca="1" si="728"/>
        <v/>
      </c>
      <c r="EO173" s="184" t="str">
        <f t="shared" ca="1" si="729"/>
        <v/>
      </c>
      <c r="EP173" s="184" t="str">
        <f t="shared" ca="1" si="730"/>
        <v/>
      </c>
      <c r="EQ173" s="184" t="str">
        <f t="shared" ca="1" si="731"/>
        <v/>
      </c>
      <c r="ER173" s="184" t="str">
        <f t="shared" ca="1" si="732"/>
        <v/>
      </c>
      <c r="ES173" s="184" t="str">
        <f t="shared" ca="1" si="733"/>
        <v/>
      </c>
      <c r="ET173" s="184" t="str">
        <f t="shared" ca="1" si="734"/>
        <v/>
      </c>
      <c r="EU173" s="184" t="str">
        <f t="shared" ca="1" si="735"/>
        <v/>
      </c>
      <c r="EV173" s="184" t="str">
        <f t="shared" ca="1" si="736"/>
        <v/>
      </c>
      <c r="EW173" s="184" t="str">
        <f t="shared" ca="1" si="737"/>
        <v/>
      </c>
      <c r="EX173" s="184" t="str">
        <f t="shared" ca="1" si="738"/>
        <v/>
      </c>
      <c r="EY173" s="184" t="str">
        <f t="shared" ca="1" si="739"/>
        <v/>
      </c>
      <c r="EZ173" s="184" t="str">
        <f t="shared" ca="1" si="740"/>
        <v/>
      </c>
      <c r="FA173" s="184" t="str">
        <f t="shared" ca="1" si="741"/>
        <v/>
      </c>
      <c r="FB173" s="184" t="str">
        <f t="shared" ca="1" si="742"/>
        <v/>
      </c>
      <c r="FC173" s="184" t="str">
        <f t="shared" ca="1" si="743"/>
        <v/>
      </c>
      <c r="FD173" s="184" t="str">
        <f t="shared" ca="1" si="744"/>
        <v/>
      </c>
      <c r="FE173" s="184" t="str">
        <f t="shared" ca="1" si="745"/>
        <v/>
      </c>
      <c r="FF173" s="184" t="str">
        <f t="shared" ca="1" si="746"/>
        <v/>
      </c>
      <c r="FG173" s="184" t="str">
        <f t="shared" ca="1" si="747"/>
        <v/>
      </c>
      <c r="FH173" s="184" t="str">
        <f t="shared" ca="1" si="748"/>
        <v/>
      </c>
      <c r="FI173" s="184" t="str">
        <f t="shared" ca="1" si="749"/>
        <v/>
      </c>
      <c r="FJ173" s="184" t="str">
        <f t="shared" ca="1" si="750"/>
        <v/>
      </c>
      <c r="FK173" s="184" t="str">
        <f t="shared" ca="1" si="751"/>
        <v/>
      </c>
      <c r="FL173" s="184">
        <f t="shared" ca="1" si="752"/>
        <v>0</v>
      </c>
      <c r="FM173" s="184">
        <f t="shared" ca="1" si="753"/>
        <v>0</v>
      </c>
      <c r="FN173" s="184">
        <f t="shared" ca="1" si="754"/>
        <v>0</v>
      </c>
      <c r="FO173" s="184">
        <f t="shared" ca="1" si="755"/>
        <v>0</v>
      </c>
      <c r="FP173" s="184">
        <f t="shared" ca="1" si="756"/>
        <v>0</v>
      </c>
      <c r="FQ173" s="184">
        <f t="shared" ca="1" si="757"/>
        <v>0</v>
      </c>
      <c r="FR173" s="184">
        <f t="shared" ca="1" si="758"/>
        <v>0</v>
      </c>
      <c r="FS173" s="184">
        <f t="shared" ca="1" si="759"/>
        <v>0</v>
      </c>
      <c r="FT173" s="184">
        <f t="shared" ca="1" si="760"/>
        <v>0</v>
      </c>
      <c r="FU173" s="184">
        <f t="shared" ca="1" si="761"/>
        <v>0</v>
      </c>
      <c r="FV173" s="184">
        <f t="shared" ca="1" si="762"/>
        <v>0</v>
      </c>
      <c r="FW173" s="184">
        <f t="shared" ca="1" si="763"/>
        <v>0</v>
      </c>
      <c r="FX173" s="184">
        <f t="shared" ca="1" si="764"/>
        <v>0</v>
      </c>
      <c r="FY173" s="184">
        <f t="shared" ca="1" si="765"/>
        <v>0</v>
      </c>
      <c r="FZ173" s="184">
        <f t="shared" ca="1" si="766"/>
        <v>0</v>
      </c>
      <c r="GA173" s="184">
        <f t="shared" ca="1" si="767"/>
        <v>0</v>
      </c>
      <c r="GB173" s="184">
        <f t="shared" ca="1" si="768"/>
        <v>0</v>
      </c>
      <c r="GC173" s="184">
        <f t="shared" ca="1" si="769"/>
        <v>0</v>
      </c>
      <c r="GD173" s="184">
        <f t="shared" ca="1" si="770"/>
        <v>0</v>
      </c>
      <c r="GE173" s="184">
        <f t="shared" ca="1" si="771"/>
        <v>0</v>
      </c>
      <c r="GF173" s="184">
        <f t="shared" ca="1" si="772"/>
        <v>0</v>
      </c>
      <c r="GG173" s="184">
        <f t="shared" ca="1" si="773"/>
        <v>0</v>
      </c>
      <c r="GH173" s="184">
        <f t="shared" ca="1" si="774"/>
        <v>0</v>
      </c>
      <c r="GI173" s="184">
        <f t="shared" ca="1" si="775"/>
        <v>0</v>
      </c>
      <c r="GJ173" s="184">
        <f t="shared" ca="1" si="776"/>
        <v>0</v>
      </c>
      <c r="GK173" s="184">
        <f t="shared" ca="1" si="777"/>
        <v>0</v>
      </c>
      <c r="GL173" s="184">
        <f t="shared" ca="1" si="778"/>
        <v>0</v>
      </c>
      <c r="GM173" s="184">
        <f t="shared" ca="1" si="779"/>
        <v>0</v>
      </c>
      <c r="GN173" s="184">
        <f t="shared" ca="1" si="780"/>
        <v>0</v>
      </c>
      <c r="GO173" s="184">
        <f t="shared" ca="1" si="781"/>
        <v>0</v>
      </c>
      <c r="GP173" s="184">
        <f t="shared" ca="1" si="782"/>
        <v>0</v>
      </c>
      <c r="GQ173" s="184">
        <f t="shared" ca="1" si="783"/>
        <v>0</v>
      </c>
      <c r="GR173" s="184">
        <f t="shared" ca="1" si="784"/>
        <v>0</v>
      </c>
      <c r="GS173" s="184">
        <f t="shared" ca="1" si="785"/>
        <v>0</v>
      </c>
      <c r="GT173" s="184">
        <f t="shared" ca="1" si="786"/>
        <v>0</v>
      </c>
      <c r="GU173" s="184">
        <f t="shared" ca="1" si="787"/>
        <v>0</v>
      </c>
      <c r="GV173" s="184">
        <f t="shared" ca="1" si="788"/>
        <v>0</v>
      </c>
      <c r="GW173" s="184">
        <f t="shared" ca="1" si="789"/>
        <v>0</v>
      </c>
      <c r="GX173" s="184">
        <f t="shared" ca="1" si="790"/>
        <v>0</v>
      </c>
      <c r="GY173" s="184">
        <f t="shared" ca="1" si="791"/>
        <v>0</v>
      </c>
      <c r="GZ173" s="184">
        <f t="shared" ca="1" si="792"/>
        <v>0</v>
      </c>
      <c r="HA173" s="184">
        <f t="shared" ca="1" si="793"/>
        <v>0</v>
      </c>
      <c r="HB173" s="184">
        <f t="shared" ca="1" si="794"/>
        <v>0</v>
      </c>
      <c r="HC173" s="184">
        <f t="shared" ca="1" si="795"/>
        <v>0</v>
      </c>
      <c r="HD173" s="184">
        <f t="shared" ca="1" si="796"/>
        <v>0</v>
      </c>
      <c r="HE173" s="184">
        <f t="shared" ca="1" si="797"/>
        <v>0</v>
      </c>
      <c r="HF173" s="184">
        <f t="shared" ca="1" si="798"/>
        <v>0</v>
      </c>
      <c r="HG173" s="184">
        <f t="shared" ca="1" si="799"/>
        <v>0</v>
      </c>
      <c r="HH173" s="184">
        <f t="shared" ca="1" si="800"/>
        <v>0</v>
      </c>
      <c r="HI173" s="184">
        <f t="shared" ca="1" si="801"/>
        <v>0</v>
      </c>
      <c r="HJ173" s="184">
        <f t="shared" ca="1" si="802"/>
        <v>0</v>
      </c>
      <c r="HK173" s="578">
        <f t="shared" ca="1" si="803"/>
        <v>0</v>
      </c>
    </row>
    <row r="174" spans="1:219" s="185" customFormat="1" ht="30">
      <c r="A174" s="284" t="s">
        <v>14166</v>
      </c>
      <c r="B174" s="285">
        <v>102513</v>
      </c>
      <c r="C174" s="286" t="str">
        <f>IF($B174="","",IFERROR(VLOOKUP($B174,SERVIÇOS!$A:$F,2,0),IFERROR(VLOOKUP($B174,'COMPOSIÇÕES COMPLEMENTARES '!$C:$K,2,0),"")))</f>
        <v>PINTURA DE SÍMBOLOS E TEXTOS COM TINTA ACRÍLICA, DEMARCAÇÃO COM FITA ADESIVA E APLICAÇÃO COM ROLO. AF_05/2021</v>
      </c>
      <c r="D174" s="287" t="str">
        <f>IF($B174="","",IFERROR(VLOOKUP($B174,SERVIÇOS!$A:$F,3,0),IFERROR(VLOOKUP($B174,'COMPOSIÇÕES COMPLEMENTARES '!$C:$K,3,0),"")))</f>
        <v>M2</v>
      </c>
      <c r="E174" s="288">
        <v>2</v>
      </c>
      <c r="F174" s="289">
        <f>IF($B174="","",IFERROR(VLOOKUP($B174,SERVIÇOS!$A:$F,4,0),IFERROR(VLOOKUP($B174,'COMPOSIÇÕES COMPLEMENTARES '!$C:$K,6,0),"")))</f>
        <v>18.260000000000002</v>
      </c>
      <c r="G174" s="289">
        <f>IF($B174="","",IFERROR(VLOOKUP($B174,SERVIÇOS!$A:$F,5,0),IFERROR(VLOOKUP($B174,'COMPOSIÇÕES COMPLEMENTARES '!$C:$K,7,0),"")))</f>
        <v>23.26</v>
      </c>
      <c r="H174" s="289">
        <f t="shared" si="589"/>
        <v>41.52</v>
      </c>
      <c r="I174" s="289">
        <f t="shared" si="804"/>
        <v>36.520000000000003</v>
      </c>
      <c r="J174" s="289">
        <f t="shared" si="805"/>
        <v>46.52</v>
      </c>
      <c r="K174" s="289">
        <f t="shared" si="806"/>
        <v>83.04</v>
      </c>
      <c r="L174" s="289"/>
      <c r="M174" s="572">
        <f t="shared" si="594"/>
        <v>83.04</v>
      </c>
      <c r="N174" s="572">
        <f t="shared" si="595"/>
        <v>83.04</v>
      </c>
      <c r="O174" s="572">
        <f t="shared" si="596"/>
        <v>2</v>
      </c>
      <c r="P174" s="572">
        <f t="shared" si="597"/>
        <v>166</v>
      </c>
      <c r="Q174" s="572" t="str">
        <f t="shared" si="598"/>
        <v/>
      </c>
      <c r="R174" s="572" t="str">
        <f t="shared" si="599"/>
        <v/>
      </c>
      <c r="S174" s="184" t="str">
        <f t="shared" ca="1" si="603"/>
        <v/>
      </c>
      <c r="T174" s="184" t="str">
        <f t="shared" ca="1" si="604"/>
        <v/>
      </c>
      <c r="U174" s="184" t="str">
        <f t="shared" ca="1" si="605"/>
        <v/>
      </c>
      <c r="V174" s="184" t="str">
        <f t="shared" ca="1" si="606"/>
        <v/>
      </c>
      <c r="W174" s="184" t="str">
        <f t="shared" ca="1" si="607"/>
        <v/>
      </c>
      <c r="X174" s="184" t="str">
        <f t="shared" ca="1" si="608"/>
        <v/>
      </c>
      <c r="Y174" s="184" t="str">
        <f t="shared" ca="1" si="609"/>
        <v/>
      </c>
      <c r="Z174" s="184" t="str">
        <f t="shared" ca="1" si="610"/>
        <v/>
      </c>
      <c r="AA174" s="184" t="str">
        <f t="shared" ca="1" si="611"/>
        <v/>
      </c>
      <c r="AB174" s="184" t="str">
        <f t="shared" ca="1" si="612"/>
        <v/>
      </c>
      <c r="AC174" s="184" t="str">
        <f t="shared" ca="1" si="613"/>
        <v/>
      </c>
      <c r="AD174" s="184" t="str">
        <f t="shared" ca="1" si="614"/>
        <v/>
      </c>
      <c r="AE174" s="184" t="str">
        <f t="shared" ca="1" si="615"/>
        <v/>
      </c>
      <c r="AF174" s="184" t="str">
        <f t="shared" ca="1" si="616"/>
        <v/>
      </c>
      <c r="AG174" s="184" t="str">
        <f t="shared" ca="1" si="617"/>
        <v/>
      </c>
      <c r="AH174" s="184" t="str">
        <f t="shared" ca="1" si="618"/>
        <v/>
      </c>
      <c r="AI174" s="184" t="str">
        <f t="shared" ca="1" si="619"/>
        <v/>
      </c>
      <c r="AJ174" s="184" t="str">
        <f t="shared" ca="1" si="620"/>
        <v/>
      </c>
      <c r="AK174" s="184" t="str">
        <f t="shared" ca="1" si="621"/>
        <v/>
      </c>
      <c r="AL174" s="184" t="str">
        <f t="shared" ca="1" si="622"/>
        <v/>
      </c>
      <c r="AM174" s="184" t="str">
        <f t="shared" ca="1" si="623"/>
        <v/>
      </c>
      <c r="AN174" s="184" t="str">
        <f t="shared" ca="1" si="624"/>
        <v/>
      </c>
      <c r="AO174" s="184" t="str">
        <f t="shared" ca="1" si="625"/>
        <v/>
      </c>
      <c r="AP174" s="184" t="str">
        <f t="shared" ca="1" si="626"/>
        <v/>
      </c>
      <c r="AQ174" s="184" t="str">
        <f t="shared" ca="1" si="627"/>
        <v/>
      </c>
      <c r="AR174" s="184" t="str">
        <f t="shared" ca="1" si="628"/>
        <v/>
      </c>
      <c r="AS174" s="184" t="str">
        <f t="shared" ca="1" si="629"/>
        <v/>
      </c>
      <c r="AT174" s="184" t="str">
        <f t="shared" ca="1" si="630"/>
        <v/>
      </c>
      <c r="AU174" s="184" t="str">
        <f t="shared" ca="1" si="631"/>
        <v/>
      </c>
      <c r="AV174" s="184" t="str">
        <f t="shared" ca="1" si="632"/>
        <v/>
      </c>
      <c r="AW174" s="184" t="str">
        <f t="shared" ca="1" si="633"/>
        <v/>
      </c>
      <c r="AX174" s="184" t="str">
        <f t="shared" ca="1" si="634"/>
        <v/>
      </c>
      <c r="AY174" s="184" t="str">
        <f t="shared" ca="1" si="635"/>
        <v/>
      </c>
      <c r="AZ174" s="184" t="str">
        <f t="shared" ca="1" si="636"/>
        <v/>
      </c>
      <c r="BA174" s="184" t="str">
        <f t="shared" ca="1" si="637"/>
        <v/>
      </c>
      <c r="BB174" s="184" t="str">
        <f t="shared" ca="1" si="638"/>
        <v/>
      </c>
      <c r="BC174" s="184" t="str">
        <f t="shared" ca="1" si="639"/>
        <v/>
      </c>
      <c r="BD174" s="184" t="str">
        <f t="shared" ca="1" si="640"/>
        <v/>
      </c>
      <c r="BE174" s="184" t="str">
        <f t="shared" ca="1" si="641"/>
        <v/>
      </c>
      <c r="BF174" s="184" t="str">
        <f t="shared" ca="1" si="642"/>
        <v/>
      </c>
      <c r="BG174" s="184" t="str">
        <f t="shared" ca="1" si="643"/>
        <v/>
      </c>
      <c r="BH174" s="184" t="str">
        <f t="shared" ca="1" si="644"/>
        <v/>
      </c>
      <c r="BI174" s="184" t="str">
        <f t="shared" ca="1" si="645"/>
        <v/>
      </c>
      <c r="BJ174" s="184" t="str">
        <f t="shared" ca="1" si="646"/>
        <v/>
      </c>
      <c r="BK174" s="184" t="str">
        <f t="shared" ca="1" si="647"/>
        <v/>
      </c>
      <c r="BL174" s="184" t="str">
        <f t="shared" ca="1" si="648"/>
        <v/>
      </c>
      <c r="BM174" s="184" t="str">
        <f t="shared" ca="1" si="649"/>
        <v/>
      </c>
      <c r="BN174" s="184" t="str">
        <f t="shared" ca="1" si="650"/>
        <v/>
      </c>
      <c r="BO174" s="184" t="str">
        <f t="shared" ca="1" si="651"/>
        <v/>
      </c>
      <c r="BP174" s="184" t="str">
        <f t="shared" ca="1" si="652"/>
        <v/>
      </c>
      <c r="BQ174" s="184" t="str">
        <f t="shared" ca="1" si="653"/>
        <v/>
      </c>
      <c r="BR174" s="184" t="str">
        <f t="shared" ca="1" si="654"/>
        <v/>
      </c>
      <c r="BS174" s="184" t="str">
        <f t="shared" ca="1" si="655"/>
        <v/>
      </c>
      <c r="BT174" s="184" t="str">
        <f t="shared" ca="1" si="656"/>
        <v/>
      </c>
      <c r="BU174" s="184" t="str">
        <f t="shared" ca="1" si="657"/>
        <v/>
      </c>
      <c r="BV174" s="184" t="str">
        <f t="shared" ca="1" si="658"/>
        <v/>
      </c>
      <c r="BW174" s="184" t="str">
        <f t="shared" ca="1" si="659"/>
        <v/>
      </c>
      <c r="BX174" s="184" t="str">
        <f t="shared" ca="1" si="660"/>
        <v/>
      </c>
      <c r="BY174" s="184" t="str">
        <f t="shared" ca="1" si="661"/>
        <v/>
      </c>
      <c r="BZ174" s="184" t="str">
        <f t="shared" ca="1" si="662"/>
        <v/>
      </c>
      <c r="CA174" s="184" t="str">
        <f t="shared" ca="1" si="663"/>
        <v/>
      </c>
      <c r="CB174" s="184" t="str">
        <f t="shared" ca="1" si="664"/>
        <v/>
      </c>
      <c r="CC174" s="184" t="str">
        <f t="shared" ca="1" si="665"/>
        <v/>
      </c>
      <c r="CD174" s="184" t="str">
        <f t="shared" ca="1" si="666"/>
        <v/>
      </c>
      <c r="CE174" s="184" t="str">
        <f t="shared" ca="1" si="667"/>
        <v/>
      </c>
      <c r="CF174" s="184" t="str">
        <f t="shared" ca="1" si="668"/>
        <v/>
      </c>
      <c r="CG174" s="184" t="str">
        <f t="shared" ca="1" si="669"/>
        <v/>
      </c>
      <c r="CH174" s="184" t="str">
        <f t="shared" ca="1" si="670"/>
        <v/>
      </c>
      <c r="CI174" s="184" t="str">
        <f t="shared" ca="1" si="671"/>
        <v/>
      </c>
      <c r="CJ174" s="184" t="str">
        <f t="shared" ca="1" si="672"/>
        <v/>
      </c>
      <c r="CK174" s="184" t="str">
        <f t="shared" ca="1" si="673"/>
        <v/>
      </c>
      <c r="CL174" s="184" t="str">
        <f t="shared" ca="1" si="674"/>
        <v/>
      </c>
      <c r="CM174" s="184" t="str">
        <f t="shared" ca="1" si="675"/>
        <v/>
      </c>
      <c r="CN174" s="184" t="str">
        <f t="shared" ca="1" si="676"/>
        <v/>
      </c>
      <c r="CO174" s="184" t="str">
        <f t="shared" ca="1" si="677"/>
        <v/>
      </c>
      <c r="CP174" s="184" t="str">
        <f t="shared" ca="1" si="678"/>
        <v/>
      </c>
      <c r="CQ174" s="184" t="str">
        <f t="shared" ca="1" si="679"/>
        <v/>
      </c>
      <c r="CR174" s="184" t="str">
        <f t="shared" ca="1" si="680"/>
        <v/>
      </c>
      <c r="CS174" s="184" t="str">
        <f t="shared" ca="1" si="681"/>
        <v/>
      </c>
      <c r="CT174" s="184" t="str">
        <f t="shared" ca="1" si="682"/>
        <v/>
      </c>
      <c r="CU174" s="184" t="str">
        <f t="shared" ca="1" si="683"/>
        <v/>
      </c>
      <c r="CV174" s="184" t="str">
        <f t="shared" ca="1" si="684"/>
        <v/>
      </c>
      <c r="CW174" s="184" t="str">
        <f t="shared" ca="1" si="685"/>
        <v/>
      </c>
      <c r="CX174" s="184" t="str">
        <f t="shared" ca="1" si="686"/>
        <v/>
      </c>
      <c r="CY174" s="184" t="str">
        <f t="shared" ca="1" si="687"/>
        <v/>
      </c>
      <c r="CZ174" s="184" t="str">
        <f t="shared" ca="1" si="688"/>
        <v/>
      </c>
      <c r="DA174" s="184" t="str">
        <f t="shared" ca="1" si="689"/>
        <v/>
      </c>
      <c r="DB174" s="184" t="str">
        <f t="shared" ca="1" si="690"/>
        <v/>
      </c>
      <c r="DC174" s="184" t="str">
        <f t="shared" ca="1" si="691"/>
        <v/>
      </c>
      <c r="DD174" s="184" t="str">
        <f t="shared" ca="1" si="692"/>
        <v/>
      </c>
      <c r="DE174" s="184" t="str">
        <f t="shared" ca="1" si="693"/>
        <v/>
      </c>
      <c r="DF174" s="184" t="str">
        <f t="shared" ca="1" si="694"/>
        <v/>
      </c>
      <c r="DG174" s="184" t="str">
        <f t="shared" ca="1" si="695"/>
        <v/>
      </c>
      <c r="DH174" s="184" t="str">
        <f t="shared" ca="1" si="696"/>
        <v/>
      </c>
      <c r="DI174" s="184" t="str">
        <f t="shared" ca="1" si="697"/>
        <v/>
      </c>
      <c r="DJ174" s="184" t="str">
        <f t="shared" ca="1" si="698"/>
        <v/>
      </c>
      <c r="DK174" s="184" t="str">
        <f t="shared" ca="1" si="699"/>
        <v/>
      </c>
      <c r="DL174" s="184" t="str">
        <f t="shared" ca="1" si="700"/>
        <v/>
      </c>
      <c r="DM174" s="184" t="str">
        <f t="shared" ca="1" si="701"/>
        <v/>
      </c>
      <c r="DN174" s="184" t="str">
        <f t="shared" ca="1" si="702"/>
        <v/>
      </c>
      <c r="DO174" s="184" t="str">
        <f t="shared" ca="1" si="703"/>
        <v/>
      </c>
      <c r="DP174" s="184" t="str">
        <f t="shared" ca="1" si="704"/>
        <v/>
      </c>
      <c r="DQ174" s="184" t="str">
        <f t="shared" ca="1" si="705"/>
        <v/>
      </c>
      <c r="DR174" s="184" t="str">
        <f t="shared" ca="1" si="706"/>
        <v/>
      </c>
      <c r="DS174" s="184" t="str">
        <f t="shared" ca="1" si="707"/>
        <v/>
      </c>
      <c r="DT174" s="184" t="str">
        <f t="shared" ca="1" si="708"/>
        <v/>
      </c>
      <c r="DU174" s="184" t="str">
        <f t="shared" ca="1" si="709"/>
        <v/>
      </c>
      <c r="DV174" s="184" t="str">
        <f t="shared" ca="1" si="710"/>
        <v/>
      </c>
      <c r="DW174" s="184" t="str">
        <f t="shared" ca="1" si="711"/>
        <v/>
      </c>
      <c r="DX174" s="184" t="str">
        <f t="shared" ca="1" si="712"/>
        <v/>
      </c>
      <c r="DY174" s="184" t="str">
        <f t="shared" ca="1" si="713"/>
        <v/>
      </c>
      <c r="DZ174" s="184" t="str">
        <f t="shared" ca="1" si="714"/>
        <v/>
      </c>
      <c r="EA174" s="184" t="str">
        <f t="shared" ca="1" si="715"/>
        <v/>
      </c>
      <c r="EB174" s="184" t="str">
        <f t="shared" ca="1" si="716"/>
        <v/>
      </c>
      <c r="EC174" s="184" t="str">
        <f t="shared" ca="1" si="717"/>
        <v/>
      </c>
      <c r="ED174" s="184" t="str">
        <f t="shared" ca="1" si="718"/>
        <v/>
      </c>
      <c r="EE174" s="184" t="str">
        <f t="shared" ca="1" si="719"/>
        <v/>
      </c>
      <c r="EF174" s="184" t="str">
        <f t="shared" ca="1" si="720"/>
        <v/>
      </c>
      <c r="EG174" s="184" t="str">
        <f t="shared" ca="1" si="721"/>
        <v/>
      </c>
      <c r="EH174" s="184" t="str">
        <f t="shared" ca="1" si="722"/>
        <v/>
      </c>
      <c r="EI174" s="184" t="str">
        <f t="shared" ca="1" si="723"/>
        <v/>
      </c>
      <c r="EJ174" s="184" t="str">
        <f t="shared" ca="1" si="724"/>
        <v/>
      </c>
      <c r="EK174" s="184" t="str">
        <f t="shared" ca="1" si="725"/>
        <v/>
      </c>
      <c r="EL174" s="184" t="str">
        <f t="shared" ca="1" si="726"/>
        <v/>
      </c>
      <c r="EM174" s="184" t="str">
        <f t="shared" ca="1" si="727"/>
        <v/>
      </c>
      <c r="EN174" s="184" t="str">
        <f t="shared" ca="1" si="728"/>
        <v/>
      </c>
      <c r="EO174" s="184" t="str">
        <f t="shared" ca="1" si="729"/>
        <v/>
      </c>
      <c r="EP174" s="184" t="str">
        <f t="shared" ca="1" si="730"/>
        <v/>
      </c>
      <c r="EQ174" s="184" t="str">
        <f t="shared" ca="1" si="731"/>
        <v/>
      </c>
      <c r="ER174" s="184" t="str">
        <f t="shared" ca="1" si="732"/>
        <v/>
      </c>
      <c r="ES174" s="184" t="str">
        <f t="shared" ca="1" si="733"/>
        <v/>
      </c>
      <c r="ET174" s="184" t="str">
        <f t="shared" ca="1" si="734"/>
        <v/>
      </c>
      <c r="EU174" s="184" t="str">
        <f t="shared" ca="1" si="735"/>
        <v/>
      </c>
      <c r="EV174" s="184" t="str">
        <f t="shared" ca="1" si="736"/>
        <v/>
      </c>
      <c r="EW174" s="184" t="str">
        <f t="shared" ca="1" si="737"/>
        <v/>
      </c>
      <c r="EX174" s="184" t="str">
        <f t="shared" ca="1" si="738"/>
        <v/>
      </c>
      <c r="EY174" s="184" t="str">
        <f t="shared" ca="1" si="739"/>
        <v/>
      </c>
      <c r="EZ174" s="184" t="str">
        <f t="shared" ca="1" si="740"/>
        <v/>
      </c>
      <c r="FA174" s="184" t="str">
        <f t="shared" ca="1" si="741"/>
        <v/>
      </c>
      <c r="FB174" s="184" t="str">
        <f t="shared" ca="1" si="742"/>
        <v/>
      </c>
      <c r="FC174" s="184" t="str">
        <f t="shared" ca="1" si="743"/>
        <v/>
      </c>
      <c r="FD174" s="184" t="str">
        <f t="shared" ca="1" si="744"/>
        <v/>
      </c>
      <c r="FE174" s="184" t="str">
        <f t="shared" ca="1" si="745"/>
        <v/>
      </c>
      <c r="FF174" s="184" t="str">
        <f t="shared" ca="1" si="746"/>
        <v/>
      </c>
      <c r="FG174" s="184" t="str">
        <f t="shared" ca="1" si="747"/>
        <v/>
      </c>
      <c r="FH174" s="184" t="str">
        <f t="shared" ca="1" si="748"/>
        <v/>
      </c>
      <c r="FI174" s="184" t="str">
        <f t="shared" ca="1" si="749"/>
        <v/>
      </c>
      <c r="FJ174" s="184" t="str">
        <f t="shared" ca="1" si="750"/>
        <v/>
      </c>
      <c r="FK174" s="184">
        <f t="shared" ca="1" si="751"/>
        <v>0</v>
      </c>
      <c r="FL174" s="184">
        <f t="shared" ca="1" si="752"/>
        <v>0</v>
      </c>
      <c r="FM174" s="184">
        <f t="shared" ca="1" si="753"/>
        <v>0</v>
      </c>
      <c r="FN174" s="184">
        <f t="shared" ca="1" si="754"/>
        <v>0</v>
      </c>
      <c r="FO174" s="184">
        <f t="shared" ca="1" si="755"/>
        <v>0</v>
      </c>
      <c r="FP174" s="184">
        <f t="shared" ca="1" si="756"/>
        <v>0</v>
      </c>
      <c r="FQ174" s="184">
        <f t="shared" ca="1" si="757"/>
        <v>0</v>
      </c>
      <c r="FR174" s="184">
        <f t="shared" ca="1" si="758"/>
        <v>0</v>
      </c>
      <c r="FS174" s="184">
        <f t="shared" ca="1" si="759"/>
        <v>0</v>
      </c>
      <c r="FT174" s="184">
        <f t="shared" ca="1" si="760"/>
        <v>0</v>
      </c>
      <c r="FU174" s="184">
        <f t="shared" ca="1" si="761"/>
        <v>0</v>
      </c>
      <c r="FV174" s="184">
        <f t="shared" ca="1" si="762"/>
        <v>0</v>
      </c>
      <c r="FW174" s="184">
        <f t="shared" ca="1" si="763"/>
        <v>0</v>
      </c>
      <c r="FX174" s="184">
        <f t="shared" ca="1" si="764"/>
        <v>0</v>
      </c>
      <c r="FY174" s="184">
        <f t="shared" ca="1" si="765"/>
        <v>0</v>
      </c>
      <c r="FZ174" s="184">
        <f t="shared" ca="1" si="766"/>
        <v>0</v>
      </c>
      <c r="GA174" s="184">
        <f t="shared" ca="1" si="767"/>
        <v>0</v>
      </c>
      <c r="GB174" s="184">
        <f t="shared" ca="1" si="768"/>
        <v>0</v>
      </c>
      <c r="GC174" s="184">
        <f t="shared" ca="1" si="769"/>
        <v>0</v>
      </c>
      <c r="GD174" s="184">
        <f t="shared" ca="1" si="770"/>
        <v>0</v>
      </c>
      <c r="GE174" s="184">
        <f t="shared" ca="1" si="771"/>
        <v>0</v>
      </c>
      <c r="GF174" s="184">
        <f t="shared" ca="1" si="772"/>
        <v>0</v>
      </c>
      <c r="GG174" s="184">
        <f t="shared" ca="1" si="773"/>
        <v>0</v>
      </c>
      <c r="GH174" s="184">
        <f t="shared" ca="1" si="774"/>
        <v>0</v>
      </c>
      <c r="GI174" s="184">
        <f t="shared" ca="1" si="775"/>
        <v>0</v>
      </c>
      <c r="GJ174" s="184">
        <f t="shared" ca="1" si="776"/>
        <v>0</v>
      </c>
      <c r="GK174" s="184">
        <f t="shared" ca="1" si="777"/>
        <v>0</v>
      </c>
      <c r="GL174" s="184">
        <f t="shared" ca="1" si="778"/>
        <v>0</v>
      </c>
      <c r="GM174" s="184">
        <f t="shared" ca="1" si="779"/>
        <v>0</v>
      </c>
      <c r="GN174" s="184">
        <f t="shared" ca="1" si="780"/>
        <v>0</v>
      </c>
      <c r="GO174" s="184">
        <f t="shared" ca="1" si="781"/>
        <v>0</v>
      </c>
      <c r="GP174" s="184">
        <f t="shared" ca="1" si="782"/>
        <v>0</v>
      </c>
      <c r="GQ174" s="184">
        <f t="shared" ca="1" si="783"/>
        <v>0</v>
      </c>
      <c r="GR174" s="184">
        <f t="shared" ca="1" si="784"/>
        <v>0</v>
      </c>
      <c r="GS174" s="184">
        <f t="shared" ca="1" si="785"/>
        <v>0</v>
      </c>
      <c r="GT174" s="184">
        <f t="shared" ca="1" si="786"/>
        <v>0</v>
      </c>
      <c r="GU174" s="184">
        <f t="shared" ca="1" si="787"/>
        <v>0</v>
      </c>
      <c r="GV174" s="184">
        <f t="shared" ca="1" si="788"/>
        <v>0</v>
      </c>
      <c r="GW174" s="184">
        <f t="shared" ca="1" si="789"/>
        <v>0</v>
      </c>
      <c r="GX174" s="184">
        <f t="shared" ca="1" si="790"/>
        <v>0</v>
      </c>
      <c r="GY174" s="184">
        <f t="shared" ca="1" si="791"/>
        <v>0</v>
      </c>
      <c r="GZ174" s="184">
        <f t="shared" ca="1" si="792"/>
        <v>0</v>
      </c>
      <c r="HA174" s="184">
        <f t="shared" ca="1" si="793"/>
        <v>0</v>
      </c>
      <c r="HB174" s="184">
        <f t="shared" ca="1" si="794"/>
        <v>0</v>
      </c>
      <c r="HC174" s="184">
        <f t="shared" ca="1" si="795"/>
        <v>0</v>
      </c>
      <c r="HD174" s="184">
        <f t="shared" ca="1" si="796"/>
        <v>0</v>
      </c>
      <c r="HE174" s="184">
        <f t="shared" ca="1" si="797"/>
        <v>0</v>
      </c>
      <c r="HF174" s="184">
        <f t="shared" ca="1" si="798"/>
        <v>0</v>
      </c>
      <c r="HG174" s="184">
        <f t="shared" ca="1" si="799"/>
        <v>0</v>
      </c>
      <c r="HH174" s="184">
        <f t="shared" ca="1" si="800"/>
        <v>0</v>
      </c>
      <c r="HI174" s="184">
        <f t="shared" ca="1" si="801"/>
        <v>0</v>
      </c>
      <c r="HJ174" s="184">
        <f t="shared" ca="1" si="802"/>
        <v>0</v>
      </c>
      <c r="HK174" s="578">
        <f t="shared" ca="1" si="803"/>
        <v>0</v>
      </c>
    </row>
    <row r="175" spans="1:219" s="185" customFormat="1">
      <c r="A175" s="277">
        <v>6</v>
      </c>
      <c r="B175" s="278"/>
      <c r="C175" s="279" t="s">
        <v>14037</v>
      </c>
      <c r="D175" s="280" t="str">
        <f>IF($B175="","",IFERROR(VLOOKUP($B175,SERVIÇOS!$A:$F,3,0),IFERROR(VLOOKUP($B175,'COMPOSIÇÕES COMPLEMENTARES '!$C:$K,3,0),"")))</f>
        <v/>
      </c>
      <c r="E175" s="281"/>
      <c r="F175" s="282" t="str">
        <f>IF($B175="","",IFERROR(VLOOKUP($B175,SERVIÇOS!$A:$F,4,0),IFERROR(VLOOKUP($B175,'COMPOSIÇÕES COMPLEMENTARES '!$C:$K,6,0),"")))</f>
        <v/>
      </c>
      <c r="G175" s="283" t="str">
        <f>IF($B175="","",IFERROR(VLOOKUP($B175,SERVIÇOS!$A:$F,5,0),IFERROR(VLOOKUP($B175,'COMPOSIÇÕES COMPLEMENTARES '!$C:$K,7,0),"")))</f>
        <v/>
      </c>
      <c r="H175" s="283" t="str">
        <f t="shared" si="589"/>
        <v/>
      </c>
      <c r="I175" s="270">
        <f>ROUND(SUMIF(I176:I177,"&gt;0",I176:I177),2)</f>
        <v>3813.15</v>
      </c>
      <c r="J175" s="270">
        <f>ROUND(SUMIF(J176:J177,"&gt;0",J176:J177),2)</f>
        <v>1974.3</v>
      </c>
      <c r="K175" s="271"/>
      <c r="L175" s="270">
        <f>SUMIF(I175:J175,"&gt;0",I175:J175)</f>
        <v>5787.45</v>
      </c>
      <c r="M175" s="572">
        <f t="shared" si="594"/>
        <v>5787.45</v>
      </c>
      <c r="N175" s="572">
        <f t="shared" si="595"/>
        <v>0</v>
      </c>
      <c r="O175" s="572">
        <f t="shared" si="596"/>
        <v>0</v>
      </c>
      <c r="P175" s="572">
        <f t="shared" si="597"/>
        <v>167</v>
      </c>
      <c r="Q175" s="572" t="str">
        <f t="shared" si="598"/>
        <v/>
      </c>
      <c r="R175" s="572" t="str">
        <f t="shared" si="599"/>
        <v/>
      </c>
      <c r="S175" s="184" t="str">
        <f t="shared" ca="1" si="603"/>
        <v/>
      </c>
      <c r="T175" s="184" t="str">
        <f t="shared" ca="1" si="604"/>
        <v/>
      </c>
      <c r="U175" s="184" t="str">
        <f t="shared" ca="1" si="605"/>
        <v/>
      </c>
      <c r="V175" s="184" t="str">
        <f t="shared" ca="1" si="606"/>
        <v/>
      </c>
      <c r="W175" s="184" t="str">
        <f t="shared" ca="1" si="607"/>
        <v/>
      </c>
      <c r="X175" s="184" t="str">
        <f t="shared" ca="1" si="608"/>
        <v/>
      </c>
      <c r="Y175" s="184" t="str">
        <f t="shared" ca="1" si="609"/>
        <v/>
      </c>
      <c r="Z175" s="184" t="str">
        <f t="shared" ca="1" si="610"/>
        <v/>
      </c>
      <c r="AA175" s="184" t="str">
        <f t="shared" ca="1" si="611"/>
        <v/>
      </c>
      <c r="AB175" s="184" t="str">
        <f t="shared" ca="1" si="612"/>
        <v/>
      </c>
      <c r="AC175" s="184" t="str">
        <f t="shared" ca="1" si="613"/>
        <v/>
      </c>
      <c r="AD175" s="184" t="str">
        <f t="shared" ca="1" si="614"/>
        <v/>
      </c>
      <c r="AE175" s="184" t="str">
        <f t="shared" ca="1" si="615"/>
        <v/>
      </c>
      <c r="AF175" s="184" t="str">
        <f t="shared" ca="1" si="616"/>
        <v/>
      </c>
      <c r="AG175" s="184" t="str">
        <f t="shared" ca="1" si="617"/>
        <v/>
      </c>
      <c r="AH175" s="184" t="str">
        <f t="shared" ca="1" si="618"/>
        <v/>
      </c>
      <c r="AI175" s="184" t="str">
        <f t="shared" ca="1" si="619"/>
        <v/>
      </c>
      <c r="AJ175" s="184" t="str">
        <f t="shared" ca="1" si="620"/>
        <v/>
      </c>
      <c r="AK175" s="184" t="str">
        <f t="shared" ca="1" si="621"/>
        <v/>
      </c>
      <c r="AL175" s="184" t="str">
        <f t="shared" ca="1" si="622"/>
        <v/>
      </c>
      <c r="AM175" s="184" t="str">
        <f t="shared" ca="1" si="623"/>
        <v/>
      </c>
      <c r="AN175" s="184" t="str">
        <f t="shared" ca="1" si="624"/>
        <v/>
      </c>
      <c r="AO175" s="184" t="str">
        <f t="shared" ca="1" si="625"/>
        <v/>
      </c>
      <c r="AP175" s="184" t="str">
        <f t="shared" ca="1" si="626"/>
        <v/>
      </c>
      <c r="AQ175" s="184" t="str">
        <f t="shared" ca="1" si="627"/>
        <v/>
      </c>
      <c r="AR175" s="184" t="str">
        <f t="shared" ca="1" si="628"/>
        <v/>
      </c>
      <c r="AS175" s="184" t="str">
        <f t="shared" ca="1" si="629"/>
        <v/>
      </c>
      <c r="AT175" s="184" t="str">
        <f t="shared" ca="1" si="630"/>
        <v/>
      </c>
      <c r="AU175" s="184" t="str">
        <f t="shared" ca="1" si="631"/>
        <v/>
      </c>
      <c r="AV175" s="184" t="str">
        <f t="shared" ca="1" si="632"/>
        <v/>
      </c>
      <c r="AW175" s="184" t="str">
        <f t="shared" ca="1" si="633"/>
        <v/>
      </c>
      <c r="AX175" s="184" t="str">
        <f t="shared" ca="1" si="634"/>
        <v/>
      </c>
      <c r="AY175" s="184" t="str">
        <f t="shared" ca="1" si="635"/>
        <v/>
      </c>
      <c r="AZ175" s="184" t="str">
        <f t="shared" ca="1" si="636"/>
        <v/>
      </c>
      <c r="BA175" s="184" t="str">
        <f t="shared" ca="1" si="637"/>
        <v/>
      </c>
      <c r="BB175" s="184" t="str">
        <f t="shared" ca="1" si="638"/>
        <v/>
      </c>
      <c r="BC175" s="184" t="str">
        <f t="shared" ca="1" si="639"/>
        <v/>
      </c>
      <c r="BD175" s="184" t="str">
        <f t="shared" ca="1" si="640"/>
        <v/>
      </c>
      <c r="BE175" s="184" t="str">
        <f t="shared" ca="1" si="641"/>
        <v/>
      </c>
      <c r="BF175" s="184" t="str">
        <f t="shared" ca="1" si="642"/>
        <v/>
      </c>
      <c r="BG175" s="184" t="str">
        <f t="shared" ca="1" si="643"/>
        <v/>
      </c>
      <c r="BH175" s="184" t="str">
        <f t="shared" ca="1" si="644"/>
        <v/>
      </c>
      <c r="BI175" s="184" t="str">
        <f t="shared" ca="1" si="645"/>
        <v/>
      </c>
      <c r="BJ175" s="184" t="str">
        <f t="shared" ca="1" si="646"/>
        <v/>
      </c>
      <c r="BK175" s="184" t="str">
        <f t="shared" ca="1" si="647"/>
        <v/>
      </c>
      <c r="BL175" s="184" t="str">
        <f t="shared" ca="1" si="648"/>
        <v/>
      </c>
      <c r="BM175" s="184" t="str">
        <f t="shared" ca="1" si="649"/>
        <v/>
      </c>
      <c r="BN175" s="184" t="str">
        <f t="shared" ca="1" si="650"/>
        <v/>
      </c>
      <c r="BO175" s="184" t="str">
        <f t="shared" ca="1" si="651"/>
        <v/>
      </c>
      <c r="BP175" s="184" t="str">
        <f t="shared" ca="1" si="652"/>
        <v/>
      </c>
      <c r="BQ175" s="184" t="str">
        <f t="shared" ca="1" si="653"/>
        <v/>
      </c>
      <c r="BR175" s="184" t="str">
        <f t="shared" ca="1" si="654"/>
        <v/>
      </c>
      <c r="BS175" s="184" t="str">
        <f t="shared" ca="1" si="655"/>
        <v/>
      </c>
      <c r="BT175" s="184" t="str">
        <f t="shared" ca="1" si="656"/>
        <v/>
      </c>
      <c r="BU175" s="184" t="str">
        <f t="shared" ca="1" si="657"/>
        <v/>
      </c>
      <c r="BV175" s="184" t="str">
        <f t="shared" ca="1" si="658"/>
        <v/>
      </c>
      <c r="BW175" s="184" t="str">
        <f t="shared" ca="1" si="659"/>
        <v/>
      </c>
      <c r="BX175" s="184" t="str">
        <f t="shared" ca="1" si="660"/>
        <v/>
      </c>
      <c r="BY175" s="184" t="str">
        <f t="shared" ca="1" si="661"/>
        <v/>
      </c>
      <c r="BZ175" s="184" t="str">
        <f t="shared" ca="1" si="662"/>
        <v/>
      </c>
      <c r="CA175" s="184" t="str">
        <f t="shared" ca="1" si="663"/>
        <v/>
      </c>
      <c r="CB175" s="184" t="str">
        <f t="shared" ca="1" si="664"/>
        <v/>
      </c>
      <c r="CC175" s="184" t="str">
        <f t="shared" ca="1" si="665"/>
        <v/>
      </c>
      <c r="CD175" s="184" t="str">
        <f t="shared" ca="1" si="666"/>
        <v/>
      </c>
      <c r="CE175" s="184" t="str">
        <f t="shared" ca="1" si="667"/>
        <v/>
      </c>
      <c r="CF175" s="184" t="str">
        <f t="shared" ca="1" si="668"/>
        <v/>
      </c>
      <c r="CG175" s="184" t="str">
        <f t="shared" ca="1" si="669"/>
        <v/>
      </c>
      <c r="CH175" s="184" t="str">
        <f t="shared" ca="1" si="670"/>
        <v/>
      </c>
      <c r="CI175" s="184" t="str">
        <f t="shared" ca="1" si="671"/>
        <v/>
      </c>
      <c r="CJ175" s="184" t="str">
        <f t="shared" ca="1" si="672"/>
        <v/>
      </c>
      <c r="CK175" s="184" t="str">
        <f t="shared" ca="1" si="673"/>
        <v/>
      </c>
      <c r="CL175" s="184" t="str">
        <f t="shared" ca="1" si="674"/>
        <v/>
      </c>
      <c r="CM175" s="184" t="str">
        <f t="shared" ca="1" si="675"/>
        <v/>
      </c>
      <c r="CN175" s="184" t="str">
        <f t="shared" ca="1" si="676"/>
        <v/>
      </c>
      <c r="CO175" s="184" t="str">
        <f t="shared" ca="1" si="677"/>
        <v/>
      </c>
      <c r="CP175" s="184" t="str">
        <f t="shared" ca="1" si="678"/>
        <v/>
      </c>
      <c r="CQ175" s="184" t="str">
        <f t="shared" ca="1" si="679"/>
        <v/>
      </c>
      <c r="CR175" s="184" t="str">
        <f t="shared" ca="1" si="680"/>
        <v/>
      </c>
      <c r="CS175" s="184" t="str">
        <f t="shared" ca="1" si="681"/>
        <v/>
      </c>
      <c r="CT175" s="184" t="str">
        <f t="shared" ca="1" si="682"/>
        <v/>
      </c>
      <c r="CU175" s="184" t="str">
        <f t="shared" ca="1" si="683"/>
        <v/>
      </c>
      <c r="CV175" s="184" t="str">
        <f t="shared" ca="1" si="684"/>
        <v/>
      </c>
      <c r="CW175" s="184" t="str">
        <f t="shared" ca="1" si="685"/>
        <v/>
      </c>
      <c r="CX175" s="184" t="str">
        <f t="shared" ca="1" si="686"/>
        <v/>
      </c>
      <c r="CY175" s="184" t="str">
        <f t="shared" ca="1" si="687"/>
        <v/>
      </c>
      <c r="CZ175" s="184" t="str">
        <f t="shared" ca="1" si="688"/>
        <v/>
      </c>
      <c r="DA175" s="184" t="str">
        <f t="shared" ca="1" si="689"/>
        <v/>
      </c>
      <c r="DB175" s="184" t="str">
        <f t="shared" ca="1" si="690"/>
        <v/>
      </c>
      <c r="DC175" s="184" t="str">
        <f t="shared" ca="1" si="691"/>
        <v/>
      </c>
      <c r="DD175" s="184" t="str">
        <f t="shared" ca="1" si="692"/>
        <v/>
      </c>
      <c r="DE175" s="184" t="str">
        <f t="shared" ca="1" si="693"/>
        <v/>
      </c>
      <c r="DF175" s="184" t="str">
        <f t="shared" ca="1" si="694"/>
        <v/>
      </c>
      <c r="DG175" s="184" t="str">
        <f t="shared" ca="1" si="695"/>
        <v/>
      </c>
      <c r="DH175" s="184" t="str">
        <f t="shared" ca="1" si="696"/>
        <v/>
      </c>
      <c r="DI175" s="184" t="str">
        <f t="shared" ca="1" si="697"/>
        <v/>
      </c>
      <c r="DJ175" s="184" t="str">
        <f t="shared" ca="1" si="698"/>
        <v/>
      </c>
      <c r="DK175" s="184" t="str">
        <f t="shared" ca="1" si="699"/>
        <v/>
      </c>
      <c r="DL175" s="184" t="str">
        <f t="shared" ca="1" si="700"/>
        <v/>
      </c>
      <c r="DM175" s="184" t="str">
        <f t="shared" ca="1" si="701"/>
        <v/>
      </c>
      <c r="DN175" s="184" t="str">
        <f t="shared" ca="1" si="702"/>
        <v/>
      </c>
      <c r="DO175" s="184" t="str">
        <f t="shared" ca="1" si="703"/>
        <v/>
      </c>
      <c r="DP175" s="184" t="str">
        <f t="shared" ca="1" si="704"/>
        <v/>
      </c>
      <c r="DQ175" s="184" t="str">
        <f t="shared" ca="1" si="705"/>
        <v/>
      </c>
      <c r="DR175" s="184" t="str">
        <f t="shared" ca="1" si="706"/>
        <v/>
      </c>
      <c r="DS175" s="184" t="str">
        <f t="shared" ca="1" si="707"/>
        <v/>
      </c>
      <c r="DT175" s="184" t="str">
        <f t="shared" ca="1" si="708"/>
        <v/>
      </c>
      <c r="DU175" s="184" t="str">
        <f t="shared" ca="1" si="709"/>
        <v/>
      </c>
      <c r="DV175" s="184" t="str">
        <f t="shared" ca="1" si="710"/>
        <v/>
      </c>
      <c r="DW175" s="184" t="str">
        <f t="shared" ca="1" si="711"/>
        <v/>
      </c>
      <c r="DX175" s="184" t="str">
        <f t="shared" ca="1" si="712"/>
        <v/>
      </c>
      <c r="DY175" s="184" t="str">
        <f t="shared" ca="1" si="713"/>
        <v/>
      </c>
      <c r="DZ175" s="184" t="str">
        <f t="shared" ca="1" si="714"/>
        <v/>
      </c>
      <c r="EA175" s="184" t="str">
        <f t="shared" ca="1" si="715"/>
        <v/>
      </c>
      <c r="EB175" s="184" t="str">
        <f t="shared" ca="1" si="716"/>
        <v/>
      </c>
      <c r="EC175" s="184" t="str">
        <f t="shared" ca="1" si="717"/>
        <v/>
      </c>
      <c r="ED175" s="184" t="str">
        <f t="shared" ca="1" si="718"/>
        <v/>
      </c>
      <c r="EE175" s="184" t="str">
        <f t="shared" ca="1" si="719"/>
        <v/>
      </c>
      <c r="EF175" s="184" t="str">
        <f t="shared" ca="1" si="720"/>
        <v/>
      </c>
      <c r="EG175" s="184" t="str">
        <f t="shared" ca="1" si="721"/>
        <v/>
      </c>
      <c r="EH175" s="184" t="str">
        <f t="shared" ca="1" si="722"/>
        <v/>
      </c>
      <c r="EI175" s="184" t="str">
        <f t="shared" ca="1" si="723"/>
        <v/>
      </c>
      <c r="EJ175" s="184" t="str">
        <f t="shared" ca="1" si="724"/>
        <v/>
      </c>
      <c r="EK175" s="184" t="str">
        <f t="shared" ca="1" si="725"/>
        <v/>
      </c>
      <c r="EL175" s="184" t="str">
        <f t="shared" ca="1" si="726"/>
        <v/>
      </c>
      <c r="EM175" s="184" t="str">
        <f t="shared" ca="1" si="727"/>
        <v/>
      </c>
      <c r="EN175" s="184" t="str">
        <f t="shared" ca="1" si="728"/>
        <v/>
      </c>
      <c r="EO175" s="184" t="str">
        <f t="shared" ca="1" si="729"/>
        <v/>
      </c>
      <c r="EP175" s="184" t="str">
        <f t="shared" ca="1" si="730"/>
        <v/>
      </c>
      <c r="EQ175" s="184" t="str">
        <f t="shared" ca="1" si="731"/>
        <v/>
      </c>
      <c r="ER175" s="184" t="str">
        <f t="shared" ca="1" si="732"/>
        <v/>
      </c>
      <c r="ES175" s="184" t="str">
        <f t="shared" ca="1" si="733"/>
        <v/>
      </c>
      <c r="ET175" s="184" t="str">
        <f t="shared" ca="1" si="734"/>
        <v/>
      </c>
      <c r="EU175" s="184" t="str">
        <f t="shared" ca="1" si="735"/>
        <v/>
      </c>
      <c r="EV175" s="184" t="str">
        <f t="shared" ca="1" si="736"/>
        <v/>
      </c>
      <c r="EW175" s="184" t="str">
        <f t="shared" ca="1" si="737"/>
        <v/>
      </c>
      <c r="EX175" s="184" t="str">
        <f t="shared" ca="1" si="738"/>
        <v/>
      </c>
      <c r="EY175" s="184" t="str">
        <f t="shared" ca="1" si="739"/>
        <v/>
      </c>
      <c r="EZ175" s="184" t="str">
        <f t="shared" ca="1" si="740"/>
        <v/>
      </c>
      <c r="FA175" s="184" t="str">
        <f t="shared" ca="1" si="741"/>
        <v/>
      </c>
      <c r="FB175" s="184" t="str">
        <f t="shared" ca="1" si="742"/>
        <v/>
      </c>
      <c r="FC175" s="184" t="str">
        <f t="shared" ca="1" si="743"/>
        <v/>
      </c>
      <c r="FD175" s="184" t="str">
        <f t="shared" ca="1" si="744"/>
        <v/>
      </c>
      <c r="FE175" s="184" t="str">
        <f t="shared" ca="1" si="745"/>
        <v/>
      </c>
      <c r="FF175" s="184" t="str">
        <f t="shared" ca="1" si="746"/>
        <v/>
      </c>
      <c r="FG175" s="184" t="str">
        <f t="shared" ca="1" si="747"/>
        <v/>
      </c>
      <c r="FH175" s="184" t="str">
        <f t="shared" ca="1" si="748"/>
        <v/>
      </c>
      <c r="FI175" s="184" t="str">
        <f t="shared" ca="1" si="749"/>
        <v/>
      </c>
      <c r="FJ175" s="184">
        <f t="shared" ca="1" si="750"/>
        <v>0</v>
      </c>
      <c r="FK175" s="184">
        <f t="shared" ca="1" si="751"/>
        <v>0</v>
      </c>
      <c r="FL175" s="184">
        <f t="shared" ca="1" si="752"/>
        <v>0</v>
      </c>
      <c r="FM175" s="184">
        <f t="shared" ca="1" si="753"/>
        <v>0</v>
      </c>
      <c r="FN175" s="184">
        <f t="shared" ca="1" si="754"/>
        <v>0</v>
      </c>
      <c r="FO175" s="184">
        <f t="shared" ca="1" si="755"/>
        <v>0</v>
      </c>
      <c r="FP175" s="184">
        <f t="shared" ca="1" si="756"/>
        <v>0</v>
      </c>
      <c r="FQ175" s="184">
        <f t="shared" ca="1" si="757"/>
        <v>0</v>
      </c>
      <c r="FR175" s="184">
        <f t="shared" ca="1" si="758"/>
        <v>0</v>
      </c>
      <c r="FS175" s="184">
        <f t="shared" ca="1" si="759"/>
        <v>0</v>
      </c>
      <c r="FT175" s="184">
        <f t="shared" ca="1" si="760"/>
        <v>0</v>
      </c>
      <c r="FU175" s="184">
        <f t="shared" ca="1" si="761"/>
        <v>0</v>
      </c>
      <c r="FV175" s="184">
        <f t="shared" ca="1" si="762"/>
        <v>0</v>
      </c>
      <c r="FW175" s="184">
        <f t="shared" ca="1" si="763"/>
        <v>0</v>
      </c>
      <c r="FX175" s="184">
        <f t="shared" ca="1" si="764"/>
        <v>0</v>
      </c>
      <c r="FY175" s="184">
        <f t="shared" ca="1" si="765"/>
        <v>0</v>
      </c>
      <c r="FZ175" s="184">
        <f t="shared" ca="1" si="766"/>
        <v>0</v>
      </c>
      <c r="GA175" s="184">
        <f t="shared" ca="1" si="767"/>
        <v>0</v>
      </c>
      <c r="GB175" s="184">
        <f t="shared" ca="1" si="768"/>
        <v>0</v>
      </c>
      <c r="GC175" s="184">
        <f t="shared" ca="1" si="769"/>
        <v>0</v>
      </c>
      <c r="GD175" s="184">
        <f t="shared" ca="1" si="770"/>
        <v>0</v>
      </c>
      <c r="GE175" s="184">
        <f t="shared" ca="1" si="771"/>
        <v>0</v>
      </c>
      <c r="GF175" s="184">
        <f t="shared" ca="1" si="772"/>
        <v>0</v>
      </c>
      <c r="GG175" s="184">
        <f t="shared" ca="1" si="773"/>
        <v>0</v>
      </c>
      <c r="GH175" s="184">
        <f t="shared" ca="1" si="774"/>
        <v>0</v>
      </c>
      <c r="GI175" s="184">
        <f t="shared" ca="1" si="775"/>
        <v>0</v>
      </c>
      <c r="GJ175" s="184">
        <f t="shared" ca="1" si="776"/>
        <v>0</v>
      </c>
      <c r="GK175" s="184">
        <f t="shared" ca="1" si="777"/>
        <v>0</v>
      </c>
      <c r="GL175" s="184">
        <f t="shared" ca="1" si="778"/>
        <v>0</v>
      </c>
      <c r="GM175" s="184">
        <f t="shared" ca="1" si="779"/>
        <v>0</v>
      </c>
      <c r="GN175" s="184">
        <f t="shared" ca="1" si="780"/>
        <v>0</v>
      </c>
      <c r="GO175" s="184">
        <f t="shared" ca="1" si="781"/>
        <v>0</v>
      </c>
      <c r="GP175" s="184">
        <f t="shared" ca="1" si="782"/>
        <v>0</v>
      </c>
      <c r="GQ175" s="184">
        <f t="shared" ca="1" si="783"/>
        <v>0</v>
      </c>
      <c r="GR175" s="184">
        <f t="shared" ca="1" si="784"/>
        <v>0</v>
      </c>
      <c r="GS175" s="184">
        <f t="shared" ca="1" si="785"/>
        <v>0</v>
      </c>
      <c r="GT175" s="184">
        <f t="shared" ca="1" si="786"/>
        <v>0</v>
      </c>
      <c r="GU175" s="184">
        <f t="shared" ca="1" si="787"/>
        <v>0</v>
      </c>
      <c r="GV175" s="184">
        <f t="shared" ca="1" si="788"/>
        <v>0</v>
      </c>
      <c r="GW175" s="184">
        <f t="shared" ca="1" si="789"/>
        <v>0</v>
      </c>
      <c r="GX175" s="184">
        <f t="shared" ca="1" si="790"/>
        <v>0</v>
      </c>
      <c r="GY175" s="184">
        <f t="shared" ca="1" si="791"/>
        <v>0</v>
      </c>
      <c r="GZ175" s="184">
        <f t="shared" ca="1" si="792"/>
        <v>0</v>
      </c>
      <c r="HA175" s="184">
        <f t="shared" ca="1" si="793"/>
        <v>0</v>
      </c>
      <c r="HB175" s="184">
        <f t="shared" ca="1" si="794"/>
        <v>0</v>
      </c>
      <c r="HC175" s="184">
        <f t="shared" ca="1" si="795"/>
        <v>0</v>
      </c>
      <c r="HD175" s="184">
        <f t="shared" ca="1" si="796"/>
        <v>0</v>
      </c>
      <c r="HE175" s="184">
        <f t="shared" ca="1" si="797"/>
        <v>0</v>
      </c>
      <c r="HF175" s="184">
        <f t="shared" ca="1" si="798"/>
        <v>0</v>
      </c>
      <c r="HG175" s="184">
        <f t="shared" ca="1" si="799"/>
        <v>0</v>
      </c>
      <c r="HH175" s="184">
        <f t="shared" ca="1" si="800"/>
        <v>0</v>
      </c>
      <c r="HI175" s="184">
        <f t="shared" ca="1" si="801"/>
        <v>0</v>
      </c>
      <c r="HJ175" s="184">
        <f t="shared" ca="1" si="802"/>
        <v>0</v>
      </c>
      <c r="HK175" s="578">
        <f t="shared" ca="1" si="803"/>
        <v>0</v>
      </c>
    </row>
    <row r="176" spans="1:219" s="185" customFormat="1" ht="30">
      <c r="A176" s="284" t="s">
        <v>14033</v>
      </c>
      <c r="B176" s="285" t="s">
        <v>13956</v>
      </c>
      <c r="C176" s="286" t="str">
        <f>IF($B176="","",IFERROR(VLOOKUP($B176,SERVIÇOS!$A:$F,2,0),IFERROR(VLOOKUP($B176,'COMPOSIÇÕES COMPLEMENTARES '!$C:$K,2,0),"")))</f>
        <v>REMOÇÃO DE ENTULHO COM CAÇAMBA METÁLICA, INCLUSIVE CARGA MANUAL E DESCARGA EM BOTA-FORA</v>
      </c>
      <c r="D176" s="287" t="str">
        <f>IF($B176="","",IFERROR(VLOOKUP($B176,SERVIÇOS!$A:$F,3,0),IFERROR(VLOOKUP($B176,'COMPOSIÇÕES COMPLEMENTARES '!$C:$K,3,0),"")))</f>
        <v>M3</v>
      </c>
      <c r="E176" s="288">
        <v>15</v>
      </c>
      <c r="F176" s="289">
        <f>IF($B176="","",IFERROR(VLOOKUP($B176,SERVIÇOS!$A:$F,4,0),IFERROR(VLOOKUP($B176,'COMPOSIÇÕES COMPLEMENTARES '!$C:$K,6,0),"")))</f>
        <v>108.92</v>
      </c>
      <c r="G176" s="289">
        <f>IF($B176="","",IFERROR(VLOOKUP($B176,SERVIÇOS!$A:$F,5,0),IFERROR(VLOOKUP($B176,'COMPOSIÇÕES COMPLEMENTARES '!$C:$K,7,0),"")))</f>
        <v>15.91</v>
      </c>
      <c r="H176" s="289">
        <f t="shared" si="589"/>
        <v>124.83</v>
      </c>
      <c r="I176" s="289">
        <f t="shared" ref="I176:I177" si="807">IF(E176="","",ROUND((E176*F176),2))</f>
        <v>1633.8</v>
      </c>
      <c r="J176" s="289">
        <f t="shared" ref="J176:J177" si="808">IF(E176="","",ROUND((E176*G176),2))</f>
        <v>238.65</v>
      </c>
      <c r="K176" s="289">
        <f t="shared" ref="K176:K177" si="809">IF(E176="","",ROUND((E176*H176),2))</f>
        <v>1872.45</v>
      </c>
      <c r="L176" s="289"/>
      <c r="M176" s="572">
        <f t="shared" si="594"/>
        <v>1872.45</v>
      </c>
      <c r="N176" s="572">
        <f t="shared" si="595"/>
        <v>7534.7399999999989</v>
      </c>
      <c r="O176" s="572">
        <f t="shared" si="596"/>
        <v>60.36</v>
      </c>
      <c r="P176" s="572">
        <f t="shared" si="597"/>
        <v>168</v>
      </c>
      <c r="Q176" s="572" t="str">
        <f t="shared" si="598"/>
        <v/>
      </c>
      <c r="R176" s="572" t="str">
        <f t="shared" si="599"/>
        <v/>
      </c>
      <c r="S176" s="184" t="str">
        <f t="shared" ca="1" si="603"/>
        <v/>
      </c>
      <c r="T176" s="184" t="str">
        <f t="shared" ca="1" si="604"/>
        <v/>
      </c>
      <c r="U176" s="184" t="str">
        <f t="shared" ca="1" si="605"/>
        <v/>
      </c>
      <c r="V176" s="184" t="str">
        <f t="shared" ca="1" si="606"/>
        <v/>
      </c>
      <c r="W176" s="184" t="str">
        <f t="shared" ca="1" si="607"/>
        <v/>
      </c>
      <c r="X176" s="184" t="str">
        <f t="shared" ca="1" si="608"/>
        <v/>
      </c>
      <c r="Y176" s="184" t="str">
        <f t="shared" ca="1" si="609"/>
        <v/>
      </c>
      <c r="Z176" s="184" t="str">
        <f t="shared" ca="1" si="610"/>
        <v/>
      </c>
      <c r="AA176" s="184" t="str">
        <f t="shared" ca="1" si="611"/>
        <v/>
      </c>
      <c r="AB176" s="184" t="str">
        <f t="shared" ca="1" si="612"/>
        <v/>
      </c>
      <c r="AC176" s="184" t="str">
        <f t="shared" ca="1" si="613"/>
        <v/>
      </c>
      <c r="AD176" s="184" t="str">
        <f t="shared" ca="1" si="614"/>
        <v/>
      </c>
      <c r="AE176" s="184" t="str">
        <f t="shared" ca="1" si="615"/>
        <v/>
      </c>
      <c r="AF176" s="184" t="str">
        <f t="shared" ca="1" si="616"/>
        <v/>
      </c>
      <c r="AG176" s="184" t="str">
        <f t="shared" ca="1" si="617"/>
        <v/>
      </c>
      <c r="AH176" s="184" t="str">
        <f t="shared" ca="1" si="618"/>
        <v/>
      </c>
      <c r="AI176" s="184" t="str">
        <f t="shared" ca="1" si="619"/>
        <v/>
      </c>
      <c r="AJ176" s="184" t="str">
        <f t="shared" ca="1" si="620"/>
        <v/>
      </c>
      <c r="AK176" s="184" t="str">
        <f t="shared" ca="1" si="621"/>
        <v/>
      </c>
      <c r="AL176" s="184" t="str">
        <f t="shared" ca="1" si="622"/>
        <v/>
      </c>
      <c r="AM176" s="184" t="str">
        <f t="shared" ca="1" si="623"/>
        <v/>
      </c>
      <c r="AN176" s="184" t="str">
        <f t="shared" ca="1" si="624"/>
        <v/>
      </c>
      <c r="AO176" s="184" t="str">
        <f t="shared" ca="1" si="625"/>
        <v/>
      </c>
      <c r="AP176" s="184" t="str">
        <f t="shared" ca="1" si="626"/>
        <v/>
      </c>
      <c r="AQ176" s="184" t="str">
        <f t="shared" ca="1" si="627"/>
        <v/>
      </c>
      <c r="AR176" s="184" t="str">
        <f t="shared" ca="1" si="628"/>
        <v/>
      </c>
      <c r="AS176" s="184" t="str">
        <f t="shared" ca="1" si="629"/>
        <v/>
      </c>
      <c r="AT176" s="184" t="str">
        <f t="shared" ca="1" si="630"/>
        <v/>
      </c>
      <c r="AU176" s="184" t="str">
        <f t="shared" ca="1" si="631"/>
        <v/>
      </c>
      <c r="AV176" s="184" t="str">
        <f t="shared" ca="1" si="632"/>
        <v/>
      </c>
      <c r="AW176" s="184" t="str">
        <f t="shared" ca="1" si="633"/>
        <v/>
      </c>
      <c r="AX176" s="184" t="str">
        <f t="shared" ca="1" si="634"/>
        <v/>
      </c>
      <c r="AY176" s="184" t="str">
        <f t="shared" ca="1" si="635"/>
        <v/>
      </c>
      <c r="AZ176" s="184" t="str">
        <f t="shared" ca="1" si="636"/>
        <v/>
      </c>
      <c r="BA176" s="184" t="str">
        <f t="shared" ca="1" si="637"/>
        <v/>
      </c>
      <c r="BB176" s="184" t="str">
        <f t="shared" ca="1" si="638"/>
        <v/>
      </c>
      <c r="BC176" s="184" t="str">
        <f t="shared" ca="1" si="639"/>
        <v/>
      </c>
      <c r="BD176" s="184" t="str">
        <f t="shared" ca="1" si="640"/>
        <v/>
      </c>
      <c r="BE176" s="184" t="str">
        <f t="shared" ca="1" si="641"/>
        <v/>
      </c>
      <c r="BF176" s="184" t="str">
        <f t="shared" ca="1" si="642"/>
        <v/>
      </c>
      <c r="BG176" s="184" t="str">
        <f t="shared" ca="1" si="643"/>
        <v/>
      </c>
      <c r="BH176" s="184" t="str">
        <f t="shared" ca="1" si="644"/>
        <v/>
      </c>
      <c r="BI176" s="184" t="str">
        <f t="shared" ca="1" si="645"/>
        <v/>
      </c>
      <c r="BJ176" s="184" t="str">
        <f t="shared" ca="1" si="646"/>
        <v/>
      </c>
      <c r="BK176" s="184" t="str">
        <f t="shared" ca="1" si="647"/>
        <v/>
      </c>
      <c r="BL176" s="184" t="str">
        <f t="shared" ca="1" si="648"/>
        <v/>
      </c>
      <c r="BM176" s="184" t="str">
        <f t="shared" ca="1" si="649"/>
        <v/>
      </c>
      <c r="BN176" s="184" t="str">
        <f t="shared" ca="1" si="650"/>
        <v/>
      </c>
      <c r="BO176" s="184" t="str">
        <f t="shared" ca="1" si="651"/>
        <v/>
      </c>
      <c r="BP176" s="184" t="str">
        <f t="shared" ca="1" si="652"/>
        <v/>
      </c>
      <c r="BQ176" s="184" t="str">
        <f t="shared" ca="1" si="653"/>
        <v/>
      </c>
      <c r="BR176" s="184" t="str">
        <f t="shared" ca="1" si="654"/>
        <v/>
      </c>
      <c r="BS176" s="184" t="str">
        <f t="shared" ca="1" si="655"/>
        <v/>
      </c>
      <c r="BT176" s="184" t="str">
        <f t="shared" ca="1" si="656"/>
        <v/>
      </c>
      <c r="BU176" s="184" t="str">
        <f t="shared" ca="1" si="657"/>
        <v/>
      </c>
      <c r="BV176" s="184" t="str">
        <f t="shared" ca="1" si="658"/>
        <v/>
      </c>
      <c r="BW176" s="184" t="str">
        <f t="shared" ca="1" si="659"/>
        <v/>
      </c>
      <c r="BX176" s="184" t="str">
        <f t="shared" ca="1" si="660"/>
        <v/>
      </c>
      <c r="BY176" s="184" t="str">
        <f t="shared" ca="1" si="661"/>
        <v/>
      </c>
      <c r="BZ176" s="184" t="str">
        <f t="shared" ca="1" si="662"/>
        <v/>
      </c>
      <c r="CA176" s="184" t="str">
        <f t="shared" ca="1" si="663"/>
        <v/>
      </c>
      <c r="CB176" s="184" t="str">
        <f t="shared" ca="1" si="664"/>
        <v/>
      </c>
      <c r="CC176" s="184" t="str">
        <f t="shared" ca="1" si="665"/>
        <v/>
      </c>
      <c r="CD176" s="184" t="str">
        <f t="shared" ca="1" si="666"/>
        <v/>
      </c>
      <c r="CE176" s="184" t="str">
        <f t="shared" ca="1" si="667"/>
        <v/>
      </c>
      <c r="CF176" s="184" t="str">
        <f t="shared" ca="1" si="668"/>
        <v/>
      </c>
      <c r="CG176" s="184" t="str">
        <f t="shared" ca="1" si="669"/>
        <v/>
      </c>
      <c r="CH176" s="184" t="str">
        <f t="shared" ca="1" si="670"/>
        <v/>
      </c>
      <c r="CI176" s="184" t="str">
        <f t="shared" ca="1" si="671"/>
        <v/>
      </c>
      <c r="CJ176" s="184" t="str">
        <f t="shared" ca="1" si="672"/>
        <v/>
      </c>
      <c r="CK176" s="184" t="str">
        <f t="shared" ca="1" si="673"/>
        <v/>
      </c>
      <c r="CL176" s="184" t="str">
        <f t="shared" ca="1" si="674"/>
        <v/>
      </c>
      <c r="CM176" s="184" t="str">
        <f t="shared" ca="1" si="675"/>
        <v/>
      </c>
      <c r="CN176" s="184" t="str">
        <f t="shared" ca="1" si="676"/>
        <v/>
      </c>
      <c r="CO176" s="184" t="str">
        <f t="shared" ca="1" si="677"/>
        <v/>
      </c>
      <c r="CP176" s="184" t="str">
        <f t="shared" ca="1" si="678"/>
        <v/>
      </c>
      <c r="CQ176" s="184" t="str">
        <f t="shared" ca="1" si="679"/>
        <v/>
      </c>
      <c r="CR176" s="184" t="str">
        <f t="shared" ca="1" si="680"/>
        <v/>
      </c>
      <c r="CS176" s="184" t="str">
        <f t="shared" ca="1" si="681"/>
        <v/>
      </c>
      <c r="CT176" s="184" t="str">
        <f t="shared" ca="1" si="682"/>
        <v/>
      </c>
      <c r="CU176" s="184" t="str">
        <f t="shared" ca="1" si="683"/>
        <v/>
      </c>
      <c r="CV176" s="184" t="str">
        <f t="shared" ca="1" si="684"/>
        <v/>
      </c>
      <c r="CW176" s="184" t="str">
        <f t="shared" ca="1" si="685"/>
        <v/>
      </c>
      <c r="CX176" s="184" t="str">
        <f t="shared" ca="1" si="686"/>
        <v/>
      </c>
      <c r="CY176" s="184" t="str">
        <f t="shared" ca="1" si="687"/>
        <v/>
      </c>
      <c r="CZ176" s="184" t="str">
        <f t="shared" ca="1" si="688"/>
        <v/>
      </c>
      <c r="DA176" s="184" t="str">
        <f t="shared" ca="1" si="689"/>
        <v/>
      </c>
      <c r="DB176" s="184" t="str">
        <f t="shared" ca="1" si="690"/>
        <v/>
      </c>
      <c r="DC176" s="184" t="str">
        <f t="shared" ca="1" si="691"/>
        <v/>
      </c>
      <c r="DD176" s="184" t="str">
        <f t="shared" ca="1" si="692"/>
        <v/>
      </c>
      <c r="DE176" s="184" t="str">
        <f t="shared" ca="1" si="693"/>
        <v/>
      </c>
      <c r="DF176" s="184" t="str">
        <f t="shared" ca="1" si="694"/>
        <v/>
      </c>
      <c r="DG176" s="184" t="str">
        <f t="shared" ca="1" si="695"/>
        <v/>
      </c>
      <c r="DH176" s="184" t="str">
        <f t="shared" ca="1" si="696"/>
        <v/>
      </c>
      <c r="DI176" s="184" t="str">
        <f t="shared" ca="1" si="697"/>
        <v/>
      </c>
      <c r="DJ176" s="184" t="str">
        <f t="shared" ca="1" si="698"/>
        <v/>
      </c>
      <c r="DK176" s="184" t="str">
        <f t="shared" ca="1" si="699"/>
        <v/>
      </c>
      <c r="DL176" s="184" t="str">
        <f t="shared" ca="1" si="700"/>
        <v/>
      </c>
      <c r="DM176" s="184" t="str">
        <f t="shared" ca="1" si="701"/>
        <v/>
      </c>
      <c r="DN176" s="184" t="str">
        <f t="shared" ca="1" si="702"/>
        <v/>
      </c>
      <c r="DO176" s="184" t="str">
        <f t="shared" ca="1" si="703"/>
        <v/>
      </c>
      <c r="DP176" s="184" t="str">
        <f t="shared" ca="1" si="704"/>
        <v/>
      </c>
      <c r="DQ176" s="184" t="str">
        <f t="shared" ca="1" si="705"/>
        <v/>
      </c>
      <c r="DR176" s="184" t="str">
        <f t="shared" ca="1" si="706"/>
        <v/>
      </c>
      <c r="DS176" s="184" t="str">
        <f t="shared" ca="1" si="707"/>
        <v/>
      </c>
      <c r="DT176" s="184" t="str">
        <f t="shared" ca="1" si="708"/>
        <v/>
      </c>
      <c r="DU176" s="184" t="str">
        <f t="shared" ca="1" si="709"/>
        <v/>
      </c>
      <c r="DV176" s="184" t="str">
        <f t="shared" ca="1" si="710"/>
        <v/>
      </c>
      <c r="DW176" s="184" t="str">
        <f t="shared" ca="1" si="711"/>
        <v/>
      </c>
      <c r="DX176" s="184" t="str">
        <f t="shared" ca="1" si="712"/>
        <v/>
      </c>
      <c r="DY176" s="184" t="str">
        <f t="shared" ca="1" si="713"/>
        <v/>
      </c>
      <c r="DZ176" s="184" t="str">
        <f t="shared" ca="1" si="714"/>
        <v/>
      </c>
      <c r="EA176" s="184" t="str">
        <f t="shared" ca="1" si="715"/>
        <v/>
      </c>
      <c r="EB176" s="184" t="str">
        <f t="shared" ca="1" si="716"/>
        <v/>
      </c>
      <c r="EC176" s="184" t="str">
        <f t="shared" ca="1" si="717"/>
        <v/>
      </c>
      <c r="ED176" s="184" t="str">
        <f t="shared" ca="1" si="718"/>
        <v/>
      </c>
      <c r="EE176" s="184" t="str">
        <f t="shared" ca="1" si="719"/>
        <v/>
      </c>
      <c r="EF176" s="184" t="str">
        <f t="shared" ca="1" si="720"/>
        <v/>
      </c>
      <c r="EG176" s="184" t="str">
        <f t="shared" ca="1" si="721"/>
        <v/>
      </c>
      <c r="EH176" s="184" t="str">
        <f t="shared" ca="1" si="722"/>
        <v/>
      </c>
      <c r="EI176" s="184" t="str">
        <f t="shared" ca="1" si="723"/>
        <v/>
      </c>
      <c r="EJ176" s="184" t="str">
        <f t="shared" ca="1" si="724"/>
        <v/>
      </c>
      <c r="EK176" s="184" t="str">
        <f t="shared" ca="1" si="725"/>
        <v/>
      </c>
      <c r="EL176" s="184" t="str">
        <f t="shared" ca="1" si="726"/>
        <v/>
      </c>
      <c r="EM176" s="184" t="str">
        <f t="shared" ca="1" si="727"/>
        <v/>
      </c>
      <c r="EN176" s="184" t="str">
        <f t="shared" ca="1" si="728"/>
        <v/>
      </c>
      <c r="EO176" s="184" t="str">
        <f t="shared" ca="1" si="729"/>
        <v/>
      </c>
      <c r="EP176" s="184" t="str">
        <f t="shared" ca="1" si="730"/>
        <v/>
      </c>
      <c r="EQ176" s="184" t="str">
        <f t="shared" ca="1" si="731"/>
        <v/>
      </c>
      <c r="ER176" s="184" t="str">
        <f t="shared" ca="1" si="732"/>
        <v/>
      </c>
      <c r="ES176" s="184" t="str">
        <f t="shared" ca="1" si="733"/>
        <v/>
      </c>
      <c r="ET176" s="184" t="str">
        <f t="shared" ca="1" si="734"/>
        <v/>
      </c>
      <c r="EU176" s="184" t="str">
        <f t="shared" ca="1" si="735"/>
        <v/>
      </c>
      <c r="EV176" s="184" t="str">
        <f t="shared" ca="1" si="736"/>
        <v/>
      </c>
      <c r="EW176" s="184" t="str">
        <f t="shared" ca="1" si="737"/>
        <v/>
      </c>
      <c r="EX176" s="184" t="str">
        <f t="shared" ca="1" si="738"/>
        <v/>
      </c>
      <c r="EY176" s="184" t="str">
        <f t="shared" ca="1" si="739"/>
        <v/>
      </c>
      <c r="EZ176" s="184" t="str">
        <f t="shared" ca="1" si="740"/>
        <v/>
      </c>
      <c r="FA176" s="184" t="str">
        <f t="shared" ca="1" si="741"/>
        <v/>
      </c>
      <c r="FB176" s="184" t="str">
        <f t="shared" ca="1" si="742"/>
        <v/>
      </c>
      <c r="FC176" s="184" t="str">
        <f t="shared" ca="1" si="743"/>
        <v/>
      </c>
      <c r="FD176" s="184" t="str">
        <f t="shared" ca="1" si="744"/>
        <v/>
      </c>
      <c r="FE176" s="184" t="str">
        <f t="shared" ca="1" si="745"/>
        <v/>
      </c>
      <c r="FF176" s="184" t="str">
        <f t="shared" ca="1" si="746"/>
        <v/>
      </c>
      <c r="FG176" s="184" t="str">
        <f t="shared" ca="1" si="747"/>
        <v/>
      </c>
      <c r="FH176" s="184" t="str">
        <f t="shared" ca="1" si="748"/>
        <v/>
      </c>
      <c r="FI176" s="184">
        <f t="shared" ca="1" si="749"/>
        <v>0</v>
      </c>
      <c r="FJ176" s="184">
        <f t="shared" ca="1" si="750"/>
        <v>0</v>
      </c>
      <c r="FK176" s="184">
        <f t="shared" ca="1" si="751"/>
        <v>0</v>
      </c>
      <c r="FL176" s="184">
        <f t="shared" ca="1" si="752"/>
        <v>0</v>
      </c>
      <c r="FM176" s="184">
        <f t="shared" ca="1" si="753"/>
        <v>0</v>
      </c>
      <c r="FN176" s="184">
        <f t="shared" ca="1" si="754"/>
        <v>0</v>
      </c>
      <c r="FO176" s="184">
        <f t="shared" ca="1" si="755"/>
        <v>0</v>
      </c>
      <c r="FP176" s="184">
        <f t="shared" ca="1" si="756"/>
        <v>0</v>
      </c>
      <c r="FQ176" s="184">
        <f t="shared" ca="1" si="757"/>
        <v>0</v>
      </c>
      <c r="FR176" s="184">
        <f t="shared" ca="1" si="758"/>
        <v>0</v>
      </c>
      <c r="FS176" s="184">
        <f t="shared" ca="1" si="759"/>
        <v>0</v>
      </c>
      <c r="FT176" s="184">
        <f t="shared" ca="1" si="760"/>
        <v>0</v>
      </c>
      <c r="FU176" s="184">
        <f t="shared" ca="1" si="761"/>
        <v>0</v>
      </c>
      <c r="FV176" s="184">
        <f t="shared" ca="1" si="762"/>
        <v>0</v>
      </c>
      <c r="FW176" s="184">
        <f t="shared" ca="1" si="763"/>
        <v>0</v>
      </c>
      <c r="FX176" s="184">
        <f t="shared" ca="1" si="764"/>
        <v>0</v>
      </c>
      <c r="FY176" s="184">
        <f t="shared" ca="1" si="765"/>
        <v>0</v>
      </c>
      <c r="FZ176" s="184">
        <f t="shared" ca="1" si="766"/>
        <v>0</v>
      </c>
      <c r="GA176" s="184">
        <f t="shared" ca="1" si="767"/>
        <v>0</v>
      </c>
      <c r="GB176" s="184">
        <f t="shared" ca="1" si="768"/>
        <v>0</v>
      </c>
      <c r="GC176" s="184">
        <f t="shared" ca="1" si="769"/>
        <v>0</v>
      </c>
      <c r="GD176" s="184">
        <f t="shared" ca="1" si="770"/>
        <v>0</v>
      </c>
      <c r="GE176" s="184">
        <f t="shared" ca="1" si="771"/>
        <v>0</v>
      </c>
      <c r="GF176" s="184">
        <f t="shared" ca="1" si="772"/>
        <v>0</v>
      </c>
      <c r="GG176" s="184">
        <f t="shared" ca="1" si="773"/>
        <v>0</v>
      </c>
      <c r="GH176" s="184">
        <f t="shared" ca="1" si="774"/>
        <v>0</v>
      </c>
      <c r="GI176" s="184">
        <f t="shared" ca="1" si="775"/>
        <v>0</v>
      </c>
      <c r="GJ176" s="184">
        <f t="shared" ca="1" si="776"/>
        <v>0</v>
      </c>
      <c r="GK176" s="184">
        <f t="shared" ca="1" si="777"/>
        <v>0</v>
      </c>
      <c r="GL176" s="184">
        <f t="shared" ca="1" si="778"/>
        <v>0</v>
      </c>
      <c r="GM176" s="184">
        <f t="shared" ca="1" si="779"/>
        <v>0</v>
      </c>
      <c r="GN176" s="184">
        <f t="shared" ca="1" si="780"/>
        <v>0</v>
      </c>
      <c r="GO176" s="184">
        <f t="shared" ca="1" si="781"/>
        <v>0</v>
      </c>
      <c r="GP176" s="184">
        <f t="shared" ca="1" si="782"/>
        <v>0</v>
      </c>
      <c r="GQ176" s="184">
        <f t="shared" ca="1" si="783"/>
        <v>0</v>
      </c>
      <c r="GR176" s="184">
        <f t="shared" ca="1" si="784"/>
        <v>0</v>
      </c>
      <c r="GS176" s="184">
        <f t="shared" ca="1" si="785"/>
        <v>0</v>
      </c>
      <c r="GT176" s="184">
        <f t="shared" ca="1" si="786"/>
        <v>0</v>
      </c>
      <c r="GU176" s="184">
        <f t="shared" ca="1" si="787"/>
        <v>0</v>
      </c>
      <c r="GV176" s="184">
        <f t="shared" ca="1" si="788"/>
        <v>0</v>
      </c>
      <c r="GW176" s="184">
        <f t="shared" ca="1" si="789"/>
        <v>0</v>
      </c>
      <c r="GX176" s="184">
        <f t="shared" ca="1" si="790"/>
        <v>0</v>
      </c>
      <c r="GY176" s="184">
        <f t="shared" ca="1" si="791"/>
        <v>0</v>
      </c>
      <c r="GZ176" s="184">
        <f t="shared" ca="1" si="792"/>
        <v>0</v>
      </c>
      <c r="HA176" s="184">
        <f t="shared" ca="1" si="793"/>
        <v>0</v>
      </c>
      <c r="HB176" s="184">
        <f t="shared" ca="1" si="794"/>
        <v>0</v>
      </c>
      <c r="HC176" s="184">
        <f t="shared" ca="1" si="795"/>
        <v>0</v>
      </c>
      <c r="HD176" s="184">
        <f t="shared" ca="1" si="796"/>
        <v>0</v>
      </c>
      <c r="HE176" s="184">
        <f t="shared" ca="1" si="797"/>
        <v>0</v>
      </c>
      <c r="HF176" s="184">
        <f t="shared" ca="1" si="798"/>
        <v>0</v>
      </c>
      <c r="HG176" s="184">
        <f t="shared" ca="1" si="799"/>
        <v>0</v>
      </c>
      <c r="HH176" s="184">
        <f t="shared" ca="1" si="800"/>
        <v>0</v>
      </c>
      <c r="HI176" s="184">
        <f t="shared" ca="1" si="801"/>
        <v>0</v>
      </c>
      <c r="HJ176" s="184">
        <f t="shared" ca="1" si="802"/>
        <v>0</v>
      </c>
      <c r="HK176" s="578">
        <f t="shared" ca="1" si="803"/>
        <v>0</v>
      </c>
    </row>
    <row r="177" spans="1:219" s="185" customFormat="1">
      <c r="A177" s="284" t="s">
        <v>14034</v>
      </c>
      <c r="B177" s="285" t="s">
        <v>14035</v>
      </c>
      <c r="C177" s="286" t="str">
        <f>IF($B177="","",IFERROR(VLOOKUP($B177,SERVIÇOS!$A:$F,2,0),IFERROR(VLOOKUP($B177,'COMPOSIÇÕES COMPLEMENTARES '!$C:$K,2,0),"")))</f>
        <v>LIMPEZA GERAL</v>
      </c>
      <c r="D177" s="287" t="str">
        <f>IF($B177="","",IFERROR(VLOOKUP($B177,SERVIÇOS!$A:$F,3,0),IFERROR(VLOOKUP($B177,'COMPOSIÇÕES COMPLEMENTARES '!$C:$K,3,0),"")))</f>
        <v>M2</v>
      </c>
      <c r="E177" s="288">
        <v>1305</v>
      </c>
      <c r="F177" s="289">
        <f>IF($B177="","",IFERROR(VLOOKUP($B177,SERVIÇOS!$A:$F,4,0),IFERROR(VLOOKUP($B177,'COMPOSIÇÕES COMPLEMENTARES '!$C:$K,6,0),"")))</f>
        <v>1.67</v>
      </c>
      <c r="G177" s="289">
        <f>IF($B177="","",IFERROR(VLOOKUP($B177,SERVIÇOS!$A:$F,5,0),IFERROR(VLOOKUP($B177,'COMPOSIÇÕES COMPLEMENTARES '!$C:$K,7,0),"")))</f>
        <v>1.33</v>
      </c>
      <c r="H177" s="289">
        <f t="shared" si="589"/>
        <v>3</v>
      </c>
      <c r="I177" s="289">
        <f t="shared" si="807"/>
        <v>2179.35</v>
      </c>
      <c r="J177" s="289">
        <f t="shared" si="808"/>
        <v>1735.65</v>
      </c>
      <c r="K177" s="289">
        <f t="shared" si="809"/>
        <v>3915</v>
      </c>
      <c r="L177" s="289"/>
      <c r="M177" s="572">
        <f t="shared" si="594"/>
        <v>3915</v>
      </c>
      <c r="N177" s="572">
        <f t="shared" si="595"/>
        <v>3915</v>
      </c>
      <c r="O177" s="572">
        <f t="shared" si="596"/>
        <v>1305</v>
      </c>
      <c r="P177" s="572">
        <f t="shared" si="597"/>
        <v>169</v>
      </c>
      <c r="Q177" s="572" t="str">
        <f t="shared" si="598"/>
        <v/>
      </c>
      <c r="R177" s="572" t="str">
        <f t="shared" si="599"/>
        <v/>
      </c>
      <c r="S177" s="184" t="str">
        <f t="shared" ca="1" si="603"/>
        <v/>
      </c>
      <c r="T177" s="184" t="str">
        <f t="shared" ca="1" si="604"/>
        <v/>
      </c>
      <c r="U177" s="184" t="str">
        <f t="shared" ca="1" si="605"/>
        <v/>
      </c>
      <c r="V177" s="184" t="str">
        <f t="shared" ca="1" si="606"/>
        <v/>
      </c>
      <c r="W177" s="184" t="str">
        <f t="shared" ca="1" si="607"/>
        <v/>
      </c>
      <c r="X177" s="184" t="str">
        <f t="shared" ca="1" si="608"/>
        <v/>
      </c>
      <c r="Y177" s="184" t="str">
        <f t="shared" ca="1" si="609"/>
        <v/>
      </c>
      <c r="Z177" s="184" t="str">
        <f t="shared" ca="1" si="610"/>
        <v/>
      </c>
      <c r="AA177" s="184" t="str">
        <f t="shared" ca="1" si="611"/>
        <v/>
      </c>
      <c r="AB177" s="184" t="str">
        <f t="shared" ca="1" si="612"/>
        <v/>
      </c>
      <c r="AC177" s="184" t="str">
        <f t="shared" ca="1" si="613"/>
        <v/>
      </c>
      <c r="AD177" s="184" t="str">
        <f t="shared" ca="1" si="614"/>
        <v/>
      </c>
      <c r="AE177" s="184" t="str">
        <f t="shared" ca="1" si="615"/>
        <v/>
      </c>
      <c r="AF177" s="184" t="str">
        <f t="shared" ca="1" si="616"/>
        <v/>
      </c>
      <c r="AG177" s="184" t="str">
        <f t="shared" ca="1" si="617"/>
        <v/>
      </c>
      <c r="AH177" s="184" t="str">
        <f t="shared" ca="1" si="618"/>
        <v/>
      </c>
      <c r="AI177" s="184" t="str">
        <f t="shared" ca="1" si="619"/>
        <v/>
      </c>
      <c r="AJ177" s="184" t="str">
        <f t="shared" ca="1" si="620"/>
        <v/>
      </c>
      <c r="AK177" s="184" t="str">
        <f t="shared" ca="1" si="621"/>
        <v/>
      </c>
      <c r="AL177" s="184" t="str">
        <f t="shared" ca="1" si="622"/>
        <v/>
      </c>
      <c r="AM177" s="184" t="str">
        <f t="shared" ca="1" si="623"/>
        <v/>
      </c>
      <c r="AN177" s="184" t="str">
        <f t="shared" ca="1" si="624"/>
        <v/>
      </c>
      <c r="AO177" s="184" t="str">
        <f t="shared" ca="1" si="625"/>
        <v/>
      </c>
      <c r="AP177" s="184" t="str">
        <f t="shared" ca="1" si="626"/>
        <v/>
      </c>
      <c r="AQ177" s="184" t="str">
        <f t="shared" ca="1" si="627"/>
        <v/>
      </c>
      <c r="AR177" s="184" t="str">
        <f t="shared" ca="1" si="628"/>
        <v/>
      </c>
      <c r="AS177" s="184" t="str">
        <f t="shared" ca="1" si="629"/>
        <v/>
      </c>
      <c r="AT177" s="184" t="str">
        <f t="shared" ca="1" si="630"/>
        <v/>
      </c>
      <c r="AU177" s="184" t="str">
        <f t="shared" ca="1" si="631"/>
        <v/>
      </c>
      <c r="AV177" s="184" t="str">
        <f t="shared" ca="1" si="632"/>
        <v/>
      </c>
      <c r="AW177" s="184" t="str">
        <f t="shared" ca="1" si="633"/>
        <v/>
      </c>
      <c r="AX177" s="184" t="str">
        <f t="shared" ca="1" si="634"/>
        <v/>
      </c>
      <c r="AY177" s="184" t="str">
        <f t="shared" ca="1" si="635"/>
        <v/>
      </c>
      <c r="AZ177" s="184" t="str">
        <f t="shared" ca="1" si="636"/>
        <v/>
      </c>
      <c r="BA177" s="184" t="str">
        <f t="shared" ca="1" si="637"/>
        <v/>
      </c>
      <c r="BB177" s="184" t="str">
        <f t="shared" ca="1" si="638"/>
        <v/>
      </c>
      <c r="BC177" s="184" t="str">
        <f t="shared" ca="1" si="639"/>
        <v/>
      </c>
      <c r="BD177" s="184" t="str">
        <f t="shared" ca="1" si="640"/>
        <v/>
      </c>
      <c r="BE177" s="184" t="str">
        <f t="shared" ca="1" si="641"/>
        <v/>
      </c>
      <c r="BF177" s="184" t="str">
        <f t="shared" ca="1" si="642"/>
        <v/>
      </c>
      <c r="BG177" s="184" t="str">
        <f t="shared" ca="1" si="643"/>
        <v/>
      </c>
      <c r="BH177" s="184" t="str">
        <f t="shared" ca="1" si="644"/>
        <v/>
      </c>
      <c r="BI177" s="184" t="str">
        <f t="shared" ca="1" si="645"/>
        <v/>
      </c>
      <c r="BJ177" s="184" t="str">
        <f t="shared" ca="1" si="646"/>
        <v/>
      </c>
      <c r="BK177" s="184" t="str">
        <f t="shared" ca="1" si="647"/>
        <v/>
      </c>
      <c r="BL177" s="184" t="str">
        <f t="shared" ca="1" si="648"/>
        <v/>
      </c>
      <c r="BM177" s="184" t="str">
        <f t="shared" ca="1" si="649"/>
        <v/>
      </c>
      <c r="BN177" s="184" t="str">
        <f t="shared" ca="1" si="650"/>
        <v/>
      </c>
      <c r="BO177" s="184" t="str">
        <f t="shared" ca="1" si="651"/>
        <v/>
      </c>
      <c r="BP177" s="184" t="str">
        <f t="shared" ca="1" si="652"/>
        <v/>
      </c>
      <c r="BQ177" s="184" t="str">
        <f t="shared" ca="1" si="653"/>
        <v/>
      </c>
      <c r="BR177" s="184" t="str">
        <f t="shared" ca="1" si="654"/>
        <v/>
      </c>
      <c r="BS177" s="184" t="str">
        <f t="shared" ca="1" si="655"/>
        <v/>
      </c>
      <c r="BT177" s="184" t="str">
        <f t="shared" ca="1" si="656"/>
        <v/>
      </c>
      <c r="BU177" s="184" t="str">
        <f t="shared" ca="1" si="657"/>
        <v/>
      </c>
      <c r="BV177" s="184" t="str">
        <f t="shared" ca="1" si="658"/>
        <v/>
      </c>
      <c r="BW177" s="184" t="str">
        <f t="shared" ca="1" si="659"/>
        <v/>
      </c>
      <c r="BX177" s="184" t="str">
        <f t="shared" ca="1" si="660"/>
        <v/>
      </c>
      <c r="BY177" s="184" t="str">
        <f t="shared" ca="1" si="661"/>
        <v/>
      </c>
      <c r="BZ177" s="184" t="str">
        <f t="shared" ca="1" si="662"/>
        <v/>
      </c>
      <c r="CA177" s="184" t="str">
        <f t="shared" ca="1" si="663"/>
        <v/>
      </c>
      <c r="CB177" s="184" t="str">
        <f t="shared" ca="1" si="664"/>
        <v/>
      </c>
      <c r="CC177" s="184" t="str">
        <f t="shared" ca="1" si="665"/>
        <v/>
      </c>
      <c r="CD177" s="184" t="str">
        <f t="shared" ca="1" si="666"/>
        <v/>
      </c>
      <c r="CE177" s="184" t="str">
        <f t="shared" ca="1" si="667"/>
        <v/>
      </c>
      <c r="CF177" s="184" t="str">
        <f t="shared" ca="1" si="668"/>
        <v/>
      </c>
      <c r="CG177" s="184" t="str">
        <f t="shared" ca="1" si="669"/>
        <v/>
      </c>
      <c r="CH177" s="184" t="str">
        <f t="shared" ca="1" si="670"/>
        <v/>
      </c>
      <c r="CI177" s="184" t="str">
        <f t="shared" ca="1" si="671"/>
        <v/>
      </c>
      <c r="CJ177" s="184" t="str">
        <f t="shared" ca="1" si="672"/>
        <v/>
      </c>
      <c r="CK177" s="184" t="str">
        <f t="shared" ca="1" si="673"/>
        <v/>
      </c>
      <c r="CL177" s="184" t="str">
        <f t="shared" ca="1" si="674"/>
        <v/>
      </c>
      <c r="CM177" s="184" t="str">
        <f t="shared" ca="1" si="675"/>
        <v/>
      </c>
      <c r="CN177" s="184" t="str">
        <f t="shared" ca="1" si="676"/>
        <v/>
      </c>
      <c r="CO177" s="184" t="str">
        <f t="shared" ca="1" si="677"/>
        <v/>
      </c>
      <c r="CP177" s="184" t="str">
        <f t="shared" ca="1" si="678"/>
        <v/>
      </c>
      <c r="CQ177" s="184" t="str">
        <f t="shared" ca="1" si="679"/>
        <v/>
      </c>
      <c r="CR177" s="184" t="str">
        <f t="shared" ca="1" si="680"/>
        <v/>
      </c>
      <c r="CS177" s="184" t="str">
        <f t="shared" ca="1" si="681"/>
        <v/>
      </c>
      <c r="CT177" s="184" t="str">
        <f t="shared" ca="1" si="682"/>
        <v/>
      </c>
      <c r="CU177" s="184" t="str">
        <f t="shared" ca="1" si="683"/>
        <v/>
      </c>
      <c r="CV177" s="184" t="str">
        <f t="shared" ca="1" si="684"/>
        <v/>
      </c>
      <c r="CW177" s="184" t="str">
        <f t="shared" ca="1" si="685"/>
        <v/>
      </c>
      <c r="CX177" s="184" t="str">
        <f t="shared" ca="1" si="686"/>
        <v/>
      </c>
      <c r="CY177" s="184" t="str">
        <f t="shared" ca="1" si="687"/>
        <v/>
      </c>
      <c r="CZ177" s="184" t="str">
        <f t="shared" ca="1" si="688"/>
        <v/>
      </c>
      <c r="DA177" s="184" t="str">
        <f t="shared" ca="1" si="689"/>
        <v/>
      </c>
      <c r="DB177" s="184" t="str">
        <f t="shared" ca="1" si="690"/>
        <v/>
      </c>
      <c r="DC177" s="184" t="str">
        <f t="shared" ca="1" si="691"/>
        <v/>
      </c>
      <c r="DD177" s="184" t="str">
        <f t="shared" ca="1" si="692"/>
        <v/>
      </c>
      <c r="DE177" s="184" t="str">
        <f t="shared" ca="1" si="693"/>
        <v/>
      </c>
      <c r="DF177" s="184" t="str">
        <f t="shared" ca="1" si="694"/>
        <v/>
      </c>
      <c r="DG177" s="184" t="str">
        <f t="shared" ca="1" si="695"/>
        <v/>
      </c>
      <c r="DH177" s="184" t="str">
        <f t="shared" ca="1" si="696"/>
        <v/>
      </c>
      <c r="DI177" s="184" t="str">
        <f t="shared" ca="1" si="697"/>
        <v/>
      </c>
      <c r="DJ177" s="184" t="str">
        <f t="shared" ca="1" si="698"/>
        <v/>
      </c>
      <c r="DK177" s="184" t="str">
        <f t="shared" ca="1" si="699"/>
        <v/>
      </c>
      <c r="DL177" s="184" t="str">
        <f t="shared" ca="1" si="700"/>
        <v/>
      </c>
      <c r="DM177" s="184" t="str">
        <f t="shared" ca="1" si="701"/>
        <v/>
      </c>
      <c r="DN177" s="184" t="str">
        <f t="shared" ca="1" si="702"/>
        <v/>
      </c>
      <c r="DO177" s="184" t="str">
        <f t="shared" ca="1" si="703"/>
        <v/>
      </c>
      <c r="DP177" s="184" t="str">
        <f t="shared" ca="1" si="704"/>
        <v/>
      </c>
      <c r="DQ177" s="184" t="str">
        <f t="shared" ca="1" si="705"/>
        <v/>
      </c>
      <c r="DR177" s="184" t="str">
        <f t="shared" ca="1" si="706"/>
        <v/>
      </c>
      <c r="DS177" s="184" t="str">
        <f t="shared" ca="1" si="707"/>
        <v/>
      </c>
      <c r="DT177" s="184" t="str">
        <f t="shared" ca="1" si="708"/>
        <v/>
      </c>
      <c r="DU177" s="184" t="str">
        <f t="shared" ca="1" si="709"/>
        <v/>
      </c>
      <c r="DV177" s="184" t="str">
        <f t="shared" ca="1" si="710"/>
        <v/>
      </c>
      <c r="DW177" s="184" t="str">
        <f t="shared" ca="1" si="711"/>
        <v/>
      </c>
      <c r="DX177" s="184" t="str">
        <f t="shared" ca="1" si="712"/>
        <v/>
      </c>
      <c r="DY177" s="184" t="str">
        <f t="shared" ca="1" si="713"/>
        <v/>
      </c>
      <c r="DZ177" s="184" t="str">
        <f t="shared" ca="1" si="714"/>
        <v/>
      </c>
      <c r="EA177" s="184" t="str">
        <f t="shared" ca="1" si="715"/>
        <v/>
      </c>
      <c r="EB177" s="184" t="str">
        <f t="shared" ca="1" si="716"/>
        <v/>
      </c>
      <c r="EC177" s="184" t="str">
        <f t="shared" ca="1" si="717"/>
        <v/>
      </c>
      <c r="ED177" s="184" t="str">
        <f t="shared" ca="1" si="718"/>
        <v/>
      </c>
      <c r="EE177" s="184" t="str">
        <f t="shared" ca="1" si="719"/>
        <v/>
      </c>
      <c r="EF177" s="184" t="str">
        <f t="shared" ca="1" si="720"/>
        <v/>
      </c>
      <c r="EG177" s="184" t="str">
        <f t="shared" ca="1" si="721"/>
        <v/>
      </c>
      <c r="EH177" s="184" t="str">
        <f t="shared" ca="1" si="722"/>
        <v/>
      </c>
      <c r="EI177" s="184" t="str">
        <f t="shared" ca="1" si="723"/>
        <v/>
      </c>
      <c r="EJ177" s="184" t="str">
        <f t="shared" ca="1" si="724"/>
        <v/>
      </c>
      <c r="EK177" s="184" t="str">
        <f t="shared" ca="1" si="725"/>
        <v/>
      </c>
      <c r="EL177" s="184" t="str">
        <f t="shared" ca="1" si="726"/>
        <v/>
      </c>
      <c r="EM177" s="184" t="str">
        <f t="shared" ca="1" si="727"/>
        <v/>
      </c>
      <c r="EN177" s="184" t="str">
        <f t="shared" ca="1" si="728"/>
        <v/>
      </c>
      <c r="EO177" s="184" t="str">
        <f t="shared" ca="1" si="729"/>
        <v/>
      </c>
      <c r="EP177" s="184" t="str">
        <f t="shared" ca="1" si="730"/>
        <v/>
      </c>
      <c r="EQ177" s="184" t="str">
        <f t="shared" ca="1" si="731"/>
        <v/>
      </c>
      <c r="ER177" s="184" t="str">
        <f t="shared" ca="1" si="732"/>
        <v/>
      </c>
      <c r="ES177" s="184" t="str">
        <f t="shared" ca="1" si="733"/>
        <v/>
      </c>
      <c r="ET177" s="184" t="str">
        <f t="shared" ca="1" si="734"/>
        <v/>
      </c>
      <c r="EU177" s="184" t="str">
        <f t="shared" ca="1" si="735"/>
        <v/>
      </c>
      <c r="EV177" s="184" t="str">
        <f t="shared" ca="1" si="736"/>
        <v/>
      </c>
      <c r="EW177" s="184" t="str">
        <f t="shared" ca="1" si="737"/>
        <v/>
      </c>
      <c r="EX177" s="184" t="str">
        <f t="shared" ca="1" si="738"/>
        <v/>
      </c>
      <c r="EY177" s="184" t="str">
        <f t="shared" ca="1" si="739"/>
        <v/>
      </c>
      <c r="EZ177" s="184" t="str">
        <f t="shared" ca="1" si="740"/>
        <v/>
      </c>
      <c r="FA177" s="184" t="str">
        <f t="shared" ca="1" si="741"/>
        <v/>
      </c>
      <c r="FB177" s="184" t="str">
        <f t="shared" ca="1" si="742"/>
        <v/>
      </c>
      <c r="FC177" s="184" t="str">
        <f t="shared" ca="1" si="743"/>
        <v/>
      </c>
      <c r="FD177" s="184" t="str">
        <f t="shared" ca="1" si="744"/>
        <v/>
      </c>
      <c r="FE177" s="184" t="str">
        <f t="shared" ca="1" si="745"/>
        <v/>
      </c>
      <c r="FF177" s="184" t="str">
        <f t="shared" ca="1" si="746"/>
        <v/>
      </c>
      <c r="FG177" s="184" t="str">
        <f t="shared" ca="1" si="747"/>
        <v/>
      </c>
      <c r="FH177" s="184">
        <f t="shared" ca="1" si="748"/>
        <v>0</v>
      </c>
      <c r="FI177" s="184">
        <f t="shared" ca="1" si="749"/>
        <v>0</v>
      </c>
      <c r="FJ177" s="184">
        <f t="shared" ca="1" si="750"/>
        <v>0</v>
      </c>
      <c r="FK177" s="184">
        <f t="shared" ca="1" si="751"/>
        <v>0</v>
      </c>
      <c r="FL177" s="184">
        <f t="shared" ca="1" si="752"/>
        <v>0</v>
      </c>
      <c r="FM177" s="184">
        <f t="shared" ca="1" si="753"/>
        <v>0</v>
      </c>
      <c r="FN177" s="184">
        <f t="shared" ca="1" si="754"/>
        <v>0</v>
      </c>
      <c r="FO177" s="184">
        <f t="shared" ca="1" si="755"/>
        <v>0</v>
      </c>
      <c r="FP177" s="184">
        <f t="shared" ca="1" si="756"/>
        <v>0</v>
      </c>
      <c r="FQ177" s="184">
        <f t="shared" ca="1" si="757"/>
        <v>0</v>
      </c>
      <c r="FR177" s="184">
        <f t="shared" ca="1" si="758"/>
        <v>0</v>
      </c>
      <c r="FS177" s="184">
        <f t="shared" ca="1" si="759"/>
        <v>0</v>
      </c>
      <c r="FT177" s="184">
        <f t="shared" ca="1" si="760"/>
        <v>0</v>
      </c>
      <c r="FU177" s="184">
        <f t="shared" ca="1" si="761"/>
        <v>0</v>
      </c>
      <c r="FV177" s="184">
        <f t="shared" ca="1" si="762"/>
        <v>0</v>
      </c>
      <c r="FW177" s="184">
        <f t="shared" ca="1" si="763"/>
        <v>0</v>
      </c>
      <c r="FX177" s="184">
        <f t="shared" ca="1" si="764"/>
        <v>0</v>
      </c>
      <c r="FY177" s="184">
        <f t="shared" ca="1" si="765"/>
        <v>0</v>
      </c>
      <c r="FZ177" s="184">
        <f t="shared" ca="1" si="766"/>
        <v>0</v>
      </c>
      <c r="GA177" s="184">
        <f t="shared" ca="1" si="767"/>
        <v>0</v>
      </c>
      <c r="GB177" s="184">
        <f t="shared" ca="1" si="768"/>
        <v>0</v>
      </c>
      <c r="GC177" s="184">
        <f t="shared" ca="1" si="769"/>
        <v>0</v>
      </c>
      <c r="GD177" s="184">
        <f t="shared" ca="1" si="770"/>
        <v>0</v>
      </c>
      <c r="GE177" s="184">
        <f t="shared" ca="1" si="771"/>
        <v>0</v>
      </c>
      <c r="GF177" s="184">
        <f t="shared" ca="1" si="772"/>
        <v>0</v>
      </c>
      <c r="GG177" s="184">
        <f t="shared" ca="1" si="773"/>
        <v>0</v>
      </c>
      <c r="GH177" s="184">
        <f t="shared" ca="1" si="774"/>
        <v>0</v>
      </c>
      <c r="GI177" s="184">
        <f t="shared" ca="1" si="775"/>
        <v>0</v>
      </c>
      <c r="GJ177" s="184">
        <f t="shared" ca="1" si="776"/>
        <v>0</v>
      </c>
      <c r="GK177" s="184">
        <f t="shared" ca="1" si="777"/>
        <v>0</v>
      </c>
      <c r="GL177" s="184">
        <f t="shared" ca="1" si="778"/>
        <v>0</v>
      </c>
      <c r="GM177" s="184">
        <f t="shared" ca="1" si="779"/>
        <v>0</v>
      </c>
      <c r="GN177" s="184">
        <f t="shared" ca="1" si="780"/>
        <v>0</v>
      </c>
      <c r="GO177" s="184">
        <f t="shared" ca="1" si="781"/>
        <v>0</v>
      </c>
      <c r="GP177" s="184">
        <f t="shared" ca="1" si="782"/>
        <v>0</v>
      </c>
      <c r="GQ177" s="184">
        <f t="shared" ca="1" si="783"/>
        <v>0</v>
      </c>
      <c r="GR177" s="184">
        <f t="shared" ca="1" si="784"/>
        <v>0</v>
      </c>
      <c r="GS177" s="184">
        <f t="shared" ca="1" si="785"/>
        <v>0</v>
      </c>
      <c r="GT177" s="184">
        <f t="shared" ca="1" si="786"/>
        <v>0</v>
      </c>
      <c r="GU177" s="184">
        <f t="shared" ca="1" si="787"/>
        <v>0</v>
      </c>
      <c r="GV177" s="184">
        <f t="shared" ca="1" si="788"/>
        <v>0</v>
      </c>
      <c r="GW177" s="184">
        <f t="shared" ca="1" si="789"/>
        <v>0</v>
      </c>
      <c r="GX177" s="184">
        <f t="shared" ca="1" si="790"/>
        <v>0</v>
      </c>
      <c r="GY177" s="184">
        <f t="shared" ca="1" si="791"/>
        <v>0</v>
      </c>
      <c r="GZ177" s="184">
        <f t="shared" ca="1" si="792"/>
        <v>0</v>
      </c>
      <c r="HA177" s="184">
        <f t="shared" ca="1" si="793"/>
        <v>0</v>
      </c>
      <c r="HB177" s="184">
        <f t="shared" ca="1" si="794"/>
        <v>0</v>
      </c>
      <c r="HC177" s="184">
        <f t="shared" ca="1" si="795"/>
        <v>0</v>
      </c>
      <c r="HD177" s="184">
        <f t="shared" ca="1" si="796"/>
        <v>0</v>
      </c>
      <c r="HE177" s="184">
        <f t="shared" ca="1" si="797"/>
        <v>0</v>
      </c>
      <c r="HF177" s="184">
        <f t="shared" ca="1" si="798"/>
        <v>0</v>
      </c>
      <c r="HG177" s="184">
        <f t="shared" ca="1" si="799"/>
        <v>0</v>
      </c>
      <c r="HH177" s="184">
        <f t="shared" ca="1" si="800"/>
        <v>0</v>
      </c>
      <c r="HI177" s="184">
        <f t="shared" ca="1" si="801"/>
        <v>0</v>
      </c>
      <c r="HJ177" s="184">
        <f t="shared" ca="1" si="802"/>
        <v>0</v>
      </c>
      <c r="HK177" s="578">
        <f t="shared" ca="1" si="803"/>
        <v>0</v>
      </c>
    </row>
    <row r="178" spans="1:219" s="185" customFormat="1">
      <c r="A178" s="284"/>
      <c r="B178" s="285"/>
      <c r="C178" s="286"/>
      <c r="D178" s="287"/>
      <c r="E178" s="288"/>
      <c r="F178" s="289"/>
      <c r="G178" s="289"/>
      <c r="H178" s="289"/>
      <c r="I178" s="289"/>
      <c r="J178" s="289"/>
      <c r="K178" s="289"/>
      <c r="L178" s="289"/>
      <c r="M178" s="572">
        <f t="shared" si="594"/>
        <v>0</v>
      </c>
      <c r="N178" s="572">
        <f t="shared" si="595"/>
        <v>0</v>
      </c>
      <c r="O178" s="572">
        <f t="shared" si="596"/>
        <v>0</v>
      </c>
      <c r="P178" s="572">
        <f t="shared" si="597"/>
        <v>170</v>
      </c>
      <c r="Q178" s="572" t="str">
        <f t="shared" si="598"/>
        <v/>
      </c>
      <c r="R178" s="572" t="str">
        <f t="shared" si="599"/>
        <v/>
      </c>
      <c r="S178" s="184" t="str">
        <f t="shared" ca="1" si="603"/>
        <v/>
      </c>
      <c r="T178" s="184" t="str">
        <f t="shared" ca="1" si="604"/>
        <v/>
      </c>
      <c r="U178" s="184" t="str">
        <f t="shared" ca="1" si="605"/>
        <v/>
      </c>
      <c r="V178" s="184" t="str">
        <f t="shared" ca="1" si="606"/>
        <v/>
      </c>
      <c r="W178" s="184" t="str">
        <f t="shared" ca="1" si="607"/>
        <v/>
      </c>
      <c r="X178" s="184" t="str">
        <f t="shared" ca="1" si="608"/>
        <v/>
      </c>
      <c r="Y178" s="184" t="str">
        <f t="shared" ca="1" si="609"/>
        <v/>
      </c>
      <c r="Z178" s="184" t="str">
        <f t="shared" ca="1" si="610"/>
        <v/>
      </c>
      <c r="AA178" s="184" t="str">
        <f t="shared" ca="1" si="611"/>
        <v/>
      </c>
      <c r="AB178" s="184" t="str">
        <f t="shared" ca="1" si="612"/>
        <v/>
      </c>
      <c r="AC178" s="184" t="str">
        <f t="shared" ca="1" si="613"/>
        <v/>
      </c>
      <c r="AD178" s="184" t="str">
        <f t="shared" ca="1" si="614"/>
        <v/>
      </c>
      <c r="AE178" s="184" t="str">
        <f t="shared" ca="1" si="615"/>
        <v/>
      </c>
      <c r="AF178" s="184" t="str">
        <f t="shared" ca="1" si="616"/>
        <v/>
      </c>
      <c r="AG178" s="184" t="str">
        <f t="shared" ca="1" si="617"/>
        <v/>
      </c>
      <c r="AH178" s="184" t="str">
        <f t="shared" ca="1" si="618"/>
        <v/>
      </c>
      <c r="AI178" s="184" t="str">
        <f t="shared" ca="1" si="619"/>
        <v/>
      </c>
      <c r="AJ178" s="184" t="str">
        <f t="shared" ca="1" si="620"/>
        <v/>
      </c>
      <c r="AK178" s="184" t="str">
        <f t="shared" ca="1" si="621"/>
        <v/>
      </c>
      <c r="AL178" s="184" t="str">
        <f t="shared" ca="1" si="622"/>
        <v/>
      </c>
      <c r="AM178" s="184" t="str">
        <f t="shared" ca="1" si="623"/>
        <v/>
      </c>
      <c r="AN178" s="184" t="str">
        <f t="shared" ca="1" si="624"/>
        <v/>
      </c>
      <c r="AO178" s="184" t="str">
        <f t="shared" ca="1" si="625"/>
        <v/>
      </c>
      <c r="AP178" s="184" t="str">
        <f t="shared" ca="1" si="626"/>
        <v/>
      </c>
      <c r="AQ178" s="184" t="str">
        <f t="shared" ca="1" si="627"/>
        <v/>
      </c>
      <c r="AR178" s="184" t="str">
        <f t="shared" ca="1" si="628"/>
        <v/>
      </c>
      <c r="AS178" s="184" t="str">
        <f t="shared" ca="1" si="629"/>
        <v/>
      </c>
      <c r="AT178" s="184" t="str">
        <f t="shared" ca="1" si="630"/>
        <v/>
      </c>
      <c r="AU178" s="184" t="str">
        <f t="shared" ca="1" si="631"/>
        <v/>
      </c>
      <c r="AV178" s="184" t="str">
        <f t="shared" ca="1" si="632"/>
        <v/>
      </c>
      <c r="AW178" s="184" t="str">
        <f t="shared" ca="1" si="633"/>
        <v/>
      </c>
      <c r="AX178" s="184" t="str">
        <f t="shared" ca="1" si="634"/>
        <v/>
      </c>
      <c r="AY178" s="184" t="str">
        <f t="shared" ca="1" si="635"/>
        <v/>
      </c>
      <c r="AZ178" s="184" t="str">
        <f t="shared" ca="1" si="636"/>
        <v/>
      </c>
      <c r="BA178" s="184" t="str">
        <f t="shared" ca="1" si="637"/>
        <v/>
      </c>
      <c r="BB178" s="184" t="str">
        <f t="shared" ca="1" si="638"/>
        <v/>
      </c>
      <c r="BC178" s="184" t="str">
        <f t="shared" ca="1" si="639"/>
        <v/>
      </c>
      <c r="BD178" s="184" t="str">
        <f t="shared" ca="1" si="640"/>
        <v/>
      </c>
      <c r="BE178" s="184" t="str">
        <f t="shared" ca="1" si="641"/>
        <v/>
      </c>
      <c r="BF178" s="184" t="str">
        <f t="shared" ca="1" si="642"/>
        <v/>
      </c>
      <c r="BG178" s="184" t="str">
        <f t="shared" ca="1" si="643"/>
        <v/>
      </c>
      <c r="BH178" s="184" t="str">
        <f t="shared" ca="1" si="644"/>
        <v/>
      </c>
      <c r="BI178" s="184" t="str">
        <f t="shared" ca="1" si="645"/>
        <v/>
      </c>
      <c r="BJ178" s="184" t="str">
        <f t="shared" ca="1" si="646"/>
        <v/>
      </c>
      <c r="BK178" s="184" t="str">
        <f t="shared" ca="1" si="647"/>
        <v/>
      </c>
      <c r="BL178" s="184" t="str">
        <f t="shared" ca="1" si="648"/>
        <v/>
      </c>
      <c r="BM178" s="184" t="str">
        <f t="shared" ca="1" si="649"/>
        <v/>
      </c>
      <c r="BN178" s="184" t="str">
        <f t="shared" ca="1" si="650"/>
        <v/>
      </c>
      <c r="BO178" s="184" t="str">
        <f t="shared" ca="1" si="651"/>
        <v/>
      </c>
      <c r="BP178" s="184" t="str">
        <f t="shared" ca="1" si="652"/>
        <v/>
      </c>
      <c r="BQ178" s="184" t="str">
        <f t="shared" ca="1" si="653"/>
        <v/>
      </c>
      <c r="BR178" s="184" t="str">
        <f t="shared" ca="1" si="654"/>
        <v/>
      </c>
      <c r="BS178" s="184" t="str">
        <f t="shared" ca="1" si="655"/>
        <v/>
      </c>
      <c r="BT178" s="184" t="str">
        <f t="shared" ca="1" si="656"/>
        <v/>
      </c>
      <c r="BU178" s="184" t="str">
        <f t="shared" ca="1" si="657"/>
        <v/>
      </c>
      <c r="BV178" s="184" t="str">
        <f t="shared" ca="1" si="658"/>
        <v/>
      </c>
      <c r="BW178" s="184" t="str">
        <f t="shared" ca="1" si="659"/>
        <v/>
      </c>
      <c r="BX178" s="184" t="str">
        <f t="shared" ca="1" si="660"/>
        <v/>
      </c>
      <c r="BY178" s="184" t="str">
        <f t="shared" ca="1" si="661"/>
        <v/>
      </c>
      <c r="BZ178" s="184" t="str">
        <f t="shared" ca="1" si="662"/>
        <v/>
      </c>
      <c r="CA178" s="184" t="str">
        <f t="shared" ca="1" si="663"/>
        <v/>
      </c>
      <c r="CB178" s="184" t="str">
        <f t="shared" ca="1" si="664"/>
        <v/>
      </c>
      <c r="CC178" s="184" t="str">
        <f t="shared" ca="1" si="665"/>
        <v/>
      </c>
      <c r="CD178" s="184" t="str">
        <f t="shared" ca="1" si="666"/>
        <v/>
      </c>
      <c r="CE178" s="184" t="str">
        <f t="shared" ca="1" si="667"/>
        <v/>
      </c>
      <c r="CF178" s="184" t="str">
        <f t="shared" ca="1" si="668"/>
        <v/>
      </c>
      <c r="CG178" s="184" t="str">
        <f t="shared" ca="1" si="669"/>
        <v/>
      </c>
      <c r="CH178" s="184" t="str">
        <f t="shared" ca="1" si="670"/>
        <v/>
      </c>
      <c r="CI178" s="184" t="str">
        <f t="shared" ca="1" si="671"/>
        <v/>
      </c>
      <c r="CJ178" s="184" t="str">
        <f t="shared" ca="1" si="672"/>
        <v/>
      </c>
      <c r="CK178" s="184" t="str">
        <f t="shared" ca="1" si="673"/>
        <v/>
      </c>
      <c r="CL178" s="184" t="str">
        <f t="shared" ca="1" si="674"/>
        <v/>
      </c>
      <c r="CM178" s="184" t="str">
        <f t="shared" ca="1" si="675"/>
        <v/>
      </c>
      <c r="CN178" s="184" t="str">
        <f t="shared" ca="1" si="676"/>
        <v/>
      </c>
      <c r="CO178" s="184" t="str">
        <f t="shared" ca="1" si="677"/>
        <v/>
      </c>
      <c r="CP178" s="184" t="str">
        <f t="shared" ca="1" si="678"/>
        <v/>
      </c>
      <c r="CQ178" s="184" t="str">
        <f t="shared" ca="1" si="679"/>
        <v/>
      </c>
      <c r="CR178" s="184" t="str">
        <f t="shared" ca="1" si="680"/>
        <v/>
      </c>
      <c r="CS178" s="184" t="str">
        <f t="shared" ca="1" si="681"/>
        <v/>
      </c>
      <c r="CT178" s="184" t="str">
        <f t="shared" ca="1" si="682"/>
        <v/>
      </c>
      <c r="CU178" s="184" t="str">
        <f t="shared" ca="1" si="683"/>
        <v/>
      </c>
      <c r="CV178" s="184" t="str">
        <f t="shared" ca="1" si="684"/>
        <v/>
      </c>
      <c r="CW178" s="184" t="str">
        <f t="shared" ca="1" si="685"/>
        <v/>
      </c>
      <c r="CX178" s="184" t="str">
        <f t="shared" ca="1" si="686"/>
        <v/>
      </c>
      <c r="CY178" s="184" t="str">
        <f t="shared" ca="1" si="687"/>
        <v/>
      </c>
      <c r="CZ178" s="184" t="str">
        <f t="shared" ca="1" si="688"/>
        <v/>
      </c>
      <c r="DA178" s="184" t="str">
        <f t="shared" ca="1" si="689"/>
        <v/>
      </c>
      <c r="DB178" s="184" t="str">
        <f t="shared" ca="1" si="690"/>
        <v/>
      </c>
      <c r="DC178" s="184" t="str">
        <f t="shared" ca="1" si="691"/>
        <v/>
      </c>
      <c r="DD178" s="184" t="str">
        <f t="shared" ca="1" si="692"/>
        <v/>
      </c>
      <c r="DE178" s="184" t="str">
        <f t="shared" ca="1" si="693"/>
        <v/>
      </c>
      <c r="DF178" s="184" t="str">
        <f t="shared" ca="1" si="694"/>
        <v/>
      </c>
      <c r="DG178" s="184" t="str">
        <f t="shared" ca="1" si="695"/>
        <v/>
      </c>
      <c r="DH178" s="184" t="str">
        <f t="shared" ca="1" si="696"/>
        <v/>
      </c>
      <c r="DI178" s="184" t="str">
        <f t="shared" ca="1" si="697"/>
        <v/>
      </c>
      <c r="DJ178" s="184" t="str">
        <f t="shared" ca="1" si="698"/>
        <v/>
      </c>
      <c r="DK178" s="184" t="str">
        <f t="shared" ca="1" si="699"/>
        <v/>
      </c>
      <c r="DL178" s="184" t="str">
        <f t="shared" ca="1" si="700"/>
        <v/>
      </c>
      <c r="DM178" s="184" t="str">
        <f t="shared" ca="1" si="701"/>
        <v/>
      </c>
      <c r="DN178" s="184" t="str">
        <f t="shared" ca="1" si="702"/>
        <v/>
      </c>
      <c r="DO178" s="184" t="str">
        <f t="shared" ca="1" si="703"/>
        <v/>
      </c>
      <c r="DP178" s="184" t="str">
        <f t="shared" ca="1" si="704"/>
        <v/>
      </c>
      <c r="DQ178" s="184" t="str">
        <f t="shared" ca="1" si="705"/>
        <v/>
      </c>
      <c r="DR178" s="184" t="str">
        <f t="shared" ca="1" si="706"/>
        <v/>
      </c>
      <c r="DS178" s="184" t="str">
        <f t="shared" ca="1" si="707"/>
        <v/>
      </c>
      <c r="DT178" s="184" t="str">
        <f t="shared" ca="1" si="708"/>
        <v/>
      </c>
      <c r="DU178" s="184" t="str">
        <f t="shared" ca="1" si="709"/>
        <v/>
      </c>
      <c r="DV178" s="184" t="str">
        <f t="shared" ca="1" si="710"/>
        <v/>
      </c>
      <c r="DW178" s="184" t="str">
        <f t="shared" ca="1" si="711"/>
        <v/>
      </c>
      <c r="DX178" s="184" t="str">
        <f t="shared" ca="1" si="712"/>
        <v/>
      </c>
      <c r="DY178" s="184" t="str">
        <f t="shared" ca="1" si="713"/>
        <v/>
      </c>
      <c r="DZ178" s="184" t="str">
        <f t="shared" ca="1" si="714"/>
        <v/>
      </c>
      <c r="EA178" s="184" t="str">
        <f t="shared" ca="1" si="715"/>
        <v/>
      </c>
      <c r="EB178" s="184" t="str">
        <f t="shared" ca="1" si="716"/>
        <v/>
      </c>
      <c r="EC178" s="184" t="str">
        <f t="shared" ca="1" si="717"/>
        <v/>
      </c>
      <c r="ED178" s="184" t="str">
        <f t="shared" ca="1" si="718"/>
        <v/>
      </c>
      <c r="EE178" s="184" t="str">
        <f t="shared" ca="1" si="719"/>
        <v/>
      </c>
      <c r="EF178" s="184" t="str">
        <f t="shared" ca="1" si="720"/>
        <v/>
      </c>
      <c r="EG178" s="184" t="str">
        <f t="shared" ca="1" si="721"/>
        <v/>
      </c>
      <c r="EH178" s="184" t="str">
        <f t="shared" ca="1" si="722"/>
        <v/>
      </c>
      <c r="EI178" s="184" t="str">
        <f t="shared" ca="1" si="723"/>
        <v/>
      </c>
      <c r="EJ178" s="184" t="str">
        <f t="shared" ca="1" si="724"/>
        <v/>
      </c>
      <c r="EK178" s="184" t="str">
        <f t="shared" ca="1" si="725"/>
        <v/>
      </c>
      <c r="EL178" s="184" t="str">
        <f t="shared" ca="1" si="726"/>
        <v/>
      </c>
      <c r="EM178" s="184" t="str">
        <f t="shared" ca="1" si="727"/>
        <v/>
      </c>
      <c r="EN178" s="184" t="str">
        <f t="shared" ca="1" si="728"/>
        <v/>
      </c>
      <c r="EO178" s="184" t="str">
        <f t="shared" ca="1" si="729"/>
        <v/>
      </c>
      <c r="EP178" s="184" t="str">
        <f t="shared" ca="1" si="730"/>
        <v/>
      </c>
      <c r="EQ178" s="184" t="str">
        <f t="shared" ca="1" si="731"/>
        <v/>
      </c>
      <c r="ER178" s="184" t="str">
        <f t="shared" ca="1" si="732"/>
        <v/>
      </c>
      <c r="ES178" s="184" t="str">
        <f t="shared" ca="1" si="733"/>
        <v/>
      </c>
      <c r="ET178" s="184" t="str">
        <f t="shared" ca="1" si="734"/>
        <v/>
      </c>
      <c r="EU178" s="184" t="str">
        <f t="shared" ca="1" si="735"/>
        <v/>
      </c>
      <c r="EV178" s="184" t="str">
        <f t="shared" ca="1" si="736"/>
        <v/>
      </c>
      <c r="EW178" s="184" t="str">
        <f t="shared" ca="1" si="737"/>
        <v/>
      </c>
      <c r="EX178" s="184" t="str">
        <f t="shared" ca="1" si="738"/>
        <v/>
      </c>
      <c r="EY178" s="184" t="str">
        <f t="shared" ca="1" si="739"/>
        <v/>
      </c>
      <c r="EZ178" s="184" t="str">
        <f t="shared" ca="1" si="740"/>
        <v/>
      </c>
      <c r="FA178" s="184" t="str">
        <f t="shared" ca="1" si="741"/>
        <v/>
      </c>
      <c r="FB178" s="184" t="str">
        <f t="shared" ca="1" si="742"/>
        <v/>
      </c>
      <c r="FC178" s="184" t="str">
        <f t="shared" ca="1" si="743"/>
        <v/>
      </c>
      <c r="FD178" s="184" t="str">
        <f t="shared" ca="1" si="744"/>
        <v/>
      </c>
      <c r="FE178" s="184" t="str">
        <f t="shared" ca="1" si="745"/>
        <v/>
      </c>
      <c r="FF178" s="184" t="str">
        <f t="shared" ca="1" si="746"/>
        <v/>
      </c>
      <c r="FG178" s="184">
        <f t="shared" ca="1" si="747"/>
        <v>0</v>
      </c>
      <c r="FH178" s="184">
        <f t="shared" ca="1" si="748"/>
        <v>0</v>
      </c>
      <c r="FI178" s="184">
        <f t="shared" ca="1" si="749"/>
        <v>0</v>
      </c>
      <c r="FJ178" s="184">
        <f t="shared" ca="1" si="750"/>
        <v>0</v>
      </c>
      <c r="FK178" s="184">
        <f t="shared" ca="1" si="751"/>
        <v>0</v>
      </c>
      <c r="FL178" s="184">
        <f t="shared" ca="1" si="752"/>
        <v>0</v>
      </c>
      <c r="FM178" s="184">
        <f t="shared" ca="1" si="753"/>
        <v>0</v>
      </c>
      <c r="FN178" s="184">
        <f t="shared" ca="1" si="754"/>
        <v>0</v>
      </c>
      <c r="FO178" s="184">
        <f t="shared" ca="1" si="755"/>
        <v>0</v>
      </c>
      <c r="FP178" s="184">
        <f t="shared" ca="1" si="756"/>
        <v>0</v>
      </c>
      <c r="FQ178" s="184">
        <f t="shared" ca="1" si="757"/>
        <v>0</v>
      </c>
      <c r="FR178" s="184">
        <f t="shared" ca="1" si="758"/>
        <v>0</v>
      </c>
      <c r="FS178" s="184">
        <f t="shared" ca="1" si="759"/>
        <v>0</v>
      </c>
      <c r="FT178" s="184">
        <f t="shared" ca="1" si="760"/>
        <v>0</v>
      </c>
      <c r="FU178" s="184">
        <f t="shared" ca="1" si="761"/>
        <v>0</v>
      </c>
      <c r="FV178" s="184">
        <f t="shared" ca="1" si="762"/>
        <v>0</v>
      </c>
      <c r="FW178" s="184">
        <f t="shared" ca="1" si="763"/>
        <v>0</v>
      </c>
      <c r="FX178" s="184">
        <f t="shared" ca="1" si="764"/>
        <v>0</v>
      </c>
      <c r="FY178" s="184">
        <f t="shared" ca="1" si="765"/>
        <v>0</v>
      </c>
      <c r="FZ178" s="184">
        <f t="shared" ca="1" si="766"/>
        <v>0</v>
      </c>
      <c r="GA178" s="184">
        <f t="shared" ca="1" si="767"/>
        <v>0</v>
      </c>
      <c r="GB178" s="184">
        <f t="shared" ca="1" si="768"/>
        <v>0</v>
      </c>
      <c r="GC178" s="184">
        <f t="shared" ca="1" si="769"/>
        <v>0</v>
      </c>
      <c r="GD178" s="184">
        <f t="shared" ca="1" si="770"/>
        <v>0</v>
      </c>
      <c r="GE178" s="184">
        <f t="shared" ca="1" si="771"/>
        <v>0</v>
      </c>
      <c r="GF178" s="184">
        <f t="shared" ca="1" si="772"/>
        <v>0</v>
      </c>
      <c r="GG178" s="184">
        <f t="shared" ca="1" si="773"/>
        <v>0</v>
      </c>
      <c r="GH178" s="184">
        <f t="shared" ca="1" si="774"/>
        <v>0</v>
      </c>
      <c r="GI178" s="184">
        <f t="shared" ca="1" si="775"/>
        <v>0</v>
      </c>
      <c r="GJ178" s="184">
        <f t="shared" ca="1" si="776"/>
        <v>0</v>
      </c>
      <c r="GK178" s="184">
        <f t="shared" ca="1" si="777"/>
        <v>0</v>
      </c>
      <c r="GL178" s="184">
        <f t="shared" ca="1" si="778"/>
        <v>0</v>
      </c>
      <c r="GM178" s="184">
        <f t="shared" ca="1" si="779"/>
        <v>0</v>
      </c>
      <c r="GN178" s="184">
        <f t="shared" ca="1" si="780"/>
        <v>0</v>
      </c>
      <c r="GO178" s="184">
        <f t="shared" ca="1" si="781"/>
        <v>0</v>
      </c>
      <c r="GP178" s="184">
        <f t="shared" ca="1" si="782"/>
        <v>0</v>
      </c>
      <c r="GQ178" s="184">
        <f t="shared" ca="1" si="783"/>
        <v>0</v>
      </c>
      <c r="GR178" s="184">
        <f t="shared" ca="1" si="784"/>
        <v>0</v>
      </c>
      <c r="GS178" s="184">
        <f t="shared" ca="1" si="785"/>
        <v>0</v>
      </c>
      <c r="GT178" s="184">
        <f t="shared" ca="1" si="786"/>
        <v>0</v>
      </c>
      <c r="GU178" s="184">
        <f t="shared" ca="1" si="787"/>
        <v>0</v>
      </c>
      <c r="GV178" s="184">
        <f t="shared" ca="1" si="788"/>
        <v>0</v>
      </c>
      <c r="GW178" s="184">
        <f t="shared" ca="1" si="789"/>
        <v>0</v>
      </c>
      <c r="GX178" s="184">
        <f t="shared" ca="1" si="790"/>
        <v>0</v>
      </c>
      <c r="GY178" s="184">
        <f t="shared" ca="1" si="791"/>
        <v>0</v>
      </c>
      <c r="GZ178" s="184">
        <f t="shared" ca="1" si="792"/>
        <v>0</v>
      </c>
      <c r="HA178" s="184">
        <f t="shared" ca="1" si="793"/>
        <v>0</v>
      </c>
      <c r="HB178" s="184">
        <f t="shared" ca="1" si="794"/>
        <v>0</v>
      </c>
      <c r="HC178" s="184">
        <f t="shared" ca="1" si="795"/>
        <v>0</v>
      </c>
      <c r="HD178" s="184">
        <f t="shared" ca="1" si="796"/>
        <v>0</v>
      </c>
      <c r="HE178" s="184">
        <f t="shared" ca="1" si="797"/>
        <v>0</v>
      </c>
      <c r="HF178" s="184">
        <f t="shared" ca="1" si="798"/>
        <v>0</v>
      </c>
      <c r="HG178" s="184">
        <f t="shared" ca="1" si="799"/>
        <v>0</v>
      </c>
      <c r="HH178" s="184">
        <f t="shared" ca="1" si="800"/>
        <v>0</v>
      </c>
      <c r="HI178" s="184">
        <f t="shared" ca="1" si="801"/>
        <v>0</v>
      </c>
      <c r="HJ178" s="184">
        <f t="shared" ca="1" si="802"/>
        <v>0</v>
      </c>
      <c r="HK178" s="578">
        <f t="shared" ca="1" si="803"/>
        <v>0</v>
      </c>
    </row>
    <row r="179" spans="1:219" s="185" customFormat="1">
      <c r="A179" s="284"/>
      <c r="B179" s="285"/>
      <c r="C179" s="286"/>
      <c r="D179" s="287"/>
      <c r="E179" s="288"/>
      <c r="F179" s="289"/>
      <c r="G179" s="289"/>
      <c r="H179" s="289"/>
      <c r="I179" s="289"/>
      <c r="J179" s="289"/>
      <c r="K179" s="289"/>
      <c r="L179" s="289"/>
      <c r="M179" s="572">
        <f t="shared" si="594"/>
        <v>0</v>
      </c>
      <c r="N179" s="572">
        <f t="shared" si="595"/>
        <v>0</v>
      </c>
      <c r="O179" s="572">
        <f t="shared" si="596"/>
        <v>0</v>
      </c>
      <c r="P179" s="572">
        <f t="shared" si="597"/>
        <v>171</v>
      </c>
      <c r="Q179" s="572" t="str">
        <f t="shared" si="598"/>
        <v/>
      </c>
      <c r="R179" s="572" t="str">
        <f t="shared" si="599"/>
        <v/>
      </c>
      <c r="S179" s="184" t="str">
        <f t="shared" ca="1" si="603"/>
        <v/>
      </c>
      <c r="T179" s="184" t="str">
        <f t="shared" ca="1" si="604"/>
        <v/>
      </c>
      <c r="U179" s="184" t="str">
        <f t="shared" ca="1" si="605"/>
        <v/>
      </c>
      <c r="V179" s="184" t="str">
        <f t="shared" ca="1" si="606"/>
        <v/>
      </c>
      <c r="W179" s="184" t="str">
        <f t="shared" ca="1" si="607"/>
        <v/>
      </c>
      <c r="X179" s="184" t="str">
        <f t="shared" ca="1" si="608"/>
        <v/>
      </c>
      <c r="Y179" s="184" t="str">
        <f t="shared" ca="1" si="609"/>
        <v/>
      </c>
      <c r="Z179" s="184" t="str">
        <f t="shared" ca="1" si="610"/>
        <v/>
      </c>
      <c r="AA179" s="184" t="str">
        <f t="shared" ca="1" si="611"/>
        <v/>
      </c>
      <c r="AB179" s="184" t="str">
        <f t="shared" ca="1" si="612"/>
        <v/>
      </c>
      <c r="AC179" s="184" t="str">
        <f t="shared" ca="1" si="613"/>
        <v/>
      </c>
      <c r="AD179" s="184" t="str">
        <f t="shared" ca="1" si="614"/>
        <v/>
      </c>
      <c r="AE179" s="184" t="str">
        <f t="shared" ca="1" si="615"/>
        <v/>
      </c>
      <c r="AF179" s="184" t="str">
        <f t="shared" ca="1" si="616"/>
        <v/>
      </c>
      <c r="AG179" s="184" t="str">
        <f t="shared" ca="1" si="617"/>
        <v/>
      </c>
      <c r="AH179" s="184" t="str">
        <f t="shared" ca="1" si="618"/>
        <v/>
      </c>
      <c r="AI179" s="184" t="str">
        <f t="shared" ca="1" si="619"/>
        <v/>
      </c>
      <c r="AJ179" s="184" t="str">
        <f t="shared" ca="1" si="620"/>
        <v/>
      </c>
      <c r="AK179" s="184" t="str">
        <f t="shared" ca="1" si="621"/>
        <v/>
      </c>
      <c r="AL179" s="184" t="str">
        <f t="shared" ca="1" si="622"/>
        <v/>
      </c>
      <c r="AM179" s="184" t="str">
        <f t="shared" ca="1" si="623"/>
        <v/>
      </c>
      <c r="AN179" s="184" t="str">
        <f t="shared" ca="1" si="624"/>
        <v/>
      </c>
      <c r="AO179" s="184" t="str">
        <f t="shared" ca="1" si="625"/>
        <v/>
      </c>
      <c r="AP179" s="184" t="str">
        <f t="shared" ca="1" si="626"/>
        <v/>
      </c>
      <c r="AQ179" s="184" t="str">
        <f t="shared" ca="1" si="627"/>
        <v/>
      </c>
      <c r="AR179" s="184" t="str">
        <f t="shared" ca="1" si="628"/>
        <v/>
      </c>
      <c r="AS179" s="184" t="str">
        <f t="shared" ca="1" si="629"/>
        <v/>
      </c>
      <c r="AT179" s="184" t="str">
        <f t="shared" ca="1" si="630"/>
        <v/>
      </c>
      <c r="AU179" s="184" t="str">
        <f t="shared" ca="1" si="631"/>
        <v/>
      </c>
      <c r="AV179" s="184" t="str">
        <f t="shared" ca="1" si="632"/>
        <v/>
      </c>
      <c r="AW179" s="184" t="str">
        <f t="shared" ca="1" si="633"/>
        <v/>
      </c>
      <c r="AX179" s="184" t="str">
        <f t="shared" ca="1" si="634"/>
        <v/>
      </c>
      <c r="AY179" s="184" t="str">
        <f t="shared" ca="1" si="635"/>
        <v/>
      </c>
      <c r="AZ179" s="184" t="str">
        <f t="shared" ca="1" si="636"/>
        <v/>
      </c>
      <c r="BA179" s="184" t="str">
        <f t="shared" ca="1" si="637"/>
        <v/>
      </c>
      <c r="BB179" s="184" t="str">
        <f t="shared" ca="1" si="638"/>
        <v/>
      </c>
      <c r="BC179" s="184" t="str">
        <f t="shared" ca="1" si="639"/>
        <v/>
      </c>
      <c r="BD179" s="184" t="str">
        <f t="shared" ca="1" si="640"/>
        <v/>
      </c>
      <c r="BE179" s="184" t="str">
        <f t="shared" ca="1" si="641"/>
        <v/>
      </c>
      <c r="BF179" s="184" t="str">
        <f t="shared" ca="1" si="642"/>
        <v/>
      </c>
      <c r="BG179" s="184" t="str">
        <f t="shared" ca="1" si="643"/>
        <v/>
      </c>
      <c r="BH179" s="184" t="str">
        <f t="shared" ca="1" si="644"/>
        <v/>
      </c>
      <c r="BI179" s="184" t="str">
        <f t="shared" ca="1" si="645"/>
        <v/>
      </c>
      <c r="BJ179" s="184" t="str">
        <f t="shared" ca="1" si="646"/>
        <v/>
      </c>
      <c r="BK179" s="184" t="str">
        <f t="shared" ca="1" si="647"/>
        <v/>
      </c>
      <c r="BL179" s="184" t="str">
        <f t="shared" ca="1" si="648"/>
        <v/>
      </c>
      <c r="BM179" s="184" t="str">
        <f t="shared" ca="1" si="649"/>
        <v/>
      </c>
      <c r="BN179" s="184" t="str">
        <f t="shared" ca="1" si="650"/>
        <v/>
      </c>
      <c r="BO179" s="184" t="str">
        <f t="shared" ca="1" si="651"/>
        <v/>
      </c>
      <c r="BP179" s="184" t="str">
        <f t="shared" ca="1" si="652"/>
        <v/>
      </c>
      <c r="BQ179" s="184" t="str">
        <f t="shared" ca="1" si="653"/>
        <v/>
      </c>
      <c r="BR179" s="184" t="str">
        <f t="shared" ca="1" si="654"/>
        <v/>
      </c>
      <c r="BS179" s="184" t="str">
        <f t="shared" ca="1" si="655"/>
        <v/>
      </c>
      <c r="BT179" s="184" t="str">
        <f t="shared" ca="1" si="656"/>
        <v/>
      </c>
      <c r="BU179" s="184" t="str">
        <f t="shared" ca="1" si="657"/>
        <v/>
      </c>
      <c r="BV179" s="184" t="str">
        <f t="shared" ca="1" si="658"/>
        <v/>
      </c>
      <c r="BW179" s="184" t="str">
        <f t="shared" ca="1" si="659"/>
        <v/>
      </c>
      <c r="BX179" s="184" t="str">
        <f t="shared" ca="1" si="660"/>
        <v/>
      </c>
      <c r="BY179" s="184" t="str">
        <f t="shared" ca="1" si="661"/>
        <v/>
      </c>
      <c r="BZ179" s="184" t="str">
        <f t="shared" ca="1" si="662"/>
        <v/>
      </c>
      <c r="CA179" s="184" t="str">
        <f t="shared" ca="1" si="663"/>
        <v/>
      </c>
      <c r="CB179" s="184" t="str">
        <f t="shared" ca="1" si="664"/>
        <v/>
      </c>
      <c r="CC179" s="184" t="str">
        <f t="shared" ca="1" si="665"/>
        <v/>
      </c>
      <c r="CD179" s="184" t="str">
        <f t="shared" ca="1" si="666"/>
        <v/>
      </c>
      <c r="CE179" s="184" t="str">
        <f t="shared" ca="1" si="667"/>
        <v/>
      </c>
      <c r="CF179" s="184" t="str">
        <f t="shared" ca="1" si="668"/>
        <v/>
      </c>
      <c r="CG179" s="184" t="str">
        <f t="shared" ca="1" si="669"/>
        <v/>
      </c>
      <c r="CH179" s="184" t="str">
        <f t="shared" ca="1" si="670"/>
        <v/>
      </c>
      <c r="CI179" s="184" t="str">
        <f t="shared" ca="1" si="671"/>
        <v/>
      </c>
      <c r="CJ179" s="184" t="str">
        <f t="shared" ca="1" si="672"/>
        <v/>
      </c>
      <c r="CK179" s="184" t="str">
        <f t="shared" ca="1" si="673"/>
        <v/>
      </c>
      <c r="CL179" s="184" t="str">
        <f t="shared" ca="1" si="674"/>
        <v/>
      </c>
      <c r="CM179" s="184" t="str">
        <f t="shared" ca="1" si="675"/>
        <v/>
      </c>
      <c r="CN179" s="184" t="str">
        <f t="shared" ca="1" si="676"/>
        <v/>
      </c>
      <c r="CO179" s="184" t="str">
        <f t="shared" ca="1" si="677"/>
        <v/>
      </c>
      <c r="CP179" s="184" t="str">
        <f t="shared" ca="1" si="678"/>
        <v/>
      </c>
      <c r="CQ179" s="184" t="str">
        <f t="shared" ca="1" si="679"/>
        <v/>
      </c>
      <c r="CR179" s="184" t="str">
        <f t="shared" ca="1" si="680"/>
        <v/>
      </c>
      <c r="CS179" s="184" t="str">
        <f t="shared" ca="1" si="681"/>
        <v/>
      </c>
      <c r="CT179" s="184" t="str">
        <f t="shared" ca="1" si="682"/>
        <v/>
      </c>
      <c r="CU179" s="184" t="str">
        <f t="shared" ca="1" si="683"/>
        <v/>
      </c>
      <c r="CV179" s="184" t="str">
        <f t="shared" ca="1" si="684"/>
        <v/>
      </c>
      <c r="CW179" s="184" t="str">
        <f t="shared" ca="1" si="685"/>
        <v/>
      </c>
      <c r="CX179" s="184" t="str">
        <f t="shared" ca="1" si="686"/>
        <v/>
      </c>
      <c r="CY179" s="184" t="str">
        <f t="shared" ca="1" si="687"/>
        <v/>
      </c>
      <c r="CZ179" s="184" t="str">
        <f t="shared" ca="1" si="688"/>
        <v/>
      </c>
      <c r="DA179" s="184" t="str">
        <f t="shared" ca="1" si="689"/>
        <v/>
      </c>
      <c r="DB179" s="184" t="str">
        <f t="shared" ca="1" si="690"/>
        <v/>
      </c>
      <c r="DC179" s="184" t="str">
        <f t="shared" ca="1" si="691"/>
        <v/>
      </c>
      <c r="DD179" s="184" t="str">
        <f t="shared" ca="1" si="692"/>
        <v/>
      </c>
      <c r="DE179" s="184" t="str">
        <f t="shared" ca="1" si="693"/>
        <v/>
      </c>
      <c r="DF179" s="184" t="str">
        <f t="shared" ca="1" si="694"/>
        <v/>
      </c>
      <c r="DG179" s="184" t="str">
        <f t="shared" ca="1" si="695"/>
        <v/>
      </c>
      <c r="DH179" s="184" t="str">
        <f t="shared" ca="1" si="696"/>
        <v/>
      </c>
      <c r="DI179" s="184" t="str">
        <f t="shared" ca="1" si="697"/>
        <v/>
      </c>
      <c r="DJ179" s="184" t="str">
        <f t="shared" ca="1" si="698"/>
        <v/>
      </c>
      <c r="DK179" s="184" t="str">
        <f t="shared" ca="1" si="699"/>
        <v/>
      </c>
      <c r="DL179" s="184" t="str">
        <f t="shared" ca="1" si="700"/>
        <v/>
      </c>
      <c r="DM179" s="184" t="str">
        <f t="shared" ca="1" si="701"/>
        <v/>
      </c>
      <c r="DN179" s="184" t="str">
        <f t="shared" ca="1" si="702"/>
        <v/>
      </c>
      <c r="DO179" s="184" t="str">
        <f t="shared" ca="1" si="703"/>
        <v/>
      </c>
      <c r="DP179" s="184" t="str">
        <f t="shared" ca="1" si="704"/>
        <v/>
      </c>
      <c r="DQ179" s="184" t="str">
        <f t="shared" ca="1" si="705"/>
        <v/>
      </c>
      <c r="DR179" s="184" t="str">
        <f t="shared" ca="1" si="706"/>
        <v/>
      </c>
      <c r="DS179" s="184" t="str">
        <f t="shared" ca="1" si="707"/>
        <v/>
      </c>
      <c r="DT179" s="184" t="str">
        <f t="shared" ca="1" si="708"/>
        <v/>
      </c>
      <c r="DU179" s="184" t="str">
        <f t="shared" ca="1" si="709"/>
        <v/>
      </c>
      <c r="DV179" s="184" t="str">
        <f t="shared" ca="1" si="710"/>
        <v/>
      </c>
      <c r="DW179" s="184" t="str">
        <f t="shared" ca="1" si="711"/>
        <v/>
      </c>
      <c r="DX179" s="184" t="str">
        <f t="shared" ca="1" si="712"/>
        <v/>
      </c>
      <c r="DY179" s="184" t="str">
        <f t="shared" ca="1" si="713"/>
        <v/>
      </c>
      <c r="DZ179" s="184" t="str">
        <f t="shared" ca="1" si="714"/>
        <v/>
      </c>
      <c r="EA179" s="184" t="str">
        <f t="shared" ca="1" si="715"/>
        <v/>
      </c>
      <c r="EB179" s="184" t="str">
        <f t="shared" ca="1" si="716"/>
        <v/>
      </c>
      <c r="EC179" s="184" t="str">
        <f t="shared" ca="1" si="717"/>
        <v/>
      </c>
      <c r="ED179" s="184" t="str">
        <f t="shared" ca="1" si="718"/>
        <v/>
      </c>
      <c r="EE179" s="184" t="str">
        <f t="shared" ca="1" si="719"/>
        <v/>
      </c>
      <c r="EF179" s="184" t="str">
        <f t="shared" ca="1" si="720"/>
        <v/>
      </c>
      <c r="EG179" s="184" t="str">
        <f t="shared" ca="1" si="721"/>
        <v/>
      </c>
      <c r="EH179" s="184" t="str">
        <f t="shared" ca="1" si="722"/>
        <v/>
      </c>
      <c r="EI179" s="184" t="str">
        <f t="shared" ca="1" si="723"/>
        <v/>
      </c>
      <c r="EJ179" s="184" t="str">
        <f t="shared" ca="1" si="724"/>
        <v/>
      </c>
      <c r="EK179" s="184" t="str">
        <f t="shared" ca="1" si="725"/>
        <v/>
      </c>
      <c r="EL179" s="184" t="str">
        <f t="shared" ca="1" si="726"/>
        <v/>
      </c>
      <c r="EM179" s="184" t="str">
        <f t="shared" ca="1" si="727"/>
        <v/>
      </c>
      <c r="EN179" s="184" t="str">
        <f t="shared" ca="1" si="728"/>
        <v/>
      </c>
      <c r="EO179" s="184" t="str">
        <f t="shared" ca="1" si="729"/>
        <v/>
      </c>
      <c r="EP179" s="184" t="str">
        <f t="shared" ca="1" si="730"/>
        <v/>
      </c>
      <c r="EQ179" s="184" t="str">
        <f t="shared" ca="1" si="731"/>
        <v/>
      </c>
      <c r="ER179" s="184" t="str">
        <f t="shared" ca="1" si="732"/>
        <v/>
      </c>
      <c r="ES179" s="184" t="str">
        <f t="shared" ca="1" si="733"/>
        <v/>
      </c>
      <c r="ET179" s="184" t="str">
        <f t="shared" ca="1" si="734"/>
        <v/>
      </c>
      <c r="EU179" s="184" t="str">
        <f t="shared" ca="1" si="735"/>
        <v/>
      </c>
      <c r="EV179" s="184" t="str">
        <f t="shared" ca="1" si="736"/>
        <v/>
      </c>
      <c r="EW179" s="184" t="str">
        <f t="shared" ca="1" si="737"/>
        <v/>
      </c>
      <c r="EX179" s="184" t="str">
        <f t="shared" ca="1" si="738"/>
        <v/>
      </c>
      <c r="EY179" s="184" t="str">
        <f t="shared" ca="1" si="739"/>
        <v/>
      </c>
      <c r="EZ179" s="184" t="str">
        <f t="shared" ca="1" si="740"/>
        <v/>
      </c>
      <c r="FA179" s="184" t="str">
        <f t="shared" ca="1" si="741"/>
        <v/>
      </c>
      <c r="FB179" s="184" t="str">
        <f t="shared" ca="1" si="742"/>
        <v/>
      </c>
      <c r="FC179" s="184" t="str">
        <f t="shared" ca="1" si="743"/>
        <v/>
      </c>
      <c r="FD179" s="184" t="str">
        <f t="shared" ca="1" si="744"/>
        <v/>
      </c>
      <c r="FE179" s="184" t="str">
        <f t="shared" ca="1" si="745"/>
        <v/>
      </c>
      <c r="FF179" s="184">
        <f t="shared" ca="1" si="746"/>
        <v>0</v>
      </c>
      <c r="FG179" s="184">
        <f t="shared" ca="1" si="747"/>
        <v>0</v>
      </c>
      <c r="FH179" s="184">
        <f t="shared" ca="1" si="748"/>
        <v>0</v>
      </c>
      <c r="FI179" s="184">
        <f t="shared" ca="1" si="749"/>
        <v>0</v>
      </c>
      <c r="FJ179" s="184">
        <f t="shared" ca="1" si="750"/>
        <v>0</v>
      </c>
      <c r="FK179" s="184">
        <f t="shared" ca="1" si="751"/>
        <v>0</v>
      </c>
      <c r="FL179" s="184">
        <f t="shared" ca="1" si="752"/>
        <v>0</v>
      </c>
      <c r="FM179" s="184">
        <f t="shared" ca="1" si="753"/>
        <v>0</v>
      </c>
      <c r="FN179" s="184">
        <f t="shared" ca="1" si="754"/>
        <v>0</v>
      </c>
      <c r="FO179" s="184">
        <f t="shared" ca="1" si="755"/>
        <v>0</v>
      </c>
      <c r="FP179" s="184">
        <f t="shared" ca="1" si="756"/>
        <v>0</v>
      </c>
      <c r="FQ179" s="184">
        <f t="shared" ca="1" si="757"/>
        <v>0</v>
      </c>
      <c r="FR179" s="184">
        <f t="shared" ca="1" si="758"/>
        <v>0</v>
      </c>
      <c r="FS179" s="184">
        <f t="shared" ca="1" si="759"/>
        <v>0</v>
      </c>
      <c r="FT179" s="184">
        <f t="shared" ca="1" si="760"/>
        <v>0</v>
      </c>
      <c r="FU179" s="184">
        <f t="shared" ca="1" si="761"/>
        <v>0</v>
      </c>
      <c r="FV179" s="184">
        <f t="shared" ca="1" si="762"/>
        <v>0</v>
      </c>
      <c r="FW179" s="184">
        <f t="shared" ca="1" si="763"/>
        <v>0</v>
      </c>
      <c r="FX179" s="184">
        <f t="shared" ca="1" si="764"/>
        <v>0</v>
      </c>
      <c r="FY179" s="184">
        <f t="shared" ca="1" si="765"/>
        <v>0</v>
      </c>
      <c r="FZ179" s="184">
        <f t="shared" ca="1" si="766"/>
        <v>0</v>
      </c>
      <c r="GA179" s="184">
        <f t="shared" ca="1" si="767"/>
        <v>0</v>
      </c>
      <c r="GB179" s="184">
        <f t="shared" ca="1" si="768"/>
        <v>0</v>
      </c>
      <c r="GC179" s="184">
        <f t="shared" ca="1" si="769"/>
        <v>0</v>
      </c>
      <c r="GD179" s="184">
        <f t="shared" ca="1" si="770"/>
        <v>0</v>
      </c>
      <c r="GE179" s="184">
        <f t="shared" ca="1" si="771"/>
        <v>0</v>
      </c>
      <c r="GF179" s="184">
        <f t="shared" ca="1" si="772"/>
        <v>0</v>
      </c>
      <c r="GG179" s="184">
        <f t="shared" ca="1" si="773"/>
        <v>0</v>
      </c>
      <c r="GH179" s="184">
        <f t="shared" ca="1" si="774"/>
        <v>0</v>
      </c>
      <c r="GI179" s="184">
        <f t="shared" ca="1" si="775"/>
        <v>0</v>
      </c>
      <c r="GJ179" s="184">
        <f t="shared" ca="1" si="776"/>
        <v>0</v>
      </c>
      <c r="GK179" s="184">
        <f t="shared" ca="1" si="777"/>
        <v>0</v>
      </c>
      <c r="GL179" s="184">
        <f t="shared" ca="1" si="778"/>
        <v>0</v>
      </c>
      <c r="GM179" s="184">
        <f t="shared" ca="1" si="779"/>
        <v>0</v>
      </c>
      <c r="GN179" s="184">
        <f t="shared" ca="1" si="780"/>
        <v>0</v>
      </c>
      <c r="GO179" s="184">
        <f t="shared" ca="1" si="781"/>
        <v>0</v>
      </c>
      <c r="GP179" s="184">
        <f t="shared" ca="1" si="782"/>
        <v>0</v>
      </c>
      <c r="GQ179" s="184">
        <f t="shared" ca="1" si="783"/>
        <v>0</v>
      </c>
      <c r="GR179" s="184">
        <f t="shared" ca="1" si="784"/>
        <v>0</v>
      </c>
      <c r="GS179" s="184">
        <f t="shared" ca="1" si="785"/>
        <v>0</v>
      </c>
      <c r="GT179" s="184">
        <f t="shared" ca="1" si="786"/>
        <v>0</v>
      </c>
      <c r="GU179" s="184">
        <f t="shared" ca="1" si="787"/>
        <v>0</v>
      </c>
      <c r="GV179" s="184">
        <f t="shared" ca="1" si="788"/>
        <v>0</v>
      </c>
      <c r="GW179" s="184">
        <f t="shared" ca="1" si="789"/>
        <v>0</v>
      </c>
      <c r="GX179" s="184">
        <f t="shared" ca="1" si="790"/>
        <v>0</v>
      </c>
      <c r="GY179" s="184">
        <f t="shared" ca="1" si="791"/>
        <v>0</v>
      </c>
      <c r="GZ179" s="184">
        <f t="shared" ca="1" si="792"/>
        <v>0</v>
      </c>
      <c r="HA179" s="184">
        <f t="shared" ca="1" si="793"/>
        <v>0</v>
      </c>
      <c r="HB179" s="184">
        <f t="shared" ca="1" si="794"/>
        <v>0</v>
      </c>
      <c r="HC179" s="184">
        <f t="shared" ca="1" si="795"/>
        <v>0</v>
      </c>
      <c r="HD179" s="184">
        <f t="shared" ca="1" si="796"/>
        <v>0</v>
      </c>
      <c r="HE179" s="184">
        <f t="shared" ca="1" si="797"/>
        <v>0</v>
      </c>
      <c r="HF179" s="184">
        <f t="shared" ca="1" si="798"/>
        <v>0</v>
      </c>
      <c r="HG179" s="184">
        <f t="shared" ca="1" si="799"/>
        <v>0</v>
      </c>
      <c r="HH179" s="184">
        <f t="shared" ca="1" si="800"/>
        <v>0</v>
      </c>
      <c r="HI179" s="184">
        <f t="shared" ca="1" si="801"/>
        <v>0</v>
      </c>
      <c r="HJ179" s="184">
        <f t="shared" ca="1" si="802"/>
        <v>0</v>
      </c>
      <c r="HK179" s="578">
        <f t="shared" ca="1" si="803"/>
        <v>0</v>
      </c>
    </row>
    <row r="180" spans="1:219" s="185" customFormat="1">
      <c r="A180" s="284"/>
      <c r="B180" s="285"/>
      <c r="C180" s="286"/>
      <c r="D180" s="287"/>
      <c r="E180" s="288"/>
      <c r="F180" s="289"/>
      <c r="G180" s="289"/>
      <c r="H180" s="289"/>
      <c r="I180" s="289"/>
      <c r="J180" s="289"/>
      <c r="K180" s="289"/>
      <c r="L180" s="289"/>
      <c r="M180" s="572">
        <f t="shared" si="594"/>
        <v>0</v>
      </c>
      <c r="N180" s="572">
        <f t="shared" si="595"/>
        <v>0</v>
      </c>
      <c r="O180" s="572">
        <f t="shared" si="596"/>
        <v>0</v>
      </c>
      <c r="P180" s="572">
        <f t="shared" si="597"/>
        <v>172</v>
      </c>
      <c r="Q180" s="572" t="str">
        <f t="shared" si="598"/>
        <v/>
      </c>
      <c r="R180" s="572" t="str">
        <f t="shared" si="599"/>
        <v/>
      </c>
      <c r="S180" s="184" t="str">
        <f t="shared" ca="1" si="603"/>
        <v/>
      </c>
      <c r="T180" s="184" t="str">
        <f t="shared" ca="1" si="604"/>
        <v/>
      </c>
      <c r="U180" s="184" t="str">
        <f t="shared" ca="1" si="605"/>
        <v/>
      </c>
      <c r="V180" s="184" t="str">
        <f t="shared" ca="1" si="606"/>
        <v/>
      </c>
      <c r="W180" s="184" t="str">
        <f t="shared" ca="1" si="607"/>
        <v/>
      </c>
      <c r="X180" s="184" t="str">
        <f t="shared" ca="1" si="608"/>
        <v/>
      </c>
      <c r="Y180" s="184" t="str">
        <f t="shared" ca="1" si="609"/>
        <v/>
      </c>
      <c r="Z180" s="184" t="str">
        <f t="shared" ca="1" si="610"/>
        <v/>
      </c>
      <c r="AA180" s="184" t="str">
        <f t="shared" ca="1" si="611"/>
        <v/>
      </c>
      <c r="AB180" s="184" t="str">
        <f t="shared" ca="1" si="612"/>
        <v/>
      </c>
      <c r="AC180" s="184" t="str">
        <f t="shared" ca="1" si="613"/>
        <v/>
      </c>
      <c r="AD180" s="184" t="str">
        <f t="shared" ca="1" si="614"/>
        <v/>
      </c>
      <c r="AE180" s="184" t="str">
        <f t="shared" ca="1" si="615"/>
        <v/>
      </c>
      <c r="AF180" s="184" t="str">
        <f t="shared" ca="1" si="616"/>
        <v/>
      </c>
      <c r="AG180" s="184" t="str">
        <f t="shared" ca="1" si="617"/>
        <v/>
      </c>
      <c r="AH180" s="184" t="str">
        <f t="shared" ca="1" si="618"/>
        <v/>
      </c>
      <c r="AI180" s="184" t="str">
        <f t="shared" ca="1" si="619"/>
        <v/>
      </c>
      <c r="AJ180" s="184" t="str">
        <f t="shared" ca="1" si="620"/>
        <v/>
      </c>
      <c r="AK180" s="184" t="str">
        <f t="shared" ca="1" si="621"/>
        <v/>
      </c>
      <c r="AL180" s="184" t="str">
        <f t="shared" ca="1" si="622"/>
        <v/>
      </c>
      <c r="AM180" s="184" t="str">
        <f t="shared" ca="1" si="623"/>
        <v/>
      </c>
      <c r="AN180" s="184" t="str">
        <f t="shared" ca="1" si="624"/>
        <v/>
      </c>
      <c r="AO180" s="184" t="str">
        <f t="shared" ca="1" si="625"/>
        <v/>
      </c>
      <c r="AP180" s="184" t="str">
        <f t="shared" ca="1" si="626"/>
        <v/>
      </c>
      <c r="AQ180" s="184" t="str">
        <f t="shared" ca="1" si="627"/>
        <v/>
      </c>
      <c r="AR180" s="184" t="str">
        <f t="shared" ca="1" si="628"/>
        <v/>
      </c>
      <c r="AS180" s="184" t="str">
        <f t="shared" ca="1" si="629"/>
        <v/>
      </c>
      <c r="AT180" s="184" t="str">
        <f t="shared" ca="1" si="630"/>
        <v/>
      </c>
      <c r="AU180" s="184" t="str">
        <f t="shared" ca="1" si="631"/>
        <v/>
      </c>
      <c r="AV180" s="184" t="str">
        <f t="shared" ca="1" si="632"/>
        <v/>
      </c>
      <c r="AW180" s="184" t="str">
        <f t="shared" ca="1" si="633"/>
        <v/>
      </c>
      <c r="AX180" s="184" t="str">
        <f t="shared" ca="1" si="634"/>
        <v/>
      </c>
      <c r="AY180" s="184" t="str">
        <f t="shared" ca="1" si="635"/>
        <v/>
      </c>
      <c r="AZ180" s="184" t="str">
        <f t="shared" ca="1" si="636"/>
        <v/>
      </c>
      <c r="BA180" s="184" t="str">
        <f t="shared" ca="1" si="637"/>
        <v/>
      </c>
      <c r="BB180" s="184" t="str">
        <f t="shared" ca="1" si="638"/>
        <v/>
      </c>
      <c r="BC180" s="184" t="str">
        <f t="shared" ca="1" si="639"/>
        <v/>
      </c>
      <c r="BD180" s="184" t="str">
        <f t="shared" ca="1" si="640"/>
        <v/>
      </c>
      <c r="BE180" s="184" t="str">
        <f t="shared" ca="1" si="641"/>
        <v/>
      </c>
      <c r="BF180" s="184" t="str">
        <f t="shared" ca="1" si="642"/>
        <v/>
      </c>
      <c r="BG180" s="184" t="str">
        <f t="shared" ca="1" si="643"/>
        <v/>
      </c>
      <c r="BH180" s="184" t="str">
        <f t="shared" ca="1" si="644"/>
        <v/>
      </c>
      <c r="BI180" s="184" t="str">
        <f t="shared" ca="1" si="645"/>
        <v/>
      </c>
      <c r="BJ180" s="184" t="str">
        <f t="shared" ca="1" si="646"/>
        <v/>
      </c>
      <c r="BK180" s="184" t="str">
        <f t="shared" ca="1" si="647"/>
        <v/>
      </c>
      <c r="BL180" s="184" t="str">
        <f t="shared" ca="1" si="648"/>
        <v/>
      </c>
      <c r="BM180" s="184" t="str">
        <f t="shared" ca="1" si="649"/>
        <v/>
      </c>
      <c r="BN180" s="184" t="str">
        <f t="shared" ca="1" si="650"/>
        <v/>
      </c>
      <c r="BO180" s="184" t="str">
        <f t="shared" ca="1" si="651"/>
        <v/>
      </c>
      <c r="BP180" s="184" t="str">
        <f t="shared" ca="1" si="652"/>
        <v/>
      </c>
      <c r="BQ180" s="184" t="str">
        <f t="shared" ca="1" si="653"/>
        <v/>
      </c>
      <c r="BR180" s="184" t="str">
        <f t="shared" ca="1" si="654"/>
        <v/>
      </c>
      <c r="BS180" s="184" t="str">
        <f t="shared" ca="1" si="655"/>
        <v/>
      </c>
      <c r="BT180" s="184" t="str">
        <f t="shared" ca="1" si="656"/>
        <v/>
      </c>
      <c r="BU180" s="184" t="str">
        <f t="shared" ca="1" si="657"/>
        <v/>
      </c>
      <c r="BV180" s="184" t="str">
        <f t="shared" ca="1" si="658"/>
        <v/>
      </c>
      <c r="BW180" s="184" t="str">
        <f t="shared" ca="1" si="659"/>
        <v/>
      </c>
      <c r="BX180" s="184" t="str">
        <f t="shared" ca="1" si="660"/>
        <v/>
      </c>
      <c r="BY180" s="184" t="str">
        <f t="shared" ca="1" si="661"/>
        <v/>
      </c>
      <c r="BZ180" s="184" t="str">
        <f t="shared" ca="1" si="662"/>
        <v/>
      </c>
      <c r="CA180" s="184" t="str">
        <f t="shared" ca="1" si="663"/>
        <v/>
      </c>
      <c r="CB180" s="184" t="str">
        <f t="shared" ca="1" si="664"/>
        <v/>
      </c>
      <c r="CC180" s="184" t="str">
        <f t="shared" ca="1" si="665"/>
        <v/>
      </c>
      <c r="CD180" s="184" t="str">
        <f t="shared" ca="1" si="666"/>
        <v/>
      </c>
      <c r="CE180" s="184" t="str">
        <f t="shared" ca="1" si="667"/>
        <v/>
      </c>
      <c r="CF180" s="184" t="str">
        <f t="shared" ca="1" si="668"/>
        <v/>
      </c>
      <c r="CG180" s="184" t="str">
        <f t="shared" ca="1" si="669"/>
        <v/>
      </c>
      <c r="CH180" s="184" t="str">
        <f t="shared" ca="1" si="670"/>
        <v/>
      </c>
      <c r="CI180" s="184" t="str">
        <f t="shared" ca="1" si="671"/>
        <v/>
      </c>
      <c r="CJ180" s="184" t="str">
        <f t="shared" ca="1" si="672"/>
        <v/>
      </c>
      <c r="CK180" s="184" t="str">
        <f t="shared" ca="1" si="673"/>
        <v/>
      </c>
      <c r="CL180" s="184" t="str">
        <f t="shared" ca="1" si="674"/>
        <v/>
      </c>
      <c r="CM180" s="184" t="str">
        <f t="shared" ca="1" si="675"/>
        <v/>
      </c>
      <c r="CN180" s="184" t="str">
        <f t="shared" ca="1" si="676"/>
        <v/>
      </c>
      <c r="CO180" s="184" t="str">
        <f t="shared" ca="1" si="677"/>
        <v/>
      </c>
      <c r="CP180" s="184" t="str">
        <f t="shared" ca="1" si="678"/>
        <v/>
      </c>
      <c r="CQ180" s="184" t="str">
        <f t="shared" ca="1" si="679"/>
        <v/>
      </c>
      <c r="CR180" s="184" t="str">
        <f t="shared" ca="1" si="680"/>
        <v/>
      </c>
      <c r="CS180" s="184" t="str">
        <f t="shared" ca="1" si="681"/>
        <v/>
      </c>
      <c r="CT180" s="184" t="str">
        <f t="shared" ca="1" si="682"/>
        <v/>
      </c>
      <c r="CU180" s="184" t="str">
        <f t="shared" ca="1" si="683"/>
        <v/>
      </c>
      <c r="CV180" s="184" t="str">
        <f t="shared" ca="1" si="684"/>
        <v/>
      </c>
      <c r="CW180" s="184" t="str">
        <f t="shared" ca="1" si="685"/>
        <v/>
      </c>
      <c r="CX180" s="184" t="str">
        <f t="shared" ca="1" si="686"/>
        <v/>
      </c>
      <c r="CY180" s="184" t="str">
        <f t="shared" ca="1" si="687"/>
        <v/>
      </c>
      <c r="CZ180" s="184" t="str">
        <f t="shared" ca="1" si="688"/>
        <v/>
      </c>
      <c r="DA180" s="184" t="str">
        <f t="shared" ca="1" si="689"/>
        <v/>
      </c>
      <c r="DB180" s="184" t="str">
        <f t="shared" ca="1" si="690"/>
        <v/>
      </c>
      <c r="DC180" s="184" t="str">
        <f t="shared" ca="1" si="691"/>
        <v/>
      </c>
      <c r="DD180" s="184" t="str">
        <f t="shared" ca="1" si="692"/>
        <v/>
      </c>
      <c r="DE180" s="184" t="str">
        <f t="shared" ca="1" si="693"/>
        <v/>
      </c>
      <c r="DF180" s="184" t="str">
        <f t="shared" ca="1" si="694"/>
        <v/>
      </c>
      <c r="DG180" s="184" t="str">
        <f t="shared" ca="1" si="695"/>
        <v/>
      </c>
      <c r="DH180" s="184" t="str">
        <f t="shared" ca="1" si="696"/>
        <v/>
      </c>
      <c r="DI180" s="184" t="str">
        <f t="shared" ca="1" si="697"/>
        <v/>
      </c>
      <c r="DJ180" s="184" t="str">
        <f t="shared" ca="1" si="698"/>
        <v/>
      </c>
      <c r="DK180" s="184" t="str">
        <f t="shared" ca="1" si="699"/>
        <v/>
      </c>
      <c r="DL180" s="184" t="str">
        <f t="shared" ca="1" si="700"/>
        <v/>
      </c>
      <c r="DM180" s="184" t="str">
        <f t="shared" ca="1" si="701"/>
        <v/>
      </c>
      <c r="DN180" s="184" t="str">
        <f t="shared" ca="1" si="702"/>
        <v/>
      </c>
      <c r="DO180" s="184" t="str">
        <f t="shared" ca="1" si="703"/>
        <v/>
      </c>
      <c r="DP180" s="184" t="str">
        <f t="shared" ca="1" si="704"/>
        <v/>
      </c>
      <c r="DQ180" s="184" t="str">
        <f t="shared" ca="1" si="705"/>
        <v/>
      </c>
      <c r="DR180" s="184" t="str">
        <f t="shared" ca="1" si="706"/>
        <v/>
      </c>
      <c r="DS180" s="184" t="str">
        <f t="shared" ca="1" si="707"/>
        <v/>
      </c>
      <c r="DT180" s="184" t="str">
        <f t="shared" ca="1" si="708"/>
        <v/>
      </c>
      <c r="DU180" s="184" t="str">
        <f t="shared" ca="1" si="709"/>
        <v/>
      </c>
      <c r="DV180" s="184" t="str">
        <f t="shared" ca="1" si="710"/>
        <v/>
      </c>
      <c r="DW180" s="184" t="str">
        <f t="shared" ca="1" si="711"/>
        <v/>
      </c>
      <c r="DX180" s="184" t="str">
        <f t="shared" ca="1" si="712"/>
        <v/>
      </c>
      <c r="DY180" s="184" t="str">
        <f t="shared" ca="1" si="713"/>
        <v/>
      </c>
      <c r="DZ180" s="184" t="str">
        <f t="shared" ca="1" si="714"/>
        <v/>
      </c>
      <c r="EA180" s="184" t="str">
        <f t="shared" ca="1" si="715"/>
        <v/>
      </c>
      <c r="EB180" s="184" t="str">
        <f t="shared" ca="1" si="716"/>
        <v/>
      </c>
      <c r="EC180" s="184" t="str">
        <f t="shared" ca="1" si="717"/>
        <v/>
      </c>
      <c r="ED180" s="184" t="str">
        <f t="shared" ca="1" si="718"/>
        <v/>
      </c>
      <c r="EE180" s="184" t="str">
        <f t="shared" ca="1" si="719"/>
        <v/>
      </c>
      <c r="EF180" s="184" t="str">
        <f t="shared" ca="1" si="720"/>
        <v/>
      </c>
      <c r="EG180" s="184" t="str">
        <f t="shared" ca="1" si="721"/>
        <v/>
      </c>
      <c r="EH180" s="184" t="str">
        <f t="shared" ca="1" si="722"/>
        <v/>
      </c>
      <c r="EI180" s="184" t="str">
        <f t="shared" ca="1" si="723"/>
        <v/>
      </c>
      <c r="EJ180" s="184" t="str">
        <f t="shared" ca="1" si="724"/>
        <v/>
      </c>
      <c r="EK180" s="184" t="str">
        <f t="shared" ca="1" si="725"/>
        <v/>
      </c>
      <c r="EL180" s="184" t="str">
        <f t="shared" ca="1" si="726"/>
        <v/>
      </c>
      <c r="EM180" s="184" t="str">
        <f t="shared" ca="1" si="727"/>
        <v/>
      </c>
      <c r="EN180" s="184" t="str">
        <f t="shared" ca="1" si="728"/>
        <v/>
      </c>
      <c r="EO180" s="184" t="str">
        <f t="shared" ca="1" si="729"/>
        <v/>
      </c>
      <c r="EP180" s="184" t="str">
        <f t="shared" ca="1" si="730"/>
        <v/>
      </c>
      <c r="EQ180" s="184" t="str">
        <f t="shared" ca="1" si="731"/>
        <v/>
      </c>
      <c r="ER180" s="184" t="str">
        <f t="shared" ca="1" si="732"/>
        <v/>
      </c>
      <c r="ES180" s="184" t="str">
        <f t="shared" ca="1" si="733"/>
        <v/>
      </c>
      <c r="ET180" s="184" t="str">
        <f t="shared" ca="1" si="734"/>
        <v/>
      </c>
      <c r="EU180" s="184" t="str">
        <f t="shared" ca="1" si="735"/>
        <v/>
      </c>
      <c r="EV180" s="184" t="str">
        <f t="shared" ca="1" si="736"/>
        <v/>
      </c>
      <c r="EW180" s="184" t="str">
        <f t="shared" ca="1" si="737"/>
        <v/>
      </c>
      <c r="EX180" s="184" t="str">
        <f t="shared" ca="1" si="738"/>
        <v/>
      </c>
      <c r="EY180" s="184" t="str">
        <f t="shared" ca="1" si="739"/>
        <v/>
      </c>
      <c r="EZ180" s="184" t="str">
        <f t="shared" ca="1" si="740"/>
        <v/>
      </c>
      <c r="FA180" s="184" t="str">
        <f t="shared" ca="1" si="741"/>
        <v/>
      </c>
      <c r="FB180" s="184" t="str">
        <f t="shared" ca="1" si="742"/>
        <v/>
      </c>
      <c r="FC180" s="184" t="str">
        <f t="shared" ca="1" si="743"/>
        <v/>
      </c>
      <c r="FD180" s="184" t="str">
        <f t="shared" ca="1" si="744"/>
        <v/>
      </c>
      <c r="FE180" s="184">
        <f t="shared" ca="1" si="745"/>
        <v>0</v>
      </c>
      <c r="FF180" s="184">
        <f t="shared" ca="1" si="746"/>
        <v>0</v>
      </c>
      <c r="FG180" s="184">
        <f t="shared" ca="1" si="747"/>
        <v>0</v>
      </c>
      <c r="FH180" s="184">
        <f t="shared" ca="1" si="748"/>
        <v>0</v>
      </c>
      <c r="FI180" s="184">
        <f t="shared" ca="1" si="749"/>
        <v>0</v>
      </c>
      <c r="FJ180" s="184">
        <f t="shared" ca="1" si="750"/>
        <v>0</v>
      </c>
      <c r="FK180" s="184">
        <f t="shared" ca="1" si="751"/>
        <v>0</v>
      </c>
      <c r="FL180" s="184">
        <f t="shared" ca="1" si="752"/>
        <v>0</v>
      </c>
      <c r="FM180" s="184">
        <f t="shared" ca="1" si="753"/>
        <v>0</v>
      </c>
      <c r="FN180" s="184">
        <f t="shared" ca="1" si="754"/>
        <v>0</v>
      </c>
      <c r="FO180" s="184">
        <f t="shared" ca="1" si="755"/>
        <v>0</v>
      </c>
      <c r="FP180" s="184">
        <f t="shared" ca="1" si="756"/>
        <v>0</v>
      </c>
      <c r="FQ180" s="184">
        <f t="shared" ca="1" si="757"/>
        <v>0</v>
      </c>
      <c r="FR180" s="184">
        <f t="shared" ca="1" si="758"/>
        <v>0</v>
      </c>
      <c r="FS180" s="184">
        <f t="shared" ca="1" si="759"/>
        <v>0</v>
      </c>
      <c r="FT180" s="184">
        <f t="shared" ca="1" si="760"/>
        <v>0</v>
      </c>
      <c r="FU180" s="184">
        <f t="shared" ca="1" si="761"/>
        <v>0</v>
      </c>
      <c r="FV180" s="184">
        <f t="shared" ca="1" si="762"/>
        <v>0</v>
      </c>
      <c r="FW180" s="184">
        <f t="shared" ca="1" si="763"/>
        <v>0</v>
      </c>
      <c r="FX180" s="184">
        <f t="shared" ca="1" si="764"/>
        <v>0</v>
      </c>
      <c r="FY180" s="184">
        <f t="shared" ca="1" si="765"/>
        <v>0</v>
      </c>
      <c r="FZ180" s="184">
        <f t="shared" ca="1" si="766"/>
        <v>0</v>
      </c>
      <c r="GA180" s="184">
        <f t="shared" ca="1" si="767"/>
        <v>0</v>
      </c>
      <c r="GB180" s="184">
        <f t="shared" ca="1" si="768"/>
        <v>0</v>
      </c>
      <c r="GC180" s="184">
        <f t="shared" ca="1" si="769"/>
        <v>0</v>
      </c>
      <c r="GD180" s="184">
        <f t="shared" ca="1" si="770"/>
        <v>0</v>
      </c>
      <c r="GE180" s="184">
        <f t="shared" ca="1" si="771"/>
        <v>0</v>
      </c>
      <c r="GF180" s="184">
        <f t="shared" ca="1" si="772"/>
        <v>0</v>
      </c>
      <c r="GG180" s="184">
        <f t="shared" ca="1" si="773"/>
        <v>0</v>
      </c>
      <c r="GH180" s="184">
        <f t="shared" ca="1" si="774"/>
        <v>0</v>
      </c>
      <c r="GI180" s="184">
        <f t="shared" ca="1" si="775"/>
        <v>0</v>
      </c>
      <c r="GJ180" s="184">
        <f t="shared" ca="1" si="776"/>
        <v>0</v>
      </c>
      <c r="GK180" s="184">
        <f t="shared" ca="1" si="777"/>
        <v>0</v>
      </c>
      <c r="GL180" s="184">
        <f t="shared" ca="1" si="778"/>
        <v>0</v>
      </c>
      <c r="GM180" s="184">
        <f t="shared" ca="1" si="779"/>
        <v>0</v>
      </c>
      <c r="GN180" s="184">
        <f t="shared" ca="1" si="780"/>
        <v>0</v>
      </c>
      <c r="GO180" s="184">
        <f t="shared" ca="1" si="781"/>
        <v>0</v>
      </c>
      <c r="GP180" s="184">
        <f t="shared" ca="1" si="782"/>
        <v>0</v>
      </c>
      <c r="GQ180" s="184">
        <f t="shared" ca="1" si="783"/>
        <v>0</v>
      </c>
      <c r="GR180" s="184">
        <f t="shared" ca="1" si="784"/>
        <v>0</v>
      </c>
      <c r="GS180" s="184">
        <f t="shared" ca="1" si="785"/>
        <v>0</v>
      </c>
      <c r="GT180" s="184">
        <f t="shared" ca="1" si="786"/>
        <v>0</v>
      </c>
      <c r="GU180" s="184">
        <f t="shared" ca="1" si="787"/>
        <v>0</v>
      </c>
      <c r="GV180" s="184">
        <f t="shared" ca="1" si="788"/>
        <v>0</v>
      </c>
      <c r="GW180" s="184">
        <f t="shared" ca="1" si="789"/>
        <v>0</v>
      </c>
      <c r="GX180" s="184">
        <f t="shared" ca="1" si="790"/>
        <v>0</v>
      </c>
      <c r="GY180" s="184">
        <f t="shared" ca="1" si="791"/>
        <v>0</v>
      </c>
      <c r="GZ180" s="184">
        <f t="shared" ca="1" si="792"/>
        <v>0</v>
      </c>
      <c r="HA180" s="184">
        <f t="shared" ca="1" si="793"/>
        <v>0</v>
      </c>
      <c r="HB180" s="184">
        <f t="shared" ca="1" si="794"/>
        <v>0</v>
      </c>
      <c r="HC180" s="184">
        <f t="shared" ca="1" si="795"/>
        <v>0</v>
      </c>
      <c r="HD180" s="184">
        <f t="shared" ca="1" si="796"/>
        <v>0</v>
      </c>
      <c r="HE180" s="184">
        <f t="shared" ca="1" si="797"/>
        <v>0</v>
      </c>
      <c r="HF180" s="184">
        <f t="shared" ca="1" si="798"/>
        <v>0</v>
      </c>
      <c r="HG180" s="184">
        <f t="shared" ca="1" si="799"/>
        <v>0</v>
      </c>
      <c r="HH180" s="184">
        <f t="shared" ca="1" si="800"/>
        <v>0</v>
      </c>
      <c r="HI180" s="184">
        <f t="shared" ca="1" si="801"/>
        <v>0</v>
      </c>
      <c r="HJ180" s="184">
        <f t="shared" ca="1" si="802"/>
        <v>0</v>
      </c>
      <c r="HK180" s="578">
        <f t="shared" ca="1" si="803"/>
        <v>0</v>
      </c>
    </row>
    <row r="181" spans="1:219" s="185" customFormat="1">
      <c r="A181" s="284"/>
      <c r="B181" s="285"/>
      <c r="C181" s="286"/>
      <c r="D181" s="287"/>
      <c r="E181" s="288"/>
      <c r="F181" s="289"/>
      <c r="G181" s="289"/>
      <c r="H181" s="289"/>
      <c r="I181" s="289"/>
      <c r="J181" s="289"/>
      <c r="K181" s="289"/>
      <c r="L181" s="289"/>
      <c r="M181" s="572">
        <f t="shared" si="594"/>
        <v>0</v>
      </c>
      <c r="N181" s="572">
        <f t="shared" si="595"/>
        <v>0</v>
      </c>
      <c r="O181" s="572">
        <f t="shared" si="596"/>
        <v>0</v>
      </c>
      <c r="P181" s="572">
        <f t="shared" si="597"/>
        <v>173</v>
      </c>
      <c r="Q181" s="572" t="str">
        <f t="shared" si="598"/>
        <v/>
      </c>
      <c r="R181" s="572" t="str">
        <f t="shared" si="599"/>
        <v/>
      </c>
      <c r="S181" s="184" t="str">
        <f t="shared" ca="1" si="603"/>
        <v/>
      </c>
      <c r="T181" s="184" t="str">
        <f t="shared" ca="1" si="604"/>
        <v/>
      </c>
      <c r="U181" s="184" t="str">
        <f t="shared" ca="1" si="605"/>
        <v/>
      </c>
      <c r="V181" s="184" t="str">
        <f t="shared" ca="1" si="606"/>
        <v/>
      </c>
      <c r="W181" s="184" t="str">
        <f t="shared" ca="1" si="607"/>
        <v/>
      </c>
      <c r="X181" s="184" t="str">
        <f t="shared" ca="1" si="608"/>
        <v/>
      </c>
      <c r="Y181" s="184" t="str">
        <f t="shared" ca="1" si="609"/>
        <v/>
      </c>
      <c r="Z181" s="184" t="str">
        <f t="shared" ca="1" si="610"/>
        <v/>
      </c>
      <c r="AA181" s="184" t="str">
        <f t="shared" ca="1" si="611"/>
        <v/>
      </c>
      <c r="AB181" s="184" t="str">
        <f t="shared" ca="1" si="612"/>
        <v/>
      </c>
      <c r="AC181" s="184" t="str">
        <f t="shared" ca="1" si="613"/>
        <v/>
      </c>
      <c r="AD181" s="184" t="str">
        <f t="shared" ca="1" si="614"/>
        <v/>
      </c>
      <c r="AE181" s="184" t="str">
        <f t="shared" ca="1" si="615"/>
        <v/>
      </c>
      <c r="AF181" s="184" t="str">
        <f t="shared" ca="1" si="616"/>
        <v/>
      </c>
      <c r="AG181" s="184" t="str">
        <f t="shared" ca="1" si="617"/>
        <v/>
      </c>
      <c r="AH181" s="184" t="str">
        <f t="shared" ca="1" si="618"/>
        <v/>
      </c>
      <c r="AI181" s="184" t="str">
        <f t="shared" ca="1" si="619"/>
        <v/>
      </c>
      <c r="AJ181" s="184" t="str">
        <f t="shared" ca="1" si="620"/>
        <v/>
      </c>
      <c r="AK181" s="184" t="str">
        <f t="shared" ca="1" si="621"/>
        <v/>
      </c>
      <c r="AL181" s="184" t="str">
        <f t="shared" ca="1" si="622"/>
        <v/>
      </c>
      <c r="AM181" s="184" t="str">
        <f t="shared" ca="1" si="623"/>
        <v/>
      </c>
      <c r="AN181" s="184" t="str">
        <f t="shared" ca="1" si="624"/>
        <v/>
      </c>
      <c r="AO181" s="184" t="str">
        <f t="shared" ca="1" si="625"/>
        <v/>
      </c>
      <c r="AP181" s="184" t="str">
        <f t="shared" ca="1" si="626"/>
        <v/>
      </c>
      <c r="AQ181" s="184" t="str">
        <f t="shared" ca="1" si="627"/>
        <v/>
      </c>
      <c r="AR181" s="184" t="str">
        <f t="shared" ca="1" si="628"/>
        <v/>
      </c>
      <c r="AS181" s="184" t="str">
        <f t="shared" ca="1" si="629"/>
        <v/>
      </c>
      <c r="AT181" s="184" t="str">
        <f t="shared" ca="1" si="630"/>
        <v/>
      </c>
      <c r="AU181" s="184" t="str">
        <f t="shared" ca="1" si="631"/>
        <v/>
      </c>
      <c r="AV181" s="184" t="str">
        <f t="shared" ca="1" si="632"/>
        <v/>
      </c>
      <c r="AW181" s="184" t="str">
        <f t="shared" ca="1" si="633"/>
        <v/>
      </c>
      <c r="AX181" s="184" t="str">
        <f t="shared" ca="1" si="634"/>
        <v/>
      </c>
      <c r="AY181" s="184" t="str">
        <f t="shared" ca="1" si="635"/>
        <v/>
      </c>
      <c r="AZ181" s="184" t="str">
        <f t="shared" ca="1" si="636"/>
        <v/>
      </c>
      <c r="BA181" s="184" t="str">
        <f t="shared" ca="1" si="637"/>
        <v/>
      </c>
      <c r="BB181" s="184" t="str">
        <f t="shared" ca="1" si="638"/>
        <v/>
      </c>
      <c r="BC181" s="184" t="str">
        <f t="shared" ca="1" si="639"/>
        <v/>
      </c>
      <c r="BD181" s="184" t="str">
        <f t="shared" ca="1" si="640"/>
        <v/>
      </c>
      <c r="BE181" s="184" t="str">
        <f t="shared" ca="1" si="641"/>
        <v/>
      </c>
      <c r="BF181" s="184" t="str">
        <f t="shared" ca="1" si="642"/>
        <v/>
      </c>
      <c r="BG181" s="184" t="str">
        <f t="shared" ca="1" si="643"/>
        <v/>
      </c>
      <c r="BH181" s="184" t="str">
        <f t="shared" ca="1" si="644"/>
        <v/>
      </c>
      <c r="BI181" s="184" t="str">
        <f t="shared" ca="1" si="645"/>
        <v/>
      </c>
      <c r="BJ181" s="184" t="str">
        <f t="shared" ca="1" si="646"/>
        <v/>
      </c>
      <c r="BK181" s="184" t="str">
        <f t="shared" ca="1" si="647"/>
        <v/>
      </c>
      <c r="BL181" s="184" t="str">
        <f t="shared" ca="1" si="648"/>
        <v/>
      </c>
      <c r="BM181" s="184" t="str">
        <f t="shared" ca="1" si="649"/>
        <v/>
      </c>
      <c r="BN181" s="184" t="str">
        <f t="shared" ca="1" si="650"/>
        <v/>
      </c>
      <c r="BO181" s="184" t="str">
        <f t="shared" ca="1" si="651"/>
        <v/>
      </c>
      <c r="BP181" s="184" t="str">
        <f t="shared" ca="1" si="652"/>
        <v/>
      </c>
      <c r="BQ181" s="184" t="str">
        <f t="shared" ca="1" si="653"/>
        <v/>
      </c>
      <c r="BR181" s="184" t="str">
        <f t="shared" ca="1" si="654"/>
        <v/>
      </c>
      <c r="BS181" s="184" t="str">
        <f t="shared" ca="1" si="655"/>
        <v/>
      </c>
      <c r="BT181" s="184" t="str">
        <f t="shared" ca="1" si="656"/>
        <v/>
      </c>
      <c r="BU181" s="184" t="str">
        <f t="shared" ca="1" si="657"/>
        <v/>
      </c>
      <c r="BV181" s="184" t="str">
        <f t="shared" ca="1" si="658"/>
        <v/>
      </c>
      <c r="BW181" s="184" t="str">
        <f t="shared" ca="1" si="659"/>
        <v/>
      </c>
      <c r="BX181" s="184" t="str">
        <f t="shared" ca="1" si="660"/>
        <v/>
      </c>
      <c r="BY181" s="184" t="str">
        <f t="shared" ca="1" si="661"/>
        <v/>
      </c>
      <c r="BZ181" s="184" t="str">
        <f t="shared" ca="1" si="662"/>
        <v/>
      </c>
      <c r="CA181" s="184" t="str">
        <f t="shared" ca="1" si="663"/>
        <v/>
      </c>
      <c r="CB181" s="184" t="str">
        <f t="shared" ca="1" si="664"/>
        <v/>
      </c>
      <c r="CC181" s="184" t="str">
        <f t="shared" ca="1" si="665"/>
        <v/>
      </c>
      <c r="CD181" s="184" t="str">
        <f t="shared" ca="1" si="666"/>
        <v/>
      </c>
      <c r="CE181" s="184" t="str">
        <f t="shared" ca="1" si="667"/>
        <v/>
      </c>
      <c r="CF181" s="184" t="str">
        <f t="shared" ca="1" si="668"/>
        <v/>
      </c>
      <c r="CG181" s="184" t="str">
        <f t="shared" ca="1" si="669"/>
        <v/>
      </c>
      <c r="CH181" s="184" t="str">
        <f t="shared" ca="1" si="670"/>
        <v/>
      </c>
      <c r="CI181" s="184" t="str">
        <f t="shared" ca="1" si="671"/>
        <v/>
      </c>
      <c r="CJ181" s="184" t="str">
        <f t="shared" ca="1" si="672"/>
        <v/>
      </c>
      <c r="CK181" s="184" t="str">
        <f t="shared" ca="1" si="673"/>
        <v/>
      </c>
      <c r="CL181" s="184" t="str">
        <f t="shared" ca="1" si="674"/>
        <v/>
      </c>
      <c r="CM181" s="184" t="str">
        <f t="shared" ca="1" si="675"/>
        <v/>
      </c>
      <c r="CN181" s="184" t="str">
        <f t="shared" ca="1" si="676"/>
        <v/>
      </c>
      <c r="CO181" s="184" t="str">
        <f t="shared" ca="1" si="677"/>
        <v/>
      </c>
      <c r="CP181" s="184" t="str">
        <f t="shared" ca="1" si="678"/>
        <v/>
      </c>
      <c r="CQ181" s="184" t="str">
        <f t="shared" ca="1" si="679"/>
        <v/>
      </c>
      <c r="CR181" s="184" t="str">
        <f t="shared" ca="1" si="680"/>
        <v/>
      </c>
      <c r="CS181" s="184" t="str">
        <f t="shared" ca="1" si="681"/>
        <v/>
      </c>
      <c r="CT181" s="184" t="str">
        <f t="shared" ca="1" si="682"/>
        <v/>
      </c>
      <c r="CU181" s="184" t="str">
        <f t="shared" ca="1" si="683"/>
        <v/>
      </c>
      <c r="CV181" s="184" t="str">
        <f t="shared" ca="1" si="684"/>
        <v/>
      </c>
      <c r="CW181" s="184" t="str">
        <f t="shared" ca="1" si="685"/>
        <v/>
      </c>
      <c r="CX181" s="184" t="str">
        <f t="shared" ca="1" si="686"/>
        <v/>
      </c>
      <c r="CY181" s="184" t="str">
        <f t="shared" ca="1" si="687"/>
        <v/>
      </c>
      <c r="CZ181" s="184" t="str">
        <f t="shared" ca="1" si="688"/>
        <v/>
      </c>
      <c r="DA181" s="184" t="str">
        <f t="shared" ca="1" si="689"/>
        <v/>
      </c>
      <c r="DB181" s="184" t="str">
        <f t="shared" ca="1" si="690"/>
        <v/>
      </c>
      <c r="DC181" s="184" t="str">
        <f t="shared" ca="1" si="691"/>
        <v/>
      </c>
      <c r="DD181" s="184" t="str">
        <f t="shared" ca="1" si="692"/>
        <v/>
      </c>
      <c r="DE181" s="184" t="str">
        <f t="shared" ca="1" si="693"/>
        <v/>
      </c>
      <c r="DF181" s="184" t="str">
        <f t="shared" ca="1" si="694"/>
        <v/>
      </c>
      <c r="DG181" s="184" t="str">
        <f t="shared" ca="1" si="695"/>
        <v/>
      </c>
      <c r="DH181" s="184" t="str">
        <f t="shared" ca="1" si="696"/>
        <v/>
      </c>
      <c r="DI181" s="184" t="str">
        <f t="shared" ca="1" si="697"/>
        <v/>
      </c>
      <c r="DJ181" s="184" t="str">
        <f t="shared" ca="1" si="698"/>
        <v/>
      </c>
      <c r="DK181" s="184" t="str">
        <f t="shared" ca="1" si="699"/>
        <v/>
      </c>
      <c r="DL181" s="184" t="str">
        <f t="shared" ca="1" si="700"/>
        <v/>
      </c>
      <c r="DM181" s="184" t="str">
        <f t="shared" ca="1" si="701"/>
        <v/>
      </c>
      <c r="DN181" s="184" t="str">
        <f t="shared" ca="1" si="702"/>
        <v/>
      </c>
      <c r="DO181" s="184" t="str">
        <f t="shared" ca="1" si="703"/>
        <v/>
      </c>
      <c r="DP181" s="184" t="str">
        <f t="shared" ca="1" si="704"/>
        <v/>
      </c>
      <c r="DQ181" s="184" t="str">
        <f t="shared" ca="1" si="705"/>
        <v/>
      </c>
      <c r="DR181" s="184" t="str">
        <f t="shared" ca="1" si="706"/>
        <v/>
      </c>
      <c r="DS181" s="184" t="str">
        <f t="shared" ca="1" si="707"/>
        <v/>
      </c>
      <c r="DT181" s="184" t="str">
        <f t="shared" ca="1" si="708"/>
        <v/>
      </c>
      <c r="DU181" s="184" t="str">
        <f t="shared" ca="1" si="709"/>
        <v/>
      </c>
      <c r="DV181" s="184" t="str">
        <f t="shared" ca="1" si="710"/>
        <v/>
      </c>
      <c r="DW181" s="184" t="str">
        <f t="shared" ca="1" si="711"/>
        <v/>
      </c>
      <c r="DX181" s="184" t="str">
        <f t="shared" ca="1" si="712"/>
        <v/>
      </c>
      <c r="DY181" s="184" t="str">
        <f t="shared" ca="1" si="713"/>
        <v/>
      </c>
      <c r="DZ181" s="184" t="str">
        <f t="shared" ca="1" si="714"/>
        <v/>
      </c>
      <c r="EA181" s="184" t="str">
        <f t="shared" ca="1" si="715"/>
        <v/>
      </c>
      <c r="EB181" s="184" t="str">
        <f t="shared" ca="1" si="716"/>
        <v/>
      </c>
      <c r="EC181" s="184" t="str">
        <f t="shared" ca="1" si="717"/>
        <v/>
      </c>
      <c r="ED181" s="184" t="str">
        <f t="shared" ca="1" si="718"/>
        <v/>
      </c>
      <c r="EE181" s="184" t="str">
        <f t="shared" ca="1" si="719"/>
        <v/>
      </c>
      <c r="EF181" s="184" t="str">
        <f t="shared" ca="1" si="720"/>
        <v/>
      </c>
      <c r="EG181" s="184" t="str">
        <f t="shared" ca="1" si="721"/>
        <v/>
      </c>
      <c r="EH181" s="184" t="str">
        <f t="shared" ca="1" si="722"/>
        <v/>
      </c>
      <c r="EI181" s="184" t="str">
        <f t="shared" ca="1" si="723"/>
        <v/>
      </c>
      <c r="EJ181" s="184" t="str">
        <f t="shared" ca="1" si="724"/>
        <v/>
      </c>
      <c r="EK181" s="184" t="str">
        <f t="shared" ca="1" si="725"/>
        <v/>
      </c>
      <c r="EL181" s="184" t="str">
        <f t="shared" ca="1" si="726"/>
        <v/>
      </c>
      <c r="EM181" s="184" t="str">
        <f t="shared" ca="1" si="727"/>
        <v/>
      </c>
      <c r="EN181" s="184" t="str">
        <f t="shared" ca="1" si="728"/>
        <v/>
      </c>
      <c r="EO181" s="184" t="str">
        <f t="shared" ca="1" si="729"/>
        <v/>
      </c>
      <c r="EP181" s="184" t="str">
        <f t="shared" ca="1" si="730"/>
        <v/>
      </c>
      <c r="EQ181" s="184" t="str">
        <f t="shared" ca="1" si="731"/>
        <v/>
      </c>
      <c r="ER181" s="184" t="str">
        <f t="shared" ca="1" si="732"/>
        <v/>
      </c>
      <c r="ES181" s="184" t="str">
        <f t="shared" ca="1" si="733"/>
        <v/>
      </c>
      <c r="ET181" s="184" t="str">
        <f t="shared" ca="1" si="734"/>
        <v/>
      </c>
      <c r="EU181" s="184" t="str">
        <f t="shared" ca="1" si="735"/>
        <v/>
      </c>
      <c r="EV181" s="184" t="str">
        <f t="shared" ca="1" si="736"/>
        <v/>
      </c>
      <c r="EW181" s="184" t="str">
        <f t="shared" ca="1" si="737"/>
        <v/>
      </c>
      <c r="EX181" s="184" t="str">
        <f t="shared" ca="1" si="738"/>
        <v/>
      </c>
      <c r="EY181" s="184" t="str">
        <f t="shared" ca="1" si="739"/>
        <v/>
      </c>
      <c r="EZ181" s="184" t="str">
        <f t="shared" ca="1" si="740"/>
        <v/>
      </c>
      <c r="FA181" s="184" t="str">
        <f t="shared" ca="1" si="741"/>
        <v/>
      </c>
      <c r="FB181" s="184" t="str">
        <f t="shared" ca="1" si="742"/>
        <v/>
      </c>
      <c r="FC181" s="184" t="str">
        <f t="shared" ca="1" si="743"/>
        <v/>
      </c>
      <c r="FD181" s="184">
        <f t="shared" ca="1" si="744"/>
        <v>0</v>
      </c>
      <c r="FE181" s="184">
        <f t="shared" ca="1" si="745"/>
        <v>0</v>
      </c>
      <c r="FF181" s="184">
        <f t="shared" ca="1" si="746"/>
        <v>0</v>
      </c>
      <c r="FG181" s="184">
        <f t="shared" ca="1" si="747"/>
        <v>0</v>
      </c>
      <c r="FH181" s="184">
        <f t="shared" ca="1" si="748"/>
        <v>0</v>
      </c>
      <c r="FI181" s="184">
        <f t="shared" ca="1" si="749"/>
        <v>0</v>
      </c>
      <c r="FJ181" s="184">
        <f t="shared" ca="1" si="750"/>
        <v>0</v>
      </c>
      <c r="FK181" s="184">
        <f t="shared" ca="1" si="751"/>
        <v>0</v>
      </c>
      <c r="FL181" s="184">
        <f t="shared" ca="1" si="752"/>
        <v>0</v>
      </c>
      <c r="FM181" s="184">
        <f t="shared" ca="1" si="753"/>
        <v>0</v>
      </c>
      <c r="FN181" s="184">
        <f t="shared" ca="1" si="754"/>
        <v>0</v>
      </c>
      <c r="FO181" s="184">
        <f t="shared" ca="1" si="755"/>
        <v>0</v>
      </c>
      <c r="FP181" s="184">
        <f t="shared" ca="1" si="756"/>
        <v>0</v>
      </c>
      <c r="FQ181" s="184">
        <f t="shared" ca="1" si="757"/>
        <v>0</v>
      </c>
      <c r="FR181" s="184">
        <f t="shared" ca="1" si="758"/>
        <v>0</v>
      </c>
      <c r="FS181" s="184">
        <f t="shared" ca="1" si="759"/>
        <v>0</v>
      </c>
      <c r="FT181" s="184">
        <f t="shared" ca="1" si="760"/>
        <v>0</v>
      </c>
      <c r="FU181" s="184">
        <f t="shared" ca="1" si="761"/>
        <v>0</v>
      </c>
      <c r="FV181" s="184">
        <f t="shared" ca="1" si="762"/>
        <v>0</v>
      </c>
      <c r="FW181" s="184">
        <f t="shared" ca="1" si="763"/>
        <v>0</v>
      </c>
      <c r="FX181" s="184">
        <f t="shared" ca="1" si="764"/>
        <v>0</v>
      </c>
      <c r="FY181" s="184">
        <f t="shared" ca="1" si="765"/>
        <v>0</v>
      </c>
      <c r="FZ181" s="184">
        <f t="shared" ca="1" si="766"/>
        <v>0</v>
      </c>
      <c r="GA181" s="184">
        <f t="shared" ca="1" si="767"/>
        <v>0</v>
      </c>
      <c r="GB181" s="184">
        <f t="shared" ca="1" si="768"/>
        <v>0</v>
      </c>
      <c r="GC181" s="184">
        <f t="shared" ca="1" si="769"/>
        <v>0</v>
      </c>
      <c r="GD181" s="184">
        <f t="shared" ca="1" si="770"/>
        <v>0</v>
      </c>
      <c r="GE181" s="184">
        <f t="shared" ca="1" si="771"/>
        <v>0</v>
      </c>
      <c r="GF181" s="184">
        <f t="shared" ca="1" si="772"/>
        <v>0</v>
      </c>
      <c r="GG181" s="184">
        <f t="shared" ca="1" si="773"/>
        <v>0</v>
      </c>
      <c r="GH181" s="184">
        <f t="shared" ca="1" si="774"/>
        <v>0</v>
      </c>
      <c r="GI181" s="184">
        <f t="shared" ca="1" si="775"/>
        <v>0</v>
      </c>
      <c r="GJ181" s="184">
        <f t="shared" ca="1" si="776"/>
        <v>0</v>
      </c>
      <c r="GK181" s="184">
        <f t="shared" ca="1" si="777"/>
        <v>0</v>
      </c>
      <c r="GL181" s="184">
        <f t="shared" ca="1" si="778"/>
        <v>0</v>
      </c>
      <c r="GM181" s="184">
        <f t="shared" ca="1" si="779"/>
        <v>0</v>
      </c>
      <c r="GN181" s="184">
        <f t="shared" ca="1" si="780"/>
        <v>0</v>
      </c>
      <c r="GO181" s="184">
        <f t="shared" ca="1" si="781"/>
        <v>0</v>
      </c>
      <c r="GP181" s="184">
        <f t="shared" ca="1" si="782"/>
        <v>0</v>
      </c>
      <c r="GQ181" s="184">
        <f t="shared" ca="1" si="783"/>
        <v>0</v>
      </c>
      <c r="GR181" s="184">
        <f t="shared" ca="1" si="784"/>
        <v>0</v>
      </c>
      <c r="GS181" s="184">
        <f t="shared" ca="1" si="785"/>
        <v>0</v>
      </c>
      <c r="GT181" s="184">
        <f t="shared" ca="1" si="786"/>
        <v>0</v>
      </c>
      <c r="GU181" s="184">
        <f t="shared" ca="1" si="787"/>
        <v>0</v>
      </c>
      <c r="GV181" s="184">
        <f t="shared" ca="1" si="788"/>
        <v>0</v>
      </c>
      <c r="GW181" s="184">
        <f t="shared" ca="1" si="789"/>
        <v>0</v>
      </c>
      <c r="GX181" s="184">
        <f t="shared" ca="1" si="790"/>
        <v>0</v>
      </c>
      <c r="GY181" s="184">
        <f t="shared" ca="1" si="791"/>
        <v>0</v>
      </c>
      <c r="GZ181" s="184">
        <f t="shared" ca="1" si="792"/>
        <v>0</v>
      </c>
      <c r="HA181" s="184">
        <f t="shared" ca="1" si="793"/>
        <v>0</v>
      </c>
      <c r="HB181" s="184">
        <f t="shared" ca="1" si="794"/>
        <v>0</v>
      </c>
      <c r="HC181" s="184">
        <f t="shared" ca="1" si="795"/>
        <v>0</v>
      </c>
      <c r="HD181" s="184">
        <f t="shared" ca="1" si="796"/>
        <v>0</v>
      </c>
      <c r="HE181" s="184">
        <f t="shared" ca="1" si="797"/>
        <v>0</v>
      </c>
      <c r="HF181" s="184">
        <f t="shared" ca="1" si="798"/>
        <v>0</v>
      </c>
      <c r="HG181" s="184">
        <f t="shared" ca="1" si="799"/>
        <v>0</v>
      </c>
      <c r="HH181" s="184">
        <f t="shared" ca="1" si="800"/>
        <v>0</v>
      </c>
      <c r="HI181" s="184">
        <f t="shared" ca="1" si="801"/>
        <v>0</v>
      </c>
      <c r="HJ181" s="184">
        <f t="shared" ca="1" si="802"/>
        <v>0</v>
      </c>
      <c r="HK181" s="578">
        <f t="shared" ca="1" si="803"/>
        <v>0</v>
      </c>
    </row>
    <row r="182" spans="1:219" s="185" customFormat="1">
      <c r="A182" s="284"/>
      <c r="B182" s="285"/>
      <c r="C182" s="286"/>
      <c r="D182" s="287"/>
      <c r="E182" s="288"/>
      <c r="F182" s="289"/>
      <c r="G182" s="289"/>
      <c r="H182" s="289"/>
      <c r="I182" s="289"/>
      <c r="J182" s="289"/>
      <c r="K182" s="289"/>
      <c r="L182" s="289"/>
      <c r="M182" s="572">
        <f t="shared" si="594"/>
        <v>0</v>
      </c>
      <c r="N182" s="572">
        <f t="shared" si="595"/>
        <v>0</v>
      </c>
      <c r="O182" s="572">
        <f t="shared" si="596"/>
        <v>0</v>
      </c>
      <c r="P182" s="572">
        <f t="shared" si="597"/>
        <v>174</v>
      </c>
      <c r="Q182" s="572" t="str">
        <f t="shared" si="598"/>
        <v/>
      </c>
      <c r="R182" s="572" t="str">
        <f t="shared" si="599"/>
        <v/>
      </c>
      <c r="S182" s="184" t="str">
        <f t="shared" ca="1" si="603"/>
        <v/>
      </c>
      <c r="T182" s="184" t="str">
        <f t="shared" ca="1" si="604"/>
        <v/>
      </c>
      <c r="U182" s="184" t="str">
        <f t="shared" ca="1" si="605"/>
        <v/>
      </c>
      <c r="V182" s="184" t="str">
        <f t="shared" ca="1" si="606"/>
        <v/>
      </c>
      <c r="W182" s="184" t="str">
        <f t="shared" ca="1" si="607"/>
        <v/>
      </c>
      <c r="X182" s="184" t="str">
        <f t="shared" ca="1" si="608"/>
        <v/>
      </c>
      <c r="Y182" s="184" t="str">
        <f t="shared" ca="1" si="609"/>
        <v/>
      </c>
      <c r="Z182" s="184" t="str">
        <f t="shared" ca="1" si="610"/>
        <v/>
      </c>
      <c r="AA182" s="184" t="str">
        <f t="shared" ca="1" si="611"/>
        <v/>
      </c>
      <c r="AB182" s="184" t="str">
        <f t="shared" ca="1" si="612"/>
        <v/>
      </c>
      <c r="AC182" s="184" t="str">
        <f t="shared" ca="1" si="613"/>
        <v/>
      </c>
      <c r="AD182" s="184" t="str">
        <f t="shared" ca="1" si="614"/>
        <v/>
      </c>
      <c r="AE182" s="184" t="str">
        <f t="shared" ca="1" si="615"/>
        <v/>
      </c>
      <c r="AF182" s="184" t="str">
        <f t="shared" ca="1" si="616"/>
        <v/>
      </c>
      <c r="AG182" s="184" t="str">
        <f t="shared" ca="1" si="617"/>
        <v/>
      </c>
      <c r="AH182" s="184" t="str">
        <f t="shared" ca="1" si="618"/>
        <v/>
      </c>
      <c r="AI182" s="184" t="str">
        <f t="shared" ca="1" si="619"/>
        <v/>
      </c>
      <c r="AJ182" s="184" t="str">
        <f t="shared" ca="1" si="620"/>
        <v/>
      </c>
      <c r="AK182" s="184" t="str">
        <f t="shared" ca="1" si="621"/>
        <v/>
      </c>
      <c r="AL182" s="184" t="str">
        <f t="shared" ca="1" si="622"/>
        <v/>
      </c>
      <c r="AM182" s="184" t="str">
        <f t="shared" ca="1" si="623"/>
        <v/>
      </c>
      <c r="AN182" s="184" t="str">
        <f t="shared" ca="1" si="624"/>
        <v/>
      </c>
      <c r="AO182" s="184" t="str">
        <f t="shared" ca="1" si="625"/>
        <v/>
      </c>
      <c r="AP182" s="184" t="str">
        <f t="shared" ca="1" si="626"/>
        <v/>
      </c>
      <c r="AQ182" s="184" t="str">
        <f t="shared" ca="1" si="627"/>
        <v/>
      </c>
      <c r="AR182" s="184" t="str">
        <f t="shared" ca="1" si="628"/>
        <v/>
      </c>
      <c r="AS182" s="184" t="str">
        <f t="shared" ca="1" si="629"/>
        <v/>
      </c>
      <c r="AT182" s="184" t="str">
        <f t="shared" ca="1" si="630"/>
        <v/>
      </c>
      <c r="AU182" s="184" t="str">
        <f t="shared" ca="1" si="631"/>
        <v/>
      </c>
      <c r="AV182" s="184" t="str">
        <f t="shared" ca="1" si="632"/>
        <v/>
      </c>
      <c r="AW182" s="184" t="str">
        <f t="shared" ca="1" si="633"/>
        <v/>
      </c>
      <c r="AX182" s="184" t="str">
        <f t="shared" ca="1" si="634"/>
        <v/>
      </c>
      <c r="AY182" s="184" t="str">
        <f t="shared" ca="1" si="635"/>
        <v/>
      </c>
      <c r="AZ182" s="184" t="str">
        <f t="shared" ca="1" si="636"/>
        <v/>
      </c>
      <c r="BA182" s="184" t="str">
        <f t="shared" ca="1" si="637"/>
        <v/>
      </c>
      <c r="BB182" s="184" t="str">
        <f t="shared" ca="1" si="638"/>
        <v/>
      </c>
      <c r="BC182" s="184" t="str">
        <f t="shared" ca="1" si="639"/>
        <v/>
      </c>
      <c r="BD182" s="184" t="str">
        <f t="shared" ca="1" si="640"/>
        <v/>
      </c>
      <c r="BE182" s="184" t="str">
        <f t="shared" ca="1" si="641"/>
        <v/>
      </c>
      <c r="BF182" s="184" t="str">
        <f t="shared" ca="1" si="642"/>
        <v/>
      </c>
      <c r="BG182" s="184" t="str">
        <f t="shared" ca="1" si="643"/>
        <v/>
      </c>
      <c r="BH182" s="184" t="str">
        <f t="shared" ca="1" si="644"/>
        <v/>
      </c>
      <c r="BI182" s="184" t="str">
        <f t="shared" ca="1" si="645"/>
        <v/>
      </c>
      <c r="BJ182" s="184" t="str">
        <f t="shared" ca="1" si="646"/>
        <v/>
      </c>
      <c r="BK182" s="184" t="str">
        <f t="shared" ca="1" si="647"/>
        <v/>
      </c>
      <c r="BL182" s="184" t="str">
        <f t="shared" ca="1" si="648"/>
        <v/>
      </c>
      <c r="BM182" s="184" t="str">
        <f t="shared" ca="1" si="649"/>
        <v/>
      </c>
      <c r="BN182" s="184" t="str">
        <f t="shared" ca="1" si="650"/>
        <v/>
      </c>
      <c r="BO182" s="184" t="str">
        <f t="shared" ca="1" si="651"/>
        <v/>
      </c>
      <c r="BP182" s="184" t="str">
        <f t="shared" ca="1" si="652"/>
        <v/>
      </c>
      <c r="BQ182" s="184" t="str">
        <f t="shared" ca="1" si="653"/>
        <v/>
      </c>
      <c r="BR182" s="184" t="str">
        <f t="shared" ca="1" si="654"/>
        <v/>
      </c>
      <c r="BS182" s="184" t="str">
        <f t="shared" ca="1" si="655"/>
        <v/>
      </c>
      <c r="BT182" s="184" t="str">
        <f t="shared" ca="1" si="656"/>
        <v/>
      </c>
      <c r="BU182" s="184" t="str">
        <f t="shared" ca="1" si="657"/>
        <v/>
      </c>
      <c r="BV182" s="184" t="str">
        <f t="shared" ca="1" si="658"/>
        <v/>
      </c>
      <c r="BW182" s="184" t="str">
        <f t="shared" ca="1" si="659"/>
        <v/>
      </c>
      <c r="BX182" s="184" t="str">
        <f t="shared" ca="1" si="660"/>
        <v/>
      </c>
      <c r="BY182" s="184" t="str">
        <f t="shared" ca="1" si="661"/>
        <v/>
      </c>
      <c r="BZ182" s="184" t="str">
        <f t="shared" ca="1" si="662"/>
        <v/>
      </c>
      <c r="CA182" s="184" t="str">
        <f t="shared" ca="1" si="663"/>
        <v/>
      </c>
      <c r="CB182" s="184" t="str">
        <f t="shared" ca="1" si="664"/>
        <v/>
      </c>
      <c r="CC182" s="184" t="str">
        <f t="shared" ca="1" si="665"/>
        <v/>
      </c>
      <c r="CD182" s="184" t="str">
        <f t="shared" ca="1" si="666"/>
        <v/>
      </c>
      <c r="CE182" s="184" t="str">
        <f t="shared" ca="1" si="667"/>
        <v/>
      </c>
      <c r="CF182" s="184" t="str">
        <f t="shared" ca="1" si="668"/>
        <v/>
      </c>
      <c r="CG182" s="184" t="str">
        <f t="shared" ca="1" si="669"/>
        <v/>
      </c>
      <c r="CH182" s="184" t="str">
        <f t="shared" ca="1" si="670"/>
        <v/>
      </c>
      <c r="CI182" s="184" t="str">
        <f t="shared" ca="1" si="671"/>
        <v/>
      </c>
      <c r="CJ182" s="184" t="str">
        <f t="shared" ca="1" si="672"/>
        <v/>
      </c>
      <c r="CK182" s="184" t="str">
        <f t="shared" ca="1" si="673"/>
        <v/>
      </c>
      <c r="CL182" s="184" t="str">
        <f t="shared" ca="1" si="674"/>
        <v/>
      </c>
      <c r="CM182" s="184" t="str">
        <f t="shared" ca="1" si="675"/>
        <v/>
      </c>
      <c r="CN182" s="184" t="str">
        <f t="shared" ca="1" si="676"/>
        <v/>
      </c>
      <c r="CO182" s="184" t="str">
        <f t="shared" ca="1" si="677"/>
        <v/>
      </c>
      <c r="CP182" s="184" t="str">
        <f t="shared" ca="1" si="678"/>
        <v/>
      </c>
      <c r="CQ182" s="184" t="str">
        <f t="shared" ca="1" si="679"/>
        <v/>
      </c>
      <c r="CR182" s="184" t="str">
        <f t="shared" ca="1" si="680"/>
        <v/>
      </c>
      <c r="CS182" s="184" t="str">
        <f t="shared" ca="1" si="681"/>
        <v/>
      </c>
      <c r="CT182" s="184" t="str">
        <f t="shared" ca="1" si="682"/>
        <v/>
      </c>
      <c r="CU182" s="184" t="str">
        <f t="shared" ca="1" si="683"/>
        <v/>
      </c>
      <c r="CV182" s="184" t="str">
        <f t="shared" ca="1" si="684"/>
        <v/>
      </c>
      <c r="CW182" s="184" t="str">
        <f t="shared" ca="1" si="685"/>
        <v/>
      </c>
      <c r="CX182" s="184" t="str">
        <f t="shared" ca="1" si="686"/>
        <v/>
      </c>
      <c r="CY182" s="184" t="str">
        <f t="shared" ca="1" si="687"/>
        <v/>
      </c>
      <c r="CZ182" s="184" t="str">
        <f t="shared" ca="1" si="688"/>
        <v/>
      </c>
      <c r="DA182" s="184" t="str">
        <f t="shared" ca="1" si="689"/>
        <v/>
      </c>
      <c r="DB182" s="184" t="str">
        <f t="shared" ca="1" si="690"/>
        <v/>
      </c>
      <c r="DC182" s="184" t="str">
        <f t="shared" ca="1" si="691"/>
        <v/>
      </c>
      <c r="DD182" s="184" t="str">
        <f t="shared" ca="1" si="692"/>
        <v/>
      </c>
      <c r="DE182" s="184" t="str">
        <f t="shared" ca="1" si="693"/>
        <v/>
      </c>
      <c r="DF182" s="184" t="str">
        <f t="shared" ca="1" si="694"/>
        <v/>
      </c>
      <c r="DG182" s="184" t="str">
        <f t="shared" ca="1" si="695"/>
        <v/>
      </c>
      <c r="DH182" s="184" t="str">
        <f t="shared" ca="1" si="696"/>
        <v/>
      </c>
      <c r="DI182" s="184" t="str">
        <f t="shared" ca="1" si="697"/>
        <v/>
      </c>
      <c r="DJ182" s="184" t="str">
        <f t="shared" ca="1" si="698"/>
        <v/>
      </c>
      <c r="DK182" s="184" t="str">
        <f t="shared" ca="1" si="699"/>
        <v/>
      </c>
      <c r="DL182" s="184" t="str">
        <f t="shared" ca="1" si="700"/>
        <v/>
      </c>
      <c r="DM182" s="184" t="str">
        <f t="shared" ca="1" si="701"/>
        <v/>
      </c>
      <c r="DN182" s="184" t="str">
        <f t="shared" ca="1" si="702"/>
        <v/>
      </c>
      <c r="DO182" s="184" t="str">
        <f t="shared" ca="1" si="703"/>
        <v/>
      </c>
      <c r="DP182" s="184" t="str">
        <f t="shared" ca="1" si="704"/>
        <v/>
      </c>
      <c r="DQ182" s="184" t="str">
        <f t="shared" ca="1" si="705"/>
        <v/>
      </c>
      <c r="DR182" s="184" t="str">
        <f t="shared" ca="1" si="706"/>
        <v/>
      </c>
      <c r="DS182" s="184" t="str">
        <f t="shared" ca="1" si="707"/>
        <v/>
      </c>
      <c r="DT182" s="184" t="str">
        <f t="shared" ca="1" si="708"/>
        <v/>
      </c>
      <c r="DU182" s="184" t="str">
        <f t="shared" ca="1" si="709"/>
        <v/>
      </c>
      <c r="DV182" s="184" t="str">
        <f t="shared" ca="1" si="710"/>
        <v/>
      </c>
      <c r="DW182" s="184" t="str">
        <f t="shared" ca="1" si="711"/>
        <v/>
      </c>
      <c r="DX182" s="184" t="str">
        <f t="shared" ca="1" si="712"/>
        <v/>
      </c>
      <c r="DY182" s="184" t="str">
        <f t="shared" ca="1" si="713"/>
        <v/>
      </c>
      <c r="DZ182" s="184" t="str">
        <f t="shared" ca="1" si="714"/>
        <v/>
      </c>
      <c r="EA182" s="184" t="str">
        <f t="shared" ca="1" si="715"/>
        <v/>
      </c>
      <c r="EB182" s="184" t="str">
        <f t="shared" ca="1" si="716"/>
        <v/>
      </c>
      <c r="EC182" s="184" t="str">
        <f t="shared" ca="1" si="717"/>
        <v/>
      </c>
      <c r="ED182" s="184" t="str">
        <f t="shared" ca="1" si="718"/>
        <v/>
      </c>
      <c r="EE182" s="184" t="str">
        <f t="shared" ca="1" si="719"/>
        <v/>
      </c>
      <c r="EF182" s="184" t="str">
        <f t="shared" ca="1" si="720"/>
        <v/>
      </c>
      <c r="EG182" s="184" t="str">
        <f t="shared" ca="1" si="721"/>
        <v/>
      </c>
      <c r="EH182" s="184" t="str">
        <f t="shared" ca="1" si="722"/>
        <v/>
      </c>
      <c r="EI182" s="184" t="str">
        <f t="shared" ca="1" si="723"/>
        <v/>
      </c>
      <c r="EJ182" s="184" t="str">
        <f t="shared" ca="1" si="724"/>
        <v/>
      </c>
      <c r="EK182" s="184" t="str">
        <f t="shared" ca="1" si="725"/>
        <v/>
      </c>
      <c r="EL182" s="184" t="str">
        <f t="shared" ca="1" si="726"/>
        <v/>
      </c>
      <c r="EM182" s="184" t="str">
        <f t="shared" ca="1" si="727"/>
        <v/>
      </c>
      <c r="EN182" s="184" t="str">
        <f t="shared" ca="1" si="728"/>
        <v/>
      </c>
      <c r="EO182" s="184" t="str">
        <f t="shared" ca="1" si="729"/>
        <v/>
      </c>
      <c r="EP182" s="184" t="str">
        <f t="shared" ca="1" si="730"/>
        <v/>
      </c>
      <c r="EQ182" s="184" t="str">
        <f t="shared" ca="1" si="731"/>
        <v/>
      </c>
      <c r="ER182" s="184" t="str">
        <f t="shared" ca="1" si="732"/>
        <v/>
      </c>
      <c r="ES182" s="184" t="str">
        <f t="shared" ca="1" si="733"/>
        <v/>
      </c>
      <c r="ET182" s="184" t="str">
        <f t="shared" ca="1" si="734"/>
        <v/>
      </c>
      <c r="EU182" s="184" t="str">
        <f t="shared" ca="1" si="735"/>
        <v/>
      </c>
      <c r="EV182" s="184" t="str">
        <f t="shared" ca="1" si="736"/>
        <v/>
      </c>
      <c r="EW182" s="184" t="str">
        <f t="shared" ca="1" si="737"/>
        <v/>
      </c>
      <c r="EX182" s="184" t="str">
        <f t="shared" ca="1" si="738"/>
        <v/>
      </c>
      <c r="EY182" s="184" t="str">
        <f t="shared" ca="1" si="739"/>
        <v/>
      </c>
      <c r="EZ182" s="184" t="str">
        <f t="shared" ca="1" si="740"/>
        <v/>
      </c>
      <c r="FA182" s="184" t="str">
        <f t="shared" ca="1" si="741"/>
        <v/>
      </c>
      <c r="FB182" s="184" t="str">
        <f t="shared" ca="1" si="742"/>
        <v/>
      </c>
      <c r="FC182" s="184">
        <f t="shared" ca="1" si="743"/>
        <v>0</v>
      </c>
      <c r="FD182" s="184">
        <f t="shared" ca="1" si="744"/>
        <v>0</v>
      </c>
      <c r="FE182" s="184">
        <f t="shared" ca="1" si="745"/>
        <v>0</v>
      </c>
      <c r="FF182" s="184">
        <f t="shared" ca="1" si="746"/>
        <v>0</v>
      </c>
      <c r="FG182" s="184">
        <f t="shared" ca="1" si="747"/>
        <v>0</v>
      </c>
      <c r="FH182" s="184">
        <f t="shared" ca="1" si="748"/>
        <v>0</v>
      </c>
      <c r="FI182" s="184">
        <f t="shared" ca="1" si="749"/>
        <v>0</v>
      </c>
      <c r="FJ182" s="184">
        <f t="shared" ca="1" si="750"/>
        <v>0</v>
      </c>
      <c r="FK182" s="184">
        <f t="shared" ca="1" si="751"/>
        <v>0</v>
      </c>
      <c r="FL182" s="184">
        <f t="shared" ca="1" si="752"/>
        <v>0</v>
      </c>
      <c r="FM182" s="184">
        <f t="shared" ca="1" si="753"/>
        <v>0</v>
      </c>
      <c r="FN182" s="184">
        <f t="shared" ca="1" si="754"/>
        <v>0</v>
      </c>
      <c r="FO182" s="184">
        <f t="shared" ca="1" si="755"/>
        <v>0</v>
      </c>
      <c r="FP182" s="184">
        <f t="shared" ca="1" si="756"/>
        <v>0</v>
      </c>
      <c r="FQ182" s="184">
        <f t="shared" ca="1" si="757"/>
        <v>0</v>
      </c>
      <c r="FR182" s="184">
        <f t="shared" ca="1" si="758"/>
        <v>0</v>
      </c>
      <c r="FS182" s="184">
        <f t="shared" ca="1" si="759"/>
        <v>0</v>
      </c>
      <c r="FT182" s="184">
        <f t="shared" ca="1" si="760"/>
        <v>0</v>
      </c>
      <c r="FU182" s="184">
        <f t="shared" ca="1" si="761"/>
        <v>0</v>
      </c>
      <c r="FV182" s="184">
        <f t="shared" ca="1" si="762"/>
        <v>0</v>
      </c>
      <c r="FW182" s="184">
        <f t="shared" ca="1" si="763"/>
        <v>0</v>
      </c>
      <c r="FX182" s="184">
        <f t="shared" ca="1" si="764"/>
        <v>0</v>
      </c>
      <c r="FY182" s="184">
        <f t="shared" ca="1" si="765"/>
        <v>0</v>
      </c>
      <c r="FZ182" s="184">
        <f t="shared" ca="1" si="766"/>
        <v>0</v>
      </c>
      <c r="GA182" s="184">
        <f t="shared" ca="1" si="767"/>
        <v>0</v>
      </c>
      <c r="GB182" s="184">
        <f t="shared" ca="1" si="768"/>
        <v>0</v>
      </c>
      <c r="GC182" s="184">
        <f t="shared" ca="1" si="769"/>
        <v>0</v>
      </c>
      <c r="GD182" s="184">
        <f t="shared" ca="1" si="770"/>
        <v>0</v>
      </c>
      <c r="GE182" s="184">
        <f t="shared" ca="1" si="771"/>
        <v>0</v>
      </c>
      <c r="GF182" s="184">
        <f t="shared" ca="1" si="772"/>
        <v>0</v>
      </c>
      <c r="GG182" s="184">
        <f t="shared" ca="1" si="773"/>
        <v>0</v>
      </c>
      <c r="GH182" s="184">
        <f t="shared" ca="1" si="774"/>
        <v>0</v>
      </c>
      <c r="GI182" s="184">
        <f t="shared" ca="1" si="775"/>
        <v>0</v>
      </c>
      <c r="GJ182" s="184">
        <f t="shared" ca="1" si="776"/>
        <v>0</v>
      </c>
      <c r="GK182" s="184">
        <f t="shared" ca="1" si="777"/>
        <v>0</v>
      </c>
      <c r="GL182" s="184">
        <f t="shared" ca="1" si="778"/>
        <v>0</v>
      </c>
      <c r="GM182" s="184">
        <f t="shared" ca="1" si="779"/>
        <v>0</v>
      </c>
      <c r="GN182" s="184">
        <f t="shared" ca="1" si="780"/>
        <v>0</v>
      </c>
      <c r="GO182" s="184">
        <f t="shared" ca="1" si="781"/>
        <v>0</v>
      </c>
      <c r="GP182" s="184">
        <f t="shared" ca="1" si="782"/>
        <v>0</v>
      </c>
      <c r="GQ182" s="184">
        <f t="shared" ca="1" si="783"/>
        <v>0</v>
      </c>
      <c r="GR182" s="184">
        <f t="shared" ca="1" si="784"/>
        <v>0</v>
      </c>
      <c r="GS182" s="184">
        <f t="shared" ca="1" si="785"/>
        <v>0</v>
      </c>
      <c r="GT182" s="184">
        <f t="shared" ca="1" si="786"/>
        <v>0</v>
      </c>
      <c r="GU182" s="184">
        <f t="shared" ca="1" si="787"/>
        <v>0</v>
      </c>
      <c r="GV182" s="184">
        <f t="shared" ca="1" si="788"/>
        <v>0</v>
      </c>
      <c r="GW182" s="184">
        <f t="shared" ca="1" si="789"/>
        <v>0</v>
      </c>
      <c r="GX182" s="184">
        <f t="shared" ca="1" si="790"/>
        <v>0</v>
      </c>
      <c r="GY182" s="184">
        <f t="shared" ca="1" si="791"/>
        <v>0</v>
      </c>
      <c r="GZ182" s="184">
        <f t="shared" ca="1" si="792"/>
        <v>0</v>
      </c>
      <c r="HA182" s="184">
        <f t="shared" ca="1" si="793"/>
        <v>0</v>
      </c>
      <c r="HB182" s="184">
        <f t="shared" ca="1" si="794"/>
        <v>0</v>
      </c>
      <c r="HC182" s="184">
        <f t="shared" ca="1" si="795"/>
        <v>0</v>
      </c>
      <c r="HD182" s="184">
        <f t="shared" ca="1" si="796"/>
        <v>0</v>
      </c>
      <c r="HE182" s="184">
        <f t="shared" ca="1" si="797"/>
        <v>0</v>
      </c>
      <c r="HF182" s="184">
        <f t="shared" ca="1" si="798"/>
        <v>0</v>
      </c>
      <c r="HG182" s="184">
        <f t="shared" ca="1" si="799"/>
        <v>0</v>
      </c>
      <c r="HH182" s="184">
        <f t="shared" ca="1" si="800"/>
        <v>0</v>
      </c>
      <c r="HI182" s="184">
        <f t="shared" ca="1" si="801"/>
        <v>0</v>
      </c>
      <c r="HJ182" s="184">
        <f t="shared" ca="1" si="802"/>
        <v>0</v>
      </c>
      <c r="HK182" s="578">
        <f t="shared" ca="1" si="803"/>
        <v>0</v>
      </c>
    </row>
    <row r="183" spans="1:219" s="185" customFormat="1">
      <c r="A183" s="284"/>
      <c r="B183" s="285"/>
      <c r="C183" s="286"/>
      <c r="D183" s="287"/>
      <c r="E183" s="288"/>
      <c r="F183" s="289"/>
      <c r="G183" s="289"/>
      <c r="H183" s="289"/>
      <c r="I183" s="289"/>
      <c r="J183" s="289"/>
      <c r="K183" s="289"/>
      <c r="L183" s="289"/>
      <c r="M183" s="572">
        <f t="shared" si="594"/>
        <v>0</v>
      </c>
      <c r="N183" s="572">
        <f t="shared" si="595"/>
        <v>0</v>
      </c>
      <c r="O183" s="572">
        <f t="shared" si="596"/>
        <v>0</v>
      </c>
      <c r="P183" s="572">
        <f t="shared" si="597"/>
        <v>175</v>
      </c>
      <c r="Q183" s="572" t="str">
        <f t="shared" si="598"/>
        <v/>
      </c>
      <c r="R183" s="572" t="str">
        <f t="shared" si="599"/>
        <v/>
      </c>
      <c r="S183" s="184" t="str">
        <f t="shared" ca="1" si="603"/>
        <v/>
      </c>
      <c r="T183" s="184" t="str">
        <f t="shared" ca="1" si="604"/>
        <v/>
      </c>
      <c r="U183" s="184" t="str">
        <f t="shared" ca="1" si="605"/>
        <v/>
      </c>
      <c r="V183" s="184" t="str">
        <f t="shared" ca="1" si="606"/>
        <v/>
      </c>
      <c r="W183" s="184" t="str">
        <f t="shared" ca="1" si="607"/>
        <v/>
      </c>
      <c r="X183" s="184" t="str">
        <f t="shared" ca="1" si="608"/>
        <v/>
      </c>
      <c r="Y183" s="184" t="str">
        <f t="shared" ca="1" si="609"/>
        <v/>
      </c>
      <c r="Z183" s="184" t="str">
        <f t="shared" ca="1" si="610"/>
        <v/>
      </c>
      <c r="AA183" s="184" t="str">
        <f t="shared" ca="1" si="611"/>
        <v/>
      </c>
      <c r="AB183" s="184" t="str">
        <f t="shared" ca="1" si="612"/>
        <v/>
      </c>
      <c r="AC183" s="184" t="str">
        <f t="shared" ca="1" si="613"/>
        <v/>
      </c>
      <c r="AD183" s="184" t="str">
        <f t="shared" ca="1" si="614"/>
        <v/>
      </c>
      <c r="AE183" s="184" t="str">
        <f t="shared" ca="1" si="615"/>
        <v/>
      </c>
      <c r="AF183" s="184" t="str">
        <f t="shared" ca="1" si="616"/>
        <v/>
      </c>
      <c r="AG183" s="184" t="str">
        <f t="shared" ca="1" si="617"/>
        <v/>
      </c>
      <c r="AH183" s="184" t="str">
        <f t="shared" ca="1" si="618"/>
        <v/>
      </c>
      <c r="AI183" s="184" t="str">
        <f t="shared" ca="1" si="619"/>
        <v/>
      </c>
      <c r="AJ183" s="184" t="str">
        <f t="shared" ca="1" si="620"/>
        <v/>
      </c>
      <c r="AK183" s="184" t="str">
        <f t="shared" ca="1" si="621"/>
        <v/>
      </c>
      <c r="AL183" s="184" t="str">
        <f t="shared" ca="1" si="622"/>
        <v/>
      </c>
      <c r="AM183" s="184" t="str">
        <f t="shared" ca="1" si="623"/>
        <v/>
      </c>
      <c r="AN183" s="184" t="str">
        <f t="shared" ca="1" si="624"/>
        <v/>
      </c>
      <c r="AO183" s="184" t="str">
        <f t="shared" ca="1" si="625"/>
        <v/>
      </c>
      <c r="AP183" s="184" t="str">
        <f t="shared" ca="1" si="626"/>
        <v/>
      </c>
      <c r="AQ183" s="184" t="str">
        <f t="shared" ca="1" si="627"/>
        <v/>
      </c>
      <c r="AR183" s="184" t="str">
        <f t="shared" ca="1" si="628"/>
        <v/>
      </c>
      <c r="AS183" s="184" t="str">
        <f t="shared" ca="1" si="629"/>
        <v/>
      </c>
      <c r="AT183" s="184" t="str">
        <f t="shared" ca="1" si="630"/>
        <v/>
      </c>
      <c r="AU183" s="184" t="str">
        <f t="shared" ca="1" si="631"/>
        <v/>
      </c>
      <c r="AV183" s="184" t="str">
        <f t="shared" ca="1" si="632"/>
        <v/>
      </c>
      <c r="AW183" s="184" t="str">
        <f t="shared" ca="1" si="633"/>
        <v/>
      </c>
      <c r="AX183" s="184" t="str">
        <f t="shared" ca="1" si="634"/>
        <v/>
      </c>
      <c r="AY183" s="184" t="str">
        <f t="shared" ca="1" si="635"/>
        <v/>
      </c>
      <c r="AZ183" s="184" t="str">
        <f t="shared" ca="1" si="636"/>
        <v/>
      </c>
      <c r="BA183" s="184" t="str">
        <f t="shared" ca="1" si="637"/>
        <v/>
      </c>
      <c r="BB183" s="184" t="str">
        <f t="shared" ca="1" si="638"/>
        <v/>
      </c>
      <c r="BC183" s="184" t="str">
        <f t="shared" ca="1" si="639"/>
        <v/>
      </c>
      <c r="BD183" s="184" t="str">
        <f t="shared" ca="1" si="640"/>
        <v/>
      </c>
      <c r="BE183" s="184" t="str">
        <f t="shared" ca="1" si="641"/>
        <v/>
      </c>
      <c r="BF183" s="184" t="str">
        <f t="shared" ca="1" si="642"/>
        <v/>
      </c>
      <c r="BG183" s="184" t="str">
        <f t="shared" ca="1" si="643"/>
        <v/>
      </c>
      <c r="BH183" s="184" t="str">
        <f t="shared" ca="1" si="644"/>
        <v/>
      </c>
      <c r="BI183" s="184" t="str">
        <f t="shared" ca="1" si="645"/>
        <v/>
      </c>
      <c r="BJ183" s="184" t="str">
        <f t="shared" ca="1" si="646"/>
        <v/>
      </c>
      <c r="BK183" s="184" t="str">
        <f t="shared" ca="1" si="647"/>
        <v/>
      </c>
      <c r="BL183" s="184" t="str">
        <f t="shared" ca="1" si="648"/>
        <v/>
      </c>
      <c r="BM183" s="184" t="str">
        <f t="shared" ca="1" si="649"/>
        <v/>
      </c>
      <c r="BN183" s="184" t="str">
        <f t="shared" ca="1" si="650"/>
        <v/>
      </c>
      <c r="BO183" s="184" t="str">
        <f t="shared" ca="1" si="651"/>
        <v/>
      </c>
      <c r="BP183" s="184" t="str">
        <f t="shared" ca="1" si="652"/>
        <v/>
      </c>
      <c r="BQ183" s="184" t="str">
        <f t="shared" ca="1" si="653"/>
        <v/>
      </c>
      <c r="BR183" s="184" t="str">
        <f t="shared" ca="1" si="654"/>
        <v/>
      </c>
      <c r="BS183" s="184" t="str">
        <f t="shared" ca="1" si="655"/>
        <v/>
      </c>
      <c r="BT183" s="184" t="str">
        <f t="shared" ca="1" si="656"/>
        <v/>
      </c>
      <c r="BU183" s="184" t="str">
        <f t="shared" ca="1" si="657"/>
        <v/>
      </c>
      <c r="BV183" s="184" t="str">
        <f t="shared" ca="1" si="658"/>
        <v/>
      </c>
      <c r="BW183" s="184" t="str">
        <f t="shared" ca="1" si="659"/>
        <v/>
      </c>
      <c r="BX183" s="184" t="str">
        <f t="shared" ca="1" si="660"/>
        <v/>
      </c>
      <c r="BY183" s="184" t="str">
        <f t="shared" ca="1" si="661"/>
        <v/>
      </c>
      <c r="BZ183" s="184" t="str">
        <f t="shared" ca="1" si="662"/>
        <v/>
      </c>
      <c r="CA183" s="184" t="str">
        <f t="shared" ca="1" si="663"/>
        <v/>
      </c>
      <c r="CB183" s="184" t="str">
        <f t="shared" ca="1" si="664"/>
        <v/>
      </c>
      <c r="CC183" s="184" t="str">
        <f t="shared" ca="1" si="665"/>
        <v/>
      </c>
      <c r="CD183" s="184" t="str">
        <f t="shared" ca="1" si="666"/>
        <v/>
      </c>
      <c r="CE183" s="184" t="str">
        <f t="shared" ca="1" si="667"/>
        <v/>
      </c>
      <c r="CF183" s="184" t="str">
        <f t="shared" ca="1" si="668"/>
        <v/>
      </c>
      <c r="CG183" s="184" t="str">
        <f t="shared" ca="1" si="669"/>
        <v/>
      </c>
      <c r="CH183" s="184" t="str">
        <f t="shared" ca="1" si="670"/>
        <v/>
      </c>
      <c r="CI183" s="184" t="str">
        <f t="shared" ca="1" si="671"/>
        <v/>
      </c>
      <c r="CJ183" s="184" t="str">
        <f t="shared" ca="1" si="672"/>
        <v/>
      </c>
      <c r="CK183" s="184" t="str">
        <f t="shared" ca="1" si="673"/>
        <v/>
      </c>
      <c r="CL183" s="184" t="str">
        <f t="shared" ca="1" si="674"/>
        <v/>
      </c>
      <c r="CM183" s="184" t="str">
        <f t="shared" ca="1" si="675"/>
        <v/>
      </c>
      <c r="CN183" s="184" t="str">
        <f t="shared" ca="1" si="676"/>
        <v/>
      </c>
      <c r="CO183" s="184" t="str">
        <f t="shared" ca="1" si="677"/>
        <v/>
      </c>
      <c r="CP183" s="184" t="str">
        <f t="shared" ca="1" si="678"/>
        <v/>
      </c>
      <c r="CQ183" s="184" t="str">
        <f t="shared" ca="1" si="679"/>
        <v/>
      </c>
      <c r="CR183" s="184" t="str">
        <f t="shared" ca="1" si="680"/>
        <v/>
      </c>
      <c r="CS183" s="184" t="str">
        <f t="shared" ca="1" si="681"/>
        <v/>
      </c>
      <c r="CT183" s="184" t="str">
        <f t="shared" ca="1" si="682"/>
        <v/>
      </c>
      <c r="CU183" s="184" t="str">
        <f t="shared" ca="1" si="683"/>
        <v/>
      </c>
      <c r="CV183" s="184" t="str">
        <f t="shared" ca="1" si="684"/>
        <v/>
      </c>
      <c r="CW183" s="184" t="str">
        <f t="shared" ca="1" si="685"/>
        <v/>
      </c>
      <c r="CX183" s="184" t="str">
        <f t="shared" ca="1" si="686"/>
        <v/>
      </c>
      <c r="CY183" s="184" t="str">
        <f t="shared" ca="1" si="687"/>
        <v/>
      </c>
      <c r="CZ183" s="184" t="str">
        <f t="shared" ca="1" si="688"/>
        <v/>
      </c>
      <c r="DA183" s="184" t="str">
        <f t="shared" ca="1" si="689"/>
        <v/>
      </c>
      <c r="DB183" s="184" t="str">
        <f t="shared" ca="1" si="690"/>
        <v/>
      </c>
      <c r="DC183" s="184" t="str">
        <f t="shared" ca="1" si="691"/>
        <v/>
      </c>
      <c r="DD183" s="184" t="str">
        <f t="shared" ca="1" si="692"/>
        <v/>
      </c>
      <c r="DE183" s="184" t="str">
        <f t="shared" ca="1" si="693"/>
        <v/>
      </c>
      <c r="DF183" s="184" t="str">
        <f t="shared" ca="1" si="694"/>
        <v/>
      </c>
      <c r="DG183" s="184" t="str">
        <f t="shared" ca="1" si="695"/>
        <v/>
      </c>
      <c r="DH183" s="184" t="str">
        <f t="shared" ca="1" si="696"/>
        <v/>
      </c>
      <c r="DI183" s="184" t="str">
        <f t="shared" ca="1" si="697"/>
        <v/>
      </c>
      <c r="DJ183" s="184" t="str">
        <f t="shared" ca="1" si="698"/>
        <v/>
      </c>
      <c r="DK183" s="184" t="str">
        <f t="shared" ca="1" si="699"/>
        <v/>
      </c>
      <c r="DL183" s="184" t="str">
        <f t="shared" ca="1" si="700"/>
        <v/>
      </c>
      <c r="DM183" s="184" t="str">
        <f t="shared" ca="1" si="701"/>
        <v/>
      </c>
      <c r="DN183" s="184" t="str">
        <f t="shared" ca="1" si="702"/>
        <v/>
      </c>
      <c r="DO183" s="184" t="str">
        <f t="shared" ca="1" si="703"/>
        <v/>
      </c>
      <c r="DP183" s="184" t="str">
        <f t="shared" ca="1" si="704"/>
        <v/>
      </c>
      <c r="DQ183" s="184" t="str">
        <f t="shared" ca="1" si="705"/>
        <v/>
      </c>
      <c r="DR183" s="184" t="str">
        <f t="shared" ca="1" si="706"/>
        <v/>
      </c>
      <c r="DS183" s="184" t="str">
        <f t="shared" ca="1" si="707"/>
        <v/>
      </c>
      <c r="DT183" s="184" t="str">
        <f t="shared" ca="1" si="708"/>
        <v/>
      </c>
      <c r="DU183" s="184" t="str">
        <f t="shared" ca="1" si="709"/>
        <v/>
      </c>
      <c r="DV183" s="184" t="str">
        <f t="shared" ca="1" si="710"/>
        <v/>
      </c>
      <c r="DW183" s="184" t="str">
        <f t="shared" ca="1" si="711"/>
        <v/>
      </c>
      <c r="DX183" s="184" t="str">
        <f t="shared" ca="1" si="712"/>
        <v/>
      </c>
      <c r="DY183" s="184" t="str">
        <f t="shared" ca="1" si="713"/>
        <v/>
      </c>
      <c r="DZ183" s="184" t="str">
        <f t="shared" ca="1" si="714"/>
        <v/>
      </c>
      <c r="EA183" s="184" t="str">
        <f t="shared" ca="1" si="715"/>
        <v/>
      </c>
      <c r="EB183" s="184" t="str">
        <f t="shared" ca="1" si="716"/>
        <v/>
      </c>
      <c r="EC183" s="184" t="str">
        <f t="shared" ca="1" si="717"/>
        <v/>
      </c>
      <c r="ED183" s="184" t="str">
        <f t="shared" ca="1" si="718"/>
        <v/>
      </c>
      <c r="EE183" s="184" t="str">
        <f t="shared" ca="1" si="719"/>
        <v/>
      </c>
      <c r="EF183" s="184" t="str">
        <f t="shared" ca="1" si="720"/>
        <v/>
      </c>
      <c r="EG183" s="184" t="str">
        <f t="shared" ca="1" si="721"/>
        <v/>
      </c>
      <c r="EH183" s="184" t="str">
        <f t="shared" ca="1" si="722"/>
        <v/>
      </c>
      <c r="EI183" s="184" t="str">
        <f t="shared" ca="1" si="723"/>
        <v/>
      </c>
      <c r="EJ183" s="184" t="str">
        <f t="shared" ca="1" si="724"/>
        <v/>
      </c>
      <c r="EK183" s="184" t="str">
        <f t="shared" ca="1" si="725"/>
        <v/>
      </c>
      <c r="EL183" s="184" t="str">
        <f t="shared" ca="1" si="726"/>
        <v/>
      </c>
      <c r="EM183" s="184" t="str">
        <f t="shared" ca="1" si="727"/>
        <v/>
      </c>
      <c r="EN183" s="184" t="str">
        <f t="shared" ca="1" si="728"/>
        <v/>
      </c>
      <c r="EO183" s="184" t="str">
        <f t="shared" ca="1" si="729"/>
        <v/>
      </c>
      <c r="EP183" s="184" t="str">
        <f t="shared" ca="1" si="730"/>
        <v/>
      </c>
      <c r="EQ183" s="184" t="str">
        <f t="shared" ca="1" si="731"/>
        <v/>
      </c>
      <c r="ER183" s="184" t="str">
        <f t="shared" ca="1" si="732"/>
        <v/>
      </c>
      <c r="ES183" s="184" t="str">
        <f t="shared" ca="1" si="733"/>
        <v/>
      </c>
      <c r="ET183" s="184" t="str">
        <f t="shared" ca="1" si="734"/>
        <v/>
      </c>
      <c r="EU183" s="184" t="str">
        <f t="shared" ca="1" si="735"/>
        <v/>
      </c>
      <c r="EV183" s="184" t="str">
        <f t="shared" ca="1" si="736"/>
        <v/>
      </c>
      <c r="EW183" s="184" t="str">
        <f t="shared" ca="1" si="737"/>
        <v/>
      </c>
      <c r="EX183" s="184" t="str">
        <f t="shared" ca="1" si="738"/>
        <v/>
      </c>
      <c r="EY183" s="184" t="str">
        <f t="shared" ca="1" si="739"/>
        <v/>
      </c>
      <c r="EZ183" s="184" t="str">
        <f t="shared" ca="1" si="740"/>
        <v/>
      </c>
      <c r="FA183" s="184" t="str">
        <f t="shared" ca="1" si="741"/>
        <v/>
      </c>
      <c r="FB183" s="184">
        <f t="shared" ca="1" si="742"/>
        <v>0</v>
      </c>
      <c r="FC183" s="184">
        <f t="shared" ca="1" si="743"/>
        <v>0</v>
      </c>
      <c r="FD183" s="184">
        <f t="shared" ca="1" si="744"/>
        <v>0</v>
      </c>
      <c r="FE183" s="184">
        <f t="shared" ca="1" si="745"/>
        <v>0</v>
      </c>
      <c r="FF183" s="184">
        <f t="shared" ca="1" si="746"/>
        <v>0</v>
      </c>
      <c r="FG183" s="184">
        <f t="shared" ca="1" si="747"/>
        <v>0</v>
      </c>
      <c r="FH183" s="184">
        <f t="shared" ca="1" si="748"/>
        <v>0</v>
      </c>
      <c r="FI183" s="184">
        <f t="shared" ca="1" si="749"/>
        <v>0</v>
      </c>
      <c r="FJ183" s="184">
        <f t="shared" ca="1" si="750"/>
        <v>0</v>
      </c>
      <c r="FK183" s="184">
        <f t="shared" ca="1" si="751"/>
        <v>0</v>
      </c>
      <c r="FL183" s="184">
        <f t="shared" ca="1" si="752"/>
        <v>0</v>
      </c>
      <c r="FM183" s="184">
        <f t="shared" ca="1" si="753"/>
        <v>0</v>
      </c>
      <c r="FN183" s="184">
        <f t="shared" ca="1" si="754"/>
        <v>0</v>
      </c>
      <c r="FO183" s="184">
        <f t="shared" ca="1" si="755"/>
        <v>0</v>
      </c>
      <c r="FP183" s="184">
        <f t="shared" ca="1" si="756"/>
        <v>0</v>
      </c>
      <c r="FQ183" s="184">
        <f t="shared" ca="1" si="757"/>
        <v>0</v>
      </c>
      <c r="FR183" s="184">
        <f t="shared" ca="1" si="758"/>
        <v>0</v>
      </c>
      <c r="FS183" s="184">
        <f t="shared" ca="1" si="759"/>
        <v>0</v>
      </c>
      <c r="FT183" s="184">
        <f t="shared" ca="1" si="760"/>
        <v>0</v>
      </c>
      <c r="FU183" s="184">
        <f t="shared" ca="1" si="761"/>
        <v>0</v>
      </c>
      <c r="FV183" s="184">
        <f t="shared" ca="1" si="762"/>
        <v>0</v>
      </c>
      <c r="FW183" s="184">
        <f t="shared" ca="1" si="763"/>
        <v>0</v>
      </c>
      <c r="FX183" s="184">
        <f t="shared" ca="1" si="764"/>
        <v>0</v>
      </c>
      <c r="FY183" s="184">
        <f t="shared" ca="1" si="765"/>
        <v>0</v>
      </c>
      <c r="FZ183" s="184">
        <f t="shared" ca="1" si="766"/>
        <v>0</v>
      </c>
      <c r="GA183" s="184">
        <f t="shared" ca="1" si="767"/>
        <v>0</v>
      </c>
      <c r="GB183" s="184">
        <f t="shared" ca="1" si="768"/>
        <v>0</v>
      </c>
      <c r="GC183" s="184">
        <f t="shared" ca="1" si="769"/>
        <v>0</v>
      </c>
      <c r="GD183" s="184">
        <f t="shared" ca="1" si="770"/>
        <v>0</v>
      </c>
      <c r="GE183" s="184">
        <f t="shared" ca="1" si="771"/>
        <v>0</v>
      </c>
      <c r="GF183" s="184">
        <f t="shared" ca="1" si="772"/>
        <v>0</v>
      </c>
      <c r="GG183" s="184">
        <f t="shared" ca="1" si="773"/>
        <v>0</v>
      </c>
      <c r="GH183" s="184">
        <f t="shared" ca="1" si="774"/>
        <v>0</v>
      </c>
      <c r="GI183" s="184">
        <f t="shared" ca="1" si="775"/>
        <v>0</v>
      </c>
      <c r="GJ183" s="184">
        <f t="shared" ca="1" si="776"/>
        <v>0</v>
      </c>
      <c r="GK183" s="184">
        <f t="shared" ca="1" si="777"/>
        <v>0</v>
      </c>
      <c r="GL183" s="184">
        <f t="shared" ca="1" si="778"/>
        <v>0</v>
      </c>
      <c r="GM183" s="184">
        <f t="shared" ca="1" si="779"/>
        <v>0</v>
      </c>
      <c r="GN183" s="184">
        <f t="shared" ca="1" si="780"/>
        <v>0</v>
      </c>
      <c r="GO183" s="184">
        <f t="shared" ca="1" si="781"/>
        <v>0</v>
      </c>
      <c r="GP183" s="184">
        <f t="shared" ca="1" si="782"/>
        <v>0</v>
      </c>
      <c r="GQ183" s="184">
        <f t="shared" ca="1" si="783"/>
        <v>0</v>
      </c>
      <c r="GR183" s="184">
        <f t="shared" ca="1" si="784"/>
        <v>0</v>
      </c>
      <c r="GS183" s="184">
        <f t="shared" ca="1" si="785"/>
        <v>0</v>
      </c>
      <c r="GT183" s="184">
        <f t="shared" ca="1" si="786"/>
        <v>0</v>
      </c>
      <c r="GU183" s="184">
        <f t="shared" ca="1" si="787"/>
        <v>0</v>
      </c>
      <c r="GV183" s="184">
        <f t="shared" ca="1" si="788"/>
        <v>0</v>
      </c>
      <c r="GW183" s="184">
        <f t="shared" ca="1" si="789"/>
        <v>0</v>
      </c>
      <c r="GX183" s="184">
        <f t="shared" ca="1" si="790"/>
        <v>0</v>
      </c>
      <c r="GY183" s="184">
        <f t="shared" ca="1" si="791"/>
        <v>0</v>
      </c>
      <c r="GZ183" s="184">
        <f t="shared" ca="1" si="792"/>
        <v>0</v>
      </c>
      <c r="HA183" s="184">
        <f t="shared" ca="1" si="793"/>
        <v>0</v>
      </c>
      <c r="HB183" s="184">
        <f t="shared" ca="1" si="794"/>
        <v>0</v>
      </c>
      <c r="HC183" s="184">
        <f t="shared" ca="1" si="795"/>
        <v>0</v>
      </c>
      <c r="HD183" s="184">
        <f t="shared" ca="1" si="796"/>
        <v>0</v>
      </c>
      <c r="HE183" s="184">
        <f t="shared" ca="1" si="797"/>
        <v>0</v>
      </c>
      <c r="HF183" s="184">
        <f t="shared" ca="1" si="798"/>
        <v>0</v>
      </c>
      <c r="HG183" s="184">
        <f t="shared" ca="1" si="799"/>
        <v>0</v>
      </c>
      <c r="HH183" s="184">
        <f t="shared" ca="1" si="800"/>
        <v>0</v>
      </c>
      <c r="HI183" s="184">
        <f t="shared" ca="1" si="801"/>
        <v>0</v>
      </c>
      <c r="HJ183" s="184">
        <f t="shared" ca="1" si="802"/>
        <v>0</v>
      </c>
      <c r="HK183" s="578">
        <f t="shared" ca="1" si="803"/>
        <v>0</v>
      </c>
    </row>
    <row r="184" spans="1:219" s="185" customFormat="1">
      <c r="A184" s="284"/>
      <c r="B184" s="285"/>
      <c r="C184" s="286"/>
      <c r="D184" s="287"/>
      <c r="E184" s="288"/>
      <c r="F184" s="289"/>
      <c r="G184" s="289"/>
      <c r="H184" s="289"/>
      <c r="I184" s="289"/>
      <c r="J184" s="289"/>
      <c r="K184" s="289"/>
      <c r="L184" s="289"/>
      <c r="M184" s="572">
        <f t="shared" si="594"/>
        <v>0</v>
      </c>
      <c r="N184" s="572">
        <f t="shared" si="595"/>
        <v>0</v>
      </c>
      <c r="O184" s="572">
        <f t="shared" si="596"/>
        <v>0</v>
      </c>
      <c r="P184" s="572">
        <f t="shared" si="597"/>
        <v>176</v>
      </c>
      <c r="Q184" s="572" t="str">
        <f t="shared" si="598"/>
        <v/>
      </c>
      <c r="R184" s="572" t="str">
        <f t="shared" si="599"/>
        <v/>
      </c>
      <c r="S184" s="184" t="str">
        <f t="shared" ca="1" si="603"/>
        <v/>
      </c>
      <c r="T184" s="184" t="str">
        <f t="shared" ca="1" si="604"/>
        <v/>
      </c>
      <c r="U184" s="184" t="str">
        <f t="shared" ca="1" si="605"/>
        <v/>
      </c>
      <c r="V184" s="184" t="str">
        <f t="shared" ca="1" si="606"/>
        <v/>
      </c>
      <c r="W184" s="184" t="str">
        <f t="shared" ca="1" si="607"/>
        <v/>
      </c>
      <c r="X184" s="184" t="str">
        <f t="shared" ca="1" si="608"/>
        <v/>
      </c>
      <c r="Y184" s="184" t="str">
        <f t="shared" ca="1" si="609"/>
        <v/>
      </c>
      <c r="Z184" s="184" t="str">
        <f t="shared" ca="1" si="610"/>
        <v/>
      </c>
      <c r="AA184" s="184" t="str">
        <f t="shared" ca="1" si="611"/>
        <v/>
      </c>
      <c r="AB184" s="184" t="str">
        <f t="shared" ca="1" si="612"/>
        <v/>
      </c>
      <c r="AC184" s="184" t="str">
        <f t="shared" ca="1" si="613"/>
        <v/>
      </c>
      <c r="AD184" s="184" t="str">
        <f t="shared" ca="1" si="614"/>
        <v/>
      </c>
      <c r="AE184" s="184" t="str">
        <f t="shared" ca="1" si="615"/>
        <v/>
      </c>
      <c r="AF184" s="184" t="str">
        <f t="shared" ca="1" si="616"/>
        <v/>
      </c>
      <c r="AG184" s="184" t="str">
        <f t="shared" ca="1" si="617"/>
        <v/>
      </c>
      <c r="AH184" s="184" t="str">
        <f t="shared" ca="1" si="618"/>
        <v/>
      </c>
      <c r="AI184" s="184" t="str">
        <f t="shared" ca="1" si="619"/>
        <v/>
      </c>
      <c r="AJ184" s="184" t="str">
        <f t="shared" ca="1" si="620"/>
        <v/>
      </c>
      <c r="AK184" s="184" t="str">
        <f t="shared" ca="1" si="621"/>
        <v/>
      </c>
      <c r="AL184" s="184" t="str">
        <f t="shared" ca="1" si="622"/>
        <v/>
      </c>
      <c r="AM184" s="184" t="str">
        <f t="shared" ca="1" si="623"/>
        <v/>
      </c>
      <c r="AN184" s="184" t="str">
        <f t="shared" ca="1" si="624"/>
        <v/>
      </c>
      <c r="AO184" s="184" t="str">
        <f t="shared" ca="1" si="625"/>
        <v/>
      </c>
      <c r="AP184" s="184" t="str">
        <f t="shared" ca="1" si="626"/>
        <v/>
      </c>
      <c r="AQ184" s="184" t="str">
        <f t="shared" ca="1" si="627"/>
        <v/>
      </c>
      <c r="AR184" s="184" t="str">
        <f t="shared" ca="1" si="628"/>
        <v/>
      </c>
      <c r="AS184" s="184" t="str">
        <f t="shared" ca="1" si="629"/>
        <v/>
      </c>
      <c r="AT184" s="184" t="str">
        <f t="shared" ca="1" si="630"/>
        <v/>
      </c>
      <c r="AU184" s="184" t="str">
        <f t="shared" ca="1" si="631"/>
        <v/>
      </c>
      <c r="AV184" s="184" t="str">
        <f t="shared" ca="1" si="632"/>
        <v/>
      </c>
      <c r="AW184" s="184" t="str">
        <f t="shared" ca="1" si="633"/>
        <v/>
      </c>
      <c r="AX184" s="184" t="str">
        <f t="shared" ca="1" si="634"/>
        <v/>
      </c>
      <c r="AY184" s="184" t="str">
        <f t="shared" ca="1" si="635"/>
        <v/>
      </c>
      <c r="AZ184" s="184" t="str">
        <f t="shared" ca="1" si="636"/>
        <v/>
      </c>
      <c r="BA184" s="184" t="str">
        <f t="shared" ca="1" si="637"/>
        <v/>
      </c>
      <c r="BB184" s="184" t="str">
        <f t="shared" ca="1" si="638"/>
        <v/>
      </c>
      <c r="BC184" s="184" t="str">
        <f t="shared" ca="1" si="639"/>
        <v/>
      </c>
      <c r="BD184" s="184" t="str">
        <f t="shared" ca="1" si="640"/>
        <v/>
      </c>
      <c r="BE184" s="184" t="str">
        <f t="shared" ca="1" si="641"/>
        <v/>
      </c>
      <c r="BF184" s="184" t="str">
        <f t="shared" ca="1" si="642"/>
        <v/>
      </c>
      <c r="BG184" s="184" t="str">
        <f t="shared" ca="1" si="643"/>
        <v/>
      </c>
      <c r="BH184" s="184" t="str">
        <f t="shared" ca="1" si="644"/>
        <v/>
      </c>
      <c r="BI184" s="184" t="str">
        <f t="shared" ca="1" si="645"/>
        <v/>
      </c>
      <c r="BJ184" s="184" t="str">
        <f t="shared" ca="1" si="646"/>
        <v/>
      </c>
      <c r="BK184" s="184" t="str">
        <f t="shared" ca="1" si="647"/>
        <v/>
      </c>
      <c r="BL184" s="184" t="str">
        <f t="shared" ca="1" si="648"/>
        <v/>
      </c>
      <c r="BM184" s="184" t="str">
        <f t="shared" ca="1" si="649"/>
        <v/>
      </c>
      <c r="BN184" s="184" t="str">
        <f t="shared" ca="1" si="650"/>
        <v/>
      </c>
      <c r="BO184" s="184" t="str">
        <f t="shared" ca="1" si="651"/>
        <v/>
      </c>
      <c r="BP184" s="184" t="str">
        <f t="shared" ca="1" si="652"/>
        <v/>
      </c>
      <c r="BQ184" s="184" t="str">
        <f t="shared" ca="1" si="653"/>
        <v/>
      </c>
      <c r="BR184" s="184" t="str">
        <f t="shared" ca="1" si="654"/>
        <v/>
      </c>
      <c r="BS184" s="184" t="str">
        <f t="shared" ca="1" si="655"/>
        <v/>
      </c>
      <c r="BT184" s="184" t="str">
        <f t="shared" ca="1" si="656"/>
        <v/>
      </c>
      <c r="BU184" s="184" t="str">
        <f t="shared" ca="1" si="657"/>
        <v/>
      </c>
      <c r="BV184" s="184" t="str">
        <f t="shared" ca="1" si="658"/>
        <v/>
      </c>
      <c r="BW184" s="184" t="str">
        <f t="shared" ca="1" si="659"/>
        <v/>
      </c>
      <c r="BX184" s="184" t="str">
        <f t="shared" ca="1" si="660"/>
        <v/>
      </c>
      <c r="BY184" s="184" t="str">
        <f t="shared" ca="1" si="661"/>
        <v/>
      </c>
      <c r="BZ184" s="184" t="str">
        <f t="shared" ca="1" si="662"/>
        <v/>
      </c>
      <c r="CA184" s="184" t="str">
        <f t="shared" ca="1" si="663"/>
        <v/>
      </c>
      <c r="CB184" s="184" t="str">
        <f t="shared" ca="1" si="664"/>
        <v/>
      </c>
      <c r="CC184" s="184" t="str">
        <f t="shared" ca="1" si="665"/>
        <v/>
      </c>
      <c r="CD184" s="184" t="str">
        <f t="shared" ca="1" si="666"/>
        <v/>
      </c>
      <c r="CE184" s="184" t="str">
        <f t="shared" ca="1" si="667"/>
        <v/>
      </c>
      <c r="CF184" s="184" t="str">
        <f t="shared" ca="1" si="668"/>
        <v/>
      </c>
      <c r="CG184" s="184" t="str">
        <f t="shared" ca="1" si="669"/>
        <v/>
      </c>
      <c r="CH184" s="184" t="str">
        <f t="shared" ca="1" si="670"/>
        <v/>
      </c>
      <c r="CI184" s="184" t="str">
        <f t="shared" ca="1" si="671"/>
        <v/>
      </c>
      <c r="CJ184" s="184" t="str">
        <f t="shared" ca="1" si="672"/>
        <v/>
      </c>
      <c r="CK184" s="184" t="str">
        <f t="shared" ca="1" si="673"/>
        <v/>
      </c>
      <c r="CL184" s="184" t="str">
        <f t="shared" ca="1" si="674"/>
        <v/>
      </c>
      <c r="CM184" s="184" t="str">
        <f t="shared" ca="1" si="675"/>
        <v/>
      </c>
      <c r="CN184" s="184" t="str">
        <f t="shared" ca="1" si="676"/>
        <v/>
      </c>
      <c r="CO184" s="184" t="str">
        <f t="shared" ca="1" si="677"/>
        <v/>
      </c>
      <c r="CP184" s="184" t="str">
        <f t="shared" ca="1" si="678"/>
        <v/>
      </c>
      <c r="CQ184" s="184" t="str">
        <f t="shared" ca="1" si="679"/>
        <v/>
      </c>
      <c r="CR184" s="184" t="str">
        <f t="shared" ca="1" si="680"/>
        <v/>
      </c>
      <c r="CS184" s="184" t="str">
        <f t="shared" ca="1" si="681"/>
        <v/>
      </c>
      <c r="CT184" s="184" t="str">
        <f t="shared" ca="1" si="682"/>
        <v/>
      </c>
      <c r="CU184" s="184" t="str">
        <f t="shared" ca="1" si="683"/>
        <v/>
      </c>
      <c r="CV184" s="184" t="str">
        <f t="shared" ca="1" si="684"/>
        <v/>
      </c>
      <c r="CW184" s="184" t="str">
        <f t="shared" ca="1" si="685"/>
        <v/>
      </c>
      <c r="CX184" s="184" t="str">
        <f t="shared" ca="1" si="686"/>
        <v/>
      </c>
      <c r="CY184" s="184" t="str">
        <f t="shared" ca="1" si="687"/>
        <v/>
      </c>
      <c r="CZ184" s="184" t="str">
        <f t="shared" ca="1" si="688"/>
        <v/>
      </c>
      <c r="DA184" s="184" t="str">
        <f t="shared" ca="1" si="689"/>
        <v/>
      </c>
      <c r="DB184" s="184" t="str">
        <f t="shared" ca="1" si="690"/>
        <v/>
      </c>
      <c r="DC184" s="184" t="str">
        <f t="shared" ca="1" si="691"/>
        <v/>
      </c>
      <c r="DD184" s="184" t="str">
        <f t="shared" ca="1" si="692"/>
        <v/>
      </c>
      <c r="DE184" s="184" t="str">
        <f t="shared" ca="1" si="693"/>
        <v/>
      </c>
      <c r="DF184" s="184" t="str">
        <f t="shared" ca="1" si="694"/>
        <v/>
      </c>
      <c r="DG184" s="184" t="str">
        <f t="shared" ca="1" si="695"/>
        <v/>
      </c>
      <c r="DH184" s="184" t="str">
        <f t="shared" ca="1" si="696"/>
        <v/>
      </c>
      <c r="DI184" s="184" t="str">
        <f t="shared" ca="1" si="697"/>
        <v/>
      </c>
      <c r="DJ184" s="184" t="str">
        <f t="shared" ca="1" si="698"/>
        <v/>
      </c>
      <c r="DK184" s="184" t="str">
        <f t="shared" ca="1" si="699"/>
        <v/>
      </c>
      <c r="DL184" s="184" t="str">
        <f t="shared" ca="1" si="700"/>
        <v/>
      </c>
      <c r="DM184" s="184" t="str">
        <f t="shared" ca="1" si="701"/>
        <v/>
      </c>
      <c r="DN184" s="184" t="str">
        <f t="shared" ca="1" si="702"/>
        <v/>
      </c>
      <c r="DO184" s="184" t="str">
        <f t="shared" ca="1" si="703"/>
        <v/>
      </c>
      <c r="DP184" s="184" t="str">
        <f t="shared" ca="1" si="704"/>
        <v/>
      </c>
      <c r="DQ184" s="184" t="str">
        <f t="shared" ca="1" si="705"/>
        <v/>
      </c>
      <c r="DR184" s="184" t="str">
        <f t="shared" ca="1" si="706"/>
        <v/>
      </c>
      <c r="DS184" s="184" t="str">
        <f t="shared" ca="1" si="707"/>
        <v/>
      </c>
      <c r="DT184" s="184" t="str">
        <f t="shared" ca="1" si="708"/>
        <v/>
      </c>
      <c r="DU184" s="184" t="str">
        <f t="shared" ca="1" si="709"/>
        <v/>
      </c>
      <c r="DV184" s="184" t="str">
        <f t="shared" ca="1" si="710"/>
        <v/>
      </c>
      <c r="DW184" s="184" t="str">
        <f t="shared" ca="1" si="711"/>
        <v/>
      </c>
      <c r="DX184" s="184" t="str">
        <f t="shared" ca="1" si="712"/>
        <v/>
      </c>
      <c r="DY184" s="184" t="str">
        <f t="shared" ca="1" si="713"/>
        <v/>
      </c>
      <c r="DZ184" s="184" t="str">
        <f t="shared" ca="1" si="714"/>
        <v/>
      </c>
      <c r="EA184" s="184" t="str">
        <f t="shared" ca="1" si="715"/>
        <v/>
      </c>
      <c r="EB184" s="184" t="str">
        <f t="shared" ca="1" si="716"/>
        <v/>
      </c>
      <c r="EC184" s="184" t="str">
        <f t="shared" ca="1" si="717"/>
        <v/>
      </c>
      <c r="ED184" s="184" t="str">
        <f t="shared" ca="1" si="718"/>
        <v/>
      </c>
      <c r="EE184" s="184" t="str">
        <f t="shared" ca="1" si="719"/>
        <v/>
      </c>
      <c r="EF184" s="184" t="str">
        <f t="shared" ca="1" si="720"/>
        <v/>
      </c>
      <c r="EG184" s="184" t="str">
        <f t="shared" ca="1" si="721"/>
        <v/>
      </c>
      <c r="EH184" s="184" t="str">
        <f t="shared" ca="1" si="722"/>
        <v/>
      </c>
      <c r="EI184" s="184" t="str">
        <f t="shared" ca="1" si="723"/>
        <v/>
      </c>
      <c r="EJ184" s="184" t="str">
        <f t="shared" ca="1" si="724"/>
        <v/>
      </c>
      <c r="EK184" s="184" t="str">
        <f t="shared" ca="1" si="725"/>
        <v/>
      </c>
      <c r="EL184" s="184" t="str">
        <f t="shared" ca="1" si="726"/>
        <v/>
      </c>
      <c r="EM184" s="184" t="str">
        <f t="shared" ca="1" si="727"/>
        <v/>
      </c>
      <c r="EN184" s="184" t="str">
        <f t="shared" ca="1" si="728"/>
        <v/>
      </c>
      <c r="EO184" s="184" t="str">
        <f t="shared" ca="1" si="729"/>
        <v/>
      </c>
      <c r="EP184" s="184" t="str">
        <f t="shared" ca="1" si="730"/>
        <v/>
      </c>
      <c r="EQ184" s="184" t="str">
        <f t="shared" ca="1" si="731"/>
        <v/>
      </c>
      <c r="ER184" s="184" t="str">
        <f t="shared" ca="1" si="732"/>
        <v/>
      </c>
      <c r="ES184" s="184" t="str">
        <f t="shared" ca="1" si="733"/>
        <v/>
      </c>
      <c r="ET184" s="184" t="str">
        <f t="shared" ca="1" si="734"/>
        <v/>
      </c>
      <c r="EU184" s="184" t="str">
        <f t="shared" ca="1" si="735"/>
        <v/>
      </c>
      <c r="EV184" s="184" t="str">
        <f t="shared" ca="1" si="736"/>
        <v/>
      </c>
      <c r="EW184" s="184" t="str">
        <f t="shared" ca="1" si="737"/>
        <v/>
      </c>
      <c r="EX184" s="184" t="str">
        <f t="shared" ca="1" si="738"/>
        <v/>
      </c>
      <c r="EY184" s="184" t="str">
        <f t="shared" ca="1" si="739"/>
        <v/>
      </c>
      <c r="EZ184" s="184" t="str">
        <f t="shared" ca="1" si="740"/>
        <v/>
      </c>
      <c r="FA184" s="184">
        <f t="shared" ca="1" si="741"/>
        <v>0</v>
      </c>
      <c r="FB184" s="184">
        <f t="shared" ca="1" si="742"/>
        <v>0</v>
      </c>
      <c r="FC184" s="184">
        <f t="shared" ca="1" si="743"/>
        <v>0</v>
      </c>
      <c r="FD184" s="184">
        <f t="shared" ca="1" si="744"/>
        <v>0</v>
      </c>
      <c r="FE184" s="184">
        <f t="shared" ca="1" si="745"/>
        <v>0</v>
      </c>
      <c r="FF184" s="184">
        <f t="shared" ca="1" si="746"/>
        <v>0</v>
      </c>
      <c r="FG184" s="184">
        <f t="shared" ca="1" si="747"/>
        <v>0</v>
      </c>
      <c r="FH184" s="184">
        <f t="shared" ca="1" si="748"/>
        <v>0</v>
      </c>
      <c r="FI184" s="184">
        <f t="shared" ca="1" si="749"/>
        <v>0</v>
      </c>
      <c r="FJ184" s="184">
        <f t="shared" ca="1" si="750"/>
        <v>0</v>
      </c>
      <c r="FK184" s="184">
        <f t="shared" ca="1" si="751"/>
        <v>0</v>
      </c>
      <c r="FL184" s="184">
        <f t="shared" ca="1" si="752"/>
        <v>0</v>
      </c>
      <c r="FM184" s="184">
        <f t="shared" ca="1" si="753"/>
        <v>0</v>
      </c>
      <c r="FN184" s="184">
        <f t="shared" ca="1" si="754"/>
        <v>0</v>
      </c>
      <c r="FO184" s="184">
        <f t="shared" ca="1" si="755"/>
        <v>0</v>
      </c>
      <c r="FP184" s="184">
        <f t="shared" ca="1" si="756"/>
        <v>0</v>
      </c>
      <c r="FQ184" s="184">
        <f t="shared" ca="1" si="757"/>
        <v>0</v>
      </c>
      <c r="FR184" s="184">
        <f t="shared" ca="1" si="758"/>
        <v>0</v>
      </c>
      <c r="FS184" s="184">
        <f t="shared" ca="1" si="759"/>
        <v>0</v>
      </c>
      <c r="FT184" s="184">
        <f t="shared" ca="1" si="760"/>
        <v>0</v>
      </c>
      <c r="FU184" s="184">
        <f t="shared" ca="1" si="761"/>
        <v>0</v>
      </c>
      <c r="FV184" s="184">
        <f t="shared" ca="1" si="762"/>
        <v>0</v>
      </c>
      <c r="FW184" s="184">
        <f t="shared" ca="1" si="763"/>
        <v>0</v>
      </c>
      <c r="FX184" s="184">
        <f t="shared" ca="1" si="764"/>
        <v>0</v>
      </c>
      <c r="FY184" s="184">
        <f t="shared" ca="1" si="765"/>
        <v>0</v>
      </c>
      <c r="FZ184" s="184">
        <f t="shared" ca="1" si="766"/>
        <v>0</v>
      </c>
      <c r="GA184" s="184">
        <f t="shared" ca="1" si="767"/>
        <v>0</v>
      </c>
      <c r="GB184" s="184">
        <f t="shared" ca="1" si="768"/>
        <v>0</v>
      </c>
      <c r="GC184" s="184">
        <f t="shared" ca="1" si="769"/>
        <v>0</v>
      </c>
      <c r="GD184" s="184">
        <f t="shared" ca="1" si="770"/>
        <v>0</v>
      </c>
      <c r="GE184" s="184">
        <f t="shared" ca="1" si="771"/>
        <v>0</v>
      </c>
      <c r="GF184" s="184">
        <f t="shared" ca="1" si="772"/>
        <v>0</v>
      </c>
      <c r="GG184" s="184">
        <f t="shared" ca="1" si="773"/>
        <v>0</v>
      </c>
      <c r="GH184" s="184">
        <f t="shared" ca="1" si="774"/>
        <v>0</v>
      </c>
      <c r="GI184" s="184">
        <f t="shared" ca="1" si="775"/>
        <v>0</v>
      </c>
      <c r="GJ184" s="184">
        <f t="shared" ca="1" si="776"/>
        <v>0</v>
      </c>
      <c r="GK184" s="184">
        <f t="shared" ca="1" si="777"/>
        <v>0</v>
      </c>
      <c r="GL184" s="184">
        <f t="shared" ca="1" si="778"/>
        <v>0</v>
      </c>
      <c r="GM184" s="184">
        <f t="shared" ca="1" si="779"/>
        <v>0</v>
      </c>
      <c r="GN184" s="184">
        <f t="shared" ca="1" si="780"/>
        <v>0</v>
      </c>
      <c r="GO184" s="184">
        <f t="shared" ca="1" si="781"/>
        <v>0</v>
      </c>
      <c r="GP184" s="184">
        <f t="shared" ca="1" si="782"/>
        <v>0</v>
      </c>
      <c r="GQ184" s="184">
        <f t="shared" ca="1" si="783"/>
        <v>0</v>
      </c>
      <c r="GR184" s="184">
        <f t="shared" ca="1" si="784"/>
        <v>0</v>
      </c>
      <c r="GS184" s="184">
        <f t="shared" ca="1" si="785"/>
        <v>0</v>
      </c>
      <c r="GT184" s="184">
        <f t="shared" ca="1" si="786"/>
        <v>0</v>
      </c>
      <c r="GU184" s="184">
        <f t="shared" ca="1" si="787"/>
        <v>0</v>
      </c>
      <c r="GV184" s="184">
        <f t="shared" ca="1" si="788"/>
        <v>0</v>
      </c>
      <c r="GW184" s="184">
        <f t="shared" ca="1" si="789"/>
        <v>0</v>
      </c>
      <c r="GX184" s="184">
        <f t="shared" ca="1" si="790"/>
        <v>0</v>
      </c>
      <c r="GY184" s="184">
        <f t="shared" ca="1" si="791"/>
        <v>0</v>
      </c>
      <c r="GZ184" s="184">
        <f t="shared" ca="1" si="792"/>
        <v>0</v>
      </c>
      <c r="HA184" s="184">
        <f t="shared" ca="1" si="793"/>
        <v>0</v>
      </c>
      <c r="HB184" s="184">
        <f t="shared" ca="1" si="794"/>
        <v>0</v>
      </c>
      <c r="HC184" s="184">
        <f t="shared" ca="1" si="795"/>
        <v>0</v>
      </c>
      <c r="HD184" s="184">
        <f t="shared" ca="1" si="796"/>
        <v>0</v>
      </c>
      <c r="HE184" s="184">
        <f t="shared" ca="1" si="797"/>
        <v>0</v>
      </c>
      <c r="HF184" s="184">
        <f t="shared" ca="1" si="798"/>
        <v>0</v>
      </c>
      <c r="HG184" s="184">
        <f t="shared" ca="1" si="799"/>
        <v>0</v>
      </c>
      <c r="HH184" s="184">
        <f t="shared" ca="1" si="800"/>
        <v>0</v>
      </c>
      <c r="HI184" s="184">
        <f t="shared" ca="1" si="801"/>
        <v>0</v>
      </c>
      <c r="HJ184" s="184">
        <f t="shared" ca="1" si="802"/>
        <v>0</v>
      </c>
      <c r="HK184" s="578">
        <f t="shared" ca="1" si="803"/>
        <v>0</v>
      </c>
    </row>
    <row r="185" spans="1:219" s="185" customFormat="1">
      <c r="A185" s="284"/>
      <c r="B185" s="285"/>
      <c r="C185" s="286"/>
      <c r="D185" s="287"/>
      <c r="E185" s="288"/>
      <c r="F185" s="289"/>
      <c r="G185" s="289"/>
      <c r="H185" s="289"/>
      <c r="I185" s="289"/>
      <c r="J185" s="289"/>
      <c r="K185" s="289"/>
      <c r="L185" s="289"/>
      <c r="M185" s="572">
        <f t="shared" si="594"/>
        <v>0</v>
      </c>
      <c r="N185" s="572">
        <f t="shared" si="595"/>
        <v>0</v>
      </c>
      <c r="O185" s="572">
        <f t="shared" si="596"/>
        <v>0</v>
      </c>
      <c r="P185" s="572">
        <f t="shared" si="597"/>
        <v>177</v>
      </c>
      <c r="Q185" s="572" t="str">
        <f t="shared" si="598"/>
        <v/>
      </c>
      <c r="R185" s="572" t="str">
        <f t="shared" si="599"/>
        <v/>
      </c>
      <c r="S185" s="184" t="str">
        <f t="shared" ca="1" si="603"/>
        <v/>
      </c>
      <c r="T185" s="184" t="str">
        <f t="shared" ca="1" si="604"/>
        <v/>
      </c>
      <c r="U185" s="184" t="str">
        <f t="shared" ca="1" si="605"/>
        <v/>
      </c>
      <c r="V185" s="184" t="str">
        <f t="shared" ca="1" si="606"/>
        <v/>
      </c>
      <c r="W185" s="184" t="str">
        <f t="shared" ca="1" si="607"/>
        <v/>
      </c>
      <c r="X185" s="184" t="str">
        <f t="shared" ca="1" si="608"/>
        <v/>
      </c>
      <c r="Y185" s="184" t="str">
        <f t="shared" ca="1" si="609"/>
        <v/>
      </c>
      <c r="Z185" s="184" t="str">
        <f t="shared" ca="1" si="610"/>
        <v/>
      </c>
      <c r="AA185" s="184" t="str">
        <f t="shared" ca="1" si="611"/>
        <v/>
      </c>
      <c r="AB185" s="184" t="str">
        <f t="shared" ca="1" si="612"/>
        <v/>
      </c>
      <c r="AC185" s="184" t="str">
        <f t="shared" ca="1" si="613"/>
        <v/>
      </c>
      <c r="AD185" s="184" t="str">
        <f t="shared" ca="1" si="614"/>
        <v/>
      </c>
      <c r="AE185" s="184" t="str">
        <f t="shared" ca="1" si="615"/>
        <v/>
      </c>
      <c r="AF185" s="184" t="str">
        <f t="shared" ca="1" si="616"/>
        <v/>
      </c>
      <c r="AG185" s="184" t="str">
        <f t="shared" ca="1" si="617"/>
        <v/>
      </c>
      <c r="AH185" s="184" t="str">
        <f t="shared" ca="1" si="618"/>
        <v/>
      </c>
      <c r="AI185" s="184" t="str">
        <f t="shared" ca="1" si="619"/>
        <v/>
      </c>
      <c r="AJ185" s="184" t="str">
        <f t="shared" ca="1" si="620"/>
        <v/>
      </c>
      <c r="AK185" s="184" t="str">
        <f t="shared" ca="1" si="621"/>
        <v/>
      </c>
      <c r="AL185" s="184" t="str">
        <f t="shared" ca="1" si="622"/>
        <v/>
      </c>
      <c r="AM185" s="184" t="str">
        <f t="shared" ca="1" si="623"/>
        <v/>
      </c>
      <c r="AN185" s="184" t="str">
        <f t="shared" ca="1" si="624"/>
        <v/>
      </c>
      <c r="AO185" s="184" t="str">
        <f t="shared" ca="1" si="625"/>
        <v/>
      </c>
      <c r="AP185" s="184" t="str">
        <f t="shared" ca="1" si="626"/>
        <v/>
      </c>
      <c r="AQ185" s="184" t="str">
        <f t="shared" ca="1" si="627"/>
        <v/>
      </c>
      <c r="AR185" s="184" t="str">
        <f t="shared" ca="1" si="628"/>
        <v/>
      </c>
      <c r="AS185" s="184" t="str">
        <f t="shared" ca="1" si="629"/>
        <v/>
      </c>
      <c r="AT185" s="184" t="str">
        <f t="shared" ca="1" si="630"/>
        <v/>
      </c>
      <c r="AU185" s="184" t="str">
        <f t="shared" ca="1" si="631"/>
        <v/>
      </c>
      <c r="AV185" s="184" t="str">
        <f t="shared" ca="1" si="632"/>
        <v/>
      </c>
      <c r="AW185" s="184" t="str">
        <f t="shared" ca="1" si="633"/>
        <v/>
      </c>
      <c r="AX185" s="184" t="str">
        <f t="shared" ca="1" si="634"/>
        <v/>
      </c>
      <c r="AY185" s="184" t="str">
        <f t="shared" ca="1" si="635"/>
        <v/>
      </c>
      <c r="AZ185" s="184" t="str">
        <f t="shared" ca="1" si="636"/>
        <v/>
      </c>
      <c r="BA185" s="184" t="str">
        <f t="shared" ca="1" si="637"/>
        <v/>
      </c>
      <c r="BB185" s="184" t="str">
        <f t="shared" ca="1" si="638"/>
        <v/>
      </c>
      <c r="BC185" s="184" t="str">
        <f t="shared" ca="1" si="639"/>
        <v/>
      </c>
      <c r="BD185" s="184" t="str">
        <f t="shared" ca="1" si="640"/>
        <v/>
      </c>
      <c r="BE185" s="184" t="str">
        <f t="shared" ca="1" si="641"/>
        <v/>
      </c>
      <c r="BF185" s="184" t="str">
        <f t="shared" ca="1" si="642"/>
        <v/>
      </c>
      <c r="BG185" s="184" t="str">
        <f t="shared" ca="1" si="643"/>
        <v/>
      </c>
      <c r="BH185" s="184" t="str">
        <f t="shared" ca="1" si="644"/>
        <v/>
      </c>
      <c r="BI185" s="184" t="str">
        <f t="shared" ca="1" si="645"/>
        <v/>
      </c>
      <c r="BJ185" s="184" t="str">
        <f t="shared" ca="1" si="646"/>
        <v/>
      </c>
      <c r="BK185" s="184" t="str">
        <f t="shared" ca="1" si="647"/>
        <v/>
      </c>
      <c r="BL185" s="184" t="str">
        <f t="shared" ca="1" si="648"/>
        <v/>
      </c>
      <c r="BM185" s="184" t="str">
        <f t="shared" ca="1" si="649"/>
        <v/>
      </c>
      <c r="BN185" s="184" t="str">
        <f t="shared" ca="1" si="650"/>
        <v/>
      </c>
      <c r="BO185" s="184" t="str">
        <f t="shared" ca="1" si="651"/>
        <v/>
      </c>
      <c r="BP185" s="184" t="str">
        <f t="shared" ca="1" si="652"/>
        <v/>
      </c>
      <c r="BQ185" s="184" t="str">
        <f t="shared" ca="1" si="653"/>
        <v/>
      </c>
      <c r="BR185" s="184" t="str">
        <f t="shared" ca="1" si="654"/>
        <v/>
      </c>
      <c r="BS185" s="184" t="str">
        <f t="shared" ca="1" si="655"/>
        <v/>
      </c>
      <c r="BT185" s="184" t="str">
        <f t="shared" ca="1" si="656"/>
        <v/>
      </c>
      <c r="BU185" s="184" t="str">
        <f t="shared" ca="1" si="657"/>
        <v/>
      </c>
      <c r="BV185" s="184" t="str">
        <f t="shared" ca="1" si="658"/>
        <v/>
      </c>
      <c r="BW185" s="184" t="str">
        <f t="shared" ca="1" si="659"/>
        <v/>
      </c>
      <c r="BX185" s="184" t="str">
        <f t="shared" ca="1" si="660"/>
        <v/>
      </c>
      <c r="BY185" s="184" t="str">
        <f t="shared" ca="1" si="661"/>
        <v/>
      </c>
      <c r="BZ185" s="184" t="str">
        <f t="shared" ca="1" si="662"/>
        <v/>
      </c>
      <c r="CA185" s="184" t="str">
        <f t="shared" ca="1" si="663"/>
        <v/>
      </c>
      <c r="CB185" s="184" t="str">
        <f t="shared" ca="1" si="664"/>
        <v/>
      </c>
      <c r="CC185" s="184" t="str">
        <f t="shared" ca="1" si="665"/>
        <v/>
      </c>
      <c r="CD185" s="184" t="str">
        <f t="shared" ca="1" si="666"/>
        <v/>
      </c>
      <c r="CE185" s="184" t="str">
        <f t="shared" ca="1" si="667"/>
        <v/>
      </c>
      <c r="CF185" s="184" t="str">
        <f t="shared" ca="1" si="668"/>
        <v/>
      </c>
      <c r="CG185" s="184" t="str">
        <f t="shared" ca="1" si="669"/>
        <v/>
      </c>
      <c r="CH185" s="184" t="str">
        <f t="shared" ca="1" si="670"/>
        <v/>
      </c>
      <c r="CI185" s="184" t="str">
        <f t="shared" ca="1" si="671"/>
        <v/>
      </c>
      <c r="CJ185" s="184" t="str">
        <f t="shared" ca="1" si="672"/>
        <v/>
      </c>
      <c r="CK185" s="184" t="str">
        <f t="shared" ca="1" si="673"/>
        <v/>
      </c>
      <c r="CL185" s="184" t="str">
        <f t="shared" ca="1" si="674"/>
        <v/>
      </c>
      <c r="CM185" s="184" t="str">
        <f t="shared" ca="1" si="675"/>
        <v/>
      </c>
      <c r="CN185" s="184" t="str">
        <f t="shared" ca="1" si="676"/>
        <v/>
      </c>
      <c r="CO185" s="184" t="str">
        <f t="shared" ca="1" si="677"/>
        <v/>
      </c>
      <c r="CP185" s="184" t="str">
        <f t="shared" ca="1" si="678"/>
        <v/>
      </c>
      <c r="CQ185" s="184" t="str">
        <f t="shared" ca="1" si="679"/>
        <v/>
      </c>
      <c r="CR185" s="184" t="str">
        <f t="shared" ca="1" si="680"/>
        <v/>
      </c>
      <c r="CS185" s="184" t="str">
        <f t="shared" ca="1" si="681"/>
        <v/>
      </c>
      <c r="CT185" s="184" t="str">
        <f t="shared" ca="1" si="682"/>
        <v/>
      </c>
      <c r="CU185" s="184" t="str">
        <f t="shared" ca="1" si="683"/>
        <v/>
      </c>
      <c r="CV185" s="184" t="str">
        <f t="shared" ca="1" si="684"/>
        <v/>
      </c>
      <c r="CW185" s="184" t="str">
        <f t="shared" ca="1" si="685"/>
        <v/>
      </c>
      <c r="CX185" s="184" t="str">
        <f t="shared" ca="1" si="686"/>
        <v/>
      </c>
      <c r="CY185" s="184" t="str">
        <f t="shared" ca="1" si="687"/>
        <v/>
      </c>
      <c r="CZ185" s="184" t="str">
        <f t="shared" ca="1" si="688"/>
        <v/>
      </c>
      <c r="DA185" s="184" t="str">
        <f t="shared" ca="1" si="689"/>
        <v/>
      </c>
      <c r="DB185" s="184" t="str">
        <f t="shared" ca="1" si="690"/>
        <v/>
      </c>
      <c r="DC185" s="184" t="str">
        <f t="shared" ca="1" si="691"/>
        <v/>
      </c>
      <c r="DD185" s="184" t="str">
        <f t="shared" ca="1" si="692"/>
        <v/>
      </c>
      <c r="DE185" s="184" t="str">
        <f t="shared" ca="1" si="693"/>
        <v/>
      </c>
      <c r="DF185" s="184" t="str">
        <f t="shared" ca="1" si="694"/>
        <v/>
      </c>
      <c r="DG185" s="184" t="str">
        <f t="shared" ca="1" si="695"/>
        <v/>
      </c>
      <c r="DH185" s="184" t="str">
        <f t="shared" ca="1" si="696"/>
        <v/>
      </c>
      <c r="DI185" s="184" t="str">
        <f t="shared" ca="1" si="697"/>
        <v/>
      </c>
      <c r="DJ185" s="184" t="str">
        <f t="shared" ca="1" si="698"/>
        <v/>
      </c>
      <c r="DK185" s="184" t="str">
        <f t="shared" ca="1" si="699"/>
        <v/>
      </c>
      <c r="DL185" s="184" t="str">
        <f t="shared" ca="1" si="700"/>
        <v/>
      </c>
      <c r="DM185" s="184" t="str">
        <f t="shared" ca="1" si="701"/>
        <v/>
      </c>
      <c r="DN185" s="184" t="str">
        <f t="shared" ca="1" si="702"/>
        <v/>
      </c>
      <c r="DO185" s="184" t="str">
        <f t="shared" ca="1" si="703"/>
        <v/>
      </c>
      <c r="DP185" s="184" t="str">
        <f t="shared" ca="1" si="704"/>
        <v/>
      </c>
      <c r="DQ185" s="184" t="str">
        <f t="shared" ca="1" si="705"/>
        <v/>
      </c>
      <c r="DR185" s="184" t="str">
        <f t="shared" ca="1" si="706"/>
        <v/>
      </c>
      <c r="DS185" s="184" t="str">
        <f t="shared" ca="1" si="707"/>
        <v/>
      </c>
      <c r="DT185" s="184" t="str">
        <f t="shared" ca="1" si="708"/>
        <v/>
      </c>
      <c r="DU185" s="184" t="str">
        <f t="shared" ca="1" si="709"/>
        <v/>
      </c>
      <c r="DV185" s="184" t="str">
        <f t="shared" ca="1" si="710"/>
        <v/>
      </c>
      <c r="DW185" s="184" t="str">
        <f t="shared" ca="1" si="711"/>
        <v/>
      </c>
      <c r="DX185" s="184" t="str">
        <f t="shared" ca="1" si="712"/>
        <v/>
      </c>
      <c r="DY185" s="184" t="str">
        <f t="shared" ca="1" si="713"/>
        <v/>
      </c>
      <c r="DZ185" s="184" t="str">
        <f t="shared" ca="1" si="714"/>
        <v/>
      </c>
      <c r="EA185" s="184" t="str">
        <f t="shared" ca="1" si="715"/>
        <v/>
      </c>
      <c r="EB185" s="184" t="str">
        <f t="shared" ca="1" si="716"/>
        <v/>
      </c>
      <c r="EC185" s="184" t="str">
        <f t="shared" ca="1" si="717"/>
        <v/>
      </c>
      <c r="ED185" s="184" t="str">
        <f t="shared" ca="1" si="718"/>
        <v/>
      </c>
      <c r="EE185" s="184" t="str">
        <f t="shared" ca="1" si="719"/>
        <v/>
      </c>
      <c r="EF185" s="184" t="str">
        <f t="shared" ca="1" si="720"/>
        <v/>
      </c>
      <c r="EG185" s="184" t="str">
        <f t="shared" ca="1" si="721"/>
        <v/>
      </c>
      <c r="EH185" s="184" t="str">
        <f t="shared" ca="1" si="722"/>
        <v/>
      </c>
      <c r="EI185" s="184" t="str">
        <f t="shared" ca="1" si="723"/>
        <v/>
      </c>
      <c r="EJ185" s="184" t="str">
        <f t="shared" ca="1" si="724"/>
        <v/>
      </c>
      <c r="EK185" s="184" t="str">
        <f t="shared" ca="1" si="725"/>
        <v/>
      </c>
      <c r="EL185" s="184" t="str">
        <f t="shared" ca="1" si="726"/>
        <v/>
      </c>
      <c r="EM185" s="184" t="str">
        <f t="shared" ca="1" si="727"/>
        <v/>
      </c>
      <c r="EN185" s="184" t="str">
        <f t="shared" ca="1" si="728"/>
        <v/>
      </c>
      <c r="EO185" s="184" t="str">
        <f t="shared" ca="1" si="729"/>
        <v/>
      </c>
      <c r="EP185" s="184" t="str">
        <f t="shared" ca="1" si="730"/>
        <v/>
      </c>
      <c r="EQ185" s="184" t="str">
        <f t="shared" ca="1" si="731"/>
        <v/>
      </c>
      <c r="ER185" s="184" t="str">
        <f t="shared" ca="1" si="732"/>
        <v/>
      </c>
      <c r="ES185" s="184" t="str">
        <f t="shared" ca="1" si="733"/>
        <v/>
      </c>
      <c r="ET185" s="184" t="str">
        <f t="shared" ca="1" si="734"/>
        <v/>
      </c>
      <c r="EU185" s="184" t="str">
        <f t="shared" ca="1" si="735"/>
        <v/>
      </c>
      <c r="EV185" s="184" t="str">
        <f t="shared" ca="1" si="736"/>
        <v/>
      </c>
      <c r="EW185" s="184" t="str">
        <f t="shared" ca="1" si="737"/>
        <v/>
      </c>
      <c r="EX185" s="184" t="str">
        <f t="shared" ca="1" si="738"/>
        <v/>
      </c>
      <c r="EY185" s="184" t="str">
        <f t="shared" ca="1" si="739"/>
        <v/>
      </c>
      <c r="EZ185" s="184">
        <f t="shared" ca="1" si="740"/>
        <v>0</v>
      </c>
      <c r="FA185" s="184">
        <f t="shared" ca="1" si="741"/>
        <v>0</v>
      </c>
      <c r="FB185" s="184">
        <f t="shared" ca="1" si="742"/>
        <v>0</v>
      </c>
      <c r="FC185" s="184">
        <f t="shared" ca="1" si="743"/>
        <v>0</v>
      </c>
      <c r="FD185" s="184">
        <f t="shared" ca="1" si="744"/>
        <v>0</v>
      </c>
      <c r="FE185" s="184">
        <f t="shared" ca="1" si="745"/>
        <v>0</v>
      </c>
      <c r="FF185" s="184">
        <f t="shared" ca="1" si="746"/>
        <v>0</v>
      </c>
      <c r="FG185" s="184">
        <f t="shared" ca="1" si="747"/>
        <v>0</v>
      </c>
      <c r="FH185" s="184">
        <f t="shared" ca="1" si="748"/>
        <v>0</v>
      </c>
      <c r="FI185" s="184">
        <f t="shared" ca="1" si="749"/>
        <v>0</v>
      </c>
      <c r="FJ185" s="184">
        <f t="shared" ca="1" si="750"/>
        <v>0</v>
      </c>
      <c r="FK185" s="184">
        <f t="shared" ca="1" si="751"/>
        <v>0</v>
      </c>
      <c r="FL185" s="184">
        <f t="shared" ca="1" si="752"/>
        <v>0</v>
      </c>
      <c r="FM185" s="184">
        <f t="shared" ca="1" si="753"/>
        <v>0</v>
      </c>
      <c r="FN185" s="184">
        <f t="shared" ca="1" si="754"/>
        <v>0</v>
      </c>
      <c r="FO185" s="184">
        <f t="shared" ca="1" si="755"/>
        <v>0</v>
      </c>
      <c r="FP185" s="184">
        <f t="shared" ca="1" si="756"/>
        <v>0</v>
      </c>
      <c r="FQ185" s="184">
        <f t="shared" ca="1" si="757"/>
        <v>0</v>
      </c>
      <c r="FR185" s="184">
        <f t="shared" ca="1" si="758"/>
        <v>0</v>
      </c>
      <c r="FS185" s="184">
        <f t="shared" ca="1" si="759"/>
        <v>0</v>
      </c>
      <c r="FT185" s="184">
        <f t="shared" ca="1" si="760"/>
        <v>0</v>
      </c>
      <c r="FU185" s="184">
        <f t="shared" ca="1" si="761"/>
        <v>0</v>
      </c>
      <c r="FV185" s="184">
        <f t="shared" ca="1" si="762"/>
        <v>0</v>
      </c>
      <c r="FW185" s="184">
        <f t="shared" ca="1" si="763"/>
        <v>0</v>
      </c>
      <c r="FX185" s="184">
        <f t="shared" ca="1" si="764"/>
        <v>0</v>
      </c>
      <c r="FY185" s="184">
        <f t="shared" ca="1" si="765"/>
        <v>0</v>
      </c>
      <c r="FZ185" s="184">
        <f t="shared" ca="1" si="766"/>
        <v>0</v>
      </c>
      <c r="GA185" s="184">
        <f t="shared" ca="1" si="767"/>
        <v>0</v>
      </c>
      <c r="GB185" s="184">
        <f t="shared" ca="1" si="768"/>
        <v>0</v>
      </c>
      <c r="GC185" s="184">
        <f t="shared" ca="1" si="769"/>
        <v>0</v>
      </c>
      <c r="GD185" s="184">
        <f t="shared" ca="1" si="770"/>
        <v>0</v>
      </c>
      <c r="GE185" s="184">
        <f t="shared" ca="1" si="771"/>
        <v>0</v>
      </c>
      <c r="GF185" s="184">
        <f t="shared" ca="1" si="772"/>
        <v>0</v>
      </c>
      <c r="GG185" s="184">
        <f t="shared" ca="1" si="773"/>
        <v>0</v>
      </c>
      <c r="GH185" s="184">
        <f t="shared" ca="1" si="774"/>
        <v>0</v>
      </c>
      <c r="GI185" s="184">
        <f t="shared" ca="1" si="775"/>
        <v>0</v>
      </c>
      <c r="GJ185" s="184">
        <f t="shared" ca="1" si="776"/>
        <v>0</v>
      </c>
      <c r="GK185" s="184">
        <f t="shared" ca="1" si="777"/>
        <v>0</v>
      </c>
      <c r="GL185" s="184">
        <f t="shared" ca="1" si="778"/>
        <v>0</v>
      </c>
      <c r="GM185" s="184">
        <f t="shared" ca="1" si="779"/>
        <v>0</v>
      </c>
      <c r="GN185" s="184">
        <f t="shared" ca="1" si="780"/>
        <v>0</v>
      </c>
      <c r="GO185" s="184">
        <f t="shared" ca="1" si="781"/>
        <v>0</v>
      </c>
      <c r="GP185" s="184">
        <f t="shared" ca="1" si="782"/>
        <v>0</v>
      </c>
      <c r="GQ185" s="184">
        <f t="shared" ca="1" si="783"/>
        <v>0</v>
      </c>
      <c r="GR185" s="184">
        <f t="shared" ca="1" si="784"/>
        <v>0</v>
      </c>
      <c r="GS185" s="184">
        <f t="shared" ca="1" si="785"/>
        <v>0</v>
      </c>
      <c r="GT185" s="184">
        <f t="shared" ca="1" si="786"/>
        <v>0</v>
      </c>
      <c r="GU185" s="184">
        <f t="shared" ca="1" si="787"/>
        <v>0</v>
      </c>
      <c r="GV185" s="184">
        <f t="shared" ca="1" si="788"/>
        <v>0</v>
      </c>
      <c r="GW185" s="184">
        <f t="shared" ca="1" si="789"/>
        <v>0</v>
      </c>
      <c r="GX185" s="184">
        <f t="shared" ca="1" si="790"/>
        <v>0</v>
      </c>
      <c r="GY185" s="184">
        <f t="shared" ca="1" si="791"/>
        <v>0</v>
      </c>
      <c r="GZ185" s="184">
        <f t="shared" ca="1" si="792"/>
        <v>0</v>
      </c>
      <c r="HA185" s="184">
        <f t="shared" ca="1" si="793"/>
        <v>0</v>
      </c>
      <c r="HB185" s="184">
        <f t="shared" ca="1" si="794"/>
        <v>0</v>
      </c>
      <c r="HC185" s="184">
        <f t="shared" ca="1" si="795"/>
        <v>0</v>
      </c>
      <c r="HD185" s="184">
        <f t="shared" ca="1" si="796"/>
        <v>0</v>
      </c>
      <c r="HE185" s="184">
        <f t="shared" ca="1" si="797"/>
        <v>0</v>
      </c>
      <c r="HF185" s="184">
        <f t="shared" ca="1" si="798"/>
        <v>0</v>
      </c>
      <c r="HG185" s="184">
        <f t="shared" ca="1" si="799"/>
        <v>0</v>
      </c>
      <c r="HH185" s="184">
        <f t="shared" ca="1" si="800"/>
        <v>0</v>
      </c>
      <c r="HI185" s="184">
        <f t="shared" ca="1" si="801"/>
        <v>0</v>
      </c>
      <c r="HJ185" s="184">
        <f t="shared" ca="1" si="802"/>
        <v>0</v>
      </c>
      <c r="HK185" s="578">
        <f t="shared" ca="1" si="803"/>
        <v>0</v>
      </c>
    </row>
    <row r="186" spans="1:219" s="185" customFormat="1">
      <c r="A186" s="284"/>
      <c r="B186" s="285"/>
      <c r="C186" s="286"/>
      <c r="D186" s="287"/>
      <c r="E186" s="288"/>
      <c r="F186" s="289"/>
      <c r="G186" s="289"/>
      <c r="H186" s="289"/>
      <c r="I186" s="289"/>
      <c r="J186" s="289"/>
      <c r="K186" s="289"/>
      <c r="L186" s="289"/>
      <c r="M186" s="572">
        <f t="shared" si="594"/>
        <v>0</v>
      </c>
      <c r="N186" s="572">
        <f t="shared" si="595"/>
        <v>0</v>
      </c>
      <c r="O186" s="572">
        <f t="shared" si="596"/>
        <v>0</v>
      </c>
      <c r="P186" s="572">
        <f t="shared" si="597"/>
        <v>178</v>
      </c>
      <c r="Q186" s="572" t="str">
        <f t="shared" si="598"/>
        <v/>
      </c>
      <c r="R186" s="572" t="str">
        <f t="shared" si="599"/>
        <v/>
      </c>
      <c r="S186" s="184" t="str">
        <f t="shared" ca="1" si="603"/>
        <v/>
      </c>
      <c r="T186" s="184" t="str">
        <f t="shared" ca="1" si="604"/>
        <v/>
      </c>
      <c r="U186" s="184" t="str">
        <f t="shared" ca="1" si="605"/>
        <v/>
      </c>
      <c r="V186" s="184" t="str">
        <f t="shared" ca="1" si="606"/>
        <v/>
      </c>
      <c r="W186" s="184" t="str">
        <f t="shared" ca="1" si="607"/>
        <v/>
      </c>
      <c r="X186" s="184" t="str">
        <f t="shared" ca="1" si="608"/>
        <v/>
      </c>
      <c r="Y186" s="184" t="str">
        <f t="shared" ca="1" si="609"/>
        <v/>
      </c>
      <c r="Z186" s="184" t="str">
        <f t="shared" ca="1" si="610"/>
        <v/>
      </c>
      <c r="AA186" s="184" t="str">
        <f t="shared" ca="1" si="611"/>
        <v/>
      </c>
      <c r="AB186" s="184" t="str">
        <f t="shared" ca="1" si="612"/>
        <v/>
      </c>
      <c r="AC186" s="184" t="str">
        <f t="shared" ca="1" si="613"/>
        <v/>
      </c>
      <c r="AD186" s="184" t="str">
        <f t="shared" ca="1" si="614"/>
        <v/>
      </c>
      <c r="AE186" s="184" t="str">
        <f t="shared" ca="1" si="615"/>
        <v/>
      </c>
      <c r="AF186" s="184" t="str">
        <f t="shared" ca="1" si="616"/>
        <v/>
      </c>
      <c r="AG186" s="184" t="str">
        <f t="shared" ca="1" si="617"/>
        <v/>
      </c>
      <c r="AH186" s="184" t="str">
        <f t="shared" ca="1" si="618"/>
        <v/>
      </c>
      <c r="AI186" s="184" t="str">
        <f t="shared" ca="1" si="619"/>
        <v/>
      </c>
      <c r="AJ186" s="184" t="str">
        <f t="shared" ca="1" si="620"/>
        <v/>
      </c>
      <c r="AK186" s="184" t="str">
        <f t="shared" ca="1" si="621"/>
        <v/>
      </c>
      <c r="AL186" s="184" t="str">
        <f t="shared" ca="1" si="622"/>
        <v/>
      </c>
      <c r="AM186" s="184" t="str">
        <f t="shared" ca="1" si="623"/>
        <v/>
      </c>
      <c r="AN186" s="184" t="str">
        <f t="shared" ca="1" si="624"/>
        <v/>
      </c>
      <c r="AO186" s="184" t="str">
        <f t="shared" ca="1" si="625"/>
        <v/>
      </c>
      <c r="AP186" s="184" t="str">
        <f t="shared" ca="1" si="626"/>
        <v/>
      </c>
      <c r="AQ186" s="184" t="str">
        <f t="shared" ca="1" si="627"/>
        <v/>
      </c>
      <c r="AR186" s="184" t="str">
        <f t="shared" ca="1" si="628"/>
        <v/>
      </c>
      <c r="AS186" s="184" t="str">
        <f t="shared" ca="1" si="629"/>
        <v/>
      </c>
      <c r="AT186" s="184" t="str">
        <f t="shared" ca="1" si="630"/>
        <v/>
      </c>
      <c r="AU186" s="184" t="str">
        <f t="shared" ca="1" si="631"/>
        <v/>
      </c>
      <c r="AV186" s="184" t="str">
        <f t="shared" ca="1" si="632"/>
        <v/>
      </c>
      <c r="AW186" s="184" t="str">
        <f t="shared" ca="1" si="633"/>
        <v/>
      </c>
      <c r="AX186" s="184" t="str">
        <f t="shared" ca="1" si="634"/>
        <v/>
      </c>
      <c r="AY186" s="184" t="str">
        <f t="shared" ca="1" si="635"/>
        <v/>
      </c>
      <c r="AZ186" s="184" t="str">
        <f t="shared" ca="1" si="636"/>
        <v/>
      </c>
      <c r="BA186" s="184" t="str">
        <f t="shared" ca="1" si="637"/>
        <v/>
      </c>
      <c r="BB186" s="184" t="str">
        <f t="shared" ca="1" si="638"/>
        <v/>
      </c>
      <c r="BC186" s="184" t="str">
        <f t="shared" ca="1" si="639"/>
        <v/>
      </c>
      <c r="BD186" s="184" t="str">
        <f t="shared" ca="1" si="640"/>
        <v/>
      </c>
      <c r="BE186" s="184" t="str">
        <f t="shared" ca="1" si="641"/>
        <v/>
      </c>
      <c r="BF186" s="184" t="str">
        <f t="shared" ca="1" si="642"/>
        <v/>
      </c>
      <c r="BG186" s="184" t="str">
        <f t="shared" ca="1" si="643"/>
        <v/>
      </c>
      <c r="BH186" s="184" t="str">
        <f t="shared" ca="1" si="644"/>
        <v/>
      </c>
      <c r="BI186" s="184" t="str">
        <f t="shared" ca="1" si="645"/>
        <v/>
      </c>
      <c r="BJ186" s="184" t="str">
        <f t="shared" ca="1" si="646"/>
        <v/>
      </c>
      <c r="BK186" s="184" t="str">
        <f t="shared" ca="1" si="647"/>
        <v/>
      </c>
      <c r="BL186" s="184" t="str">
        <f t="shared" ca="1" si="648"/>
        <v/>
      </c>
      <c r="BM186" s="184" t="str">
        <f t="shared" ca="1" si="649"/>
        <v/>
      </c>
      <c r="BN186" s="184" t="str">
        <f t="shared" ca="1" si="650"/>
        <v/>
      </c>
      <c r="BO186" s="184" t="str">
        <f t="shared" ca="1" si="651"/>
        <v/>
      </c>
      <c r="BP186" s="184" t="str">
        <f t="shared" ca="1" si="652"/>
        <v/>
      </c>
      <c r="BQ186" s="184" t="str">
        <f t="shared" ca="1" si="653"/>
        <v/>
      </c>
      <c r="BR186" s="184" t="str">
        <f t="shared" ca="1" si="654"/>
        <v/>
      </c>
      <c r="BS186" s="184" t="str">
        <f t="shared" ca="1" si="655"/>
        <v/>
      </c>
      <c r="BT186" s="184" t="str">
        <f t="shared" ca="1" si="656"/>
        <v/>
      </c>
      <c r="BU186" s="184" t="str">
        <f t="shared" ca="1" si="657"/>
        <v/>
      </c>
      <c r="BV186" s="184" t="str">
        <f t="shared" ca="1" si="658"/>
        <v/>
      </c>
      <c r="BW186" s="184" t="str">
        <f t="shared" ca="1" si="659"/>
        <v/>
      </c>
      <c r="BX186" s="184" t="str">
        <f t="shared" ca="1" si="660"/>
        <v/>
      </c>
      <c r="BY186" s="184" t="str">
        <f t="shared" ca="1" si="661"/>
        <v/>
      </c>
      <c r="BZ186" s="184" t="str">
        <f t="shared" ca="1" si="662"/>
        <v/>
      </c>
      <c r="CA186" s="184" t="str">
        <f t="shared" ca="1" si="663"/>
        <v/>
      </c>
      <c r="CB186" s="184" t="str">
        <f t="shared" ca="1" si="664"/>
        <v/>
      </c>
      <c r="CC186" s="184" t="str">
        <f t="shared" ca="1" si="665"/>
        <v/>
      </c>
      <c r="CD186" s="184" t="str">
        <f t="shared" ca="1" si="666"/>
        <v/>
      </c>
      <c r="CE186" s="184" t="str">
        <f t="shared" ca="1" si="667"/>
        <v/>
      </c>
      <c r="CF186" s="184" t="str">
        <f t="shared" ca="1" si="668"/>
        <v/>
      </c>
      <c r="CG186" s="184" t="str">
        <f t="shared" ca="1" si="669"/>
        <v/>
      </c>
      <c r="CH186" s="184" t="str">
        <f t="shared" ca="1" si="670"/>
        <v/>
      </c>
      <c r="CI186" s="184" t="str">
        <f t="shared" ca="1" si="671"/>
        <v/>
      </c>
      <c r="CJ186" s="184" t="str">
        <f t="shared" ca="1" si="672"/>
        <v/>
      </c>
      <c r="CK186" s="184" t="str">
        <f t="shared" ca="1" si="673"/>
        <v/>
      </c>
      <c r="CL186" s="184" t="str">
        <f t="shared" ca="1" si="674"/>
        <v/>
      </c>
      <c r="CM186" s="184" t="str">
        <f t="shared" ca="1" si="675"/>
        <v/>
      </c>
      <c r="CN186" s="184" t="str">
        <f t="shared" ca="1" si="676"/>
        <v/>
      </c>
      <c r="CO186" s="184" t="str">
        <f t="shared" ca="1" si="677"/>
        <v/>
      </c>
      <c r="CP186" s="184" t="str">
        <f t="shared" ca="1" si="678"/>
        <v/>
      </c>
      <c r="CQ186" s="184" t="str">
        <f t="shared" ca="1" si="679"/>
        <v/>
      </c>
      <c r="CR186" s="184" t="str">
        <f t="shared" ca="1" si="680"/>
        <v/>
      </c>
      <c r="CS186" s="184" t="str">
        <f t="shared" ca="1" si="681"/>
        <v/>
      </c>
      <c r="CT186" s="184" t="str">
        <f t="shared" ca="1" si="682"/>
        <v/>
      </c>
      <c r="CU186" s="184" t="str">
        <f t="shared" ca="1" si="683"/>
        <v/>
      </c>
      <c r="CV186" s="184" t="str">
        <f t="shared" ca="1" si="684"/>
        <v/>
      </c>
      <c r="CW186" s="184" t="str">
        <f t="shared" ca="1" si="685"/>
        <v/>
      </c>
      <c r="CX186" s="184" t="str">
        <f t="shared" ca="1" si="686"/>
        <v/>
      </c>
      <c r="CY186" s="184" t="str">
        <f t="shared" ca="1" si="687"/>
        <v/>
      </c>
      <c r="CZ186" s="184" t="str">
        <f t="shared" ca="1" si="688"/>
        <v/>
      </c>
      <c r="DA186" s="184" t="str">
        <f t="shared" ca="1" si="689"/>
        <v/>
      </c>
      <c r="DB186" s="184" t="str">
        <f t="shared" ca="1" si="690"/>
        <v/>
      </c>
      <c r="DC186" s="184" t="str">
        <f t="shared" ca="1" si="691"/>
        <v/>
      </c>
      <c r="DD186" s="184" t="str">
        <f t="shared" ca="1" si="692"/>
        <v/>
      </c>
      <c r="DE186" s="184" t="str">
        <f t="shared" ca="1" si="693"/>
        <v/>
      </c>
      <c r="DF186" s="184" t="str">
        <f t="shared" ca="1" si="694"/>
        <v/>
      </c>
      <c r="DG186" s="184" t="str">
        <f t="shared" ca="1" si="695"/>
        <v/>
      </c>
      <c r="DH186" s="184" t="str">
        <f t="shared" ca="1" si="696"/>
        <v/>
      </c>
      <c r="DI186" s="184" t="str">
        <f t="shared" ca="1" si="697"/>
        <v/>
      </c>
      <c r="DJ186" s="184" t="str">
        <f t="shared" ca="1" si="698"/>
        <v/>
      </c>
      <c r="DK186" s="184" t="str">
        <f t="shared" ca="1" si="699"/>
        <v/>
      </c>
      <c r="DL186" s="184" t="str">
        <f t="shared" ca="1" si="700"/>
        <v/>
      </c>
      <c r="DM186" s="184" t="str">
        <f t="shared" ca="1" si="701"/>
        <v/>
      </c>
      <c r="DN186" s="184" t="str">
        <f t="shared" ca="1" si="702"/>
        <v/>
      </c>
      <c r="DO186" s="184" t="str">
        <f t="shared" ca="1" si="703"/>
        <v/>
      </c>
      <c r="DP186" s="184" t="str">
        <f t="shared" ca="1" si="704"/>
        <v/>
      </c>
      <c r="DQ186" s="184" t="str">
        <f t="shared" ca="1" si="705"/>
        <v/>
      </c>
      <c r="DR186" s="184" t="str">
        <f t="shared" ca="1" si="706"/>
        <v/>
      </c>
      <c r="DS186" s="184" t="str">
        <f t="shared" ca="1" si="707"/>
        <v/>
      </c>
      <c r="DT186" s="184" t="str">
        <f t="shared" ca="1" si="708"/>
        <v/>
      </c>
      <c r="DU186" s="184" t="str">
        <f t="shared" ca="1" si="709"/>
        <v/>
      </c>
      <c r="DV186" s="184" t="str">
        <f t="shared" ca="1" si="710"/>
        <v/>
      </c>
      <c r="DW186" s="184" t="str">
        <f t="shared" ca="1" si="711"/>
        <v/>
      </c>
      <c r="DX186" s="184" t="str">
        <f t="shared" ca="1" si="712"/>
        <v/>
      </c>
      <c r="DY186" s="184" t="str">
        <f t="shared" ca="1" si="713"/>
        <v/>
      </c>
      <c r="DZ186" s="184" t="str">
        <f t="shared" ca="1" si="714"/>
        <v/>
      </c>
      <c r="EA186" s="184" t="str">
        <f t="shared" ca="1" si="715"/>
        <v/>
      </c>
      <c r="EB186" s="184" t="str">
        <f t="shared" ca="1" si="716"/>
        <v/>
      </c>
      <c r="EC186" s="184" t="str">
        <f t="shared" ca="1" si="717"/>
        <v/>
      </c>
      <c r="ED186" s="184" t="str">
        <f t="shared" ca="1" si="718"/>
        <v/>
      </c>
      <c r="EE186" s="184" t="str">
        <f t="shared" ca="1" si="719"/>
        <v/>
      </c>
      <c r="EF186" s="184" t="str">
        <f t="shared" ca="1" si="720"/>
        <v/>
      </c>
      <c r="EG186" s="184" t="str">
        <f t="shared" ca="1" si="721"/>
        <v/>
      </c>
      <c r="EH186" s="184" t="str">
        <f t="shared" ca="1" si="722"/>
        <v/>
      </c>
      <c r="EI186" s="184" t="str">
        <f t="shared" ca="1" si="723"/>
        <v/>
      </c>
      <c r="EJ186" s="184" t="str">
        <f t="shared" ca="1" si="724"/>
        <v/>
      </c>
      <c r="EK186" s="184" t="str">
        <f t="shared" ca="1" si="725"/>
        <v/>
      </c>
      <c r="EL186" s="184" t="str">
        <f t="shared" ca="1" si="726"/>
        <v/>
      </c>
      <c r="EM186" s="184" t="str">
        <f t="shared" ca="1" si="727"/>
        <v/>
      </c>
      <c r="EN186" s="184" t="str">
        <f t="shared" ca="1" si="728"/>
        <v/>
      </c>
      <c r="EO186" s="184" t="str">
        <f t="shared" ca="1" si="729"/>
        <v/>
      </c>
      <c r="EP186" s="184" t="str">
        <f t="shared" ca="1" si="730"/>
        <v/>
      </c>
      <c r="EQ186" s="184" t="str">
        <f t="shared" ca="1" si="731"/>
        <v/>
      </c>
      <c r="ER186" s="184" t="str">
        <f t="shared" ca="1" si="732"/>
        <v/>
      </c>
      <c r="ES186" s="184" t="str">
        <f t="shared" ca="1" si="733"/>
        <v/>
      </c>
      <c r="ET186" s="184" t="str">
        <f t="shared" ca="1" si="734"/>
        <v/>
      </c>
      <c r="EU186" s="184" t="str">
        <f t="shared" ca="1" si="735"/>
        <v/>
      </c>
      <c r="EV186" s="184" t="str">
        <f t="shared" ca="1" si="736"/>
        <v/>
      </c>
      <c r="EW186" s="184" t="str">
        <f t="shared" ca="1" si="737"/>
        <v/>
      </c>
      <c r="EX186" s="184" t="str">
        <f t="shared" ca="1" si="738"/>
        <v/>
      </c>
      <c r="EY186" s="184">
        <f t="shared" ca="1" si="739"/>
        <v>0</v>
      </c>
      <c r="EZ186" s="184">
        <f t="shared" ca="1" si="740"/>
        <v>0</v>
      </c>
      <c r="FA186" s="184">
        <f t="shared" ca="1" si="741"/>
        <v>0</v>
      </c>
      <c r="FB186" s="184">
        <f t="shared" ca="1" si="742"/>
        <v>0</v>
      </c>
      <c r="FC186" s="184">
        <f t="shared" ca="1" si="743"/>
        <v>0</v>
      </c>
      <c r="FD186" s="184">
        <f t="shared" ca="1" si="744"/>
        <v>0</v>
      </c>
      <c r="FE186" s="184">
        <f t="shared" ca="1" si="745"/>
        <v>0</v>
      </c>
      <c r="FF186" s="184">
        <f t="shared" ca="1" si="746"/>
        <v>0</v>
      </c>
      <c r="FG186" s="184">
        <f t="shared" ca="1" si="747"/>
        <v>0</v>
      </c>
      <c r="FH186" s="184">
        <f t="shared" ca="1" si="748"/>
        <v>0</v>
      </c>
      <c r="FI186" s="184">
        <f t="shared" ca="1" si="749"/>
        <v>0</v>
      </c>
      <c r="FJ186" s="184">
        <f t="shared" ca="1" si="750"/>
        <v>0</v>
      </c>
      <c r="FK186" s="184">
        <f t="shared" ca="1" si="751"/>
        <v>0</v>
      </c>
      <c r="FL186" s="184">
        <f t="shared" ca="1" si="752"/>
        <v>0</v>
      </c>
      <c r="FM186" s="184">
        <f t="shared" ca="1" si="753"/>
        <v>0</v>
      </c>
      <c r="FN186" s="184">
        <f t="shared" ca="1" si="754"/>
        <v>0</v>
      </c>
      <c r="FO186" s="184">
        <f t="shared" ca="1" si="755"/>
        <v>0</v>
      </c>
      <c r="FP186" s="184">
        <f t="shared" ca="1" si="756"/>
        <v>0</v>
      </c>
      <c r="FQ186" s="184">
        <f t="shared" ca="1" si="757"/>
        <v>0</v>
      </c>
      <c r="FR186" s="184">
        <f t="shared" ca="1" si="758"/>
        <v>0</v>
      </c>
      <c r="FS186" s="184">
        <f t="shared" ca="1" si="759"/>
        <v>0</v>
      </c>
      <c r="FT186" s="184">
        <f t="shared" ca="1" si="760"/>
        <v>0</v>
      </c>
      <c r="FU186" s="184">
        <f t="shared" ca="1" si="761"/>
        <v>0</v>
      </c>
      <c r="FV186" s="184">
        <f t="shared" ca="1" si="762"/>
        <v>0</v>
      </c>
      <c r="FW186" s="184">
        <f t="shared" ca="1" si="763"/>
        <v>0</v>
      </c>
      <c r="FX186" s="184">
        <f t="shared" ca="1" si="764"/>
        <v>0</v>
      </c>
      <c r="FY186" s="184">
        <f t="shared" ca="1" si="765"/>
        <v>0</v>
      </c>
      <c r="FZ186" s="184">
        <f t="shared" ca="1" si="766"/>
        <v>0</v>
      </c>
      <c r="GA186" s="184">
        <f t="shared" ca="1" si="767"/>
        <v>0</v>
      </c>
      <c r="GB186" s="184">
        <f t="shared" ca="1" si="768"/>
        <v>0</v>
      </c>
      <c r="GC186" s="184">
        <f t="shared" ca="1" si="769"/>
        <v>0</v>
      </c>
      <c r="GD186" s="184">
        <f t="shared" ca="1" si="770"/>
        <v>0</v>
      </c>
      <c r="GE186" s="184">
        <f t="shared" ca="1" si="771"/>
        <v>0</v>
      </c>
      <c r="GF186" s="184">
        <f t="shared" ca="1" si="772"/>
        <v>0</v>
      </c>
      <c r="GG186" s="184">
        <f t="shared" ca="1" si="773"/>
        <v>0</v>
      </c>
      <c r="GH186" s="184">
        <f t="shared" ca="1" si="774"/>
        <v>0</v>
      </c>
      <c r="GI186" s="184">
        <f t="shared" ca="1" si="775"/>
        <v>0</v>
      </c>
      <c r="GJ186" s="184">
        <f t="shared" ca="1" si="776"/>
        <v>0</v>
      </c>
      <c r="GK186" s="184">
        <f t="shared" ca="1" si="777"/>
        <v>0</v>
      </c>
      <c r="GL186" s="184">
        <f t="shared" ca="1" si="778"/>
        <v>0</v>
      </c>
      <c r="GM186" s="184">
        <f t="shared" ca="1" si="779"/>
        <v>0</v>
      </c>
      <c r="GN186" s="184">
        <f t="shared" ca="1" si="780"/>
        <v>0</v>
      </c>
      <c r="GO186" s="184">
        <f t="shared" ca="1" si="781"/>
        <v>0</v>
      </c>
      <c r="GP186" s="184">
        <f t="shared" ca="1" si="782"/>
        <v>0</v>
      </c>
      <c r="GQ186" s="184">
        <f t="shared" ca="1" si="783"/>
        <v>0</v>
      </c>
      <c r="GR186" s="184">
        <f t="shared" ca="1" si="784"/>
        <v>0</v>
      </c>
      <c r="GS186" s="184">
        <f t="shared" ca="1" si="785"/>
        <v>0</v>
      </c>
      <c r="GT186" s="184">
        <f t="shared" ca="1" si="786"/>
        <v>0</v>
      </c>
      <c r="GU186" s="184">
        <f t="shared" ca="1" si="787"/>
        <v>0</v>
      </c>
      <c r="GV186" s="184">
        <f t="shared" ca="1" si="788"/>
        <v>0</v>
      </c>
      <c r="GW186" s="184">
        <f t="shared" ca="1" si="789"/>
        <v>0</v>
      </c>
      <c r="GX186" s="184">
        <f t="shared" ca="1" si="790"/>
        <v>0</v>
      </c>
      <c r="GY186" s="184">
        <f t="shared" ca="1" si="791"/>
        <v>0</v>
      </c>
      <c r="GZ186" s="184">
        <f t="shared" ca="1" si="792"/>
        <v>0</v>
      </c>
      <c r="HA186" s="184">
        <f t="shared" ca="1" si="793"/>
        <v>0</v>
      </c>
      <c r="HB186" s="184">
        <f t="shared" ca="1" si="794"/>
        <v>0</v>
      </c>
      <c r="HC186" s="184">
        <f t="shared" ca="1" si="795"/>
        <v>0</v>
      </c>
      <c r="HD186" s="184">
        <f t="shared" ca="1" si="796"/>
        <v>0</v>
      </c>
      <c r="HE186" s="184">
        <f t="shared" ca="1" si="797"/>
        <v>0</v>
      </c>
      <c r="HF186" s="184">
        <f t="shared" ca="1" si="798"/>
        <v>0</v>
      </c>
      <c r="HG186" s="184">
        <f t="shared" ca="1" si="799"/>
        <v>0</v>
      </c>
      <c r="HH186" s="184">
        <f t="shared" ca="1" si="800"/>
        <v>0</v>
      </c>
      <c r="HI186" s="184">
        <f t="shared" ca="1" si="801"/>
        <v>0</v>
      </c>
      <c r="HJ186" s="184">
        <f t="shared" ca="1" si="802"/>
        <v>0</v>
      </c>
      <c r="HK186" s="578">
        <f t="shared" ca="1" si="803"/>
        <v>0</v>
      </c>
    </row>
    <row r="187" spans="1:219" s="185" customFormat="1">
      <c r="A187" s="284"/>
      <c r="B187" s="285"/>
      <c r="C187" s="286"/>
      <c r="D187" s="287"/>
      <c r="E187" s="288"/>
      <c r="F187" s="289"/>
      <c r="G187" s="289"/>
      <c r="H187" s="289"/>
      <c r="I187" s="289"/>
      <c r="J187" s="289"/>
      <c r="K187" s="289"/>
      <c r="L187" s="289"/>
      <c r="M187" s="572">
        <f t="shared" si="594"/>
        <v>0</v>
      </c>
      <c r="N187" s="572">
        <f t="shared" si="595"/>
        <v>0</v>
      </c>
      <c r="O187" s="572">
        <f t="shared" si="596"/>
        <v>0</v>
      </c>
      <c r="P187" s="572">
        <f t="shared" si="597"/>
        <v>179</v>
      </c>
      <c r="Q187" s="572" t="str">
        <f t="shared" si="598"/>
        <v/>
      </c>
      <c r="R187" s="572" t="str">
        <f t="shared" si="599"/>
        <v/>
      </c>
      <c r="S187" s="184" t="str">
        <f t="shared" ca="1" si="603"/>
        <v/>
      </c>
      <c r="T187" s="184" t="str">
        <f t="shared" ca="1" si="604"/>
        <v/>
      </c>
      <c r="U187" s="184" t="str">
        <f t="shared" ca="1" si="605"/>
        <v/>
      </c>
      <c r="V187" s="184" t="str">
        <f t="shared" ca="1" si="606"/>
        <v/>
      </c>
      <c r="W187" s="184" t="str">
        <f t="shared" ca="1" si="607"/>
        <v/>
      </c>
      <c r="X187" s="184" t="str">
        <f t="shared" ca="1" si="608"/>
        <v/>
      </c>
      <c r="Y187" s="184" t="str">
        <f t="shared" ca="1" si="609"/>
        <v/>
      </c>
      <c r="Z187" s="184" t="str">
        <f t="shared" ca="1" si="610"/>
        <v/>
      </c>
      <c r="AA187" s="184" t="str">
        <f t="shared" ca="1" si="611"/>
        <v/>
      </c>
      <c r="AB187" s="184" t="str">
        <f t="shared" ca="1" si="612"/>
        <v/>
      </c>
      <c r="AC187" s="184" t="str">
        <f t="shared" ca="1" si="613"/>
        <v/>
      </c>
      <c r="AD187" s="184" t="str">
        <f t="shared" ca="1" si="614"/>
        <v/>
      </c>
      <c r="AE187" s="184" t="str">
        <f t="shared" ca="1" si="615"/>
        <v/>
      </c>
      <c r="AF187" s="184" t="str">
        <f t="shared" ca="1" si="616"/>
        <v/>
      </c>
      <c r="AG187" s="184" t="str">
        <f t="shared" ca="1" si="617"/>
        <v/>
      </c>
      <c r="AH187" s="184" t="str">
        <f t="shared" ca="1" si="618"/>
        <v/>
      </c>
      <c r="AI187" s="184" t="str">
        <f t="shared" ca="1" si="619"/>
        <v/>
      </c>
      <c r="AJ187" s="184" t="str">
        <f t="shared" ca="1" si="620"/>
        <v/>
      </c>
      <c r="AK187" s="184" t="str">
        <f t="shared" ca="1" si="621"/>
        <v/>
      </c>
      <c r="AL187" s="184" t="str">
        <f t="shared" ca="1" si="622"/>
        <v/>
      </c>
      <c r="AM187" s="184" t="str">
        <f t="shared" ca="1" si="623"/>
        <v/>
      </c>
      <c r="AN187" s="184" t="str">
        <f t="shared" ca="1" si="624"/>
        <v/>
      </c>
      <c r="AO187" s="184" t="str">
        <f t="shared" ca="1" si="625"/>
        <v/>
      </c>
      <c r="AP187" s="184" t="str">
        <f t="shared" ca="1" si="626"/>
        <v/>
      </c>
      <c r="AQ187" s="184" t="str">
        <f t="shared" ca="1" si="627"/>
        <v/>
      </c>
      <c r="AR187" s="184" t="str">
        <f t="shared" ca="1" si="628"/>
        <v/>
      </c>
      <c r="AS187" s="184" t="str">
        <f t="shared" ca="1" si="629"/>
        <v/>
      </c>
      <c r="AT187" s="184" t="str">
        <f t="shared" ca="1" si="630"/>
        <v/>
      </c>
      <c r="AU187" s="184" t="str">
        <f t="shared" ca="1" si="631"/>
        <v/>
      </c>
      <c r="AV187" s="184" t="str">
        <f t="shared" ca="1" si="632"/>
        <v/>
      </c>
      <c r="AW187" s="184" t="str">
        <f t="shared" ca="1" si="633"/>
        <v/>
      </c>
      <c r="AX187" s="184" t="str">
        <f t="shared" ca="1" si="634"/>
        <v/>
      </c>
      <c r="AY187" s="184" t="str">
        <f t="shared" ca="1" si="635"/>
        <v/>
      </c>
      <c r="AZ187" s="184" t="str">
        <f t="shared" ca="1" si="636"/>
        <v/>
      </c>
      <c r="BA187" s="184" t="str">
        <f t="shared" ca="1" si="637"/>
        <v/>
      </c>
      <c r="BB187" s="184" t="str">
        <f t="shared" ca="1" si="638"/>
        <v/>
      </c>
      <c r="BC187" s="184" t="str">
        <f t="shared" ca="1" si="639"/>
        <v/>
      </c>
      <c r="BD187" s="184" t="str">
        <f t="shared" ca="1" si="640"/>
        <v/>
      </c>
      <c r="BE187" s="184" t="str">
        <f t="shared" ca="1" si="641"/>
        <v/>
      </c>
      <c r="BF187" s="184" t="str">
        <f t="shared" ca="1" si="642"/>
        <v/>
      </c>
      <c r="BG187" s="184" t="str">
        <f t="shared" ca="1" si="643"/>
        <v/>
      </c>
      <c r="BH187" s="184" t="str">
        <f t="shared" ca="1" si="644"/>
        <v/>
      </c>
      <c r="BI187" s="184" t="str">
        <f t="shared" ca="1" si="645"/>
        <v/>
      </c>
      <c r="BJ187" s="184" t="str">
        <f t="shared" ca="1" si="646"/>
        <v/>
      </c>
      <c r="BK187" s="184" t="str">
        <f t="shared" ca="1" si="647"/>
        <v/>
      </c>
      <c r="BL187" s="184" t="str">
        <f t="shared" ca="1" si="648"/>
        <v/>
      </c>
      <c r="BM187" s="184" t="str">
        <f t="shared" ca="1" si="649"/>
        <v/>
      </c>
      <c r="BN187" s="184" t="str">
        <f t="shared" ca="1" si="650"/>
        <v/>
      </c>
      <c r="BO187" s="184" t="str">
        <f t="shared" ca="1" si="651"/>
        <v/>
      </c>
      <c r="BP187" s="184" t="str">
        <f t="shared" ca="1" si="652"/>
        <v/>
      </c>
      <c r="BQ187" s="184" t="str">
        <f t="shared" ca="1" si="653"/>
        <v/>
      </c>
      <c r="BR187" s="184" t="str">
        <f t="shared" ca="1" si="654"/>
        <v/>
      </c>
      <c r="BS187" s="184" t="str">
        <f t="shared" ca="1" si="655"/>
        <v/>
      </c>
      <c r="BT187" s="184" t="str">
        <f t="shared" ca="1" si="656"/>
        <v/>
      </c>
      <c r="BU187" s="184" t="str">
        <f t="shared" ca="1" si="657"/>
        <v/>
      </c>
      <c r="BV187" s="184" t="str">
        <f t="shared" ca="1" si="658"/>
        <v/>
      </c>
      <c r="BW187" s="184" t="str">
        <f t="shared" ca="1" si="659"/>
        <v/>
      </c>
      <c r="BX187" s="184" t="str">
        <f t="shared" ca="1" si="660"/>
        <v/>
      </c>
      <c r="BY187" s="184" t="str">
        <f t="shared" ca="1" si="661"/>
        <v/>
      </c>
      <c r="BZ187" s="184" t="str">
        <f t="shared" ca="1" si="662"/>
        <v/>
      </c>
      <c r="CA187" s="184" t="str">
        <f t="shared" ca="1" si="663"/>
        <v/>
      </c>
      <c r="CB187" s="184" t="str">
        <f t="shared" ca="1" si="664"/>
        <v/>
      </c>
      <c r="CC187" s="184" t="str">
        <f t="shared" ca="1" si="665"/>
        <v/>
      </c>
      <c r="CD187" s="184" t="str">
        <f t="shared" ca="1" si="666"/>
        <v/>
      </c>
      <c r="CE187" s="184" t="str">
        <f t="shared" ca="1" si="667"/>
        <v/>
      </c>
      <c r="CF187" s="184" t="str">
        <f t="shared" ca="1" si="668"/>
        <v/>
      </c>
      <c r="CG187" s="184" t="str">
        <f t="shared" ca="1" si="669"/>
        <v/>
      </c>
      <c r="CH187" s="184" t="str">
        <f t="shared" ca="1" si="670"/>
        <v/>
      </c>
      <c r="CI187" s="184" t="str">
        <f t="shared" ca="1" si="671"/>
        <v/>
      </c>
      <c r="CJ187" s="184" t="str">
        <f t="shared" ca="1" si="672"/>
        <v/>
      </c>
      <c r="CK187" s="184" t="str">
        <f t="shared" ca="1" si="673"/>
        <v/>
      </c>
      <c r="CL187" s="184" t="str">
        <f t="shared" ca="1" si="674"/>
        <v/>
      </c>
      <c r="CM187" s="184" t="str">
        <f t="shared" ca="1" si="675"/>
        <v/>
      </c>
      <c r="CN187" s="184" t="str">
        <f t="shared" ca="1" si="676"/>
        <v/>
      </c>
      <c r="CO187" s="184" t="str">
        <f t="shared" ca="1" si="677"/>
        <v/>
      </c>
      <c r="CP187" s="184" t="str">
        <f t="shared" ca="1" si="678"/>
        <v/>
      </c>
      <c r="CQ187" s="184" t="str">
        <f t="shared" ca="1" si="679"/>
        <v/>
      </c>
      <c r="CR187" s="184" t="str">
        <f t="shared" ca="1" si="680"/>
        <v/>
      </c>
      <c r="CS187" s="184" t="str">
        <f t="shared" ca="1" si="681"/>
        <v/>
      </c>
      <c r="CT187" s="184" t="str">
        <f t="shared" ca="1" si="682"/>
        <v/>
      </c>
      <c r="CU187" s="184" t="str">
        <f t="shared" ca="1" si="683"/>
        <v/>
      </c>
      <c r="CV187" s="184" t="str">
        <f t="shared" ca="1" si="684"/>
        <v/>
      </c>
      <c r="CW187" s="184" t="str">
        <f t="shared" ca="1" si="685"/>
        <v/>
      </c>
      <c r="CX187" s="184" t="str">
        <f t="shared" ca="1" si="686"/>
        <v/>
      </c>
      <c r="CY187" s="184" t="str">
        <f t="shared" ca="1" si="687"/>
        <v/>
      </c>
      <c r="CZ187" s="184" t="str">
        <f t="shared" ca="1" si="688"/>
        <v/>
      </c>
      <c r="DA187" s="184" t="str">
        <f t="shared" ca="1" si="689"/>
        <v/>
      </c>
      <c r="DB187" s="184" t="str">
        <f t="shared" ca="1" si="690"/>
        <v/>
      </c>
      <c r="DC187" s="184" t="str">
        <f t="shared" ca="1" si="691"/>
        <v/>
      </c>
      <c r="DD187" s="184" t="str">
        <f t="shared" ca="1" si="692"/>
        <v/>
      </c>
      <c r="DE187" s="184" t="str">
        <f t="shared" ca="1" si="693"/>
        <v/>
      </c>
      <c r="DF187" s="184" t="str">
        <f t="shared" ca="1" si="694"/>
        <v/>
      </c>
      <c r="DG187" s="184" t="str">
        <f t="shared" ca="1" si="695"/>
        <v/>
      </c>
      <c r="DH187" s="184" t="str">
        <f t="shared" ca="1" si="696"/>
        <v/>
      </c>
      <c r="DI187" s="184" t="str">
        <f t="shared" ca="1" si="697"/>
        <v/>
      </c>
      <c r="DJ187" s="184" t="str">
        <f t="shared" ca="1" si="698"/>
        <v/>
      </c>
      <c r="DK187" s="184" t="str">
        <f t="shared" ca="1" si="699"/>
        <v/>
      </c>
      <c r="DL187" s="184" t="str">
        <f t="shared" ca="1" si="700"/>
        <v/>
      </c>
      <c r="DM187" s="184" t="str">
        <f t="shared" ca="1" si="701"/>
        <v/>
      </c>
      <c r="DN187" s="184" t="str">
        <f t="shared" ca="1" si="702"/>
        <v/>
      </c>
      <c r="DO187" s="184" t="str">
        <f t="shared" ca="1" si="703"/>
        <v/>
      </c>
      <c r="DP187" s="184" t="str">
        <f t="shared" ca="1" si="704"/>
        <v/>
      </c>
      <c r="DQ187" s="184" t="str">
        <f t="shared" ca="1" si="705"/>
        <v/>
      </c>
      <c r="DR187" s="184" t="str">
        <f t="shared" ca="1" si="706"/>
        <v/>
      </c>
      <c r="DS187" s="184" t="str">
        <f t="shared" ca="1" si="707"/>
        <v/>
      </c>
      <c r="DT187" s="184" t="str">
        <f t="shared" ca="1" si="708"/>
        <v/>
      </c>
      <c r="DU187" s="184" t="str">
        <f t="shared" ca="1" si="709"/>
        <v/>
      </c>
      <c r="DV187" s="184" t="str">
        <f t="shared" ca="1" si="710"/>
        <v/>
      </c>
      <c r="DW187" s="184" t="str">
        <f t="shared" ca="1" si="711"/>
        <v/>
      </c>
      <c r="DX187" s="184" t="str">
        <f t="shared" ca="1" si="712"/>
        <v/>
      </c>
      <c r="DY187" s="184" t="str">
        <f t="shared" ca="1" si="713"/>
        <v/>
      </c>
      <c r="DZ187" s="184" t="str">
        <f t="shared" ca="1" si="714"/>
        <v/>
      </c>
      <c r="EA187" s="184" t="str">
        <f t="shared" ca="1" si="715"/>
        <v/>
      </c>
      <c r="EB187" s="184" t="str">
        <f t="shared" ca="1" si="716"/>
        <v/>
      </c>
      <c r="EC187" s="184" t="str">
        <f t="shared" ca="1" si="717"/>
        <v/>
      </c>
      <c r="ED187" s="184" t="str">
        <f t="shared" ca="1" si="718"/>
        <v/>
      </c>
      <c r="EE187" s="184" t="str">
        <f t="shared" ca="1" si="719"/>
        <v/>
      </c>
      <c r="EF187" s="184" t="str">
        <f t="shared" ca="1" si="720"/>
        <v/>
      </c>
      <c r="EG187" s="184" t="str">
        <f t="shared" ca="1" si="721"/>
        <v/>
      </c>
      <c r="EH187" s="184" t="str">
        <f t="shared" ca="1" si="722"/>
        <v/>
      </c>
      <c r="EI187" s="184" t="str">
        <f t="shared" ca="1" si="723"/>
        <v/>
      </c>
      <c r="EJ187" s="184" t="str">
        <f t="shared" ca="1" si="724"/>
        <v/>
      </c>
      <c r="EK187" s="184" t="str">
        <f t="shared" ca="1" si="725"/>
        <v/>
      </c>
      <c r="EL187" s="184" t="str">
        <f t="shared" ca="1" si="726"/>
        <v/>
      </c>
      <c r="EM187" s="184" t="str">
        <f t="shared" ca="1" si="727"/>
        <v/>
      </c>
      <c r="EN187" s="184" t="str">
        <f t="shared" ca="1" si="728"/>
        <v/>
      </c>
      <c r="EO187" s="184" t="str">
        <f t="shared" ca="1" si="729"/>
        <v/>
      </c>
      <c r="EP187" s="184" t="str">
        <f t="shared" ca="1" si="730"/>
        <v/>
      </c>
      <c r="EQ187" s="184" t="str">
        <f t="shared" ca="1" si="731"/>
        <v/>
      </c>
      <c r="ER187" s="184" t="str">
        <f t="shared" ca="1" si="732"/>
        <v/>
      </c>
      <c r="ES187" s="184" t="str">
        <f t="shared" ca="1" si="733"/>
        <v/>
      </c>
      <c r="ET187" s="184" t="str">
        <f t="shared" ca="1" si="734"/>
        <v/>
      </c>
      <c r="EU187" s="184" t="str">
        <f t="shared" ca="1" si="735"/>
        <v/>
      </c>
      <c r="EV187" s="184" t="str">
        <f t="shared" ca="1" si="736"/>
        <v/>
      </c>
      <c r="EW187" s="184" t="str">
        <f t="shared" ca="1" si="737"/>
        <v/>
      </c>
      <c r="EX187" s="184">
        <f t="shared" ca="1" si="738"/>
        <v>0</v>
      </c>
      <c r="EY187" s="184">
        <f t="shared" ca="1" si="739"/>
        <v>0</v>
      </c>
      <c r="EZ187" s="184">
        <f t="shared" ca="1" si="740"/>
        <v>0</v>
      </c>
      <c r="FA187" s="184">
        <f t="shared" ca="1" si="741"/>
        <v>0</v>
      </c>
      <c r="FB187" s="184">
        <f t="shared" ca="1" si="742"/>
        <v>0</v>
      </c>
      <c r="FC187" s="184">
        <f t="shared" ca="1" si="743"/>
        <v>0</v>
      </c>
      <c r="FD187" s="184">
        <f t="shared" ca="1" si="744"/>
        <v>0</v>
      </c>
      <c r="FE187" s="184">
        <f t="shared" ca="1" si="745"/>
        <v>0</v>
      </c>
      <c r="FF187" s="184">
        <f t="shared" ca="1" si="746"/>
        <v>0</v>
      </c>
      <c r="FG187" s="184">
        <f t="shared" ca="1" si="747"/>
        <v>0</v>
      </c>
      <c r="FH187" s="184">
        <f t="shared" ca="1" si="748"/>
        <v>0</v>
      </c>
      <c r="FI187" s="184">
        <f t="shared" ca="1" si="749"/>
        <v>0</v>
      </c>
      <c r="FJ187" s="184">
        <f t="shared" ca="1" si="750"/>
        <v>0</v>
      </c>
      <c r="FK187" s="184">
        <f t="shared" ca="1" si="751"/>
        <v>0</v>
      </c>
      <c r="FL187" s="184">
        <f t="shared" ca="1" si="752"/>
        <v>0</v>
      </c>
      <c r="FM187" s="184">
        <f t="shared" ca="1" si="753"/>
        <v>0</v>
      </c>
      <c r="FN187" s="184">
        <f t="shared" ca="1" si="754"/>
        <v>0</v>
      </c>
      <c r="FO187" s="184">
        <f t="shared" ca="1" si="755"/>
        <v>0</v>
      </c>
      <c r="FP187" s="184">
        <f t="shared" ca="1" si="756"/>
        <v>0</v>
      </c>
      <c r="FQ187" s="184">
        <f t="shared" ca="1" si="757"/>
        <v>0</v>
      </c>
      <c r="FR187" s="184">
        <f t="shared" ca="1" si="758"/>
        <v>0</v>
      </c>
      <c r="FS187" s="184">
        <f t="shared" ca="1" si="759"/>
        <v>0</v>
      </c>
      <c r="FT187" s="184">
        <f t="shared" ca="1" si="760"/>
        <v>0</v>
      </c>
      <c r="FU187" s="184">
        <f t="shared" ca="1" si="761"/>
        <v>0</v>
      </c>
      <c r="FV187" s="184">
        <f t="shared" ca="1" si="762"/>
        <v>0</v>
      </c>
      <c r="FW187" s="184">
        <f t="shared" ca="1" si="763"/>
        <v>0</v>
      </c>
      <c r="FX187" s="184">
        <f t="shared" ca="1" si="764"/>
        <v>0</v>
      </c>
      <c r="FY187" s="184">
        <f t="shared" ca="1" si="765"/>
        <v>0</v>
      </c>
      <c r="FZ187" s="184">
        <f t="shared" ca="1" si="766"/>
        <v>0</v>
      </c>
      <c r="GA187" s="184">
        <f t="shared" ca="1" si="767"/>
        <v>0</v>
      </c>
      <c r="GB187" s="184">
        <f t="shared" ca="1" si="768"/>
        <v>0</v>
      </c>
      <c r="GC187" s="184">
        <f t="shared" ca="1" si="769"/>
        <v>0</v>
      </c>
      <c r="GD187" s="184">
        <f t="shared" ca="1" si="770"/>
        <v>0</v>
      </c>
      <c r="GE187" s="184">
        <f t="shared" ca="1" si="771"/>
        <v>0</v>
      </c>
      <c r="GF187" s="184">
        <f t="shared" ca="1" si="772"/>
        <v>0</v>
      </c>
      <c r="GG187" s="184">
        <f t="shared" ca="1" si="773"/>
        <v>0</v>
      </c>
      <c r="GH187" s="184">
        <f t="shared" ca="1" si="774"/>
        <v>0</v>
      </c>
      <c r="GI187" s="184">
        <f t="shared" ca="1" si="775"/>
        <v>0</v>
      </c>
      <c r="GJ187" s="184">
        <f t="shared" ca="1" si="776"/>
        <v>0</v>
      </c>
      <c r="GK187" s="184">
        <f t="shared" ca="1" si="777"/>
        <v>0</v>
      </c>
      <c r="GL187" s="184">
        <f t="shared" ca="1" si="778"/>
        <v>0</v>
      </c>
      <c r="GM187" s="184">
        <f t="shared" ca="1" si="779"/>
        <v>0</v>
      </c>
      <c r="GN187" s="184">
        <f t="shared" ca="1" si="780"/>
        <v>0</v>
      </c>
      <c r="GO187" s="184">
        <f t="shared" ca="1" si="781"/>
        <v>0</v>
      </c>
      <c r="GP187" s="184">
        <f t="shared" ca="1" si="782"/>
        <v>0</v>
      </c>
      <c r="GQ187" s="184">
        <f t="shared" ca="1" si="783"/>
        <v>0</v>
      </c>
      <c r="GR187" s="184">
        <f t="shared" ca="1" si="784"/>
        <v>0</v>
      </c>
      <c r="GS187" s="184">
        <f t="shared" ca="1" si="785"/>
        <v>0</v>
      </c>
      <c r="GT187" s="184">
        <f t="shared" ca="1" si="786"/>
        <v>0</v>
      </c>
      <c r="GU187" s="184">
        <f t="shared" ca="1" si="787"/>
        <v>0</v>
      </c>
      <c r="GV187" s="184">
        <f t="shared" ca="1" si="788"/>
        <v>0</v>
      </c>
      <c r="GW187" s="184">
        <f t="shared" ca="1" si="789"/>
        <v>0</v>
      </c>
      <c r="GX187" s="184">
        <f t="shared" ca="1" si="790"/>
        <v>0</v>
      </c>
      <c r="GY187" s="184">
        <f t="shared" ca="1" si="791"/>
        <v>0</v>
      </c>
      <c r="GZ187" s="184">
        <f t="shared" ca="1" si="792"/>
        <v>0</v>
      </c>
      <c r="HA187" s="184">
        <f t="shared" ca="1" si="793"/>
        <v>0</v>
      </c>
      <c r="HB187" s="184">
        <f t="shared" ca="1" si="794"/>
        <v>0</v>
      </c>
      <c r="HC187" s="184">
        <f t="shared" ca="1" si="795"/>
        <v>0</v>
      </c>
      <c r="HD187" s="184">
        <f t="shared" ca="1" si="796"/>
        <v>0</v>
      </c>
      <c r="HE187" s="184">
        <f t="shared" ca="1" si="797"/>
        <v>0</v>
      </c>
      <c r="HF187" s="184">
        <f t="shared" ca="1" si="798"/>
        <v>0</v>
      </c>
      <c r="HG187" s="184">
        <f t="shared" ca="1" si="799"/>
        <v>0</v>
      </c>
      <c r="HH187" s="184">
        <f t="shared" ca="1" si="800"/>
        <v>0</v>
      </c>
      <c r="HI187" s="184">
        <f t="shared" ca="1" si="801"/>
        <v>0</v>
      </c>
      <c r="HJ187" s="184">
        <f t="shared" ca="1" si="802"/>
        <v>0</v>
      </c>
      <c r="HK187" s="578">
        <f t="shared" ca="1" si="803"/>
        <v>0</v>
      </c>
    </row>
    <row r="188" spans="1:219" s="185" customFormat="1">
      <c r="A188" s="284"/>
      <c r="B188" s="285"/>
      <c r="C188" s="286"/>
      <c r="D188" s="287"/>
      <c r="E188" s="288"/>
      <c r="F188" s="289"/>
      <c r="G188" s="289"/>
      <c r="H188" s="289"/>
      <c r="I188" s="289"/>
      <c r="J188" s="289"/>
      <c r="K188" s="289"/>
      <c r="L188" s="289"/>
      <c r="M188" s="572">
        <f t="shared" si="594"/>
        <v>0</v>
      </c>
      <c r="N188" s="572">
        <f t="shared" si="595"/>
        <v>0</v>
      </c>
      <c r="O188" s="572">
        <f t="shared" si="596"/>
        <v>0</v>
      </c>
      <c r="P188" s="572">
        <f t="shared" si="597"/>
        <v>180</v>
      </c>
      <c r="Q188" s="572" t="str">
        <f t="shared" si="598"/>
        <v/>
      </c>
      <c r="R188" s="572" t="str">
        <f t="shared" si="599"/>
        <v/>
      </c>
      <c r="S188" s="184" t="str">
        <f t="shared" ca="1" si="603"/>
        <v/>
      </c>
      <c r="T188" s="184" t="str">
        <f t="shared" ca="1" si="604"/>
        <v/>
      </c>
      <c r="U188" s="184" t="str">
        <f t="shared" ca="1" si="605"/>
        <v/>
      </c>
      <c r="V188" s="184" t="str">
        <f t="shared" ca="1" si="606"/>
        <v/>
      </c>
      <c r="W188" s="184" t="str">
        <f t="shared" ca="1" si="607"/>
        <v/>
      </c>
      <c r="X188" s="184" t="str">
        <f t="shared" ca="1" si="608"/>
        <v/>
      </c>
      <c r="Y188" s="184" t="str">
        <f t="shared" ca="1" si="609"/>
        <v/>
      </c>
      <c r="Z188" s="184" t="str">
        <f t="shared" ca="1" si="610"/>
        <v/>
      </c>
      <c r="AA188" s="184" t="str">
        <f t="shared" ca="1" si="611"/>
        <v/>
      </c>
      <c r="AB188" s="184" t="str">
        <f t="shared" ca="1" si="612"/>
        <v/>
      </c>
      <c r="AC188" s="184" t="str">
        <f t="shared" ca="1" si="613"/>
        <v/>
      </c>
      <c r="AD188" s="184" t="str">
        <f t="shared" ca="1" si="614"/>
        <v/>
      </c>
      <c r="AE188" s="184" t="str">
        <f t="shared" ca="1" si="615"/>
        <v/>
      </c>
      <c r="AF188" s="184" t="str">
        <f t="shared" ca="1" si="616"/>
        <v/>
      </c>
      <c r="AG188" s="184" t="str">
        <f t="shared" ca="1" si="617"/>
        <v/>
      </c>
      <c r="AH188" s="184" t="str">
        <f t="shared" ca="1" si="618"/>
        <v/>
      </c>
      <c r="AI188" s="184" t="str">
        <f t="shared" ca="1" si="619"/>
        <v/>
      </c>
      <c r="AJ188" s="184" t="str">
        <f t="shared" ca="1" si="620"/>
        <v/>
      </c>
      <c r="AK188" s="184" t="str">
        <f t="shared" ca="1" si="621"/>
        <v/>
      </c>
      <c r="AL188" s="184" t="str">
        <f t="shared" ca="1" si="622"/>
        <v/>
      </c>
      <c r="AM188" s="184" t="str">
        <f t="shared" ca="1" si="623"/>
        <v/>
      </c>
      <c r="AN188" s="184" t="str">
        <f t="shared" ca="1" si="624"/>
        <v/>
      </c>
      <c r="AO188" s="184" t="str">
        <f t="shared" ca="1" si="625"/>
        <v/>
      </c>
      <c r="AP188" s="184" t="str">
        <f t="shared" ca="1" si="626"/>
        <v/>
      </c>
      <c r="AQ188" s="184" t="str">
        <f t="shared" ca="1" si="627"/>
        <v/>
      </c>
      <c r="AR188" s="184" t="str">
        <f t="shared" ca="1" si="628"/>
        <v/>
      </c>
      <c r="AS188" s="184" t="str">
        <f t="shared" ca="1" si="629"/>
        <v/>
      </c>
      <c r="AT188" s="184" t="str">
        <f t="shared" ca="1" si="630"/>
        <v/>
      </c>
      <c r="AU188" s="184" t="str">
        <f t="shared" ca="1" si="631"/>
        <v/>
      </c>
      <c r="AV188" s="184" t="str">
        <f t="shared" ca="1" si="632"/>
        <v/>
      </c>
      <c r="AW188" s="184" t="str">
        <f t="shared" ca="1" si="633"/>
        <v/>
      </c>
      <c r="AX188" s="184" t="str">
        <f t="shared" ca="1" si="634"/>
        <v/>
      </c>
      <c r="AY188" s="184" t="str">
        <f t="shared" ca="1" si="635"/>
        <v/>
      </c>
      <c r="AZ188" s="184" t="str">
        <f t="shared" ca="1" si="636"/>
        <v/>
      </c>
      <c r="BA188" s="184" t="str">
        <f t="shared" ca="1" si="637"/>
        <v/>
      </c>
      <c r="BB188" s="184" t="str">
        <f t="shared" ca="1" si="638"/>
        <v/>
      </c>
      <c r="BC188" s="184" t="str">
        <f t="shared" ca="1" si="639"/>
        <v/>
      </c>
      <c r="BD188" s="184" t="str">
        <f t="shared" ca="1" si="640"/>
        <v/>
      </c>
      <c r="BE188" s="184" t="str">
        <f t="shared" ca="1" si="641"/>
        <v/>
      </c>
      <c r="BF188" s="184" t="str">
        <f t="shared" ca="1" si="642"/>
        <v/>
      </c>
      <c r="BG188" s="184" t="str">
        <f t="shared" ca="1" si="643"/>
        <v/>
      </c>
      <c r="BH188" s="184" t="str">
        <f t="shared" ca="1" si="644"/>
        <v/>
      </c>
      <c r="BI188" s="184" t="str">
        <f t="shared" ca="1" si="645"/>
        <v/>
      </c>
      <c r="BJ188" s="184" t="str">
        <f t="shared" ca="1" si="646"/>
        <v/>
      </c>
      <c r="BK188" s="184" t="str">
        <f t="shared" ca="1" si="647"/>
        <v/>
      </c>
      <c r="BL188" s="184" t="str">
        <f t="shared" ca="1" si="648"/>
        <v/>
      </c>
      <c r="BM188" s="184" t="str">
        <f t="shared" ca="1" si="649"/>
        <v/>
      </c>
      <c r="BN188" s="184" t="str">
        <f t="shared" ca="1" si="650"/>
        <v/>
      </c>
      <c r="BO188" s="184" t="str">
        <f t="shared" ca="1" si="651"/>
        <v/>
      </c>
      <c r="BP188" s="184" t="str">
        <f t="shared" ca="1" si="652"/>
        <v/>
      </c>
      <c r="BQ188" s="184" t="str">
        <f t="shared" ca="1" si="653"/>
        <v/>
      </c>
      <c r="BR188" s="184" t="str">
        <f t="shared" ca="1" si="654"/>
        <v/>
      </c>
      <c r="BS188" s="184" t="str">
        <f t="shared" ca="1" si="655"/>
        <v/>
      </c>
      <c r="BT188" s="184" t="str">
        <f t="shared" ca="1" si="656"/>
        <v/>
      </c>
      <c r="BU188" s="184" t="str">
        <f t="shared" ca="1" si="657"/>
        <v/>
      </c>
      <c r="BV188" s="184" t="str">
        <f t="shared" ca="1" si="658"/>
        <v/>
      </c>
      <c r="BW188" s="184" t="str">
        <f t="shared" ca="1" si="659"/>
        <v/>
      </c>
      <c r="BX188" s="184" t="str">
        <f t="shared" ca="1" si="660"/>
        <v/>
      </c>
      <c r="BY188" s="184" t="str">
        <f t="shared" ca="1" si="661"/>
        <v/>
      </c>
      <c r="BZ188" s="184" t="str">
        <f t="shared" ca="1" si="662"/>
        <v/>
      </c>
      <c r="CA188" s="184" t="str">
        <f t="shared" ca="1" si="663"/>
        <v/>
      </c>
      <c r="CB188" s="184" t="str">
        <f t="shared" ca="1" si="664"/>
        <v/>
      </c>
      <c r="CC188" s="184" t="str">
        <f t="shared" ca="1" si="665"/>
        <v/>
      </c>
      <c r="CD188" s="184" t="str">
        <f t="shared" ca="1" si="666"/>
        <v/>
      </c>
      <c r="CE188" s="184" t="str">
        <f t="shared" ca="1" si="667"/>
        <v/>
      </c>
      <c r="CF188" s="184" t="str">
        <f t="shared" ca="1" si="668"/>
        <v/>
      </c>
      <c r="CG188" s="184" t="str">
        <f t="shared" ca="1" si="669"/>
        <v/>
      </c>
      <c r="CH188" s="184" t="str">
        <f t="shared" ca="1" si="670"/>
        <v/>
      </c>
      <c r="CI188" s="184" t="str">
        <f t="shared" ca="1" si="671"/>
        <v/>
      </c>
      <c r="CJ188" s="184" t="str">
        <f t="shared" ca="1" si="672"/>
        <v/>
      </c>
      <c r="CK188" s="184" t="str">
        <f t="shared" ca="1" si="673"/>
        <v/>
      </c>
      <c r="CL188" s="184" t="str">
        <f t="shared" ca="1" si="674"/>
        <v/>
      </c>
      <c r="CM188" s="184" t="str">
        <f t="shared" ca="1" si="675"/>
        <v/>
      </c>
      <c r="CN188" s="184" t="str">
        <f t="shared" ca="1" si="676"/>
        <v/>
      </c>
      <c r="CO188" s="184" t="str">
        <f t="shared" ca="1" si="677"/>
        <v/>
      </c>
      <c r="CP188" s="184" t="str">
        <f t="shared" ca="1" si="678"/>
        <v/>
      </c>
      <c r="CQ188" s="184" t="str">
        <f t="shared" ca="1" si="679"/>
        <v/>
      </c>
      <c r="CR188" s="184" t="str">
        <f t="shared" ca="1" si="680"/>
        <v/>
      </c>
      <c r="CS188" s="184" t="str">
        <f t="shared" ca="1" si="681"/>
        <v/>
      </c>
      <c r="CT188" s="184" t="str">
        <f t="shared" ca="1" si="682"/>
        <v/>
      </c>
      <c r="CU188" s="184" t="str">
        <f t="shared" ca="1" si="683"/>
        <v/>
      </c>
      <c r="CV188" s="184" t="str">
        <f t="shared" ca="1" si="684"/>
        <v/>
      </c>
      <c r="CW188" s="184" t="str">
        <f t="shared" ca="1" si="685"/>
        <v/>
      </c>
      <c r="CX188" s="184" t="str">
        <f t="shared" ca="1" si="686"/>
        <v/>
      </c>
      <c r="CY188" s="184" t="str">
        <f t="shared" ca="1" si="687"/>
        <v/>
      </c>
      <c r="CZ188" s="184" t="str">
        <f t="shared" ca="1" si="688"/>
        <v/>
      </c>
      <c r="DA188" s="184" t="str">
        <f t="shared" ca="1" si="689"/>
        <v/>
      </c>
      <c r="DB188" s="184" t="str">
        <f t="shared" ca="1" si="690"/>
        <v/>
      </c>
      <c r="DC188" s="184" t="str">
        <f t="shared" ca="1" si="691"/>
        <v/>
      </c>
      <c r="DD188" s="184" t="str">
        <f t="shared" ca="1" si="692"/>
        <v/>
      </c>
      <c r="DE188" s="184" t="str">
        <f t="shared" ca="1" si="693"/>
        <v/>
      </c>
      <c r="DF188" s="184" t="str">
        <f t="shared" ca="1" si="694"/>
        <v/>
      </c>
      <c r="DG188" s="184" t="str">
        <f t="shared" ca="1" si="695"/>
        <v/>
      </c>
      <c r="DH188" s="184" t="str">
        <f t="shared" ca="1" si="696"/>
        <v/>
      </c>
      <c r="DI188" s="184" t="str">
        <f t="shared" ca="1" si="697"/>
        <v/>
      </c>
      <c r="DJ188" s="184" t="str">
        <f t="shared" ca="1" si="698"/>
        <v/>
      </c>
      <c r="DK188" s="184" t="str">
        <f t="shared" ca="1" si="699"/>
        <v/>
      </c>
      <c r="DL188" s="184" t="str">
        <f t="shared" ca="1" si="700"/>
        <v/>
      </c>
      <c r="DM188" s="184" t="str">
        <f t="shared" ca="1" si="701"/>
        <v/>
      </c>
      <c r="DN188" s="184" t="str">
        <f t="shared" ca="1" si="702"/>
        <v/>
      </c>
      <c r="DO188" s="184" t="str">
        <f t="shared" ca="1" si="703"/>
        <v/>
      </c>
      <c r="DP188" s="184" t="str">
        <f t="shared" ca="1" si="704"/>
        <v/>
      </c>
      <c r="DQ188" s="184" t="str">
        <f t="shared" ca="1" si="705"/>
        <v/>
      </c>
      <c r="DR188" s="184" t="str">
        <f t="shared" ca="1" si="706"/>
        <v/>
      </c>
      <c r="DS188" s="184" t="str">
        <f t="shared" ca="1" si="707"/>
        <v/>
      </c>
      <c r="DT188" s="184" t="str">
        <f t="shared" ca="1" si="708"/>
        <v/>
      </c>
      <c r="DU188" s="184" t="str">
        <f t="shared" ca="1" si="709"/>
        <v/>
      </c>
      <c r="DV188" s="184" t="str">
        <f t="shared" ca="1" si="710"/>
        <v/>
      </c>
      <c r="DW188" s="184" t="str">
        <f t="shared" ca="1" si="711"/>
        <v/>
      </c>
      <c r="DX188" s="184" t="str">
        <f t="shared" ca="1" si="712"/>
        <v/>
      </c>
      <c r="DY188" s="184" t="str">
        <f t="shared" ca="1" si="713"/>
        <v/>
      </c>
      <c r="DZ188" s="184" t="str">
        <f t="shared" ca="1" si="714"/>
        <v/>
      </c>
      <c r="EA188" s="184" t="str">
        <f t="shared" ca="1" si="715"/>
        <v/>
      </c>
      <c r="EB188" s="184" t="str">
        <f t="shared" ca="1" si="716"/>
        <v/>
      </c>
      <c r="EC188" s="184" t="str">
        <f t="shared" ca="1" si="717"/>
        <v/>
      </c>
      <c r="ED188" s="184" t="str">
        <f t="shared" ca="1" si="718"/>
        <v/>
      </c>
      <c r="EE188" s="184" t="str">
        <f t="shared" ca="1" si="719"/>
        <v/>
      </c>
      <c r="EF188" s="184" t="str">
        <f t="shared" ca="1" si="720"/>
        <v/>
      </c>
      <c r="EG188" s="184" t="str">
        <f t="shared" ca="1" si="721"/>
        <v/>
      </c>
      <c r="EH188" s="184" t="str">
        <f t="shared" ca="1" si="722"/>
        <v/>
      </c>
      <c r="EI188" s="184" t="str">
        <f t="shared" ca="1" si="723"/>
        <v/>
      </c>
      <c r="EJ188" s="184" t="str">
        <f t="shared" ca="1" si="724"/>
        <v/>
      </c>
      <c r="EK188" s="184" t="str">
        <f t="shared" ca="1" si="725"/>
        <v/>
      </c>
      <c r="EL188" s="184" t="str">
        <f t="shared" ca="1" si="726"/>
        <v/>
      </c>
      <c r="EM188" s="184" t="str">
        <f t="shared" ca="1" si="727"/>
        <v/>
      </c>
      <c r="EN188" s="184" t="str">
        <f t="shared" ca="1" si="728"/>
        <v/>
      </c>
      <c r="EO188" s="184" t="str">
        <f t="shared" ca="1" si="729"/>
        <v/>
      </c>
      <c r="EP188" s="184" t="str">
        <f t="shared" ca="1" si="730"/>
        <v/>
      </c>
      <c r="EQ188" s="184" t="str">
        <f t="shared" ca="1" si="731"/>
        <v/>
      </c>
      <c r="ER188" s="184" t="str">
        <f t="shared" ca="1" si="732"/>
        <v/>
      </c>
      <c r="ES188" s="184" t="str">
        <f t="shared" ca="1" si="733"/>
        <v/>
      </c>
      <c r="ET188" s="184" t="str">
        <f t="shared" ca="1" si="734"/>
        <v/>
      </c>
      <c r="EU188" s="184" t="str">
        <f t="shared" ca="1" si="735"/>
        <v/>
      </c>
      <c r="EV188" s="184" t="str">
        <f t="shared" ca="1" si="736"/>
        <v/>
      </c>
      <c r="EW188" s="184">
        <f t="shared" ca="1" si="737"/>
        <v>0</v>
      </c>
      <c r="EX188" s="184">
        <f t="shared" ca="1" si="738"/>
        <v>0</v>
      </c>
      <c r="EY188" s="184">
        <f t="shared" ca="1" si="739"/>
        <v>0</v>
      </c>
      <c r="EZ188" s="184">
        <f t="shared" ca="1" si="740"/>
        <v>0</v>
      </c>
      <c r="FA188" s="184">
        <f t="shared" ca="1" si="741"/>
        <v>0</v>
      </c>
      <c r="FB188" s="184">
        <f t="shared" ca="1" si="742"/>
        <v>0</v>
      </c>
      <c r="FC188" s="184">
        <f t="shared" ca="1" si="743"/>
        <v>0</v>
      </c>
      <c r="FD188" s="184">
        <f t="shared" ca="1" si="744"/>
        <v>0</v>
      </c>
      <c r="FE188" s="184">
        <f t="shared" ca="1" si="745"/>
        <v>0</v>
      </c>
      <c r="FF188" s="184">
        <f t="shared" ca="1" si="746"/>
        <v>0</v>
      </c>
      <c r="FG188" s="184">
        <f t="shared" ca="1" si="747"/>
        <v>0</v>
      </c>
      <c r="FH188" s="184">
        <f t="shared" ca="1" si="748"/>
        <v>0</v>
      </c>
      <c r="FI188" s="184">
        <f t="shared" ca="1" si="749"/>
        <v>0</v>
      </c>
      <c r="FJ188" s="184">
        <f t="shared" ca="1" si="750"/>
        <v>0</v>
      </c>
      <c r="FK188" s="184">
        <f t="shared" ca="1" si="751"/>
        <v>0</v>
      </c>
      <c r="FL188" s="184">
        <f t="shared" ca="1" si="752"/>
        <v>0</v>
      </c>
      <c r="FM188" s="184">
        <f t="shared" ca="1" si="753"/>
        <v>0</v>
      </c>
      <c r="FN188" s="184">
        <f t="shared" ca="1" si="754"/>
        <v>0</v>
      </c>
      <c r="FO188" s="184">
        <f t="shared" ca="1" si="755"/>
        <v>0</v>
      </c>
      <c r="FP188" s="184">
        <f t="shared" ca="1" si="756"/>
        <v>0</v>
      </c>
      <c r="FQ188" s="184">
        <f t="shared" ca="1" si="757"/>
        <v>0</v>
      </c>
      <c r="FR188" s="184">
        <f t="shared" ca="1" si="758"/>
        <v>0</v>
      </c>
      <c r="FS188" s="184">
        <f t="shared" ca="1" si="759"/>
        <v>0</v>
      </c>
      <c r="FT188" s="184">
        <f t="shared" ca="1" si="760"/>
        <v>0</v>
      </c>
      <c r="FU188" s="184">
        <f t="shared" ca="1" si="761"/>
        <v>0</v>
      </c>
      <c r="FV188" s="184">
        <f t="shared" ca="1" si="762"/>
        <v>0</v>
      </c>
      <c r="FW188" s="184">
        <f t="shared" ca="1" si="763"/>
        <v>0</v>
      </c>
      <c r="FX188" s="184">
        <f t="shared" ca="1" si="764"/>
        <v>0</v>
      </c>
      <c r="FY188" s="184">
        <f t="shared" ca="1" si="765"/>
        <v>0</v>
      </c>
      <c r="FZ188" s="184">
        <f t="shared" ca="1" si="766"/>
        <v>0</v>
      </c>
      <c r="GA188" s="184">
        <f t="shared" ca="1" si="767"/>
        <v>0</v>
      </c>
      <c r="GB188" s="184">
        <f t="shared" ca="1" si="768"/>
        <v>0</v>
      </c>
      <c r="GC188" s="184">
        <f t="shared" ca="1" si="769"/>
        <v>0</v>
      </c>
      <c r="GD188" s="184">
        <f t="shared" ca="1" si="770"/>
        <v>0</v>
      </c>
      <c r="GE188" s="184">
        <f t="shared" ca="1" si="771"/>
        <v>0</v>
      </c>
      <c r="GF188" s="184">
        <f t="shared" ca="1" si="772"/>
        <v>0</v>
      </c>
      <c r="GG188" s="184">
        <f t="shared" ca="1" si="773"/>
        <v>0</v>
      </c>
      <c r="GH188" s="184">
        <f t="shared" ca="1" si="774"/>
        <v>0</v>
      </c>
      <c r="GI188" s="184">
        <f t="shared" ca="1" si="775"/>
        <v>0</v>
      </c>
      <c r="GJ188" s="184">
        <f t="shared" ca="1" si="776"/>
        <v>0</v>
      </c>
      <c r="GK188" s="184">
        <f t="shared" ca="1" si="777"/>
        <v>0</v>
      </c>
      <c r="GL188" s="184">
        <f t="shared" ca="1" si="778"/>
        <v>0</v>
      </c>
      <c r="GM188" s="184">
        <f t="shared" ca="1" si="779"/>
        <v>0</v>
      </c>
      <c r="GN188" s="184">
        <f t="shared" ca="1" si="780"/>
        <v>0</v>
      </c>
      <c r="GO188" s="184">
        <f t="shared" ca="1" si="781"/>
        <v>0</v>
      </c>
      <c r="GP188" s="184">
        <f t="shared" ca="1" si="782"/>
        <v>0</v>
      </c>
      <c r="GQ188" s="184">
        <f t="shared" ca="1" si="783"/>
        <v>0</v>
      </c>
      <c r="GR188" s="184">
        <f t="shared" ca="1" si="784"/>
        <v>0</v>
      </c>
      <c r="GS188" s="184">
        <f t="shared" ca="1" si="785"/>
        <v>0</v>
      </c>
      <c r="GT188" s="184">
        <f t="shared" ca="1" si="786"/>
        <v>0</v>
      </c>
      <c r="GU188" s="184">
        <f t="shared" ca="1" si="787"/>
        <v>0</v>
      </c>
      <c r="GV188" s="184">
        <f t="shared" ca="1" si="788"/>
        <v>0</v>
      </c>
      <c r="GW188" s="184">
        <f t="shared" ca="1" si="789"/>
        <v>0</v>
      </c>
      <c r="GX188" s="184">
        <f t="shared" ca="1" si="790"/>
        <v>0</v>
      </c>
      <c r="GY188" s="184">
        <f t="shared" ca="1" si="791"/>
        <v>0</v>
      </c>
      <c r="GZ188" s="184">
        <f t="shared" ca="1" si="792"/>
        <v>0</v>
      </c>
      <c r="HA188" s="184">
        <f t="shared" ca="1" si="793"/>
        <v>0</v>
      </c>
      <c r="HB188" s="184">
        <f t="shared" ca="1" si="794"/>
        <v>0</v>
      </c>
      <c r="HC188" s="184">
        <f t="shared" ca="1" si="795"/>
        <v>0</v>
      </c>
      <c r="HD188" s="184">
        <f t="shared" ca="1" si="796"/>
        <v>0</v>
      </c>
      <c r="HE188" s="184">
        <f t="shared" ca="1" si="797"/>
        <v>0</v>
      </c>
      <c r="HF188" s="184">
        <f t="shared" ca="1" si="798"/>
        <v>0</v>
      </c>
      <c r="HG188" s="184">
        <f t="shared" ca="1" si="799"/>
        <v>0</v>
      </c>
      <c r="HH188" s="184">
        <f t="shared" ca="1" si="800"/>
        <v>0</v>
      </c>
      <c r="HI188" s="184">
        <f t="shared" ca="1" si="801"/>
        <v>0</v>
      </c>
      <c r="HJ188" s="184">
        <f t="shared" ca="1" si="802"/>
        <v>0</v>
      </c>
      <c r="HK188" s="578">
        <f t="shared" ca="1" si="803"/>
        <v>0</v>
      </c>
    </row>
    <row r="189" spans="1:219" s="185" customFormat="1">
      <c r="A189" s="284"/>
      <c r="B189" s="285"/>
      <c r="C189" s="286"/>
      <c r="D189" s="287"/>
      <c r="E189" s="288"/>
      <c r="F189" s="289"/>
      <c r="G189" s="289"/>
      <c r="H189" s="289"/>
      <c r="I189" s="289"/>
      <c r="J189" s="289"/>
      <c r="K189" s="289"/>
      <c r="L189" s="289"/>
      <c r="M189" s="572">
        <f t="shared" si="594"/>
        <v>0</v>
      </c>
      <c r="N189" s="572">
        <f t="shared" si="595"/>
        <v>0</v>
      </c>
      <c r="O189" s="572">
        <f t="shared" si="596"/>
        <v>0</v>
      </c>
      <c r="P189" s="572">
        <f t="shared" si="597"/>
        <v>181</v>
      </c>
      <c r="Q189" s="572" t="str">
        <f t="shared" si="598"/>
        <v/>
      </c>
      <c r="R189" s="572" t="str">
        <f t="shared" si="599"/>
        <v/>
      </c>
      <c r="S189" s="184" t="str">
        <f t="shared" ca="1" si="603"/>
        <v/>
      </c>
      <c r="T189" s="184" t="str">
        <f t="shared" ca="1" si="604"/>
        <v/>
      </c>
      <c r="U189" s="184" t="str">
        <f t="shared" ca="1" si="605"/>
        <v/>
      </c>
      <c r="V189" s="184" t="str">
        <f t="shared" ca="1" si="606"/>
        <v/>
      </c>
      <c r="W189" s="184" t="str">
        <f t="shared" ca="1" si="607"/>
        <v/>
      </c>
      <c r="X189" s="184" t="str">
        <f t="shared" ca="1" si="608"/>
        <v/>
      </c>
      <c r="Y189" s="184" t="str">
        <f t="shared" ca="1" si="609"/>
        <v/>
      </c>
      <c r="Z189" s="184" t="str">
        <f t="shared" ca="1" si="610"/>
        <v/>
      </c>
      <c r="AA189" s="184" t="str">
        <f t="shared" ca="1" si="611"/>
        <v/>
      </c>
      <c r="AB189" s="184" t="str">
        <f t="shared" ca="1" si="612"/>
        <v/>
      </c>
      <c r="AC189" s="184" t="str">
        <f t="shared" ca="1" si="613"/>
        <v/>
      </c>
      <c r="AD189" s="184" t="str">
        <f t="shared" ca="1" si="614"/>
        <v/>
      </c>
      <c r="AE189" s="184" t="str">
        <f t="shared" ca="1" si="615"/>
        <v/>
      </c>
      <c r="AF189" s="184" t="str">
        <f t="shared" ca="1" si="616"/>
        <v/>
      </c>
      <c r="AG189" s="184" t="str">
        <f t="shared" ca="1" si="617"/>
        <v/>
      </c>
      <c r="AH189" s="184" t="str">
        <f t="shared" ca="1" si="618"/>
        <v/>
      </c>
      <c r="AI189" s="184" t="str">
        <f t="shared" ca="1" si="619"/>
        <v/>
      </c>
      <c r="AJ189" s="184" t="str">
        <f t="shared" ca="1" si="620"/>
        <v/>
      </c>
      <c r="AK189" s="184" t="str">
        <f t="shared" ca="1" si="621"/>
        <v/>
      </c>
      <c r="AL189" s="184" t="str">
        <f t="shared" ca="1" si="622"/>
        <v/>
      </c>
      <c r="AM189" s="184" t="str">
        <f t="shared" ca="1" si="623"/>
        <v/>
      </c>
      <c r="AN189" s="184" t="str">
        <f t="shared" ca="1" si="624"/>
        <v/>
      </c>
      <c r="AO189" s="184" t="str">
        <f t="shared" ca="1" si="625"/>
        <v/>
      </c>
      <c r="AP189" s="184" t="str">
        <f t="shared" ca="1" si="626"/>
        <v/>
      </c>
      <c r="AQ189" s="184" t="str">
        <f t="shared" ca="1" si="627"/>
        <v/>
      </c>
      <c r="AR189" s="184" t="str">
        <f t="shared" ca="1" si="628"/>
        <v/>
      </c>
      <c r="AS189" s="184" t="str">
        <f t="shared" ca="1" si="629"/>
        <v/>
      </c>
      <c r="AT189" s="184" t="str">
        <f t="shared" ca="1" si="630"/>
        <v/>
      </c>
      <c r="AU189" s="184" t="str">
        <f t="shared" ca="1" si="631"/>
        <v/>
      </c>
      <c r="AV189" s="184" t="str">
        <f t="shared" ca="1" si="632"/>
        <v/>
      </c>
      <c r="AW189" s="184" t="str">
        <f t="shared" ca="1" si="633"/>
        <v/>
      </c>
      <c r="AX189" s="184" t="str">
        <f t="shared" ca="1" si="634"/>
        <v/>
      </c>
      <c r="AY189" s="184" t="str">
        <f t="shared" ca="1" si="635"/>
        <v/>
      </c>
      <c r="AZ189" s="184" t="str">
        <f t="shared" ca="1" si="636"/>
        <v/>
      </c>
      <c r="BA189" s="184" t="str">
        <f t="shared" ca="1" si="637"/>
        <v/>
      </c>
      <c r="BB189" s="184" t="str">
        <f t="shared" ca="1" si="638"/>
        <v/>
      </c>
      <c r="BC189" s="184" t="str">
        <f t="shared" ca="1" si="639"/>
        <v/>
      </c>
      <c r="BD189" s="184" t="str">
        <f t="shared" ca="1" si="640"/>
        <v/>
      </c>
      <c r="BE189" s="184" t="str">
        <f t="shared" ca="1" si="641"/>
        <v/>
      </c>
      <c r="BF189" s="184" t="str">
        <f t="shared" ca="1" si="642"/>
        <v/>
      </c>
      <c r="BG189" s="184" t="str">
        <f t="shared" ca="1" si="643"/>
        <v/>
      </c>
      <c r="BH189" s="184" t="str">
        <f t="shared" ca="1" si="644"/>
        <v/>
      </c>
      <c r="BI189" s="184" t="str">
        <f t="shared" ca="1" si="645"/>
        <v/>
      </c>
      <c r="BJ189" s="184" t="str">
        <f t="shared" ca="1" si="646"/>
        <v/>
      </c>
      <c r="BK189" s="184" t="str">
        <f t="shared" ca="1" si="647"/>
        <v/>
      </c>
      <c r="BL189" s="184" t="str">
        <f t="shared" ca="1" si="648"/>
        <v/>
      </c>
      <c r="BM189" s="184" t="str">
        <f t="shared" ca="1" si="649"/>
        <v/>
      </c>
      <c r="BN189" s="184" t="str">
        <f t="shared" ca="1" si="650"/>
        <v/>
      </c>
      <c r="BO189" s="184" t="str">
        <f t="shared" ca="1" si="651"/>
        <v/>
      </c>
      <c r="BP189" s="184" t="str">
        <f t="shared" ca="1" si="652"/>
        <v/>
      </c>
      <c r="BQ189" s="184" t="str">
        <f t="shared" ca="1" si="653"/>
        <v/>
      </c>
      <c r="BR189" s="184" t="str">
        <f t="shared" ca="1" si="654"/>
        <v/>
      </c>
      <c r="BS189" s="184" t="str">
        <f t="shared" ca="1" si="655"/>
        <v/>
      </c>
      <c r="BT189" s="184" t="str">
        <f t="shared" ca="1" si="656"/>
        <v/>
      </c>
      <c r="BU189" s="184" t="str">
        <f t="shared" ca="1" si="657"/>
        <v/>
      </c>
      <c r="BV189" s="184" t="str">
        <f t="shared" ca="1" si="658"/>
        <v/>
      </c>
      <c r="BW189" s="184" t="str">
        <f t="shared" ca="1" si="659"/>
        <v/>
      </c>
      <c r="BX189" s="184" t="str">
        <f t="shared" ca="1" si="660"/>
        <v/>
      </c>
      <c r="BY189" s="184" t="str">
        <f t="shared" ca="1" si="661"/>
        <v/>
      </c>
      <c r="BZ189" s="184" t="str">
        <f t="shared" ca="1" si="662"/>
        <v/>
      </c>
      <c r="CA189" s="184" t="str">
        <f t="shared" ca="1" si="663"/>
        <v/>
      </c>
      <c r="CB189" s="184" t="str">
        <f t="shared" ca="1" si="664"/>
        <v/>
      </c>
      <c r="CC189" s="184" t="str">
        <f t="shared" ca="1" si="665"/>
        <v/>
      </c>
      <c r="CD189" s="184" t="str">
        <f t="shared" ca="1" si="666"/>
        <v/>
      </c>
      <c r="CE189" s="184" t="str">
        <f t="shared" ca="1" si="667"/>
        <v/>
      </c>
      <c r="CF189" s="184" t="str">
        <f t="shared" ca="1" si="668"/>
        <v/>
      </c>
      <c r="CG189" s="184" t="str">
        <f t="shared" ca="1" si="669"/>
        <v/>
      </c>
      <c r="CH189" s="184" t="str">
        <f t="shared" ca="1" si="670"/>
        <v/>
      </c>
      <c r="CI189" s="184" t="str">
        <f t="shared" ca="1" si="671"/>
        <v/>
      </c>
      <c r="CJ189" s="184" t="str">
        <f t="shared" ca="1" si="672"/>
        <v/>
      </c>
      <c r="CK189" s="184" t="str">
        <f t="shared" ca="1" si="673"/>
        <v/>
      </c>
      <c r="CL189" s="184" t="str">
        <f t="shared" ca="1" si="674"/>
        <v/>
      </c>
      <c r="CM189" s="184" t="str">
        <f t="shared" ca="1" si="675"/>
        <v/>
      </c>
      <c r="CN189" s="184" t="str">
        <f t="shared" ca="1" si="676"/>
        <v/>
      </c>
      <c r="CO189" s="184" t="str">
        <f t="shared" ca="1" si="677"/>
        <v/>
      </c>
      <c r="CP189" s="184" t="str">
        <f t="shared" ca="1" si="678"/>
        <v/>
      </c>
      <c r="CQ189" s="184" t="str">
        <f t="shared" ca="1" si="679"/>
        <v/>
      </c>
      <c r="CR189" s="184" t="str">
        <f t="shared" ca="1" si="680"/>
        <v/>
      </c>
      <c r="CS189" s="184" t="str">
        <f t="shared" ca="1" si="681"/>
        <v/>
      </c>
      <c r="CT189" s="184" t="str">
        <f t="shared" ca="1" si="682"/>
        <v/>
      </c>
      <c r="CU189" s="184" t="str">
        <f t="shared" ca="1" si="683"/>
        <v/>
      </c>
      <c r="CV189" s="184" t="str">
        <f t="shared" ca="1" si="684"/>
        <v/>
      </c>
      <c r="CW189" s="184" t="str">
        <f t="shared" ca="1" si="685"/>
        <v/>
      </c>
      <c r="CX189" s="184" t="str">
        <f t="shared" ca="1" si="686"/>
        <v/>
      </c>
      <c r="CY189" s="184" t="str">
        <f t="shared" ca="1" si="687"/>
        <v/>
      </c>
      <c r="CZ189" s="184" t="str">
        <f t="shared" ca="1" si="688"/>
        <v/>
      </c>
      <c r="DA189" s="184" t="str">
        <f t="shared" ca="1" si="689"/>
        <v/>
      </c>
      <c r="DB189" s="184" t="str">
        <f t="shared" ca="1" si="690"/>
        <v/>
      </c>
      <c r="DC189" s="184" t="str">
        <f t="shared" ca="1" si="691"/>
        <v/>
      </c>
      <c r="DD189" s="184" t="str">
        <f t="shared" ca="1" si="692"/>
        <v/>
      </c>
      <c r="DE189" s="184" t="str">
        <f t="shared" ca="1" si="693"/>
        <v/>
      </c>
      <c r="DF189" s="184" t="str">
        <f t="shared" ca="1" si="694"/>
        <v/>
      </c>
      <c r="DG189" s="184" t="str">
        <f t="shared" ca="1" si="695"/>
        <v/>
      </c>
      <c r="DH189" s="184" t="str">
        <f t="shared" ca="1" si="696"/>
        <v/>
      </c>
      <c r="DI189" s="184" t="str">
        <f t="shared" ca="1" si="697"/>
        <v/>
      </c>
      <c r="DJ189" s="184" t="str">
        <f t="shared" ca="1" si="698"/>
        <v/>
      </c>
      <c r="DK189" s="184" t="str">
        <f t="shared" ca="1" si="699"/>
        <v/>
      </c>
      <c r="DL189" s="184" t="str">
        <f t="shared" ca="1" si="700"/>
        <v/>
      </c>
      <c r="DM189" s="184" t="str">
        <f t="shared" ca="1" si="701"/>
        <v/>
      </c>
      <c r="DN189" s="184" t="str">
        <f t="shared" ca="1" si="702"/>
        <v/>
      </c>
      <c r="DO189" s="184" t="str">
        <f t="shared" ca="1" si="703"/>
        <v/>
      </c>
      <c r="DP189" s="184" t="str">
        <f t="shared" ca="1" si="704"/>
        <v/>
      </c>
      <c r="DQ189" s="184" t="str">
        <f t="shared" ca="1" si="705"/>
        <v/>
      </c>
      <c r="DR189" s="184" t="str">
        <f t="shared" ca="1" si="706"/>
        <v/>
      </c>
      <c r="DS189" s="184" t="str">
        <f t="shared" ca="1" si="707"/>
        <v/>
      </c>
      <c r="DT189" s="184" t="str">
        <f t="shared" ca="1" si="708"/>
        <v/>
      </c>
      <c r="DU189" s="184" t="str">
        <f t="shared" ca="1" si="709"/>
        <v/>
      </c>
      <c r="DV189" s="184" t="str">
        <f t="shared" ca="1" si="710"/>
        <v/>
      </c>
      <c r="DW189" s="184" t="str">
        <f t="shared" ca="1" si="711"/>
        <v/>
      </c>
      <c r="DX189" s="184" t="str">
        <f t="shared" ca="1" si="712"/>
        <v/>
      </c>
      <c r="DY189" s="184" t="str">
        <f t="shared" ca="1" si="713"/>
        <v/>
      </c>
      <c r="DZ189" s="184" t="str">
        <f t="shared" ca="1" si="714"/>
        <v/>
      </c>
      <c r="EA189" s="184" t="str">
        <f t="shared" ca="1" si="715"/>
        <v/>
      </c>
      <c r="EB189" s="184" t="str">
        <f t="shared" ca="1" si="716"/>
        <v/>
      </c>
      <c r="EC189" s="184" t="str">
        <f t="shared" ca="1" si="717"/>
        <v/>
      </c>
      <c r="ED189" s="184" t="str">
        <f t="shared" ca="1" si="718"/>
        <v/>
      </c>
      <c r="EE189" s="184" t="str">
        <f t="shared" ca="1" si="719"/>
        <v/>
      </c>
      <c r="EF189" s="184" t="str">
        <f t="shared" ca="1" si="720"/>
        <v/>
      </c>
      <c r="EG189" s="184" t="str">
        <f t="shared" ca="1" si="721"/>
        <v/>
      </c>
      <c r="EH189" s="184" t="str">
        <f t="shared" ca="1" si="722"/>
        <v/>
      </c>
      <c r="EI189" s="184" t="str">
        <f t="shared" ca="1" si="723"/>
        <v/>
      </c>
      <c r="EJ189" s="184" t="str">
        <f t="shared" ca="1" si="724"/>
        <v/>
      </c>
      <c r="EK189" s="184" t="str">
        <f t="shared" ca="1" si="725"/>
        <v/>
      </c>
      <c r="EL189" s="184" t="str">
        <f t="shared" ca="1" si="726"/>
        <v/>
      </c>
      <c r="EM189" s="184" t="str">
        <f t="shared" ca="1" si="727"/>
        <v/>
      </c>
      <c r="EN189" s="184" t="str">
        <f t="shared" ca="1" si="728"/>
        <v/>
      </c>
      <c r="EO189" s="184" t="str">
        <f t="shared" ca="1" si="729"/>
        <v/>
      </c>
      <c r="EP189" s="184" t="str">
        <f t="shared" ca="1" si="730"/>
        <v/>
      </c>
      <c r="EQ189" s="184" t="str">
        <f t="shared" ca="1" si="731"/>
        <v/>
      </c>
      <c r="ER189" s="184" t="str">
        <f t="shared" ca="1" si="732"/>
        <v/>
      </c>
      <c r="ES189" s="184" t="str">
        <f t="shared" ca="1" si="733"/>
        <v/>
      </c>
      <c r="ET189" s="184" t="str">
        <f t="shared" ca="1" si="734"/>
        <v/>
      </c>
      <c r="EU189" s="184" t="str">
        <f t="shared" ca="1" si="735"/>
        <v/>
      </c>
      <c r="EV189" s="184">
        <f t="shared" ca="1" si="736"/>
        <v>0</v>
      </c>
      <c r="EW189" s="184">
        <f t="shared" ca="1" si="737"/>
        <v>0</v>
      </c>
      <c r="EX189" s="184">
        <f t="shared" ca="1" si="738"/>
        <v>0</v>
      </c>
      <c r="EY189" s="184">
        <f t="shared" ca="1" si="739"/>
        <v>0</v>
      </c>
      <c r="EZ189" s="184">
        <f t="shared" ca="1" si="740"/>
        <v>0</v>
      </c>
      <c r="FA189" s="184">
        <f t="shared" ca="1" si="741"/>
        <v>0</v>
      </c>
      <c r="FB189" s="184">
        <f t="shared" ca="1" si="742"/>
        <v>0</v>
      </c>
      <c r="FC189" s="184">
        <f t="shared" ca="1" si="743"/>
        <v>0</v>
      </c>
      <c r="FD189" s="184">
        <f t="shared" ca="1" si="744"/>
        <v>0</v>
      </c>
      <c r="FE189" s="184">
        <f t="shared" ca="1" si="745"/>
        <v>0</v>
      </c>
      <c r="FF189" s="184">
        <f t="shared" ca="1" si="746"/>
        <v>0</v>
      </c>
      <c r="FG189" s="184">
        <f t="shared" ca="1" si="747"/>
        <v>0</v>
      </c>
      <c r="FH189" s="184">
        <f t="shared" ca="1" si="748"/>
        <v>0</v>
      </c>
      <c r="FI189" s="184">
        <f t="shared" ca="1" si="749"/>
        <v>0</v>
      </c>
      <c r="FJ189" s="184">
        <f t="shared" ca="1" si="750"/>
        <v>0</v>
      </c>
      <c r="FK189" s="184">
        <f t="shared" ca="1" si="751"/>
        <v>0</v>
      </c>
      <c r="FL189" s="184">
        <f t="shared" ca="1" si="752"/>
        <v>0</v>
      </c>
      <c r="FM189" s="184">
        <f t="shared" ca="1" si="753"/>
        <v>0</v>
      </c>
      <c r="FN189" s="184">
        <f t="shared" ca="1" si="754"/>
        <v>0</v>
      </c>
      <c r="FO189" s="184">
        <f t="shared" ca="1" si="755"/>
        <v>0</v>
      </c>
      <c r="FP189" s="184">
        <f t="shared" ca="1" si="756"/>
        <v>0</v>
      </c>
      <c r="FQ189" s="184">
        <f t="shared" ca="1" si="757"/>
        <v>0</v>
      </c>
      <c r="FR189" s="184">
        <f t="shared" ca="1" si="758"/>
        <v>0</v>
      </c>
      <c r="FS189" s="184">
        <f t="shared" ca="1" si="759"/>
        <v>0</v>
      </c>
      <c r="FT189" s="184">
        <f t="shared" ca="1" si="760"/>
        <v>0</v>
      </c>
      <c r="FU189" s="184">
        <f t="shared" ca="1" si="761"/>
        <v>0</v>
      </c>
      <c r="FV189" s="184">
        <f t="shared" ca="1" si="762"/>
        <v>0</v>
      </c>
      <c r="FW189" s="184">
        <f t="shared" ca="1" si="763"/>
        <v>0</v>
      </c>
      <c r="FX189" s="184">
        <f t="shared" ca="1" si="764"/>
        <v>0</v>
      </c>
      <c r="FY189" s="184">
        <f t="shared" ca="1" si="765"/>
        <v>0</v>
      </c>
      <c r="FZ189" s="184">
        <f t="shared" ca="1" si="766"/>
        <v>0</v>
      </c>
      <c r="GA189" s="184">
        <f t="shared" ca="1" si="767"/>
        <v>0</v>
      </c>
      <c r="GB189" s="184">
        <f t="shared" ca="1" si="768"/>
        <v>0</v>
      </c>
      <c r="GC189" s="184">
        <f t="shared" ca="1" si="769"/>
        <v>0</v>
      </c>
      <c r="GD189" s="184">
        <f t="shared" ca="1" si="770"/>
        <v>0</v>
      </c>
      <c r="GE189" s="184">
        <f t="shared" ca="1" si="771"/>
        <v>0</v>
      </c>
      <c r="GF189" s="184">
        <f t="shared" ca="1" si="772"/>
        <v>0</v>
      </c>
      <c r="GG189" s="184">
        <f t="shared" ca="1" si="773"/>
        <v>0</v>
      </c>
      <c r="GH189" s="184">
        <f t="shared" ca="1" si="774"/>
        <v>0</v>
      </c>
      <c r="GI189" s="184">
        <f t="shared" ca="1" si="775"/>
        <v>0</v>
      </c>
      <c r="GJ189" s="184">
        <f t="shared" ca="1" si="776"/>
        <v>0</v>
      </c>
      <c r="GK189" s="184">
        <f t="shared" ca="1" si="777"/>
        <v>0</v>
      </c>
      <c r="GL189" s="184">
        <f t="shared" ca="1" si="778"/>
        <v>0</v>
      </c>
      <c r="GM189" s="184">
        <f t="shared" ca="1" si="779"/>
        <v>0</v>
      </c>
      <c r="GN189" s="184">
        <f t="shared" ca="1" si="780"/>
        <v>0</v>
      </c>
      <c r="GO189" s="184">
        <f t="shared" ca="1" si="781"/>
        <v>0</v>
      </c>
      <c r="GP189" s="184">
        <f t="shared" ca="1" si="782"/>
        <v>0</v>
      </c>
      <c r="GQ189" s="184">
        <f t="shared" ca="1" si="783"/>
        <v>0</v>
      </c>
      <c r="GR189" s="184">
        <f t="shared" ca="1" si="784"/>
        <v>0</v>
      </c>
      <c r="GS189" s="184">
        <f t="shared" ca="1" si="785"/>
        <v>0</v>
      </c>
      <c r="GT189" s="184">
        <f t="shared" ca="1" si="786"/>
        <v>0</v>
      </c>
      <c r="GU189" s="184">
        <f t="shared" ca="1" si="787"/>
        <v>0</v>
      </c>
      <c r="GV189" s="184">
        <f t="shared" ca="1" si="788"/>
        <v>0</v>
      </c>
      <c r="GW189" s="184">
        <f t="shared" ca="1" si="789"/>
        <v>0</v>
      </c>
      <c r="GX189" s="184">
        <f t="shared" ca="1" si="790"/>
        <v>0</v>
      </c>
      <c r="GY189" s="184">
        <f t="shared" ca="1" si="791"/>
        <v>0</v>
      </c>
      <c r="GZ189" s="184">
        <f t="shared" ca="1" si="792"/>
        <v>0</v>
      </c>
      <c r="HA189" s="184">
        <f t="shared" ca="1" si="793"/>
        <v>0</v>
      </c>
      <c r="HB189" s="184">
        <f t="shared" ca="1" si="794"/>
        <v>0</v>
      </c>
      <c r="HC189" s="184">
        <f t="shared" ca="1" si="795"/>
        <v>0</v>
      </c>
      <c r="HD189" s="184">
        <f t="shared" ca="1" si="796"/>
        <v>0</v>
      </c>
      <c r="HE189" s="184">
        <f t="shared" ca="1" si="797"/>
        <v>0</v>
      </c>
      <c r="HF189" s="184">
        <f t="shared" ca="1" si="798"/>
        <v>0</v>
      </c>
      <c r="HG189" s="184">
        <f t="shared" ca="1" si="799"/>
        <v>0</v>
      </c>
      <c r="HH189" s="184">
        <f t="shared" ca="1" si="800"/>
        <v>0</v>
      </c>
      <c r="HI189" s="184">
        <f t="shared" ca="1" si="801"/>
        <v>0</v>
      </c>
      <c r="HJ189" s="184">
        <f t="shared" ca="1" si="802"/>
        <v>0</v>
      </c>
      <c r="HK189" s="578">
        <f t="shared" ca="1" si="803"/>
        <v>0</v>
      </c>
    </row>
    <row r="190" spans="1:219" s="185" customFormat="1">
      <c r="A190" s="284"/>
      <c r="B190" s="285"/>
      <c r="C190" s="286"/>
      <c r="D190" s="287"/>
      <c r="E190" s="288"/>
      <c r="F190" s="289"/>
      <c r="G190" s="289"/>
      <c r="H190" s="289"/>
      <c r="I190" s="289"/>
      <c r="J190" s="289"/>
      <c r="K190" s="289"/>
      <c r="L190" s="289"/>
      <c r="M190" s="572">
        <f t="shared" si="594"/>
        <v>0</v>
      </c>
      <c r="N190" s="572">
        <f t="shared" si="595"/>
        <v>0</v>
      </c>
      <c r="O190" s="572">
        <f t="shared" si="596"/>
        <v>0</v>
      </c>
      <c r="P190" s="572">
        <f t="shared" si="597"/>
        <v>182</v>
      </c>
      <c r="Q190" s="572" t="str">
        <f t="shared" si="598"/>
        <v/>
      </c>
      <c r="R190" s="572" t="str">
        <f t="shared" si="599"/>
        <v/>
      </c>
      <c r="S190" s="184" t="str">
        <f t="shared" ca="1" si="603"/>
        <v/>
      </c>
      <c r="T190" s="184" t="str">
        <f t="shared" ca="1" si="604"/>
        <v/>
      </c>
      <c r="U190" s="184" t="str">
        <f t="shared" ca="1" si="605"/>
        <v/>
      </c>
      <c r="V190" s="184" t="str">
        <f t="shared" ca="1" si="606"/>
        <v/>
      </c>
      <c r="W190" s="184" t="str">
        <f t="shared" ca="1" si="607"/>
        <v/>
      </c>
      <c r="X190" s="184" t="str">
        <f t="shared" ca="1" si="608"/>
        <v/>
      </c>
      <c r="Y190" s="184" t="str">
        <f t="shared" ca="1" si="609"/>
        <v/>
      </c>
      <c r="Z190" s="184" t="str">
        <f t="shared" ca="1" si="610"/>
        <v/>
      </c>
      <c r="AA190" s="184" t="str">
        <f t="shared" ca="1" si="611"/>
        <v/>
      </c>
      <c r="AB190" s="184" t="str">
        <f t="shared" ca="1" si="612"/>
        <v/>
      </c>
      <c r="AC190" s="184" t="str">
        <f t="shared" ca="1" si="613"/>
        <v/>
      </c>
      <c r="AD190" s="184" t="str">
        <f t="shared" ca="1" si="614"/>
        <v/>
      </c>
      <c r="AE190" s="184" t="str">
        <f t="shared" ca="1" si="615"/>
        <v/>
      </c>
      <c r="AF190" s="184" t="str">
        <f t="shared" ca="1" si="616"/>
        <v/>
      </c>
      <c r="AG190" s="184" t="str">
        <f t="shared" ca="1" si="617"/>
        <v/>
      </c>
      <c r="AH190" s="184" t="str">
        <f t="shared" ca="1" si="618"/>
        <v/>
      </c>
      <c r="AI190" s="184" t="str">
        <f t="shared" ca="1" si="619"/>
        <v/>
      </c>
      <c r="AJ190" s="184" t="str">
        <f t="shared" ca="1" si="620"/>
        <v/>
      </c>
      <c r="AK190" s="184" t="str">
        <f t="shared" ca="1" si="621"/>
        <v/>
      </c>
      <c r="AL190" s="184" t="str">
        <f t="shared" ca="1" si="622"/>
        <v/>
      </c>
      <c r="AM190" s="184" t="str">
        <f t="shared" ca="1" si="623"/>
        <v/>
      </c>
      <c r="AN190" s="184" t="str">
        <f t="shared" ca="1" si="624"/>
        <v/>
      </c>
      <c r="AO190" s="184" t="str">
        <f t="shared" ca="1" si="625"/>
        <v/>
      </c>
      <c r="AP190" s="184" t="str">
        <f t="shared" ca="1" si="626"/>
        <v/>
      </c>
      <c r="AQ190" s="184" t="str">
        <f t="shared" ca="1" si="627"/>
        <v/>
      </c>
      <c r="AR190" s="184" t="str">
        <f t="shared" ca="1" si="628"/>
        <v/>
      </c>
      <c r="AS190" s="184" t="str">
        <f t="shared" ca="1" si="629"/>
        <v/>
      </c>
      <c r="AT190" s="184" t="str">
        <f t="shared" ca="1" si="630"/>
        <v/>
      </c>
      <c r="AU190" s="184" t="str">
        <f t="shared" ca="1" si="631"/>
        <v/>
      </c>
      <c r="AV190" s="184" t="str">
        <f t="shared" ca="1" si="632"/>
        <v/>
      </c>
      <c r="AW190" s="184" t="str">
        <f t="shared" ca="1" si="633"/>
        <v/>
      </c>
      <c r="AX190" s="184" t="str">
        <f t="shared" ca="1" si="634"/>
        <v/>
      </c>
      <c r="AY190" s="184" t="str">
        <f t="shared" ca="1" si="635"/>
        <v/>
      </c>
      <c r="AZ190" s="184" t="str">
        <f t="shared" ca="1" si="636"/>
        <v/>
      </c>
      <c r="BA190" s="184" t="str">
        <f t="shared" ca="1" si="637"/>
        <v/>
      </c>
      <c r="BB190" s="184" t="str">
        <f t="shared" ca="1" si="638"/>
        <v/>
      </c>
      <c r="BC190" s="184" t="str">
        <f t="shared" ca="1" si="639"/>
        <v/>
      </c>
      <c r="BD190" s="184" t="str">
        <f t="shared" ca="1" si="640"/>
        <v/>
      </c>
      <c r="BE190" s="184" t="str">
        <f t="shared" ca="1" si="641"/>
        <v/>
      </c>
      <c r="BF190" s="184" t="str">
        <f t="shared" ca="1" si="642"/>
        <v/>
      </c>
      <c r="BG190" s="184" t="str">
        <f t="shared" ca="1" si="643"/>
        <v/>
      </c>
      <c r="BH190" s="184" t="str">
        <f t="shared" ca="1" si="644"/>
        <v/>
      </c>
      <c r="BI190" s="184" t="str">
        <f t="shared" ca="1" si="645"/>
        <v/>
      </c>
      <c r="BJ190" s="184" t="str">
        <f t="shared" ca="1" si="646"/>
        <v/>
      </c>
      <c r="BK190" s="184" t="str">
        <f t="shared" ca="1" si="647"/>
        <v/>
      </c>
      <c r="BL190" s="184" t="str">
        <f t="shared" ca="1" si="648"/>
        <v/>
      </c>
      <c r="BM190" s="184" t="str">
        <f t="shared" ca="1" si="649"/>
        <v/>
      </c>
      <c r="BN190" s="184" t="str">
        <f t="shared" ca="1" si="650"/>
        <v/>
      </c>
      <c r="BO190" s="184" t="str">
        <f t="shared" ca="1" si="651"/>
        <v/>
      </c>
      <c r="BP190" s="184" t="str">
        <f t="shared" ca="1" si="652"/>
        <v/>
      </c>
      <c r="BQ190" s="184" t="str">
        <f t="shared" ca="1" si="653"/>
        <v/>
      </c>
      <c r="BR190" s="184" t="str">
        <f t="shared" ca="1" si="654"/>
        <v/>
      </c>
      <c r="BS190" s="184" t="str">
        <f t="shared" ca="1" si="655"/>
        <v/>
      </c>
      <c r="BT190" s="184" t="str">
        <f t="shared" ca="1" si="656"/>
        <v/>
      </c>
      <c r="BU190" s="184" t="str">
        <f t="shared" ca="1" si="657"/>
        <v/>
      </c>
      <c r="BV190" s="184" t="str">
        <f t="shared" ca="1" si="658"/>
        <v/>
      </c>
      <c r="BW190" s="184" t="str">
        <f t="shared" ca="1" si="659"/>
        <v/>
      </c>
      <c r="BX190" s="184" t="str">
        <f t="shared" ca="1" si="660"/>
        <v/>
      </c>
      <c r="BY190" s="184" t="str">
        <f t="shared" ca="1" si="661"/>
        <v/>
      </c>
      <c r="BZ190" s="184" t="str">
        <f t="shared" ca="1" si="662"/>
        <v/>
      </c>
      <c r="CA190" s="184" t="str">
        <f t="shared" ca="1" si="663"/>
        <v/>
      </c>
      <c r="CB190" s="184" t="str">
        <f t="shared" ca="1" si="664"/>
        <v/>
      </c>
      <c r="CC190" s="184" t="str">
        <f t="shared" ca="1" si="665"/>
        <v/>
      </c>
      <c r="CD190" s="184" t="str">
        <f t="shared" ca="1" si="666"/>
        <v/>
      </c>
      <c r="CE190" s="184" t="str">
        <f t="shared" ca="1" si="667"/>
        <v/>
      </c>
      <c r="CF190" s="184" t="str">
        <f t="shared" ca="1" si="668"/>
        <v/>
      </c>
      <c r="CG190" s="184" t="str">
        <f t="shared" ca="1" si="669"/>
        <v/>
      </c>
      <c r="CH190" s="184" t="str">
        <f t="shared" ca="1" si="670"/>
        <v/>
      </c>
      <c r="CI190" s="184" t="str">
        <f t="shared" ca="1" si="671"/>
        <v/>
      </c>
      <c r="CJ190" s="184" t="str">
        <f t="shared" ca="1" si="672"/>
        <v/>
      </c>
      <c r="CK190" s="184" t="str">
        <f t="shared" ca="1" si="673"/>
        <v/>
      </c>
      <c r="CL190" s="184" t="str">
        <f t="shared" ca="1" si="674"/>
        <v/>
      </c>
      <c r="CM190" s="184" t="str">
        <f t="shared" ca="1" si="675"/>
        <v/>
      </c>
      <c r="CN190" s="184" t="str">
        <f t="shared" ca="1" si="676"/>
        <v/>
      </c>
      <c r="CO190" s="184" t="str">
        <f t="shared" ca="1" si="677"/>
        <v/>
      </c>
      <c r="CP190" s="184" t="str">
        <f t="shared" ca="1" si="678"/>
        <v/>
      </c>
      <c r="CQ190" s="184" t="str">
        <f t="shared" ca="1" si="679"/>
        <v/>
      </c>
      <c r="CR190" s="184" t="str">
        <f t="shared" ca="1" si="680"/>
        <v/>
      </c>
      <c r="CS190" s="184" t="str">
        <f t="shared" ca="1" si="681"/>
        <v/>
      </c>
      <c r="CT190" s="184" t="str">
        <f t="shared" ca="1" si="682"/>
        <v/>
      </c>
      <c r="CU190" s="184" t="str">
        <f t="shared" ca="1" si="683"/>
        <v/>
      </c>
      <c r="CV190" s="184" t="str">
        <f t="shared" ca="1" si="684"/>
        <v/>
      </c>
      <c r="CW190" s="184" t="str">
        <f t="shared" ca="1" si="685"/>
        <v/>
      </c>
      <c r="CX190" s="184" t="str">
        <f t="shared" ca="1" si="686"/>
        <v/>
      </c>
      <c r="CY190" s="184" t="str">
        <f t="shared" ca="1" si="687"/>
        <v/>
      </c>
      <c r="CZ190" s="184" t="str">
        <f t="shared" ca="1" si="688"/>
        <v/>
      </c>
      <c r="DA190" s="184" t="str">
        <f t="shared" ca="1" si="689"/>
        <v/>
      </c>
      <c r="DB190" s="184" t="str">
        <f t="shared" ca="1" si="690"/>
        <v/>
      </c>
      <c r="DC190" s="184" t="str">
        <f t="shared" ca="1" si="691"/>
        <v/>
      </c>
      <c r="DD190" s="184" t="str">
        <f t="shared" ca="1" si="692"/>
        <v/>
      </c>
      <c r="DE190" s="184" t="str">
        <f t="shared" ca="1" si="693"/>
        <v/>
      </c>
      <c r="DF190" s="184" t="str">
        <f t="shared" ca="1" si="694"/>
        <v/>
      </c>
      <c r="DG190" s="184" t="str">
        <f t="shared" ca="1" si="695"/>
        <v/>
      </c>
      <c r="DH190" s="184" t="str">
        <f t="shared" ca="1" si="696"/>
        <v/>
      </c>
      <c r="DI190" s="184" t="str">
        <f t="shared" ca="1" si="697"/>
        <v/>
      </c>
      <c r="DJ190" s="184" t="str">
        <f t="shared" ca="1" si="698"/>
        <v/>
      </c>
      <c r="DK190" s="184" t="str">
        <f t="shared" ca="1" si="699"/>
        <v/>
      </c>
      <c r="DL190" s="184" t="str">
        <f t="shared" ca="1" si="700"/>
        <v/>
      </c>
      <c r="DM190" s="184" t="str">
        <f t="shared" ca="1" si="701"/>
        <v/>
      </c>
      <c r="DN190" s="184" t="str">
        <f t="shared" ca="1" si="702"/>
        <v/>
      </c>
      <c r="DO190" s="184" t="str">
        <f t="shared" ca="1" si="703"/>
        <v/>
      </c>
      <c r="DP190" s="184" t="str">
        <f t="shared" ca="1" si="704"/>
        <v/>
      </c>
      <c r="DQ190" s="184" t="str">
        <f t="shared" ca="1" si="705"/>
        <v/>
      </c>
      <c r="DR190" s="184" t="str">
        <f t="shared" ca="1" si="706"/>
        <v/>
      </c>
      <c r="DS190" s="184" t="str">
        <f t="shared" ca="1" si="707"/>
        <v/>
      </c>
      <c r="DT190" s="184" t="str">
        <f t="shared" ca="1" si="708"/>
        <v/>
      </c>
      <c r="DU190" s="184" t="str">
        <f t="shared" ca="1" si="709"/>
        <v/>
      </c>
      <c r="DV190" s="184" t="str">
        <f t="shared" ca="1" si="710"/>
        <v/>
      </c>
      <c r="DW190" s="184" t="str">
        <f t="shared" ca="1" si="711"/>
        <v/>
      </c>
      <c r="DX190" s="184" t="str">
        <f t="shared" ca="1" si="712"/>
        <v/>
      </c>
      <c r="DY190" s="184" t="str">
        <f t="shared" ca="1" si="713"/>
        <v/>
      </c>
      <c r="DZ190" s="184" t="str">
        <f t="shared" ca="1" si="714"/>
        <v/>
      </c>
      <c r="EA190" s="184" t="str">
        <f t="shared" ca="1" si="715"/>
        <v/>
      </c>
      <c r="EB190" s="184" t="str">
        <f t="shared" ca="1" si="716"/>
        <v/>
      </c>
      <c r="EC190" s="184" t="str">
        <f t="shared" ca="1" si="717"/>
        <v/>
      </c>
      <c r="ED190" s="184" t="str">
        <f t="shared" ca="1" si="718"/>
        <v/>
      </c>
      <c r="EE190" s="184" t="str">
        <f t="shared" ca="1" si="719"/>
        <v/>
      </c>
      <c r="EF190" s="184" t="str">
        <f t="shared" ca="1" si="720"/>
        <v/>
      </c>
      <c r="EG190" s="184" t="str">
        <f t="shared" ca="1" si="721"/>
        <v/>
      </c>
      <c r="EH190" s="184" t="str">
        <f t="shared" ca="1" si="722"/>
        <v/>
      </c>
      <c r="EI190" s="184" t="str">
        <f t="shared" ca="1" si="723"/>
        <v/>
      </c>
      <c r="EJ190" s="184" t="str">
        <f t="shared" ca="1" si="724"/>
        <v/>
      </c>
      <c r="EK190" s="184" t="str">
        <f t="shared" ca="1" si="725"/>
        <v/>
      </c>
      <c r="EL190" s="184" t="str">
        <f t="shared" ca="1" si="726"/>
        <v/>
      </c>
      <c r="EM190" s="184" t="str">
        <f t="shared" ca="1" si="727"/>
        <v/>
      </c>
      <c r="EN190" s="184" t="str">
        <f t="shared" ca="1" si="728"/>
        <v/>
      </c>
      <c r="EO190" s="184" t="str">
        <f t="shared" ca="1" si="729"/>
        <v/>
      </c>
      <c r="EP190" s="184" t="str">
        <f t="shared" ca="1" si="730"/>
        <v/>
      </c>
      <c r="EQ190" s="184" t="str">
        <f t="shared" ca="1" si="731"/>
        <v/>
      </c>
      <c r="ER190" s="184" t="str">
        <f t="shared" ca="1" si="732"/>
        <v/>
      </c>
      <c r="ES190" s="184" t="str">
        <f t="shared" ca="1" si="733"/>
        <v/>
      </c>
      <c r="ET190" s="184" t="str">
        <f t="shared" ca="1" si="734"/>
        <v/>
      </c>
      <c r="EU190" s="184">
        <f t="shared" ca="1" si="735"/>
        <v>0</v>
      </c>
      <c r="EV190" s="184">
        <f t="shared" ca="1" si="736"/>
        <v>0</v>
      </c>
      <c r="EW190" s="184">
        <f t="shared" ca="1" si="737"/>
        <v>0</v>
      </c>
      <c r="EX190" s="184">
        <f t="shared" ca="1" si="738"/>
        <v>0</v>
      </c>
      <c r="EY190" s="184">
        <f t="shared" ca="1" si="739"/>
        <v>0</v>
      </c>
      <c r="EZ190" s="184">
        <f t="shared" ca="1" si="740"/>
        <v>0</v>
      </c>
      <c r="FA190" s="184">
        <f t="shared" ca="1" si="741"/>
        <v>0</v>
      </c>
      <c r="FB190" s="184">
        <f t="shared" ca="1" si="742"/>
        <v>0</v>
      </c>
      <c r="FC190" s="184">
        <f t="shared" ca="1" si="743"/>
        <v>0</v>
      </c>
      <c r="FD190" s="184">
        <f t="shared" ca="1" si="744"/>
        <v>0</v>
      </c>
      <c r="FE190" s="184">
        <f t="shared" ca="1" si="745"/>
        <v>0</v>
      </c>
      <c r="FF190" s="184">
        <f t="shared" ca="1" si="746"/>
        <v>0</v>
      </c>
      <c r="FG190" s="184">
        <f t="shared" ca="1" si="747"/>
        <v>0</v>
      </c>
      <c r="FH190" s="184">
        <f t="shared" ca="1" si="748"/>
        <v>0</v>
      </c>
      <c r="FI190" s="184">
        <f t="shared" ca="1" si="749"/>
        <v>0</v>
      </c>
      <c r="FJ190" s="184">
        <f t="shared" ca="1" si="750"/>
        <v>0</v>
      </c>
      <c r="FK190" s="184">
        <f t="shared" ca="1" si="751"/>
        <v>0</v>
      </c>
      <c r="FL190" s="184">
        <f t="shared" ca="1" si="752"/>
        <v>0</v>
      </c>
      <c r="FM190" s="184">
        <f t="shared" ca="1" si="753"/>
        <v>0</v>
      </c>
      <c r="FN190" s="184">
        <f t="shared" ca="1" si="754"/>
        <v>0</v>
      </c>
      <c r="FO190" s="184">
        <f t="shared" ca="1" si="755"/>
        <v>0</v>
      </c>
      <c r="FP190" s="184">
        <f t="shared" ca="1" si="756"/>
        <v>0</v>
      </c>
      <c r="FQ190" s="184">
        <f t="shared" ca="1" si="757"/>
        <v>0</v>
      </c>
      <c r="FR190" s="184">
        <f t="shared" ca="1" si="758"/>
        <v>0</v>
      </c>
      <c r="FS190" s="184">
        <f t="shared" ca="1" si="759"/>
        <v>0</v>
      </c>
      <c r="FT190" s="184">
        <f t="shared" ca="1" si="760"/>
        <v>0</v>
      </c>
      <c r="FU190" s="184">
        <f t="shared" ca="1" si="761"/>
        <v>0</v>
      </c>
      <c r="FV190" s="184">
        <f t="shared" ca="1" si="762"/>
        <v>0</v>
      </c>
      <c r="FW190" s="184">
        <f t="shared" ca="1" si="763"/>
        <v>0</v>
      </c>
      <c r="FX190" s="184">
        <f t="shared" ca="1" si="764"/>
        <v>0</v>
      </c>
      <c r="FY190" s="184">
        <f t="shared" ca="1" si="765"/>
        <v>0</v>
      </c>
      <c r="FZ190" s="184">
        <f t="shared" ca="1" si="766"/>
        <v>0</v>
      </c>
      <c r="GA190" s="184">
        <f t="shared" ca="1" si="767"/>
        <v>0</v>
      </c>
      <c r="GB190" s="184">
        <f t="shared" ca="1" si="768"/>
        <v>0</v>
      </c>
      <c r="GC190" s="184">
        <f t="shared" ca="1" si="769"/>
        <v>0</v>
      </c>
      <c r="GD190" s="184">
        <f t="shared" ca="1" si="770"/>
        <v>0</v>
      </c>
      <c r="GE190" s="184">
        <f t="shared" ca="1" si="771"/>
        <v>0</v>
      </c>
      <c r="GF190" s="184">
        <f t="shared" ca="1" si="772"/>
        <v>0</v>
      </c>
      <c r="GG190" s="184">
        <f t="shared" ca="1" si="773"/>
        <v>0</v>
      </c>
      <c r="GH190" s="184">
        <f t="shared" ca="1" si="774"/>
        <v>0</v>
      </c>
      <c r="GI190" s="184">
        <f t="shared" ca="1" si="775"/>
        <v>0</v>
      </c>
      <c r="GJ190" s="184">
        <f t="shared" ca="1" si="776"/>
        <v>0</v>
      </c>
      <c r="GK190" s="184">
        <f t="shared" ca="1" si="777"/>
        <v>0</v>
      </c>
      <c r="GL190" s="184">
        <f t="shared" ca="1" si="778"/>
        <v>0</v>
      </c>
      <c r="GM190" s="184">
        <f t="shared" ca="1" si="779"/>
        <v>0</v>
      </c>
      <c r="GN190" s="184">
        <f t="shared" ca="1" si="780"/>
        <v>0</v>
      </c>
      <c r="GO190" s="184">
        <f t="shared" ca="1" si="781"/>
        <v>0</v>
      </c>
      <c r="GP190" s="184">
        <f t="shared" ca="1" si="782"/>
        <v>0</v>
      </c>
      <c r="GQ190" s="184">
        <f t="shared" ca="1" si="783"/>
        <v>0</v>
      </c>
      <c r="GR190" s="184">
        <f t="shared" ca="1" si="784"/>
        <v>0</v>
      </c>
      <c r="GS190" s="184">
        <f t="shared" ca="1" si="785"/>
        <v>0</v>
      </c>
      <c r="GT190" s="184">
        <f t="shared" ca="1" si="786"/>
        <v>0</v>
      </c>
      <c r="GU190" s="184">
        <f t="shared" ca="1" si="787"/>
        <v>0</v>
      </c>
      <c r="GV190" s="184">
        <f t="shared" ca="1" si="788"/>
        <v>0</v>
      </c>
      <c r="GW190" s="184">
        <f t="shared" ca="1" si="789"/>
        <v>0</v>
      </c>
      <c r="GX190" s="184">
        <f t="shared" ca="1" si="790"/>
        <v>0</v>
      </c>
      <c r="GY190" s="184">
        <f t="shared" ca="1" si="791"/>
        <v>0</v>
      </c>
      <c r="GZ190" s="184">
        <f t="shared" ca="1" si="792"/>
        <v>0</v>
      </c>
      <c r="HA190" s="184">
        <f t="shared" ca="1" si="793"/>
        <v>0</v>
      </c>
      <c r="HB190" s="184">
        <f t="shared" ca="1" si="794"/>
        <v>0</v>
      </c>
      <c r="HC190" s="184">
        <f t="shared" ca="1" si="795"/>
        <v>0</v>
      </c>
      <c r="HD190" s="184">
        <f t="shared" ca="1" si="796"/>
        <v>0</v>
      </c>
      <c r="HE190" s="184">
        <f t="shared" ca="1" si="797"/>
        <v>0</v>
      </c>
      <c r="HF190" s="184">
        <f t="shared" ca="1" si="798"/>
        <v>0</v>
      </c>
      <c r="HG190" s="184">
        <f t="shared" ca="1" si="799"/>
        <v>0</v>
      </c>
      <c r="HH190" s="184">
        <f t="shared" ca="1" si="800"/>
        <v>0</v>
      </c>
      <c r="HI190" s="184">
        <f t="shared" ca="1" si="801"/>
        <v>0</v>
      </c>
      <c r="HJ190" s="184">
        <f t="shared" ca="1" si="802"/>
        <v>0</v>
      </c>
      <c r="HK190" s="578">
        <f t="shared" ca="1" si="803"/>
        <v>0</v>
      </c>
    </row>
    <row r="191" spans="1:219" s="185" customFormat="1">
      <c r="A191" s="284"/>
      <c r="B191" s="285"/>
      <c r="C191" s="286"/>
      <c r="D191" s="287"/>
      <c r="E191" s="288"/>
      <c r="F191" s="289"/>
      <c r="G191" s="289"/>
      <c r="H191" s="289"/>
      <c r="I191" s="289"/>
      <c r="J191" s="289"/>
      <c r="K191" s="289"/>
      <c r="L191" s="289"/>
      <c r="M191" s="572">
        <f t="shared" si="594"/>
        <v>0</v>
      </c>
      <c r="N191" s="572">
        <f t="shared" si="595"/>
        <v>0</v>
      </c>
      <c r="O191" s="572">
        <f t="shared" si="596"/>
        <v>0</v>
      </c>
      <c r="P191" s="572">
        <f t="shared" si="597"/>
        <v>183</v>
      </c>
      <c r="Q191" s="572" t="str">
        <f t="shared" si="598"/>
        <v/>
      </c>
      <c r="R191" s="572" t="str">
        <f t="shared" si="599"/>
        <v/>
      </c>
      <c r="S191" s="184" t="str">
        <f t="shared" ca="1" si="603"/>
        <v/>
      </c>
      <c r="T191" s="184" t="str">
        <f t="shared" ca="1" si="604"/>
        <v/>
      </c>
      <c r="U191" s="184" t="str">
        <f t="shared" ca="1" si="605"/>
        <v/>
      </c>
      <c r="V191" s="184" t="str">
        <f t="shared" ca="1" si="606"/>
        <v/>
      </c>
      <c r="W191" s="184" t="str">
        <f t="shared" ca="1" si="607"/>
        <v/>
      </c>
      <c r="X191" s="184" t="str">
        <f t="shared" ca="1" si="608"/>
        <v/>
      </c>
      <c r="Y191" s="184" t="str">
        <f t="shared" ca="1" si="609"/>
        <v/>
      </c>
      <c r="Z191" s="184" t="str">
        <f t="shared" ca="1" si="610"/>
        <v/>
      </c>
      <c r="AA191" s="184" t="str">
        <f t="shared" ca="1" si="611"/>
        <v/>
      </c>
      <c r="AB191" s="184" t="str">
        <f t="shared" ca="1" si="612"/>
        <v/>
      </c>
      <c r="AC191" s="184" t="str">
        <f t="shared" ca="1" si="613"/>
        <v/>
      </c>
      <c r="AD191" s="184" t="str">
        <f t="shared" ca="1" si="614"/>
        <v/>
      </c>
      <c r="AE191" s="184" t="str">
        <f t="shared" ca="1" si="615"/>
        <v/>
      </c>
      <c r="AF191" s="184" t="str">
        <f t="shared" ca="1" si="616"/>
        <v/>
      </c>
      <c r="AG191" s="184" t="str">
        <f t="shared" ca="1" si="617"/>
        <v/>
      </c>
      <c r="AH191" s="184" t="str">
        <f t="shared" ca="1" si="618"/>
        <v/>
      </c>
      <c r="AI191" s="184" t="str">
        <f t="shared" ca="1" si="619"/>
        <v/>
      </c>
      <c r="AJ191" s="184" t="str">
        <f t="shared" ca="1" si="620"/>
        <v/>
      </c>
      <c r="AK191" s="184" t="str">
        <f t="shared" ca="1" si="621"/>
        <v/>
      </c>
      <c r="AL191" s="184" t="str">
        <f t="shared" ca="1" si="622"/>
        <v/>
      </c>
      <c r="AM191" s="184" t="str">
        <f t="shared" ca="1" si="623"/>
        <v/>
      </c>
      <c r="AN191" s="184" t="str">
        <f t="shared" ca="1" si="624"/>
        <v/>
      </c>
      <c r="AO191" s="184" t="str">
        <f t="shared" ca="1" si="625"/>
        <v/>
      </c>
      <c r="AP191" s="184" t="str">
        <f t="shared" ca="1" si="626"/>
        <v/>
      </c>
      <c r="AQ191" s="184" t="str">
        <f t="shared" ca="1" si="627"/>
        <v/>
      </c>
      <c r="AR191" s="184" t="str">
        <f t="shared" ca="1" si="628"/>
        <v/>
      </c>
      <c r="AS191" s="184" t="str">
        <f t="shared" ca="1" si="629"/>
        <v/>
      </c>
      <c r="AT191" s="184" t="str">
        <f t="shared" ca="1" si="630"/>
        <v/>
      </c>
      <c r="AU191" s="184" t="str">
        <f t="shared" ca="1" si="631"/>
        <v/>
      </c>
      <c r="AV191" s="184" t="str">
        <f t="shared" ca="1" si="632"/>
        <v/>
      </c>
      <c r="AW191" s="184" t="str">
        <f t="shared" ca="1" si="633"/>
        <v/>
      </c>
      <c r="AX191" s="184" t="str">
        <f t="shared" ca="1" si="634"/>
        <v/>
      </c>
      <c r="AY191" s="184" t="str">
        <f t="shared" ca="1" si="635"/>
        <v/>
      </c>
      <c r="AZ191" s="184" t="str">
        <f t="shared" ca="1" si="636"/>
        <v/>
      </c>
      <c r="BA191" s="184" t="str">
        <f t="shared" ca="1" si="637"/>
        <v/>
      </c>
      <c r="BB191" s="184" t="str">
        <f t="shared" ca="1" si="638"/>
        <v/>
      </c>
      <c r="BC191" s="184" t="str">
        <f t="shared" ca="1" si="639"/>
        <v/>
      </c>
      <c r="BD191" s="184" t="str">
        <f t="shared" ca="1" si="640"/>
        <v/>
      </c>
      <c r="BE191" s="184" t="str">
        <f t="shared" ca="1" si="641"/>
        <v/>
      </c>
      <c r="BF191" s="184" t="str">
        <f t="shared" ca="1" si="642"/>
        <v/>
      </c>
      <c r="BG191" s="184" t="str">
        <f t="shared" ca="1" si="643"/>
        <v/>
      </c>
      <c r="BH191" s="184" t="str">
        <f t="shared" ca="1" si="644"/>
        <v/>
      </c>
      <c r="BI191" s="184" t="str">
        <f t="shared" ca="1" si="645"/>
        <v/>
      </c>
      <c r="BJ191" s="184" t="str">
        <f t="shared" ca="1" si="646"/>
        <v/>
      </c>
      <c r="BK191" s="184" t="str">
        <f t="shared" ca="1" si="647"/>
        <v/>
      </c>
      <c r="BL191" s="184" t="str">
        <f t="shared" ca="1" si="648"/>
        <v/>
      </c>
      <c r="BM191" s="184" t="str">
        <f t="shared" ca="1" si="649"/>
        <v/>
      </c>
      <c r="BN191" s="184" t="str">
        <f t="shared" ca="1" si="650"/>
        <v/>
      </c>
      <c r="BO191" s="184" t="str">
        <f t="shared" ca="1" si="651"/>
        <v/>
      </c>
      <c r="BP191" s="184" t="str">
        <f t="shared" ca="1" si="652"/>
        <v/>
      </c>
      <c r="BQ191" s="184" t="str">
        <f t="shared" ca="1" si="653"/>
        <v/>
      </c>
      <c r="BR191" s="184" t="str">
        <f t="shared" ca="1" si="654"/>
        <v/>
      </c>
      <c r="BS191" s="184" t="str">
        <f t="shared" ca="1" si="655"/>
        <v/>
      </c>
      <c r="BT191" s="184" t="str">
        <f t="shared" ca="1" si="656"/>
        <v/>
      </c>
      <c r="BU191" s="184" t="str">
        <f t="shared" ca="1" si="657"/>
        <v/>
      </c>
      <c r="BV191" s="184" t="str">
        <f t="shared" ca="1" si="658"/>
        <v/>
      </c>
      <c r="BW191" s="184" t="str">
        <f t="shared" ca="1" si="659"/>
        <v/>
      </c>
      <c r="BX191" s="184" t="str">
        <f t="shared" ca="1" si="660"/>
        <v/>
      </c>
      <c r="BY191" s="184" t="str">
        <f t="shared" ca="1" si="661"/>
        <v/>
      </c>
      <c r="BZ191" s="184" t="str">
        <f t="shared" ca="1" si="662"/>
        <v/>
      </c>
      <c r="CA191" s="184" t="str">
        <f t="shared" ca="1" si="663"/>
        <v/>
      </c>
      <c r="CB191" s="184" t="str">
        <f t="shared" ca="1" si="664"/>
        <v/>
      </c>
      <c r="CC191" s="184" t="str">
        <f t="shared" ca="1" si="665"/>
        <v/>
      </c>
      <c r="CD191" s="184" t="str">
        <f t="shared" ca="1" si="666"/>
        <v/>
      </c>
      <c r="CE191" s="184" t="str">
        <f t="shared" ca="1" si="667"/>
        <v/>
      </c>
      <c r="CF191" s="184" t="str">
        <f t="shared" ca="1" si="668"/>
        <v/>
      </c>
      <c r="CG191" s="184" t="str">
        <f t="shared" ca="1" si="669"/>
        <v/>
      </c>
      <c r="CH191" s="184" t="str">
        <f t="shared" ca="1" si="670"/>
        <v/>
      </c>
      <c r="CI191" s="184" t="str">
        <f t="shared" ca="1" si="671"/>
        <v/>
      </c>
      <c r="CJ191" s="184" t="str">
        <f t="shared" ca="1" si="672"/>
        <v/>
      </c>
      <c r="CK191" s="184" t="str">
        <f t="shared" ca="1" si="673"/>
        <v/>
      </c>
      <c r="CL191" s="184" t="str">
        <f t="shared" ca="1" si="674"/>
        <v/>
      </c>
      <c r="CM191" s="184" t="str">
        <f t="shared" ca="1" si="675"/>
        <v/>
      </c>
      <c r="CN191" s="184" t="str">
        <f t="shared" ca="1" si="676"/>
        <v/>
      </c>
      <c r="CO191" s="184" t="str">
        <f t="shared" ca="1" si="677"/>
        <v/>
      </c>
      <c r="CP191" s="184" t="str">
        <f t="shared" ca="1" si="678"/>
        <v/>
      </c>
      <c r="CQ191" s="184" t="str">
        <f t="shared" ca="1" si="679"/>
        <v/>
      </c>
      <c r="CR191" s="184" t="str">
        <f t="shared" ca="1" si="680"/>
        <v/>
      </c>
      <c r="CS191" s="184" t="str">
        <f t="shared" ca="1" si="681"/>
        <v/>
      </c>
      <c r="CT191" s="184" t="str">
        <f t="shared" ca="1" si="682"/>
        <v/>
      </c>
      <c r="CU191" s="184" t="str">
        <f t="shared" ca="1" si="683"/>
        <v/>
      </c>
      <c r="CV191" s="184" t="str">
        <f t="shared" ca="1" si="684"/>
        <v/>
      </c>
      <c r="CW191" s="184" t="str">
        <f t="shared" ca="1" si="685"/>
        <v/>
      </c>
      <c r="CX191" s="184" t="str">
        <f t="shared" ca="1" si="686"/>
        <v/>
      </c>
      <c r="CY191" s="184" t="str">
        <f t="shared" ca="1" si="687"/>
        <v/>
      </c>
      <c r="CZ191" s="184" t="str">
        <f t="shared" ca="1" si="688"/>
        <v/>
      </c>
      <c r="DA191" s="184" t="str">
        <f t="shared" ca="1" si="689"/>
        <v/>
      </c>
      <c r="DB191" s="184" t="str">
        <f t="shared" ca="1" si="690"/>
        <v/>
      </c>
      <c r="DC191" s="184" t="str">
        <f t="shared" ca="1" si="691"/>
        <v/>
      </c>
      <c r="DD191" s="184" t="str">
        <f t="shared" ca="1" si="692"/>
        <v/>
      </c>
      <c r="DE191" s="184" t="str">
        <f t="shared" ca="1" si="693"/>
        <v/>
      </c>
      <c r="DF191" s="184" t="str">
        <f t="shared" ca="1" si="694"/>
        <v/>
      </c>
      <c r="DG191" s="184" t="str">
        <f t="shared" ca="1" si="695"/>
        <v/>
      </c>
      <c r="DH191" s="184" t="str">
        <f t="shared" ca="1" si="696"/>
        <v/>
      </c>
      <c r="DI191" s="184" t="str">
        <f t="shared" ca="1" si="697"/>
        <v/>
      </c>
      <c r="DJ191" s="184" t="str">
        <f t="shared" ca="1" si="698"/>
        <v/>
      </c>
      <c r="DK191" s="184" t="str">
        <f t="shared" ca="1" si="699"/>
        <v/>
      </c>
      <c r="DL191" s="184" t="str">
        <f t="shared" ca="1" si="700"/>
        <v/>
      </c>
      <c r="DM191" s="184" t="str">
        <f t="shared" ca="1" si="701"/>
        <v/>
      </c>
      <c r="DN191" s="184" t="str">
        <f t="shared" ca="1" si="702"/>
        <v/>
      </c>
      <c r="DO191" s="184" t="str">
        <f t="shared" ca="1" si="703"/>
        <v/>
      </c>
      <c r="DP191" s="184" t="str">
        <f t="shared" ca="1" si="704"/>
        <v/>
      </c>
      <c r="DQ191" s="184" t="str">
        <f t="shared" ca="1" si="705"/>
        <v/>
      </c>
      <c r="DR191" s="184" t="str">
        <f t="shared" ca="1" si="706"/>
        <v/>
      </c>
      <c r="DS191" s="184" t="str">
        <f t="shared" ca="1" si="707"/>
        <v/>
      </c>
      <c r="DT191" s="184" t="str">
        <f t="shared" ca="1" si="708"/>
        <v/>
      </c>
      <c r="DU191" s="184" t="str">
        <f t="shared" ca="1" si="709"/>
        <v/>
      </c>
      <c r="DV191" s="184" t="str">
        <f t="shared" ca="1" si="710"/>
        <v/>
      </c>
      <c r="DW191" s="184" t="str">
        <f t="shared" ca="1" si="711"/>
        <v/>
      </c>
      <c r="DX191" s="184" t="str">
        <f t="shared" ca="1" si="712"/>
        <v/>
      </c>
      <c r="DY191" s="184" t="str">
        <f t="shared" ca="1" si="713"/>
        <v/>
      </c>
      <c r="DZ191" s="184" t="str">
        <f t="shared" ca="1" si="714"/>
        <v/>
      </c>
      <c r="EA191" s="184" t="str">
        <f t="shared" ca="1" si="715"/>
        <v/>
      </c>
      <c r="EB191" s="184" t="str">
        <f t="shared" ca="1" si="716"/>
        <v/>
      </c>
      <c r="EC191" s="184" t="str">
        <f t="shared" ca="1" si="717"/>
        <v/>
      </c>
      <c r="ED191" s="184" t="str">
        <f t="shared" ca="1" si="718"/>
        <v/>
      </c>
      <c r="EE191" s="184" t="str">
        <f t="shared" ca="1" si="719"/>
        <v/>
      </c>
      <c r="EF191" s="184" t="str">
        <f t="shared" ca="1" si="720"/>
        <v/>
      </c>
      <c r="EG191" s="184" t="str">
        <f t="shared" ca="1" si="721"/>
        <v/>
      </c>
      <c r="EH191" s="184" t="str">
        <f t="shared" ca="1" si="722"/>
        <v/>
      </c>
      <c r="EI191" s="184" t="str">
        <f t="shared" ca="1" si="723"/>
        <v/>
      </c>
      <c r="EJ191" s="184" t="str">
        <f t="shared" ca="1" si="724"/>
        <v/>
      </c>
      <c r="EK191" s="184" t="str">
        <f t="shared" ca="1" si="725"/>
        <v/>
      </c>
      <c r="EL191" s="184" t="str">
        <f t="shared" ca="1" si="726"/>
        <v/>
      </c>
      <c r="EM191" s="184" t="str">
        <f t="shared" ca="1" si="727"/>
        <v/>
      </c>
      <c r="EN191" s="184" t="str">
        <f t="shared" ca="1" si="728"/>
        <v/>
      </c>
      <c r="EO191" s="184" t="str">
        <f t="shared" ca="1" si="729"/>
        <v/>
      </c>
      <c r="EP191" s="184" t="str">
        <f t="shared" ca="1" si="730"/>
        <v/>
      </c>
      <c r="EQ191" s="184" t="str">
        <f t="shared" ca="1" si="731"/>
        <v/>
      </c>
      <c r="ER191" s="184" t="str">
        <f t="shared" ca="1" si="732"/>
        <v/>
      </c>
      <c r="ES191" s="184" t="str">
        <f t="shared" ca="1" si="733"/>
        <v/>
      </c>
      <c r="ET191" s="184">
        <f t="shared" ca="1" si="734"/>
        <v>0</v>
      </c>
      <c r="EU191" s="184">
        <f t="shared" ca="1" si="735"/>
        <v>0</v>
      </c>
      <c r="EV191" s="184">
        <f t="shared" ca="1" si="736"/>
        <v>0</v>
      </c>
      <c r="EW191" s="184">
        <f t="shared" ca="1" si="737"/>
        <v>0</v>
      </c>
      <c r="EX191" s="184">
        <f t="shared" ca="1" si="738"/>
        <v>0</v>
      </c>
      <c r="EY191" s="184">
        <f t="shared" ca="1" si="739"/>
        <v>0</v>
      </c>
      <c r="EZ191" s="184">
        <f t="shared" ca="1" si="740"/>
        <v>0</v>
      </c>
      <c r="FA191" s="184">
        <f t="shared" ca="1" si="741"/>
        <v>0</v>
      </c>
      <c r="FB191" s="184">
        <f t="shared" ca="1" si="742"/>
        <v>0</v>
      </c>
      <c r="FC191" s="184">
        <f t="shared" ca="1" si="743"/>
        <v>0</v>
      </c>
      <c r="FD191" s="184">
        <f t="shared" ca="1" si="744"/>
        <v>0</v>
      </c>
      <c r="FE191" s="184">
        <f t="shared" ca="1" si="745"/>
        <v>0</v>
      </c>
      <c r="FF191" s="184">
        <f t="shared" ca="1" si="746"/>
        <v>0</v>
      </c>
      <c r="FG191" s="184">
        <f t="shared" ca="1" si="747"/>
        <v>0</v>
      </c>
      <c r="FH191" s="184">
        <f t="shared" ca="1" si="748"/>
        <v>0</v>
      </c>
      <c r="FI191" s="184">
        <f t="shared" ca="1" si="749"/>
        <v>0</v>
      </c>
      <c r="FJ191" s="184">
        <f t="shared" ca="1" si="750"/>
        <v>0</v>
      </c>
      <c r="FK191" s="184">
        <f t="shared" ca="1" si="751"/>
        <v>0</v>
      </c>
      <c r="FL191" s="184">
        <f t="shared" ca="1" si="752"/>
        <v>0</v>
      </c>
      <c r="FM191" s="184">
        <f t="shared" ca="1" si="753"/>
        <v>0</v>
      </c>
      <c r="FN191" s="184">
        <f t="shared" ca="1" si="754"/>
        <v>0</v>
      </c>
      <c r="FO191" s="184">
        <f t="shared" ca="1" si="755"/>
        <v>0</v>
      </c>
      <c r="FP191" s="184">
        <f t="shared" ca="1" si="756"/>
        <v>0</v>
      </c>
      <c r="FQ191" s="184">
        <f t="shared" ca="1" si="757"/>
        <v>0</v>
      </c>
      <c r="FR191" s="184">
        <f t="shared" ca="1" si="758"/>
        <v>0</v>
      </c>
      <c r="FS191" s="184">
        <f t="shared" ca="1" si="759"/>
        <v>0</v>
      </c>
      <c r="FT191" s="184">
        <f t="shared" ca="1" si="760"/>
        <v>0</v>
      </c>
      <c r="FU191" s="184">
        <f t="shared" ca="1" si="761"/>
        <v>0</v>
      </c>
      <c r="FV191" s="184">
        <f t="shared" ca="1" si="762"/>
        <v>0</v>
      </c>
      <c r="FW191" s="184">
        <f t="shared" ca="1" si="763"/>
        <v>0</v>
      </c>
      <c r="FX191" s="184">
        <f t="shared" ca="1" si="764"/>
        <v>0</v>
      </c>
      <c r="FY191" s="184">
        <f t="shared" ca="1" si="765"/>
        <v>0</v>
      </c>
      <c r="FZ191" s="184">
        <f t="shared" ca="1" si="766"/>
        <v>0</v>
      </c>
      <c r="GA191" s="184">
        <f t="shared" ca="1" si="767"/>
        <v>0</v>
      </c>
      <c r="GB191" s="184">
        <f t="shared" ca="1" si="768"/>
        <v>0</v>
      </c>
      <c r="GC191" s="184">
        <f t="shared" ca="1" si="769"/>
        <v>0</v>
      </c>
      <c r="GD191" s="184">
        <f t="shared" ca="1" si="770"/>
        <v>0</v>
      </c>
      <c r="GE191" s="184">
        <f t="shared" ca="1" si="771"/>
        <v>0</v>
      </c>
      <c r="GF191" s="184">
        <f t="shared" ca="1" si="772"/>
        <v>0</v>
      </c>
      <c r="GG191" s="184">
        <f t="shared" ca="1" si="773"/>
        <v>0</v>
      </c>
      <c r="GH191" s="184">
        <f t="shared" ca="1" si="774"/>
        <v>0</v>
      </c>
      <c r="GI191" s="184">
        <f t="shared" ca="1" si="775"/>
        <v>0</v>
      </c>
      <c r="GJ191" s="184">
        <f t="shared" ca="1" si="776"/>
        <v>0</v>
      </c>
      <c r="GK191" s="184">
        <f t="shared" ca="1" si="777"/>
        <v>0</v>
      </c>
      <c r="GL191" s="184">
        <f t="shared" ca="1" si="778"/>
        <v>0</v>
      </c>
      <c r="GM191" s="184">
        <f t="shared" ca="1" si="779"/>
        <v>0</v>
      </c>
      <c r="GN191" s="184">
        <f t="shared" ca="1" si="780"/>
        <v>0</v>
      </c>
      <c r="GO191" s="184">
        <f t="shared" ca="1" si="781"/>
        <v>0</v>
      </c>
      <c r="GP191" s="184">
        <f t="shared" ca="1" si="782"/>
        <v>0</v>
      </c>
      <c r="GQ191" s="184">
        <f t="shared" ca="1" si="783"/>
        <v>0</v>
      </c>
      <c r="GR191" s="184">
        <f t="shared" ca="1" si="784"/>
        <v>0</v>
      </c>
      <c r="GS191" s="184">
        <f t="shared" ca="1" si="785"/>
        <v>0</v>
      </c>
      <c r="GT191" s="184">
        <f t="shared" ca="1" si="786"/>
        <v>0</v>
      </c>
      <c r="GU191" s="184">
        <f t="shared" ca="1" si="787"/>
        <v>0</v>
      </c>
      <c r="GV191" s="184">
        <f t="shared" ca="1" si="788"/>
        <v>0</v>
      </c>
      <c r="GW191" s="184">
        <f t="shared" ca="1" si="789"/>
        <v>0</v>
      </c>
      <c r="GX191" s="184">
        <f t="shared" ca="1" si="790"/>
        <v>0</v>
      </c>
      <c r="GY191" s="184">
        <f t="shared" ca="1" si="791"/>
        <v>0</v>
      </c>
      <c r="GZ191" s="184">
        <f t="shared" ca="1" si="792"/>
        <v>0</v>
      </c>
      <c r="HA191" s="184">
        <f t="shared" ca="1" si="793"/>
        <v>0</v>
      </c>
      <c r="HB191" s="184">
        <f t="shared" ca="1" si="794"/>
        <v>0</v>
      </c>
      <c r="HC191" s="184">
        <f t="shared" ca="1" si="795"/>
        <v>0</v>
      </c>
      <c r="HD191" s="184">
        <f t="shared" ca="1" si="796"/>
        <v>0</v>
      </c>
      <c r="HE191" s="184">
        <f t="shared" ca="1" si="797"/>
        <v>0</v>
      </c>
      <c r="HF191" s="184">
        <f t="shared" ca="1" si="798"/>
        <v>0</v>
      </c>
      <c r="HG191" s="184">
        <f t="shared" ca="1" si="799"/>
        <v>0</v>
      </c>
      <c r="HH191" s="184">
        <f t="shared" ca="1" si="800"/>
        <v>0</v>
      </c>
      <c r="HI191" s="184">
        <f t="shared" ca="1" si="801"/>
        <v>0</v>
      </c>
      <c r="HJ191" s="184">
        <f t="shared" ca="1" si="802"/>
        <v>0</v>
      </c>
      <c r="HK191" s="578">
        <f t="shared" ca="1" si="803"/>
        <v>0</v>
      </c>
    </row>
    <row r="192" spans="1:219" s="185" customFormat="1">
      <c r="A192" s="284"/>
      <c r="B192" s="285"/>
      <c r="C192" s="286"/>
      <c r="D192" s="287"/>
      <c r="E192" s="288"/>
      <c r="F192" s="289"/>
      <c r="G192" s="289"/>
      <c r="H192" s="289"/>
      <c r="I192" s="289"/>
      <c r="J192" s="289"/>
      <c r="K192" s="289"/>
      <c r="L192" s="289"/>
      <c r="M192" s="572">
        <f t="shared" si="594"/>
        <v>0</v>
      </c>
      <c r="N192" s="572">
        <f t="shared" si="595"/>
        <v>0</v>
      </c>
      <c r="O192" s="572">
        <f t="shared" si="596"/>
        <v>0</v>
      </c>
      <c r="P192" s="572">
        <f t="shared" si="597"/>
        <v>184</v>
      </c>
      <c r="Q192" s="572" t="str">
        <f t="shared" si="598"/>
        <v/>
      </c>
      <c r="R192" s="572" t="str">
        <f t="shared" si="599"/>
        <v/>
      </c>
      <c r="S192" s="184" t="str">
        <f t="shared" ca="1" si="603"/>
        <v/>
      </c>
      <c r="T192" s="184" t="str">
        <f t="shared" ca="1" si="604"/>
        <v/>
      </c>
      <c r="U192" s="184" t="str">
        <f t="shared" ca="1" si="605"/>
        <v/>
      </c>
      <c r="V192" s="184" t="str">
        <f t="shared" ca="1" si="606"/>
        <v/>
      </c>
      <c r="W192" s="184" t="str">
        <f t="shared" ca="1" si="607"/>
        <v/>
      </c>
      <c r="X192" s="184" t="str">
        <f t="shared" ca="1" si="608"/>
        <v/>
      </c>
      <c r="Y192" s="184" t="str">
        <f t="shared" ca="1" si="609"/>
        <v/>
      </c>
      <c r="Z192" s="184" t="str">
        <f t="shared" ca="1" si="610"/>
        <v/>
      </c>
      <c r="AA192" s="184" t="str">
        <f t="shared" ca="1" si="611"/>
        <v/>
      </c>
      <c r="AB192" s="184" t="str">
        <f t="shared" ca="1" si="612"/>
        <v/>
      </c>
      <c r="AC192" s="184" t="str">
        <f t="shared" ca="1" si="613"/>
        <v/>
      </c>
      <c r="AD192" s="184" t="str">
        <f t="shared" ca="1" si="614"/>
        <v/>
      </c>
      <c r="AE192" s="184" t="str">
        <f t="shared" ca="1" si="615"/>
        <v/>
      </c>
      <c r="AF192" s="184" t="str">
        <f t="shared" ca="1" si="616"/>
        <v/>
      </c>
      <c r="AG192" s="184" t="str">
        <f t="shared" ca="1" si="617"/>
        <v/>
      </c>
      <c r="AH192" s="184" t="str">
        <f t="shared" ca="1" si="618"/>
        <v/>
      </c>
      <c r="AI192" s="184" t="str">
        <f t="shared" ca="1" si="619"/>
        <v/>
      </c>
      <c r="AJ192" s="184" t="str">
        <f t="shared" ca="1" si="620"/>
        <v/>
      </c>
      <c r="AK192" s="184" t="str">
        <f t="shared" ca="1" si="621"/>
        <v/>
      </c>
      <c r="AL192" s="184" t="str">
        <f t="shared" ca="1" si="622"/>
        <v/>
      </c>
      <c r="AM192" s="184" t="str">
        <f t="shared" ca="1" si="623"/>
        <v/>
      </c>
      <c r="AN192" s="184" t="str">
        <f t="shared" ca="1" si="624"/>
        <v/>
      </c>
      <c r="AO192" s="184" t="str">
        <f t="shared" ca="1" si="625"/>
        <v/>
      </c>
      <c r="AP192" s="184" t="str">
        <f t="shared" ca="1" si="626"/>
        <v/>
      </c>
      <c r="AQ192" s="184" t="str">
        <f t="shared" ca="1" si="627"/>
        <v/>
      </c>
      <c r="AR192" s="184" t="str">
        <f t="shared" ca="1" si="628"/>
        <v/>
      </c>
      <c r="AS192" s="184" t="str">
        <f t="shared" ca="1" si="629"/>
        <v/>
      </c>
      <c r="AT192" s="184" t="str">
        <f t="shared" ca="1" si="630"/>
        <v/>
      </c>
      <c r="AU192" s="184" t="str">
        <f t="shared" ca="1" si="631"/>
        <v/>
      </c>
      <c r="AV192" s="184" t="str">
        <f t="shared" ca="1" si="632"/>
        <v/>
      </c>
      <c r="AW192" s="184" t="str">
        <f t="shared" ca="1" si="633"/>
        <v/>
      </c>
      <c r="AX192" s="184" t="str">
        <f t="shared" ca="1" si="634"/>
        <v/>
      </c>
      <c r="AY192" s="184" t="str">
        <f t="shared" ca="1" si="635"/>
        <v/>
      </c>
      <c r="AZ192" s="184" t="str">
        <f t="shared" ca="1" si="636"/>
        <v/>
      </c>
      <c r="BA192" s="184" t="str">
        <f t="shared" ca="1" si="637"/>
        <v/>
      </c>
      <c r="BB192" s="184" t="str">
        <f t="shared" ca="1" si="638"/>
        <v/>
      </c>
      <c r="BC192" s="184" t="str">
        <f t="shared" ca="1" si="639"/>
        <v/>
      </c>
      <c r="BD192" s="184" t="str">
        <f t="shared" ca="1" si="640"/>
        <v/>
      </c>
      <c r="BE192" s="184" t="str">
        <f t="shared" ca="1" si="641"/>
        <v/>
      </c>
      <c r="BF192" s="184" t="str">
        <f t="shared" ca="1" si="642"/>
        <v/>
      </c>
      <c r="BG192" s="184" t="str">
        <f t="shared" ca="1" si="643"/>
        <v/>
      </c>
      <c r="BH192" s="184" t="str">
        <f t="shared" ca="1" si="644"/>
        <v/>
      </c>
      <c r="BI192" s="184" t="str">
        <f t="shared" ca="1" si="645"/>
        <v/>
      </c>
      <c r="BJ192" s="184" t="str">
        <f t="shared" ca="1" si="646"/>
        <v/>
      </c>
      <c r="BK192" s="184" t="str">
        <f t="shared" ca="1" si="647"/>
        <v/>
      </c>
      <c r="BL192" s="184" t="str">
        <f t="shared" ca="1" si="648"/>
        <v/>
      </c>
      <c r="BM192" s="184" t="str">
        <f t="shared" ca="1" si="649"/>
        <v/>
      </c>
      <c r="BN192" s="184" t="str">
        <f t="shared" ca="1" si="650"/>
        <v/>
      </c>
      <c r="BO192" s="184" t="str">
        <f t="shared" ca="1" si="651"/>
        <v/>
      </c>
      <c r="BP192" s="184" t="str">
        <f t="shared" ca="1" si="652"/>
        <v/>
      </c>
      <c r="BQ192" s="184" t="str">
        <f t="shared" ca="1" si="653"/>
        <v/>
      </c>
      <c r="BR192" s="184" t="str">
        <f t="shared" ca="1" si="654"/>
        <v/>
      </c>
      <c r="BS192" s="184" t="str">
        <f t="shared" ca="1" si="655"/>
        <v/>
      </c>
      <c r="BT192" s="184" t="str">
        <f t="shared" ca="1" si="656"/>
        <v/>
      </c>
      <c r="BU192" s="184" t="str">
        <f t="shared" ca="1" si="657"/>
        <v/>
      </c>
      <c r="BV192" s="184" t="str">
        <f t="shared" ca="1" si="658"/>
        <v/>
      </c>
      <c r="BW192" s="184" t="str">
        <f t="shared" ca="1" si="659"/>
        <v/>
      </c>
      <c r="BX192" s="184" t="str">
        <f t="shared" ca="1" si="660"/>
        <v/>
      </c>
      <c r="BY192" s="184" t="str">
        <f t="shared" ca="1" si="661"/>
        <v/>
      </c>
      <c r="BZ192" s="184" t="str">
        <f t="shared" ca="1" si="662"/>
        <v/>
      </c>
      <c r="CA192" s="184" t="str">
        <f t="shared" ca="1" si="663"/>
        <v/>
      </c>
      <c r="CB192" s="184" t="str">
        <f t="shared" ca="1" si="664"/>
        <v/>
      </c>
      <c r="CC192" s="184" t="str">
        <f t="shared" ca="1" si="665"/>
        <v/>
      </c>
      <c r="CD192" s="184" t="str">
        <f t="shared" ca="1" si="666"/>
        <v/>
      </c>
      <c r="CE192" s="184" t="str">
        <f t="shared" ca="1" si="667"/>
        <v/>
      </c>
      <c r="CF192" s="184" t="str">
        <f t="shared" ca="1" si="668"/>
        <v/>
      </c>
      <c r="CG192" s="184" t="str">
        <f t="shared" ca="1" si="669"/>
        <v/>
      </c>
      <c r="CH192" s="184" t="str">
        <f t="shared" ca="1" si="670"/>
        <v/>
      </c>
      <c r="CI192" s="184" t="str">
        <f t="shared" ca="1" si="671"/>
        <v/>
      </c>
      <c r="CJ192" s="184" t="str">
        <f t="shared" ca="1" si="672"/>
        <v/>
      </c>
      <c r="CK192" s="184" t="str">
        <f t="shared" ca="1" si="673"/>
        <v/>
      </c>
      <c r="CL192" s="184" t="str">
        <f t="shared" ca="1" si="674"/>
        <v/>
      </c>
      <c r="CM192" s="184" t="str">
        <f t="shared" ca="1" si="675"/>
        <v/>
      </c>
      <c r="CN192" s="184" t="str">
        <f t="shared" ca="1" si="676"/>
        <v/>
      </c>
      <c r="CO192" s="184" t="str">
        <f t="shared" ca="1" si="677"/>
        <v/>
      </c>
      <c r="CP192" s="184" t="str">
        <f t="shared" ca="1" si="678"/>
        <v/>
      </c>
      <c r="CQ192" s="184" t="str">
        <f t="shared" ca="1" si="679"/>
        <v/>
      </c>
      <c r="CR192" s="184" t="str">
        <f t="shared" ca="1" si="680"/>
        <v/>
      </c>
      <c r="CS192" s="184" t="str">
        <f t="shared" ca="1" si="681"/>
        <v/>
      </c>
      <c r="CT192" s="184" t="str">
        <f t="shared" ca="1" si="682"/>
        <v/>
      </c>
      <c r="CU192" s="184" t="str">
        <f t="shared" ca="1" si="683"/>
        <v/>
      </c>
      <c r="CV192" s="184" t="str">
        <f t="shared" ca="1" si="684"/>
        <v/>
      </c>
      <c r="CW192" s="184" t="str">
        <f t="shared" ca="1" si="685"/>
        <v/>
      </c>
      <c r="CX192" s="184" t="str">
        <f t="shared" ca="1" si="686"/>
        <v/>
      </c>
      <c r="CY192" s="184" t="str">
        <f t="shared" ca="1" si="687"/>
        <v/>
      </c>
      <c r="CZ192" s="184" t="str">
        <f t="shared" ca="1" si="688"/>
        <v/>
      </c>
      <c r="DA192" s="184" t="str">
        <f t="shared" ca="1" si="689"/>
        <v/>
      </c>
      <c r="DB192" s="184" t="str">
        <f t="shared" ca="1" si="690"/>
        <v/>
      </c>
      <c r="DC192" s="184" t="str">
        <f t="shared" ca="1" si="691"/>
        <v/>
      </c>
      <c r="DD192" s="184" t="str">
        <f t="shared" ca="1" si="692"/>
        <v/>
      </c>
      <c r="DE192" s="184" t="str">
        <f t="shared" ca="1" si="693"/>
        <v/>
      </c>
      <c r="DF192" s="184" t="str">
        <f t="shared" ca="1" si="694"/>
        <v/>
      </c>
      <c r="DG192" s="184" t="str">
        <f t="shared" ca="1" si="695"/>
        <v/>
      </c>
      <c r="DH192" s="184" t="str">
        <f t="shared" ca="1" si="696"/>
        <v/>
      </c>
      <c r="DI192" s="184" t="str">
        <f t="shared" ca="1" si="697"/>
        <v/>
      </c>
      <c r="DJ192" s="184" t="str">
        <f t="shared" ca="1" si="698"/>
        <v/>
      </c>
      <c r="DK192" s="184" t="str">
        <f t="shared" ca="1" si="699"/>
        <v/>
      </c>
      <c r="DL192" s="184" t="str">
        <f t="shared" ca="1" si="700"/>
        <v/>
      </c>
      <c r="DM192" s="184" t="str">
        <f t="shared" ca="1" si="701"/>
        <v/>
      </c>
      <c r="DN192" s="184" t="str">
        <f t="shared" ca="1" si="702"/>
        <v/>
      </c>
      <c r="DO192" s="184" t="str">
        <f t="shared" ca="1" si="703"/>
        <v/>
      </c>
      <c r="DP192" s="184" t="str">
        <f t="shared" ca="1" si="704"/>
        <v/>
      </c>
      <c r="DQ192" s="184" t="str">
        <f t="shared" ca="1" si="705"/>
        <v/>
      </c>
      <c r="DR192" s="184" t="str">
        <f t="shared" ca="1" si="706"/>
        <v/>
      </c>
      <c r="DS192" s="184" t="str">
        <f t="shared" ca="1" si="707"/>
        <v/>
      </c>
      <c r="DT192" s="184" t="str">
        <f t="shared" ca="1" si="708"/>
        <v/>
      </c>
      <c r="DU192" s="184" t="str">
        <f t="shared" ca="1" si="709"/>
        <v/>
      </c>
      <c r="DV192" s="184" t="str">
        <f t="shared" ca="1" si="710"/>
        <v/>
      </c>
      <c r="DW192" s="184" t="str">
        <f t="shared" ca="1" si="711"/>
        <v/>
      </c>
      <c r="DX192" s="184" t="str">
        <f t="shared" ca="1" si="712"/>
        <v/>
      </c>
      <c r="DY192" s="184" t="str">
        <f t="shared" ca="1" si="713"/>
        <v/>
      </c>
      <c r="DZ192" s="184" t="str">
        <f t="shared" ca="1" si="714"/>
        <v/>
      </c>
      <c r="EA192" s="184" t="str">
        <f t="shared" ca="1" si="715"/>
        <v/>
      </c>
      <c r="EB192" s="184" t="str">
        <f t="shared" ca="1" si="716"/>
        <v/>
      </c>
      <c r="EC192" s="184" t="str">
        <f t="shared" ca="1" si="717"/>
        <v/>
      </c>
      <c r="ED192" s="184" t="str">
        <f t="shared" ca="1" si="718"/>
        <v/>
      </c>
      <c r="EE192" s="184" t="str">
        <f t="shared" ca="1" si="719"/>
        <v/>
      </c>
      <c r="EF192" s="184" t="str">
        <f t="shared" ca="1" si="720"/>
        <v/>
      </c>
      <c r="EG192" s="184" t="str">
        <f t="shared" ca="1" si="721"/>
        <v/>
      </c>
      <c r="EH192" s="184" t="str">
        <f t="shared" ca="1" si="722"/>
        <v/>
      </c>
      <c r="EI192" s="184" t="str">
        <f t="shared" ca="1" si="723"/>
        <v/>
      </c>
      <c r="EJ192" s="184" t="str">
        <f t="shared" ca="1" si="724"/>
        <v/>
      </c>
      <c r="EK192" s="184" t="str">
        <f t="shared" ca="1" si="725"/>
        <v/>
      </c>
      <c r="EL192" s="184" t="str">
        <f t="shared" ca="1" si="726"/>
        <v/>
      </c>
      <c r="EM192" s="184" t="str">
        <f t="shared" ca="1" si="727"/>
        <v/>
      </c>
      <c r="EN192" s="184" t="str">
        <f t="shared" ca="1" si="728"/>
        <v/>
      </c>
      <c r="EO192" s="184" t="str">
        <f t="shared" ca="1" si="729"/>
        <v/>
      </c>
      <c r="EP192" s="184" t="str">
        <f t="shared" ca="1" si="730"/>
        <v/>
      </c>
      <c r="EQ192" s="184" t="str">
        <f t="shared" ca="1" si="731"/>
        <v/>
      </c>
      <c r="ER192" s="184" t="str">
        <f t="shared" ca="1" si="732"/>
        <v/>
      </c>
      <c r="ES192" s="184">
        <f t="shared" ca="1" si="733"/>
        <v>0</v>
      </c>
      <c r="ET192" s="184">
        <f t="shared" ca="1" si="734"/>
        <v>0</v>
      </c>
      <c r="EU192" s="184">
        <f t="shared" ca="1" si="735"/>
        <v>0</v>
      </c>
      <c r="EV192" s="184">
        <f t="shared" ca="1" si="736"/>
        <v>0</v>
      </c>
      <c r="EW192" s="184">
        <f t="shared" ca="1" si="737"/>
        <v>0</v>
      </c>
      <c r="EX192" s="184">
        <f t="shared" ca="1" si="738"/>
        <v>0</v>
      </c>
      <c r="EY192" s="184">
        <f t="shared" ca="1" si="739"/>
        <v>0</v>
      </c>
      <c r="EZ192" s="184">
        <f t="shared" ca="1" si="740"/>
        <v>0</v>
      </c>
      <c r="FA192" s="184">
        <f t="shared" ca="1" si="741"/>
        <v>0</v>
      </c>
      <c r="FB192" s="184">
        <f t="shared" ca="1" si="742"/>
        <v>0</v>
      </c>
      <c r="FC192" s="184">
        <f t="shared" ca="1" si="743"/>
        <v>0</v>
      </c>
      <c r="FD192" s="184">
        <f t="shared" ca="1" si="744"/>
        <v>0</v>
      </c>
      <c r="FE192" s="184">
        <f t="shared" ca="1" si="745"/>
        <v>0</v>
      </c>
      <c r="FF192" s="184">
        <f t="shared" ca="1" si="746"/>
        <v>0</v>
      </c>
      <c r="FG192" s="184">
        <f t="shared" ca="1" si="747"/>
        <v>0</v>
      </c>
      <c r="FH192" s="184">
        <f t="shared" ca="1" si="748"/>
        <v>0</v>
      </c>
      <c r="FI192" s="184">
        <f t="shared" ca="1" si="749"/>
        <v>0</v>
      </c>
      <c r="FJ192" s="184">
        <f t="shared" ca="1" si="750"/>
        <v>0</v>
      </c>
      <c r="FK192" s="184">
        <f t="shared" ca="1" si="751"/>
        <v>0</v>
      </c>
      <c r="FL192" s="184">
        <f t="shared" ca="1" si="752"/>
        <v>0</v>
      </c>
      <c r="FM192" s="184">
        <f t="shared" ca="1" si="753"/>
        <v>0</v>
      </c>
      <c r="FN192" s="184">
        <f t="shared" ca="1" si="754"/>
        <v>0</v>
      </c>
      <c r="FO192" s="184">
        <f t="shared" ca="1" si="755"/>
        <v>0</v>
      </c>
      <c r="FP192" s="184">
        <f t="shared" ca="1" si="756"/>
        <v>0</v>
      </c>
      <c r="FQ192" s="184">
        <f t="shared" ca="1" si="757"/>
        <v>0</v>
      </c>
      <c r="FR192" s="184">
        <f t="shared" ca="1" si="758"/>
        <v>0</v>
      </c>
      <c r="FS192" s="184">
        <f t="shared" ca="1" si="759"/>
        <v>0</v>
      </c>
      <c r="FT192" s="184">
        <f t="shared" ca="1" si="760"/>
        <v>0</v>
      </c>
      <c r="FU192" s="184">
        <f t="shared" ca="1" si="761"/>
        <v>0</v>
      </c>
      <c r="FV192" s="184">
        <f t="shared" ca="1" si="762"/>
        <v>0</v>
      </c>
      <c r="FW192" s="184">
        <f t="shared" ca="1" si="763"/>
        <v>0</v>
      </c>
      <c r="FX192" s="184">
        <f t="shared" ca="1" si="764"/>
        <v>0</v>
      </c>
      <c r="FY192" s="184">
        <f t="shared" ca="1" si="765"/>
        <v>0</v>
      </c>
      <c r="FZ192" s="184">
        <f t="shared" ca="1" si="766"/>
        <v>0</v>
      </c>
      <c r="GA192" s="184">
        <f t="shared" ca="1" si="767"/>
        <v>0</v>
      </c>
      <c r="GB192" s="184">
        <f t="shared" ca="1" si="768"/>
        <v>0</v>
      </c>
      <c r="GC192" s="184">
        <f t="shared" ca="1" si="769"/>
        <v>0</v>
      </c>
      <c r="GD192" s="184">
        <f t="shared" ca="1" si="770"/>
        <v>0</v>
      </c>
      <c r="GE192" s="184">
        <f t="shared" ca="1" si="771"/>
        <v>0</v>
      </c>
      <c r="GF192" s="184">
        <f t="shared" ca="1" si="772"/>
        <v>0</v>
      </c>
      <c r="GG192" s="184">
        <f t="shared" ca="1" si="773"/>
        <v>0</v>
      </c>
      <c r="GH192" s="184">
        <f t="shared" ca="1" si="774"/>
        <v>0</v>
      </c>
      <c r="GI192" s="184">
        <f t="shared" ca="1" si="775"/>
        <v>0</v>
      </c>
      <c r="GJ192" s="184">
        <f t="shared" ca="1" si="776"/>
        <v>0</v>
      </c>
      <c r="GK192" s="184">
        <f t="shared" ca="1" si="777"/>
        <v>0</v>
      </c>
      <c r="GL192" s="184">
        <f t="shared" ca="1" si="778"/>
        <v>0</v>
      </c>
      <c r="GM192" s="184">
        <f t="shared" ca="1" si="779"/>
        <v>0</v>
      </c>
      <c r="GN192" s="184">
        <f t="shared" ca="1" si="780"/>
        <v>0</v>
      </c>
      <c r="GO192" s="184">
        <f t="shared" ca="1" si="781"/>
        <v>0</v>
      </c>
      <c r="GP192" s="184">
        <f t="shared" ca="1" si="782"/>
        <v>0</v>
      </c>
      <c r="GQ192" s="184">
        <f t="shared" ca="1" si="783"/>
        <v>0</v>
      </c>
      <c r="GR192" s="184">
        <f t="shared" ca="1" si="784"/>
        <v>0</v>
      </c>
      <c r="GS192" s="184">
        <f t="shared" ca="1" si="785"/>
        <v>0</v>
      </c>
      <c r="GT192" s="184">
        <f t="shared" ca="1" si="786"/>
        <v>0</v>
      </c>
      <c r="GU192" s="184">
        <f t="shared" ca="1" si="787"/>
        <v>0</v>
      </c>
      <c r="GV192" s="184">
        <f t="shared" ca="1" si="788"/>
        <v>0</v>
      </c>
      <c r="GW192" s="184">
        <f t="shared" ca="1" si="789"/>
        <v>0</v>
      </c>
      <c r="GX192" s="184">
        <f t="shared" ca="1" si="790"/>
        <v>0</v>
      </c>
      <c r="GY192" s="184">
        <f t="shared" ca="1" si="791"/>
        <v>0</v>
      </c>
      <c r="GZ192" s="184">
        <f t="shared" ca="1" si="792"/>
        <v>0</v>
      </c>
      <c r="HA192" s="184">
        <f t="shared" ca="1" si="793"/>
        <v>0</v>
      </c>
      <c r="HB192" s="184">
        <f t="shared" ca="1" si="794"/>
        <v>0</v>
      </c>
      <c r="HC192" s="184">
        <f t="shared" ca="1" si="795"/>
        <v>0</v>
      </c>
      <c r="HD192" s="184">
        <f t="shared" ca="1" si="796"/>
        <v>0</v>
      </c>
      <c r="HE192" s="184">
        <f t="shared" ca="1" si="797"/>
        <v>0</v>
      </c>
      <c r="HF192" s="184">
        <f t="shared" ca="1" si="798"/>
        <v>0</v>
      </c>
      <c r="HG192" s="184">
        <f t="shared" ca="1" si="799"/>
        <v>0</v>
      </c>
      <c r="HH192" s="184">
        <f t="shared" ca="1" si="800"/>
        <v>0</v>
      </c>
      <c r="HI192" s="184">
        <f t="shared" ca="1" si="801"/>
        <v>0</v>
      </c>
      <c r="HJ192" s="184">
        <f t="shared" ca="1" si="802"/>
        <v>0</v>
      </c>
      <c r="HK192" s="578">
        <f t="shared" ca="1" si="803"/>
        <v>0</v>
      </c>
    </row>
    <row r="193" spans="1:219" s="185" customFormat="1">
      <c r="A193" s="284"/>
      <c r="B193" s="285"/>
      <c r="C193" s="286"/>
      <c r="D193" s="287"/>
      <c r="E193" s="288"/>
      <c r="F193" s="289"/>
      <c r="G193" s="289"/>
      <c r="H193" s="289"/>
      <c r="I193" s="289"/>
      <c r="J193" s="289"/>
      <c r="K193" s="289"/>
      <c r="L193" s="289"/>
      <c r="M193" s="572">
        <f t="shared" si="594"/>
        <v>0</v>
      </c>
      <c r="N193" s="572">
        <f t="shared" si="595"/>
        <v>0</v>
      </c>
      <c r="O193" s="572">
        <f t="shared" si="596"/>
        <v>0</v>
      </c>
      <c r="P193" s="572">
        <f t="shared" si="597"/>
        <v>185</v>
      </c>
      <c r="Q193" s="572" t="str">
        <f t="shared" si="598"/>
        <v/>
      </c>
      <c r="R193" s="572" t="str">
        <f t="shared" si="599"/>
        <v/>
      </c>
      <c r="S193" s="184" t="str">
        <f t="shared" ca="1" si="603"/>
        <v/>
      </c>
      <c r="T193" s="184" t="str">
        <f t="shared" ca="1" si="604"/>
        <v/>
      </c>
      <c r="U193" s="184" t="str">
        <f t="shared" ca="1" si="605"/>
        <v/>
      </c>
      <c r="V193" s="184" t="str">
        <f t="shared" ca="1" si="606"/>
        <v/>
      </c>
      <c r="W193" s="184" t="str">
        <f t="shared" ca="1" si="607"/>
        <v/>
      </c>
      <c r="X193" s="184" t="str">
        <f t="shared" ca="1" si="608"/>
        <v/>
      </c>
      <c r="Y193" s="184" t="str">
        <f t="shared" ca="1" si="609"/>
        <v/>
      </c>
      <c r="Z193" s="184" t="str">
        <f t="shared" ca="1" si="610"/>
        <v/>
      </c>
      <c r="AA193" s="184" t="str">
        <f t="shared" ca="1" si="611"/>
        <v/>
      </c>
      <c r="AB193" s="184" t="str">
        <f t="shared" ca="1" si="612"/>
        <v/>
      </c>
      <c r="AC193" s="184" t="str">
        <f t="shared" ca="1" si="613"/>
        <v/>
      </c>
      <c r="AD193" s="184" t="str">
        <f t="shared" ca="1" si="614"/>
        <v/>
      </c>
      <c r="AE193" s="184" t="str">
        <f t="shared" ca="1" si="615"/>
        <v/>
      </c>
      <c r="AF193" s="184" t="str">
        <f t="shared" ca="1" si="616"/>
        <v/>
      </c>
      <c r="AG193" s="184" t="str">
        <f t="shared" ca="1" si="617"/>
        <v/>
      </c>
      <c r="AH193" s="184" t="str">
        <f t="shared" ca="1" si="618"/>
        <v/>
      </c>
      <c r="AI193" s="184" t="str">
        <f t="shared" ca="1" si="619"/>
        <v/>
      </c>
      <c r="AJ193" s="184" t="str">
        <f t="shared" ca="1" si="620"/>
        <v/>
      </c>
      <c r="AK193" s="184" t="str">
        <f t="shared" ca="1" si="621"/>
        <v/>
      </c>
      <c r="AL193" s="184" t="str">
        <f t="shared" ca="1" si="622"/>
        <v/>
      </c>
      <c r="AM193" s="184" t="str">
        <f t="shared" ca="1" si="623"/>
        <v/>
      </c>
      <c r="AN193" s="184" t="str">
        <f t="shared" ca="1" si="624"/>
        <v/>
      </c>
      <c r="AO193" s="184" t="str">
        <f t="shared" ca="1" si="625"/>
        <v/>
      </c>
      <c r="AP193" s="184" t="str">
        <f t="shared" ca="1" si="626"/>
        <v/>
      </c>
      <c r="AQ193" s="184" t="str">
        <f t="shared" ca="1" si="627"/>
        <v/>
      </c>
      <c r="AR193" s="184" t="str">
        <f t="shared" ca="1" si="628"/>
        <v/>
      </c>
      <c r="AS193" s="184" t="str">
        <f t="shared" ca="1" si="629"/>
        <v/>
      </c>
      <c r="AT193" s="184" t="str">
        <f t="shared" ca="1" si="630"/>
        <v/>
      </c>
      <c r="AU193" s="184" t="str">
        <f t="shared" ca="1" si="631"/>
        <v/>
      </c>
      <c r="AV193" s="184" t="str">
        <f t="shared" ca="1" si="632"/>
        <v/>
      </c>
      <c r="AW193" s="184" t="str">
        <f t="shared" ca="1" si="633"/>
        <v/>
      </c>
      <c r="AX193" s="184" t="str">
        <f t="shared" ca="1" si="634"/>
        <v/>
      </c>
      <c r="AY193" s="184" t="str">
        <f t="shared" ca="1" si="635"/>
        <v/>
      </c>
      <c r="AZ193" s="184" t="str">
        <f t="shared" ca="1" si="636"/>
        <v/>
      </c>
      <c r="BA193" s="184" t="str">
        <f t="shared" ca="1" si="637"/>
        <v/>
      </c>
      <c r="BB193" s="184" t="str">
        <f t="shared" ca="1" si="638"/>
        <v/>
      </c>
      <c r="BC193" s="184" t="str">
        <f t="shared" ca="1" si="639"/>
        <v/>
      </c>
      <c r="BD193" s="184" t="str">
        <f t="shared" ca="1" si="640"/>
        <v/>
      </c>
      <c r="BE193" s="184" t="str">
        <f t="shared" ca="1" si="641"/>
        <v/>
      </c>
      <c r="BF193" s="184" t="str">
        <f t="shared" ca="1" si="642"/>
        <v/>
      </c>
      <c r="BG193" s="184" t="str">
        <f t="shared" ca="1" si="643"/>
        <v/>
      </c>
      <c r="BH193" s="184" t="str">
        <f t="shared" ca="1" si="644"/>
        <v/>
      </c>
      <c r="BI193" s="184" t="str">
        <f t="shared" ca="1" si="645"/>
        <v/>
      </c>
      <c r="BJ193" s="184" t="str">
        <f t="shared" ca="1" si="646"/>
        <v/>
      </c>
      <c r="BK193" s="184" t="str">
        <f t="shared" ca="1" si="647"/>
        <v/>
      </c>
      <c r="BL193" s="184" t="str">
        <f t="shared" ca="1" si="648"/>
        <v/>
      </c>
      <c r="BM193" s="184" t="str">
        <f t="shared" ca="1" si="649"/>
        <v/>
      </c>
      <c r="BN193" s="184" t="str">
        <f t="shared" ca="1" si="650"/>
        <v/>
      </c>
      <c r="BO193" s="184" t="str">
        <f t="shared" ca="1" si="651"/>
        <v/>
      </c>
      <c r="BP193" s="184" t="str">
        <f t="shared" ca="1" si="652"/>
        <v/>
      </c>
      <c r="BQ193" s="184" t="str">
        <f t="shared" ca="1" si="653"/>
        <v/>
      </c>
      <c r="BR193" s="184" t="str">
        <f t="shared" ca="1" si="654"/>
        <v/>
      </c>
      <c r="BS193" s="184" t="str">
        <f t="shared" ca="1" si="655"/>
        <v/>
      </c>
      <c r="BT193" s="184" t="str">
        <f t="shared" ca="1" si="656"/>
        <v/>
      </c>
      <c r="BU193" s="184" t="str">
        <f t="shared" ca="1" si="657"/>
        <v/>
      </c>
      <c r="BV193" s="184" t="str">
        <f t="shared" ca="1" si="658"/>
        <v/>
      </c>
      <c r="BW193" s="184" t="str">
        <f t="shared" ca="1" si="659"/>
        <v/>
      </c>
      <c r="BX193" s="184" t="str">
        <f t="shared" ca="1" si="660"/>
        <v/>
      </c>
      <c r="BY193" s="184" t="str">
        <f t="shared" ca="1" si="661"/>
        <v/>
      </c>
      <c r="BZ193" s="184" t="str">
        <f t="shared" ca="1" si="662"/>
        <v/>
      </c>
      <c r="CA193" s="184" t="str">
        <f t="shared" ca="1" si="663"/>
        <v/>
      </c>
      <c r="CB193" s="184" t="str">
        <f t="shared" ca="1" si="664"/>
        <v/>
      </c>
      <c r="CC193" s="184" t="str">
        <f t="shared" ca="1" si="665"/>
        <v/>
      </c>
      <c r="CD193" s="184" t="str">
        <f t="shared" ca="1" si="666"/>
        <v/>
      </c>
      <c r="CE193" s="184" t="str">
        <f t="shared" ca="1" si="667"/>
        <v/>
      </c>
      <c r="CF193" s="184" t="str">
        <f t="shared" ca="1" si="668"/>
        <v/>
      </c>
      <c r="CG193" s="184" t="str">
        <f t="shared" ca="1" si="669"/>
        <v/>
      </c>
      <c r="CH193" s="184" t="str">
        <f t="shared" ca="1" si="670"/>
        <v/>
      </c>
      <c r="CI193" s="184" t="str">
        <f t="shared" ca="1" si="671"/>
        <v/>
      </c>
      <c r="CJ193" s="184" t="str">
        <f t="shared" ca="1" si="672"/>
        <v/>
      </c>
      <c r="CK193" s="184" t="str">
        <f t="shared" ca="1" si="673"/>
        <v/>
      </c>
      <c r="CL193" s="184" t="str">
        <f t="shared" ca="1" si="674"/>
        <v/>
      </c>
      <c r="CM193" s="184" t="str">
        <f t="shared" ca="1" si="675"/>
        <v/>
      </c>
      <c r="CN193" s="184" t="str">
        <f t="shared" ca="1" si="676"/>
        <v/>
      </c>
      <c r="CO193" s="184" t="str">
        <f t="shared" ca="1" si="677"/>
        <v/>
      </c>
      <c r="CP193" s="184" t="str">
        <f t="shared" ca="1" si="678"/>
        <v/>
      </c>
      <c r="CQ193" s="184" t="str">
        <f t="shared" ca="1" si="679"/>
        <v/>
      </c>
      <c r="CR193" s="184" t="str">
        <f t="shared" ca="1" si="680"/>
        <v/>
      </c>
      <c r="CS193" s="184" t="str">
        <f t="shared" ca="1" si="681"/>
        <v/>
      </c>
      <c r="CT193" s="184" t="str">
        <f t="shared" ca="1" si="682"/>
        <v/>
      </c>
      <c r="CU193" s="184" t="str">
        <f t="shared" ca="1" si="683"/>
        <v/>
      </c>
      <c r="CV193" s="184" t="str">
        <f t="shared" ca="1" si="684"/>
        <v/>
      </c>
      <c r="CW193" s="184" t="str">
        <f t="shared" ca="1" si="685"/>
        <v/>
      </c>
      <c r="CX193" s="184" t="str">
        <f t="shared" ca="1" si="686"/>
        <v/>
      </c>
      <c r="CY193" s="184" t="str">
        <f t="shared" ca="1" si="687"/>
        <v/>
      </c>
      <c r="CZ193" s="184" t="str">
        <f t="shared" ca="1" si="688"/>
        <v/>
      </c>
      <c r="DA193" s="184" t="str">
        <f t="shared" ca="1" si="689"/>
        <v/>
      </c>
      <c r="DB193" s="184" t="str">
        <f t="shared" ca="1" si="690"/>
        <v/>
      </c>
      <c r="DC193" s="184" t="str">
        <f t="shared" ca="1" si="691"/>
        <v/>
      </c>
      <c r="DD193" s="184" t="str">
        <f t="shared" ca="1" si="692"/>
        <v/>
      </c>
      <c r="DE193" s="184" t="str">
        <f t="shared" ca="1" si="693"/>
        <v/>
      </c>
      <c r="DF193" s="184" t="str">
        <f t="shared" ca="1" si="694"/>
        <v/>
      </c>
      <c r="DG193" s="184" t="str">
        <f t="shared" ca="1" si="695"/>
        <v/>
      </c>
      <c r="DH193" s="184" t="str">
        <f t="shared" ca="1" si="696"/>
        <v/>
      </c>
      <c r="DI193" s="184" t="str">
        <f t="shared" ca="1" si="697"/>
        <v/>
      </c>
      <c r="DJ193" s="184" t="str">
        <f t="shared" ca="1" si="698"/>
        <v/>
      </c>
      <c r="DK193" s="184" t="str">
        <f t="shared" ca="1" si="699"/>
        <v/>
      </c>
      <c r="DL193" s="184" t="str">
        <f t="shared" ca="1" si="700"/>
        <v/>
      </c>
      <c r="DM193" s="184" t="str">
        <f t="shared" ca="1" si="701"/>
        <v/>
      </c>
      <c r="DN193" s="184" t="str">
        <f t="shared" ca="1" si="702"/>
        <v/>
      </c>
      <c r="DO193" s="184" t="str">
        <f t="shared" ca="1" si="703"/>
        <v/>
      </c>
      <c r="DP193" s="184" t="str">
        <f t="shared" ca="1" si="704"/>
        <v/>
      </c>
      <c r="DQ193" s="184" t="str">
        <f t="shared" ca="1" si="705"/>
        <v/>
      </c>
      <c r="DR193" s="184" t="str">
        <f t="shared" ca="1" si="706"/>
        <v/>
      </c>
      <c r="DS193" s="184" t="str">
        <f t="shared" ca="1" si="707"/>
        <v/>
      </c>
      <c r="DT193" s="184" t="str">
        <f t="shared" ca="1" si="708"/>
        <v/>
      </c>
      <c r="DU193" s="184" t="str">
        <f t="shared" ca="1" si="709"/>
        <v/>
      </c>
      <c r="DV193" s="184" t="str">
        <f t="shared" ca="1" si="710"/>
        <v/>
      </c>
      <c r="DW193" s="184" t="str">
        <f t="shared" ca="1" si="711"/>
        <v/>
      </c>
      <c r="DX193" s="184" t="str">
        <f t="shared" ca="1" si="712"/>
        <v/>
      </c>
      <c r="DY193" s="184" t="str">
        <f t="shared" ca="1" si="713"/>
        <v/>
      </c>
      <c r="DZ193" s="184" t="str">
        <f t="shared" ca="1" si="714"/>
        <v/>
      </c>
      <c r="EA193" s="184" t="str">
        <f t="shared" ca="1" si="715"/>
        <v/>
      </c>
      <c r="EB193" s="184" t="str">
        <f t="shared" ca="1" si="716"/>
        <v/>
      </c>
      <c r="EC193" s="184" t="str">
        <f t="shared" ca="1" si="717"/>
        <v/>
      </c>
      <c r="ED193" s="184" t="str">
        <f t="shared" ca="1" si="718"/>
        <v/>
      </c>
      <c r="EE193" s="184" t="str">
        <f t="shared" ca="1" si="719"/>
        <v/>
      </c>
      <c r="EF193" s="184" t="str">
        <f t="shared" ca="1" si="720"/>
        <v/>
      </c>
      <c r="EG193" s="184" t="str">
        <f t="shared" ca="1" si="721"/>
        <v/>
      </c>
      <c r="EH193" s="184" t="str">
        <f t="shared" ca="1" si="722"/>
        <v/>
      </c>
      <c r="EI193" s="184" t="str">
        <f t="shared" ca="1" si="723"/>
        <v/>
      </c>
      <c r="EJ193" s="184" t="str">
        <f t="shared" ca="1" si="724"/>
        <v/>
      </c>
      <c r="EK193" s="184" t="str">
        <f t="shared" ca="1" si="725"/>
        <v/>
      </c>
      <c r="EL193" s="184" t="str">
        <f t="shared" ca="1" si="726"/>
        <v/>
      </c>
      <c r="EM193" s="184" t="str">
        <f t="shared" ca="1" si="727"/>
        <v/>
      </c>
      <c r="EN193" s="184" t="str">
        <f t="shared" ca="1" si="728"/>
        <v/>
      </c>
      <c r="EO193" s="184" t="str">
        <f t="shared" ca="1" si="729"/>
        <v/>
      </c>
      <c r="EP193" s="184" t="str">
        <f t="shared" ca="1" si="730"/>
        <v/>
      </c>
      <c r="EQ193" s="184" t="str">
        <f t="shared" ca="1" si="731"/>
        <v/>
      </c>
      <c r="ER193" s="184">
        <f t="shared" ca="1" si="732"/>
        <v>0</v>
      </c>
      <c r="ES193" s="184">
        <f t="shared" ca="1" si="733"/>
        <v>0</v>
      </c>
      <c r="ET193" s="184">
        <f t="shared" ca="1" si="734"/>
        <v>0</v>
      </c>
      <c r="EU193" s="184">
        <f t="shared" ca="1" si="735"/>
        <v>0</v>
      </c>
      <c r="EV193" s="184">
        <f t="shared" ca="1" si="736"/>
        <v>0</v>
      </c>
      <c r="EW193" s="184">
        <f t="shared" ca="1" si="737"/>
        <v>0</v>
      </c>
      <c r="EX193" s="184">
        <f t="shared" ca="1" si="738"/>
        <v>0</v>
      </c>
      <c r="EY193" s="184">
        <f t="shared" ca="1" si="739"/>
        <v>0</v>
      </c>
      <c r="EZ193" s="184">
        <f t="shared" ca="1" si="740"/>
        <v>0</v>
      </c>
      <c r="FA193" s="184">
        <f t="shared" ca="1" si="741"/>
        <v>0</v>
      </c>
      <c r="FB193" s="184">
        <f t="shared" ca="1" si="742"/>
        <v>0</v>
      </c>
      <c r="FC193" s="184">
        <f t="shared" ca="1" si="743"/>
        <v>0</v>
      </c>
      <c r="FD193" s="184">
        <f t="shared" ca="1" si="744"/>
        <v>0</v>
      </c>
      <c r="FE193" s="184">
        <f t="shared" ca="1" si="745"/>
        <v>0</v>
      </c>
      <c r="FF193" s="184">
        <f t="shared" ca="1" si="746"/>
        <v>0</v>
      </c>
      <c r="FG193" s="184">
        <f t="shared" ca="1" si="747"/>
        <v>0</v>
      </c>
      <c r="FH193" s="184">
        <f t="shared" ca="1" si="748"/>
        <v>0</v>
      </c>
      <c r="FI193" s="184">
        <f t="shared" ca="1" si="749"/>
        <v>0</v>
      </c>
      <c r="FJ193" s="184">
        <f t="shared" ca="1" si="750"/>
        <v>0</v>
      </c>
      <c r="FK193" s="184">
        <f t="shared" ca="1" si="751"/>
        <v>0</v>
      </c>
      <c r="FL193" s="184">
        <f t="shared" ca="1" si="752"/>
        <v>0</v>
      </c>
      <c r="FM193" s="184">
        <f t="shared" ca="1" si="753"/>
        <v>0</v>
      </c>
      <c r="FN193" s="184">
        <f t="shared" ca="1" si="754"/>
        <v>0</v>
      </c>
      <c r="FO193" s="184">
        <f t="shared" ca="1" si="755"/>
        <v>0</v>
      </c>
      <c r="FP193" s="184">
        <f t="shared" ca="1" si="756"/>
        <v>0</v>
      </c>
      <c r="FQ193" s="184">
        <f t="shared" ca="1" si="757"/>
        <v>0</v>
      </c>
      <c r="FR193" s="184">
        <f t="shared" ca="1" si="758"/>
        <v>0</v>
      </c>
      <c r="FS193" s="184">
        <f t="shared" ca="1" si="759"/>
        <v>0</v>
      </c>
      <c r="FT193" s="184">
        <f t="shared" ca="1" si="760"/>
        <v>0</v>
      </c>
      <c r="FU193" s="184">
        <f t="shared" ca="1" si="761"/>
        <v>0</v>
      </c>
      <c r="FV193" s="184">
        <f t="shared" ca="1" si="762"/>
        <v>0</v>
      </c>
      <c r="FW193" s="184">
        <f t="shared" ca="1" si="763"/>
        <v>0</v>
      </c>
      <c r="FX193" s="184">
        <f t="shared" ca="1" si="764"/>
        <v>0</v>
      </c>
      <c r="FY193" s="184">
        <f t="shared" ca="1" si="765"/>
        <v>0</v>
      </c>
      <c r="FZ193" s="184">
        <f t="shared" ca="1" si="766"/>
        <v>0</v>
      </c>
      <c r="GA193" s="184">
        <f t="shared" ca="1" si="767"/>
        <v>0</v>
      </c>
      <c r="GB193" s="184">
        <f t="shared" ca="1" si="768"/>
        <v>0</v>
      </c>
      <c r="GC193" s="184">
        <f t="shared" ca="1" si="769"/>
        <v>0</v>
      </c>
      <c r="GD193" s="184">
        <f t="shared" ca="1" si="770"/>
        <v>0</v>
      </c>
      <c r="GE193" s="184">
        <f t="shared" ca="1" si="771"/>
        <v>0</v>
      </c>
      <c r="GF193" s="184">
        <f t="shared" ca="1" si="772"/>
        <v>0</v>
      </c>
      <c r="GG193" s="184">
        <f t="shared" ca="1" si="773"/>
        <v>0</v>
      </c>
      <c r="GH193" s="184">
        <f t="shared" ca="1" si="774"/>
        <v>0</v>
      </c>
      <c r="GI193" s="184">
        <f t="shared" ca="1" si="775"/>
        <v>0</v>
      </c>
      <c r="GJ193" s="184">
        <f t="shared" ca="1" si="776"/>
        <v>0</v>
      </c>
      <c r="GK193" s="184">
        <f t="shared" ca="1" si="777"/>
        <v>0</v>
      </c>
      <c r="GL193" s="184">
        <f t="shared" ca="1" si="778"/>
        <v>0</v>
      </c>
      <c r="GM193" s="184">
        <f t="shared" ca="1" si="779"/>
        <v>0</v>
      </c>
      <c r="GN193" s="184">
        <f t="shared" ca="1" si="780"/>
        <v>0</v>
      </c>
      <c r="GO193" s="184">
        <f t="shared" ca="1" si="781"/>
        <v>0</v>
      </c>
      <c r="GP193" s="184">
        <f t="shared" ca="1" si="782"/>
        <v>0</v>
      </c>
      <c r="GQ193" s="184">
        <f t="shared" ca="1" si="783"/>
        <v>0</v>
      </c>
      <c r="GR193" s="184">
        <f t="shared" ca="1" si="784"/>
        <v>0</v>
      </c>
      <c r="GS193" s="184">
        <f t="shared" ca="1" si="785"/>
        <v>0</v>
      </c>
      <c r="GT193" s="184">
        <f t="shared" ca="1" si="786"/>
        <v>0</v>
      </c>
      <c r="GU193" s="184">
        <f t="shared" ca="1" si="787"/>
        <v>0</v>
      </c>
      <c r="GV193" s="184">
        <f t="shared" ca="1" si="788"/>
        <v>0</v>
      </c>
      <c r="GW193" s="184">
        <f t="shared" ca="1" si="789"/>
        <v>0</v>
      </c>
      <c r="GX193" s="184">
        <f t="shared" ca="1" si="790"/>
        <v>0</v>
      </c>
      <c r="GY193" s="184">
        <f t="shared" ca="1" si="791"/>
        <v>0</v>
      </c>
      <c r="GZ193" s="184">
        <f t="shared" ca="1" si="792"/>
        <v>0</v>
      </c>
      <c r="HA193" s="184">
        <f t="shared" ca="1" si="793"/>
        <v>0</v>
      </c>
      <c r="HB193" s="184">
        <f t="shared" ca="1" si="794"/>
        <v>0</v>
      </c>
      <c r="HC193" s="184">
        <f t="shared" ca="1" si="795"/>
        <v>0</v>
      </c>
      <c r="HD193" s="184">
        <f t="shared" ca="1" si="796"/>
        <v>0</v>
      </c>
      <c r="HE193" s="184">
        <f t="shared" ca="1" si="797"/>
        <v>0</v>
      </c>
      <c r="HF193" s="184">
        <f t="shared" ca="1" si="798"/>
        <v>0</v>
      </c>
      <c r="HG193" s="184">
        <f t="shared" ca="1" si="799"/>
        <v>0</v>
      </c>
      <c r="HH193" s="184">
        <f t="shared" ca="1" si="800"/>
        <v>0</v>
      </c>
      <c r="HI193" s="184">
        <f t="shared" ca="1" si="801"/>
        <v>0</v>
      </c>
      <c r="HJ193" s="184">
        <f t="shared" ca="1" si="802"/>
        <v>0</v>
      </c>
      <c r="HK193" s="578">
        <f t="shared" ca="1" si="803"/>
        <v>0</v>
      </c>
    </row>
    <row r="194" spans="1:219" s="185" customFormat="1">
      <c r="A194" s="284"/>
      <c r="B194" s="285"/>
      <c r="C194" s="286"/>
      <c r="D194" s="287"/>
      <c r="E194" s="288"/>
      <c r="F194" s="289"/>
      <c r="G194" s="289"/>
      <c r="H194" s="289"/>
      <c r="I194" s="289"/>
      <c r="J194" s="289"/>
      <c r="K194" s="289"/>
      <c r="L194" s="289"/>
      <c r="M194" s="572">
        <f t="shared" si="594"/>
        <v>0</v>
      </c>
      <c r="N194" s="572">
        <f t="shared" si="595"/>
        <v>0</v>
      </c>
      <c r="O194" s="572">
        <f t="shared" si="596"/>
        <v>0</v>
      </c>
      <c r="P194" s="572">
        <f t="shared" si="597"/>
        <v>186</v>
      </c>
      <c r="Q194" s="572" t="str">
        <f t="shared" si="598"/>
        <v/>
      </c>
      <c r="R194" s="572" t="str">
        <f t="shared" si="599"/>
        <v/>
      </c>
      <c r="S194" s="184" t="str">
        <f t="shared" ca="1" si="603"/>
        <v/>
      </c>
      <c r="T194" s="184" t="str">
        <f t="shared" ca="1" si="604"/>
        <v/>
      </c>
      <c r="U194" s="184" t="str">
        <f t="shared" ca="1" si="605"/>
        <v/>
      </c>
      <c r="V194" s="184" t="str">
        <f t="shared" ca="1" si="606"/>
        <v/>
      </c>
      <c r="W194" s="184" t="str">
        <f t="shared" ca="1" si="607"/>
        <v/>
      </c>
      <c r="X194" s="184" t="str">
        <f t="shared" ca="1" si="608"/>
        <v/>
      </c>
      <c r="Y194" s="184" t="str">
        <f t="shared" ca="1" si="609"/>
        <v/>
      </c>
      <c r="Z194" s="184" t="str">
        <f t="shared" ca="1" si="610"/>
        <v/>
      </c>
      <c r="AA194" s="184" t="str">
        <f t="shared" ca="1" si="611"/>
        <v/>
      </c>
      <c r="AB194" s="184" t="str">
        <f t="shared" ca="1" si="612"/>
        <v/>
      </c>
      <c r="AC194" s="184" t="str">
        <f t="shared" ca="1" si="613"/>
        <v/>
      </c>
      <c r="AD194" s="184" t="str">
        <f t="shared" ca="1" si="614"/>
        <v/>
      </c>
      <c r="AE194" s="184" t="str">
        <f t="shared" ca="1" si="615"/>
        <v/>
      </c>
      <c r="AF194" s="184" t="str">
        <f t="shared" ca="1" si="616"/>
        <v/>
      </c>
      <c r="AG194" s="184" t="str">
        <f t="shared" ca="1" si="617"/>
        <v/>
      </c>
      <c r="AH194" s="184" t="str">
        <f t="shared" ca="1" si="618"/>
        <v/>
      </c>
      <c r="AI194" s="184" t="str">
        <f t="shared" ca="1" si="619"/>
        <v/>
      </c>
      <c r="AJ194" s="184" t="str">
        <f t="shared" ca="1" si="620"/>
        <v/>
      </c>
      <c r="AK194" s="184" t="str">
        <f t="shared" ca="1" si="621"/>
        <v/>
      </c>
      <c r="AL194" s="184" t="str">
        <f t="shared" ca="1" si="622"/>
        <v/>
      </c>
      <c r="AM194" s="184" t="str">
        <f t="shared" ca="1" si="623"/>
        <v/>
      </c>
      <c r="AN194" s="184" t="str">
        <f t="shared" ca="1" si="624"/>
        <v/>
      </c>
      <c r="AO194" s="184" t="str">
        <f t="shared" ca="1" si="625"/>
        <v/>
      </c>
      <c r="AP194" s="184" t="str">
        <f t="shared" ca="1" si="626"/>
        <v/>
      </c>
      <c r="AQ194" s="184" t="str">
        <f t="shared" ca="1" si="627"/>
        <v/>
      </c>
      <c r="AR194" s="184" t="str">
        <f t="shared" ca="1" si="628"/>
        <v/>
      </c>
      <c r="AS194" s="184" t="str">
        <f t="shared" ca="1" si="629"/>
        <v/>
      </c>
      <c r="AT194" s="184" t="str">
        <f t="shared" ca="1" si="630"/>
        <v/>
      </c>
      <c r="AU194" s="184" t="str">
        <f t="shared" ca="1" si="631"/>
        <v/>
      </c>
      <c r="AV194" s="184" t="str">
        <f t="shared" ca="1" si="632"/>
        <v/>
      </c>
      <c r="AW194" s="184" t="str">
        <f t="shared" ca="1" si="633"/>
        <v/>
      </c>
      <c r="AX194" s="184" t="str">
        <f t="shared" ca="1" si="634"/>
        <v/>
      </c>
      <c r="AY194" s="184" t="str">
        <f t="shared" ca="1" si="635"/>
        <v/>
      </c>
      <c r="AZ194" s="184" t="str">
        <f t="shared" ca="1" si="636"/>
        <v/>
      </c>
      <c r="BA194" s="184" t="str">
        <f t="shared" ca="1" si="637"/>
        <v/>
      </c>
      <c r="BB194" s="184" t="str">
        <f t="shared" ca="1" si="638"/>
        <v/>
      </c>
      <c r="BC194" s="184" t="str">
        <f t="shared" ca="1" si="639"/>
        <v/>
      </c>
      <c r="BD194" s="184" t="str">
        <f t="shared" ca="1" si="640"/>
        <v/>
      </c>
      <c r="BE194" s="184" t="str">
        <f t="shared" ca="1" si="641"/>
        <v/>
      </c>
      <c r="BF194" s="184" t="str">
        <f t="shared" ca="1" si="642"/>
        <v/>
      </c>
      <c r="BG194" s="184" t="str">
        <f t="shared" ca="1" si="643"/>
        <v/>
      </c>
      <c r="BH194" s="184" t="str">
        <f t="shared" ca="1" si="644"/>
        <v/>
      </c>
      <c r="BI194" s="184" t="str">
        <f t="shared" ca="1" si="645"/>
        <v/>
      </c>
      <c r="BJ194" s="184" t="str">
        <f t="shared" ca="1" si="646"/>
        <v/>
      </c>
      <c r="BK194" s="184" t="str">
        <f t="shared" ca="1" si="647"/>
        <v/>
      </c>
      <c r="BL194" s="184" t="str">
        <f t="shared" ca="1" si="648"/>
        <v/>
      </c>
      <c r="BM194" s="184" t="str">
        <f t="shared" ca="1" si="649"/>
        <v/>
      </c>
      <c r="BN194" s="184" t="str">
        <f t="shared" ca="1" si="650"/>
        <v/>
      </c>
      <c r="BO194" s="184" t="str">
        <f t="shared" ca="1" si="651"/>
        <v/>
      </c>
      <c r="BP194" s="184" t="str">
        <f t="shared" ca="1" si="652"/>
        <v/>
      </c>
      <c r="BQ194" s="184" t="str">
        <f t="shared" ca="1" si="653"/>
        <v/>
      </c>
      <c r="BR194" s="184" t="str">
        <f t="shared" ca="1" si="654"/>
        <v/>
      </c>
      <c r="BS194" s="184" t="str">
        <f t="shared" ca="1" si="655"/>
        <v/>
      </c>
      <c r="BT194" s="184" t="str">
        <f t="shared" ca="1" si="656"/>
        <v/>
      </c>
      <c r="BU194" s="184" t="str">
        <f t="shared" ca="1" si="657"/>
        <v/>
      </c>
      <c r="BV194" s="184" t="str">
        <f t="shared" ca="1" si="658"/>
        <v/>
      </c>
      <c r="BW194" s="184" t="str">
        <f t="shared" ca="1" si="659"/>
        <v/>
      </c>
      <c r="BX194" s="184" t="str">
        <f t="shared" ca="1" si="660"/>
        <v/>
      </c>
      <c r="BY194" s="184" t="str">
        <f t="shared" ca="1" si="661"/>
        <v/>
      </c>
      <c r="BZ194" s="184" t="str">
        <f t="shared" ca="1" si="662"/>
        <v/>
      </c>
      <c r="CA194" s="184" t="str">
        <f t="shared" ca="1" si="663"/>
        <v/>
      </c>
      <c r="CB194" s="184" t="str">
        <f t="shared" ca="1" si="664"/>
        <v/>
      </c>
      <c r="CC194" s="184" t="str">
        <f t="shared" ca="1" si="665"/>
        <v/>
      </c>
      <c r="CD194" s="184" t="str">
        <f t="shared" ca="1" si="666"/>
        <v/>
      </c>
      <c r="CE194" s="184" t="str">
        <f t="shared" ca="1" si="667"/>
        <v/>
      </c>
      <c r="CF194" s="184" t="str">
        <f t="shared" ca="1" si="668"/>
        <v/>
      </c>
      <c r="CG194" s="184" t="str">
        <f t="shared" ca="1" si="669"/>
        <v/>
      </c>
      <c r="CH194" s="184" t="str">
        <f t="shared" ca="1" si="670"/>
        <v/>
      </c>
      <c r="CI194" s="184" t="str">
        <f t="shared" ca="1" si="671"/>
        <v/>
      </c>
      <c r="CJ194" s="184" t="str">
        <f t="shared" ca="1" si="672"/>
        <v/>
      </c>
      <c r="CK194" s="184" t="str">
        <f t="shared" ca="1" si="673"/>
        <v/>
      </c>
      <c r="CL194" s="184" t="str">
        <f t="shared" ca="1" si="674"/>
        <v/>
      </c>
      <c r="CM194" s="184" t="str">
        <f t="shared" ca="1" si="675"/>
        <v/>
      </c>
      <c r="CN194" s="184" t="str">
        <f t="shared" ca="1" si="676"/>
        <v/>
      </c>
      <c r="CO194" s="184" t="str">
        <f t="shared" ca="1" si="677"/>
        <v/>
      </c>
      <c r="CP194" s="184" t="str">
        <f t="shared" ca="1" si="678"/>
        <v/>
      </c>
      <c r="CQ194" s="184" t="str">
        <f t="shared" ca="1" si="679"/>
        <v/>
      </c>
      <c r="CR194" s="184" t="str">
        <f t="shared" ca="1" si="680"/>
        <v/>
      </c>
      <c r="CS194" s="184" t="str">
        <f t="shared" ca="1" si="681"/>
        <v/>
      </c>
      <c r="CT194" s="184" t="str">
        <f t="shared" ca="1" si="682"/>
        <v/>
      </c>
      <c r="CU194" s="184" t="str">
        <f t="shared" ca="1" si="683"/>
        <v/>
      </c>
      <c r="CV194" s="184" t="str">
        <f t="shared" ca="1" si="684"/>
        <v/>
      </c>
      <c r="CW194" s="184" t="str">
        <f t="shared" ca="1" si="685"/>
        <v/>
      </c>
      <c r="CX194" s="184" t="str">
        <f t="shared" ca="1" si="686"/>
        <v/>
      </c>
      <c r="CY194" s="184" t="str">
        <f t="shared" ca="1" si="687"/>
        <v/>
      </c>
      <c r="CZ194" s="184" t="str">
        <f t="shared" ca="1" si="688"/>
        <v/>
      </c>
      <c r="DA194" s="184" t="str">
        <f t="shared" ca="1" si="689"/>
        <v/>
      </c>
      <c r="DB194" s="184" t="str">
        <f t="shared" ca="1" si="690"/>
        <v/>
      </c>
      <c r="DC194" s="184" t="str">
        <f t="shared" ca="1" si="691"/>
        <v/>
      </c>
      <c r="DD194" s="184" t="str">
        <f t="shared" ca="1" si="692"/>
        <v/>
      </c>
      <c r="DE194" s="184" t="str">
        <f t="shared" ca="1" si="693"/>
        <v/>
      </c>
      <c r="DF194" s="184" t="str">
        <f t="shared" ca="1" si="694"/>
        <v/>
      </c>
      <c r="DG194" s="184" t="str">
        <f t="shared" ca="1" si="695"/>
        <v/>
      </c>
      <c r="DH194" s="184" t="str">
        <f t="shared" ca="1" si="696"/>
        <v/>
      </c>
      <c r="DI194" s="184" t="str">
        <f t="shared" ca="1" si="697"/>
        <v/>
      </c>
      <c r="DJ194" s="184" t="str">
        <f t="shared" ca="1" si="698"/>
        <v/>
      </c>
      <c r="DK194" s="184" t="str">
        <f t="shared" ca="1" si="699"/>
        <v/>
      </c>
      <c r="DL194" s="184" t="str">
        <f t="shared" ca="1" si="700"/>
        <v/>
      </c>
      <c r="DM194" s="184" t="str">
        <f t="shared" ca="1" si="701"/>
        <v/>
      </c>
      <c r="DN194" s="184" t="str">
        <f t="shared" ca="1" si="702"/>
        <v/>
      </c>
      <c r="DO194" s="184" t="str">
        <f t="shared" ca="1" si="703"/>
        <v/>
      </c>
      <c r="DP194" s="184" t="str">
        <f t="shared" ca="1" si="704"/>
        <v/>
      </c>
      <c r="DQ194" s="184" t="str">
        <f t="shared" ca="1" si="705"/>
        <v/>
      </c>
      <c r="DR194" s="184" t="str">
        <f t="shared" ca="1" si="706"/>
        <v/>
      </c>
      <c r="DS194" s="184" t="str">
        <f t="shared" ca="1" si="707"/>
        <v/>
      </c>
      <c r="DT194" s="184" t="str">
        <f t="shared" ca="1" si="708"/>
        <v/>
      </c>
      <c r="DU194" s="184" t="str">
        <f t="shared" ca="1" si="709"/>
        <v/>
      </c>
      <c r="DV194" s="184" t="str">
        <f t="shared" ca="1" si="710"/>
        <v/>
      </c>
      <c r="DW194" s="184" t="str">
        <f t="shared" ca="1" si="711"/>
        <v/>
      </c>
      <c r="DX194" s="184" t="str">
        <f t="shared" ca="1" si="712"/>
        <v/>
      </c>
      <c r="DY194" s="184" t="str">
        <f t="shared" ca="1" si="713"/>
        <v/>
      </c>
      <c r="DZ194" s="184" t="str">
        <f t="shared" ca="1" si="714"/>
        <v/>
      </c>
      <c r="EA194" s="184" t="str">
        <f t="shared" ca="1" si="715"/>
        <v/>
      </c>
      <c r="EB194" s="184" t="str">
        <f t="shared" ca="1" si="716"/>
        <v/>
      </c>
      <c r="EC194" s="184" t="str">
        <f t="shared" ca="1" si="717"/>
        <v/>
      </c>
      <c r="ED194" s="184" t="str">
        <f t="shared" ca="1" si="718"/>
        <v/>
      </c>
      <c r="EE194" s="184" t="str">
        <f t="shared" ca="1" si="719"/>
        <v/>
      </c>
      <c r="EF194" s="184" t="str">
        <f t="shared" ca="1" si="720"/>
        <v/>
      </c>
      <c r="EG194" s="184" t="str">
        <f t="shared" ca="1" si="721"/>
        <v/>
      </c>
      <c r="EH194" s="184" t="str">
        <f t="shared" ca="1" si="722"/>
        <v/>
      </c>
      <c r="EI194" s="184" t="str">
        <f t="shared" ca="1" si="723"/>
        <v/>
      </c>
      <c r="EJ194" s="184" t="str">
        <f t="shared" ca="1" si="724"/>
        <v/>
      </c>
      <c r="EK194" s="184" t="str">
        <f t="shared" ca="1" si="725"/>
        <v/>
      </c>
      <c r="EL194" s="184" t="str">
        <f t="shared" ca="1" si="726"/>
        <v/>
      </c>
      <c r="EM194" s="184" t="str">
        <f t="shared" ca="1" si="727"/>
        <v/>
      </c>
      <c r="EN194" s="184" t="str">
        <f t="shared" ca="1" si="728"/>
        <v/>
      </c>
      <c r="EO194" s="184" t="str">
        <f t="shared" ca="1" si="729"/>
        <v/>
      </c>
      <c r="EP194" s="184" t="str">
        <f t="shared" ca="1" si="730"/>
        <v/>
      </c>
      <c r="EQ194" s="184">
        <f t="shared" ca="1" si="731"/>
        <v>0</v>
      </c>
      <c r="ER194" s="184">
        <f t="shared" ca="1" si="732"/>
        <v>0</v>
      </c>
      <c r="ES194" s="184">
        <f t="shared" ca="1" si="733"/>
        <v>0</v>
      </c>
      <c r="ET194" s="184">
        <f t="shared" ca="1" si="734"/>
        <v>0</v>
      </c>
      <c r="EU194" s="184">
        <f t="shared" ca="1" si="735"/>
        <v>0</v>
      </c>
      <c r="EV194" s="184">
        <f t="shared" ca="1" si="736"/>
        <v>0</v>
      </c>
      <c r="EW194" s="184">
        <f t="shared" ca="1" si="737"/>
        <v>0</v>
      </c>
      <c r="EX194" s="184">
        <f t="shared" ca="1" si="738"/>
        <v>0</v>
      </c>
      <c r="EY194" s="184">
        <f t="shared" ca="1" si="739"/>
        <v>0</v>
      </c>
      <c r="EZ194" s="184">
        <f t="shared" ca="1" si="740"/>
        <v>0</v>
      </c>
      <c r="FA194" s="184">
        <f t="shared" ca="1" si="741"/>
        <v>0</v>
      </c>
      <c r="FB194" s="184">
        <f t="shared" ca="1" si="742"/>
        <v>0</v>
      </c>
      <c r="FC194" s="184">
        <f t="shared" ca="1" si="743"/>
        <v>0</v>
      </c>
      <c r="FD194" s="184">
        <f t="shared" ca="1" si="744"/>
        <v>0</v>
      </c>
      <c r="FE194" s="184">
        <f t="shared" ca="1" si="745"/>
        <v>0</v>
      </c>
      <c r="FF194" s="184">
        <f t="shared" ca="1" si="746"/>
        <v>0</v>
      </c>
      <c r="FG194" s="184">
        <f t="shared" ca="1" si="747"/>
        <v>0</v>
      </c>
      <c r="FH194" s="184">
        <f t="shared" ca="1" si="748"/>
        <v>0</v>
      </c>
      <c r="FI194" s="184">
        <f t="shared" ca="1" si="749"/>
        <v>0</v>
      </c>
      <c r="FJ194" s="184">
        <f t="shared" ca="1" si="750"/>
        <v>0</v>
      </c>
      <c r="FK194" s="184">
        <f t="shared" ca="1" si="751"/>
        <v>0</v>
      </c>
      <c r="FL194" s="184">
        <f t="shared" ca="1" si="752"/>
        <v>0</v>
      </c>
      <c r="FM194" s="184">
        <f t="shared" ca="1" si="753"/>
        <v>0</v>
      </c>
      <c r="FN194" s="184">
        <f t="shared" ca="1" si="754"/>
        <v>0</v>
      </c>
      <c r="FO194" s="184">
        <f t="shared" ca="1" si="755"/>
        <v>0</v>
      </c>
      <c r="FP194" s="184">
        <f t="shared" ca="1" si="756"/>
        <v>0</v>
      </c>
      <c r="FQ194" s="184">
        <f t="shared" ca="1" si="757"/>
        <v>0</v>
      </c>
      <c r="FR194" s="184">
        <f t="shared" ca="1" si="758"/>
        <v>0</v>
      </c>
      <c r="FS194" s="184">
        <f t="shared" ca="1" si="759"/>
        <v>0</v>
      </c>
      <c r="FT194" s="184">
        <f t="shared" ca="1" si="760"/>
        <v>0</v>
      </c>
      <c r="FU194" s="184">
        <f t="shared" ca="1" si="761"/>
        <v>0</v>
      </c>
      <c r="FV194" s="184">
        <f t="shared" ca="1" si="762"/>
        <v>0</v>
      </c>
      <c r="FW194" s="184">
        <f t="shared" ca="1" si="763"/>
        <v>0</v>
      </c>
      <c r="FX194" s="184">
        <f t="shared" ca="1" si="764"/>
        <v>0</v>
      </c>
      <c r="FY194" s="184">
        <f t="shared" ca="1" si="765"/>
        <v>0</v>
      </c>
      <c r="FZ194" s="184">
        <f t="shared" ca="1" si="766"/>
        <v>0</v>
      </c>
      <c r="GA194" s="184">
        <f t="shared" ca="1" si="767"/>
        <v>0</v>
      </c>
      <c r="GB194" s="184">
        <f t="shared" ca="1" si="768"/>
        <v>0</v>
      </c>
      <c r="GC194" s="184">
        <f t="shared" ca="1" si="769"/>
        <v>0</v>
      </c>
      <c r="GD194" s="184">
        <f t="shared" ca="1" si="770"/>
        <v>0</v>
      </c>
      <c r="GE194" s="184">
        <f t="shared" ca="1" si="771"/>
        <v>0</v>
      </c>
      <c r="GF194" s="184">
        <f t="shared" ca="1" si="772"/>
        <v>0</v>
      </c>
      <c r="GG194" s="184">
        <f t="shared" ca="1" si="773"/>
        <v>0</v>
      </c>
      <c r="GH194" s="184">
        <f t="shared" ca="1" si="774"/>
        <v>0</v>
      </c>
      <c r="GI194" s="184">
        <f t="shared" ca="1" si="775"/>
        <v>0</v>
      </c>
      <c r="GJ194" s="184">
        <f t="shared" ca="1" si="776"/>
        <v>0</v>
      </c>
      <c r="GK194" s="184">
        <f t="shared" ca="1" si="777"/>
        <v>0</v>
      </c>
      <c r="GL194" s="184">
        <f t="shared" ca="1" si="778"/>
        <v>0</v>
      </c>
      <c r="GM194" s="184">
        <f t="shared" ca="1" si="779"/>
        <v>0</v>
      </c>
      <c r="GN194" s="184">
        <f t="shared" ca="1" si="780"/>
        <v>0</v>
      </c>
      <c r="GO194" s="184">
        <f t="shared" ca="1" si="781"/>
        <v>0</v>
      </c>
      <c r="GP194" s="184">
        <f t="shared" ca="1" si="782"/>
        <v>0</v>
      </c>
      <c r="GQ194" s="184">
        <f t="shared" ca="1" si="783"/>
        <v>0</v>
      </c>
      <c r="GR194" s="184">
        <f t="shared" ca="1" si="784"/>
        <v>0</v>
      </c>
      <c r="GS194" s="184">
        <f t="shared" ca="1" si="785"/>
        <v>0</v>
      </c>
      <c r="GT194" s="184">
        <f t="shared" ca="1" si="786"/>
        <v>0</v>
      </c>
      <c r="GU194" s="184">
        <f t="shared" ca="1" si="787"/>
        <v>0</v>
      </c>
      <c r="GV194" s="184">
        <f t="shared" ca="1" si="788"/>
        <v>0</v>
      </c>
      <c r="GW194" s="184">
        <f t="shared" ca="1" si="789"/>
        <v>0</v>
      </c>
      <c r="GX194" s="184">
        <f t="shared" ca="1" si="790"/>
        <v>0</v>
      </c>
      <c r="GY194" s="184">
        <f t="shared" ca="1" si="791"/>
        <v>0</v>
      </c>
      <c r="GZ194" s="184">
        <f t="shared" ca="1" si="792"/>
        <v>0</v>
      </c>
      <c r="HA194" s="184">
        <f t="shared" ca="1" si="793"/>
        <v>0</v>
      </c>
      <c r="HB194" s="184">
        <f t="shared" ca="1" si="794"/>
        <v>0</v>
      </c>
      <c r="HC194" s="184">
        <f t="shared" ca="1" si="795"/>
        <v>0</v>
      </c>
      <c r="HD194" s="184">
        <f t="shared" ca="1" si="796"/>
        <v>0</v>
      </c>
      <c r="HE194" s="184">
        <f t="shared" ca="1" si="797"/>
        <v>0</v>
      </c>
      <c r="HF194" s="184">
        <f t="shared" ca="1" si="798"/>
        <v>0</v>
      </c>
      <c r="HG194" s="184">
        <f t="shared" ca="1" si="799"/>
        <v>0</v>
      </c>
      <c r="HH194" s="184">
        <f t="shared" ca="1" si="800"/>
        <v>0</v>
      </c>
      <c r="HI194" s="184">
        <f t="shared" ca="1" si="801"/>
        <v>0</v>
      </c>
      <c r="HJ194" s="184">
        <f t="shared" ca="1" si="802"/>
        <v>0</v>
      </c>
      <c r="HK194" s="578">
        <f t="shared" ca="1" si="803"/>
        <v>0</v>
      </c>
    </row>
    <row r="195" spans="1:219" s="185" customFormat="1">
      <c r="A195" s="284"/>
      <c r="B195" s="285"/>
      <c r="C195" s="286"/>
      <c r="D195" s="287"/>
      <c r="E195" s="288"/>
      <c r="F195" s="289"/>
      <c r="G195" s="289"/>
      <c r="H195" s="289"/>
      <c r="I195" s="289"/>
      <c r="J195" s="289"/>
      <c r="K195" s="289"/>
      <c r="L195" s="289"/>
      <c r="M195" s="572">
        <f t="shared" si="594"/>
        <v>0</v>
      </c>
      <c r="N195" s="572">
        <f t="shared" si="595"/>
        <v>0</v>
      </c>
      <c r="O195" s="572">
        <f t="shared" si="596"/>
        <v>0</v>
      </c>
      <c r="P195" s="572">
        <f t="shared" si="597"/>
        <v>187</v>
      </c>
      <c r="Q195" s="572" t="str">
        <f t="shared" si="598"/>
        <v/>
      </c>
      <c r="R195" s="572" t="str">
        <f t="shared" si="599"/>
        <v/>
      </c>
      <c r="S195" s="184" t="str">
        <f t="shared" ca="1" si="603"/>
        <v/>
      </c>
      <c r="T195" s="184" t="str">
        <f t="shared" ca="1" si="604"/>
        <v/>
      </c>
      <c r="U195" s="184" t="str">
        <f t="shared" ca="1" si="605"/>
        <v/>
      </c>
      <c r="V195" s="184" t="str">
        <f t="shared" ca="1" si="606"/>
        <v/>
      </c>
      <c r="W195" s="184" t="str">
        <f t="shared" ca="1" si="607"/>
        <v/>
      </c>
      <c r="X195" s="184" t="str">
        <f t="shared" ca="1" si="608"/>
        <v/>
      </c>
      <c r="Y195" s="184" t="str">
        <f t="shared" ca="1" si="609"/>
        <v/>
      </c>
      <c r="Z195" s="184" t="str">
        <f t="shared" ca="1" si="610"/>
        <v/>
      </c>
      <c r="AA195" s="184" t="str">
        <f t="shared" ca="1" si="611"/>
        <v/>
      </c>
      <c r="AB195" s="184" t="str">
        <f t="shared" ca="1" si="612"/>
        <v/>
      </c>
      <c r="AC195" s="184" t="str">
        <f t="shared" ca="1" si="613"/>
        <v/>
      </c>
      <c r="AD195" s="184" t="str">
        <f t="shared" ca="1" si="614"/>
        <v/>
      </c>
      <c r="AE195" s="184" t="str">
        <f t="shared" ca="1" si="615"/>
        <v/>
      </c>
      <c r="AF195" s="184" t="str">
        <f t="shared" ca="1" si="616"/>
        <v/>
      </c>
      <c r="AG195" s="184" t="str">
        <f t="shared" ca="1" si="617"/>
        <v/>
      </c>
      <c r="AH195" s="184" t="str">
        <f t="shared" ca="1" si="618"/>
        <v/>
      </c>
      <c r="AI195" s="184" t="str">
        <f t="shared" ca="1" si="619"/>
        <v/>
      </c>
      <c r="AJ195" s="184" t="str">
        <f t="shared" ca="1" si="620"/>
        <v/>
      </c>
      <c r="AK195" s="184" t="str">
        <f t="shared" ca="1" si="621"/>
        <v/>
      </c>
      <c r="AL195" s="184" t="str">
        <f t="shared" ca="1" si="622"/>
        <v/>
      </c>
      <c r="AM195" s="184" t="str">
        <f t="shared" ca="1" si="623"/>
        <v/>
      </c>
      <c r="AN195" s="184" t="str">
        <f t="shared" ca="1" si="624"/>
        <v/>
      </c>
      <c r="AO195" s="184" t="str">
        <f t="shared" ca="1" si="625"/>
        <v/>
      </c>
      <c r="AP195" s="184" t="str">
        <f t="shared" ca="1" si="626"/>
        <v/>
      </c>
      <c r="AQ195" s="184" t="str">
        <f t="shared" ca="1" si="627"/>
        <v/>
      </c>
      <c r="AR195" s="184" t="str">
        <f t="shared" ca="1" si="628"/>
        <v/>
      </c>
      <c r="AS195" s="184" t="str">
        <f t="shared" ca="1" si="629"/>
        <v/>
      </c>
      <c r="AT195" s="184" t="str">
        <f t="shared" ca="1" si="630"/>
        <v/>
      </c>
      <c r="AU195" s="184" t="str">
        <f t="shared" ca="1" si="631"/>
        <v/>
      </c>
      <c r="AV195" s="184" t="str">
        <f t="shared" ca="1" si="632"/>
        <v/>
      </c>
      <c r="AW195" s="184" t="str">
        <f t="shared" ca="1" si="633"/>
        <v/>
      </c>
      <c r="AX195" s="184" t="str">
        <f t="shared" ca="1" si="634"/>
        <v/>
      </c>
      <c r="AY195" s="184" t="str">
        <f t="shared" ca="1" si="635"/>
        <v/>
      </c>
      <c r="AZ195" s="184" t="str">
        <f t="shared" ca="1" si="636"/>
        <v/>
      </c>
      <c r="BA195" s="184" t="str">
        <f t="shared" ca="1" si="637"/>
        <v/>
      </c>
      <c r="BB195" s="184" t="str">
        <f t="shared" ca="1" si="638"/>
        <v/>
      </c>
      <c r="BC195" s="184" t="str">
        <f t="shared" ca="1" si="639"/>
        <v/>
      </c>
      <c r="BD195" s="184" t="str">
        <f t="shared" ca="1" si="640"/>
        <v/>
      </c>
      <c r="BE195" s="184" t="str">
        <f t="shared" ca="1" si="641"/>
        <v/>
      </c>
      <c r="BF195" s="184" t="str">
        <f t="shared" ca="1" si="642"/>
        <v/>
      </c>
      <c r="BG195" s="184" t="str">
        <f t="shared" ca="1" si="643"/>
        <v/>
      </c>
      <c r="BH195" s="184" t="str">
        <f t="shared" ca="1" si="644"/>
        <v/>
      </c>
      <c r="BI195" s="184" t="str">
        <f t="shared" ca="1" si="645"/>
        <v/>
      </c>
      <c r="BJ195" s="184" t="str">
        <f t="shared" ca="1" si="646"/>
        <v/>
      </c>
      <c r="BK195" s="184" t="str">
        <f t="shared" ca="1" si="647"/>
        <v/>
      </c>
      <c r="BL195" s="184" t="str">
        <f t="shared" ca="1" si="648"/>
        <v/>
      </c>
      <c r="BM195" s="184" t="str">
        <f t="shared" ca="1" si="649"/>
        <v/>
      </c>
      <c r="BN195" s="184" t="str">
        <f t="shared" ca="1" si="650"/>
        <v/>
      </c>
      <c r="BO195" s="184" t="str">
        <f t="shared" ca="1" si="651"/>
        <v/>
      </c>
      <c r="BP195" s="184" t="str">
        <f t="shared" ca="1" si="652"/>
        <v/>
      </c>
      <c r="BQ195" s="184" t="str">
        <f t="shared" ca="1" si="653"/>
        <v/>
      </c>
      <c r="BR195" s="184" t="str">
        <f t="shared" ca="1" si="654"/>
        <v/>
      </c>
      <c r="BS195" s="184" t="str">
        <f t="shared" ca="1" si="655"/>
        <v/>
      </c>
      <c r="BT195" s="184" t="str">
        <f t="shared" ca="1" si="656"/>
        <v/>
      </c>
      <c r="BU195" s="184" t="str">
        <f t="shared" ca="1" si="657"/>
        <v/>
      </c>
      <c r="BV195" s="184" t="str">
        <f t="shared" ca="1" si="658"/>
        <v/>
      </c>
      <c r="BW195" s="184" t="str">
        <f t="shared" ca="1" si="659"/>
        <v/>
      </c>
      <c r="BX195" s="184" t="str">
        <f t="shared" ca="1" si="660"/>
        <v/>
      </c>
      <c r="BY195" s="184" t="str">
        <f t="shared" ca="1" si="661"/>
        <v/>
      </c>
      <c r="BZ195" s="184" t="str">
        <f t="shared" ca="1" si="662"/>
        <v/>
      </c>
      <c r="CA195" s="184" t="str">
        <f t="shared" ca="1" si="663"/>
        <v/>
      </c>
      <c r="CB195" s="184" t="str">
        <f t="shared" ca="1" si="664"/>
        <v/>
      </c>
      <c r="CC195" s="184" t="str">
        <f t="shared" ca="1" si="665"/>
        <v/>
      </c>
      <c r="CD195" s="184" t="str">
        <f t="shared" ca="1" si="666"/>
        <v/>
      </c>
      <c r="CE195" s="184" t="str">
        <f t="shared" ca="1" si="667"/>
        <v/>
      </c>
      <c r="CF195" s="184" t="str">
        <f t="shared" ca="1" si="668"/>
        <v/>
      </c>
      <c r="CG195" s="184" t="str">
        <f t="shared" ca="1" si="669"/>
        <v/>
      </c>
      <c r="CH195" s="184" t="str">
        <f t="shared" ca="1" si="670"/>
        <v/>
      </c>
      <c r="CI195" s="184" t="str">
        <f t="shared" ca="1" si="671"/>
        <v/>
      </c>
      <c r="CJ195" s="184" t="str">
        <f t="shared" ca="1" si="672"/>
        <v/>
      </c>
      <c r="CK195" s="184" t="str">
        <f t="shared" ca="1" si="673"/>
        <v/>
      </c>
      <c r="CL195" s="184" t="str">
        <f t="shared" ca="1" si="674"/>
        <v/>
      </c>
      <c r="CM195" s="184" t="str">
        <f t="shared" ca="1" si="675"/>
        <v/>
      </c>
      <c r="CN195" s="184" t="str">
        <f t="shared" ca="1" si="676"/>
        <v/>
      </c>
      <c r="CO195" s="184" t="str">
        <f t="shared" ca="1" si="677"/>
        <v/>
      </c>
      <c r="CP195" s="184" t="str">
        <f t="shared" ca="1" si="678"/>
        <v/>
      </c>
      <c r="CQ195" s="184" t="str">
        <f t="shared" ca="1" si="679"/>
        <v/>
      </c>
      <c r="CR195" s="184" t="str">
        <f t="shared" ca="1" si="680"/>
        <v/>
      </c>
      <c r="CS195" s="184" t="str">
        <f t="shared" ca="1" si="681"/>
        <v/>
      </c>
      <c r="CT195" s="184" t="str">
        <f t="shared" ca="1" si="682"/>
        <v/>
      </c>
      <c r="CU195" s="184" t="str">
        <f t="shared" ca="1" si="683"/>
        <v/>
      </c>
      <c r="CV195" s="184" t="str">
        <f t="shared" ca="1" si="684"/>
        <v/>
      </c>
      <c r="CW195" s="184" t="str">
        <f t="shared" ca="1" si="685"/>
        <v/>
      </c>
      <c r="CX195" s="184" t="str">
        <f t="shared" ca="1" si="686"/>
        <v/>
      </c>
      <c r="CY195" s="184" t="str">
        <f t="shared" ca="1" si="687"/>
        <v/>
      </c>
      <c r="CZ195" s="184" t="str">
        <f t="shared" ca="1" si="688"/>
        <v/>
      </c>
      <c r="DA195" s="184" t="str">
        <f t="shared" ca="1" si="689"/>
        <v/>
      </c>
      <c r="DB195" s="184" t="str">
        <f t="shared" ca="1" si="690"/>
        <v/>
      </c>
      <c r="DC195" s="184" t="str">
        <f t="shared" ca="1" si="691"/>
        <v/>
      </c>
      <c r="DD195" s="184" t="str">
        <f t="shared" ca="1" si="692"/>
        <v/>
      </c>
      <c r="DE195" s="184" t="str">
        <f t="shared" ca="1" si="693"/>
        <v/>
      </c>
      <c r="DF195" s="184" t="str">
        <f t="shared" ca="1" si="694"/>
        <v/>
      </c>
      <c r="DG195" s="184" t="str">
        <f t="shared" ca="1" si="695"/>
        <v/>
      </c>
      <c r="DH195" s="184" t="str">
        <f t="shared" ca="1" si="696"/>
        <v/>
      </c>
      <c r="DI195" s="184" t="str">
        <f t="shared" ca="1" si="697"/>
        <v/>
      </c>
      <c r="DJ195" s="184" t="str">
        <f t="shared" ca="1" si="698"/>
        <v/>
      </c>
      <c r="DK195" s="184" t="str">
        <f t="shared" ca="1" si="699"/>
        <v/>
      </c>
      <c r="DL195" s="184" t="str">
        <f t="shared" ca="1" si="700"/>
        <v/>
      </c>
      <c r="DM195" s="184" t="str">
        <f t="shared" ca="1" si="701"/>
        <v/>
      </c>
      <c r="DN195" s="184" t="str">
        <f t="shared" ca="1" si="702"/>
        <v/>
      </c>
      <c r="DO195" s="184" t="str">
        <f t="shared" ca="1" si="703"/>
        <v/>
      </c>
      <c r="DP195" s="184" t="str">
        <f t="shared" ca="1" si="704"/>
        <v/>
      </c>
      <c r="DQ195" s="184" t="str">
        <f t="shared" ca="1" si="705"/>
        <v/>
      </c>
      <c r="DR195" s="184" t="str">
        <f t="shared" ca="1" si="706"/>
        <v/>
      </c>
      <c r="DS195" s="184" t="str">
        <f t="shared" ca="1" si="707"/>
        <v/>
      </c>
      <c r="DT195" s="184" t="str">
        <f t="shared" ca="1" si="708"/>
        <v/>
      </c>
      <c r="DU195" s="184" t="str">
        <f t="shared" ca="1" si="709"/>
        <v/>
      </c>
      <c r="DV195" s="184" t="str">
        <f t="shared" ca="1" si="710"/>
        <v/>
      </c>
      <c r="DW195" s="184" t="str">
        <f t="shared" ca="1" si="711"/>
        <v/>
      </c>
      <c r="DX195" s="184" t="str">
        <f t="shared" ca="1" si="712"/>
        <v/>
      </c>
      <c r="DY195" s="184" t="str">
        <f t="shared" ca="1" si="713"/>
        <v/>
      </c>
      <c r="DZ195" s="184" t="str">
        <f t="shared" ca="1" si="714"/>
        <v/>
      </c>
      <c r="EA195" s="184" t="str">
        <f t="shared" ca="1" si="715"/>
        <v/>
      </c>
      <c r="EB195" s="184" t="str">
        <f t="shared" ca="1" si="716"/>
        <v/>
      </c>
      <c r="EC195" s="184" t="str">
        <f t="shared" ca="1" si="717"/>
        <v/>
      </c>
      <c r="ED195" s="184" t="str">
        <f t="shared" ca="1" si="718"/>
        <v/>
      </c>
      <c r="EE195" s="184" t="str">
        <f t="shared" ca="1" si="719"/>
        <v/>
      </c>
      <c r="EF195" s="184" t="str">
        <f t="shared" ca="1" si="720"/>
        <v/>
      </c>
      <c r="EG195" s="184" t="str">
        <f t="shared" ca="1" si="721"/>
        <v/>
      </c>
      <c r="EH195" s="184" t="str">
        <f t="shared" ca="1" si="722"/>
        <v/>
      </c>
      <c r="EI195" s="184" t="str">
        <f t="shared" ca="1" si="723"/>
        <v/>
      </c>
      <c r="EJ195" s="184" t="str">
        <f t="shared" ca="1" si="724"/>
        <v/>
      </c>
      <c r="EK195" s="184" t="str">
        <f t="shared" ca="1" si="725"/>
        <v/>
      </c>
      <c r="EL195" s="184" t="str">
        <f t="shared" ca="1" si="726"/>
        <v/>
      </c>
      <c r="EM195" s="184" t="str">
        <f t="shared" ca="1" si="727"/>
        <v/>
      </c>
      <c r="EN195" s="184" t="str">
        <f t="shared" ca="1" si="728"/>
        <v/>
      </c>
      <c r="EO195" s="184" t="str">
        <f t="shared" ca="1" si="729"/>
        <v/>
      </c>
      <c r="EP195" s="184">
        <f t="shared" ca="1" si="730"/>
        <v>0</v>
      </c>
      <c r="EQ195" s="184">
        <f t="shared" ca="1" si="731"/>
        <v>0</v>
      </c>
      <c r="ER195" s="184">
        <f t="shared" ca="1" si="732"/>
        <v>0</v>
      </c>
      <c r="ES195" s="184">
        <f t="shared" ca="1" si="733"/>
        <v>0</v>
      </c>
      <c r="ET195" s="184">
        <f t="shared" ca="1" si="734"/>
        <v>0</v>
      </c>
      <c r="EU195" s="184">
        <f t="shared" ca="1" si="735"/>
        <v>0</v>
      </c>
      <c r="EV195" s="184">
        <f t="shared" ca="1" si="736"/>
        <v>0</v>
      </c>
      <c r="EW195" s="184">
        <f t="shared" ca="1" si="737"/>
        <v>0</v>
      </c>
      <c r="EX195" s="184">
        <f t="shared" ca="1" si="738"/>
        <v>0</v>
      </c>
      <c r="EY195" s="184">
        <f t="shared" ca="1" si="739"/>
        <v>0</v>
      </c>
      <c r="EZ195" s="184">
        <f t="shared" ca="1" si="740"/>
        <v>0</v>
      </c>
      <c r="FA195" s="184">
        <f t="shared" ca="1" si="741"/>
        <v>0</v>
      </c>
      <c r="FB195" s="184">
        <f t="shared" ca="1" si="742"/>
        <v>0</v>
      </c>
      <c r="FC195" s="184">
        <f t="shared" ca="1" si="743"/>
        <v>0</v>
      </c>
      <c r="FD195" s="184">
        <f t="shared" ca="1" si="744"/>
        <v>0</v>
      </c>
      <c r="FE195" s="184">
        <f t="shared" ca="1" si="745"/>
        <v>0</v>
      </c>
      <c r="FF195" s="184">
        <f t="shared" ca="1" si="746"/>
        <v>0</v>
      </c>
      <c r="FG195" s="184">
        <f t="shared" ca="1" si="747"/>
        <v>0</v>
      </c>
      <c r="FH195" s="184">
        <f t="shared" ca="1" si="748"/>
        <v>0</v>
      </c>
      <c r="FI195" s="184">
        <f t="shared" ca="1" si="749"/>
        <v>0</v>
      </c>
      <c r="FJ195" s="184">
        <f t="shared" ca="1" si="750"/>
        <v>0</v>
      </c>
      <c r="FK195" s="184">
        <f t="shared" ca="1" si="751"/>
        <v>0</v>
      </c>
      <c r="FL195" s="184">
        <f t="shared" ca="1" si="752"/>
        <v>0</v>
      </c>
      <c r="FM195" s="184">
        <f t="shared" ca="1" si="753"/>
        <v>0</v>
      </c>
      <c r="FN195" s="184">
        <f t="shared" ca="1" si="754"/>
        <v>0</v>
      </c>
      <c r="FO195" s="184">
        <f t="shared" ca="1" si="755"/>
        <v>0</v>
      </c>
      <c r="FP195" s="184">
        <f t="shared" ca="1" si="756"/>
        <v>0</v>
      </c>
      <c r="FQ195" s="184">
        <f t="shared" ca="1" si="757"/>
        <v>0</v>
      </c>
      <c r="FR195" s="184">
        <f t="shared" ca="1" si="758"/>
        <v>0</v>
      </c>
      <c r="FS195" s="184">
        <f t="shared" ca="1" si="759"/>
        <v>0</v>
      </c>
      <c r="FT195" s="184">
        <f t="shared" ca="1" si="760"/>
        <v>0</v>
      </c>
      <c r="FU195" s="184">
        <f t="shared" ca="1" si="761"/>
        <v>0</v>
      </c>
      <c r="FV195" s="184">
        <f t="shared" ca="1" si="762"/>
        <v>0</v>
      </c>
      <c r="FW195" s="184">
        <f t="shared" ca="1" si="763"/>
        <v>0</v>
      </c>
      <c r="FX195" s="184">
        <f t="shared" ca="1" si="764"/>
        <v>0</v>
      </c>
      <c r="FY195" s="184">
        <f t="shared" ca="1" si="765"/>
        <v>0</v>
      </c>
      <c r="FZ195" s="184">
        <f t="shared" ca="1" si="766"/>
        <v>0</v>
      </c>
      <c r="GA195" s="184">
        <f t="shared" ca="1" si="767"/>
        <v>0</v>
      </c>
      <c r="GB195" s="184">
        <f t="shared" ca="1" si="768"/>
        <v>0</v>
      </c>
      <c r="GC195" s="184">
        <f t="shared" ca="1" si="769"/>
        <v>0</v>
      </c>
      <c r="GD195" s="184">
        <f t="shared" ca="1" si="770"/>
        <v>0</v>
      </c>
      <c r="GE195" s="184">
        <f t="shared" ca="1" si="771"/>
        <v>0</v>
      </c>
      <c r="GF195" s="184">
        <f t="shared" ca="1" si="772"/>
        <v>0</v>
      </c>
      <c r="GG195" s="184">
        <f t="shared" ca="1" si="773"/>
        <v>0</v>
      </c>
      <c r="GH195" s="184">
        <f t="shared" ca="1" si="774"/>
        <v>0</v>
      </c>
      <c r="GI195" s="184">
        <f t="shared" ca="1" si="775"/>
        <v>0</v>
      </c>
      <c r="GJ195" s="184">
        <f t="shared" ca="1" si="776"/>
        <v>0</v>
      </c>
      <c r="GK195" s="184">
        <f t="shared" ca="1" si="777"/>
        <v>0</v>
      </c>
      <c r="GL195" s="184">
        <f t="shared" ca="1" si="778"/>
        <v>0</v>
      </c>
      <c r="GM195" s="184">
        <f t="shared" ca="1" si="779"/>
        <v>0</v>
      </c>
      <c r="GN195" s="184">
        <f t="shared" ca="1" si="780"/>
        <v>0</v>
      </c>
      <c r="GO195" s="184">
        <f t="shared" ca="1" si="781"/>
        <v>0</v>
      </c>
      <c r="GP195" s="184">
        <f t="shared" ca="1" si="782"/>
        <v>0</v>
      </c>
      <c r="GQ195" s="184">
        <f t="shared" ca="1" si="783"/>
        <v>0</v>
      </c>
      <c r="GR195" s="184">
        <f t="shared" ca="1" si="784"/>
        <v>0</v>
      </c>
      <c r="GS195" s="184">
        <f t="shared" ca="1" si="785"/>
        <v>0</v>
      </c>
      <c r="GT195" s="184">
        <f t="shared" ca="1" si="786"/>
        <v>0</v>
      </c>
      <c r="GU195" s="184">
        <f t="shared" ca="1" si="787"/>
        <v>0</v>
      </c>
      <c r="GV195" s="184">
        <f t="shared" ca="1" si="788"/>
        <v>0</v>
      </c>
      <c r="GW195" s="184">
        <f t="shared" ca="1" si="789"/>
        <v>0</v>
      </c>
      <c r="GX195" s="184">
        <f t="shared" ca="1" si="790"/>
        <v>0</v>
      </c>
      <c r="GY195" s="184">
        <f t="shared" ca="1" si="791"/>
        <v>0</v>
      </c>
      <c r="GZ195" s="184">
        <f t="shared" ca="1" si="792"/>
        <v>0</v>
      </c>
      <c r="HA195" s="184">
        <f t="shared" ca="1" si="793"/>
        <v>0</v>
      </c>
      <c r="HB195" s="184">
        <f t="shared" ca="1" si="794"/>
        <v>0</v>
      </c>
      <c r="HC195" s="184">
        <f t="shared" ca="1" si="795"/>
        <v>0</v>
      </c>
      <c r="HD195" s="184">
        <f t="shared" ca="1" si="796"/>
        <v>0</v>
      </c>
      <c r="HE195" s="184">
        <f t="shared" ca="1" si="797"/>
        <v>0</v>
      </c>
      <c r="HF195" s="184">
        <f t="shared" ca="1" si="798"/>
        <v>0</v>
      </c>
      <c r="HG195" s="184">
        <f t="shared" ca="1" si="799"/>
        <v>0</v>
      </c>
      <c r="HH195" s="184">
        <f t="shared" ca="1" si="800"/>
        <v>0</v>
      </c>
      <c r="HI195" s="184">
        <f t="shared" ca="1" si="801"/>
        <v>0</v>
      </c>
      <c r="HJ195" s="184">
        <f t="shared" ca="1" si="802"/>
        <v>0</v>
      </c>
      <c r="HK195" s="578">
        <f t="shared" ca="1" si="803"/>
        <v>0</v>
      </c>
    </row>
    <row r="196" spans="1:219" s="185" customFormat="1">
      <c r="A196" s="284"/>
      <c r="B196" s="285"/>
      <c r="C196" s="286"/>
      <c r="D196" s="287"/>
      <c r="E196" s="288"/>
      <c r="F196" s="289"/>
      <c r="G196" s="289"/>
      <c r="H196" s="289"/>
      <c r="I196" s="289"/>
      <c r="J196" s="289"/>
      <c r="K196" s="289"/>
      <c r="L196" s="289"/>
      <c r="M196" s="572">
        <f t="shared" si="594"/>
        <v>0</v>
      </c>
      <c r="N196" s="572">
        <f t="shared" si="595"/>
        <v>0</v>
      </c>
      <c r="O196" s="572">
        <f t="shared" si="596"/>
        <v>0</v>
      </c>
      <c r="P196" s="572">
        <f t="shared" si="597"/>
        <v>188</v>
      </c>
      <c r="Q196" s="572" t="str">
        <f t="shared" si="598"/>
        <v/>
      </c>
      <c r="R196" s="572" t="str">
        <f t="shared" si="599"/>
        <v/>
      </c>
      <c r="S196" s="184" t="str">
        <f t="shared" ca="1" si="603"/>
        <v/>
      </c>
      <c r="T196" s="184" t="str">
        <f t="shared" ca="1" si="604"/>
        <v/>
      </c>
      <c r="U196" s="184" t="str">
        <f t="shared" ca="1" si="605"/>
        <v/>
      </c>
      <c r="V196" s="184" t="str">
        <f t="shared" ca="1" si="606"/>
        <v/>
      </c>
      <c r="W196" s="184" t="str">
        <f t="shared" ca="1" si="607"/>
        <v/>
      </c>
      <c r="X196" s="184" t="str">
        <f t="shared" ca="1" si="608"/>
        <v/>
      </c>
      <c r="Y196" s="184" t="str">
        <f t="shared" ca="1" si="609"/>
        <v/>
      </c>
      <c r="Z196" s="184" t="str">
        <f t="shared" ca="1" si="610"/>
        <v/>
      </c>
      <c r="AA196" s="184" t="str">
        <f t="shared" ca="1" si="611"/>
        <v/>
      </c>
      <c r="AB196" s="184" t="str">
        <f t="shared" ca="1" si="612"/>
        <v/>
      </c>
      <c r="AC196" s="184" t="str">
        <f t="shared" ca="1" si="613"/>
        <v/>
      </c>
      <c r="AD196" s="184" t="str">
        <f t="shared" ca="1" si="614"/>
        <v/>
      </c>
      <c r="AE196" s="184" t="str">
        <f t="shared" ca="1" si="615"/>
        <v/>
      </c>
      <c r="AF196" s="184" t="str">
        <f t="shared" ca="1" si="616"/>
        <v/>
      </c>
      <c r="AG196" s="184" t="str">
        <f t="shared" ca="1" si="617"/>
        <v/>
      </c>
      <c r="AH196" s="184" t="str">
        <f t="shared" ca="1" si="618"/>
        <v/>
      </c>
      <c r="AI196" s="184" t="str">
        <f t="shared" ca="1" si="619"/>
        <v/>
      </c>
      <c r="AJ196" s="184" t="str">
        <f t="shared" ca="1" si="620"/>
        <v/>
      </c>
      <c r="AK196" s="184" t="str">
        <f t="shared" ca="1" si="621"/>
        <v/>
      </c>
      <c r="AL196" s="184" t="str">
        <f t="shared" ca="1" si="622"/>
        <v/>
      </c>
      <c r="AM196" s="184" t="str">
        <f t="shared" ca="1" si="623"/>
        <v/>
      </c>
      <c r="AN196" s="184" t="str">
        <f t="shared" ca="1" si="624"/>
        <v/>
      </c>
      <c r="AO196" s="184" t="str">
        <f t="shared" ca="1" si="625"/>
        <v/>
      </c>
      <c r="AP196" s="184" t="str">
        <f t="shared" ca="1" si="626"/>
        <v/>
      </c>
      <c r="AQ196" s="184" t="str">
        <f t="shared" ca="1" si="627"/>
        <v/>
      </c>
      <c r="AR196" s="184" t="str">
        <f t="shared" ca="1" si="628"/>
        <v/>
      </c>
      <c r="AS196" s="184" t="str">
        <f t="shared" ca="1" si="629"/>
        <v/>
      </c>
      <c r="AT196" s="184" t="str">
        <f t="shared" ca="1" si="630"/>
        <v/>
      </c>
      <c r="AU196" s="184" t="str">
        <f t="shared" ca="1" si="631"/>
        <v/>
      </c>
      <c r="AV196" s="184" t="str">
        <f t="shared" ca="1" si="632"/>
        <v/>
      </c>
      <c r="AW196" s="184" t="str">
        <f t="shared" ca="1" si="633"/>
        <v/>
      </c>
      <c r="AX196" s="184" t="str">
        <f t="shared" ca="1" si="634"/>
        <v/>
      </c>
      <c r="AY196" s="184" t="str">
        <f t="shared" ca="1" si="635"/>
        <v/>
      </c>
      <c r="AZ196" s="184" t="str">
        <f t="shared" ca="1" si="636"/>
        <v/>
      </c>
      <c r="BA196" s="184" t="str">
        <f t="shared" ca="1" si="637"/>
        <v/>
      </c>
      <c r="BB196" s="184" t="str">
        <f t="shared" ca="1" si="638"/>
        <v/>
      </c>
      <c r="BC196" s="184" t="str">
        <f t="shared" ca="1" si="639"/>
        <v/>
      </c>
      <c r="BD196" s="184" t="str">
        <f t="shared" ca="1" si="640"/>
        <v/>
      </c>
      <c r="BE196" s="184" t="str">
        <f t="shared" ca="1" si="641"/>
        <v/>
      </c>
      <c r="BF196" s="184" t="str">
        <f t="shared" ca="1" si="642"/>
        <v/>
      </c>
      <c r="BG196" s="184" t="str">
        <f t="shared" ca="1" si="643"/>
        <v/>
      </c>
      <c r="BH196" s="184" t="str">
        <f t="shared" ca="1" si="644"/>
        <v/>
      </c>
      <c r="BI196" s="184" t="str">
        <f t="shared" ca="1" si="645"/>
        <v/>
      </c>
      <c r="BJ196" s="184" t="str">
        <f t="shared" ca="1" si="646"/>
        <v/>
      </c>
      <c r="BK196" s="184" t="str">
        <f t="shared" ca="1" si="647"/>
        <v/>
      </c>
      <c r="BL196" s="184" t="str">
        <f t="shared" ca="1" si="648"/>
        <v/>
      </c>
      <c r="BM196" s="184" t="str">
        <f t="shared" ca="1" si="649"/>
        <v/>
      </c>
      <c r="BN196" s="184" t="str">
        <f t="shared" ca="1" si="650"/>
        <v/>
      </c>
      <c r="BO196" s="184" t="str">
        <f t="shared" ca="1" si="651"/>
        <v/>
      </c>
      <c r="BP196" s="184" t="str">
        <f t="shared" ca="1" si="652"/>
        <v/>
      </c>
      <c r="BQ196" s="184" t="str">
        <f t="shared" ca="1" si="653"/>
        <v/>
      </c>
      <c r="BR196" s="184" t="str">
        <f t="shared" ca="1" si="654"/>
        <v/>
      </c>
      <c r="BS196" s="184" t="str">
        <f t="shared" ca="1" si="655"/>
        <v/>
      </c>
      <c r="BT196" s="184" t="str">
        <f t="shared" ca="1" si="656"/>
        <v/>
      </c>
      <c r="BU196" s="184" t="str">
        <f t="shared" ca="1" si="657"/>
        <v/>
      </c>
      <c r="BV196" s="184" t="str">
        <f t="shared" ca="1" si="658"/>
        <v/>
      </c>
      <c r="BW196" s="184" t="str">
        <f t="shared" ca="1" si="659"/>
        <v/>
      </c>
      <c r="BX196" s="184" t="str">
        <f t="shared" ca="1" si="660"/>
        <v/>
      </c>
      <c r="BY196" s="184" t="str">
        <f t="shared" ca="1" si="661"/>
        <v/>
      </c>
      <c r="BZ196" s="184" t="str">
        <f t="shared" ca="1" si="662"/>
        <v/>
      </c>
      <c r="CA196" s="184" t="str">
        <f t="shared" ca="1" si="663"/>
        <v/>
      </c>
      <c r="CB196" s="184" t="str">
        <f t="shared" ca="1" si="664"/>
        <v/>
      </c>
      <c r="CC196" s="184" t="str">
        <f t="shared" ca="1" si="665"/>
        <v/>
      </c>
      <c r="CD196" s="184" t="str">
        <f t="shared" ca="1" si="666"/>
        <v/>
      </c>
      <c r="CE196" s="184" t="str">
        <f t="shared" ca="1" si="667"/>
        <v/>
      </c>
      <c r="CF196" s="184" t="str">
        <f t="shared" ca="1" si="668"/>
        <v/>
      </c>
      <c r="CG196" s="184" t="str">
        <f t="shared" ca="1" si="669"/>
        <v/>
      </c>
      <c r="CH196" s="184" t="str">
        <f t="shared" ca="1" si="670"/>
        <v/>
      </c>
      <c r="CI196" s="184" t="str">
        <f t="shared" ca="1" si="671"/>
        <v/>
      </c>
      <c r="CJ196" s="184" t="str">
        <f t="shared" ca="1" si="672"/>
        <v/>
      </c>
      <c r="CK196" s="184" t="str">
        <f t="shared" ca="1" si="673"/>
        <v/>
      </c>
      <c r="CL196" s="184" t="str">
        <f t="shared" ca="1" si="674"/>
        <v/>
      </c>
      <c r="CM196" s="184" t="str">
        <f t="shared" ca="1" si="675"/>
        <v/>
      </c>
      <c r="CN196" s="184" t="str">
        <f t="shared" ca="1" si="676"/>
        <v/>
      </c>
      <c r="CO196" s="184" t="str">
        <f t="shared" ca="1" si="677"/>
        <v/>
      </c>
      <c r="CP196" s="184" t="str">
        <f t="shared" ca="1" si="678"/>
        <v/>
      </c>
      <c r="CQ196" s="184" t="str">
        <f t="shared" ca="1" si="679"/>
        <v/>
      </c>
      <c r="CR196" s="184" t="str">
        <f t="shared" ca="1" si="680"/>
        <v/>
      </c>
      <c r="CS196" s="184" t="str">
        <f t="shared" ca="1" si="681"/>
        <v/>
      </c>
      <c r="CT196" s="184" t="str">
        <f t="shared" ca="1" si="682"/>
        <v/>
      </c>
      <c r="CU196" s="184" t="str">
        <f t="shared" ca="1" si="683"/>
        <v/>
      </c>
      <c r="CV196" s="184" t="str">
        <f t="shared" ca="1" si="684"/>
        <v/>
      </c>
      <c r="CW196" s="184" t="str">
        <f t="shared" ca="1" si="685"/>
        <v/>
      </c>
      <c r="CX196" s="184" t="str">
        <f t="shared" ca="1" si="686"/>
        <v/>
      </c>
      <c r="CY196" s="184" t="str">
        <f t="shared" ca="1" si="687"/>
        <v/>
      </c>
      <c r="CZ196" s="184" t="str">
        <f t="shared" ca="1" si="688"/>
        <v/>
      </c>
      <c r="DA196" s="184" t="str">
        <f t="shared" ca="1" si="689"/>
        <v/>
      </c>
      <c r="DB196" s="184" t="str">
        <f t="shared" ca="1" si="690"/>
        <v/>
      </c>
      <c r="DC196" s="184" t="str">
        <f t="shared" ca="1" si="691"/>
        <v/>
      </c>
      <c r="DD196" s="184" t="str">
        <f t="shared" ca="1" si="692"/>
        <v/>
      </c>
      <c r="DE196" s="184" t="str">
        <f t="shared" ca="1" si="693"/>
        <v/>
      </c>
      <c r="DF196" s="184" t="str">
        <f t="shared" ca="1" si="694"/>
        <v/>
      </c>
      <c r="DG196" s="184" t="str">
        <f t="shared" ca="1" si="695"/>
        <v/>
      </c>
      <c r="DH196" s="184" t="str">
        <f t="shared" ca="1" si="696"/>
        <v/>
      </c>
      <c r="DI196" s="184" t="str">
        <f t="shared" ca="1" si="697"/>
        <v/>
      </c>
      <c r="DJ196" s="184" t="str">
        <f t="shared" ca="1" si="698"/>
        <v/>
      </c>
      <c r="DK196" s="184" t="str">
        <f t="shared" ca="1" si="699"/>
        <v/>
      </c>
      <c r="DL196" s="184" t="str">
        <f t="shared" ca="1" si="700"/>
        <v/>
      </c>
      <c r="DM196" s="184" t="str">
        <f t="shared" ca="1" si="701"/>
        <v/>
      </c>
      <c r="DN196" s="184" t="str">
        <f t="shared" ca="1" si="702"/>
        <v/>
      </c>
      <c r="DO196" s="184" t="str">
        <f t="shared" ca="1" si="703"/>
        <v/>
      </c>
      <c r="DP196" s="184" t="str">
        <f t="shared" ca="1" si="704"/>
        <v/>
      </c>
      <c r="DQ196" s="184" t="str">
        <f t="shared" ca="1" si="705"/>
        <v/>
      </c>
      <c r="DR196" s="184" t="str">
        <f t="shared" ca="1" si="706"/>
        <v/>
      </c>
      <c r="DS196" s="184" t="str">
        <f t="shared" ca="1" si="707"/>
        <v/>
      </c>
      <c r="DT196" s="184" t="str">
        <f t="shared" ca="1" si="708"/>
        <v/>
      </c>
      <c r="DU196" s="184" t="str">
        <f t="shared" ca="1" si="709"/>
        <v/>
      </c>
      <c r="DV196" s="184" t="str">
        <f t="shared" ca="1" si="710"/>
        <v/>
      </c>
      <c r="DW196" s="184" t="str">
        <f t="shared" ca="1" si="711"/>
        <v/>
      </c>
      <c r="DX196" s="184" t="str">
        <f t="shared" ca="1" si="712"/>
        <v/>
      </c>
      <c r="DY196" s="184" t="str">
        <f t="shared" ca="1" si="713"/>
        <v/>
      </c>
      <c r="DZ196" s="184" t="str">
        <f t="shared" ca="1" si="714"/>
        <v/>
      </c>
      <c r="EA196" s="184" t="str">
        <f t="shared" ca="1" si="715"/>
        <v/>
      </c>
      <c r="EB196" s="184" t="str">
        <f t="shared" ca="1" si="716"/>
        <v/>
      </c>
      <c r="EC196" s="184" t="str">
        <f t="shared" ca="1" si="717"/>
        <v/>
      </c>
      <c r="ED196" s="184" t="str">
        <f t="shared" ca="1" si="718"/>
        <v/>
      </c>
      <c r="EE196" s="184" t="str">
        <f t="shared" ca="1" si="719"/>
        <v/>
      </c>
      <c r="EF196" s="184" t="str">
        <f t="shared" ca="1" si="720"/>
        <v/>
      </c>
      <c r="EG196" s="184" t="str">
        <f t="shared" ca="1" si="721"/>
        <v/>
      </c>
      <c r="EH196" s="184" t="str">
        <f t="shared" ca="1" si="722"/>
        <v/>
      </c>
      <c r="EI196" s="184" t="str">
        <f t="shared" ca="1" si="723"/>
        <v/>
      </c>
      <c r="EJ196" s="184" t="str">
        <f t="shared" ca="1" si="724"/>
        <v/>
      </c>
      <c r="EK196" s="184" t="str">
        <f t="shared" ca="1" si="725"/>
        <v/>
      </c>
      <c r="EL196" s="184" t="str">
        <f t="shared" ca="1" si="726"/>
        <v/>
      </c>
      <c r="EM196" s="184" t="str">
        <f t="shared" ca="1" si="727"/>
        <v/>
      </c>
      <c r="EN196" s="184" t="str">
        <f t="shared" ca="1" si="728"/>
        <v/>
      </c>
      <c r="EO196" s="184">
        <f t="shared" ca="1" si="729"/>
        <v>0</v>
      </c>
      <c r="EP196" s="184">
        <f t="shared" ca="1" si="730"/>
        <v>0</v>
      </c>
      <c r="EQ196" s="184">
        <f t="shared" ca="1" si="731"/>
        <v>0</v>
      </c>
      <c r="ER196" s="184">
        <f t="shared" ca="1" si="732"/>
        <v>0</v>
      </c>
      <c r="ES196" s="184">
        <f t="shared" ca="1" si="733"/>
        <v>0</v>
      </c>
      <c r="ET196" s="184">
        <f t="shared" ca="1" si="734"/>
        <v>0</v>
      </c>
      <c r="EU196" s="184">
        <f t="shared" ca="1" si="735"/>
        <v>0</v>
      </c>
      <c r="EV196" s="184">
        <f t="shared" ca="1" si="736"/>
        <v>0</v>
      </c>
      <c r="EW196" s="184">
        <f t="shared" ca="1" si="737"/>
        <v>0</v>
      </c>
      <c r="EX196" s="184">
        <f t="shared" ca="1" si="738"/>
        <v>0</v>
      </c>
      <c r="EY196" s="184">
        <f t="shared" ca="1" si="739"/>
        <v>0</v>
      </c>
      <c r="EZ196" s="184">
        <f t="shared" ca="1" si="740"/>
        <v>0</v>
      </c>
      <c r="FA196" s="184">
        <f t="shared" ca="1" si="741"/>
        <v>0</v>
      </c>
      <c r="FB196" s="184">
        <f t="shared" ca="1" si="742"/>
        <v>0</v>
      </c>
      <c r="FC196" s="184">
        <f t="shared" ca="1" si="743"/>
        <v>0</v>
      </c>
      <c r="FD196" s="184">
        <f t="shared" ca="1" si="744"/>
        <v>0</v>
      </c>
      <c r="FE196" s="184">
        <f t="shared" ca="1" si="745"/>
        <v>0</v>
      </c>
      <c r="FF196" s="184">
        <f t="shared" ca="1" si="746"/>
        <v>0</v>
      </c>
      <c r="FG196" s="184">
        <f t="shared" ca="1" si="747"/>
        <v>0</v>
      </c>
      <c r="FH196" s="184">
        <f t="shared" ca="1" si="748"/>
        <v>0</v>
      </c>
      <c r="FI196" s="184">
        <f t="shared" ca="1" si="749"/>
        <v>0</v>
      </c>
      <c r="FJ196" s="184">
        <f t="shared" ca="1" si="750"/>
        <v>0</v>
      </c>
      <c r="FK196" s="184">
        <f t="shared" ca="1" si="751"/>
        <v>0</v>
      </c>
      <c r="FL196" s="184">
        <f t="shared" ca="1" si="752"/>
        <v>0</v>
      </c>
      <c r="FM196" s="184">
        <f t="shared" ca="1" si="753"/>
        <v>0</v>
      </c>
      <c r="FN196" s="184">
        <f t="shared" ca="1" si="754"/>
        <v>0</v>
      </c>
      <c r="FO196" s="184">
        <f t="shared" ca="1" si="755"/>
        <v>0</v>
      </c>
      <c r="FP196" s="184">
        <f t="shared" ca="1" si="756"/>
        <v>0</v>
      </c>
      <c r="FQ196" s="184">
        <f t="shared" ca="1" si="757"/>
        <v>0</v>
      </c>
      <c r="FR196" s="184">
        <f t="shared" ca="1" si="758"/>
        <v>0</v>
      </c>
      <c r="FS196" s="184">
        <f t="shared" ca="1" si="759"/>
        <v>0</v>
      </c>
      <c r="FT196" s="184">
        <f t="shared" ca="1" si="760"/>
        <v>0</v>
      </c>
      <c r="FU196" s="184">
        <f t="shared" ca="1" si="761"/>
        <v>0</v>
      </c>
      <c r="FV196" s="184">
        <f t="shared" ca="1" si="762"/>
        <v>0</v>
      </c>
      <c r="FW196" s="184">
        <f t="shared" ca="1" si="763"/>
        <v>0</v>
      </c>
      <c r="FX196" s="184">
        <f t="shared" ca="1" si="764"/>
        <v>0</v>
      </c>
      <c r="FY196" s="184">
        <f t="shared" ca="1" si="765"/>
        <v>0</v>
      </c>
      <c r="FZ196" s="184">
        <f t="shared" ca="1" si="766"/>
        <v>0</v>
      </c>
      <c r="GA196" s="184">
        <f t="shared" ca="1" si="767"/>
        <v>0</v>
      </c>
      <c r="GB196" s="184">
        <f t="shared" ca="1" si="768"/>
        <v>0</v>
      </c>
      <c r="GC196" s="184">
        <f t="shared" ca="1" si="769"/>
        <v>0</v>
      </c>
      <c r="GD196" s="184">
        <f t="shared" ca="1" si="770"/>
        <v>0</v>
      </c>
      <c r="GE196" s="184">
        <f t="shared" ca="1" si="771"/>
        <v>0</v>
      </c>
      <c r="GF196" s="184">
        <f t="shared" ca="1" si="772"/>
        <v>0</v>
      </c>
      <c r="GG196" s="184">
        <f t="shared" ca="1" si="773"/>
        <v>0</v>
      </c>
      <c r="GH196" s="184">
        <f t="shared" ca="1" si="774"/>
        <v>0</v>
      </c>
      <c r="GI196" s="184">
        <f t="shared" ca="1" si="775"/>
        <v>0</v>
      </c>
      <c r="GJ196" s="184">
        <f t="shared" ca="1" si="776"/>
        <v>0</v>
      </c>
      <c r="GK196" s="184">
        <f t="shared" ca="1" si="777"/>
        <v>0</v>
      </c>
      <c r="GL196" s="184">
        <f t="shared" ca="1" si="778"/>
        <v>0</v>
      </c>
      <c r="GM196" s="184">
        <f t="shared" ca="1" si="779"/>
        <v>0</v>
      </c>
      <c r="GN196" s="184">
        <f t="shared" ca="1" si="780"/>
        <v>0</v>
      </c>
      <c r="GO196" s="184">
        <f t="shared" ca="1" si="781"/>
        <v>0</v>
      </c>
      <c r="GP196" s="184">
        <f t="shared" ca="1" si="782"/>
        <v>0</v>
      </c>
      <c r="GQ196" s="184">
        <f t="shared" ca="1" si="783"/>
        <v>0</v>
      </c>
      <c r="GR196" s="184">
        <f t="shared" ca="1" si="784"/>
        <v>0</v>
      </c>
      <c r="GS196" s="184">
        <f t="shared" ca="1" si="785"/>
        <v>0</v>
      </c>
      <c r="GT196" s="184">
        <f t="shared" ca="1" si="786"/>
        <v>0</v>
      </c>
      <c r="GU196" s="184">
        <f t="shared" ca="1" si="787"/>
        <v>0</v>
      </c>
      <c r="GV196" s="184">
        <f t="shared" ca="1" si="788"/>
        <v>0</v>
      </c>
      <c r="GW196" s="184">
        <f t="shared" ca="1" si="789"/>
        <v>0</v>
      </c>
      <c r="GX196" s="184">
        <f t="shared" ca="1" si="790"/>
        <v>0</v>
      </c>
      <c r="GY196" s="184">
        <f t="shared" ca="1" si="791"/>
        <v>0</v>
      </c>
      <c r="GZ196" s="184">
        <f t="shared" ca="1" si="792"/>
        <v>0</v>
      </c>
      <c r="HA196" s="184">
        <f t="shared" ca="1" si="793"/>
        <v>0</v>
      </c>
      <c r="HB196" s="184">
        <f t="shared" ca="1" si="794"/>
        <v>0</v>
      </c>
      <c r="HC196" s="184">
        <f t="shared" ca="1" si="795"/>
        <v>0</v>
      </c>
      <c r="HD196" s="184">
        <f t="shared" ca="1" si="796"/>
        <v>0</v>
      </c>
      <c r="HE196" s="184">
        <f t="shared" ca="1" si="797"/>
        <v>0</v>
      </c>
      <c r="HF196" s="184">
        <f t="shared" ca="1" si="798"/>
        <v>0</v>
      </c>
      <c r="HG196" s="184">
        <f t="shared" ca="1" si="799"/>
        <v>0</v>
      </c>
      <c r="HH196" s="184">
        <f t="shared" ca="1" si="800"/>
        <v>0</v>
      </c>
      <c r="HI196" s="184">
        <f t="shared" ca="1" si="801"/>
        <v>0</v>
      </c>
      <c r="HJ196" s="184">
        <f t="shared" ca="1" si="802"/>
        <v>0</v>
      </c>
      <c r="HK196" s="578">
        <f t="shared" ca="1" si="803"/>
        <v>0</v>
      </c>
    </row>
    <row r="197" spans="1:219" s="185" customFormat="1">
      <c r="A197" s="284"/>
      <c r="B197" s="285"/>
      <c r="C197" s="286"/>
      <c r="D197" s="287"/>
      <c r="E197" s="288"/>
      <c r="F197" s="289"/>
      <c r="G197" s="289"/>
      <c r="H197" s="289"/>
      <c r="I197" s="289"/>
      <c r="J197" s="289"/>
      <c r="K197" s="289"/>
      <c r="L197" s="289"/>
      <c r="M197" s="572">
        <f t="shared" si="594"/>
        <v>0</v>
      </c>
      <c r="N197" s="572">
        <f t="shared" si="595"/>
        <v>0</v>
      </c>
      <c r="O197" s="572">
        <f t="shared" si="596"/>
        <v>0</v>
      </c>
      <c r="P197" s="572">
        <f t="shared" si="597"/>
        <v>189</v>
      </c>
      <c r="Q197" s="572" t="str">
        <f t="shared" si="598"/>
        <v/>
      </c>
      <c r="R197" s="572" t="str">
        <f t="shared" si="599"/>
        <v/>
      </c>
      <c r="S197" s="184" t="str">
        <f t="shared" ca="1" si="603"/>
        <v/>
      </c>
      <c r="T197" s="184" t="str">
        <f t="shared" ca="1" si="604"/>
        <v/>
      </c>
      <c r="U197" s="184" t="str">
        <f t="shared" ca="1" si="605"/>
        <v/>
      </c>
      <c r="V197" s="184" t="str">
        <f t="shared" ca="1" si="606"/>
        <v/>
      </c>
      <c r="W197" s="184" t="str">
        <f t="shared" ca="1" si="607"/>
        <v/>
      </c>
      <c r="X197" s="184" t="str">
        <f t="shared" ca="1" si="608"/>
        <v/>
      </c>
      <c r="Y197" s="184" t="str">
        <f t="shared" ca="1" si="609"/>
        <v/>
      </c>
      <c r="Z197" s="184" t="str">
        <f t="shared" ca="1" si="610"/>
        <v/>
      </c>
      <c r="AA197" s="184" t="str">
        <f t="shared" ca="1" si="611"/>
        <v/>
      </c>
      <c r="AB197" s="184" t="str">
        <f t="shared" ca="1" si="612"/>
        <v/>
      </c>
      <c r="AC197" s="184" t="str">
        <f t="shared" ca="1" si="613"/>
        <v/>
      </c>
      <c r="AD197" s="184" t="str">
        <f t="shared" ca="1" si="614"/>
        <v/>
      </c>
      <c r="AE197" s="184" t="str">
        <f t="shared" ca="1" si="615"/>
        <v/>
      </c>
      <c r="AF197" s="184" t="str">
        <f t="shared" ca="1" si="616"/>
        <v/>
      </c>
      <c r="AG197" s="184" t="str">
        <f t="shared" ca="1" si="617"/>
        <v/>
      </c>
      <c r="AH197" s="184" t="str">
        <f t="shared" ca="1" si="618"/>
        <v/>
      </c>
      <c r="AI197" s="184" t="str">
        <f t="shared" ca="1" si="619"/>
        <v/>
      </c>
      <c r="AJ197" s="184" t="str">
        <f t="shared" ca="1" si="620"/>
        <v/>
      </c>
      <c r="AK197" s="184" t="str">
        <f t="shared" ca="1" si="621"/>
        <v/>
      </c>
      <c r="AL197" s="184" t="str">
        <f t="shared" ca="1" si="622"/>
        <v/>
      </c>
      <c r="AM197" s="184" t="str">
        <f t="shared" ca="1" si="623"/>
        <v/>
      </c>
      <c r="AN197" s="184" t="str">
        <f t="shared" ca="1" si="624"/>
        <v/>
      </c>
      <c r="AO197" s="184" t="str">
        <f t="shared" ca="1" si="625"/>
        <v/>
      </c>
      <c r="AP197" s="184" t="str">
        <f t="shared" ca="1" si="626"/>
        <v/>
      </c>
      <c r="AQ197" s="184" t="str">
        <f t="shared" ca="1" si="627"/>
        <v/>
      </c>
      <c r="AR197" s="184" t="str">
        <f t="shared" ca="1" si="628"/>
        <v/>
      </c>
      <c r="AS197" s="184" t="str">
        <f t="shared" ca="1" si="629"/>
        <v/>
      </c>
      <c r="AT197" s="184" t="str">
        <f t="shared" ca="1" si="630"/>
        <v/>
      </c>
      <c r="AU197" s="184" t="str">
        <f t="shared" ca="1" si="631"/>
        <v/>
      </c>
      <c r="AV197" s="184" t="str">
        <f t="shared" ca="1" si="632"/>
        <v/>
      </c>
      <c r="AW197" s="184" t="str">
        <f t="shared" ca="1" si="633"/>
        <v/>
      </c>
      <c r="AX197" s="184" t="str">
        <f t="shared" ca="1" si="634"/>
        <v/>
      </c>
      <c r="AY197" s="184" t="str">
        <f t="shared" ca="1" si="635"/>
        <v/>
      </c>
      <c r="AZ197" s="184" t="str">
        <f t="shared" ca="1" si="636"/>
        <v/>
      </c>
      <c r="BA197" s="184" t="str">
        <f t="shared" ca="1" si="637"/>
        <v/>
      </c>
      <c r="BB197" s="184" t="str">
        <f t="shared" ca="1" si="638"/>
        <v/>
      </c>
      <c r="BC197" s="184" t="str">
        <f t="shared" ca="1" si="639"/>
        <v/>
      </c>
      <c r="BD197" s="184" t="str">
        <f t="shared" ca="1" si="640"/>
        <v/>
      </c>
      <c r="BE197" s="184" t="str">
        <f t="shared" ca="1" si="641"/>
        <v/>
      </c>
      <c r="BF197" s="184" t="str">
        <f t="shared" ca="1" si="642"/>
        <v/>
      </c>
      <c r="BG197" s="184" t="str">
        <f t="shared" ca="1" si="643"/>
        <v/>
      </c>
      <c r="BH197" s="184" t="str">
        <f t="shared" ca="1" si="644"/>
        <v/>
      </c>
      <c r="BI197" s="184" t="str">
        <f t="shared" ca="1" si="645"/>
        <v/>
      </c>
      <c r="BJ197" s="184" t="str">
        <f t="shared" ca="1" si="646"/>
        <v/>
      </c>
      <c r="BK197" s="184" t="str">
        <f t="shared" ca="1" si="647"/>
        <v/>
      </c>
      <c r="BL197" s="184" t="str">
        <f t="shared" ca="1" si="648"/>
        <v/>
      </c>
      <c r="BM197" s="184" t="str">
        <f t="shared" ca="1" si="649"/>
        <v/>
      </c>
      <c r="BN197" s="184" t="str">
        <f t="shared" ca="1" si="650"/>
        <v/>
      </c>
      <c r="BO197" s="184" t="str">
        <f t="shared" ca="1" si="651"/>
        <v/>
      </c>
      <c r="BP197" s="184" t="str">
        <f t="shared" ca="1" si="652"/>
        <v/>
      </c>
      <c r="BQ197" s="184" t="str">
        <f t="shared" ca="1" si="653"/>
        <v/>
      </c>
      <c r="BR197" s="184" t="str">
        <f t="shared" ca="1" si="654"/>
        <v/>
      </c>
      <c r="BS197" s="184" t="str">
        <f t="shared" ca="1" si="655"/>
        <v/>
      </c>
      <c r="BT197" s="184" t="str">
        <f t="shared" ca="1" si="656"/>
        <v/>
      </c>
      <c r="BU197" s="184" t="str">
        <f t="shared" ca="1" si="657"/>
        <v/>
      </c>
      <c r="BV197" s="184" t="str">
        <f t="shared" ca="1" si="658"/>
        <v/>
      </c>
      <c r="BW197" s="184" t="str">
        <f t="shared" ca="1" si="659"/>
        <v/>
      </c>
      <c r="BX197" s="184" t="str">
        <f t="shared" ca="1" si="660"/>
        <v/>
      </c>
      <c r="BY197" s="184" t="str">
        <f t="shared" ca="1" si="661"/>
        <v/>
      </c>
      <c r="BZ197" s="184" t="str">
        <f t="shared" ca="1" si="662"/>
        <v/>
      </c>
      <c r="CA197" s="184" t="str">
        <f t="shared" ca="1" si="663"/>
        <v/>
      </c>
      <c r="CB197" s="184" t="str">
        <f t="shared" ca="1" si="664"/>
        <v/>
      </c>
      <c r="CC197" s="184" t="str">
        <f t="shared" ca="1" si="665"/>
        <v/>
      </c>
      <c r="CD197" s="184" t="str">
        <f t="shared" ca="1" si="666"/>
        <v/>
      </c>
      <c r="CE197" s="184" t="str">
        <f t="shared" ca="1" si="667"/>
        <v/>
      </c>
      <c r="CF197" s="184" t="str">
        <f t="shared" ca="1" si="668"/>
        <v/>
      </c>
      <c r="CG197" s="184" t="str">
        <f t="shared" ca="1" si="669"/>
        <v/>
      </c>
      <c r="CH197" s="184" t="str">
        <f t="shared" ca="1" si="670"/>
        <v/>
      </c>
      <c r="CI197" s="184" t="str">
        <f t="shared" ca="1" si="671"/>
        <v/>
      </c>
      <c r="CJ197" s="184" t="str">
        <f t="shared" ca="1" si="672"/>
        <v/>
      </c>
      <c r="CK197" s="184" t="str">
        <f t="shared" ca="1" si="673"/>
        <v/>
      </c>
      <c r="CL197" s="184" t="str">
        <f t="shared" ca="1" si="674"/>
        <v/>
      </c>
      <c r="CM197" s="184" t="str">
        <f t="shared" ca="1" si="675"/>
        <v/>
      </c>
      <c r="CN197" s="184" t="str">
        <f t="shared" ca="1" si="676"/>
        <v/>
      </c>
      <c r="CO197" s="184" t="str">
        <f t="shared" ca="1" si="677"/>
        <v/>
      </c>
      <c r="CP197" s="184" t="str">
        <f t="shared" ca="1" si="678"/>
        <v/>
      </c>
      <c r="CQ197" s="184" t="str">
        <f t="shared" ca="1" si="679"/>
        <v/>
      </c>
      <c r="CR197" s="184" t="str">
        <f t="shared" ca="1" si="680"/>
        <v/>
      </c>
      <c r="CS197" s="184" t="str">
        <f t="shared" ca="1" si="681"/>
        <v/>
      </c>
      <c r="CT197" s="184" t="str">
        <f t="shared" ca="1" si="682"/>
        <v/>
      </c>
      <c r="CU197" s="184" t="str">
        <f t="shared" ca="1" si="683"/>
        <v/>
      </c>
      <c r="CV197" s="184" t="str">
        <f t="shared" ca="1" si="684"/>
        <v/>
      </c>
      <c r="CW197" s="184" t="str">
        <f t="shared" ca="1" si="685"/>
        <v/>
      </c>
      <c r="CX197" s="184" t="str">
        <f t="shared" ca="1" si="686"/>
        <v/>
      </c>
      <c r="CY197" s="184" t="str">
        <f t="shared" ca="1" si="687"/>
        <v/>
      </c>
      <c r="CZ197" s="184" t="str">
        <f t="shared" ca="1" si="688"/>
        <v/>
      </c>
      <c r="DA197" s="184" t="str">
        <f t="shared" ca="1" si="689"/>
        <v/>
      </c>
      <c r="DB197" s="184" t="str">
        <f t="shared" ca="1" si="690"/>
        <v/>
      </c>
      <c r="DC197" s="184" t="str">
        <f t="shared" ca="1" si="691"/>
        <v/>
      </c>
      <c r="DD197" s="184" t="str">
        <f t="shared" ca="1" si="692"/>
        <v/>
      </c>
      <c r="DE197" s="184" t="str">
        <f t="shared" ca="1" si="693"/>
        <v/>
      </c>
      <c r="DF197" s="184" t="str">
        <f t="shared" ca="1" si="694"/>
        <v/>
      </c>
      <c r="DG197" s="184" t="str">
        <f t="shared" ca="1" si="695"/>
        <v/>
      </c>
      <c r="DH197" s="184" t="str">
        <f t="shared" ca="1" si="696"/>
        <v/>
      </c>
      <c r="DI197" s="184" t="str">
        <f t="shared" ca="1" si="697"/>
        <v/>
      </c>
      <c r="DJ197" s="184" t="str">
        <f t="shared" ca="1" si="698"/>
        <v/>
      </c>
      <c r="DK197" s="184" t="str">
        <f t="shared" ca="1" si="699"/>
        <v/>
      </c>
      <c r="DL197" s="184" t="str">
        <f t="shared" ca="1" si="700"/>
        <v/>
      </c>
      <c r="DM197" s="184" t="str">
        <f t="shared" ca="1" si="701"/>
        <v/>
      </c>
      <c r="DN197" s="184" t="str">
        <f t="shared" ca="1" si="702"/>
        <v/>
      </c>
      <c r="DO197" s="184" t="str">
        <f t="shared" ca="1" si="703"/>
        <v/>
      </c>
      <c r="DP197" s="184" t="str">
        <f t="shared" ca="1" si="704"/>
        <v/>
      </c>
      <c r="DQ197" s="184" t="str">
        <f t="shared" ca="1" si="705"/>
        <v/>
      </c>
      <c r="DR197" s="184" t="str">
        <f t="shared" ca="1" si="706"/>
        <v/>
      </c>
      <c r="DS197" s="184" t="str">
        <f t="shared" ca="1" si="707"/>
        <v/>
      </c>
      <c r="DT197" s="184" t="str">
        <f t="shared" ca="1" si="708"/>
        <v/>
      </c>
      <c r="DU197" s="184" t="str">
        <f t="shared" ca="1" si="709"/>
        <v/>
      </c>
      <c r="DV197" s="184" t="str">
        <f t="shared" ca="1" si="710"/>
        <v/>
      </c>
      <c r="DW197" s="184" t="str">
        <f t="shared" ca="1" si="711"/>
        <v/>
      </c>
      <c r="DX197" s="184" t="str">
        <f t="shared" ca="1" si="712"/>
        <v/>
      </c>
      <c r="DY197" s="184" t="str">
        <f t="shared" ca="1" si="713"/>
        <v/>
      </c>
      <c r="DZ197" s="184" t="str">
        <f t="shared" ca="1" si="714"/>
        <v/>
      </c>
      <c r="EA197" s="184" t="str">
        <f t="shared" ca="1" si="715"/>
        <v/>
      </c>
      <c r="EB197" s="184" t="str">
        <f t="shared" ca="1" si="716"/>
        <v/>
      </c>
      <c r="EC197" s="184" t="str">
        <f t="shared" ca="1" si="717"/>
        <v/>
      </c>
      <c r="ED197" s="184" t="str">
        <f t="shared" ca="1" si="718"/>
        <v/>
      </c>
      <c r="EE197" s="184" t="str">
        <f t="shared" ca="1" si="719"/>
        <v/>
      </c>
      <c r="EF197" s="184" t="str">
        <f t="shared" ca="1" si="720"/>
        <v/>
      </c>
      <c r="EG197" s="184" t="str">
        <f t="shared" ca="1" si="721"/>
        <v/>
      </c>
      <c r="EH197" s="184" t="str">
        <f t="shared" ca="1" si="722"/>
        <v/>
      </c>
      <c r="EI197" s="184" t="str">
        <f t="shared" ca="1" si="723"/>
        <v/>
      </c>
      <c r="EJ197" s="184" t="str">
        <f t="shared" ca="1" si="724"/>
        <v/>
      </c>
      <c r="EK197" s="184" t="str">
        <f t="shared" ca="1" si="725"/>
        <v/>
      </c>
      <c r="EL197" s="184" t="str">
        <f t="shared" ca="1" si="726"/>
        <v/>
      </c>
      <c r="EM197" s="184" t="str">
        <f t="shared" ca="1" si="727"/>
        <v/>
      </c>
      <c r="EN197" s="184">
        <f t="shared" ca="1" si="728"/>
        <v>0</v>
      </c>
      <c r="EO197" s="184">
        <f t="shared" ca="1" si="729"/>
        <v>0</v>
      </c>
      <c r="EP197" s="184">
        <f t="shared" ca="1" si="730"/>
        <v>0</v>
      </c>
      <c r="EQ197" s="184">
        <f t="shared" ca="1" si="731"/>
        <v>0</v>
      </c>
      <c r="ER197" s="184">
        <f t="shared" ca="1" si="732"/>
        <v>0</v>
      </c>
      <c r="ES197" s="184">
        <f t="shared" ca="1" si="733"/>
        <v>0</v>
      </c>
      <c r="ET197" s="184">
        <f t="shared" ca="1" si="734"/>
        <v>0</v>
      </c>
      <c r="EU197" s="184">
        <f t="shared" ca="1" si="735"/>
        <v>0</v>
      </c>
      <c r="EV197" s="184">
        <f t="shared" ca="1" si="736"/>
        <v>0</v>
      </c>
      <c r="EW197" s="184">
        <f t="shared" ca="1" si="737"/>
        <v>0</v>
      </c>
      <c r="EX197" s="184">
        <f t="shared" ca="1" si="738"/>
        <v>0</v>
      </c>
      <c r="EY197" s="184">
        <f t="shared" ca="1" si="739"/>
        <v>0</v>
      </c>
      <c r="EZ197" s="184">
        <f t="shared" ca="1" si="740"/>
        <v>0</v>
      </c>
      <c r="FA197" s="184">
        <f t="shared" ca="1" si="741"/>
        <v>0</v>
      </c>
      <c r="FB197" s="184">
        <f t="shared" ca="1" si="742"/>
        <v>0</v>
      </c>
      <c r="FC197" s="184">
        <f t="shared" ca="1" si="743"/>
        <v>0</v>
      </c>
      <c r="FD197" s="184">
        <f t="shared" ca="1" si="744"/>
        <v>0</v>
      </c>
      <c r="FE197" s="184">
        <f t="shared" ca="1" si="745"/>
        <v>0</v>
      </c>
      <c r="FF197" s="184">
        <f t="shared" ca="1" si="746"/>
        <v>0</v>
      </c>
      <c r="FG197" s="184">
        <f t="shared" ca="1" si="747"/>
        <v>0</v>
      </c>
      <c r="FH197" s="184">
        <f t="shared" ca="1" si="748"/>
        <v>0</v>
      </c>
      <c r="FI197" s="184">
        <f t="shared" ca="1" si="749"/>
        <v>0</v>
      </c>
      <c r="FJ197" s="184">
        <f t="shared" ca="1" si="750"/>
        <v>0</v>
      </c>
      <c r="FK197" s="184">
        <f t="shared" ca="1" si="751"/>
        <v>0</v>
      </c>
      <c r="FL197" s="184">
        <f t="shared" ca="1" si="752"/>
        <v>0</v>
      </c>
      <c r="FM197" s="184">
        <f t="shared" ca="1" si="753"/>
        <v>0</v>
      </c>
      <c r="FN197" s="184">
        <f t="shared" ca="1" si="754"/>
        <v>0</v>
      </c>
      <c r="FO197" s="184">
        <f t="shared" ca="1" si="755"/>
        <v>0</v>
      </c>
      <c r="FP197" s="184">
        <f t="shared" ca="1" si="756"/>
        <v>0</v>
      </c>
      <c r="FQ197" s="184">
        <f t="shared" ca="1" si="757"/>
        <v>0</v>
      </c>
      <c r="FR197" s="184">
        <f t="shared" ca="1" si="758"/>
        <v>0</v>
      </c>
      <c r="FS197" s="184">
        <f t="shared" ca="1" si="759"/>
        <v>0</v>
      </c>
      <c r="FT197" s="184">
        <f t="shared" ca="1" si="760"/>
        <v>0</v>
      </c>
      <c r="FU197" s="184">
        <f t="shared" ca="1" si="761"/>
        <v>0</v>
      </c>
      <c r="FV197" s="184">
        <f t="shared" ca="1" si="762"/>
        <v>0</v>
      </c>
      <c r="FW197" s="184">
        <f t="shared" ca="1" si="763"/>
        <v>0</v>
      </c>
      <c r="FX197" s="184">
        <f t="shared" ca="1" si="764"/>
        <v>0</v>
      </c>
      <c r="FY197" s="184">
        <f t="shared" ca="1" si="765"/>
        <v>0</v>
      </c>
      <c r="FZ197" s="184">
        <f t="shared" ca="1" si="766"/>
        <v>0</v>
      </c>
      <c r="GA197" s="184">
        <f t="shared" ca="1" si="767"/>
        <v>0</v>
      </c>
      <c r="GB197" s="184">
        <f t="shared" ca="1" si="768"/>
        <v>0</v>
      </c>
      <c r="GC197" s="184">
        <f t="shared" ca="1" si="769"/>
        <v>0</v>
      </c>
      <c r="GD197" s="184">
        <f t="shared" ca="1" si="770"/>
        <v>0</v>
      </c>
      <c r="GE197" s="184">
        <f t="shared" ca="1" si="771"/>
        <v>0</v>
      </c>
      <c r="GF197" s="184">
        <f t="shared" ca="1" si="772"/>
        <v>0</v>
      </c>
      <c r="GG197" s="184">
        <f t="shared" ca="1" si="773"/>
        <v>0</v>
      </c>
      <c r="GH197" s="184">
        <f t="shared" ca="1" si="774"/>
        <v>0</v>
      </c>
      <c r="GI197" s="184">
        <f t="shared" ca="1" si="775"/>
        <v>0</v>
      </c>
      <c r="GJ197" s="184">
        <f t="shared" ca="1" si="776"/>
        <v>0</v>
      </c>
      <c r="GK197" s="184">
        <f t="shared" ca="1" si="777"/>
        <v>0</v>
      </c>
      <c r="GL197" s="184">
        <f t="shared" ca="1" si="778"/>
        <v>0</v>
      </c>
      <c r="GM197" s="184">
        <f t="shared" ca="1" si="779"/>
        <v>0</v>
      </c>
      <c r="GN197" s="184">
        <f t="shared" ca="1" si="780"/>
        <v>0</v>
      </c>
      <c r="GO197" s="184">
        <f t="shared" ca="1" si="781"/>
        <v>0</v>
      </c>
      <c r="GP197" s="184">
        <f t="shared" ca="1" si="782"/>
        <v>0</v>
      </c>
      <c r="GQ197" s="184">
        <f t="shared" ca="1" si="783"/>
        <v>0</v>
      </c>
      <c r="GR197" s="184">
        <f t="shared" ca="1" si="784"/>
        <v>0</v>
      </c>
      <c r="GS197" s="184">
        <f t="shared" ca="1" si="785"/>
        <v>0</v>
      </c>
      <c r="GT197" s="184">
        <f t="shared" ca="1" si="786"/>
        <v>0</v>
      </c>
      <c r="GU197" s="184">
        <f t="shared" ca="1" si="787"/>
        <v>0</v>
      </c>
      <c r="GV197" s="184">
        <f t="shared" ca="1" si="788"/>
        <v>0</v>
      </c>
      <c r="GW197" s="184">
        <f t="shared" ca="1" si="789"/>
        <v>0</v>
      </c>
      <c r="GX197" s="184">
        <f t="shared" ca="1" si="790"/>
        <v>0</v>
      </c>
      <c r="GY197" s="184">
        <f t="shared" ca="1" si="791"/>
        <v>0</v>
      </c>
      <c r="GZ197" s="184">
        <f t="shared" ca="1" si="792"/>
        <v>0</v>
      </c>
      <c r="HA197" s="184">
        <f t="shared" ca="1" si="793"/>
        <v>0</v>
      </c>
      <c r="HB197" s="184">
        <f t="shared" ca="1" si="794"/>
        <v>0</v>
      </c>
      <c r="HC197" s="184">
        <f t="shared" ca="1" si="795"/>
        <v>0</v>
      </c>
      <c r="HD197" s="184">
        <f t="shared" ca="1" si="796"/>
        <v>0</v>
      </c>
      <c r="HE197" s="184">
        <f t="shared" ca="1" si="797"/>
        <v>0</v>
      </c>
      <c r="HF197" s="184">
        <f t="shared" ca="1" si="798"/>
        <v>0</v>
      </c>
      <c r="HG197" s="184">
        <f t="shared" ca="1" si="799"/>
        <v>0</v>
      </c>
      <c r="HH197" s="184">
        <f t="shared" ca="1" si="800"/>
        <v>0</v>
      </c>
      <c r="HI197" s="184">
        <f t="shared" ca="1" si="801"/>
        <v>0</v>
      </c>
      <c r="HJ197" s="184">
        <f t="shared" ca="1" si="802"/>
        <v>0</v>
      </c>
      <c r="HK197" s="578">
        <f t="shared" ca="1" si="803"/>
        <v>0</v>
      </c>
    </row>
    <row r="198" spans="1:219" s="185" customFormat="1">
      <c r="A198" s="284"/>
      <c r="B198" s="285"/>
      <c r="C198" s="286"/>
      <c r="D198" s="287"/>
      <c r="E198" s="288"/>
      <c r="F198" s="289"/>
      <c r="G198" s="289"/>
      <c r="H198" s="289"/>
      <c r="I198" s="289"/>
      <c r="J198" s="289"/>
      <c r="K198" s="289"/>
      <c r="L198" s="289"/>
      <c r="M198" s="572">
        <f t="shared" si="594"/>
        <v>0</v>
      </c>
      <c r="N198" s="572">
        <f t="shared" si="595"/>
        <v>0</v>
      </c>
      <c r="O198" s="572">
        <f t="shared" si="596"/>
        <v>0</v>
      </c>
      <c r="P198" s="572">
        <f t="shared" si="597"/>
        <v>190</v>
      </c>
      <c r="Q198" s="572" t="str">
        <f t="shared" si="598"/>
        <v/>
      </c>
      <c r="R198" s="572" t="str">
        <f t="shared" si="599"/>
        <v/>
      </c>
      <c r="S198" s="184" t="str">
        <f t="shared" ca="1" si="603"/>
        <v/>
      </c>
      <c r="T198" s="184" t="str">
        <f t="shared" ca="1" si="604"/>
        <v/>
      </c>
      <c r="U198" s="184" t="str">
        <f t="shared" ca="1" si="605"/>
        <v/>
      </c>
      <c r="V198" s="184" t="str">
        <f t="shared" ca="1" si="606"/>
        <v/>
      </c>
      <c r="W198" s="184" t="str">
        <f t="shared" ca="1" si="607"/>
        <v/>
      </c>
      <c r="X198" s="184" t="str">
        <f t="shared" ca="1" si="608"/>
        <v/>
      </c>
      <c r="Y198" s="184" t="str">
        <f t="shared" ca="1" si="609"/>
        <v/>
      </c>
      <c r="Z198" s="184" t="str">
        <f t="shared" ca="1" si="610"/>
        <v/>
      </c>
      <c r="AA198" s="184" t="str">
        <f t="shared" ca="1" si="611"/>
        <v/>
      </c>
      <c r="AB198" s="184" t="str">
        <f t="shared" ca="1" si="612"/>
        <v/>
      </c>
      <c r="AC198" s="184" t="str">
        <f t="shared" ca="1" si="613"/>
        <v/>
      </c>
      <c r="AD198" s="184" t="str">
        <f t="shared" ca="1" si="614"/>
        <v/>
      </c>
      <c r="AE198" s="184" t="str">
        <f t="shared" ca="1" si="615"/>
        <v/>
      </c>
      <c r="AF198" s="184" t="str">
        <f t="shared" ca="1" si="616"/>
        <v/>
      </c>
      <c r="AG198" s="184" t="str">
        <f t="shared" ca="1" si="617"/>
        <v/>
      </c>
      <c r="AH198" s="184" t="str">
        <f t="shared" ca="1" si="618"/>
        <v/>
      </c>
      <c r="AI198" s="184" t="str">
        <f t="shared" ca="1" si="619"/>
        <v/>
      </c>
      <c r="AJ198" s="184" t="str">
        <f t="shared" ca="1" si="620"/>
        <v/>
      </c>
      <c r="AK198" s="184" t="str">
        <f t="shared" ca="1" si="621"/>
        <v/>
      </c>
      <c r="AL198" s="184" t="str">
        <f t="shared" ca="1" si="622"/>
        <v/>
      </c>
      <c r="AM198" s="184" t="str">
        <f t="shared" ca="1" si="623"/>
        <v/>
      </c>
      <c r="AN198" s="184" t="str">
        <f t="shared" ca="1" si="624"/>
        <v/>
      </c>
      <c r="AO198" s="184" t="str">
        <f t="shared" ca="1" si="625"/>
        <v/>
      </c>
      <c r="AP198" s="184" t="str">
        <f t="shared" ca="1" si="626"/>
        <v/>
      </c>
      <c r="AQ198" s="184" t="str">
        <f t="shared" ca="1" si="627"/>
        <v/>
      </c>
      <c r="AR198" s="184" t="str">
        <f t="shared" ca="1" si="628"/>
        <v/>
      </c>
      <c r="AS198" s="184" t="str">
        <f t="shared" ca="1" si="629"/>
        <v/>
      </c>
      <c r="AT198" s="184" t="str">
        <f t="shared" ca="1" si="630"/>
        <v/>
      </c>
      <c r="AU198" s="184" t="str">
        <f t="shared" ca="1" si="631"/>
        <v/>
      </c>
      <c r="AV198" s="184" t="str">
        <f t="shared" ca="1" si="632"/>
        <v/>
      </c>
      <c r="AW198" s="184" t="str">
        <f t="shared" ca="1" si="633"/>
        <v/>
      </c>
      <c r="AX198" s="184" t="str">
        <f t="shared" ca="1" si="634"/>
        <v/>
      </c>
      <c r="AY198" s="184" t="str">
        <f t="shared" ca="1" si="635"/>
        <v/>
      </c>
      <c r="AZ198" s="184" t="str">
        <f t="shared" ca="1" si="636"/>
        <v/>
      </c>
      <c r="BA198" s="184" t="str">
        <f t="shared" ca="1" si="637"/>
        <v/>
      </c>
      <c r="BB198" s="184" t="str">
        <f t="shared" ca="1" si="638"/>
        <v/>
      </c>
      <c r="BC198" s="184" t="str">
        <f t="shared" ca="1" si="639"/>
        <v/>
      </c>
      <c r="BD198" s="184" t="str">
        <f t="shared" ca="1" si="640"/>
        <v/>
      </c>
      <c r="BE198" s="184" t="str">
        <f t="shared" ca="1" si="641"/>
        <v/>
      </c>
      <c r="BF198" s="184" t="str">
        <f t="shared" ca="1" si="642"/>
        <v/>
      </c>
      <c r="BG198" s="184" t="str">
        <f t="shared" ca="1" si="643"/>
        <v/>
      </c>
      <c r="BH198" s="184" t="str">
        <f t="shared" ca="1" si="644"/>
        <v/>
      </c>
      <c r="BI198" s="184" t="str">
        <f t="shared" ca="1" si="645"/>
        <v/>
      </c>
      <c r="BJ198" s="184" t="str">
        <f t="shared" ca="1" si="646"/>
        <v/>
      </c>
      <c r="BK198" s="184" t="str">
        <f t="shared" ca="1" si="647"/>
        <v/>
      </c>
      <c r="BL198" s="184" t="str">
        <f t="shared" ca="1" si="648"/>
        <v/>
      </c>
      <c r="BM198" s="184" t="str">
        <f t="shared" ca="1" si="649"/>
        <v/>
      </c>
      <c r="BN198" s="184" t="str">
        <f t="shared" ca="1" si="650"/>
        <v/>
      </c>
      <c r="BO198" s="184" t="str">
        <f t="shared" ca="1" si="651"/>
        <v/>
      </c>
      <c r="BP198" s="184" t="str">
        <f t="shared" ca="1" si="652"/>
        <v/>
      </c>
      <c r="BQ198" s="184" t="str">
        <f t="shared" ca="1" si="653"/>
        <v/>
      </c>
      <c r="BR198" s="184" t="str">
        <f t="shared" ca="1" si="654"/>
        <v/>
      </c>
      <c r="BS198" s="184" t="str">
        <f t="shared" ca="1" si="655"/>
        <v/>
      </c>
      <c r="BT198" s="184" t="str">
        <f t="shared" ca="1" si="656"/>
        <v/>
      </c>
      <c r="BU198" s="184" t="str">
        <f t="shared" ca="1" si="657"/>
        <v/>
      </c>
      <c r="BV198" s="184" t="str">
        <f t="shared" ca="1" si="658"/>
        <v/>
      </c>
      <c r="BW198" s="184" t="str">
        <f t="shared" ca="1" si="659"/>
        <v/>
      </c>
      <c r="BX198" s="184" t="str">
        <f t="shared" ca="1" si="660"/>
        <v/>
      </c>
      <c r="BY198" s="184" t="str">
        <f t="shared" ca="1" si="661"/>
        <v/>
      </c>
      <c r="BZ198" s="184" t="str">
        <f t="shared" ca="1" si="662"/>
        <v/>
      </c>
      <c r="CA198" s="184" t="str">
        <f t="shared" ca="1" si="663"/>
        <v/>
      </c>
      <c r="CB198" s="184" t="str">
        <f t="shared" ca="1" si="664"/>
        <v/>
      </c>
      <c r="CC198" s="184" t="str">
        <f t="shared" ca="1" si="665"/>
        <v/>
      </c>
      <c r="CD198" s="184" t="str">
        <f t="shared" ca="1" si="666"/>
        <v/>
      </c>
      <c r="CE198" s="184" t="str">
        <f t="shared" ca="1" si="667"/>
        <v/>
      </c>
      <c r="CF198" s="184" t="str">
        <f t="shared" ca="1" si="668"/>
        <v/>
      </c>
      <c r="CG198" s="184" t="str">
        <f t="shared" ca="1" si="669"/>
        <v/>
      </c>
      <c r="CH198" s="184" t="str">
        <f t="shared" ca="1" si="670"/>
        <v/>
      </c>
      <c r="CI198" s="184" t="str">
        <f t="shared" ca="1" si="671"/>
        <v/>
      </c>
      <c r="CJ198" s="184" t="str">
        <f t="shared" ca="1" si="672"/>
        <v/>
      </c>
      <c r="CK198" s="184" t="str">
        <f t="shared" ca="1" si="673"/>
        <v/>
      </c>
      <c r="CL198" s="184" t="str">
        <f t="shared" ca="1" si="674"/>
        <v/>
      </c>
      <c r="CM198" s="184" t="str">
        <f t="shared" ca="1" si="675"/>
        <v/>
      </c>
      <c r="CN198" s="184" t="str">
        <f t="shared" ca="1" si="676"/>
        <v/>
      </c>
      <c r="CO198" s="184" t="str">
        <f t="shared" ca="1" si="677"/>
        <v/>
      </c>
      <c r="CP198" s="184" t="str">
        <f t="shared" ca="1" si="678"/>
        <v/>
      </c>
      <c r="CQ198" s="184" t="str">
        <f t="shared" ca="1" si="679"/>
        <v/>
      </c>
      <c r="CR198" s="184" t="str">
        <f t="shared" ca="1" si="680"/>
        <v/>
      </c>
      <c r="CS198" s="184" t="str">
        <f t="shared" ca="1" si="681"/>
        <v/>
      </c>
      <c r="CT198" s="184" t="str">
        <f t="shared" ca="1" si="682"/>
        <v/>
      </c>
      <c r="CU198" s="184" t="str">
        <f t="shared" ca="1" si="683"/>
        <v/>
      </c>
      <c r="CV198" s="184" t="str">
        <f t="shared" ca="1" si="684"/>
        <v/>
      </c>
      <c r="CW198" s="184" t="str">
        <f t="shared" ca="1" si="685"/>
        <v/>
      </c>
      <c r="CX198" s="184" t="str">
        <f t="shared" ca="1" si="686"/>
        <v/>
      </c>
      <c r="CY198" s="184" t="str">
        <f t="shared" ca="1" si="687"/>
        <v/>
      </c>
      <c r="CZ198" s="184" t="str">
        <f t="shared" ca="1" si="688"/>
        <v/>
      </c>
      <c r="DA198" s="184" t="str">
        <f t="shared" ca="1" si="689"/>
        <v/>
      </c>
      <c r="DB198" s="184" t="str">
        <f t="shared" ca="1" si="690"/>
        <v/>
      </c>
      <c r="DC198" s="184" t="str">
        <f t="shared" ca="1" si="691"/>
        <v/>
      </c>
      <c r="DD198" s="184" t="str">
        <f t="shared" ca="1" si="692"/>
        <v/>
      </c>
      <c r="DE198" s="184" t="str">
        <f t="shared" ca="1" si="693"/>
        <v/>
      </c>
      <c r="DF198" s="184" t="str">
        <f t="shared" ca="1" si="694"/>
        <v/>
      </c>
      <c r="DG198" s="184" t="str">
        <f t="shared" ca="1" si="695"/>
        <v/>
      </c>
      <c r="DH198" s="184" t="str">
        <f t="shared" ca="1" si="696"/>
        <v/>
      </c>
      <c r="DI198" s="184" t="str">
        <f t="shared" ca="1" si="697"/>
        <v/>
      </c>
      <c r="DJ198" s="184" t="str">
        <f t="shared" ca="1" si="698"/>
        <v/>
      </c>
      <c r="DK198" s="184" t="str">
        <f t="shared" ca="1" si="699"/>
        <v/>
      </c>
      <c r="DL198" s="184" t="str">
        <f t="shared" ca="1" si="700"/>
        <v/>
      </c>
      <c r="DM198" s="184" t="str">
        <f t="shared" ca="1" si="701"/>
        <v/>
      </c>
      <c r="DN198" s="184" t="str">
        <f t="shared" ca="1" si="702"/>
        <v/>
      </c>
      <c r="DO198" s="184" t="str">
        <f t="shared" ca="1" si="703"/>
        <v/>
      </c>
      <c r="DP198" s="184" t="str">
        <f t="shared" ca="1" si="704"/>
        <v/>
      </c>
      <c r="DQ198" s="184" t="str">
        <f t="shared" ca="1" si="705"/>
        <v/>
      </c>
      <c r="DR198" s="184" t="str">
        <f t="shared" ca="1" si="706"/>
        <v/>
      </c>
      <c r="DS198" s="184" t="str">
        <f t="shared" ca="1" si="707"/>
        <v/>
      </c>
      <c r="DT198" s="184" t="str">
        <f t="shared" ca="1" si="708"/>
        <v/>
      </c>
      <c r="DU198" s="184" t="str">
        <f t="shared" ca="1" si="709"/>
        <v/>
      </c>
      <c r="DV198" s="184" t="str">
        <f t="shared" ca="1" si="710"/>
        <v/>
      </c>
      <c r="DW198" s="184" t="str">
        <f t="shared" ca="1" si="711"/>
        <v/>
      </c>
      <c r="DX198" s="184" t="str">
        <f t="shared" ca="1" si="712"/>
        <v/>
      </c>
      <c r="DY198" s="184" t="str">
        <f t="shared" ca="1" si="713"/>
        <v/>
      </c>
      <c r="DZ198" s="184" t="str">
        <f t="shared" ca="1" si="714"/>
        <v/>
      </c>
      <c r="EA198" s="184" t="str">
        <f t="shared" ca="1" si="715"/>
        <v/>
      </c>
      <c r="EB198" s="184" t="str">
        <f t="shared" ca="1" si="716"/>
        <v/>
      </c>
      <c r="EC198" s="184" t="str">
        <f t="shared" ca="1" si="717"/>
        <v/>
      </c>
      <c r="ED198" s="184" t="str">
        <f t="shared" ca="1" si="718"/>
        <v/>
      </c>
      <c r="EE198" s="184" t="str">
        <f t="shared" ca="1" si="719"/>
        <v/>
      </c>
      <c r="EF198" s="184" t="str">
        <f t="shared" ca="1" si="720"/>
        <v/>
      </c>
      <c r="EG198" s="184" t="str">
        <f t="shared" ca="1" si="721"/>
        <v/>
      </c>
      <c r="EH198" s="184" t="str">
        <f t="shared" ca="1" si="722"/>
        <v/>
      </c>
      <c r="EI198" s="184" t="str">
        <f t="shared" ca="1" si="723"/>
        <v/>
      </c>
      <c r="EJ198" s="184" t="str">
        <f t="shared" ca="1" si="724"/>
        <v/>
      </c>
      <c r="EK198" s="184" t="str">
        <f t="shared" ca="1" si="725"/>
        <v/>
      </c>
      <c r="EL198" s="184" t="str">
        <f t="shared" ca="1" si="726"/>
        <v/>
      </c>
      <c r="EM198" s="184">
        <f t="shared" ca="1" si="727"/>
        <v>0</v>
      </c>
      <c r="EN198" s="184">
        <f t="shared" ca="1" si="728"/>
        <v>0</v>
      </c>
      <c r="EO198" s="184">
        <f t="shared" ca="1" si="729"/>
        <v>0</v>
      </c>
      <c r="EP198" s="184">
        <f t="shared" ca="1" si="730"/>
        <v>0</v>
      </c>
      <c r="EQ198" s="184">
        <f t="shared" ca="1" si="731"/>
        <v>0</v>
      </c>
      <c r="ER198" s="184">
        <f t="shared" ca="1" si="732"/>
        <v>0</v>
      </c>
      <c r="ES198" s="184">
        <f t="shared" ca="1" si="733"/>
        <v>0</v>
      </c>
      <c r="ET198" s="184">
        <f t="shared" ca="1" si="734"/>
        <v>0</v>
      </c>
      <c r="EU198" s="184">
        <f t="shared" ca="1" si="735"/>
        <v>0</v>
      </c>
      <c r="EV198" s="184">
        <f t="shared" ca="1" si="736"/>
        <v>0</v>
      </c>
      <c r="EW198" s="184">
        <f t="shared" ca="1" si="737"/>
        <v>0</v>
      </c>
      <c r="EX198" s="184">
        <f t="shared" ca="1" si="738"/>
        <v>0</v>
      </c>
      <c r="EY198" s="184">
        <f t="shared" ca="1" si="739"/>
        <v>0</v>
      </c>
      <c r="EZ198" s="184">
        <f t="shared" ca="1" si="740"/>
        <v>0</v>
      </c>
      <c r="FA198" s="184">
        <f t="shared" ca="1" si="741"/>
        <v>0</v>
      </c>
      <c r="FB198" s="184">
        <f t="shared" ca="1" si="742"/>
        <v>0</v>
      </c>
      <c r="FC198" s="184">
        <f t="shared" ca="1" si="743"/>
        <v>0</v>
      </c>
      <c r="FD198" s="184">
        <f t="shared" ca="1" si="744"/>
        <v>0</v>
      </c>
      <c r="FE198" s="184">
        <f t="shared" ca="1" si="745"/>
        <v>0</v>
      </c>
      <c r="FF198" s="184">
        <f t="shared" ca="1" si="746"/>
        <v>0</v>
      </c>
      <c r="FG198" s="184">
        <f t="shared" ca="1" si="747"/>
        <v>0</v>
      </c>
      <c r="FH198" s="184">
        <f t="shared" ca="1" si="748"/>
        <v>0</v>
      </c>
      <c r="FI198" s="184">
        <f t="shared" ca="1" si="749"/>
        <v>0</v>
      </c>
      <c r="FJ198" s="184">
        <f t="shared" ca="1" si="750"/>
        <v>0</v>
      </c>
      <c r="FK198" s="184">
        <f t="shared" ca="1" si="751"/>
        <v>0</v>
      </c>
      <c r="FL198" s="184">
        <f t="shared" ca="1" si="752"/>
        <v>0</v>
      </c>
      <c r="FM198" s="184">
        <f t="shared" ca="1" si="753"/>
        <v>0</v>
      </c>
      <c r="FN198" s="184">
        <f t="shared" ca="1" si="754"/>
        <v>0</v>
      </c>
      <c r="FO198" s="184">
        <f t="shared" ca="1" si="755"/>
        <v>0</v>
      </c>
      <c r="FP198" s="184">
        <f t="shared" ca="1" si="756"/>
        <v>0</v>
      </c>
      <c r="FQ198" s="184">
        <f t="shared" ca="1" si="757"/>
        <v>0</v>
      </c>
      <c r="FR198" s="184">
        <f t="shared" ca="1" si="758"/>
        <v>0</v>
      </c>
      <c r="FS198" s="184">
        <f t="shared" ca="1" si="759"/>
        <v>0</v>
      </c>
      <c r="FT198" s="184">
        <f t="shared" ca="1" si="760"/>
        <v>0</v>
      </c>
      <c r="FU198" s="184">
        <f t="shared" ca="1" si="761"/>
        <v>0</v>
      </c>
      <c r="FV198" s="184">
        <f t="shared" ca="1" si="762"/>
        <v>0</v>
      </c>
      <c r="FW198" s="184">
        <f t="shared" ca="1" si="763"/>
        <v>0</v>
      </c>
      <c r="FX198" s="184">
        <f t="shared" ca="1" si="764"/>
        <v>0</v>
      </c>
      <c r="FY198" s="184">
        <f t="shared" ca="1" si="765"/>
        <v>0</v>
      </c>
      <c r="FZ198" s="184">
        <f t="shared" ca="1" si="766"/>
        <v>0</v>
      </c>
      <c r="GA198" s="184">
        <f t="shared" ca="1" si="767"/>
        <v>0</v>
      </c>
      <c r="GB198" s="184">
        <f t="shared" ca="1" si="768"/>
        <v>0</v>
      </c>
      <c r="GC198" s="184">
        <f t="shared" ca="1" si="769"/>
        <v>0</v>
      </c>
      <c r="GD198" s="184">
        <f t="shared" ca="1" si="770"/>
        <v>0</v>
      </c>
      <c r="GE198" s="184">
        <f t="shared" ca="1" si="771"/>
        <v>0</v>
      </c>
      <c r="GF198" s="184">
        <f t="shared" ca="1" si="772"/>
        <v>0</v>
      </c>
      <c r="GG198" s="184">
        <f t="shared" ca="1" si="773"/>
        <v>0</v>
      </c>
      <c r="GH198" s="184">
        <f t="shared" ca="1" si="774"/>
        <v>0</v>
      </c>
      <c r="GI198" s="184">
        <f t="shared" ca="1" si="775"/>
        <v>0</v>
      </c>
      <c r="GJ198" s="184">
        <f t="shared" ca="1" si="776"/>
        <v>0</v>
      </c>
      <c r="GK198" s="184">
        <f t="shared" ca="1" si="777"/>
        <v>0</v>
      </c>
      <c r="GL198" s="184">
        <f t="shared" ca="1" si="778"/>
        <v>0</v>
      </c>
      <c r="GM198" s="184">
        <f t="shared" ca="1" si="779"/>
        <v>0</v>
      </c>
      <c r="GN198" s="184">
        <f t="shared" ca="1" si="780"/>
        <v>0</v>
      </c>
      <c r="GO198" s="184">
        <f t="shared" ca="1" si="781"/>
        <v>0</v>
      </c>
      <c r="GP198" s="184">
        <f t="shared" ca="1" si="782"/>
        <v>0</v>
      </c>
      <c r="GQ198" s="184">
        <f t="shared" ca="1" si="783"/>
        <v>0</v>
      </c>
      <c r="GR198" s="184">
        <f t="shared" ca="1" si="784"/>
        <v>0</v>
      </c>
      <c r="GS198" s="184">
        <f t="shared" ca="1" si="785"/>
        <v>0</v>
      </c>
      <c r="GT198" s="184">
        <f t="shared" ca="1" si="786"/>
        <v>0</v>
      </c>
      <c r="GU198" s="184">
        <f t="shared" ca="1" si="787"/>
        <v>0</v>
      </c>
      <c r="GV198" s="184">
        <f t="shared" ca="1" si="788"/>
        <v>0</v>
      </c>
      <c r="GW198" s="184">
        <f t="shared" ca="1" si="789"/>
        <v>0</v>
      </c>
      <c r="GX198" s="184">
        <f t="shared" ca="1" si="790"/>
        <v>0</v>
      </c>
      <c r="GY198" s="184">
        <f t="shared" ca="1" si="791"/>
        <v>0</v>
      </c>
      <c r="GZ198" s="184">
        <f t="shared" ca="1" si="792"/>
        <v>0</v>
      </c>
      <c r="HA198" s="184">
        <f t="shared" ca="1" si="793"/>
        <v>0</v>
      </c>
      <c r="HB198" s="184">
        <f t="shared" ca="1" si="794"/>
        <v>0</v>
      </c>
      <c r="HC198" s="184">
        <f t="shared" ca="1" si="795"/>
        <v>0</v>
      </c>
      <c r="HD198" s="184">
        <f t="shared" ca="1" si="796"/>
        <v>0</v>
      </c>
      <c r="HE198" s="184">
        <f t="shared" ca="1" si="797"/>
        <v>0</v>
      </c>
      <c r="HF198" s="184">
        <f t="shared" ca="1" si="798"/>
        <v>0</v>
      </c>
      <c r="HG198" s="184">
        <f t="shared" ca="1" si="799"/>
        <v>0</v>
      </c>
      <c r="HH198" s="184">
        <f t="shared" ca="1" si="800"/>
        <v>0</v>
      </c>
      <c r="HI198" s="184">
        <f t="shared" ca="1" si="801"/>
        <v>0</v>
      </c>
      <c r="HJ198" s="184">
        <f t="shared" ca="1" si="802"/>
        <v>0</v>
      </c>
      <c r="HK198" s="578">
        <f t="shared" ca="1" si="803"/>
        <v>0</v>
      </c>
    </row>
    <row r="199" spans="1:219" s="185" customFormat="1">
      <c r="A199" s="284"/>
      <c r="B199" s="285"/>
      <c r="C199" s="286"/>
      <c r="D199" s="287"/>
      <c r="E199" s="288"/>
      <c r="F199" s="289"/>
      <c r="G199" s="289"/>
      <c r="H199" s="289"/>
      <c r="I199" s="289"/>
      <c r="J199" s="289"/>
      <c r="K199" s="289"/>
      <c r="L199" s="289"/>
      <c r="M199" s="572">
        <f t="shared" si="594"/>
        <v>0</v>
      </c>
      <c r="N199" s="572">
        <f t="shared" si="595"/>
        <v>0</v>
      </c>
      <c r="O199" s="572">
        <f t="shared" si="596"/>
        <v>0</v>
      </c>
      <c r="P199" s="572">
        <f t="shared" si="597"/>
        <v>191</v>
      </c>
      <c r="Q199" s="572" t="str">
        <f t="shared" si="598"/>
        <v/>
      </c>
      <c r="R199" s="572" t="str">
        <f t="shared" si="599"/>
        <v/>
      </c>
      <c r="S199" s="184" t="str">
        <f t="shared" ca="1" si="603"/>
        <v/>
      </c>
      <c r="T199" s="184" t="str">
        <f t="shared" ca="1" si="604"/>
        <v/>
      </c>
      <c r="U199" s="184" t="str">
        <f t="shared" ca="1" si="605"/>
        <v/>
      </c>
      <c r="V199" s="184" t="str">
        <f t="shared" ca="1" si="606"/>
        <v/>
      </c>
      <c r="W199" s="184" t="str">
        <f t="shared" ca="1" si="607"/>
        <v/>
      </c>
      <c r="X199" s="184" t="str">
        <f t="shared" ca="1" si="608"/>
        <v/>
      </c>
      <c r="Y199" s="184" t="str">
        <f t="shared" ca="1" si="609"/>
        <v/>
      </c>
      <c r="Z199" s="184" t="str">
        <f t="shared" ca="1" si="610"/>
        <v/>
      </c>
      <c r="AA199" s="184" t="str">
        <f t="shared" ca="1" si="611"/>
        <v/>
      </c>
      <c r="AB199" s="184" t="str">
        <f t="shared" ca="1" si="612"/>
        <v/>
      </c>
      <c r="AC199" s="184" t="str">
        <f t="shared" ca="1" si="613"/>
        <v/>
      </c>
      <c r="AD199" s="184" t="str">
        <f t="shared" ca="1" si="614"/>
        <v/>
      </c>
      <c r="AE199" s="184" t="str">
        <f t="shared" ca="1" si="615"/>
        <v/>
      </c>
      <c r="AF199" s="184" t="str">
        <f t="shared" ca="1" si="616"/>
        <v/>
      </c>
      <c r="AG199" s="184" t="str">
        <f t="shared" ca="1" si="617"/>
        <v/>
      </c>
      <c r="AH199" s="184" t="str">
        <f t="shared" ca="1" si="618"/>
        <v/>
      </c>
      <c r="AI199" s="184" t="str">
        <f t="shared" ca="1" si="619"/>
        <v/>
      </c>
      <c r="AJ199" s="184" t="str">
        <f t="shared" ca="1" si="620"/>
        <v/>
      </c>
      <c r="AK199" s="184" t="str">
        <f t="shared" ca="1" si="621"/>
        <v/>
      </c>
      <c r="AL199" s="184" t="str">
        <f t="shared" ca="1" si="622"/>
        <v/>
      </c>
      <c r="AM199" s="184" t="str">
        <f t="shared" ca="1" si="623"/>
        <v/>
      </c>
      <c r="AN199" s="184" t="str">
        <f t="shared" ca="1" si="624"/>
        <v/>
      </c>
      <c r="AO199" s="184" t="str">
        <f t="shared" ca="1" si="625"/>
        <v/>
      </c>
      <c r="AP199" s="184" t="str">
        <f t="shared" ca="1" si="626"/>
        <v/>
      </c>
      <c r="AQ199" s="184" t="str">
        <f t="shared" ca="1" si="627"/>
        <v/>
      </c>
      <c r="AR199" s="184" t="str">
        <f t="shared" ca="1" si="628"/>
        <v/>
      </c>
      <c r="AS199" s="184" t="str">
        <f t="shared" ca="1" si="629"/>
        <v/>
      </c>
      <c r="AT199" s="184" t="str">
        <f t="shared" ca="1" si="630"/>
        <v/>
      </c>
      <c r="AU199" s="184" t="str">
        <f t="shared" ca="1" si="631"/>
        <v/>
      </c>
      <c r="AV199" s="184" t="str">
        <f t="shared" ca="1" si="632"/>
        <v/>
      </c>
      <c r="AW199" s="184" t="str">
        <f t="shared" ca="1" si="633"/>
        <v/>
      </c>
      <c r="AX199" s="184" t="str">
        <f t="shared" ca="1" si="634"/>
        <v/>
      </c>
      <c r="AY199" s="184" t="str">
        <f t="shared" ca="1" si="635"/>
        <v/>
      </c>
      <c r="AZ199" s="184" t="str">
        <f t="shared" ca="1" si="636"/>
        <v/>
      </c>
      <c r="BA199" s="184" t="str">
        <f t="shared" ca="1" si="637"/>
        <v/>
      </c>
      <c r="BB199" s="184" t="str">
        <f t="shared" ca="1" si="638"/>
        <v/>
      </c>
      <c r="BC199" s="184" t="str">
        <f t="shared" ca="1" si="639"/>
        <v/>
      </c>
      <c r="BD199" s="184" t="str">
        <f t="shared" ca="1" si="640"/>
        <v/>
      </c>
      <c r="BE199" s="184" t="str">
        <f t="shared" ca="1" si="641"/>
        <v/>
      </c>
      <c r="BF199" s="184" t="str">
        <f t="shared" ca="1" si="642"/>
        <v/>
      </c>
      <c r="BG199" s="184" t="str">
        <f t="shared" ca="1" si="643"/>
        <v/>
      </c>
      <c r="BH199" s="184" t="str">
        <f t="shared" ca="1" si="644"/>
        <v/>
      </c>
      <c r="BI199" s="184" t="str">
        <f t="shared" ca="1" si="645"/>
        <v/>
      </c>
      <c r="BJ199" s="184" t="str">
        <f t="shared" ca="1" si="646"/>
        <v/>
      </c>
      <c r="BK199" s="184" t="str">
        <f t="shared" ca="1" si="647"/>
        <v/>
      </c>
      <c r="BL199" s="184" t="str">
        <f t="shared" ca="1" si="648"/>
        <v/>
      </c>
      <c r="BM199" s="184" t="str">
        <f t="shared" ca="1" si="649"/>
        <v/>
      </c>
      <c r="BN199" s="184" t="str">
        <f t="shared" ca="1" si="650"/>
        <v/>
      </c>
      <c r="BO199" s="184" t="str">
        <f t="shared" ca="1" si="651"/>
        <v/>
      </c>
      <c r="BP199" s="184" t="str">
        <f t="shared" ca="1" si="652"/>
        <v/>
      </c>
      <c r="BQ199" s="184" t="str">
        <f t="shared" ca="1" si="653"/>
        <v/>
      </c>
      <c r="BR199" s="184" t="str">
        <f t="shared" ca="1" si="654"/>
        <v/>
      </c>
      <c r="BS199" s="184" t="str">
        <f t="shared" ca="1" si="655"/>
        <v/>
      </c>
      <c r="BT199" s="184" t="str">
        <f t="shared" ca="1" si="656"/>
        <v/>
      </c>
      <c r="BU199" s="184" t="str">
        <f t="shared" ca="1" si="657"/>
        <v/>
      </c>
      <c r="BV199" s="184" t="str">
        <f t="shared" ca="1" si="658"/>
        <v/>
      </c>
      <c r="BW199" s="184" t="str">
        <f t="shared" ca="1" si="659"/>
        <v/>
      </c>
      <c r="BX199" s="184" t="str">
        <f t="shared" ca="1" si="660"/>
        <v/>
      </c>
      <c r="BY199" s="184" t="str">
        <f t="shared" ca="1" si="661"/>
        <v/>
      </c>
      <c r="BZ199" s="184" t="str">
        <f t="shared" ca="1" si="662"/>
        <v/>
      </c>
      <c r="CA199" s="184" t="str">
        <f t="shared" ca="1" si="663"/>
        <v/>
      </c>
      <c r="CB199" s="184" t="str">
        <f t="shared" ca="1" si="664"/>
        <v/>
      </c>
      <c r="CC199" s="184" t="str">
        <f t="shared" ca="1" si="665"/>
        <v/>
      </c>
      <c r="CD199" s="184" t="str">
        <f t="shared" ca="1" si="666"/>
        <v/>
      </c>
      <c r="CE199" s="184" t="str">
        <f t="shared" ca="1" si="667"/>
        <v/>
      </c>
      <c r="CF199" s="184" t="str">
        <f t="shared" ca="1" si="668"/>
        <v/>
      </c>
      <c r="CG199" s="184" t="str">
        <f t="shared" ca="1" si="669"/>
        <v/>
      </c>
      <c r="CH199" s="184" t="str">
        <f t="shared" ca="1" si="670"/>
        <v/>
      </c>
      <c r="CI199" s="184" t="str">
        <f t="shared" ca="1" si="671"/>
        <v/>
      </c>
      <c r="CJ199" s="184" t="str">
        <f t="shared" ca="1" si="672"/>
        <v/>
      </c>
      <c r="CK199" s="184" t="str">
        <f t="shared" ca="1" si="673"/>
        <v/>
      </c>
      <c r="CL199" s="184" t="str">
        <f t="shared" ca="1" si="674"/>
        <v/>
      </c>
      <c r="CM199" s="184" t="str">
        <f t="shared" ca="1" si="675"/>
        <v/>
      </c>
      <c r="CN199" s="184" t="str">
        <f t="shared" ca="1" si="676"/>
        <v/>
      </c>
      <c r="CO199" s="184" t="str">
        <f t="shared" ca="1" si="677"/>
        <v/>
      </c>
      <c r="CP199" s="184" t="str">
        <f t="shared" ca="1" si="678"/>
        <v/>
      </c>
      <c r="CQ199" s="184" t="str">
        <f t="shared" ca="1" si="679"/>
        <v/>
      </c>
      <c r="CR199" s="184" t="str">
        <f t="shared" ca="1" si="680"/>
        <v/>
      </c>
      <c r="CS199" s="184" t="str">
        <f t="shared" ca="1" si="681"/>
        <v/>
      </c>
      <c r="CT199" s="184" t="str">
        <f t="shared" ca="1" si="682"/>
        <v/>
      </c>
      <c r="CU199" s="184" t="str">
        <f t="shared" ca="1" si="683"/>
        <v/>
      </c>
      <c r="CV199" s="184" t="str">
        <f t="shared" ca="1" si="684"/>
        <v/>
      </c>
      <c r="CW199" s="184" t="str">
        <f t="shared" ca="1" si="685"/>
        <v/>
      </c>
      <c r="CX199" s="184" t="str">
        <f t="shared" ca="1" si="686"/>
        <v/>
      </c>
      <c r="CY199" s="184" t="str">
        <f t="shared" ca="1" si="687"/>
        <v/>
      </c>
      <c r="CZ199" s="184" t="str">
        <f t="shared" ca="1" si="688"/>
        <v/>
      </c>
      <c r="DA199" s="184" t="str">
        <f t="shared" ca="1" si="689"/>
        <v/>
      </c>
      <c r="DB199" s="184" t="str">
        <f t="shared" ca="1" si="690"/>
        <v/>
      </c>
      <c r="DC199" s="184" t="str">
        <f t="shared" ca="1" si="691"/>
        <v/>
      </c>
      <c r="DD199" s="184" t="str">
        <f t="shared" ca="1" si="692"/>
        <v/>
      </c>
      <c r="DE199" s="184" t="str">
        <f t="shared" ca="1" si="693"/>
        <v/>
      </c>
      <c r="DF199" s="184" t="str">
        <f t="shared" ca="1" si="694"/>
        <v/>
      </c>
      <c r="DG199" s="184" t="str">
        <f t="shared" ca="1" si="695"/>
        <v/>
      </c>
      <c r="DH199" s="184" t="str">
        <f t="shared" ca="1" si="696"/>
        <v/>
      </c>
      <c r="DI199" s="184" t="str">
        <f t="shared" ca="1" si="697"/>
        <v/>
      </c>
      <c r="DJ199" s="184" t="str">
        <f t="shared" ca="1" si="698"/>
        <v/>
      </c>
      <c r="DK199" s="184" t="str">
        <f t="shared" ca="1" si="699"/>
        <v/>
      </c>
      <c r="DL199" s="184" t="str">
        <f t="shared" ca="1" si="700"/>
        <v/>
      </c>
      <c r="DM199" s="184" t="str">
        <f t="shared" ca="1" si="701"/>
        <v/>
      </c>
      <c r="DN199" s="184" t="str">
        <f t="shared" ca="1" si="702"/>
        <v/>
      </c>
      <c r="DO199" s="184" t="str">
        <f t="shared" ca="1" si="703"/>
        <v/>
      </c>
      <c r="DP199" s="184" t="str">
        <f t="shared" ca="1" si="704"/>
        <v/>
      </c>
      <c r="DQ199" s="184" t="str">
        <f t="shared" ca="1" si="705"/>
        <v/>
      </c>
      <c r="DR199" s="184" t="str">
        <f t="shared" ca="1" si="706"/>
        <v/>
      </c>
      <c r="DS199" s="184" t="str">
        <f t="shared" ca="1" si="707"/>
        <v/>
      </c>
      <c r="DT199" s="184" t="str">
        <f t="shared" ca="1" si="708"/>
        <v/>
      </c>
      <c r="DU199" s="184" t="str">
        <f t="shared" ca="1" si="709"/>
        <v/>
      </c>
      <c r="DV199" s="184" t="str">
        <f t="shared" ca="1" si="710"/>
        <v/>
      </c>
      <c r="DW199" s="184" t="str">
        <f t="shared" ca="1" si="711"/>
        <v/>
      </c>
      <c r="DX199" s="184" t="str">
        <f t="shared" ca="1" si="712"/>
        <v/>
      </c>
      <c r="DY199" s="184" t="str">
        <f t="shared" ca="1" si="713"/>
        <v/>
      </c>
      <c r="DZ199" s="184" t="str">
        <f t="shared" ca="1" si="714"/>
        <v/>
      </c>
      <c r="EA199" s="184" t="str">
        <f t="shared" ca="1" si="715"/>
        <v/>
      </c>
      <c r="EB199" s="184" t="str">
        <f t="shared" ca="1" si="716"/>
        <v/>
      </c>
      <c r="EC199" s="184" t="str">
        <f t="shared" ca="1" si="717"/>
        <v/>
      </c>
      <c r="ED199" s="184" t="str">
        <f t="shared" ca="1" si="718"/>
        <v/>
      </c>
      <c r="EE199" s="184" t="str">
        <f t="shared" ca="1" si="719"/>
        <v/>
      </c>
      <c r="EF199" s="184" t="str">
        <f t="shared" ca="1" si="720"/>
        <v/>
      </c>
      <c r="EG199" s="184" t="str">
        <f t="shared" ca="1" si="721"/>
        <v/>
      </c>
      <c r="EH199" s="184" t="str">
        <f t="shared" ca="1" si="722"/>
        <v/>
      </c>
      <c r="EI199" s="184" t="str">
        <f t="shared" ca="1" si="723"/>
        <v/>
      </c>
      <c r="EJ199" s="184" t="str">
        <f t="shared" ca="1" si="724"/>
        <v/>
      </c>
      <c r="EK199" s="184" t="str">
        <f t="shared" ca="1" si="725"/>
        <v/>
      </c>
      <c r="EL199" s="184">
        <f t="shared" ca="1" si="726"/>
        <v>0</v>
      </c>
      <c r="EM199" s="184">
        <f t="shared" ca="1" si="727"/>
        <v>0</v>
      </c>
      <c r="EN199" s="184">
        <f t="shared" ca="1" si="728"/>
        <v>0</v>
      </c>
      <c r="EO199" s="184">
        <f t="shared" ca="1" si="729"/>
        <v>0</v>
      </c>
      <c r="EP199" s="184">
        <f t="shared" ca="1" si="730"/>
        <v>0</v>
      </c>
      <c r="EQ199" s="184">
        <f t="shared" ca="1" si="731"/>
        <v>0</v>
      </c>
      <c r="ER199" s="184">
        <f t="shared" ca="1" si="732"/>
        <v>0</v>
      </c>
      <c r="ES199" s="184">
        <f t="shared" ca="1" si="733"/>
        <v>0</v>
      </c>
      <c r="ET199" s="184">
        <f t="shared" ca="1" si="734"/>
        <v>0</v>
      </c>
      <c r="EU199" s="184">
        <f t="shared" ca="1" si="735"/>
        <v>0</v>
      </c>
      <c r="EV199" s="184">
        <f t="shared" ca="1" si="736"/>
        <v>0</v>
      </c>
      <c r="EW199" s="184">
        <f t="shared" ca="1" si="737"/>
        <v>0</v>
      </c>
      <c r="EX199" s="184">
        <f t="shared" ca="1" si="738"/>
        <v>0</v>
      </c>
      <c r="EY199" s="184">
        <f t="shared" ca="1" si="739"/>
        <v>0</v>
      </c>
      <c r="EZ199" s="184">
        <f t="shared" ca="1" si="740"/>
        <v>0</v>
      </c>
      <c r="FA199" s="184">
        <f t="shared" ca="1" si="741"/>
        <v>0</v>
      </c>
      <c r="FB199" s="184">
        <f t="shared" ca="1" si="742"/>
        <v>0</v>
      </c>
      <c r="FC199" s="184">
        <f t="shared" ca="1" si="743"/>
        <v>0</v>
      </c>
      <c r="FD199" s="184">
        <f t="shared" ca="1" si="744"/>
        <v>0</v>
      </c>
      <c r="FE199" s="184">
        <f t="shared" ca="1" si="745"/>
        <v>0</v>
      </c>
      <c r="FF199" s="184">
        <f t="shared" ca="1" si="746"/>
        <v>0</v>
      </c>
      <c r="FG199" s="184">
        <f t="shared" ca="1" si="747"/>
        <v>0</v>
      </c>
      <c r="FH199" s="184">
        <f t="shared" ca="1" si="748"/>
        <v>0</v>
      </c>
      <c r="FI199" s="184">
        <f t="shared" ca="1" si="749"/>
        <v>0</v>
      </c>
      <c r="FJ199" s="184">
        <f t="shared" ca="1" si="750"/>
        <v>0</v>
      </c>
      <c r="FK199" s="184">
        <f t="shared" ca="1" si="751"/>
        <v>0</v>
      </c>
      <c r="FL199" s="184">
        <f t="shared" ca="1" si="752"/>
        <v>0</v>
      </c>
      <c r="FM199" s="184">
        <f t="shared" ca="1" si="753"/>
        <v>0</v>
      </c>
      <c r="FN199" s="184">
        <f t="shared" ca="1" si="754"/>
        <v>0</v>
      </c>
      <c r="FO199" s="184">
        <f t="shared" ca="1" si="755"/>
        <v>0</v>
      </c>
      <c r="FP199" s="184">
        <f t="shared" ca="1" si="756"/>
        <v>0</v>
      </c>
      <c r="FQ199" s="184">
        <f t="shared" ca="1" si="757"/>
        <v>0</v>
      </c>
      <c r="FR199" s="184">
        <f t="shared" ca="1" si="758"/>
        <v>0</v>
      </c>
      <c r="FS199" s="184">
        <f t="shared" ca="1" si="759"/>
        <v>0</v>
      </c>
      <c r="FT199" s="184">
        <f t="shared" ca="1" si="760"/>
        <v>0</v>
      </c>
      <c r="FU199" s="184">
        <f t="shared" ca="1" si="761"/>
        <v>0</v>
      </c>
      <c r="FV199" s="184">
        <f t="shared" ca="1" si="762"/>
        <v>0</v>
      </c>
      <c r="FW199" s="184">
        <f t="shared" ca="1" si="763"/>
        <v>0</v>
      </c>
      <c r="FX199" s="184">
        <f t="shared" ca="1" si="764"/>
        <v>0</v>
      </c>
      <c r="FY199" s="184">
        <f t="shared" ca="1" si="765"/>
        <v>0</v>
      </c>
      <c r="FZ199" s="184">
        <f t="shared" ca="1" si="766"/>
        <v>0</v>
      </c>
      <c r="GA199" s="184">
        <f t="shared" ca="1" si="767"/>
        <v>0</v>
      </c>
      <c r="GB199" s="184">
        <f t="shared" ca="1" si="768"/>
        <v>0</v>
      </c>
      <c r="GC199" s="184">
        <f t="shared" ca="1" si="769"/>
        <v>0</v>
      </c>
      <c r="GD199" s="184">
        <f t="shared" ca="1" si="770"/>
        <v>0</v>
      </c>
      <c r="GE199" s="184">
        <f t="shared" ca="1" si="771"/>
        <v>0</v>
      </c>
      <c r="GF199" s="184">
        <f t="shared" ca="1" si="772"/>
        <v>0</v>
      </c>
      <c r="GG199" s="184">
        <f t="shared" ca="1" si="773"/>
        <v>0</v>
      </c>
      <c r="GH199" s="184">
        <f t="shared" ca="1" si="774"/>
        <v>0</v>
      </c>
      <c r="GI199" s="184">
        <f t="shared" ca="1" si="775"/>
        <v>0</v>
      </c>
      <c r="GJ199" s="184">
        <f t="shared" ca="1" si="776"/>
        <v>0</v>
      </c>
      <c r="GK199" s="184">
        <f t="shared" ca="1" si="777"/>
        <v>0</v>
      </c>
      <c r="GL199" s="184">
        <f t="shared" ca="1" si="778"/>
        <v>0</v>
      </c>
      <c r="GM199" s="184">
        <f t="shared" ca="1" si="779"/>
        <v>0</v>
      </c>
      <c r="GN199" s="184">
        <f t="shared" ca="1" si="780"/>
        <v>0</v>
      </c>
      <c r="GO199" s="184">
        <f t="shared" ca="1" si="781"/>
        <v>0</v>
      </c>
      <c r="GP199" s="184">
        <f t="shared" ca="1" si="782"/>
        <v>0</v>
      </c>
      <c r="GQ199" s="184">
        <f t="shared" ca="1" si="783"/>
        <v>0</v>
      </c>
      <c r="GR199" s="184">
        <f t="shared" ca="1" si="784"/>
        <v>0</v>
      </c>
      <c r="GS199" s="184">
        <f t="shared" ca="1" si="785"/>
        <v>0</v>
      </c>
      <c r="GT199" s="184">
        <f t="shared" ca="1" si="786"/>
        <v>0</v>
      </c>
      <c r="GU199" s="184">
        <f t="shared" ca="1" si="787"/>
        <v>0</v>
      </c>
      <c r="GV199" s="184">
        <f t="shared" ca="1" si="788"/>
        <v>0</v>
      </c>
      <c r="GW199" s="184">
        <f t="shared" ca="1" si="789"/>
        <v>0</v>
      </c>
      <c r="GX199" s="184">
        <f t="shared" ca="1" si="790"/>
        <v>0</v>
      </c>
      <c r="GY199" s="184">
        <f t="shared" ca="1" si="791"/>
        <v>0</v>
      </c>
      <c r="GZ199" s="184">
        <f t="shared" ca="1" si="792"/>
        <v>0</v>
      </c>
      <c r="HA199" s="184">
        <f t="shared" ca="1" si="793"/>
        <v>0</v>
      </c>
      <c r="HB199" s="184">
        <f t="shared" ca="1" si="794"/>
        <v>0</v>
      </c>
      <c r="HC199" s="184">
        <f t="shared" ca="1" si="795"/>
        <v>0</v>
      </c>
      <c r="HD199" s="184">
        <f t="shared" ca="1" si="796"/>
        <v>0</v>
      </c>
      <c r="HE199" s="184">
        <f t="shared" ca="1" si="797"/>
        <v>0</v>
      </c>
      <c r="HF199" s="184">
        <f t="shared" ca="1" si="798"/>
        <v>0</v>
      </c>
      <c r="HG199" s="184">
        <f t="shared" ca="1" si="799"/>
        <v>0</v>
      </c>
      <c r="HH199" s="184">
        <f t="shared" ca="1" si="800"/>
        <v>0</v>
      </c>
      <c r="HI199" s="184">
        <f t="shared" ca="1" si="801"/>
        <v>0</v>
      </c>
      <c r="HJ199" s="184">
        <f t="shared" ca="1" si="802"/>
        <v>0</v>
      </c>
      <c r="HK199" s="578">
        <f t="shared" ca="1" si="803"/>
        <v>0</v>
      </c>
    </row>
    <row r="200" spans="1:219" s="185" customFormat="1">
      <c r="A200" s="284"/>
      <c r="B200" s="285"/>
      <c r="C200" s="286"/>
      <c r="D200" s="287"/>
      <c r="E200" s="288"/>
      <c r="F200" s="289"/>
      <c r="G200" s="289"/>
      <c r="H200" s="289"/>
      <c r="I200" s="289"/>
      <c r="J200" s="289"/>
      <c r="K200" s="289"/>
      <c r="L200" s="289"/>
      <c r="M200" s="572">
        <f t="shared" si="594"/>
        <v>0</v>
      </c>
      <c r="N200" s="572">
        <f t="shared" si="595"/>
        <v>0</v>
      </c>
      <c r="O200" s="572">
        <f t="shared" si="596"/>
        <v>0</v>
      </c>
      <c r="P200" s="572">
        <f t="shared" si="597"/>
        <v>192</v>
      </c>
      <c r="Q200" s="572" t="str">
        <f t="shared" si="598"/>
        <v/>
      </c>
      <c r="R200" s="572" t="str">
        <f t="shared" si="599"/>
        <v/>
      </c>
      <c r="S200" s="184" t="str">
        <f t="shared" ca="1" si="603"/>
        <v/>
      </c>
      <c r="T200" s="184" t="str">
        <f t="shared" ca="1" si="604"/>
        <v/>
      </c>
      <c r="U200" s="184" t="str">
        <f t="shared" ca="1" si="605"/>
        <v/>
      </c>
      <c r="V200" s="184" t="str">
        <f t="shared" ca="1" si="606"/>
        <v/>
      </c>
      <c r="W200" s="184" t="str">
        <f t="shared" ca="1" si="607"/>
        <v/>
      </c>
      <c r="X200" s="184" t="str">
        <f t="shared" ca="1" si="608"/>
        <v/>
      </c>
      <c r="Y200" s="184" t="str">
        <f t="shared" ca="1" si="609"/>
        <v/>
      </c>
      <c r="Z200" s="184" t="str">
        <f t="shared" ca="1" si="610"/>
        <v/>
      </c>
      <c r="AA200" s="184" t="str">
        <f t="shared" ca="1" si="611"/>
        <v/>
      </c>
      <c r="AB200" s="184" t="str">
        <f t="shared" ca="1" si="612"/>
        <v/>
      </c>
      <c r="AC200" s="184" t="str">
        <f t="shared" ca="1" si="613"/>
        <v/>
      </c>
      <c r="AD200" s="184" t="str">
        <f t="shared" ca="1" si="614"/>
        <v/>
      </c>
      <c r="AE200" s="184" t="str">
        <f t="shared" ca="1" si="615"/>
        <v/>
      </c>
      <c r="AF200" s="184" t="str">
        <f t="shared" ca="1" si="616"/>
        <v/>
      </c>
      <c r="AG200" s="184" t="str">
        <f t="shared" ca="1" si="617"/>
        <v/>
      </c>
      <c r="AH200" s="184" t="str">
        <f t="shared" ca="1" si="618"/>
        <v/>
      </c>
      <c r="AI200" s="184" t="str">
        <f t="shared" ca="1" si="619"/>
        <v/>
      </c>
      <c r="AJ200" s="184" t="str">
        <f t="shared" ca="1" si="620"/>
        <v/>
      </c>
      <c r="AK200" s="184" t="str">
        <f t="shared" ca="1" si="621"/>
        <v/>
      </c>
      <c r="AL200" s="184" t="str">
        <f t="shared" ca="1" si="622"/>
        <v/>
      </c>
      <c r="AM200" s="184" t="str">
        <f t="shared" ca="1" si="623"/>
        <v/>
      </c>
      <c r="AN200" s="184" t="str">
        <f t="shared" ca="1" si="624"/>
        <v/>
      </c>
      <c r="AO200" s="184" t="str">
        <f t="shared" ca="1" si="625"/>
        <v/>
      </c>
      <c r="AP200" s="184" t="str">
        <f t="shared" ca="1" si="626"/>
        <v/>
      </c>
      <c r="AQ200" s="184" t="str">
        <f t="shared" ca="1" si="627"/>
        <v/>
      </c>
      <c r="AR200" s="184" t="str">
        <f t="shared" ca="1" si="628"/>
        <v/>
      </c>
      <c r="AS200" s="184" t="str">
        <f t="shared" ca="1" si="629"/>
        <v/>
      </c>
      <c r="AT200" s="184" t="str">
        <f t="shared" ca="1" si="630"/>
        <v/>
      </c>
      <c r="AU200" s="184" t="str">
        <f t="shared" ca="1" si="631"/>
        <v/>
      </c>
      <c r="AV200" s="184" t="str">
        <f t="shared" ca="1" si="632"/>
        <v/>
      </c>
      <c r="AW200" s="184" t="str">
        <f t="shared" ca="1" si="633"/>
        <v/>
      </c>
      <c r="AX200" s="184" t="str">
        <f t="shared" ca="1" si="634"/>
        <v/>
      </c>
      <c r="AY200" s="184" t="str">
        <f t="shared" ca="1" si="635"/>
        <v/>
      </c>
      <c r="AZ200" s="184" t="str">
        <f t="shared" ca="1" si="636"/>
        <v/>
      </c>
      <c r="BA200" s="184" t="str">
        <f t="shared" ca="1" si="637"/>
        <v/>
      </c>
      <c r="BB200" s="184" t="str">
        <f t="shared" ca="1" si="638"/>
        <v/>
      </c>
      <c r="BC200" s="184" t="str">
        <f t="shared" ca="1" si="639"/>
        <v/>
      </c>
      <c r="BD200" s="184" t="str">
        <f t="shared" ca="1" si="640"/>
        <v/>
      </c>
      <c r="BE200" s="184" t="str">
        <f t="shared" ca="1" si="641"/>
        <v/>
      </c>
      <c r="BF200" s="184" t="str">
        <f t="shared" ca="1" si="642"/>
        <v/>
      </c>
      <c r="BG200" s="184" t="str">
        <f t="shared" ca="1" si="643"/>
        <v/>
      </c>
      <c r="BH200" s="184" t="str">
        <f t="shared" ca="1" si="644"/>
        <v/>
      </c>
      <c r="BI200" s="184" t="str">
        <f t="shared" ca="1" si="645"/>
        <v/>
      </c>
      <c r="BJ200" s="184" t="str">
        <f t="shared" ca="1" si="646"/>
        <v/>
      </c>
      <c r="BK200" s="184" t="str">
        <f t="shared" ca="1" si="647"/>
        <v/>
      </c>
      <c r="BL200" s="184" t="str">
        <f t="shared" ca="1" si="648"/>
        <v/>
      </c>
      <c r="BM200" s="184" t="str">
        <f t="shared" ca="1" si="649"/>
        <v/>
      </c>
      <c r="BN200" s="184" t="str">
        <f t="shared" ca="1" si="650"/>
        <v/>
      </c>
      <c r="BO200" s="184" t="str">
        <f t="shared" ca="1" si="651"/>
        <v/>
      </c>
      <c r="BP200" s="184" t="str">
        <f t="shared" ca="1" si="652"/>
        <v/>
      </c>
      <c r="BQ200" s="184" t="str">
        <f t="shared" ca="1" si="653"/>
        <v/>
      </c>
      <c r="BR200" s="184" t="str">
        <f t="shared" ca="1" si="654"/>
        <v/>
      </c>
      <c r="BS200" s="184" t="str">
        <f t="shared" ca="1" si="655"/>
        <v/>
      </c>
      <c r="BT200" s="184" t="str">
        <f t="shared" ca="1" si="656"/>
        <v/>
      </c>
      <c r="BU200" s="184" t="str">
        <f t="shared" ca="1" si="657"/>
        <v/>
      </c>
      <c r="BV200" s="184" t="str">
        <f t="shared" ca="1" si="658"/>
        <v/>
      </c>
      <c r="BW200" s="184" t="str">
        <f t="shared" ca="1" si="659"/>
        <v/>
      </c>
      <c r="BX200" s="184" t="str">
        <f t="shared" ca="1" si="660"/>
        <v/>
      </c>
      <c r="BY200" s="184" t="str">
        <f t="shared" ca="1" si="661"/>
        <v/>
      </c>
      <c r="BZ200" s="184" t="str">
        <f t="shared" ca="1" si="662"/>
        <v/>
      </c>
      <c r="CA200" s="184" t="str">
        <f t="shared" ca="1" si="663"/>
        <v/>
      </c>
      <c r="CB200" s="184" t="str">
        <f t="shared" ca="1" si="664"/>
        <v/>
      </c>
      <c r="CC200" s="184" t="str">
        <f t="shared" ca="1" si="665"/>
        <v/>
      </c>
      <c r="CD200" s="184" t="str">
        <f t="shared" ca="1" si="666"/>
        <v/>
      </c>
      <c r="CE200" s="184" t="str">
        <f t="shared" ca="1" si="667"/>
        <v/>
      </c>
      <c r="CF200" s="184" t="str">
        <f t="shared" ca="1" si="668"/>
        <v/>
      </c>
      <c r="CG200" s="184" t="str">
        <f t="shared" ca="1" si="669"/>
        <v/>
      </c>
      <c r="CH200" s="184" t="str">
        <f t="shared" ca="1" si="670"/>
        <v/>
      </c>
      <c r="CI200" s="184" t="str">
        <f t="shared" ca="1" si="671"/>
        <v/>
      </c>
      <c r="CJ200" s="184" t="str">
        <f t="shared" ca="1" si="672"/>
        <v/>
      </c>
      <c r="CK200" s="184" t="str">
        <f t="shared" ca="1" si="673"/>
        <v/>
      </c>
      <c r="CL200" s="184" t="str">
        <f t="shared" ca="1" si="674"/>
        <v/>
      </c>
      <c r="CM200" s="184" t="str">
        <f t="shared" ca="1" si="675"/>
        <v/>
      </c>
      <c r="CN200" s="184" t="str">
        <f t="shared" ca="1" si="676"/>
        <v/>
      </c>
      <c r="CO200" s="184" t="str">
        <f t="shared" ca="1" si="677"/>
        <v/>
      </c>
      <c r="CP200" s="184" t="str">
        <f t="shared" ca="1" si="678"/>
        <v/>
      </c>
      <c r="CQ200" s="184" t="str">
        <f t="shared" ca="1" si="679"/>
        <v/>
      </c>
      <c r="CR200" s="184" t="str">
        <f t="shared" ca="1" si="680"/>
        <v/>
      </c>
      <c r="CS200" s="184" t="str">
        <f t="shared" ca="1" si="681"/>
        <v/>
      </c>
      <c r="CT200" s="184" t="str">
        <f t="shared" ca="1" si="682"/>
        <v/>
      </c>
      <c r="CU200" s="184" t="str">
        <f t="shared" ca="1" si="683"/>
        <v/>
      </c>
      <c r="CV200" s="184" t="str">
        <f t="shared" ca="1" si="684"/>
        <v/>
      </c>
      <c r="CW200" s="184" t="str">
        <f t="shared" ca="1" si="685"/>
        <v/>
      </c>
      <c r="CX200" s="184" t="str">
        <f t="shared" ca="1" si="686"/>
        <v/>
      </c>
      <c r="CY200" s="184" t="str">
        <f t="shared" ca="1" si="687"/>
        <v/>
      </c>
      <c r="CZ200" s="184" t="str">
        <f t="shared" ca="1" si="688"/>
        <v/>
      </c>
      <c r="DA200" s="184" t="str">
        <f t="shared" ca="1" si="689"/>
        <v/>
      </c>
      <c r="DB200" s="184" t="str">
        <f t="shared" ca="1" si="690"/>
        <v/>
      </c>
      <c r="DC200" s="184" t="str">
        <f t="shared" ca="1" si="691"/>
        <v/>
      </c>
      <c r="DD200" s="184" t="str">
        <f t="shared" ca="1" si="692"/>
        <v/>
      </c>
      <c r="DE200" s="184" t="str">
        <f t="shared" ca="1" si="693"/>
        <v/>
      </c>
      <c r="DF200" s="184" t="str">
        <f t="shared" ca="1" si="694"/>
        <v/>
      </c>
      <c r="DG200" s="184" t="str">
        <f t="shared" ca="1" si="695"/>
        <v/>
      </c>
      <c r="DH200" s="184" t="str">
        <f t="shared" ca="1" si="696"/>
        <v/>
      </c>
      <c r="DI200" s="184" t="str">
        <f t="shared" ca="1" si="697"/>
        <v/>
      </c>
      <c r="DJ200" s="184" t="str">
        <f t="shared" ca="1" si="698"/>
        <v/>
      </c>
      <c r="DK200" s="184" t="str">
        <f t="shared" ca="1" si="699"/>
        <v/>
      </c>
      <c r="DL200" s="184" t="str">
        <f t="shared" ca="1" si="700"/>
        <v/>
      </c>
      <c r="DM200" s="184" t="str">
        <f t="shared" ca="1" si="701"/>
        <v/>
      </c>
      <c r="DN200" s="184" t="str">
        <f t="shared" ca="1" si="702"/>
        <v/>
      </c>
      <c r="DO200" s="184" t="str">
        <f t="shared" ca="1" si="703"/>
        <v/>
      </c>
      <c r="DP200" s="184" t="str">
        <f t="shared" ca="1" si="704"/>
        <v/>
      </c>
      <c r="DQ200" s="184" t="str">
        <f t="shared" ca="1" si="705"/>
        <v/>
      </c>
      <c r="DR200" s="184" t="str">
        <f t="shared" ca="1" si="706"/>
        <v/>
      </c>
      <c r="DS200" s="184" t="str">
        <f t="shared" ca="1" si="707"/>
        <v/>
      </c>
      <c r="DT200" s="184" t="str">
        <f t="shared" ca="1" si="708"/>
        <v/>
      </c>
      <c r="DU200" s="184" t="str">
        <f t="shared" ca="1" si="709"/>
        <v/>
      </c>
      <c r="DV200" s="184" t="str">
        <f t="shared" ca="1" si="710"/>
        <v/>
      </c>
      <c r="DW200" s="184" t="str">
        <f t="shared" ca="1" si="711"/>
        <v/>
      </c>
      <c r="DX200" s="184" t="str">
        <f t="shared" ca="1" si="712"/>
        <v/>
      </c>
      <c r="DY200" s="184" t="str">
        <f t="shared" ca="1" si="713"/>
        <v/>
      </c>
      <c r="DZ200" s="184" t="str">
        <f t="shared" ca="1" si="714"/>
        <v/>
      </c>
      <c r="EA200" s="184" t="str">
        <f t="shared" ca="1" si="715"/>
        <v/>
      </c>
      <c r="EB200" s="184" t="str">
        <f t="shared" ca="1" si="716"/>
        <v/>
      </c>
      <c r="EC200" s="184" t="str">
        <f t="shared" ca="1" si="717"/>
        <v/>
      </c>
      <c r="ED200" s="184" t="str">
        <f t="shared" ca="1" si="718"/>
        <v/>
      </c>
      <c r="EE200" s="184" t="str">
        <f t="shared" ca="1" si="719"/>
        <v/>
      </c>
      <c r="EF200" s="184" t="str">
        <f t="shared" ca="1" si="720"/>
        <v/>
      </c>
      <c r="EG200" s="184" t="str">
        <f t="shared" ca="1" si="721"/>
        <v/>
      </c>
      <c r="EH200" s="184" t="str">
        <f t="shared" ca="1" si="722"/>
        <v/>
      </c>
      <c r="EI200" s="184" t="str">
        <f t="shared" ca="1" si="723"/>
        <v/>
      </c>
      <c r="EJ200" s="184" t="str">
        <f t="shared" ca="1" si="724"/>
        <v/>
      </c>
      <c r="EK200" s="184">
        <f t="shared" ca="1" si="725"/>
        <v>0</v>
      </c>
      <c r="EL200" s="184">
        <f t="shared" ca="1" si="726"/>
        <v>0</v>
      </c>
      <c r="EM200" s="184">
        <f t="shared" ca="1" si="727"/>
        <v>0</v>
      </c>
      <c r="EN200" s="184">
        <f t="shared" ca="1" si="728"/>
        <v>0</v>
      </c>
      <c r="EO200" s="184">
        <f t="shared" ca="1" si="729"/>
        <v>0</v>
      </c>
      <c r="EP200" s="184">
        <f t="shared" ca="1" si="730"/>
        <v>0</v>
      </c>
      <c r="EQ200" s="184">
        <f t="shared" ca="1" si="731"/>
        <v>0</v>
      </c>
      <c r="ER200" s="184">
        <f t="shared" ca="1" si="732"/>
        <v>0</v>
      </c>
      <c r="ES200" s="184">
        <f t="shared" ca="1" si="733"/>
        <v>0</v>
      </c>
      <c r="ET200" s="184">
        <f t="shared" ca="1" si="734"/>
        <v>0</v>
      </c>
      <c r="EU200" s="184">
        <f t="shared" ca="1" si="735"/>
        <v>0</v>
      </c>
      <c r="EV200" s="184">
        <f t="shared" ca="1" si="736"/>
        <v>0</v>
      </c>
      <c r="EW200" s="184">
        <f t="shared" ca="1" si="737"/>
        <v>0</v>
      </c>
      <c r="EX200" s="184">
        <f t="shared" ca="1" si="738"/>
        <v>0</v>
      </c>
      <c r="EY200" s="184">
        <f t="shared" ca="1" si="739"/>
        <v>0</v>
      </c>
      <c r="EZ200" s="184">
        <f t="shared" ca="1" si="740"/>
        <v>0</v>
      </c>
      <c r="FA200" s="184">
        <f t="shared" ca="1" si="741"/>
        <v>0</v>
      </c>
      <c r="FB200" s="184">
        <f t="shared" ca="1" si="742"/>
        <v>0</v>
      </c>
      <c r="FC200" s="184">
        <f t="shared" ca="1" si="743"/>
        <v>0</v>
      </c>
      <c r="FD200" s="184">
        <f t="shared" ca="1" si="744"/>
        <v>0</v>
      </c>
      <c r="FE200" s="184">
        <f t="shared" ca="1" si="745"/>
        <v>0</v>
      </c>
      <c r="FF200" s="184">
        <f t="shared" ca="1" si="746"/>
        <v>0</v>
      </c>
      <c r="FG200" s="184">
        <f t="shared" ca="1" si="747"/>
        <v>0</v>
      </c>
      <c r="FH200" s="184">
        <f t="shared" ca="1" si="748"/>
        <v>0</v>
      </c>
      <c r="FI200" s="184">
        <f t="shared" ca="1" si="749"/>
        <v>0</v>
      </c>
      <c r="FJ200" s="184">
        <f t="shared" ca="1" si="750"/>
        <v>0</v>
      </c>
      <c r="FK200" s="184">
        <f t="shared" ca="1" si="751"/>
        <v>0</v>
      </c>
      <c r="FL200" s="184">
        <f t="shared" ca="1" si="752"/>
        <v>0</v>
      </c>
      <c r="FM200" s="184">
        <f t="shared" ca="1" si="753"/>
        <v>0</v>
      </c>
      <c r="FN200" s="184">
        <f t="shared" ca="1" si="754"/>
        <v>0</v>
      </c>
      <c r="FO200" s="184">
        <f t="shared" ca="1" si="755"/>
        <v>0</v>
      </c>
      <c r="FP200" s="184">
        <f t="shared" ca="1" si="756"/>
        <v>0</v>
      </c>
      <c r="FQ200" s="184">
        <f t="shared" ca="1" si="757"/>
        <v>0</v>
      </c>
      <c r="FR200" s="184">
        <f t="shared" ca="1" si="758"/>
        <v>0</v>
      </c>
      <c r="FS200" s="184">
        <f t="shared" ca="1" si="759"/>
        <v>0</v>
      </c>
      <c r="FT200" s="184">
        <f t="shared" ca="1" si="760"/>
        <v>0</v>
      </c>
      <c r="FU200" s="184">
        <f t="shared" ca="1" si="761"/>
        <v>0</v>
      </c>
      <c r="FV200" s="184">
        <f t="shared" ca="1" si="762"/>
        <v>0</v>
      </c>
      <c r="FW200" s="184">
        <f t="shared" ca="1" si="763"/>
        <v>0</v>
      </c>
      <c r="FX200" s="184">
        <f t="shared" ca="1" si="764"/>
        <v>0</v>
      </c>
      <c r="FY200" s="184">
        <f t="shared" ca="1" si="765"/>
        <v>0</v>
      </c>
      <c r="FZ200" s="184">
        <f t="shared" ca="1" si="766"/>
        <v>0</v>
      </c>
      <c r="GA200" s="184">
        <f t="shared" ca="1" si="767"/>
        <v>0</v>
      </c>
      <c r="GB200" s="184">
        <f t="shared" ca="1" si="768"/>
        <v>0</v>
      </c>
      <c r="GC200" s="184">
        <f t="shared" ca="1" si="769"/>
        <v>0</v>
      </c>
      <c r="GD200" s="184">
        <f t="shared" ca="1" si="770"/>
        <v>0</v>
      </c>
      <c r="GE200" s="184">
        <f t="shared" ca="1" si="771"/>
        <v>0</v>
      </c>
      <c r="GF200" s="184">
        <f t="shared" ca="1" si="772"/>
        <v>0</v>
      </c>
      <c r="GG200" s="184">
        <f t="shared" ca="1" si="773"/>
        <v>0</v>
      </c>
      <c r="GH200" s="184">
        <f t="shared" ca="1" si="774"/>
        <v>0</v>
      </c>
      <c r="GI200" s="184">
        <f t="shared" ca="1" si="775"/>
        <v>0</v>
      </c>
      <c r="GJ200" s="184">
        <f t="shared" ca="1" si="776"/>
        <v>0</v>
      </c>
      <c r="GK200" s="184">
        <f t="shared" ca="1" si="777"/>
        <v>0</v>
      </c>
      <c r="GL200" s="184">
        <f t="shared" ca="1" si="778"/>
        <v>0</v>
      </c>
      <c r="GM200" s="184">
        <f t="shared" ca="1" si="779"/>
        <v>0</v>
      </c>
      <c r="GN200" s="184">
        <f t="shared" ca="1" si="780"/>
        <v>0</v>
      </c>
      <c r="GO200" s="184">
        <f t="shared" ca="1" si="781"/>
        <v>0</v>
      </c>
      <c r="GP200" s="184">
        <f t="shared" ca="1" si="782"/>
        <v>0</v>
      </c>
      <c r="GQ200" s="184">
        <f t="shared" ca="1" si="783"/>
        <v>0</v>
      </c>
      <c r="GR200" s="184">
        <f t="shared" ca="1" si="784"/>
        <v>0</v>
      </c>
      <c r="GS200" s="184">
        <f t="shared" ca="1" si="785"/>
        <v>0</v>
      </c>
      <c r="GT200" s="184">
        <f t="shared" ca="1" si="786"/>
        <v>0</v>
      </c>
      <c r="GU200" s="184">
        <f t="shared" ca="1" si="787"/>
        <v>0</v>
      </c>
      <c r="GV200" s="184">
        <f t="shared" ca="1" si="788"/>
        <v>0</v>
      </c>
      <c r="GW200" s="184">
        <f t="shared" ca="1" si="789"/>
        <v>0</v>
      </c>
      <c r="GX200" s="184">
        <f t="shared" ca="1" si="790"/>
        <v>0</v>
      </c>
      <c r="GY200" s="184">
        <f t="shared" ca="1" si="791"/>
        <v>0</v>
      </c>
      <c r="GZ200" s="184">
        <f t="shared" ca="1" si="792"/>
        <v>0</v>
      </c>
      <c r="HA200" s="184">
        <f t="shared" ca="1" si="793"/>
        <v>0</v>
      </c>
      <c r="HB200" s="184">
        <f t="shared" ca="1" si="794"/>
        <v>0</v>
      </c>
      <c r="HC200" s="184">
        <f t="shared" ca="1" si="795"/>
        <v>0</v>
      </c>
      <c r="HD200" s="184">
        <f t="shared" ca="1" si="796"/>
        <v>0</v>
      </c>
      <c r="HE200" s="184">
        <f t="shared" ca="1" si="797"/>
        <v>0</v>
      </c>
      <c r="HF200" s="184">
        <f t="shared" ca="1" si="798"/>
        <v>0</v>
      </c>
      <c r="HG200" s="184">
        <f t="shared" ca="1" si="799"/>
        <v>0</v>
      </c>
      <c r="HH200" s="184">
        <f t="shared" ca="1" si="800"/>
        <v>0</v>
      </c>
      <c r="HI200" s="184">
        <f t="shared" ca="1" si="801"/>
        <v>0</v>
      </c>
      <c r="HJ200" s="184">
        <f t="shared" ca="1" si="802"/>
        <v>0</v>
      </c>
      <c r="HK200" s="578">
        <f t="shared" ca="1" si="803"/>
        <v>0</v>
      </c>
    </row>
    <row r="201" spans="1:219" s="185" customFormat="1">
      <c r="A201" s="284"/>
      <c r="B201" s="285"/>
      <c r="C201" s="286"/>
      <c r="D201" s="287"/>
      <c r="E201" s="288"/>
      <c r="F201" s="289"/>
      <c r="G201" s="289"/>
      <c r="H201" s="289"/>
      <c r="I201" s="289"/>
      <c r="J201" s="289"/>
      <c r="K201" s="289"/>
      <c r="L201" s="289"/>
      <c r="M201" s="572">
        <f t="shared" si="594"/>
        <v>0</v>
      </c>
      <c r="N201" s="572">
        <f t="shared" si="595"/>
        <v>0</v>
      </c>
      <c r="O201" s="572">
        <f t="shared" si="596"/>
        <v>0</v>
      </c>
      <c r="P201" s="572">
        <f t="shared" si="597"/>
        <v>193</v>
      </c>
      <c r="Q201" s="572" t="str">
        <f t="shared" si="598"/>
        <v/>
      </c>
      <c r="R201" s="572" t="str">
        <f t="shared" si="599"/>
        <v/>
      </c>
      <c r="S201" s="184" t="str">
        <f t="shared" ca="1" si="603"/>
        <v/>
      </c>
      <c r="T201" s="184" t="str">
        <f t="shared" ca="1" si="604"/>
        <v/>
      </c>
      <c r="U201" s="184" t="str">
        <f t="shared" ca="1" si="605"/>
        <v/>
      </c>
      <c r="V201" s="184" t="str">
        <f t="shared" ca="1" si="606"/>
        <v/>
      </c>
      <c r="W201" s="184" t="str">
        <f t="shared" ca="1" si="607"/>
        <v/>
      </c>
      <c r="X201" s="184" t="str">
        <f t="shared" ca="1" si="608"/>
        <v/>
      </c>
      <c r="Y201" s="184" t="str">
        <f t="shared" ca="1" si="609"/>
        <v/>
      </c>
      <c r="Z201" s="184" t="str">
        <f t="shared" ca="1" si="610"/>
        <v/>
      </c>
      <c r="AA201" s="184" t="str">
        <f t="shared" ca="1" si="611"/>
        <v/>
      </c>
      <c r="AB201" s="184" t="str">
        <f t="shared" ca="1" si="612"/>
        <v/>
      </c>
      <c r="AC201" s="184" t="str">
        <f t="shared" ca="1" si="613"/>
        <v/>
      </c>
      <c r="AD201" s="184" t="str">
        <f t="shared" ca="1" si="614"/>
        <v/>
      </c>
      <c r="AE201" s="184" t="str">
        <f t="shared" ca="1" si="615"/>
        <v/>
      </c>
      <c r="AF201" s="184" t="str">
        <f t="shared" ca="1" si="616"/>
        <v/>
      </c>
      <c r="AG201" s="184" t="str">
        <f t="shared" ca="1" si="617"/>
        <v/>
      </c>
      <c r="AH201" s="184" t="str">
        <f t="shared" ca="1" si="618"/>
        <v/>
      </c>
      <c r="AI201" s="184" t="str">
        <f t="shared" ca="1" si="619"/>
        <v/>
      </c>
      <c r="AJ201" s="184" t="str">
        <f t="shared" ca="1" si="620"/>
        <v/>
      </c>
      <c r="AK201" s="184" t="str">
        <f t="shared" ca="1" si="621"/>
        <v/>
      </c>
      <c r="AL201" s="184" t="str">
        <f t="shared" ca="1" si="622"/>
        <v/>
      </c>
      <c r="AM201" s="184" t="str">
        <f t="shared" ca="1" si="623"/>
        <v/>
      </c>
      <c r="AN201" s="184" t="str">
        <f t="shared" ca="1" si="624"/>
        <v/>
      </c>
      <c r="AO201" s="184" t="str">
        <f t="shared" ca="1" si="625"/>
        <v/>
      </c>
      <c r="AP201" s="184" t="str">
        <f t="shared" ca="1" si="626"/>
        <v/>
      </c>
      <c r="AQ201" s="184" t="str">
        <f t="shared" ca="1" si="627"/>
        <v/>
      </c>
      <c r="AR201" s="184" t="str">
        <f t="shared" ca="1" si="628"/>
        <v/>
      </c>
      <c r="AS201" s="184" t="str">
        <f t="shared" ca="1" si="629"/>
        <v/>
      </c>
      <c r="AT201" s="184" t="str">
        <f t="shared" ca="1" si="630"/>
        <v/>
      </c>
      <c r="AU201" s="184" t="str">
        <f t="shared" ca="1" si="631"/>
        <v/>
      </c>
      <c r="AV201" s="184" t="str">
        <f t="shared" ca="1" si="632"/>
        <v/>
      </c>
      <c r="AW201" s="184" t="str">
        <f t="shared" ca="1" si="633"/>
        <v/>
      </c>
      <c r="AX201" s="184" t="str">
        <f t="shared" ca="1" si="634"/>
        <v/>
      </c>
      <c r="AY201" s="184" t="str">
        <f t="shared" ca="1" si="635"/>
        <v/>
      </c>
      <c r="AZ201" s="184" t="str">
        <f t="shared" ca="1" si="636"/>
        <v/>
      </c>
      <c r="BA201" s="184" t="str">
        <f t="shared" ca="1" si="637"/>
        <v/>
      </c>
      <c r="BB201" s="184" t="str">
        <f t="shared" ca="1" si="638"/>
        <v/>
      </c>
      <c r="BC201" s="184" t="str">
        <f t="shared" ca="1" si="639"/>
        <v/>
      </c>
      <c r="BD201" s="184" t="str">
        <f t="shared" ca="1" si="640"/>
        <v/>
      </c>
      <c r="BE201" s="184" t="str">
        <f t="shared" ca="1" si="641"/>
        <v/>
      </c>
      <c r="BF201" s="184" t="str">
        <f t="shared" ca="1" si="642"/>
        <v/>
      </c>
      <c r="BG201" s="184" t="str">
        <f t="shared" ca="1" si="643"/>
        <v/>
      </c>
      <c r="BH201" s="184" t="str">
        <f t="shared" ca="1" si="644"/>
        <v/>
      </c>
      <c r="BI201" s="184" t="str">
        <f t="shared" ca="1" si="645"/>
        <v/>
      </c>
      <c r="BJ201" s="184" t="str">
        <f t="shared" ca="1" si="646"/>
        <v/>
      </c>
      <c r="BK201" s="184" t="str">
        <f t="shared" ca="1" si="647"/>
        <v/>
      </c>
      <c r="BL201" s="184" t="str">
        <f t="shared" ca="1" si="648"/>
        <v/>
      </c>
      <c r="BM201" s="184" t="str">
        <f t="shared" ca="1" si="649"/>
        <v/>
      </c>
      <c r="BN201" s="184" t="str">
        <f t="shared" ca="1" si="650"/>
        <v/>
      </c>
      <c r="BO201" s="184" t="str">
        <f t="shared" ca="1" si="651"/>
        <v/>
      </c>
      <c r="BP201" s="184" t="str">
        <f t="shared" ca="1" si="652"/>
        <v/>
      </c>
      <c r="BQ201" s="184" t="str">
        <f t="shared" ca="1" si="653"/>
        <v/>
      </c>
      <c r="BR201" s="184" t="str">
        <f t="shared" ca="1" si="654"/>
        <v/>
      </c>
      <c r="BS201" s="184" t="str">
        <f t="shared" ca="1" si="655"/>
        <v/>
      </c>
      <c r="BT201" s="184" t="str">
        <f t="shared" ca="1" si="656"/>
        <v/>
      </c>
      <c r="BU201" s="184" t="str">
        <f t="shared" ca="1" si="657"/>
        <v/>
      </c>
      <c r="BV201" s="184" t="str">
        <f t="shared" ca="1" si="658"/>
        <v/>
      </c>
      <c r="BW201" s="184" t="str">
        <f t="shared" ca="1" si="659"/>
        <v/>
      </c>
      <c r="BX201" s="184" t="str">
        <f t="shared" ca="1" si="660"/>
        <v/>
      </c>
      <c r="BY201" s="184" t="str">
        <f t="shared" ca="1" si="661"/>
        <v/>
      </c>
      <c r="BZ201" s="184" t="str">
        <f t="shared" ca="1" si="662"/>
        <v/>
      </c>
      <c r="CA201" s="184" t="str">
        <f t="shared" ca="1" si="663"/>
        <v/>
      </c>
      <c r="CB201" s="184" t="str">
        <f t="shared" ca="1" si="664"/>
        <v/>
      </c>
      <c r="CC201" s="184" t="str">
        <f t="shared" ca="1" si="665"/>
        <v/>
      </c>
      <c r="CD201" s="184" t="str">
        <f t="shared" ca="1" si="666"/>
        <v/>
      </c>
      <c r="CE201" s="184" t="str">
        <f t="shared" ca="1" si="667"/>
        <v/>
      </c>
      <c r="CF201" s="184" t="str">
        <f t="shared" ca="1" si="668"/>
        <v/>
      </c>
      <c r="CG201" s="184" t="str">
        <f t="shared" ca="1" si="669"/>
        <v/>
      </c>
      <c r="CH201" s="184" t="str">
        <f t="shared" ca="1" si="670"/>
        <v/>
      </c>
      <c r="CI201" s="184" t="str">
        <f t="shared" ca="1" si="671"/>
        <v/>
      </c>
      <c r="CJ201" s="184" t="str">
        <f t="shared" ca="1" si="672"/>
        <v/>
      </c>
      <c r="CK201" s="184" t="str">
        <f t="shared" ca="1" si="673"/>
        <v/>
      </c>
      <c r="CL201" s="184" t="str">
        <f t="shared" ca="1" si="674"/>
        <v/>
      </c>
      <c r="CM201" s="184" t="str">
        <f t="shared" ca="1" si="675"/>
        <v/>
      </c>
      <c r="CN201" s="184" t="str">
        <f t="shared" ca="1" si="676"/>
        <v/>
      </c>
      <c r="CO201" s="184" t="str">
        <f t="shared" ca="1" si="677"/>
        <v/>
      </c>
      <c r="CP201" s="184" t="str">
        <f t="shared" ca="1" si="678"/>
        <v/>
      </c>
      <c r="CQ201" s="184" t="str">
        <f t="shared" ca="1" si="679"/>
        <v/>
      </c>
      <c r="CR201" s="184" t="str">
        <f t="shared" ca="1" si="680"/>
        <v/>
      </c>
      <c r="CS201" s="184" t="str">
        <f t="shared" ca="1" si="681"/>
        <v/>
      </c>
      <c r="CT201" s="184" t="str">
        <f t="shared" ca="1" si="682"/>
        <v/>
      </c>
      <c r="CU201" s="184" t="str">
        <f t="shared" ca="1" si="683"/>
        <v/>
      </c>
      <c r="CV201" s="184" t="str">
        <f t="shared" ca="1" si="684"/>
        <v/>
      </c>
      <c r="CW201" s="184" t="str">
        <f t="shared" ca="1" si="685"/>
        <v/>
      </c>
      <c r="CX201" s="184" t="str">
        <f t="shared" ca="1" si="686"/>
        <v/>
      </c>
      <c r="CY201" s="184" t="str">
        <f t="shared" ca="1" si="687"/>
        <v/>
      </c>
      <c r="CZ201" s="184" t="str">
        <f t="shared" ca="1" si="688"/>
        <v/>
      </c>
      <c r="DA201" s="184" t="str">
        <f t="shared" ca="1" si="689"/>
        <v/>
      </c>
      <c r="DB201" s="184" t="str">
        <f t="shared" ca="1" si="690"/>
        <v/>
      </c>
      <c r="DC201" s="184" t="str">
        <f t="shared" ca="1" si="691"/>
        <v/>
      </c>
      <c r="DD201" s="184" t="str">
        <f t="shared" ca="1" si="692"/>
        <v/>
      </c>
      <c r="DE201" s="184" t="str">
        <f t="shared" ca="1" si="693"/>
        <v/>
      </c>
      <c r="DF201" s="184" t="str">
        <f t="shared" ca="1" si="694"/>
        <v/>
      </c>
      <c r="DG201" s="184" t="str">
        <f t="shared" ca="1" si="695"/>
        <v/>
      </c>
      <c r="DH201" s="184" t="str">
        <f t="shared" ca="1" si="696"/>
        <v/>
      </c>
      <c r="DI201" s="184" t="str">
        <f t="shared" ca="1" si="697"/>
        <v/>
      </c>
      <c r="DJ201" s="184" t="str">
        <f t="shared" ca="1" si="698"/>
        <v/>
      </c>
      <c r="DK201" s="184" t="str">
        <f t="shared" ca="1" si="699"/>
        <v/>
      </c>
      <c r="DL201" s="184" t="str">
        <f t="shared" ca="1" si="700"/>
        <v/>
      </c>
      <c r="DM201" s="184" t="str">
        <f t="shared" ca="1" si="701"/>
        <v/>
      </c>
      <c r="DN201" s="184" t="str">
        <f t="shared" ca="1" si="702"/>
        <v/>
      </c>
      <c r="DO201" s="184" t="str">
        <f t="shared" ca="1" si="703"/>
        <v/>
      </c>
      <c r="DP201" s="184" t="str">
        <f t="shared" ca="1" si="704"/>
        <v/>
      </c>
      <c r="DQ201" s="184" t="str">
        <f t="shared" ca="1" si="705"/>
        <v/>
      </c>
      <c r="DR201" s="184" t="str">
        <f t="shared" ca="1" si="706"/>
        <v/>
      </c>
      <c r="DS201" s="184" t="str">
        <f t="shared" ca="1" si="707"/>
        <v/>
      </c>
      <c r="DT201" s="184" t="str">
        <f t="shared" ca="1" si="708"/>
        <v/>
      </c>
      <c r="DU201" s="184" t="str">
        <f t="shared" ca="1" si="709"/>
        <v/>
      </c>
      <c r="DV201" s="184" t="str">
        <f t="shared" ca="1" si="710"/>
        <v/>
      </c>
      <c r="DW201" s="184" t="str">
        <f t="shared" ca="1" si="711"/>
        <v/>
      </c>
      <c r="DX201" s="184" t="str">
        <f t="shared" ca="1" si="712"/>
        <v/>
      </c>
      <c r="DY201" s="184" t="str">
        <f t="shared" ca="1" si="713"/>
        <v/>
      </c>
      <c r="DZ201" s="184" t="str">
        <f t="shared" ca="1" si="714"/>
        <v/>
      </c>
      <c r="EA201" s="184" t="str">
        <f t="shared" ca="1" si="715"/>
        <v/>
      </c>
      <c r="EB201" s="184" t="str">
        <f t="shared" ca="1" si="716"/>
        <v/>
      </c>
      <c r="EC201" s="184" t="str">
        <f t="shared" ca="1" si="717"/>
        <v/>
      </c>
      <c r="ED201" s="184" t="str">
        <f t="shared" ca="1" si="718"/>
        <v/>
      </c>
      <c r="EE201" s="184" t="str">
        <f t="shared" ca="1" si="719"/>
        <v/>
      </c>
      <c r="EF201" s="184" t="str">
        <f t="shared" ca="1" si="720"/>
        <v/>
      </c>
      <c r="EG201" s="184" t="str">
        <f t="shared" ca="1" si="721"/>
        <v/>
      </c>
      <c r="EH201" s="184" t="str">
        <f t="shared" ca="1" si="722"/>
        <v/>
      </c>
      <c r="EI201" s="184" t="str">
        <f t="shared" ca="1" si="723"/>
        <v/>
      </c>
      <c r="EJ201" s="184">
        <f t="shared" ca="1" si="724"/>
        <v>0</v>
      </c>
      <c r="EK201" s="184">
        <f t="shared" ca="1" si="725"/>
        <v>0</v>
      </c>
      <c r="EL201" s="184">
        <f t="shared" ca="1" si="726"/>
        <v>0</v>
      </c>
      <c r="EM201" s="184">
        <f t="shared" ca="1" si="727"/>
        <v>0</v>
      </c>
      <c r="EN201" s="184">
        <f t="shared" ca="1" si="728"/>
        <v>0</v>
      </c>
      <c r="EO201" s="184">
        <f t="shared" ca="1" si="729"/>
        <v>0</v>
      </c>
      <c r="EP201" s="184">
        <f t="shared" ca="1" si="730"/>
        <v>0</v>
      </c>
      <c r="EQ201" s="184">
        <f t="shared" ca="1" si="731"/>
        <v>0</v>
      </c>
      <c r="ER201" s="184">
        <f t="shared" ca="1" si="732"/>
        <v>0</v>
      </c>
      <c r="ES201" s="184">
        <f t="shared" ca="1" si="733"/>
        <v>0</v>
      </c>
      <c r="ET201" s="184">
        <f t="shared" ca="1" si="734"/>
        <v>0</v>
      </c>
      <c r="EU201" s="184">
        <f t="shared" ca="1" si="735"/>
        <v>0</v>
      </c>
      <c r="EV201" s="184">
        <f t="shared" ca="1" si="736"/>
        <v>0</v>
      </c>
      <c r="EW201" s="184">
        <f t="shared" ca="1" si="737"/>
        <v>0</v>
      </c>
      <c r="EX201" s="184">
        <f t="shared" ca="1" si="738"/>
        <v>0</v>
      </c>
      <c r="EY201" s="184">
        <f t="shared" ca="1" si="739"/>
        <v>0</v>
      </c>
      <c r="EZ201" s="184">
        <f t="shared" ca="1" si="740"/>
        <v>0</v>
      </c>
      <c r="FA201" s="184">
        <f t="shared" ca="1" si="741"/>
        <v>0</v>
      </c>
      <c r="FB201" s="184">
        <f t="shared" ca="1" si="742"/>
        <v>0</v>
      </c>
      <c r="FC201" s="184">
        <f t="shared" ca="1" si="743"/>
        <v>0</v>
      </c>
      <c r="FD201" s="184">
        <f t="shared" ca="1" si="744"/>
        <v>0</v>
      </c>
      <c r="FE201" s="184">
        <f t="shared" ca="1" si="745"/>
        <v>0</v>
      </c>
      <c r="FF201" s="184">
        <f t="shared" ca="1" si="746"/>
        <v>0</v>
      </c>
      <c r="FG201" s="184">
        <f t="shared" ca="1" si="747"/>
        <v>0</v>
      </c>
      <c r="FH201" s="184">
        <f t="shared" ca="1" si="748"/>
        <v>0</v>
      </c>
      <c r="FI201" s="184">
        <f t="shared" ca="1" si="749"/>
        <v>0</v>
      </c>
      <c r="FJ201" s="184">
        <f t="shared" ca="1" si="750"/>
        <v>0</v>
      </c>
      <c r="FK201" s="184">
        <f t="shared" ca="1" si="751"/>
        <v>0</v>
      </c>
      <c r="FL201" s="184">
        <f t="shared" ca="1" si="752"/>
        <v>0</v>
      </c>
      <c r="FM201" s="184">
        <f t="shared" ca="1" si="753"/>
        <v>0</v>
      </c>
      <c r="FN201" s="184">
        <f t="shared" ca="1" si="754"/>
        <v>0</v>
      </c>
      <c r="FO201" s="184">
        <f t="shared" ca="1" si="755"/>
        <v>0</v>
      </c>
      <c r="FP201" s="184">
        <f t="shared" ca="1" si="756"/>
        <v>0</v>
      </c>
      <c r="FQ201" s="184">
        <f t="shared" ca="1" si="757"/>
        <v>0</v>
      </c>
      <c r="FR201" s="184">
        <f t="shared" ca="1" si="758"/>
        <v>0</v>
      </c>
      <c r="FS201" s="184">
        <f t="shared" ca="1" si="759"/>
        <v>0</v>
      </c>
      <c r="FT201" s="184">
        <f t="shared" ca="1" si="760"/>
        <v>0</v>
      </c>
      <c r="FU201" s="184">
        <f t="shared" ca="1" si="761"/>
        <v>0</v>
      </c>
      <c r="FV201" s="184">
        <f t="shared" ca="1" si="762"/>
        <v>0</v>
      </c>
      <c r="FW201" s="184">
        <f t="shared" ca="1" si="763"/>
        <v>0</v>
      </c>
      <c r="FX201" s="184">
        <f t="shared" ca="1" si="764"/>
        <v>0</v>
      </c>
      <c r="FY201" s="184">
        <f t="shared" ca="1" si="765"/>
        <v>0</v>
      </c>
      <c r="FZ201" s="184">
        <f t="shared" ca="1" si="766"/>
        <v>0</v>
      </c>
      <c r="GA201" s="184">
        <f t="shared" ca="1" si="767"/>
        <v>0</v>
      </c>
      <c r="GB201" s="184">
        <f t="shared" ca="1" si="768"/>
        <v>0</v>
      </c>
      <c r="GC201" s="184">
        <f t="shared" ca="1" si="769"/>
        <v>0</v>
      </c>
      <c r="GD201" s="184">
        <f t="shared" ca="1" si="770"/>
        <v>0</v>
      </c>
      <c r="GE201" s="184">
        <f t="shared" ca="1" si="771"/>
        <v>0</v>
      </c>
      <c r="GF201" s="184">
        <f t="shared" ca="1" si="772"/>
        <v>0</v>
      </c>
      <c r="GG201" s="184">
        <f t="shared" ca="1" si="773"/>
        <v>0</v>
      </c>
      <c r="GH201" s="184">
        <f t="shared" ca="1" si="774"/>
        <v>0</v>
      </c>
      <c r="GI201" s="184">
        <f t="shared" ca="1" si="775"/>
        <v>0</v>
      </c>
      <c r="GJ201" s="184">
        <f t="shared" ca="1" si="776"/>
        <v>0</v>
      </c>
      <c r="GK201" s="184">
        <f t="shared" ca="1" si="777"/>
        <v>0</v>
      </c>
      <c r="GL201" s="184">
        <f t="shared" ca="1" si="778"/>
        <v>0</v>
      </c>
      <c r="GM201" s="184">
        <f t="shared" ca="1" si="779"/>
        <v>0</v>
      </c>
      <c r="GN201" s="184">
        <f t="shared" ca="1" si="780"/>
        <v>0</v>
      </c>
      <c r="GO201" s="184">
        <f t="shared" ca="1" si="781"/>
        <v>0</v>
      </c>
      <c r="GP201" s="184">
        <f t="shared" ca="1" si="782"/>
        <v>0</v>
      </c>
      <c r="GQ201" s="184">
        <f t="shared" ca="1" si="783"/>
        <v>0</v>
      </c>
      <c r="GR201" s="184">
        <f t="shared" ca="1" si="784"/>
        <v>0</v>
      </c>
      <c r="GS201" s="184">
        <f t="shared" ca="1" si="785"/>
        <v>0</v>
      </c>
      <c r="GT201" s="184">
        <f t="shared" ca="1" si="786"/>
        <v>0</v>
      </c>
      <c r="GU201" s="184">
        <f t="shared" ca="1" si="787"/>
        <v>0</v>
      </c>
      <c r="GV201" s="184">
        <f t="shared" ca="1" si="788"/>
        <v>0</v>
      </c>
      <c r="GW201" s="184">
        <f t="shared" ca="1" si="789"/>
        <v>0</v>
      </c>
      <c r="GX201" s="184">
        <f t="shared" ca="1" si="790"/>
        <v>0</v>
      </c>
      <c r="GY201" s="184">
        <f t="shared" ca="1" si="791"/>
        <v>0</v>
      </c>
      <c r="GZ201" s="184">
        <f t="shared" ca="1" si="792"/>
        <v>0</v>
      </c>
      <c r="HA201" s="184">
        <f t="shared" ca="1" si="793"/>
        <v>0</v>
      </c>
      <c r="HB201" s="184">
        <f t="shared" ca="1" si="794"/>
        <v>0</v>
      </c>
      <c r="HC201" s="184">
        <f t="shared" ca="1" si="795"/>
        <v>0</v>
      </c>
      <c r="HD201" s="184">
        <f t="shared" ca="1" si="796"/>
        <v>0</v>
      </c>
      <c r="HE201" s="184">
        <f t="shared" ca="1" si="797"/>
        <v>0</v>
      </c>
      <c r="HF201" s="184">
        <f t="shared" ca="1" si="798"/>
        <v>0</v>
      </c>
      <c r="HG201" s="184">
        <f t="shared" ca="1" si="799"/>
        <v>0</v>
      </c>
      <c r="HH201" s="184">
        <f t="shared" ca="1" si="800"/>
        <v>0</v>
      </c>
      <c r="HI201" s="184">
        <f t="shared" ca="1" si="801"/>
        <v>0</v>
      </c>
      <c r="HJ201" s="184">
        <f t="shared" ca="1" si="802"/>
        <v>0</v>
      </c>
      <c r="HK201" s="578">
        <f t="shared" ca="1" si="803"/>
        <v>0</v>
      </c>
    </row>
    <row r="202" spans="1:219" s="185" customFormat="1">
      <c r="A202" s="284"/>
      <c r="B202" s="285"/>
      <c r="C202" s="286"/>
      <c r="D202" s="287"/>
      <c r="E202" s="288"/>
      <c r="F202" s="289"/>
      <c r="G202" s="289"/>
      <c r="H202" s="289"/>
      <c r="I202" s="289"/>
      <c r="J202" s="289"/>
      <c r="K202" s="289"/>
      <c r="L202" s="289"/>
      <c r="M202" s="572">
        <f t="shared" ref="M202:M265" si="810">IFERROR(IF(H202&gt;0,I202+J202,0),0)</f>
        <v>0</v>
      </c>
      <c r="N202" s="572">
        <f t="shared" ref="N202:N265" si="811">SUMIF(B:B,B202,M:M)</f>
        <v>0</v>
      </c>
      <c r="O202" s="572">
        <f t="shared" ref="O202:O265" si="812">SUMIF(B:B,B202,E:E)</f>
        <v>0</v>
      </c>
      <c r="P202" s="572">
        <f t="shared" ref="P202:P265" si="813">P201+1</f>
        <v>194</v>
      </c>
      <c r="Q202" s="572" t="str">
        <f t="shared" ref="Q202:Q265" si="814">IF(LARGE(N:N,P202)=0,"",LARGE(N:N,P202))</f>
        <v/>
      </c>
      <c r="R202" s="572" t="str">
        <f t="shared" ref="R202:R265" si="815">IFERROR(MATCH(Q202,N:N,0),"")</f>
        <v/>
      </c>
      <c r="S202" s="184" t="str">
        <f t="shared" ca="1" si="603"/>
        <v/>
      </c>
      <c r="T202" s="184" t="str">
        <f t="shared" ca="1" si="604"/>
        <v/>
      </c>
      <c r="U202" s="184" t="str">
        <f t="shared" ca="1" si="605"/>
        <v/>
      </c>
      <c r="V202" s="184" t="str">
        <f t="shared" ca="1" si="606"/>
        <v/>
      </c>
      <c r="W202" s="184" t="str">
        <f t="shared" ca="1" si="607"/>
        <v/>
      </c>
      <c r="X202" s="184" t="str">
        <f t="shared" ca="1" si="608"/>
        <v/>
      </c>
      <c r="Y202" s="184" t="str">
        <f t="shared" ca="1" si="609"/>
        <v/>
      </c>
      <c r="Z202" s="184" t="str">
        <f t="shared" ca="1" si="610"/>
        <v/>
      </c>
      <c r="AA202" s="184" t="str">
        <f t="shared" ca="1" si="611"/>
        <v/>
      </c>
      <c r="AB202" s="184" t="str">
        <f t="shared" ca="1" si="612"/>
        <v/>
      </c>
      <c r="AC202" s="184" t="str">
        <f t="shared" ca="1" si="613"/>
        <v/>
      </c>
      <c r="AD202" s="184" t="str">
        <f t="shared" ca="1" si="614"/>
        <v/>
      </c>
      <c r="AE202" s="184" t="str">
        <f t="shared" ca="1" si="615"/>
        <v/>
      </c>
      <c r="AF202" s="184" t="str">
        <f t="shared" ca="1" si="616"/>
        <v/>
      </c>
      <c r="AG202" s="184" t="str">
        <f t="shared" ca="1" si="617"/>
        <v/>
      </c>
      <c r="AH202" s="184" t="str">
        <f t="shared" ca="1" si="618"/>
        <v/>
      </c>
      <c r="AI202" s="184" t="str">
        <f t="shared" ca="1" si="619"/>
        <v/>
      </c>
      <c r="AJ202" s="184" t="str">
        <f t="shared" ca="1" si="620"/>
        <v/>
      </c>
      <c r="AK202" s="184" t="str">
        <f t="shared" ca="1" si="621"/>
        <v/>
      </c>
      <c r="AL202" s="184" t="str">
        <f t="shared" ca="1" si="622"/>
        <v/>
      </c>
      <c r="AM202" s="184" t="str">
        <f t="shared" ca="1" si="623"/>
        <v/>
      </c>
      <c r="AN202" s="184" t="str">
        <f t="shared" ca="1" si="624"/>
        <v/>
      </c>
      <c r="AO202" s="184" t="str">
        <f t="shared" ca="1" si="625"/>
        <v/>
      </c>
      <c r="AP202" s="184" t="str">
        <f t="shared" ca="1" si="626"/>
        <v/>
      </c>
      <c r="AQ202" s="184" t="str">
        <f t="shared" ca="1" si="627"/>
        <v/>
      </c>
      <c r="AR202" s="184" t="str">
        <f t="shared" ca="1" si="628"/>
        <v/>
      </c>
      <c r="AS202" s="184" t="str">
        <f t="shared" ca="1" si="629"/>
        <v/>
      </c>
      <c r="AT202" s="184" t="str">
        <f t="shared" ca="1" si="630"/>
        <v/>
      </c>
      <c r="AU202" s="184" t="str">
        <f t="shared" ca="1" si="631"/>
        <v/>
      </c>
      <c r="AV202" s="184" t="str">
        <f t="shared" ca="1" si="632"/>
        <v/>
      </c>
      <c r="AW202" s="184" t="str">
        <f t="shared" ca="1" si="633"/>
        <v/>
      </c>
      <c r="AX202" s="184" t="str">
        <f t="shared" ca="1" si="634"/>
        <v/>
      </c>
      <c r="AY202" s="184" t="str">
        <f t="shared" ca="1" si="635"/>
        <v/>
      </c>
      <c r="AZ202" s="184" t="str">
        <f t="shared" ca="1" si="636"/>
        <v/>
      </c>
      <c r="BA202" s="184" t="str">
        <f t="shared" ca="1" si="637"/>
        <v/>
      </c>
      <c r="BB202" s="184" t="str">
        <f t="shared" ca="1" si="638"/>
        <v/>
      </c>
      <c r="BC202" s="184" t="str">
        <f t="shared" ca="1" si="639"/>
        <v/>
      </c>
      <c r="BD202" s="184" t="str">
        <f t="shared" ca="1" si="640"/>
        <v/>
      </c>
      <c r="BE202" s="184" t="str">
        <f t="shared" ca="1" si="641"/>
        <v/>
      </c>
      <c r="BF202" s="184" t="str">
        <f t="shared" ca="1" si="642"/>
        <v/>
      </c>
      <c r="BG202" s="184" t="str">
        <f t="shared" ca="1" si="643"/>
        <v/>
      </c>
      <c r="BH202" s="184" t="str">
        <f t="shared" ca="1" si="644"/>
        <v/>
      </c>
      <c r="BI202" s="184" t="str">
        <f t="shared" ca="1" si="645"/>
        <v/>
      </c>
      <c r="BJ202" s="184" t="str">
        <f t="shared" ca="1" si="646"/>
        <v/>
      </c>
      <c r="BK202" s="184" t="str">
        <f t="shared" ca="1" si="647"/>
        <v/>
      </c>
      <c r="BL202" s="184" t="str">
        <f t="shared" ca="1" si="648"/>
        <v/>
      </c>
      <c r="BM202" s="184" t="str">
        <f t="shared" ca="1" si="649"/>
        <v/>
      </c>
      <c r="BN202" s="184" t="str">
        <f t="shared" ca="1" si="650"/>
        <v/>
      </c>
      <c r="BO202" s="184" t="str">
        <f t="shared" ca="1" si="651"/>
        <v/>
      </c>
      <c r="BP202" s="184" t="str">
        <f t="shared" ca="1" si="652"/>
        <v/>
      </c>
      <c r="BQ202" s="184" t="str">
        <f t="shared" ca="1" si="653"/>
        <v/>
      </c>
      <c r="BR202" s="184" t="str">
        <f t="shared" ca="1" si="654"/>
        <v/>
      </c>
      <c r="BS202" s="184" t="str">
        <f t="shared" ca="1" si="655"/>
        <v/>
      </c>
      <c r="BT202" s="184" t="str">
        <f t="shared" ca="1" si="656"/>
        <v/>
      </c>
      <c r="BU202" s="184" t="str">
        <f t="shared" ca="1" si="657"/>
        <v/>
      </c>
      <c r="BV202" s="184" t="str">
        <f t="shared" ca="1" si="658"/>
        <v/>
      </c>
      <c r="BW202" s="184" t="str">
        <f t="shared" ca="1" si="659"/>
        <v/>
      </c>
      <c r="BX202" s="184" t="str">
        <f t="shared" ca="1" si="660"/>
        <v/>
      </c>
      <c r="BY202" s="184" t="str">
        <f t="shared" ca="1" si="661"/>
        <v/>
      </c>
      <c r="BZ202" s="184" t="str">
        <f t="shared" ca="1" si="662"/>
        <v/>
      </c>
      <c r="CA202" s="184" t="str">
        <f t="shared" ca="1" si="663"/>
        <v/>
      </c>
      <c r="CB202" s="184" t="str">
        <f t="shared" ca="1" si="664"/>
        <v/>
      </c>
      <c r="CC202" s="184" t="str">
        <f t="shared" ca="1" si="665"/>
        <v/>
      </c>
      <c r="CD202" s="184" t="str">
        <f t="shared" ca="1" si="666"/>
        <v/>
      </c>
      <c r="CE202" s="184" t="str">
        <f t="shared" ca="1" si="667"/>
        <v/>
      </c>
      <c r="CF202" s="184" t="str">
        <f t="shared" ca="1" si="668"/>
        <v/>
      </c>
      <c r="CG202" s="184" t="str">
        <f t="shared" ca="1" si="669"/>
        <v/>
      </c>
      <c r="CH202" s="184" t="str">
        <f t="shared" ca="1" si="670"/>
        <v/>
      </c>
      <c r="CI202" s="184" t="str">
        <f t="shared" ca="1" si="671"/>
        <v/>
      </c>
      <c r="CJ202" s="184" t="str">
        <f t="shared" ca="1" si="672"/>
        <v/>
      </c>
      <c r="CK202" s="184" t="str">
        <f t="shared" ca="1" si="673"/>
        <v/>
      </c>
      <c r="CL202" s="184" t="str">
        <f t="shared" ca="1" si="674"/>
        <v/>
      </c>
      <c r="CM202" s="184" t="str">
        <f t="shared" ca="1" si="675"/>
        <v/>
      </c>
      <c r="CN202" s="184" t="str">
        <f t="shared" ca="1" si="676"/>
        <v/>
      </c>
      <c r="CO202" s="184" t="str">
        <f t="shared" ca="1" si="677"/>
        <v/>
      </c>
      <c r="CP202" s="184" t="str">
        <f t="shared" ca="1" si="678"/>
        <v/>
      </c>
      <c r="CQ202" s="184" t="str">
        <f t="shared" ca="1" si="679"/>
        <v/>
      </c>
      <c r="CR202" s="184" t="str">
        <f t="shared" ca="1" si="680"/>
        <v/>
      </c>
      <c r="CS202" s="184" t="str">
        <f t="shared" ca="1" si="681"/>
        <v/>
      </c>
      <c r="CT202" s="184" t="str">
        <f t="shared" ca="1" si="682"/>
        <v/>
      </c>
      <c r="CU202" s="184" t="str">
        <f t="shared" ca="1" si="683"/>
        <v/>
      </c>
      <c r="CV202" s="184" t="str">
        <f t="shared" ca="1" si="684"/>
        <v/>
      </c>
      <c r="CW202" s="184" t="str">
        <f t="shared" ca="1" si="685"/>
        <v/>
      </c>
      <c r="CX202" s="184" t="str">
        <f t="shared" ca="1" si="686"/>
        <v/>
      </c>
      <c r="CY202" s="184" t="str">
        <f t="shared" ca="1" si="687"/>
        <v/>
      </c>
      <c r="CZ202" s="184" t="str">
        <f t="shared" ca="1" si="688"/>
        <v/>
      </c>
      <c r="DA202" s="184" t="str">
        <f t="shared" ca="1" si="689"/>
        <v/>
      </c>
      <c r="DB202" s="184" t="str">
        <f t="shared" ca="1" si="690"/>
        <v/>
      </c>
      <c r="DC202" s="184" t="str">
        <f t="shared" ca="1" si="691"/>
        <v/>
      </c>
      <c r="DD202" s="184" t="str">
        <f t="shared" ca="1" si="692"/>
        <v/>
      </c>
      <c r="DE202" s="184" t="str">
        <f t="shared" ca="1" si="693"/>
        <v/>
      </c>
      <c r="DF202" s="184" t="str">
        <f t="shared" ca="1" si="694"/>
        <v/>
      </c>
      <c r="DG202" s="184" t="str">
        <f t="shared" ca="1" si="695"/>
        <v/>
      </c>
      <c r="DH202" s="184" t="str">
        <f t="shared" ca="1" si="696"/>
        <v/>
      </c>
      <c r="DI202" s="184" t="str">
        <f t="shared" ca="1" si="697"/>
        <v/>
      </c>
      <c r="DJ202" s="184" t="str">
        <f t="shared" ca="1" si="698"/>
        <v/>
      </c>
      <c r="DK202" s="184" t="str">
        <f t="shared" ca="1" si="699"/>
        <v/>
      </c>
      <c r="DL202" s="184" t="str">
        <f t="shared" ca="1" si="700"/>
        <v/>
      </c>
      <c r="DM202" s="184" t="str">
        <f t="shared" ca="1" si="701"/>
        <v/>
      </c>
      <c r="DN202" s="184" t="str">
        <f t="shared" ca="1" si="702"/>
        <v/>
      </c>
      <c r="DO202" s="184" t="str">
        <f t="shared" ca="1" si="703"/>
        <v/>
      </c>
      <c r="DP202" s="184" t="str">
        <f t="shared" ca="1" si="704"/>
        <v/>
      </c>
      <c r="DQ202" s="184" t="str">
        <f t="shared" ca="1" si="705"/>
        <v/>
      </c>
      <c r="DR202" s="184" t="str">
        <f t="shared" ca="1" si="706"/>
        <v/>
      </c>
      <c r="DS202" s="184" t="str">
        <f t="shared" ca="1" si="707"/>
        <v/>
      </c>
      <c r="DT202" s="184" t="str">
        <f t="shared" ca="1" si="708"/>
        <v/>
      </c>
      <c r="DU202" s="184" t="str">
        <f t="shared" ca="1" si="709"/>
        <v/>
      </c>
      <c r="DV202" s="184" t="str">
        <f t="shared" ca="1" si="710"/>
        <v/>
      </c>
      <c r="DW202" s="184" t="str">
        <f t="shared" ca="1" si="711"/>
        <v/>
      </c>
      <c r="DX202" s="184" t="str">
        <f t="shared" ca="1" si="712"/>
        <v/>
      </c>
      <c r="DY202" s="184" t="str">
        <f t="shared" ca="1" si="713"/>
        <v/>
      </c>
      <c r="DZ202" s="184" t="str">
        <f t="shared" ca="1" si="714"/>
        <v/>
      </c>
      <c r="EA202" s="184" t="str">
        <f t="shared" ca="1" si="715"/>
        <v/>
      </c>
      <c r="EB202" s="184" t="str">
        <f t="shared" ca="1" si="716"/>
        <v/>
      </c>
      <c r="EC202" s="184" t="str">
        <f t="shared" ca="1" si="717"/>
        <v/>
      </c>
      <c r="ED202" s="184" t="str">
        <f t="shared" ca="1" si="718"/>
        <v/>
      </c>
      <c r="EE202" s="184" t="str">
        <f t="shared" ca="1" si="719"/>
        <v/>
      </c>
      <c r="EF202" s="184" t="str">
        <f t="shared" ca="1" si="720"/>
        <v/>
      </c>
      <c r="EG202" s="184" t="str">
        <f t="shared" ca="1" si="721"/>
        <v/>
      </c>
      <c r="EH202" s="184" t="str">
        <f t="shared" ca="1" si="722"/>
        <v/>
      </c>
      <c r="EI202" s="184">
        <f t="shared" ca="1" si="723"/>
        <v>0</v>
      </c>
      <c r="EJ202" s="184">
        <f t="shared" ca="1" si="724"/>
        <v>0</v>
      </c>
      <c r="EK202" s="184">
        <f t="shared" ca="1" si="725"/>
        <v>0</v>
      </c>
      <c r="EL202" s="184">
        <f t="shared" ca="1" si="726"/>
        <v>0</v>
      </c>
      <c r="EM202" s="184">
        <f t="shared" ca="1" si="727"/>
        <v>0</v>
      </c>
      <c r="EN202" s="184">
        <f t="shared" ca="1" si="728"/>
        <v>0</v>
      </c>
      <c r="EO202" s="184">
        <f t="shared" ca="1" si="729"/>
        <v>0</v>
      </c>
      <c r="EP202" s="184">
        <f t="shared" ca="1" si="730"/>
        <v>0</v>
      </c>
      <c r="EQ202" s="184">
        <f t="shared" ca="1" si="731"/>
        <v>0</v>
      </c>
      <c r="ER202" s="184">
        <f t="shared" ca="1" si="732"/>
        <v>0</v>
      </c>
      <c r="ES202" s="184">
        <f t="shared" ca="1" si="733"/>
        <v>0</v>
      </c>
      <c r="ET202" s="184">
        <f t="shared" ca="1" si="734"/>
        <v>0</v>
      </c>
      <c r="EU202" s="184">
        <f t="shared" ca="1" si="735"/>
        <v>0</v>
      </c>
      <c r="EV202" s="184">
        <f t="shared" ca="1" si="736"/>
        <v>0</v>
      </c>
      <c r="EW202" s="184">
        <f t="shared" ca="1" si="737"/>
        <v>0</v>
      </c>
      <c r="EX202" s="184">
        <f t="shared" ca="1" si="738"/>
        <v>0</v>
      </c>
      <c r="EY202" s="184">
        <f t="shared" ca="1" si="739"/>
        <v>0</v>
      </c>
      <c r="EZ202" s="184">
        <f t="shared" ca="1" si="740"/>
        <v>0</v>
      </c>
      <c r="FA202" s="184">
        <f t="shared" ca="1" si="741"/>
        <v>0</v>
      </c>
      <c r="FB202" s="184">
        <f t="shared" ca="1" si="742"/>
        <v>0</v>
      </c>
      <c r="FC202" s="184">
        <f t="shared" ca="1" si="743"/>
        <v>0</v>
      </c>
      <c r="FD202" s="184">
        <f t="shared" ca="1" si="744"/>
        <v>0</v>
      </c>
      <c r="FE202" s="184">
        <f t="shared" ca="1" si="745"/>
        <v>0</v>
      </c>
      <c r="FF202" s="184">
        <f t="shared" ca="1" si="746"/>
        <v>0</v>
      </c>
      <c r="FG202" s="184">
        <f t="shared" ca="1" si="747"/>
        <v>0</v>
      </c>
      <c r="FH202" s="184">
        <f t="shared" ca="1" si="748"/>
        <v>0</v>
      </c>
      <c r="FI202" s="184">
        <f t="shared" ca="1" si="749"/>
        <v>0</v>
      </c>
      <c r="FJ202" s="184">
        <f t="shared" ca="1" si="750"/>
        <v>0</v>
      </c>
      <c r="FK202" s="184">
        <f t="shared" ca="1" si="751"/>
        <v>0</v>
      </c>
      <c r="FL202" s="184">
        <f t="shared" ca="1" si="752"/>
        <v>0</v>
      </c>
      <c r="FM202" s="184">
        <f t="shared" ca="1" si="753"/>
        <v>0</v>
      </c>
      <c r="FN202" s="184">
        <f t="shared" ca="1" si="754"/>
        <v>0</v>
      </c>
      <c r="FO202" s="184">
        <f t="shared" ca="1" si="755"/>
        <v>0</v>
      </c>
      <c r="FP202" s="184">
        <f t="shared" ca="1" si="756"/>
        <v>0</v>
      </c>
      <c r="FQ202" s="184">
        <f t="shared" ca="1" si="757"/>
        <v>0</v>
      </c>
      <c r="FR202" s="184">
        <f t="shared" ca="1" si="758"/>
        <v>0</v>
      </c>
      <c r="FS202" s="184">
        <f t="shared" ca="1" si="759"/>
        <v>0</v>
      </c>
      <c r="FT202" s="184">
        <f t="shared" ca="1" si="760"/>
        <v>0</v>
      </c>
      <c r="FU202" s="184">
        <f t="shared" ca="1" si="761"/>
        <v>0</v>
      </c>
      <c r="FV202" s="184">
        <f t="shared" ca="1" si="762"/>
        <v>0</v>
      </c>
      <c r="FW202" s="184">
        <f t="shared" ca="1" si="763"/>
        <v>0</v>
      </c>
      <c r="FX202" s="184">
        <f t="shared" ca="1" si="764"/>
        <v>0</v>
      </c>
      <c r="FY202" s="184">
        <f t="shared" ca="1" si="765"/>
        <v>0</v>
      </c>
      <c r="FZ202" s="184">
        <f t="shared" ca="1" si="766"/>
        <v>0</v>
      </c>
      <c r="GA202" s="184">
        <f t="shared" ca="1" si="767"/>
        <v>0</v>
      </c>
      <c r="GB202" s="184">
        <f t="shared" ca="1" si="768"/>
        <v>0</v>
      </c>
      <c r="GC202" s="184">
        <f t="shared" ca="1" si="769"/>
        <v>0</v>
      </c>
      <c r="GD202" s="184">
        <f t="shared" ca="1" si="770"/>
        <v>0</v>
      </c>
      <c r="GE202" s="184">
        <f t="shared" ca="1" si="771"/>
        <v>0</v>
      </c>
      <c r="GF202" s="184">
        <f t="shared" ca="1" si="772"/>
        <v>0</v>
      </c>
      <c r="GG202" s="184">
        <f t="shared" ca="1" si="773"/>
        <v>0</v>
      </c>
      <c r="GH202" s="184">
        <f t="shared" ca="1" si="774"/>
        <v>0</v>
      </c>
      <c r="GI202" s="184">
        <f t="shared" ca="1" si="775"/>
        <v>0</v>
      </c>
      <c r="GJ202" s="184">
        <f t="shared" ca="1" si="776"/>
        <v>0</v>
      </c>
      <c r="GK202" s="184">
        <f t="shared" ca="1" si="777"/>
        <v>0</v>
      </c>
      <c r="GL202" s="184">
        <f t="shared" ca="1" si="778"/>
        <v>0</v>
      </c>
      <c r="GM202" s="184">
        <f t="shared" ca="1" si="779"/>
        <v>0</v>
      </c>
      <c r="GN202" s="184">
        <f t="shared" ca="1" si="780"/>
        <v>0</v>
      </c>
      <c r="GO202" s="184">
        <f t="shared" ca="1" si="781"/>
        <v>0</v>
      </c>
      <c r="GP202" s="184">
        <f t="shared" ca="1" si="782"/>
        <v>0</v>
      </c>
      <c r="GQ202" s="184">
        <f t="shared" ca="1" si="783"/>
        <v>0</v>
      </c>
      <c r="GR202" s="184">
        <f t="shared" ca="1" si="784"/>
        <v>0</v>
      </c>
      <c r="GS202" s="184">
        <f t="shared" ca="1" si="785"/>
        <v>0</v>
      </c>
      <c r="GT202" s="184">
        <f t="shared" ca="1" si="786"/>
        <v>0</v>
      </c>
      <c r="GU202" s="184">
        <f t="shared" ca="1" si="787"/>
        <v>0</v>
      </c>
      <c r="GV202" s="184">
        <f t="shared" ca="1" si="788"/>
        <v>0</v>
      </c>
      <c r="GW202" s="184">
        <f t="shared" ca="1" si="789"/>
        <v>0</v>
      </c>
      <c r="GX202" s="184">
        <f t="shared" ca="1" si="790"/>
        <v>0</v>
      </c>
      <c r="GY202" s="184">
        <f t="shared" ca="1" si="791"/>
        <v>0</v>
      </c>
      <c r="GZ202" s="184">
        <f t="shared" ca="1" si="792"/>
        <v>0</v>
      </c>
      <c r="HA202" s="184">
        <f t="shared" ca="1" si="793"/>
        <v>0</v>
      </c>
      <c r="HB202" s="184">
        <f t="shared" ca="1" si="794"/>
        <v>0</v>
      </c>
      <c r="HC202" s="184">
        <f t="shared" ca="1" si="795"/>
        <v>0</v>
      </c>
      <c r="HD202" s="184">
        <f t="shared" ca="1" si="796"/>
        <v>0</v>
      </c>
      <c r="HE202" s="184">
        <f t="shared" ca="1" si="797"/>
        <v>0</v>
      </c>
      <c r="HF202" s="184">
        <f t="shared" ca="1" si="798"/>
        <v>0</v>
      </c>
      <c r="HG202" s="184">
        <f t="shared" ca="1" si="799"/>
        <v>0</v>
      </c>
      <c r="HH202" s="184">
        <f t="shared" ca="1" si="800"/>
        <v>0</v>
      </c>
      <c r="HI202" s="184">
        <f t="shared" ca="1" si="801"/>
        <v>0</v>
      </c>
      <c r="HJ202" s="184">
        <f t="shared" ca="1" si="802"/>
        <v>0</v>
      </c>
      <c r="HK202" s="578">
        <f t="shared" ca="1" si="803"/>
        <v>0</v>
      </c>
    </row>
    <row r="203" spans="1:219" s="185" customFormat="1">
      <c r="A203" s="284"/>
      <c r="B203" s="285"/>
      <c r="C203" s="286"/>
      <c r="D203" s="287"/>
      <c r="E203" s="288"/>
      <c r="F203" s="289"/>
      <c r="G203" s="289"/>
      <c r="H203" s="289"/>
      <c r="I203" s="289"/>
      <c r="J203" s="289"/>
      <c r="K203" s="289"/>
      <c r="L203" s="289"/>
      <c r="M203" s="572">
        <f t="shared" si="810"/>
        <v>0</v>
      </c>
      <c r="N203" s="572">
        <f t="shared" si="811"/>
        <v>0</v>
      </c>
      <c r="O203" s="572">
        <f t="shared" si="812"/>
        <v>0</v>
      </c>
      <c r="P203" s="572">
        <f t="shared" si="813"/>
        <v>195</v>
      </c>
      <c r="Q203" s="572" t="str">
        <f t="shared" si="814"/>
        <v/>
      </c>
      <c r="R203" s="572" t="str">
        <f t="shared" si="815"/>
        <v/>
      </c>
      <c r="S203" s="184" t="str">
        <f t="shared" ca="1" si="603"/>
        <v/>
      </c>
      <c r="T203" s="184" t="str">
        <f t="shared" ca="1" si="604"/>
        <v/>
      </c>
      <c r="U203" s="184" t="str">
        <f t="shared" ca="1" si="605"/>
        <v/>
      </c>
      <c r="V203" s="184" t="str">
        <f t="shared" ca="1" si="606"/>
        <v/>
      </c>
      <c r="W203" s="184" t="str">
        <f t="shared" ca="1" si="607"/>
        <v/>
      </c>
      <c r="X203" s="184" t="str">
        <f t="shared" ca="1" si="608"/>
        <v/>
      </c>
      <c r="Y203" s="184" t="str">
        <f t="shared" ca="1" si="609"/>
        <v/>
      </c>
      <c r="Z203" s="184" t="str">
        <f t="shared" ca="1" si="610"/>
        <v/>
      </c>
      <c r="AA203" s="184" t="str">
        <f t="shared" ca="1" si="611"/>
        <v/>
      </c>
      <c r="AB203" s="184" t="str">
        <f t="shared" ca="1" si="612"/>
        <v/>
      </c>
      <c r="AC203" s="184" t="str">
        <f t="shared" ca="1" si="613"/>
        <v/>
      </c>
      <c r="AD203" s="184" t="str">
        <f t="shared" ca="1" si="614"/>
        <v/>
      </c>
      <c r="AE203" s="184" t="str">
        <f t="shared" ca="1" si="615"/>
        <v/>
      </c>
      <c r="AF203" s="184" t="str">
        <f t="shared" ca="1" si="616"/>
        <v/>
      </c>
      <c r="AG203" s="184" t="str">
        <f t="shared" ca="1" si="617"/>
        <v/>
      </c>
      <c r="AH203" s="184" t="str">
        <f t="shared" ca="1" si="618"/>
        <v/>
      </c>
      <c r="AI203" s="184" t="str">
        <f t="shared" ca="1" si="619"/>
        <v/>
      </c>
      <c r="AJ203" s="184" t="str">
        <f t="shared" ca="1" si="620"/>
        <v/>
      </c>
      <c r="AK203" s="184" t="str">
        <f t="shared" ca="1" si="621"/>
        <v/>
      </c>
      <c r="AL203" s="184" t="str">
        <f t="shared" ca="1" si="622"/>
        <v/>
      </c>
      <c r="AM203" s="184" t="str">
        <f t="shared" ca="1" si="623"/>
        <v/>
      </c>
      <c r="AN203" s="184" t="str">
        <f t="shared" ca="1" si="624"/>
        <v/>
      </c>
      <c r="AO203" s="184" t="str">
        <f t="shared" ca="1" si="625"/>
        <v/>
      </c>
      <c r="AP203" s="184" t="str">
        <f t="shared" ca="1" si="626"/>
        <v/>
      </c>
      <c r="AQ203" s="184" t="str">
        <f t="shared" ca="1" si="627"/>
        <v/>
      </c>
      <c r="AR203" s="184" t="str">
        <f t="shared" ca="1" si="628"/>
        <v/>
      </c>
      <c r="AS203" s="184" t="str">
        <f t="shared" ca="1" si="629"/>
        <v/>
      </c>
      <c r="AT203" s="184" t="str">
        <f t="shared" ca="1" si="630"/>
        <v/>
      </c>
      <c r="AU203" s="184" t="str">
        <f t="shared" ca="1" si="631"/>
        <v/>
      </c>
      <c r="AV203" s="184" t="str">
        <f t="shared" ca="1" si="632"/>
        <v/>
      </c>
      <c r="AW203" s="184" t="str">
        <f t="shared" ca="1" si="633"/>
        <v/>
      </c>
      <c r="AX203" s="184" t="str">
        <f t="shared" ca="1" si="634"/>
        <v/>
      </c>
      <c r="AY203" s="184" t="str">
        <f t="shared" ca="1" si="635"/>
        <v/>
      </c>
      <c r="AZ203" s="184" t="str">
        <f t="shared" ca="1" si="636"/>
        <v/>
      </c>
      <c r="BA203" s="184" t="str">
        <f t="shared" ca="1" si="637"/>
        <v/>
      </c>
      <c r="BB203" s="184" t="str">
        <f t="shared" ca="1" si="638"/>
        <v/>
      </c>
      <c r="BC203" s="184" t="str">
        <f t="shared" ca="1" si="639"/>
        <v/>
      </c>
      <c r="BD203" s="184" t="str">
        <f t="shared" ca="1" si="640"/>
        <v/>
      </c>
      <c r="BE203" s="184" t="str">
        <f t="shared" ca="1" si="641"/>
        <v/>
      </c>
      <c r="BF203" s="184" t="str">
        <f t="shared" ca="1" si="642"/>
        <v/>
      </c>
      <c r="BG203" s="184" t="str">
        <f t="shared" ca="1" si="643"/>
        <v/>
      </c>
      <c r="BH203" s="184" t="str">
        <f t="shared" ca="1" si="644"/>
        <v/>
      </c>
      <c r="BI203" s="184" t="str">
        <f t="shared" ca="1" si="645"/>
        <v/>
      </c>
      <c r="BJ203" s="184" t="str">
        <f t="shared" ca="1" si="646"/>
        <v/>
      </c>
      <c r="BK203" s="184" t="str">
        <f t="shared" ca="1" si="647"/>
        <v/>
      </c>
      <c r="BL203" s="184" t="str">
        <f t="shared" ca="1" si="648"/>
        <v/>
      </c>
      <c r="BM203" s="184" t="str">
        <f t="shared" ca="1" si="649"/>
        <v/>
      </c>
      <c r="BN203" s="184" t="str">
        <f t="shared" ca="1" si="650"/>
        <v/>
      </c>
      <c r="BO203" s="184" t="str">
        <f t="shared" ca="1" si="651"/>
        <v/>
      </c>
      <c r="BP203" s="184" t="str">
        <f t="shared" ca="1" si="652"/>
        <v/>
      </c>
      <c r="BQ203" s="184" t="str">
        <f t="shared" ca="1" si="653"/>
        <v/>
      </c>
      <c r="BR203" s="184" t="str">
        <f t="shared" ca="1" si="654"/>
        <v/>
      </c>
      <c r="BS203" s="184" t="str">
        <f t="shared" ca="1" si="655"/>
        <v/>
      </c>
      <c r="BT203" s="184" t="str">
        <f t="shared" ca="1" si="656"/>
        <v/>
      </c>
      <c r="BU203" s="184" t="str">
        <f t="shared" ca="1" si="657"/>
        <v/>
      </c>
      <c r="BV203" s="184" t="str">
        <f t="shared" ca="1" si="658"/>
        <v/>
      </c>
      <c r="BW203" s="184" t="str">
        <f t="shared" ca="1" si="659"/>
        <v/>
      </c>
      <c r="BX203" s="184" t="str">
        <f t="shared" ca="1" si="660"/>
        <v/>
      </c>
      <c r="BY203" s="184" t="str">
        <f t="shared" ca="1" si="661"/>
        <v/>
      </c>
      <c r="BZ203" s="184" t="str">
        <f t="shared" ca="1" si="662"/>
        <v/>
      </c>
      <c r="CA203" s="184" t="str">
        <f t="shared" ca="1" si="663"/>
        <v/>
      </c>
      <c r="CB203" s="184" t="str">
        <f t="shared" ca="1" si="664"/>
        <v/>
      </c>
      <c r="CC203" s="184" t="str">
        <f t="shared" ca="1" si="665"/>
        <v/>
      </c>
      <c r="CD203" s="184" t="str">
        <f t="shared" ca="1" si="666"/>
        <v/>
      </c>
      <c r="CE203" s="184" t="str">
        <f t="shared" ca="1" si="667"/>
        <v/>
      </c>
      <c r="CF203" s="184" t="str">
        <f t="shared" ca="1" si="668"/>
        <v/>
      </c>
      <c r="CG203" s="184" t="str">
        <f t="shared" ca="1" si="669"/>
        <v/>
      </c>
      <c r="CH203" s="184" t="str">
        <f t="shared" ca="1" si="670"/>
        <v/>
      </c>
      <c r="CI203" s="184" t="str">
        <f t="shared" ca="1" si="671"/>
        <v/>
      </c>
      <c r="CJ203" s="184" t="str">
        <f t="shared" ca="1" si="672"/>
        <v/>
      </c>
      <c r="CK203" s="184" t="str">
        <f t="shared" ca="1" si="673"/>
        <v/>
      </c>
      <c r="CL203" s="184" t="str">
        <f t="shared" ca="1" si="674"/>
        <v/>
      </c>
      <c r="CM203" s="184" t="str">
        <f t="shared" ca="1" si="675"/>
        <v/>
      </c>
      <c r="CN203" s="184" t="str">
        <f t="shared" ca="1" si="676"/>
        <v/>
      </c>
      <c r="CO203" s="184" t="str">
        <f t="shared" ca="1" si="677"/>
        <v/>
      </c>
      <c r="CP203" s="184" t="str">
        <f t="shared" ca="1" si="678"/>
        <v/>
      </c>
      <c r="CQ203" s="184" t="str">
        <f t="shared" ca="1" si="679"/>
        <v/>
      </c>
      <c r="CR203" s="184" t="str">
        <f t="shared" ca="1" si="680"/>
        <v/>
      </c>
      <c r="CS203" s="184" t="str">
        <f t="shared" ca="1" si="681"/>
        <v/>
      </c>
      <c r="CT203" s="184" t="str">
        <f t="shared" ca="1" si="682"/>
        <v/>
      </c>
      <c r="CU203" s="184" t="str">
        <f t="shared" ca="1" si="683"/>
        <v/>
      </c>
      <c r="CV203" s="184" t="str">
        <f t="shared" ca="1" si="684"/>
        <v/>
      </c>
      <c r="CW203" s="184" t="str">
        <f t="shared" ca="1" si="685"/>
        <v/>
      </c>
      <c r="CX203" s="184" t="str">
        <f t="shared" ca="1" si="686"/>
        <v/>
      </c>
      <c r="CY203" s="184" t="str">
        <f t="shared" ca="1" si="687"/>
        <v/>
      </c>
      <c r="CZ203" s="184" t="str">
        <f t="shared" ca="1" si="688"/>
        <v/>
      </c>
      <c r="DA203" s="184" t="str">
        <f t="shared" ca="1" si="689"/>
        <v/>
      </c>
      <c r="DB203" s="184" t="str">
        <f t="shared" ca="1" si="690"/>
        <v/>
      </c>
      <c r="DC203" s="184" t="str">
        <f t="shared" ca="1" si="691"/>
        <v/>
      </c>
      <c r="DD203" s="184" t="str">
        <f t="shared" ca="1" si="692"/>
        <v/>
      </c>
      <c r="DE203" s="184" t="str">
        <f t="shared" ca="1" si="693"/>
        <v/>
      </c>
      <c r="DF203" s="184" t="str">
        <f t="shared" ca="1" si="694"/>
        <v/>
      </c>
      <c r="DG203" s="184" t="str">
        <f t="shared" ca="1" si="695"/>
        <v/>
      </c>
      <c r="DH203" s="184" t="str">
        <f t="shared" ca="1" si="696"/>
        <v/>
      </c>
      <c r="DI203" s="184" t="str">
        <f t="shared" ca="1" si="697"/>
        <v/>
      </c>
      <c r="DJ203" s="184" t="str">
        <f t="shared" ca="1" si="698"/>
        <v/>
      </c>
      <c r="DK203" s="184" t="str">
        <f t="shared" ca="1" si="699"/>
        <v/>
      </c>
      <c r="DL203" s="184" t="str">
        <f t="shared" ca="1" si="700"/>
        <v/>
      </c>
      <c r="DM203" s="184" t="str">
        <f t="shared" ca="1" si="701"/>
        <v/>
      </c>
      <c r="DN203" s="184" t="str">
        <f t="shared" ca="1" si="702"/>
        <v/>
      </c>
      <c r="DO203" s="184" t="str">
        <f t="shared" ca="1" si="703"/>
        <v/>
      </c>
      <c r="DP203" s="184" t="str">
        <f t="shared" ca="1" si="704"/>
        <v/>
      </c>
      <c r="DQ203" s="184" t="str">
        <f t="shared" ca="1" si="705"/>
        <v/>
      </c>
      <c r="DR203" s="184" t="str">
        <f t="shared" ca="1" si="706"/>
        <v/>
      </c>
      <c r="DS203" s="184" t="str">
        <f t="shared" ca="1" si="707"/>
        <v/>
      </c>
      <c r="DT203" s="184" t="str">
        <f t="shared" ca="1" si="708"/>
        <v/>
      </c>
      <c r="DU203" s="184" t="str">
        <f t="shared" ca="1" si="709"/>
        <v/>
      </c>
      <c r="DV203" s="184" t="str">
        <f t="shared" ca="1" si="710"/>
        <v/>
      </c>
      <c r="DW203" s="184" t="str">
        <f t="shared" ca="1" si="711"/>
        <v/>
      </c>
      <c r="DX203" s="184" t="str">
        <f t="shared" ca="1" si="712"/>
        <v/>
      </c>
      <c r="DY203" s="184" t="str">
        <f t="shared" ca="1" si="713"/>
        <v/>
      </c>
      <c r="DZ203" s="184" t="str">
        <f t="shared" ca="1" si="714"/>
        <v/>
      </c>
      <c r="EA203" s="184" t="str">
        <f t="shared" ca="1" si="715"/>
        <v/>
      </c>
      <c r="EB203" s="184" t="str">
        <f t="shared" ca="1" si="716"/>
        <v/>
      </c>
      <c r="EC203" s="184" t="str">
        <f t="shared" ca="1" si="717"/>
        <v/>
      </c>
      <c r="ED203" s="184" t="str">
        <f t="shared" ca="1" si="718"/>
        <v/>
      </c>
      <c r="EE203" s="184" t="str">
        <f t="shared" ca="1" si="719"/>
        <v/>
      </c>
      <c r="EF203" s="184" t="str">
        <f t="shared" ca="1" si="720"/>
        <v/>
      </c>
      <c r="EG203" s="184" t="str">
        <f t="shared" ca="1" si="721"/>
        <v/>
      </c>
      <c r="EH203" s="184">
        <f t="shared" ca="1" si="722"/>
        <v>0</v>
      </c>
      <c r="EI203" s="184">
        <f t="shared" ca="1" si="723"/>
        <v>0</v>
      </c>
      <c r="EJ203" s="184">
        <f t="shared" ca="1" si="724"/>
        <v>0</v>
      </c>
      <c r="EK203" s="184">
        <f t="shared" ca="1" si="725"/>
        <v>0</v>
      </c>
      <c r="EL203" s="184">
        <f t="shared" ca="1" si="726"/>
        <v>0</v>
      </c>
      <c r="EM203" s="184">
        <f t="shared" ca="1" si="727"/>
        <v>0</v>
      </c>
      <c r="EN203" s="184">
        <f t="shared" ca="1" si="728"/>
        <v>0</v>
      </c>
      <c r="EO203" s="184">
        <f t="shared" ca="1" si="729"/>
        <v>0</v>
      </c>
      <c r="EP203" s="184">
        <f t="shared" ca="1" si="730"/>
        <v>0</v>
      </c>
      <c r="EQ203" s="184">
        <f t="shared" ca="1" si="731"/>
        <v>0</v>
      </c>
      <c r="ER203" s="184">
        <f t="shared" ca="1" si="732"/>
        <v>0</v>
      </c>
      <c r="ES203" s="184">
        <f t="shared" ca="1" si="733"/>
        <v>0</v>
      </c>
      <c r="ET203" s="184">
        <f t="shared" ca="1" si="734"/>
        <v>0</v>
      </c>
      <c r="EU203" s="184">
        <f t="shared" ca="1" si="735"/>
        <v>0</v>
      </c>
      <c r="EV203" s="184">
        <f t="shared" ca="1" si="736"/>
        <v>0</v>
      </c>
      <c r="EW203" s="184">
        <f t="shared" ca="1" si="737"/>
        <v>0</v>
      </c>
      <c r="EX203" s="184">
        <f t="shared" ca="1" si="738"/>
        <v>0</v>
      </c>
      <c r="EY203" s="184">
        <f t="shared" ca="1" si="739"/>
        <v>0</v>
      </c>
      <c r="EZ203" s="184">
        <f t="shared" ca="1" si="740"/>
        <v>0</v>
      </c>
      <c r="FA203" s="184">
        <f t="shared" ca="1" si="741"/>
        <v>0</v>
      </c>
      <c r="FB203" s="184">
        <f t="shared" ca="1" si="742"/>
        <v>0</v>
      </c>
      <c r="FC203" s="184">
        <f t="shared" ca="1" si="743"/>
        <v>0</v>
      </c>
      <c r="FD203" s="184">
        <f t="shared" ca="1" si="744"/>
        <v>0</v>
      </c>
      <c r="FE203" s="184">
        <f t="shared" ca="1" si="745"/>
        <v>0</v>
      </c>
      <c r="FF203" s="184">
        <f t="shared" ca="1" si="746"/>
        <v>0</v>
      </c>
      <c r="FG203" s="184">
        <f t="shared" ca="1" si="747"/>
        <v>0</v>
      </c>
      <c r="FH203" s="184">
        <f t="shared" ca="1" si="748"/>
        <v>0</v>
      </c>
      <c r="FI203" s="184">
        <f t="shared" ca="1" si="749"/>
        <v>0</v>
      </c>
      <c r="FJ203" s="184">
        <f t="shared" ca="1" si="750"/>
        <v>0</v>
      </c>
      <c r="FK203" s="184">
        <f t="shared" ca="1" si="751"/>
        <v>0</v>
      </c>
      <c r="FL203" s="184">
        <f t="shared" ca="1" si="752"/>
        <v>0</v>
      </c>
      <c r="FM203" s="184">
        <f t="shared" ca="1" si="753"/>
        <v>0</v>
      </c>
      <c r="FN203" s="184">
        <f t="shared" ca="1" si="754"/>
        <v>0</v>
      </c>
      <c r="FO203" s="184">
        <f t="shared" ca="1" si="755"/>
        <v>0</v>
      </c>
      <c r="FP203" s="184">
        <f t="shared" ca="1" si="756"/>
        <v>0</v>
      </c>
      <c r="FQ203" s="184">
        <f t="shared" ca="1" si="757"/>
        <v>0</v>
      </c>
      <c r="FR203" s="184">
        <f t="shared" ca="1" si="758"/>
        <v>0</v>
      </c>
      <c r="FS203" s="184">
        <f t="shared" ca="1" si="759"/>
        <v>0</v>
      </c>
      <c r="FT203" s="184">
        <f t="shared" ca="1" si="760"/>
        <v>0</v>
      </c>
      <c r="FU203" s="184">
        <f t="shared" ca="1" si="761"/>
        <v>0</v>
      </c>
      <c r="FV203" s="184">
        <f t="shared" ca="1" si="762"/>
        <v>0</v>
      </c>
      <c r="FW203" s="184">
        <f t="shared" ca="1" si="763"/>
        <v>0</v>
      </c>
      <c r="FX203" s="184">
        <f t="shared" ca="1" si="764"/>
        <v>0</v>
      </c>
      <c r="FY203" s="184">
        <f t="shared" ca="1" si="765"/>
        <v>0</v>
      </c>
      <c r="FZ203" s="184">
        <f t="shared" ca="1" si="766"/>
        <v>0</v>
      </c>
      <c r="GA203" s="184">
        <f t="shared" ca="1" si="767"/>
        <v>0</v>
      </c>
      <c r="GB203" s="184">
        <f t="shared" ca="1" si="768"/>
        <v>0</v>
      </c>
      <c r="GC203" s="184">
        <f t="shared" ca="1" si="769"/>
        <v>0</v>
      </c>
      <c r="GD203" s="184">
        <f t="shared" ca="1" si="770"/>
        <v>0</v>
      </c>
      <c r="GE203" s="184">
        <f t="shared" ca="1" si="771"/>
        <v>0</v>
      </c>
      <c r="GF203" s="184">
        <f t="shared" ca="1" si="772"/>
        <v>0</v>
      </c>
      <c r="GG203" s="184">
        <f t="shared" ca="1" si="773"/>
        <v>0</v>
      </c>
      <c r="GH203" s="184">
        <f t="shared" ca="1" si="774"/>
        <v>0</v>
      </c>
      <c r="GI203" s="184">
        <f t="shared" ca="1" si="775"/>
        <v>0</v>
      </c>
      <c r="GJ203" s="184">
        <f t="shared" ca="1" si="776"/>
        <v>0</v>
      </c>
      <c r="GK203" s="184">
        <f t="shared" ca="1" si="777"/>
        <v>0</v>
      </c>
      <c r="GL203" s="184">
        <f t="shared" ca="1" si="778"/>
        <v>0</v>
      </c>
      <c r="GM203" s="184">
        <f t="shared" ca="1" si="779"/>
        <v>0</v>
      </c>
      <c r="GN203" s="184">
        <f t="shared" ca="1" si="780"/>
        <v>0</v>
      </c>
      <c r="GO203" s="184">
        <f t="shared" ca="1" si="781"/>
        <v>0</v>
      </c>
      <c r="GP203" s="184">
        <f t="shared" ca="1" si="782"/>
        <v>0</v>
      </c>
      <c r="GQ203" s="184">
        <f t="shared" ca="1" si="783"/>
        <v>0</v>
      </c>
      <c r="GR203" s="184">
        <f t="shared" ca="1" si="784"/>
        <v>0</v>
      </c>
      <c r="GS203" s="184">
        <f t="shared" ca="1" si="785"/>
        <v>0</v>
      </c>
      <c r="GT203" s="184">
        <f t="shared" ca="1" si="786"/>
        <v>0</v>
      </c>
      <c r="GU203" s="184">
        <f t="shared" ca="1" si="787"/>
        <v>0</v>
      </c>
      <c r="GV203" s="184">
        <f t="shared" ca="1" si="788"/>
        <v>0</v>
      </c>
      <c r="GW203" s="184">
        <f t="shared" ca="1" si="789"/>
        <v>0</v>
      </c>
      <c r="GX203" s="184">
        <f t="shared" ca="1" si="790"/>
        <v>0</v>
      </c>
      <c r="GY203" s="184">
        <f t="shared" ca="1" si="791"/>
        <v>0</v>
      </c>
      <c r="GZ203" s="184">
        <f t="shared" ca="1" si="792"/>
        <v>0</v>
      </c>
      <c r="HA203" s="184">
        <f t="shared" ca="1" si="793"/>
        <v>0</v>
      </c>
      <c r="HB203" s="184">
        <f t="shared" ca="1" si="794"/>
        <v>0</v>
      </c>
      <c r="HC203" s="184">
        <f t="shared" ca="1" si="795"/>
        <v>0</v>
      </c>
      <c r="HD203" s="184">
        <f t="shared" ca="1" si="796"/>
        <v>0</v>
      </c>
      <c r="HE203" s="184">
        <f t="shared" ca="1" si="797"/>
        <v>0</v>
      </c>
      <c r="HF203" s="184">
        <f t="shared" ca="1" si="798"/>
        <v>0</v>
      </c>
      <c r="HG203" s="184">
        <f t="shared" ca="1" si="799"/>
        <v>0</v>
      </c>
      <c r="HH203" s="184">
        <f t="shared" ca="1" si="800"/>
        <v>0</v>
      </c>
      <c r="HI203" s="184">
        <f t="shared" ca="1" si="801"/>
        <v>0</v>
      </c>
      <c r="HJ203" s="184">
        <f t="shared" ca="1" si="802"/>
        <v>0</v>
      </c>
      <c r="HK203" s="578">
        <f t="shared" ca="1" si="803"/>
        <v>0</v>
      </c>
    </row>
    <row r="204" spans="1:219" s="185" customFormat="1">
      <c r="A204" s="284"/>
      <c r="B204" s="285"/>
      <c r="C204" s="286"/>
      <c r="D204" s="287"/>
      <c r="E204" s="288"/>
      <c r="F204" s="289"/>
      <c r="G204" s="289"/>
      <c r="H204" s="289"/>
      <c r="I204" s="289"/>
      <c r="J204" s="289"/>
      <c r="K204" s="289"/>
      <c r="L204" s="289"/>
      <c r="M204" s="572">
        <f t="shared" si="810"/>
        <v>0</v>
      </c>
      <c r="N204" s="572">
        <f t="shared" si="811"/>
        <v>0</v>
      </c>
      <c r="O204" s="572">
        <f t="shared" si="812"/>
        <v>0</v>
      </c>
      <c r="P204" s="572">
        <f t="shared" si="813"/>
        <v>196</v>
      </c>
      <c r="Q204" s="572" t="str">
        <f t="shared" si="814"/>
        <v/>
      </c>
      <c r="R204" s="572" t="str">
        <f t="shared" si="815"/>
        <v/>
      </c>
      <c r="S204" s="184" t="str">
        <f t="shared" ca="1" si="603"/>
        <v/>
      </c>
      <c r="T204" s="184" t="str">
        <f t="shared" ca="1" si="604"/>
        <v/>
      </c>
      <c r="U204" s="184" t="str">
        <f t="shared" ca="1" si="605"/>
        <v/>
      </c>
      <c r="V204" s="184" t="str">
        <f t="shared" ca="1" si="606"/>
        <v/>
      </c>
      <c r="W204" s="184" t="str">
        <f t="shared" ca="1" si="607"/>
        <v/>
      </c>
      <c r="X204" s="184" t="str">
        <f t="shared" ca="1" si="608"/>
        <v/>
      </c>
      <c r="Y204" s="184" t="str">
        <f t="shared" ca="1" si="609"/>
        <v/>
      </c>
      <c r="Z204" s="184" t="str">
        <f t="shared" ca="1" si="610"/>
        <v/>
      </c>
      <c r="AA204" s="184" t="str">
        <f t="shared" ca="1" si="611"/>
        <v/>
      </c>
      <c r="AB204" s="184" t="str">
        <f t="shared" ca="1" si="612"/>
        <v/>
      </c>
      <c r="AC204" s="184" t="str">
        <f t="shared" ca="1" si="613"/>
        <v/>
      </c>
      <c r="AD204" s="184" t="str">
        <f t="shared" ca="1" si="614"/>
        <v/>
      </c>
      <c r="AE204" s="184" t="str">
        <f t="shared" ca="1" si="615"/>
        <v/>
      </c>
      <c r="AF204" s="184" t="str">
        <f t="shared" ca="1" si="616"/>
        <v/>
      </c>
      <c r="AG204" s="184" t="str">
        <f t="shared" ca="1" si="617"/>
        <v/>
      </c>
      <c r="AH204" s="184" t="str">
        <f t="shared" ca="1" si="618"/>
        <v/>
      </c>
      <c r="AI204" s="184" t="str">
        <f t="shared" ca="1" si="619"/>
        <v/>
      </c>
      <c r="AJ204" s="184" t="str">
        <f t="shared" ca="1" si="620"/>
        <v/>
      </c>
      <c r="AK204" s="184" t="str">
        <f t="shared" ca="1" si="621"/>
        <v/>
      </c>
      <c r="AL204" s="184" t="str">
        <f t="shared" ca="1" si="622"/>
        <v/>
      </c>
      <c r="AM204" s="184" t="str">
        <f t="shared" ca="1" si="623"/>
        <v/>
      </c>
      <c r="AN204" s="184" t="str">
        <f t="shared" ca="1" si="624"/>
        <v/>
      </c>
      <c r="AO204" s="184" t="str">
        <f t="shared" ca="1" si="625"/>
        <v/>
      </c>
      <c r="AP204" s="184" t="str">
        <f t="shared" ca="1" si="626"/>
        <v/>
      </c>
      <c r="AQ204" s="184" t="str">
        <f t="shared" ca="1" si="627"/>
        <v/>
      </c>
      <c r="AR204" s="184" t="str">
        <f t="shared" ca="1" si="628"/>
        <v/>
      </c>
      <c r="AS204" s="184" t="str">
        <f t="shared" ca="1" si="629"/>
        <v/>
      </c>
      <c r="AT204" s="184" t="str">
        <f t="shared" ca="1" si="630"/>
        <v/>
      </c>
      <c r="AU204" s="184" t="str">
        <f t="shared" ca="1" si="631"/>
        <v/>
      </c>
      <c r="AV204" s="184" t="str">
        <f t="shared" ca="1" si="632"/>
        <v/>
      </c>
      <c r="AW204" s="184" t="str">
        <f t="shared" ca="1" si="633"/>
        <v/>
      </c>
      <c r="AX204" s="184" t="str">
        <f t="shared" ca="1" si="634"/>
        <v/>
      </c>
      <c r="AY204" s="184" t="str">
        <f t="shared" ca="1" si="635"/>
        <v/>
      </c>
      <c r="AZ204" s="184" t="str">
        <f t="shared" ca="1" si="636"/>
        <v/>
      </c>
      <c r="BA204" s="184" t="str">
        <f t="shared" ca="1" si="637"/>
        <v/>
      </c>
      <c r="BB204" s="184" t="str">
        <f t="shared" ca="1" si="638"/>
        <v/>
      </c>
      <c r="BC204" s="184" t="str">
        <f t="shared" ca="1" si="639"/>
        <v/>
      </c>
      <c r="BD204" s="184" t="str">
        <f t="shared" ca="1" si="640"/>
        <v/>
      </c>
      <c r="BE204" s="184" t="str">
        <f t="shared" ca="1" si="641"/>
        <v/>
      </c>
      <c r="BF204" s="184" t="str">
        <f t="shared" ca="1" si="642"/>
        <v/>
      </c>
      <c r="BG204" s="184" t="str">
        <f t="shared" ca="1" si="643"/>
        <v/>
      </c>
      <c r="BH204" s="184" t="str">
        <f t="shared" ca="1" si="644"/>
        <v/>
      </c>
      <c r="BI204" s="184" t="str">
        <f t="shared" ca="1" si="645"/>
        <v/>
      </c>
      <c r="BJ204" s="184" t="str">
        <f t="shared" ca="1" si="646"/>
        <v/>
      </c>
      <c r="BK204" s="184" t="str">
        <f t="shared" ca="1" si="647"/>
        <v/>
      </c>
      <c r="BL204" s="184" t="str">
        <f t="shared" ca="1" si="648"/>
        <v/>
      </c>
      <c r="BM204" s="184" t="str">
        <f t="shared" ca="1" si="649"/>
        <v/>
      </c>
      <c r="BN204" s="184" t="str">
        <f t="shared" ca="1" si="650"/>
        <v/>
      </c>
      <c r="BO204" s="184" t="str">
        <f t="shared" ca="1" si="651"/>
        <v/>
      </c>
      <c r="BP204" s="184" t="str">
        <f t="shared" ca="1" si="652"/>
        <v/>
      </c>
      <c r="BQ204" s="184" t="str">
        <f t="shared" ca="1" si="653"/>
        <v/>
      </c>
      <c r="BR204" s="184" t="str">
        <f t="shared" ca="1" si="654"/>
        <v/>
      </c>
      <c r="BS204" s="184" t="str">
        <f t="shared" ca="1" si="655"/>
        <v/>
      </c>
      <c r="BT204" s="184" t="str">
        <f t="shared" ca="1" si="656"/>
        <v/>
      </c>
      <c r="BU204" s="184" t="str">
        <f t="shared" ca="1" si="657"/>
        <v/>
      </c>
      <c r="BV204" s="184" t="str">
        <f t="shared" ca="1" si="658"/>
        <v/>
      </c>
      <c r="BW204" s="184" t="str">
        <f t="shared" ca="1" si="659"/>
        <v/>
      </c>
      <c r="BX204" s="184" t="str">
        <f t="shared" ca="1" si="660"/>
        <v/>
      </c>
      <c r="BY204" s="184" t="str">
        <f t="shared" ca="1" si="661"/>
        <v/>
      </c>
      <c r="BZ204" s="184" t="str">
        <f t="shared" ca="1" si="662"/>
        <v/>
      </c>
      <c r="CA204" s="184" t="str">
        <f t="shared" ca="1" si="663"/>
        <v/>
      </c>
      <c r="CB204" s="184" t="str">
        <f t="shared" ca="1" si="664"/>
        <v/>
      </c>
      <c r="CC204" s="184" t="str">
        <f t="shared" ca="1" si="665"/>
        <v/>
      </c>
      <c r="CD204" s="184" t="str">
        <f t="shared" ca="1" si="666"/>
        <v/>
      </c>
      <c r="CE204" s="184" t="str">
        <f t="shared" ca="1" si="667"/>
        <v/>
      </c>
      <c r="CF204" s="184" t="str">
        <f t="shared" ca="1" si="668"/>
        <v/>
      </c>
      <c r="CG204" s="184" t="str">
        <f t="shared" ca="1" si="669"/>
        <v/>
      </c>
      <c r="CH204" s="184" t="str">
        <f t="shared" ca="1" si="670"/>
        <v/>
      </c>
      <c r="CI204" s="184" t="str">
        <f t="shared" ca="1" si="671"/>
        <v/>
      </c>
      <c r="CJ204" s="184" t="str">
        <f t="shared" ca="1" si="672"/>
        <v/>
      </c>
      <c r="CK204" s="184" t="str">
        <f t="shared" ca="1" si="673"/>
        <v/>
      </c>
      <c r="CL204" s="184" t="str">
        <f t="shared" ca="1" si="674"/>
        <v/>
      </c>
      <c r="CM204" s="184" t="str">
        <f t="shared" ca="1" si="675"/>
        <v/>
      </c>
      <c r="CN204" s="184" t="str">
        <f t="shared" ca="1" si="676"/>
        <v/>
      </c>
      <c r="CO204" s="184" t="str">
        <f t="shared" ca="1" si="677"/>
        <v/>
      </c>
      <c r="CP204" s="184" t="str">
        <f t="shared" ca="1" si="678"/>
        <v/>
      </c>
      <c r="CQ204" s="184" t="str">
        <f t="shared" ca="1" si="679"/>
        <v/>
      </c>
      <c r="CR204" s="184" t="str">
        <f t="shared" ca="1" si="680"/>
        <v/>
      </c>
      <c r="CS204" s="184" t="str">
        <f t="shared" ca="1" si="681"/>
        <v/>
      </c>
      <c r="CT204" s="184" t="str">
        <f t="shared" ca="1" si="682"/>
        <v/>
      </c>
      <c r="CU204" s="184" t="str">
        <f t="shared" ca="1" si="683"/>
        <v/>
      </c>
      <c r="CV204" s="184" t="str">
        <f t="shared" ca="1" si="684"/>
        <v/>
      </c>
      <c r="CW204" s="184" t="str">
        <f t="shared" ca="1" si="685"/>
        <v/>
      </c>
      <c r="CX204" s="184" t="str">
        <f t="shared" ca="1" si="686"/>
        <v/>
      </c>
      <c r="CY204" s="184" t="str">
        <f t="shared" ca="1" si="687"/>
        <v/>
      </c>
      <c r="CZ204" s="184" t="str">
        <f t="shared" ca="1" si="688"/>
        <v/>
      </c>
      <c r="DA204" s="184" t="str">
        <f t="shared" ca="1" si="689"/>
        <v/>
      </c>
      <c r="DB204" s="184" t="str">
        <f t="shared" ca="1" si="690"/>
        <v/>
      </c>
      <c r="DC204" s="184" t="str">
        <f t="shared" ca="1" si="691"/>
        <v/>
      </c>
      <c r="DD204" s="184" t="str">
        <f t="shared" ca="1" si="692"/>
        <v/>
      </c>
      <c r="DE204" s="184" t="str">
        <f t="shared" ca="1" si="693"/>
        <v/>
      </c>
      <c r="DF204" s="184" t="str">
        <f t="shared" ca="1" si="694"/>
        <v/>
      </c>
      <c r="DG204" s="184" t="str">
        <f t="shared" ca="1" si="695"/>
        <v/>
      </c>
      <c r="DH204" s="184" t="str">
        <f t="shared" ca="1" si="696"/>
        <v/>
      </c>
      <c r="DI204" s="184" t="str">
        <f t="shared" ca="1" si="697"/>
        <v/>
      </c>
      <c r="DJ204" s="184" t="str">
        <f t="shared" ca="1" si="698"/>
        <v/>
      </c>
      <c r="DK204" s="184" t="str">
        <f t="shared" ca="1" si="699"/>
        <v/>
      </c>
      <c r="DL204" s="184" t="str">
        <f t="shared" ca="1" si="700"/>
        <v/>
      </c>
      <c r="DM204" s="184" t="str">
        <f t="shared" ca="1" si="701"/>
        <v/>
      </c>
      <c r="DN204" s="184" t="str">
        <f t="shared" ca="1" si="702"/>
        <v/>
      </c>
      <c r="DO204" s="184" t="str">
        <f t="shared" ca="1" si="703"/>
        <v/>
      </c>
      <c r="DP204" s="184" t="str">
        <f t="shared" ca="1" si="704"/>
        <v/>
      </c>
      <c r="DQ204" s="184" t="str">
        <f t="shared" ca="1" si="705"/>
        <v/>
      </c>
      <c r="DR204" s="184" t="str">
        <f t="shared" ca="1" si="706"/>
        <v/>
      </c>
      <c r="DS204" s="184" t="str">
        <f t="shared" ca="1" si="707"/>
        <v/>
      </c>
      <c r="DT204" s="184" t="str">
        <f t="shared" ca="1" si="708"/>
        <v/>
      </c>
      <c r="DU204" s="184" t="str">
        <f t="shared" ca="1" si="709"/>
        <v/>
      </c>
      <c r="DV204" s="184" t="str">
        <f t="shared" ca="1" si="710"/>
        <v/>
      </c>
      <c r="DW204" s="184" t="str">
        <f t="shared" ca="1" si="711"/>
        <v/>
      </c>
      <c r="DX204" s="184" t="str">
        <f t="shared" ca="1" si="712"/>
        <v/>
      </c>
      <c r="DY204" s="184" t="str">
        <f t="shared" ca="1" si="713"/>
        <v/>
      </c>
      <c r="DZ204" s="184" t="str">
        <f t="shared" ca="1" si="714"/>
        <v/>
      </c>
      <c r="EA204" s="184" t="str">
        <f t="shared" ca="1" si="715"/>
        <v/>
      </c>
      <c r="EB204" s="184" t="str">
        <f t="shared" ca="1" si="716"/>
        <v/>
      </c>
      <c r="EC204" s="184" t="str">
        <f t="shared" ca="1" si="717"/>
        <v/>
      </c>
      <c r="ED204" s="184" t="str">
        <f t="shared" ca="1" si="718"/>
        <v/>
      </c>
      <c r="EE204" s="184" t="str">
        <f t="shared" ca="1" si="719"/>
        <v/>
      </c>
      <c r="EF204" s="184" t="str">
        <f t="shared" ca="1" si="720"/>
        <v/>
      </c>
      <c r="EG204" s="184">
        <f t="shared" ca="1" si="721"/>
        <v>0</v>
      </c>
      <c r="EH204" s="184">
        <f t="shared" ca="1" si="722"/>
        <v>0</v>
      </c>
      <c r="EI204" s="184">
        <f t="shared" ca="1" si="723"/>
        <v>0</v>
      </c>
      <c r="EJ204" s="184">
        <f t="shared" ca="1" si="724"/>
        <v>0</v>
      </c>
      <c r="EK204" s="184">
        <f t="shared" ca="1" si="725"/>
        <v>0</v>
      </c>
      <c r="EL204" s="184">
        <f t="shared" ca="1" si="726"/>
        <v>0</v>
      </c>
      <c r="EM204" s="184">
        <f t="shared" ca="1" si="727"/>
        <v>0</v>
      </c>
      <c r="EN204" s="184">
        <f t="shared" ca="1" si="728"/>
        <v>0</v>
      </c>
      <c r="EO204" s="184">
        <f t="shared" ca="1" si="729"/>
        <v>0</v>
      </c>
      <c r="EP204" s="184">
        <f t="shared" ca="1" si="730"/>
        <v>0</v>
      </c>
      <c r="EQ204" s="184">
        <f t="shared" ca="1" si="731"/>
        <v>0</v>
      </c>
      <c r="ER204" s="184">
        <f t="shared" ca="1" si="732"/>
        <v>0</v>
      </c>
      <c r="ES204" s="184">
        <f t="shared" ca="1" si="733"/>
        <v>0</v>
      </c>
      <c r="ET204" s="184">
        <f t="shared" ca="1" si="734"/>
        <v>0</v>
      </c>
      <c r="EU204" s="184">
        <f t="shared" ca="1" si="735"/>
        <v>0</v>
      </c>
      <c r="EV204" s="184">
        <f t="shared" ca="1" si="736"/>
        <v>0</v>
      </c>
      <c r="EW204" s="184">
        <f t="shared" ca="1" si="737"/>
        <v>0</v>
      </c>
      <c r="EX204" s="184">
        <f t="shared" ca="1" si="738"/>
        <v>0</v>
      </c>
      <c r="EY204" s="184">
        <f t="shared" ca="1" si="739"/>
        <v>0</v>
      </c>
      <c r="EZ204" s="184">
        <f t="shared" ca="1" si="740"/>
        <v>0</v>
      </c>
      <c r="FA204" s="184">
        <f t="shared" ca="1" si="741"/>
        <v>0</v>
      </c>
      <c r="FB204" s="184">
        <f t="shared" ca="1" si="742"/>
        <v>0</v>
      </c>
      <c r="FC204" s="184">
        <f t="shared" ca="1" si="743"/>
        <v>0</v>
      </c>
      <c r="FD204" s="184">
        <f t="shared" ca="1" si="744"/>
        <v>0</v>
      </c>
      <c r="FE204" s="184">
        <f t="shared" ca="1" si="745"/>
        <v>0</v>
      </c>
      <c r="FF204" s="184">
        <f t="shared" ca="1" si="746"/>
        <v>0</v>
      </c>
      <c r="FG204" s="184">
        <f t="shared" ca="1" si="747"/>
        <v>0</v>
      </c>
      <c r="FH204" s="184">
        <f t="shared" ca="1" si="748"/>
        <v>0</v>
      </c>
      <c r="FI204" s="184">
        <f t="shared" ca="1" si="749"/>
        <v>0</v>
      </c>
      <c r="FJ204" s="184">
        <f t="shared" ca="1" si="750"/>
        <v>0</v>
      </c>
      <c r="FK204" s="184">
        <f t="shared" ca="1" si="751"/>
        <v>0</v>
      </c>
      <c r="FL204" s="184">
        <f t="shared" ca="1" si="752"/>
        <v>0</v>
      </c>
      <c r="FM204" s="184">
        <f t="shared" ca="1" si="753"/>
        <v>0</v>
      </c>
      <c r="FN204" s="184">
        <f t="shared" ca="1" si="754"/>
        <v>0</v>
      </c>
      <c r="FO204" s="184">
        <f t="shared" ca="1" si="755"/>
        <v>0</v>
      </c>
      <c r="FP204" s="184">
        <f t="shared" ca="1" si="756"/>
        <v>0</v>
      </c>
      <c r="FQ204" s="184">
        <f t="shared" ca="1" si="757"/>
        <v>0</v>
      </c>
      <c r="FR204" s="184">
        <f t="shared" ca="1" si="758"/>
        <v>0</v>
      </c>
      <c r="FS204" s="184">
        <f t="shared" ca="1" si="759"/>
        <v>0</v>
      </c>
      <c r="FT204" s="184">
        <f t="shared" ca="1" si="760"/>
        <v>0</v>
      </c>
      <c r="FU204" s="184">
        <f t="shared" ca="1" si="761"/>
        <v>0</v>
      </c>
      <c r="FV204" s="184">
        <f t="shared" ca="1" si="762"/>
        <v>0</v>
      </c>
      <c r="FW204" s="184">
        <f t="shared" ca="1" si="763"/>
        <v>0</v>
      </c>
      <c r="FX204" s="184">
        <f t="shared" ca="1" si="764"/>
        <v>0</v>
      </c>
      <c r="FY204" s="184">
        <f t="shared" ca="1" si="765"/>
        <v>0</v>
      </c>
      <c r="FZ204" s="184">
        <f t="shared" ca="1" si="766"/>
        <v>0</v>
      </c>
      <c r="GA204" s="184">
        <f t="shared" ca="1" si="767"/>
        <v>0</v>
      </c>
      <c r="GB204" s="184">
        <f t="shared" ca="1" si="768"/>
        <v>0</v>
      </c>
      <c r="GC204" s="184">
        <f t="shared" ca="1" si="769"/>
        <v>0</v>
      </c>
      <c r="GD204" s="184">
        <f t="shared" ca="1" si="770"/>
        <v>0</v>
      </c>
      <c r="GE204" s="184">
        <f t="shared" ca="1" si="771"/>
        <v>0</v>
      </c>
      <c r="GF204" s="184">
        <f t="shared" ca="1" si="772"/>
        <v>0</v>
      </c>
      <c r="GG204" s="184">
        <f t="shared" ca="1" si="773"/>
        <v>0</v>
      </c>
      <c r="GH204" s="184">
        <f t="shared" ca="1" si="774"/>
        <v>0</v>
      </c>
      <c r="GI204" s="184">
        <f t="shared" ca="1" si="775"/>
        <v>0</v>
      </c>
      <c r="GJ204" s="184">
        <f t="shared" ca="1" si="776"/>
        <v>0</v>
      </c>
      <c r="GK204" s="184">
        <f t="shared" ca="1" si="777"/>
        <v>0</v>
      </c>
      <c r="GL204" s="184">
        <f t="shared" ca="1" si="778"/>
        <v>0</v>
      </c>
      <c r="GM204" s="184">
        <f t="shared" ca="1" si="779"/>
        <v>0</v>
      </c>
      <c r="GN204" s="184">
        <f t="shared" ca="1" si="780"/>
        <v>0</v>
      </c>
      <c r="GO204" s="184">
        <f t="shared" ca="1" si="781"/>
        <v>0</v>
      </c>
      <c r="GP204" s="184">
        <f t="shared" ca="1" si="782"/>
        <v>0</v>
      </c>
      <c r="GQ204" s="184">
        <f t="shared" ca="1" si="783"/>
        <v>0</v>
      </c>
      <c r="GR204" s="184">
        <f t="shared" ca="1" si="784"/>
        <v>0</v>
      </c>
      <c r="GS204" s="184">
        <f t="shared" ca="1" si="785"/>
        <v>0</v>
      </c>
      <c r="GT204" s="184">
        <f t="shared" ca="1" si="786"/>
        <v>0</v>
      </c>
      <c r="GU204" s="184">
        <f t="shared" ca="1" si="787"/>
        <v>0</v>
      </c>
      <c r="GV204" s="184">
        <f t="shared" ca="1" si="788"/>
        <v>0</v>
      </c>
      <c r="GW204" s="184">
        <f t="shared" ca="1" si="789"/>
        <v>0</v>
      </c>
      <c r="GX204" s="184">
        <f t="shared" ca="1" si="790"/>
        <v>0</v>
      </c>
      <c r="GY204" s="184">
        <f t="shared" ca="1" si="791"/>
        <v>0</v>
      </c>
      <c r="GZ204" s="184">
        <f t="shared" ca="1" si="792"/>
        <v>0</v>
      </c>
      <c r="HA204" s="184">
        <f t="shared" ca="1" si="793"/>
        <v>0</v>
      </c>
      <c r="HB204" s="184">
        <f t="shared" ca="1" si="794"/>
        <v>0</v>
      </c>
      <c r="HC204" s="184">
        <f t="shared" ca="1" si="795"/>
        <v>0</v>
      </c>
      <c r="HD204" s="184">
        <f t="shared" ca="1" si="796"/>
        <v>0</v>
      </c>
      <c r="HE204" s="184">
        <f t="shared" ca="1" si="797"/>
        <v>0</v>
      </c>
      <c r="HF204" s="184">
        <f t="shared" ca="1" si="798"/>
        <v>0</v>
      </c>
      <c r="HG204" s="184">
        <f t="shared" ca="1" si="799"/>
        <v>0</v>
      </c>
      <c r="HH204" s="184">
        <f t="shared" ca="1" si="800"/>
        <v>0</v>
      </c>
      <c r="HI204" s="184">
        <f t="shared" ca="1" si="801"/>
        <v>0</v>
      </c>
      <c r="HJ204" s="184">
        <f t="shared" ca="1" si="802"/>
        <v>0</v>
      </c>
      <c r="HK204" s="578">
        <f t="shared" ca="1" si="803"/>
        <v>0</v>
      </c>
    </row>
    <row r="205" spans="1:219" s="185" customFormat="1">
      <c r="A205" s="284"/>
      <c r="B205" s="285"/>
      <c r="C205" s="286"/>
      <c r="D205" s="287"/>
      <c r="E205" s="288"/>
      <c r="F205" s="289"/>
      <c r="G205" s="289"/>
      <c r="H205" s="289"/>
      <c r="I205" s="289"/>
      <c r="J205" s="289"/>
      <c r="K205" s="289"/>
      <c r="L205" s="289"/>
      <c r="M205" s="572">
        <f t="shared" si="810"/>
        <v>0</v>
      </c>
      <c r="N205" s="572">
        <f t="shared" si="811"/>
        <v>0</v>
      </c>
      <c r="O205" s="572">
        <f t="shared" si="812"/>
        <v>0</v>
      </c>
      <c r="P205" s="572">
        <f t="shared" si="813"/>
        <v>197</v>
      </c>
      <c r="Q205" s="572" t="str">
        <f t="shared" si="814"/>
        <v/>
      </c>
      <c r="R205" s="572" t="str">
        <f t="shared" si="815"/>
        <v/>
      </c>
      <c r="S205" s="184" t="str">
        <f t="shared" ca="1" si="603"/>
        <v/>
      </c>
      <c r="T205" s="184" t="str">
        <f t="shared" ca="1" si="604"/>
        <v/>
      </c>
      <c r="U205" s="184" t="str">
        <f t="shared" ca="1" si="605"/>
        <v/>
      </c>
      <c r="V205" s="184" t="str">
        <f t="shared" ca="1" si="606"/>
        <v/>
      </c>
      <c r="W205" s="184" t="str">
        <f t="shared" ca="1" si="607"/>
        <v/>
      </c>
      <c r="X205" s="184" t="str">
        <f t="shared" ca="1" si="608"/>
        <v/>
      </c>
      <c r="Y205" s="184" t="str">
        <f t="shared" ca="1" si="609"/>
        <v/>
      </c>
      <c r="Z205" s="184" t="str">
        <f t="shared" ca="1" si="610"/>
        <v/>
      </c>
      <c r="AA205" s="184" t="str">
        <f t="shared" ca="1" si="611"/>
        <v/>
      </c>
      <c r="AB205" s="184" t="str">
        <f t="shared" ca="1" si="612"/>
        <v/>
      </c>
      <c r="AC205" s="184" t="str">
        <f t="shared" ca="1" si="613"/>
        <v/>
      </c>
      <c r="AD205" s="184" t="str">
        <f t="shared" ca="1" si="614"/>
        <v/>
      </c>
      <c r="AE205" s="184" t="str">
        <f t="shared" ca="1" si="615"/>
        <v/>
      </c>
      <c r="AF205" s="184" t="str">
        <f t="shared" ca="1" si="616"/>
        <v/>
      </c>
      <c r="AG205" s="184" t="str">
        <f t="shared" ca="1" si="617"/>
        <v/>
      </c>
      <c r="AH205" s="184" t="str">
        <f t="shared" ca="1" si="618"/>
        <v/>
      </c>
      <c r="AI205" s="184" t="str">
        <f t="shared" ca="1" si="619"/>
        <v/>
      </c>
      <c r="AJ205" s="184" t="str">
        <f t="shared" ca="1" si="620"/>
        <v/>
      </c>
      <c r="AK205" s="184" t="str">
        <f t="shared" ca="1" si="621"/>
        <v/>
      </c>
      <c r="AL205" s="184" t="str">
        <f t="shared" ca="1" si="622"/>
        <v/>
      </c>
      <c r="AM205" s="184" t="str">
        <f t="shared" ca="1" si="623"/>
        <v/>
      </c>
      <c r="AN205" s="184" t="str">
        <f t="shared" ca="1" si="624"/>
        <v/>
      </c>
      <c r="AO205" s="184" t="str">
        <f t="shared" ca="1" si="625"/>
        <v/>
      </c>
      <c r="AP205" s="184" t="str">
        <f t="shared" ca="1" si="626"/>
        <v/>
      </c>
      <c r="AQ205" s="184" t="str">
        <f t="shared" ca="1" si="627"/>
        <v/>
      </c>
      <c r="AR205" s="184" t="str">
        <f t="shared" ca="1" si="628"/>
        <v/>
      </c>
      <c r="AS205" s="184" t="str">
        <f t="shared" ca="1" si="629"/>
        <v/>
      </c>
      <c r="AT205" s="184" t="str">
        <f t="shared" ca="1" si="630"/>
        <v/>
      </c>
      <c r="AU205" s="184" t="str">
        <f t="shared" ca="1" si="631"/>
        <v/>
      </c>
      <c r="AV205" s="184" t="str">
        <f t="shared" ca="1" si="632"/>
        <v/>
      </c>
      <c r="AW205" s="184" t="str">
        <f t="shared" ca="1" si="633"/>
        <v/>
      </c>
      <c r="AX205" s="184" t="str">
        <f t="shared" ca="1" si="634"/>
        <v/>
      </c>
      <c r="AY205" s="184" t="str">
        <f t="shared" ca="1" si="635"/>
        <v/>
      </c>
      <c r="AZ205" s="184" t="str">
        <f t="shared" ca="1" si="636"/>
        <v/>
      </c>
      <c r="BA205" s="184" t="str">
        <f t="shared" ca="1" si="637"/>
        <v/>
      </c>
      <c r="BB205" s="184" t="str">
        <f t="shared" ca="1" si="638"/>
        <v/>
      </c>
      <c r="BC205" s="184" t="str">
        <f t="shared" ca="1" si="639"/>
        <v/>
      </c>
      <c r="BD205" s="184" t="str">
        <f t="shared" ca="1" si="640"/>
        <v/>
      </c>
      <c r="BE205" s="184" t="str">
        <f t="shared" ca="1" si="641"/>
        <v/>
      </c>
      <c r="BF205" s="184" t="str">
        <f t="shared" ca="1" si="642"/>
        <v/>
      </c>
      <c r="BG205" s="184" t="str">
        <f t="shared" ca="1" si="643"/>
        <v/>
      </c>
      <c r="BH205" s="184" t="str">
        <f t="shared" ca="1" si="644"/>
        <v/>
      </c>
      <c r="BI205" s="184" t="str">
        <f t="shared" ca="1" si="645"/>
        <v/>
      </c>
      <c r="BJ205" s="184" t="str">
        <f t="shared" ca="1" si="646"/>
        <v/>
      </c>
      <c r="BK205" s="184" t="str">
        <f t="shared" ca="1" si="647"/>
        <v/>
      </c>
      <c r="BL205" s="184" t="str">
        <f t="shared" ca="1" si="648"/>
        <v/>
      </c>
      <c r="BM205" s="184" t="str">
        <f t="shared" ca="1" si="649"/>
        <v/>
      </c>
      <c r="BN205" s="184" t="str">
        <f t="shared" ca="1" si="650"/>
        <v/>
      </c>
      <c r="BO205" s="184" t="str">
        <f t="shared" ca="1" si="651"/>
        <v/>
      </c>
      <c r="BP205" s="184" t="str">
        <f t="shared" ca="1" si="652"/>
        <v/>
      </c>
      <c r="BQ205" s="184" t="str">
        <f t="shared" ca="1" si="653"/>
        <v/>
      </c>
      <c r="BR205" s="184" t="str">
        <f t="shared" ca="1" si="654"/>
        <v/>
      </c>
      <c r="BS205" s="184" t="str">
        <f t="shared" ca="1" si="655"/>
        <v/>
      </c>
      <c r="BT205" s="184" t="str">
        <f t="shared" ca="1" si="656"/>
        <v/>
      </c>
      <c r="BU205" s="184" t="str">
        <f t="shared" ca="1" si="657"/>
        <v/>
      </c>
      <c r="BV205" s="184" t="str">
        <f t="shared" ca="1" si="658"/>
        <v/>
      </c>
      <c r="BW205" s="184" t="str">
        <f t="shared" ca="1" si="659"/>
        <v/>
      </c>
      <c r="BX205" s="184" t="str">
        <f t="shared" ca="1" si="660"/>
        <v/>
      </c>
      <c r="BY205" s="184" t="str">
        <f t="shared" ca="1" si="661"/>
        <v/>
      </c>
      <c r="BZ205" s="184" t="str">
        <f t="shared" ca="1" si="662"/>
        <v/>
      </c>
      <c r="CA205" s="184" t="str">
        <f t="shared" ca="1" si="663"/>
        <v/>
      </c>
      <c r="CB205" s="184" t="str">
        <f t="shared" ca="1" si="664"/>
        <v/>
      </c>
      <c r="CC205" s="184" t="str">
        <f t="shared" ca="1" si="665"/>
        <v/>
      </c>
      <c r="CD205" s="184" t="str">
        <f t="shared" ca="1" si="666"/>
        <v/>
      </c>
      <c r="CE205" s="184" t="str">
        <f t="shared" ca="1" si="667"/>
        <v/>
      </c>
      <c r="CF205" s="184" t="str">
        <f t="shared" ca="1" si="668"/>
        <v/>
      </c>
      <c r="CG205" s="184" t="str">
        <f t="shared" ca="1" si="669"/>
        <v/>
      </c>
      <c r="CH205" s="184" t="str">
        <f t="shared" ca="1" si="670"/>
        <v/>
      </c>
      <c r="CI205" s="184" t="str">
        <f t="shared" ca="1" si="671"/>
        <v/>
      </c>
      <c r="CJ205" s="184" t="str">
        <f t="shared" ca="1" si="672"/>
        <v/>
      </c>
      <c r="CK205" s="184" t="str">
        <f t="shared" ca="1" si="673"/>
        <v/>
      </c>
      <c r="CL205" s="184" t="str">
        <f t="shared" ca="1" si="674"/>
        <v/>
      </c>
      <c r="CM205" s="184" t="str">
        <f t="shared" ca="1" si="675"/>
        <v/>
      </c>
      <c r="CN205" s="184" t="str">
        <f t="shared" ca="1" si="676"/>
        <v/>
      </c>
      <c r="CO205" s="184" t="str">
        <f t="shared" ca="1" si="677"/>
        <v/>
      </c>
      <c r="CP205" s="184" t="str">
        <f t="shared" ca="1" si="678"/>
        <v/>
      </c>
      <c r="CQ205" s="184" t="str">
        <f t="shared" ca="1" si="679"/>
        <v/>
      </c>
      <c r="CR205" s="184" t="str">
        <f t="shared" ca="1" si="680"/>
        <v/>
      </c>
      <c r="CS205" s="184" t="str">
        <f t="shared" ca="1" si="681"/>
        <v/>
      </c>
      <c r="CT205" s="184" t="str">
        <f t="shared" ca="1" si="682"/>
        <v/>
      </c>
      <c r="CU205" s="184" t="str">
        <f t="shared" ca="1" si="683"/>
        <v/>
      </c>
      <c r="CV205" s="184" t="str">
        <f t="shared" ca="1" si="684"/>
        <v/>
      </c>
      <c r="CW205" s="184" t="str">
        <f t="shared" ca="1" si="685"/>
        <v/>
      </c>
      <c r="CX205" s="184" t="str">
        <f t="shared" ca="1" si="686"/>
        <v/>
      </c>
      <c r="CY205" s="184" t="str">
        <f t="shared" ca="1" si="687"/>
        <v/>
      </c>
      <c r="CZ205" s="184" t="str">
        <f t="shared" ca="1" si="688"/>
        <v/>
      </c>
      <c r="DA205" s="184" t="str">
        <f t="shared" ca="1" si="689"/>
        <v/>
      </c>
      <c r="DB205" s="184" t="str">
        <f t="shared" ca="1" si="690"/>
        <v/>
      </c>
      <c r="DC205" s="184" t="str">
        <f t="shared" ca="1" si="691"/>
        <v/>
      </c>
      <c r="DD205" s="184" t="str">
        <f t="shared" ca="1" si="692"/>
        <v/>
      </c>
      <c r="DE205" s="184" t="str">
        <f t="shared" ca="1" si="693"/>
        <v/>
      </c>
      <c r="DF205" s="184" t="str">
        <f t="shared" ca="1" si="694"/>
        <v/>
      </c>
      <c r="DG205" s="184" t="str">
        <f t="shared" ca="1" si="695"/>
        <v/>
      </c>
      <c r="DH205" s="184" t="str">
        <f t="shared" ca="1" si="696"/>
        <v/>
      </c>
      <c r="DI205" s="184" t="str">
        <f t="shared" ca="1" si="697"/>
        <v/>
      </c>
      <c r="DJ205" s="184" t="str">
        <f t="shared" ca="1" si="698"/>
        <v/>
      </c>
      <c r="DK205" s="184" t="str">
        <f t="shared" ca="1" si="699"/>
        <v/>
      </c>
      <c r="DL205" s="184" t="str">
        <f t="shared" ca="1" si="700"/>
        <v/>
      </c>
      <c r="DM205" s="184" t="str">
        <f t="shared" ca="1" si="701"/>
        <v/>
      </c>
      <c r="DN205" s="184" t="str">
        <f t="shared" ca="1" si="702"/>
        <v/>
      </c>
      <c r="DO205" s="184" t="str">
        <f t="shared" ca="1" si="703"/>
        <v/>
      </c>
      <c r="DP205" s="184" t="str">
        <f t="shared" ca="1" si="704"/>
        <v/>
      </c>
      <c r="DQ205" s="184" t="str">
        <f t="shared" ca="1" si="705"/>
        <v/>
      </c>
      <c r="DR205" s="184" t="str">
        <f t="shared" ca="1" si="706"/>
        <v/>
      </c>
      <c r="DS205" s="184" t="str">
        <f t="shared" ca="1" si="707"/>
        <v/>
      </c>
      <c r="DT205" s="184" t="str">
        <f t="shared" ca="1" si="708"/>
        <v/>
      </c>
      <c r="DU205" s="184" t="str">
        <f t="shared" ca="1" si="709"/>
        <v/>
      </c>
      <c r="DV205" s="184" t="str">
        <f t="shared" ca="1" si="710"/>
        <v/>
      </c>
      <c r="DW205" s="184" t="str">
        <f t="shared" ca="1" si="711"/>
        <v/>
      </c>
      <c r="DX205" s="184" t="str">
        <f t="shared" ca="1" si="712"/>
        <v/>
      </c>
      <c r="DY205" s="184" t="str">
        <f t="shared" ca="1" si="713"/>
        <v/>
      </c>
      <c r="DZ205" s="184" t="str">
        <f t="shared" ca="1" si="714"/>
        <v/>
      </c>
      <c r="EA205" s="184" t="str">
        <f t="shared" ca="1" si="715"/>
        <v/>
      </c>
      <c r="EB205" s="184" t="str">
        <f t="shared" ca="1" si="716"/>
        <v/>
      </c>
      <c r="EC205" s="184" t="str">
        <f t="shared" ca="1" si="717"/>
        <v/>
      </c>
      <c r="ED205" s="184" t="str">
        <f t="shared" ca="1" si="718"/>
        <v/>
      </c>
      <c r="EE205" s="184" t="str">
        <f t="shared" ca="1" si="719"/>
        <v/>
      </c>
      <c r="EF205" s="184">
        <f t="shared" ca="1" si="720"/>
        <v>0</v>
      </c>
      <c r="EG205" s="184">
        <f t="shared" ca="1" si="721"/>
        <v>0</v>
      </c>
      <c r="EH205" s="184">
        <f t="shared" ca="1" si="722"/>
        <v>0</v>
      </c>
      <c r="EI205" s="184">
        <f t="shared" ca="1" si="723"/>
        <v>0</v>
      </c>
      <c r="EJ205" s="184">
        <f t="shared" ca="1" si="724"/>
        <v>0</v>
      </c>
      <c r="EK205" s="184">
        <f t="shared" ca="1" si="725"/>
        <v>0</v>
      </c>
      <c r="EL205" s="184">
        <f t="shared" ca="1" si="726"/>
        <v>0</v>
      </c>
      <c r="EM205" s="184">
        <f t="shared" ca="1" si="727"/>
        <v>0</v>
      </c>
      <c r="EN205" s="184">
        <f t="shared" ca="1" si="728"/>
        <v>0</v>
      </c>
      <c r="EO205" s="184">
        <f t="shared" ca="1" si="729"/>
        <v>0</v>
      </c>
      <c r="EP205" s="184">
        <f t="shared" ca="1" si="730"/>
        <v>0</v>
      </c>
      <c r="EQ205" s="184">
        <f t="shared" ca="1" si="731"/>
        <v>0</v>
      </c>
      <c r="ER205" s="184">
        <f t="shared" ca="1" si="732"/>
        <v>0</v>
      </c>
      <c r="ES205" s="184">
        <f t="shared" ca="1" si="733"/>
        <v>0</v>
      </c>
      <c r="ET205" s="184">
        <f t="shared" ca="1" si="734"/>
        <v>0</v>
      </c>
      <c r="EU205" s="184">
        <f t="shared" ca="1" si="735"/>
        <v>0</v>
      </c>
      <c r="EV205" s="184">
        <f t="shared" ca="1" si="736"/>
        <v>0</v>
      </c>
      <c r="EW205" s="184">
        <f t="shared" ca="1" si="737"/>
        <v>0</v>
      </c>
      <c r="EX205" s="184">
        <f t="shared" ca="1" si="738"/>
        <v>0</v>
      </c>
      <c r="EY205" s="184">
        <f t="shared" ca="1" si="739"/>
        <v>0</v>
      </c>
      <c r="EZ205" s="184">
        <f t="shared" ca="1" si="740"/>
        <v>0</v>
      </c>
      <c r="FA205" s="184">
        <f t="shared" ca="1" si="741"/>
        <v>0</v>
      </c>
      <c r="FB205" s="184">
        <f t="shared" ca="1" si="742"/>
        <v>0</v>
      </c>
      <c r="FC205" s="184">
        <f t="shared" ca="1" si="743"/>
        <v>0</v>
      </c>
      <c r="FD205" s="184">
        <f t="shared" ca="1" si="744"/>
        <v>0</v>
      </c>
      <c r="FE205" s="184">
        <f t="shared" ca="1" si="745"/>
        <v>0</v>
      </c>
      <c r="FF205" s="184">
        <f t="shared" ca="1" si="746"/>
        <v>0</v>
      </c>
      <c r="FG205" s="184">
        <f t="shared" ca="1" si="747"/>
        <v>0</v>
      </c>
      <c r="FH205" s="184">
        <f t="shared" ca="1" si="748"/>
        <v>0</v>
      </c>
      <c r="FI205" s="184">
        <f t="shared" ca="1" si="749"/>
        <v>0</v>
      </c>
      <c r="FJ205" s="184">
        <f t="shared" ca="1" si="750"/>
        <v>0</v>
      </c>
      <c r="FK205" s="184">
        <f t="shared" ca="1" si="751"/>
        <v>0</v>
      </c>
      <c r="FL205" s="184">
        <f t="shared" ca="1" si="752"/>
        <v>0</v>
      </c>
      <c r="FM205" s="184">
        <f t="shared" ca="1" si="753"/>
        <v>0</v>
      </c>
      <c r="FN205" s="184">
        <f t="shared" ca="1" si="754"/>
        <v>0</v>
      </c>
      <c r="FO205" s="184">
        <f t="shared" ca="1" si="755"/>
        <v>0</v>
      </c>
      <c r="FP205" s="184">
        <f t="shared" ca="1" si="756"/>
        <v>0</v>
      </c>
      <c r="FQ205" s="184">
        <f t="shared" ca="1" si="757"/>
        <v>0</v>
      </c>
      <c r="FR205" s="184">
        <f t="shared" ca="1" si="758"/>
        <v>0</v>
      </c>
      <c r="FS205" s="184">
        <f t="shared" ca="1" si="759"/>
        <v>0</v>
      </c>
      <c r="FT205" s="184">
        <f t="shared" ca="1" si="760"/>
        <v>0</v>
      </c>
      <c r="FU205" s="184">
        <f t="shared" ca="1" si="761"/>
        <v>0</v>
      </c>
      <c r="FV205" s="184">
        <f t="shared" ca="1" si="762"/>
        <v>0</v>
      </c>
      <c r="FW205" s="184">
        <f t="shared" ca="1" si="763"/>
        <v>0</v>
      </c>
      <c r="FX205" s="184">
        <f t="shared" ca="1" si="764"/>
        <v>0</v>
      </c>
      <c r="FY205" s="184">
        <f t="shared" ca="1" si="765"/>
        <v>0</v>
      </c>
      <c r="FZ205" s="184">
        <f t="shared" ca="1" si="766"/>
        <v>0</v>
      </c>
      <c r="GA205" s="184">
        <f t="shared" ca="1" si="767"/>
        <v>0</v>
      </c>
      <c r="GB205" s="184">
        <f t="shared" ca="1" si="768"/>
        <v>0</v>
      </c>
      <c r="GC205" s="184">
        <f t="shared" ca="1" si="769"/>
        <v>0</v>
      </c>
      <c r="GD205" s="184">
        <f t="shared" ca="1" si="770"/>
        <v>0</v>
      </c>
      <c r="GE205" s="184">
        <f t="shared" ca="1" si="771"/>
        <v>0</v>
      </c>
      <c r="GF205" s="184">
        <f t="shared" ca="1" si="772"/>
        <v>0</v>
      </c>
      <c r="GG205" s="184">
        <f t="shared" ca="1" si="773"/>
        <v>0</v>
      </c>
      <c r="GH205" s="184">
        <f t="shared" ca="1" si="774"/>
        <v>0</v>
      </c>
      <c r="GI205" s="184">
        <f t="shared" ca="1" si="775"/>
        <v>0</v>
      </c>
      <c r="GJ205" s="184">
        <f t="shared" ca="1" si="776"/>
        <v>0</v>
      </c>
      <c r="GK205" s="184">
        <f t="shared" ca="1" si="777"/>
        <v>0</v>
      </c>
      <c r="GL205" s="184">
        <f t="shared" ca="1" si="778"/>
        <v>0</v>
      </c>
      <c r="GM205" s="184">
        <f t="shared" ca="1" si="779"/>
        <v>0</v>
      </c>
      <c r="GN205" s="184">
        <f t="shared" ca="1" si="780"/>
        <v>0</v>
      </c>
      <c r="GO205" s="184">
        <f t="shared" ca="1" si="781"/>
        <v>0</v>
      </c>
      <c r="GP205" s="184">
        <f t="shared" ca="1" si="782"/>
        <v>0</v>
      </c>
      <c r="GQ205" s="184">
        <f t="shared" ca="1" si="783"/>
        <v>0</v>
      </c>
      <c r="GR205" s="184">
        <f t="shared" ca="1" si="784"/>
        <v>0</v>
      </c>
      <c r="GS205" s="184">
        <f t="shared" ca="1" si="785"/>
        <v>0</v>
      </c>
      <c r="GT205" s="184">
        <f t="shared" ca="1" si="786"/>
        <v>0</v>
      </c>
      <c r="GU205" s="184">
        <f t="shared" ca="1" si="787"/>
        <v>0</v>
      </c>
      <c r="GV205" s="184">
        <f t="shared" ca="1" si="788"/>
        <v>0</v>
      </c>
      <c r="GW205" s="184">
        <f t="shared" ca="1" si="789"/>
        <v>0</v>
      </c>
      <c r="GX205" s="184">
        <f t="shared" ca="1" si="790"/>
        <v>0</v>
      </c>
      <c r="GY205" s="184">
        <f t="shared" ca="1" si="791"/>
        <v>0</v>
      </c>
      <c r="GZ205" s="184">
        <f t="shared" ca="1" si="792"/>
        <v>0</v>
      </c>
      <c r="HA205" s="184">
        <f t="shared" ca="1" si="793"/>
        <v>0</v>
      </c>
      <c r="HB205" s="184">
        <f t="shared" ca="1" si="794"/>
        <v>0</v>
      </c>
      <c r="HC205" s="184">
        <f t="shared" ca="1" si="795"/>
        <v>0</v>
      </c>
      <c r="HD205" s="184">
        <f t="shared" ca="1" si="796"/>
        <v>0</v>
      </c>
      <c r="HE205" s="184">
        <f t="shared" ca="1" si="797"/>
        <v>0</v>
      </c>
      <c r="HF205" s="184">
        <f t="shared" ca="1" si="798"/>
        <v>0</v>
      </c>
      <c r="HG205" s="184">
        <f t="shared" ca="1" si="799"/>
        <v>0</v>
      </c>
      <c r="HH205" s="184">
        <f t="shared" ca="1" si="800"/>
        <v>0</v>
      </c>
      <c r="HI205" s="184">
        <f t="shared" ca="1" si="801"/>
        <v>0</v>
      </c>
      <c r="HJ205" s="184">
        <f t="shared" ca="1" si="802"/>
        <v>0</v>
      </c>
      <c r="HK205" s="578">
        <f t="shared" ca="1" si="803"/>
        <v>0</v>
      </c>
    </row>
    <row r="206" spans="1:219" s="185" customFormat="1">
      <c r="A206" s="284"/>
      <c r="B206" s="285"/>
      <c r="C206" s="286"/>
      <c r="D206" s="287"/>
      <c r="E206" s="288"/>
      <c r="F206" s="289"/>
      <c r="G206" s="289"/>
      <c r="H206" s="289"/>
      <c r="I206" s="289"/>
      <c r="J206" s="289"/>
      <c r="K206" s="289"/>
      <c r="L206" s="289"/>
      <c r="M206" s="572">
        <f t="shared" si="810"/>
        <v>0</v>
      </c>
      <c r="N206" s="572">
        <f t="shared" si="811"/>
        <v>0</v>
      </c>
      <c r="O206" s="572">
        <f t="shared" si="812"/>
        <v>0</v>
      </c>
      <c r="P206" s="572">
        <f t="shared" si="813"/>
        <v>198</v>
      </c>
      <c r="Q206" s="572" t="str">
        <f t="shared" si="814"/>
        <v/>
      </c>
      <c r="R206" s="572" t="str">
        <f t="shared" si="815"/>
        <v/>
      </c>
      <c r="S206" s="184" t="str">
        <f t="shared" ca="1" si="603"/>
        <v/>
      </c>
      <c r="T206" s="184" t="str">
        <f t="shared" ca="1" si="604"/>
        <v/>
      </c>
      <c r="U206" s="184" t="str">
        <f t="shared" ca="1" si="605"/>
        <v/>
      </c>
      <c r="V206" s="184" t="str">
        <f t="shared" ca="1" si="606"/>
        <v/>
      </c>
      <c r="W206" s="184" t="str">
        <f t="shared" ca="1" si="607"/>
        <v/>
      </c>
      <c r="X206" s="184" t="str">
        <f t="shared" ca="1" si="608"/>
        <v/>
      </c>
      <c r="Y206" s="184" t="str">
        <f t="shared" ca="1" si="609"/>
        <v/>
      </c>
      <c r="Z206" s="184" t="str">
        <f t="shared" ca="1" si="610"/>
        <v/>
      </c>
      <c r="AA206" s="184" t="str">
        <f t="shared" ca="1" si="611"/>
        <v/>
      </c>
      <c r="AB206" s="184" t="str">
        <f t="shared" ca="1" si="612"/>
        <v/>
      </c>
      <c r="AC206" s="184" t="str">
        <f t="shared" ca="1" si="613"/>
        <v/>
      </c>
      <c r="AD206" s="184" t="str">
        <f t="shared" ca="1" si="614"/>
        <v/>
      </c>
      <c r="AE206" s="184" t="str">
        <f t="shared" ca="1" si="615"/>
        <v/>
      </c>
      <c r="AF206" s="184" t="str">
        <f t="shared" ca="1" si="616"/>
        <v/>
      </c>
      <c r="AG206" s="184" t="str">
        <f t="shared" ca="1" si="617"/>
        <v/>
      </c>
      <c r="AH206" s="184" t="str">
        <f t="shared" ca="1" si="618"/>
        <v/>
      </c>
      <c r="AI206" s="184" t="str">
        <f t="shared" ca="1" si="619"/>
        <v/>
      </c>
      <c r="AJ206" s="184" t="str">
        <f t="shared" ca="1" si="620"/>
        <v/>
      </c>
      <c r="AK206" s="184" t="str">
        <f t="shared" ca="1" si="621"/>
        <v/>
      </c>
      <c r="AL206" s="184" t="str">
        <f t="shared" ca="1" si="622"/>
        <v/>
      </c>
      <c r="AM206" s="184" t="str">
        <f t="shared" ca="1" si="623"/>
        <v/>
      </c>
      <c r="AN206" s="184" t="str">
        <f t="shared" ca="1" si="624"/>
        <v/>
      </c>
      <c r="AO206" s="184" t="str">
        <f t="shared" ca="1" si="625"/>
        <v/>
      </c>
      <c r="AP206" s="184" t="str">
        <f t="shared" ca="1" si="626"/>
        <v/>
      </c>
      <c r="AQ206" s="184" t="str">
        <f t="shared" ca="1" si="627"/>
        <v/>
      </c>
      <c r="AR206" s="184" t="str">
        <f t="shared" ca="1" si="628"/>
        <v/>
      </c>
      <c r="AS206" s="184" t="str">
        <f t="shared" ca="1" si="629"/>
        <v/>
      </c>
      <c r="AT206" s="184" t="str">
        <f t="shared" ca="1" si="630"/>
        <v/>
      </c>
      <c r="AU206" s="184" t="str">
        <f t="shared" ca="1" si="631"/>
        <v/>
      </c>
      <c r="AV206" s="184" t="str">
        <f t="shared" ca="1" si="632"/>
        <v/>
      </c>
      <c r="AW206" s="184" t="str">
        <f t="shared" ca="1" si="633"/>
        <v/>
      </c>
      <c r="AX206" s="184" t="str">
        <f t="shared" ca="1" si="634"/>
        <v/>
      </c>
      <c r="AY206" s="184" t="str">
        <f t="shared" ca="1" si="635"/>
        <v/>
      </c>
      <c r="AZ206" s="184" t="str">
        <f t="shared" ca="1" si="636"/>
        <v/>
      </c>
      <c r="BA206" s="184" t="str">
        <f t="shared" ca="1" si="637"/>
        <v/>
      </c>
      <c r="BB206" s="184" t="str">
        <f t="shared" ca="1" si="638"/>
        <v/>
      </c>
      <c r="BC206" s="184" t="str">
        <f t="shared" ca="1" si="639"/>
        <v/>
      </c>
      <c r="BD206" s="184" t="str">
        <f t="shared" ca="1" si="640"/>
        <v/>
      </c>
      <c r="BE206" s="184" t="str">
        <f t="shared" ca="1" si="641"/>
        <v/>
      </c>
      <c r="BF206" s="184" t="str">
        <f t="shared" ca="1" si="642"/>
        <v/>
      </c>
      <c r="BG206" s="184" t="str">
        <f t="shared" ca="1" si="643"/>
        <v/>
      </c>
      <c r="BH206" s="184" t="str">
        <f t="shared" ca="1" si="644"/>
        <v/>
      </c>
      <c r="BI206" s="184" t="str">
        <f t="shared" ca="1" si="645"/>
        <v/>
      </c>
      <c r="BJ206" s="184" t="str">
        <f t="shared" ca="1" si="646"/>
        <v/>
      </c>
      <c r="BK206" s="184" t="str">
        <f t="shared" ca="1" si="647"/>
        <v/>
      </c>
      <c r="BL206" s="184" t="str">
        <f t="shared" ca="1" si="648"/>
        <v/>
      </c>
      <c r="BM206" s="184" t="str">
        <f t="shared" ca="1" si="649"/>
        <v/>
      </c>
      <c r="BN206" s="184" t="str">
        <f t="shared" ca="1" si="650"/>
        <v/>
      </c>
      <c r="BO206" s="184" t="str">
        <f t="shared" ca="1" si="651"/>
        <v/>
      </c>
      <c r="BP206" s="184" t="str">
        <f t="shared" ca="1" si="652"/>
        <v/>
      </c>
      <c r="BQ206" s="184" t="str">
        <f t="shared" ca="1" si="653"/>
        <v/>
      </c>
      <c r="BR206" s="184" t="str">
        <f t="shared" ca="1" si="654"/>
        <v/>
      </c>
      <c r="BS206" s="184" t="str">
        <f t="shared" ca="1" si="655"/>
        <v/>
      </c>
      <c r="BT206" s="184" t="str">
        <f t="shared" ca="1" si="656"/>
        <v/>
      </c>
      <c r="BU206" s="184" t="str">
        <f t="shared" ca="1" si="657"/>
        <v/>
      </c>
      <c r="BV206" s="184" t="str">
        <f t="shared" ca="1" si="658"/>
        <v/>
      </c>
      <c r="BW206" s="184" t="str">
        <f t="shared" ca="1" si="659"/>
        <v/>
      </c>
      <c r="BX206" s="184" t="str">
        <f t="shared" ca="1" si="660"/>
        <v/>
      </c>
      <c r="BY206" s="184" t="str">
        <f t="shared" ca="1" si="661"/>
        <v/>
      </c>
      <c r="BZ206" s="184" t="str">
        <f t="shared" ca="1" si="662"/>
        <v/>
      </c>
      <c r="CA206" s="184" t="str">
        <f t="shared" ca="1" si="663"/>
        <v/>
      </c>
      <c r="CB206" s="184" t="str">
        <f t="shared" ca="1" si="664"/>
        <v/>
      </c>
      <c r="CC206" s="184" t="str">
        <f t="shared" ca="1" si="665"/>
        <v/>
      </c>
      <c r="CD206" s="184" t="str">
        <f t="shared" ca="1" si="666"/>
        <v/>
      </c>
      <c r="CE206" s="184" t="str">
        <f t="shared" ca="1" si="667"/>
        <v/>
      </c>
      <c r="CF206" s="184" t="str">
        <f t="shared" ca="1" si="668"/>
        <v/>
      </c>
      <c r="CG206" s="184" t="str">
        <f t="shared" ca="1" si="669"/>
        <v/>
      </c>
      <c r="CH206" s="184" t="str">
        <f t="shared" ca="1" si="670"/>
        <v/>
      </c>
      <c r="CI206" s="184" t="str">
        <f t="shared" ca="1" si="671"/>
        <v/>
      </c>
      <c r="CJ206" s="184" t="str">
        <f t="shared" ca="1" si="672"/>
        <v/>
      </c>
      <c r="CK206" s="184" t="str">
        <f t="shared" ca="1" si="673"/>
        <v/>
      </c>
      <c r="CL206" s="184" t="str">
        <f t="shared" ca="1" si="674"/>
        <v/>
      </c>
      <c r="CM206" s="184" t="str">
        <f t="shared" ca="1" si="675"/>
        <v/>
      </c>
      <c r="CN206" s="184" t="str">
        <f t="shared" ca="1" si="676"/>
        <v/>
      </c>
      <c r="CO206" s="184" t="str">
        <f t="shared" ca="1" si="677"/>
        <v/>
      </c>
      <c r="CP206" s="184" t="str">
        <f t="shared" ca="1" si="678"/>
        <v/>
      </c>
      <c r="CQ206" s="184" t="str">
        <f t="shared" ca="1" si="679"/>
        <v/>
      </c>
      <c r="CR206" s="184" t="str">
        <f t="shared" ca="1" si="680"/>
        <v/>
      </c>
      <c r="CS206" s="184" t="str">
        <f t="shared" ca="1" si="681"/>
        <v/>
      </c>
      <c r="CT206" s="184" t="str">
        <f t="shared" ca="1" si="682"/>
        <v/>
      </c>
      <c r="CU206" s="184" t="str">
        <f t="shared" ca="1" si="683"/>
        <v/>
      </c>
      <c r="CV206" s="184" t="str">
        <f t="shared" ca="1" si="684"/>
        <v/>
      </c>
      <c r="CW206" s="184" t="str">
        <f t="shared" ca="1" si="685"/>
        <v/>
      </c>
      <c r="CX206" s="184" t="str">
        <f t="shared" ca="1" si="686"/>
        <v/>
      </c>
      <c r="CY206" s="184" t="str">
        <f t="shared" ca="1" si="687"/>
        <v/>
      </c>
      <c r="CZ206" s="184" t="str">
        <f t="shared" ca="1" si="688"/>
        <v/>
      </c>
      <c r="DA206" s="184" t="str">
        <f t="shared" ca="1" si="689"/>
        <v/>
      </c>
      <c r="DB206" s="184" t="str">
        <f t="shared" ca="1" si="690"/>
        <v/>
      </c>
      <c r="DC206" s="184" t="str">
        <f t="shared" ca="1" si="691"/>
        <v/>
      </c>
      <c r="DD206" s="184" t="str">
        <f t="shared" ca="1" si="692"/>
        <v/>
      </c>
      <c r="DE206" s="184" t="str">
        <f t="shared" ca="1" si="693"/>
        <v/>
      </c>
      <c r="DF206" s="184" t="str">
        <f t="shared" ca="1" si="694"/>
        <v/>
      </c>
      <c r="DG206" s="184" t="str">
        <f t="shared" ca="1" si="695"/>
        <v/>
      </c>
      <c r="DH206" s="184" t="str">
        <f t="shared" ca="1" si="696"/>
        <v/>
      </c>
      <c r="DI206" s="184" t="str">
        <f t="shared" ca="1" si="697"/>
        <v/>
      </c>
      <c r="DJ206" s="184" t="str">
        <f t="shared" ca="1" si="698"/>
        <v/>
      </c>
      <c r="DK206" s="184" t="str">
        <f t="shared" ca="1" si="699"/>
        <v/>
      </c>
      <c r="DL206" s="184" t="str">
        <f t="shared" ca="1" si="700"/>
        <v/>
      </c>
      <c r="DM206" s="184" t="str">
        <f t="shared" ca="1" si="701"/>
        <v/>
      </c>
      <c r="DN206" s="184" t="str">
        <f t="shared" ca="1" si="702"/>
        <v/>
      </c>
      <c r="DO206" s="184" t="str">
        <f t="shared" ca="1" si="703"/>
        <v/>
      </c>
      <c r="DP206" s="184" t="str">
        <f t="shared" ca="1" si="704"/>
        <v/>
      </c>
      <c r="DQ206" s="184" t="str">
        <f t="shared" ca="1" si="705"/>
        <v/>
      </c>
      <c r="DR206" s="184" t="str">
        <f t="shared" ca="1" si="706"/>
        <v/>
      </c>
      <c r="DS206" s="184" t="str">
        <f t="shared" ca="1" si="707"/>
        <v/>
      </c>
      <c r="DT206" s="184" t="str">
        <f t="shared" ca="1" si="708"/>
        <v/>
      </c>
      <c r="DU206" s="184" t="str">
        <f t="shared" ca="1" si="709"/>
        <v/>
      </c>
      <c r="DV206" s="184" t="str">
        <f t="shared" ca="1" si="710"/>
        <v/>
      </c>
      <c r="DW206" s="184" t="str">
        <f t="shared" ca="1" si="711"/>
        <v/>
      </c>
      <c r="DX206" s="184" t="str">
        <f t="shared" ca="1" si="712"/>
        <v/>
      </c>
      <c r="DY206" s="184" t="str">
        <f t="shared" ca="1" si="713"/>
        <v/>
      </c>
      <c r="DZ206" s="184" t="str">
        <f t="shared" ca="1" si="714"/>
        <v/>
      </c>
      <c r="EA206" s="184" t="str">
        <f t="shared" ca="1" si="715"/>
        <v/>
      </c>
      <c r="EB206" s="184" t="str">
        <f t="shared" ca="1" si="716"/>
        <v/>
      </c>
      <c r="EC206" s="184" t="str">
        <f t="shared" ca="1" si="717"/>
        <v/>
      </c>
      <c r="ED206" s="184" t="str">
        <f t="shared" ca="1" si="718"/>
        <v/>
      </c>
      <c r="EE206" s="184">
        <f t="shared" ca="1" si="719"/>
        <v>0</v>
      </c>
      <c r="EF206" s="184">
        <f t="shared" ca="1" si="720"/>
        <v>0</v>
      </c>
      <c r="EG206" s="184">
        <f t="shared" ca="1" si="721"/>
        <v>0</v>
      </c>
      <c r="EH206" s="184">
        <f t="shared" ca="1" si="722"/>
        <v>0</v>
      </c>
      <c r="EI206" s="184">
        <f t="shared" ca="1" si="723"/>
        <v>0</v>
      </c>
      <c r="EJ206" s="184">
        <f t="shared" ca="1" si="724"/>
        <v>0</v>
      </c>
      <c r="EK206" s="184">
        <f t="shared" ca="1" si="725"/>
        <v>0</v>
      </c>
      <c r="EL206" s="184">
        <f t="shared" ca="1" si="726"/>
        <v>0</v>
      </c>
      <c r="EM206" s="184">
        <f t="shared" ca="1" si="727"/>
        <v>0</v>
      </c>
      <c r="EN206" s="184">
        <f t="shared" ca="1" si="728"/>
        <v>0</v>
      </c>
      <c r="EO206" s="184">
        <f t="shared" ca="1" si="729"/>
        <v>0</v>
      </c>
      <c r="EP206" s="184">
        <f t="shared" ca="1" si="730"/>
        <v>0</v>
      </c>
      <c r="EQ206" s="184">
        <f t="shared" ca="1" si="731"/>
        <v>0</v>
      </c>
      <c r="ER206" s="184">
        <f t="shared" ca="1" si="732"/>
        <v>0</v>
      </c>
      <c r="ES206" s="184">
        <f t="shared" ca="1" si="733"/>
        <v>0</v>
      </c>
      <c r="ET206" s="184">
        <f t="shared" ca="1" si="734"/>
        <v>0</v>
      </c>
      <c r="EU206" s="184">
        <f t="shared" ca="1" si="735"/>
        <v>0</v>
      </c>
      <c r="EV206" s="184">
        <f t="shared" ca="1" si="736"/>
        <v>0</v>
      </c>
      <c r="EW206" s="184">
        <f t="shared" ca="1" si="737"/>
        <v>0</v>
      </c>
      <c r="EX206" s="184">
        <f t="shared" ca="1" si="738"/>
        <v>0</v>
      </c>
      <c r="EY206" s="184">
        <f t="shared" ca="1" si="739"/>
        <v>0</v>
      </c>
      <c r="EZ206" s="184">
        <f t="shared" ca="1" si="740"/>
        <v>0</v>
      </c>
      <c r="FA206" s="184">
        <f t="shared" ca="1" si="741"/>
        <v>0</v>
      </c>
      <c r="FB206" s="184">
        <f t="shared" ca="1" si="742"/>
        <v>0</v>
      </c>
      <c r="FC206" s="184">
        <f t="shared" ca="1" si="743"/>
        <v>0</v>
      </c>
      <c r="FD206" s="184">
        <f t="shared" ca="1" si="744"/>
        <v>0</v>
      </c>
      <c r="FE206" s="184">
        <f t="shared" ca="1" si="745"/>
        <v>0</v>
      </c>
      <c r="FF206" s="184">
        <f t="shared" ca="1" si="746"/>
        <v>0</v>
      </c>
      <c r="FG206" s="184">
        <f t="shared" ca="1" si="747"/>
        <v>0</v>
      </c>
      <c r="FH206" s="184">
        <f t="shared" ca="1" si="748"/>
        <v>0</v>
      </c>
      <c r="FI206" s="184">
        <f t="shared" ca="1" si="749"/>
        <v>0</v>
      </c>
      <c r="FJ206" s="184">
        <f t="shared" ca="1" si="750"/>
        <v>0</v>
      </c>
      <c r="FK206" s="184">
        <f t="shared" ca="1" si="751"/>
        <v>0</v>
      </c>
      <c r="FL206" s="184">
        <f t="shared" ca="1" si="752"/>
        <v>0</v>
      </c>
      <c r="FM206" s="184">
        <f t="shared" ca="1" si="753"/>
        <v>0</v>
      </c>
      <c r="FN206" s="184">
        <f t="shared" ca="1" si="754"/>
        <v>0</v>
      </c>
      <c r="FO206" s="184">
        <f t="shared" ca="1" si="755"/>
        <v>0</v>
      </c>
      <c r="FP206" s="184">
        <f t="shared" ca="1" si="756"/>
        <v>0</v>
      </c>
      <c r="FQ206" s="184">
        <f t="shared" ca="1" si="757"/>
        <v>0</v>
      </c>
      <c r="FR206" s="184">
        <f t="shared" ca="1" si="758"/>
        <v>0</v>
      </c>
      <c r="FS206" s="184">
        <f t="shared" ca="1" si="759"/>
        <v>0</v>
      </c>
      <c r="FT206" s="184">
        <f t="shared" ca="1" si="760"/>
        <v>0</v>
      </c>
      <c r="FU206" s="184">
        <f t="shared" ca="1" si="761"/>
        <v>0</v>
      </c>
      <c r="FV206" s="184">
        <f t="shared" ca="1" si="762"/>
        <v>0</v>
      </c>
      <c r="FW206" s="184">
        <f t="shared" ca="1" si="763"/>
        <v>0</v>
      </c>
      <c r="FX206" s="184">
        <f t="shared" ca="1" si="764"/>
        <v>0</v>
      </c>
      <c r="FY206" s="184">
        <f t="shared" ca="1" si="765"/>
        <v>0</v>
      </c>
      <c r="FZ206" s="184">
        <f t="shared" ca="1" si="766"/>
        <v>0</v>
      </c>
      <c r="GA206" s="184">
        <f t="shared" ca="1" si="767"/>
        <v>0</v>
      </c>
      <c r="GB206" s="184">
        <f t="shared" ca="1" si="768"/>
        <v>0</v>
      </c>
      <c r="GC206" s="184">
        <f t="shared" ca="1" si="769"/>
        <v>0</v>
      </c>
      <c r="GD206" s="184">
        <f t="shared" ca="1" si="770"/>
        <v>0</v>
      </c>
      <c r="GE206" s="184">
        <f t="shared" ca="1" si="771"/>
        <v>0</v>
      </c>
      <c r="GF206" s="184">
        <f t="shared" ca="1" si="772"/>
        <v>0</v>
      </c>
      <c r="GG206" s="184">
        <f t="shared" ca="1" si="773"/>
        <v>0</v>
      </c>
      <c r="GH206" s="184">
        <f t="shared" ca="1" si="774"/>
        <v>0</v>
      </c>
      <c r="GI206" s="184">
        <f t="shared" ca="1" si="775"/>
        <v>0</v>
      </c>
      <c r="GJ206" s="184">
        <f t="shared" ca="1" si="776"/>
        <v>0</v>
      </c>
      <c r="GK206" s="184">
        <f t="shared" ca="1" si="777"/>
        <v>0</v>
      </c>
      <c r="GL206" s="184">
        <f t="shared" ca="1" si="778"/>
        <v>0</v>
      </c>
      <c r="GM206" s="184">
        <f t="shared" ca="1" si="779"/>
        <v>0</v>
      </c>
      <c r="GN206" s="184">
        <f t="shared" ca="1" si="780"/>
        <v>0</v>
      </c>
      <c r="GO206" s="184">
        <f t="shared" ca="1" si="781"/>
        <v>0</v>
      </c>
      <c r="GP206" s="184">
        <f t="shared" ca="1" si="782"/>
        <v>0</v>
      </c>
      <c r="GQ206" s="184">
        <f t="shared" ca="1" si="783"/>
        <v>0</v>
      </c>
      <c r="GR206" s="184">
        <f t="shared" ca="1" si="784"/>
        <v>0</v>
      </c>
      <c r="GS206" s="184">
        <f t="shared" ca="1" si="785"/>
        <v>0</v>
      </c>
      <c r="GT206" s="184">
        <f t="shared" ca="1" si="786"/>
        <v>0</v>
      </c>
      <c r="GU206" s="184">
        <f t="shared" ca="1" si="787"/>
        <v>0</v>
      </c>
      <c r="GV206" s="184">
        <f t="shared" ca="1" si="788"/>
        <v>0</v>
      </c>
      <c r="GW206" s="184">
        <f t="shared" ca="1" si="789"/>
        <v>0</v>
      </c>
      <c r="GX206" s="184">
        <f t="shared" ca="1" si="790"/>
        <v>0</v>
      </c>
      <c r="GY206" s="184">
        <f t="shared" ca="1" si="791"/>
        <v>0</v>
      </c>
      <c r="GZ206" s="184">
        <f t="shared" ca="1" si="792"/>
        <v>0</v>
      </c>
      <c r="HA206" s="184">
        <f t="shared" ca="1" si="793"/>
        <v>0</v>
      </c>
      <c r="HB206" s="184">
        <f t="shared" ca="1" si="794"/>
        <v>0</v>
      </c>
      <c r="HC206" s="184">
        <f t="shared" ca="1" si="795"/>
        <v>0</v>
      </c>
      <c r="HD206" s="184">
        <f t="shared" ca="1" si="796"/>
        <v>0</v>
      </c>
      <c r="HE206" s="184">
        <f t="shared" ca="1" si="797"/>
        <v>0</v>
      </c>
      <c r="HF206" s="184">
        <f t="shared" ca="1" si="798"/>
        <v>0</v>
      </c>
      <c r="HG206" s="184">
        <f t="shared" ca="1" si="799"/>
        <v>0</v>
      </c>
      <c r="HH206" s="184">
        <f t="shared" ca="1" si="800"/>
        <v>0</v>
      </c>
      <c r="HI206" s="184">
        <f t="shared" ca="1" si="801"/>
        <v>0</v>
      </c>
      <c r="HJ206" s="184">
        <f t="shared" ca="1" si="802"/>
        <v>0</v>
      </c>
      <c r="HK206" s="578">
        <f t="shared" ca="1" si="803"/>
        <v>0</v>
      </c>
    </row>
    <row r="207" spans="1:219" s="185" customFormat="1">
      <c r="A207" s="284"/>
      <c r="B207" s="285"/>
      <c r="C207" s="286"/>
      <c r="D207" s="287"/>
      <c r="E207" s="288"/>
      <c r="F207" s="289"/>
      <c r="G207" s="289"/>
      <c r="H207" s="289"/>
      <c r="I207" s="289"/>
      <c r="J207" s="289"/>
      <c r="K207" s="289"/>
      <c r="L207" s="289"/>
      <c r="M207" s="572">
        <f t="shared" si="810"/>
        <v>0</v>
      </c>
      <c r="N207" s="572">
        <f t="shared" si="811"/>
        <v>0</v>
      </c>
      <c r="O207" s="572">
        <f t="shared" si="812"/>
        <v>0</v>
      </c>
      <c r="P207" s="572">
        <f t="shared" si="813"/>
        <v>199</v>
      </c>
      <c r="Q207" s="572" t="str">
        <f t="shared" si="814"/>
        <v/>
      </c>
      <c r="R207" s="572" t="str">
        <f t="shared" si="815"/>
        <v/>
      </c>
      <c r="S207" s="184" t="str">
        <f t="shared" ca="1" si="603"/>
        <v/>
      </c>
      <c r="T207" s="184" t="str">
        <f t="shared" ca="1" si="604"/>
        <v/>
      </c>
      <c r="U207" s="184" t="str">
        <f t="shared" ca="1" si="605"/>
        <v/>
      </c>
      <c r="V207" s="184" t="str">
        <f t="shared" ca="1" si="606"/>
        <v/>
      </c>
      <c r="W207" s="184" t="str">
        <f t="shared" ca="1" si="607"/>
        <v/>
      </c>
      <c r="X207" s="184" t="str">
        <f t="shared" ca="1" si="608"/>
        <v/>
      </c>
      <c r="Y207" s="184" t="str">
        <f t="shared" ca="1" si="609"/>
        <v/>
      </c>
      <c r="Z207" s="184" t="str">
        <f t="shared" ca="1" si="610"/>
        <v/>
      </c>
      <c r="AA207" s="184" t="str">
        <f t="shared" ca="1" si="611"/>
        <v/>
      </c>
      <c r="AB207" s="184" t="str">
        <f t="shared" ca="1" si="612"/>
        <v/>
      </c>
      <c r="AC207" s="184" t="str">
        <f t="shared" ca="1" si="613"/>
        <v/>
      </c>
      <c r="AD207" s="184" t="str">
        <f t="shared" ca="1" si="614"/>
        <v/>
      </c>
      <c r="AE207" s="184" t="str">
        <f t="shared" ca="1" si="615"/>
        <v/>
      </c>
      <c r="AF207" s="184" t="str">
        <f t="shared" ca="1" si="616"/>
        <v/>
      </c>
      <c r="AG207" s="184" t="str">
        <f t="shared" ca="1" si="617"/>
        <v/>
      </c>
      <c r="AH207" s="184" t="str">
        <f t="shared" ca="1" si="618"/>
        <v/>
      </c>
      <c r="AI207" s="184" t="str">
        <f t="shared" ca="1" si="619"/>
        <v/>
      </c>
      <c r="AJ207" s="184" t="str">
        <f t="shared" ca="1" si="620"/>
        <v/>
      </c>
      <c r="AK207" s="184" t="str">
        <f t="shared" ca="1" si="621"/>
        <v/>
      </c>
      <c r="AL207" s="184" t="str">
        <f t="shared" ca="1" si="622"/>
        <v/>
      </c>
      <c r="AM207" s="184" t="str">
        <f t="shared" ca="1" si="623"/>
        <v/>
      </c>
      <c r="AN207" s="184" t="str">
        <f t="shared" ca="1" si="624"/>
        <v/>
      </c>
      <c r="AO207" s="184" t="str">
        <f t="shared" ca="1" si="625"/>
        <v/>
      </c>
      <c r="AP207" s="184" t="str">
        <f t="shared" ca="1" si="626"/>
        <v/>
      </c>
      <c r="AQ207" s="184" t="str">
        <f t="shared" ca="1" si="627"/>
        <v/>
      </c>
      <c r="AR207" s="184" t="str">
        <f t="shared" ca="1" si="628"/>
        <v/>
      </c>
      <c r="AS207" s="184" t="str">
        <f t="shared" ca="1" si="629"/>
        <v/>
      </c>
      <c r="AT207" s="184" t="str">
        <f t="shared" ca="1" si="630"/>
        <v/>
      </c>
      <c r="AU207" s="184" t="str">
        <f t="shared" ca="1" si="631"/>
        <v/>
      </c>
      <c r="AV207" s="184" t="str">
        <f t="shared" ca="1" si="632"/>
        <v/>
      </c>
      <c r="AW207" s="184" t="str">
        <f t="shared" ca="1" si="633"/>
        <v/>
      </c>
      <c r="AX207" s="184" t="str">
        <f t="shared" ca="1" si="634"/>
        <v/>
      </c>
      <c r="AY207" s="184" t="str">
        <f t="shared" ca="1" si="635"/>
        <v/>
      </c>
      <c r="AZ207" s="184" t="str">
        <f t="shared" ca="1" si="636"/>
        <v/>
      </c>
      <c r="BA207" s="184" t="str">
        <f t="shared" ca="1" si="637"/>
        <v/>
      </c>
      <c r="BB207" s="184" t="str">
        <f t="shared" ca="1" si="638"/>
        <v/>
      </c>
      <c r="BC207" s="184" t="str">
        <f t="shared" ca="1" si="639"/>
        <v/>
      </c>
      <c r="BD207" s="184" t="str">
        <f t="shared" ca="1" si="640"/>
        <v/>
      </c>
      <c r="BE207" s="184" t="str">
        <f t="shared" ca="1" si="641"/>
        <v/>
      </c>
      <c r="BF207" s="184" t="str">
        <f t="shared" ca="1" si="642"/>
        <v/>
      </c>
      <c r="BG207" s="184" t="str">
        <f t="shared" ca="1" si="643"/>
        <v/>
      </c>
      <c r="BH207" s="184" t="str">
        <f t="shared" ca="1" si="644"/>
        <v/>
      </c>
      <c r="BI207" s="184" t="str">
        <f t="shared" ca="1" si="645"/>
        <v/>
      </c>
      <c r="BJ207" s="184" t="str">
        <f t="shared" ca="1" si="646"/>
        <v/>
      </c>
      <c r="BK207" s="184" t="str">
        <f t="shared" ca="1" si="647"/>
        <v/>
      </c>
      <c r="BL207" s="184" t="str">
        <f t="shared" ca="1" si="648"/>
        <v/>
      </c>
      <c r="BM207" s="184" t="str">
        <f t="shared" ca="1" si="649"/>
        <v/>
      </c>
      <c r="BN207" s="184" t="str">
        <f t="shared" ca="1" si="650"/>
        <v/>
      </c>
      <c r="BO207" s="184" t="str">
        <f t="shared" ca="1" si="651"/>
        <v/>
      </c>
      <c r="BP207" s="184" t="str">
        <f t="shared" ca="1" si="652"/>
        <v/>
      </c>
      <c r="BQ207" s="184" t="str">
        <f t="shared" ca="1" si="653"/>
        <v/>
      </c>
      <c r="BR207" s="184" t="str">
        <f t="shared" ca="1" si="654"/>
        <v/>
      </c>
      <c r="BS207" s="184" t="str">
        <f t="shared" ca="1" si="655"/>
        <v/>
      </c>
      <c r="BT207" s="184" t="str">
        <f t="shared" ca="1" si="656"/>
        <v/>
      </c>
      <c r="BU207" s="184" t="str">
        <f t="shared" ca="1" si="657"/>
        <v/>
      </c>
      <c r="BV207" s="184" t="str">
        <f t="shared" ca="1" si="658"/>
        <v/>
      </c>
      <c r="BW207" s="184" t="str">
        <f t="shared" ca="1" si="659"/>
        <v/>
      </c>
      <c r="BX207" s="184" t="str">
        <f t="shared" ca="1" si="660"/>
        <v/>
      </c>
      <c r="BY207" s="184" t="str">
        <f t="shared" ca="1" si="661"/>
        <v/>
      </c>
      <c r="BZ207" s="184" t="str">
        <f t="shared" ca="1" si="662"/>
        <v/>
      </c>
      <c r="CA207" s="184" t="str">
        <f t="shared" ca="1" si="663"/>
        <v/>
      </c>
      <c r="CB207" s="184" t="str">
        <f t="shared" ca="1" si="664"/>
        <v/>
      </c>
      <c r="CC207" s="184" t="str">
        <f t="shared" ca="1" si="665"/>
        <v/>
      </c>
      <c r="CD207" s="184" t="str">
        <f t="shared" ca="1" si="666"/>
        <v/>
      </c>
      <c r="CE207" s="184" t="str">
        <f t="shared" ca="1" si="667"/>
        <v/>
      </c>
      <c r="CF207" s="184" t="str">
        <f t="shared" ca="1" si="668"/>
        <v/>
      </c>
      <c r="CG207" s="184" t="str">
        <f t="shared" ca="1" si="669"/>
        <v/>
      </c>
      <c r="CH207" s="184" t="str">
        <f t="shared" ca="1" si="670"/>
        <v/>
      </c>
      <c r="CI207" s="184" t="str">
        <f t="shared" ca="1" si="671"/>
        <v/>
      </c>
      <c r="CJ207" s="184" t="str">
        <f t="shared" ca="1" si="672"/>
        <v/>
      </c>
      <c r="CK207" s="184" t="str">
        <f t="shared" ca="1" si="673"/>
        <v/>
      </c>
      <c r="CL207" s="184" t="str">
        <f t="shared" ca="1" si="674"/>
        <v/>
      </c>
      <c r="CM207" s="184" t="str">
        <f t="shared" ca="1" si="675"/>
        <v/>
      </c>
      <c r="CN207" s="184" t="str">
        <f t="shared" ca="1" si="676"/>
        <v/>
      </c>
      <c r="CO207" s="184" t="str">
        <f t="shared" ca="1" si="677"/>
        <v/>
      </c>
      <c r="CP207" s="184" t="str">
        <f t="shared" ca="1" si="678"/>
        <v/>
      </c>
      <c r="CQ207" s="184" t="str">
        <f t="shared" ca="1" si="679"/>
        <v/>
      </c>
      <c r="CR207" s="184" t="str">
        <f t="shared" ca="1" si="680"/>
        <v/>
      </c>
      <c r="CS207" s="184" t="str">
        <f t="shared" ca="1" si="681"/>
        <v/>
      </c>
      <c r="CT207" s="184" t="str">
        <f t="shared" ca="1" si="682"/>
        <v/>
      </c>
      <c r="CU207" s="184" t="str">
        <f t="shared" ca="1" si="683"/>
        <v/>
      </c>
      <c r="CV207" s="184" t="str">
        <f t="shared" ca="1" si="684"/>
        <v/>
      </c>
      <c r="CW207" s="184" t="str">
        <f t="shared" ca="1" si="685"/>
        <v/>
      </c>
      <c r="CX207" s="184" t="str">
        <f t="shared" ca="1" si="686"/>
        <v/>
      </c>
      <c r="CY207" s="184" t="str">
        <f t="shared" ca="1" si="687"/>
        <v/>
      </c>
      <c r="CZ207" s="184" t="str">
        <f t="shared" ca="1" si="688"/>
        <v/>
      </c>
      <c r="DA207" s="184" t="str">
        <f t="shared" ca="1" si="689"/>
        <v/>
      </c>
      <c r="DB207" s="184" t="str">
        <f t="shared" ca="1" si="690"/>
        <v/>
      </c>
      <c r="DC207" s="184" t="str">
        <f t="shared" ca="1" si="691"/>
        <v/>
      </c>
      <c r="DD207" s="184" t="str">
        <f t="shared" ca="1" si="692"/>
        <v/>
      </c>
      <c r="DE207" s="184" t="str">
        <f t="shared" ca="1" si="693"/>
        <v/>
      </c>
      <c r="DF207" s="184" t="str">
        <f t="shared" ca="1" si="694"/>
        <v/>
      </c>
      <c r="DG207" s="184" t="str">
        <f t="shared" ca="1" si="695"/>
        <v/>
      </c>
      <c r="DH207" s="184" t="str">
        <f t="shared" ca="1" si="696"/>
        <v/>
      </c>
      <c r="DI207" s="184" t="str">
        <f t="shared" ca="1" si="697"/>
        <v/>
      </c>
      <c r="DJ207" s="184" t="str">
        <f t="shared" ca="1" si="698"/>
        <v/>
      </c>
      <c r="DK207" s="184" t="str">
        <f t="shared" ca="1" si="699"/>
        <v/>
      </c>
      <c r="DL207" s="184" t="str">
        <f t="shared" ca="1" si="700"/>
        <v/>
      </c>
      <c r="DM207" s="184" t="str">
        <f t="shared" ca="1" si="701"/>
        <v/>
      </c>
      <c r="DN207" s="184" t="str">
        <f t="shared" ca="1" si="702"/>
        <v/>
      </c>
      <c r="DO207" s="184" t="str">
        <f t="shared" ca="1" si="703"/>
        <v/>
      </c>
      <c r="DP207" s="184" t="str">
        <f t="shared" ca="1" si="704"/>
        <v/>
      </c>
      <c r="DQ207" s="184" t="str">
        <f t="shared" ca="1" si="705"/>
        <v/>
      </c>
      <c r="DR207" s="184" t="str">
        <f t="shared" ca="1" si="706"/>
        <v/>
      </c>
      <c r="DS207" s="184" t="str">
        <f t="shared" ca="1" si="707"/>
        <v/>
      </c>
      <c r="DT207" s="184" t="str">
        <f t="shared" ca="1" si="708"/>
        <v/>
      </c>
      <c r="DU207" s="184" t="str">
        <f t="shared" ca="1" si="709"/>
        <v/>
      </c>
      <c r="DV207" s="184" t="str">
        <f t="shared" ca="1" si="710"/>
        <v/>
      </c>
      <c r="DW207" s="184" t="str">
        <f t="shared" ca="1" si="711"/>
        <v/>
      </c>
      <c r="DX207" s="184" t="str">
        <f t="shared" ca="1" si="712"/>
        <v/>
      </c>
      <c r="DY207" s="184" t="str">
        <f t="shared" ca="1" si="713"/>
        <v/>
      </c>
      <c r="DZ207" s="184" t="str">
        <f t="shared" ca="1" si="714"/>
        <v/>
      </c>
      <c r="EA207" s="184" t="str">
        <f t="shared" ca="1" si="715"/>
        <v/>
      </c>
      <c r="EB207" s="184" t="str">
        <f t="shared" ca="1" si="716"/>
        <v/>
      </c>
      <c r="EC207" s="184" t="str">
        <f t="shared" ca="1" si="717"/>
        <v/>
      </c>
      <c r="ED207" s="184">
        <f t="shared" ca="1" si="718"/>
        <v>0</v>
      </c>
      <c r="EE207" s="184">
        <f t="shared" ca="1" si="719"/>
        <v>0</v>
      </c>
      <c r="EF207" s="184">
        <f t="shared" ca="1" si="720"/>
        <v>0</v>
      </c>
      <c r="EG207" s="184">
        <f t="shared" ca="1" si="721"/>
        <v>0</v>
      </c>
      <c r="EH207" s="184">
        <f t="shared" ca="1" si="722"/>
        <v>0</v>
      </c>
      <c r="EI207" s="184">
        <f t="shared" ca="1" si="723"/>
        <v>0</v>
      </c>
      <c r="EJ207" s="184">
        <f t="shared" ca="1" si="724"/>
        <v>0</v>
      </c>
      <c r="EK207" s="184">
        <f t="shared" ca="1" si="725"/>
        <v>0</v>
      </c>
      <c r="EL207" s="184">
        <f t="shared" ca="1" si="726"/>
        <v>0</v>
      </c>
      <c r="EM207" s="184">
        <f t="shared" ca="1" si="727"/>
        <v>0</v>
      </c>
      <c r="EN207" s="184">
        <f t="shared" ca="1" si="728"/>
        <v>0</v>
      </c>
      <c r="EO207" s="184">
        <f t="shared" ca="1" si="729"/>
        <v>0</v>
      </c>
      <c r="EP207" s="184">
        <f t="shared" ca="1" si="730"/>
        <v>0</v>
      </c>
      <c r="EQ207" s="184">
        <f t="shared" ca="1" si="731"/>
        <v>0</v>
      </c>
      <c r="ER207" s="184">
        <f t="shared" ca="1" si="732"/>
        <v>0</v>
      </c>
      <c r="ES207" s="184">
        <f t="shared" ca="1" si="733"/>
        <v>0</v>
      </c>
      <c r="ET207" s="184">
        <f t="shared" ca="1" si="734"/>
        <v>0</v>
      </c>
      <c r="EU207" s="184">
        <f t="shared" ca="1" si="735"/>
        <v>0</v>
      </c>
      <c r="EV207" s="184">
        <f t="shared" ca="1" si="736"/>
        <v>0</v>
      </c>
      <c r="EW207" s="184">
        <f t="shared" ca="1" si="737"/>
        <v>0</v>
      </c>
      <c r="EX207" s="184">
        <f t="shared" ca="1" si="738"/>
        <v>0</v>
      </c>
      <c r="EY207" s="184">
        <f t="shared" ca="1" si="739"/>
        <v>0</v>
      </c>
      <c r="EZ207" s="184">
        <f t="shared" ca="1" si="740"/>
        <v>0</v>
      </c>
      <c r="FA207" s="184">
        <f t="shared" ca="1" si="741"/>
        <v>0</v>
      </c>
      <c r="FB207" s="184">
        <f t="shared" ca="1" si="742"/>
        <v>0</v>
      </c>
      <c r="FC207" s="184">
        <f t="shared" ca="1" si="743"/>
        <v>0</v>
      </c>
      <c r="FD207" s="184">
        <f t="shared" ca="1" si="744"/>
        <v>0</v>
      </c>
      <c r="FE207" s="184">
        <f t="shared" ca="1" si="745"/>
        <v>0</v>
      </c>
      <c r="FF207" s="184">
        <f t="shared" ca="1" si="746"/>
        <v>0</v>
      </c>
      <c r="FG207" s="184">
        <f t="shared" ca="1" si="747"/>
        <v>0</v>
      </c>
      <c r="FH207" s="184">
        <f t="shared" ca="1" si="748"/>
        <v>0</v>
      </c>
      <c r="FI207" s="184">
        <f t="shared" ca="1" si="749"/>
        <v>0</v>
      </c>
      <c r="FJ207" s="184">
        <f t="shared" ca="1" si="750"/>
        <v>0</v>
      </c>
      <c r="FK207" s="184">
        <f t="shared" ca="1" si="751"/>
        <v>0</v>
      </c>
      <c r="FL207" s="184">
        <f t="shared" ca="1" si="752"/>
        <v>0</v>
      </c>
      <c r="FM207" s="184">
        <f t="shared" ca="1" si="753"/>
        <v>0</v>
      </c>
      <c r="FN207" s="184">
        <f t="shared" ca="1" si="754"/>
        <v>0</v>
      </c>
      <c r="FO207" s="184">
        <f t="shared" ca="1" si="755"/>
        <v>0</v>
      </c>
      <c r="FP207" s="184">
        <f t="shared" ca="1" si="756"/>
        <v>0</v>
      </c>
      <c r="FQ207" s="184">
        <f t="shared" ca="1" si="757"/>
        <v>0</v>
      </c>
      <c r="FR207" s="184">
        <f t="shared" ca="1" si="758"/>
        <v>0</v>
      </c>
      <c r="FS207" s="184">
        <f t="shared" ca="1" si="759"/>
        <v>0</v>
      </c>
      <c r="FT207" s="184">
        <f t="shared" ca="1" si="760"/>
        <v>0</v>
      </c>
      <c r="FU207" s="184">
        <f t="shared" ca="1" si="761"/>
        <v>0</v>
      </c>
      <c r="FV207" s="184">
        <f t="shared" ca="1" si="762"/>
        <v>0</v>
      </c>
      <c r="FW207" s="184">
        <f t="shared" ca="1" si="763"/>
        <v>0</v>
      </c>
      <c r="FX207" s="184">
        <f t="shared" ca="1" si="764"/>
        <v>0</v>
      </c>
      <c r="FY207" s="184">
        <f t="shared" ca="1" si="765"/>
        <v>0</v>
      </c>
      <c r="FZ207" s="184">
        <f t="shared" ca="1" si="766"/>
        <v>0</v>
      </c>
      <c r="GA207" s="184">
        <f t="shared" ca="1" si="767"/>
        <v>0</v>
      </c>
      <c r="GB207" s="184">
        <f t="shared" ca="1" si="768"/>
        <v>0</v>
      </c>
      <c r="GC207" s="184">
        <f t="shared" ca="1" si="769"/>
        <v>0</v>
      </c>
      <c r="GD207" s="184">
        <f t="shared" ca="1" si="770"/>
        <v>0</v>
      </c>
      <c r="GE207" s="184">
        <f t="shared" ca="1" si="771"/>
        <v>0</v>
      </c>
      <c r="GF207" s="184">
        <f t="shared" ca="1" si="772"/>
        <v>0</v>
      </c>
      <c r="GG207" s="184">
        <f t="shared" ca="1" si="773"/>
        <v>0</v>
      </c>
      <c r="GH207" s="184">
        <f t="shared" ca="1" si="774"/>
        <v>0</v>
      </c>
      <c r="GI207" s="184">
        <f t="shared" ca="1" si="775"/>
        <v>0</v>
      </c>
      <c r="GJ207" s="184">
        <f t="shared" ca="1" si="776"/>
        <v>0</v>
      </c>
      <c r="GK207" s="184">
        <f t="shared" ca="1" si="777"/>
        <v>0</v>
      </c>
      <c r="GL207" s="184">
        <f t="shared" ca="1" si="778"/>
        <v>0</v>
      </c>
      <c r="GM207" s="184">
        <f t="shared" ca="1" si="779"/>
        <v>0</v>
      </c>
      <c r="GN207" s="184">
        <f t="shared" ca="1" si="780"/>
        <v>0</v>
      </c>
      <c r="GO207" s="184">
        <f t="shared" ca="1" si="781"/>
        <v>0</v>
      </c>
      <c r="GP207" s="184">
        <f t="shared" ca="1" si="782"/>
        <v>0</v>
      </c>
      <c r="GQ207" s="184">
        <f t="shared" ca="1" si="783"/>
        <v>0</v>
      </c>
      <c r="GR207" s="184">
        <f t="shared" ca="1" si="784"/>
        <v>0</v>
      </c>
      <c r="GS207" s="184">
        <f t="shared" ca="1" si="785"/>
        <v>0</v>
      </c>
      <c r="GT207" s="184">
        <f t="shared" ca="1" si="786"/>
        <v>0</v>
      </c>
      <c r="GU207" s="184">
        <f t="shared" ca="1" si="787"/>
        <v>0</v>
      </c>
      <c r="GV207" s="184">
        <f t="shared" ca="1" si="788"/>
        <v>0</v>
      </c>
      <c r="GW207" s="184">
        <f t="shared" ca="1" si="789"/>
        <v>0</v>
      </c>
      <c r="GX207" s="184">
        <f t="shared" ca="1" si="790"/>
        <v>0</v>
      </c>
      <c r="GY207" s="184">
        <f t="shared" ca="1" si="791"/>
        <v>0</v>
      </c>
      <c r="GZ207" s="184">
        <f t="shared" ca="1" si="792"/>
        <v>0</v>
      </c>
      <c r="HA207" s="184">
        <f t="shared" ca="1" si="793"/>
        <v>0</v>
      </c>
      <c r="HB207" s="184">
        <f t="shared" ca="1" si="794"/>
        <v>0</v>
      </c>
      <c r="HC207" s="184">
        <f t="shared" ca="1" si="795"/>
        <v>0</v>
      </c>
      <c r="HD207" s="184">
        <f t="shared" ca="1" si="796"/>
        <v>0</v>
      </c>
      <c r="HE207" s="184">
        <f t="shared" ca="1" si="797"/>
        <v>0</v>
      </c>
      <c r="HF207" s="184">
        <f t="shared" ca="1" si="798"/>
        <v>0</v>
      </c>
      <c r="HG207" s="184">
        <f t="shared" ca="1" si="799"/>
        <v>0</v>
      </c>
      <c r="HH207" s="184">
        <f t="shared" ca="1" si="800"/>
        <v>0</v>
      </c>
      <c r="HI207" s="184">
        <f t="shared" ca="1" si="801"/>
        <v>0</v>
      </c>
      <c r="HJ207" s="184">
        <f t="shared" ca="1" si="802"/>
        <v>0</v>
      </c>
      <c r="HK207" s="578">
        <f t="shared" ca="1" si="803"/>
        <v>0</v>
      </c>
    </row>
    <row r="208" spans="1:219" s="185" customFormat="1">
      <c r="A208" s="284"/>
      <c r="B208" s="285"/>
      <c r="C208" s="286"/>
      <c r="D208" s="287"/>
      <c r="E208" s="288"/>
      <c r="F208" s="289"/>
      <c r="G208" s="289"/>
      <c r="H208" s="289"/>
      <c r="I208" s="289"/>
      <c r="J208" s="289"/>
      <c r="K208" s="289"/>
      <c r="L208" s="289"/>
      <c r="M208" s="572">
        <f t="shared" si="810"/>
        <v>0</v>
      </c>
      <c r="N208" s="572">
        <f t="shared" si="811"/>
        <v>0</v>
      </c>
      <c r="O208" s="572">
        <f t="shared" si="812"/>
        <v>0</v>
      </c>
      <c r="P208" s="572">
        <f t="shared" si="813"/>
        <v>200</v>
      </c>
      <c r="Q208" s="572" t="str">
        <f t="shared" si="814"/>
        <v/>
      </c>
      <c r="R208" s="572" t="str">
        <f t="shared" si="815"/>
        <v/>
      </c>
      <c r="S208" s="184" t="str">
        <f t="shared" ca="1" si="603"/>
        <v/>
      </c>
      <c r="T208" s="184" t="str">
        <f t="shared" ca="1" si="604"/>
        <v/>
      </c>
      <c r="U208" s="184" t="str">
        <f t="shared" ca="1" si="605"/>
        <v/>
      </c>
      <c r="V208" s="184" t="str">
        <f t="shared" ca="1" si="606"/>
        <v/>
      </c>
      <c r="W208" s="184" t="str">
        <f t="shared" ca="1" si="607"/>
        <v/>
      </c>
      <c r="X208" s="184" t="str">
        <f t="shared" ca="1" si="608"/>
        <v/>
      </c>
      <c r="Y208" s="184" t="str">
        <f t="shared" ca="1" si="609"/>
        <v/>
      </c>
      <c r="Z208" s="184" t="str">
        <f t="shared" ca="1" si="610"/>
        <v/>
      </c>
      <c r="AA208" s="184" t="str">
        <f t="shared" ca="1" si="611"/>
        <v/>
      </c>
      <c r="AB208" s="184" t="str">
        <f t="shared" ca="1" si="612"/>
        <v/>
      </c>
      <c r="AC208" s="184" t="str">
        <f t="shared" ca="1" si="613"/>
        <v/>
      </c>
      <c r="AD208" s="184" t="str">
        <f t="shared" ca="1" si="614"/>
        <v/>
      </c>
      <c r="AE208" s="184" t="str">
        <f t="shared" ca="1" si="615"/>
        <v/>
      </c>
      <c r="AF208" s="184" t="str">
        <f t="shared" ca="1" si="616"/>
        <v/>
      </c>
      <c r="AG208" s="184" t="str">
        <f t="shared" ca="1" si="617"/>
        <v/>
      </c>
      <c r="AH208" s="184" t="str">
        <f t="shared" ca="1" si="618"/>
        <v/>
      </c>
      <c r="AI208" s="184" t="str">
        <f t="shared" ca="1" si="619"/>
        <v/>
      </c>
      <c r="AJ208" s="184" t="str">
        <f t="shared" ca="1" si="620"/>
        <v/>
      </c>
      <c r="AK208" s="184" t="str">
        <f t="shared" ca="1" si="621"/>
        <v/>
      </c>
      <c r="AL208" s="184" t="str">
        <f t="shared" ca="1" si="622"/>
        <v/>
      </c>
      <c r="AM208" s="184" t="str">
        <f t="shared" ca="1" si="623"/>
        <v/>
      </c>
      <c r="AN208" s="184" t="str">
        <f t="shared" ca="1" si="624"/>
        <v/>
      </c>
      <c r="AO208" s="184" t="str">
        <f t="shared" ca="1" si="625"/>
        <v/>
      </c>
      <c r="AP208" s="184" t="str">
        <f t="shared" ca="1" si="626"/>
        <v/>
      </c>
      <c r="AQ208" s="184" t="str">
        <f t="shared" ca="1" si="627"/>
        <v/>
      </c>
      <c r="AR208" s="184" t="str">
        <f t="shared" ca="1" si="628"/>
        <v/>
      </c>
      <c r="AS208" s="184" t="str">
        <f t="shared" ca="1" si="629"/>
        <v/>
      </c>
      <c r="AT208" s="184" t="str">
        <f t="shared" ca="1" si="630"/>
        <v/>
      </c>
      <c r="AU208" s="184" t="str">
        <f t="shared" ca="1" si="631"/>
        <v/>
      </c>
      <c r="AV208" s="184" t="str">
        <f t="shared" ca="1" si="632"/>
        <v/>
      </c>
      <c r="AW208" s="184" t="str">
        <f t="shared" ca="1" si="633"/>
        <v/>
      </c>
      <c r="AX208" s="184" t="str">
        <f t="shared" ca="1" si="634"/>
        <v/>
      </c>
      <c r="AY208" s="184" t="str">
        <f t="shared" ca="1" si="635"/>
        <v/>
      </c>
      <c r="AZ208" s="184" t="str">
        <f t="shared" ca="1" si="636"/>
        <v/>
      </c>
      <c r="BA208" s="184" t="str">
        <f t="shared" ca="1" si="637"/>
        <v/>
      </c>
      <c r="BB208" s="184" t="str">
        <f t="shared" ca="1" si="638"/>
        <v/>
      </c>
      <c r="BC208" s="184" t="str">
        <f t="shared" ca="1" si="639"/>
        <v/>
      </c>
      <c r="BD208" s="184" t="str">
        <f t="shared" ca="1" si="640"/>
        <v/>
      </c>
      <c r="BE208" s="184" t="str">
        <f t="shared" ca="1" si="641"/>
        <v/>
      </c>
      <c r="BF208" s="184" t="str">
        <f t="shared" ca="1" si="642"/>
        <v/>
      </c>
      <c r="BG208" s="184" t="str">
        <f t="shared" ca="1" si="643"/>
        <v/>
      </c>
      <c r="BH208" s="184" t="str">
        <f t="shared" ca="1" si="644"/>
        <v/>
      </c>
      <c r="BI208" s="184" t="str">
        <f t="shared" ca="1" si="645"/>
        <v/>
      </c>
      <c r="BJ208" s="184" t="str">
        <f t="shared" ca="1" si="646"/>
        <v/>
      </c>
      <c r="BK208" s="184" t="str">
        <f t="shared" ca="1" si="647"/>
        <v/>
      </c>
      <c r="BL208" s="184" t="str">
        <f t="shared" ca="1" si="648"/>
        <v/>
      </c>
      <c r="BM208" s="184" t="str">
        <f t="shared" ca="1" si="649"/>
        <v/>
      </c>
      <c r="BN208" s="184" t="str">
        <f t="shared" ca="1" si="650"/>
        <v/>
      </c>
      <c r="BO208" s="184" t="str">
        <f t="shared" ca="1" si="651"/>
        <v/>
      </c>
      <c r="BP208" s="184" t="str">
        <f t="shared" ca="1" si="652"/>
        <v/>
      </c>
      <c r="BQ208" s="184" t="str">
        <f t="shared" ca="1" si="653"/>
        <v/>
      </c>
      <c r="BR208" s="184" t="str">
        <f t="shared" ca="1" si="654"/>
        <v/>
      </c>
      <c r="BS208" s="184" t="str">
        <f t="shared" ca="1" si="655"/>
        <v/>
      </c>
      <c r="BT208" s="184" t="str">
        <f t="shared" ca="1" si="656"/>
        <v/>
      </c>
      <c r="BU208" s="184" t="str">
        <f t="shared" ca="1" si="657"/>
        <v/>
      </c>
      <c r="BV208" s="184" t="str">
        <f t="shared" ca="1" si="658"/>
        <v/>
      </c>
      <c r="BW208" s="184" t="str">
        <f t="shared" ca="1" si="659"/>
        <v/>
      </c>
      <c r="BX208" s="184" t="str">
        <f t="shared" ca="1" si="660"/>
        <v/>
      </c>
      <c r="BY208" s="184" t="str">
        <f t="shared" ca="1" si="661"/>
        <v/>
      </c>
      <c r="BZ208" s="184" t="str">
        <f t="shared" ca="1" si="662"/>
        <v/>
      </c>
      <c r="CA208" s="184" t="str">
        <f t="shared" ca="1" si="663"/>
        <v/>
      </c>
      <c r="CB208" s="184" t="str">
        <f t="shared" ca="1" si="664"/>
        <v/>
      </c>
      <c r="CC208" s="184" t="str">
        <f t="shared" ca="1" si="665"/>
        <v/>
      </c>
      <c r="CD208" s="184" t="str">
        <f t="shared" ca="1" si="666"/>
        <v/>
      </c>
      <c r="CE208" s="184" t="str">
        <f t="shared" ca="1" si="667"/>
        <v/>
      </c>
      <c r="CF208" s="184" t="str">
        <f t="shared" ca="1" si="668"/>
        <v/>
      </c>
      <c r="CG208" s="184" t="str">
        <f t="shared" ca="1" si="669"/>
        <v/>
      </c>
      <c r="CH208" s="184" t="str">
        <f t="shared" ca="1" si="670"/>
        <v/>
      </c>
      <c r="CI208" s="184" t="str">
        <f t="shared" ca="1" si="671"/>
        <v/>
      </c>
      <c r="CJ208" s="184" t="str">
        <f t="shared" ca="1" si="672"/>
        <v/>
      </c>
      <c r="CK208" s="184" t="str">
        <f t="shared" ca="1" si="673"/>
        <v/>
      </c>
      <c r="CL208" s="184" t="str">
        <f t="shared" ca="1" si="674"/>
        <v/>
      </c>
      <c r="CM208" s="184" t="str">
        <f t="shared" ca="1" si="675"/>
        <v/>
      </c>
      <c r="CN208" s="184" t="str">
        <f t="shared" ca="1" si="676"/>
        <v/>
      </c>
      <c r="CO208" s="184" t="str">
        <f t="shared" ca="1" si="677"/>
        <v/>
      </c>
      <c r="CP208" s="184" t="str">
        <f t="shared" ca="1" si="678"/>
        <v/>
      </c>
      <c r="CQ208" s="184" t="str">
        <f t="shared" ca="1" si="679"/>
        <v/>
      </c>
      <c r="CR208" s="184" t="str">
        <f t="shared" ca="1" si="680"/>
        <v/>
      </c>
      <c r="CS208" s="184" t="str">
        <f t="shared" ca="1" si="681"/>
        <v/>
      </c>
      <c r="CT208" s="184" t="str">
        <f t="shared" ca="1" si="682"/>
        <v/>
      </c>
      <c r="CU208" s="184" t="str">
        <f t="shared" ca="1" si="683"/>
        <v/>
      </c>
      <c r="CV208" s="184" t="str">
        <f t="shared" ca="1" si="684"/>
        <v/>
      </c>
      <c r="CW208" s="184" t="str">
        <f t="shared" ca="1" si="685"/>
        <v/>
      </c>
      <c r="CX208" s="184" t="str">
        <f t="shared" ca="1" si="686"/>
        <v/>
      </c>
      <c r="CY208" s="184" t="str">
        <f t="shared" ca="1" si="687"/>
        <v/>
      </c>
      <c r="CZ208" s="184" t="str">
        <f t="shared" ca="1" si="688"/>
        <v/>
      </c>
      <c r="DA208" s="184" t="str">
        <f t="shared" ca="1" si="689"/>
        <v/>
      </c>
      <c r="DB208" s="184" t="str">
        <f t="shared" ca="1" si="690"/>
        <v/>
      </c>
      <c r="DC208" s="184" t="str">
        <f t="shared" ca="1" si="691"/>
        <v/>
      </c>
      <c r="DD208" s="184" t="str">
        <f t="shared" ca="1" si="692"/>
        <v/>
      </c>
      <c r="DE208" s="184" t="str">
        <f t="shared" ca="1" si="693"/>
        <v/>
      </c>
      <c r="DF208" s="184" t="str">
        <f t="shared" ca="1" si="694"/>
        <v/>
      </c>
      <c r="DG208" s="184" t="str">
        <f t="shared" ca="1" si="695"/>
        <v/>
      </c>
      <c r="DH208" s="184" t="str">
        <f t="shared" ca="1" si="696"/>
        <v/>
      </c>
      <c r="DI208" s="184" t="str">
        <f t="shared" ca="1" si="697"/>
        <v/>
      </c>
      <c r="DJ208" s="184" t="str">
        <f t="shared" ca="1" si="698"/>
        <v/>
      </c>
      <c r="DK208" s="184" t="str">
        <f t="shared" ca="1" si="699"/>
        <v/>
      </c>
      <c r="DL208" s="184" t="str">
        <f t="shared" ca="1" si="700"/>
        <v/>
      </c>
      <c r="DM208" s="184" t="str">
        <f t="shared" ca="1" si="701"/>
        <v/>
      </c>
      <c r="DN208" s="184" t="str">
        <f t="shared" ca="1" si="702"/>
        <v/>
      </c>
      <c r="DO208" s="184" t="str">
        <f t="shared" ca="1" si="703"/>
        <v/>
      </c>
      <c r="DP208" s="184" t="str">
        <f t="shared" ca="1" si="704"/>
        <v/>
      </c>
      <c r="DQ208" s="184" t="str">
        <f t="shared" ca="1" si="705"/>
        <v/>
      </c>
      <c r="DR208" s="184" t="str">
        <f t="shared" ca="1" si="706"/>
        <v/>
      </c>
      <c r="DS208" s="184" t="str">
        <f t="shared" ca="1" si="707"/>
        <v/>
      </c>
      <c r="DT208" s="184" t="str">
        <f t="shared" ca="1" si="708"/>
        <v/>
      </c>
      <c r="DU208" s="184" t="str">
        <f t="shared" ca="1" si="709"/>
        <v/>
      </c>
      <c r="DV208" s="184" t="str">
        <f t="shared" ca="1" si="710"/>
        <v/>
      </c>
      <c r="DW208" s="184" t="str">
        <f t="shared" ca="1" si="711"/>
        <v/>
      </c>
      <c r="DX208" s="184" t="str">
        <f t="shared" ca="1" si="712"/>
        <v/>
      </c>
      <c r="DY208" s="184" t="str">
        <f t="shared" ca="1" si="713"/>
        <v/>
      </c>
      <c r="DZ208" s="184" t="str">
        <f t="shared" ca="1" si="714"/>
        <v/>
      </c>
      <c r="EA208" s="184" t="str">
        <f t="shared" ca="1" si="715"/>
        <v/>
      </c>
      <c r="EB208" s="184" t="str">
        <f t="shared" ca="1" si="716"/>
        <v/>
      </c>
      <c r="EC208" s="184">
        <f t="shared" ca="1" si="717"/>
        <v>0</v>
      </c>
      <c r="ED208" s="184">
        <f t="shared" ca="1" si="718"/>
        <v>0</v>
      </c>
      <c r="EE208" s="184">
        <f t="shared" ca="1" si="719"/>
        <v>0</v>
      </c>
      <c r="EF208" s="184">
        <f t="shared" ca="1" si="720"/>
        <v>0</v>
      </c>
      <c r="EG208" s="184">
        <f t="shared" ca="1" si="721"/>
        <v>0</v>
      </c>
      <c r="EH208" s="184">
        <f t="shared" ca="1" si="722"/>
        <v>0</v>
      </c>
      <c r="EI208" s="184">
        <f t="shared" ca="1" si="723"/>
        <v>0</v>
      </c>
      <c r="EJ208" s="184">
        <f t="shared" ca="1" si="724"/>
        <v>0</v>
      </c>
      <c r="EK208" s="184">
        <f t="shared" ca="1" si="725"/>
        <v>0</v>
      </c>
      <c r="EL208" s="184">
        <f t="shared" ca="1" si="726"/>
        <v>0</v>
      </c>
      <c r="EM208" s="184">
        <f t="shared" ca="1" si="727"/>
        <v>0</v>
      </c>
      <c r="EN208" s="184">
        <f t="shared" ca="1" si="728"/>
        <v>0</v>
      </c>
      <c r="EO208" s="184">
        <f t="shared" ca="1" si="729"/>
        <v>0</v>
      </c>
      <c r="EP208" s="184">
        <f t="shared" ca="1" si="730"/>
        <v>0</v>
      </c>
      <c r="EQ208" s="184">
        <f t="shared" ca="1" si="731"/>
        <v>0</v>
      </c>
      <c r="ER208" s="184">
        <f t="shared" ca="1" si="732"/>
        <v>0</v>
      </c>
      <c r="ES208" s="184">
        <f t="shared" ca="1" si="733"/>
        <v>0</v>
      </c>
      <c r="ET208" s="184">
        <f t="shared" ca="1" si="734"/>
        <v>0</v>
      </c>
      <c r="EU208" s="184">
        <f t="shared" ca="1" si="735"/>
        <v>0</v>
      </c>
      <c r="EV208" s="184">
        <f t="shared" ca="1" si="736"/>
        <v>0</v>
      </c>
      <c r="EW208" s="184">
        <f t="shared" ca="1" si="737"/>
        <v>0</v>
      </c>
      <c r="EX208" s="184">
        <f t="shared" ca="1" si="738"/>
        <v>0</v>
      </c>
      <c r="EY208" s="184">
        <f t="shared" ca="1" si="739"/>
        <v>0</v>
      </c>
      <c r="EZ208" s="184">
        <f t="shared" ca="1" si="740"/>
        <v>0</v>
      </c>
      <c r="FA208" s="184">
        <f t="shared" ca="1" si="741"/>
        <v>0</v>
      </c>
      <c r="FB208" s="184">
        <f t="shared" ca="1" si="742"/>
        <v>0</v>
      </c>
      <c r="FC208" s="184">
        <f t="shared" ca="1" si="743"/>
        <v>0</v>
      </c>
      <c r="FD208" s="184">
        <f t="shared" ca="1" si="744"/>
        <v>0</v>
      </c>
      <c r="FE208" s="184">
        <f t="shared" ca="1" si="745"/>
        <v>0</v>
      </c>
      <c r="FF208" s="184">
        <f t="shared" ca="1" si="746"/>
        <v>0</v>
      </c>
      <c r="FG208" s="184">
        <f t="shared" ca="1" si="747"/>
        <v>0</v>
      </c>
      <c r="FH208" s="184">
        <f t="shared" ca="1" si="748"/>
        <v>0</v>
      </c>
      <c r="FI208" s="184">
        <f t="shared" ca="1" si="749"/>
        <v>0</v>
      </c>
      <c r="FJ208" s="184">
        <f t="shared" ca="1" si="750"/>
        <v>0</v>
      </c>
      <c r="FK208" s="184">
        <f t="shared" ca="1" si="751"/>
        <v>0</v>
      </c>
      <c r="FL208" s="184">
        <f t="shared" ca="1" si="752"/>
        <v>0</v>
      </c>
      <c r="FM208" s="184">
        <f t="shared" ca="1" si="753"/>
        <v>0</v>
      </c>
      <c r="FN208" s="184">
        <f t="shared" ca="1" si="754"/>
        <v>0</v>
      </c>
      <c r="FO208" s="184">
        <f t="shared" ca="1" si="755"/>
        <v>0</v>
      </c>
      <c r="FP208" s="184">
        <f t="shared" ca="1" si="756"/>
        <v>0</v>
      </c>
      <c r="FQ208" s="184">
        <f t="shared" ca="1" si="757"/>
        <v>0</v>
      </c>
      <c r="FR208" s="184">
        <f t="shared" ca="1" si="758"/>
        <v>0</v>
      </c>
      <c r="FS208" s="184">
        <f t="shared" ca="1" si="759"/>
        <v>0</v>
      </c>
      <c r="FT208" s="184">
        <f t="shared" ca="1" si="760"/>
        <v>0</v>
      </c>
      <c r="FU208" s="184">
        <f t="shared" ca="1" si="761"/>
        <v>0</v>
      </c>
      <c r="FV208" s="184">
        <f t="shared" ca="1" si="762"/>
        <v>0</v>
      </c>
      <c r="FW208" s="184">
        <f t="shared" ca="1" si="763"/>
        <v>0</v>
      </c>
      <c r="FX208" s="184">
        <f t="shared" ca="1" si="764"/>
        <v>0</v>
      </c>
      <c r="FY208" s="184">
        <f t="shared" ca="1" si="765"/>
        <v>0</v>
      </c>
      <c r="FZ208" s="184">
        <f t="shared" ca="1" si="766"/>
        <v>0</v>
      </c>
      <c r="GA208" s="184">
        <f t="shared" ca="1" si="767"/>
        <v>0</v>
      </c>
      <c r="GB208" s="184">
        <f t="shared" ca="1" si="768"/>
        <v>0</v>
      </c>
      <c r="GC208" s="184">
        <f t="shared" ca="1" si="769"/>
        <v>0</v>
      </c>
      <c r="GD208" s="184">
        <f t="shared" ca="1" si="770"/>
        <v>0</v>
      </c>
      <c r="GE208" s="184">
        <f t="shared" ca="1" si="771"/>
        <v>0</v>
      </c>
      <c r="GF208" s="184">
        <f t="shared" ca="1" si="772"/>
        <v>0</v>
      </c>
      <c r="GG208" s="184">
        <f t="shared" ca="1" si="773"/>
        <v>0</v>
      </c>
      <c r="GH208" s="184">
        <f t="shared" ca="1" si="774"/>
        <v>0</v>
      </c>
      <c r="GI208" s="184">
        <f t="shared" ca="1" si="775"/>
        <v>0</v>
      </c>
      <c r="GJ208" s="184">
        <f t="shared" ca="1" si="776"/>
        <v>0</v>
      </c>
      <c r="GK208" s="184">
        <f t="shared" ca="1" si="777"/>
        <v>0</v>
      </c>
      <c r="GL208" s="184">
        <f t="shared" ca="1" si="778"/>
        <v>0</v>
      </c>
      <c r="GM208" s="184">
        <f t="shared" ca="1" si="779"/>
        <v>0</v>
      </c>
      <c r="GN208" s="184">
        <f t="shared" ca="1" si="780"/>
        <v>0</v>
      </c>
      <c r="GO208" s="184">
        <f t="shared" ca="1" si="781"/>
        <v>0</v>
      </c>
      <c r="GP208" s="184">
        <f t="shared" ca="1" si="782"/>
        <v>0</v>
      </c>
      <c r="GQ208" s="184">
        <f t="shared" ca="1" si="783"/>
        <v>0</v>
      </c>
      <c r="GR208" s="184">
        <f t="shared" ca="1" si="784"/>
        <v>0</v>
      </c>
      <c r="GS208" s="184">
        <f t="shared" ca="1" si="785"/>
        <v>0</v>
      </c>
      <c r="GT208" s="184">
        <f t="shared" ca="1" si="786"/>
        <v>0</v>
      </c>
      <c r="GU208" s="184">
        <f t="shared" ca="1" si="787"/>
        <v>0</v>
      </c>
      <c r="GV208" s="184">
        <f t="shared" ca="1" si="788"/>
        <v>0</v>
      </c>
      <c r="GW208" s="184">
        <f t="shared" ca="1" si="789"/>
        <v>0</v>
      </c>
      <c r="GX208" s="184">
        <f t="shared" ca="1" si="790"/>
        <v>0</v>
      </c>
      <c r="GY208" s="184">
        <f t="shared" ca="1" si="791"/>
        <v>0</v>
      </c>
      <c r="GZ208" s="184">
        <f t="shared" ca="1" si="792"/>
        <v>0</v>
      </c>
      <c r="HA208" s="184">
        <f t="shared" ca="1" si="793"/>
        <v>0</v>
      </c>
      <c r="HB208" s="184">
        <f t="shared" ca="1" si="794"/>
        <v>0</v>
      </c>
      <c r="HC208" s="184">
        <f t="shared" ca="1" si="795"/>
        <v>0</v>
      </c>
      <c r="HD208" s="184">
        <f t="shared" ca="1" si="796"/>
        <v>0</v>
      </c>
      <c r="HE208" s="184">
        <f t="shared" ca="1" si="797"/>
        <v>0</v>
      </c>
      <c r="HF208" s="184">
        <f t="shared" ca="1" si="798"/>
        <v>0</v>
      </c>
      <c r="HG208" s="184">
        <f t="shared" ca="1" si="799"/>
        <v>0</v>
      </c>
      <c r="HH208" s="184">
        <f t="shared" ca="1" si="800"/>
        <v>0</v>
      </c>
      <c r="HI208" s="184">
        <f t="shared" ca="1" si="801"/>
        <v>0</v>
      </c>
      <c r="HJ208" s="184">
        <f t="shared" ca="1" si="802"/>
        <v>0</v>
      </c>
      <c r="HK208" s="578">
        <f t="shared" ca="1" si="803"/>
        <v>0</v>
      </c>
    </row>
    <row r="209" spans="1:219" s="185" customFormat="1">
      <c r="A209" s="284"/>
      <c r="B209" s="285"/>
      <c r="C209" s="286"/>
      <c r="D209" s="287"/>
      <c r="E209" s="288"/>
      <c r="F209" s="289"/>
      <c r="G209" s="289"/>
      <c r="H209" s="289"/>
      <c r="I209" s="289"/>
      <c r="J209" s="289"/>
      <c r="K209" s="289"/>
      <c r="L209" s="289"/>
      <c r="M209" s="572">
        <f t="shared" si="810"/>
        <v>0</v>
      </c>
      <c r="N209" s="572">
        <f t="shared" si="811"/>
        <v>0</v>
      </c>
      <c r="O209" s="572">
        <f t="shared" si="812"/>
        <v>0</v>
      </c>
      <c r="P209" s="572">
        <f t="shared" si="813"/>
        <v>201</v>
      </c>
      <c r="Q209" s="572" t="str">
        <f t="shared" si="814"/>
        <v/>
      </c>
      <c r="R209" s="572" t="str">
        <f t="shared" si="815"/>
        <v/>
      </c>
      <c r="S209" s="184" t="str">
        <f t="shared" ca="1" si="603"/>
        <v/>
      </c>
      <c r="T209" s="184" t="str">
        <f t="shared" ca="1" si="604"/>
        <v/>
      </c>
      <c r="U209" s="184" t="str">
        <f t="shared" ca="1" si="605"/>
        <v/>
      </c>
      <c r="V209" s="184" t="str">
        <f t="shared" ca="1" si="606"/>
        <v/>
      </c>
      <c r="W209" s="184" t="str">
        <f t="shared" ca="1" si="607"/>
        <v/>
      </c>
      <c r="X209" s="184" t="str">
        <f t="shared" ca="1" si="608"/>
        <v/>
      </c>
      <c r="Y209" s="184" t="str">
        <f t="shared" ca="1" si="609"/>
        <v/>
      </c>
      <c r="Z209" s="184" t="str">
        <f t="shared" ca="1" si="610"/>
        <v/>
      </c>
      <c r="AA209" s="184" t="str">
        <f t="shared" ca="1" si="611"/>
        <v/>
      </c>
      <c r="AB209" s="184" t="str">
        <f t="shared" ca="1" si="612"/>
        <v/>
      </c>
      <c r="AC209" s="184" t="str">
        <f t="shared" ca="1" si="613"/>
        <v/>
      </c>
      <c r="AD209" s="184" t="str">
        <f t="shared" ca="1" si="614"/>
        <v/>
      </c>
      <c r="AE209" s="184" t="str">
        <f t="shared" ca="1" si="615"/>
        <v/>
      </c>
      <c r="AF209" s="184" t="str">
        <f t="shared" ca="1" si="616"/>
        <v/>
      </c>
      <c r="AG209" s="184" t="str">
        <f t="shared" ca="1" si="617"/>
        <v/>
      </c>
      <c r="AH209" s="184" t="str">
        <f t="shared" ca="1" si="618"/>
        <v/>
      </c>
      <c r="AI209" s="184" t="str">
        <f t="shared" ca="1" si="619"/>
        <v/>
      </c>
      <c r="AJ209" s="184" t="str">
        <f t="shared" ca="1" si="620"/>
        <v/>
      </c>
      <c r="AK209" s="184" t="str">
        <f t="shared" ca="1" si="621"/>
        <v/>
      </c>
      <c r="AL209" s="184" t="str">
        <f t="shared" ca="1" si="622"/>
        <v/>
      </c>
      <c r="AM209" s="184" t="str">
        <f t="shared" ca="1" si="623"/>
        <v/>
      </c>
      <c r="AN209" s="184" t="str">
        <f t="shared" ca="1" si="624"/>
        <v/>
      </c>
      <c r="AO209" s="184" t="str">
        <f t="shared" ca="1" si="625"/>
        <v/>
      </c>
      <c r="AP209" s="184" t="str">
        <f t="shared" ca="1" si="626"/>
        <v/>
      </c>
      <c r="AQ209" s="184" t="str">
        <f t="shared" ca="1" si="627"/>
        <v/>
      </c>
      <c r="AR209" s="184" t="str">
        <f t="shared" ca="1" si="628"/>
        <v/>
      </c>
      <c r="AS209" s="184" t="str">
        <f t="shared" ca="1" si="629"/>
        <v/>
      </c>
      <c r="AT209" s="184" t="str">
        <f t="shared" ca="1" si="630"/>
        <v/>
      </c>
      <c r="AU209" s="184" t="str">
        <f t="shared" ca="1" si="631"/>
        <v/>
      </c>
      <c r="AV209" s="184" t="str">
        <f t="shared" ca="1" si="632"/>
        <v/>
      </c>
      <c r="AW209" s="184" t="str">
        <f t="shared" ca="1" si="633"/>
        <v/>
      </c>
      <c r="AX209" s="184" t="str">
        <f t="shared" ca="1" si="634"/>
        <v/>
      </c>
      <c r="AY209" s="184" t="str">
        <f t="shared" ca="1" si="635"/>
        <v/>
      </c>
      <c r="AZ209" s="184" t="str">
        <f t="shared" ca="1" si="636"/>
        <v/>
      </c>
      <c r="BA209" s="184" t="str">
        <f t="shared" ca="1" si="637"/>
        <v/>
      </c>
      <c r="BB209" s="184" t="str">
        <f t="shared" ca="1" si="638"/>
        <v/>
      </c>
      <c r="BC209" s="184" t="str">
        <f t="shared" ca="1" si="639"/>
        <v/>
      </c>
      <c r="BD209" s="184" t="str">
        <f t="shared" ca="1" si="640"/>
        <v/>
      </c>
      <c r="BE209" s="184" t="str">
        <f t="shared" ca="1" si="641"/>
        <v/>
      </c>
      <c r="BF209" s="184" t="str">
        <f t="shared" ca="1" si="642"/>
        <v/>
      </c>
      <c r="BG209" s="184" t="str">
        <f t="shared" ca="1" si="643"/>
        <v/>
      </c>
      <c r="BH209" s="184" t="str">
        <f t="shared" ca="1" si="644"/>
        <v/>
      </c>
      <c r="BI209" s="184" t="str">
        <f t="shared" ca="1" si="645"/>
        <v/>
      </c>
      <c r="BJ209" s="184" t="str">
        <f t="shared" ca="1" si="646"/>
        <v/>
      </c>
      <c r="BK209" s="184" t="str">
        <f t="shared" ca="1" si="647"/>
        <v/>
      </c>
      <c r="BL209" s="184" t="str">
        <f t="shared" ca="1" si="648"/>
        <v/>
      </c>
      <c r="BM209" s="184" t="str">
        <f t="shared" ca="1" si="649"/>
        <v/>
      </c>
      <c r="BN209" s="184" t="str">
        <f t="shared" ca="1" si="650"/>
        <v/>
      </c>
      <c r="BO209" s="184" t="str">
        <f t="shared" ca="1" si="651"/>
        <v/>
      </c>
      <c r="BP209" s="184" t="str">
        <f t="shared" ca="1" si="652"/>
        <v/>
      </c>
      <c r="BQ209" s="184" t="str">
        <f t="shared" ca="1" si="653"/>
        <v/>
      </c>
      <c r="BR209" s="184" t="str">
        <f t="shared" ca="1" si="654"/>
        <v/>
      </c>
      <c r="BS209" s="184" t="str">
        <f t="shared" ca="1" si="655"/>
        <v/>
      </c>
      <c r="BT209" s="184" t="str">
        <f t="shared" ca="1" si="656"/>
        <v/>
      </c>
      <c r="BU209" s="184" t="str">
        <f t="shared" ca="1" si="657"/>
        <v/>
      </c>
      <c r="BV209" s="184" t="str">
        <f t="shared" ca="1" si="658"/>
        <v/>
      </c>
      <c r="BW209" s="184" t="str">
        <f t="shared" ca="1" si="659"/>
        <v/>
      </c>
      <c r="BX209" s="184" t="str">
        <f t="shared" ca="1" si="660"/>
        <v/>
      </c>
      <c r="BY209" s="184" t="str">
        <f t="shared" ca="1" si="661"/>
        <v/>
      </c>
      <c r="BZ209" s="184" t="str">
        <f t="shared" ca="1" si="662"/>
        <v/>
      </c>
      <c r="CA209" s="184" t="str">
        <f t="shared" ca="1" si="663"/>
        <v/>
      </c>
      <c r="CB209" s="184" t="str">
        <f t="shared" ca="1" si="664"/>
        <v/>
      </c>
      <c r="CC209" s="184" t="str">
        <f t="shared" ca="1" si="665"/>
        <v/>
      </c>
      <c r="CD209" s="184" t="str">
        <f t="shared" ca="1" si="666"/>
        <v/>
      </c>
      <c r="CE209" s="184" t="str">
        <f t="shared" ca="1" si="667"/>
        <v/>
      </c>
      <c r="CF209" s="184" t="str">
        <f t="shared" ca="1" si="668"/>
        <v/>
      </c>
      <c r="CG209" s="184" t="str">
        <f t="shared" ca="1" si="669"/>
        <v/>
      </c>
      <c r="CH209" s="184" t="str">
        <f t="shared" ca="1" si="670"/>
        <v/>
      </c>
      <c r="CI209" s="184" t="str">
        <f t="shared" ca="1" si="671"/>
        <v/>
      </c>
      <c r="CJ209" s="184" t="str">
        <f t="shared" ca="1" si="672"/>
        <v/>
      </c>
      <c r="CK209" s="184" t="str">
        <f t="shared" ca="1" si="673"/>
        <v/>
      </c>
      <c r="CL209" s="184" t="str">
        <f t="shared" ca="1" si="674"/>
        <v/>
      </c>
      <c r="CM209" s="184" t="str">
        <f t="shared" ca="1" si="675"/>
        <v/>
      </c>
      <c r="CN209" s="184" t="str">
        <f t="shared" ca="1" si="676"/>
        <v/>
      </c>
      <c r="CO209" s="184" t="str">
        <f t="shared" ca="1" si="677"/>
        <v/>
      </c>
      <c r="CP209" s="184" t="str">
        <f t="shared" ca="1" si="678"/>
        <v/>
      </c>
      <c r="CQ209" s="184" t="str">
        <f t="shared" ca="1" si="679"/>
        <v/>
      </c>
      <c r="CR209" s="184" t="str">
        <f t="shared" ca="1" si="680"/>
        <v/>
      </c>
      <c r="CS209" s="184" t="str">
        <f t="shared" ca="1" si="681"/>
        <v/>
      </c>
      <c r="CT209" s="184" t="str">
        <f t="shared" ca="1" si="682"/>
        <v/>
      </c>
      <c r="CU209" s="184" t="str">
        <f t="shared" ca="1" si="683"/>
        <v/>
      </c>
      <c r="CV209" s="184" t="str">
        <f t="shared" ca="1" si="684"/>
        <v/>
      </c>
      <c r="CW209" s="184" t="str">
        <f t="shared" ca="1" si="685"/>
        <v/>
      </c>
      <c r="CX209" s="184" t="str">
        <f t="shared" ca="1" si="686"/>
        <v/>
      </c>
      <c r="CY209" s="184" t="str">
        <f t="shared" ca="1" si="687"/>
        <v/>
      </c>
      <c r="CZ209" s="184" t="str">
        <f t="shared" ca="1" si="688"/>
        <v/>
      </c>
      <c r="DA209" s="184" t="str">
        <f t="shared" ca="1" si="689"/>
        <v/>
      </c>
      <c r="DB209" s="184" t="str">
        <f t="shared" ca="1" si="690"/>
        <v/>
      </c>
      <c r="DC209" s="184" t="str">
        <f t="shared" ca="1" si="691"/>
        <v/>
      </c>
      <c r="DD209" s="184" t="str">
        <f t="shared" ca="1" si="692"/>
        <v/>
      </c>
      <c r="DE209" s="184" t="str">
        <f t="shared" ca="1" si="693"/>
        <v/>
      </c>
      <c r="DF209" s="184" t="str">
        <f t="shared" ca="1" si="694"/>
        <v/>
      </c>
      <c r="DG209" s="184" t="str">
        <f t="shared" ca="1" si="695"/>
        <v/>
      </c>
      <c r="DH209" s="184" t="str">
        <f t="shared" ca="1" si="696"/>
        <v/>
      </c>
      <c r="DI209" s="184" t="str">
        <f t="shared" ca="1" si="697"/>
        <v/>
      </c>
      <c r="DJ209" s="184" t="str">
        <f t="shared" ca="1" si="698"/>
        <v/>
      </c>
      <c r="DK209" s="184" t="str">
        <f t="shared" ca="1" si="699"/>
        <v/>
      </c>
      <c r="DL209" s="184" t="str">
        <f t="shared" ca="1" si="700"/>
        <v/>
      </c>
      <c r="DM209" s="184" t="str">
        <f t="shared" ca="1" si="701"/>
        <v/>
      </c>
      <c r="DN209" s="184" t="str">
        <f t="shared" ca="1" si="702"/>
        <v/>
      </c>
      <c r="DO209" s="184" t="str">
        <f t="shared" ca="1" si="703"/>
        <v/>
      </c>
      <c r="DP209" s="184" t="str">
        <f t="shared" ca="1" si="704"/>
        <v/>
      </c>
      <c r="DQ209" s="184" t="str">
        <f t="shared" ca="1" si="705"/>
        <v/>
      </c>
      <c r="DR209" s="184" t="str">
        <f t="shared" ca="1" si="706"/>
        <v/>
      </c>
      <c r="DS209" s="184" t="str">
        <f t="shared" ca="1" si="707"/>
        <v/>
      </c>
      <c r="DT209" s="184" t="str">
        <f t="shared" ca="1" si="708"/>
        <v/>
      </c>
      <c r="DU209" s="184" t="str">
        <f t="shared" ca="1" si="709"/>
        <v/>
      </c>
      <c r="DV209" s="184" t="str">
        <f t="shared" ca="1" si="710"/>
        <v/>
      </c>
      <c r="DW209" s="184" t="str">
        <f t="shared" ca="1" si="711"/>
        <v/>
      </c>
      <c r="DX209" s="184" t="str">
        <f t="shared" ca="1" si="712"/>
        <v/>
      </c>
      <c r="DY209" s="184" t="str">
        <f t="shared" ca="1" si="713"/>
        <v/>
      </c>
      <c r="DZ209" s="184" t="str">
        <f t="shared" ca="1" si="714"/>
        <v/>
      </c>
      <c r="EA209" s="184" t="str">
        <f t="shared" ca="1" si="715"/>
        <v/>
      </c>
      <c r="EB209" s="184">
        <f t="shared" ca="1" si="716"/>
        <v>0</v>
      </c>
      <c r="EC209" s="184">
        <f t="shared" ca="1" si="717"/>
        <v>0</v>
      </c>
      <c r="ED209" s="184">
        <f t="shared" ca="1" si="718"/>
        <v>0</v>
      </c>
      <c r="EE209" s="184">
        <f t="shared" ca="1" si="719"/>
        <v>0</v>
      </c>
      <c r="EF209" s="184">
        <f t="shared" ca="1" si="720"/>
        <v>0</v>
      </c>
      <c r="EG209" s="184">
        <f t="shared" ca="1" si="721"/>
        <v>0</v>
      </c>
      <c r="EH209" s="184">
        <f t="shared" ca="1" si="722"/>
        <v>0</v>
      </c>
      <c r="EI209" s="184">
        <f t="shared" ca="1" si="723"/>
        <v>0</v>
      </c>
      <c r="EJ209" s="184">
        <f t="shared" ca="1" si="724"/>
        <v>0</v>
      </c>
      <c r="EK209" s="184">
        <f t="shared" ca="1" si="725"/>
        <v>0</v>
      </c>
      <c r="EL209" s="184">
        <f t="shared" ca="1" si="726"/>
        <v>0</v>
      </c>
      <c r="EM209" s="184">
        <f t="shared" ca="1" si="727"/>
        <v>0</v>
      </c>
      <c r="EN209" s="184">
        <f t="shared" ca="1" si="728"/>
        <v>0</v>
      </c>
      <c r="EO209" s="184">
        <f t="shared" ca="1" si="729"/>
        <v>0</v>
      </c>
      <c r="EP209" s="184">
        <f t="shared" ca="1" si="730"/>
        <v>0</v>
      </c>
      <c r="EQ209" s="184">
        <f t="shared" ca="1" si="731"/>
        <v>0</v>
      </c>
      <c r="ER209" s="184">
        <f t="shared" ca="1" si="732"/>
        <v>0</v>
      </c>
      <c r="ES209" s="184">
        <f t="shared" ca="1" si="733"/>
        <v>0</v>
      </c>
      <c r="ET209" s="184">
        <f t="shared" ca="1" si="734"/>
        <v>0</v>
      </c>
      <c r="EU209" s="184">
        <f t="shared" ca="1" si="735"/>
        <v>0</v>
      </c>
      <c r="EV209" s="184">
        <f t="shared" ca="1" si="736"/>
        <v>0</v>
      </c>
      <c r="EW209" s="184">
        <f t="shared" ca="1" si="737"/>
        <v>0</v>
      </c>
      <c r="EX209" s="184">
        <f t="shared" ca="1" si="738"/>
        <v>0</v>
      </c>
      <c r="EY209" s="184">
        <f t="shared" ca="1" si="739"/>
        <v>0</v>
      </c>
      <c r="EZ209" s="184">
        <f t="shared" ca="1" si="740"/>
        <v>0</v>
      </c>
      <c r="FA209" s="184">
        <f t="shared" ca="1" si="741"/>
        <v>0</v>
      </c>
      <c r="FB209" s="184">
        <f t="shared" ca="1" si="742"/>
        <v>0</v>
      </c>
      <c r="FC209" s="184">
        <f t="shared" ca="1" si="743"/>
        <v>0</v>
      </c>
      <c r="FD209" s="184">
        <f t="shared" ca="1" si="744"/>
        <v>0</v>
      </c>
      <c r="FE209" s="184">
        <f t="shared" ca="1" si="745"/>
        <v>0</v>
      </c>
      <c r="FF209" s="184">
        <f t="shared" ca="1" si="746"/>
        <v>0</v>
      </c>
      <c r="FG209" s="184">
        <f t="shared" ca="1" si="747"/>
        <v>0</v>
      </c>
      <c r="FH209" s="184">
        <f t="shared" ca="1" si="748"/>
        <v>0</v>
      </c>
      <c r="FI209" s="184">
        <f t="shared" ca="1" si="749"/>
        <v>0</v>
      </c>
      <c r="FJ209" s="184">
        <f t="shared" ca="1" si="750"/>
        <v>0</v>
      </c>
      <c r="FK209" s="184">
        <f t="shared" ca="1" si="751"/>
        <v>0</v>
      </c>
      <c r="FL209" s="184">
        <f t="shared" ca="1" si="752"/>
        <v>0</v>
      </c>
      <c r="FM209" s="184">
        <f t="shared" ca="1" si="753"/>
        <v>0</v>
      </c>
      <c r="FN209" s="184">
        <f t="shared" ca="1" si="754"/>
        <v>0</v>
      </c>
      <c r="FO209" s="184">
        <f t="shared" ca="1" si="755"/>
        <v>0</v>
      </c>
      <c r="FP209" s="184">
        <f t="shared" ca="1" si="756"/>
        <v>0</v>
      </c>
      <c r="FQ209" s="184">
        <f t="shared" ca="1" si="757"/>
        <v>0</v>
      </c>
      <c r="FR209" s="184">
        <f t="shared" ca="1" si="758"/>
        <v>0</v>
      </c>
      <c r="FS209" s="184">
        <f t="shared" ca="1" si="759"/>
        <v>0</v>
      </c>
      <c r="FT209" s="184">
        <f t="shared" ca="1" si="760"/>
        <v>0</v>
      </c>
      <c r="FU209" s="184">
        <f t="shared" ca="1" si="761"/>
        <v>0</v>
      </c>
      <c r="FV209" s="184">
        <f t="shared" ca="1" si="762"/>
        <v>0</v>
      </c>
      <c r="FW209" s="184">
        <f t="shared" ca="1" si="763"/>
        <v>0</v>
      </c>
      <c r="FX209" s="184">
        <f t="shared" ca="1" si="764"/>
        <v>0</v>
      </c>
      <c r="FY209" s="184">
        <f t="shared" ca="1" si="765"/>
        <v>0</v>
      </c>
      <c r="FZ209" s="184">
        <f t="shared" ca="1" si="766"/>
        <v>0</v>
      </c>
      <c r="GA209" s="184">
        <f t="shared" ca="1" si="767"/>
        <v>0</v>
      </c>
      <c r="GB209" s="184">
        <f t="shared" ca="1" si="768"/>
        <v>0</v>
      </c>
      <c r="GC209" s="184">
        <f t="shared" ca="1" si="769"/>
        <v>0</v>
      </c>
      <c r="GD209" s="184">
        <f t="shared" ca="1" si="770"/>
        <v>0</v>
      </c>
      <c r="GE209" s="184">
        <f t="shared" ca="1" si="771"/>
        <v>0</v>
      </c>
      <c r="GF209" s="184">
        <f t="shared" ca="1" si="772"/>
        <v>0</v>
      </c>
      <c r="GG209" s="184">
        <f t="shared" ca="1" si="773"/>
        <v>0</v>
      </c>
      <c r="GH209" s="184">
        <f t="shared" ca="1" si="774"/>
        <v>0</v>
      </c>
      <c r="GI209" s="184">
        <f t="shared" ca="1" si="775"/>
        <v>0</v>
      </c>
      <c r="GJ209" s="184">
        <f t="shared" ca="1" si="776"/>
        <v>0</v>
      </c>
      <c r="GK209" s="184">
        <f t="shared" ca="1" si="777"/>
        <v>0</v>
      </c>
      <c r="GL209" s="184">
        <f t="shared" ca="1" si="778"/>
        <v>0</v>
      </c>
      <c r="GM209" s="184">
        <f t="shared" ca="1" si="779"/>
        <v>0</v>
      </c>
      <c r="GN209" s="184">
        <f t="shared" ca="1" si="780"/>
        <v>0</v>
      </c>
      <c r="GO209" s="184">
        <f t="shared" ca="1" si="781"/>
        <v>0</v>
      </c>
      <c r="GP209" s="184">
        <f t="shared" ca="1" si="782"/>
        <v>0</v>
      </c>
      <c r="GQ209" s="184">
        <f t="shared" ca="1" si="783"/>
        <v>0</v>
      </c>
      <c r="GR209" s="184">
        <f t="shared" ca="1" si="784"/>
        <v>0</v>
      </c>
      <c r="GS209" s="184">
        <f t="shared" ca="1" si="785"/>
        <v>0</v>
      </c>
      <c r="GT209" s="184">
        <f t="shared" ca="1" si="786"/>
        <v>0</v>
      </c>
      <c r="GU209" s="184">
        <f t="shared" ca="1" si="787"/>
        <v>0</v>
      </c>
      <c r="GV209" s="184">
        <f t="shared" ca="1" si="788"/>
        <v>0</v>
      </c>
      <c r="GW209" s="184">
        <f t="shared" ca="1" si="789"/>
        <v>0</v>
      </c>
      <c r="GX209" s="184">
        <f t="shared" ca="1" si="790"/>
        <v>0</v>
      </c>
      <c r="GY209" s="184">
        <f t="shared" ca="1" si="791"/>
        <v>0</v>
      </c>
      <c r="GZ209" s="184">
        <f t="shared" ca="1" si="792"/>
        <v>0</v>
      </c>
      <c r="HA209" s="184">
        <f t="shared" ca="1" si="793"/>
        <v>0</v>
      </c>
      <c r="HB209" s="184">
        <f t="shared" ca="1" si="794"/>
        <v>0</v>
      </c>
      <c r="HC209" s="184">
        <f t="shared" ca="1" si="795"/>
        <v>0</v>
      </c>
      <c r="HD209" s="184">
        <f t="shared" ca="1" si="796"/>
        <v>0</v>
      </c>
      <c r="HE209" s="184">
        <f t="shared" ca="1" si="797"/>
        <v>0</v>
      </c>
      <c r="HF209" s="184">
        <f t="shared" ca="1" si="798"/>
        <v>0</v>
      </c>
      <c r="HG209" s="184">
        <f t="shared" ca="1" si="799"/>
        <v>0</v>
      </c>
      <c r="HH209" s="184">
        <f t="shared" ca="1" si="800"/>
        <v>0</v>
      </c>
      <c r="HI209" s="184">
        <f t="shared" ca="1" si="801"/>
        <v>0</v>
      </c>
      <c r="HJ209" s="184">
        <f t="shared" ca="1" si="802"/>
        <v>0</v>
      </c>
      <c r="HK209" s="578">
        <f t="shared" ca="1" si="803"/>
        <v>0</v>
      </c>
    </row>
    <row r="210" spans="1:219" s="185" customFormat="1">
      <c r="A210" s="284"/>
      <c r="B210" s="285"/>
      <c r="C210" s="286"/>
      <c r="D210" s="287"/>
      <c r="E210" s="288"/>
      <c r="F210" s="289"/>
      <c r="G210" s="289"/>
      <c r="H210" s="289"/>
      <c r="I210" s="289"/>
      <c r="J210" s="289"/>
      <c r="K210" s="289"/>
      <c r="L210" s="289"/>
      <c r="M210" s="572">
        <f t="shared" si="810"/>
        <v>0</v>
      </c>
      <c r="N210" s="572">
        <f t="shared" si="811"/>
        <v>0</v>
      </c>
      <c r="O210" s="572">
        <f t="shared" si="812"/>
        <v>0</v>
      </c>
      <c r="P210" s="572">
        <f t="shared" si="813"/>
        <v>202</v>
      </c>
      <c r="Q210" s="572" t="str">
        <f t="shared" si="814"/>
        <v/>
      </c>
      <c r="R210" s="572" t="str">
        <f t="shared" si="815"/>
        <v/>
      </c>
      <c r="S210" s="184" t="str">
        <f t="shared" ca="1" si="603"/>
        <v/>
      </c>
      <c r="T210" s="184" t="str">
        <f t="shared" ca="1" si="604"/>
        <v/>
      </c>
      <c r="U210" s="184" t="str">
        <f t="shared" ca="1" si="605"/>
        <v/>
      </c>
      <c r="V210" s="184" t="str">
        <f t="shared" ca="1" si="606"/>
        <v/>
      </c>
      <c r="W210" s="184" t="str">
        <f t="shared" ca="1" si="607"/>
        <v/>
      </c>
      <c r="X210" s="184" t="str">
        <f t="shared" ca="1" si="608"/>
        <v/>
      </c>
      <c r="Y210" s="184" t="str">
        <f t="shared" ca="1" si="609"/>
        <v/>
      </c>
      <c r="Z210" s="184" t="str">
        <f t="shared" ca="1" si="610"/>
        <v/>
      </c>
      <c r="AA210" s="184" t="str">
        <f t="shared" ca="1" si="611"/>
        <v/>
      </c>
      <c r="AB210" s="184" t="str">
        <f t="shared" ca="1" si="612"/>
        <v/>
      </c>
      <c r="AC210" s="184" t="str">
        <f t="shared" ca="1" si="613"/>
        <v/>
      </c>
      <c r="AD210" s="184" t="str">
        <f t="shared" ca="1" si="614"/>
        <v/>
      </c>
      <c r="AE210" s="184" t="str">
        <f t="shared" ca="1" si="615"/>
        <v/>
      </c>
      <c r="AF210" s="184" t="str">
        <f t="shared" ca="1" si="616"/>
        <v/>
      </c>
      <c r="AG210" s="184" t="str">
        <f t="shared" ca="1" si="617"/>
        <v/>
      </c>
      <c r="AH210" s="184" t="str">
        <f t="shared" ca="1" si="618"/>
        <v/>
      </c>
      <c r="AI210" s="184" t="str">
        <f t="shared" ca="1" si="619"/>
        <v/>
      </c>
      <c r="AJ210" s="184" t="str">
        <f t="shared" ca="1" si="620"/>
        <v/>
      </c>
      <c r="AK210" s="184" t="str">
        <f t="shared" ca="1" si="621"/>
        <v/>
      </c>
      <c r="AL210" s="184" t="str">
        <f t="shared" ca="1" si="622"/>
        <v/>
      </c>
      <c r="AM210" s="184" t="str">
        <f t="shared" ca="1" si="623"/>
        <v/>
      </c>
      <c r="AN210" s="184" t="str">
        <f t="shared" ca="1" si="624"/>
        <v/>
      </c>
      <c r="AO210" s="184" t="str">
        <f t="shared" ca="1" si="625"/>
        <v/>
      </c>
      <c r="AP210" s="184" t="str">
        <f t="shared" ca="1" si="626"/>
        <v/>
      </c>
      <c r="AQ210" s="184" t="str">
        <f t="shared" ca="1" si="627"/>
        <v/>
      </c>
      <c r="AR210" s="184" t="str">
        <f t="shared" ca="1" si="628"/>
        <v/>
      </c>
      <c r="AS210" s="184" t="str">
        <f t="shared" ca="1" si="629"/>
        <v/>
      </c>
      <c r="AT210" s="184" t="str">
        <f t="shared" ca="1" si="630"/>
        <v/>
      </c>
      <c r="AU210" s="184" t="str">
        <f t="shared" ca="1" si="631"/>
        <v/>
      </c>
      <c r="AV210" s="184" t="str">
        <f t="shared" ca="1" si="632"/>
        <v/>
      </c>
      <c r="AW210" s="184" t="str">
        <f t="shared" ca="1" si="633"/>
        <v/>
      </c>
      <c r="AX210" s="184" t="str">
        <f t="shared" ca="1" si="634"/>
        <v/>
      </c>
      <c r="AY210" s="184" t="str">
        <f t="shared" ca="1" si="635"/>
        <v/>
      </c>
      <c r="AZ210" s="184" t="str">
        <f t="shared" ca="1" si="636"/>
        <v/>
      </c>
      <c r="BA210" s="184" t="str">
        <f t="shared" ca="1" si="637"/>
        <v/>
      </c>
      <c r="BB210" s="184" t="str">
        <f t="shared" ca="1" si="638"/>
        <v/>
      </c>
      <c r="BC210" s="184" t="str">
        <f t="shared" ca="1" si="639"/>
        <v/>
      </c>
      <c r="BD210" s="184" t="str">
        <f t="shared" ca="1" si="640"/>
        <v/>
      </c>
      <c r="BE210" s="184" t="str">
        <f t="shared" ca="1" si="641"/>
        <v/>
      </c>
      <c r="BF210" s="184" t="str">
        <f t="shared" ca="1" si="642"/>
        <v/>
      </c>
      <c r="BG210" s="184" t="str">
        <f t="shared" ca="1" si="643"/>
        <v/>
      </c>
      <c r="BH210" s="184" t="str">
        <f t="shared" ca="1" si="644"/>
        <v/>
      </c>
      <c r="BI210" s="184" t="str">
        <f t="shared" ca="1" si="645"/>
        <v/>
      </c>
      <c r="BJ210" s="184" t="str">
        <f t="shared" ca="1" si="646"/>
        <v/>
      </c>
      <c r="BK210" s="184" t="str">
        <f t="shared" ca="1" si="647"/>
        <v/>
      </c>
      <c r="BL210" s="184" t="str">
        <f t="shared" ca="1" si="648"/>
        <v/>
      </c>
      <c r="BM210" s="184" t="str">
        <f t="shared" ca="1" si="649"/>
        <v/>
      </c>
      <c r="BN210" s="184" t="str">
        <f t="shared" ca="1" si="650"/>
        <v/>
      </c>
      <c r="BO210" s="184" t="str">
        <f t="shared" ca="1" si="651"/>
        <v/>
      </c>
      <c r="BP210" s="184" t="str">
        <f t="shared" ca="1" si="652"/>
        <v/>
      </c>
      <c r="BQ210" s="184" t="str">
        <f t="shared" ca="1" si="653"/>
        <v/>
      </c>
      <c r="BR210" s="184" t="str">
        <f t="shared" ca="1" si="654"/>
        <v/>
      </c>
      <c r="BS210" s="184" t="str">
        <f t="shared" ca="1" si="655"/>
        <v/>
      </c>
      <c r="BT210" s="184" t="str">
        <f t="shared" ca="1" si="656"/>
        <v/>
      </c>
      <c r="BU210" s="184" t="str">
        <f t="shared" ca="1" si="657"/>
        <v/>
      </c>
      <c r="BV210" s="184" t="str">
        <f t="shared" ca="1" si="658"/>
        <v/>
      </c>
      <c r="BW210" s="184" t="str">
        <f t="shared" ca="1" si="659"/>
        <v/>
      </c>
      <c r="BX210" s="184" t="str">
        <f t="shared" ca="1" si="660"/>
        <v/>
      </c>
      <c r="BY210" s="184" t="str">
        <f t="shared" ca="1" si="661"/>
        <v/>
      </c>
      <c r="BZ210" s="184" t="str">
        <f t="shared" ca="1" si="662"/>
        <v/>
      </c>
      <c r="CA210" s="184" t="str">
        <f t="shared" ca="1" si="663"/>
        <v/>
      </c>
      <c r="CB210" s="184" t="str">
        <f t="shared" ca="1" si="664"/>
        <v/>
      </c>
      <c r="CC210" s="184" t="str">
        <f t="shared" ca="1" si="665"/>
        <v/>
      </c>
      <c r="CD210" s="184" t="str">
        <f t="shared" ca="1" si="666"/>
        <v/>
      </c>
      <c r="CE210" s="184" t="str">
        <f t="shared" ca="1" si="667"/>
        <v/>
      </c>
      <c r="CF210" s="184" t="str">
        <f t="shared" ca="1" si="668"/>
        <v/>
      </c>
      <c r="CG210" s="184" t="str">
        <f t="shared" ca="1" si="669"/>
        <v/>
      </c>
      <c r="CH210" s="184" t="str">
        <f t="shared" ca="1" si="670"/>
        <v/>
      </c>
      <c r="CI210" s="184" t="str">
        <f t="shared" ca="1" si="671"/>
        <v/>
      </c>
      <c r="CJ210" s="184" t="str">
        <f t="shared" ca="1" si="672"/>
        <v/>
      </c>
      <c r="CK210" s="184" t="str">
        <f t="shared" ca="1" si="673"/>
        <v/>
      </c>
      <c r="CL210" s="184" t="str">
        <f t="shared" ca="1" si="674"/>
        <v/>
      </c>
      <c r="CM210" s="184" t="str">
        <f t="shared" ca="1" si="675"/>
        <v/>
      </c>
      <c r="CN210" s="184" t="str">
        <f t="shared" ca="1" si="676"/>
        <v/>
      </c>
      <c r="CO210" s="184" t="str">
        <f t="shared" ca="1" si="677"/>
        <v/>
      </c>
      <c r="CP210" s="184" t="str">
        <f t="shared" ca="1" si="678"/>
        <v/>
      </c>
      <c r="CQ210" s="184" t="str">
        <f t="shared" ca="1" si="679"/>
        <v/>
      </c>
      <c r="CR210" s="184" t="str">
        <f t="shared" ca="1" si="680"/>
        <v/>
      </c>
      <c r="CS210" s="184" t="str">
        <f t="shared" ca="1" si="681"/>
        <v/>
      </c>
      <c r="CT210" s="184" t="str">
        <f t="shared" ca="1" si="682"/>
        <v/>
      </c>
      <c r="CU210" s="184" t="str">
        <f t="shared" ca="1" si="683"/>
        <v/>
      </c>
      <c r="CV210" s="184" t="str">
        <f t="shared" ca="1" si="684"/>
        <v/>
      </c>
      <c r="CW210" s="184" t="str">
        <f t="shared" ca="1" si="685"/>
        <v/>
      </c>
      <c r="CX210" s="184" t="str">
        <f t="shared" ca="1" si="686"/>
        <v/>
      </c>
      <c r="CY210" s="184" t="str">
        <f t="shared" ca="1" si="687"/>
        <v/>
      </c>
      <c r="CZ210" s="184" t="str">
        <f t="shared" ca="1" si="688"/>
        <v/>
      </c>
      <c r="DA210" s="184" t="str">
        <f t="shared" ca="1" si="689"/>
        <v/>
      </c>
      <c r="DB210" s="184" t="str">
        <f t="shared" ca="1" si="690"/>
        <v/>
      </c>
      <c r="DC210" s="184" t="str">
        <f t="shared" ca="1" si="691"/>
        <v/>
      </c>
      <c r="DD210" s="184" t="str">
        <f t="shared" ca="1" si="692"/>
        <v/>
      </c>
      <c r="DE210" s="184" t="str">
        <f t="shared" ca="1" si="693"/>
        <v/>
      </c>
      <c r="DF210" s="184" t="str">
        <f t="shared" ca="1" si="694"/>
        <v/>
      </c>
      <c r="DG210" s="184" t="str">
        <f t="shared" ca="1" si="695"/>
        <v/>
      </c>
      <c r="DH210" s="184" t="str">
        <f t="shared" ca="1" si="696"/>
        <v/>
      </c>
      <c r="DI210" s="184" t="str">
        <f t="shared" ca="1" si="697"/>
        <v/>
      </c>
      <c r="DJ210" s="184" t="str">
        <f t="shared" ca="1" si="698"/>
        <v/>
      </c>
      <c r="DK210" s="184" t="str">
        <f t="shared" ca="1" si="699"/>
        <v/>
      </c>
      <c r="DL210" s="184" t="str">
        <f t="shared" ca="1" si="700"/>
        <v/>
      </c>
      <c r="DM210" s="184" t="str">
        <f t="shared" ca="1" si="701"/>
        <v/>
      </c>
      <c r="DN210" s="184" t="str">
        <f t="shared" ca="1" si="702"/>
        <v/>
      </c>
      <c r="DO210" s="184" t="str">
        <f t="shared" ca="1" si="703"/>
        <v/>
      </c>
      <c r="DP210" s="184" t="str">
        <f t="shared" ca="1" si="704"/>
        <v/>
      </c>
      <c r="DQ210" s="184" t="str">
        <f t="shared" ca="1" si="705"/>
        <v/>
      </c>
      <c r="DR210" s="184" t="str">
        <f t="shared" ca="1" si="706"/>
        <v/>
      </c>
      <c r="DS210" s="184" t="str">
        <f t="shared" ca="1" si="707"/>
        <v/>
      </c>
      <c r="DT210" s="184" t="str">
        <f t="shared" ca="1" si="708"/>
        <v/>
      </c>
      <c r="DU210" s="184" t="str">
        <f t="shared" ca="1" si="709"/>
        <v/>
      </c>
      <c r="DV210" s="184" t="str">
        <f t="shared" ca="1" si="710"/>
        <v/>
      </c>
      <c r="DW210" s="184" t="str">
        <f t="shared" ca="1" si="711"/>
        <v/>
      </c>
      <c r="DX210" s="184" t="str">
        <f t="shared" ca="1" si="712"/>
        <v/>
      </c>
      <c r="DY210" s="184" t="str">
        <f t="shared" ca="1" si="713"/>
        <v/>
      </c>
      <c r="DZ210" s="184" t="str">
        <f t="shared" ca="1" si="714"/>
        <v/>
      </c>
      <c r="EA210" s="184">
        <f t="shared" ca="1" si="715"/>
        <v>0</v>
      </c>
      <c r="EB210" s="184">
        <f t="shared" ca="1" si="716"/>
        <v>0</v>
      </c>
      <c r="EC210" s="184">
        <f t="shared" ca="1" si="717"/>
        <v>0</v>
      </c>
      <c r="ED210" s="184">
        <f t="shared" ca="1" si="718"/>
        <v>0</v>
      </c>
      <c r="EE210" s="184">
        <f t="shared" ca="1" si="719"/>
        <v>0</v>
      </c>
      <c r="EF210" s="184">
        <f t="shared" ca="1" si="720"/>
        <v>0</v>
      </c>
      <c r="EG210" s="184">
        <f t="shared" ca="1" si="721"/>
        <v>0</v>
      </c>
      <c r="EH210" s="184">
        <f t="shared" ca="1" si="722"/>
        <v>0</v>
      </c>
      <c r="EI210" s="184">
        <f t="shared" ca="1" si="723"/>
        <v>0</v>
      </c>
      <c r="EJ210" s="184">
        <f t="shared" ca="1" si="724"/>
        <v>0</v>
      </c>
      <c r="EK210" s="184">
        <f t="shared" ca="1" si="725"/>
        <v>0</v>
      </c>
      <c r="EL210" s="184">
        <f t="shared" ca="1" si="726"/>
        <v>0</v>
      </c>
      <c r="EM210" s="184">
        <f t="shared" ca="1" si="727"/>
        <v>0</v>
      </c>
      <c r="EN210" s="184">
        <f t="shared" ca="1" si="728"/>
        <v>0</v>
      </c>
      <c r="EO210" s="184">
        <f t="shared" ca="1" si="729"/>
        <v>0</v>
      </c>
      <c r="EP210" s="184">
        <f t="shared" ca="1" si="730"/>
        <v>0</v>
      </c>
      <c r="EQ210" s="184">
        <f t="shared" ca="1" si="731"/>
        <v>0</v>
      </c>
      <c r="ER210" s="184">
        <f t="shared" ca="1" si="732"/>
        <v>0</v>
      </c>
      <c r="ES210" s="184">
        <f t="shared" ca="1" si="733"/>
        <v>0</v>
      </c>
      <c r="ET210" s="184">
        <f t="shared" ca="1" si="734"/>
        <v>0</v>
      </c>
      <c r="EU210" s="184">
        <f t="shared" ca="1" si="735"/>
        <v>0</v>
      </c>
      <c r="EV210" s="184">
        <f t="shared" ca="1" si="736"/>
        <v>0</v>
      </c>
      <c r="EW210" s="184">
        <f t="shared" ca="1" si="737"/>
        <v>0</v>
      </c>
      <c r="EX210" s="184">
        <f t="shared" ca="1" si="738"/>
        <v>0</v>
      </c>
      <c r="EY210" s="184">
        <f t="shared" ca="1" si="739"/>
        <v>0</v>
      </c>
      <c r="EZ210" s="184">
        <f t="shared" ca="1" si="740"/>
        <v>0</v>
      </c>
      <c r="FA210" s="184">
        <f t="shared" ca="1" si="741"/>
        <v>0</v>
      </c>
      <c r="FB210" s="184">
        <f t="shared" ca="1" si="742"/>
        <v>0</v>
      </c>
      <c r="FC210" s="184">
        <f t="shared" ca="1" si="743"/>
        <v>0</v>
      </c>
      <c r="FD210" s="184">
        <f t="shared" ca="1" si="744"/>
        <v>0</v>
      </c>
      <c r="FE210" s="184">
        <f t="shared" ca="1" si="745"/>
        <v>0</v>
      </c>
      <c r="FF210" s="184">
        <f t="shared" ca="1" si="746"/>
        <v>0</v>
      </c>
      <c r="FG210" s="184">
        <f t="shared" ca="1" si="747"/>
        <v>0</v>
      </c>
      <c r="FH210" s="184">
        <f t="shared" ca="1" si="748"/>
        <v>0</v>
      </c>
      <c r="FI210" s="184">
        <f t="shared" ca="1" si="749"/>
        <v>0</v>
      </c>
      <c r="FJ210" s="184">
        <f t="shared" ca="1" si="750"/>
        <v>0</v>
      </c>
      <c r="FK210" s="184">
        <f t="shared" ca="1" si="751"/>
        <v>0</v>
      </c>
      <c r="FL210" s="184">
        <f t="shared" ca="1" si="752"/>
        <v>0</v>
      </c>
      <c r="FM210" s="184">
        <f t="shared" ca="1" si="753"/>
        <v>0</v>
      </c>
      <c r="FN210" s="184">
        <f t="shared" ca="1" si="754"/>
        <v>0</v>
      </c>
      <c r="FO210" s="184">
        <f t="shared" ca="1" si="755"/>
        <v>0</v>
      </c>
      <c r="FP210" s="184">
        <f t="shared" ca="1" si="756"/>
        <v>0</v>
      </c>
      <c r="FQ210" s="184">
        <f t="shared" ca="1" si="757"/>
        <v>0</v>
      </c>
      <c r="FR210" s="184">
        <f t="shared" ca="1" si="758"/>
        <v>0</v>
      </c>
      <c r="FS210" s="184">
        <f t="shared" ca="1" si="759"/>
        <v>0</v>
      </c>
      <c r="FT210" s="184">
        <f t="shared" ca="1" si="760"/>
        <v>0</v>
      </c>
      <c r="FU210" s="184">
        <f t="shared" ca="1" si="761"/>
        <v>0</v>
      </c>
      <c r="FV210" s="184">
        <f t="shared" ca="1" si="762"/>
        <v>0</v>
      </c>
      <c r="FW210" s="184">
        <f t="shared" ca="1" si="763"/>
        <v>0</v>
      </c>
      <c r="FX210" s="184">
        <f t="shared" ca="1" si="764"/>
        <v>0</v>
      </c>
      <c r="FY210" s="184">
        <f t="shared" ca="1" si="765"/>
        <v>0</v>
      </c>
      <c r="FZ210" s="184">
        <f t="shared" ca="1" si="766"/>
        <v>0</v>
      </c>
      <c r="GA210" s="184">
        <f t="shared" ca="1" si="767"/>
        <v>0</v>
      </c>
      <c r="GB210" s="184">
        <f t="shared" ca="1" si="768"/>
        <v>0</v>
      </c>
      <c r="GC210" s="184">
        <f t="shared" ca="1" si="769"/>
        <v>0</v>
      </c>
      <c r="GD210" s="184">
        <f t="shared" ca="1" si="770"/>
        <v>0</v>
      </c>
      <c r="GE210" s="184">
        <f t="shared" ca="1" si="771"/>
        <v>0</v>
      </c>
      <c r="GF210" s="184">
        <f t="shared" ca="1" si="772"/>
        <v>0</v>
      </c>
      <c r="GG210" s="184">
        <f t="shared" ca="1" si="773"/>
        <v>0</v>
      </c>
      <c r="GH210" s="184">
        <f t="shared" ca="1" si="774"/>
        <v>0</v>
      </c>
      <c r="GI210" s="184">
        <f t="shared" ca="1" si="775"/>
        <v>0</v>
      </c>
      <c r="GJ210" s="184">
        <f t="shared" ca="1" si="776"/>
        <v>0</v>
      </c>
      <c r="GK210" s="184">
        <f t="shared" ca="1" si="777"/>
        <v>0</v>
      </c>
      <c r="GL210" s="184">
        <f t="shared" ca="1" si="778"/>
        <v>0</v>
      </c>
      <c r="GM210" s="184">
        <f t="shared" ca="1" si="779"/>
        <v>0</v>
      </c>
      <c r="GN210" s="184">
        <f t="shared" ca="1" si="780"/>
        <v>0</v>
      </c>
      <c r="GO210" s="184">
        <f t="shared" ca="1" si="781"/>
        <v>0</v>
      </c>
      <c r="GP210" s="184">
        <f t="shared" ca="1" si="782"/>
        <v>0</v>
      </c>
      <c r="GQ210" s="184">
        <f t="shared" ca="1" si="783"/>
        <v>0</v>
      </c>
      <c r="GR210" s="184">
        <f t="shared" ca="1" si="784"/>
        <v>0</v>
      </c>
      <c r="GS210" s="184">
        <f t="shared" ca="1" si="785"/>
        <v>0</v>
      </c>
      <c r="GT210" s="184">
        <f t="shared" ca="1" si="786"/>
        <v>0</v>
      </c>
      <c r="GU210" s="184">
        <f t="shared" ca="1" si="787"/>
        <v>0</v>
      </c>
      <c r="GV210" s="184">
        <f t="shared" ca="1" si="788"/>
        <v>0</v>
      </c>
      <c r="GW210" s="184">
        <f t="shared" ca="1" si="789"/>
        <v>0</v>
      </c>
      <c r="GX210" s="184">
        <f t="shared" ca="1" si="790"/>
        <v>0</v>
      </c>
      <c r="GY210" s="184">
        <f t="shared" ca="1" si="791"/>
        <v>0</v>
      </c>
      <c r="GZ210" s="184">
        <f t="shared" ca="1" si="792"/>
        <v>0</v>
      </c>
      <c r="HA210" s="184">
        <f t="shared" ca="1" si="793"/>
        <v>0</v>
      </c>
      <c r="HB210" s="184">
        <f t="shared" ca="1" si="794"/>
        <v>0</v>
      </c>
      <c r="HC210" s="184">
        <f t="shared" ca="1" si="795"/>
        <v>0</v>
      </c>
      <c r="HD210" s="184">
        <f t="shared" ca="1" si="796"/>
        <v>0</v>
      </c>
      <c r="HE210" s="184">
        <f t="shared" ca="1" si="797"/>
        <v>0</v>
      </c>
      <c r="HF210" s="184">
        <f t="shared" ca="1" si="798"/>
        <v>0</v>
      </c>
      <c r="HG210" s="184">
        <f t="shared" ca="1" si="799"/>
        <v>0</v>
      </c>
      <c r="HH210" s="184">
        <f t="shared" ca="1" si="800"/>
        <v>0</v>
      </c>
      <c r="HI210" s="184">
        <f t="shared" ca="1" si="801"/>
        <v>0</v>
      </c>
      <c r="HJ210" s="184">
        <f t="shared" ca="1" si="802"/>
        <v>0</v>
      </c>
      <c r="HK210" s="578">
        <f t="shared" ca="1" si="803"/>
        <v>0</v>
      </c>
    </row>
    <row r="211" spans="1:219" s="185" customFormat="1">
      <c r="A211" s="284"/>
      <c r="B211" s="285"/>
      <c r="C211" s="286"/>
      <c r="D211" s="287"/>
      <c r="E211" s="288"/>
      <c r="F211" s="289"/>
      <c r="G211" s="289"/>
      <c r="H211" s="289"/>
      <c r="I211" s="289"/>
      <c r="J211" s="289"/>
      <c r="K211" s="289"/>
      <c r="L211" s="289"/>
      <c r="M211" s="572">
        <f t="shared" si="810"/>
        <v>0</v>
      </c>
      <c r="N211" s="572">
        <f t="shared" si="811"/>
        <v>0</v>
      </c>
      <c r="O211" s="572">
        <f t="shared" si="812"/>
        <v>0</v>
      </c>
      <c r="P211" s="572">
        <f t="shared" si="813"/>
        <v>203</v>
      </c>
      <c r="Q211" s="572" t="str">
        <f t="shared" si="814"/>
        <v/>
      </c>
      <c r="R211" s="572" t="str">
        <f t="shared" si="815"/>
        <v/>
      </c>
      <c r="S211" s="184" t="str">
        <f t="shared" ca="1" si="603"/>
        <v/>
      </c>
      <c r="T211" s="184" t="str">
        <f t="shared" ca="1" si="604"/>
        <v/>
      </c>
      <c r="U211" s="184" t="str">
        <f t="shared" ca="1" si="605"/>
        <v/>
      </c>
      <c r="V211" s="184" t="str">
        <f t="shared" ca="1" si="606"/>
        <v/>
      </c>
      <c r="W211" s="184" t="str">
        <f t="shared" ca="1" si="607"/>
        <v/>
      </c>
      <c r="X211" s="184" t="str">
        <f t="shared" ca="1" si="608"/>
        <v/>
      </c>
      <c r="Y211" s="184" t="str">
        <f t="shared" ca="1" si="609"/>
        <v/>
      </c>
      <c r="Z211" s="184" t="str">
        <f t="shared" ca="1" si="610"/>
        <v/>
      </c>
      <c r="AA211" s="184" t="str">
        <f t="shared" ca="1" si="611"/>
        <v/>
      </c>
      <c r="AB211" s="184" t="str">
        <f t="shared" ca="1" si="612"/>
        <v/>
      </c>
      <c r="AC211" s="184" t="str">
        <f t="shared" ca="1" si="613"/>
        <v/>
      </c>
      <c r="AD211" s="184" t="str">
        <f t="shared" ca="1" si="614"/>
        <v/>
      </c>
      <c r="AE211" s="184" t="str">
        <f t="shared" ca="1" si="615"/>
        <v/>
      </c>
      <c r="AF211" s="184" t="str">
        <f t="shared" ca="1" si="616"/>
        <v/>
      </c>
      <c r="AG211" s="184" t="str">
        <f t="shared" ca="1" si="617"/>
        <v/>
      </c>
      <c r="AH211" s="184" t="str">
        <f t="shared" ca="1" si="618"/>
        <v/>
      </c>
      <c r="AI211" s="184" t="str">
        <f t="shared" ca="1" si="619"/>
        <v/>
      </c>
      <c r="AJ211" s="184" t="str">
        <f t="shared" ca="1" si="620"/>
        <v/>
      </c>
      <c r="AK211" s="184" t="str">
        <f t="shared" ca="1" si="621"/>
        <v/>
      </c>
      <c r="AL211" s="184" t="str">
        <f t="shared" ca="1" si="622"/>
        <v/>
      </c>
      <c r="AM211" s="184" t="str">
        <f t="shared" ca="1" si="623"/>
        <v/>
      </c>
      <c r="AN211" s="184" t="str">
        <f t="shared" ca="1" si="624"/>
        <v/>
      </c>
      <c r="AO211" s="184" t="str">
        <f t="shared" ca="1" si="625"/>
        <v/>
      </c>
      <c r="AP211" s="184" t="str">
        <f t="shared" ca="1" si="626"/>
        <v/>
      </c>
      <c r="AQ211" s="184" t="str">
        <f t="shared" ca="1" si="627"/>
        <v/>
      </c>
      <c r="AR211" s="184" t="str">
        <f t="shared" ca="1" si="628"/>
        <v/>
      </c>
      <c r="AS211" s="184" t="str">
        <f t="shared" ca="1" si="629"/>
        <v/>
      </c>
      <c r="AT211" s="184" t="str">
        <f t="shared" ca="1" si="630"/>
        <v/>
      </c>
      <c r="AU211" s="184" t="str">
        <f t="shared" ca="1" si="631"/>
        <v/>
      </c>
      <c r="AV211" s="184" t="str">
        <f t="shared" ca="1" si="632"/>
        <v/>
      </c>
      <c r="AW211" s="184" t="str">
        <f t="shared" ca="1" si="633"/>
        <v/>
      </c>
      <c r="AX211" s="184" t="str">
        <f t="shared" ca="1" si="634"/>
        <v/>
      </c>
      <c r="AY211" s="184" t="str">
        <f t="shared" ca="1" si="635"/>
        <v/>
      </c>
      <c r="AZ211" s="184" t="str">
        <f t="shared" ca="1" si="636"/>
        <v/>
      </c>
      <c r="BA211" s="184" t="str">
        <f t="shared" ca="1" si="637"/>
        <v/>
      </c>
      <c r="BB211" s="184" t="str">
        <f t="shared" ca="1" si="638"/>
        <v/>
      </c>
      <c r="BC211" s="184" t="str">
        <f t="shared" ca="1" si="639"/>
        <v/>
      </c>
      <c r="BD211" s="184" t="str">
        <f t="shared" ca="1" si="640"/>
        <v/>
      </c>
      <c r="BE211" s="184" t="str">
        <f t="shared" ca="1" si="641"/>
        <v/>
      </c>
      <c r="BF211" s="184" t="str">
        <f t="shared" ca="1" si="642"/>
        <v/>
      </c>
      <c r="BG211" s="184" t="str">
        <f t="shared" ca="1" si="643"/>
        <v/>
      </c>
      <c r="BH211" s="184" t="str">
        <f t="shared" ca="1" si="644"/>
        <v/>
      </c>
      <c r="BI211" s="184" t="str">
        <f t="shared" ca="1" si="645"/>
        <v/>
      </c>
      <c r="BJ211" s="184" t="str">
        <f t="shared" ca="1" si="646"/>
        <v/>
      </c>
      <c r="BK211" s="184" t="str">
        <f t="shared" ca="1" si="647"/>
        <v/>
      </c>
      <c r="BL211" s="184" t="str">
        <f t="shared" ca="1" si="648"/>
        <v/>
      </c>
      <c r="BM211" s="184" t="str">
        <f t="shared" ca="1" si="649"/>
        <v/>
      </c>
      <c r="BN211" s="184" t="str">
        <f t="shared" ca="1" si="650"/>
        <v/>
      </c>
      <c r="BO211" s="184" t="str">
        <f t="shared" ca="1" si="651"/>
        <v/>
      </c>
      <c r="BP211" s="184" t="str">
        <f t="shared" ca="1" si="652"/>
        <v/>
      </c>
      <c r="BQ211" s="184" t="str">
        <f t="shared" ca="1" si="653"/>
        <v/>
      </c>
      <c r="BR211" s="184" t="str">
        <f t="shared" ca="1" si="654"/>
        <v/>
      </c>
      <c r="BS211" s="184" t="str">
        <f t="shared" ca="1" si="655"/>
        <v/>
      </c>
      <c r="BT211" s="184" t="str">
        <f t="shared" ca="1" si="656"/>
        <v/>
      </c>
      <c r="BU211" s="184" t="str">
        <f t="shared" ca="1" si="657"/>
        <v/>
      </c>
      <c r="BV211" s="184" t="str">
        <f t="shared" ca="1" si="658"/>
        <v/>
      </c>
      <c r="BW211" s="184" t="str">
        <f t="shared" ca="1" si="659"/>
        <v/>
      </c>
      <c r="BX211" s="184" t="str">
        <f t="shared" ca="1" si="660"/>
        <v/>
      </c>
      <c r="BY211" s="184" t="str">
        <f t="shared" ca="1" si="661"/>
        <v/>
      </c>
      <c r="BZ211" s="184" t="str">
        <f t="shared" ca="1" si="662"/>
        <v/>
      </c>
      <c r="CA211" s="184" t="str">
        <f t="shared" ca="1" si="663"/>
        <v/>
      </c>
      <c r="CB211" s="184" t="str">
        <f t="shared" ca="1" si="664"/>
        <v/>
      </c>
      <c r="CC211" s="184" t="str">
        <f t="shared" ca="1" si="665"/>
        <v/>
      </c>
      <c r="CD211" s="184" t="str">
        <f t="shared" ca="1" si="666"/>
        <v/>
      </c>
      <c r="CE211" s="184" t="str">
        <f t="shared" ca="1" si="667"/>
        <v/>
      </c>
      <c r="CF211" s="184" t="str">
        <f t="shared" ca="1" si="668"/>
        <v/>
      </c>
      <c r="CG211" s="184" t="str">
        <f t="shared" ca="1" si="669"/>
        <v/>
      </c>
      <c r="CH211" s="184" t="str">
        <f t="shared" ca="1" si="670"/>
        <v/>
      </c>
      <c r="CI211" s="184" t="str">
        <f t="shared" ca="1" si="671"/>
        <v/>
      </c>
      <c r="CJ211" s="184" t="str">
        <f t="shared" ca="1" si="672"/>
        <v/>
      </c>
      <c r="CK211" s="184" t="str">
        <f t="shared" ca="1" si="673"/>
        <v/>
      </c>
      <c r="CL211" s="184" t="str">
        <f t="shared" ca="1" si="674"/>
        <v/>
      </c>
      <c r="CM211" s="184" t="str">
        <f t="shared" ca="1" si="675"/>
        <v/>
      </c>
      <c r="CN211" s="184" t="str">
        <f t="shared" ca="1" si="676"/>
        <v/>
      </c>
      <c r="CO211" s="184" t="str">
        <f t="shared" ca="1" si="677"/>
        <v/>
      </c>
      <c r="CP211" s="184" t="str">
        <f t="shared" ca="1" si="678"/>
        <v/>
      </c>
      <c r="CQ211" s="184" t="str">
        <f t="shared" ca="1" si="679"/>
        <v/>
      </c>
      <c r="CR211" s="184" t="str">
        <f t="shared" ca="1" si="680"/>
        <v/>
      </c>
      <c r="CS211" s="184" t="str">
        <f t="shared" ca="1" si="681"/>
        <v/>
      </c>
      <c r="CT211" s="184" t="str">
        <f t="shared" ca="1" si="682"/>
        <v/>
      </c>
      <c r="CU211" s="184" t="str">
        <f t="shared" ca="1" si="683"/>
        <v/>
      </c>
      <c r="CV211" s="184" t="str">
        <f t="shared" ca="1" si="684"/>
        <v/>
      </c>
      <c r="CW211" s="184" t="str">
        <f t="shared" ca="1" si="685"/>
        <v/>
      </c>
      <c r="CX211" s="184" t="str">
        <f t="shared" ca="1" si="686"/>
        <v/>
      </c>
      <c r="CY211" s="184" t="str">
        <f t="shared" ca="1" si="687"/>
        <v/>
      </c>
      <c r="CZ211" s="184" t="str">
        <f t="shared" ca="1" si="688"/>
        <v/>
      </c>
      <c r="DA211" s="184" t="str">
        <f t="shared" ca="1" si="689"/>
        <v/>
      </c>
      <c r="DB211" s="184" t="str">
        <f t="shared" ca="1" si="690"/>
        <v/>
      </c>
      <c r="DC211" s="184" t="str">
        <f t="shared" ca="1" si="691"/>
        <v/>
      </c>
      <c r="DD211" s="184" t="str">
        <f t="shared" ca="1" si="692"/>
        <v/>
      </c>
      <c r="DE211" s="184" t="str">
        <f t="shared" ca="1" si="693"/>
        <v/>
      </c>
      <c r="DF211" s="184" t="str">
        <f t="shared" ca="1" si="694"/>
        <v/>
      </c>
      <c r="DG211" s="184" t="str">
        <f t="shared" ca="1" si="695"/>
        <v/>
      </c>
      <c r="DH211" s="184" t="str">
        <f t="shared" ca="1" si="696"/>
        <v/>
      </c>
      <c r="DI211" s="184" t="str">
        <f t="shared" ca="1" si="697"/>
        <v/>
      </c>
      <c r="DJ211" s="184" t="str">
        <f t="shared" ca="1" si="698"/>
        <v/>
      </c>
      <c r="DK211" s="184" t="str">
        <f t="shared" ca="1" si="699"/>
        <v/>
      </c>
      <c r="DL211" s="184" t="str">
        <f t="shared" ca="1" si="700"/>
        <v/>
      </c>
      <c r="DM211" s="184" t="str">
        <f t="shared" ca="1" si="701"/>
        <v/>
      </c>
      <c r="DN211" s="184" t="str">
        <f t="shared" ca="1" si="702"/>
        <v/>
      </c>
      <c r="DO211" s="184" t="str">
        <f t="shared" ca="1" si="703"/>
        <v/>
      </c>
      <c r="DP211" s="184" t="str">
        <f t="shared" ca="1" si="704"/>
        <v/>
      </c>
      <c r="DQ211" s="184" t="str">
        <f t="shared" ca="1" si="705"/>
        <v/>
      </c>
      <c r="DR211" s="184" t="str">
        <f t="shared" ca="1" si="706"/>
        <v/>
      </c>
      <c r="DS211" s="184" t="str">
        <f t="shared" ca="1" si="707"/>
        <v/>
      </c>
      <c r="DT211" s="184" t="str">
        <f t="shared" ca="1" si="708"/>
        <v/>
      </c>
      <c r="DU211" s="184" t="str">
        <f t="shared" ca="1" si="709"/>
        <v/>
      </c>
      <c r="DV211" s="184" t="str">
        <f t="shared" ca="1" si="710"/>
        <v/>
      </c>
      <c r="DW211" s="184" t="str">
        <f t="shared" ca="1" si="711"/>
        <v/>
      </c>
      <c r="DX211" s="184" t="str">
        <f t="shared" ca="1" si="712"/>
        <v/>
      </c>
      <c r="DY211" s="184" t="str">
        <f t="shared" ca="1" si="713"/>
        <v/>
      </c>
      <c r="DZ211" s="184">
        <f t="shared" ca="1" si="714"/>
        <v>0</v>
      </c>
      <c r="EA211" s="184">
        <f t="shared" ca="1" si="715"/>
        <v>0</v>
      </c>
      <c r="EB211" s="184">
        <f t="shared" ca="1" si="716"/>
        <v>0</v>
      </c>
      <c r="EC211" s="184">
        <f t="shared" ca="1" si="717"/>
        <v>0</v>
      </c>
      <c r="ED211" s="184">
        <f t="shared" ca="1" si="718"/>
        <v>0</v>
      </c>
      <c r="EE211" s="184">
        <f t="shared" ca="1" si="719"/>
        <v>0</v>
      </c>
      <c r="EF211" s="184">
        <f t="shared" ca="1" si="720"/>
        <v>0</v>
      </c>
      <c r="EG211" s="184">
        <f t="shared" ca="1" si="721"/>
        <v>0</v>
      </c>
      <c r="EH211" s="184">
        <f t="shared" ca="1" si="722"/>
        <v>0</v>
      </c>
      <c r="EI211" s="184">
        <f t="shared" ca="1" si="723"/>
        <v>0</v>
      </c>
      <c r="EJ211" s="184">
        <f t="shared" ca="1" si="724"/>
        <v>0</v>
      </c>
      <c r="EK211" s="184">
        <f t="shared" ca="1" si="725"/>
        <v>0</v>
      </c>
      <c r="EL211" s="184">
        <f t="shared" ca="1" si="726"/>
        <v>0</v>
      </c>
      <c r="EM211" s="184">
        <f t="shared" ca="1" si="727"/>
        <v>0</v>
      </c>
      <c r="EN211" s="184">
        <f t="shared" ca="1" si="728"/>
        <v>0</v>
      </c>
      <c r="EO211" s="184">
        <f t="shared" ca="1" si="729"/>
        <v>0</v>
      </c>
      <c r="EP211" s="184">
        <f t="shared" ca="1" si="730"/>
        <v>0</v>
      </c>
      <c r="EQ211" s="184">
        <f t="shared" ca="1" si="731"/>
        <v>0</v>
      </c>
      <c r="ER211" s="184">
        <f t="shared" ca="1" si="732"/>
        <v>0</v>
      </c>
      <c r="ES211" s="184">
        <f t="shared" ca="1" si="733"/>
        <v>0</v>
      </c>
      <c r="ET211" s="184">
        <f t="shared" ca="1" si="734"/>
        <v>0</v>
      </c>
      <c r="EU211" s="184">
        <f t="shared" ca="1" si="735"/>
        <v>0</v>
      </c>
      <c r="EV211" s="184">
        <f t="shared" ca="1" si="736"/>
        <v>0</v>
      </c>
      <c r="EW211" s="184">
        <f t="shared" ca="1" si="737"/>
        <v>0</v>
      </c>
      <c r="EX211" s="184">
        <f t="shared" ca="1" si="738"/>
        <v>0</v>
      </c>
      <c r="EY211" s="184">
        <f t="shared" ca="1" si="739"/>
        <v>0</v>
      </c>
      <c r="EZ211" s="184">
        <f t="shared" ca="1" si="740"/>
        <v>0</v>
      </c>
      <c r="FA211" s="184">
        <f t="shared" ca="1" si="741"/>
        <v>0</v>
      </c>
      <c r="FB211" s="184">
        <f t="shared" ca="1" si="742"/>
        <v>0</v>
      </c>
      <c r="FC211" s="184">
        <f t="shared" ca="1" si="743"/>
        <v>0</v>
      </c>
      <c r="FD211" s="184">
        <f t="shared" ca="1" si="744"/>
        <v>0</v>
      </c>
      <c r="FE211" s="184">
        <f t="shared" ca="1" si="745"/>
        <v>0</v>
      </c>
      <c r="FF211" s="184">
        <f t="shared" ca="1" si="746"/>
        <v>0</v>
      </c>
      <c r="FG211" s="184">
        <f t="shared" ca="1" si="747"/>
        <v>0</v>
      </c>
      <c r="FH211" s="184">
        <f t="shared" ca="1" si="748"/>
        <v>0</v>
      </c>
      <c r="FI211" s="184">
        <f t="shared" ca="1" si="749"/>
        <v>0</v>
      </c>
      <c r="FJ211" s="184">
        <f t="shared" ca="1" si="750"/>
        <v>0</v>
      </c>
      <c r="FK211" s="184">
        <f t="shared" ca="1" si="751"/>
        <v>0</v>
      </c>
      <c r="FL211" s="184">
        <f t="shared" ca="1" si="752"/>
        <v>0</v>
      </c>
      <c r="FM211" s="184">
        <f t="shared" ca="1" si="753"/>
        <v>0</v>
      </c>
      <c r="FN211" s="184">
        <f t="shared" ca="1" si="754"/>
        <v>0</v>
      </c>
      <c r="FO211" s="184">
        <f t="shared" ca="1" si="755"/>
        <v>0</v>
      </c>
      <c r="FP211" s="184">
        <f t="shared" ca="1" si="756"/>
        <v>0</v>
      </c>
      <c r="FQ211" s="184">
        <f t="shared" ca="1" si="757"/>
        <v>0</v>
      </c>
      <c r="FR211" s="184">
        <f t="shared" ca="1" si="758"/>
        <v>0</v>
      </c>
      <c r="FS211" s="184">
        <f t="shared" ca="1" si="759"/>
        <v>0</v>
      </c>
      <c r="FT211" s="184">
        <f t="shared" ca="1" si="760"/>
        <v>0</v>
      </c>
      <c r="FU211" s="184">
        <f t="shared" ca="1" si="761"/>
        <v>0</v>
      </c>
      <c r="FV211" s="184">
        <f t="shared" ca="1" si="762"/>
        <v>0</v>
      </c>
      <c r="FW211" s="184">
        <f t="shared" ca="1" si="763"/>
        <v>0</v>
      </c>
      <c r="FX211" s="184">
        <f t="shared" ca="1" si="764"/>
        <v>0</v>
      </c>
      <c r="FY211" s="184">
        <f t="shared" ca="1" si="765"/>
        <v>0</v>
      </c>
      <c r="FZ211" s="184">
        <f t="shared" ca="1" si="766"/>
        <v>0</v>
      </c>
      <c r="GA211" s="184">
        <f t="shared" ca="1" si="767"/>
        <v>0</v>
      </c>
      <c r="GB211" s="184">
        <f t="shared" ca="1" si="768"/>
        <v>0</v>
      </c>
      <c r="GC211" s="184">
        <f t="shared" ca="1" si="769"/>
        <v>0</v>
      </c>
      <c r="GD211" s="184">
        <f t="shared" ca="1" si="770"/>
        <v>0</v>
      </c>
      <c r="GE211" s="184">
        <f t="shared" ca="1" si="771"/>
        <v>0</v>
      </c>
      <c r="GF211" s="184">
        <f t="shared" ca="1" si="772"/>
        <v>0</v>
      </c>
      <c r="GG211" s="184">
        <f t="shared" ca="1" si="773"/>
        <v>0</v>
      </c>
      <c r="GH211" s="184">
        <f t="shared" ca="1" si="774"/>
        <v>0</v>
      </c>
      <c r="GI211" s="184">
        <f t="shared" ca="1" si="775"/>
        <v>0</v>
      </c>
      <c r="GJ211" s="184">
        <f t="shared" ca="1" si="776"/>
        <v>0</v>
      </c>
      <c r="GK211" s="184">
        <f t="shared" ca="1" si="777"/>
        <v>0</v>
      </c>
      <c r="GL211" s="184">
        <f t="shared" ca="1" si="778"/>
        <v>0</v>
      </c>
      <c r="GM211" s="184">
        <f t="shared" ca="1" si="779"/>
        <v>0</v>
      </c>
      <c r="GN211" s="184">
        <f t="shared" ca="1" si="780"/>
        <v>0</v>
      </c>
      <c r="GO211" s="184">
        <f t="shared" ca="1" si="781"/>
        <v>0</v>
      </c>
      <c r="GP211" s="184">
        <f t="shared" ca="1" si="782"/>
        <v>0</v>
      </c>
      <c r="GQ211" s="184">
        <f t="shared" ca="1" si="783"/>
        <v>0</v>
      </c>
      <c r="GR211" s="184">
        <f t="shared" ca="1" si="784"/>
        <v>0</v>
      </c>
      <c r="GS211" s="184">
        <f t="shared" ca="1" si="785"/>
        <v>0</v>
      </c>
      <c r="GT211" s="184">
        <f t="shared" ca="1" si="786"/>
        <v>0</v>
      </c>
      <c r="GU211" s="184">
        <f t="shared" ca="1" si="787"/>
        <v>0</v>
      </c>
      <c r="GV211" s="184">
        <f t="shared" ca="1" si="788"/>
        <v>0</v>
      </c>
      <c r="GW211" s="184">
        <f t="shared" ca="1" si="789"/>
        <v>0</v>
      </c>
      <c r="GX211" s="184">
        <f t="shared" ca="1" si="790"/>
        <v>0</v>
      </c>
      <c r="GY211" s="184">
        <f t="shared" ca="1" si="791"/>
        <v>0</v>
      </c>
      <c r="GZ211" s="184">
        <f t="shared" ca="1" si="792"/>
        <v>0</v>
      </c>
      <c r="HA211" s="184">
        <f t="shared" ca="1" si="793"/>
        <v>0</v>
      </c>
      <c r="HB211" s="184">
        <f t="shared" ca="1" si="794"/>
        <v>0</v>
      </c>
      <c r="HC211" s="184">
        <f t="shared" ca="1" si="795"/>
        <v>0</v>
      </c>
      <c r="HD211" s="184">
        <f t="shared" ca="1" si="796"/>
        <v>0</v>
      </c>
      <c r="HE211" s="184">
        <f t="shared" ca="1" si="797"/>
        <v>0</v>
      </c>
      <c r="HF211" s="184">
        <f t="shared" ca="1" si="798"/>
        <v>0</v>
      </c>
      <c r="HG211" s="184">
        <f t="shared" ca="1" si="799"/>
        <v>0</v>
      </c>
      <c r="HH211" s="184">
        <f t="shared" ca="1" si="800"/>
        <v>0</v>
      </c>
      <c r="HI211" s="184">
        <f t="shared" ca="1" si="801"/>
        <v>0</v>
      </c>
      <c r="HJ211" s="184">
        <f t="shared" ca="1" si="802"/>
        <v>0</v>
      </c>
      <c r="HK211" s="578">
        <f t="shared" ca="1" si="803"/>
        <v>0</v>
      </c>
    </row>
    <row r="212" spans="1:219" s="185" customFormat="1">
      <c r="A212" s="284"/>
      <c r="B212" s="285"/>
      <c r="C212" s="286"/>
      <c r="D212" s="287"/>
      <c r="E212" s="288"/>
      <c r="F212" s="289"/>
      <c r="G212" s="289"/>
      <c r="H212" s="289"/>
      <c r="I212" s="289"/>
      <c r="J212" s="289"/>
      <c r="K212" s="289"/>
      <c r="L212" s="289"/>
      <c r="M212" s="572">
        <f t="shared" si="810"/>
        <v>0</v>
      </c>
      <c r="N212" s="572">
        <f t="shared" si="811"/>
        <v>0</v>
      </c>
      <c r="O212" s="572">
        <f t="shared" si="812"/>
        <v>0</v>
      </c>
      <c r="P212" s="572">
        <f t="shared" si="813"/>
        <v>204</v>
      </c>
      <c r="Q212" s="572" t="str">
        <f t="shared" si="814"/>
        <v/>
      </c>
      <c r="R212" s="572" t="str">
        <f t="shared" si="815"/>
        <v/>
      </c>
      <c r="S212" s="184" t="str">
        <f t="shared" ca="1" si="603"/>
        <v/>
      </c>
      <c r="T212" s="184" t="str">
        <f t="shared" ca="1" si="604"/>
        <v/>
      </c>
      <c r="U212" s="184" t="str">
        <f t="shared" ca="1" si="605"/>
        <v/>
      </c>
      <c r="V212" s="184" t="str">
        <f t="shared" ca="1" si="606"/>
        <v/>
      </c>
      <c r="W212" s="184" t="str">
        <f t="shared" ca="1" si="607"/>
        <v/>
      </c>
      <c r="X212" s="184" t="str">
        <f t="shared" ca="1" si="608"/>
        <v/>
      </c>
      <c r="Y212" s="184" t="str">
        <f t="shared" ca="1" si="609"/>
        <v/>
      </c>
      <c r="Z212" s="184" t="str">
        <f t="shared" ca="1" si="610"/>
        <v/>
      </c>
      <c r="AA212" s="184" t="str">
        <f t="shared" ca="1" si="611"/>
        <v/>
      </c>
      <c r="AB212" s="184" t="str">
        <f t="shared" ca="1" si="612"/>
        <v/>
      </c>
      <c r="AC212" s="184" t="str">
        <f t="shared" ca="1" si="613"/>
        <v/>
      </c>
      <c r="AD212" s="184" t="str">
        <f t="shared" ca="1" si="614"/>
        <v/>
      </c>
      <c r="AE212" s="184" t="str">
        <f t="shared" ca="1" si="615"/>
        <v/>
      </c>
      <c r="AF212" s="184" t="str">
        <f t="shared" ca="1" si="616"/>
        <v/>
      </c>
      <c r="AG212" s="184" t="str">
        <f t="shared" ca="1" si="617"/>
        <v/>
      </c>
      <c r="AH212" s="184" t="str">
        <f t="shared" ca="1" si="618"/>
        <v/>
      </c>
      <c r="AI212" s="184" t="str">
        <f t="shared" ca="1" si="619"/>
        <v/>
      </c>
      <c r="AJ212" s="184" t="str">
        <f t="shared" ca="1" si="620"/>
        <v/>
      </c>
      <c r="AK212" s="184" t="str">
        <f t="shared" ca="1" si="621"/>
        <v/>
      </c>
      <c r="AL212" s="184" t="str">
        <f t="shared" ca="1" si="622"/>
        <v/>
      </c>
      <c r="AM212" s="184" t="str">
        <f t="shared" ca="1" si="623"/>
        <v/>
      </c>
      <c r="AN212" s="184" t="str">
        <f t="shared" ca="1" si="624"/>
        <v/>
      </c>
      <c r="AO212" s="184" t="str">
        <f t="shared" ca="1" si="625"/>
        <v/>
      </c>
      <c r="AP212" s="184" t="str">
        <f t="shared" ca="1" si="626"/>
        <v/>
      </c>
      <c r="AQ212" s="184" t="str">
        <f t="shared" ca="1" si="627"/>
        <v/>
      </c>
      <c r="AR212" s="184" t="str">
        <f t="shared" ca="1" si="628"/>
        <v/>
      </c>
      <c r="AS212" s="184" t="str">
        <f t="shared" ca="1" si="629"/>
        <v/>
      </c>
      <c r="AT212" s="184" t="str">
        <f t="shared" ca="1" si="630"/>
        <v/>
      </c>
      <c r="AU212" s="184" t="str">
        <f t="shared" ca="1" si="631"/>
        <v/>
      </c>
      <c r="AV212" s="184" t="str">
        <f t="shared" ca="1" si="632"/>
        <v/>
      </c>
      <c r="AW212" s="184" t="str">
        <f t="shared" ca="1" si="633"/>
        <v/>
      </c>
      <c r="AX212" s="184" t="str">
        <f t="shared" ca="1" si="634"/>
        <v/>
      </c>
      <c r="AY212" s="184" t="str">
        <f t="shared" ca="1" si="635"/>
        <v/>
      </c>
      <c r="AZ212" s="184" t="str">
        <f t="shared" ca="1" si="636"/>
        <v/>
      </c>
      <c r="BA212" s="184" t="str">
        <f t="shared" ca="1" si="637"/>
        <v/>
      </c>
      <c r="BB212" s="184" t="str">
        <f t="shared" ca="1" si="638"/>
        <v/>
      </c>
      <c r="BC212" s="184" t="str">
        <f t="shared" ca="1" si="639"/>
        <v/>
      </c>
      <c r="BD212" s="184" t="str">
        <f t="shared" ca="1" si="640"/>
        <v/>
      </c>
      <c r="BE212" s="184" t="str">
        <f t="shared" ca="1" si="641"/>
        <v/>
      </c>
      <c r="BF212" s="184" t="str">
        <f t="shared" ca="1" si="642"/>
        <v/>
      </c>
      <c r="BG212" s="184" t="str">
        <f t="shared" ca="1" si="643"/>
        <v/>
      </c>
      <c r="BH212" s="184" t="str">
        <f t="shared" ca="1" si="644"/>
        <v/>
      </c>
      <c r="BI212" s="184" t="str">
        <f t="shared" ca="1" si="645"/>
        <v/>
      </c>
      <c r="BJ212" s="184" t="str">
        <f t="shared" ca="1" si="646"/>
        <v/>
      </c>
      <c r="BK212" s="184" t="str">
        <f t="shared" ca="1" si="647"/>
        <v/>
      </c>
      <c r="BL212" s="184" t="str">
        <f t="shared" ca="1" si="648"/>
        <v/>
      </c>
      <c r="BM212" s="184" t="str">
        <f t="shared" ca="1" si="649"/>
        <v/>
      </c>
      <c r="BN212" s="184" t="str">
        <f t="shared" ca="1" si="650"/>
        <v/>
      </c>
      <c r="BO212" s="184" t="str">
        <f t="shared" ca="1" si="651"/>
        <v/>
      </c>
      <c r="BP212" s="184" t="str">
        <f t="shared" ca="1" si="652"/>
        <v/>
      </c>
      <c r="BQ212" s="184" t="str">
        <f t="shared" ca="1" si="653"/>
        <v/>
      </c>
      <c r="BR212" s="184" t="str">
        <f t="shared" ca="1" si="654"/>
        <v/>
      </c>
      <c r="BS212" s="184" t="str">
        <f t="shared" ca="1" si="655"/>
        <v/>
      </c>
      <c r="BT212" s="184" t="str">
        <f t="shared" ca="1" si="656"/>
        <v/>
      </c>
      <c r="BU212" s="184" t="str">
        <f t="shared" ca="1" si="657"/>
        <v/>
      </c>
      <c r="BV212" s="184" t="str">
        <f t="shared" ca="1" si="658"/>
        <v/>
      </c>
      <c r="BW212" s="184" t="str">
        <f t="shared" ca="1" si="659"/>
        <v/>
      </c>
      <c r="BX212" s="184" t="str">
        <f t="shared" ca="1" si="660"/>
        <v/>
      </c>
      <c r="BY212" s="184" t="str">
        <f t="shared" ca="1" si="661"/>
        <v/>
      </c>
      <c r="BZ212" s="184" t="str">
        <f t="shared" ca="1" si="662"/>
        <v/>
      </c>
      <c r="CA212" s="184" t="str">
        <f t="shared" ca="1" si="663"/>
        <v/>
      </c>
      <c r="CB212" s="184" t="str">
        <f t="shared" ca="1" si="664"/>
        <v/>
      </c>
      <c r="CC212" s="184" t="str">
        <f t="shared" ca="1" si="665"/>
        <v/>
      </c>
      <c r="CD212" s="184" t="str">
        <f t="shared" ca="1" si="666"/>
        <v/>
      </c>
      <c r="CE212" s="184" t="str">
        <f t="shared" ca="1" si="667"/>
        <v/>
      </c>
      <c r="CF212" s="184" t="str">
        <f t="shared" ca="1" si="668"/>
        <v/>
      </c>
      <c r="CG212" s="184" t="str">
        <f t="shared" ca="1" si="669"/>
        <v/>
      </c>
      <c r="CH212" s="184" t="str">
        <f t="shared" ca="1" si="670"/>
        <v/>
      </c>
      <c r="CI212" s="184" t="str">
        <f t="shared" ca="1" si="671"/>
        <v/>
      </c>
      <c r="CJ212" s="184" t="str">
        <f t="shared" ca="1" si="672"/>
        <v/>
      </c>
      <c r="CK212" s="184" t="str">
        <f t="shared" ca="1" si="673"/>
        <v/>
      </c>
      <c r="CL212" s="184" t="str">
        <f t="shared" ca="1" si="674"/>
        <v/>
      </c>
      <c r="CM212" s="184" t="str">
        <f t="shared" ca="1" si="675"/>
        <v/>
      </c>
      <c r="CN212" s="184" t="str">
        <f t="shared" ca="1" si="676"/>
        <v/>
      </c>
      <c r="CO212" s="184" t="str">
        <f t="shared" ca="1" si="677"/>
        <v/>
      </c>
      <c r="CP212" s="184" t="str">
        <f t="shared" ca="1" si="678"/>
        <v/>
      </c>
      <c r="CQ212" s="184" t="str">
        <f t="shared" ca="1" si="679"/>
        <v/>
      </c>
      <c r="CR212" s="184" t="str">
        <f t="shared" ca="1" si="680"/>
        <v/>
      </c>
      <c r="CS212" s="184" t="str">
        <f t="shared" ca="1" si="681"/>
        <v/>
      </c>
      <c r="CT212" s="184" t="str">
        <f t="shared" ca="1" si="682"/>
        <v/>
      </c>
      <c r="CU212" s="184" t="str">
        <f t="shared" ca="1" si="683"/>
        <v/>
      </c>
      <c r="CV212" s="184" t="str">
        <f t="shared" ca="1" si="684"/>
        <v/>
      </c>
      <c r="CW212" s="184" t="str">
        <f t="shared" ca="1" si="685"/>
        <v/>
      </c>
      <c r="CX212" s="184" t="str">
        <f t="shared" ca="1" si="686"/>
        <v/>
      </c>
      <c r="CY212" s="184" t="str">
        <f t="shared" ca="1" si="687"/>
        <v/>
      </c>
      <c r="CZ212" s="184" t="str">
        <f t="shared" ca="1" si="688"/>
        <v/>
      </c>
      <c r="DA212" s="184" t="str">
        <f t="shared" ca="1" si="689"/>
        <v/>
      </c>
      <c r="DB212" s="184" t="str">
        <f t="shared" ca="1" si="690"/>
        <v/>
      </c>
      <c r="DC212" s="184" t="str">
        <f t="shared" ca="1" si="691"/>
        <v/>
      </c>
      <c r="DD212" s="184" t="str">
        <f t="shared" ca="1" si="692"/>
        <v/>
      </c>
      <c r="DE212" s="184" t="str">
        <f t="shared" ca="1" si="693"/>
        <v/>
      </c>
      <c r="DF212" s="184" t="str">
        <f t="shared" ca="1" si="694"/>
        <v/>
      </c>
      <c r="DG212" s="184" t="str">
        <f t="shared" ca="1" si="695"/>
        <v/>
      </c>
      <c r="DH212" s="184" t="str">
        <f t="shared" ca="1" si="696"/>
        <v/>
      </c>
      <c r="DI212" s="184" t="str">
        <f t="shared" ca="1" si="697"/>
        <v/>
      </c>
      <c r="DJ212" s="184" t="str">
        <f t="shared" ca="1" si="698"/>
        <v/>
      </c>
      <c r="DK212" s="184" t="str">
        <f t="shared" ca="1" si="699"/>
        <v/>
      </c>
      <c r="DL212" s="184" t="str">
        <f t="shared" ca="1" si="700"/>
        <v/>
      </c>
      <c r="DM212" s="184" t="str">
        <f t="shared" ca="1" si="701"/>
        <v/>
      </c>
      <c r="DN212" s="184" t="str">
        <f t="shared" ca="1" si="702"/>
        <v/>
      </c>
      <c r="DO212" s="184" t="str">
        <f t="shared" ca="1" si="703"/>
        <v/>
      </c>
      <c r="DP212" s="184" t="str">
        <f t="shared" ca="1" si="704"/>
        <v/>
      </c>
      <c r="DQ212" s="184" t="str">
        <f t="shared" ca="1" si="705"/>
        <v/>
      </c>
      <c r="DR212" s="184" t="str">
        <f t="shared" ca="1" si="706"/>
        <v/>
      </c>
      <c r="DS212" s="184" t="str">
        <f t="shared" ca="1" si="707"/>
        <v/>
      </c>
      <c r="DT212" s="184" t="str">
        <f t="shared" ca="1" si="708"/>
        <v/>
      </c>
      <c r="DU212" s="184" t="str">
        <f t="shared" ca="1" si="709"/>
        <v/>
      </c>
      <c r="DV212" s="184" t="str">
        <f t="shared" ca="1" si="710"/>
        <v/>
      </c>
      <c r="DW212" s="184" t="str">
        <f t="shared" ca="1" si="711"/>
        <v/>
      </c>
      <c r="DX212" s="184" t="str">
        <f t="shared" ca="1" si="712"/>
        <v/>
      </c>
      <c r="DY212" s="184">
        <f t="shared" ca="1" si="713"/>
        <v>0</v>
      </c>
      <c r="DZ212" s="184">
        <f t="shared" ca="1" si="714"/>
        <v>0</v>
      </c>
      <c r="EA212" s="184">
        <f t="shared" ca="1" si="715"/>
        <v>0</v>
      </c>
      <c r="EB212" s="184">
        <f t="shared" ca="1" si="716"/>
        <v>0</v>
      </c>
      <c r="EC212" s="184">
        <f t="shared" ca="1" si="717"/>
        <v>0</v>
      </c>
      <c r="ED212" s="184">
        <f t="shared" ca="1" si="718"/>
        <v>0</v>
      </c>
      <c r="EE212" s="184">
        <f t="shared" ca="1" si="719"/>
        <v>0</v>
      </c>
      <c r="EF212" s="184">
        <f t="shared" ca="1" si="720"/>
        <v>0</v>
      </c>
      <c r="EG212" s="184">
        <f t="shared" ca="1" si="721"/>
        <v>0</v>
      </c>
      <c r="EH212" s="184">
        <f t="shared" ca="1" si="722"/>
        <v>0</v>
      </c>
      <c r="EI212" s="184">
        <f t="shared" ca="1" si="723"/>
        <v>0</v>
      </c>
      <c r="EJ212" s="184">
        <f t="shared" ca="1" si="724"/>
        <v>0</v>
      </c>
      <c r="EK212" s="184">
        <f t="shared" ca="1" si="725"/>
        <v>0</v>
      </c>
      <c r="EL212" s="184">
        <f t="shared" ca="1" si="726"/>
        <v>0</v>
      </c>
      <c r="EM212" s="184">
        <f t="shared" ca="1" si="727"/>
        <v>0</v>
      </c>
      <c r="EN212" s="184">
        <f t="shared" ca="1" si="728"/>
        <v>0</v>
      </c>
      <c r="EO212" s="184">
        <f t="shared" ca="1" si="729"/>
        <v>0</v>
      </c>
      <c r="EP212" s="184">
        <f t="shared" ca="1" si="730"/>
        <v>0</v>
      </c>
      <c r="EQ212" s="184">
        <f t="shared" ca="1" si="731"/>
        <v>0</v>
      </c>
      <c r="ER212" s="184">
        <f t="shared" ca="1" si="732"/>
        <v>0</v>
      </c>
      <c r="ES212" s="184">
        <f t="shared" ca="1" si="733"/>
        <v>0</v>
      </c>
      <c r="ET212" s="184">
        <f t="shared" ca="1" si="734"/>
        <v>0</v>
      </c>
      <c r="EU212" s="184">
        <f t="shared" ca="1" si="735"/>
        <v>0</v>
      </c>
      <c r="EV212" s="184">
        <f t="shared" ca="1" si="736"/>
        <v>0</v>
      </c>
      <c r="EW212" s="184">
        <f t="shared" ca="1" si="737"/>
        <v>0</v>
      </c>
      <c r="EX212" s="184">
        <f t="shared" ca="1" si="738"/>
        <v>0</v>
      </c>
      <c r="EY212" s="184">
        <f t="shared" ca="1" si="739"/>
        <v>0</v>
      </c>
      <c r="EZ212" s="184">
        <f t="shared" ca="1" si="740"/>
        <v>0</v>
      </c>
      <c r="FA212" s="184">
        <f t="shared" ca="1" si="741"/>
        <v>0</v>
      </c>
      <c r="FB212" s="184">
        <f t="shared" ca="1" si="742"/>
        <v>0</v>
      </c>
      <c r="FC212" s="184">
        <f t="shared" ca="1" si="743"/>
        <v>0</v>
      </c>
      <c r="FD212" s="184">
        <f t="shared" ca="1" si="744"/>
        <v>0</v>
      </c>
      <c r="FE212" s="184">
        <f t="shared" ca="1" si="745"/>
        <v>0</v>
      </c>
      <c r="FF212" s="184">
        <f t="shared" ca="1" si="746"/>
        <v>0</v>
      </c>
      <c r="FG212" s="184">
        <f t="shared" ca="1" si="747"/>
        <v>0</v>
      </c>
      <c r="FH212" s="184">
        <f t="shared" ca="1" si="748"/>
        <v>0</v>
      </c>
      <c r="FI212" s="184">
        <f t="shared" ca="1" si="749"/>
        <v>0</v>
      </c>
      <c r="FJ212" s="184">
        <f t="shared" ca="1" si="750"/>
        <v>0</v>
      </c>
      <c r="FK212" s="184">
        <f t="shared" ca="1" si="751"/>
        <v>0</v>
      </c>
      <c r="FL212" s="184">
        <f t="shared" ca="1" si="752"/>
        <v>0</v>
      </c>
      <c r="FM212" s="184">
        <f t="shared" ca="1" si="753"/>
        <v>0</v>
      </c>
      <c r="FN212" s="184">
        <f t="shared" ca="1" si="754"/>
        <v>0</v>
      </c>
      <c r="FO212" s="184">
        <f t="shared" ca="1" si="755"/>
        <v>0</v>
      </c>
      <c r="FP212" s="184">
        <f t="shared" ca="1" si="756"/>
        <v>0</v>
      </c>
      <c r="FQ212" s="184">
        <f t="shared" ca="1" si="757"/>
        <v>0</v>
      </c>
      <c r="FR212" s="184">
        <f t="shared" ca="1" si="758"/>
        <v>0</v>
      </c>
      <c r="FS212" s="184">
        <f t="shared" ca="1" si="759"/>
        <v>0</v>
      </c>
      <c r="FT212" s="184">
        <f t="shared" ca="1" si="760"/>
        <v>0</v>
      </c>
      <c r="FU212" s="184">
        <f t="shared" ca="1" si="761"/>
        <v>0</v>
      </c>
      <c r="FV212" s="184">
        <f t="shared" ca="1" si="762"/>
        <v>0</v>
      </c>
      <c r="FW212" s="184">
        <f t="shared" ca="1" si="763"/>
        <v>0</v>
      </c>
      <c r="FX212" s="184">
        <f t="shared" ca="1" si="764"/>
        <v>0</v>
      </c>
      <c r="FY212" s="184">
        <f t="shared" ca="1" si="765"/>
        <v>0</v>
      </c>
      <c r="FZ212" s="184">
        <f t="shared" ca="1" si="766"/>
        <v>0</v>
      </c>
      <c r="GA212" s="184">
        <f t="shared" ca="1" si="767"/>
        <v>0</v>
      </c>
      <c r="GB212" s="184">
        <f t="shared" ca="1" si="768"/>
        <v>0</v>
      </c>
      <c r="GC212" s="184">
        <f t="shared" ca="1" si="769"/>
        <v>0</v>
      </c>
      <c r="GD212" s="184">
        <f t="shared" ca="1" si="770"/>
        <v>0</v>
      </c>
      <c r="GE212" s="184">
        <f t="shared" ca="1" si="771"/>
        <v>0</v>
      </c>
      <c r="GF212" s="184">
        <f t="shared" ca="1" si="772"/>
        <v>0</v>
      </c>
      <c r="GG212" s="184">
        <f t="shared" ca="1" si="773"/>
        <v>0</v>
      </c>
      <c r="GH212" s="184">
        <f t="shared" ca="1" si="774"/>
        <v>0</v>
      </c>
      <c r="GI212" s="184">
        <f t="shared" ca="1" si="775"/>
        <v>0</v>
      </c>
      <c r="GJ212" s="184">
        <f t="shared" ca="1" si="776"/>
        <v>0</v>
      </c>
      <c r="GK212" s="184">
        <f t="shared" ca="1" si="777"/>
        <v>0</v>
      </c>
      <c r="GL212" s="184">
        <f t="shared" ca="1" si="778"/>
        <v>0</v>
      </c>
      <c r="GM212" s="184">
        <f t="shared" ca="1" si="779"/>
        <v>0</v>
      </c>
      <c r="GN212" s="184">
        <f t="shared" ca="1" si="780"/>
        <v>0</v>
      </c>
      <c r="GO212" s="184">
        <f t="shared" ca="1" si="781"/>
        <v>0</v>
      </c>
      <c r="GP212" s="184">
        <f t="shared" ca="1" si="782"/>
        <v>0</v>
      </c>
      <c r="GQ212" s="184">
        <f t="shared" ca="1" si="783"/>
        <v>0</v>
      </c>
      <c r="GR212" s="184">
        <f t="shared" ca="1" si="784"/>
        <v>0</v>
      </c>
      <c r="GS212" s="184">
        <f t="shared" ca="1" si="785"/>
        <v>0</v>
      </c>
      <c r="GT212" s="184">
        <f t="shared" ca="1" si="786"/>
        <v>0</v>
      </c>
      <c r="GU212" s="184">
        <f t="shared" ca="1" si="787"/>
        <v>0</v>
      </c>
      <c r="GV212" s="184">
        <f t="shared" ca="1" si="788"/>
        <v>0</v>
      </c>
      <c r="GW212" s="184">
        <f t="shared" ca="1" si="789"/>
        <v>0</v>
      </c>
      <c r="GX212" s="184">
        <f t="shared" ca="1" si="790"/>
        <v>0</v>
      </c>
      <c r="GY212" s="184">
        <f t="shared" ca="1" si="791"/>
        <v>0</v>
      </c>
      <c r="GZ212" s="184">
        <f t="shared" ca="1" si="792"/>
        <v>0</v>
      </c>
      <c r="HA212" s="184">
        <f t="shared" ca="1" si="793"/>
        <v>0</v>
      </c>
      <c r="HB212" s="184">
        <f t="shared" ca="1" si="794"/>
        <v>0</v>
      </c>
      <c r="HC212" s="184">
        <f t="shared" ca="1" si="795"/>
        <v>0</v>
      </c>
      <c r="HD212" s="184">
        <f t="shared" ca="1" si="796"/>
        <v>0</v>
      </c>
      <c r="HE212" s="184">
        <f t="shared" ca="1" si="797"/>
        <v>0</v>
      </c>
      <c r="HF212" s="184">
        <f t="shared" ca="1" si="798"/>
        <v>0</v>
      </c>
      <c r="HG212" s="184">
        <f t="shared" ca="1" si="799"/>
        <v>0</v>
      </c>
      <c r="HH212" s="184">
        <f t="shared" ca="1" si="800"/>
        <v>0</v>
      </c>
      <c r="HI212" s="184">
        <f t="shared" ca="1" si="801"/>
        <v>0</v>
      </c>
      <c r="HJ212" s="184">
        <f t="shared" ca="1" si="802"/>
        <v>0</v>
      </c>
      <c r="HK212" s="578">
        <f t="shared" ca="1" si="803"/>
        <v>0</v>
      </c>
    </row>
    <row r="213" spans="1:219" s="185" customFormat="1">
      <c r="A213" s="284"/>
      <c r="B213" s="285"/>
      <c r="C213" s="286"/>
      <c r="D213" s="287"/>
      <c r="E213" s="288"/>
      <c r="F213" s="289"/>
      <c r="G213" s="289"/>
      <c r="H213" s="289"/>
      <c r="I213" s="289"/>
      <c r="J213" s="289"/>
      <c r="K213" s="289"/>
      <c r="L213" s="289"/>
      <c r="M213" s="572">
        <f t="shared" si="810"/>
        <v>0</v>
      </c>
      <c r="N213" s="572">
        <f t="shared" si="811"/>
        <v>0</v>
      </c>
      <c r="O213" s="572">
        <f t="shared" si="812"/>
        <v>0</v>
      </c>
      <c r="P213" s="572">
        <f t="shared" si="813"/>
        <v>205</v>
      </c>
      <c r="Q213" s="572" t="str">
        <f t="shared" si="814"/>
        <v/>
      </c>
      <c r="R213" s="572" t="str">
        <f t="shared" si="815"/>
        <v/>
      </c>
      <c r="S213" s="184" t="str">
        <f t="shared" ca="1" si="603"/>
        <v/>
      </c>
      <c r="T213" s="184" t="str">
        <f t="shared" ca="1" si="604"/>
        <v/>
      </c>
      <c r="U213" s="184" t="str">
        <f t="shared" ca="1" si="605"/>
        <v/>
      </c>
      <c r="V213" s="184" t="str">
        <f t="shared" ca="1" si="606"/>
        <v/>
      </c>
      <c r="W213" s="184" t="str">
        <f t="shared" ca="1" si="607"/>
        <v/>
      </c>
      <c r="X213" s="184" t="str">
        <f t="shared" ca="1" si="608"/>
        <v/>
      </c>
      <c r="Y213" s="184" t="str">
        <f t="shared" ca="1" si="609"/>
        <v/>
      </c>
      <c r="Z213" s="184" t="str">
        <f t="shared" ca="1" si="610"/>
        <v/>
      </c>
      <c r="AA213" s="184" t="str">
        <f t="shared" ca="1" si="611"/>
        <v/>
      </c>
      <c r="AB213" s="184" t="str">
        <f t="shared" ca="1" si="612"/>
        <v/>
      </c>
      <c r="AC213" s="184" t="str">
        <f t="shared" ca="1" si="613"/>
        <v/>
      </c>
      <c r="AD213" s="184" t="str">
        <f t="shared" ca="1" si="614"/>
        <v/>
      </c>
      <c r="AE213" s="184" t="str">
        <f t="shared" ca="1" si="615"/>
        <v/>
      </c>
      <c r="AF213" s="184" t="str">
        <f t="shared" ca="1" si="616"/>
        <v/>
      </c>
      <c r="AG213" s="184" t="str">
        <f t="shared" ca="1" si="617"/>
        <v/>
      </c>
      <c r="AH213" s="184" t="str">
        <f t="shared" ca="1" si="618"/>
        <v/>
      </c>
      <c r="AI213" s="184" t="str">
        <f t="shared" ca="1" si="619"/>
        <v/>
      </c>
      <c r="AJ213" s="184" t="str">
        <f t="shared" ca="1" si="620"/>
        <v/>
      </c>
      <c r="AK213" s="184" t="str">
        <f t="shared" ca="1" si="621"/>
        <v/>
      </c>
      <c r="AL213" s="184" t="str">
        <f t="shared" ca="1" si="622"/>
        <v/>
      </c>
      <c r="AM213" s="184" t="str">
        <f t="shared" ca="1" si="623"/>
        <v/>
      </c>
      <c r="AN213" s="184" t="str">
        <f t="shared" ca="1" si="624"/>
        <v/>
      </c>
      <c r="AO213" s="184" t="str">
        <f t="shared" ca="1" si="625"/>
        <v/>
      </c>
      <c r="AP213" s="184" t="str">
        <f t="shared" ca="1" si="626"/>
        <v/>
      </c>
      <c r="AQ213" s="184" t="str">
        <f t="shared" ca="1" si="627"/>
        <v/>
      </c>
      <c r="AR213" s="184" t="str">
        <f t="shared" ca="1" si="628"/>
        <v/>
      </c>
      <c r="AS213" s="184" t="str">
        <f t="shared" ca="1" si="629"/>
        <v/>
      </c>
      <c r="AT213" s="184" t="str">
        <f t="shared" ca="1" si="630"/>
        <v/>
      </c>
      <c r="AU213" s="184" t="str">
        <f t="shared" ca="1" si="631"/>
        <v/>
      </c>
      <c r="AV213" s="184" t="str">
        <f t="shared" ca="1" si="632"/>
        <v/>
      </c>
      <c r="AW213" s="184" t="str">
        <f t="shared" ca="1" si="633"/>
        <v/>
      </c>
      <c r="AX213" s="184" t="str">
        <f t="shared" ca="1" si="634"/>
        <v/>
      </c>
      <c r="AY213" s="184" t="str">
        <f t="shared" ca="1" si="635"/>
        <v/>
      </c>
      <c r="AZ213" s="184" t="str">
        <f t="shared" ca="1" si="636"/>
        <v/>
      </c>
      <c r="BA213" s="184" t="str">
        <f t="shared" ca="1" si="637"/>
        <v/>
      </c>
      <c r="BB213" s="184" t="str">
        <f t="shared" ca="1" si="638"/>
        <v/>
      </c>
      <c r="BC213" s="184" t="str">
        <f t="shared" ca="1" si="639"/>
        <v/>
      </c>
      <c r="BD213" s="184" t="str">
        <f t="shared" ca="1" si="640"/>
        <v/>
      </c>
      <c r="BE213" s="184" t="str">
        <f t="shared" ca="1" si="641"/>
        <v/>
      </c>
      <c r="BF213" s="184" t="str">
        <f t="shared" ca="1" si="642"/>
        <v/>
      </c>
      <c r="BG213" s="184" t="str">
        <f t="shared" ca="1" si="643"/>
        <v/>
      </c>
      <c r="BH213" s="184" t="str">
        <f t="shared" ca="1" si="644"/>
        <v/>
      </c>
      <c r="BI213" s="184" t="str">
        <f t="shared" ca="1" si="645"/>
        <v/>
      </c>
      <c r="BJ213" s="184" t="str">
        <f t="shared" ca="1" si="646"/>
        <v/>
      </c>
      <c r="BK213" s="184" t="str">
        <f t="shared" ca="1" si="647"/>
        <v/>
      </c>
      <c r="BL213" s="184" t="str">
        <f t="shared" ca="1" si="648"/>
        <v/>
      </c>
      <c r="BM213" s="184" t="str">
        <f t="shared" ca="1" si="649"/>
        <v/>
      </c>
      <c r="BN213" s="184" t="str">
        <f t="shared" ca="1" si="650"/>
        <v/>
      </c>
      <c r="BO213" s="184" t="str">
        <f t="shared" ca="1" si="651"/>
        <v/>
      </c>
      <c r="BP213" s="184" t="str">
        <f t="shared" ca="1" si="652"/>
        <v/>
      </c>
      <c r="BQ213" s="184" t="str">
        <f t="shared" ca="1" si="653"/>
        <v/>
      </c>
      <c r="BR213" s="184" t="str">
        <f t="shared" ca="1" si="654"/>
        <v/>
      </c>
      <c r="BS213" s="184" t="str">
        <f t="shared" ca="1" si="655"/>
        <v/>
      </c>
      <c r="BT213" s="184" t="str">
        <f t="shared" ca="1" si="656"/>
        <v/>
      </c>
      <c r="BU213" s="184" t="str">
        <f t="shared" ca="1" si="657"/>
        <v/>
      </c>
      <c r="BV213" s="184" t="str">
        <f t="shared" ca="1" si="658"/>
        <v/>
      </c>
      <c r="BW213" s="184" t="str">
        <f t="shared" ca="1" si="659"/>
        <v/>
      </c>
      <c r="BX213" s="184" t="str">
        <f t="shared" ca="1" si="660"/>
        <v/>
      </c>
      <c r="BY213" s="184" t="str">
        <f t="shared" ca="1" si="661"/>
        <v/>
      </c>
      <c r="BZ213" s="184" t="str">
        <f t="shared" ca="1" si="662"/>
        <v/>
      </c>
      <c r="CA213" s="184" t="str">
        <f t="shared" ca="1" si="663"/>
        <v/>
      </c>
      <c r="CB213" s="184" t="str">
        <f t="shared" ca="1" si="664"/>
        <v/>
      </c>
      <c r="CC213" s="184" t="str">
        <f t="shared" ca="1" si="665"/>
        <v/>
      </c>
      <c r="CD213" s="184" t="str">
        <f t="shared" ca="1" si="666"/>
        <v/>
      </c>
      <c r="CE213" s="184" t="str">
        <f t="shared" ca="1" si="667"/>
        <v/>
      </c>
      <c r="CF213" s="184" t="str">
        <f t="shared" ca="1" si="668"/>
        <v/>
      </c>
      <c r="CG213" s="184" t="str">
        <f t="shared" ca="1" si="669"/>
        <v/>
      </c>
      <c r="CH213" s="184" t="str">
        <f t="shared" ca="1" si="670"/>
        <v/>
      </c>
      <c r="CI213" s="184" t="str">
        <f t="shared" ca="1" si="671"/>
        <v/>
      </c>
      <c r="CJ213" s="184" t="str">
        <f t="shared" ca="1" si="672"/>
        <v/>
      </c>
      <c r="CK213" s="184" t="str">
        <f t="shared" ca="1" si="673"/>
        <v/>
      </c>
      <c r="CL213" s="184" t="str">
        <f t="shared" ca="1" si="674"/>
        <v/>
      </c>
      <c r="CM213" s="184" t="str">
        <f t="shared" ca="1" si="675"/>
        <v/>
      </c>
      <c r="CN213" s="184" t="str">
        <f t="shared" ca="1" si="676"/>
        <v/>
      </c>
      <c r="CO213" s="184" t="str">
        <f t="shared" ca="1" si="677"/>
        <v/>
      </c>
      <c r="CP213" s="184" t="str">
        <f t="shared" ca="1" si="678"/>
        <v/>
      </c>
      <c r="CQ213" s="184" t="str">
        <f t="shared" ca="1" si="679"/>
        <v/>
      </c>
      <c r="CR213" s="184" t="str">
        <f t="shared" ca="1" si="680"/>
        <v/>
      </c>
      <c r="CS213" s="184" t="str">
        <f t="shared" ca="1" si="681"/>
        <v/>
      </c>
      <c r="CT213" s="184" t="str">
        <f t="shared" ca="1" si="682"/>
        <v/>
      </c>
      <c r="CU213" s="184" t="str">
        <f t="shared" ca="1" si="683"/>
        <v/>
      </c>
      <c r="CV213" s="184" t="str">
        <f t="shared" ca="1" si="684"/>
        <v/>
      </c>
      <c r="CW213" s="184" t="str">
        <f t="shared" ca="1" si="685"/>
        <v/>
      </c>
      <c r="CX213" s="184" t="str">
        <f t="shared" ca="1" si="686"/>
        <v/>
      </c>
      <c r="CY213" s="184" t="str">
        <f t="shared" ca="1" si="687"/>
        <v/>
      </c>
      <c r="CZ213" s="184" t="str">
        <f t="shared" ca="1" si="688"/>
        <v/>
      </c>
      <c r="DA213" s="184" t="str">
        <f t="shared" ca="1" si="689"/>
        <v/>
      </c>
      <c r="DB213" s="184" t="str">
        <f t="shared" ca="1" si="690"/>
        <v/>
      </c>
      <c r="DC213" s="184" t="str">
        <f t="shared" ca="1" si="691"/>
        <v/>
      </c>
      <c r="DD213" s="184" t="str">
        <f t="shared" ca="1" si="692"/>
        <v/>
      </c>
      <c r="DE213" s="184" t="str">
        <f t="shared" ca="1" si="693"/>
        <v/>
      </c>
      <c r="DF213" s="184" t="str">
        <f t="shared" ca="1" si="694"/>
        <v/>
      </c>
      <c r="DG213" s="184" t="str">
        <f t="shared" ca="1" si="695"/>
        <v/>
      </c>
      <c r="DH213" s="184" t="str">
        <f t="shared" ca="1" si="696"/>
        <v/>
      </c>
      <c r="DI213" s="184" t="str">
        <f t="shared" ca="1" si="697"/>
        <v/>
      </c>
      <c r="DJ213" s="184" t="str">
        <f t="shared" ca="1" si="698"/>
        <v/>
      </c>
      <c r="DK213" s="184" t="str">
        <f t="shared" ca="1" si="699"/>
        <v/>
      </c>
      <c r="DL213" s="184" t="str">
        <f t="shared" ca="1" si="700"/>
        <v/>
      </c>
      <c r="DM213" s="184" t="str">
        <f t="shared" ca="1" si="701"/>
        <v/>
      </c>
      <c r="DN213" s="184" t="str">
        <f t="shared" ca="1" si="702"/>
        <v/>
      </c>
      <c r="DO213" s="184" t="str">
        <f t="shared" ca="1" si="703"/>
        <v/>
      </c>
      <c r="DP213" s="184" t="str">
        <f t="shared" ca="1" si="704"/>
        <v/>
      </c>
      <c r="DQ213" s="184" t="str">
        <f t="shared" ca="1" si="705"/>
        <v/>
      </c>
      <c r="DR213" s="184" t="str">
        <f t="shared" ca="1" si="706"/>
        <v/>
      </c>
      <c r="DS213" s="184" t="str">
        <f t="shared" ca="1" si="707"/>
        <v/>
      </c>
      <c r="DT213" s="184" t="str">
        <f t="shared" ca="1" si="708"/>
        <v/>
      </c>
      <c r="DU213" s="184" t="str">
        <f t="shared" ca="1" si="709"/>
        <v/>
      </c>
      <c r="DV213" s="184" t="str">
        <f t="shared" ca="1" si="710"/>
        <v/>
      </c>
      <c r="DW213" s="184" t="str">
        <f t="shared" ca="1" si="711"/>
        <v/>
      </c>
      <c r="DX213" s="184">
        <f t="shared" ca="1" si="712"/>
        <v>0</v>
      </c>
      <c r="DY213" s="184">
        <f t="shared" ca="1" si="713"/>
        <v>0</v>
      </c>
      <c r="DZ213" s="184">
        <f t="shared" ca="1" si="714"/>
        <v>0</v>
      </c>
      <c r="EA213" s="184">
        <f t="shared" ca="1" si="715"/>
        <v>0</v>
      </c>
      <c r="EB213" s="184">
        <f t="shared" ca="1" si="716"/>
        <v>0</v>
      </c>
      <c r="EC213" s="184">
        <f t="shared" ca="1" si="717"/>
        <v>0</v>
      </c>
      <c r="ED213" s="184">
        <f t="shared" ca="1" si="718"/>
        <v>0</v>
      </c>
      <c r="EE213" s="184">
        <f t="shared" ca="1" si="719"/>
        <v>0</v>
      </c>
      <c r="EF213" s="184">
        <f t="shared" ca="1" si="720"/>
        <v>0</v>
      </c>
      <c r="EG213" s="184">
        <f t="shared" ca="1" si="721"/>
        <v>0</v>
      </c>
      <c r="EH213" s="184">
        <f t="shared" ca="1" si="722"/>
        <v>0</v>
      </c>
      <c r="EI213" s="184">
        <f t="shared" ca="1" si="723"/>
        <v>0</v>
      </c>
      <c r="EJ213" s="184">
        <f t="shared" ca="1" si="724"/>
        <v>0</v>
      </c>
      <c r="EK213" s="184">
        <f t="shared" ca="1" si="725"/>
        <v>0</v>
      </c>
      <c r="EL213" s="184">
        <f t="shared" ca="1" si="726"/>
        <v>0</v>
      </c>
      <c r="EM213" s="184">
        <f t="shared" ca="1" si="727"/>
        <v>0</v>
      </c>
      <c r="EN213" s="184">
        <f t="shared" ca="1" si="728"/>
        <v>0</v>
      </c>
      <c r="EO213" s="184">
        <f t="shared" ca="1" si="729"/>
        <v>0</v>
      </c>
      <c r="EP213" s="184">
        <f t="shared" ca="1" si="730"/>
        <v>0</v>
      </c>
      <c r="EQ213" s="184">
        <f t="shared" ca="1" si="731"/>
        <v>0</v>
      </c>
      <c r="ER213" s="184">
        <f t="shared" ca="1" si="732"/>
        <v>0</v>
      </c>
      <c r="ES213" s="184">
        <f t="shared" ca="1" si="733"/>
        <v>0</v>
      </c>
      <c r="ET213" s="184">
        <f t="shared" ca="1" si="734"/>
        <v>0</v>
      </c>
      <c r="EU213" s="184">
        <f t="shared" ca="1" si="735"/>
        <v>0</v>
      </c>
      <c r="EV213" s="184">
        <f t="shared" ca="1" si="736"/>
        <v>0</v>
      </c>
      <c r="EW213" s="184">
        <f t="shared" ca="1" si="737"/>
        <v>0</v>
      </c>
      <c r="EX213" s="184">
        <f t="shared" ca="1" si="738"/>
        <v>0</v>
      </c>
      <c r="EY213" s="184">
        <f t="shared" ca="1" si="739"/>
        <v>0</v>
      </c>
      <c r="EZ213" s="184">
        <f t="shared" ca="1" si="740"/>
        <v>0</v>
      </c>
      <c r="FA213" s="184">
        <f t="shared" ca="1" si="741"/>
        <v>0</v>
      </c>
      <c r="FB213" s="184">
        <f t="shared" ca="1" si="742"/>
        <v>0</v>
      </c>
      <c r="FC213" s="184">
        <f t="shared" ca="1" si="743"/>
        <v>0</v>
      </c>
      <c r="FD213" s="184">
        <f t="shared" ca="1" si="744"/>
        <v>0</v>
      </c>
      <c r="FE213" s="184">
        <f t="shared" ca="1" si="745"/>
        <v>0</v>
      </c>
      <c r="FF213" s="184">
        <f t="shared" ca="1" si="746"/>
        <v>0</v>
      </c>
      <c r="FG213" s="184">
        <f t="shared" ca="1" si="747"/>
        <v>0</v>
      </c>
      <c r="FH213" s="184">
        <f t="shared" ca="1" si="748"/>
        <v>0</v>
      </c>
      <c r="FI213" s="184">
        <f t="shared" ca="1" si="749"/>
        <v>0</v>
      </c>
      <c r="FJ213" s="184">
        <f t="shared" ca="1" si="750"/>
        <v>0</v>
      </c>
      <c r="FK213" s="184">
        <f t="shared" ca="1" si="751"/>
        <v>0</v>
      </c>
      <c r="FL213" s="184">
        <f t="shared" ca="1" si="752"/>
        <v>0</v>
      </c>
      <c r="FM213" s="184">
        <f t="shared" ca="1" si="753"/>
        <v>0</v>
      </c>
      <c r="FN213" s="184">
        <f t="shared" ca="1" si="754"/>
        <v>0</v>
      </c>
      <c r="FO213" s="184">
        <f t="shared" ca="1" si="755"/>
        <v>0</v>
      </c>
      <c r="FP213" s="184">
        <f t="shared" ca="1" si="756"/>
        <v>0</v>
      </c>
      <c r="FQ213" s="184">
        <f t="shared" ca="1" si="757"/>
        <v>0</v>
      </c>
      <c r="FR213" s="184">
        <f t="shared" ca="1" si="758"/>
        <v>0</v>
      </c>
      <c r="FS213" s="184">
        <f t="shared" ca="1" si="759"/>
        <v>0</v>
      </c>
      <c r="FT213" s="184">
        <f t="shared" ca="1" si="760"/>
        <v>0</v>
      </c>
      <c r="FU213" s="184">
        <f t="shared" ca="1" si="761"/>
        <v>0</v>
      </c>
      <c r="FV213" s="184">
        <f t="shared" ca="1" si="762"/>
        <v>0</v>
      </c>
      <c r="FW213" s="184">
        <f t="shared" ca="1" si="763"/>
        <v>0</v>
      </c>
      <c r="FX213" s="184">
        <f t="shared" ca="1" si="764"/>
        <v>0</v>
      </c>
      <c r="FY213" s="184">
        <f t="shared" ca="1" si="765"/>
        <v>0</v>
      </c>
      <c r="FZ213" s="184">
        <f t="shared" ca="1" si="766"/>
        <v>0</v>
      </c>
      <c r="GA213" s="184">
        <f t="shared" ca="1" si="767"/>
        <v>0</v>
      </c>
      <c r="GB213" s="184">
        <f t="shared" ca="1" si="768"/>
        <v>0</v>
      </c>
      <c r="GC213" s="184">
        <f t="shared" ca="1" si="769"/>
        <v>0</v>
      </c>
      <c r="GD213" s="184">
        <f t="shared" ca="1" si="770"/>
        <v>0</v>
      </c>
      <c r="GE213" s="184">
        <f t="shared" ca="1" si="771"/>
        <v>0</v>
      </c>
      <c r="GF213" s="184">
        <f t="shared" ca="1" si="772"/>
        <v>0</v>
      </c>
      <c r="GG213" s="184">
        <f t="shared" ca="1" si="773"/>
        <v>0</v>
      </c>
      <c r="GH213" s="184">
        <f t="shared" ca="1" si="774"/>
        <v>0</v>
      </c>
      <c r="GI213" s="184">
        <f t="shared" ca="1" si="775"/>
        <v>0</v>
      </c>
      <c r="GJ213" s="184">
        <f t="shared" ca="1" si="776"/>
        <v>0</v>
      </c>
      <c r="GK213" s="184">
        <f t="shared" ca="1" si="777"/>
        <v>0</v>
      </c>
      <c r="GL213" s="184">
        <f t="shared" ca="1" si="778"/>
        <v>0</v>
      </c>
      <c r="GM213" s="184">
        <f t="shared" ca="1" si="779"/>
        <v>0</v>
      </c>
      <c r="GN213" s="184">
        <f t="shared" ca="1" si="780"/>
        <v>0</v>
      </c>
      <c r="GO213" s="184">
        <f t="shared" ca="1" si="781"/>
        <v>0</v>
      </c>
      <c r="GP213" s="184">
        <f t="shared" ca="1" si="782"/>
        <v>0</v>
      </c>
      <c r="GQ213" s="184">
        <f t="shared" ca="1" si="783"/>
        <v>0</v>
      </c>
      <c r="GR213" s="184">
        <f t="shared" ca="1" si="784"/>
        <v>0</v>
      </c>
      <c r="GS213" s="184">
        <f t="shared" ca="1" si="785"/>
        <v>0</v>
      </c>
      <c r="GT213" s="184">
        <f t="shared" ca="1" si="786"/>
        <v>0</v>
      </c>
      <c r="GU213" s="184">
        <f t="shared" ca="1" si="787"/>
        <v>0</v>
      </c>
      <c r="GV213" s="184">
        <f t="shared" ca="1" si="788"/>
        <v>0</v>
      </c>
      <c r="GW213" s="184">
        <f t="shared" ca="1" si="789"/>
        <v>0</v>
      </c>
      <c r="GX213" s="184">
        <f t="shared" ca="1" si="790"/>
        <v>0</v>
      </c>
      <c r="GY213" s="184">
        <f t="shared" ca="1" si="791"/>
        <v>0</v>
      </c>
      <c r="GZ213" s="184">
        <f t="shared" ca="1" si="792"/>
        <v>0</v>
      </c>
      <c r="HA213" s="184">
        <f t="shared" ca="1" si="793"/>
        <v>0</v>
      </c>
      <c r="HB213" s="184">
        <f t="shared" ca="1" si="794"/>
        <v>0</v>
      </c>
      <c r="HC213" s="184">
        <f t="shared" ca="1" si="795"/>
        <v>0</v>
      </c>
      <c r="HD213" s="184">
        <f t="shared" ca="1" si="796"/>
        <v>0</v>
      </c>
      <c r="HE213" s="184">
        <f t="shared" ca="1" si="797"/>
        <v>0</v>
      </c>
      <c r="HF213" s="184">
        <f t="shared" ca="1" si="798"/>
        <v>0</v>
      </c>
      <c r="HG213" s="184">
        <f t="shared" ca="1" si="799"/>
        <v>0</v>
      </c>
      <c r="HH213" s="184">
        <f t="shared" ca="1" si="800"/>
        <v>0</v>
      </c>
      <c r="HI213" s="184">
        <f t="shared" ca="1" si="801"/>
        <v>0</v>
      </c>
      <c r="HJ213" s="184">
        <f t="shared" ca="1" si="802"/>
        <v>0</v>
      </c>
      <c r="HK213" s="578">
        <f t="shared" ca="1" si="803"/>
        <v>0</v>
      </c>
    </row>
    <row r="214" spans="1:219" s="185" customFormat="1">
      <c r="A214" s="284"/>
      <c r="B214" s="285"/>
      <c r="C214" s="286"/>
      <c r="D214" s="287"/>
      <c r="E214" s="288"/>
      <c r="F214" s="289"/>
      <c r="G214" s="289"/>
      <c r="H214" s="289"/>
      <c r="I214" s="289"/>
      <c r="J214" s="289"/>
      <c r="K214" s="289"/>
      <c r="L214" s="289"/>
      <c r="M214" s="572">
        <f t="shared" si="810"/>
        <v>0</v>
      </c>
      <c r="N214" s="572">
        <f t="shared" si="811"/>
        <v>0</v>
      </c>
      <c r="O214" s="572">
        <f t="shared" si="812"/>
        <v>0</v>
      </c>
      <c r="P214" s="572">
        <f t="shared" si="813"/>
        <v>206</v>
      </c>
      <c r="Q214" s="572" t="str">
        <f t="shared" si="814"/>
        <v/>
      </c>
      <c r="R214" s="572" t="str">
        <f t="shared" si="815"/>
        <v/>
      </c>
      <c r="S214" s="184" t="str">
        <f t="shared" ca="1" si="603"/>
        <v/>
      </c>
      <c r="T214" s="184" t="str">
        <f t="shared" ca="1" si="604"/>
        <v/>
      </c>
      <c r="U214" s="184" t="str">
        <f t="shared" ca="1" si="605"/>
        <v/>
      </c>
      <c r="V214" s="184" t="str">
        <f t="shared" ca="1" si="606"/>
        <v/>
      </c>
      <c r="W214" s="184" t="str">
        <f t="shared" ca="1" si="607"/>
        <v/>
      </c>
      <c r="X214" s="184" t="str">
        <f t="shared" ca="1" si="608"/>
        <v/>
      </c>
      <c r="Y214" s="184" t="str">
        <f t="shared" ca="1" si="609"/>
        <v/>
      </c>
      <c r="Z214" s="184" t="str">
        <f t="shared" ca="1" si="610"/>
        <v/>
      </c>
      <c r="AA214" s="184" t="str">
        <f t="shared" ca="1" si="611"/>
        <v/>
      </c>
      <c r="AB214" s="184" t="str">
        <f t="shared" ca="1" si="612"/>
        <v/>
      </c>
      <c r="AC214" s="184" t="str">
        <f t="shared" ca="1" si="613"/>
        <v/>
      </c>
      <c r="AD214" s="184" t="str">
        <f t="shared" ca="1" si="614"/>
        <v/>
      </c>
      <c r="AE214" s="184" t="str">
        <f t="shared" ca="1" si="615"/>
        <v/>
      </c>
      <c r="AF214" s="184" t="str">
        <f t="shared" ca="1" si="616"/>
        <v/>
      </c>
      <c r="AG214" s="184" t="str">
        <f t="shared" ca="1" si="617"/>
        <v/>
      </c>
      <c r="AH214" s="184" t="str">
        <f t="shared" ca="1" si="618"/>
        <v/>
      </c>
      <c r="AI214" s="184" t="str">
        <f t="shared" ca="1" si="619"/>
        <v/>
      </c>
      <c r="AJ214" s="184" t="str">
        <f t="shared" ca="1" si="620"/>
        <v/>
      </c>
      <c r="AK214" s="184" t="str">
        <f t="shared" ca="1" si="621"/>
        <v/>
      </c>
      <c r="AL214" s="184" t="str">
        <f t="shared" ca="1" si="622"/>
        <v/>
      </c>
      <c r="AM214" s="184" t="str">
        <f t="shared" ca="1" si="623"/>
        <v/>
      </c>
      <c r="AN214" s="184" t="str">
        <f t="shared" ca="1" si="624"/>
        <v/>
      </c>
      <c r="AO214" s="184" t="str">
        <f t="shared" ca="1" si="625"/>
        <v/>
      </c>
      <c r="AP214" s="184" t="str">
        <f t="shared" ca="1" si="626"/>
        <v/>
      </c>
      <c r="AQ214" s="184" t="str">
        <f t="shared" ca="1" si="627"/>
        <v/>
      </c>
      <c r="AR214" s="184" t="str">
        <f t="shared" ca="1" si="628"/>
        <v/>
      </c>
      <c r="AS214" s="184" t="str">
        <f t="shared" ca="1" si="629"/>
        <v/>
      </c>
      <c r="AT214" s="184" t="str">
        <f t="shared" ca="1" si="630"/>
        <v/>
      </c>
      <c r="AU214" s="184" t="str">
        <f t="shared" ca="1" si="631"/>
        <v/>
      </c>
      <c r="AV214" s="184" t="str">
        <f t="shared" ca="1" si="632"/>
        <v/>
      </c>
      <c r="AW214" s="184" t="str">
        <f t="shared" ca="1" si="633"/>
        <v/>
      </c>
      <c r="AX214" s="184" t="str">
        <f t="shared" ca="1" si="634"/>
        <v/>
      </c>
      <c r="AY214" s="184" t="str">
        <f t="shared" ca="1" si="635"/>
        <v/>
      </c>
      <c r="AZ214" s="184" t="str">
        <f t="shared" ca="1" si="636"/>
        <v/>
      </c>
      <c r="BA214" s="184" t="str">
        <f t="shared" ca="1" si="637"/>
        <v/>
      </c>
      <c r="BB214" s="184" t="str">
        <f t="shared" ca="1" si="638"/>
        <v/>
      </c>
      <c r="BC214" s="184" t="str">
        <f t="shared" ca="1" si="639"/>
        <v/>
      </c>
      <c r="BD214" s="184" t="str">
        <f t="shared" ca="1" si="640"/>
        <v/>
      </c>
      <c r="BE214" s="184" t="str">
        <f t="shared" ca="1" si="641"/>
        <v/>
      </c>
      <c r="BF214" s="184" t="str">
        <f t="shared" ca="1" si="642"/>
        <v/>
      </c>
      <c r="BG214" s="184" t="str">
        <f t="shared" ca="1" si="643"/>
        <v/>
      </c>
      <c r="BH214" s="184" t="str">
        <f t="shared" ca="1" si="644"/>
        <v/>
      </c>
      <c r="BI214" s="184" t="str">
        <f t="shared" ca="1" si="645"/>
        <v/>
      </c>
      <c r="BJ214" s="184" t="str">
        <f t="shared" ca="1" si="646"/>
        <v/>
      </c>
      <c r="BK214" s="184" t="str">
        <f t="shared" ca="1" si="647"/>
        <v/>
      </c>
      <c r="BL214" s="184" t="str">
        <f t="shared" ca="1" si="648"/>
        <v/>
      </c>
      <c r="BM214" s="184" t="str">
        <f t="shared" ca="1" si="649"/>
        <v/>
      </c>
      <c r="BN214" s="184" t="str">
        <f t="shared" ca="1" si="650"/>
        <v/>
      </c>
      <c r="BO214" s="184" t="str">
        <f t="shared" ca="1" si="651"/>
        <v/>
      </c>
      <c r="BP214" s="184" t="str">
        <f t="shared" ca="1" si="652"/>
        <v/>
      </c>
      <c r="BQ214" s="184" t="str">
        <f t="shared" ca="1" si="653"/>
        <v/>
      </c>
      <c r="BR214" s="184" t="str">
        <f t="shared" ca="1" si="654"/>
        <v/>
      </c>
      <c r="BS214" s="184" t="str">
        <f t="shared" ca="1" si="655"/>
        <v/>
      </c>
      <c r="BT214" s="184" t="str">
        <f t="shared" ca="1" si="656"/>
        <v/>
      </c>
      <c r="BU214" s="184" t="str">
        <f t="shared" ca="1" si="657"/>
        <v/>
      </c>
      <c r="BV214" s="184" t="str">
        <f t="shared" ca="1" si="658"/>
        <v/>
      </c>
      <c r="BW214" s="184" t="str">
        <f t="shared" ca="1" si="659"/>
        <v/>
      </c>
      <c r="BX214" s="184" t="str">
        <f t="shared" ca="1" si="660"/>
        <v/>
      </c>
      <c r="BY214" s="184" t="str">
        <f t="shared" ca="1" si="661"/>
        <v/>
      </c>
      <c r="BZ214" s="184" t="str">
        <f t="shared" ca="1" si="662"/>
        <v/>
      </c>
      <c r="CA214" s="184" t="str">
        <f t="shared" ca="1" si="663"/>
        <v/>
      </c>
      <c r="CB214" s="184" t="str">
        <f t="shared" ca="1" si="664"/>
        <v/>
      </c>
      <c r="CC214" s="184" t="str">
        <f t="shared" ca="1" si="665"/>
        <v/>
      </c>
      <c r="CD214" s="184" t="str">
        <f t="shared" ca="1" si="666"/>
        <v/>
      </c>
      <c r="CE214" s="184" t="str">
        <f t="shared" ca="1" si="667"/>
        <v/>
      </c>
      <c r="CF214" s="184" t="str">
        <f t="shared" ca="1" si="668"/>
        <v/>
      </c>
      <c r="CG214" s="184" t="str">
        <f t="shared" ca="1" si="669"/>
        <v/>
      </c>
      <c r="CH214" s="184" t="str">
        <f t="shared" ca="1" si="670"/>
        <v/>
      </c>
      <c r="CI214" s="184" t="str">
        <f t="shared" ca="1" si="671"/>
        <v/>
      </c>
      <c r="CJ214" s="184" t="str">
        <f t="shared" ca="1" si="672"/>
        <v/>
      </c>
      <c r="CK214" s="184" t="str">
        <f t="shared" ca="1" si="673"/>
        <v/>
      </c>
      <c r="CL214" s="184" t="str">
        <f t="shared" ca="1" si="674"/>
        <v/>
      </c>
      <c r="CM214" s="184" t="str">
        <f t="shared" ca="1" si="675"/>
        <v/>
      </c>
      <c r="CN214" s="184" t="str">
        <f t="shared" ca="1" si="676"/>
        <v/>
      </c>
      <c r="CO214" s="184" t="str">
        <f t="shared" ca="1" si="677"/>
        <v/>
      </c>
      <c r="CP214" s="184" t="str">
        <f t="shared" ca="1" si="678"/>
        <v/>
      </c>
      <c r="CQ214" s="184" t="str">
        <f t="shared" ca="1" si="679"/>
        <v/>
      </c>
      <c r="CR214" s="184" t="str">
        <f t="shared" ca="1" si="680"/>
        <v/>
      </c>
      <c r="CS214" s="184" t="str">
        <f t="shared" ca="1" si="681"/>
        <v/>
      </c>
      <c r="CT214" s="184" t="str">
        <f t="shared" ca="1" si="682"/>
        <v/>
      </c>
      <c r="CU214" s="184" t="str">
        <f t="shared" ca="1" si="683"/>
        <v/>
      </c>
      <c r="CV214" s="184" t="str">
        <f t="shared" ca="1" si="684"/>
        <v/>
      </c>
      <c r="CW214" s="184" t="str">
        <f t="shared" ca="1" si="685"/>
        <v/>
      </c>
      <c r="CX214" s="184" t="str">
        <f t="shared" ca="1" si="686"/>
        <v/>
      </c>
      <c r="CY214" s="184" t="str">
        <f t="shared" ca="1" si="687"/>
        <v/>
      </c>
      <c r="CZ214" s="184" t="str">
        <f t="shared" ca="1" si="688"/>
        <v/>
      </c>
      <c r="DA214" s="184" t="str">
        <f t="shared" ca="1" si="689"/>
        <v/>
      </c>
      <c r="DB214" s="184" t="str">
        <f t="shared" ca="1" si="690"/>
        <v/>
      </c>
      <c r="DC214" s="184" t="str">
        <f t="shared" ca="1" si="691"/>
        <v/>
      </c>
      <c r="DD214" s="184" t="str">
        <f t="shared" ca="1" si="692"/>
        <v/>
      </c>
      <c r="DE214" s="184" t="str">
        <f t="shared" ca="1" si="693"/>
        <v/>
      </c>
      <c r="DF214" s="184" t="str">
        <f t="shared" ca="1" si="694"/>
        <v/>
      </c>
      <c r="DG214" s="184" t="str">
        <f t="shared" ca="1" si="695"/>
        <v/>
      </c>
      <c r="DH214" s="184" t="str">
        <f t="shared" ca="1" si="696"/>
        <v/>
      </c>
      <c r="DI214" s="184" t="str">
        <f t="shared" ca="1" si="697"/>
        <v/>
      </c>
      <c r="DJ214" s="184" t="str">
        <f t="shared" ca="1" si="698"/>
        <v/>
      </c>
      <c r="DK214" s="184" t="str">
        <f t="shared" ca="1" si="699"/>
        <v/>
      </c>
      <c r="DL214" s="184" t="str">
        <f t="shared" ca="1" si="700"/>
        <v/>
      </c>
      <c r="DM214" s="184" t="str">
        <f t="shared" ca="1" si="701"/>
        <v/>
      </c>
      <c r="DN214" s="184" t="str">
        <f t="shared" ca="1" si="702"/>
        <v/>
      </c>
      <c r="DO214" s="184" t="str">
        <f t="shared" ca="1" si="703"/>
        <v/>
      </c>
      <c r="DP214" s="184" t="str">
        <f t="shared" ca="1" si="704"/>
        <v/>
      </c>
      <c r="DQ214" s="184" t="str">
        <f t="shared" ca="1" si="705"/>
        <v/>
      </c>
      <c r="DR214" s="184" t="str">
        <f t="shared" ca="1" si="706"/>
        <v/>
      </c>
      <c r="DS214" s="184" t="str">
        <f t="shared" ca="1" si="707"/>
        <v/>
      </c>
      <c r="DT214" s="184" t="str">
        <f t="shared" ca="1" si="708"/>
        <v/>
      </c>
      <c r="DU214" s="184" t="str">
        <f t="shared" ca="1" si="709"/>
        <v/>
      </c>
      <c r="DV214" s="184" t="str">
        <f t="shared" ca="1" si="710"/>
        <v/>
      </c>
      <c r="DW214" s="184">
        <f t="shared" ca="1" si="711"/>
        <v>0</v>
      </c>
      <c r="DX214" s="184">
        <f t="shared" ca="1" si="712"/>
        <v>0</v>
      </c>
      <c r="DY214" s="184">
        <f t="shared" ca="1" si="713"/>
        <v>0</v>
      </c>
      <c r="DZ214" s="184">
        <f t="shared" ca="1" si="714"/>
        <v>0</v>
      </c>
      <c r="EA214" s="184">
        <f t="shared" ca="1" si="715"/>
        <v>0</v>
      </c>
      <c r="EB214" s="184">
        <f t="shared" ca="1" si="716"/>
        <v>0</v>
      </c>
      <c r="EC214" s="184">
        <f t="shared" ca="1" si="717"/>
        <v>0</v>
      </c>
      <c r="ED214" s="184">
        <f t="shared" ca="1" si="718"/>
        <v>0</v>
      </c>
      <c r="EE214" s="184">
        <f t="shared" ca="1" si="719"/>
        <v>0</v>
      </c>
      <c r="EF214" s="184">
        <f t="shared" ca="1" si="720"/>
        <v>0</v>
      </c>
      <c r="EG214" s="184">
        <f t="shared" ca="1" si="721"/>
        <v>0</v>
      </c>
      <c r="EH214" s="184">
        <f t="shared" ca="1" si="722"/>
        <v>0</v>
      </c>
      <c r="EI214" s="184">
        <f t="shared" ca="1" si="723"/>
        <v>0</v>
      </c>
      <c r="EJ214" s="184">
        <f t="shared" ca="1" si="724"/>
        <v>0</v>
      </c>
      <c r="EK214" s="184">
        <f t="shared" ca="1" si="725"/>
        <v>0</v>
      </c>
      <c r="EL214" s="184">
        <f t="shared" ca="1" si="726"/>
        <v>0</v>
      </c>
      <c r="EM214" s="184">
        <f t="shared" ca="1" si="727"/>
        <v>0</v>
      </c>
      <c r="EN214" s="184">
        <f t="shared" ca="1" si="728"/>
        <v>0</v>
      </c>
      <c r="EO214" s="184">
        <f t="shared" ca="1" si="729"/>
        <v>0</v>
      </c>
      <c r="EP214" s="184">
        <f t="shared" ca="1" si="730"/>
        <v>0</v>
      </c>
      <c r="EQ214" s="184">
        <f t="shared" ca="1" si="731"/>
        <v>0</v>
      </c>
      <c r="ER214" s="184">
        <f t="shared" ca="1" si="732"/>
        <v>0</v>
      </c>
      <c r="ES214" s="184">
        <f t="shared" ca="1" si="733"/>
        <v>0</v>
      </c>
      <c r="ET214" s="184">
        <f t="shared" ca="1" si="734"/>
        <v>0</v>
      </c>
      <c r="EU214" s="184">
        <f t="shared" ca="1" si="735"/>
        <v>0</v>
      </c>
      <c r="EV214" s="184">
        <f t="shared" ca="1" si="736"/>
        <v>0</v>
      </c>
      <c r="EW214" s="184">
        <f t="shared" ca="1" si="737"/>
        <v>0</v>
      </c>
      <c r="EX214" s="184">
        <f t="shared" ca="1" si="738"/>
        <v>0</v>
      </c>
      <c r="EY214" s="184">
        <f t="shared" ca="1" si="739"/>
        <v>0</v>
      </c>
      <c r="EZ214" s="184">
        <f t="shared" ca="1" si="740"/>
        <v>0</v>
      </c>
      <c r="FA214" s="184">
        <f t="shared" ca="1" si="741"/>
        <v>0</v>
      </c>
      <c r="FB214" s="184">
        <f t="shared" ca="1" si="742"/>
        <v>0</v>
      </c>
      <c r="FC214" s="184">
        <f t="shared" ca="1" si="743"/>
        <v>0</v>
      </c>
      <c r="FD214" s="184">
        <f t="shared" ca="1" si="744"/>
        <v>0</v>
      </c>
      <c r="FE214" s="184">
        <f t="shared" ca="1" si="745"/>
        <v>0</v>
      </c>
      <c r="FF214" s="184">
        <f t="shared" ca="1" si="746"/>
        <v>0</v>
      </c>
      <c r="FG214" s="184">
        <f t="shared" ca="1" si="747"/>
        <v>0</v>
      </c>
      <c r="FH214" s="184">
        <f t="shared" ca="1" si="748"/>
        <v>0</v>
      </c>
      <c r="FI214" s="184">
        <f t="shared" ca="1" si="749"/>
        <v>0</v>
      </c>
      <c r="FJ214" s="184">
        <f t="shared" ca="1" si="750"/>
        <v>0</v>
      </c>
      <c r="FK214" s="184">
        <f t="shared" ca="1" si="751"/>
        <v>0</v>
      </c>
      <c r="FL214" s="184">
        <f t="shared" ca="1" si="752"/>
        <v>0</v>
      </c>
      <c r="FM214" s="184">
        <f t="shared" ca="1" si="753"/>
        <v>0</v>
      </c>
      <c r="FN214" s="184">
        <f t="shared" ca="1" si="754"/>
        <v>0</v>
      </c>
      <c r="FO214" s="184">
        <f t="shared" ca="1" si="755"/>
        <v>0</v>
      </c>
      <c r="FP214" s="184">
        <f t="shared" ca="1" si="756"/>
        <v>0</v>
      </c>
      <c r="FQ214" s="184">
        <f t="shared" ca="1" si="757"/>
        <v>0</v>
      </c>
      <c r="FR214" s="184">
        <f t="shared" ca="1" si="758"/>
        <v>0</v>
      </c>
      <c r="FS214" s="184">
        <f t="shared" ca="1" si="759"/>
        <v>0</v>
      </c>
      <c r="FT214" s="184">
        <f t="shared" ca="1" si="760"/>
        <v>0</v>
      </c>
      <c r="FU214" s="184">
        <f t="shared" ca="1" si="761"/>
        <v>0</v>
      </c>
      <c r="FV214" s="184">
        <f t="shared" ca="1" si="762"/>
        <v>0</v>
      </c>
      <c r="FW214" s="184">
        <f t="shared" ca="1" si="763"/>
        <v>0</v>
      </c>
      <c r="FX214" s="184">
        <f t="shared" ca="1" si="764"/>
        <v>0</v>
      </c>
      <c r="FY214" s="184">
        <f t="shared" ca="1" si="765"/>
        <v>0</v>
      </c>
      <c r="FZ214" s="184">
        <f t="shared" ca="1" si="766"/>
        <v>0</v>
      </c>
      <c r="GA214" s="184">
        <f t="shared" ca="1" si="767"/>
        <v>0</v>
      </c>
      <c r="GB214" s="184">
        <f t="shared" ca="1" si="768"/>
        <v>0</v>
      </c>
      <c r="GC214" s="184">
        <f t="shared" ca="1" si="769"/>
        <v>0</v>
      </c>
      <c r="GD214" s="184">
        <f t="shared" ca="1" si="770"/>
        <v>0</v>
      </c>
      <c r="GE214" s="184">
        <f t="shared" ca="1" si="771"/>
        <v>0</v>
      </c>
      <c r="GF214" s="184">
        <f t="shared" ca="1" si="772"/>
        <v>0</v>
      </c>
      <c r="GG214" s="184">
        <f t="shared" ca="1" si="773"/>
        <v>0</v>
      </c>
      <c r="GH214" s="184">
        <f t="shared" ca="1" si="774"/>
        <v>0</v>
      </c>
      <c r="GI214" s="184">
        <f t="shared" ca="1" si="775"/>
        <v>0</v>
      </c>
      <c r="GJ214" s="184">
        <f t="shared" ca="1" si="776"/>
        <v>0</v>
      </c>
      <c r="GK214" s="184">
        <f t="shared" ca="1" si="777"/>
        <v>0</v>
      </c>
      <c r="GL214" s="184">
        <f t="shared" ca="1" si="778"/>
        <v>0</v>
      </c>
      <c r="GM214" s="184">
        <f t="shared" ca="1" si="779"/>
        <v>0</v>
      </c>
      <c r="GN214" s="184">
        <f t="shared" ca="1" si="780"/>
        <v>0</v>
      </c>
      <c r="GO214" s="184">
        <f t="shared" ca="1" si="781"/>
        <v>0</v>
      </c>
      <c r="GP214" s="184">
        <f t="shared" ca="1" si="782"/>
        <v>0</v>
      </c>
      <c r="GQ214" s="184">
        <f t="shared" ca="1" si="783"/>
        <v>0</v>
      </c>
      <c r="GR214" s="184">
        <f t="shared" ca="1" si="784"/>
        <v>0</v>
      </c>
      <c r="GS214" s="184">
        <f t="shared" ca="1" si="785"/>
        <v>0</v>
      </c>
      <c r="GT214" s="184">
        <f t="shared" ca="1" si="786"/>
        <v>0</v>
      </c>
      <c r="GU214" s="184">
        <f t="shared" ca="1" si="787"/>
        <v>0</v>
      </c>
      <c r="GV214" s="184">
        <f t="shared" ca="1" si="788"/>
        <v>0</v>
      </c>
      <c r="GW214" s="184">
        <f t="shared" ca="1" si="789"/>
        <v>0</v>
      </c>
      <c r="GX214" s="184">
        <f t="shared" ca="1" si="790"/>
        <v>0</v>
      </c>
      <c r="GY214" s="184">
        <f t="shared" ca="1" si="791"/>
        <v>0</v>
      </c>
      <c r="GZ214" s="184">
        <f t="shared" ca="1" si="792"/>
        <v>0</v>
      </c>
      <c r="HA214" s="184">
        <f t="shared" ca="1" si="793"/>
        <v>0</v>
      </c>
      <c r="HB214" s="184">
        <f t="shared" ca="1" si="794"/>
        <v>0</v>
      </c>
      <c r="HC214" s="184">
        <f t="shared" ca="1" si="795"/>
        <v>0</v>
      </c>
      <c r="HD214" s="184">
        <f t="shared" ca="1" si="796"/>
        <v>0</v>
      </c>
      <c r="HE214" s="184">
        <f t="shared" ca="1" si="797"/>
        <v>0</v>
      </c>
      <c r="HF214" s="184">
        <f t="shared" ca="1" si="798"/>
        <v>0</v>
      </c>
      <c r="HG214" s="184">
        <f t="shared" ca="1" si="799"/>
        <v>0</v>
      </c>
      <c r="HH214" s="184">
        <f t="shared" ca="1" si="800"/>
        <v>0</v>
      </c>
      <c r="HI214" s="184">
        <f t="shared" ca="1" si="801"/>
        <v>0</v>
      </c>
      <c r="HJ214" s="184">
        <f t="shared" ca="1" si="802"/>
        <v>0</v>
      </c>
      <c r="HK214" s="578">
        <f t="shared" ca="1" si="803"/>
        <v>0</v>
      </c>
    </row>
    <row r="215" spans="1:219" s="185" customFormat="1">
      <c r="A215" s="284"/>
      <c r="B215" s="285"/>
      <c r="C215" s="286"/>
      <c r="D215" s="287"/>
      <c r="E215" s="288"/>
      <c r="F215" s="289"/>
      <c r="G215" s="289"/>
      <c r="H215" s="289"/>
      <c r="I215" s="289"/>
      <c r="J215" s="289"/>
      <c r="K215" s="289"/>
      <c r="L215" s="289"/>
      <c r="M215" s="572">
        <f t="shared" si="810"/>
        <v>0</v>
      </c>
      <c r="N215" s="572">
        <f t="shared" si="811"/>
        <v>0</v>
      </c>
      <c r="O215" s="572">
        <f t="shared" si="812"/>
        <v>0</v>
      </c>
      <c r="P215" s="572">
        <f t="shared" si="813"/>
        <v>207</v>
      </c>
      <c r="Q215" s="572" t="str">
        <f t="shared" si="814"/>
        <v/>
      </c>
      <c r="R215" s="572" t="str">
        <f t="shared" si="815"/>
        <v/>
      </c>
      <c r="S215" s="184" t="str">
        <f t="shared" ca="1" si="603"/>
        <v/>
      </c>
      <c r="T215" s="184" t="str">
        <f t="shared" ca="1" si="604"/>
        <v/>
      </c>
      <c r="U215" s="184" t="str">
        <f t="shared" ca="1" si="605"/>
        <v/>
      </c>
      <c r="V215" s="184" t="str">
        <f t="shared" ca="1" si="606"/>
        <v/>
      </c>
      <c r="W215" s="184" t="str">
        <f t="shared" ca="1" si="607"/>
        <v/>
      </c>
      <c r="X215" s="184" t="str">
        <f t="shared" ca="1" si="608"/>
        <v/>
      </c>
      <c r="Y215" s="184" t="str">
        <f t="shared" ca="1" si="609"/>
        <v/>
      </c>
      <c r="Z215" s="184" t="str">
        <f t="shared" ca="1" si="610"/>
        <v/>
      </c>
      <c r="AA215" s="184" t="str">
        <f t="shared" ca="1" si="611"/>
        <v/>
      </c>
      <c r="AB215" s="184" t="str">
        <f t="shared" ca="1" si="612"/>
        <v/>
      </c>
      <c r="AC215" s="184" t="str">
        <f t="shared" ca="1" si="613"/>
        <v/>
      </c>
      <c r="AD215" s="184" t="str">
        <f t="shared" ca="1" si="614"/>
        <v/>
      </c>
      <c r="AE215" s="184" t="str">
        <f t="shared" ca="1" si="615"/>
        <v/>
      </c>
      <c r="AF215" s="184" t="str">
        <f t="shared" ca="1" si="616"/>
        <v/>
      </c>
      <c r="AG215" s="184" t="str">
        <f t="shared" ca="1" si="617"/>
        <v/>
      </c>
      <c r="AH215" s="184" t="str">
        <f t="shared" ca="1" si="618"/>
        <v/>
      </c>
      <c r="AI215" s="184" t="str">
        <f t="shared" ca="1" si="619"/>
        <v/>
      </c>
      <c r="AJ215" s="184" t="str">
        <f t="shared" ca="1" si="620"/>
        <v/>
      </c>
      <c r="AK215" s="184" t="str">
        <f t="shared" ca="1" si="621"/>
        <v/>
      </c>
      <c r="AL215" s="184" t="str">
        <f t="shared" ca="1" si="622"/>
        <v/>
      </c>
      <c r="AM215" s="184" t="str">
        <f t="shared" ca="1" si="623"/>
        <v/>
      </c>
      <c r="AN215" s="184" t="str">
        <f t="shared" ca="1" si="624"/>
        <v/>
      </c>
      <c r="AO215" s="184" t="str">
        <f t="shared" ca="1" si="625"/>
        <v/>
      </c>
      <c r="AP215" s="184" t="str">
        <f t="shared" ca="1" si="626"/>
        <v/>
      </c>
      <c r="AQ215" s="184" t="str">
        <f t="shared" ca="1" si="627"/>
        <v/>
      </c>
      <c r="AR215" s="184" t="str">
        <f t="shared" ca="1" si="628"/>
        <v/>
      </c>
      <c r="AS215" s="184" t="str">
        <f t="shared" ca="1" si="629"/>
        <v/>
      </c>
      <c r="AT215" s="184" t="str">
        <f t="shared" ca="1" si="630"/>
        <v/>
      </c>
      <c r="AU215" s="184" t="str">
        <f t="shared" ca="1" si="631"/>
        <v/>
      </c>
      <c r="AV215" s="184" t="str">
        <f t="shared" ca="1" si="632"/>
        <v/>
      </c>
      <c r="AW215" s="184" t="str">
        <f t="shared" ca="1" si="633"/>
        <v/>
      </c>
      <c r="AX215" s="184" t="str">
        <f t="shared" ca="1" si="634"/>
        <v/>
      </c>
      <c r="AY215" s="184" t="str">
        <f t="shared" ca="1" si="635"/>
        <v/>
      </c>
      <c r="AZ215" s="184" t="str">
        <f t="shared" ca="1" si="636"/>
        <v/>
      </c>
      <c r="BA215" s="184" t="str">
        <f t="shared" ca="1" si="637"/>
        <v/>
      </c>
      <c r="BB215" s="184" t="str">
        <f t="shared" ca="1" si="638"/>
        <v/>
      </c>
      <c r="BC215" s="184" t="str">
        <f t="shared" ca="1" si="639"/>
        <v/>
      </c>
      <c r="BD215" s="184" t="str">
        <f t="shared" ca="1" si="640"/>
        <v/>
      </c>
      <c r="BE215" s="184" t="str">
        <f t="shared" ca="1" si="641"/>
        <v/>
      </c>
      <c r="BF215" s="184" t="str">
        <f t="shared" ca="1" si="642"/>
        <v/>
      </c>
      <c r="BG215" s="184" t="str">
        <f t="shared" ca="1" si="643"/>
        <v/>
      </c>
      <c r="BH215" s="184" t="str">
        <f t="shared" ca="1" si="644"/>
        <v/>
      </c>
      <c r="BI215" s="184" t="str">
        <f t="shared" ca="1" si="645"/>
        <v/>
      </c>
      <c r="BJ215" s="184" t="str">
        <f t="shared" ca="1" si="646"/>
        <v/>
      </c>
      <c r="BK215" s="184" t="str">
        <f t="shared" ca="1" si="647"/>
        <v/>
      </c>
      <c r="BL215" s="184" t="str">
        <f t="shared" ca="1" si="648"/>
        <v/>
      </c>
      <c r="BM215" s="184" t="str">
        <f t="shared" ca="1" si="649"/>
        <v/>
      </c>
      <c r="BN215" s="184" t="str">
        <f t="shared" ca="1" si="650"/>
        <v/>
      </c>
      <c r="BO215" s="184" t="str">
        <f t="shared" ca="1" si="651"/>
        <v/>
      </c>
      <c r="BP215" s="184" t="str">
        <f t="shared" ca="1" si="652"/>
        <v/>
      </c>
      <c r="BQ215" s="184" t="str">
        <f t="shared" ca="1" si="653"/>
        <v/>
      </c>
      <c r="BR215" s="184" t="str">
        <f t="shared" ca="1" si="654"/>
        <v/>
      </c>
      <c r="BS215" s="184" t="str">
        <f t="shared" ca="1" si="655"/>
        <v/>
      </c>
      <c r="BT215" s="184" t="str">
        <f t="shared" ca="1" si="656"/>
        <v/>
      </c>
      <c r="BU215" s="184" t="str">
        <f t="shared" ca="1" si="657"/>
        <v/>
      </c>
      <c r="BV215" s="184" t="str">
        <f t="shared" ca="1" si="658"/>
        <v/>
      </c>
      <c r="BW215" s="184" t="str">
        <f t="shared" ca="1" si="659"/>
        <v/>
      </c>
      <c r="BX215" s="184" t="str">
        <f t="shared" ca="1" si="660"/>
        <v/>
      </c>
      <c r="BY215" s="184" t="str">
        <f t="shared" ca="1" si="661"/>
        <v/>
      </c>
      <c r="BZ215" s="184" t="str">
        <f t="shared" ca="1" si="662"/>
        <v/>
      </c>
      <c r="CA215" s="184" t="str">
        <f t="shared" ca="1" si="663"/>
        <v/>
      </c>
      <c r="CB215" s="184" t="str">
        <f t="shared" ca="1" si="664"/>
        <v/>
      </c>
      <c r="CC215" s="184" t="str">
        <f t="shared" ca="1" si="665"/>
        <v/>
      </c>
      <c r="CD215" s="184" t="str">
        <f t="shared" ca="1" si="666"/>
        <v/>
      </c>
      <c r="CE215" s="184" t="str">
        <f t="shared" ca="1" si="667"/>
        <v/>
      </c>
      <c r="CF215" s="184" t="str">
        <f t="shared" ca="1" si="668"/>
        <v/>
      </c>
      <c r="CG215" s="184" t="str">
        <f t="shared" ca="1" si="669"/>
        <v/>
      </c>
      <c r="CH215" s="184" t="str">
        <f t="shared" ca="1" si="670"/>
        <v/>
      </c>
      <c r="CI215" s="184" t="str">
        <f t="shared" ca="1" si="671"/>
        <v/>
      </c>
      <c r="CJ215" s="184" t="str">
        <f t="shared" ca="1" si="672"/>
        <v/>
      </c>
      <c r="CK215" s="184" t="str">
        <f t="shared" ca="1" si="673"/>
        <v/>
      </c>
      <c r="CL215" s="184" t="str">
        <f t="shared" ca="1" si="674"/>
        <v/>
      </c>
      <c r="CM215" s="184" t="str">
        <f t="shared" ca="1" si="675"/>
        <v/>
      </c>
      <c r="CN215" s="184" t="str">
        <f t="shared" ca="1" si="676"/>
        <v/>
      </c>
      <c r="CO215" s="184" t="str">
        <f t="shared" ca="1" si="677"/>
        <v/>
      </c>
      <c r="CP215" s="184" t="str">
        <f t="shared" ca="1" si="678"/>
        <v/>
      </c>
      <c r="CQ215" s="184" t="str">
        <f t="shared" ca="1" si="679"/>
        <v/>
      </c>
      <c r="CR215" s="184" t="str">
        <f t="shared" ca="1" si="680"/>
        <v/>
      </c>
      <c r="CS215" s="184" t="str">
        <f t="shared" ca="1" si="681"/>
        <v/>
      </c>
      <c r="CT215" s="184" t="str">
        <f t="shared" ca="1" si="682"/>
        <v/>
      </c>
      <c r="CU215" s="184" t="str">
        <f t="shared" ca="1" si="683"/>
        <v/>
      </c>
      <c r="CV215" s="184" t="str">
        <f t="shared" ca="1" si="684"/>
        <v/>
      </c>
      <c r="CW215" s="184" t="str">
        <f t="shared" ca="1" si="685"/>
        <v/>
      </c>
      <c r="CX215" s="184" t="str">
        <f t="shared" ca="1" si="686"/>
        <v/>
      </c>
      <c r="CY215" s="184" t="str">
        <f t="shared" ca="1" si="687"/>
        <v/>
      </c>
      <c r="CZ215" s="184" t="str">
        <f t="shared" ca="1" si="688"/>
        <v/>
      </c>
      <c r="DA215" s="184" t="str">
        <f t="shared" ca="1" si="689"/>
        <v/>
      </c>
      <c r="DB215" s="184" t="str">
        <f t="shared" ca="1" si="690"/>
        <v/>
      </c>
      <c r="DC215" s="184" t="str">
        <f t="shared" ca="1" si="691"/>
        <v/>
      </c>
      <c r="DD215" s="184" t="str">
        <f t="shared" ca="1" si="692"/>
        <v/>
      </c>
      <c r="DE215" s="184" t="str">
        <f t="shared" ca="1" si="693"/>
        <v/>
      </c>
      <c r="DF215" s="184" t="str">
        <f t="shared" ca="1" si="694"/>
        <v/>
      </c>
      <c r="DG215" s="184" t="str">
        <f t="shared" ca="1" si="695"/>
        <v/>
      </c>
      <c r="DH215" s="184" t="str">
        <f t="shared" ca="1" si="696"/>
        <v/>
      </c>
      <c r="DI215" s="184" t="str">
        <f t="shared" ca="1" si="697"/>
        <v/>
      </c>
      <c r="DJ215" s="184" t="str">
        <f t="shared" ca="1" si="698"/>
        <v/>
      </c>
      <c r="DK215" s="184" t="str">
        <f t="shared" ca="1" si="699"/>
        <v/>
      </c>
      <c r="DL215" s="184" t="str">
        <f t="shared" ca="1" si="700"/>
        <v/>
      </c>
      <c r="DM215" s="184" t="str">
        <f t="shared" ca="1" si="701"/>
        <v/>
      </c>
      <c r="DN215" s="184" t="str">
        <f t="shared" ca="1" si="702"/>
        <v/>
      </c>
      <c r="DO215" s="184" t="str">
        <f t="shared" ca="1" si="703"/>
        <v/>
      </c>
      <c r="DP215" s="184" t="str">
        <f t="shared" ca="1" si="704"/>
        <v/>
      </c>
      <c r="DQ215" s="184" t="str">
        <f t="shared" ca="1" si="705"/>
        <v/>
      </c>
      <c r="DR215" s="184" t="str">
        <f t="shared" ca="1" si="706"/>
        <v/>
      </c>
      <c r="DS215" s="184" t="str">
        <f t="shared" ca="1" si="707"/>
        <v/>
      </c>
      <c r="DT215" s="184" t="str">
        <f t="shared" ca="1" si="708"/>
        <v/>
      </c>
      <c r="DU215" s="184" t="str">
        <f t="shared" ca="1" si="709"/>
        <v/>
      </c>
      <c r="DV215" s="184">
        <f t="shared" ca="1" si="710"/>
        <v>0</v>
      </c>
      <c r="DW215" s="184">
        <f t="shared" ca="1" si="711"/>
        <v>0</v>
      </c>
      <c r="DX215" s="184">
        <f t="shared" ca="1" si="712"/>
        <v>0</v>
      </c>
      <c r="DY215" s="184">
        <f t="shared" ca="1" si="713"/>
        <v>0</v>
      </c>
      <c r="DZ215" s="184">
        <f t="shared" ca="1" si="714"/>
        <v>0</v>
      </c>
      <c r="EA215" s="184">
        <f t="shared" ca="1" si="715"/>
        <v>0</v>
      </c>
      <c r="EB215" s="184">
        <f t="shared" ca="1" si="716"/>
        <v>0</v>
      </c>
      <c r="EC215" s="184">
        <f t="shared" ca="1" si="717"/>
        <v>0</v>
      </c>
      <c r="ED215" s="184">
        <f t="shared" ca="1" si="718"/>
        <v>0</v>
      </c>
      <c r="EE215" s="184">
        <f t="shared" ca="1" si="719"/>
        <v>0</v>
      </c>
      <c r="EF215" s="184">
        <f t="shared" ca="1" si="720"/>
        <v>0</v>
      </c>
      <c r="EG215" s="184">
        <f t="shared" ca="1" si="721"/>
        <v>0</v>
      </c>
      <c r="EH215" s="184">
        <f t="shared" ca="1" si="722"/>
        <v>0</v>
      </c>
      <c r="EI215" s="184">
        <f t="shared" ca="1" si="723"/>
        <v>0</v>
      </c>
      <c r="EJ215" s="184">
        <f t="shared" ca="1" si="724"/>
        <v>0</v>
      </c>
      <c r="EK215" s="184">
        <f t="shared" ca="1" si="725"/>
        <v>0</v>
      </c>
      <c r="EL215" s="184">
        <f t="shared" ca="1" si="726"/>
        <v>0</v>
      </c>
      <c r="EM215" s="184">
        <f t="shared" ca="1" si="727"/>
        <v>0</v>
      </c>
      <c r="EN215" s="184">
        <f t="shared" ca="1" si="728"/>
        <v>0</v>
      </c>
      <c r="EO215" s="184">
        <f t="shared" ca="1" si="729"/>
        <v>0</v>
      </c>
      <c r="EP215" s="184">
        <f t="shared" ca="1" si="730"/>
        <v>0</v>
      </c>
      <c r="EQ215" s="184">
        <f t="shared" ca="1" si="731"/>
        <v>0</v>
      </c>
      <c r="ER215" s="184">
        <f t="shared" ca="1" si="732"/>
        <v>0</v>
      </c>
      <c r="ES215" s="184">
        <f t="shared" ca="1" si="733"/>
        <v>0</v>
      </c>
      <c r="ET215" s="184">
        <f t="shared" ca="1" si="734"/>
        <v>0</v>
      </c>
      <c r="EU215" s="184">
        <f t="shared" ca="1" si="735"/>
        <v>0</v>
      </c>
      <c r="EV215" s="184">
        <f t="shared" ca="1" si="736"/>
        <v>0</v>
      </c>
      <c r="EW215" s="184">
        <f t="shared" ca="1" si="737"/>
        <v>0</v>
      </c>
      <c r="EX215" s="184">
        <f t="shared" ca="1" si="738"/>
        <v>0</v>
      </c>
      <c r="EY215" s="184">
        <f t="shared" ca="1" si="739"/>
        <v>0</v>
      </c>
      <c r="EZ215" s="184">
        <f t="shared" ca="1" si="740"/>
        <v>0</v>
      </c>
      <c r="FA215" s="184">
        <f t="shared" ca="1" si="741"/>
        <v>0</v>
      </c>
      <c r="FB215" s="184">
        <f t="shared" ca="1" si="742"/>
        <v>0</v>
      </c>
      <c r="FC215" s="184">
        <f t="shared" ca="1" si="743"/>
        <v>0</v>
      </c>
      <c r="FD215" s="184">
        <f t="shared" ca="1" si="744"/>
        <v>0</v>
      </c>
      <c r="FE215" s="184">
        <f t="shared" ca="1" si="745"/>
        <v>0</v>
      </c>
      <c r="FF215" s="184">
        <f t="shared" ca="1" si="746"/>
        <v>0</v>
      </c>
      <c r="FG215" s="184">
        <f t="shared" ca="1" si="747"/>
        <v>0</v>
      </c>
      <c r="FH215" s="184">
        <f t="shared" ca="1" si="748"/>
        <v>0</v>
      </c>
      <c r="FI215" s="184">
        <f t="shared" ca="1" si="749"/>
        <v>0</v>
      </c>
      <c r="FJ215" s="184">
        <f t="shared" ca="1" si="750"/>
        <v>0</v>
      </c>
      <c r="FK215" s="184">
        <f t="shared" ca="1" si="751"/>
        <v>0</v>
      </c>
      <c r="FL215" s="184">
        <f t="shared" ca="1" si="752"/>
        <v>0</v>
      </c>
      <c r="FM215" s="184">
        <f t="shared" ca="1" si="753"/>
        <v>0</v>
      </c>
      <c r="FN215" s="184">
        <f t="shared" ca="1" si="754"/>
        <v>0</v>
      </c>
      <c r="FO215" s="184">
        <f t="shared" ca="1" si="755"/>
        <v>0</v>
      </c>
      <c r="FP215" s="184">
        <f t="shared" ca="1" si="756"/>
        <v>0</v>
      </c>
      <c r="FQ215" s="184">
        <f t="shared" ca="1" si="757"/>
        <v>0</v>
      </c>
      <c r="FR215" s="184">
        <f t="shared" ca="1" si="758"/>
        <v>0</v>
      </c>
      <c r="FS215" s="184">
        <f t="shared" ca="1" si="759"/>
        <v>0</v>
      </c>
      <c r="FT215" s="184">
        <f t="shared" ca="1" si="760"/>
        <v>0</v>
      </c>
      <c r="FU215" s="184">
        <f t="shared" ca="1" si="761"/>
        <v>0</v>
      </c>
      <c r="FV215" s="184">
        <f t="shared" ca="1" si="762"/>
        <v>0</v>
      </c>
      <c r="FW215" s="184">
        <f t="shared" ca="1" si="763"/>
        <v>0</v>
      </c>
      <c r="FX215" s="184">
        <f t="shared" ca="1" si="764"/>
        <v>0</v>
      </c>
      <c r="FY215" s="184">
        <f t="shared" ca="1" si="765"/>
        <v>0</v>
      </c>
      <c r="FZ215" s="184">
        <f t="shared" ca="1" si="766"/>
        <v>0</v>
      </c>
      <c r="GA215" s="184">
        <f t="shared" ca="1" si="767"/>
        <v>0</v>
      </c>
      <c r="GB215" s="184">
        <f t="shared" ca="1" si="768"/>
        <v>0</v>
      </c>
      <c r="GC215" s="184">
        <f t="shared" ca="1" si="769"/>
        <v>0</v>
      </c>
      <c r="GD215" s="184">
        <f t="shared" ca="1" si="770"/>
        <v>0</v>
      </c>
      <c r="GE215" s="184">
        <f t="shared" ca="1" si="771"/>
        <v>0</v>
      </c>
      <c r="GF215" s="184">
        <f t="shared" ca="1" si="772"/>
        <v>0</v>
      </c>
      <c r="GG215" s="184">
        <f t="shared" ca="1" si="773"/>
        <v>0</v>
      </c>
      <c r="GH215" s="184">
        <f t="shared" ca="1" si="774"/>
        <v>0</v>
      </c>
      <c r="GI215" s="184">
        <f t="shared" ca="1" si="775"/>
        <v>0</v>
      </c>
      <c r="GJ215" s="184">
        <f t="shared" ca="1" si="776"/>
        <v>0</v>
      </c>
      <c r="GK215" s="184">
        <f t="shared" ca="1" si="777"/>
        <v>0</v>
      </c>
      <c r="GL215" s="184">
        <f t="shared" ca="1" si="778"/>
        <v>0</v>
      </c>
      <c r="GM215" s="184">
        <f t="shared" ca="1" si="779"/>
        <v>0</v>
      </c>
      <c r="GN215" s="184">
        <f t="shared" ca="1" si="780"/>
        <v>0</v>
      </c>
      <c r="GO215" s="184">
        <f t="shared" ca="1" si="781"/>
        <v>0</v>
      </c>
      <c r="GP215" s="184">
        <f t="shared" ca="1" si="782"/>
        <v>0</v>
      </c>
      <c r="GQ215" s="184">
        <f t="shared" ca="1" si="783"/>
        <v>0</v>
      </c>
      <c r="GR215" s="184">
        <f t="shared" ca="1" si="784"/>
        <v>0</v>
      </c>
      <c r="GS215" s="184">
        <f t="shared" ca="1" si="785"/>
        <v>0</v>
      </c>
      <c r="GT215" s="184">
        <f t="shared" ca="1" si="786"/>
        <v>0</v>
      </c>
      <c r="GU215" s="184">
        <f t="shared" ca="1" si="787"/>
        <v>0</v>
      </c>
      <c r="GV215" s="184">
        <f t="shared" ca="1" si="788"/>
        <v>0</v>
      </c>
      <c r="GW215" s="184">
        <f t="shared" ca="1" si="789"/>
        <v>0</v>
      </c>
      <c r="GX215" s="184">
        <f t="shared" ca="1" si="790"/>
        <v>0</v>
      </c>
      <c r="GY215" s="184">
        <f t="shared" ca="1" si="791"/>
        <v>0</v>
      </c>
      <c r="GZ215" s="184">
        <f t="shared" ca="1" si="792"/>
        <v>0</v>
      </c>
      <c r="HA215" s="184">
        <f t="shared" ca="1" si="793"/>
        <v>0</v>
      </c>
      <c r="HB215" s="184">
        <f t="shared" ca="1" si="794"/>
        <v>0</v>
      </c>
      <c r="HC215" s="184">
        <f t="shared" ca="1" si="795"/>
        <v>0</v>
      </c>
      <c r="HD215" s="184">
        <f t="shared" ca="1" si="796"/>
        <v>0</v>
      </c>
      <c r="HE215" s="184">
        <f t="shared" ca="1" si="797"/>
        <v>0</v>
      </c>
      <c r="HF215" s="184">
        <f t="shared" ca="1" si="798"/>
        <v>0</v>
      </c>
      <c r="HG215" s="184">
        <f t="shared" ca="1" si="799"/>
        <v>0</v>
      </c>
      <c r="HH215" s="184">
        <f t="shared" ca="1" si="800"/>
        <v>0</v>
      </c>
      <c r="HI215" s="184">
        <f t="shared" ca="1" si="801"/>
        <v>0</v>
      </c>
      <c r="HJ215" s="184">
        <f t="shared" ca="1" si="802"/>
        <v>0</v>
      </c>
      <c r="HK215" s="578">
        <f t="shared" ca="1" si="803"/>
        <v>0</v>
      </c>
    </row>
    <row r="216" spans="1:219" s="185" customFormat="1">
      <c r="A216" s="284"/>
      <c r="B216" s="285"/>
      <c r="C216" s="286"/>
      <c r="D216" s="287"/>
      <c r="E216" s="288"/>
      <c r="F216" s="289"/>
      <c r="G216" s="289"/>
      <c r="H216" s="289"/>
      <c r="I216" s="289"/>
      <c r="J216" s="289"/>
      <c r="K216" s="289"/>
      <c r="L216" s="289"/>
      <c r="M216" s="572">
        <f t="shared" si="810"/>
        <v>0</v>
      </c>
      <c r="N216" s="572">
        <f t="shared" si="811"/>
        <v>0</v>
      </c>
      <c r="O216" s="572">
        <f t="shared" si="812"/>
        <v>0</v>
      </c>
      <c r="P216" s="572">
        <f t="shared" si="813"/>
        <v>208</v>
      </c>
      <c r="Q216" s="572" t="str">
        <f t="shared" si="814"/>
        <v/>
      </c>
      <c r="R216" s="572" t="str">
        <f t="shared" si="815"/>
        <v/>
      </c>
      <c r="S216" s="184" t="str">
        <f t="shared" ca="1" si="603"/>
        <v/>
      </c>
      <c r="T216" s="184" t="str">
        <f t="shared" ca="1" si="604"/>
        <v/>
      </c>
      <c r="U216" s="184" t="str">
        <f t="shared" ca="1" si="605"/>
        <v/>
      </c>
      <c r="V216" s="184" t="str">
        <f t="shared" ca="1" si="606"/>
        <v/>
      </c>
      <c r="W216" s="184" t="str">
        <f t="shared" ca="1" si="607"/>
        <v/>
      </c>
      <c r="X216" s="184" t="str">
        <f t="shared" ca="1" si="608"/>
        <v/>
      </c>
      <c r="Y216" s="184" t="str">
        <f t="shared" ca="1" si="609"/>
        <v/>
      </c>
      <c r="Z216" s="184" t="str">
        <f t="shared" ca="1" si="610"/>
        <v/>
      </c>
      <c r="AA216" s="184" t="str">
        <f t="shared" ca="1" si="611"/>
        <v/>
      </c>
      <c r="AB216" s="184" t="str">
        <f t="shared" ca="1" si="612"/>
        <v/>
      </c>
      <c r="AC216" s="184" t="str">
        <f t="shared" ca="1" si="613"/>
        <v/>
      </c>
      <c r="AD216" s="184" t="str">
        <f t="shared" ca="1" si="614"/>
        <v/>
      </c>
      <c r="AE216" s="184" t="str">
        <f t="shared" ca="1" si="615"/>
        <v/>
      </c>
      <c r="AF216" s="184" t="str">
        <f t="shared" ca="1" si="616"/>
        <v/>
      </c>
      <c r="AG216" s="184" t="str">
        <f t="shared" ca="1" si="617"/>
        <v/>
      </c>
      <c r="AH216" s="184" t="str">
        <f t="shared" ca="1" si="618"/>
        <v/>
      </c>
      <c r="AI216" s="184" t="str">
        <f t="shared" ca="1" si="619"/>
        <v/>
      </c>
      <c r="AJ216" s="184" t="str">
        <f t="shared" ca="1" si="620"/>
        <v/>
      </c>
      <c r="AK216" s="184" t="str">
        <f t="shared" ca="1" si="621"/>
        <v/>
      </c>
      <c r="AL216" s="184" t="str">
        <f t="shared" ca="1" si="622"/>
        <v/>
      </c>
      <c r="AM216" s="184" t="str">
        <f t="shared" ca="1" si="623"/>
        <v/>
      </c>
      <c r="AN216" s="184" t="str">
        <f t="shared" ca="1" si="624"/>
        <v/>
      </c>
      <c r="AO216" s="184" t="str">
        <f t="shared" ca="1" si="625"/>
        <v/>
      </c>
      <c r="AP216" s="184" t="str">
        <f t="shared" ca="1" si="626"/>
        <v/>
      </c>
      <c r="AQ216" s="184" t="str">
        <f t="shared" ca="1" si="627"/>
        <v/>
      </c>
      <c r="AR216" s="184" t="str">
        <f t="shared" ca="1" si="628"/>
        <v/>
      </c>
      <c r="AS216" s="184" t="str">
        <f t="shared" ca="1" si="629"/>
        <v/>
      </c>
      <c r="AT216" s="184" t="str">
        <f t="shared" ca="1" si="630"/>
        <v/>
      </c>
      <c r="AU216" s="184" t="str">
        <f t="shared" ca="1" si="631"/>
        <v/>
      </c>
      <c r="AV216" s="184" t="str">
        <f t="shared" ca="1" si="632"/>
        <v/>
      </c>
      <c r="AW216" s="184" t="str">
        <f t="shared" ca="1" si="633"/>
        <v/>
      </c>
      <c r="AX216" s="184" t="str">
        <f t="shared" ca="1" si="634"/>
        <v/>
      </c>
      <c r="AY216" s="184" t="str">
        <f t="shared" ca="1" si="635"/>
        <v/>
      </c>
      <c r="AZ216" s="184" t="str">
        <f t="shared" ca="1" si="636"/>
        <v/>
      </c>
      <c r="BA216" s="184" t="str">
        <f t="shared" ca="1" si="637"/>
        <v/>
      </c>
      <c r="BB216" s="184" t="str">
        <f t="shared" ca="1" si="638"/>
        <v/>
      </c>
      <c r="BC216" s="184" t="str">
        <f t="shared" ca="1" si="639"/>
        <v/>
      </c>
      <c r="BD216" s="184" t="str">
        <f t="shared" ca="1" si="640"/>
        <v/>
      </c>
      <c r="BE216" s="184" t="str">
        <f t="shared" ca="1" si="641"/>
        <v/>
      </c>
      <c r="BF216" s="184" t="str">
        <f t="shared" ca="1" si="642"/>
        <v/>
      </c>
      <c r="BG216" s="184" t="str">
        <f t="shared" ca="1" si="643"/>
        <v/>
      </c>
      <c r="BH216" s="184" t="str">
        <f t="shared" ca="1" si="644"/>
        <v/>
      </c>
      <c r="BI216" s="184" t="str">
        <f t="shared" ca="1" si="645"/>
        <v/>
      </c>
      <c r="BJ216" s="184" t="str">
        <f t="shared" ca="1" si="646"/>
        <v/>
      </c>
      <c r="BK216" s="184" t="str">
        <f t="shared" ca="1" si="647"/>
        <v/>
      </c>
      <c r="BL216" s="184" t="str">
        <f t="shared" ca="1" si="648"/>
        <v/>
      </c>
      <c r="BM216" s="184" t="str">
        <f t="shared" ca="1" si="649"/>
        <v/>
      </c>
      <c r="BN216" s="184" t="str">
        <f t="shared" ca="1" si="650"/>
        <v/>
      </c>
      <c r="BO216" s="184" t="str">
        <f t="shared" ca="1" si="651"/>
        <v/>
      </c>
      <c r="BP216" s="184" t="str">
        <f t="shared" ca="1" si="652"/>
        <v/>
      </c>
      <c r="BQ216" s="184" t="str">
        <f t="shared" ca="1" si="653"/>
        <v/>
      </c>
      <c r="BR216" s="184" t="str">
        <f t="shared" ca="1" si="654"/>
        <v/>
      </c>
      <c r="BS216" s="184" t="str">
        <f t="shared" ca="1" si="655"/>
        <v/>
      </c>
      <c r="BT216" s="184" t="str">
        <f t="shared" ca="1" si="656"/>
        <v/>
      </c>
      <c r="BU216" s="184" t="str">
        <f t="shared" ca="1" si="657"/>
        <v/>
      </c>
      <c r="BV216" s="184" t="str">
        <f t="shared" ca="1" si="658"/>
        <v/>
      </c>
      <c r="BW216" s="184" t="str">
        <f t="shared" ca="1" si="659"/>
        <v/>
      </c>
      <c r="BX216" s="184" t="str">
        <f t="shared" ca="1" si="660"/>
        <v/>
      </c>
      <c r="BY216" s="184" t="str">
        <f t="shared" ca="1" si="661"/>
        <v/>
      </c>
      <c r="BZ216" s="184" t="str">
        <f t="shared" ca="1" si="662"/>
        <v/>
      </c>
      <c r="CA216" s="184" t="str">
        <f t="shared" ca="1" si="663"/>
        <v/>
      </c>
      <c r="CB216" s="184" t="str">
        <f t="shared" ca="1" si="664"/>
        <v/>
      </c>
      <c r="CC216" s="184" t="str">
        <f t="shared" ca="1" si="665"/>
        <v/>
      </c>
      <c r="CD216" s="184" t="str">
        <f t="shared" ca="1" si="666"/>
        <v/>
      </c>
      <c r="CE216" s="184" t="str">
        <f t="shared" ca="1" si="667"/>
        <v/>
      </c>
      <c r="CF216" s="184" t="str">
        <f t="shared" ca="1" si="668"/>
        <v/>
      </c>
      <c r="CG216" s="184" t="str">
        <f t="shared" ca="1" si="669"/>
        <v/>
      </c>
      <c r="CH216" s="184" t="str">
        <f t="shared" ca="1" si="670"/>
        <v/>
      </c>
      <c r="CI216" s="184" t="str">
        <f t="shared" ca="1" si="671"/>
        <v/>
      </c>
      <c r="CJ216" s="184" t="str">
        <f t="shared" ca="1" si="672"/>
        <v/>
      </c>
      <c r="CK216" s="184" t="str">
        <f t="shared" ca="1" si="673"/>
        <v/>
      </c>
      <c r="CL216" s="184" t="str">
        <f t="shared" ca="1" si="674"/>
        <v/>
      </c>
      <c r="CM216" s="184" t="str">
        <f t="shared" ca="1" si="675"/>
        <v/>
      </c>
      <c r="CN216" s="184" t="str">
        <f t="shared" ca="1" si="676"/>
        <v/>
      </c>
      <c r="CO216" s="184" t="str">
        <f t="shared" ca="1" si="677"/>
        <v/>
      </c>
      <c r="CP216" s="184" t="str">
        <f t="shared" ca="1" si="678"/>
        <v/>
      </c>
      <c r="CQ216" s="184" t="str">
        <f t="shared" ca="1" si="679"/>
        <v/>
      </c>
      <c r="CR216" s="184" t="str">
        <f t="shared" ca="1" si="680"/>
        <v/>
      </c>
      <c r="CS216" s="184" t="str">
        <f t="shared" ca="1" si="681"/>
        <v/>
      </c>
      <c r="CT216" s="184" t="str">
        <f t="shared" ca="1" si="682"/>
        <v/>
      </c>
      <c r="CU216" s="184" t="str">
        <f t="shared" ca="1" si="683"/>
        <v/>
      </c>
      <c r="CV216" s="184" t="str">
        <f t="shared" ca="1" si="684"/>
        <v/>
      </c>
      <c r="CW216" s="184" t="str">
        <f t="shared" ca="1" si="685"/>
        <v/>
      </c>
      <c r="CX216" s="184" t="str">
        <f t="shared" ca="1" si="686"/>
        <v/>
      </c>
      <c r="CY216" s="184" t="str">
        <f t="shared" ca="1" si="687"/>
        <v/>
      </c>
      <c r="CZ216" s="184" t="str">
        <f t="shared" ca="1" si="688"/>
        <v/>
      </c>
      <c r="DA216" s="184" t="str">
        <f t="shared" ca="1" si="689"/>
        <v/>
      </c>
      <c r="DB216" s="184" t="str">
        <f t="shared" ca="1" si="690"/>
        <v/>
      </c>
      <c r="DC216" s="184" t="str">
        <f t="shared" ca="1" si="691"/>
        <v/>
      </c>
      <c r="DD216" s="184" t="str">
        <f t="shared" ca="1" si="692"/>
        <v/>
      </c>
      <c r="DE216" s="184" t="str">
        <f t="shared" ca="1" si="693"/>
        <v/>
      </c>
      <c r="DF216" s="184" t="str">
        <f t="shared" ca="1" si="694"/>
        <v/>
      </c>
      <c r="DG216" s="184" t="str">
        <f t="shared" ca="1" si="695"/>
        <v/>
      </c>
      <c r="DH216" s="184" t="str">
        <f t="shared" ca="1" si="696"/>
        <v/>
      </c>
      <c r="DI216" s="184" t="str">
        <f t="shared" ca="1" si="697"/>
        <v/>
      </c>
      <c r="DJ216" s="184" t="str">
        <f t="shared" ca="1" si="698"/>
        <v/>
      </c>
      <c r="DK216" s="184" t="str">
        <f t="shared" ca="1" si="699"/>
        <v/>
      </c>
      <c r="DL216" s="184" t="str">
        <f t="shared" ca="1" si="700"/>
        <v/>
      </c>
      <c r="DM216" s="184" t="str">
        <f t="shared" ca="1" si="701"/>
        <v/>
      </c>
      <c r="DN216" s="184" t="str">
        <f t="shared" ca="1" si="702"/>
        <v/>
      </c>
      <c r="DO216" s="184" t="str">
        <f t="shared" ca="1" si="703"/>
        <v/>
      </c>
      <c r="DP216" s="184" t="str">
        <f t="shared" ca="1" si="704"/>
        <v/>
      </c>
      <c r="DQ216" s="184" t="str">
        <f t="shared" ca="1" si="705"/>
        <v/>
      </c>
      <c r="DR216" s="184" t="str">
        <f t="shared" ca="1" si="706"/>
        <v/>
      </c>
      <c r="DS216" s="184" t="str">
        <f t="shared" ca="1" si="707"/>
        <v/>
      </c>
      <c r="DT216" s="184" t="str">
        <f t="shared" ca="1" si="708"/>
        <v/>
      </c>
      <c r="DU216" s="184">
        <f t="shared" ca="1" si="709"/>
        <v>0</v>
      </c>
      <c r="DV216" s="184">
        <f t="shared" ca="1" si="710"/>
        <v>0</v>
      </c>
      <c r="DW216" s="184">
        <f t="shared" ca="1" si="711"/>
        <v>0</v>
      </c>
      <c r="DX216" s="184">
        <f t="shared" ca="1" si="712"/>
        <v>0</v>
      </c>
      <c r="DY216" s="184">
        <f t="shared" ca="1" si="713"/>
        <v>0</v>
      </c>
      <c r="DZ216" s="184">
        <f t="shared" ca="1" si="714"/>
        <v>0</v>
      </c>
      <c r="EA216" s="184">
        <f t="shared" ca="1" si="715"/>
        <v>0</v>
      </c>
      <c r="EB216" s="184">
        <f t="shared" ca="1" si="716"/>
        <v>0</v>
      </c>
      <c r="EC216" s="184">
        <f t="shared" ca="1" si="717"/>
        <v>0</v>
      </c>
      <c r="ED216" s="184">
        <f t="shared" ca="1" si="718"/>
        <v>0</v>
      </c>
      <c r="EE216" s="184">
        <f t="shared" ca="1" si="719"/>
        <v>0</v>
      </c>
      <c r="EF216" s="184">
        <f t="shared" ca="1" si="720"/>
        <v>0</v>
      </c>
      <c r="EG216" s="184">
        <f t="shared" ca="1" si="721"/>
        <v>0</v>
      </c>
      <c r="EH216" s="184">
        <f t="shared" ca="1" si="722"/>
        <v>0</v>
      </c>
      <c r="EI216" s="184">
        <f t="shared" ca="1" si="723"/>
        <v>0</v>
      </c>
      <c r="EJ216" s="184">
        <f t="shared" ca="1" si="724"/>
        <v>0</v>
      </c>
      <c r="EK216" s="184">
        <f t="shared" ca="1" si="725"/>
        <v>0</v>
      </c>
      <c r="EL216" s="184">
        <f t="shared" ca="1" si="726"/>
        <v>0</v>
      </c>
      <c r="EM216" s="184">
        <f t="shared" ca="1" si="727"/>
        <v>0</v>
      </c>
      <c r="EN216" s="184">
        <f t="shared" ca="1" si="728"/>
        <v>0</v>
      </c>
      <c r="EO216" s="184">
        <f t="shared" ca="1" si="729"/>
        <v>0</v>
      </c>
      <c r="EP216" s="184">
        <f t="shared" ca="1" si="730"/>
        <v>0</v>
      </c>
      <c r="EQ216" s="184">
        <f t="shared" ca="1" si="731"/>
        <v>0</v>
      </c>
      <c r="ER216" s="184">
        <f t="shared" ca="1" si="732"/>
        <v>0</v>
      </c>
      <c r="ES216" s="184">
        <f t="shared" ca="1" si="733"/>
        <v>0</v>
      </c>
      <c r="ET216" s="184">
        <f t="shared" ca="1" si="734"/>
        <v>0</v>
      </c>
      <c r="EU216" s="184">
        <f t="shared" ca="1" si="735"/>
        <v>0</v>
      </c>
      <c r="EV216" s="184">
        <f t="shared" ca="1" si="736"/>
        <v>0</v>
      </c>
      <c r="EW216" s="184">
        <f t="shared" ca="1" si="737"/>
        <v>0</v>
      </c>
      <c r="EX216" s="184">
        <f t="shared" ca="1" si="738"/>
        <v>0</v>
      </c>
      <c r="EY216" s="184">
        <f t="shared" ca="1" si="739"/>
        <v>0</v>
      </c>
      <c r="EZ216" s="184">
        <f t="shared" ca="1" si="740"/>
        <v>0</v>
      </c>
      <c r="FA216" s="184">
        <f t="shared" ca="1" si="741"/>
        <v>0</v>
      </c>
      <c r="FB216" s="184">
        <f t="shared" ca="1" si="742"/>
        <v>0</v>
      </c>
      <c r="FC216" s="184">
        <f t="shared" ca="1" si="743"/>
        <v>0</v>
      </c>
      <c r="FD216" s="184">
        <f t="shared" ca="1" si="744"/>
        <v>0</v>
      </c>
      <c r="FE216" s="184">
        <f t="shared" ca="1" si="745"/>
        <v>0</v>
      </c>
      <c r="FF216" s="184">
        <f t="shared" ca="1" si="746"/>
        <v>0</v>
      </c>
      <c r="FG216" s="184">
        <f t="shared" ca="1" si="747"/>
        <v>0</v>
      </c>
      <c r="FH216" s="184">
        <f t="shared" ca="1" si="748"/>
        <v>0</v>
      </c>
      <c r="FI216" s="184">
        <f t="shared" ca="1" si="749"/>
        <v>0</v>
      </c>
      <c r="FJ216" s="184">
        <f t="shared" ca="1" si="750"/>
        <v>0</v>
      </c>
      <c r="FK216" s="184">
        <f t="shared" ca="1" si="751"/>
        <v>0</v>
      </c>
      <c r="FL216" s="184">
        <f t="shared" ca="1" si="752"/>
        <v>0</v>
      </c>
      <c r="FM216" s="184">
        <f t="shared" ca="1" si="753"/>
        <v>0</v>
      </c>
      <c r="FN216" s="184">
        <f t="shared" ca="1" si="754"/>
        <v>0</v>
      </c>
      <c r="FO216" s="184">
        <f t="shared" ca="1" si="755"/>
        <v>0</v>
      </c>
      <c r="FP216" s="184">
        <f t="shared" ca="1" si="756"/>
        <v>0</v>
      </c>
      <c r="FQ216" s="184">
        <f t="shared" ca="1" si="757"/>
        <v>0</v>
      </c>
      <c r="FR216" s="184">
        <f t="shared" ca="1" si="758"/>
        <v>0</v>
      </c>
      <c r="FS216" s="184">
        <f t="shared" ca="1" si="759"/>
        <v>0</v>
      </c>
      <c r="FT216" s="184">
        <f t="shared" ca="1" si="760"/>
        <v>0</v>
      </c>
      <c r="FU216" s="184">
        <f t="shared" ca="1" si="761"/>
        <v>0</v>
      </c>
      <c r="FV216" s="184">
        <f t="shared" ca="1" si="762"/>
        <v>0</v>
      </c>
      <c r="FW216" s="184">
        <f t="shared" ca="1" si="763"/>
        <v>0</v>
      </c>
      <c r="FX216" s="184">
        <f t="shared" ca="1" si="764"/>
        <v>0</v>
      </c>
      <c r="FY216" s="184">
        <f t="shared" ca="1" si="765"/>
        <v>0</v>
      </c>
      <c r="FZ216" s="184">
        <f t="shared" ca="1" si="766"/>
        <v>0</v>
      </c>
      <c r="GA216" s="184">
        <f t="shared" ca="1" si="767"/>
        <v>0</v>
      </c>
      <c r="GB216" s="184">
        <f t="shared" ca="1" si="768"/>
        <v>0</v>
      </c>
      <c r="GC216" s="184">
        <f t="shared" ca="1" si="769"/>
        <v>0</v>
      </c>
      <c r="GD216" s="184">
        <f t="shared" ca="1" si="770"/>
        <v>0</v>
      </c>
      <c r="GE216" s="184">
        <f t="shared" ca="1" si="771"/>
        <v>0</v>
      </c>
      <c r="GF216" s="184">
        <f t="shared" ca="1" si="772"/>
        <v>0</v>
      </c>
      <c r="GG216" s="184">
        <f t="shared" ca="1" si="773"/>
        <v>0</v>
      </c>
      <c r="GH216" s="184">
        <f t="shared" ca="1" si="774"/>
        <v>0</v>
      </c>
      <c r="GI216" s="184">
        <f t="shared" ca="1" si="775"/>
        <v>0</v>
      </c>
      <c r="GJ216" s="184">
        <f t="shared" ca="1" si="776"/>
        <v>0</v>
      </c>
      <c r="GK216" s="184">
        <f t="shared" ca="1" si="777"/>
        <v>0</v>
      </c>
      <c r="GL216" s="184">
        <f t="shared" ca="1" si="778"/>
        <v>0</v>
      </c>
      <c r="GM216" s="184">
        <f t="shared" ca="1" si="779"/>
        <v>0</v>
      </c>
      <c r="GN216" s="184">
        <f t="shared" ca="1" si="780"/>
        <v>0</v>
      </c>
      <c r="GO216" s="184">
        <f t="shared" ca="1" si="781"/>
        <v>0</v>
      </c>
      <c r="GP216" s="184">
        <f t="shared" ca="1" si="782"/>
        <v>0</v>
      </c>
      <c r="GQ216" s="184">
        <f t="shared" ca="1" si="783"/>
        <v>0</v>
      </c>
      <c r="GR216" s="184">
        <f t="shared" ca="1" si="784"/>
        <v>0</v>
      </c>
      <c r="GS216" s="184">
        <f t="shared" ca="1" si="785"/>
        <v>0</v>
      </c>
      <c r="GT216" s="184">
        <f t="shared" ca="1" si="786"/>
        <v>0</v>
      </c>
      <c r="GU216" s="184">
        <f t="shared" ca="1" si="787"/>
        <v>0</v>
      </c>
      <c r="GV216" s="184">
        <f t="shared" ca="1" si="788"/>
        <v>0</v>
      </c>
      <c r="GW216" s="184">
        <f t="shared" ca="1" si="789"/>
        <v>0</v>
      </c>
      <c r="GX216" s="184">
        <f t="shared" ca="1" si="790"/>
        <v>0</v>
      </c>
      <c r="GY216" s="184">
        <f t="shared" ca="1" si="791"/>
        <v>0</v>
      </c>
      <c r="GZ216" s="184">
        <f t="shared" ca="1" si="792"/>
        <v>0</v>
      </c>
      <c r="HA216" s="184">
        <f t="shared" ca="1" si="793"/>
        <v>0</v>
      </c>
      <c r="HB216" s="184">
        <f t="shared" ca="1" si="794"/>
        <v>0</v>
      </c>
      <c r="HC216" s="184">
        <f t="shared" ca="1" si="795"/>
        <v>0</v>
      </c>
      <c r="HD216" s="184">
        <f t="shared" ca="1" si="796"/>
        <v>0</v>
      </c>
      <c r="HE216" s="184">
        <f t="shared" ca="1" si="797"/>
        <v>0</v>
      </c>
      <c r="HF216" s="184">
        <f t="shared" ca="1" si="798"/>
        <v>0</v>
      </c>
      <c r="HG216" s="184">
        <f t="shared" ca="1" si="799"/>
        <v>0</v>
      </c>
      <c r="HH216" s="184">
        <f t="shared" ca="1" si="800"/>
        <v>0</v>
      </c>
      <c r="HI216" s="184">
        <f t="shared" ca="1" si="801"/>
        <v>0</v>
      </c>
      <c r="HJ216" s="184">
        <f t="shared" ca="1" si="802"/>
        <v>0</v>
      </c>
      <c r="HK216" s="578">
        <f t="shared" ca="1" si="803"/>
        <v>0</v>
      </c>
    </row>
    <row r="217" spans="1:219" s="185" customFormat="1">
      <c r="A217" s="284"/>
      <c r="B217" s="285"/>
      <c r="C217" s="286"/>
      <c r="D217" s="287"/>
      <c r="E217" s="288"/>
      <c r="F217" s="289"/>
      <c r="G217" s="289"/>
      <c r="H217" s="289"/>
      <c r="I217" s="289"/>
      <c r="J217" s="289"/>
      <c r="K217" s="289"/>
      <c r="L217" s="289"/>
      <c r="M217" s="572">
        <f t="shared" si="810"/>
        <v>0</v>
      </c>
      <c r="N217" s="572">
        <f t="shared" si="811"/>
        <v>0</v>
      </c>
      <c r="O217" s="572">
        <f t="shared" si="812"/>
        <v>0</v>
      </c>
      <c r="P217" s="572">
        <f t="shared" si="813"/>
        <v>209</v>
      </c>
      <c r="Q217" s="572" t="str">
        <f t="shared" si="814"/>
        <v/>
      </c>
      <c r="R217" s="572" t="str">
        <f t="shared" si="815"/>
        <v/>
      </c>
      <c r="S217" s="184" t="str">
        <f t="shared" ca="1" si="603"/>
        <v/>
      </c>
      <c r="T217" s="184" t="str">
        <f t="shared" ca="1" si="604"/>
        <v/>
      </c>
      <c r="U217" s="184" t="str">
        <f t="shared" ca="1" si="605"/>
        <v/>
      </c>
      <c r="V217" s="184" t="str">
        <f t="shared" ca="1" si="606"/>
        <v/>
      </c>
      <c r="W217" s="184" t="str">
        <f t="shared" ca="1" si="607"/>
        <v/>
      </c>
      <c r="X217" s="184" t="str">
        <f t="shared" ca="1" si="608"/>
        <v/>
      </c>
      <c r="Y217" s="184" t="str">
        <f t="shared" ca="1" si="609"/>
        <v/>
      </c>
      <c r="Z217" s="184" t="str">
        <f t="shared" ca="1" si="610"/>
        <v/>
      </c>
      <c r="AA217" s="184" t="str">
        <f t="shared" ca="1" si="611"/>
        <v/>
      </c>
      <c r="AB217" s="184" t="str">
        <f t="shared" ca="1" si="612"/>
        <v/>
      </c>
      <c r="AC217" s="184" t="str">
        <f t="shared" ca="1" si="613"/>
        <v/>
      </c>
      <c r="AD217" s="184" t="str">
        <f t="shared" ca="1" si="614"/>
        <v/>
      </c>
      <c r="AE217" s="184" t="str">
        <f t="shared" ca="1" si="615"/>
        <v/>
      </c>
      <c r="AF217" s="184" t="str">
        <f t="shared" ca="1" si="616"/>
        <v/>
      </c>
      <c r="AG217" s="184" t="str">
        <f t="shared" ca="1" si="617"/>
        <v/>
      </c>
      <c r="AH217" s="184" t="str">
        <f t="shared" ca="1" si="618"/>
        <v/>
      </c>
      <c r="AI217" s="184" t="str">
        <f t="shared" ca="1" si="619"/>
        <v/>
      </c>
      <c r="AJ217" s="184" t="str">
        <f t="shared" ca="1" si="620"/>
        <v/>
      </c>
      <c r="AK217" s="184" t="str">
        <f t="shared" ca="1" si="621"/>
        <v/>
      </c>
      <c r="AL217" s="184" t="str">
        <f t="shared" ca="1" si="622"/>
        <v/>
      </c>
      <c r="AM217" s="184" t="str">
        <f t="shared" ca="1" si="623"/>
        <v/>
      </c>
      <c r="AN217" s="184" t="str">
        <f t="shared" ca="1" si="624"/>
        <v/>
      </c>
      <c r="AO217" s="184" t="str">
        <f t="shared" ca="1" si="625"/>
        <v/>
      </c>
      <c r="AP217" s="184" t="str">
        <f t="shared" ca="1" si="626"/>
        <v/>
      </c>
      <c r="AQ217" s="184" t="str">
        <f t="shared" ca="1" si="627"/>
        <v/>
      </c>
      <c r="AR217" s="184" t="str">
        <f t="shared" ca="1" si="628"/>
        <v/>
      </c>
      <c r="AS217" s="184" t="str">
        <f t="shared" ca="1" si="629"/>
        <v/>
      </c>
      <c r="AT217" s="184" t="str">
        <f t="shared" ca="1" si="630"/>
        <v/>
      </c>
      <c r="AU217" s="184" t="str">
        <f t="shared" ca="1" si="631"/>
        <v/>
      </c>
      <c r="AV217" s="184" t="str">
        <f t="shared" ca="1" si="632"/>
        <v/>
      </c>
      <c r="AW217" s="184" t="str">
        <f t="shared" ca="1" si="633"/>
        <v/>
      </c>
      <c r="AX217" s="184" t="str">
        <f t="shared" ca="1" si="634"/>
        <v/>
      </c>
      <c r="AY217" s="184" t="str">
        <f t="shared" ca="1" si="635"/>
        <v/>
      </c>
      <c r="AZ217" s="184" t="str">
        <f t="shared" ca="1" si="636"/>
        <v/>
      </c>
      <c r="BA217" s="184" t="str">
        <f t="shared" ca="1" si="637"/>
        <v/>
      </c>
      <c r="BB217" s="184" t="str">
        <f t="shared" ca="1" si="638"/>
        <v/>
      </c>
      <c r="BC217" s="184" t="str">
        <f t="shared" ca="1" si="639"/>
        <v/>
      </c>
      <c r="BD217" s="184" t="str">
        <f t="shared" ca="1" si="640"/>
        <v/>
      </c>
      <c r="BE217" s="184" t="str">
        <f t="shared" ca="1" si="641"/>
        <v/>
      </c>
      <c r="BF217" s="184" t="str">
        <f t="shared" ca="1" si="642"/>
        <v/>
      </c>
      <c r="BG217" s="184" t="str">
        <f t="shared" ca="1" si="643"/>
        <v/>
      </c>
      <c r="BH217" s="184" t="str">
        <f t="shared" ca="1" si="644"/>
        <v/>
      </c>
      <c r="BI217" s="184" t="str">
        <f t="shared" ca="1" si="645"/>
        <v/>
      </c>
      <c r="BJ217" s="184" t="str">
        <f t="shared" ca="1" si="646"/>
        <v/>
      </c>
      <c r="BK217" s="184" t="str">
        <f t="shared" ca="1" si="647"/>
        <v/>
      </c>
      <c r="BL217" s="184" t="str">
        <f t="shared" ca="1" si="648"/>
        <v/>
      </c>
      <c r="BM217" s="184" t="str">
        <f t="shared" ca="1" si="649"/>
        <v/>
      </c>
      <c r="BN217" s="184" t="str">
        <f t="shared" ca="1" si="650"/>
        <v/>
      </c>
      <c r="BO217" s="184" t="str">
        <f t="shared" ca="1" si="651"/>
        <v/>
      </c>
      <c r="BP217" s="184" t="str">
        <f t="shared" ca="1" si="652"/>
        <v/>
      </c>
      <c r="BQ217" s="184" t="str">
        <f t="shared" ca="1" si="653"/>
        <v/>
      </c>
      <c r="BR217" s="184" t="str">
        <f t="shared" ca="1" si="654"/>
        <v/>
      </c>
      <c r="BS217" s="184" t="str">
        <f t="shared" ca="1" si="655"/>
        <v/>
      </c>
      <c r="BT217" s="184" t="str">
        <f t="shared" ca="1" si="656"/>
        <v/>
      </c>
      <c r="BU217" s="184" t="str">
        <f t="shared" ca="1" si="657"/>
        <v/>
      </c>
      <c r="BV217" s="184" t="str">
        <f t="shared" ca="1" si="658"/>
        <v/>
      </c>
      <c r="BW217" s="184" t="str">
        <f t="shared" ca="1" si="659"/>
        <v/>
      </c>
      <c r="BX217" s="184" t="str">
        <f t="shared" ca="1" si="660"/>
        <v/>
      </c>
      <c r="BY217" s="184" t="str">
        <f t="shared" ca="1" si="661"/>
        <v/>
      </c>
      <c r="BZ217" s="184" t="str">
        <f t="shared" ca="1" si="662"/>
        <v/>
      </c>
      <c r="CA217" s="184" t="str">
        <f t="shared" ca="1" si="663"/>
        <v/>
      </c>
      <c r="CB217" s="184" t="str">
        <f t="shared" ca="1" si="664"/>
        <v/>
      </c>
      <c r="CC217" s="184" t="str">
        <f t="shared" ca="1" si="665"/>
        <v/>
      </c>
      <c r="CD217" s="184" t="str">
        <f t="shared" ca="1" si="666"/>
        <v/>
      </c>
      <c r="CE217" s="184" t="str">
        <f t="shared" ca="1" si="667"/>
        <v/>
      </c>
      <c r="CF217" s="184" t="str">
        <f t="shared" ca="1" si="668"/>
        <v/>
      </c>
      <c r="CG217" s="184" t="str">
        <f t="shared" ca="1" si="669"/>
        <v/>
      </c>
      <c r="CH217" s="184" t="str">
        <f t="shared" ca="1" si="670"/>
        <v/>
      </c>
      <c r="CI217" s="184" t="str">
        <f t="shared" ca="1" si="671"/>
        <v/>
      </c>
      <c r="CJ217" s="184" t="str">
        <f t="shared" ca="1" si="672"/>
        <v/>
      </c>
      <c r="CK217" s="184" t="str">
        <f t="shared" ca="1" si="673"/>
        <v/>
      </c>
      <c r="CL217" s="184" t="str">
        <f t="shared" ca="1" si="674"/>
        <v/>
      </c>
      <c r="CM217" s="184" t="str">
        <f t="shared" ca="1" si="675"/>
        <v/>
      </c>
      <c r="CN217" s="184" t="str">
        <f t="shared" ca="1" si="676"/>
        <v/>
      </c>
      <c r="CO217" s="184" t="str">
        <f t="shared" ca="1" si="677"/>
        <v/>
      </c>
      <c r="CP217" s="184" t="str">
        <f t="shared" ca="1" si="678"/>
        <v/>
      </c>
      <c r="CQ217" s="184" t="str">
        <f t="shared" ca="1" si="679"/>
        <v/>
      </c>
      <c r="CR217" s="184" t="str">
        <f t="shared" ca="1" si="680"/>
        <v/>
      </c>
      <c r="CS217" s="184" t="str">
        <f t="shared" ca="1" si="681"/>
        <v/>
      </c>
      <c r="CT217" s="184" t="str">
        <f t="shared" ca="1" si="682"/>
        <v/>
      </c>
      <c r="CU217" s="184" t="str">
        <f t="shared" ca="1" si="683"/>
        <v/>
      </c>
      <c r="CV217" s="184" t="str">
        <f t="shared" ca="1" si="684"/>
        <v/>
      </c>
      <c r="CW217" s="184" t="str">
        <f t="shared" ca="1" si="685"/>
        <v/>
      </c>
      <c r="CX217" s="184" t="str">
        <f t="shared" ca="1" si="686"/>
        <v/>
      </c>
      <c r="CY217" s="184" t="str">
        <f t="shared" ca="1" si="687"/>
        <v/>
      </c>
      <c r="CZ217" s="184" t="str">
        <f t="shared" ca="1" si="688"/>
        <v/>
      </c>
      <c r="DA217" s="184" t="str">
        <f t="shared" ca="1" si="689"/>
        <v/>
      </c>
      <c r="DB217" s="184" t="str">
        <f t="shared" ca="1" si="690"/>
        <v/>
      </c>
      <c r="DC217" s="184" t="str">
        <f t="shared" ca="1" si="691"/>
        <v/>
      </c>
      <c r="DD217" s="184" t="str">
        <f t="shared" ca="1" si="692"/>
        <v/>
      </c>
      <c r="DE217" s="184" t="str">
        <f t="shared" ca="1" si="693"/>
        <v/>
      </c>
      <c r="DF217" s="184" t="str">
        <f t="shared" ca="1" si="694"/>
        <v/>
      </c>
      <c r="DG217" s="184" t="str">
        <f t="shared" ca="1" si="695"/>
        <v/>
      </c>
      <c r="DH217" s="184" t="str">
        <f t="shared" ca="1" si="696"/>
        <v/>
      </c>
      <c r="DI217" s="184" t="str">
        <f t="shared" ca="1" si="697"/>
        <v/>
      </c>
      <c r="DJ217" s="184" t="str">
        <f t="shared" ca="1" si="698"/>
        <v/>
      </c>
      <c r="DK217" s="184" t="str">
        <f t="shared" ca="1" si="699"/>
        <v/>
      </c>
      <c r="DL217" s="184" t="str">
        <f t="shared" ca="1" si="700"/>
        <v/>
      </c>
      <c r="DM217" s="184" t="str">
        <f t="shared" ca="1" si="701"/>
        <v/>
      </c>
      <c r="DN217" s="184" t="str">
        <f t="shared" ca="1" si="702"/>
        <v/>
      </c>
      <c r="DO217" s="184" t="str">
        <f t="shared" ca="1" si="703"/>
        <v/>
      </c>
      <c r="DP217" s="184" t="str">
        <f t="shared" ca="1" si="704"/>
        <v/>
      </c>
      <c r="DQ217" s="184" t="str">
        <f t="shared" ca="1" si="705"/>
        <v/>
      </c>
      <c r="DR217" s="184" t="str">
        <f t="shared" ca="1" si="706"/>
        <v/>
      </c>
      <c r="DS217" s="184" t="str">
        <f t="shared" ca="1" si="707"/>
        <v/>
      </c>
      <c r="DT217" s="184">
        <f t="shared" ca="1" si="708"/>
        <v>0</v>
      </c>
      <c r="DU217" s="184">
        <f t="shared" ca="1" si="709"/>
        <v>0</v>
      </c>
      <c r="DV217" s="184">
        <f t="shared" ca="1" si="710"/>
        <v>0</v>
      </c>
      <c r="DW217" s="184">
        <f t="shared" ca="1" si="711"/>
        <v>0</v>
      </c>
      <c r="DX217" s="184">
        <f t="shared" ca="1" si="712"/>
        <v>0</v>
      </c>
      <c r="DY217" s="184">
        <f t="shared" ca="1" si="713"/>
        <v>0</v>
      </c>
      <c r="DZ217" s="184">
        <f t="shared" ca="1" si="714"/>
        <v>0</v>
      </c>
      <c r="EA217" s="184">
        <f t="shared" ca="1" si="715"/>
        <v>0</v>
      </c>
      <c r="EB217" s="184">
        <f t="shared" ca="1" si="716"/>
        <v>0</v>
      </c>
      <c r="EC217" s="184">
        <f t="shared" ca="1" si="717"/>
        <v>0</v>
      </c>
      <c r="ED217" s="184">
        <f t="shared" ca="1" si="718"/>
        <v>0</v>
      </c>
      <c r="EE217" s="184">
        <f t="shared" ca="1" si="719"/>
        <v>0</v>
      </c>
      <c r="EF217" s="184">
        <f t="shared" ca="1" si="720"/>
        <v>0</v>
      </c>
      <c r="EG217" s="184">
        <f t="shared" ca="1" si="721"/>
        <v>0</v>
      </c>
      <c r="EH217" s="184">
        <f t="shared" ca="1" si="722"/>
        <v>0</v>
      </c>
      <c r="EI217" s="184">
        <f t="shared" ca="1" si="723"/>
        <v>0</v>
      </c>
      <c r="EJ217" s="184">
        <f t="shared" ca="1" si="724"/>
        <v>0</v>
      </c>
      <c r="EK217" s="184">
        <f t="shared" ca="1" si="725"/>
        <v>0</v>
      </c>
      <c r="EL217" s="184">
        <f t="shared" ca="1" si="726"/>
        <v>0</v>
      </c>
      <c r="EM217" s="184">
        <f t="shared" ca="1" si="727"/>
        <v>0</v>
      </c>
      <c r="EN217" s="184">
        <f t="shared" ca="1" si="728"/>
        <v>0</v>
      </c>
      <c r="EO217" s="184">
        <f t="shared" ca="1" si="729"/>
        <v>0</v>
      </c>
      <c r="EP217" s="184">
        <f t="shared" ca="1" si="730"/>
        <v>0</v>
      </c>
      <c r="EQ217" s="184">
        <f t="shared" ca="1" si="731"/>
        <v>0</v>
      </c>
      <c r="ER217" s="184">
        <f t="shared" ca="1" si="732"/>
        <v>0</v>
      </c>
      <c r="ES217" s="184">
        <f t="shared" ca="1" si="733"/>
        <v>0</v>
      </c>
      <c r="ET217" s="184">
        <f t="shared" ca="1" si="734"/>
        <v>0</v>
      </c>
      <c r="EU217" s="184">
        <f t="shared" ca="1" si="735"/>
        <v>0</v>
      </c>
      <c r="EV217" s="184">
        <f t="shared" ca="1" si="736"/>
        <v>0</v>
      </c>
      <c r="EW217" s="184">
        <f t="shared" ca="1" si="737"/>
        <v>0</v>
      </c>
      <c r="EX217" s="184">
        <f t="shared" ca="1" si="738"/>
        <v>0</v>
      </c>
      <c r="EY217" s="184">
        <f t="shared" ca="1" si="739"/>
        <v>0</v>
      </c>
      <c r="EZ217" s="184">
        <f t="shared" ca="1" si="740"/>
        <v>0</v>
      </c>
      <c r="FA217" s="184">
        <f t="shared" ca="1" si="741"/>
        <v>0</v>
      </c>
      <c r="FB217" s="184">
        <f t="shared" ca="1" si="742"/>
        <v>0</v>
      </c>
      <c r="FC217" s="184">
        <f t="shared" ca="1" si="743"/>
        <v>0</v>
      </c>
      <c r="FD217" s="184">
        <f t="shared" ca="1" si="744"/>
        <v>0</v>
      </c>
      <c r="FE217" s="184">
        <f t="shared" ca="1" si="745"/>
        <v>0</v>
      </c>
      <c r="FF217" s="184">
        <f t="shared" ca="1" si="746"/>
        <v>0</v>
      </c>
      <c r="FG217" s="184">
        <f t="shared" ca="1" si="747"/>
        <v>0</v>
      </c>
      <c r="FH217" s="184">
        <f t="shared" ca="1" si="748"/>
        <v>0</v>
      </c>
      <c r="FI217" s="184">
        <f t="shared" ca="1" si="749"/>
        <v>0</v>
      </c>
      <c r="FJ217" s="184">
        <f t="shared" ca="1" si="750"/>
        <v>0</v>
      </c>
      <c r="FK217" s="184">
        <f t="shared" ca="1" si="751"/>
        <v>0</v>
      </c>
      <c r="FL217" s="184">
        <f t="shared" ca="1" si="752"/>
        <v>0</v>
      </c>
      <c r="FM217" s="184">
        <f t="shared" ca="1" si="753"/>
        <v>0</v>
      </c>
      <c r="FN217" s="184">
        <f t="shared" ca="1" si="754"/>
        <v>0</v>
      </c>
      <c r="FO217" s="184">
        <f t="shared" ca="1" si="755"/>
        <v>0</v>
      </c>
      <c r="FP217" s="184">
        <f t="shared" ca="1" si="756"/>
        <v>0</v>
      </c>
      <c r="FQ217" s="184">
        <f t="shared" ca="1" si="757"/>
        <v>0</v>
      </c>
      <c r="FR217" s="184">
        <f t="shared" ca="1" si="758"/>
        <v>0</v>
      </c>
      <c r="FS217" s="184">
        <f t="shared" ca="1" si="759"/>
        <v>0</v>
      </c>
      <c r="FT217" s="184">
        <f t="shared" ca="1" si="760"/>
        <v>0</v>
      </c>
      <c r="FU217" s="184">
        <f t="shared" ca="1" si="761"/>
        <v>0</v>
      </c>
      <c r="FV217" s="184">
        <f t="shared" ca="1" si="762"/>
        <v>0</v>
      </c>
      <c r="FW217" s="184">
        <f t="shared" ca="1" si="763"/>
        <v>0</v>
      </c>
      <c r="FX217" s="184">
        <f t="shared" ca="1" si="764"/>
        <v>0</v>
      </c>
      <c r="FY217" s="184">
        <f t="shared" ca="1" si="765"/>
        <v>0</v>
      </c>
      <c r="FZ217" s="184">
        <f t="shared" ca="1" si="766"/>
        <v>0</v>
      </c>
      <c r="GA217" s="184">
        <f t="shared" ca="1" si="767"/>
        <v>0</v>
      </c>
      <c r="GB217" s="184">
        <f t="shared" ca="1" si="768"/>
        <v>0</v>
      </c>
      <c r="GC217" s="184">
        <f t="shared" ca="1" si="769"/>
        <v>0</v>
      </c>
      <c r="GD217" s="184">
        <f t="shared" ca="1" si="770"/>
        <v>0</v>
      </c>
      <c r="GE217" s="184">
        <f t="shared" ca="1" si="771"/>
        <v>0</v>
      </c>
      <c r="GF217" s="184">
        <f t="shared" ca="1" si="772"/>
        <v>0</v>
      </c>
      <c r="GG217" s="184">
        <f t="shared" ca="1" si="773"/>
        <v>0</v>
      </c>
      <c r="GH217" s="184">
        <f t="shared" ca="1" si="774"/>
        <v>0</v>
      </c>
      <c r="GI217" s="184">
        <f t="shared" ca="1" si="775"/>
        <v>0</v>
      </c>
      <c r="GJ217" s="184">
        <f t="shared" ca="1" si="776"/>
        <v>0</v>
      </c>
      <c r="GK217" s="184">
        <f t="shared" ca="1" si="777"/>
        <v>0</v>
      </c>
      <c r="GL217" s="184">
        <f t="shared" ca="1" si="778"/>
        <v>0</v>
      </c>
      <c r="GM217" s="184">
        <f t="shared" ca="1" si="779"/>
        <v>0</v>
      </c>
      <c r="GN217" s="184">
        <f t="shared" ca="1" si="780"/>
        <v>0</v>
      </c>
      <c r="GO217" s="184">
        <f t="shared" ca="1" si="781"/>
        <v>0</v>
      </c>
      <c r="GP217" s="184">
        <f t="shared" ca="1" si="782"/>
        <v>0</v>
      </c>
      <c r="GQ217" s="184">
        <f t="shared" ca="1" si="783"/>
        <v>0</v>
      </c>
      <c r="GR217" s="184">
        <f t="shared" ca="1" si="784"/>
        <v>0</v>
      </c>
      <c r="GS217" s="184">
        <f t="shared" ca="1" si="785"/>
        <v>0</v>
      </c>
      <c r="GT217" s="184">
        <f t="shared" ca="1" si="786"/>
        <v>0</v>
      </c>
      <c r="GU217" s="184">
        <f t="shared" ca="1" si="787"/>
        <v>0</v>
      </c>
      <c r="GV217" s="184">
        <f t="shared" ca="1" si="788"/>
        <v>0</v>
      </c>
      <c r="GW217" s="184">
        <f t="shared" ca="1" si="789"/>
        <v>0</v>
      </c>
      <c r="GX217" s="184">
        <f t="shared" ca="1" si="790"/>
        <v>0</v>
      </c>
      <c r="GY217" s="184">
        <f t="shared" ca="1" si="791"/>
        <v>0</v>
      </c>
      <c r="GZ217" s="184">
        <f t="shared" ca="1" si="792"/>
        <v>0</v>
      </c>
      <c r="HA217" s="184">
        <f t="shared" ca="1" si="793"/>
        <v>0</v>
      </c>
      <c r="HB217" s="184">
        <f t="shared" ca="1" si="794"/>
        <v>0</v>
      </c>
      <c r="HC217" s="184">
        <f t="shared" ca="1" si="795"/>
        <v>0</v>
      </c>
      <c r="HD217" s="184">
        <f t="shared" ca="1" si="796"/>
        <v>0</v>
      </c>
      <c r="HE217" s="184">
        <f t="shared" ca="1" si="797"/>
        <v>0</v>
      </c>
      <c r="HF217" s="184">
        <f t="shared" ca="1" si="798"/>
        <v>0</v>
      </c>
      <c r="HG217" s="184">
        <f t="shared" ca="1" si="799"/>
        <v>0</v>
      </c>
      <c r="HH217" s="184">
        <f t="shared" ca="1" si="800"/>
        <v>0</v>
      </c>
      <c r="HI217" s="184">
        <f t="shared" ca="1" si="801"/>
        <v>0</v>
      </c>
      <c r="HJ217" s="184">
        <f t="shared" ca="1" si="802"/>
        <v>0</v>
      </c>
      <c r="HK217" s="578">
        <f t="shared" ca="1" si="803"/>
        <v>0</v>
      </c>
    </row>
    <row r="218" spans="1:219" s="185" customFormat="1">
      <c r="A218" s="284"/>
      <c r="B218" s="285"/>
      <c r="C218" s="286"/>
      <c r="D218" s="287"/>
      <c r="E218" s="288"/>
      <c r="F218" s="289"/>
      <c r="G218" s="289"/>
      <c r="H218" s="289"/>
      <c r="I218" s="289"/>
      <c r="J218" s="289"/>
      <c r="K218" s="289"/>
      <c r="L218" s="289"/>
      <c r="M218" s="572">
        <f t="shared" si="810"/>
        <v>0</v>
      </c>
      <c r="N218" s="572">
        <f t="shared" si="811"/>
        <v>0</v>
      </c>
      <c r="O218" s="572">
        <f t="shared" si="812"/>
        <v>0</v>
      </c>
      <c r="P218" s="572">
        <f t="shared" si="813"/>
        <v>210</v>
      </c>
      <c r="Q218" s="572" t="str">
        <f t="shared" si="814"/>
        <v/>
      </c>
      <c r="R218" s="572" t="str">
        <f t="shared" si="815"/>
        <v/>
      </c>
      <c r="S218" s="184" t="str">
        <f t="shared" ca="1" si="603"/>
        <v/>
      </c>
      <c r="T218" s="184" t="str">
        <f t="shared" ca="1" si="604"/>
        <v/>
      </c>
      <c r="U218" s="184" t="str">
        <f t="shared" ca="1" si="605"/>
        <v/>
      </c>
      <c r="V218" s="184" t="str">
        <f t="shared" ca="1" si="606"/>
        <v/>
      </c>
      <c r="W218" s="184" t="str">
        <f t="shared" ca="1" si="607"/>
        <v/>
      </c>
      <c r="X218" s="184" t="str">
        <f t="shared" ca="1" si="608"/>
        <v/>
      </c>
      <c r="Y218" s="184" t="str">
        <f t="shared" ca="1" si="609"/>
        <v/>
      </c>
      <c r="Z218" s="184" t="str">
        <f t="shared" ca="1" si="610"/>
        <v/>
      </c>
      <c r="AA218" s="184" t="str">
        <f t="shared" ca="1" si="611"/>
        <v/>
      </c>
      <c r="AB218" s="184" t="str">
        <f t="shared" ca="1" si="612"/>
        <v/>
      </c>
      <c r="AC218" s="184" t="str">
        <f t="shared" ca="1" si="613"/>
        <v/>
      </c>
      <c r="AD218" s="184" t="str">
        <f t="shared" ca="1" si="614"/>
        <v/>
      </c>
      <c r="AE218" s="184" t="str">
        <f t="shared" ca="1" si="615"/>
        <v/>
      </c>
      <c r="AF218" s="184" t="str">
        <f t="shared" ca="1" si="616"/>
        <v/>
      </c>
      <c r="AG218" s="184" t="str">
        <f t="shared" ca="1" si="617"/>
        <v/>
      </c>
      <c r="AH218" s="184" t="str">
        <f t="shared" ca="1" si="618"/>
        <v/>
      </c>
      <c r="AI218" s="184" t="str">
        <f t="shared" ca="1" si="619"/>
        <v/>
      </c>
      <c r="AJ218" s="184" t="str">
        <f t="shared" ca="1" si="620"/>
        <v/>
      </c>
      <c r="AK218" s="184" t="str">
        <f t="shared" ca="1" si="621"/>
        <v/>
      </c>
      <c r="AL218" s="184" t="str">
        <f t="shared" ca="1" si="622"/>
        <v/>
      </c>
      <c r="AM218" s="184" t="str">
        <f t="shared" ca="1" si="623"/>
        <v/>
      </c>
      <c r="AN218" s="184" t="str">
        <f t="shared" ca="1" si="624"/>
        <v/>
      </c>
      <c r="AO218" s="184" t="str">
        <f t="shared" ca="1" si="625"/>
        <v/>
      </c>
      <c r="AP218" s="184" t="str">
        <f t="shared" ca="1" si="626"/>
        <v/>
      </c>
      <c r="AQ218" s="184" t="str">
        <f t="shared" ca="1" si="627"/>
        <v/>
      </c>
      <c r="AR218" s="184" t="str">
        <f t="shared" ca="1" si="628"/>
        <v/>
      </c>
      <c r="AS218" s="184" t="str">
        <f t="shared" ca="1" si="629"/>
        <v/>
      </c>
      <c r="AT218" s="184" t="str">
        <f t="shared" ca="1" si="630"/>
        <v/>
      </c>
      <c r="AU218" s="184" t="str">
        <f t="shared" ca="1" si="631"/>
        <v/>
      </c>
      <c r="AV218" s="184" t="str">
        <f t="shared" ca="1" si="632"/>
        <v/>
      </c>
      <c r="AW218" s="184" t="str">
        <f t="shared" ca="1" si="633"/>
        <v/>
      </c>
      <c r="AX218" s="184" t="str">
        <f t="shared" ca="1" si="634"/>
        <v/>
      </c>
      <c r="AY218" s="184" t="str">
        <f t="shared" ca="1" si="635"/>
        <v/>
      </c>
      <c r="AZ218" s="184" t="str">
        <f t="shared" ca="1" si="636"/>
        <v/>
      </c>
      <c r="BA218" s="184" t="str">
        <f t="shared" ca="1" si="637"/>
        <v/>
      </c>
      <c r="BB218" s="184" t="str">
        <f t="shared" ca="1" si="638"/>
        <v/>
      </c>
      <c r="BC218" s="184" t="str">
        <f t="shared" ca="1" si="639"/>
        <v/>
      </c>
      <c r="BD218" s="184" t="str">
        <f t="shared" ca="1" si="640"/>
        <v/>
      </c>
      <c r="BE218" s="184" t="str">
        <f t="shared" ca="1" si="641"/>
        <v/>
      </c>
      <c r="BF218" s="184" t="str">
        <f t="shared" ca="1" si="642"/>
        <v/>
      </c>
      <c r="BG218" s="184" t="str">
        <f t="shared" ca="1" si="643"/>
        <v/>
      </c>
      <c r="BH218" s="184" t="str">
        <f t="shared" ca="1" si="644"/>
        <v/>
      </c>
      <c r="BI218" s="184" t="str">
        <f t="shared" ca="1" si="645"/>
        <v/>
      </c>
      <c r="BJ218" s="184" t="str">
        <f t="shared" ca="1" si="646"/>
        <v/>
      </c>
      <c r="BK218" s="184" t="str">
        <f t="shared" ca="1" si="647"/>
        <v/>
      </c>
      <c r="BL218" s="184" t="str">
        <f t="shared" ca="1" si="648"/>
        <v/>
      </c>
      <c r="BM218" s="184" t="str">
        <f t="shared" ca="1" si="649"/>
        <v/>
      </c>
      <c r="BN218" s="184" t="str">
        <f t="shared" ca="1" si="650"/>
        <v/>
      </c>
      <c r="BO218" s="184" t="str">
        <f t="shared" ca="1" si="651"/>
        <v/>
      </c>
      <c r="BP218" s="184" t="str">
        <f t="shared" ca="1" si="652"/>
        <v/>
      </c>
      <c r="BQ218" s="184" t="str">
        <f t="shared" ca="1" si="653"/>
        <v/>
      </c>
      <c r="BR218" s="184" t="str">
        <f t="shared" ca="1" si="654"/>
        <v/>
      </c>
      <c r="BS218" s="184" t="str">
        <f t="shared" ca="1" si="655"/>
        <v/>
      </c>
      <c r="BT218" s="184" t="str">
        <f t="shared" ca="1" si="656"/>
        <v/>
      </c>
      <c r="BU218" s="184" t="str">
        <f t="shared" ca="1" si="657"/>
        <v/>
      </c>
      <c r="BV218" s="184" t="str">
        <f t="shared" ca="1" si="658"/>
        <v/>
      </c>
      <c r="BW218" s="184" t="str">
        <f t="shared" ca="1" si="659"/>
        <v/>
      </c>
      <c r="BX218" s="184" t="str">
        <f t="shared" ca="1" si="660"/>
        <v/>
      </c>
      <c r="BY218" s="184" t="str">
        <f t="shared" ca="1" si="661"/>
        <v/>
      </c>
      <c r="BZ218" s="184" t="str">
        <f t="shared" ca="1" si="662"/>
        <v/>
      </c>
      <c r="CA218" s="184" t="str">
        <f t="shared" ca="1" si="663"/>
        <v/>
      </c>
      <c r="CB218" s="184" t="str">
        <f t="shared" ca="1" si="664"/>
        <v/>
      </c>
      <c r="CC218" s="184" t="str">
        <f t="shared" ca="1" si="665"/>
        <v/>
      </c>
      <c r="CD218" s="184" t="str">
        <f t="shared" ca="1" si="666"/>
        <v/>
      </c>
      <c r="CE218" s="184" t="str">
        <f t="shared" ca="1" si="667"/>
        <v/>
      </c>
      <c r="CF218" s="184" t="str">
        <f t="shared" ca="1" si="668"/>
        <v/>
      </c>
      <c r="CG218" s="184" t="str">
        <f t="shared" ca="1" si="669"/>
        <v/>
      </c>
      <c r="CH218" s="184" t="str">
        <f t="shared" ca="1" si="670"/>
        <v/>
      </c>
      <c r="CI218" s="184" t="str">
        <f t="shared" ca="1" si="671"/>
        <v/>
      </c>
      <c r="CJ218" s="184" t="str">
        <f t="shared" ca="1" si="672"/>
        <v/>
      </c>
      <c r="CK218" s="184" t="str">
        <f t="shared" ca="1" si="673"/>
        <v/>
      </c>
      <c r="CL218" s="184" t="str">
        <f t="shared" ca="1" si="674"/>
        <v/>
      </c>
      <c r="CM218" s="184" t="str">
        <f t="shared" ca="1" si="675"/>
        <v/>
      </c>
      <c r="CN218" s="184" t="str">
        <f t="shared" ca="1" si="676"/>
        <v/>
      </c>
      <c r="CO218" s="184" t="str">
        <f t="shared" ca="1" si="677"/>
        <v/>
      </c>
      <c r="CP218" s="184" t="str">
        <f t="shared" ca="1" si="678"/>
        <v/>
      </c>
      <c r="CQ218" s="184" t="str">
        <f t="shared" ca="1" si="679"/>
        <v/>
      </c>
      <c r="CR218" s="184" t="str">
        <f t="shared" ca="1" si="680"/>
        <v/>
      </c>
      <c r="CS218" s="184" t="str">
        <f t="shared" ca="1" si="681"/>
        <v/>
      </c>
      <c r="CT218" s="184" t="str">
        <f t="shared" ca="1" si="682"/>
        <v/>
      </c>
      <c r="CU218" s="184" t="str">
        <f t="shared" ca="1" si="683"/>
        <v/>
      </c>
      <c r="CV218" s="184" t="str">
        <f t="shared" ca="1" si="684"/>
        <v/>
      </c>
      <c r="CW218" s="184" t="str">
        <f t="shared" ca="1" si="685"/>
        <v/>
      </c>
      <c r="CX218" s="184" t="str">
        <f t="shared" ca="1" si="686"/>
        <v/>
      </c>
      <c r="CY218" s="184" t="str">
        <f t="shared" ca="1" si="687"/>
        <v/>
      </c>
      <c r="CZ218" s="184" t="str">
        <f t="shared" ca="1" si="688"/>
        <v/>
      </c>
      <c r="DA218" s="184" t="str">
        <f t="shared" ca="1" si="689"/>
        <v/>
      </c>
      <c r="DB218" s="184" t="str">
        <f t="shared" ca="1" si="690"/>
        <v/>
      </c>
      <c r="DC218" s="184" t="str">
        <f t="shared" ca="1" si="691"/>
        <v/>
      </c>
      <c r="DD218" s="184" t="str">
        <f t="shared" ca="1" si="692"/>
        <v/>
      </c>
      <c r="DE218" s="184" t="str">
        <f t="shared" ca="1" si="693"/>
        <v/>
      </c>
      <c r="DF218" s="184" t="str">
        <f t="shared" ca="1" si="694"/>
        <v/>
      </c>
      <c r="DG218" s="184" t="str">
        <f t="shared" ca="1" si="695"/>
        <v/>
      </c>
      <c r="DH218" s="184" t="str">
        <f t="shared" ca="1" si="696"/>
        <v/>
      </c>
      <c r="DI218" s="184" t="str">
        <f t="shared" ca="1" si="697"/>
        <v/>
      </c>
      <c r="DJ218" s="184" t="str">
        <f t="shared" ca="1" si="698"/>
        <v/>
      </c>
      <c r="DK218" s="184" t="str">
        <f t="shared" ca="1" si="699"/>
        <v/>
      </c>
      <c r="DL218" s="184" t="str">
        <f t="shared" ca="1" si="700"/>
        <v/>
      </c>
      <c r="DM218" s="184" t="str">
        <f t="shared" ca="1" si="701"/>
        <v/>
      </c>
      <c r="DN218" s="184" t="str">
        <f t="shared" ca="1" si="702"/>
        <v/>
      </c>
      <c r="DO218" s="184" t="str">
        <f t="shared" ca="1" si="703"/>
        <v/>
      </c>
      <c r="DP218" s="184" t="str">
        <f t="shared" ca="1" si="704"/>
        <v/>
      </c>
      <c r="DQ218" s="184" t="str">
        <f t="shared" ca="1" si="705"/>
        <v/>
      </c>
      <c r="DR218" s="184" t="str">
        <f t="shared" ca="1" si="706"/>
        <v/>
      </c>
      <c r="DS218" s="184">
        <f t="shared" ca="1" si="707"/>
        <v>0</v>
      </c>
      <c r="DT218" s="184">
        <f t="shared" ca="1" si="708"/>
        <v>0</v>
      </c>
      <c r="DU218" s="184">
        <f t="shared" ca="1" si="709"/>
        <v>0</v>
      </c>
      <c r="DV218" s="184">
        <f t="shared" ca="1" si="710"/>
        <v>0</v>
      </c>
      <c r="DW218" s="184">
        <f t="shared" ca="1" si="711"/>
        <v>0</v>
      </c>
      <c r="DX218" s="184">
        <f t="shared" ca="1" si="712"/>
        <v>0</v>
      </c>
      <c r="DY218" s="184">
        <f t="shared" ca="1" si="713"/>
        <v>0</v>
      </c>
      <c r="DZ218" s="184">
        <f t="shared" ca="1" si="714"/>
        <v>0</v>
      </c>
      <c r="EA218" s="184">
        <f t="shared" ca="1" si="715"/>
        <v>0</v>
      </c>
      <c r="EB218" s="184">
        <f t="shared" ca="1" si="716"/>
        <v>0</v>
      </c>
      <c r="EC218" s="184">
        <f t="shared" ca="1" si="717"/>
        <v>0</v>
      </c>
      <c r="ED218" s="184">
        <f t="shared" ca="1" si="718"/>
        <v>0</v>
      </c>
      <c r="EE218" s="184">
        <f t="shared" ca="1" si="719"/>
        <v>0</v>
      </c>
      <c r="EF218" s="184">
        <f t="shared" ca="1" si="720"/>
        <v>0</v>
      </c>
      <c r="EG218" s="184">
        <f t="shared" ca="1" si="721"/>
        <v>0</v>
      </c>
      <c r="EH218" s="184">
        <f t="shared" ca="1" si="722"/>
        <v>0</v>
      </c>
      <c r="EI218" s="184">
        <f t="shared" ca="1" si="723"/>
        <v>0</v>
      </c>
      <c r="EJ218" s="184">
        <f t="shared" ca="1" si="724"/>
        <v>0</v>
      </c>
      <c r="EK218" s="184">
        <f t="shared" ca="1" si="725"/>
        <v>0</v>
      </c>
      <c r="EL218" s="184">
        <f t="shared" ca="1" si="726"/>
        <v>0</v>
      </c>
      <c r="EM218" s="184">
        <f t="shared" ca="1" si="727"/>
        <v>0</v>
      </c>
      <c r="EN218" s="184">
        <f t="shared" ca="1" si="728"/>
        <v>0</v>
      </c>
      <c r="EO218" s="184">
        <f t="shared" ca="1" si="729"/>
        <v>0</v>
      </c>
      <c r="EP218" s="184">
        <f t="shared" ca="1" si="730"/>
        <v>0</v>
      </c>
      <c r="EQ218" s="184">
        <f t="shared" ca="1" si="731"/>
        <v>0</v>
      </c>
      <c r="ER218" s="184">
        <f t="shared" ca="1" si="732"/>
        <v>0</v>
      </c>
      <c r="ES218" s="184">
        <f t="shared" ca="1" si="733"/>
        <v>0</v>
      </c>
      <c r="ET218" s="184">
        <f t="shared" ca="1" si="734"/>
        <v>0</v>
      </c>
      <c r="EU218" s="184">
        <f t="shared" ca="1" si="735"/>
        <v>0</v>
      </c>
      <c r="EV218" s="184">
        <f t="shared" ca="1" si="736"/>
        <v>0</v>
      </c>
      <c r="EW218" s="184">
        <f t="shared" ca="1" si="737"/>
        <v>0</v>
      </c>
      <c r="EX218" s="184">
        <f t="shared" ca="1" si="738"/>
        <v>0</v>
      </c>
      <c r="EY218" s="184">
        <f t="shared" ca="1" si="739"/>
        <v>0</v>
      </c>
      <c r="EZ218" s="184">
        <f t="shared" ca="1" si="740"/>
        <v>0</v>
      </c>
      <c r="FA218" s="184">
        <f t="shared" ca="1" si="741"/>
        <v>0</v>
      </c>
      <c r="FB218" s="184">
        <f t="shared" ca="1" si="742"/>
        <v>0</v>
      </c>
      <c r="FC218" s="184">
        <f t="shared" ca="1" si="743"/>
        <v>0</v>
      </c>
      <c r="FD218" s="184">
        <f t="shared" ca="1" si="744"/>
        <v>0</v>
      </c>
      <c r="FE218" s="184">
        <f t="shared" ca="1" si="745"/>
        <v>0</v>
      </c>
      <c r="FF218" s="184">
        <f t="shared" ca="1" si="746"/>
        <v>0</v>
      </c>
      <c r="FG218" s="184">
        <f t="shared" ca="1" si="747"/>
        <v>0</v>
      </c>
      <c r="FH218" s="184">
        <f t="shared" ca="1" si="748"/>
        <v>0</v>
      </c>
      <c r="FI218" s="184">
        <f t="shared" ca="1" si="749"/>
        <v>0</v>
      </c>
      <c r="FJ218" s="184">
        <f t="shared" ca="1" si="750"/>
        <v>0</v>
      </c>
      <c r="FK218" s="184">
        <f t="shared" ca="1" si="751"/>
        <v>0</v>
      </c>
      <c r="FL218" s="184">
        <f t="shared" ca="1" si="752"/>
        <v>0</v>
      </c>
      <c r="FM218" s="184">
        <f t="shared" ca="1" si="753"/>
        <v>0</v>
      </c>
      <c r="FN218" s="184">
        <f t="shared" ca="1" si="754"/>
        <v>0</v>
      </c>
      <c r="FO218" s="184">
        <f t="shared" ca="1" si="755"/>
        <v>0</v>
      </c>
      <c r="FP218" s="184">
        <f t="shared" ca="1" si="756"/>
        <v>0</v>
      </c>
      <c r="FQ218" s="184">
        <f t="shared" ca="1" si="757"/>
        <v>0</v>
      </c>
      <c r="FR218" s="184">
        <f t="shared" ca="1" si="758"/>
        <v>0</v>
      </c>
      <c r="FS218" s="184">
        <f t="shared" ca="1" si="759"/>
        <v>0</v>
      </c>
      <c r="FT218" s="184">
        <f t="shared" ca="1" si="760"/>
        <v>0</v>
      </c>
      <c r="FU218" s="184">
        <f t="shared" ca="1" si="761"/>
        <v>0</v>
      </c>
      <c r="FV218" s="184">
        <f t="shared" ca="1" si="762"/>
        <v>0</v>
      </c>
      <c r="FW218" s="184">
        <f t="shared" ca="1" si="763"/>
        <v>0</v>
      </c>
      <c r="FX218" s="184">
        <f t="shared" ca="1" si="764"/>
        <v>0</v>
      </c>
      <c r="FY218" s="184">
        <f t="shared" ca="1" si="765"/>
        <v>0</v>
      </c>
      <c r="FZ218" s="184">
        <f t="shared" ca="1" si="766"/>
        <v>0</v>
      </c>
      <c r="GA218" s="184">
        <f t="shared" ca="1" si="767"/>
        <v>0</v>
      </c>
      <c r="GB218" s="184">
        <f t="shared" ca="1" si="768"/>
        <v>0</v>
      </c>
      <c r="GC218" s="184">
        <f t="shared" ca="1" si="769"/>
        <v>0</v>
      </c>
      <c r="GD218" s="184">
        <f t="shared" ca="1" si="770"/>
        <v>0</v>
      </c>
      <c r="GE218" s="184">
        <f t="shared" ca="1" si="771"/>
        <v>0</v>
      </c>
      <c r="GF218" s="184">
        <f t="shared" ca="1" si="772"/>
        <v>0</v>
      </c>
      <c r="GG218" s="184">
        <f t="shared" ca="1" si="773"/>
        <v>0</v>
      </c>
      <c r="GH218" s="184">
        <f t="shared" ca="1" si="774"/>
        <v>0</v>
      </c>
      <c r="GI218" s="184">
        <f t="shared" ca="1" si="775"/>
        <v>0</v>
      </c>
      <c r="GJ218" s="184">
        <f t="shared" ca="1" si="776"/>
        <v>0</v>
      </c>
      <c r="GK218" s="184">
        <f t="shared" ca="1" si="777"/>
        <v>0</v>
      </c>
      <c r="GL218" s="184">
        <f t="shared" ca="1" si="778"/>
        <v>0</v>
      </c>
      <c r="GM218" s="184">
        <f t="shared" ca="1" si="779"/>
        <v>0</v>
      </c>
      <c r="GN218" s="184">
        <f t="shared" ca="1" si="780"/>
        <v>0</v>
      </c>
      <c r="GO218" s="184">
        <f t="shared" ca="1" si="781"/>
        <v>0</v>
      </c>
      <c r="GP218" s="184">
        <f t="shared" ca="1" si="782"/>
        <v>0</v>
      </c>
      <c r="GQ218" s="184">
        <f t="shared" ca="1" si="783"/>
        <v>0</v>
      </c>
      <c r="GR218" s="184">
        <f t="shared" ca="1" si="784"/>
        <v>0</v>
      </c>
      <c r="GS218" s="184">
        <f t="shared" ca="1" si="785"/>
        <v>0</v>
      </c>
      <c r="GT218" s="184">
        <f t="shared" ca="1" si="786"/>
        <v>0</v>
      </c>
      <c r="GU218" s="184">
        <f t="shared" ca="1" si="787"/>
        <v>0</v>
      </c>
      <c r="GV218" s="184">
        <f t="shared" ca="1" si="788"/>
        <v>0</v>
      </c>
      <c r="GW218" s="184">
        <f t="shared" ca="1" si="789"/>
        <v>0</v>
      </c>
      <c r="GX218" s="184">
        <f t="shared" ca="1" si="790"/>
        <v>0</v>
      </c>
      <c r="GY218" s="184">
        <f t="shared" ca="1" si="791"/>
        <v>0</v>
      </c>
      <c r="GZ218" s="184">
        <f t="shared" ca="1" si="792"/>
        <v>0</v>
      </c>
      <c r="HA218" s="184">
        <f t="shared" ca="1" si="793"/>
        <v>0</v>
      </c>
      <c r="HB218" s="184">
        <f t="shared" ca="1" si="794"/>
        <v>0</v>
      </c>
      <c r="HC218" s="184">
        <f t="shared" ca="1" si="795"/>
        <v>0</v>
      </c>
      <c r="HD218" s="184">
        <f t="shared" ca="1" si="796"/>
        <v>0</v>
      </c>
      <c r="HE218" s="184">
        <f t="shared" ca="1" si="797"/>
        <v>0</v>
      </c>
      <c r="HF218" s="184">
        <f t="shared" ca="1" si="798"/>
        <v>0</v>
      </c>
      <c r="HG218" s="184">
        <f t="shared" ca="1" si="799"/>
        <v>0</v>
      </c>
      <c r="HH218" s="184">
        <f t="shared" ca="1" si="800"/>
        <v>0</v>
      </c>
      <c r="HI218" s="184">
        <f t="shared" ca="1" si="801"/>
        <v>0</v>
      </c>
      <c r="HJ218" s="184">
        <f t="shared" ca="1" si="802"/>
        <v>0</v>
      </c>
      <c r="HK218" s="578">
        <f t="shared" ca="1" si="803"/>
        <v>0</v>
      </c>
    </row>
    <row r="219" spans="1:219" s="185" customFormat="1">
      <c r="A219" s="284"/>
      <c r="B219" s="285"/>
      <c r="C219" s="286"/>
      <c r="D219" s="287"/>
      <c r="E219" s="288"/>
      <c r="F219" s="289"/>
      <c r="G219" s="289"/>
      <c r="H219" s="289"/>
      <c r="I219" s="289"/>
      <c r="J219" s="289"/>
      <c r="K219" s="289"/>
      <c r="L219" s="289"/>
      <c r="M219" s="572">
        <f t="shared" si="810"/>
        <v>0</v>
      </c>
      <c r="N219" s="572">
        <f t="shared" si="811"/>
        <v>0</v>
      </c>
      <c r="O219" s="572">
        <f t="shared" si="812"/>
        <v>0</v>
      </c>
      <c r="P219" s="572">
        <f t="shared" si="813"/>
        <v>211</v>
      </c>
      <c r="Q219" s="572" t="str">
        <f t="shared" si="814"/>
        <v/>
      </c>
      <c r="R219" s="572" t="str">
        <f t="shared" si="815"/>
        <v/>
      </c>
      <c r="S219" s="184" t="str">
        <f t="shared" ca="1" si="603"/>
        <v/>
      </c>
      <c r="T219" s="184" t="str">
        <f t="shared" ca="1" si="604"/>
        <v/>
      </c>
      <c r="U219" s="184" t="str">
        <f t="shared" ca="1" si="605"/>
        <v/>
      </c>
      <c r="V219" s="184" t="str">
        <f t="shared" ca="1" si="606"/>
        <v/>
      </c>
      <c r="W219" s="184" t="str">
        <f t="shared" ca="1" si="607"/>
        <v/>
      </c>
      <c r="X219" s="184" t="str">
        <f t="shared" ca="1" si="608"/>
        <v/>
      </c>
      <c r="Y219" s="184" t="str">
        <f t="shared" ca="1" si="609"/>
        <v/>
      </c>
      <c r="Z219" s="184" t="str">
        <f t="shared" ca="1" si="610"/>
        <v/>
      </c>
      <c r="AA219" s="184" t="str">
        <f t="shared" ca="1" si="611"/>
        <v/>
      </c>
      <c r="AB219" s="184" t="str">
        <f t="shared" ca="1" si="612"/>
        <v/>
      </c>
      <c r="AC219" s="184" t="str">
        <f t="shared" ca="1" si="613"/>
        <v/>
      </c>
      <c r="AD219" s="184" t="str">
        <f t="shared" ca="1" si="614"/>
        <v/>
      </c>
      <c r="AE219" s="184" t="str">
        <f t="shared" ca="1" si="615"/>
        <v/>
      </c>
      <c r="AF219" s="184" t="str">
        <f t="shared" ca="1" si="616"/>
        <v/>
      </c>
      <c r="AG219" s="184" t="str">
        <f t="shared" ca="1" si="617"/>
        <v/>
      </c>
      <c r="AH219" s="184" t="str">
        <f t="shared" ca="1" si="618"/>
        <v/>
      </c>
      <c r="AI219" s="184" t="str">
        <f t="shared" ca="1" si="619"/>
        <v/>
      </c>
      <c r="AJ219" s="184" t="str">
        <f t="shared" ca="1" si="620"/>
        <v/>
      </c>
      <c r="AK219" s="184" t="str">
        <f t="shared" ca="1" si="621"/>
        <v/>
      </c>
      <c r="AL219" s="184" t="str">
        <f t="shared" ca="1" si="622"/>
        <v/>
      </c>
      <c r="AM219" s="184" t="str">
        <f t="shared" ca="1" si="623"/>
        <v/>
      </c>
      <c r="AN219" s="184" t="str">
        <f t="shared" ca="1" si="624"/>
        <v/>
      </c>
      <c r="AO219" s="184" t="str">
        <f t="shared" ca="1" si="625"/>
        <v/>
      </c>
      <c r="AP219" s="184" t="str">
        <f t="shared" ca="1" si="626"/>
        <v/>
      </c>
      <c r="AQ219" s="184" t="str">
        <f t="shared" ca="1" si="627"/>
        <v/>
      </c>
      <c r="AR219" s="184" t="str">
        <f t="shared" ca="1" si="628"/>
        <v/>
      </c>
      <c r="AS219" s="184" t="str">
        <f t="shared" ca="1" si="629"/>
        <v/>
      </c>
      <c r="AT219" s="184" t="str">
        <f t="shared" ca="1" si="630"/>
        <v/>
      </c>
      <c r="AU219" s="184" t="str">
        <f t="shared" ca="1" si="631"/>
        <v/>
      </c>
      <c r="AV219" s="184" t="str">
        <f t="shared" ca="1" si="632"/>
        <v/>
      </c>
      <c r="AW219" s="184" t="str">
        <f t="shared" ca="1" si="633"/>
        <v/>
      </c>
      <c r="AX219" s="184" t="str">
        <f t="shared" ca="1" si="634"/>
        <v/>
      </c>
      <c r="AY219" s="184" t="str">
        <f t="shared" ca="1" si="635"/>
        <v/>
      </c>
      <c r="AZ219" s="184" t="str">
        <f t="shared" ca="1" si="636"/>
        <v/>
      </c>
      <c r="BA219" s="184" t="str">
        <f t="shared" ca="1" si="637"/>
        <v/>
      </c>
      <c r="BB219" s="184" t="str">
        <f t="shared" ca="1" si="638"/>
        <v/>
      </c>
      <c r="BC219" s="184" t="str">
        <f t="shared" ca="1" si="639"/>
        <v/>
      </c>
      <c r="BD219" s="184" t="str">
        <f t="shared" ca="1" si="640"/>
        <v/>
      </c>
      <c r="BE219" s="184" t="str">
        <f t="shared" ca="1" si="641"/>
        <v/>
      </c>
      <c r="BF219" s="184" t="str">
        <f t="shared" ca="1" si="642"/>
        <v/>
      </c>
      <c r="BG219" s="184" t="str">
        <f t="shared" ca="1" si="643"/>
        <v/>
      </c>
      <c r="BH219" s="184" t="str">
        <f t="shared" ca="1" si="644"/>
        <v/>
      </c>
      <c r="BI219" s="184" t="str">
        <f t="shared" ca="1" si="645"/>
        <v/>
      </c>
      <c r="BJ219" s="184" t="str">
        <f t="shared" ca="1" si="646"/>
        <v/>
      </c>
      <c r="BK219" s="184" t="str">
        <f t="shared" ca="1" si="647"/>
        <v/>
      </c>
      <c r="BL219" s="184" t="str">
        <f t="shared" ca="1" si="648"/>
        <v/>
      </c>
      <c r="BM219" s="184" t="str">
        <f t="shared" ca="1" si="649"/>
        <v/>
      </c>
      <c r="BN219" s="184" t="str">
        <f t="shared" ca="1" si="650"/>
        <v/>
      </c>
      <c r="BO219" s="184" t="str">
        <f t="shared" ca="1" si="651"/>
        <v/>
      </c>
      <c r="BP219" s="184" t="str">
        <f t="shared" ca="1" si="652"/>
        <v/>
      </c>
      <c r="BQ219" s="184" t="str">
        <f t="shared" ca="1" si="653"/>
        <v/>
      </c>
      <c r="BR219" s="184" t="str">
        <f t="shared" ca="1" si="654"/>
        <v/>
      </c>
      <c r="BS219" s="184" t="str">
        <f t="shared" ca="1" si="655"/>
        <v/>
      </c>
      <c r="BT219" s="184" t="str">
        <f t="shared" ca="1" si="656"/>
        <v/>
      </c>
      <c r="BU219" s="184" t="str">
        <f t="shared" ca="1" si="657"/>
        <v/>
      </c>
      <c r="BV219" s="184" t="str">
        <f t="shared" ca="1" si="658"/>
        <v/>
      </c>
      <c r="BW219" s="184" t="str">
        <f t="shared" ca="1" si="659"/>
        <v/>
      </c>
      <c r="BX219" s="184" t="str">
        <f t="shared" ca="1" si="660"/>
        <v/>
      </c>
      <c r="BY219" s="184" t="str">
        <f t="shared" ca="1" si="661"/>
        <v/>
      </c>
      <c r="BZ219" s="184" t="str">
        <f t="shared" ca="1" si="662"/>
        <v/>
      </c>
      <c r="CA219" s="184" t="str">
        <f t="shared" ca="1" si="663"/>
        <v/>
      </c>
      <c r="CB219" s="184" t="str">
        <f t="shared" ca="1" si="664"/>
        <v/>
      </c>
      <c r="CC219" s="184" t="str">
        <f t="shared" ca="1" si="665"/>
        <v/>
      </c>
      <c r="CD219" s="184" t="str">
        <f t="shared" ca="1" si="666"/>
        <v/>
      </c>
      <c r="CE219" s="184" t="str">
        <f t="shared" ca="1" si="667"/>
        <v/>
      </c>
      <c r="CF219" s="184" t="str">
        <f t="shared" ca="1" si="668"/>
        <v/>
      </c>
      <c r="CG219" s="184" t="str">
        <f t="shared" ca="1" si="669"/>
        <v/>
      </c>
      <c r="CH219" s="184" t="str">
        <f t="shared" ca="1" si="670"/>
        <v/>
      </c>
      <c r="CI219" s="184" t="str">
        <f t="shared" ca="1" si="671"/>
        <v/>
      </c>
      <c r="CJ219" s="184" t="str">
        <f t="shared" ca="1" si="672"/>
        <v/>
      </c>
      <c r="CK219" s="184" t="str">
        <f t="shared" ca="1" si="673"/>
        <v/>
      </c>
      <c r="CL219" s="184" t="str">
        <f t="shared" ca="1" si="674"/>
        <v/>
      </c>
      <c r="CM219" s="184" t="str">
        <f t="shared" ca="1" si="675"/>
        <v/>
      </c>
      <c r="CN219" s="184" t="str">
        <f t="shared" ca="1" si="676"/>
        <v/>
      </c>
      <c r="CO219" s="184" t="str">
        <f t="shared" ca="1" si="677"/>
        <v/>
      </c>
      <c r="CP219" s="184" t="str">
        <f t="shared" ca="1" si="678"/>
        <v/>
      </c>
      <c r="CQ219" s="184" t="str">
        <f t="shared" ca="1" si="679"/>
        <v/>
      </c>
      <c r="CR219" s="184" t="str">
        <f t="shared" ca="1" si="680"/>
        <v/>
      </c>
      <c r="CS219" s="184" t="str">
        <f t="shared" ca="1" si="681"/>
        <v/>
      </c>
      <c r="CT219" s="184" t="str">
        <f t="shared" ca="1" si="682"/>
        <v/>
      </c>
      <c r="CU219" s="184" t="str">
        <f t="shared" ca="1" si="683"/>
        <v/>
      </c>
      <c r="CV219" s="184" t="str">
        <f t="shared" ca="1" si="684"/>
        <v/>
      </c>
      <c r="CW219" s="184" t="str">
        <f t="shared" ca="1" si="685"/>
        <v/>
      </c>
      <c r="CX219" s="184" t="str">
        <f t="shared" ca="1" si="686"/>
        <v/>
      </c>
      <c r="CY219" s="184" t="str">
        <f t="shared" ca="1" si="687"/>
        <v/>
      </c>
      <c r="CZ219" s="184" t="str">
        <f t="shared" ca="1" si="688"/>
        <v/>
      </c>
      <c r="DA219" s="184" t="str">
        <f t="shared" ca="1" si="689"/>
        <v/>
      </c>
      <c r="DB219" s="184" t="str">
        <f t="shared" ca="1" si="690"/>
        <v/>
      </c>
      <c r="DC219" s="184" t="str">
        <f t="shared" ca="1" si="691"/>
        <v/>
      </c>
      <c r="DD219" s="184" t="str">
        <f t="shared" ca="1" si="692"/>
        <v/>
      </c>
      <c r="DE219" s="184" t="str">
        <f t="shared" ca="1" si="693"/>
        <v/>
      </c>
      <c r="DF219" s="184" t="str">
        <f t="shared" ca="1" si="694"/>
        <v/>
      </c>
      <c r="DG219" s="184" t="str">
        <f t="shared" ca="1" si="695"/>
        <v/>
      </c>
      <c r="DH219" s="184" t="str">
        <f t="shared" ca="1" si="696"/>
        <v/>
      </c>
      <c r="DI219" s="184" t="str">
        <f t="shared" ca="1" si="697"/>
        <v/>
      </c>
      <c r="DJ219" s="184" t="str">
        <f t="shared" ca="1" si="698"/>
        <v/>
      </c>
      <c r="DK219" s="184" t="str">
        <f t="shared" ca="1" si="699"/>
        <v/>
      </c>
      <c r="DL219" s="184" t="str">
        <f t="shared" ca="1" si="700"/>
        <v/>
      </c>
      <c r="DM219" s="184" t="str">
        <f t="shared" ca="1" si="701"/>
        <v/>
      </c>
      <c r="DN219" s="184" t="str">
        <f t="shared" ca="1" si="702"/>
        <v/>
      </c>
      <c r="DO219" s="184" t="str">
        <f t="shared" ca="1" si="703"/>
        <v/>
      </c>
      <c r="DP219" s="184" t="str">
        <f t="shared" ca="1" si="704"/>
        <v/>
      </c>
      <c r="DQ219" s="184" t="str">
        <f t="shared" ca="1" si="705"/>
        <v/>
      </c>
      <c r="DR219" s="184">
        <f t="shared" ca="1" si="706"/>
        <v>0</v>
      </c>
      <c r="DS219" s="184">
        <f t="shared" ca="1" si="707"/>
        <v>0</v>
      </c>
      <c r="DT219" s="184">
        <f t="shared" ca="1" si="708"/>
        <v>0</v>
      </c>
      <c r="DU219" s="184">
        <f t="shared" ca="1" si="709"/>
        <v>0</v>
      </c>
      <c r="DV219" s="184">
        <f t="shared" ca="1" si="710"/>
        <v>0</v>
      </c>
      <c r="DW219" s="184">
        <f t="shared" ca="1" si="711"/>
        <v>0</v>
      </c>
      <c r="DX219" s="184">
        <f t="shared" ca="1" si="712"/>
        <v>0</v>
      </c>
      <c r="DY219" s="184">
        <f t="shared" ca="1" si="713"/>
        <v>0</v>
      </c>
      <c r="DZ219" s="184">
        <f t="shared" ca="1" si="714"/>
        <v>0</v>
      </c>
      <c r="EA219" s="184">
        <f t="shared" ca="1" si="715"/>
        <v>0</v>
      </c>
      <c r="EB219" s="184">
        <f t="shared" ca="1" si="716"/>
        <v>0</v>
      </c>
      <c r="EC219" s="184">
        <f t="shared" ca="1" si="717"/>
        <v>0</v>
      </c>
      <c r="ED219" s="184">
        <f t="shared" ca="1" si="718"/>
        <v>0</v>
      </c>
      <c r="EE219" s="184">
        <f t="shared" ca="1" si="719"/>
        <v>0</v>
      </c>
      <c r="EF219" s="184">
        <f t="shared" ca="1" si="720"/>
        <v>0</v>
      </c>
      <c r="EG219" s="184">
        <f t="shared" ca="1" si="721"/>
        <v>0</v>
      </c>
      <c r="EH219" s="184">
        <f t="shared" ca="1" si="722"/>
        <v>0</v>
      </c>
      <c r="EI219" s="184">
        <f t="shared" ca="1" si="723"/>
        <v>0</v>
      </c>
      <c r="EJ219" s="184">
        <f t="shared" ca="1" si="724"/>
        <v>0</v>
      </c>
      <c r="EK219" s="184">
        <f t="shared" ca="1" si="725"/>
        <v>0</v>
      </c>
      <c r="EL219" s="184">
        <f t="shared" ca="1" si="726"/>
        <v>0</v>
      </c>
      <c r="EM219" s="184">
        <f t="shared" ca="1" si="727"/>
        <v>0</v>
      </c>
      <c r="EN219" s="184">
        <f t="shared" ca="1" si="728"/>
        <v>0</v>
      </c>
      <c r="EO219" s="184">
        <f t="shared" ca="1" si="729"/>
        <v>0</v>
      </c>
      <c r="EP219" s="184">
        <f t="shared" ca="1" si="730"/>
        <v>0</v>
      </c>
      <c r="EQ219" s="184">
        <f t="shared" ca="1" si="731"/>
        <v>0</v>
      </c>
      <c r="ER219" s="184">
        <f t="shared" ca="1" si="732"/>
        <v>0</v>
      </c>
      <c r="ES219" s="184">
        <f t="shared" ca="1" si="733"/>
        <v>0</v>
      </c>
      <c r="ET219" s="184">
        <f t="shared" ca="1" si="734"/>
        <v>0</v>
      </c>
      <c r="EU219" s="184">
        <f t="shared" ca="1" si="735"/>
        <v>0</v>
      </c>
      <c r="EV219" s="184">
        <f t="shared" ca="1" si="736"/>
        <v>0</v>
      </c>
      <c r="EW219" s="184">
        <f t="shared" ca="1" si="737"/>
        <v>0</v>
      </c>
      <c r="EX219" s="184">
        <f t="shared" ca="1" si="738"/>
        <v>0</v>
      </c>
      <c r="EY219" s="184">
        <f t="shared" ca="1" si="739"/>
        <v>0</v>
      </c>
      <c r="EZ219" s="184">
        <f t="shared" ca="1" si="740"/>
        <v>0</v>
      </c>
      <c r="FA219" s="184">
        <f t="shared" ca="1" si="741"/>
        <v>0</v>
      </c>
      <c r="FB219" s="184">
        <f t="shared" ca="1" si="742"/>
        <v>0</v>
      </c>
      <c r="FC219" s="184">
        <f t="shared" ca="1" si="743"/>
        <v>0</v>
      </c>
      <c r="FD219" s="184">
        <f t="shared" ca="1" si="744"/>
        <v>0</v>
      </c>
      <c r="FE219" s="184">
        <f t="shared" ca="1" si="745"/>
        <v>0</v>
      </c>
      <c r="FF219" s="184">
        <f t="shared" ca="1" si="746"/>
        <v>0</v>
      </c>
      <c r="FG219" s="184">
        <f t="shared" ca="1" si="747"/>
        <v>0</v>
      </c>
      <c r="FH219" s="184">
        <f t="shared" ca="1" si="748"/>
        <v>0</v>
      </c>
      <c r="FI219" s="184">
        <f t="shared" ca="1" si="749"/>
        <v>0</v>
      </c>
      <c r="FJ219" s="184">
        <f t="shared" ca="1" si="750"/>
        <v>0</v>
      </c>
      <c r="FK219" s="184">
        <f t="shared" ca="1" si="751"/>
        <v>0</v>
      </c>
      <c r="FL219" s="184">
        <f t="shared" ca="1" si="752"/>
        <v>0</v>
      </c>
      <c r="FM219" s="184">
        <f t="shared" ca="1" si="753"/>
        <v>0</v>
      </c>
      <c r="FN219" s="184">
        <f t="shared" ca="1" si="754"/>
        <v>0</v>
      </c>
      <c r="FO219" s="184">
        <f t="shared" ca="1" si="755"/>
        <v>0</v>
      </c>
      <c r="FP219" s="184">
        <f t="shared" ca="1" si="756"/>
        <v>0</v>
      </c>
      <c r="FQ219" s="184">
        <f t="shared" ca="1" si="757"/>
        <v>0</v>
      </c>
      <c r="FR219" s="184">
        <f t="shared" ca="1" si="758"/>
        <v>0</v>
      </c>
      <c r="FS219" s="184">
        <f t="shared" ca="1" si="759"/>
        <v>0</v>
      </c>
      <c r="FT219" s="184">
        <f t="shared" ca="1" si="760"/>
        <v>0</v>
      </c>
      <c r="FU219" s="184">
        <f t="shared" ca="1" si="761"/>
        <v>0</v>
      </c>
      <c r="FV219" s="184">
        <f t="shared" ca="1" si="762"/>
        <v>0</v>
      </c>
      <c r="FW219" s="184">
        <f t="shared" ca="1" si="763"/>
        <v>0</v>
      </c>
      <c r="FX219" s="184">
        <f t="shared" ca="1" si="764"/>
        <v>0</v>
      </c>
      <c r="FY219" s="184">
        <f t="shared" ca="1" si="765"/>
        <v>0</v>
      </c>
      <c r="FZ219" s="184">
        <f t="shared" ca="1" si="766"/>
        <v>0</v>
      </c>
      <c r="GA219" s="184">
        <f t="shared" ca="1" si="767"/>
        <v>0</v>
      </c>
      <c r="GB219" s="184">
        <f t="shared" ca="1" si="768"/>
        <v>0</v>
      </c>
      <c r="GC219" s="184">
        <f t="shared" ca="1" si="769"/>
        <v>0</v>
      </c>
      <c r="GD219" s="184">
        <f t="shared" ca="1" si="770"/>
        <v>0</v>
      </c>
      <c r="GE219" s="184">
        <f t="shared" ca="1" si="771"/>
        <v>0</v>
      </c>
      <c r="GF219" s="184">
        <f t="shared" ca="1" si="772"/>
        <v>0</v>
      </c>
      <c r="GG219" s="184">
        <f t="shared" ca="1" si="773"/>
        <v>0</v>
      </c>
      <c r="GH219" s="184">
        <f t="shared" ca="1" si="774"/>
        <v>0</v>
      </c>
      <c r="GI219" s="184">
        <f t="shared" ca="1" si="775"/>
        <v>0</v>
      </c>
      <c r="GJ219" s="184">
        <f t="shared" ca="1" si="776"/>
        <v>0</v>
      </c>
      <c r="GK219" s="184">
        <f t="shared" ca="1" si="777"/>
        <v>0</v>
      </c>
      <c r="GL219" s="184">
        <f t="shared" ca="1" si="778"/>
        <v>0</v>
      </c>
      <c r="GM219" s="184">
        <f t="shared" ca="1" si="779"/>
        <v>0</v>
      </c>
      <c r="GN219" s="184">
        <f t="shared" ca="1" si="780"/>
        <v>0</v>
      </c>
      <c r="GO219" s="184">
        <f t="shared" ca="1" si="781"/>
        <v>0</v>
      </c>
      <c r="GP219" s="184">
        <f t="shared" ca="1" si="782"/>
        <v>0</v>
      </c>
      <c r="GQ219" s="184">
        <f t="shared" ca="1" si="783"/>
        <v>0</v>
      </c>
      <c r="GR219" s="184">
        <f t="shared" ca="1" si="784"/>
        <v>0</v>
      </c>
      <c r="GS219" s="184">
        <f t="shared" ca="1" si="785"/>
        <v>0</v>
      </c>
      <c r="GT219" s="184">
        <f t="shared" ca="1" si="786"/>
        <v>0</v>
      </c>
      <c r="GU219" s="184">
        <f t="shared" ca="1" si="787"/>
        <v>0</v>
      </c>
      <c r="GV219" s="184">
        <f t="shared" ca="1" si="788"/>
        <v>0</v>
      </c>
      <c r="GW219" s="184">
        <f t="shared" ca="1" si="789"/>
        <v>0</v>
      </c>
      <c r="GX219" s="184">
        <f t="shared" ca="1" si="790"/>
        <v>0</v>
      </c>
      <c r="GY219" s="184">
        <f t="shared" ca="1" si="791"/>
        <v>0</v>
      </c>
      <c r="GZ219" s="184">
        <f t="shared" ca="1" si="792"/>
        <v>0</v>
      </c>
      <c r="HA219" s="184">
        <f t="shared" ca="1" si="793"/>
        <v>0</v>
      </c>
      <c r="HB219" s="184">
        <f t="shared" ca="1" si="794"/>
        <v>0</v>
      </c>
      <c r="HC219" s="184">
        <f t="shared" ca="1" si="795"/>
        <v>0</v>
      </c>
      <c r="HD219" s="184">
        <f t="shared" ca="1" si="796"/>
        <v>0</v>
      </c>
      <c r="HE219" s="184">
        <f t="shared" ca="1" si="797"/>
        <v>0</v>
      </c>
      <c r="HF219" s="184">
        <f t="shared" ca="1" si="798"/>
        <v>0</v>
      </c>
      <c r="HG219" s="184">
        <f t="shared" ca="1" si="799"/>
        <v>0</v>
      </c>
      <c r="HH219" s="184">
        <f t="shared" ca="1" si="800"/>
        <v>0</v>
      </c>
      <c r="HI219" s="184">
        <f t="shared" ca="1" si="801"/>
        <v>0</v>
      </c>
      <c r="HJ219" s="184">
        <f t="shared" ca="1" si="802"/>
        <v>0</v>
      </c>
      <c r="HK219" s="578">
        <f t="shared" ca="1" si="803"/>
        <v>0</v>
      </c>
    </row>
    <row r="220" spans="1:219" s="185" customFormat="1">
      <c r="A220" s="284"/>
      <c r="B220" s="285"/>
      <c r="C220" s="286"/>
      <c r="D220" s="287"/>
      <c r="E220" s="288"/>
      <c r="F220" s="289"/>
      <c r="G220" s="289"/>
      <c r="H220" s="289"/>
      <c r="I220" s="289"/>
      <c r="J220" s="289"/>
      <c r="K220" s="289"/>
      <c r="L220" s="289"/>
      <c r="M220" s="572">
        <f t="shared" si="810"/>
        <v>0</v>
      </c>
      <c r="N220" s="572">
        <f t="shared" si="811"/>
        <v>0</v>
      </c>
      <c r="O220" s="572">
        <f t="shared" si="812"/>
        <v>0</v>
      </c>
      <c r="P220" s="572">
        <f t="shared" si="813"/>
        <v>212</v>
      </c>
      <c r="Q220" s="572" t="str">
        <f t="shared" si="814"/>
        <v/>
      </c>
      <c r="R220" s="572" t="str">
        <f t="shared" si="815"/>
        <v/>
      </c>
      <c r="S220" s="184" t="str">
        <f t="shared" ca="1" si="603"/>
        <v/>
      </c>
      <c r="T220" s="184" t="str">
        <f t="shared" ca="1" si="604"/>
        <v/>
      </c>
      <c r="U220" s="184" t="str">
        <f t="shared" ca="1" si="605"/>
        <v/>
      </c>
      <c r="V220" s="184" t="str">
        <f t="shared" ca="1" si="606"/>
        <v/>
      </c>
      <c r="W220" s="184" t="str">
        <f t="shared" ca="1" si="607"/>
        <v/>
      </c>
      <c r="X220" s="184" t="str">
        <f t="shared" ca="1" si="608"/>
        <v/>
      </c>
      <c r="Y220" s="184" t="str">
        <f t="shared" ca="1" si="609"/>
        <v/>
      </c>
      <c r="Z220" s="184" t="str">
        <f t="shared" ca="1" si="610"/>
        <v/>
      </c>
      <c r="AA220" s="184" t="str">
        <f t="shared" ca="1" si="611"/>
        <v/>
      </c>
      <c r="AB220" s="184" t="str">
        <f t="shared" ca="1" si="612"/>
        <v/>
      </c>
      <c r="AC220" s="184" t="str">
        <f t="shared" ca="1" si="613"/>
        <v/>
      </c>
      <c r="AD220" s="184" t="str">
        <f t="shared" ca="1" si="614"/>
        <v/>
      </c>
      <c r="AE220" s="184" t="str">
        <f t="shared" ca="1" si="615"/>
        <v/>
      </c>
      <c r="AF220" s="184" t="str">
        <f t="shared" ca="1" si="616"/>
        <v/>
      </c>
      <c r="AG220" s="184" t="str">
        <f t="shared" ca="1" si="617"/>
        <v/>
      </c>
      <c r="AH220" s="184" t="str">
        <f t="shared" ca="1" si="618"/>
        <v/>
      </c>
      <c r="AI220" s="184" t="str">
        <f t="shared" ca="1" si="619"/>
        <v/>
      </c>
      <c r="AJ220" s="184" t="str">
        <f t="shared" ca="1" si="620"/>
        <v/>
      </c>
      <c r="AK220" s="184" t="str">
        <f t="shared" ca="1" si="621"/>
        <v/>
      </c>
      <c r="AL220" s="184" t="str">
        <f t="shared" ca="1" si="622"/>
        <v/>
      </c>
      <c r="AM220" s="184" t="str">
        <f t="shared" ca="1" si="623"/>
        <v/>
      </c>
      <c r="AN220" s="184" t="str">
        <f t="shared" ca="1" si="624"/>
        <v/>
      </c>
      <c r="AO220" s="184" t="str">
        <f t="shared" ca="1" si="625"/>
        <v/>
      </c>
      <c r="AP220" s="184" t="str">
        <f t="shared" ca="1" si="626"/>
        <v/>
      </c>
      <c r="AQ220" s="184" t="str">
        <f t="shared" ca="1" si="627"/>
        <v/>
      </c>
      <c r="AR220" s="184" t="str">
        <f t="shared" ca="1" si="628"/>
        <v/>
      </c>
      <c r="AS220" s="184" t="str">
        <f t="shared" ca="1" si="629"/>
        <v/>
      </c>
      <c r="AT220" s="184" t="str">
        <f t="shared" ca="1" si="630"/>
        <v/>
      </c>
      <c r="AU220" s="184" t="str">
        <f t="shared" ca="1" si="631"/>
        <v/>
      </c>
      <c r="AV220" s="184" t="str">
        <f t="shared" ca="1" si="632"/>
        <v/>
      </c>
      <c r="AW220" s="184" t="str">
        <f t="shared" ca="1" si="633"/>
        <v/>
      </c>
      <c r="AX220" s="184" t="str">
        <f t="shared" ca="1" si="634"/>
        <v/>
      </c>
      <c r="AY220" s="184" t="str">
        <f t="shared" ca="1" si="635"/>
        <v/>
      </c>
      <c r="AZ220" s="184" t="str">
        <f t="shared" ca="1" si="636"/>
        <v/>
      </c>
      <c r="BA220" s="184" t="str">
        <f t="shared" ca="1" si="637"/>
        <v/>
      </c>
      <c r="BB220" s="184" t="str">
        <f t="shared" ca="1" si="638"/>
        <v/>
      </c>
      <c r="BC220" s="184" t="str">
        <f t="shared" ca="1" si="639"/>
        <v/>
      </c>
      <c r="BD220" s="184" t="str">
        <f t="shared" ca="1" si="640"/>
        <v/>
      </c>
      <c r="BE220" s="184" t="str">
        <f t="shared" ca="1" si="641"/>
        <v/>
      </c>
      <c r="BF220" s="184" t="str">
        <f t="shared" ca="1" si="642"/>
        <v/>
      </c>
      <c r="BG220" s="184" t="str">
        <f t="shared" ca="1" si="643"/>
        <v/>
      </c>
      <c r="BH220" s="184" t="str">
        <f t="shared" ca="1" si="644"/>
        <v/>
      </c>
      <c r="BI220" s="184" t="str">
        <f t="shared" ca="1" si="645"/>
        <v/>
      </c>
      <c r="BJ220" s="184" t="str">
        <f t="shared" ca="1" si="646"/>
        <v/>
      </c>
      <c r="BK220" s="184" t="str">
        <f t="shared" ca="1" si="647"/>
        <v/>
      </c>
      <c r="BL220" s="184" t="str">
        <f t="shared" ca="1" si="648"/>
        <v/>
      </c>
      <c r="BM220" s="184" t="str">
        <f t="shared" ca="1" si="649"/>
        <v/>
      </c>
      <c r="BN220" s="184" t="str">
        <f t="shared" ca="1" si="650"/>
        <v/>
      </c>
      <c r="BO220" s="184" t="str">
        <f t="shared" ca="1" si="651"/>
        <v/>
      </c>
      <c r="BP220" s="184" t="str">
        <f t="shared" ca="1" si="652"/>
        <v/>
      </c>
      <c r="BQ220" s="184" t="str">
        <f t="shared" ca="1" si="653"/>
        <v/>
      </c>
      <c r="BR220" s="184" t="str">
        <f t="shared" ca="1" si="654"/>
        <v/>
      </c>
      <c r="BS220" s="184" t="str">
        <f t="shared" ca="1" si="655"/>
        <v/>
      </c>
      <c r="BT220" s="184" t="str">
        <f t="shared" ca="1" si="656"/>
        <v/>
      </c>
      <c r="BU220" s="184" t="str">
        <f t="shared" ca="1" si="657"/>
        <v/>
      </c>
      <c r="BV220" s="184" t="str">
        <f t="shared" ca="1" si="658"/>
        <v/>
      </c>
      <c r="BW220" s="184" t="str">
        <f t="shared" ca="1" si="659"/>
        <v/>
      </c>
      <c r="BX220" s="184" t="str">
        <f t="shared" ca="1" si="660"/>
        <v/>
      </c>
      <c r="BY220" s="184" t="str">
        <f t="shared" ca="1" si="661"/>
        <v/>
      </c>
      <c r="BZ220" s="184" t="str">
        <f t="shared" ca="1" si="662"/>
        <v/>
      </c>
      <c r="CA220" s="184" t="str">
        <f t="shared" ca="1" si="663"/>
        <v/>
      </c>
      <c r="CB220" s="184" t="str">
        <f t="shared" ca="1" si="664"/>
        <v/>
      </c>
      <c r="CC220" s="184" t="str">
        <f t="shared" ca="1" si="665"/>
        <v/>
      </c>
      <c r="CD220" s="184" t="str">
        <f t="shared" ca="1" si="666"/>
        <v/>
      </c>
      <c r="CE220" s="184" t="str">
        <f t="shared" ca="1" si="667"/>
        <v/>
      </c>
      <c r="CF220" s="184" t="str">
        <f t="shared" ca="1" si="668"/>
        <v/>
      </c>
      <c r="CG220" s="184" t="str">
        <f t="shared" ca="1" si="669"/>
        <v/>
      </c>
      <c r="CH220" s="184" t="str">
        <f t="shared" ca="1" si="670"/>
        <v/>
      </c>
      <c r="CI220" s="184" t="str">
        <f t="shared" ca="1" si="671"/>
        <v/>
      </c>
      <c r="CJ220" s="184" t="str">
        <f t="shared" ca="1" si="672"/>
        <v/>
      </c>
      <c r="CK220" s="184" t="str">
        <f t="shared" ca="1" si="673"/>
        <v/>
      </c>
      <c r="CL220" s="184" t="str">
        <f t="shared" ca="1" si="674"/>
        <v/>
      </c>
      <c r="CM220" s="184" t="str">
        <f t="shared" ca="1" si="675"/>
        <v/>
      </c>
      <c r="CN220" s="184" t="str">
        <f t="shared" ca="1" si="676"/>
        <v/>
      </c>
      <c r="CO220" s="184" t="str">
        <f t="shared" ca="1" si="677"/>
        <v/>
      </c>
      <c r="CP220" s="184" t="str">
        <f t="shared" ca="1" si="678"/>
        <v/>
      </c>
      <c r="CQ220" s="184" t="str">
        <f t="shared" ca="1" si="679"/>
        <v/>
      </c>
      <c r="CR220" s="184" t="str">
        <f t="shared" ca="1" si="680"/>
        <v/>
      </c>
      <c r="CS220" s="184" t="str">
        <f t="shared" ca="1" si="681"/>
        <v/>
      </c>
      <c r="CT220" s="184" t="str">
        <f t="shared" ca="1" si="682"/>
        <v/>
      </c>
      <c r="CU220" s="184" t="str">
        <f t="shared" ca="1" si="683"/>
        <v/>
      </c>
      <c r="CV220" s="184" t="str">
        <f t="shared" ca="1" si="684"/>
        <v/>
      </c>
      <c r="CW220" s="184" t="str">
        <f t="shared" ca="1" si="685"/>
        <v/>
      </c>
      <c r="CX220" s="184" t="str">
        <f t="shared" ca="1" si="686"/>
        <v/>
      </c>
      <c r="CY220" s="184" t="str">
        <f t="shared" ca="1" si="687"/>
        <v/>
      </c>
      <c r="CZ220" s="184" t="str">
        <f t="shared" ca="1" si="688"/>
        <v/>
      </c>
      <c r="DA220" s="184" t="str">
        <f t="shared" ca="1" si="689"/>
        <v/>
      </c>
      <c r="DB220" s="184" t="str">
        <f t="shared" ca="1" si="690"/>
        <v/>
      </c>
      <c r="DC220" s="184" t="str">
        <f t="shared" ca="1" si="691"/>
        <v/>
      </c>
      <c r="DD220" s="184" t="str">
        <f t="shared" ca="1" si="692"/>
        <v/>
      </c>
      <c r="DE220" s="184" t="str">
        <f t="shared" ca="1" si="693"/>
        <v/>
      </c>
      <c r="DF220" s="184" t="str">
        <f t="shared" ca="1" si="694"/>
        <v/>
      </c>
      <c r="DG220" s="184" t="str">
        <f t="shared" ca="1" si="695"/>
        <v/>
      </c>
      <c r="DH220" s="184" t="str">
        <f t="shared" ca="1" si="696"/>
        <v/>
      </c>
      <c r="DI220" s="184" t="str">
        <f t="shared" ca="1" si="697"/>
        <v/>
      </c>
      <c r="DJ220" s="184" t="str">
        <f t="shared" ca="1" si="698"/>
        <v/>
      </c>
      <c r="DK220" s="184" t="str">
        <f t="shared" ca="1" si="699"/>
        <v/>
      </c>
      <c r="DL220" s="184" t="str">
        <f t="shared" ca="1" si="700"/>
        <v/>
      </c>
      <c r="DM220" s="184" t="str">
        <f t="shared" ca="1" si="701"/>
        <v/>
      </c>
      <c r="DN220" s="184" t="str">
        <f t="shared" ca="1" si="702"/>
        <v/>
      </c>
      <c r="DO220" s="184" t="str">
        <f t="shared" ca="1" si="703"/>
        <v/>
      </c>
      <c r="DP220" s="184" t="str">
        <f t="shared" ca="1" si="704"/>
        <v/>
      </c>
      <c r="DQ220" s="184">
        <f t="shared" ca="1" si="705"/>
        <v>0</v>
      </c>
      <c r="DR220" s="184">
        <f t="shared" ca="1" si="706"/>
        <v>0</v>
      </c>
      <c r="DS220" s="184">
        <f t="shared" ca="1" si="707"/>
        <v>0</v>
      </c>
      <c r="DT220" s="184">
        <f t="shared" ca="1" si="708"/>
        <v>0</v>
      </c>
      <c r="DU220" s="184">
        <f t="shared" ca="1" si="709"/>
        <v>0</v>
      </c>
      <c r="DV220" s="184">
        <f t="shared" ca="1" si="710"/>
        <v>0</v>
      </c>
      <c r="DW220" s="184">
        <f t="shared" ca="1" si="711"/>
        <v>0</v>
      </c>
      <c r="DX220" s="184">
        <f t="shared" ca="1" si="712"/>
        <v>0</v>
      </c>
      <c r="DY220" s="184">
        <f t="shared" ca="1" si="713"/>
        <v>0</v>
      </c>
      <c r="DZ220" s="184">
        <f t="shared" ca="1" si="714"/>
        <v>0</v>
      </c>
      <c r="EA220" s="184">
        <f t="shared" ca="1" si="715"/>
        <v>0</v>
      </c>
      <c r="EB220" s="184">
        <f t="shared" ca="1" si="716"/>
        <v>0</v>
      </c>
      <c r="EC220" s="184">
        <f t="shared" ca="1" si="717"/>
        <v>0</v>
      </c>
      <c r="ED220" s="184">
        <f t="shared" ca="1" si="718"/>
        <v>0</v>
      </c>
      <c r="EE220" s="184">
        <f t="shared" ca="1" si="719"/>
        <v>0</v>
      </c>
      <c r="EF220" s="184">
        <f t="shared" ca="1" si="720"/>
        <v>0</v>
      </c>
      <c r="EG220" s="184">
        <f t="shared" ca="1" si="721"/>
        <v>0</v>
      </c>
      <c r="EH220" s="184">
        <f t="shared" ca="1" si="722"/>
        <v>0</v>
      </c>
      <c r="EI220" s="184">
        <f t="shared" ca="1" si="723"/>
        <v>0</v>
      </c>
      <c r="EJ220" s="184">
        <f t="shared" ca="1" si="724"/>
        <v>0</v>
      </c>
      <c r="EK220" s="184">
        <f t="shared" ca="1" si="725"/>
        <v>0</v>
      </c>
      <c r="EL220" s="184">
        <f t="shared" ca="1" si="726"/>
        <v>0</v>
      </c>
      <c r="EM220" s="184">
        <f t="shared" ca="1" si="727"/>
        <v>0</v>
      </c>
      <c r="EN220" s="184">
        <f t="shared" ca="1" si="728"/>
        <v>0</v>
      </c>
      <c r="EO220" s="184">
        <f t="shared" ca="1" si="729"/>
        <v>0</v>
      </c>
      <c r="EP220" s="184">
        <f t="shared" ca="1" si="730"/>
        <v>0</v>
      </c>
      <c r="EQ220" s="184">
        <f t="shared" ca="1" si="731"/>
        <v>0</v>
      </c>
      <c r="ER220" s="184">
        <f t="shared" ca="1" si="732"/>
        <v>0</v>
      </c>
      <c r="ES220" s="184">
        <f t="shared" ca="1" si="733"/>
        <v>0</v>
      </c>
      <c r="ET220" s="184">
        <f t="shared" ca="1" si="734"/>
        <v>0</v>
      </c>
      <c r="EU220" s="184">
        <f t="shared" ca="1" si="735"/>
        <v>0</v>
      </c>
      <c r="EV220" s="184">
        <f t="shared" ca="1" si="736"/>
        <v>0</v>
      </c>
      <c r="EW220" s="184">
        <f t="shared" ca="1" si="737"/>
        <v>0</v>
      </c>
      <c r="EX220" s="184">
        <f t="shared" ca="1" si="738"/>
        <v>0</v>
      </c>
      <c r="EY220" s="184">
        <f t="shared" ca="1" si="739"/>
        <v>0</v>
      </c>
      <c r="EZ220" s="184">
        <f t="shared" ca="1" si="740"/>
        <v>0</v>
      </c>
      <c r="FA220" s="184">
        <f t="shared" ca="1" si="741"/>
        <v>0</v>
      </c>
      <c r="FB220" s="184">
        <f t="shared" ca="1" si="742"/>
        <v>0</v>
      </c>
      <c r="FC220" s="184">
        <f t="shared" ca="1" si="743"/>
        <v>0</v>
      </c>
      <c r="FD220" s="184">
        <f t="shared" ca="1" si="744"/>
        <v>0</v>
      </c>
      <c r="FE220" s="184">
        <f t="shared" ca="1" si="745"/>
        <v>0</v>
      </c>
      <c r="FF220" s="184">
        <f t="shared" ca="1" si="746"/>
        <v>0</v>
      </c>
      <c r="FG220" s="184">
        <f t="shared" ca="1" si="747"/>
        <v>0</v>
      </c>
      <c r="FH220" s="184">
        <f t="shared" ca="1" si="748"/>
        <v>0</v>
      </c>
      <c r="FI220" s="184">
        <f t="shared" ca="1" si="749"/>
        <v>0</v>
      </c>
      <c r="FJ220" s="184">
        <f t="shared" ca="1" si="750"/>
        <v>0</v>
      </c>
      <c r="FK220" s="184">
        <f t="shared" ca="1" si="751"/>
        <v>0</v>
      </c>
      <c r="FL220" s="184">
        <f t="shared" ca="1" si="752"/>
        <v>0</v>
      </c>
      <c r="FM220" s="184">
        <f t="shared" ca="1" si="753"/>
        <v>0</v>
      </c>
      <c r="FN220" s="184">
        <f t="shared" ca="1" si="754"/>
        <v>0</v>
      </c>
      <c r="FO220" s="184">
        <f t="shared" ca="1" si="755"/>
        <v>0</v>
      </c>
      <c r="FP220" s="184">
        <f t="shared" ca="1" si="756"/>
        <v>0</v>
      </c>
      <c r="FQ220" s="184">
        <f t="shared" ca="1" si="757"/>
        <v>0</v>
      </c>
      <c r="FR220" s="184">
        <f t="shared" ca="1" si="758"/>
        <v>0</v>
      </c>
      <c r="FS220" s="184">
        <f t="shared" ca="1" si="759"/>
        <v>0</v>
      </c>
      <c r="FT220" s="184">
        <f t="shared" ca="1" si="760"/>
        <v>0</v>
      </c>
      <c r="FU220" s="184">
        <f t="shared" ca="1" si="761"/>
        <v>0</v>
      </c>
      <c r="FV220" s="184">
        <f t="shared" ca="1" si="762"/>
        <v>0</v>
      </c>
      <c r="FW220" s="184">
        <f t="shared" ca="1" si="763"/>
        <v>0</v>
      </c>
      <c r="FX220" s="184">
        <f t="shared" ca="1" si="764"/>
        <v>0</v>
      </c>
      <c r="FY220" s="184">
        <f t="shared" ca="1" si="765"/>
        <v>0</v>
      </c>
      <c r="FZ220" s="184">
        <f t="shared" ca="1" si="766"/>
        <v>0</v>
      </c>
      <c r="GA220" s="184">
        <f t="shared" ca="1" si="767"/>
        <v>0</v>
      </c>
      <c r="GB220" s="184">
        <f t="shared" ca="1" si="768"/>
        <v>0</v>
      </c>
      <c r="GC220" s="184">
        <f t="shared" ca="1" si="769"/>
        <v>0</v>
      </c>
      <c r="GD220" s="184">
        <f t="shared" ca="1" si="770"/>
        <v>0</v>
      </c>
      <c r="GE220" s="184">
        <f t="shared" ca="1" si="771"/>
        <v>0</v>
      </c>
      <c r="GF220" s="184">
        <f t="shared" ca="1" si="772"/>
        <v>0</v>
      </c>
      <c r="GG220" s="184">
        <f t="shared" ca="1" si="773"/>
        <v>0</v>
      </c>
      <c r="GH220" s="184">
        <f t="shared" ca="1" si="774"/>
        <v>0</v>
      </c>
      <c r="GI220" s="184">
        <f t="shared" ca="1" si="775"/>
        <v>0</v>
      </c>
      <c r="GJ220" s="184">
        <f t="shared" ca="1" si="776"/>
        <v>0</v>
      </c>
      <c r="GK220" s="184">
        <f t="shared" ca="1" si="777"/>
        <v>0</v>
      </c>
      <c r="GL220" s="184">
        <f t="shared" ca="1" si="778"/>
        <v>0</v>
      </c>
      <c r="GM220" s="184">
        <f t="shared" ca="1" si="779"/>
        <v>0</v>
      </c>
      <c r="GN220" s="184">
        <f t="shared" ca="1" si="780"/>
        <v>0</v>
      </c>
      <c r="GO220" s="184">
        <f t="shared" ca="1" si="781"/>
        <v>0</v>
      </c>
      <c r="GP220" s="184">
        <f t="shared" ca="1" si="782"/>
        <v>0</v>
      </c>
      <c r="GQ220" s="184">
        <f t="shared" ca="1" si="783"/>
        <v>0</v>
      </c>
      <c r="GR220" s="184">
        <f t="shared" ca="1" si="784"/>
        <v>0</v>
      </c>
      <c r="GS220" s="184">
        <f t="shared" ca="1" si="785"/>
        <v>0</v>
      </c>
      <c r="GT220" s="184">
        <f t="shared" ca="1" si="786"/>
        <v>0</v>
      </c>
      <c r="GU220" s="184">
        <f t="shared" ca="1" si="787"/>
        <v>0</v>
      </c>
      <c r="GV220" s="184">
        <f t="shared" ca="1" si="788"/>
        <v>0</v>
      </c>
      <c r="GW220" s="184">
        <f t="shared" ca="1" si="789"/>
        <v>0</v>
      </c>
      <c r="GX220" s="184">
        <f t="shared" ca="1" si="790"/>
        <v>0</v>
      </c>
      <c r="GY220" s="184">
        <f t="shared" ca="1" si="791"/>
        <v>0</v>
      </c>
      <c r="GZ220" s="184">
        <f t="shared" ca="1" si="792"/>
        <v>0</v>
      </c>
      <c r="HA220" s="184">
        <f t="shared" ca="1" si="793"/>
        <v>0</v>
      </c>
      <c r="HB220" s="184">
        <f t="shared" ca="1" si="794"/>
        <v>0</v>
      </c>
      <c r="HC220" s="184">
        <f t="shared" ca="1" si="795"/>
        <v>0</v>
      </c>
      <c r="HD220" s="184">
        <f t="shared" ca="1" si="796"/>
        <v>0</v>
      </c>
      <c r="HE220" s="184">
        <f t="shared" ca="1" si="797"/>
        <v>0</v>
      </c>
      <c r="HF220" s="184">
        <f t="shared" ca="1" si="798"/>
        <v>0</v>
      </c>
      <c r="HG220" s="184">
        <f t="shared" ca="1" si="799"/>
        <v>0</v>
      </c>
      <c r="HH220" s="184">
        <f t="shared" ca="1" si="800"/>
        <v>0</v>
      </c>
      <c r="HI220" s="184">
        <f t="shared" ca="1" si="801"/>
        <v>0</v>
      </c>
      <c r="HJ220" s="184">
        <f t="shared" ca="1" si="802"/>
        <v>0</v>
      </c>
      <c r="HK220" s="578">
        <f t="shared" ca="1" si="803"/>
        <v>0</v>
      </c>
    </row>
    <row r="221" spans="1:219" s="185" customFormat="1">
      <c r="A221" s="284"/>
      <c r="B221" s="285"/>
      <c r="C221" s="286"/>
      <c r="D221" s="287"/>
      <c r="E221" s="288"/>
      <c r="F221" s="289"/>
      <c r="G221" s="289"/>
      <c r="H221" s="289"/>
      <c r="I221" s="289"/>
      <c r="J221" s="289"/>
      <c r="K221" s="289"/>
      <c r="L221" s="289"/>
      <c r="M221" s="572">
        <f t="shared" si="810"/>
        <v>0</v>
      </c>
      <c r="N221" s="572">
        <f t="shared" si="811"/>
        <v>0</v>
      </c>
      <c r="O221" s="572">
        <f t="shared" si="812"/>
        <v>0</v>
      </c>
      <c r="P221" s="572">
        <f t="shared" si="813"/>
        <v>213</v>
      </c>
      <c r="Q221" s="572" t="str">
        <f t="shared" si="814"/>
        <v/>
      </c>
      <c r="R221" s="572" t="str">
        <f t="shared" si="815"/>
        <v/>
      </c>
      <c r="S221" s="184" t="str">
        <f t="shared" ca="1" si="603"/>
        <v/>
      </c>
      <c r="T221" s="184" t="str">
        <f t="shared" ca="1" si="604"/>
        <v/>
      </c>
      <c r="U221" s="184" t="str">
        <f t="shared" ca="1" si="605"/>
        <v/>
      </c>
      <c r="V221" s="184" t="str">
        <f t="shared" ca="1" si="606"/>
        <v/>
      </c>
      <c r="W221" s="184" t="str">
        <f t="shared" ca="1" si="607"/>
        <v/>
      </c>
      <c r="X221" s="184" t="str">
        <f t="shared" ca="1" si="608"/>
        <v/>
      </c>
      <c r="Y221" s="184" t="str">
        <f t="shared" ca="1" si="609"/>
        <v/>
      </c>
      <c r="Z221" s="184" t="str">
        <f t="shared" ca="1" si="610"/>
        <v/>
      </c>
      <c r="AA221" s="184" t="str">
        <f t="shared" ca="1" si="611"/>
        <v/>
      </c>
      <c r="AB221" s="184" t="str">
        <f t="shared" ca="1" si="612"/>
        <v/>
      </c>
      <c r="AC221" s="184" t="str">
        <f t="shared" ca="1" si="613"/>
        <v/>
      </c>
      <c r="AD221" s="184" t="str">
        <f t="shared" ca="1" si="614"/>
        <v/>
      </c>
      <c r="AE221" s="184" t="str">
        <f t="shared" ca="1" si="615"/>
        <v/>
      </c>
      <c r="AF221" s="184" t="str">
        <f t="shared" ca="1" si="616"/>
        <v/>
      </c>
      <c r="AG221" s="184" t="str">
        <f t="shared" ca="1" si="617"/>
        <v/>
      </c>
      <c r="AH221" s="184" t="str">
        <f t="shared" ca="1" si="618"/>
        <v/>
      </c>
      <c r="AI221" s="184" t="str">
        <f t="shared" ca="1" si="619"/>
        <v/>
      </c>
      <c r="AJ221" s="184" t="str">
        <f t="shared" ca="1" si="620"/>
        <v/>
      </c>
      <c r="AK221" s="184" t="str">
        <f t="shared" ca="1" si="621"/>
        <v/>
      </c>
      <c r="AL221" s="184" t="str">
        <f t="shared" ca="1" si="622"/>
        <v/>
      </c>
      <c r="AM221" s="184" t="str">
        <f t="shared" ca="1" si="623"/>
        <v/>
      </c>
      <c r="AN221" s="184" t="str">
        <f t="shared" ca="1" si="624"/>
        <v/>
      </c>
      <c r="AO221" s="184" t="str">
        <f t="shared" ca="1" si="625"/>
        <v/>
      </c>
      <c r="AP221" s="184" t="str">
        <f t="shared" ca="1" si="626"/>
        <v/>
      </c>
      <c r="AQ221" s="184" t="str">
        <f t="shared" ca="1" si="627"/>
        <v/>
      </c>
      <c r="AR221" s="184" t="str">
        <f t="shared" ca="1" si="628"/>
        <v/>
      </c>
      <c r="AS221" s="184" t="str">
        <f t="shared" ca="1" si="629"/>
        <v/>
      </c>
      <c r="AT221" s="184" t="str">
        <f t="shared" ca="1" si="630"/>
        <v/>
      </c>
      <c r="AU221" s="184" t="str">
        <f t="shared" ca="1" si="631"/>
        <v/>
      </c>
      <c r="AV221" s="184" t="str">
        <f t="shared" ca="1" si="632"/>
        <v/>
      </c>
      <c r="AW221" s="184" t="str">
        <f t="shared" ca="1" si="633"/>
        <v/>
      </c>
      <c r="AX221" s="184" t="str">
        <f t="shared" ca="1" si="634"/>
        <v/>
      </c>
      <c r="AY221" s="184" t="str">
        <f t="shared" ca="1" si="635"/>
        <v/>
      </c>
      <c r="AZ221" s="184" t="str">
        <f t="shared" ca="1" si="636"/>
        <v/>
      </c>
      <c r="BA221" s="184" t="str">
        <f t="shared" ca="1" si="637"/>
        <v/>
      </c>
      <c r="BB221" s="184" t="str">
        <f t="shared" ca="1" si="638"/>
        <v/>
      </c>
      <c r="BC221" s="184" t="str">
        <f t="shared" ca="1" si="639"/>
        <v/>
      </c>
      <c r="BD221" s="184" t="str">
        <f t="shared" ca="1" si="640"/>
        <v/>
      </c>
      <c r="BE221" s="184" t="str">
        <f t="shared" ca="1" si="641"/>
        <v/>
      </c>
      <c r="BF221" s="184" t="str">
        <f t="shared" ca="1" si="642"/>
        <v/>
      </c>
      <c r="BG221" s="184" t="str">
        <f t="shared" ca="1" si="643"/>
        <v/>
      </c>
      <c r="BH221" s="184" t="str">
        <f t="shared" ca="1" si="644"/>
        <v/>
      </c>
      <c r="BI221" s="184" t="str">
        <f t="shared" ca="1" si="645"/>
        <v/>
      </c>
      <c r="BJ221" s="184" t="str">
        <f t="shared" ca="1" si="646"/>
        <v/>
      </c>
      <c r="BK221" s="184" t="str">
        <f t="shared" ca="1" si="647"/>
        <v/>
      </c>
      <c r="BL221" s="184" t="str">
        <f t="shared" ca="1" si="648"/>
        <v/>
      </c>
      <c r="BM221" s="184" t="str">
        <f t="shared" ca="1" si="649"/>
        <v/>
      </c>
      <c r="BN221" s="184" t="str">
        <f t="shared" ca="1" si="650"/>
        <v/>
      </c>
      <c r="BO221" s="184" t="str">
        <f t="shared" ca="1" si="651"/>
        <v/>
      </c>
      <c r="BP221" s="184" t="str">
        <f t="shared" ca="1" si="652"/>
        <v/>
      </c>
      <c r="BQ221" s="184" t="str">
        <f t="shared" ca="1" si="653"/>
        <v/>
      </c>
      <c r="BR221" s="184" t="str">
        <f t="shared" ca="1" si="654"/>
        <v/>
      </c>
      <c r="BS221" s="184" t="str">
        <f t="shared" ca="1" si="655"/>
        <v/>
      </c>
      <c r="BT221" s="184" t="str">
        <f t="shared" ca="1" si="656"/>
        <v/>
      </c>
      <c r="BU221" s="184" t="str">
        <f t="shared" ca="1" si="657"/>
        <v/>
      </c>
      <c r="BV221" s="184" t="str">
        <f t="shared" ca="1" si="658"/>
        <v/>
      </c>
      <c r="BW221" s="184" t="str">
        <f t="shared" ca="1" si="659"/>
        <v/>
      </c>
      <c r="BX221" s="184" t="str">
        <f t="shared" ca="1" si="660"/>
        <v/>
      </c>
      <c r="BY221" s="184" t="str">
        <f t="shared" ca="1" si="661"/>
        <v/>
      </c>
      <c r="BZ221" s="184" t="str">
        <f t="shared" ca="1" si="662"/>
        <v/>
      </c>
      <c r="CA221" s="184" t="str">
        <f t="shared" ca="1" si="663"/>
        <v/>
      </c>
      <c r="CB221" s="184" t="str">
        <f t="shared" ca="1" si="664"/>
        <v/>
      </c>
      <c r="CC221" s="184" t="str">
        <f t="shared" ca="1" si="665"/>
        <v/>
      </c>
      <c r="CD221" s="184" t="str">
        <f t="shared" ca="1" si="666"/>
        <v/>
      </c>
      <c r="CE221" s="184" t="str">
        <f t="shared" ca="1" si="667"/>
        <v/>
      </c>
      <c r="CF221" s="184" t="str">
        <f t="shared" ca="1" si="668"/>
        <v/>
      </c>
      <c r="CG221" s="184" t="str">
        <f t="shared" ca="1" si="669"/>
        <v/>
      </c>
      <c r="CH221" s="184" t="str">
        <f t="shared" ca="1" si="670"/>
        <v/>
      </c>
      <c r="CI221" s="184" t="str">
        <f t="shared" ca="1" si="671"/>
        <v/>
      </c>
      <c r="CJ221" s="184" t="str">
        <f t="shared" ca="1" si="672"/>
        <v/>
      </c>
      <c r="CK221" s="184" t="str">
        <f t="shared" ca="1" si="673"/>
        <v/>
      </c>
      <c r="CL221" s="184" t="str">
        <f t="shared" ca="1" si="674"/>
        <v/>
      </c>
      <c r="CM221" s="184" t="str">
        <f t="shared" ca="1" si="675"/>
        <v/>
      </c>
      <c r="CN221" s="184" t="str">
        <f t="shared" ca="1" si="676"/>
        <v/>
      </c>
      <c r="CO221" s="184" t="str">
        <f t="shared" ca="1" si="677"/>
        <v/>
      </c>
      <c r="CP221" s="184" t="str">
        <f t="shared" ca="1" si="678"/>
        <v/>
      </c>
      <c r="CQ221" s="184" t="str">
        <f t="shared" ca="1" si="679"/>
        <v/>
      </c>
      <c r="CR221" s="184" t="str">
        <f t="shared" ca="1" si="680"/>
        <v/>
      </c>
      <c r="CS221" s="184" t="str">
        <f t="shared" ca="1" si="681"/>
        <v/>
      </c>
      <c r="CT221" s="184" t="str">
        <f t="shared" ca="1" si="682"/>
        <v/>
      </c>
      <c r="CU221" s="184" t="str">
        <f t="shared" ca="1" si="683"/>
        <v/>
      </c>
      <c r="CV221" s="184" t="str">
        <f t="shared" ca="1" si="684"/>
        <v/>
      </c>
      <c r="CW221" s="184" t="str">
        <f t="shared" ca="1" si="685"/>
        <v/>
      </c>
      <c r="CX221" s="184" t="str">
        <f t="shared" ca="1" si="686"/>
        <v/>
      </c>
      <c r="CY221" s="184" t="str">
        <f t="shared" ca="1" si="687"/>
        <v/>
      </c>
      <c r="CZ221" s="184" t="str">
        <f t="shared" ca="1" si="688"/>
        <v/>
      </c>
      <c r="DA221" s="184" t="str">
        <f t="shared" ca="1" si="689"/>
        <v/>
      </c>
      <c r="DB221" s="184" t="str">
        <f t="shared" ca="1" si="690"/>
        <v/>
      </c>
      <c r="DC221" s="184" t="str">
        <f t="shared" ca="1" si="691"/>
        <v/>
      </c>
      <c r="DD221" s="184" t="str">
        <f t="shared" ca="1" si="692"/>
        <v/>
      </c>
      <c r="DE221" s="184" t="str">
        <f t="shared" ca="1" si="693"/>
        <v/>
      </c>
      <c r="DF221" s="184" t="str">
        <f t="shared" ca="1" si="694"/>
        <v/>
      </c>
      <c r="DG221" s="184" t="str">
        <f t="shared" ca="1" si="695"/>
        <v/>
      </c>
      <c r="DH221" s="184" t="str">
        <f t="shared" ca="1" si="696"/>
        <v/>
      </c>
      <c r="DI221" s="184" t="str">
        <f t="shared" ca="1" si="697"/>
        <v/>
      </c>
      <c r="DJ221" s="184" t="str">
        <f t="shared" ca="1" si="698"/>
        <v/>
      </c>
      <c r="DK221" s="184" t="str">
        <f t="shared" ca="1" si="699"/>
        <v/>
      </c>
      <c r="DL221" s="184" t="str">
        <f t="shared" ca="1" si="700"/>
        <v/>
      </c>
      <c r="DM221" s="184" t="str">
        <f t="shared" ca="1" si="701"/>
        <v/>
      </c>
      <c r="DN221" s="184" t="str">
        <f t="shared" ca="1" si="702"/>
        <v/>
      </c>
      <c r="DO221" s="184" t="str">
        <f t="shared" ca="1" si="703"/>
        <v/>
      </c>
      <c r="DP221" s="184">
        <f t="shared" ca="1" si="704"/>
        <v>0</v>
      </c>
      <c r="DQ221" s="184">
        <f t="shared" ca="1" si="705"/>
        <v>0</v>
      </c>
      <c r="DR221" s="184">
        <f t="shared" ca="1" si="706"/>
        <v>0</v>
      </c>
      <c r="DS221" s="184">
        <f t="shared" ca="1" si="707"/>
        <v>0</v>
      </c>
      <c r="DT221" s="184">
        <f t="shared" ca="1" si="708"/>
        <v>0</v>
      </c>
      <c r="DU221" s="184">
        <f t="shared" ca="1" si="709"/>
        <v>0</v>
      </c>
      <c r="DV221" s="184">
        <f t="shared" ca="1" si="710"/>
        <v>0</v>
      </c>
      <c r="DW221" s="184">
        <f t="shared" ca="1" si="711"/>
        <v>0</v>
      </c>
      <c r="DX221" s="184">
        <f t="shared" ca="1" si="712"/>
        <v>0</v>
      </c>
      <c r="DY221" s="184">
        <f t="shared" ca="1" si="713"/>
        <v>0</v>
      </c>
      <c r="DZ221" s="184">
        <f t="shared" ca="1" si="714"/>
        <v>0</v>
      </c>
      <c r="EA221" s="184">
        <f t="shared" ca="1" si="715"/>
        <v>0</v>
      </c>
      <c r="EB221" s="184">
        <f t="shared" ca="1" si="716"/>
        <v>0</v>
      </c>
      <c r="EC221" s="184">
        <f t="shared" ca="1" si="717"/>
        <v>0</v>
      </c>
      <c r="ED221" s="184">
        <f t="shared" ca="1" si="718"/>
        <v>0</v>
      </c>
      <c r="EE221" s="184">
        <f t="shared" ca="1" si="719"/>
        <v>0</v>
      </c>
      <c r="EF221" s="184">
        <f t="shared" ca="1" si="720"/>
        <v>0</v>
      </c>
      <c r="EG221" s="184">
        <f t="shared" ca="1" si="721"/>
        <v>0</v>
      </c>
      <c r="EH221" s="184">
        <f t="shared" ca="1" si="722"/>
        <v>0</v>
      </c>
      <c r="EI221" s="184">
        <f t="shared" ca="1" si="723"/>
        <v>0</v>
      </c>
      <c r="EJ221" s="184">
        <f t="shared" ca="1" si="724"/>
        <v>0</v>
      </c>
      <c r="EK221" s="184">
        <f t="shared" ca="1" si="725"/>
        <v>0</v>
      </c>
      <c r="EL221" s="184">
        <f t="shared" ca="1" si="726"/>
        <v>0</v>
      </c>
      <c r="EM221" s="184">
        <f t="shared" ca="1" si="727"/>
        <v>0</v>
      </c>
      <c r="EN221" s="184">
        <f t="shared" ca="1" si="728"/>
        <v>0</v>
      </c>
      <c r="EO221" s="184">
        <f t="shared" ca="1" si="729"/>
        <v>0</v>
      </c>
      <c r="EP221" s="184">
        <f t="shared" ca="1" si="730"/>
        <v>0</v>
      </c>
      <c r="EQ221" s="184">
        <f t="shared" ca="1" si="731"/>
        <v>0</v>
      </c>
      <c r="ER221" s="184">
        <f t="shared" ca="1" si="732"/>
        <v>0</v>
      </c>
      <c r="ES221" s="184">
        <f t="shared" ca="1" si="733"/>
        <v>0</v>
      </c>
      <c r="ET221" s="184">
        <f t="shared" ca="1" si="734"/>
        <v>0</v>
      </c>
      <c r="EU221" s="184">
        <f t="shared" ca="1" si="735"/>
        <v>0</v>
      </c>
      <c r="EV221" s="184">
        <f t="shared" ca="1" si="736"/>
        <v>0</v>
      </c>
      <c r="EW221" s="184">
        <f t="shared" ca="1" si="737"/>
        <v>0</v>
      </c>
      <c r="EX221" s="184">
        <f t="shared" ca="1" si="738"/>
        <v>0</v>
      </c>
      <c r="EY221" s="184">
        <f t="shared" ca="1" si="739"/>
        <v>0</v>
      </c>
      <c r="EZ221" s="184">
        <f t="shared" ca="1" si="740"/>
        <v>0</v>
      </c>
      <c r="FA221" s="184">
        <f t="shared" ca="1" si="741"/>
        <v>0</v>
      </c>
      <c r="FB221" s="184">
        <f t="shared" ca="1" si="742"/>
        <v>0</v>
      </c>
      <c r="FC221" s="184">
        <f t="shared" ca="1" si="743"/>
        <v>0</v>
      </c>
      <c r="FD221" s="184">
        <f t="shared" ca="1" si="744"/>
        <v>0</v>
      </c>
      <c r="FE221" s="184">
        <f t="shared" ca="1" si="745"/>
        <v>0</v>
      </c>
      <c r="FF221" s="184">
        <f t="shared" ca="1" si="746"/>
        <v>0</v>
      </c>
      <c r="FG221" s="184">
        <f t="shared" ca="1" si="747"/>
        <v>0</v>
      </c>
      <c r="FH221" s="184">
        <f t="shared" ca="1" si="748"/>
        <v>0</v>
      </c>
      <c r="FI221" s="184">
        <f t="shared" ca="1" si="749"/>
        <v>0</v>
      </c>
      <c r="FJ221" s="184">
        <f t="shared" ca="1" si="750"/>
        <v>0</v>
      </c>
      <c r="FK221" s="184">
        <f t="shared" ca="1" si="751"/>
        <v>0</v>
      </c>
      <c r="FL221" s="184">
        <f t="shared" ca="1" si="752"/>
        <v>0</v>
      </c>
      <c r="FM221" s="184">
        <f t="shared" ca="1" si="753"/>
        <v>0</v>
      </c>
      <c r="FN221" s="184">
        <f t="shared" ca="1" si="754"/>
        <v>0</v>
      </c>
      <c r="FO221" s="184">
        <f t="shared" ca="1" si="755"/>
        <v>0</v>
      </c>
      <c r="FP221" s="184">
        <f t="shared" ca="1" si="756"/>
        <v>0</v>
      </c>
      <c r="FQ221" s="184">
        <f t="shared" ca="1" si="757"/>
        <v>0</v>
      </c>
      <c r="FR221" s="184">
        <f t="shared" ca="1" si="758"/>
        <v>0</v>
      </c>
      <c r="FS221" s="184">
        <f t="shared" ca="1" si="759"/>
        <v>0</v>
      </c>
      <c r="FT221" s="184">
        <f t="shared" ca="1" si="760"/>
        <v>0</v>
      </c>
      <c r="FU221" s="184">
        <f t="shared" ca="1" si="761"/>
        <v>0</v>
      </c>
      <c r="FV221" s="184">
        <f t="shared" ca="1" si="762"/>
        <v>0</v>
      </c>
      <c r="FW221" s="184">
        <f t="shared" ca="1" si="763"/>
        <v>0</v>
      </c>
      <c r="FX221" s="184">
        <f t="shared" ca="1" si="764"/>
        <v>0</v>
      </c>
      <c r="FY221" s="184">
        <f t="shared" ca="1" si="765"/>
        <v>0</v>
      </c>
      <c r="FZ221" s="184">
        <f t="shared" ca="1" si="766"/>
        <v>0</v>
      </c>
      <c r="GA221" s="184">
        <f t="shared" ca="1" si="767"/>
        <v>0</v>
      </c>
      <c r="GB221" s="184">
        <f t="shared" ca="1" si="768"/>
        <v>0</v>
      </c>
      <c r="GC221" s="184">
        <f t="shared" ca="1" si="769"/>
        <v>0</v>
      </c>
      <c r="GD221" s="184">
        <f t="shared" ca="1" si="770"/>
        <v>0</v>
      </c>
      <c r="GE221" s="184">
        <f t="shared" ca="1" si="771"/>
        <v>0</v>
      </c>
      <c r="GF221" s="184">
        <f t="shared" ca="1" si="772"/>
        <v>0</v>
      </c>
      <c r="GG221" s="184">
        <f t="shared" ca="1" si="773"/>
        <v>0</v>
      </c>
      <c r="GH221" s="184">
        <f t="shared" ca="1" si="774"/>
        <v>0</v>
      </c>
      <c r="GI221" s="184">
        <f t="shared" ca="1" si="775"/>
        <v>0</v>
      </c>
      <c r="GJ221" s="184">
        <f t="shared" ca="1" si="776"/>
        <v>0</v>
      </c>
      <c r="GK221" s="184">
        <f t="shared" ca="1" si="777"/>
        <v>0</v>
      </c>
      <c r="GL221" s="184">
        <f t="shared" ca="1" si="778"/>
        <v>0</v>
      </c>
      <c r="GM221" s="184">
        <f t="shared" ca="1" si="779"/>
        <v>0</v>
      </c>
      <c r="GN221" s="184">
        <f t="shared" ca="1" si="780"/>
        <v>0</v>
      </c>
      <c r="GO221" s="184">
        <f t="shared" ca="1" si="781"/>
        <v>0</v>
      </c>
      <c r="GP221" s="184">
        <f t="shared" ca="1" si="782"/>
        <v>0</v>
      </c>
      <c r="GQ221" s="184">
        <f t="shared" ca="1" si="783"/>
        <v>0</v>
      </c>
      <c r="GR221" s="184">
        <f t="shared" ca="1" si="784"/>
        <v>0</v>
      </c>
      <c r="GS221" s="184">
        <f t="shared" ca="1" si="785"/>
        <v>0</v>
      </c>
      <c r="GT221" s="184">
        <f t="shared" ca="1" si="786"/>
        <v>0</v>
      </c>
      <c r="GU221" s="184">
        <f t="shared" ca="1" si="787"/>
        <v>0</v>
      </c>
      <c r="GV221" s="184">
        <f t="shared" ca="1" si="788"/>
        <v>0</v>
      </c>
      <c r="GW221" s="184">
        <f t="shared" ca="1" si="789"/>
        <v>0</v>
      </c>
      <c r="GX221" s="184">
        <f t="shared" ca="1" si="790"/>
        <v>0</v>
      </c>
      <c r="GY221" s="184">
        <f t="shared" ca="1" si="791"/>
        <v>0</v>
      </c>
      <c r="GZ221" s="184">
        <f t="shared" ca="1" si="792"/>
        <v>0</v>
      </c>
      <c r="HA221" s="184">
        <f t="shared" ca="1" si="793"/>
        <v>0</v>
      </c>
      <c r="HB221" s="184">
        <f t="shared" ca="1" si="794"/>
        <v>0</v>
      </c>
      <c r="HC221" s="184">
        <f t="shared" ca="1" si="795"/>
        <v>0</v>
      </c>
      <c r="HD221" s="184">
        <f t="shared" ca="1" si="796"/>
        <v>0</v>
      </c>
      <c r="HE221" s="184">
        <f t="shared" ca="1" si="797"/>
        <v>0</v>
      </c>
      <c r="HF221" s="184">
        <f t="shared" ca="1" si="798"/>
        <v>0</v>
      </c>
      <c r="HG221" s="184">
        <f t="shared" ca="1" si="799"/>
        <v>0</v>
      </c>
      <c r="HH221" s="184">
        <f t="shared" ca="1" si="800"/>
        <v>0</v>
      </c>
      <c r="HI221" s="184">
        <f t="shared" ca="1" si="801"/>
        <v>0</v>
      </c>
      <c r="HJ221" s="184">
        <f t="shared" ca="1" si="802"/>
        <v>0</v>
      </c>
      <c r="HK221" s="578">
        <f t="shared" ca="1" si="803"/>
        <v>0</v>
      </c>
    </row>
    <row r="222" spans="1:219" s="185" customFormat="1">
      <c r="A222" s="284"/>
      <c r="B222" s="285"/>
      <c r="C222" s="286"/>
      <c r="D222" s="287"/>
      <c r="E222" s="288"/>
      <c r="F222" s="289"/>
      <c r="G222" s="289"/>
      <c r="H222" s="289"/>
      <c r="I222" s="289"/>
      <c r="J222" s="289"/>
      <c r="K222" s="289"/>
      <c r="L222" s="289"/>
      <c r="M222" s="572">
        <f t="shared" si="810"/>
        <v>0</v>
      </c>
      <c r="N222" s="572">
        <f t="shared" si="811"/>
        <v>0</v>
      </c>
      <c r="O222" s="572">
        <f t="shared" si="812"/>
        <v>0</v>
      </c>
      <c r="P222" s="572">
        <f t="shared" si="813"/>
        <v>214</v>
      </c>
      <c r="Q222" s="572" t="str">
        <f t="shared" si="814"/>
        <v/>
      </c>
      <c r="R222" s="572" t="str">
        <f t="shared" si="815"/>
        <v/>
      </c>
      <c r="S222" s="184" t="str">
        <f t="shared" ca="1" si="603"/>
        <v/>
      </c>
      <c r="T222" s="184" t="str">
        <f t="shared" ca="1" si="604"/>
        <v/>
      </c>
      <c r="U222" s="184" t="str">
        <f t="shared" ca="1" si="605"/>
        <v/>
      </c>
      <c r="V222" s="184" t="str">
        <f t="shared" ca="1" si="606"/>
        <v/>
      </c>
      <c r="W222" s="184" t="str">
        <f t="shared" ca="1" si="607"/>
        <v/>
      </c>
      <c r="X222" s="184" t="str">
        <f t="shared" ca="1" si="608"/>
        <v/>
      </c>
      <c r="Y222" s="184" t="str">
        <f t="shared" ca="1" si="609"/>
        <v/>
      </c>
      <c r="Z222" s="184" t="str">
        <f t="shared" ca="1" si="610"/>
        <v/>
      </c>
      <c r="AA222" s="184" t="str">
        <f t="shared" ca="1" si="611"/>
        <v/>
      </c>
      <c r="AB222" s="184" t="str">
        <f t="shared" ca="1" si="612"/>
        <v/>
      </c>
      <c r="AC222" s="184" t="str">
        <f t="shared" ca="1" si="613"/>
        <v/>
      </c>
      <c r="AD222" s="184" t="str">
        <f t="shared" ca="1" si="614"/>
        <v/>
      </c>
      <c r="AE222" s="184" t="str">
        <f t="shared" ca="1" si="615"/>
        <v/>
      </c>
      <c r="AF222" s="184" t="str">
        <f t="shared" ca="1" si="616"/>
        <v/>
      </c>
      <c r="AG222" s="184" t="str">
        <f t="shared" ca="1" si="617"/>
        <v/>
      </c>
      <c r="AH222" s="184" t="str">
        <f t="shared" ca="1" si="618"/>
        <v/>
      </c>
      <c r="AI222" s="184" t="str">
        <f t="shared" ca="1" si="619"/>
        <v/>
      </c>
      <c r="AJ222" s="184" t="str">
        <f t="shared" ca="1" si="620"/>
        <v/>
      </c>
      <c r="AK222" s="184" t="str">
        <f t="shared" ca="1" si="621"/>
        <v/>
      </c>
      <c r="AL222" s="184" t="str">
        <f t="shared" ca="1" si="622"/>
        <v/>
      </c>
      <c r="AM222" s="184" t="str">
        <f t="shared" ca="1" si="623"/>
        <v/>
      </c>
      <c r="AN222" s="184" t="str">
        <f t="shared" ca="1" si="624"/>
        <v/>
      </c>
      <c r="AO222" s="184" t="str">
        <f t="shared" ca="1" si="625"/>
        <v/>
      </c>
      <c r="AP222" s="184" t="str">
        <f t="shared" ca="1" si="626"/>
        <v/>
      </c>
      <c r="AQ222" s="184" t="str">
        <f t="shared" ca="1" si="627"/>
        <v/>
      </c>
      <c r="AR222" s="184" t="str">
        <f t="shared" ca="1" si="628"/>
        <v/>
      </c>
      <c r="AS222" s="184" t="str">
        <f t="shared" ca="1" si="629"/>
        <v/>
      </c>
      <c r="AT222" s="184" t="str">
        <f t="shared" ca="1" si="630"/>
        <v/>
      </c>
      <c r="AU222" s="184" t="str">
        <f t="shared" ca="1" si="631"/>
        <v/>
      </c>
      <c r="AV222" s="184" t="str">
        <f t="shared" ca="1" si="632"/>
        <v/>
      </c>
      <c r="AW222" s="184" t="str">
        <f t="shared" ca="1" si="633"/>
        <v/>
      </c>
      <c r="AX222" s="184" t="str">
        <f t="shared" ca="1" si="634"/>
        <v/>
      </c>
      <c r="AY222" s="184" t="str">
        <f t="shared" ca="1" si="635"/>
        <v/>
      </c>
      <c r="AZ222" s="184" t="str">
        <f t="shared" ca="1" si="636"/>
        <v/>
      </c>
      <c r="BA222" s="184" t="str">
        <f t="shared" ca="1" si="637"/>
        <v/>
      </c>
      <c r="BB222" s="184" t="str">
        <f t="shared" ca="1" si="638"/>
        <v/>
      </c>
      <c r="BC222" s="184" t="str">
        <f t="shared" ca="1" si="639"/>
        <v/>
      </c>
      <c r="BD222" s="184" t="str">
        <f t="shared" ca="1" si="640"/>
        <v/>
      </c>
      <c r="BE222" s="184" t="str">
        <f t="shared" ca="1" si="641"/>
        <v/>
      </c>
      <c r="BF222" s="184" t="str">
        <f t="shared" ca="1" si="642"/>
        <v/>
      </c>
      <c r="BG222" s="184" t="str">
        <f t="shared" ca="1" si="643"/>
        <v/>
      </c>
      <c r="BH222" s="184" t="str">
        <f t="shared" ca="1" si="644"/>
        <v/>
      </c>
      <c r="BI222" s="184" t="str">
        <f t="shared" ca="1" si="645"/>
        <v/>
      </c>
      <c r="BJ222" s="184" t="str">
        <f t="shared" ca="1" si="646"/>
        <v/>
      </c>
      <c r="BK222" s="184" t="str">
        <f t="shared" ca="1" si="647"/>
        <v/>
      </c>
      <c r="BL222" s="184" t="str">
        <f t="shared" ca="1" si="648"/>
        <v/>
      </c>
      <c r="BM222" s="184" t="str">
        <f t="shared" ca="1" si="649"/>
        <v/>
      </c>
      <c r="BN222" s="184" t="str">
        <f t="shared" ca="1" si="650"/>
        <v/>
      </c>
      <c r="BO222" s="184" t="str">
        <f t="shared" ca="1" si="651"/>
        <v/>
      </c>
      <c r="BP222" s="184" t="str">
        <f t="shared" ca="1" si="652"/>
        <v/>
      </c>
      <c r="BQ222" s="184" t="str">
        <f t="shared" ca="1" si="653"/>
        <v/>
      </c>
      <c r="BR222" s="184" t="str">
        <f t="shared" ca="1" si="654"/>
        <v/>
      </c>
      <c r="BS222" s="184" t="str">
        <f t="shared" ca="1" si="655"/>
        <v/>
      </c>
      <c r="BT222" s="184" t="str">
        <f t="shared" ca="1" si="656"/>
        <v/>
      </c>
      <c r="BU222" s="184" t="str">
        <f t="shared" ca="1" si="657"/>
        <v/>
      </c>
      <c r="BV222" s="184" t="str">
        <f t="shared" ca="1" si="658"/>
        <v/>
      </c>
      <c r="BW222" s="184" t="str">
        <f t="shared" ca="1" si="659"/>
        <v/>
      </c>
      <c r="BX222" s="184" t="str">
        <f t="shared" ca="1" si="660"/>
        <v/>
      </c>
      <c r="BY222" s="184" t="str">
        <f t="shared" ca="1" si="661"/>
        <v/>
      </c>
      <c r="BZ222" s="184" t="str">
        <f t="shared" ca="1" si="662"/>
        <v/>
      </c>
      <c r="CA222" s="184" t="str">
        <f t="shared" ca="1" si="663"/>
        <v/>
      </c>
      <c r="CB222" s="184" t="str">
        <f t="shared" ca="1" si="664"/>
        <v/>
      </c>
      <c r="CC222" s="184" t="str">
        <f t="shared" ca="1" si="665"/>
        <v/>
      </c>
      <c r="CD222" s="184" t="str">
        <f t="shared" ca="1" si="666"/>
        <v/>
      </c>
      <c r="CE222" s="184" t="str">
        <f t="shared" ca="1" si="667"/>
        <v/>
      </c>
      <c r="CF222" s="184" t="str">
        <f t="shared" ca="1" si="668"/>
        <v/>
      </c>
      <c r="CG222" s="184" t="str">
        <f t="shared" ca="1" si="669"/>
        <v/>
      </c>
      <c r="CH222" s="184" t="str">
        <f t="shared" ca="1" si="670"/>
        <v/>
      </c>
      <c r="CI222" s="184" t="str">
        <f t="shared" ca="1" si="671"/>
        <v/>
      </c>
      <c r="CJ222" s="184" t="str">
        <f t="shared" ca="1" si="672"/>
        <v/>
      </c>
      <c r="CK222" s="184" t="str">
        <f t="shared" ca="1" si="673"/>
        <v/>
      </c>
      <c r="CL222" s="184" t="str">
        <f t="shared" ca="1" si="674"/>
        <v/>
      </c>
      <c r="CM222" s="184" t="str">
        <f t="shared" ca="1" si="675"/>
        <v/>
      </c>
      <c r="CN222" s="184" t="str">
        <f t="shared" ca="1" si="676"/>
        <v/>
      </c>
      <c r="CO222" s="184" t="str">
        <f t="shared" ca="1" si="677"/>
        <v/>
      </c>
      <c r="CP222" s="184" t="str">
        <f t="shared" ca="1" si="678"/>
        <v/>
      </c>
      <c r="CQ222" s="184" t="str">
        <f t="shared" ca="1" si="679"/>
        <v/>
      </c>
      <c r="CR222" s="184" t="str">
        <f t="shared" ca="1" si="680"/>
        <v/>
      </c>
      <c r="CS222" s="184" t="str">
        <f t="shared" ca="1" si="681"/>
        <v/>
      </c>
      <c r="CT222" s="184" t="str">
        <f t="shared" ca="1" si="682"/>
        <v/>
      </c>
      <c r="CU222" s="184" t="str">
        <f t="shared" ca="1" si="683"/>
        <v/>
      </c>
      <c r="CV222" s="184" t="str">
        <f t="shared" ca="1" si="684"/>
        <v/>
      </c>
      <c r="CW222" s="184" t="str">
        <f t="shared" ca="1" si="685"/>
        <v/>
      </c>
      <c r="CX222" s="184" t="str">
        <f t="shared" ca="1" si="686"/>
        <v/>
      </c>
      <c r="CY222" s="184" t="str">
        <f t="shared" ca="1" si="687"/>
        <v/>
      </c>
      <c r="CZ222" s="184" t="str">
        <f t="shared" ca="1" si="688"/>
        <v/>
      </c>
      <c r="DA222" s="184" t="str">
        <f t="shared" ca="1" si="689"/>
        <v/>
      </c>
      <c r="DB222" s="184" t="str">
        <f t="shared" ca="1" si="690"/>
        <v/>
      </c>
      <c r="DC222" s="184" t="str">
        <f t="shared" ca="1" si="691"/>
        <v/>
      </c>
      <c r="DD222" s="184" t="str">
        <f t="shared" ca="1" si="692"/>
        <v/>
      </c>
      <c r="DE222" s="184" t="str">
        <f t="shared" ca="1" si="693"/>
        <v/>
      </c>
      <c r="DF222" s="184" t="str">
        <f t="shared" ca="1" si="694"/>
        <v/>
      </c>
      <c r="DG222" s="184" t="str">
        <f t="shared" ca="1" si="695"/>
        <v/>
      </c>
      <c r="DH222" s="184" t="str">
        <f t="shared" ca="1" si="696"/>
        <v/>
      </c>
      <c r="DI222" s="184" t="str">
        <f t="shared" ca="1" si="697"/>
        <v/>
      </c>
      <c r="DJ222" s="184" t="str">
        <f t="shared" ca="1" si="698"/>
        <v/>
      </c>
      <c r="DK222" s="184" t="str">
        <f t="shared" ca="1" si="699"/>
        <v/>
      </c>
      <c r="DL222" s="184" t="str">
        <f t="shared" ca="1" si="700"/>
        <v/>
      </c>
      <c r="DM222" s="184" t="str">
        <f t="shared" ca="1" si="701"/>
        <v/>
      </c>
      <c r="DN222" s="184" t="str">
        <f t="shared" ca="1" si="702"/>
        <v/>
      </c>
      <c r="DO222" s="184">
        <f t="shared" ca="1" si="703"/>
        <v>0</v>
      </c>
      <c r="DP222" s="184">
        <f t="shared" ca="1" si="704"/>
        <v>0</v>
      </c>
      <c r="DQ222" s="184">
        <f t="shared" ca="1" si="705"/>
        <v>0</v>
      </c>
      <c r="DR222" s="184">
        <f t="shared" ca="1" si="706"/>
        <v>0</v>
      </c>
      <c r="DS222" s="184">
        <f t="shared" ca="1" si="707"/>
        <v>0</v>
      </c>
      <c r="DT222" s="184">
        <f t="shared" ca="1" si="708"/>
        <v>0</v>
      </c>
      <c r="DU222" s="184">
        <f t="shared" ca="1" si="709"/>
        <v>0</v>
      </c>
      <c r="DV222" s="184">
        <f t="shared" ca="1" si="710"/>
        <v>0</v>
      </c>
      <c r="DW222" s="184">
        <f t="shared" ca="1" si="711"/>
        <v>0</v>
      </c>
      <c r="DX222" s="184">
        <f t="shared" ca="1" si="712"/>
        <v>0</v>
      </c>
      <c r="DY222" s="184">
        <f t="shared" ca="1" si="713"/>
        <v>0</v>
      </c>
      <c r="DZ222" s="184">
        <f t="shared" ca="1" si="714"/>
        <v>0</v>
      </c>
      <c r="EA222" s="184">
        <f t="shared" ca="1" si="715"/>
        <v>0</v>
      </c>
      <c r="EB222" s="184">
        <f t="shared" ca="1" si="716"/>
        <v>0</v>
      </c>
      <c r="EC222" s="184">
        <f t="shared" ca="1" si="717"/>
        <v>0</v>
      </c>
      <c r="ED222" s="184">
        <f t="shared" ca="1" si="718"/>
        <v>0</v>
      </c>
      <c r="EE222" s="184">
        <f t="shared" ca="1" si="719"/>
        <v>0</v>
      </c>
      <c r="EF222" s="184">
        <f t="shared" ca="1" si="720"/>
        <v>0</v>
      </c>
      <c r="EG222" s="184">
        <f t="shared" ca="1" si="721"/>
        <v>0</v>
      </c>
      <c r="EH222" s="184">
        <f t="shared" ca="1" si="722"/>
        <v>0</v>
      </c>
      <c r="EI222" s="184">
        <f t="shared" ca="1" si="723"/>
        <v>0</v>
      </c>
      <c r="EJ222" s="184">
        <f t="shared" ca="1" si="724"/>
        <v>0</v>
      </c>
      <c r="EK222" s="184">
        <f t="shared" ca="1" si="725"/>
        <v>0</v>
      </c>
      <c r="EL222" s="184">
        <f t="shared" ca="1" si="726"/>
        <v>0</v>
      </c>
      <c r="EM222" s="184">
        <f t="shared" ca="1" si="727"/>
        <v>0</v>
      </c>
      <c r="EN222" s="184">
        <f t="shared" ca="1" si="728"/>
        <v>0</v>
      </c>
      <c r="EO222" s="184">
        <f t="shared" ca="1" si="729"/>
        <v>0</v>
      </c>
      <c r="EP222" s="184">
        <f t="shared" ca="1" si="730"/>
        <v>0</v>
      </c>
      <c r="EQ222" s="184">
        <f t="shared" ca="1" si="731"/>
        <v>0</v>
      </c>
      <c r="ER222" s="184">
        <f t="shared" ca="1" si="732"/>
        <v>0</v>
      </c>
      <c r="ES222" s="184">
        <f t="shared" ca="1" si="733"/>
        <v>0</v>
      </c>
      <c r="ET222" s="184">
        <f t="shared" ca="1" si="734"/>
        <v>0</v>
      </c>
      <c r="EU222" s="184">
        <f t="shared" ca="1" si="735"/>
        <v>0</v>
      </c>
      <c r="EV222" s="184">
        <f t="shared" ca="1" si="736"/>
        <v>0</v>
      </c>
      <c r="EW222" s="184">
        <f t="shared" ca="1" si="737"/>
        <v>0</v>
      </c>
      <c r="EX222" s="184">
        <f t="shared" ca="1" si="738"/>
        <v>0</v>
      </c>
      <c r="EY222" s="184">
        <f t="shared" ca="1" si="739"/>
        <v>0</v>
      </c>
      <c r="EZ222" s="184">
        <f t="shared" ca="1" si="740"/>
        <v>0</v>
      </c>
      <c r="FA222" s="184">
        <f t="shared" ca="1" si="741"/>
        <v>0</v>
      </c>
      <c r="FB222" s="184">
        <f t="shared" ca="1" si="742"/>
        <v>0</v>
      </c>
      <c r="FC222" s="184">
        <f t="shared" ca="1" si="743"/>
        <v>0</v>
      </c>
      <c r="FD222" s="184">
        <f t="shared" ca="1" si="744"/>
        <v>0</v>
      </c>
      <c r="FE222" s="184">
        <f t="shared" ca="1" si="745"/>
        <v>0</v>
      </c>
      <c r="FF222" s="184">
        <f t="shared" ca="1" si="746"/>
        <v>0</v>
      </c>
      <c r="FG222" s="184">
        <f t="shared" ca="1" si="747"/>
        <v>0</v>
      </c>
      <c r="FH222" s="184">
        <f t="shared" ca="1" si="748"/>
        <v>0</v>
      </c>
      <c r="FI222" s="184">
        <f t="shared" ca="1" si="749"/>
        <v>0</v>
      </c>
      <c r="FJ222" s="184">
        <f t="shared" ca="1" si="750"/>
        <v>0</v>
      </c>
      <c r="FK222" s="184">
        <f t="shared" ca="1" si="751"/>
        <v>0</v>
      </c>
      <c r="FL222" s="184">
        <f t="shared" ca="1" si="752"/>
        <v>0</v>
      </c>
      <c r="FM222" s="184">
        <f t="shared" ca="1" si="753"/>
        <v>0</v>
      </c>
      <c r="FN222" s="184">
        <f t="shared" ca="1" si="754"/>
        <v>0</v>
      </c>
      <c r="FO222" s="184">
        <f t="shared" ca="1" si="755"/>
        <v>0</v>
      </c>
      <c r="FP222" s="184">
        <f t="shared" ca="1" si="756"/>
        <v>0</v>
      </c>
      <c r="FQ222" s="184">
        <f t="shared" ca="1" si="757"/>
        <v>0</v>
      </c>
      <c r="FR222" s="184">
        <f t="shared" ca="1" si="758"/>
        <v>0</v>
      </c>
      <c r="FS222" s="184">
        <f t="shared" ca="1" si="759"/>
        <v>0</v>
      </c>
      <c r="FT222" s="184">
        <f t="shared" ca="1" si="760"/>
        <v>0</v>
      </c>
      <c r="FU222" s="184">
        <f t="shared" ca="1" si="761"/>
        <v>0</v>
      </c>
      <c r="FV222" s="184">
        <f t="shared" ca="1" si="762"/>
        <v>0</v>
      </c>
      <c r="FW222" s="184">
        <f t="shared" ca="1" si="763"/>
        <v>0</v>
      </c>
      <c r="FX222" s="184">
        <f t="shared" ca="1" si="764"/>
        <v>0</v>
      </c>
      <c r="FY222" s="184">
        <f t="shared" ca="1" si="765"/>
        <v>0</v>
      </c>
      <c r="FZ222" s="184">
        <f t="shared" ca="1" si="766"/>
        <v>0</v>
      </c>
      <c r="GA222" s="184">
        <f t="shared" ca="1" si="767"/>
        <v>0</v>
      </c>
      <c r="GB222" s="184">
        <f t="shared" ca="1" si="768"/>
        <v>0</v>
      </c>
      <c r="GC222" s="184">
        <f t="shared" ca="1" si="769"/>
        <v>0</v>
      </c>
      <c r="GD222" s="184">
        <f t="shared" ca="1" si="770"/>
        <v>0</v>
      </c>
      <c r="GE222" s="184">
        <f t="shared" ca="1" si="771"/>
        <v>0</v>
      </c>
      <c r="GF222" s="184">
        <f t="shared" ca="1" si="772"/>
        <v>0</v>
      </c>
      <c r="GG222" s="184">
        <f t="shared" ca="1" si="773"/>
        <v>0</v>
      </c>
      <c r="GH222" s="184">
        <f t="shared" ca="1" si="774"/>
        <v>0</v>
      </c>
      <c r="GI222" s="184">
        <f t="shared" ca="1" si="775"/>
        <v>0</v>
      </c>
      <c r="GJ222" s="184">
        <f t="shared" ca="1" si="776"/>
        <v>0</v>
      </c>
      <c r="GK222" s="184">
        <f t="shared" ca="1" si="777"/>
        <v>0</v>
      </c>
      <c r="GL222" s="184">
        <f t="shared" ca="1" si="778"/>
        <v>0</v>
      </c>
      <c r="GM222" s="184">
        <f t="shared" ca="1" si="779"/>
        <v>0</v>
      </c>
      <c r="GN222" s="184">
        <f t="shared" ca="1" si="780"/>
        <v>0</v>
      </c>
      <c r="GO222" s="184">
        <f t="shared" ca="1" si="781"/>
        <v>0</v>
      </c>
      <c r="GP222" s="184">
        <f t="shared" ca="1" si="782"/>
        <v>0</v>
      </c>
      <c r="GQ222" s="184">
        <f t="shared" ca="1" si="783"/>
        <v>0</v>
      </c>
      <c r="GR222" s="184">
        <f t="shared" ca="1" si="784"/>
        <v>0</v>
      </c>
      <c r="GS222" s="184">
        <f t="shared" ca="1" si="785"/>
        <v>0</v>
      </c>
      <c r="GT222" s="184">
        <f t="shared" ca="1" si="786"/>
        <v>0</v>
      </c>
      <c r="GU222" s="184">
        <f t="shared" ca="1" si="787"/>
        <v>0</v>
      </c>
      <c r="GV222" s="184">
        <f t="shared" ca="1" si="788"/>
        <v>0</v>
      </c>
      <c r="GW222" s="184">
        <f t="shared" ca="1" si="789"/>
        <v>0</v>
      </c>
      <c r="GX222" s="184">
        <f t="shared" ca="1" si="790"/>
        <v>0</v>
      </c>
      <c r="GY222" s="184">
        <f t="shared" ca="1" si="791"/>
        <v>0</v>
      </c>
      <c r="GZ222" s="184">
        <f t="shared" ca="1" si="792"/>
        <v>0</v>
      </c>
      <c r="HA222" s="184">
        <f t="shared" ca="1" si="793"/>
        <v>0</v>
      </c>
      <c r="HB222" s="184">
        <f t="shared" ca="1" si="794"/>
        <v>0</v>
      </c>
      <c r="HC222" s="184">
        <f t="shared" ca="1" si="795"/>
        <v>0</v>
      </c>
      <c r="HD222" s="184">
        <f t="shared" ca="1" si="796"/>
        <v>0</v>
      </c>
      <c r="HE222" s="184">
        <f t="shared" ca="1" si="797"/>
        <v>0</v>
      </c>
      <c r="HF222" s="184">
        <f t="shared" ca="1" si="798"/>
        <v>0</v>
      </c>
      <c r="HG222" s="184">
        <f t="shared" ca="1" si="799"/>
        <v>0</v>
      </c>
      <c r="HH222" s="184">
        <f t="shared" ca="1" si="800"/>
        <v>0</v>
      </c>
      <c r="HI222" s="184">
        <f t="shared" ca="1" si="801"/>
        <v>0</v>
      </c>
      <c r="HJ222" s="184">
        <f t="shared" ca="1" si="802"/>
        <v>0</v>
      </c>
      <c r="HK222" s="578">
        <f t="shared" ca="1" si="803"/>
        <v>0</v>
      </c>
    </row>
    <row r="223" spans="1:219" s="185" customFormat="1">
      <c r="A223" s="284"/>
      <c r="B223" s="285"/>
      <c r="C223" s="286"/>
      <c r="D223" s="287"/>
      <c r="E223" s="288"/>
      <c r="F223" s="289"/>
      <c r="G223" s="289"/>
      <c r="H223" s="289"/>
      <c r="I223" s="289"/>
      <c r="J223" s="289"/>
      <c r="K223" s="289"/>
      <c r="L223" s="289"/>
      <c r="M223" s="572">
        <f t="shared" si="810"/>
        <v>0</v>
      </c>
      <c r="N223" s="572">
        <f t="shared" si="811"/>
        <v>0</v>
      </c>
      <c r="O223" s="572">
        <f t="shared" si="812"/>
        <v>0</v>
      </c>
      <c r="P223" s="572">
        <f t="shared" si="813"/>
        <v>215</v>
      </c>
      <c r="Q223" s="572" t="str">
        <f t="shared" si="814"/>
        <v/>
      </c>
      <c r="R223" s="572" t="str">
        <f t="shared" si="815"/>
        <v/>
      </c>
      <c r="S223" s="184" t="str">
        <f t="shared" ref="S223:S286" ca="1" si="816">IF(R223=R222,OFFSET(R223,1,,,),R223)</f>
        <v/>
      </c>
      <c r="T223" s="184" t="str">
        <f t="shared" ref="T223:T286" ca="1" si="817">IF(S223=S222,OFFSET(S223,1,,,),S223)</f>
        <v/>
      </c>
      <c r="U223" s="184" t="str">
        <f t="shared" ref="U223:U286" ca="1" si="818">IF(T223=T222,OFFSET(T223,1,,,),T223)</f>
        <v/>
      </c>
      <c r="V223" s="184" t="str">
        <f t="shared" ref="V223:V286" ca="1" si="819">IF(U223=U222,OFFSET(U223,1,,,),U223)</f>
        <v/>
      </c>
      <c r="W223" s="184" t="str">
        <f t="shared" ref="W223:W286" ca="1" si="820">IF(V223=V222,OFFSET(V223,1,,,),V223)</f>
        <v/>
      </c>
      <c r="X223" s="184" t="str">
        <f t="shared" ref="X223:X286" ca="1" si="821">IF(W223=W222,OFFSET(W223,1,,,),W223)</f>
        <v/>
      </c>
      <c r="Y223" s="184" t="str">
        <f t="shared" ref="Y223:Y286" ca="1" si="822">IF(X223=X222,OFFSET(X223,1,,,),X223)</f>
        <v/>
      </c>
      <c r="Z223" s="184" t="str">
        <f t="shared" ref="Z223:Z286" ca="1" si="823">IF(Y223=Y222,OFFSET(Y223,1,,,),Y223)</f>
        <v/>
      </c>
      <c r="AA223" s="184" t="str">
        <f t="shared" ref="AA223:AA286" ca="1" si="824">IF(Z223=Z222,OFFSET(Z223,1,,,),Z223)</f>
        <v/>
      </c>
      <c r="AB223" s="184" t="str">
        <f t="shared" ref="AB223:AB286" ca="1" si="825">IF(AA223=AA222,OFFSET(AA223,1,,,),AA223)</f>
        <v/>
      </c>
      <c r="AC223" s="184" t="str">
        <f t="shared" ref="AC223:AC286" ca="1" si="826">IF(AB223=AB222,OFFSET(AB223,1,,,),AB223)</f>
        <v/>
      </c>
      <c r="AD223" s="184" t="str">
        <f t="shared" ref="AD223:AD286" ca="1" si="827">IF(AC223=AC222,OFFSET(AC223,1,,,),AC223)</f>
        <v/>
      </c>
      <c r="AE223" s="184" t="str">
        <f t="shared" ref="AE223:AE286" ca="1" si="828">IF(AD223=AD222,OFFSET(AD223,1,,,),AD223)</f>
        <v/>
      </c>
      <c r="AF223" s="184" t="str">
        <f t="shared" ref="AF223:AF286" ca="1" si="829">IF(AE223=AE222,OFFSET(AE223,1,,,),AE223)</f>
        <v/>
      </c>
      <c r="AG223" s="184" t="str">
        <f t="shared" ref="AG223:AG286" ca="1" si="830">IF(AF223=AF222,OFFSET(AF223,1,,,),AF223)</f>
        <v/>
      </c>
      <c r="AH223" s="184" t="str">
        <f t="shared" ref="AH223:AH286" ca="1" si="831">IF(AG223=AG222,OFFSET(AG223,1,,,),AG223)</f>
        <v/>
      </c>
      <c r="AI223" s="184" t="str">
        <f t="shared" ref="AI223:AI286" ca="1" si="832">IF(AH223=AH222,OFFSET(AH223,1,,,),AH223)</f>
        <v/>
      </c>
      <c r="AJ223" s="184" t="str">
        <f t="shared" ref="AJ223:AJ286" ca="1" si="833">IF(AI223=AI222,OFFSET(AI223,1,,,),AI223)</f>
        <v/>
      </c>
      <c r="AK223" s="184" t="str">
        <f t="shared" ref="AK223:AK286" ca="1" si="834">IF(AJ223=AJ222,OFFSET(AJ223,1,,,),AJ223)</f>
        <v/>
      </c>
      <c r="AL223" s="184" t="str">
        <f t="shared" ref="AL223:AL286" ca="1" si="835">IF(AK223=AK222,OFFSET(AK223,1,,,),AK223)</f>
        <v/>
      </c>
      <c r="AM223" s="184" t="str">
        <f t="shared" ref="AM223:AM286" ca="1" si="836">IF(AL223=AL222,OFFSET(AL223,1,,,),AL223)</f>
        <v/>
      </c>
      <c r="AN223" s="184" t="str">
        <f t="shared" ref="AN223:AN286" ca="1" si="837">IF(AM223=AM222,OFFSET(AM223,1,,,),AM223)</f>
        <v/>
      </c>
      <c r="AO223" s="184" t="str">
        <f t="shared" ref="AO223:AO286" ca="1" si="838">IF(AN223=AN222,OFFSET(AN223,1,,,),AN223)</f>
        <v/>
      </c>
      <c r="AP223" s="184" t="str">
        <f t="shared" ref="AP223:AP286" ca="1" si="839">IF(AO223=AO222,OFFSET(AO223,1,,,),AO223)</f>
        <v/>
      </c>
      <c r="AQ223" s="184" t="str">
        <f t="shared" ref="AQ223:AQ286" ca="1" si="840">IF(AP223=AP222,OFFSET(AP223,1,,,),AP223)</f>
        <v/>
      </c>
      <c r="AR223" s="184" t="str">
        <f t="shared" ref="AR223:AR286" ca="1" si="841">IF(AQ223=AQ222,OFFSET(AQ223,1,,,),AQ223)</f>
        <v/>
      </c>
      <c r="AS223" s="184" t="str">
        <f t="shared" ref="AS223:AS286" ca="1" si="842">IF(AR223=AR222,OFFSET(AR223,1,,,),AR223)</f>
        <v/>
      </c>
      <c r="AT223" s="184" t="str">
        <f t="shared" ref="AT223:AT286" ca="1" si="843">IF(AS223=AS222,OFFSET(AS223,1,,,),AS223)</f>
        <v/>
      </c>
      <c r="AU223" s="184" t="str">
        <f t="shared" ref="AU223:AU286" ca="1" si="844">IF(AT223=AT222,OFFSET(AT223,1,,,),AT223)</f>
        <v/>
      </c>
      <c r="AV223" s="184" t="str">
        <f t="shared" ref="AV223:AV286" ca="1" si="845">IF(AU223=AU222,OFFSET(AU223,1,,,),AU223)</f>
        <v/>
      </c>
      <c r="AW223" s="184" t="str">
        <f t="shared" ref="AW223:AW286" ca="1" si="846">IF(AV223=AV222,OFFSET(AV223,1,,,),AV223)</f>
        <v/>
      </c>
      <c r="AX223" s="184" t="str">
        <f t="shared" ref="AX223:AX286" ca="1" si="847">IF(AW223=AW222,OFFSET(AW223,1,,,),AW223)</f>
        <v/>
      </c>
      <c r="AY223" s="184" t="str">
        <f t="shared" ref="AY223:AY286" ca="1" si="848">IF(AX223=AX222,OFFSET(AX223,1,,,),AX223)</f>
        <v/>
      </c>
      <c r="AZ223" s="184" t="str">
        <f t="shared" ref="AZ223:AZ286" ca="1" si="849">IF(AY223=AY222,OFFSET(AY223,1,,,),AY223)</f>
        <v/>
      </c>
      <c r="BA223" s="184" t="str">
        <f t="shared" ref="BA223:BA286" ca="1" si="850">IF(AZ223=AZ222,OFFSET(AZ223,1,,,),AZ223)</f>
        <v/>
      </c>
      <c r="BB223" s="184" t="str">
        <f t="shared" ref="BB223:BB286" ca="1" si="851">IF(BA223=BA222,OFFSET(BA223,1,,,),BA223)</f>
        <v/>
      </c>
      <c r="BC223" s="184" t="str">
        <f t="shared" ref="BC223:BC286" ca="1" si="852">IF(BB223=BB222,OFFSET(BB223,1,,,),BB223)</f>
        <v/>
      </c>
      <c r="BD223" s="184" t="str">
        <f t="shared" ref="BD223:BD286" ca="1" si="853">IF(BC223=BC222,OFFSET(BC223,1,,,),BC223)</f>
        <v/>
      </c>
      <c r="BE223" s="184" t="str">
        <f t="shared" ref="BE223:BE286" ca="1" si="854">IF(BD223=BD222,OFFSET(BD223,1,,,),BD223)</f>
        <v/>
      </c>
      <c r="BF223" s="184" t="str">
        <f t="shared" ref="BF223:BF286" ca="1" si="855">IF(BE223=BE222,OFFSET(BE223,1,,,),BE223)</f>
        <v/>
      </c>
      <c r="BG223" s="184" t="str">
        <f t="shared" ref="BG223:BG286" ca="1" si="856">IF(BF223=BF222,OFFSET(BF223,1,,,),BF223)</f>
        <v/>
      </c>
      <c r="BH223" s="184" t="str">
        <f t="shared" ref="BH223:BH286" ca="1" si="857">IF(BG223=BG222,OFFSET(BG223,1,,,),BG223)</f>
        <v/>
      </c>
      <c r="BI223" s="184" t="str">
        <f t="shared" ref="BI223:BI286" ca="1" si="858">IF(BH223=BH222,OFFSET(BH223,1,,,),BH223)</f>
        <v/>
      </c>
      <c r="BJ223" s="184" t="str">
        <f t="shared" ref="BJ223:BJ286" ca="1" si="859">IF(BI223=BI222,OFFSET(BI223,1,,,),BI223)</f>
        <v/>
      </c>
      <c r="BK223" s="184" t="str">
        <f t="shared" ref="BK223:BK286" ca="1" si="860">IF(BJ223=BJ222,OFFSET(BJ223,1,,,),BJ223)</f>
        <v/>
      </c>
      <c r="BL223" s="184" t="str">
        <f t="shared" ref="BL223:BL286" ca="1" si="861">IF(BK223=BK222,OFFSET(BK223,1,,,),BK223)</f>
        <v/>
      </c>
      <c r="BM223" s="184" t="str">
        <f t="shared" ref="BM223:BM286" ca="1" si="862">IF(BL223=BL222,OFFSET(BL223,1,,,),BL223)</f>
        <v/>
      </c>
      <c r="BN223" s="184" t="str">
        <f t="shared" ref="BN223:BN286" ca="1" si="863">IF(BM223=BM222,OFFSET(BM223,1,,,),BM223)</f>
        <v/>
      </c>
      <c r="BO223" s="184" t="str">
        <f t="shared" ref="BO223:BO286" ca="1" si="864">IF(BN223=BN222,OFFSET(BN223,1,,,),BN223)</f>
        <v/>
      </c>
      <c r="BP223" s="184" t="str">
        <f t="shared" ref="BP223:BP286" ca="1" si="865">IF(BO223=BO222,OFFSET(BO223,1,,,),BO223)</f>
        <v/>
      </c>
      <c r="BQ223" s="184" t="str">
        <f t="shared" ref="BQ223:BQ286" ca="1" si="866">IF(BP223=BP222,OFFSET(BP223,1,,,),BP223)</f>
        <v/>
      </c>
      <c r="BR223" s="184" t="str">
        <f t="shared" ref="BR223:BR286" ca="1" si="867">IF(BQ223=BQ222,OFFSET(BQ223,1,,,),BQ223)</f>
        <v/>
      </c>
      <c r="BS223" s="184" t="str">
        <f t="shared" ref="BS223:BS286" ca="1" si="868">IF(BR223=BR222,OFFSET(BR223,1,,,),BR223)</f>
        <v/>
      </c>
      <c r="BT223" s="184" t="str">
        <f t="shared" ref="BT223:BT286" ca="1" si="869">IF(BS223=BS222,OFFSET(BS223,1,,,),BS223)</f>
        <v/>
      </c>
      <c r="BU223" s="184" t="str">
        <f t="shared" ref="BU223:BU286" ca="1" si="870">IF(BT223=BT222,OFFSET(BT223,1,,,),BT223)</f>
        <v/>
      </c>
      <c r="BV223" s="184" t="str">
        <f t="shared" ref="BV223:BV286" ca="1" si="871">IF(BU223=BU222,OFFSET(BU223,1,,,),BU223)</f>
        <v/>
      </c>
      <c r="BW223" s="184" t="str">
        <f t="shared" ref="BW223:BW286" ca="1" si="872">IF(BV223=BV222,OFFSET(BV223,1,,,),BV223)</f>
        <v/>
      </c>
      <c r="BX223" s="184" t="str">
        <f t="shared" ref="BX223:BX286" ca="1" si="873">IF(BW223=BW222,OFFSET(BW223,1,,,),BW223)</f>
        <v/>
      </c>
      <c r="BY223" s="184" t="str">
        <f t="shared" ref="BY223:BY286" ca="1" si="874">IF(BX223=BX222,OFFSET(BX223,1,,,),BX223)</f>
        <v/>
      </c>
      <c r="BZ223" s="184" t="str">
        <f t="shared" ref="BZ223:BZ286" ca="1" si="875">IF(BY223=BY222,OFFSET(BY223,1,,,),BY223)</f>
        <v/>
      </c>
      <c r="CA223" s="184" t="str">
        <f t="shared" ref="CA223:CA286" ca="1" si="876">IF(BZ223=BZ222,OFFSET(BZ223,1,,,),BZ223)</f>
        <v/>
      </c>
      <c r="CB223" s="184" t="str">
        <f t="shared" ref="CB223:CB286" ca="1" si="877">IF(CA223=CA222,OFFSET(CA223,1,,,),CA223)</f>
        <v/>
      </c>
      <c r="CC223" s="184" t="str">
        <f t="shared" ref="CC223:CC286" ca="1" si="878">IF(CB223=CB222,OFFSET(CB223,1,,,),CB223)</f>
        <v/>
      </c>
      <c r="CD223" s="184" t="str">
        <f t="shared" ref="CD223:CD286" ca="1" si="879">IF(CC223=CC222,OFFSET(CC223,1,,,),CC223)</f>
        <v/>
      </c>
      <c r="CE223" s="184" t="str">
        <f t="shared" ref="CE223:CE286" ca="1" si="880">IF(CD223=CD222,OFFSET(CD223,1,,,),CD223)</f>
        <v/>
      </c>
      <c r="CF223" s="184" t="str">
        <f t="shared" ref="CF223:CF286" ca="1" si="881">IF(CE223=CE222,OFFSET(CE223,1,,,),CE223)</f>
        <v/>
      </c>
      <c r="CG223" s="184" t="str">
        <f t="shared" ref="CG223:CG286" ca="1" si="882">IF(CF223=CF222,OFFSET(CF223,1,,,),CF223)</f>
        <v/>
      </c>
      <c r="CH223" s="184" t="str">
        <f t="shared" ref="CH223:CH286" ca="1" si="883">IF(CG223=CG222,OFFSET(CG223,1,,,),CG223)</f>
        <v/>
      </c>
      <c r="CI223" s="184" t="str">
        <f t="shared" ref="CI223:CI286" ca="1" si="884">IF(CH223=CH222,OFFSET(CH223,1,,,),CH223)</f>
        <v/>
      </c>
      <c r="CJ223" s="184" t="str">
        <f t="shared" ref="CJ223:CJ286" ca="1" si="885">IF(CI223=CI222,OFFSET(CI223,1,,,),CI223)</f>
        <v/>
      </c>
      <c r="CK223" s="184" t="str">
        <f t="shared" ref="CK223:CK286" ca="1" si="886">IF(CJ223=CJ222,OFFSET(CJ223,1,,,),CJ223)</f>
        <v/>
      </c>
      <c r="CL223" s="184" t="str">
        <f t="shared" ref="CL223:CL286" ca="1" si="887">IF(CK223=CK222,OFFSET(CK223,1,,,),CK223)</f>
        <v/>
      </c>
      <c r="CM223" s="184" t="str">
        <f t="shared" ref="CM223:CM286" ca="1" si="888">IF(CL223=CL222,OFFSET(CL223,1,,,),CL223)</f>
        <v/>
      </c>
      <c r="CN223" s="184" t="str">
        <f t="shared" ref="CN223:CN286" ca="1" si="889">IF(CM223=CM222,OFFSET(CM223,1,,,),CM223)</f>
        <v/>
      </c>
      <c r="CO223" s="184" t="str">
        <f t="shared" ref="CO223:CO286" ca="1" si="890">IF(CN223=CN222,OFFSET(CN223,1,,,),CN223)</f>
        <v/>
      </c>
      <c r="CP223" s="184" t="str">
        <f t="shared" ref="CP223:CP286" ca="1" si="891">IF(CO223=CO222,OFFSET(CO223,1,,,),CO223)</f>
        <v/>
      </c>
      <c r="CQ223" s="184" t="str">
        <f t="shared" ref="CQ223:CQ286" ca="1" si="892">IF(CP223=CP222,OFFSET(CP223,1,,,),CP223)</f>
        <v/>
      </c>
      <c r="CR223" s="184" t="str">
        <f t="shared" ref="CR223:CR286" ca="1" si="893">IF(CQ223=CQ222,OFFSET(CQ223,1,,,),CQ223)</f>
        <v/>
      </c>
      <c r="CS223" s="184" t="str">
        <f t="shared" ref="CS223:CS286" ca="1" si="894">IF(CR223=CR222,OFFSET(CR223,1,,,),CR223)</f>
        <v/>
      </c>
      <c r="CT223" s="184" t="str">
        <f t="shared" ref="CT223:CT286" ca="1" si="895">IF(CS223=CS222,OFFSET(CS223,1,,,),CS223)</f>
        <v/>
      </c>
      <c r="CU223" s="184" t="str">
        <f t="shared" ref="CU223:CU286" ca="1" si="896">IF(CT223=CT222,OFFSET(CT223,1,,,),CT223)</f>
        <v/>
      </c>
      <c r="CV223" s="184" t="str">
        <f t="shared" ref="CV223:CV286" ca="1" si="897">IF(CU223=CU222,OFFSET(CU223,1,,,),CU223)</f>
        <v/>
      </c>
      <c r="CW223" s="184" t="str">
        <f t="shared" ref="CW223:CW286" ca="1" si="898">IF(CV223=CV222,OFFSET(CV223,1,,,),CV223)</f>
        <v/>
      </c>
      <c r="CX223" s="184" t="str">
        <f t="shared" ref="CX223:CX286" ca="1" si="899">IF(CW223=CW222,OFFSET(CW223,1,,,),CW223)</f>
        <v/>
      </c>
      <c r="CY223" s="184" t="str">
        <f t="shared" ref="CY223:CY286" ca="1" si="900">IF(CX223=CX222,OFFSET(CX223,1,,,),CX223)</f>
        <v/>
      </c>
      <c r="CZ223" s="184" t="str">
        <f t="shared" ref="CZ223:CZ286" ca="1" si="901">IF(CY223=CY222,OFFSET(CY223,1,,,),CY223)</f>
        <v/>
      </c>
      <c r="DA223" s="184" t="str">
        <f t="shared" ref="DA223:DA286" ca="1" si="902">IF(CZ223=CZ222,OFFSET(CZ223,1,,,),CZ223)</f>
        <v/>
      </c>
      <c r="DB223" s="184" t="str">
        <f t="shared" ref="DB223:DB286" ca="1" si="903">IF(DA223=DA222,OFFSET(DA223,1,,,),DA223)</f>
        <v/>
      </c>
      <c r="DC223" s="184" t="str">
        <f t="shared" ref="DC223:DC286" ca="1" si="904">IF(DB223=DB222,OFFSET(DB223,1,,,),DB223)</f>
        <v/>
      </c>
      <c r="DD223" s="184" t="str">
        <f t="shared" ref="DD223:DD286" ca="1" si="905">IF(DC223=DC222,OFFSET(DC223,1,,,),DC223)</f>
        <v/>
      </c>
      <c r="DE223" s="184" t="str">
        <f t="shared" ref="DE223:DE286" ca="1" si="906">IF(DD223=DD222,OFFSET(DD223,1,,,),DD223)</f>
        <v/>
      </c>
      <c r="DF223" s="184" t="str">
        <f t="shared" ref="DF223:DF286" ca="1" si="907">IF(DE223=DE222,OFFSET(DE223,1,,,),DE223)</f>
        <v/>
      </c>
      <c r="DG223" s="184" t="str">
        <f t="shared" ref="DG223:DG286" ca="1" si="908">IF(DF223=DF222,OFFSET(DF223,1,,,),DF223)</f>
        <v/>
      </c>
      <c r="DH223" s="184" t="str">
        <f t="shared" ref="DH223:DH286" ca="1" si="909">IF(DG223=DG222,OFFSET(DG223,1,,,),DG223)</f>
        <v/>
      </c>
      <c r="DI223" s="184" t="str">
        <f t="shared" ref="DI223:DI286" ca="1" si="910">IF(DH223=DH222,OFFSET(DH223,1,,,),DH223)</f>
        <v/>
      </c>
      <c r="DJ223" s="184" t="str">
        <f t="shared" ref="DJ223:DJ286" ca="1" si="911">IF(DI223=DI222,OFFSET(DI223,1,,,),DI223)</f>
        <v/>
      </c>
      <c r="DK223" s="184" t="str">
        <f t="shared" ref="DK223:DK286" ca="1" si="912">IF(DJ223=DJ222,OFFSET(DJ223,1,,,),DJ223)</f>
        <v/>
      </c>
      <c r="DL223" s="184" t="str">
        <f t="shared" ref="DL223:DL286" ca="1" si="913">IF(DK223=DK222,OFFSET(DK223,1,,,),DK223)</f>
        <v/>
      </c>
      <c r="DM223" s="184" t="str">
        <f t="shared" ref="DM223:DM286" ca="1" si="914">IF(DL223=DL222,OFFSET(DL223,1,,,),DL223)</f>
        <v/>
      </c>
      <c r="DN223" s="184">
        <f t="shared" ref="DN223:DN286" ca="1" si="915">IF(DM223=DM222,OFFSET(DM223,1,,,),DM223)</f>
        <v>0</v>
      </c>
      <c r="DO223" s="184">
        <f t="shared" ref="DO223:DO286" ca="1" si="916">IF(DN223=DN222,OFFSET(DN223,1,,,),DN223)</f>
        <v>0</v>
      </c>
      <c r="DP223" s="184">
        <f t="shared" ref="DP223:DP286" ca="1" si="917">IF(DO223=DO222,OFFSET(DO223,1,,,),DO223)</f>
        <v>0</v>
      </c>
      <c r="DQ223" s="184">
        <f t="shared" ref="DQ223:DQ286" ca="1" si="918">IF(DP223=DP222,OFFSET(DP223,1,,,),DP223)</f>
        <v>0</v>
      </c>
      <c r="DR223" s="184">
        <f t="shared" ref="DR223:DR286" ca="1" si="919">IF(DQ223=DQ222,OFFSET(DQ223,1,,,),DQ223)</f>
        <v>0</v>
      </c>
      <c r="DS223" s="184">
        <f t="shared" ref="DS223:DS286" ca="1" si="920">IF(DR223=DR222,OFFSET(DR223,1,,,),DR223)</f>
        <v>0</v>
      </c>
      <c r="DT223" s="184">
        <f t="shared" ref="DT223:DT286" ca="1" si="921">IF(DS223=DS222,OFFSET(DS223,1,,,),DS223)</f>
        <v>0</v>
      </c>
      <c r="DU223" s="184">
        <f t="shared" ref="DU223:DU286" ca="1" si="922">IF(DT223=DT222,OFFSET(DT223,1,,,),DT223)</f>
        <v>0</v>
      </c>
      <c r="DV223" s="184">
        <f t="shared" ref="DV223:DV286" ca="1" si="923">IF(DU223=DU222,OFFSET(DU223,1,,,),DU223)</f>
        <v>0</v>
      </c>
      <c r="DW223" s="184">
        <f t="shared" ref="DW223:DW286" ca="1" si="924">IF(DV223=DV222,OFFSET(DV223,1,,,),DV223)</f>
        <v>0</v>
      </c>
      <c r="DX223" s="184">
        <f t="shared" ref="DX223:DX286" ca="1" si="925">IF(DW223=DW222,OFFSET(DW223,1,,,),DW223)</f>
        <v>0</v>
      </c>
      <c r="DY223" s="184">
        <f t="shared" ref="DY223:DY286" ca="1" si="926">IF(DX223=DX222,OFFSET(DX223,1,,,),DX223)</f>
        <v>0</v>
      </c>
      <c r="DZ223" s="184">
        <f t="shared" ref="DZ223:DZ286" ca="1" si="927">IF(DY223=DY222,OFFSET(DY223,1,,,),DY223)</f>
        <v>0</v>
      </c>
      <c r="EA223" s="184">
        <f t="shared" ref="EA223:EA286" ca="1" si="928">IF(DZ223=DZ222,OFFSET(DZ223,1,,,),DZ223)</f>
        <v>0</v>
      </c>
      <c r="EB223" s="184">
        <f t="shared" ref="EB223:EB286" ca="1" si="929">IF(EA223=EA222,OFFSET(EA223,1,,,),EA223)</f>
        <v>0</v>
      </c>
      <c r="EC223" s="184">
        <f t="shared" ref="EC223:EC286" ca="1" si="930">IF(EB223=EB222,OFFSET(EB223,1,,,),EB223)</f>
        <v>0</v>
      </c>
      <c r="ED223" s="184">
        <f t="shared" ref="ED223:ED286" ca="1" si="931">IF(EC223=EC222,OFFSET(EC223,1,,,),EC223)</f>
        <v>0</v>
      </c>
      <c r="EE223" s="184">
        <f t="shared" ref="EE223:EE286" ca="1" si="932">IF(ED223=ED222,OFFSET(ED223,1,,,),ED223)</f>
        <v>0</v>
      </c>
      <c r="EF223" s="184">
        <f t="shared" ref="EF223:EF286" ca="1" si="933">IF(EE223=EE222,OFFSET(EE223,1,,,),EE223)</f>
        <v>0</v>
      </c>
      <c r="EG223" s="184">
        <f t="shared" ref="EG223:EG286" ca="1" si="934">IF(EF223=EF222,OFFSET(EF223,1,,,),EF223)</f>
        <v>0</v>
      </c>
      <c r="EH223" s="184">
        <f t="shared" ref="EH223:EH286" ca="1" si="935">IF(EG223=EG222,OFFSET(EG223,1,,,),EG223)</f>
        <v>0</v>
      </c>
      <c r="EI223" s="184">
        <f t="shared" ref="EI223:EI286" ca="1" si="936">IF(EH223=EH222,OFFSET(EH223,1,,,),EH223)</f>
        <v>0</v>
      </c>
      <c r="EJ223" s="184">
        <f t="shared" ref="EJ223:EJ286" ca="1" si="937">IF(EI223=EI222,OFFSET(EI223,1,,,),EI223)</f>
        <v>0</v>
      </c>
      <c r="EK223" s="184">
        <f t="shared" ref="EK223:EK286" ca="1" si="938">IF(EJ223=EJ222,OFFSET(EJ223,1,,,),EJ223)</f>
        <v>0</v>
      </c>
      <c r="EL223" s="184">
        <f t="shared" ref="EL223:EL286" ca="1" si="939">IF(EK223=EK222,OFFSET(EK223,1,,,),EK223)</f>
        <v>0</v>
      </c>
      <c r="EM223" s="184">
        <f t="shared" ref="EM223:EM286" ca="1" si="940">IF(EL223=EL222,OFFSET(EL223,1,,,),EL223)</f>
        <v>0</v>
      </c>
      <c r="EN223" s="184">
        <f t="shared" ref="EN223:EN286" ca="1" si="941">IF(EM223=EM222,OFFSET(EM223,1,,,),EM223)</f>
        <v>0</v>
      </c>
      <c r="EO223" s="184">
        <f t="shared" ref="EO223:EO286" ca="1" si="942">IF(EN223=EN222,OFFSET(EN223,1,,,),EN223)</f>
        <v>0</v>
      </c>
      <c r="EP223" s="184">
        <f t="shared" ref="EP223:EP286" ca="1" si="943">IF(EO223=EO222,OFFSET(EO223,1,,,),EO223)</f>
        <v>0</v>
      </c>
      <c r="EQ223" s="184">
        <f t="shared" ref="EQ223:EQ286" ca="1" si="944">IF(EP223=EP222,OFFSET(EP223,1,,,),EP223)</f>
        <v>0</v>
      </c>
      <c r="ER223" s="184">
        <f t="shared" ref="ER223:ER286" ca="1" si="945">IF(EQ223=EQ222,OFFSET(EQ223,1,,,),EQ223)</f>
        <v>0</v>
      </c>
      <c r="ES223" s="184">
        <f t="shared" ref="ES223:ES286" ca="1" si="946">IF(ER223=ER222,OFFSET(ER223,1,,,),ER223)</f>
        <v>0</v>
      </c>
      <c r="ET223" s="184">
        <f t="shared" ref="ET223:ET286" ca="1" si="947">IF(ES223=ES222,OFFSET(ES223,1,,,),ES223)</f>
        <v>0</v>
      </c>
      <c r="EU223" s="184">
        <f t="shared" ref="EU223:EU286" ca="1" si="948">IF(ET223=ET222,OFFSET(ET223,1,,,),ET223)</f>
        <v>0</v>
      </c>
      <c r="EV223" s="184">
        <f t="shared" ref="EV223:EV286" ca="1" si="949">IF(EU223=EU222,OFFSET(EU223,1,,,),EU223)</f>
        <v>0</v>
      </c>
      <c r="EW223" s="184">
        <f t="shared" ref="EW223:EW286" ca="1" si="950">IF(EV223=EV222,OFFSET(EV223,1,,,),EV223)</f>
        <v>0</v>
      </c>
      <c r="EX223" s="184">
        <f t="shared" ref="EX223:EX286" ca="1" si="951">IF(EW223=EW222,OFFSET(EW223,1,,,),EW223)</f>
        <v>0</v>
      </c>
      <c r="EY223" s="184">
        <f t="shared" ref="EY223:EY286" ca="1" si="952">IF(EX223=EX222,OFFSET(EX223,1,,,),EX223)</f>
        <v>0</v>
      </c>
      <c r="EZ223" s="184">
        <f t="shared" ref="EZ223:EZ286" ca="1" si="953">IF(EY223=EY222,OFFSET(EY223,1,,,),EY223)</f>
        <v>0</v>
      </c>
      <c r="FA223" s="184">
        <f t="shared" ref="FA223:FA286" ca="1" si="954">IF(EZ223=EZ222,OFFSET(EZ223,1,,,),EZ223)</f>
        <v>0</v>
      </c>
      <c r="FB223" s="184">
        <f t="shared" ref="FB223:FB286" ca="1" si="955">IF(FA223=FA222,OFFSET(FA223,1,,,),FA223)</f>
        <v>0</v>
      </c>
      <c r="FC223" s="184">
        <f t="shared" ref="FC223:FC286" ca="1" si="956">IF(FB223=FB222,OFFSET(FB223,1,,,),FB223)</f>
        <v>0</v>
      </c>
      <c r="FD223" s="184">
        <f t="shared" ref="FD223:FD286" ca="1" si="957">IF(FC223=FC222,OFFSET(FC223,1,,,),FC223)</f>
        <v>0</v>
      </c>
      <c r="FE223" s="184">
        <f t="shared" ref="FE223:FE286" ca="1" si="958">IF(FD223=FD222,OFFSET(FD223,1,,,),FD223)</f>
        <v>0</v>
      </c>
      <c r="FF223" s="184">
        <f t="shared" ref="FF223:FF286" ca="1" si="959">IF(FE223=FE222,OFFSET(FE223,1,,,),FE223)</f>
        <v>0</v>
      </c>
      <c r="FG223" s="184">
        <f t="shared" ref="FG223:FG286" ca="1" si="960">IF(FF223=FF222,OFFSET(FF223,1,,,),FF223)</f>
        <v>0</v>
      </c>
      <c r="FH223" s="184">
        <f t="shared" ref="FH223:FH286" ca="1" si="961">IF(FG223=FG222,OFFSET(FG223,1,,,),FG223)</f>
        <v>0</v>
      </c>
      <c r="FI223" s="184">
        <f t="shared" ref="FI223:FI286" ca="1" si="962">IF(FH223=FH222,OFFSET(FH223,1,,,),FH223)</f>
        <v>0</v>
      </c>
      <c r="FJ223" s="184">
        <f t="shared" ref="FJ223:FJ286" ca="1" si="963">IF(FI223=FI222,OFFSET(FI223,1,,,),FI223)</f>
        <v>0</v>
      </c>
      <c r="FK223" s="184">
        <f t="shared" ref="FK223:FK286" ca="1" si="964">IF(FJ223=FJ222,OFFSET(FJ223,1,,,),FJ223)</f>
        <v>0</v>
      </c>
      <c r="FL223" s="184">
        <f t="shared" ref="FL223:FL286" ca="1" si="965">IF(FK223=FK222,OFFSET(FK223,1,,,),FK223)</f>
        <v>0</v>
      </c>
      <c r="FM223" s="184">
        <f t="shared" ref="FM223:FM286" ca="1" si="966">IF(FL223=FL222,OFFSET(FL223,1,,,),FL223)</f>
        <v>0</v>
      </c>
      <c r="FN223" s="184">
        <f t="shared" ref="FN223:FN286" ca="1" si="967">IF(FM223=FM222,OFFSET(FM223,1,,,),FM223)</f>
        <v>0</v>
      </c>
      <c r="FO223" s="184">
        <f t="shared" ref="FO223:FO286" ca="1" si="968">IF(FN223=FN222,OFFSET(FN223,1,,,),FN223)</f>
        <v>0</v>
      </c>
      <c r="FP223" s="184">
        <f t="shared" ref="FP223:FP286" ca="1" si="969">IF(FO223=FO222,OFFSET(FO223,1,,,),FO223)</f>
        <v>0</v>
      </c>
      <c r="FQ223" s="184">
        <f t="shared" ref="FQ223:FQ286" ca="1" si="970">IF(FP223=FP222,OFFSET(FP223,1,,,),FP223)</f>
        <v>0</v>
      </c>
      <c r="FR223" s="184">
        <f t="shared" ref="FR223:FR286" ca="1" si="971">IF(FQ223=FQ222,OFFSET(FQ223,1,,,),FQ223)</f>
        <v>0</v>
      </c>
      <c r="FS223" s="184">
        <f t="shared" ref="FS223:FS286" ca="1" si="972">IF(FR223=FR222,OFFSET(FR223,1,,,),FR223)</f>
        <v>0</v>
      </c>
      <c r="FT223" s="184">
        <f t="shared" ref="FT223:FT286" ca="1" si="973">IF(FS223=FS222,OFFSET(FS223,1,,,),FS223)</f>
        <v>0</v>
      </c>
      <c r="FU223" s="184">
        <f t="shared" ref="FU223:FU286" ca="1" si="974">IF(FT223=FT222,OFFSET(FT223,1,,,),FT223)</f>
        <v>0</v>
      </c>
      <c r="FV223" s="184">
        <f t="shared" ref="FV223:FV286" ca="1" si="975">IF(FU223=FU222,OFFSET(FU223,1,,,),FU223)</f>
        <v>0</v>
      </c>
      <c r="FW223" s="184">
        <f t="shared" ref="FW223:FW286" ca="1" si="976">IF(FV223=FV222,OFFSET(FV223,1,,,),FV223)</f>
        <v>0</v>
      </c>
      <c r="FX223" s="184">
        <f t="shared" ref="FX223:FX286" ca="1" si="977">IF(FW223=FW222,OFFSET(FW223,1,,,),FW223)</f>
        <v>0</v>
      </c>
      <c r="FY223" s="184">
        <f t="shared" ref="FY223:FY286" ca="1" si="978">IF(FX223=FX222,OFFSET(FX223,1,,,),FX223)</f>
        <v>0</v>
      </c>
      <c r="FZ223" s="184">
        <f t="shared" ref="FZ223:FZ286" ca="1" si="979">IF(FY223=FY222,OFFSET(FY223,1,,,),FY223)</f>
        <v>0</v>
      </c>
      <c r="GA223" s="184">
        <f t="shared" ref="GA223:GA286" ca="1" si="980">IF(FZ223=FZ222,OFFSET(FZ223,1,,,),FZ223)</f>
        <v>0</v>
      </c>
      <c r="GB223" s="184">
        <f t="shared" ref="GB223:GB286" ca="1" si="981">IF(GA223=GA222,OFFSET(GA223,1,,,),GA223)</f>
        <v>0</v>
      </c>
      <c r="GC223" s="184">
        <f t="shared" ref="GC223:GC286" ca="1" si="982">IF(GB223=GB222,OFFSET(GB223,1,,,),GB223)</f>
        <v>0</v>
      </c>
      <c r="GD223" s="184">
        <f t="shared" ref="GD223:GD286" ca="1" si="983">IF(GC223=GC222,OFFSET(GC223,1,,,),GC223)</f>
        <v>0</v>
      </c>
      <c r="GE223" s="184">
        <f t="shared" ref="GE223:GE286" ca="1" si="984">IF(GD223=GD222,OFFSET(GD223,1,,,),GD223)</f>
        <v>0</v>
      </c>
      <c r="GF223" s="184">
        <f t="shared" ref="GF223:GF286" ca="1" si="985">IF(GE223=GE222,OFFSET(GE223,1,,,),GE223)</f>
        <v>0</v>
      </c>
      <c r="GG223" s="184">
        <f t="shared" ref="GG223:GG286" ca="1" si="986">IF(GF223=GF222,OFFSET(GF223,1,,,),GF223)</f>
        <v>0</v>
      </c>
      <c r="GH223" s="184">
        <f t="shared" ref="GH223:GH286" ca="1" si="987">IF(GG223=GG222,OFFSET(GG223,1,,,),GG223)</f>
        <v>0</v>
      </c>
      <c r="GI223" s="184">
        <f t="shared" ref="GI223:GI286" ca="1" si="988">IF(GH223=GH222,OFFSET(GH223,1,,,),GH223)</f>
        <v>0</v>
      </c>
      <c r="GJ223" s="184">
        <f t="shared" ref="GJ223:GJ286" ca="1" si="989">IF(GI223=GI222,OFFSET(GI223,1,,,),GI223)</f>
        <v>0</v>
      </c>
      <c r="GK223" s="184">
        <f t="shared" ref="GK223:GK286" ca="1" si="990">IF(GJ223=GJ222,OFFSET(GJ223,1,,,),GJ223)</f>
        <v>0</v>
      </c>
      <c r="GL223" s="184">
        <f t="shared" ref="GL223:GL286" ca="1" si="991">IF(GK223=GK222,OFFSET(GK223,1,,,),GK223)</f>
        <v>0</v>
      </c>
      <c r="GM223" s="184">
        <f t="shared" ref="GM223:GM286" ca="1" si="992">IF(GL223=GL222,OFFSET(GL223,1,,,),GL223)</f>
        <v>0</v>
      </c>
      <c r="GN223" s="184">
        <f t="shared" ref="GN223:GN286" ca="1" si="993">IF(GM223=GM222,OFFSET(GM223,1,,,),GM223)</f>
        <v>0</v>
      </c>
      <c r="GO223" s="184">
        <f t="shared" ref="GO223:GO286" ca="1" si="994">IF(GN223=GN222,OFFSET(GN223,1,,,),GN223)</f>
        <v>0</v>
      </c>
      <c r="GP223" s="184">
        <f t="shared" ref="GP223:GP286" ca="1" si="995">IF(GO223=GO222,OFFSET(GO223,1,,,),GO223)</f>
        <v>0</v>
      </c>
      <c r="GQ223" s="184">
        <f t="shared" ref="GQ223:GQ286" ca="1" si="996">IF(GP223=GP222,OFFSET(GP223,1,,,),GP223)</f>
        <v>0</v>
      </c>
      <c r="GR223" s="184">
        <f t="shared" ref="GR223:GR286" ca="1" si="997">IF(GQ223=GQ222,OFFSET(GQ223,1,,,),GQ223)</f>
        <v>0</v>
      </c>
      <c r="GS223" s="184">
        <f t="shared" ref="GS223:GS286" ca="1" si="998">IF(GR223=GR222,OFFSET(GR223,1,,,),GR223)</f>
        <v>0</v>
      </c>
      <c r="GT223" s="184">
        <f t="shared" ref="GT223:GT286" ca="1" si="999">IF(GS223=GS222,OFFSET(GS223,1,,,),GS223)</f>
        <v>0</v>
      </c>
      <c r="GU223" s="184">
        <f t="shared" ref="GU223:GU286" ca="1" si="1000">IF(GT223=GT222,OFFSET(GT223,1,,,),GT223)</f>
        <v>0</v>
      </c>
      <c r="GV223" s="184">
        <f t="shared" ref="GV223:GV286" ca="1" si="1001">IF(GU223=GU222,OFFSET(GU223,1,,,),GU223)</f>
        <v>0</v>
      </c>
      <c r="GW223" s="184">
        <f t="shared" ref="GW223:GW286" ca="1" si="1002">IF(GV223=GV222,OFFSET(GV223,1,,,),GV223)</f>
        <v>0</v>
      </c>
      <c r="GX223" s="184">
        <f t="shared" ref="GX223:GX286" ca="1" si="1003">IF(GW223=GW222,OFFSET(GW223,1,,,),GW223)</f>
        <v>0</v>
      </c>
      <c r="GY223" s="184">
        <f t="shared" ref="GY223:GY286" ca="1" si="1004">IF(GX223=GX222,OFFSET(GX223,1,,,),GX223)</f>
        <v>0</v>
      </c>
      <c r="GZ223" s="184">
        <f t="shared" ref="GZ223:GZ286" ca="1" si="1005">IF(GY223=GY222,OFFSET(GY223,1,,,),GY223)</f>
        <v>0</v>
      </c>
      <c r="HA223" s="184">
        <f t="shared" ref="HA223:HA286" ca="1" si="1006">IF(GZ223=GZ222,OFFSET(GZ223,1,,,),GZ223)</f>
        <v>0</v>
      </c>
      <c r="HB223" s="184">
        <f t="shared" ref="HB223:HB286" ca="1" si="1007">IF(HA223=HA222,OFFSET(HA223,1,,,),HA223)</f>
        <v>0</v>
      </c>
      <c r="HC223" s="184">
        <f t="shared" ref="HC223:HC286" ca="1" si="1008">IF(HB223=HB222,OFFSET(HB223,1,,,),HB223)</f>
        <v>0</v>
      </c>
      <c r="HD223" s="184">
        <f t="shared" ref="HD223:HD286" ca="1" si="1009">IF(HC223=HC222,OFFSET(HC223,1,,,),HC223)</f>
        <v>0</v>
      </c>
      <c r="HE223" s="184">
        <f t="shared" ref="HE223:HE286" ca="1" si="1010">IF(HD223=HD222,OFFSET(HD223,1,,,),HD223)</f>
        <v>0</v>
      </c>
      <c r="HF223" s="184">
        <f t="shared" ref="HF223:HF286" ca="1" si="1011">IF(HE223=HE222,OFFSET(HE223,1,,,),HE223)</f>
        <v>0</v>
      </c>
      <c r="HG223" s="184">
        <f t="shared" ref="HG223:HG286" ca="1" si="1012">IF(HF223=HF222,OFFSET(HF223,1,,,),HF223)</f>
        <v>0</v>
      </c>
      <c r="HH223" s="184">
        <f t="shared" ref="HH223:HH286" ca="1" si="1013">IF(HG223=HG222,OFFSET(HG223,1,,,),HG223)</f>
        <v>0</v>
      </c>
      <c r="HI223" s="184">
        <f t="shared" ref="HI223:HI286" ca="1" si="1014">IF(HH223=HH222,OFFSET(HH223,1,,,),HH223)</f>
        <v>0</v>
      </c>
      <c r="HJ223" s="184">
        <f t="shared" ref="HJ223:HJ286" ca="1" si="1015">IF(HI223=HI222,OFFSET(HI223,1,,,),HI223)</f>
        <v>0</v>
      </c>
      <c r="HK223" s="578">
        <f t="shared" ref="HK223:HK286" ca="1" si="1016">IF(HJ223="",0,COUNTIF(R:R,HJ223))</f>
        <v>0</v>
      </c>
    </row>
    <row r="224" spans="1:219" s="185" customFormat="1">
      <c r="A224" s="284"/>
      <c r="B224" s="285"/>
      <c r="C224" s="286"/>
      <c r="D224" s="287"/>
      <c r="E224" s="288"/>
      <c r="F224" s="289"/>
      <c r="G224" s="289"/>
      <c r="H224" s="289"/>
      <c r="I224" s="289"/>
      <c r="J224" s="289"/>
      <c r="K224" s="289"/>
      <c r="L224" s="289"/>
      <c r="M224" s="572">
        <f t="shared" si="810"/>
        <v>0</v>
      </c>
      <c r="N224" s="572">
        <f t="shared" si="811"/>
        <v>0</v>
      </c>
      <c r="O224" s="572">
        <f t="shared" si="812"/>
        <v>0</v>
      </c>
      <c r="P224" s="572">
        <f t="shared" si="813"/>
        <v>216</v>
      </c>
      <c r="Q224" s="572" t="str">
        <f t="shared" si="814"/>
        <v/>
      </c>
      <c r="R224" s="572" t="str">
        <f t="shared" si="815"/>
        <v/>
      </c>
      <c r="S224" s="184" t="str">
        <f t="shared" ca="1" si="816"/>
        <v/>
      </c>
      <c r="T224" s="184" t="str">
        <f t="shared" ca="1" si="817"/>
        <v/>
      </c>
      <c r="U224" s="184" t="str">
        <f t="shared" ca="1" si="818"/>
        <v/>
      </c>
      <c r="V224" s="184" t="str">
        <f t="shared" ca="1" si="819"/>
        <v/>
      </c>
      <c r="W224" s="184" t="str">
        <f t="shared" ca="1" si="820"/>
        <v/>
      </c>
      <c r="X224" s="184" t="str">
        <f t="shared" ca="1" si="821"/>
        <v/>
      </c>
      <c r="Y224" s="184" t="str">
        <f t="shared" ca="1" si="822"/>
        <v/>
      </c>
      <c r="Z224" s="184" t="str">
        <f t="shared" ca="1" si="823"/>
        <v/>
      </c>
      <c r="AA224" s="184" t="str">
        <f t="shared" ca="1" si="824"/>
        <v/>
      </c>
      <c r="AB224" s="184" t="str">
        <f t="shared" ca="1" si="825"/>
        <v/>
      </c>
      <c r="AC224" s="184" t="str">
        <f t="shared" ca="1" si="826"/>
        <v/>
      </c>
      <c r="AD224" s="184" t="str">
        <f t="shared" ca="1" si="827"/>
        <v/>
      </c>
      <c r="AE224" s="184" t="str">
        <f t="shared" ca="1" si="828"/>
        <v/>
      </c>
      <c r="AF224" s="184" t="str">
        <f t="shared" ca="1" si="829"/>
        <v/>
      </c>
      <c r="AG224" s="184" t="str">
        <f t="shared" ca="1" si="830"/>
        <v/>
      </c>
      <c r="AH224" s="184" t="str">
        <f t="shared" ca="1" si="831"/>
        <v/>
      </c>
      <c r="AI224" s="184" t="str">
        <f t="shared" ca="1" si="832"/>
        <v/>
      </c>
      <c r="AJ224" s="184" t="str">
        <f t="shared" ca="1" si="833"/>
        <v/>
      </c>
      <c r="AK224" s="184" t="str">
        <f t="shared" ca="1" si="834"/>
        <v/>
      </c>
      <c r="AL224" s="184" t="str">
        <f t="shared" ca="1" si="835"/>
        <v/>
      </c>
      <c r="AM224" s="184" t="str">
        <f t="shared" ca="1" si="836"/>
        <v/>
      </c>
      <c r="AN224" s="184" t="str">
        <f t="shared" ca="1" si="837"/>
        <v/>
      </c>
      <c r="AO224" s="184" t="str">
        <f t="shared" ca="1" si="838"/>
        <v/>
      </c>
      <c r="AP224" s="184" t="str">
        <f t="shared" ca="1" si="839"/>
        <v/>
      </c>
      <c r="AQ224" s="184" t="str">
        <f t="shared" ca="1" si="840"/>
        <v/>
      </c>
      <c r="AR224" s="184" t="str">
        <f t="shared" ca="1" si="841"/>
        <v/>
      </c>
      <c r="AS224" s="184" t="str">
        <f t="shared" ca="1" si="842"/>
        <v/>
      </c>
      <c r="AT224" s="184" t="str">
        <f t="shared" ca="1" si="843"/>
        <v/>
      </c>
      <c r="AU224" s="184" t="str">
        <f t="shared" ca="1" si="844"/>
        <v/>
      </c>
      <c r="AV224" s="184" t="str">
        <f t="shared" ca="1" si="845"/>
        <v/>
      </c>
      <c r="AW224" s="184" t="str">
        <f t="shared" ca="1" si="846"/>
        <v/>
      </c>
      <c r="AX224" s="184" t="str">
        <f t="shared" ca="1" si="847"/>
        <v/>
      </c>
      <c r="AY224" s="184" t="str">
        <f t="shared" ca="1" si="848"/>
        <v/>
      </c>
      <c r="AZ224" s="184" t="str">
        <f t="shared" ca="1" si="849"/>
        <v/>
      </c>
      <c r="BA224" s="184" t="str">
        <f t="shared" ca="1" si="850"/>
        <v/>
      </c>
      <c r="BB224" s="184" t="str">
        <f t="shared" ca="1" si="851"/>
        <v/>
      </c>
      <c r="BC224" s="184" t="str">
        <f t="shared" ca="1" si="852"/>
        <v/>
      </c>
      <c r="BD224" s="184" t="str">
        <f t="shared" ca="1" si="853"/>
        <v/>
      </c>
      <c r="BE224" s="184" t="str">
        <f t="shared" ca="1" si="854"/>
        <v/>
      </c>
      <c r="BF224" s="184" t="str">
        <f t="shared" ca="1" si="855"/>
        <v/>
      </c>
      <c r="BG224" s="184" t="str">
        <f t="shared" ca="1" si="856"/>
        <v/>
      </c>
      <c r="BH224" s="184" t="str">
        <f t="shared" ca="1" si="857"/>
        <v/>
      </c>
      <c r="BI224" s="184" t="str">
        <f t="shared" ca="1" si="858"/>
        <v/>
      </c>
      <c r="BJ224" s="184" t="str">
        <f t="shared" ca="1" si="859"/>
        <v/>
      </c>
      <c r="BK224" s="184" t="str">
        <f t="shared" ca="1" si="860"/>
        <v/>
      </c>
      <c r="BL224" s="184" t="str">
        <f t="shared" ca="1" si="861"/>
        <v/>
      </c>
      <c r="BM224" s="184" t="str">
        <f t="shared" ca="1" si="862"/>
        <v/>
      </c>
      <c r="BN224" s="184" t="str">
        <f t="shared" ca="1" si="863"/>
        <v/>
      </c>
      <c r="BO224" s="184" t="str">
        <f t="shared" ca="1" si="864"/>
        <v/>
      </c>
      <c r="BP224" s="184" t="str">
        <f t="shared" ca="1" si="865"/>
        <v/>
      </c>
      <c r="BQ224" s="184" t="str">
        <f t="shared" ca="1" si="866"/>
        <v/>
      </c>
      <c r="BR224" s="184" t="str">
        <f t="shared" ca="1" si="867"/>
        <v/>
      </c>
      <c r="BS224" s="184" t="str">
        <f t="shared" ca="1" si="868"/>
        <v/>
      </c>
      <c r="BT224" s="184" t="str">
        <f t="shared" ca="1" si="869"/>
        <v/>
      </c>
      <c r="BU224" s="184" t="str">
        <f t="shared" ca="1" si="870"/>
        <v/>
      </c>
      <c r="BV224" s="184" t="str">
        <f t="shared" ca="1" si="871"/>
        <v/>
      </c>
      <c r="BW224" s="184" t="str">
        <f t="shared" ca="1" si="872"/>
        <v/>
      </c>
      <c r="BX224" s="184" t="str">
        <f t="shared" ca="1" si="873"/>
        <v/>
      </c>
      <c r="BY224" s="184" t="str">
        <f t="shared" ca="1" si="874"/>
        <v/>
      </c>
      <c r="BZ224" s="184" t="str">
        <f t="shared" ca="1" si="875"/>
        <v/>
      </c>
      <c r="CA224" s="184" t="str">
        <f t="shared" ca="1" si="876"/>
        <v/>
      </c>
      <c r="CB224" s="184" t="str">
        <f t="shared" ca="1" si="877"/>
        <v/>
      </c>
      <c r="CC224" s="184" t="str">
        <f t="shared" ca="1" si="878"/>
        <v/>
      </c>
      <c r="CD224" s="184" t="str">
        <f t="shared" ca="1" si="879"/>
        <v/>
      </c>
      <c r="CE224" s="184" t="str">
        <f t="shared" ca="1" si="880"/>
        <v/>
      </c>
      <c r="CF224" s="184" t="str">
        <f t="shared" ca="1" si="881"/>
        <v/>
      </c>
      <c r="CG224" s="184" t="str">
        <f t="shared" ca="1" si="882"/>
        <v/>
      </c>
      <c r="CH224" s="184" t="str">
        <f t="shared" ca="1" si="883"/>
        <v/>
      </c>
      <c r="CI224" s="184" t="str">
        <f t="shared" ca="1" si="884"/>
        <v/>
      </c>
      <c r="CJ224" s="184" t="str">
        <f t="shared" ca="1" si="885"/>
        <v/>
      </c>
      <c r="CK224" s="184" t="str">
        <f t="shared" ca="1" si="886"/>
        <v/>
      </c>
      <c r="CL224" s="184" t="str">
        <f t="shared" ca="1" si="887"/>
        <v/>
      </c>
      <c r="CM224" s="184" t="str">
        <f t="shared" ca="1" si="888"/>
        <v/>
      </c>
      <c r="CN224" s="184" t="str">
        <f t="shared" ca="1" si="889"/>
        <v/>
      </c>
      <c r="CO224" s="184" t="str">
        <f t="shared" ca="1" si="890"/>
        <v/>
      </c>
      <c r="CP224" s="184" t="str">
        <f t="shared" ca="1" si="891"/>
        <v/>
      </c>
      <c r="CQ224" s="184" t="str">
        <f t="shared" ca="1" si="892"/>
        <v/>
      </c>
      <c r="CR224" s="184" t="str">
        <f t="shared" ca="1" si="893"/>
        <v/>
      </c>
      <c r="CS224" s="184" t="str">
        <f t="shared" ca="1" si="894"/>
        <v/>
      </c>
      <c r="CT224" s="184" t="str">
        <f t="shared" ca="1" si="895"/>
        <v/>
      </c>
      <c r="CU224" s="184" t="str">
        <f t="shared" ca="1" si="896"/>
        <v/>
      </c>
      <c r="CV224" s="184" t="str">
        <f t="shared" ca="1" si="897"/>
        <v/>
      </c>
      <c r="CW224" s="184" t="str">
        <f t="shared" ca="1" si="898"/>
        <v/>
      </c>
      <c r="CX224" s="184" t="str">
        <f t="shared" ca="1" si="899"/>
        <v/>
      </c>
      <c r="CY224" s="184" t="str">
        <f t="shared" ca="1" si="900"/>
        <v/>
      </c>
      <c r="CZ224" s="184" t="str">
        <f t="shared" ca="1" si="901"/>
        <v/>
      </c>
      <c r="DA224" s="184" t="str">
        <f t="shared" ca="1" si="902"/>
        <v/>
      </c>
      <c r="DB224" s="184" t="str">
        <f t="shared" ca="1" si="903"/>
        <v/>
      </c>
      <c r="DC224" s="184" t="str">
        <f t="shared" ca="1" si="904"/>
        <v/>
      </c>
      <c r="DD224" s="184" t="str">
        <f t="shared" ca="1" si="905"/>
        <v/>
      </c>
      <c r="DE224" s="184" t="str">
        <f t="shared" ca="1" si="906"/>
        <v/>
      </c>
      <c r="DF224" s="184" t="str">
        <f t="shared" ca="1" si="907"/>
        <v/>
      </c>
      <c r="DG224" s="184" t="str">
        <f t="shared" ca="1" si="908"/>
        <v/>
      </c>
      <c r="DH224" s="184" t="str">
        <f t="shared" ca="1" si="909"/>
        <v/>
      </c>
      <c r="DI224" s="184" t="str">
        <f t="shared" ca="1" si="910"/>
        <v/>
      </c>
      <c r="DJ224" s="184" t="str">
        <f t="shared" ca="1" si="911"/>
        <v/>
      </c>
      <c r="DK224" s="184" t="str">
        <f t="shared" ca="1" si="912"/>
        <v/>
      </c>
      <c r="DL224" s="184" t="str">
        <f t="shared" ca="1" si="913"/>
        <v/>
      </c>
      <c r="DM224" s="184">
        <f t="shared" ca="1" si="914"/>
        <v>0</v>
      </c>
      <c r="DN224" s="184">
        <f t="shared" ca="1" si="915"/>
        <v>0</v>
      </c>
      <c r="DO224" s="184">
        <f t="shared" ca="1" si="916"/>
        <v>0</v>
      </c>
      <c r="DP224" s="184">
        <f t="shared" ca="1" si="917"/>
        <v>0</v>
      </c>
      <c r="DQ224" s="184">
        <f t="shared" ca="1" si="918"/>
        <v>0</v>
      </c>
      <c r="DR224" s="184">
        <f t="shared" ca="1" si="919"/>
        <v>0</v>
      </c>
      <c r="DS224" s="184">
        <f t="shared" ca="1" si="920"/>
        <v>0</v>
      </c>
      <c r="DT224" s="184">
        <f t="shared" ca="1" si="921"/>
        <v>0</v>
      </c>
      <c r="DU224" s="184">
        <f t="shared" ca="1" si="922"/>
        <v>0</v>
      </c>
      <c r="DV224" s="184">
        <f t="shared" ca="1" si="923"/>
        <v>0</v>
      </c>
      <c r="DW224" s="184">
        <f t="shared" ca="1" si="924"/>
        <v>0</v>
      </c>
      <c r="DX224" s="184">
        <f t="shared" ca="1" si="925"/>
        <v>0</v>
      </c>
      <c r="DY224" s="184">
        <f t="shared" ca="1" si="926"/>
        <v>0</v>
      </c>
      <c r="DZ224" s="184">
        <f t="shared" ca="1" si="927"/>
        <v>0</v>
      </c>
      <c r="EA224" s="184">
        <f t="shared" ca="1" si="928"/>
        <v>0</v>
      </c>
      <c r="EB224" s="184">
        <f t="shared" ca="1" si="929"/>
        <v>0</v>
      </c>
      <c r="EC224" s="184">
        <f t="shared" ca="1" si="930"/>
        <v>0</v>
      </c>
      <c r="ED224" s="184">
        <f t="shared" ca="1" si="931"/>
        <v>0</v>
      </c>
      <c r="EE224" s="184">
        <f t="shared" ca="1" si="932"/>
        <v>0</v>
      </c>
      <c r="EF224" s="184">
        <f t="shared" ca="1" si="933"/>
        <v>0</v>
      </c>
      <c r="EG224" s="184">
        <f t="shared" ca="1" si="934"/>
        <v>0</v>
      </c>
      <c r="EH224" s="184">
        <f t="shared" ca="1" si="935"/>
        <v>0</v>
      </c>
      <c r="EI224" s="184">
        <f t="shared" ca="1" si="936"/>
        <v>0</v>
      </c>
      <c r="EJ224" s="184">
        <f t="shared" ca="1" si="937"/>
        <v>0</v>
      </c>
      <c r="EK224" s="184">
        <f t="shared" ca="1" si="938"/>
        <v>0</v>
      </c>
      <c r="EL224" s="184">
        <f t="shared" ca="1" si="939"/>
        <v>0</v>
      </c>
      <c r="EM224" s="184">
        <f t="shared" ca="1" si="940"/>
        <v>0</v>
      </c>
      <c r="EN224" s="184">
        <f t="shared" ca="1" si="941"/>
        <v>0</v>
      </c>
      <c r="EO224" s="184">
        <f t="shared" ca="1" si="942"/>
        <v>0</v>
      </c>
      <c r="EP224" s="184">
        <f t="shared" ca="1" si="943"/>
        <v>0</v>
      </c>
      <c r="EQ224" s="184">
        <f t="shared" ca="1" si="944"/>
        <v>0</v>
      </c>
      <c r="ER224" s="184">
        <f t="shared" ca="1" si="945"/>
        <v>0</v>
      </c>
      <c r="ES224" s="184">
        <f t="shared" ca="1" si="946"/>
        <v>0</v>
      </c>
      <c r="ET224" s="184">
        <f t="shared" ca="1" si="947"/>
        <v>0</v>
      </c>
      <c r="EU224" s="184">
        <f t="shared" ca="1" si="948"/>
        <v>0</v>
      </c>
      <c r="EV224" s="184">
        <f t="shared" ca="1" si="949"/>
        <v>0</v>
      </c>
      <c r="EW224" s="184">
        <f t="shared" ca="1" si="950"/>
        <v>0</v>
      </c>
      <c r="EX224" s="184">
        <f t="shared" ca="1" si="951"/>
        <v>0</v>
      </c>
      <c r="EY224" s="184">
        <f t="shared" ca="1" si="952"/>
        <v>0</v>
      </c>
      <c r="EZ224" s="184">
        <f t="shared" ca="1" si="953"/>
        <v>0</v>
      </c>
      <c r="FA224" s="184">
        <f t="shared" ca="1" si="954"/>
        <v>0</v>
      </c>
      <c r="FB224" s="184">
        <f t="shared" ca="1" si="955"/>
        <v>0</v>
      </c>
      <c r="FC224" s="184">
        <f t="shared" ca="1" si="956"/>
        <v>0</v>
      </c>
      <c r="FD224" s="184">
        <f t="shared" ca="1" si="957"/>
        <v>0</v>
      </c>
      <c r="FE224" s="184">
        <f t="shared" ca="1" si="958"/>
        <v>0</v>
      </c>
      <c r="FF224" s="184">
        <f t="shared" ca="1" si="959"/>
        <v>0</v>
      </c>
      <c r="FG224" s="184">
        <f t="shared" ca="1" si="960"/>
        <v>0</v>
      </c>
      <c r="FH224" s="184">
        <f t="shared" ca="1" si="961"/>
        <v>0</v>
      </c>
      <c r="FI224" s="184">
        <f t="shared" ca="1" si="962"/>
        <v>0</v>
      </c>
      <c r="FJ224" s="184">
        <f t="shared" ca="1" si="963"/>
        <v>0</v>
      </c>
      <c r="FK224" s="184">
        <f t="shared" ca="1" si="964"/>
        <v>0</v>
      </c>
      <c r="FL224" s="184">
        <f t="shared" ca="1" si="965"/>
        <v>0</v>
      </c>
      <c r="FM224" s="184">
        <f t="shared" ca="1" si="966"/>
        <v>0</v>
      </c>
      <c r="FN224" s="184">
        <f t="shared" ca="1" si="967"/>
        <v>0</v>
      </c>
      <c r="FO224" s="184">
        <f t="shared" ca="1" si="968"/>
        <v>0</v>
      </c>
      <c r="FP224" s="184">
        <f t="shared" ca="1" si="969"/>
        <v>0</v>
      </c>
      <c r="FQ224" s="184">
        <f t="shared" ca="1" si="970"/>
        <v>0</v>
      </c>
      <c r="FR224" s="184">
        <f t="shared" ca="1" si="971"/>
        <v>0</v>
      </c>
      <c r="FS224" s="184">
        <f t="shared" ca="1" si="972"/>
        <v>0</v>
      </c>
      <c r="FT224" s="184">
        <f t="shared" ca="1" si="973"/>
        <v>0</v>
      </c>
      <c r="FU224" s="184">
        <f t="shared" ca="1" si="974"/>
        <v>0</v>
      </c>
      <c r="FV224" s="184">
        <f t="shared" ca="1" si="975"/>
        <v>0</v>
      </c>
      <c r="FW224" s="184">
        <f t="shared" ca="1" si="976"/>
        <v>0</v>
      </c>
      <c r="FX224" s="184">
        <f t="shared" ca="1" si="977"/>
        <v>0</v>
      </c>
      <c r="FY224" s="184">
        <f t="shared" ca="1" si="978"/>
        <v>0</v>
      </c>
      <c r="FZ224" s="184">
        <f t="shared" ca="1" si="979"/>
        <v>0</v>
      </c>
      <c r="GA224" s="184">
        <f t="shared" ca="1" si="980"/>
        <v>0</v>
      </c>
      <c r="GB224" s="184">
        <f t="shared" ca="1" si="981"/>
        <v>0</v>
      </c>
      <c r="GC224" s="184">
        <f t="shared" ca="1" si="982"/>
        <v>0</v>
      </c>
      <c r="GD224" s="184">
        <f t="shared" ca="1" si="983"/>
        <v>0</v>
      </c>
      <c r="GE224" s="184">
        <f t="shared" ca="1" si="984"/>
        <v>0</v>
      </c>
      <c r="GF224" s="184">
        <f t="shared" ca="1" si="985"/>
        <v>0</v>
      </c>
      <c r="GG224" s="184">
        <f t="shared" ca="1" si="986"/>
        <v>0</v>
      </c>
      <c r="GH224" s="184">
        <f t="shared" ca="1" si="987"/>
        <v>0</v>
      </c>
      <c r="GI224" s="184">
        <f t="shared" ca="1" si="988"/>
        <v>0</v>
      </c>
      <c r="GJ224" s="184">
        <f t="shared" ca="1" si="989"/>
        <v>0</v>
      </c>
      <c r="GK224" s="184">
        <f t="shared" ca="1" si="990"/>
        <v>0</v>
      </c>
      <c r="GL224" s="184">
        <f t="shared" ca="1" si="991"/>
        <v>0</v>
      </c>
      <c r="GM224" s="184">
        <f t="shared" ca="1" si="992"/>
        <v>0</v>
      </c>
      <c r="GN224" s="184">
        <f t="shared" ca="1" si="993"/>
        <v>0</v>
      </c>
      <c r="GO224" s="184">
        <f t="shared" ca="1" si="994"/>
        <v>0</v>
      </c>
      <c r="GP224" s="184">
        <f t="shared" ca="1" si="995"/>
        <v>0</v>
      </c>
      <c r="GQ224" s="184">
        <f t="shared" ca="1" si="996"/>
        <v>0</v>
      </c>
      <c r="GR224" s="184">
        <f t="shared" ca="1" si="997"/>
        <v>0</v>
      </c>
      <c r="GS224" s="184">
        <f t="shared" ca="1" si="998"/>
        <v>0</v>
      </c>
      <c r="GT224" s="184">
        <f t="shared" ca="1" si="999"/>
        <v>0</v>
      </c>
      <c r="GU224" s="184">
        <f t="shared" ca="1" si="1000"/>
        <v>0</v>
      </c>
      <c r="GV224" s="184">
        <f t="shared" ca="1" si="1001"/>
        <v>0</v>
      </c>
      <c r="GW224" s="184">
        <f t="shared" ca="1" si="1002"/>
        <v>0</v>
      </c>
      <c r="GX224" s="184">
        <f t="shared" ca="1" si="1003"/>
        <v>0</v>
      </c>
      <c r="GY224" s="184">
        <f t="shared" ca="1" si="1004"/>
        <v>0</v>
      </c>
      <c r="GZ224" s="184">
        <f t="shared" ca="1" si="1005"/>
        <v>0</v>
      </c>
      <c r="HA224" s="184">
        <f t="shared" ca="1" si="1006"/>
        <v>0</v>
      </c>
      <c r="HB224" s="184">
        <f t="shared" ca="1" si="1007"/>
        <v>0</v>
      </c>
      <c r="HC224" s="184">
        <f t="shared" ca="1" si="1008"/>
        <v>0</v>
      </c>
      <c r="HD224" s="184">
        <f t="shared" ca="1" si="1009"/>
        <v>0</v>
      </c>
      <c r="HE224" s="184">
        <f t="shared" ca="1" si="1010"/>
        <v>0</v>
      </c>
      <c r="HF224" s="184">
        <f t="shared" ca="1" si="1011"/>
        <v>0</v>
      </c>
      <c r="HG224" s="184">
        <f t="shared" ca="1" si="1012"/>
        <v>0</v>
      </c>
      <c r="HH224" s="184">
        <f t="shared" ca="1" si="1013"/>
        <v>0</v>
      </c>
      <c r="HI224" s="184">
        <f t="shared" ca="1" si="1014"/>
        <v>0</v>
      </c>
      <c r="HJ224" s="184">
        <f t="shared" ca="1" si="1015"/>
        <v>0</v>
      </c>
      <c r="HK224" s="578">
        <f t="shared" ca="1" si="1016"/>
        <v>0</v>
      </c>
    </row>
    <row r="225" spans="1:219" s="185" customFormat="1">
      <c r="A225" s="284"/>
      <c r="B225" s="285"/>
      <c r="C225" s="286"/>
      <c r="D225" s="287"/>
      <c r="E225" s="288"/>
      <c r="F225" s="289"/>
      <c r="G225" s="289"/>
      <c r="H225" s="289"/>
      <c r="I225" s="289"/>
      <c r="J225" s="289"/>
      <c r="K225" s="289"/>
      <c r="L225" s="289"/>
      <c r="M225" s="572">
        <f t="shared" si="810"/>
        <v>0</v>
      </c>
      <c r="N225" s="572">
        <f t="shared" si="811"/>
        <v>0</v>
      </c>
      <c r="O225" s="572">
        <f t="shared" si="812"/>
        <v>0</v>
      </c>
      <c r="P225" s="572">
        <f t="shared" si="813"/>
        <v>217</v>
      </c>
      <c r="Q225" s="572" t="str">
        <f t="shared" si="814"/>
        <v/>
      </c>
      <c r="R225" s="572" t="str">
        <f t="shared" si="815"/>
        <v/>
      </c>
      <c r="S225" s="184" t="str">
        <f t="shared" ca="1" si="816"/>
        <v/>
      </c>
      <c r="T225" s="184" t="str">
        <f t="shared" ca="1" si="817"/>
        <v/>
      </c>
      <c r="U225" s="184" t="str">
        <f t="shared" ca="1" si="818"/>
        <v/>
      </c>
      <c r="V225" s="184" t="str">
        <f t="shared" ca="1" si="819"/>
        <v/>
      </c>
      <c r="W225" s="184" t="str">
        <f t="shared" ca="1" si="820"/>
        <v/>
      </c>
      <c r="X225" s="184" t="str">
        <f t="shared" ca="1" si="821"/>
        <v/>
      </c>
      <c r="Y225" s="184" t="str">
        <f t="shared" ca="1" si="822"/>
        <v/>
      </c>
      <c r="Z225" s="184" t="str">
        <f t="shared" ca="1" si="823"/>
        <v/>
      </c>
      <c r="AA225" s="184" t="str">
        <f t="shared" ca="1" si="824"/>
        <v/>
      </c>
      <c r="AB225" s="184" t="str">
        <f t="shared" ca="1" si="825"/>
        <v/>
      </c>
      <c r="AC225" s="184" t="str">
        <f t="shared" ca="1" si="826"/>
        <v/>
      </c>
      <c r="AD225" s="184" t="str">
        <f t="shared" ca="1" si="827"/>
        <v/>
      </c>
      <c r="AE225" s="184" t="str">
        <f t="shared" ca="1" si="828"/>
        <v/>
      </c>
      <c r="AF225" s="184" t="str">
        <f t="shared" ca="1" si="829"/>
        <v/>
      </c>
      <c r="AG225" s="184" t="str">
        <f t="shared" ca="1" si="830"/>
        <v/>
      </c>
      <c r="AH225" s="184" t="str">
        <f t="shared" ca="1" si="831"/>
        <v/>
      </c>
      <c r="AI225" s="184" t="str">
        <f t="shared" ca="1" si="832"/>
        <v/>
      </c>
      <c r="AJ225" s="184" t="str">
        <f t="shared" ca="1" si="833"/>
        <v/>
      </c>
      <c r="AK225" s="184" t="str">
        <f t="shared" ca="1" si="834"/>
        <v/>
      </c>
      <c r="AL225" s="184" t="str">
        <f t="shared" ca="1" si="835"/>
        <v/>
      </c>
      <c r="AM225" s="184" t="str">
        <f t="shared" ca="1" si="836"/>
        <v/>
      </c>
      <c r="AN225" s="184" t="str">
        <f t="shared" ca="1" si="837"/>
        <v/>
      </c>
      <c r="AO225" s="184" t="str">
        <f t="shared" ca="1" si="838"/>
        <v/>
      </c>
      <c r="AP225" s="184" t="str">
        <f t="shared" ca="1" si="839"/>
        <v/>
      </c>
      <c r="AQ225" s="184" t="str">
        <f t="shared" ca="1" si="840"/>
        <v/>
      </c>
      <c r="AR225" s="184" t="str">
        <f t="shared" ca="1" si="841"/>
        <v/>
      </c>
      <c r="AS225" s="184" t="str">
        <f t="shared" ca="1" si="842"/>
        <v/>
      </c>
      <c r="AT225" s="184" t="str">
        <f t="shared" ca="1" si="843"/>
        <v/>
      </c>
      <c r="AU225" s="184" t="str">
        <f t="shared" ca="1" si="844"/>
        <v/>
      </c>
      <c r="AV225" s="184" t="str">
        <f t="shared" ca="1" si="845"/>
        <v/>
      </c>
      <c r="AW225" s="184" t="str">
        <f t="shared" ca="1" si="846"/>
        <v/>
      </c>
      <c r="AX225" s="184" t="str">
        <f t="shared" ca="1" si="847"/>
        <v/>
      </c>
      <c r="AY225" s="184" t="str">
        <f t="shared" ca="1" si="848"/>
        <v/>
      </c>
      <c r="AZ225" s="184" t="str">
        <f t="shared" ca="1" si="849"/>
        <v/>
      </c>
      <c r="BA225" s="184" t="str">
        <f t="shared" ca="1" si="850"/>
        <v/>
      </c>
      <c r="BB225" s="184" t="str">
        <f t="shared" ca="1" si="851"/>
        <v/>
      </c>
      <c r="BC225" s="184" t="str">
        <f t="shared" ca="1" si="852"/>
        <v/>
      </c>
      <c r="BD225" s="184" t="str">
        <f t="shared" ca="1" si="853"/>
        <v/>
      </c>
      <c r="BE225" s="184" t="str">
        <f t="shared" ca="1" si="854"/>
        <v/>
      </c>
      <c r="BF225" s="184" t="str">
        <f t="shared" ca="1" si="855"/>
        <v/>
      </c>
      <c r="BG225" s="184" t="str">
        <f t="shared" ca="1" si="856"/>
        <v/>
      </c>
      <c r="BH225" s="184" t="str">
        <f t="shared" ca="1" si="857"/>
        <v/>
      </c>
      <c r="BI225" s="184" t="str">
        <f t="shared" ca="1" si="858"/>
        <v/>
      </c>
      <c r="BJ225" s="184" t="str">
        <f t="shared" ca="1" si="859"/>
        <v/>
      </c>
      <c r="BK225" s="184" t="str">
        <f t="shared" ca="1" si="860"/>
        <v/>
      </c>
      <c r="BL225" s="184" t="str">
        <f t="shared" ca="1" si="861"/>
        <v/>
      </c>
      <c r="BM225" s="184" t="str">
        <f t="shared" ca="1" si="862"/>
        <v/>
      </c>
      <c r="BN225" s="184" t="str">
        <f t="shared" ca="1" si="863"/>
        <v/>
      </c>
      <c r="BO225" s="184" t="str">
        <f t="shared" ca="1" si="864"/>
        <v/>
      </c>
      <c r="BP225" s="184" t="str">
        <f t="shared" ca="1" si="865"/>
        <v/>
      </c>
      <c r="BQ225" s="184" t="str">
        <f t="shared" ca="1" si="866"/>
        <v/>
      </c>
      <c r="BR225" s="184" t="str">
        <f t="shared" ca="1" si="867"/>
        <v/>
      </c>
      <c r="BS225" s="184" t="str">
        <f t="shared" ca="1" si="868"/>
        <v/>
      </c>
      <c r="BT225" s="184" t="str">
        <f t="shared" ca="1" si="869"/>
        <v/>
      </c>
      <c r="BU225" s="184" t="str">
        <f t="shared" ca="1" si="870"/>
        <v/>
      </c>
      <c r="BV225" s="184" t="str">
        <f t="shared" ca="1" si="871"/>
        <v/>
      </c>
      <c r="BW225" s="184" t="str">
        <f t="shared" ca="1" si="872"/>
        <v/>
      </c>
      <c r="BX225" s="184" t="str">
        <f t="shared" ca="1" si="873"/>
        <v/>
      </c>
      <c r="BY225" s="184" t="str">
        <f t="shared" ca="1" si="874"/>
        <v/>
      </c>
      <c r="BZ225" s="184" t="str">
        <f t="shared" ca="1" si="875"/>
        <v/>
      </c>
      <c r="CA225" s="184" t="str">
        <f t="shared" ca="1" si="876"/>
        <v/>
      </c>
      <c r="CB225" s="184" t="str">
        <f t="shared" ca="1" si="877"/>
        <v/>
      </c>
      <c r="CC225" s="184" t="str">
        <f t="shared" ca="1" si="878"/>
        <v/>
      </c>
      <c r="CD225" s="184" t="str">
        <f t="shared" ca="1" si="879"/>
        <v/>
      </c>
      <c r="CE225" s="184" t="str">
        <f t="shared" ca="1" si="880"/>
        <v/>
      </c>
      <c r="CF225" s="184" t="str">
        <f t="shared" ca="1" si="881"/>
        <v/>
      </c>
      <c r="CG225" s="184" t="str">
        <f t="shared" ca="1" si="882"/>
        <v/>
      </c>
      <c r="CH225" s="184" t="str">
        <f t="shared" ca="1" si="883"/>
        <v/>
      </c>
      <c r="CI225" s="184" t="str">
        <f t="shared" ca="1" si="884"/>
        <v/>
      </c>
      <c r="CJ225" s="184" t="str">
        <f t="shared" ca="1" si="885"/>
        <v/>
      </c>
      <c r="CK225" s="184" t="str">
        <f t="shared" ca="1" si="886"/>
        <v/>
      </c>
      <c r="CL225" s="184" t="str">
        <f t="shared" ca="1" si="887"/>
        <v/>
      </c>
      <c r="CM225" s="184" t="str">
        <f t="shared" ca="1" si="888"/>
        <v/>
      </c>
      <c r="CN225" s="184" t="str">
        <f t="shared" ca="1" si="889"/>
        <v/>
      </c>
      <c r="CO225" s="184" t="str">
        <f t="shared" ca="1" si="890"/>
        <v/>
      </c>
      <c r="CP225" s="184" t="str">
        <f t="shared" ca="1" si="891"/>
        <v/>
      </c>
      <c r="CQ225" s="184" t="str">
        <f t="shared" ca="1" si="892"/>
        <v/>
      </c>
      <c r="CR225" s="184" t="str">
        <f t="shared" ca="1" si="893"/>
        <v/>
      </c>
      <c r="CS225" s="184" t="str">
        <f t="shared" ca="1" si="894"/>
        <v/>
      </c>
      <c r="CT225" s="184" t="str">
        <f t="shared" ca="1" si="895"/>
        <v/>
      </c>
      <c r="CU225" s="184" t="str">
        <f t="shared" ca="1" si="896"/>
        <v/>
      </c>
      <c r="CV225" s="184" t="str">
        <f t="shared" ca="1" si="897"/>
        <v/>
      </c>
      <c r="CW225" s="184" t="str">
        <f t="shared" ca="1" si="898"/>
        <v/>
      </c>
      <c r="CX225" s="184" t="str">
        <f t="shared" ca="1" si="899"/>
        <v/>
      </c>
      <c r="CY225" s="184" t="str">
        <f t="shared" ca="1" si="900"/>
        <v/>
      </c>
      <c r="CZ225" s="184" t="str">
        <f t="shared" ca="1" si="901"/>
        <v/>
      </c>
      <c r="DA225" s="184" t="str">
        <f t="shared" ca="1" si="902"/>
        <v/>
      </c>
      <c r="DB225" s="184" t="str">
        <f t="shared" ca="1" si="903"/>
        <v/>
      </c>
      <c r="DC225" s="184" t="str">
        <f t="shared" ca="1" si="904"/>
        <v/>
      </c>
      <c r="DD225" s="184" t="str">
        <f t="shared" ca="1" si="905"/>
        <v/>
      </c>
      <c r="DE225" s="184" t="str">
        <f t="shared" ca="1" si="906"/>
        <v/>
      </c>
      <c r="DF225" s="184" t="str">
        <f t="shared" ca="1" si="907"/>
        <v/>
      </c>
      <c r="DG225" s="184" t="str">
        <f t="shared" ca="1" si="908"/>
        <v/>
      </c>
      <c r="DH225" s="184" t="str">
        <f t="shared" ca="1" si="909"/>
        <v/>
      </c>
      <c r="DI225" s="184" t="str">
        <f t="shared" ca="1" si="910"/>
        <v/>
      </c>
      <c r="DJ225" s="184" t="str">
        <f t="shared" ca="1" si="911"/>
        <v/>
      </c>
      <c r="DK225" s="184" t="str">
        <f t="shared" ca="1" si="912"/>
        <v/>
      </c>
      <c r="DL225" s="184">
        <f t="shared" ca="1" si="913"/>
        <v>0</v>
      </c>
      <c r="DM225" s="184">
        <f t="shared" ca="1" si="914"/>
        <v>0</v>
      </c>
      <c r="DN225" s="184">
        <f t="shared" ca="1" si="915"/>
        <v>0</v>
      </c>
      <c r="DO225" s="184">
        <f t="shared" ca="1" si="916"/>
        <v>0</v>
      </c>
      <c r="DP225" s="184">
        <f t="shared" ca="1" si="917"/>
        <v>0</v>
      </c>
      <c r="DQ225" s="184">
        <f t="shared" ca="1" si="918"/>
        <v>0</v>
      </c>
      <c r="DR225" s="184">
        <f t="shared" ca="1" si="919"/>
        <v>0</v>
      </c>
      <c r="DS225" s="184">
        <f t="shared" ca="1" si="920"/>
        <v>0</v>
      </c>
      <c r="DT225" s="184">
        <f t="shared" ca="1" si="921"/>
        <v>0</v>
      </c>
      <c r="DU225" s="184">
        <f t="shared" ca="1" si="922"/>
        <v>0</v>
      </c>
      <c r="DV225" s="184">
        <f t="shared" ca="1" si="923"/>
        <v>0</v>
      </c>
      <c r="DW225" s="184">
        <f t="shared" ca="1" si="924"/>
        <v>0</v>
      </c>
      <c r="DX225" s="184">
        <f t="shared" ca="1" si="925"/>
        <v>0</v>
      </c>
      <c r="DY225" s="184">
        <f t="shared" ca="1" si="926"/>
        <v>0</v>
      </c>
      <c r="DZ225" s="184">
        <f t="shared" ca="1" si="927"/>
        <v>0</v>
      </c>
      <c r="EA225" s="184">
        <f t="shared" ca="1" si="928"/>
        <v>0</v>
      </c>
      <c r="EB225" s="184">
        <f t="shared" ca="1" si="929"/>
        <v>0</v>
      </c>
      <c r="EC225" s="184">
        <f t="shared" ca="1" si="930"/>
        <v>0</v>
      </c>
      <c r="ED225" s="184">
        <f t="shared" ca="1" si="931"/>
        <v>0</v>
      </c>
      <c r="EE225" s="184">
        <f t="shared" ca="1" si="932"/>
        <v>0</v>
      </c>
      <c r="EF225" s="184">
        <f t="shared" ca="1" si="933"/>
        <v>0</v>
      </c>
      <c r="EG225" s="184">
        <f t="shared" ca="1" si="934"/>
        <v>0</v>
      </c>
      <c r="EH225" s="184">
        <f t="shared" ca="1" si="935"/>
        <v>0</v>
      </c>
      <c r="EI225" s="184">
        <f t="shared" ca="1" si="936"/>
        <v>0</v>
      </c>
      <c r="EJ225" s="184">
        <f t="shared" ca="1" si="937"/>
        <v>0</v>
      </c>
      <c r="EK225" s="184">
        <f t="shared" ca="1" si="938"/>
        <v>0</v>
      </c>
      <c r="EL225" s="184">
        <f t="shared" ca="1" si="939"/>
        <v>0</v>
      </c>
      <c r="EM225" s="184">
        <f t="shared" ca="1" si="940"/>
        <v>0</v>
      </c>
      <c r="EN225" s="184">
        <f t="shared" ca="1" si="941"/>
        <v>0</v>
      </c>
      <c r="EO225" s="184">
        <f t="shared" ca="1" si="942"/>
        <v>0</v>
      </c>
      <c r="EP225" s="184">
        <f t="shared" ca="1" si="943"/>
        <v>0</v>
      </c>
      <c r="EQ225" s="184">
        <f t="shared" ca="1" si="944"/>
        <v>0</v>
      </c>
      <c r="ER225" s="184">
        <f t="shared" ca="1" si="945"/>
        <v>0</v>
      </c>
      <c r="ES225" s="184">
        <f t="shared" ca="1" si="946"/>
        <v>0</v>
      </c>
      <c r="ET225" s="184">
        <f t="shared" ca="1" si="947"/>
        <v>0</v>
      </c>
      <c r="EU225" s="184">
        <f t="shared" ca="1" si="948"/>
        <v>0</v>
      </c>
      <c r="EV225" s="184">
        <f t="shared" ca="1" si="949"/>
        <v>0</v>
      </c>
      <c r="EW225" s="184">
        <f t="shared" ca="1" si="950"/>
        <v>0</v>
      </c>
      <c r="EX225" s="184">
        <f t="shared" ca="1" si="951"/>
        <v>0</v>
      </c>
      <c r="EY225" s="184">
        <f t="shared" ca="1" si="952"/>
        <v>0</v>
      </c>
      <c r="EZ225" s="184">
        <f t="shared" ca="1" si="953"/>
        <v>0</v>
      </c>
      <c r="FA225" s="184">
        <f t="shared" ca="1" si="954"/>
        <v>0</v>
      </c>
      <c r="FB225" s="184">
        <f t="shared" ca="1" si="955"/>
        <v>0</v>
      </c>
      <c r="FC225" s="184">
        <f t="shared" ca="1" si="956"/>
        <v>0</v>
      </c>
      <c r="FD225" s="184">
        <f t="shared" ca="1" si="957"/>
        <v>0</v>
      </c>
      <c r="FE225" s="184">
        <f t="shared" ca="1" si="958"/>
        <v>0</v>
      </c>
      <c r="FF225" s="184">
        <f t="shared" ca="1" si="959"/>
        <v>0</v>
      </c>
      <c r="FG225" s="184">
        <f t="shared" ca="1" si="960"/>
        <v>0</v>
      </c>
      <c r="FH225" s="184">
        <f t="shared" ca="1" si="961"/>
        <v>0</v>
      </c>
      <c r="FI225" s="184">
        <f t="shared" ca="1" si="962"/>
        <v>0</v>
      </c>
      <c r="FJ225" s="184">
        <f t="shared" ca="1" si="963"/>
        <v>0</v>
      </c>
      <c r="FK225" s="184">
        <f t="shared" ca="1" si="964"/>
        <v>0</v>
      </c>
      <c r="FL225" s="184">
        <f t="shared" ca="1" si="965"/>
        <v>0</v>
      </c>
      <c r="FM225" s="184">
        <f t="shared" ca="1" si="966"/>
        <v>0</v>
      </c>
      <c r="FN225" s="184">
        <f t="shared" ca="1" si="967"/>
        <v>0</v>
      </c>
      <c r="FO225" s="184">
        <f t="shared" ca="1" si="968"/>
        <v>0</v>
      </c>
      <c r="FP225" s="184">
        <f t="shared" ca="1" si="969"/>
        <v>0</v>
      </c>
      <c r="FQ225" s="184">
        <f t="shared" ca="1" si="970"/>
        <v>0</v>
      </c>
      <c r="FR225" s="184">
        <f t="shared" ca="1" si="971"/>
        <v>0</v>
      </c>
      <c r="FS225" s="184">
        <f t="shared" ca="1" si="972"/>
        <v>0</v>
      </c>
      <c r="FT225" s="184">
        <f t="shared" ca="1" si="973"/>
        <v>0</v>
      </c>
      <c r="FU225" s="184">
        <f t="shared" ca="1" si="974"/>
        <v>0</v>
      </c>
      <c r="FV225" s="184">
        <f t="shared" ca="1" si="975"/>
        <v>0</v>
      </c>
      <c r="FW225" s="184">
        <f t="shared" ca="1" si="976"/>
        <v>0</v>
      </c>
      <c r="FX225" s="184">
        <f t="shared" ca="1" si="977"/>
        <v>0</v>
      </c>
      <c r="FY225" s="184">
        <f t="shared" ca="1" si="978"/>
        <v>0</v>
      </c>
      <c r="FZ225" s="184">
        <f t="shared" ca="1" si="979"/>
        <v>0</v>
      </c>
      <c r="GA225" s="184">
        <f t="shared" ca="1" si="980"/>
        <v>0</v>
      </c>
      <c r="GB225" s="184">
        <f t="shared" ca="1" si="981"/>
        <v>0</v>
      </c>
      <c r="GC225" s="184">
        <f t="shared" ca="1" si="982"/>
        <v>0</v>
      </c>
      <c r="GD225" s="184">
        <f t="shared" ca="1" si="983"/>
        <v>0</v>
      </c>
      <c r="GE225" s="184">
        <f t="shared" ca="1" si="984"/>
        <v>0</v>
      </c>
      <c r="GF225" s="184">
        <f t="shared" ca="1" si="985"/>
        <v>0</v>
      </c>
      <c r="GG225" s="184">
        <f t="shared" ca="1" si="986"/>
        <v>0</v>
      </c>
      <c r="GH225" s="184">
        <f t="shared" ca="1" si="987"/>
        <v>0</v>
      </c>
      <c r="GI225" s="184">
        <f t="shared" ca="1" si="988"/>
        <v>0</v>
      </c>
      <c r="GJ225" s="184">
        <f t="shared" ca="1" si="989"/>
        <v>0</v>
      </c>
      <c r="GK225" s="184">
        <f t="shared" ca="1" si="990"/>
        <v>0</v>
      </c>
      <c r="GL225" s="184">
        <f t="shared" ca="1" si="991"/>
        <v>0</v>
      </c>
      <c r="GM225" s="184">
        <f t="shared" ca="1" si="992"/>
        <v>0</v>
      </c>
      <c r="GN225" s="184">
        <f t="shared" ca="1" si="993"/>
        <v>0</v>
      </c>
      <c r="GO225" s="184">
        <f t="shared" ca="1" si="994"/>
        <v>0</v>
      </c>
      <c r="GP225" s="184">
        <f t="shared" ca="1" si="995"/>
        <v>0</v>
      </c>
      <c r="GQ225" s="184">
        <f t="shared" ca="1" si="996"/>
        <v>0</v>
      </c>
      <c r="GR225" s="184">
        <f t="shared" ca="1" si="997"/>
        <v>0</v>
      </c>
      <c r="GS225" s="184">
        <f t="shared" ca="1" si="998"/>
        <v>0</v>
      </c>
      <c r="GT225" s="184">
        <f t="shared" ca="1" si="999"/>
        <v>0</v>
      </c>
      <c r="GU225" s="184">
        <f t="shared" ca="1" si="1000"/>
        <v>0</v>
      </c>
      <c r="GV225" s="184">
        <f t="shared" ca="1" si="1001"/>
        <v>0</v>
      </c>
      <c r="GW225" s="184">
        <f t="shared" ca="1" si="1002"/>
        <v>0</v>
      </c>
      <c r="GX225" s="184">
        <f t="shared" ca="1" si="1003"/>
        <v>0</v>
      </c>
      <c r="GY225" s="184">
        <f t="shared" ca="1" si="1004"/>
        <v>0</v>
      </c>
      <c r="GZ225" s="184">
        <f t="shared" ca="1" si="1005"/>
        <v>0</v>
      </c>
      <c r="HA225" s="184">
        <f t="shared" ca="1" si="1006"/>
        <v>0</v>
      </c>
      <c r="HB225" s="184">
        <f t="shared" ca="1" si="1007"/>
        <v>0</v>
      </c>
      <c r="HC225" s="184">
        <f t="shared" ca="1" si="1008"/>
        <v>0</v>
      </c>
      <c r="HD225" s="184">
        <f t="shared" ca="1" si="1009"/>
        <v>0</v>
      </c>
      <c r="HE225" s="184">
        <f t="shared" ca="1" si="1010"/>
        <v>0</v>
      </c>
      <c r="HF225" s="184">
        <f t="shared" ca="1" si="1011"/>
        <v>0</v>
      </c>
      <c r="HG225" s="184">
        <f t="shared" ca="1" si="1012"/>
        <v>0</v>
      </c>
      <c r="HH225" s="184">
        <f t="shared" ca="1" si="1013"/>
        <v>0</v>
      </c>
      <c r="HI225" s="184">
        <f t="shared" ca="1" si="1014"/>
        <v>0</v>
      </c>
      <c r="HJ225" s="184">
        <f t="shared" ca="1" si="1015"/>
        <v>0</v>
      </c>
      <c r="HK225" s="578">
        <f t="shared" ca="1" si="1016"/>
        <v>0</v>
      </c>
    </row>
    <row r="226" spans="1:219" s="185" customFormat="1">
      <c r="A226" s="284"/>
      <c r="B226" s="285"/>
      <c r="C226" s="286"/>
      <c r="D226" s="287"/>
      <c r="E226" s="288"/>
      <c r="F226" s="289"/>
      <c r="G226" s="289"/>
      <c r="H226" s="289"/>
      <c r="I226" s="289"/>
      <c r="J226" s="289"/>
      <c r="K226" s="289"/>
      <c r="L226" s="289"/>
      <c r="M226" s="572">
        <f t="shared" si="810"/>
        <v>0</v>
      </c>
      <c r="N226" s="572">
        <f t="shared" si="811"/>
        <v>0</v>
      </c>
      <c r="O226" s="572">
        <f t="shared" si="812"/>
        <v>0</v>
      </c>
      <c r="P226" s="572">
        <f t="shared" si="813"/>
        <v>218</v>
      </c>
      <c r="Q226" s="572" t="str">
        <f t="shared" si="814"/>
        <v/>
      </c>
      <c r="R226" s="572" t="str">
        <f t="shared" si="815"/>
        <v/>
      </c>
      <c r="S226" s="184" t="str">
        <f t="shared" ca="1" si="816"/>
        <v/>
      </c>
      <c r="T226" s="184" t="str">
        <f t="shared" ca="1" si="817"/>
        <v/>
      </c>
      <c r="U226" s="184" t="str">
        <f t="shared" ca="1" si="818"/>
        <v/>
      </c>
      <c r="V226" s="184" t="str">
        <f t="shared" ca="1" si="819"/>
        <v/>
      </c>
      <c r="W226" s="184" t="str">
        <f t="shared" ca="1" si="820"/>
        <v/>
      </c>
      <c r="X226" s="184" t="str">
        <f t="shared" ca="1" si="821"/>
        <v/>
      </c>
      <c r="Y226" s="184" t="str">
        <f t="shared" ca="1" si="822"/>
        <v/>
      </c>
      <c r="Z226" s="184" t="str">
        <f t="shared" ca="1" si="823"/>
        <v/>
      </c>
      <c r="AA226" s="184" t="str">
        <f t="shared" ca="1" si="824"/>
        <v/>
      </c>
      <c r="AB226" s="184" t="str">
        <f t="shared" ca="1" si="825"/>
        <v/>
      </c>
      <c r="AC226" s="184" t="str">
        <f t="shared" ca="1" si="826"/>
        <v/>
      </c>
      <c r="AD226" s="184" t="str">
        <f t="shared" ca="1" si="827"/>
        <v/>
      </c>
      <c r="AE226" s="184" t="str">
        <f t="shared" ca="1" si="828"/>
        <v/>
      </c>
      <c r="AF226" s="184" t="str">
        <f t="shared" ca="1" si="829"/>
        <v/>
      </c>
      <c r="AG226" s="184" t="str">
        <f t="shared" ca="1" si="830"/>
        <v/>
      </c>
      <c r="AH226" s="184" t="str">
        <f t="shared" ca="1" si="831"/>
        <v/>
      </c>
      <c r="AI226" s="184" t="str">
        <f t="shared" ca="1" si="832"/>
        <v/>
      </c>
      <c r="AJ226" s="184" t="str">
        <f t="shared" ca="1" si="833"/>
        <v/>
      </c>
      <c r="AK226" s="184" t="str">
        <f t="shared" ca="1" si="834"/>
        <v/>
      </c>
      <c r="AL226" s="184" t="str">
        <f t="shared" ca="1" si="835"/>
        <v/>
      </c>
      <c r="AM226" s="184" t="str">
        <f t="shared" ca="1" si="836"/>
        <v/>
      </c>
      <c r="AN226" s="184" t="str">
        <f t="shared" ca="1" si="837"/>
        <v/>
      </c>
      <c r="AO226" s="184" t="str">
        <f t="shared" ca="1" si="838"/>
        <v/>
      </c>
      <c r="AP226" s="184" t="str">
        <f t="shared" ca="1" si="839"/>
        <v/>
      </c>
      <c r="AQ226" s="184" t="str">
        <f t="shared" ca="1" si="840"/>
        <v/>
      </c>
      <c r="AR226" s="184" t="str">
        <f t="shared" ca="1" si="841"/>
        <v/>
      </c>
      <c r="AS226" s="184" t="str">
        <f t="shared" ca="1" si="842"/>
        <v/>
      </c>
      <c r="AT226" s="184" t="str">
        <f t="shared" ca="1" si="843"/>
        <v/>
      </c>
      <c r="AU226" s="184" t="str">
        <f t="shared" ca="1" si="844"/>
        <v/>
      </c>
      <c r="AV226" s="184" t="str">
        <f t="shared" ca="1" si="845"/>
        <v/>
      </c>
      <c r="AW226" s="184" t="str">
        <f t="shared" ca="1" si="846"/>
        <v/>
      </c>
      <c r="AX226" s="184" t="str">
        <f t="shared" ca="1" si="847"/>
        <v/>
      </c>
      <c r="AY226" s="184" t="str">
        <f t="shared" ca="1" si="848"/>
        <v/>
      </c>
      <c r="AZ226" s="184" t="str">
        <f t="shared" ca="1" si="849"/>
        <v/>
      </c>
      <c r="BA226" s="184" t="str">
        <f t="shared" ca="1" si="850"/>
        <v/>
      </c>
      <c r="BB226" s="184" t="str">
        <f t="shared" ca="1" si="851"/>
        <v/>
      </c>
      <c r="BC226" s="184" t="str">
        <f t="shared" ca="1" si="852"/>
        <v/>
      </c>
      <c r="BD226" s="184" t="str">
        <f t="shared" ca="1" si="853"/>
        <v/>
      </c>
      <c r="BE226" s="184" t="str">
        <f t="shared" ca="1" si="854"/>
        <v/>
      </c>
      <c r="BF226" s="184" t="str">
        <f t="shared" ca="1" si="855"/>
        <v/>
      </c>
      <c r="BG226" s="184" t="str">
        <f t="shared" ca="1" si="856"/>
        <v/>
      </c>
      <c r="BH226" s="184" t="str">
        <f t="shared" ca="1" si="857"/>
        <v/>
      </c>
      <c r="BI226" s="184" t="str">
        <f t="shared" ca="1" si="858"/>
        <v/>
      </c>
      <c r="BJ226" s="184" t="str">
        <f t="shared" ca="1" si="859"/>
        <v/>
      </c>
      <c r="BK226" s="184" t="str">
        <f t="shared" ca="1" si="860"/>
        <v/>
      </c>
      <c r="BL226" s="184" t="str">
        <f t="shared" ca="1" si="861"/>
        <v/>
      </c>
      <c r="BM226" s="184" t="str">
        <f t="shared" ca="1" si="862"/>
        <v/>
      </c>
      <c r="BN226" s="184" t="str">
        <f t="shared" ca="1" si="863"/>
        <v/>
      </c>
      <c r="BO226" s="184" t="str">
        <f t="shared" ca="1" si="864"/>
        <v/>
      </c>
      <c r="BP226" s="184" t="str">
        <f t="shared" ca="1" si="865"/>
        <v/>
      </c>
      <c r="BQ226" s="184" t="str">
        <f t="shared" ca="1" si="866"/>
        <v/>
      </c>
      <c r="BR226" s="184" t="str">
        <f t="shared" ca="1" si="867"/>
        <v/>
      </c>
      <c r="BS226" s="184" t="str">
        <f t="shared" ca="1" si="868"/>
        <v/>
      </c>
      <c r="BT226" s="184" t="str">
        <f t="shared" ca="1" si="869"/>
        <v/>
      </c>
      <c r="BU226" s="184" t="str">
        <f t="shared" ca="1" si="870"/>
        <v/>
      </c>
      <c r="BV226" s="184" t="str">
        <f t="shared" ca="1" si="871"/>
        <v/>
      </c>
      <c r="BW226" s="184" t="str">
        <f t="shared" ca="1" si="872"/>
        <v/>
      </c>
      <c r="BX226" s="184" t="str">
        <f t="shared" ca="1" si="873"/>
        <v/>
      </c>
      <c r="BY226" s="184" t="str">
        <f t="shared" ca="1" si="874"/>
        <v/>
      </c>
      <c r="BZ226" s="184" t="str">
        <f t="shared" ca="1" si="875"/>
        <v/>
      </c>
      <c r="CA226" s="184" t="str">
        <f t="shared" ca="1" si="876"/>
        <v/>
      </c>
      <c r="CB226" s="184" t="str">
        <f t="shared" ca="1" si="877"/>
        <v/>
      </c>
      <c r="CC226" s="184" t="str">
        <f t="shared" ca="1" si="878"/>
        <v/>
      </c>
      <c r="CD226" s="184" t="str">
        <f t="shared" ca="1" si="879"/>
        <v/>
      </c>
      <c r="CE226" s="184" t="str">
        <f t="shared" ca="1" si="880"/>
        <v/>
      </c>
      <c r="CF226" s="184" t="str">
        <f t="shared" ca="1" si="881"/>
        <v/>
      </c>
      <c r="CG226" s="184" t="str">
        <f t="shared" ca="1" si="882"/>
        <v/>
      </c>
      <c r="CH226" s="184" t="str">
        <f t="shared" ca="1" si="883"/>
        <v/>
      </c>
      <c r="CI226" s="184" t="str">
        <f t="shared" ca="1" si="884"/>
        <v/>
      </c>
      <c r="CJ226" s="184" t="str">
        <f t="shared" ca="1" si="885"/>
        <v/>
      </c>
      <c r="CK226" s="184" t="str">
        <f t="shared" ca="1" si="886"/>
        <v/>
      </c>
      <c r="CL226" s="184" t="str">
        <f t="shared" ca="1" si="887"/>
        <v/>
      </c>
      <c r="CM226" s="184" t="str">
        <f t="shared" ca="1" si="888"/>
        <v/>
      </c>
      <c r="CN226" s="184" t="str">
        <f t="shared" ca="1" si="889"/>
        <v/>
      </c>
      <c r="CO226" s="184" t="str">
        <f t="shared" ca="1" si="890"/>
        <v/>
      </c>
      <c r="CP226" s="184" t="str">
        <f t="shared" ca="1" si="891"/>
        <v/>
      </c>
      <c r="CQ226" s="184" t="str">
        <f t="shared" ca="1" si="892"/>
        <v/>
      </c>
      <c r="CR226" s="184" t="str">
        <f t="shared" ca="1" si="893"/>
        <v/>
      </c>
      <c r="CS226" s="184" t="str">
        <f t="shared" ca="1" si="894"/>
        <v/>
      </c>
      <c r="CT226" s="184" t="str">
        <f t="shared" ca="1" si="895"/>
        <v/>
      </c>
      <c r="CU226" s="184" t="str">
        <f t="shared" ca="1" si="896"/>
        <v/>
      </c>
      <c r="CV226" s="184" t="str">
        <f t="shared" ca="1" si="897"/>
        <v/>
      </c>
      <c r="CW226" s="184" t="str">
        <f t="shared" ca="1" si="898"/>
        <v/>
      </c>
      <c r="CX226" s="184" t="str">
        <f t="shared" ca="1" si="899"/>
        <v/>
      </c>
      <c r="CY226" s="184" t="str">
        <f t="shared" ca="1" si="900"/>
        <v/>
      </c>
      <c r="CZ226" s="184" t="str">
        <f t="shared" ca="1" si="901"/>
        <v/>
      </c>
      <c r="DA226" s="184" t="str">
        <f t="shared" ca="1" si="902"/>
        <v/>
      </c>
      <c r="DB226" s="184" t="str">
        <f t="shared" ca="1" si="903"/>
        <v/>
      </c>
      <c r="DC226" s="184" t="str">
        <f t="shared" ca="1" si="904"/>
        <v/>
      </c>
      <c r="DD226" s="184" t="str">
        <f t="shared" ca="1" si="905"/>
        <v/>
      </c>
      <c r="DE226" s="184" t="str">
        <f t="shared" ca="1" si="906"/>
        <v/>
      </c>
      <c r="DF226" s="184" t="str">
        <f t="shared" ca="1" si="907"/>
        <v/>
      </c>
      <c r="DG226" s="184" t="str">
        <f t="shared" ca="1" si="908"/>
        <v/>
      </c>
      <c r="DH226" s="184" t="str">
        <f t="shared" ca="1" si="909"/>
        <v/>
      </c>
      <c r="DI226" s="184" t="str">
        <f t="shared" ca="1" si="910"/>
        <v/>
      </c>
      <c r="DJ226" s="184" t="str">
        <f t="shared" ca="1" si="911"/>
        <v/>
      </c>
      <c r="DK226" s="184">
        <f t="shared" ca="1" si="912"/>
        <v>0</v>
      </c>
      <c r="DL226" s="184">
        <f t="shared" ca="1" si="913"/>
        <v>0</v>
      </c>
      <c r="DM226" s="184">
        <f t="shared" ca="1" si="914"/>
        <v>0</v>
      </c>
      <c r="DN226" s="184">
        <f t="shared" ca="1" si="915"/>
        <v>0</v>
      </c>
      <c r="DO226" s="184">
        <f t="shared" ca="1" si="916"/>
        <v>0</v>
      </c>
      <c r="DP226" s="184">
        <f t="shared" ca="1" si="917"/>
        <v>0</v>
      </c>
      <c r="DQ226" s="184">
        <f t="shared" ca="1" si="918"/>
        <v>0</v>
      </c>
      <c r="DR226" s="184">
        <f t="shared" ca="1" si="919"/>
        <v>0</v>
      </c>
      <c r="DS226" s="184">
        <f t="shared" ca="1" si="920"/>
        <v>0</v>
      </c>
      <c r="DT226" s="184">
        <f t="shared" ca="1" si="921"/>
        <v>0</v>
      </c>
      <c r="DU226" s="184">
        <f t="shared" ca="1" si="922"/>
        <v>0</v>
      </c>
      <c r="DV226" s="184">
        <f t="shared" ca="1" si="923"/>
        <v>0</v>
      </c>
      <c r="DW226" s="184">
        <f t="shared" ca="1" si="924"/>
        <v>0</v>
      </c>
      <c r="DX226" s="184">
        <f t="shared" ca="1" si="925"/>
        <v>0</v>
      </c>
      <c r="DY226" s="184">
        <f t="shared" ca="1" si="926"/>
        <v>0</v>
      </c>
      <c r="DZ226" s="184">
        <f t="shared" ca="1" si="927"/>
        <v>0</v>
      </c>
      <c r="EA226" s="184">
        <f t="shared" ca="1" si="928"/>
        <v>0</v>
      </c>
      <c r="EB226" s="184">
        <f t="shared" ca="1" si="929"/>
        <v>0</v>
      </c>
      <c r="EC226" s="184">
        <f t="shared" ca="1" si="930"/>
        <v>0</v>
      </c>
      <c r="ED226" s="184">
        <f t="shared" ca="1" si="931"/>
        <v>0</v>
      </c>
      <c r="EE226" s="184">
        <f t="shared" ca="1" si="932"/>
        <v>0</v>
      </c>
      <c r="EF226" s="184">
        <f t="shared" ca="1" si="933"/>
        <v>0</v>
      </c>
      <c r="EG226" s="184">
        <f t="shared" ca="1" si="934"/>
        <v>0</v>
      </c>
      <c r="EH226" s="184">
        <f t="shared" ca="1" si="935"/>
        <v>0</v>
      </c>
      <c r="EI226" s="184">
        <f t="shared" ca="1" si="936"/>
        <v>0</v>
      </c>
      <c r="EJ226" s="184">
        <f t="shared" ca="1" si="937"/>
        <v>0</v>
      </c>
      <c r="EK226" s="184">
        <f t="shared" ca="1" si="938"/>
        <v>0</v>
      </c>
      <c r="EL226" s="184">
        <f t="shared" ca="1" si="939"/>
        <v>0</v>
      </c>
      <c r="EM226" s="184">
        <f t="shared" ca="1" si="940"/>
        <v>0</v>
      </c>
      <c r="EN226" s="184">
        <f t="shared" ca="1" si="941"/>
        <v>0</v>
      </c>
      <c r="EO226" s="184">
        <f t="shared" ca="1" si="942"/>
        <v>0</v>
      </c>
      <c r="EP226" s="184">
        <f t="shared" ca="1" si="943"/>
        <v>0</v>
      </c>
      <c r="EQ226" s="184">
        <f t="shared" ca="1" si="944"/>
        <v>0</v>
      </c>
      <c r="ER226" s="184">
        <f t="shared" ca="1" si="945"/>
        <v>0</v>
      </c>
      <c r="ES226" s="184">
        <f t="shared" ca="1" si="946"/>
        <v>0</v>
      </c>
      <c r="ET226" s="184">
        <f t="shared" ca="1" si="947"/>
        <v>0</v>
      </c>
      <c r="EU226" s="184">
        <f t="shared" ca="1" si="948"/>
        <v>0</v>
      </c>
      <c r="EV226" s="184">
        <f t="shared" ca="1" si="949"/>
        <v>0</v>
      </c>
      <c r="EW226" s="184">
        <f t="shared" ca="1" si="950"/>
        <v>0</v>
      </c>
      <c r="EX226" s="184">
        <f t="shared" ca="1" si="951"/>
        <v>0</v>
      </c>
      <c r="EY226" s="184">
        <f t="shared" ca="1" si="952"/>
        <v>0</v>
      </c>
      <c r="EZ226" s="184">
        <f t="shared" ca="1" si="953"/>
        <v>0</v>
      </c>
      <c r="FA226" s="184">
        <f t="shared" ca="1" si="954"/>
        <v>0</v>
      </c>
      <c r="FB226" s="184">
        <f t="shared" ca="1" si="955"/>
        <v>0</v>
      </c>
      <c r="FC226" s="184">
        <f t="shared" ca="1" si="956"/>
        <v>0</v>
      </c>
      <c r="FD226" s="184">
        <f t="shared" ca="1" si="957"/>
        <v>0</v>
      </c>
      <c r="FE226" s="184">
        <f t="shared" ca="1" si="958"/>
        <v>0</v>
      </c>
      <c r="FF226" s="184">
        <f t="shared" ca="1" si="959"/>
        <v>0</v>
      </c>
      <c r="FG226" s="184">
        <f t="shared" ca="1" si="960"/>
        <v>0</v>
      </c>
      <c r="FH226" s="184">
        <f t="shared" ca="1" si="961"/>
        <v>0</v>
      </c>
      <c r="FI226" s="184">
        <f t="shared" ca="1" si="962"/>
        <v>0</v>
      </c>
      <c r="FJ226" s="184">
        <f t="shared" ca="1" si="963"/>
        <v>0</v>
      </c>
      <c r="FK226" s="184">
        <f t="shared" ca="1" si="964"/>
        <v>0</v>
      </c>
      <c r="FL226" s="184">
        <f t="shared" ca="1" si="965"/>
        <v>0</v>
      </c>
      <c r="FM226" s="184">
        <f t="shared" ca="1" si="966"/>
        <v>0</v>
      </c>
      <c r="FN226" s="184">
        <f t="shared" ca="1" si="967"/>
        <v>0</v>
      </c>
      <c r="FO226" s="184">
        <f t="shared" ca="1" si="968"/>
        <v>0</v>
      </c>
      <c r="FP226" s="184">
        <f t="shared" ca="1" si="969"/>
        <v>0</v>
      </c>
      <c r="FQ226" s="184">
        <f t="shared" ca="1" si="970"/>
        <v>0</v>
      </c>
      <c r="FR226" s="184">
        <f t="shared" ca="1" si="971"/>
        <v>0</v>
      </c>
      <c r="FS226" s="184">
        <f t="shared" ca="1" si="972"/>
        <v>0</v>
      </c>
      <c r="FT226" s="184">
        <f t="shared" ca="1" si="973"/>
        <v>0</v>
      </c>
      <c r="FU226" s="184">
        <f t="shared" ca="1" si="974"/>
        <v>0</v>
      </c>
      <c r="FV226" s="184">
        <f t="shared" ca="1" si="975"/>
        <v>0</v>
      </c>
      <c r="FW226" s="184">
        <f t="shared" ca="1" si="976"/>
        <v>0</v>
      </c>
      <c r="FX226" s="184">
        <f t="shared" ca="1" si="977"/>
        <v>0</v>
      </c>
      <c r="FY226" s="184">
        <f t="shared" ca="1" si="978"/>
        <v>0</v>
      </c>
      <c r="FZ226" s="184">
        <f t="shared" ca="1" si="979"/>
        <v>0</v>
      </c>
      <c r="GA226" s="184">
        <f t="shared" ca="1" si="980"/>
        <v>0</v>
      </c>
      <c r="GB226" s="184">
        <f t="shared" ca="1" si="981"/>
        <v>0</v>
      </c>
      <c r="GC226" s="184">
        <f t="shared" ca="1" si="982"/>
        <v>0</v>
      </c>
      <c r="GD226" s="184">
        <f t="shared" ca="1" si="983"/>
        <v>0</v>
      </c>
      <c r="GE226" s="184">
        <f t="shared" ca="1" si="984"/>
        <v>0</v>
      </c>
      <c r="GF226" s="184">
        <f t="shared" ca="1" si="985"/>
        <v>0</v>
      </c>
      <c r="GG226" s="184">
        <f t="shared" ca="1" si="986"/>
        <v>0</v>
      </c>
      <c r="GH226" s="184">
        <f t="shared" ca="1" si="987"/>
        <v>0</v>
      </c>
      <c r="GI226" s="184">
        <f t="shared" ca="1" si="988"/>
        <v>0</v>
      </c>
      <c r="GJ226" s="184">
        <f t="shared" ca="1" si="989"/>
        <v>0</v>
      </c>
      <c r="GK226" s="184">
        <f t="shared" ca="1" si="990"/>
        <v>0</v>
      </c>
      <c r="GL226" s="184">
        <f t="shared" ca="1" si="991"/>
        <v>0</v>
      </c>
      <c r="GM226" s="184">
        <f t="shared" ca="1" si="992"/>
        <v>0</v>
      </c>
      <c r="GN226" s="184">
        <f t="shared" ca="1" si="993"/>
        <v>0</v>
      </c>
      <c r="GO226" s="184">
        <f t="shared" ca="1" si="994"/>
        <v>0</v>
      </c>
      <c r="GP226" s="184">
        <f t="shared" ca="1" si="995"/>
        <v>0</v>
      </c>
      <c r="GQ226" s="184">
        <f t="shared" ca="1" si="996"/>
        <v>0</v>
      </c>
      <c r="GR226" s="184">
        <f t="shared" ca="1" si="997"/>
        <v>0</v>
      </c>
      <c r="GS226" s="184">
        <f t="shared" ca="1" si="998"/>
        <v>0</v>
      </c>
      <c r="GT226" s="184">
        <f t="shared" ca="1" si="999"/>
        <v>0</v>
      </c>
      <c r="GU226" s="184">
        <f t="shared" ca="1" si="1000"/>
        <v>0</v>
      </c>
      <c r="GV226" s="184">
        <f t="shared" ca="1" si="1001"/>
        <v>0</v>
      </c>
      <c r="GW226" s="184">
        <f t="shared" ca="1" si="1002"/>
        <v>0</v>
      </c>
      <c r="GX226" s="184">
        <f t="shared" ca="1" si="1003"/>
        <v>0</v>
      </c>
      <c r="GY226" s="184">
        <f t="shared" ca="1" si="1004"/>
        <v>0</v>
      </c>
      <c r="GZ226" s="184">
        <f t="shared" ca="1" si="1005"/>
        <v>0</v>
      </c>
      <c r="HA226" s="184">
        <f t="shared" ca="1" si="1006"/>
        <v>0</v>
      </c>
      <c r="HB226" s="184">
        <f t="shared" ca="1" si="1007"/>
        <v>0</v>
      </c>
      <c r="HC226" s="184">
        <f t="shared" ca="1" si="1008"/>
        <v>0</v>
      </c>
      <c r="HD226" s="184">
        <f t="shared" ca="1" si="1009"/>
        <v>0</v>
      </c>
      <c r="HE226" s="184">
        <f t="shared" ca="1" si="1010"/>
        <v>0</v>
      </c>
      <c r="HF226" s="184">
        <f t="shared" ca="1" si="1011"/>
        <v>0</v>
      </c>
      <c r="HG226" s="184">
        <f t="shared" ca="1" si="1012"/>
        <v>0</v>
      </c>
      <c r="HH226" s="184">
        <f t="shared" ca="1" si="1013"/>
        <v>0</v>
      </c>
      <c r="HI226" s="184">
        <f t="shared" ca="1" si="1014"/>
        <v>0</v>
      </c>
      <c r="HJ226" s="184">
        <f t="shared" ca="1" si="1015"/>
        <v>0</v>
      </c>
      <c r="HK226" s="578">
        <f t="shared" ca="1" si="1016"/>
        <v>0</v>
      </c>
    </row>
    <row r="227" spans="1:219" s="185" customFormat="1">
      <c r="A227" s="284"/>
      <c r="B227" s="285"/>
      <c r="C227" s="286"/>
      <c r="D227" s="287"/>
      <c r="E227" s="288"/>
      <c r="F227" s="289"/>
      <c r="G227" s="289"/>
      <c r="H227" s="289"/>
      <c r="I227" s="289"/>
      <c r="J227" s="289"/>
      <c r="K227" s="289"/>
      <c r="L227" s="289"/>
      <c r="M227" s="572">
        <f t="shared" si="810"/>
        <v>0</v>
      </c>
      <c r="N227" s="572">
        <f t="shared" si="811"/>
        <v>0</v>
      </c>
      <c r="O227" s="572">
        <f t="shared" si="812"/>
        <v>0</v>
      </c>
      <c r="P227" s="572">
        <f t="shared" si="813"/>
        <v>219</v>
      </c>
      <c r="Q227" s="572" t="str">
        <f t="shared" si="814"/>
        <v/>
      </c>
      <c r="R227" s="572" t="str">
        <f t="shared" si="815"/>
        <v/>
      </c>
      <c r="S227" s="184" t="str">
        <f t="shared" ca="1" si="816"/>
        <v/>
      </c>
      <c r="T227" s="184" t="str">
        <f t="shared" ca="1" si="817"/>
        <v/>
      </c>
      <c r="U227" s="184" t="str">
        <f t="shared" ca="1" si="818"/>
        <v/>
      </c>
      <c r="V227" s="184" t="str">
        <f t="shared" ca="1" si="819"/>
        <v/>
      </c>
      <c r="W227" s="184" t="str">
        <f t="shared" ca="1" si="820"/>
        <v/>
      </c>
      <c r="X227" s="184" t="str">
        <f t="shared" ca="1" si="821"/>
        <v/>
      </c>
      <c r="Y227" s="184" t="str">
        <f t="shared" ca="1" si="822"/>
        <v/>
      </c>
      <c r="Z227" s="184" t="str">
        <f t="shared" ca="1" si="823"/>
        <v/>
      </c>
      <c r="AA227" s="184" t="str">
        <f t="shared" ca="1" si="824"/>
        <v/>
      </c>
      <c r="AB227" s="184" t="str">
        <f t="shared" ca="1" si="825"/>
        <v/>
      </c>
      <c r="AC227" s="184" t="str">
        <f t="shared" ca="1" si="826"/>
        <v/>
      </c>
      <c r="AD227" s="184" t="str">
        <f t="shared" ca="1" si="827"/>
        <v/>
      </c>
      <c r="AE227" s="184" t="str">
        <f t="shared" ca="1" si="828"/>
        <v/>
      </c>
      <c r="AF227" s="184" t="str">
        <f t="shared" ca="1" si="829"/>
        <v/>
      </c>
      <c r="AG227" s="184" t="str">
        <f t="shared" ca="1" si="830"/>
        <v/>
      </c>
      <c r="AH227" s="184" t="str">
        <f t="shared" ca="1" si="831"/>
        <v/>
      </c>
      <c r="AI227" s="184" t="str">
        <f t="shared" ca="1" si="832"/>
        <v/>
      </c>
      <c r="AJ227" s="184" t="str">
        <f t="shared" ca="1" si="833"/>
        <v/>
      </c>
      <c r="AK227" s="184" t="str">
        <f t="shared" ca="1" si="834"/>
        <v/>
      </c>
      <c r="AL227" s="184" t="str">
        <f t="shared" ca="1" si="835"/>
        <v/>
      </c>
      <c r="AM227" s="184" t="str">
        <f t="shared" ca="1" si="836"/>
        <v/>
      </c>
      <c r="AN227" s="184" t="str">
        <f t="shared" ca="1" si="837"/>
        <v/>
      </c>
      <c r="AO227" s="184" t="str">
        <f t="shared" ca="1" si="838"/>
        <v/>
      </c>
      <c r="AP227" s="184" t="str">
        <f t="shared" ca="1" si="839"/>
        <v/>
      </c>
      <c r="AQ227" s="184" t="str">
        <f t="shared" ca="1" si="840"/>
        <v/>
      </c>
      <c r="AR227" s="184" t="str">
        <f t="shared" ca="1" si="841"/>
        <v/>
      </c>
      <c r="AS227" s="184" t="str">
        <f t="shared" ca="1" si="842"/>
        <v/>
      </c>
      <c r="AT227" s="184" t="str">
        <f t="shared" ca="1" si="843"/>
        <v/>
      </c>
      <c r="AU227" s="184" t="str">
        <f t="shared" ca="1" si="844"/>
        <v/>
      </c>
      <c r="AV227" s="184" t="str">
        <f t="shared" ca="1" si="845"/>
        <v/>
      </c>
      <c r="AW227" s="184" t="str">
        <f t="shared" ca="1" si="846"/>
        <v/>
      </c>
      <c r="AX227" s="184" t="str">
        <f t="shared" ca="1" si="847"/>
        <v/>
      </c>
      <c r="AY227" s="184" t="str">
        <f t="shared" ca="1" si="848"/>
        <v/>
      </c>
      <c r="AZ227" s="184" t="str">
        <f t="shared" ca="1" si="849"/>
        <v/>
      </c>
      <c r="BA227" s="184" t="str">
        <f t="shared" ca="1" si="850"/>
        <v/>
      </c>
      <c r="BB227" s="184" t="str">
        <f t="shared" ca="1" si="851"/>
        <v/>
      </c>
      <c r="BC227" s="184" t="str">
        <f t="shared" ca="1" si="852"/>
        <v/>
      </c>
      <c r="BD227" s="184" t="str">
        <f t="shared" ca="1" si="853"/>
        <v/>
      </c>
      <c r="BE227" s="184" t="str">
        <f t="shared" ca="1" si="854"/>
        <v/>
      </c>
      <c r="BF227" s="184" t="str">
        <f t="shared" ca="1" si="855"/>
        <v/>
      </c>
      <c r="BG227" s="184" t="str">
        <f t="shared" ca="1" si="856"/>
        <v/>
      </c>
      <c r="BH227" s="184" t="str">
        <f t="shared" ca="1" si="857"/>
        <v/>
      </c>
      <c r="BI227" s="184" t="str">
        <f t="shared" ca="1" si="858"/>
        <v/>
      </c>
      <c r="BJ227" s="184" t="str">
        <f t="shared" ca="1" si="859"/>
        <v/>
      </c>
      <c r="BK227" s="184" t="str">
        <f t="shared" ca="1" si="860"/>
        <v/>
      </c>
      <c r="BL227" s="184" t="str">
        <f t="shared" ca="1" si="861"/>
        <v/>
      </c>
      <c r="BM227" s="184" t="str">
        <f t="shared" ca="1" si="862"/>
        <v/>
      </c>
      <c r="BN227" s="184" t="str">
        <f t="shared" ca="1" si="863"/>
        <v/>
      </c>
      <c r="BO227" s="184" t="str">
        <f t="shared" ca="1" si="864"/>
        <v/>
      </c>
      <c r="BP227" s="184" t="str">
        <f t="shared" ca="1" si="865"/>
        <v/>
      </c>
      <c r="BQ227" s="184" t="str">
        <f t="shared" ca="1" si="866"/>
        <v/>
      </c>
      <c r="BR227" s="184" t="str">
        <f t="shared" ca="1" si="867"/>
        <v/>
      </c>
      <c r="BS227" s="184" t="str">
        <f t="shared" ca="1" si="868"/>
        <v/>
      </c>
      <c r="BT227" s="184" t="str">
        <f t="shared" ca="1" si="869"/>
        <v/>
      </c>
      <c r="BU227" s="184" t="str">
        <f t="shared" ca="1" si="870"/>
        <v/>
      </c>
      <c r="BV227" s="184" t="str">
        <f t="shared" ca="1" si="871"/>
        <v/>
      </c>
      <c r="BW227" s="184" t="str">
        <f t="shared" ca="1" si="872"/>
        <v/>
      </c>
      <c r="BX227" s="184" t="str">
        <f t="shared" ca="1" si="873"/>
        <v/>
      </c>
      <c r="BY227" s="184" t="str">
        <f t="shared" ca="1" si="874"/>
        <v/>
      </c>
      <c r="BZ227" s="184" t="str">
        <f t="shared" ca="1" si="875"/>
        <v/>
      </c>
      <c r="CA227" s="184" t="str">
        <f t="shared" ca="1" si="876"/>
        <v/>
      </c>
      <c r="CB227" s="184" t="str">
        <f t="shared" ca="1" si="877"/>
        <v/>
      </c>
      <c r="CC227" s="184" t="str">
        <f t="shared" ca="1" si="878"/>
        <v/>
      </c>
      <c r="CD227" s="184" t="str">
        <f t="shared" ca="1" si="879"/>
        <v/>
      </c>
      <c r="CE227" s="184" t="str">
        <f t="shared" ca="1" si="880"/>
        <v/>
      </c>
      <c r="CF227" s="184" t="str">
        <f t="shared" ca="1" si="881"/>
        <v/>
      </c>
      <c r="CG227" s="184" t="str">
        <f t="shared" ca="1" si="882"/>
        <v/>
      </c>
      <c r="CH227" s="184" t="str">
        <f t="shared" ca="1" si="883"/>
        <v/>
      </c>
      <c r="CI227" s="184" t="str">
        <f t="shared" ca="1" si="884"/>
        <v/>
      </c>
      <c r="CJ227" s="184" t="str">
        <f t="shared" ca="1" si="885"/>
        <v/>
      </c>
      <c r="CK227" s="184" t="str">
        <f t="shared" ca="1" si="886"/>
        <v/>
      </c>
      <c r="CL227" s="184" t="str">
        <f t="shared" ca="1" si="887"/>
        <v/>
      </c>
      <c r="CM227" s="184" t="str">
        <f t="shared" ca="1" si="888"/>
        <v/>
      </c>
      <c r="CN227" s="184" t="str">
        <f t="shared" ca="1" si="889"/>
        <v/>
      </c>
      <c r="CO227" s="184" t="str">
        <f t="shared" ca="1" si="890"/>
        <v/>
      </c>
      <c r="CP227" s="184" t="str">
        <f t="shared" ca="1" si="891"/>
        <v/>
      </c>
      <c r="CQ227" s="184" t="str">
        <f t="shared" ca="1" si="892"/>
        <v/>
      </c>
      <c r="CR227" s="184" t="str">
        <f t="shared" ca="1" si="893"/>
        <v/>
      </c>
      <c r="CS227" s="184" t="str">
        <f t="shared" ca="1" si="894"/>
        <v/>
      </c>
      <c r="CT227" s="184" t="str">
        <f t="shared" ca="1" si="895"/>
        <v/>
      </c>
      <c r="CU227" s="184" t="str">
        <f t="shared" ca="1" si="896"/>
        <v/>
      </c>
      <c r="CV227" s="184" t="str">
        <f t="shared" ca="1" si="897"/>
        <v/>
      </c>
      <c r="CW227" s="184" t="str">
        <f t="shared" ca="1" si="898"/>
        <v/>
      </c>
      <c r="CX227" s="184" t="str">
        <f t="shared" ca="1" si="899"/>
        <v/>
      </c>
      <c r="CY227" s="184" t="str">
        <f t="shared" ca="1" si="900"/>
        <v/>
      </c>
      <c r="CZ227" s="184" t="str">
        <f t="shared" ca="1" si="901"/>
        <v/>
      </c>
      <c r="DA227" s="184" t="str">
        <f t="shared" ca="1" si="902"/>
        <v/>
      </c>
      <c r="DB227" s="184" t="str">
        <f t="shared" ca="1" si="903"/>
        <v/>
      </c>
      <c r="DC227" s="184" t="str">
        <f t="shared" ca="1" si="904"/>
        <v/>
      </c>
      <c r="DD227" s="184" t="str">
        <f t="shared" ca="1" si="905"/>
        <v/>
      </c>
      <c r="DE227" s="184" t="str">
        <f t="shared" ca="1" si="906"/>
        <v/>
      </c>
      <c r="DF227" s="184" t="str">
        <f t="shared" ca="1" si="907"/>
        <v/>
      </c>
      <c r="DG227" s="184" t="str">
        <f t="shared" ca="1" si="908"/>
        <v/>
      </c>
      <c r="DH227" s="184" t="str">
        <f t="shared" ca="1" si="909"/>
        <v/>
      </c>
      <c r="DI227" s="184" t="str">
        <f t="shared" ca="1" si="910"/>
        <v/>
      </c>
      <c r="DJ227" s="184">
        <f t="shared" ca="1" si="911"/>
        <v>0</v>
      </c>
      <c r="DK227" s="184">
        <f t="shared" ca="1" si="912"/>
        <v>0</v>
      </c>
      <c r="DL227" s="184">
        <f t="shared" ca="1" si="913"/>
        <v>0</v>
      </c>
      <c r="DM227" s="184">
        <f t="shared" ca="1" si="914"/>
        <v>0</v>
      </c>
      <c r="DN227" s="184">
        <f t="shared" ca="1" si="915"/>
        <v>0</v>
      </c>
      <c r="DO227" s="184">
        <f t="shared" ca="1" si="916"/>
        <v>0</v>
      </c>
      <c r="DP227" s="184">
        <f t="shared" ca="1" si="917"/>
        <v>0</v>
      </c>
      <c r="DQ227" s="184">
        <f t="shared" ca="1" si="918"/>
        <v>0</v>
      </c>
      <c r="DR227" s="184">
        <f t="shared" ca="1" si="919"/>
        <v>0</v>
      </c>
      <c r="DS227" s="184">
        <f t="shared" ca="1" si="920"/>
        <v>0</v>
      </c>
      <c r="DT227" s="184">
        <f t="shared" ca="1" si="921"/>
        <v>0</v>
      </c>
      <c r="DU227" s="184">
        <f t="shared" ca="1" si="922"/>
        <v>0</v>
      </c>
      <c r="DV227" s="184">
        <f t="shared" ca="1" si="923"/>
        <v>0</v>
      </c>
      <c r="DW227" s="184">
        <f t="shared" ca="1" si="924"/>
        <v>0</v>
      </c>
      <c r="DX227" s="184">
        <f t="shared" ca="1" si="925"/>
        <v>0</v>
      </c>
      <c r="DY227" s="184">
        <f t="shared" ca="1" si="926"/>
        <v>0</v>
      </c>
      <c r="DZ227" s="184">
        <f t="shared" ca="1" si="927"/>
        <v>0</v>
      </c>
      <c r="EA227" s="184">
        <f t="shared" ca="1" si="928"/>
        <v>0</v>
      </c>
      <c r="EB227" s="184">
        <f t="shared" ca="1" si="929"/>
        <v>0</v>
      </c>
      <c r="EC227" s="184">
        <f t="shared" ca="1" si="930"/>
        <v>0</v>
      </c>
      <c r="ED227" s="184">
        <f t="shared" ca="1" si="931"/>
        <v>0</v>
      </c>
      <c r="EE227" s="184">
        <f t="shared" ca="1" si="932"/>
        <v>0</v>
      </c>
      <c r="EF227" s="184">
        <f t="shared" ca="1" si="933"/>
        <v>0</v>
      </c>
      <c r="EG227" s="184">
        <f t="shared" ca="1" si="934"/>
        <v>0</v>
      </c>
      <c r="EH227" s="184">
        <f t="shared" ca="1" si="935"/>
        <v>0</v>
      </c>
      <c r="EI227" s="184">
        <f t="shared" ca="1" si="936"/>
        <v>0</v>
      </c>
      <c r="EJ227" s="184">
        <f t="shared" ca="1" si="937"/>
        <v>0</v>
      </c>
      <c r="EK227" s="184">
        <f t="shared" ca="1" si="938"/>
        <v>0</v>
      </c>
      <c r="EL227" s="184">
        <f t="shared" ca="1" si="939"/>
        <v>0</v>
      </c>
      <c r="EM227" s="184">
        <f t="shared" ca="1" si="940"/>
        <v>0</v>
      </c>
      <c r="EN227" s="184">
        <f t="shared" ca="1" si="941"/>
        <v>0</v>
      </c>
      <c r="EO227" s="184">
        <f t="shared" ca="1" si="942"/>
        <v>0</v>
      </c>
      <c r="EP227" s="184">
        <f t="shared" ca="1" si="943"/>
        <v>0</v>
      </c>
      <c r="EQ227" s="184">
        <f t="shared" ca="1" si="944"/>
        <v>0</v>
      </c>
      <c r="ER227" s="184">
        <f t="shared" ca="1" si="945"/>
        <v>0</v>
      </c>
      <c r="ES227" s="184">
        <f t="shared" ca="1" si="946"/>
        <v>0</v>
      </c>
      <c r="ET227" s="184">
        <f t="shared" ca="1" si="947"/>
        <v>0</v>
      </c>
      <c r="EU227" s="184">
        <f t="shared" ca="1" si="948"/>
        <v>0</v>
      </c>
      <c r="EV227" s="184">
        <f t="shared" ca="1" si="949"/>
        <v>0</v>
      </c>
      <c r="EW227" s="184">
        <f t="shared" ca="1" si="950"/>
        <v>0</v>
      </c>
      <c r="EX227" s="184">
        <f t="shared" ca="1" si="951"/>
        <v>0</v>
      </c>
      <c r="EY227" s="184">
        <f t="shared" ca="1" si="952"/>
        <v>0</v>
      </c>
      <c r="EZ227" s="184">
        <f t="shared" ca="1" si="953"/>
        <v>0</v>
      </c>
      <c r="FA227" s="184">
        <f t="shared" ca="1" si="954"/>
        <v>0</v>
      </c>
      <c r="FB227" s="184">
        <f t="shared" ca="1" si="955"/>
        <v>0</v>
      </c>
      <c r="FC227" s="184">
        <f t="shared" ca="1" si="956"/>
        <v>0</v>
      </c>
      <c r="FD227" s="184">
        <f t="shared" ca="1" si="957"/>
        <v>0</v>
      </c>
      <c r="FE227" s="184">
        <f t="shared" ca="1" si="958"/>
        <v>0</v>
      </c>
      <c r="FF227" s="184">
        <f t="shared" ca="1" si="959"/>
        <v>0</v>
      </c>
      <c r="FG227" s="184">
        <f t="shared" ca="1" si="960"/>
        <v>0</v>
      </c>
      <c r="FH227" s="184">
        <f t="shared" ca="1" si="961"/>
        <v>0</v>
      </c>
      <c r="FI227" s="184">
        <f t="shared" ca="1" si="962"/>
        <v>0</v>
      </c>
      <c r="FJ227" s="184">
        <f t="shared" ca="1" si="963"/>
        <v>0</v>
      </c>
      <c r="FK227" s="184">
        <f t="shared" ca="1" si="964"/>
        <v>0</v>
      </c>
      <c r="FL227" s="184">
        <f t="shared" ca="1" si="965"/>
        <v>0</v>
      </c>
      <c r="FM227" s="184">
        <f t="shared" ca="1" si="966"/>
        <v>0</v>
      </c>
      <c r="FN227" s="184">
        <f t="shared" ca="1" si="967"/>
        <v>0</v>
      </c>
      <c r="FO227" s="184">
        <f t="shared" ca="1" si="968"/>
        <v>0</v>
      </c>
      <c r="FP227" s="184">
        <f t="shared" ca="1" si="969"/>
        <v>0</v>
      </c>
      <c r="FQ227" s="184">
        <f t="shared" ca="1" si="970"/>
        <v>0</v>
      </c>
      <c r="FR227" s="184">
        <f t="shared" ca="1" si="971"/>
        <v>0</v>
      </c>
      <c r="FS227" s="184">
        <f t="shared" ca="1" si="972"/>
        <v>0</v>
      </c>
      <c r="FT227" s="184">
        <f t="shared" ca="1" si="973"/>
        <v>0</v>
      </c>
      <c r="FU227" s="184">
        <f t="shared" ca="1" si="974"/>
        <v>0</v>
      </c>
      <c r="FV227" s="184">
        <f t="shared" ca="1" si="975"/>
        <v>0</v>
      </c>
      <c r="FW227" s="184">
        <f t="shared" ca="1" si="976"/>
        <v>0</v>
      </c>
      <c r="FX227" s="184">
        <f t="shared" ca="1" si="977"/>
        <v>0</v>
      </c>
      <c r="FY227" s="184">
        <f t="shared" ca="1" si="978"/>
        <v>0</v>
      </c>
      <c r="FZ227" s="184">
        <f t="shared" ca="1" si="979"/>
        <v>0</v>
      </c>
      <c r="GA227" s="184">
        <f t="shared" ca="1" si="980"/>
        <v>0</v>
      </c>
      <c r="GB227" s="184">
        <f t="shared" ca="1" si="981"/>
        <v>0</v>
      </c>
      <c r="GC227" s="184">
        <f t="shared" ca="1" si="982"/>
        <v>0</v>
      </c>
      <c r="GD227" s="184">
        <f t="shared" ca="1" si="983"/>
        <v>0</v>
      </c>
      <c r="GE227" s="184">
        <f t="shared" ca="1" si="984"/>
        <v>0</v>
      </c>
      <c r="GF227" s="184">
        <f t="shared" ca="1" si="985"/>
        <v>0</v>
      </c>
      <c r="GG227" s="184">
        <f t="shared" ca="1" si="986"/>
        <v>0</v>
      </c>
      <c r="GH227" s="184">
        <f t="shared" ca="1" si="987"/>
        <v>0</v>
      </c>
      <c r="GI227" s="184">
        <f t="shared" ca="1" si="988"/>
        <v>0</v>
      </c>
      <c r="GJ227" s="184">
        <f t="shared" ca="1" si="989"/>
        <v>0</v>
      </c>
      <c r="GK227" s="184">
        <f t="shared" ca="1" si="990"/>
        <v>0</v>
      </c>
      <c r="GL227" s="184">
        <f t="shared" ca="1" si="991"/>
        <v>0</v>
      </c>
      <c r="GM227" s="184">
        <f t="shared" ca="1" si="992"/>
        <v>0</v>
      </c>
      <c r="GN227" s="184">
        <f t="shared" ca="1" si="993"/>
        <v>0</v>
      </c>
      <c r="GO227" s="184">
        <f t="shared" ca="1" si="994"/>
        <v>0</v>
      </c>
      <c r="GP227" s="184">
        <f t="shared" ca="1" si="995"/>
        <v>0</v>
      </c>
      <c r="GQ227" s="184">
        <f t="shared" ca="1" si="996"/>
        <v>0</v>
      </c>
      <c r="GR227" s="184">
        <f t="shared" ca="1" si="997"/>
        <v>0</v>
      </c>
      <c r="GS227" s="184">
        <f t="shared" ca="1" si="998"/>
        <v>0</v>
      </c>
      <c r="GT227" s="184">
        <f t="shared" ca="1" si="999"/>
        <v>0</v>
      </c>
      <c r="GU227" s="184">
        <f t="shared" ca="1" si="1000"/>
        <v>0</v>
      </c>
      <c r="GV227" s="184">
        <f t="shared" ca="1" si="1001"/>
        <v>0</v>
      </c>
      <c r="GW227" s="184">
        <f t="shared" ca="1" si="1002"/>
        <v>0</v>
      </c>
      <c r="GX227" s="184">
        <f t="shared" ca="1" si="1003"/>
        <v>0</v>
      </c>
      <c r="GY227" s="184">
        <f t="shared" ca="1" si="1004"/>
        <v>0</v>
      </c>
      <c r="GZ227" s="184">
        <f t="shared" ca="1" si="1005"/>
        <v>0</v>
      </c>
      <c r="HA227" s="184">
        <f t="shared" ca="1" si="1006"/>
        <v>0</v>
      </c>
      <c r="HB227" s="184">
        <f t="shared" ca="1" si="1007"/>
        <v>0</v>
      </c>
      <c r="HC227" s="184">
        <f t="shared" ca="1" si="1008"/>
        <v>0</v>
      </c>
      <c r="HD227" s="184">
        <f t="shared" ca="1" si="1009"/>
        <v>0</v>
      </c>
      <c r="HE227" s="184">
        <f t="shared" ca="1" si="1010"/>
        <v>0</v>
      </c>
      <c r="HF227" s="184">
        <f t="shared" ca="1" si="1011"/>
        <v>0</v>
      </c>
      <c r="HG227" s="184">
        <f t="shared" ca="1" si="1012"/>
        <v>0</v>
      </c>
      <c r="HH227" s="184">
        <f t="shared" ca="1" si="1013"/>
        <v>0</v>
      </c>
      <c r="HI227" s="184">
        <f t="shared" ca="1" si="1014"/>
        <v>0</v>
      </c>
      <c r="HJ227" s="184">
        <f t="shared" ca="1" si="1015"/>
        <v>0</v>
      </c>
      <c r="HK227" s="578">
        <f t="shared" ca="1" si="1016"/>
        <v>0</v>
      </c>
    </row>
    <row r="228" spans="1:219" s="185" customFormat="1">
      <c r="A228" s="284"/>
      <c r="B228" s="285"/>
      <c r="C228" s="286"/>
      <c r="D228" s="287"/>
      <c r="E228" s="288"/>
      <c r="F228" s="289"/>
      <c r="G228" s="289"/>
      <c r="H228" s="289"/>
      <c r="I228" s="289"/>
      <c r="J228" s="289"/>
      <c r="K228" s="289"/>
      <c r="L228" s="289"/>
      <c r="M228" s="572">
        <f t="shared" si="810"/>
        <v>0</v>
      </c>
      <c r="N228" s="572">
        <f t="shared" si="811"/>
        <v>0</v>
      </c>
      <c r="O228" s="572">
        <f t="shared" si="812"/>
        <v>0</v>
      </c>
      <c r="P228" s="572">
        <f t="shared" si="813"/>
        <v>220</v>
      </c>
      <c r="Q228" s="572" t="str">
        <f t="shared" si="814"/>
        <v/>
      </c>
      <c r="R228" s="572" t="str">
        <f t="shared" si="815"/>
        <v/>
      </c>
      <c r="S228" s="184" t="str">
        <f t="shared" ca="1" si="816"/>
        <v/>
      </c>
      <c r="T228" s="184" t="str">
        <f t="shared" ca="1" si="817"/>
        <v/>
      </c>
      <c r="U228" s="184" t="str">
        <f t="shared" ca="1" si="818"/>
        <v/>
      </c>
      <c r="V228" s="184" t="str">
        <f t="shared" ca="1" si="819"/>
        <v/>
      </c>
      <c r="W228" s="184" t="str">
        <f t="shared" ca="1" si="820"/>
        <v/>
      </c>
      <c r="X228" s="184" t="str">
        <f t="shared" ca="1" si="821"/>
        <v/>
      </c>
      <c r="Y228" s="184" t="str">
        <f t="shared" ca="1" si="822"/>
        <v/>
      </c>
      <c r="Z228" s="184" t="str">
        <f t="shared" ca="1" si="823"/>
        <v/>
      </c>
      <c r="AA228" s="184" t="str">
        <f t="shared" ca="1" si="824"/>
        <v/>
      </c>
      <c r="AB228" s="184" t="str">
        <f t="shared" ca="1" si="825"/>
        <v/>
      </c>
      <c r="AC228" s="184" t="str">
        <f t="shared" ca="1" si="826"/>
        <v/>
      </c>
      <c r="AD228" s="184" t="str">
        <f t="shared" ca="1" si="827"/>
        <v/>
      </c>
      <c r="AE228" s="184" t="str">
        <f t="shared" ca="1" si="828"/>
        <v/>
      </c>
      <c r="AF228" s="184" t="str">
        <f t="shared" ca="1" si="829"/>
        <v/>
      </c>
      <c r="AG228" s="184" t="str">
        <f t="shared" ca="1" si="830"/>
        <v/>
      </c>
      <c r="AH228" s="184" t="str">
        <f t="shared" ca="1" si="831"/>
        <v/>
      </c>
      <c r="AI228" s="184" t="str">
        <f t="shared" ca="1" si="832"/>
        <v/>
      </c>
      <c r="AJ228" s="184" t="str">
        <f t="shared" ca="1" si="833"/>
        <v/>
      </c>
      <c r="AK228" s="184" t="str">
        <f t="shared" ca="1" si="834"/>
        <v/>
      </c>
      <c r="AL228" s="184" t="str">
        <f t="shared" ca="1" si="835"/>
        <v/>
      </c>
      <c r="AM228" s="184" t="str">
        <f t="shared" ca="1" si="836"/>
        <v/>
      </c>
      <c r="AN228" s="184" t="str">
        <f t="shared" ca="1" si="837"/>
        <v/>
      </c>
      <c r="AO228" s="184" t="str">
        <f t="shared" ca="1" si="838"/>
        <v/>
      </c>
      <c r="AP228" s="184" t="str">
        <f t="shared" ca="1" si="839"/>
        <v/>
      </c>
      <c r="AQ228" s="184" t="str">
        <f t="shared" ca="1" si="840"/>
        <v/>
      </c>
      <c r="AR228" s="184" t="str">
        <f t="shared" ca="1" si="841"/>
        <v/>
      </c>
      <c r="AS228" s="184" t="str">
        <f t="shared" ca="1" si="842"/>
        <v/>
      </c>
      <c r="AT228" s="184" t="str">
        <f t="shared" ca="1" si="843"/>
        <v/>
      </c>
      <c r="AU228" s="184" t="str">
        <f t="shared" ca="1" si="844"/>
        <v/>
      </c>
      <c r="AV228" s="184" t="str">
        <f t="shared" ca="1" si="845"/>
        <v/>
      </c>
      <c r="AW228" s="184" t="str">
        <f t="shared" ca="1" si="846"/>
        <v/>
      </c>
      <c r="AX228" s="184" t="str">
        <f t="shared" ca="1" si="847"/>
        <v/>
      </c>
      <c r="AY228" s="184" t="str">
        <f t="shared" ca="1" si="848"/>
        <v/>
      </c>
      <c r="AZ228" s="184" t="str">
        <f t="shared" ca="1" si="849"/>
        <v/>
      </c>
      <c r="BA228" s="184" t="str">
        <f t="shared" ca="1" si="850"/>
        <v/>
      </c>
      <c r="BB228" s="184" t="str">
        <f t="shared" ca="1" si="851"/>
        <v/>
      </c>
      <c r="BC228" s="184" t="str">
        <f t="shared" ca="1" si="852"/>
        <v/>
      </c>
      <c r="BD228" s="184" t="str">
        <f t="shared" ca="1" si="853"/>
        <v/>
      </c>
      <c r="BE228" s="184" t="str">
        <f t="shared" ca="1" si="854"/>
        <v/>
      </c>
      <c r="BF228" s="184" t="str">
        <f t="shared" ca="1" si="855"/>
        <v/>
      </c>
      <c r="BG228" s="184" t="str">
        <f t="shared" ca="1" si="856"/>
        <v/>
      </c>
      <c r="BH228" s="184" t="str">
        <f t="shared" ca="1" si="857"/>
        <v/>
      </c>
      <c r="BI228" s="184" t="str">
        <f t="shared" ca="1" si="858"/>
        <v/>
      </c>
      <c r="BJ228" s="184" t="str">
        <f t="shared" ca="1" si="859"/>
        <v/>
      </c>
      <c r="BK228" s="184" t="str">
        <f t="shared" ca="1" si="860"/>
        <v/>
      </c>
      <c r="BL228" s="184" t="str">
        <f t="shared" ca="1" si="861"/>
        <v/>
      </c>
      <c r="BM228" s="184" t="str">
        <f t="shared" ca="1" si="862"/>
        <v/>
      </c>
      <c r="BN228" s="184" t="str">
        <f t="shared" ca="1" si="863"/>
        <v/>
      </c>
      <c r="BO228" s="184" t="str">
        <f t="shared" ca="1" si="864"/>
        <v/>
      </c>
      <c r="BP228" s="184" t="str">
        <f t="shared" ca="1" si="865"/>
        <v/>
      </c>
      <c r="BQ228" s="184" t="str">
        <f t="shared" ca="1" si="866"/>
        <v/>
      </c>
      <c r="BR228" s="184" t="str">
        <f t="shared" ca="1" si="867"/>
        <v/>
      </c>
      <c r="BS228" s="184" t="str">
        <f t="shared" ca="1" si="868"/>
        <v/>
      </c>
      <c r="BT228" s="184" t="str">
        <f t="shared" ca="1" si="869"/>
        <v/>
      </c>
      <c r="BU228" s="184" t="str">
        <f t="shared" ca="1" si="870"/>
        <v/>
      </c>
      <c r="BV228" s="184" t="str">
        <f t="shared" ca="1" si="871"/>
        <v/>
      </c>
      <c r="BW228" s="184" t="str">
        <f t="shared" ca="1" si="872"/>
        <v/>
      </c>
      <c r="BX228" s="184" t="str">
        <f t="shared" ca="1" si="873"/>
        <v/>
      </c>
      <c r="BY228" s="184" t="str">
        <f t="shared" ca="1" si="874"/>
        <v/>
      </c>
      <c r="BZ228" s="184" t="str">
        <f t="shared" ca="1" si="875"/>
        <v/>
      </c>
      <c r="CA228" s="184" t="str">
        <f t="shared" ca="1" si="876"/>
        <v/>
      </c>
      <c r="CB228" s="184" t="str">
        <f t="shared" ca="1" si="877"/>
        <v/>
      </c>
      <c r="CC228" s="184" t="str">
        <f t="shared" ca="1" si="878"/>
        <v/>
      </c>
      <c r="CD228" s="184" t="str">
        <f t="shared" ca="1" si="879"/>
        <v/>
      </c>
      <c r="CE228" s="184" t="str">
        <f t="shared" ca="1" si="880"/>
        <v/>
      </c>
      <c r="CF228" s="184" t="str">
        <f t="shared" ca="1" si="881"/>
        <v/>
      </c>
      <c r="CG228" s="184" t="str">
        <f t="shared" ca="1" si="882"/>
        <v/>
      </c>
      <c r="CH228" s="184" t="str">
        <f t="shared" ca="1" si="883"/>
        <v/>
      </c>
      <c r="CI228" s="184" t="str">
        <f t="shared" ca="1" si="884"/>
        <v/>
      </c>
      <c r="CJ228" s="184" t="str">
        <f t="shared" ca="1" si="885"/>
        <v/>
      </c>
      <c r="CK228" s="184" t="str">
        <f t="shared" ca="1" si="886"/>
        <v/>
      </c>
      <c r="CL228" s="184" t="str">
        <f t="shared" ca="1" si="887"/>
        <v/>
      </c>
      <c r="CM228" s="184" t="str">
        <f t="shared" ca="1" si="888"/>
        <v/>
      </c>
      <c r="CN228" s="184" t="str">
        <f t="shared" ca="1" si="889"/>
        <v/>
      </c>
      <c r="CO228" s="184" t="str">
        <f t="shared" ca="1" si="890"/>
        <v/>
      </c>
      <c r="CP228" s="184" t="str">
        <f t="shared" ca="1" si="891"/>
        <v/>
      </c>
      <c r="CQ228" s="184" t="str">
        <f t="shared" ca="1" si="892"/>
        <v/>
      </c>
      <c r="CR228" s="184" t="str">
        <f t="shared" ca="1" si="893"/>
        <v/>
      </c>
      <c r="CS228" s="184" t="str">
        <f t="shared" ca="1" si="894"/>
        <v/>
      </c>
      <c r="CT228" s="184" t="str">
        <f t="shared" ca="1" si="895"/>
        <v/>
      </c>
      <c r="CU228" s="184" t="str">
        <f t="shared" ca="1" si="896"/>
        <v/>
      </c>
      <c r="CV228" s="184" t="str">
        <f t="shared" ca="1" si="897"/>
        <v/>
      </c>
      <c r="CW228" s="184" t="str">
        <f t="shared" ca="1" si="898"/>
        <v/>
      </c>
      <c r="CX228" s="184" t="str">
        <f t="shared" ca="1" si="899"/>
        <v/>
      </c>
      <c r="CY228" s="184" t="str">
        <f t="shared" ca="1" si="900"/>
        <v/>
      </c>
      <c r="CZ228" s="184" t="str">
        <f t="shared" ca="1" si="901"/>
        <v/>
      </c>
      <c r="DA228" s="184" t="str">
        <f t="shared" ca="1" si="902"/>
        <v/>
      </c>
      <c r="DB228" s="184" t="str">
        <f t="shared" ca="1" si="903"/>
        <v/>
      </c>
      <c r="DC228" s="184" t="str">
        <f t="shared" ca="1" si="904"/>
        <v/>
      </c>
      <c r="DD228" s="184" t="str">
        <f t="shared" ca="1" si="905"/>
        <v/>
      </c>
      <c r="DE228" s="184" t="str">
        <f t="shared" ca="1" si="906"/>
        <v/>
      </c>
      <c r="DF228" s="184" t="str">
        <f t="shared" ca="1" si="907"/>
        <v/>
      </c>
      <c r="DG228" s="184" t="str">
        <f t="shared" ca="1" si="908"/>
        <v/>
      </c>
      <c r="DH228" s="184" t="str">
        <f t="shared" ca="1" si="909"/>
        <v/>
      </c>
      <c r="DI228" s="184">
        <f t="shared" ca="1" si="910"/>
        <v>0</v>
      </c>
      <c r="DJ228" s="184">
        <f t="shared" ca="1" si="911"/>
        <v>0</v>
      </c>
      <c r="DK228" s="184">
        <f t="shared" ca="1" si="912"/>
        <v>0</v>
      </c>
      <c r="DL228" s="184">
        <f t="shared" ca="1" si="913"/>
        <v>0</v>
      </c>
      <c r="DM228" s="184">
        <f t="shared" ca="1" si="914"/>
        <v>0</v>
      </c>
      <c r="DN228" s="184">
        <f t="shared" ca="1" si="915"/>
        <v>0</v>
      </c>
      <c r="DO228" s="184">
        <f t="shared" ca="1" si="916"/>
        <v>0</v>
      </c>
      <c r="DP228" s="184">
        <f t="shared" ca="1" si="917"/>
        <v>0</v>
      </c>
      <c r="DQ228" s="184">
        <f t="shared" ca="1" si="918"/>
        <v>0</v>
      </c>
      <c r="DR228" s="184">
        <f t="shared" ca="1" si="919"/>
        <v>0</v>
      </c>
      <c r="DS228" s="184">
        <f t="shared" ca="1" si="920"/>
        <v>0</v>
      </c>
      <c r="DT228" s="184">
        <f t="shared" ca="1" si="921"/>
        <v>0</v>
      </c>
      <c r="DU228" s="184">
        <f t="shared" ca="1" si="922"/>
        <v>0</v>
      </c>
      <c r="DV228" s="184">
        <f t="shared" ca="1" si="923"/>
        <v>0</v>
      </c>
      <c r="DW228" s="184">
        <f t="shared" ca="1" si="924"/>
        <v>0</v>
      </c>
      <c r="DX228" s="184">
        <f t="shared" ca="1" si="925"/>
        <v>0</v>
      </c>
      <c r="DY228" s="184">
        <f t="shared" ca="1" si="926"/>
        <v>0</v>
      </c>
      <c r="DZ228" s="184">
        <f t="shared" ca="1" si="927"/>
        <v>0</v>
      </c>
      <c r="EA228" s="184">
        <f t="shared" ca="1" si="928"/>
        <v>0</v>
      </c>
      <c r="EB228" s="184">
        <f t="shared" ca="1" si="929"/>
        <v>0</v>
      </c>
      <c r="EC228" s="184">
        <f t="shared" ca="1" si="930"/>
        <v>0</v>
      </c>
      <c r="ED228" s="184">
        <f t="shared" ca="1" si="931"/>
        <v>0</v>
      </c>
      <c r="EE228" s="184">
        <f t="shared" ca="1" si="932"/>
        <v>0</v>
      </c>
      <c r="EF228" s="184">
        <f t="shared" ca="1" si="933"/>
        <v>0</v>
      </c>
      <c r="EG228" s="184">
        <f t="shared" ca="1" si="934"/>
        <v>0</v>
      </c>
      <c r="EH228" s="184">
        <f t="shared" ca="1" si="935"/>
        <v>0</v>
      </c>
      <c r="EI228" s="184">
        <f t="shared" ca="1" si="936"/>
        <v>0</v>
      </c>
      <c r="EJ228" s="184">
        <f t="shared" ca="1" si="937"/>
        <v>0</v>
      </c>
      <c r="EK228" s="184">
        <f t="shared" ca="1" si="938"/>
        <v>0</v>
      </c>
      <c r="EL228" s="184">
        <f t="shared" ca="1" si="939"/>
        <v>0</v>
      </c>
      <c r="EM228" s="184">
        <f t="shared" ca="1" si="940"/>
        <v>0</v>
      </c>
      <c r="EN228" s="184">
        <f t="shared" ca="1" si="941"/>
        <v>0</v>
      </c>
      <c r="EO228" s="184">
        <f t="shared" ca="1" si="942"/>
        <v>0</v>
      </c>
      <c r="EP228" s="184">
        <f t="shared" ca="1" si="943"/>
        <v>0</v>
      </c>
      <c r="EQ228" s="184">
        <f t="shared" ca="1" si="944"/>
        <v>0</v>
      </c>
      <c r="ER228" s="184">
        <f t="shared" ca="1" si="945"/>
        <v>0</v>
      </c>
      <c r="ES228" s="184">
        <f t="shared" ca="1" si="946"/>
        <v>0</v>
      </c>
      <c r="ET228" s="184">
        <f t="shared" ca="1" si="947"/>
        <v>0</v>
      </c>
      <c r="EU228" s="184">
        <f t="shared" ca="1" si="948"/>
        <v>0</v>
      </c>
      <c r="EV228" s="184">
        <f t="shared" ca="1" si="949"/>
        <v>0</v>
      </c>
      <c r="EW228" s="184">
        <f t="shared" ca="1" si="950"/>
        <v>0</v>
      </c>
      <c r="EX228" s="184">
        <f t="shared" ca="1" si="951"/>
        <v>0</v>
      </c>
      <c r="EY228" s="184">
        <f t="shared" ca="1" si="952"/>
        <v>0</v>
      </c>
      <c r="EZ228" s="184">
        <f t="shared" ca="1" si="953"/>
        <v>0</v>
      </c>
      <c r="FA228" s="184">
        <f t="shared" ca="1" si="954"/>
        <v>0</v>
      </c>
      <c r="FB228" s="184">
        <f t="shared" ca="1" si="955"/>
        <v>0</v>
      </c>
      <c r="FC228" s="184">
        <f t="shared" ca="1" si="956"/>
        <v>0</v>
      </c>
      <c r="FD228" s="184">
        <f t="shared" ca="1" si="957"/>
        <v>0</v>
      </c>
      <c r="FE228" s="184">
        <f t="shared" ca="1" si="958"/>
        <v>0</v>
      </c>
      <c r="FF228" s="184">
        <f t="shared" ca="1" si="959"/>
        <v>0</v>
      </c>
      <c r="FG228" s="184">
        <f t="shared" ca="1" si="960"/>
        <v>0</v>
      </c>
      <c r="FH228" s="184">
        <f t="shared" ca="1" si="961"/>
        <v>0</v>
      </c>
      <c r="FI228" s="184">
        <f t="shared" ca="1" si="962"/>
        <v>0</v>
      </c>
      <c r="FJ228" s="184">
        <f t="shared" ca="1" si="963"/>
        <v>0</v>
      </c>
      <c r="FK228" s="184">
        <f t="shared" ca="1" si="964"/>
        <v>0</v>
      </c>
      <c r="FL228" s="184">
        <f t="shared" ca="1" si="965"/>
        <v>0</v>
      </c>
      <c r="FM228" s="184">
        <f t="shared" ca="1" si="966"/>
        <v>0</v>
      </c>
      <c r="FN228" s="184">
        <f t="shared" ca="1" si="967"/>
        <v>0</v>
      </c>
      <c r="FO228" s="184">
        <f t="shared" ca="1" si="968"/>
        <v>0</v>
      </c>
      <c r="FP228" s="184">
        <f t="shared" ca="1" si="969"/>
        <v>0</v>
      </c>
      <c r="FQ228" s="184">
        <f t="shared" ca="1" si="970"/>
        <v>0</v>
      </c>
      <c r="FR228" s="184">
        <f t="shared" ca="1" si="971"/>
        <v>0</v>
      </c>
      <c r="FS228" s="184">
        <f t="shared" ca="1" si="972"/>
        <v>0</v>
      </c>
      <c r="FT228" s="184">
        <f t="shared" ca="1" si="973"/>
        <v>0</v>
      </c>
      <c r="FU228" s="184">
        <f t="shared" ca="1" si="974"/>
        <v>0</v>
      </c>
      <c r="FV228" s="184">
        <f t="shared" ca="1" si="975"/>
        <v>0</v>
      </c>
      <c r="FW228" s="184">
        <f t="shared" ca="1" si="976"/>
        <v>0</v>
      </c>
      <c r="FX228" s="184">
        <f t="shared" ca="1" si="977"/>
        <v>0</v>
      </c>
      <c r="FY228" s="184">
        <f t="shared" ca="1" si="978"/>
        <v>0</v>
      </c>
      <c r="FZ228" s="184">
        <f t="shared" ca="1" si="979"/>
        <v>0</v>
      </c>
      <c r="GA228" s="184">
        <f t="shared" ca="1" si="980"/>
        <v>0</v>
      </c>
      <c r="GB228" s="184">
        <f t="shared" ca="1" si="981"/>
        <v>0</v>
      </c>
      <c r="GC228" s="184">
        <f t="shared" ca="1" si="982"/>
        <v>0</v>
      </c>
      <c r="GD228" s="184">
        <f t="shared" ca="1" si="983"/>
        <v>0</v>
      </c>
      <c r="GE228" s="184">
        <f t="shared" ca="1" si="984"/>
        <v>0</v>
      </c>
      <c r="GF228" s="184">
        <f t="shared" ca="1" si="985"/>
        <v>0</v>
      </c>
      <c r="GG228" s="184">
        <f t="shared" ca="1" si="986"/>
        <v>0</v>
      </c>
      <c r="GH228" s="184">
        <f t="shared" ca="1" si="987"/>
        <v>0</v>
      </c>
      <c r="GI228" s="184">
        <f t="shared" ca="1" si="988"/>
        <v>0</v>
      </c>
      <c r="GJ228" s="184">
        <f t="shared" ca="1" si="989"/>
        <v>0</v>
      </c>
      <c r="GK228" s="184">
        <f t="shared" ca="1" si="990"/>
        <v>0</v>
      </c>
      <c r="GL228" s="184">
        <f t="shared" ca="1" si="991"/>
        <v>0</v>
      </c>
      <c r="GM228" s="184">
        <f t="shared" ca="1" si="992"/>
        <v>0</v>
      </c>
      <c r="GN228" s="184">
        <f t="shared" ca="1" si="993"/>
        <v>0</v>
      </c>
      <c r="GO228" s="184">
        <f t="shared" ca="1" si="994"/>
        <v>0</v>
      </c>
      <c r="GP228" s="184">
        <f t="shared" ca="1" si="995"/>
        <v>0</v>
      </c>
      <c r="GQ228" s="184">
        <f t="shared" ca="1" si="996"/>
        <v>0</v>
      </c>
      <c r="GR228" s="184">
        <f t="shared" ca="1" si="997"/>
        <v>0</v>
      </c>
      <c r="GS228" s="184">
        <f t="shared" ca="1" si="998"/>
        <v>0</v>
      </c>
      <c r="GT228" s="184">
        <f t="shared" ca="1" si="999"/>
        <v>0</v>
      </c>
      <c r="GU228" s="184">
        <f t="shared" ca="1" si="1000"/>
        <v>0</v>
      </c>
      <c r="GV228" s="184">
        <f t="shared" ca="1" si="1001"/>
        <v>0</v>
      </c>
      <c r="GW228" s="184">
        <f t="shared" ca="1" si="1002"/>
        <v>0</v>
      </c>
      <c r="GX228" s="184">
        <f t="shared" ca="1" si="1003"/>
        <v>0</v>
      </c>
      <c r="GY228" s="184">
        <f t="shared" ca="1" si="1004"/>
        <v>0</v>
      </c>
      <c r="GZ228" s="184">
        <f t="shared" ca="1" si="1005"/>
        <v>0</v>
      </c>
      <c r="HA228" s="184">
        <f t="shared" ca="1" si="1006"/>
        <v>0</v>
      </c>
      <c r="HB228" s="184">
        <f t="shared" ca="1" si="1007"/>
        <v>0</v>
      </c>
      <c r="HC228" s="184">
        <f t="shared" ca="1" si="1008"/>
        <v>0</v>
      </c>
      <c r="HD228" s="184">
        <f t="shared" ca="1" si="1009"/>
        <v>0</v>
      </c>
      <c r="HE228" s="184">
        <f t="shared" ca="1" si="1010"/>
        <v>0</v>
      </c>
      <c r="HF228" s="184">
        <f t="shared" ca="1" si="1011"/>
        <v>0</v>
      </c>
      <c r="HG228" s="184">
        <f t="shared" ca="1" si="1012"/>
        <v>0</v>
      </c>
      <c r="HH228" s="184">
        <f t="shared" ca="1" si="1013"/>
        <v>0</v>
      </c>
      <c r="HI228" s="184">
        <f t="shared" ca="1" si="1014"/>
        <v>0</v>
      </c>
      <c r="HJ228" s="184">
        <f t="shared" ca="1" si="1015"/>
        <v>0</v>
      </c>
      <c r="HK228" s="578">
        <f t="shared" ca="1" si="1016"/>
        <v>0</v>
      </c>
    </row>
    <row r="229" spans="1:219" s="185" customFormat="1">
      <c r="A229" s="284"/>
      <c r="B229" s="285"/>
      <c r="C229" s="286"/>
      <c r="D229" s="287"/>
      <c r="E229" s="288"/>
      <c r="F229" s="289"/>
      <c r="G229" s="289"/>
      <c r="H229" s="289"/>
      <c r="I229" s="289"/>
      <c r="J229" s="289"/>
      <c r="K229" s="289"/>
      <c r="L229" s="289"/>
      <c r="M229" s="572">
        <f t="shared" si="810"/>
        <v>0</v>
      </c>
      <c r="N229" s="572">
        <f t="shared" si="811"/>
        <v>0</v>
      </c>
      <c r="O229" s="572">
        <f t="shared" si="812"/>
        <v>0</v>
      </c>
      <c r="P229" s="572">
        <f t="shared" si="813"/>
        <v>221</v>
      </c>
      <c r="Q229" s="572" t="str">
        <f t="shared" si="814"/>
        <v/>
      </c>
      <c r="R229" s="572" t="str">
        <f t="shared" si="815"/>
        <v/>
      </c>
      <c r="S229" s="184" t="str">
        <f t="shared" ca="1" si="816"/>
        <v/>
      </c>
      <c r="T229" s="184" t="str">
        <f t="shared" ca="1" si="817"/>
        <v/>
      </c>
      <c r="U229" s="184" t="str">
        <f t="shared" ca="1" si="818"/>
        <v/>
      </c>
      <c r="V229" s="184" t="str">
        <f t="shared" ca="1" si="819"/>
        <v/>
      </c>
      <c r="W229" s="184" t="str">
        <f t="shared" ca="1" si="820"/>
        <v/>
      </c>
      <c r="X229" s="184" t="str">
        <f t="shared" ca="1" si="821"/>
        <v/>
      </c>
      <c r="Y229" s="184" t="str">
        <f t="shared" ca="1" si="822"/>
        <v/>
      </c>
      <c r="Z229" s="184" t="str">
        <f t="shared" ca="1" si="823"/>
        <v/>
      </c>
      <c r="AA229" s="184" t="str">
        <f t="shared" ca="1" si="824"/>
        <v/>
      </c>
      <c r="AB229" s="184" t="str">
        <f t="shared" ca="1" si="825"/>
        <v/>
      </c>
      <c r="AC229" s="184" t="str">
        <f t="shared" ca="1" si="826"/>
        <v/>
      </c>
      <c r="AD229" s="184" t="str">
        <f t="shared" ca="1" si="827"/>
        <v/>
      </c>
      <c r="AE229" s="184" t="str">
        <f t="shared" ca="1" si="828"/>
        <v/>
      </c>
      <c r="AF229" s="184" t="str">
        <f t="shared" ca="1" si="829"/>
        <v/>
      </c>
      <c r="AG229" s="184" t="str">
        <f t="shared" ca="1" si="830"/>
        <v/>
      </c>
      <c r="AH229" s="184" t="str">
        <f t="shared" ca="1" si="831"/>
        <v/>
      </c>
      <c r="AI229" s="184" t="str">
        <f t="shared" ca="1" si="832"/>
        <v/>
      </c>
      <c r="AJ229" s="184" t="str">
        <f t="shared" ca="1" si="833"/>
        <v/>
      </c>
      <c r="AK229" s="184" t="str">
        <f t="shared" ca="1" si="834"/>
        <v/>
      </c>
      <c r="AL229" s="184" t="str">
        <f t="shared" ca="1" si="835"/>
        <v/>
      </c>
      <c r="AM229" s="184" t="str">
        <f t="shared" ca="1" si="836"/>
        <v/>
      </c>
      <c r="AN229" s="184" t="str">
        <f t="shared" ca="1" si="837"/>
        <v/>
      </c>
      <c r="AO229" s="184" t="str">
        <f t="shared" ca="1" si="838"/>
        <v/>
      </c>
      <c r="AP229" s="184" t="str">
        <f t="shared" ca="1" si="839"/>
        <v/>
      </c>
      <c r="AQ229" s="184" t="str">
        <f t="shared" ca="1" si="840"/>
        <v/>
      </c>
      <c r="AR229" s="184" t="str">
        <f t="shared" ca="1" si="841"/>
        <v/>
      </c>
      <c r="AS229" s="184" t="str">
        <f t="shared" ca="1" si="842"/>
        <v/>
      </c>
      <c r="AT229" s="184" t="str">
        <f t="shared" ca="1" si="843"/>
        <v/>
      </c>
      <c r="AU229" s="184" t="str">
        <f t="shared" ca="1" si="844"/>
        <v/>
      </c>
      <c r="AV229" s="184" t="str">
        <f t="shared" ca="1" si="845"/>
        <v/>
      </c>
      <c r="AW229" s="184" t="str">
        <f t="shared" ca="1" si="846"/>
        <v/>
      </c>
      <c r="AX229" s="184" t="str">
        <f t="shared" ca="1" si="847"/>
        <v/>
      </c>
      <c r="AY229" s="184" t="str">
        <f t="shared" ca="1" si="848"/>
        <v/>
      </c>
      <c r="AZ229" s="184" t="str">
        <f t="shared" ca="1" si="849"/>
        <v/>
      </c>
      <c r="BA229" s="184" t="str">
        <f t="shared" ca="1" si="850"/>
        <v/>
      </c>
      <c r="BB229" s="184" t="str">
        <f t="shared" ca="1" si="851"/>
        <v/>
      </c>
      <c r="BC229" s="184" t="str">
        <f t="shared" ca="1" si="852"/>
        <v/>
      </c>
      <c r="BD229" s="184" t="str">
        <f t="shared" ca="1" si="853"/>
        <v/>
      </c>
      <c r="BE229" s="184" t="str">
        <f t="shared" ca="1" si="854"/>
        <v/>
      </c>
      <c r="BF229" s="184" t="str">
        <f t="shared" ca="1" si="855"/>
        <v/>
      </c>
      <c r="BG229" s="184" t="str">
        <f t="shared" ca="1" si="856"/>
        <v/>
      </c>
      <c r="BH229" s="184" t="str">
        <f t="shared" ca="1" si="857"/>
        <v/>
      </c>
      <c r="BI229" s="184" t="str">
        <f t="shared" ca="1" si="858"/>
        <v/>
      </c>
      <c r="BJ229" s="184" t="str">
        <f t="shared" ca="1" si="859"/>
        <v/>
      </c>
      <c r="BK229" s="184" t="str">
        <f t="shared" ca="1" si="860"/>
        <v/>
      </c>
      <c r="BL229" s="184" t="str">
        <f t="shared" ca="1" si="861"/>
        <v/>
      </c>
      <c r="BM229" s="184" t="str">
        <f t="shared" ca="1" si="862"/>
        <v/>
      </c>
      <c r="BN229" s="184" t="str">
        <f t="shared" ca="1" si="863"/>
        <v/>
      </c>
      <c r="BO229" s="184" t="str">
        <f t="shared" ca="1" si="864"/>
        <v/>
      </c>
      <c r="BP229" s="184" t="str">
        <f t="shared" ca="1" si="865"/>
        <v/>
      </c>
      <c r="BQ229" s="184" t="str">
        <f t="shared" ca="1" si="866"/>
        <v/>
      </c>
      <c r="BR229" s="184" t="str">
        <f t="shared" ca="1" si="867"/>
        <v/>
      </c>
      <c r="BS229" s="184" t="str">
        <f t="shared" ca="1" si="868"/>
        <v/>
      </c>
      <c r="BT229" s="184" t="str">
        <f t="shared" ca="1" si="869"/>
        <v/>
      </c>
      <c r="BU229" s="184" t="str">
        <f t="shared" ca="1" si="870"/>
        <v/>
      </c>
      <c r="BV229" s="184" t="str">
        <f t="shared" ca="1" si="871"/>
        <v/>
      </c>
      <c r="BW229" s="184" t="str">
        <f t="shared" ca="1" si="872"/>
        <v/>
      </c>
      <c r="BX229" s="184" t="str">
        <f t="shared" ca="1" si="873"/>
        <v/>
      </c>
      <c r="BY229" s="184" t="str">
        <f t="shared" ca="1" si="874"/>
        <v/>
      </c>
      <c r="BZ229" s="184" t="str">
        <f t="shared" ca="1" si="875"/>
        <v/>
      </c>
      <c r="CA229" s="184" t="str">
        <f t="shared" ca="1" si="876"/>
        <v/>
      </c>
      <c r="CB229" s="184" t="str">
        <f t="shared" ca="1" si="877"/>
        <v/>
      </c>
      <c r="CC229" s="184" t="str">
        <f t="shared" ca="1" si="878"/>
        <v/>
      </c>
      <c r="CD229" s="184" t="str">
        <f t="shared" ca="1" si="879"/>
        <v/>
      </c>
      <c r="CE229" s="184" t="str">
        <f t="shared" ca="1" si="880"/>
        <v/>
      </c>
      <c r="CF229" s="184" t="str">
        <f t="shared" ca="1" si="881"/>
        <v/>
      </c>
      <c r="CG229" s="184" t="str">
        <f t="shared" ca="1" si="882"/>
        <v/>
      </c>
      <c r="CH229" s="184" t="str">
        <f t="shared" ca="1" si="883"/>
        <v/>
      </c>
      <c r="CI229" s="184" t="str">
        <f t="shared" ca="1" si="884"/>
        <v/>
      </c>
      <c r="CJ229" s="184" t="str">
        <f t="shared" ca="1" si="885"/>
        <v/>
      </c>
      <c r="CK229" s="184" t="str">
        <f t="shared" ca="1" si="886"/>
        <v/>
      </c>
      <c r="CL229" s="184" t="str">
        <f t="shared" ca="1" si="887"/>
        <v/>
      </c>
      <c r="CM229" s="184" t="str">
        <f t="shared" ca="1" si="888"/>
        <v/>
      </c>
      <c r="CN229" s="184" t="str">
        <f t="shared" ca="1" si="889"/>
        <v/>
      </c>
      <c r="CO229" s="184" t="str">
        <f t="shared" ca="1" si="890"/>
        <v/>
      </c>
      <c r="CP229" s="184" t="str">
        <f t="shared" ca="1" si="891"/>
        <v/>
      </c>
      <c r="CQ229" s="184" t="str">
        <f t="shared" ca="1" si="892"/>
        <v/>
      </c>
      <c r="CR229" s="184" t="str">
        <f t="shared" ca="1" si="893"/>
        <v/>
      </c>
      <c r="CS229" s="184" t="str">
        <f t="shared" ca="1" si="894"/>
        <v/>
      </c>
      <c r="CT229" s="184" t="str">
        <f t="shared" ca="1" si="895"/>
        <v/>
      </c>
      <c r="CU229" s="184" t="str">
        <f t="shared" ca="1" si="896"/>
        <v/>
      </c>
      <c r="CV229" s="184" t="str">
        <f t="shared" ca="1" si="897"/>
        <v/>
      </c>
      <c r="CW229" s="184" t="str">
        <f t="shared" ca="1" si="898"/>
        <v/>
      </c>
      <c r="CX229" s="184" t="str">
        <f t="shared" ca="1" si="899"/>
        <v/>
      </c>
      <c r="CY229" s="184" t="str">
        <f t="shared" ca="1" si="900"/>
        <v/>
      </c>
      <c r="CZ229" s="184" t="str">
        <f t="shared" ca="1" si="901"/>
        <v/>
      </c>
      <c r="DA229" s="184" t="str">
        <f t="shared" ca="1" si="902"/>
        <v/>
      </c>
      <c r="DB229" s="184" t="str">
        <f t="shared" ca="1" si="903"/>
        <v/>
      </c>
      <c r="DC229" s="184" t="str">
        <f t="shared" ca="1" si="904"/>
        <v/>
      </c>
      <c r="DD229" s="184" t="str">
        <f t="shared" ca="1" si="905"/>
        <v/>
      </c>
      <c r="DE229" s="184" t="str">
        <f t="shared" ca="1" si="906"/>
        <v/>
      </c>
      <c r="DF229" s="184" t="str">
        <f t="shared" ca="1" si="907"/>
        <v/>
      </c>
      <c r="DG229" s="184" t="str">
        <f t="shared" ca="1" si="908"/>
        <v/>
      </c>
      <c r="DH229" s="184">
        <f t="shared" ca="1" si="909"/>
        <v>0</v>
      </c>
      <c r="DI229" s="184">
        <f t="shared" ca="1" si="910"/>
        <v>0</v>
      </c>
      <c r="DJ229" s="184">
        <f t="shared" ca="1" si="911"/>
        <v>0</v>
      </c>
      <c r="DK229" s="184">
        <f t="shared" ca="1" si="912"/>
        <v>0</v>
      </c>
      <c r="DL229" s="184">
        <f t="shared" ca="1" si="913"/>
        <v>0</v>
      </c>
      <c r="DM229" s="184">
        <f t="shared" ca="1" si="914"/>
        <v>0</v>
      </c>
      <c r="DN229" s="184">
        <f t="shared" ca="1" si="915"/>
        <v>0</v>
      </c>
      <c r="DO229" s="184">
        <f t="shared" ca="1" si="916"/>
        <v>0</v>
      </c>
      <c r="DP229" s="184">
        <f t="shared" ca="1" si="917"/>
        <v>0</v>
      </c>
      <c r="DQ229" s="184">
        <f t="shared" ca="1" si="918"/>
        <v>0</v>
      </c>
      <c r="DR229" s="184">
        <f t="shared" ca="1" si="919"/>
        <v>0</v>
      </c>
      <c r="DS229" s="184">
        <f t="shared" ca="1" si="920"/>
        <v>0</v>
      </c>
      <c r="DT229" s="184">
        <f t="shared" ca="1" si="921"/>
        <v>0</v>
      </c>
      <c r="DU229" s="184">
        <f t="shared" ca="1" si="922"/>
        <v>0</v>
      </c>
      <c r="DV229" s="184">
        <f t="shared" ca="1" si="923"/>
        <v>0</v>
      </c>
      <c r="DW229" s="184">
        <f t="shared" ca="1" si="924"/>
        <v>0</v>
      </c>
      <c r="DX229" s="184">
        <f t="shared" ca="1" si="925"/>
        <v>0</v>
      </c>
      <c r="DY229" s="184">
        <f t="shared" ca="1" si="926"/>
        <v>0</v>
      </c>
      <c r="DZ229" s="184">
        <f t="shared" ca="1" si="927"/>
        <v>0</v>
      </c>
      <c r="EA229" s="184">
        <f t="shared" ca="1" si="928"/>
        <v>0</v>
      </c>
      <c r="EB229" s="184">
        <f t="shared" ca="1" si="929"/>
        <v>0</v>
      </c>
      <c r="EC229" s="184">
        <f t="shared" ca="1" si="930"/>
        <v>0</v>
      </c>
      <c r="ED229" s="184">
        <f t="shared" ca="1" si="931"/>
        <v>0</v>
      </c>
      <c r="EE229" s="184">
        <f t="shared" ca="1" si="932"/>
        <v>0</v>
      </c>
      <c r="EF229" s="184">
        <f t="shared" ca="1" si="933"/>
        <v>0</v>
      </c>
      <c r="EG229" s="184">
        <f t="shared" ca="1" si="934"/>
        <v>0</v>
      </c>
      <c r="EH229" s="184">
        <f t="shared" ca="1" si="935"/>
        <v>0</v>
      </c>
      <c r="EI229" s="184">
        <f t="shared" ca="1" si="936"/>
        <v>0</v>
      </c>
      <c r="EJ229" s="184">
        <f t="shared" ca="1" si="937"/>
        <v>0</v>
      </c>
      <c r="EK229" s="184">
        <f t="shared" ca="1" si="938"/>
        <v>0</v>
      </c>
      <c r="EL229" s="184">
        <f t="shared" ca="1" si="939"/>
        <v>0</v>
      </c>
      <c r="EM229" s="184">
        <f t="shared" ca="1" si="940"/>
        <v>0</v>
      </c>
      <c r="EN229" s="184">
        <f t="shared" ca="1" si="941"/>
        <v>0</v>
      </c>
      <c r="EO229" s="184">
        <f t="shared" ca="1" si="942"/>
        <v>0</v>
      </c>
      <c r="EP229" s="184">
        <f t="shared" ca="1" si="943"/>
        <v>0</v>
      </c>
      <c r="EQ229" s="184">
        <f t="shared" ca="1" si="944"/>
        <v>0</v>
      </c>
      <c r="ER229" s="184">
        <f t="shared" ca="1" si="945"/>
        <v>0</v>
      </c>
      <c r="ES229" s="184">
        <f t="shared" ca="1" si="946"/>
        <v>0</v>
      </c>
      <c r="ET229" s="184">
        <f t="shared" ca="1" si="947"/>
        <v>0</v>
      </c>
      <c r="EU229" s="184">
        <f t="shared" ca="1" si="948"/>
        <v>0</v>
      </c>
      <c r="EV229" s="184">
        <f t="shared" ca="1" si="949"/>
        <v>0</v>
      </c>
      <c r="EW229" s="184">
        <f t="shared" ca="1" si="950"/>
        <v>0</v>
      </c>
      <c r="EX229" s="184">
        <f t="shared" ca="1" si="951"/>
        <v>0</v>
      </c>
      <c r="EY229" s="184">
        <f t="shared" ca="1" si="952"/>
        <v>0</v>
      </c>
      <c r="EZ229" s="184">
        <f t="shared" ca="1" si="953"/>
        <v>0</v>
      </c>
      <c r="FA229" s="184">
        <f t="shared" ca="1" si="954"/>
        <v>0</v>
      </c>
      <c r="FB229" s="184">
        <f t="shared" ca="1" si="955"/>
        <v>0</v>
      </c>
      <c r="FC229" s="184">
        <f t="shared" ca="1" si="956"/>
        <v>0</v>
      </c>
      <c r="FD229" s="184">
        <f t="shared" ca="1" si="957"/>
        <v>0</v>
      </c>
      <c r="FE229" s="184">
        <f t="shared" ca="1" si="958"/>
        <v>0</v>
      </c>
      <c r="FF229" s="184">
        <f t="shared" ca="1" si="959"/>
        <v>0</v>
      </c>
      <c r="FG229" s="184">
        <f t="shared" ca="1" si="960"/>
        <v>0</v>
      </c>
      <c r="FH229" s="184">
        <f t="shared" ca="1" si="961"/>
        <v>0</v>
      </c>
      <c r="FI229" s="184">
        <f t="shared" ca="1" si="962"/>
        <v>0</v>
      </c>
      <c r="FJ229" s="184">
        <f t="shared" ca="1" si="963"/>
        <v>0</v>
      </c>
      <c r="FK229" s="184">
        <f t="shared" ca="1" si="964"/>
        <v>0</v>
      </c>
      <c r="FL229" s="184">
        <f t="shared" ca="1" si="965"/>
        <v>0</v>
      </c>
      <c r="FM229" s="184">
        <f t="shared" ca="1" si="966"/>
        <v>0</v>
      </c>
      <c r="FN229" s="184">
        <f t="shared" ca="1" si="967"/>
        <v>0</v>
      </c>
      <c r="FO229" s="184">
        <f t="shared" ca="1" si="968"/>
        <v>0</v>
      </c>
      <c r="FP229" s="184">
        <f t="shared" ca="1" si="969"/>
        <v>0</v>
      </c>
      <c r="FQ229" s="184">
        <f t="shared" ca="1" si="970"/>
        <v>0</v>
      </c>
      <c r="FR229" s="184">
        <f t="shared" ca="1" si="971"/>
        <v>0</v>
      </c>
      <c r="FS229" s="184">
        <f t="shared" ca="1" si="972"/>
        <v>0</v>
      </c>
      <c r="FT229" s="184">
        <f t="shared" ca="1" si="973"/>
        <v>0</v>
      </c>
      <c r="FU229" s="184">
        <f t="shared" ca="1" si="974"/>
        <v>0</v>
      </c>
      <c r="FV229" s="184">
        <f t="shared" ca="1" si="975"/>
        <v>0</v>
      </c>
      <c r="FW229" s="184">
        <f t="shared" ca="1" si="976"/>
        <v>0</v>
      </c>
      <c r="FX229" s="184">
        <f t="shared" ca="1" si="977"/>
        <v>0</v>
      </c>
      <c r="FY229" s="184">
        <f t="shared" ca="1" si="978"/>
        <v>0</v>
      </c>
      <c r="FZ229" s="184">
        <f t="shared" ca="1" si="979"/>
        <v>0</v>
      </c>
      <c r="GA229" s="184">
        <f t="shared" ca="1" si="980"/>
        <v>0</v>
      </c>
      <c r="GB229" s="184">
        <f t="shared" ca="1" si="981"/>
        <v>0</v>
      </c>
      <c r="GC229" s="184">
        <f t="shared" ca="1" si="982"/>
        <v>0</v>
      </c>
      <c r="GD229" s="184">
        <f t="shared" ca="1" si="983"/>
        <v>0</v>
      </c>
      <c r="GE229" s="184">
        <f t="shared" ca="1" si="984"/>
        <v>0</v>
      </c>
      <c r="GF229" s="184">
        <f t="shared" ca="1" si="985"/>
        <v>0</v>
      </c>
      <c r="GG229" s="184">
        <f t="shared" ca="1" si="986"/>
        <v>0</v>
      </c>
      <c r="GH229" s="184">
        <f t="shared" ca="1" si="987"/>
        <v>0</v>
      </c>
      <c r="GI229" s="184">
        <f t="shared" ca="1" si="988"/>
        <v>0</v>
      </c>
      <c r="GJ229" s="184">
        <f t="shared" ca="1" si="989"/>
        <v>0</v>
      </c>
      <c r="GK229" s="184">
        <f t="shared" ca="1" si="990"/>
        <v>0</v>
      </c>
      <c r="GL229" s="184">
        <f t="shared" ca="1" si="991"/>
        <v>0</v>
      </c>
      <c r="GM229" s="184">
        <f t="shared" ca="1" si="992"/>
        <v>0</v>
      </c>
      <c r="GN229" s="184">
        <f t="shared" ca="1" si="993"/>
        <v>0</v>
      </c>
      <c r="GO229" s="184">
        <f t="shared" ca="1" si="994"/>
        <v>0</v>
      </c>
      <c r="GP229" s="184">
        <f t="shared" ca="1" si="995"/>
        <v>0</v>
      </c>
      <c r="GQ229" s="184">
        <f t="shared" ca="1" si="996"/>
        <v>0</v>
      </c>
      <c r="GR229" s="184">
        <f t="shared" ca="1" si="997"/>
        <v>0</v>
      </c>
      <c r="GS229" s="184">
        <f t="shared" ca="1" si="998"/>
        <v>0</v>
      </c>
      <c r="GT229" s="184">
        <f t="shared" ca="1" si="999"/>
        <v>0</v>
      </c>
      <c r="GU229" s="184">
        <f t="shared" ca="1" si="1000"/>
        <v>0</v>
      </c>
      <c r="GV229" s="184">
        <f t="shared" ca="1" si="1001"/>
        <v>0</v>
      </c>
      <c r="GW229" s="184">
        <f t="shared" ca="1" si="1002"/>
        <v>0</v>
      </c>
      <c r="GX229" s="184">
        <f t="shared" ca="1" si="1003"/>
        <v>0</v>
      </c>
      <c r="GY229" s="184">
        <f t="shared" ca="1" si="1004"/>
        <v>0</v>
      </c>
      <c r="GZ229" s="184">
        <f t="shared" ca="1" si="1005"/>
        <v>0</v>
      </c>
      <c r="HA229" s="184">
        <f t="shared" ca="1" si="1006"/>
        <v>0</v>
      </c>
      <c r="HB229" s="184">
        <f t="shared" ca="1" si="1007"/>
        <v>0</v>
      </c>
      <c r="HC229" s="184">
        <f t="shared" ca="1" si="1008"/>
        <v>0</v>
      </c>
      <c r="HD229" s="184">
        <f t="shared" ca="1" si="1009"/>
        <v>0</v>
      </c>
      <c r="HE229" s="184">
        <f t="shared" ca="1" si="1010"/>
        <v>0</v>
      </c>
      <c r="HF229" s="184">
        <f t="shared" ca="1" si="1011"/>
        <v>0</v>
      </c>
      <c r="HG229" s="184">
        <f t="shared" ca="1" si="1012"/>
        <v>0</v>
      </c>
      <c r="HH229" s="184">
        <f t="shared" ca="1" si="1013"/>
        <v>0</v>
      </c>
      <c r="HI229" s="184">
        <f t="shared" ca="1" si="1014"/>
        <v>0</v>
      </c>
      <c r="HJ229" s="184">
        <f t="shared" ca="1" si="1015"/>
        <v>0</v>
      </c>
      <c r="HK229" s="578">
        <f t="shared" ca="1" si="1016"/>
        <v>0</v>
      </c>
    </row>
    <row r="230" spans="1:219" s="185" customFormat="1">
      <c r="A230" s="284"/>
      <c r="B230" s="285"/>
      <c r="C230" s="286"/>
      <c r="D230" s="287"/>
      <c r="E230" s="288"/>
      <c r="F230" s="289"/>
      <c r="G230" s="289"/>
      <c r="H230" s="289"/>
      <c r="I230" s="289"/>
      <c r="J230" s="289"/>
      <c r="K230" s="289"/>
      <c r="L230" s="289"/>
      <c r="M230" s="572">
        <f t="shared" si="810"/>
        <v>0</v>
      </c>
      <c r="N230" s="572">
        <f t="shared" si="811"/>
        <v>0</v>
      </c>
      <c r="O230" s="572">
        <f t="shared" si="812"/>
        <v>0</v>
      </c>
      <c r="P230" s="572">
        <f t="shared" si="813"/>
        <v>222</v>
      </c>
      <c r="Q230" s="572" t="str">
        <f t="shared" si="814"/>
        <v/>
      </c>
      <c r="R230" s="572" t="str">
        <f t="shared" si="815"/>
        <v/>
      </c>
      <c r="S230" s="184" t="str">
        <f t="shared" ca="1" si="816"/>
        <v/>
      </c>
      <c r="T230" s="184" t="str">
        <f t="shared" ca="1" si="817"/>
        <v/>
      </c>
      <c r="U230" s="184" t="str">
        <f t="shared" ca="1" si="818"/>
        <v/>
      </c>
      <c r="V230" s="184" t="str">
        <f t="shared" ca="1" si="819"/>
        <v/>
      </c>
      <c r="W230" s="184" t="str">
        <f t="shared" ca="1" si="820"/>
        <v/>
      </c>
      <c r="X230" s="184" t="str">
        <f t="shared" ca="1" si="821"/>
        <v/>
      </c>
      <c r="Y230" s="184" t="str">
        <f t="shared" ca="1" si="822"/>
        <v/>
      </c>
      <c r="Z230" s="184" t="str">
        <f t="shared" ca="1" si="823"/>
        <v/>
      </c>
      <c r="AA230" s="184" t="str">
        <f t="shared" ca="1" si="824"/>
        <v/>
      </c>
      <c r="AB230" s="184" t="str">
        <f t="shared" ca="1" si="825"/>
        <v/>
      </c>
      <c r="AC230" s="184" t="str">
        <f t="shared" ca="1" si="826"/>
        <v/>
      </c>
      <c r="AD230" s="184" t="str">
        <f t="shared" ca="1" si="827"/>
        <v/>
      </c>
      <c r="AE230" s="184" t="str">
        <f t="shared" ca="1" si="828"/>
        <v/>
      </c>
      <c r="AF230" s="184" t="str">
        <f t="shared" ca="1" si="829"/>
        <v/>
      </c>
      <c r="AG230" s="184" t="str">
        <f t="shared" ca="1" si="830"/>
        <v/>
      </c>
      <c r="AH230" s="184" t="str">
        <f t="shared" ca="1" si="831"/>
        <v/>
      </c>
      <c r="AI230" s="184" t="str">
        <f t="shared" ca="1" si="832"/>
        <v/>
      </c>
      <c r="AJ230" s="184" t="str">
        <f t="shared" ca="1" si="833"/>
        <v/>
      </c>
      <c r="AK230" s="184" t="str">
        <f t="shared" ca="1" si="834"/>
        <v/>
      </c>
      <c r="AL230" s="184" t="str">
        <f t="shared" ca="1" si="835"/>
        <v/>
      </c>
      <c r="AM230" s="184" t="str">
        <f t="shared" ca="1" si="836"/>
        <v/>
      </c>
      <c r="AN230" s="184" t="str">
        <f t="shared" ca="1" si="837"/>
        <v/>
      </c>
      <c r="AO230" s="184" t="str">
        <f t="shared" ca="1" si="838"/>
        <v/>
      </c>
      <c r="AP230" s="184" t="str">
        <f t="shared" ca="1" si="839"/>
        <v/>
      </c>
      <c r="AQ230" s="184" t="str">
        <f t="shared" ca="1" si="840"/>
        <v/>
      </c>
      <c r="AR230" s="184" t="str">
        <f t="shared" ca="1" si="841"/>
        <v/>
      </c>
      <c r="AS230" s="184" t="str">
        <f t="shared" ca="1" si="842"/>
        <v/>
      </c>
      <c r="AT230" s="184" t="str">
        <f t="shared" ca="1" si="843"/>
        <v/>
      </c>
      <c r="AU230" s="184" t="str">
        <f t="shared" ca="1" si="844"/>
        <v/>
      </c>
      <c r="AV230" s="184" t="str">
        <f t="shared" ca="1" si="845"/>
        <v/>
      </c>
      <c r="AW230" s="184" t="str">
        <f t="shared" ca="1" si="846"/>
        <v/>
      </c>
      <c r="AX230" s="184" t="str">
        <f t="shared" ca="1" si="847"/>
        <v/>
      </c>
      <c r="AY230" s="184" t="str">
        <f t="shared" ca="1" si="848"/>
        <v/>
      </c>
      <c r="AZ230" s="184" t="str">
        <f t="shared" ca="1" si="849"/>
        <v/>
      </c>
      <c r="BA230" s="184" t="str">
        <f t="shared" ca="1" si="850"/>
        <v/>
      </c>
      <c r="BB230" s="184" t="str">
        <f t="shared" ca="1" si="851"/>
        <v/>
      </c>
      <c r="BC230" s="184" t="str">
        <f t="shared" ca="1" si="852"/>
        <v/>
      </c>
      <c r="BD230" s="184" t="str">
        <f t="shared" ca="1" si="853"/>
        <v/>
      </c>
      <c r="BE230" s="184" t="str">
        <f t="shared" ca="1" si="854"/>
        <v/>
      </c>
      <c r="BF230" s="184" t="str">
        <f t="shared" ca="1" si="855"/>
        <v/>
      </c>
      <c r="BG230" s="184" t="str">
        <f t="shared" ca="1" si="856"/>
        <v/>
      </c>
      <c r="BH230" s="184" t="str">
        <f t="shared" ca="1" si="857"/>
        <v/>
      </c>
      <c r="BI230" s="184" t="str">
        <f t="shared" ca="1" si="858"/>
        <v/>
      </c>
      <c r="BJ230" s="184" t="str">
        <f t="shared" ca="1" si="859"/>
        <v/>
      </c>
      <c r="BK230" s="184" t="str">
        <f t="shared" ca="1" si="860"/>
        <v/>
      </c>
      <c r="BL230" s="184" t="str">
        <f t="shared" ca="1" si="861"/>
        <v/>
      </c>
      <c r="BM230" s="184" t="str">
        <f t="shared" ca="1" si="862"/>
        <v/>
      </c>
      <c r="BN230" s="184" t="str">
        <f t="shared" ca="1" si="863"/>
        <v/>
      </c>
      <c r="BO230" s="184" t="str">
        <f t="shared" ca="1" si="864"/>
        <v/>
      </c>
      <c r="BP230" s="184" t="str">
        <f t="shared" ca="1" si="865"/>
        <v/>
      </c>
      <c r="BQ230" s="184" t="str">
        <f t="shared" ca="1" si="866"/>
        <v/>
      </c>
      <c r="BR230" s="184" t="str">
        <f t="shared" ca="1" si="867"/>
        <v/>
      </c>
      <c r="BS230" s="184" t="str">
        <f t="shared" ca="1" si="868"/>
        <v/>
      </c>
      <c r="BT230" s="184" t="str">
        <f t="shared" ca="1" si="869"/>
        <v/>
      </c>
      <c r="BU230" s="184" t="str">
        <f t="shared" ca="1" si="870"/>
        <v/>
      </c>
      <c r="BV230" s="184" t="str">
        <f t="shared" ca="1" si="871"/>
        <v/>
      </c>
      <c r="BW230" s="184" t="str">
        <f t="shared" ca="1" si="872"/>
        <v/>
      </c>
      <c r="BX230" s="184" t="str">
        <f t="shared" ca="1" si="873"/>
        <v/>
      </c>
      <c r="BY230" s="184" t="str">
        <f t="shared" ca="1" si="874"/>
        <v/>
      </c>
      <c r="BZ230" s="184" t="str">
        <f t="shared" ca="1" si="875"/>
        <v/>
      </c>
      <c r="CA230" s="184" t="str">
        <f t="shared" ca="1" si="876"/>
        <v/>
      </c>
      <c r="CB230" s="184" t="str">
        <f t="shared" ca="1" si="877"/>
        <v/>
      </c>
      <c r="CC230" s="184" t="str">
        <f t="shared" ca="1" si="878"/>
        <v/>
      </c>
      <c r="CD230" s="184" t="str">
        <f t="shared" ca="1" si="879"/>
        <v/>
      </c>
      <c r="CE230" s="184" t="str">
        <f t="shared" ca="1" si="880"/>
        <v/>
      </c>
      <c r="CF230" s="184" t="str">
        <f t="shared" ca="1" si="881"/>
        <v/>
      </c>
      <c r="CG230" s="184" t="str">
        <f t="shared" ca="1" si="882"/>
        <v/>
      </c>
      <c r="CH230" s="184" t="str">
        <f t="shared" ca="1" si="883"/>
        <v/>
      </c>
      <c r="CI230" s="184" t="str">
        <f t="shared" ca="1" si="884"/>
        <v/>
      </c>
      <c r="CJ230" s="184" t="str">
        <f t="shared" ca="1" si="885"/>
        <v/>
      </c>
      <c r="CK230" s="184" t="str">
        <f t="shared" ca="1" si="886"/>
        <v/>
      </c>
      <c r="CL230" s="184" t="str">
        <f t="shared" ca="1" si="887"/>
        <v/>
      </c>
      <c r="CM230" s="184" t="str">
        <f t="shared" ca="1" si="888"/>
        <v/>
      </c>
      <c r="CN230" s="184" t="str">
        <f t="shared" ca="1" si="889"/>
        <v/>
      </c>
      <c r="CO230" s="184" t="str">
        <f t="shared" ca="1" si="890"/>
        <v/>
      </c>
      <c r="CP230" s="184" t="str">
        <f t="shared" ca="1" si="891"/>
        <v/>
      </c>
      <c r="CQ230" s="184" t="str">
        <f t="shared" ca="1" si="892"/>
        <v/>
      </c>
      <c r="CR230" s="184" t="str">
        <f t="shared" ca="1" si="893"/>
        <v/>
      </c>
      <c r="CS230" s="184" t="str">
        <f t="shared" ca="1" si="894"/>
        <v/>
      </c>
      <c r="CT230" s="184" t="str">
        <f t="shared" ca="1" si="895"/>
        <v/>
      </c>
      <c r="CU230" s="184" t="str">
        <f t="shared" ca="1" si="896"/>
        <v/>
      </c>
      <c r="CV230" s="184" t="str">
        <f t="shared" ca="1" si="897"/>
        <v/>
      </c>
      <c r="CW230" s="184" t="str">
        <f t="shared" ca="1" si="898"/>
        <v/>
      </c>
      <c r="CX230" s="184" t="str">
        <f t="shared" ca="1" si="899"/>
        <v/>
      </c>
      <c r="CY230" s="184" t="str">
        <f t="shared" ca="1" si="900"/>
        <v/>
      </c>
      <c r="CZ230" s="184" t="str">
        <f t="shared" ca="1" si="901"/>
        <v/>
      </c>
      <c r="DA230" s="184" t="str">
        <f t="shared" ca="1" si="902"/>
        <v/>
      </c>
      <c r="DB230" s="184" t="str">
        <f t="shared" ca="1" si="903"/>
        <v/>
      </c>
      <c r="DC230" s="184" t="str">
        <f t="shared" ca="1" si="904"/>
        <v/>
      </c>
      <c r="DD230" s="184" t="str">
        <f t="shared" ca="1" si="905"/>
        <v/>
      </c>
      <c r="DE230" s="184" t="str">
        <f t="shared" ca="1" si="906"/>
        <v/>
      </c>
      <c r="DF230" s="184" t="str">
        <f t="shared" ca="1" si="907"/>
        <v/>
      </c>
      <c r="DG230" s="184">
        <f t="shared" ca="1" si="908"/>
        <v>0</v>
      </c>
      <c r="DH230" s="184">
        <f t="shared" ca="1" si="909"/>
        <v>0</v>
      </c>
      <c r="DI230" s="184">
        <f t="shared" ca="1" si="910"/>
        <v>0</v>
      </c>
      <c r="DJ230" s="184">
        <f t="shared" ca="1" si="911"/>
        <v>0</v>
      </c>
      <c r="DK230" s="184">
        <f t="shared" ca="1" si="912"/>
        <v>0</v>
      </c>
      <c r="DL230" s="184">
        <f t="shared" ca="1" si="913"/>
        <v>0</v>
      </c>
      <c r="DM230" s="184">
        <f t="shared" ca="1" si="914"/>
        <v>0</v>
      </c>
      <c r="DN230" s="184">
        <f t="shared" ca="1" si="915"/>
        <v>0</v>
      </c>
      <c r="DO230" s="184">
        <f t="shared" ca="1" si="916"/>
        <v>0</v>
      </c>
      <c r="DP230" s="184">
        <f t="shared" ca="1" si="917"/>
        <v>0</v>
      </c>
      <c r="DQ230" s="184">
        <f t="shared" ca="1" si="918"/>
        <v>0</v>
      </c>
      <c r="DR230" s="184">
        <f t="shared" ca="1" si="919"/>
        <v>0</v>
      </c>
      <c r="DS230" s="184">
        <f t="shared" ca="1" si="920"/>
        <v>0</v>
      </c>
      <c r="DT230" s="184">
        <f t="shared" ca="1" si="921"/>
        <v>0</v>
      </c>
      <c r="DU230" s="184">
        <f t="shared" ca="1" si="922"/>
        <v>0</v>
      </c>
      <c r="DV230" s="184">
        <f t="shared" ca="1" si="923"/>
        <v>0</v>
      </c>
      <c r="DW230" s="184">
        <f t="shared" ca="1" si="924"/>
        <v>0</v>
      </c>
      <c r="DX230" s="184">
        <f t="shared" ca="1" si="925"/>
        <v>0</v>
      </c>
      <c r="DY230" s="184">
        <f t="shared" ca="1" si="926"/>
        <v>0</v>
      </c>
      <c r="DZ230" s="184">
        <f t="shared" ca="1" si="927"/>
        <v>0</v>
      </c>
      <c r="EA230" s="184">
        <f t="shared" ca="1" si="928"/>
        <v>0</v>
      </c>
      <c r="EB230" s="184">
        <f t="shared" ca="1" si="929"/>
        <v>0</v>
      </c>
      <c r="EC230" s="184">
        <f t="shared" ca="1" si="930"/>
        <v>0</v>
      </c>
      <c r="ED230" s="184">
        <f t="shared" ca="1" si="931"/>
        <v>0</v>
      </c>
      <c r="EE230" s="184">
        <f t="shared" ca="1" si="932"/>
        <v>0</v>
      </c>
      <c r="EF230" s="184">
        <f t="shared" ca="1" si="933"/>
        <v>0</v>
      </c>
      <c r="EG230" s="184">
        <f t="shared" ca="1" si="934"/>
        <v>0</v>
      </c>
      <c r="EH230" s="184">
        <f t="shared" ca="1" si="935"/>
        <v>0</v>
      </c>
      <c r="EI230" s="184">
        <f t="shared" ca="1" si="936"/>
        <v>0</v>
      </c>
      <c r="EJ230" s="184">
        <f t="shared" ca="1" si="937"/>
        <v>0</v>
      </c>
      <c r="EK230" s="184">
        <f t="shared" ca="1" si="938"/>
        <v>0</v>
      </c>
      <c r="EL230" s="184">
        <f t="shared" ca="1" si="939"/>
        <v>0</v>
      </c>
      <c r="EM230" s="184">
        <f t="shared" ca="1" si="940"/>
        <v>0</v>
      </c>
      <c r="EN230" s="184">
        <f t="shared" ca="1" si="941"/>
        <v>0</v>
      </c>
      <c r="EO230" s="184">
        <f t="shared" ca="1" si="942"/>
        <v>0</v>
      </c>
      <c r="EP230" s="184">
        <f t="shared" ca="1" si="943"/>
        <v>0</v>
      </c>
      <c r="EQ230" s="184">
        <f t="shared" ca="1" si="944"/>
        <v>0</v>
      </c>
      <c r="ER230" s="184">
        <f t="shared" ca="1" si="945"/>
        <v>0</v>
      </c>
      <c r="ES230" s="184">
        <f t="shared" ca="1" si="946"/>
        <v>0</v>
      </c>
      <c r="ET230" s="184">
        <f t="shared" ca="1" si="947"/>
        <v>0</v>
      </c>
      <c r="EU230" s="184">
        <f t="shared" ca="1" si="948"/>
        <v>0</v>
      </c>
      <c r="EV230" s="184">
        <f t="shared" ca="1" si="949"/>
        <v>0</v>
      </c>
      <c r="EW230" s="184">
        <f t="shared" ca="1" si="950"/>
        <v>0</v>
      </c>
      <c r="EX230" s="184">
        <f t="shared" ca="1" si="951"/>
        <v>0</v>
      </c>
      <c r="EY230" s="184">
        <f t="shared" ca="1" si="952"/>
        <v>0</v>
      </c>
      <c r="EZ230" s="184">
        <f t="shared" ca="1" si="953"/>
        <v>0</v>
      </c>
      <c r="FA230" s="184">
        <f t="shared" ca="1" si="954"/>
        <v>0</v>
      </c>
      <c r="FB230" s="184">
        <f t="shared" ca="1" si="955"/>
        <v>0</v>
      </c>
      <c r="FC230" s="184">
        <f t="shared" ca="1" si="956"/>
        <v>0</v>
      </c>
      <c r="FD230" s="184">
        <f t="shared" ca="1" si="957"/>
        <v>0</v>
      </c>
      <c r="FE230" s="184">
        <f t="shared" ca="1" si="958"/>
        <v>0</v>
      </c>
      <c r="FF230" s="184">
        <f t="shared" ca="1" si="959"/>
        <v>0</v>
      </c>
      <c r="FG230" s="184">
        <f t="shared" ca="1" si="960"/>
        <v>0</v>
      </c>
      <c r="FH230" s="184">
        <f t="shared" ca="1" si="961"/>
        <v>0</v>
      </c>
      <c r="FI230" s="184">
        <f t="shared" ca="1" si="962"/>
        <v>0</v>
      </c>
      <c r="FJ230" s="184">
        <f t="shared" ca="1" si="963"/>
        <v>0</v>
      </c>
      <c r="FK230" s="184">
        <f t="shared" ca="1" si="964"/>
        <v>0</v>
      </c>
      <c r="FL230" s="184">
        <f t="shared" ca="1" si="965"/>
        <v>0</v>
      </c>
      <c r="FM230" s="184">
        <f t="shared" ca="1" si="966"/>
        <v>0</v>
      </c>
      <c r="FN230" s="184">
        <f t="shared" ca="1" si="967"/>
        <v>0</v>
      </c>
      <c r="FO230" s="184">
        <f t="shared" ca="1" si="968"/>
        <v>0</v>
      </c>
      <c r="FP230" s="184">
        <f t="shared" ca="1" si="969"/>
        <v>0</v>
      </c>
      <c r="FQ230" s="184">
        <f t="shared" ca="1" si="970"/>
        <v>0</v>
      </c>
      <c r="FR230" s="184">
        <f t="shared" ca="1" si="971"/>
        <v>0</v>
      </c>
      <c r="FS230" s="184">
        <f t="shared" ca="1" si="972"/>
        <v>0</v>
      </c>
      <c r="FT230" s="184">
        <f t="shared" ca="1" si="973"/>
        <v>0</v>
      </c>
      <c r="FU230" s="184">
        <f t="shared" ca="1" si="974"/>
        <v>0</v>
      </c>
      <c r="FV230" s="184">
        <f t="shared" ca="1" si="975"/>
        <v>0</v>
      </c>
      <c r="FW230" s="184">
        <f t="shared" ca="1" si="976"/>
        <v>0</v>
      </c>
      <c r="FX230" s="184">
        <f t="shared" ca="1" si="977"/>
        <v>0</v>
      </c>
      <c r="FY230" s="184">
        <f t="shared" ca="1" si="978"/>
        <v>0</v>
      </c>
      <c r="FZ230" s="184">
        <f t="shared" ca="1" si="979"/>
        <v>0</v>
      </c>
      <c r="GA230" s="184">
        <f t="shared" ca="1" si="980"/>
        <v>0</v>
      </c>
      <c r="GB230" s="184">
        <f t="shared" ca="1" si="981"/>
        <v>0</v>
      </c>
      <c r="GC230" s="184">
        <f t="shared" ca="1" si="982"/>
        <v>0</v>
      </c>
      <c r="GD230" s="184">
        <f t="shared" ca="1" si="983"/>
        <v>0</v>
      </c>
      <c r="GE230" s="184">
        <f t="shared" ca="1" si="984"/>
        <v>0</v>
      </c>
      <c r="GF230" s="184">
        <f t="shared" ca="1" si="985"/>
        <v>0</v>
      </c>
      <c r="GG230" s="184">
        <f t="shared" ca="1" si="986"/>
        <v>0</v>
      </c>
      <c r="GH230" s="184">
        <f t="shared" ca="1" si="987"/>
        <v>0</v>
      </c>
      <c r="GI230" s="184">
        <f t="shared" ca="1" si="988"/>
        <v>0</v>
      </c>
      <c r="GJ230" s="184">
        <f t="shared" ca="1" si="989"/>
        <v>0</v>
      </c>
      <c r="GK230" s="184">
        <f t="shared" ca="1" si="990"/>
        <v>0</v>
      </c>
      <c r="GL230" s="184">
        <f t="shared" ca="1" si="991"/>
        <v>0</v>
      </c>
      <c r="GM230" s="184">
        <f t="shared" ca="1" si="992"/>
        <v>0</v>
      </c>
      <c r="GN230" s="184">
        <f t="shared" ca="1" si="993"/>
        <v>0</v>
      </c>
      <c r="GO230" s="184">
        <f t="shared" ca="1" si="994"/>
        <v>0</v>
      </c>
      <c r="GP230" s="184">
        <f t="shared" ca="1" si="995"/>
        <v>0</v>
      </c>
      <c r="GQ230" s="184">
        <f t="shared" ca="1" si="996"/>
        <v>0</v>
      </c>
      <c r="GR230" s="184">
        <f t="shared" ca="1" si="997"/>
        <v>0</v>
      </c>
      <c r="GS230" s="184">
        <f t="shared" ca="1" si="998"/>
        <v>0</v>
      </c>
      <c r="GT230" s="184">
        <f t="shared" ca="1" si="999"/>
        <v>0</v>
      </c>
      <c r="GU230" s="184">
        <f t="shared" ca="1" si="1000"/>
        <v>0</v>
      </c>
      <c r="GV230" s="184">
        <f t="shared" ca="1" si="1001"/>
        <v>0</v>
      </c>
      <c r="GW230" s="184">
        <f t="shared" ca="1" si="1002"/>
        <v>0</v>
      </c>
      <c r="GX230" s="184">
        <f t="shared" ca="1" si="1003"/>
        <v>0</v>
      </c>
      <c r="GY230" s="184">
        <f t="shared" ca="1" si="1004"/>
        <v>0</v>
      </c>
      <c r="GZ230" s="184">
        <f t="shared" ca="1" si="1005"/>
        <v>0</v>
      </c>
      <c r="HA230" s="184">
        <f t="shared" ca="1" si="1006"/>
        <v>0</v>
      </c>
      <c r="HB230" s="184">
        <f t="shared" ca="1" si="1007"/>
        <v>0</v>
      </c>
      <c r="HC230" s="184">
        <f t="shared" ca="1" si="1008"/>
        <v>0</v>
      </c>
      <c r="HD230" s="184">
        <f t="shared" ca="1" si="1009"/>
        <v>0</v>
      </c>
      <c r="HE230" s="184">
        <f t="shared" ca="1" si="1010"/>
        <v>0</v>
      </c>
      <c r="HF230" s="184">
        <f t="shared" ca="1" si="1011"/>
        <v>0</v>
      </c>
      <c r="HG230" s="184">
        <f t="shared" ca="1" si="1012"/>
        <v>0</v>
      </c>
      <c r="HH230" s="184">
        <f t="shared" ca="1" si="1013"/>
        <v>0</v>
      </c>
      <c r="HI230" s="184">
        <f t="shared" ca="1" si="1014"/>
        <v>0</v>
      </c>
      <c r="HJ230" s="184">
        <f t="shared" ca="1" si="1015"/>
        <v>0</v>
      </c>
      <c r="HK230" s="578">
        <f t="shared" ca="1" si="1016"/>
        <v>0</v>
      </c>
    </row>
    <row r="231" spans="1:219" s="185" customFormat="1">
      <c r="A231" s="284"/>
      <c r="B231" s="285"/>
      <c r="C231" s="286"/>
      <c r="D231" s="287"/>
      <c r="E231" s="288"/>
      <c r="F231" s="289"/>
      <c r="G231" s="289"/>
      <c r="H231" s="289"/>
      <c r="I231" s="289"/>
      <c r="J231" s="289"/>
      <c r="K231" s="289"/>
      <c r="L231" s="289"/>
      <c r="M231" s="572">
        <f t="shared" si="810"/>
        <v>0</v>
      </c>
      <c r="N231" s="572">
        <f t="shared" si="811"/>
        <v>0</v>
      </c>
      <c r="O231" s="572">
        <f t="shared" si="812"/>
        <v>0</v>
      </c>
      <c r="P231" s="572">
        <f t="shared" si="813"/>
        <v>223</v>
      </c>
      <c r="Q231" s="572" t="str">
        <f t="shared" si="814"/>
        <v/>
      </c>
      <c r="R231" s="572" t="str">
        <f t="shared" si="815"/>
        <v/>
      </c>
      <c r="S231" s="184" t="str">
        <f t="shared" ca="1" si="816"/>
        <v/>
      </c>
      <c r="T231" s="184" t="str">
        <f t="shared" ca="1" si="817"/>
        <v/>
      </c>
      <c r="U231" s="184" t="str">
        <f t="shared" ca="1" si="818"/>
        <v/>
      </c>
      <c r="V231" s="184" t="str">
        <f t="shared" ca="1" si="819"/>
        <v/>
      </c>
      <c r="W231" s="184" t="str">
        <f t="shared" ca="1" si="820"/>
        <v/>
      </c>
      <c r="X231" s="184" t="str">
        <f t="shared" ca="1" si="821"/>
        <v/>
      </c>
      <c r="Y231" s="184" t="str">
        <f t="shared" ca="1" si="822"/>
        <v/>
      </c>
      <c r="Z231" s="184" t="str">
        <f t="shared" ca="1" si="823"/>
        <v/>
      </c>
      <c r="AA231" s="184" t="str">
        <f t="shared" ca="1" si="824"/>
        <v/>
      </c>
      <c r="AB231" s="184" t="str">
        <f t="shared" ca="1" si="825"/>
        <v/>
      </c>
      <c r="AC231" s="184" t="str">
        <f t="shared" ca="1" si="826"/>
        <v/>
      </c>
      <c r="AD231" s="184" t="str">
        <f t="shared" ca="1" si="827"/>
        <v/>
      </c>
      <c r="AE231" s="184" t="str">
        <f t="shared" ca="1" si="828"/>
        <v/>
      </c>
      <c r="AF231" s="184" t="str">
        <f t="shared" ca="1" si="829"/>
        <v/>
      </c>
      <c r="AG231" s="184" t="str">
        <f t="shared" ca="1" si="830"/>
        <v/>
      </c>
      <c r="AH231" s="184" t="str">
        <f t="shared" ca="1" si="831"/>
        <v/>
      </c>
      <c r="AI231" s="184" t="str">
        <f t="shared" ca="1" si="832"/>
        <v/>
      </c>
      <c r="AJ231" s="184" t="str">
        <f t="shared" ca="1" si="833"/>
        <v/>
      </c>
      <c r="AK231" s="184" t="str">
        <f t="shared" ca="1" si="834"/>
        <v/>
      </c>
      <c r="AL231" s="184" t="str">
        <f t="shared" ca="1" si="835"/>
        <v/>
      </c>
      <c r="AM231" s="184" t="str">
        <f t="shared" ca="1" si="836"/>
        <v/>
      </c>
      <c r="AN231" s="184" t="str">
        <f t="shared" ca="1" si="837"/>
        <v/>
      </c>
      <c r="AO231" s="184" t="str">
        <f t="shared" ca="1" si="838"/>
        <v/>
      </c>
      <c r="AP231" s="184" t="str">
        <f t="shared" ca="1" si="839"/>
        <v/>
      </c>
      <c r="AQ231" s="184" t="str">
        <f t="shared" ca="1" si="840"/>
        <v/>
      </c>
      <c r="AR231" s="184" t="str">
        <f t="shared" ca="1" si="841"/>
        <v/>
      </c>
      <c r="AS231" s="184" t="str">
        <f t="shared" ca="1" si="842"/>
        <v/>
      </c>
      <c r="AT231" s="184" t="str">
        <f t="shared" ca="1" si="843"/>
        <v/>
      </c>
      <c r="AU231" s="184" t="str">
        <f t="shared" ca="1" si="844"/>
        <v/>
      </c>
      <c r="AV231" s="184" t="str">
        <f t="shared" ca="1" si="845"/>
        <v/>
      </c>
      <c r="AW231" s="184" t="str">
        <f t="shared" ca="1" si="846"/>
        <v/>
      </c>
      <c r="AX231" s="184" t="str">
        <f t="shared" ca="1" si="847"/>
        <v/>
      </c>
      <c r="AY231" s="184" t="str">
        <f t="shared" ca="1" si="848"/>
        <v/>
      </c>
      <c r="AZ231" s="184" t="str">
        <f t="shared" ca="1" si="849"/>
        <v/>
      </c>
      <c r="BA231" s="184" t="str">
        <f t="shared" ca="1" si="850"/>
        <v/>
      </c>
      <c r="BB231" s="184" t="str">
        <f t="shared" ca="1" si="851"/>
        <v/>
      </c>
      <c r="BC231" s="184" t="str">
        <f t="shared" ca="1" si="852"/>
        <v/>
      </c>
      <c r="BD231" s="184" t="str">
        <f t="shared" ca="1" si="853"/>
        <v/>
      </c>
      <c r="BE231" s="184" t="str">
        <f t="shared" ca="1" si="854"/>
        <v/>
      </c>
      <c r="BF231" s="184" t="str">
        <f t="shared" ca="1" si="855"/>
        <v/>
      </c>
      <c r="BG231" s="184" t="str">
        <f t="shared" ca="1" si="856"/>
        <v/>
      </c>
      <c r="BH231" s="184" t="str">
        <f t="shared" ca="1" si="857"/>
        <v/>
      </c>
      <c r="BI231" s="184" t="str">
        <f t="shared" ca="1" si="858"/>
        <v/>
      </c>
      <c r="BJ231" s="184" t="str">
        <f t="shared" ca="1" si="859"/>
        <v/>
      </c>
      <c r="BK231" s="184" t="str">
        <f t="shared" ca="1" si="860"/>
        <v/>
      </c>
      <c r="BL231" s="184" t="str">
        <f t="shared" ca="1" si="861"/>
        <v/>
      </c>
      <c r="BM231" s="184" t="str">
        <f t="shared" ca="1" si="862"/>
        <v/>
      </c>
      <c r="BN231" s="184" t="str">
        <f t="shared" ca="1" si="863"/>
        <v/>
      </c>
      <c r="BO231" s="184" t="str">
        <f t="shared" ca="1" si="864"/>
        <v/>
      </c>
      <c r="BP231" s="184" t="str">
        <f t="shared" ca="1" si="865"/>
        <v/>
      </c>
      <c r="BQ231" s="184" t="str">
        <f t="shared" ca="1" si="866"/>
        <v/>
      </c>
      <c r="BR231" s="184" t="str">
        <f t="shared" ca="1" si="867"/>
        <v/>
      </c>
      <c r="BS231" s="184" t="str">
        <f t="shared" ca="1" si="868"/>
        <v/>
      </c>
      <c r="BT231" s="184" t="str">
        <f t="shared" ca="1" si="869"/>
        <v/>
      </c>
      <c r="BU231" s="184" t="str">
        <f t="shared" ca="1" si="870"/>
        <v/>
      </c>
      <c r="BV231" s="184" t="str">
        <f t="shared" ca="1" si="871"/>
        <v/>
      </c>
      <c r="BW231" s="184" t="str">
        <f t="shared" ca="1" si="872"/>
        <v/>
      </c>
      <c r="BX231" s="184" t="str">
        <f t="shared" ca="1" si="873"/>
        <v/>
      </c>
      <c r="BY231" s="184" t="str">
        <f t="shared" ca="1" si="874"/>
        <v/>
      </c>
      <c r="BZ231" s="184" t="str">
        <f t="shared" ca="1" si="875"/>
        <v/>
      </c>
      <c r="CA231" s="184" t="str">
        <f t="shared" ca="1" si="876"/>
        <v/>
      </c>
      <c r="CB231" s="184" t="str">
        <f t="shared" ca="1" si="877"/>
        <v/>
      </c>
      <c r="CC231" s="184" t="str">
        <f t="shared" ca="1" si="878"/>
        <v/>
      </c>
      <c r="CD231" s="184" t="str">
        <f t="shared" ca="1" si="879"/>
        <v/>
      </c>
      <c r="CE231" s="184" t="str">
        <f t="shared" ca="1" si="880"/>
        <v/>
      </c>
      <c r="CF231" s="184" t="str">
        <f t="shared" ca="1" si="881"/>
        <v/>
      </c>
      <c r="CG231" s="184" t="str">
        <f t="shared" ca="1" si="882"/>
        <v/>
      </c>
      <c r="CH231" s="184" t="str">
        <f t="shared" ca="1" si="883"/>
        <v/>
      </c>
      <c r="CI231" s="184" t="str">
        <f t="shared" ca="1" si="884"/>
        <v/>
      </c>
      <c r="CJ231" s="184" t="str">
        <f t="shared" ca="1" si="885"/>
        <v/>
      </c>
      <c r="CK231" s="184" t="str">
        <f t="shared" ca="1" si="886"/>
        <v/>
      </c>
      <c r="CL231" s="184" t="str">
        <f t="shared" ca="1" si="887"/>
        <v/>
      </c>
      <c r="CM231" s="184" t="str">
        <f t="shared" ca="1" si="888"/>
        <v/>
      </c>
      <c r="CN231" s="184" t="str">
        <f t="shared" ca="1" si="889"/>
        <v/>
      </c>
      <c r="CO231" s="184" t="str">
        <f t="shared" ca="1" si="890"/>
        <v/>
      </c>
      <c r="CP231" s="184" t="str">
        <f t="shared" ca="1" si="891"/>
        <v/>
      </c>
      <c r="CQ231" s="184" t="str">
        <f t="shared" ca="1" si="892"/>
        <v/>
      </c>
      <c r="CR231" s="184" t="str">
        <f t="shared" ca="1" si="893"/>
        <v/>
      </c>
      <c r="CS231" s="184" t="str">
        <f t="shared" ca="1" si="894"/>
        <v/>
      </c>
      <c r="CT231" s="184" t="str">
        <f t="shared" ca="1" si="895"/>
        <v/>
      </c>
      <c r="CU231" s="184" t="str">
        <f t="shared" ca="1" si="896"/>
        <v/>
      </c>
      <c r="CV231" s="184" t="str">
        <f t="shared" ca="1" si="897"/>
        <v/>
      </c>
      <c r="CW231" s="184" t="str">
        <f t="shared" ca="1" si="898"/>
        <v/>
      </c>
      <c r="CX231" s="184" t="str">
        <f t="shared" ca="1" si="899"/>
        <v/>
      </c>
      <c r="CY231" s="184" t="str">
        <f t="shared" ca="1" si="900"/>
        <v/>
      </c>
      <c r="CZ231" s="184" t="str">
        <f t="shared" ca="1" si="901"/>
        <v/>
      </c>
      <c r="DA231" s="184" t="str">
        <f t="shared" ca="1" si="902"/>
        <v/>
      </c>
      <c r="DB231" s="184" t="str">
        <f t="shared" ca="1" si="903"/>
        <v/>
      </c>
      <c r="DC231" s="184" t="str">
        <f t="shared" ca="1" si="904"/>
        <v/>
      </c>
      <c r="DD231" s="184" t="str">
        <f t="shared" ca="1" si="905"/>
        <v/>
      </c>
      <c r="DE231" s="184" t="str">
        <f t="shared" ca="1" si="906"/>
        <v/>
      </c>
      <c r="DF231" s="184">
        <f t="shared" ca="1" si="907"/>
        <v>0</v>
      </c>
      <c r="DG231" s="184">
        <f t="shared" ca="1" si="908"/>
        <v>0</v>
      </c>
      <c r="DH231" s="184">
        <f t="shared" ca="1" si="909"/>
        <v>0</v>
      </c>
      <c r="DI231" s="184">
        <f t="shared" ca="1" si="910"/>
        <v>0</v>
      </c>
      <c r="DJ231" s="184">
        <f t="shared" ca="1" si="911"/>
        <v>0</v>
      </c>
      <c r="DK231" s="184">
        <f t="shared" ca="1" si="912"/>
        <v>0</v>
      </c>
      <c r="DL231" s="184">
        <f t="shared" ca="1" si="913"/>
        <v>0</v>
      </c>
      <c r="DM231" s="184">
        <f t="shared" ca="1" si="914"/>
        <v>0</v>
      </c>
      <c r="DN231" s="184">
        <f t="shared" ca="1" si="915"/>
        <v>0</v>
      </c>
      <c r="DO231" s="184">
        <f t="shared" ca="1" si="916"/>
        <v>0</v>
      </c>
      <c r="DP231" s="184">
        <f t="shared" ca="1" si="917"/>
        <v>0</v>
      </c>
      <c r="DQ231" s="184">
        <f t="shared" ca="1" si="918"/>
        <v>0</v>
      </c>
      <c r="DR231" s="184">
        <f t="shared" ca="1" si="919"/>
        <v>0</v>
      </c>
      <c r="DS231" s="184">
        <f t="shared" ca="1" si="920"/>
        <v>0</v>
      </c>
      <c r="DT231" s="184">
        <f t="shared" ca="1" si="921"/>
        <v>0</v>
      </c>
      <c r="DU231" s="184">
        <f t="shared" ca="1" si="922"/>
        <v>0</v>
      </c>
      <c r="DV231" s="184">
        <f t="shared" ca="1" si="923"/>
        <v>0</v>
      </c>
      <c r="DW231" s="184">
        <f t="shared" ca="1" si="924"/>
        <v>0</v>
      </c>
      <c r="DX231" s="184">
        <f t="shared" ca="1" si="925"/>
        <v>0</v>
      </c>
      <c r="DY231" s="184">
        <f t="shared" ca="1" si="926"/>
        <v>0</v>
      </c>
      <c r="DZ231" s="184">
        <f t="shared" ca="1" si="927"/>
        <v>0</v>
      </c>
      <c r="EA231" s="184">
        <f t="shared" ca="1" si="928"/>
        <v>0</v>
      </c>
      <c r="EB231" s="184">
        <f t="shared" ca="1" si="929"/>
        <v>0</v>
      </c>
      <c r="EC231" s="184">
        <f t="shared" ca="1" si="930"/>
        <v>0</v>
      </c>
      <c r="ED231" s="184">
        <f t="shared" ca="1" si="931"/>
        <v>0</v>
      </c>
      <c r="EE231" s="184">
        <f t="shared" ca="1" si="932"/>
        <v>0</v>
      </c>
      <c r="EF231" s="184">
        <f t="shared" ca="1" si="933"/>
        <v>0</v>
      </c>
      <c r="EG231" s="184">
        <f t="shared" ca="1" si="934"/>
        <v>0</v>
      </c>
      <c r="EH231" s="184">
        <f t="shared" ca="1" si="935"/>
        <v>0</v>
      </c>
      <c r="EI231" s="184">
        <f t="shared" ca="1" si="936"/>
        <v>0</v>
      </c>
      <c r="EJ231" s="184">
        <f t="shared" ca="1" si="937"/>
        <v>0</v>
      </c>
      <c r="EK231" s="184">
        <f t="shared" ca="1" si="938"/>
        <v>0</v>
      </c>
      <c r="EL231" s="184">
        <f t="shared" ca="1" si="939"/>
        <v>0</v>
      </c>
      <c r="EM231" s="184">
        <f t="shared" ca="1" si="940"/>
        <v>0</v>
      </c>
      <c r="EN231" s="184">
        <f t="shared" ca="1" si="941"/>
        <v>0</v>
      </c>
      <c r="EO231" s="184">
        <f t="shared" ca="1" si="942"/>
        <v>0</v>
      </c>
      <c r="EP231" s="184">
        <f t="shared" ca="1" si="943"/>
        <v>0</v>
      </c>
      <c r="EQ231" s="184">
        <f t="shared" ca="1" si="944"/>
        <v>0</v>
      </c>
      <c r="ER231" s="184">
        <f t="shared" ca="1" si="945"/>
        <v>0</v>
      </c>
      <c r="ES231" s="184">
        <f t="shared" ca="1" si="946"/>
        <v>0</v>
      </c>
      <c r="ET231" s="184">
        <f t="shared" ca="1" si="947"/>
        <v>0</v>
      </c>
      <c r="EU231" s="184">
        <f t="shared" ca="1" si="948"/>
        <v>0</v>
      </c>
      <c r="EV231" s="184">
        <f t="shared" ca="1" si="949"/>
        <v>0</v>
      </c>
      <c r="EW231" s="184">
        <f t="shared" ca="1" si="950"/>
        <v>0</v>
      </c>
      <c r="EX231" s="184">
        <f t="shared" ca="1" si="951"/>
        <v>0</v>
      </c>
      <c r="EY231" s="184">
        <f t="shared" ca="1" si="952"/>
        <v>0</v>
      </c>
      <c r="EZ231" s="184">
        <f t="shared" ca="1" si="953"/>
        <v>0</v>
      </c>
      <c r="FA231" s="184">
        <f t="shared" ca="1" si="954"/>
        <v>0</v>
      </c>
      <c r="FB231" s="184">
        <f t="shared" ca="1" si="955"/>
        <v>0</v>
      </c>
      <c r="FC231" s="184">
        <f t="shared" ca="1" si="956"/>
        <v>0</v>
      </c>
      <c r="FD231" s="184">
        <f t="shared" ca="1" si="957"/>
        <v>0</v>
      </c>
      <c r="FE231" s="184">
        <f t="shared" ca="1" si="958"/>
        <v>0</v>
      </c>
      <c r="FF231" s="184">
        <f t="shared" ca="1" si="959"/>
        <v>0</v>
      </c>
      <c r="FG231" s="184">
        <f t="shared" ca="1" si="960"/>
        <v>0</v>
      </c>
      <c r="FH231" s="184">
        <f t="shared" ca="1" si="961"/>
        <v>0</v>
      </c>
      <c r="FI231" s="184">
        <f t="shared" ca="1" si="962"/>
        <v>0</v>
      </c>
      <c r="FJ231" s="184">
        <f t="shared" ca="1" si="963"/>
        <v>0</v>
      </c>
      <c r="FK231" s="184">
        <f t="shared" ca="1" si="964"/>
        <v>0</v>
      </c>
      <c r="FL231" s="184">
        <f t="shared" ca="1" si="965"/>
        <v>0</v>
      </c>
      <c r="FM231" s="184">
        <f t="shared" ca="1" si="966"/>
        <v>0</v>
      </c>
      <c r="FN231" s="184">
        <f t="shared" ca="1" si="967"/>
        <v>0</v>
      </c>
      <c r="FO231" s="184">
        <f t="shared" ca="1" si="968"/>
        <v>0</v>
      </c>
      <c r="FP231" s="184">
        <f t="shared" ca="1" si="969"/>
        <v>0</v>
      </c>
      <c r="FQ231" s="184">
        <f t="shared" ca="1" si="970"/>
        <v>0</v>
      </c>
      <c r="FR231" s="184">
        <f t="shared" ca="1" si="971"/>
        <v>0</v>
      </c>
      <c r="FS231" s="184">
        <f t="shared" ca="1" si="972"/>
        <v>0</v>
      </c>
      <c r="FT231" s="184">
        <f t="shared" ca="1" si="973"/>
        <v>0</v>
      </c>
      <c r="FU231" s="184">
        <f t="shared" ca="1" si="974"/>
        <v>0</v>
      </c>
      <c r="FV231" s="184">
        <f t="shared" ca="1" si="975"/>
        <v>0</v>
      </c>
      <c r="FW231" s="184">
        <f t="shared" ca="1" si="976"/>
        <v>0</v>
      </c>
      <c r="FX231" s="184">
        <f t="shared" ca="1" si="977"/>
        <v>0</v>
      </c>
      <c r="FY231" s="184">
        <f t="shared" ca="1" si="978"/>
        <v>0</v>
      </c>
      <c r="FZ231" s="184">
        <f t="shared" ca="1" si="979"/>
        <v>0</v>
      </c>
      <c r="GA231" s="184">
        <f t="shared" ca="1" si="980"/>
        <v>0</v>
      </c>
      <c r="GB231" s="184">
        <f t="shared" ca="1" si="981"/>
        <v>0</v>
      </c>
      <c r="GC231" s="184">
        <f t="shared" ca="1" si="982"/>
        <v>0</v>
      </c>
      <c r="GD231" s="184">
        <f t="shared" ca="1" si="983"/>
        <v>0</v>
      </c>
      <c r="GE231" s="184">
        <f t="shared" ca="1" si="984"/>
        <v>0</v>
      </c>
      <c r="GF231" s="184">
        <f t="shared" ca="1" si="985"/>
        <v>0</v>
      </c>
      <c r="GG231" s="184">
        <f t="shared" ca="1" si="986"/>
        <v>0</v>
      </c>
      <c r="GH231" s="184">
        <f t="shared" ca="1" si="987"/>
        <v>0</v>
      </c>
      <c r="GI231" s="184">
        <f t="shared" ca="1" si="988"/>
        <v>0</v>
      </c>
      <c r="GJ231" s="184">
        <f t="shared" ca="1" si="989"/>
        <v>0</v>
      </c>
      <c r="GK231" s="184">
        <f t="shared" ca="1" si="990"/>
        <v>0</v>
      </c>
      <c r="GL231" s="184">
        <f t="shared" ca="1" si="991"/>
        <v>0</v>
      </c>
      <c r="GM231" s="184">
        <f t="shared" ca="1" si="992"/>
        <v>0</v>
      </c>
      <c r="GN231" s="184">
        <f t="shared" ca="1" si="993"/>
        <v>0</v>
      </c>
      <c r="GO231" s="184">
        <f t="shared" ca="1" si="994"/>
        <v>0</v>
      </c>
      <c r="GP231" s="184">
        <f t="shared" ca="1" si="995"/>
        <v>0</v>
      </c>
      <c r="GQ231" s="184">
        <f t="shared" ca="1" si="996"/>
        <v>0</v>
      </c>
      <c r="GR231" s="184">
        <f t="shared" ca="1" si="997"/>
        <v>0</v>
      </c>
      <c r="GS231" s="184">
        <f t="shared" ca="1" si="998"/>
        <v>0</v>
      </c>
      <c r="GT231" s="184">
        <f t="shared" ca="1" si="999"/>
        <v>0</v>
      </c>
      <c r="GU231" s="184">
        <f t="shared" ca="1" si="1000"/>
        <v>0</v>
      </c>
      <c r="GV231" s="184">
        <f t="shared" ca="1" si="1001"/>
        <v>0</v>
      </c>
      <c r="GW231" s="184">
        <f t="shared" ca="1" si="1002"/>
        <v>0</v>
      </c>
      <c r="GX231" s="184">
        <f t="shared" ca="1" si="1003"/>
        <v>0</v>
      </c>
      <c r="GY231" s="184">
        <f t="shared" ca="1" si="1004"/>
        <v>0</v>
      </c>
      <c r="GZ231" s="184">
        <f t="shared" ca="1" si="1005"/>
        <v>0</v>
      </c>
      <c r="HA231" s="184">
        <f t="shared" ca="1" si="1006"/>
        <v>0</v>
      </c>
      <c r="HB231" s="184">
        <f t="shared" ca="1" si="1007"/>
        <v>0</v>
      </c>
      <c r="HC231" s="184">
        <f t="shared" ca="1" si="1008"/>
        <v>0</v>
      </c>
      <c r="HD231" s="184">
        <f t="shared" ca="1" si="1009"/>
        <v>0</v>
      </c>
      <c r="HE231" s="184">
        <f t="shared" ca="1" si="1010"/>
        <v>0</v>
      </c>
      <c r="HF231" s="184">
        <f t="shared" ca="1" si="1011"/>
        <v>0</v>
      </c>
      <c r="HG231" s="184">
        <f t="shared" ca="1" si="1012"/>
        <v>0</v>
      </c>
      <c r="HH231" s="184">
        <f t="shared" ca="1" si="1013"/>
        <v>0</v>
      </c>
      <c r="HI231" s="184">
        <f t="shared" ca="1" si="1014"/>
        <v>0</v>
      </c>
      <c r="HJ231" s="184">
        <f t="shared" ca="1" si="1015"/>
        <v>0</v>
      </c>
      <c r="HK231" s="578">
        <f t="shared" ca="1" si="1016"/>
        <v>0</v>
      </c>
    </row>
    <row r="232" spans="1:219" s="185" customFormat="1">
      <c r="A232" s="284"/>
      <c r="B232" s="285"/>
      <c r="C232" s="286"/>
      <c r="D232" s="287"/>
      <c r="E232" s="288"/>
      <c r="F232" s="289"/>
      <c r="G232" s="289"/>
      <c r="H232" s="289"/>
      <c r="I232" s="289"/>
      <c r="J232" s="289"/>
      <c r="K232" s="289"/>
      <c r="L232" s="289"/>
      <c r="M232" s="572">
        <f t="shared" si="810"/>
        <v>0</v>
      </c>
      <c r="N232" s="572">
        <f t="shared" si="811"/>
        <v>0</v>
      </c>
      <c r="O232" s="572">
        <f t="shared" si="812"/>
        <v>0</v>
      </c>
      <c r="P232" s="572">
        <f t="shared" si="813"/>
        <v>224</v>
      </c>
      <c r="Q232" s="572" t="str">
        <f t="shared" si="814"/>
        <v/>
      </c>
      <c r="R232" s="572" t="str">
        <f t="shared" si="815"/>
        <v/>
      </c>
      <c r="S232" s="184" t="str">
        <f t="shared" ca="1" si="816"/>
        <v/>
      </c>
      <c r="T232" s="184" t="str">
        <f t="shared" ca="1" si="817"/>
        <v/>
      </c>
      <c r="U232" s="184" t="str">
        <f t="shared" ca="1" si="818"/>
        <v/>
      </c>
      <c r="V232" s="184" t="str">
        <f t="shared" ca="1" si="819"/>
        <v/>
      </c>
      <c r="W232" s="184" t="str">
        <f t="shared" ca="1" si="820"/>
        <v/>
      </c>
      <c r="X232" s="184" t="str">
        <f t="shared" ca="1" si="821"/>
        <v/>
      </c>
      <c r="Y232" s="184" t="str">
        <f t="shared" ca="1" si="822"/>
        <v/>
      </c>
      <c r="Z232" s="184" t="str">
        <f t="shared" ca="1" si="823"/>
        <v/>
      </c>
      <c r="AA232" s="184" t="str">
        <f t="shared" ca="1" si="824"/>
        <v/>
      </c>
      <c r="AB232" s="184" t="str">
        <f t="shared" ca="1" si="825"/>
        <v/>
      </c>
      <c r="AC232" s="184" t="str">
        <f t="shared" ca="1" si="826"/>
        <v/>
      </c>
      <c r="AD232" s="184" t="str">
        <f t="shared" ca="1" si="827"/>
        <v/>
      </c>
      <c r="AE232" s="184" t="str">
        <f t="shared" ca="1" si="828"/>
        <v/>
      </c>
      <c r="AF232" s="184" t="str">
        <f t="shared" ca="1" si="829"/>
        <v/>
      </c>
      <c r="AG232" s="184" t="str">
        <f t="shared" ca="1" si="830"/>
        <v/>
      </c>
      <c r="AH232" s="184" t="str">
        <f t="shared" ca="1" si="831"/>
        <v/>
      </c>
      <c r="AI232" s="184" t="str">
        <f t="shared" ca="1" si="832"/>
        <v/>
      </c>
      <c r="AJ232" s="184" t="str">
        <f t="shared" ca="1" si="833"/>
        <v/>
      </c>
      <c r="AK232" s="184" t="str">
        <f t="shared" ca="1" si="834"/>
        <v/>
      </c>
      <c r="AL232" s="184" t="str">
        <f t="shared" ca="1" si="835"/>
        <v/>
      </c>
      <c r="AM232" s="184" t="str">
        <f t="shared" ca="1" si="836"/>
        <v/>
      </c>
      <c r="AN232" s="184" t="str">
        <f t="shared" ca="1" si="837"/>
        <v/>
      </c>
      <c r="AO232" s="184" t="str">
        <f t="shared" ca="1" si="838"/>
        <v/>
      </c>
      <c r="AP232" s="184" t="str">
        <f t="shared" ca="1" si="839"/>
        <v/>
      </c>
      <c r="AQ232" s="184" t="str">
        <f t="shared" ca="1" si="840"/>
        <v/>
      </c>
      <c r="AR232" s="184" t="str">
        <f t="shared" ca="1" si="841"/>
        <v/>
      </c>
      <c r="AS232" s="184" t="str">
        <f t="shared" ca="1" si="842"/>
        <v/>
      </c>
      <c r="AT232" s="184" t="str">
        <f t="shared" ca="1" si="843"/>
        <v/>
      </c>
      <c r="AU232" s="184" t="str">
        <f t="shared" ca="1" si="844"/>
        <v/>
      </c>
      <c r="AV232" s="184" t="str">
        <f t="shared" ca="1" si="845"/>
        <v/>
      </c>
      <c r="AW232" s="184" t="str">
        <f t="shared" ca="1" si="846"/>
        <v/>
      </c>
      <c r="AX232" s="184" t="str">
        <f t="shared" ca="1" si="847"/>
        <v/>
      </c>
      <c r="AY232" s="184" t="str">
        <f t="shared" ca="1" si="848"/>
        <v/>
      </c>
      <c r="AZ232" s="184" t="str">
        <f t="shared" ca="1" si="849"/>
        <v/>
      </c>
      <c r="BA232" s="184" t="str">
        <f t="shared" ca="1" si="850"/>
        <v/>
      </c>
      <c r="BB232" s="184" t="str">
        <f t="shared" ca="1" si="851"/>
        <v/>
      </c>
      <c r="BC232" s="184" t="str">
        <f t="shared" ca="1" si="852"/>
        <v/>
      </c>
      <c r="BD232" s="184" t="str">
        <f t="shared" ca="1" si="853"/>
        <v/>
      </c>
      <c r="BE232" s="184" t="str">
        <f t="shared" ca="1" si="854"/>
        <v/>
      </c>
      <c r="BF232" s="184" t="str">
        <f t="shared" ca="1" si="855"/>
        <v/>
      </c>
      <c r="BG232" s="184" t="str">
        <f t="shared" ca="1" si="856"/>
        <v/>
      </c>
      <c r="BH232" s="184" t="str">
        <f t="shared" ca="1" si="857"/>
        <v/>
      </c>
      <c r="BI232" s="184" t="str">
        <f t="shared" ca="1" si="858"/>
        <v/>
      </c>
      <c r="BJ232" s="184" t="str">
        <f t="shared" ca="1" si="859"/>
        <v/>
      </c>
      <c r="BK232" s="184" t="str">
        <f t="shared" ca="1" si="860"/>
        <v/>
      </c>
      <c r="BL232" s="184" t="str">
        <f t="shared" ca="1" si="861"/>
        <v/>
      </c>
      <c r="BM232" s="184" t="str">
        <f t="shared" ca="1" si="862"/>
        <v/>
      </c>
      <c r="BN232" s="184" t="str">
        <f t="shared" ca="1" si="863"/>
        <v/>
      </c>
      <c r="BO232" s="184" t="str">
        <f t="shared" ca="1" si="864"/>
        <v/>
      </c>
      <c r="BP232" s="184" t="str">
        <f t="shared" ca="1" si="865"/>
        <v/>
      </c>
      <c r="BQ232" s="184" t="str">
        <f t="shared" ca="1" si="866"/>
        <v/>
      </c>
      <c r="BR232" s="184" t="str">
        <f t="shared" ca="1" si="867"/>
        <v/>
      </c>
      <c r="BS232" s="184" t="str">
        <f t="shared" ca="1" si="868"/>
        <v/>
      </c>
      <c r="BT232" s="184" t="str">
        <f t="shared" ca="1" si="869"/>
        <v/>
      </c>
      <c r="BU232" s="184" t="str">
        <f t="shared" ca="1" si="870"/>
        <v/>
      </c>
      <c r="BV232" s="184" t="str">
        <f t="shared" ca="1" si="871"/>
        <v/>
      </c>
      <c r="BW232" s="184" t="str">
        <f t="shared" ca="1" si="872"/>
        <v/>
      </c>
      <c r="BX232" s="184" t="str">
        <f t="shared" ca="1" si="873"/>
        <v/>
      </c>
      <c r="BY232" s="184" t="str">
        <f t="shared" ca="1" si="874"/>
        <v/>
      </c>
      <c r="BZ232" s="184" t="str">
        <f t="shared" ca="1" si="875"/>
        <v/>
      </c>
      <c r="CA232" s="184" t="str">
        <f t="shared" ca="1" si="876"/>
        <v/>
      </c>
      <c r="CB232" s="184" t="str">
        <f t="shared" ca="1" si="877"/>
        <v/>
      </c>
      <c r="CC232" s="184" t="str">
        <f t="shared" ca="1" si="878"/>
        <v/>
      </c>
      <c r="CD232" s="184" t="str">
        <f t="shared" ca="1" si="879"/>
        <v/>
      </c>
      <c r="CE232" s="184" t="str">
        <f t="shared" ca="1" si="880"/>
        <v/>
      </c>
      <c r="CF232" s="184" t="str">
        <f t="shared" ca="1" si="881"/>
        <v/>
      </c>
      <c r="CG232" s="184" t="str">
        <f t="shared" ca="1" si="882"/>
        <v/>
      </c>
      <c r="CH232" s="184" t="str">
        <f t="shared" ca="1" si="883"/>
        <v/>
      </c>
      <c r="CI232" s="184" t="str">
        <f t="shared" ca="1" si="884"/>
        <v/>
      </c>
      <c r="CJ232" s="184" t="str">
        <f t="shared" ca="1" si="885"/>
        <v/>
      </c>
      <c r="CK232" s="184" t="str">
        <f t="shared" ca="1" si="886"/>
        <v/>
      </c>
      <c r="CL232" s="184" t="str">
        <f t="shared" ca="1" si="887"/>
        <v/>
      </c>
      <c r="CM232" s="184" t="str">
        <f t="shared" ca="1" si="888"/>
        <v/>
      </c>
      <c r="CN232" s="184" t="str">
        <f t="shared" ca="1" si="889"/>
        <v/>
      </c>
      <c r="CO232" s="184" t="str">
        <f t="shared" ca="1" si="890"/>
        <v/>
      </c>
      <c r="CP232" s="184" t="str">
        <f t="shared" ca="1" si="891"/>
        <v/>
      </c>
      <c r="CQ232" s="184" t="str">
        <f t="shared" ca="1" si="892"/>
        <v/>
      </c>
      <c r="CR232" s="184" t="str">
        <f t="shared" ca="1" si="893"/>
        <v/>
      </c>
      <c r="CS232" s="184" t="str">
        <f t="shared" ca="1" si="894"/>
        <v/>
      </c>
      <c r="CT232" s="184" t="str">
        <f t="shared" ca="1" si="895"/>
        <v/>
      </c>
      <c r="CU232" s="184" t="str">
        <f t="shared" ca="1" si="896"/>
        <v/>
      </c>
      <c r="CV232" s="184" t="str">
        <f t="shared" ca="1" si="897"/>
        <v/>
      </c>
      <c r="CW232" s="184" t="str">
        <f t="shared" ca="1" si="898"/>
        <v/>
      </c>
      <c r="CX232" s="184" t="str">
        <f t="shared" ca="1" si="899"/>
        <v/>
      </c>
      <c r="CY232" s="184" t="str">
        <f t="shared" ca="1" si="900"/>
        <v/>
      </c>
      <c r="CZ232" s="184" t="str">
        <f t="shared" ca="1" si="901"/>
        <v/>
      </c>
      <c r="DA232" s="184" t="str">
        <f t="shared" ca="1" si="902"/>
        <v/>
      </c>
      <c r="DB232" s="184" t="str">
        <f t="shared" ca="1" si="903"/>
        <v/>
      </c>
      <c r="DC232" s="184" t="str">
        <f t="shared" ca="1" si="904"/>
        <v/>
      </c>
      <c r="DD232" s="184" t="str">
        <f t="shared" ca="1" si="905"/>
        <v/>
      </c>
      <c r="DE232" s="184">
        <f t="shared" ca="1" si="906"/>
        <v>0</v>
      </c>
      <c r="DF232" s="184">
        <f t="shared" ca="1" si="907"/>
        <v>0</v>
      </c>
      <c r="DG232" s="184">
        <f t="shared" ca="1" si="908"/>
        <v>0</v>
      </c>
      <c r="DH232" s="184">
        <f t="shared" ca="1" si="909"/>
        <v>0</v>
      </c>
      <c r="DI232" s="184">
        <f t="shared" ca="1" si="910"/>
        <v>0</v>
      </c>
      <c r="DJ232" s="184">
        <f t="shared" ca="1" si="911"/>
        <v>0</v>
      </c>
      <c r="DK232" s="184">
        <f t="shared" ca="1" si="912"/>
        <v>0</v>
      </c>
      <c r="DL232" s="184">
        <f t="shared" ca="1" si="913"/>
        <v>0</v>
      </c>
      <c r="DM232" s="184">
        <f t="shared" ca="1" si="914"/>
        <v>0</v>
      </c>
      <c r="DN232" s="184">
        <f t="shared" ca="1" si="915"/>
        <v>0</v>
      </c>
      <c r="DO232" s="184">
        <f t="shared" ca="1" si="916"/>
        <v>0</v>
      </c>
      <c r="DP232" s="184">
        <f t="shared" ca="1" si="917"/>
        <v>0</v>
      </c>
      <c r="DQ232" s="184">
        <f t="shared" ca="1" si="918"/>
        <v>0</v>
      </c>
      <c r="DR232" s="184">
        <f t="shared" ca="1" si="919"/>
        <v>0</v>
      </c>
      <c r="DS232" s="184">
        <f t="shared" ca="1" si="920"/>
        <v>0</v>
      </c>
      <c r="DT232" s="184">
        <f t="shared" ca="1" si="921"/>
        <v>0</v>
      </c>
      <c r="DU232" s="184">
        <f t="shared" ca="1" si="922"/>
        <v>0</v>
      </c>
      <c r="DV232" s="184">
        <f t="shared" ca="1" si="923"/>
        <v>0</v>
      </c>
      <c r="DW232" s="184">
        <f t="shared" ca="1" si="924"/>
        <v>0</v>
      </c>
      <c r="DX232" s="184">
        <f t="shared" ca="1" si="925"/>
        <v>0</v>
      </c>
      <c r="DY232" s="184">
        <f t="shared" ca="1" si="926"/>
        <v>0</v>
      </c>
      <c r="DZ232" s="184">
        <f t="shared" ca="1" si="927"/>
        <v>0</v>
      </c>
      <c r="EA232" s="184">
        <f t="shared" ca="1" si="928"/>
        <v>0</v>
      </c>
      <c r="EB232" s="184">
        <f t="shared" ca="1" si="929"/>
        <v>0</v>
      </c>
      <c r="EC232" s="184">
        <f t="shared" ca="1" si="930"/>
        <v>0</v>
      </c>
      <c r="ED232" s="184">
        <f t="shared" ca="1" si="931"/>
        <v>0</v>
      </c>
      <c r="EE232" s="184">
        <f t="shared" ca="1" si="932"/>
        <v>0</v>
      </c>
      <c r="EF232" s="184">
        <f t="shared" ca="1" si="933"/>
        <v>0</v>
      </c>
      <c r="EG232" s="184">
        <f t="shared" ca="1" si="934"/>
        <v>0</v>
      </c>
      <c r="EH232" s="184">
        <f t="shared" ca="1" si="935"/>
        <v>0</v>
      </c>
      <c r="EI232" s="184">
        <f t="shared" ca="1" si="936"/>
        <v>0</v>
      </c>
      <c r="EJ232" s="184">
        <f t="shared" ca="1" si="937"/>
        <v>0</v>
      </c>
      <c r="EK232" s="184">
        <f t="shared" ca="1" si="938"/>
        <v>0</v>
      </c>
      <c r="EL232" s="184">
        <f t="shared" ca="1" si="939"/>
        <v>0</v>
      </c>
      <c r="EM232" s="184">
        <f t="shared" ca="1" si="940"/>
        <v>0</v>
      </c>
      <c r="EN232" s="184">
        <f t="shared" ca="1" si="941"/>
        <v>0</v>
      </c>
      <c r="EO232" s="184">
        <f t="shared" ca="1" si="942"/>
        <v>0</v>
      </c>
      <c r="EP232" s="184">
        <f t="shared" ca="1" si="943"/>
        <v>0</v>
      </c>
      <c r="EQ232" s="184">
        <f t="shared" ca="1" si="944"/>
        <v>0</v>
      </c>
      <c r="ER232" s="184">
        <f t="shared" ca="1" si="945"/>
        <v>0</v>
      </c>
      <c r="ES232" s="184">
        <f t="shared" ca="1" si="946"/>
        <v>0</v>
      </c>
      <c r="ET232" s="184">
        <f t="shared" ca="1" si="947"/>
        <v>0</v>
      </c>
      <c r="EU232" s="184">
        <f t="shared" ca="1" si="948"/>
        <v>0</v>
      </c>
      <c r="EV232" s="184">
        <f t="shared" ca="1" si="949"/>
        <v>0</v>
      </c>
      <c r="EW232" s="184">
        <f t="shared" ca="1" si="950"/>
        <v>0</v>
      </c>
      <c r="EX232" s="184">
        <f t="shared" ca="1" si="951"/>
        <v>0</v>
      </c>
      <c r="EY232" s="184">
        <f t="shared" ca="1" si="952"/>
        <v>0</v>
      </c>
      <c r="EZ232" s="184">
        <f t="shared" ca="1" si="953"/>
        <v>0</v>
      </c>
      <c r="FA232" s="184">
        <f t="shared" ca="1" si="954"/>
        <v>0</v>
      </c>
      <c r="FB232" s="184">
        <f t="shared" ca="1" si="955"/>
        <v>0</v>
      </c>
      <c r="FC232" s="184">
        <f t="shared" ca="1" si="956"/>
        <v>0</v>
      </c>
      <c r="FD232" s="184">
        <f t="shared" ca="1" si="957"/>
        <v>0</v>
      </c>
      <c r="FE232" s="184">
        <f t="shared" ca="1" si="958"/>
        <v>0</v>
      </c>
      <c r="FF232" s="184">
        <f t="shared" ca="1" si="959"/>
        <v>0</v>
      </c>
      <c r="FG232" s="184">
        <f t="shared" ca="1" si="960"/>
        <v>0</v>
      </c>
      <c r="FH232" s="184">
        <f t="shared" ca="1" si="961"/>
        <v>0</v>
      </c>
      <c r="FI232" s="184">
        <f t="shared" ca="1" si="962"/>
        <v>0</v>
      </c>
      <c r="FJ232" s="184">
        <f t="shared" ca="1" si="963"/>
        <v>0</v>
      </c>
      <c r="FK232" s="184">
        <f t="shared" ca="1" si="964"/>
        <v>0</v>
      </c>
      <c r="FL232" s="184">
        <f t="shared" ca="1" si="965"/>
        <v>0</v>
      </c>
      <c r="FM232" s="184">
        <f t="shared" ca="1" si="966"/>
        <v>0</v>
      </c>
      <c r="FN232" s="184">
        <f t="shared" ca="1" si="967"/>
        <v>0</v>
      </c>
      <c r="FO232" s="184">
        <f t="shared" ca="1" si="968"/>
        <v>0</v>
      </c>
      <c r="FP232" s="184">
        <f t="shared" ca="1" si="969"/>
        <v>0</v>
      </c>
      <c r="FQ232" s="184">
        <f t="shared" ca="1" si="970"/>
        <v>0</v>
      </c>
      <c r="FR232" s="184">
        <f t="shared" ca="1" si="971"/>
        <v>0</v>
      </c>
      <c r="FS232" s="184">
        <f t="shared" ca="1" si="972"/>
        <v>0</v>
      </c>
      <c r="FT232" s="184">
        <f t="shared" ca="1" si="973"/>
        <v>0</v>
      </c>
      <c r="FU232" s="184">
        <f t="shared" ca="1" si="974"/>
        <v>0</v>
      </c>
      <c r="FV232" s="184">
        <f t="shared" ca="1" si="975"/>
        <v>0</v>
      </c>
      <c r="FW232" s="184">
        <f t="shared" ca="1" si="976"/>
        <v>0</v>
      </c>
      <c r="FX232" s="184">
        <f t="shared" ca="1" si="977"/>
        <v>0</v>
      </c>
      <c r="FY232" s="184">
        <f t="shared" ca="1" si="978"/>
        <v>0</v>
      </c>
      <c r="FZ232" s="184">
        <f t="shared" ca="1" si="979"/>
        <v>0</v>
      </c>
      <c r="GA232" s="184">
        <f t="shared" ca="1" si="980"/>
        <v>0</v>
      </c>
      <c r="GB232" s="184">
        <f t="shared" ca="1" si="981"/>
        <v>0</v>
      </c>
      <c r="GC232" s="184">
        <f t="shared" ca="1" si="982"/>
        <v>0</v>
      </c>
      <c r="GD232" s="184">
        <f t="shared" ca="1" si="983"/>
        <v>0</v>
      </c>
      <c r="GE232" s="184">
        <f t="shared" ca="1" si="984"/>
        <v>0</v>
      </c>
      <c r="GF232" s="184">
        <f t="shared" ca="1" si="985"/>
        <v>0</v>
      </c>
      <c r="GG232" s="184">
        <f t="shared" ca="1" si="986"/>
        <v>0</v>
      </c>
      <c r="GH232" s="184">
        <f t="shared" ca="1" si="987"/>
        <v>0</v>
      </c>
      <c r="GI232" s="184">
        <f t="shared" ca="1" si="988"/>
        <v>0</v>
      </c>
      <c r="GJ232" s="184">
        <f t="shared" ca="1" si="989"/>
        <v>0</v>
      </c>
      <c r="GK232" s="184">
        <f t="shared" ca="1" si="990"/>
        <v>0</v>
      </c>
      <c r="GL232" s="184">
        <f t="shared" ca="1" si="991"/>
        <v>0</v>
      </c>
      <c r="GM232" s="184">
        <f t="shared" ca="1" si="992"/>
        <v>0</v>
      </c>
      <c r="GN232" s="184">
        <f t="shared" ca="1" si="993"/>
        <v>0</v>
      </c>
      <c r="GO232" s="184">
        <f t="shared" ca="1" si="994"/>
        <v>0</v>
      </c>
      <c r="GP232" s="184">
        <f t="shared" ca="1" si="995"/>
        <v>0</v>
      </c>
      <c r="GQ232" s="184">
        <f t="shared" ca="1" si="996"/>
        <v>0</v>
      </c>
      <c r="GR232" s="184">
        <f t="shared" ca="1" si="997"/>
        <v>0</v>
      </c>
      <c r="GS232" s="184">
        <f t="shared" ca="1" si="998"/>
        <v>0</v>
      </c>
      <c r="GT232" s="184">
        <f t="shared" ca="1" si="999"/>
        <v>0</v>
      </c>
      <c r="GU232" s="184">
        <f t="shared" ca="1" si="1000"/>
        <v>0</v>
      </c>
      <c r="GV232" s="184">
        <f t="shared" ca="1" si="1001"/>
        <v>0</v>
      </c>
      <c r="GW232" s="184">
        <f t="shared" ca="1" si="1002"/>
        <v>0</v>
      </c>
      <c r="GX232" s="184">
        <f t="shared" ca="1" si="1003"/>
        <v>0</v>
      </c>
      <c r="GY232" s="184">
        <f t="shared" ca="1" si="1004"/>
        <v>0</v>
      </c>
      <c r="GZ232" s="184">
        <f t="shared" ca="1" si="1005"/>
        <v>0</v>
      </c>
      <c r="HA232" s="184">
        <f t="shared" ca="1" si="1006"/>
        <v>0</v>
      </c>
      <c r="HB232" s="184">
        <f t="shared" ca="1" si="1007"/>
        <v>0</v>
      </c>
      <c r="HC232" s="184">
        <f t="shared" ca="1" si="1008"/>
        <v>0</v>
      </c>
      <c r="HD232" s="184">
        <f t="shared" ca="1" si="1009"/>
        <v>0</v>
      </c>
      <c r="HE232" s="184">
        <f t="shared" ca="1" si="1010"/>
        <v>0</v>
      </c>
      <c r="HF232" s="184">
        <f t="shared" ca="1" si="1011"/>
        <v>0</v>
      </c>
      <c r="HG232" s="184">
        <f t="shared" ca="1" si="1012"/>
        <v>0</v>
      </c>
      <c r="HH232" s="184">
        <f t="shared" ca="1" si="1013"/>
        <v>0</v>
      </c>
      <c r="HI232" s="184">
        <f t="shared" ca="1" si="1014"/>
        <v>0</v>
      </c>
      <c r="HJ232" s="184">
        <f t="shared" ca="1" si="1015"/>
        <v>0</v>
      </c>
      <c r="HK232" s="578">
        <f t="shared" ca="1" si="1016"/>
        <v>0</v>
      </c>
    </row>
    <row r="233" spans="1:219" s="185" customFormat="1">
      <c r="A233" s="284"/>
      <c r="B233" s="285"/>
      <c r="C233" s="286"/>
      <c r="D233" s="287"/>
      <c r="E233" s="288"/>
      <c r="F233" s="289"/>
      <c r="G233" s="289"/>
      <c r="H233" s="289"/>
      <c r="I233" s="289"/>
      <c r="J233" s="289"/>
      <c r="K233" s="289"/>
      <c r="L233" s="289"/>
      <c r="M233" s="572">
        <f t="shared" si="810"/>
        <v>0</v>
      </c>
      <c r="N233" s="572">
        <f t="shared" si="811"/>
        <v>0</v>
      </c>
      <c r="O233" s="572">
        <f t="shared" si="812"/>
        <v>0</v>
      </c>
      <c r="P233" s="572">
        <f t="shared" si="813"/>
        <v>225</v>
      </c>
      <c r="Q233" s="572" t="str">
        <f t="shared" si="814"/>
        <v/>
      </c>
      <c r="R233" s="572" t="str">
        <f t="shared" si="815"/>
        <v/>
      </c>
      <c r="S233" s="184" t="str">
        <f t="shared" ca="1" si="816"/>
        <v/>
      </c>
      <c r="T233" s="184" t="str">
        <f t="shared" ca="1" si="817"/>
        <v/>
      </c>
      <c r="U233" s="184" t="str">
        <f t="shared" ca="1" si="818"/>
        <v/>
      </c>
      <c r="V233" s="184" t="str">
        <f t="shared" ca="1" si="819"/>
        <v/>
      </c>
      <c r="W233" s="184" t="str">
        <f t="shared" ca="1" si="820"/>
        <v/>
      </c>
      <c r="X233" s="184" t="str">
        <f t="shared" ca="1" si="821"/>
        <v/>
      </c>
      <c r="Y233" s="184" t="str">
        <f t="shared" ca="1" si="822"/>
        <v/>
      </c>
      <c r="Z233" s="184" t="str">
        <f t="shared" ca="1" si="823"/>
        <v/>
      </c>
      <c r="AA233" s="184" t="str">
        <f t="shared" ca="1" si="824"/>
        <v/>
      </c>
      <c r="AB233" s="184" t="str">
        <f t="shared" ca="1" si="825"/>
        <v/>
      </c>
      <c r="AC233" s="184" t="str">
        <f t="shared" ca="1" si="826"/>
        <v/>
      </c>
      <c r="AD233" s="184" t="str">
        <f t="shared" ca="1" si="827"/>
        <v/>
      </c>
      <c r="AE233" s="184" t="str">
        <f t="shared" ca="1" si="828"/>
        <v/>
      </c>
      <c r="AF233" s="184" t="str">
        <f t="shared" ca="1" si="829"/>
        <v/>
      </c>
      <c r="AG233" s="184" t="str">
        <f t="shared" ca="1" si="830"/>
        <v/>
      </c>
      <c r="AH233" s="184" t="str">
        <f t="shared" ca="1" si="831"/>
        <v/>
      </c>
      <c r="AI233" s="184" t="str">
        <f t="shared" ca="1" si="832"/>
        <v/>
      </c>
      <c r="AJ233" s="184" t="str">
        <f t="shared" ca="1" si="833"/>
        <v/>
      </c>
      <c r="AK233" s="184" t="str">
        <f t="shared" ca="1" si="834"/>
        <v/>
      </c>
      <c r="AL233" s="184" t="str">
        <f t="shared" ca="1" si="835"/>
        <v/>
      </c>
      <c r="AM233" s="184" t="str">
        <f t="shared" ca="1" si="836"/>
        <v/>
      </c>
      <c r="AN233" s="184" t="str">
        <f t="shared" ca="1" si="837"/>
        <v/>
      </c>
      <c r="AO233" s="184" t="str">
        <f t="shared" ca="1" si="838"/>
        <v/>
      </c>
      <c r="AP233" s="184" t="str">
        <f t="shared" ca="1" si="839"/>
        <v/>
      </c>
      <c r="AQ233" s="184" t="str">
        <f t="shared" ca="1" si="840"/>
        <v/>
      </c>
      <c r="AR233" s="184" t="str">
        <f t="shared" ca="1" si="841"/>
        <v/>
      </c>
      <c r="AS233" s="184" t="str">
        <f t="shared" ca="1" si="842"/>
        <v/>
      </c>
      <c r="AT233" s="184" t="str">
        <f t="shared" ca="1" si="843"/>
        <v/>
      </c>
      <c r="AU233" s="184" t="str">
        <f t="shared" ca="1" si="844"/>
        <v/>
      </c>
      <c r="AV233" s="184" t="str">
        <f t="shared" ca="1" si="845"/>
        <v/>
      </c>
      <c r="AW233" s="184" t="str">
        <f t="shared" ca="1" si="846"/>
        <v/>
      </c>
      <c r="AX233" s="184" t="str">
        <f t="shared" ca="1" si="847"/>
        <v/>
      </c>
      <c r="AY233" s="184" t="str">
        <f t="shared" ca="1" si="848"/>
        <v/>
      </c>
      <c r="AZ233" s="184" t="str">
        <f t="shared" ca="1" si="849"/>
        <v/>
      </c>
      <c r="BA233" s="184" t="str">
        <f t="shared" ca="1" si="850"/>
        <v/>
      </c>
      <c r="BB233" s="184" t="str">
        <f t="shared" ca="1" si="851"/>
        <v/>
      </c>
      <c r="BC233" s="184" t="str">
        <f t="shared" ca="1" si="852"/>
        <v/>
      </c>
      <c r="BD233" s="184" t="str">
        <f t="shared" ca="1" si="853"/>
        <v/>
      </c>
      <c r="BE233" s="184" t="str">
        <f t="shared" ca="1" si="854"/>
        <v/>
      </c>
      <c r="BF233" s="184" t="str">
        <f t="shared" ca="1" si="855"/>
        <v/>
      </c>
      <c r="BG233" s="184" t="str">
        <f t="shared" ca="1" si="856"/>
        <v/>
      </c>
      <c r="BH233" s="184" t="str">
        <f t="shared" ca="1" si="857"/>
        <v/>
      </c>
      <c r="BI233" s="184" t="str">
        <f t="shared" ca="1" si="858"/>
        <v/>
      </c>
      <c r="BJ233" s="184" t="str">
        <f t="shared" ca="1" si="859"/>
        <v/>
      </c>
      <c r="BK233" s="184" t="str">
        <f t="shared" ca="1" si="860"/>
        <v/>
      </c>
      <c r="BL233" s="184" t="str">
        <f t="shared" ca="1" si="861"/>
        <v/>
      </c>
      <c r="BM233" s="184" t="str">
        <f t="shared" ca="1" si="862"/>
        <v/>
      </c>
      <c r="BN233" s="184" t="str">
        <f t="shared" ca="1" si="863"/>
        <v/>
      </c>
      <c r="BO233" s="184" t="str">
        <f t="shared" ca="1" si="864"/>
        <v/>
      </c>
      <c r="BP233" s="184" t="str">
        <f t="shared" ca="1" si="865"/>
        <v/>
      </c>
      <c r="BQ233" s="184" t="str">
        <f t="shared" ca="1" si="866"/>
        <v/>
      </c>
      <c r="BR233" s="184" t="str">
        <f t="shared" ca="1" si="867"/>
        <v/>
      </c>
      <c r="BS233" s="184" t="str">
        <f t="shared" ca="1" si="868"/>
        <v/>
      </c>
      <c r="BT233" s="184" t="str">
        <f t="shared" ca="1" si="869"/>
        <v/>
      </c>
      <c r="BU233" s="184" t="str">
        <f t="shared" ca="1" si="870"/>
        <v/>
      </c>
      <c r="BV233" s="184" t="str">
        <f t="shared" ca="1" si="871"/>
        <v/>
      </c>
      <c r="BW233" s="184" t="str">
        <f t="shared" ca="1" si="872"/>
        <v/>
      </c>
      <c r="BX233" s="184" t="str">
        <f t="shared" ca="1" si="873"/>
        <v/>
      </c>
      <c r="BY233" s="184" t="str">
        <f t="shared" ca="1" si="874"/>
        <v/>
      </c>
      <c r="BZ233" s="184" t="str">
        <f t="shared" ca="1" si="875"/>
        <v/>
      </c>
      <c r="CA233" s="184" t="str">
        <f t="shared" ca="1" si="876"/>
        <v/>
      </c>
      <c r="CB233" s="184" t="str">
        <f t="shared" ca="1" si="877"/>
        <v/>
      </c>
      <c r="CC233" s="184" t="str">
        <f t="shared" ca="1" si="878"/>
        <v/>
      </c>
      <c r="CD233" s="184" t="str">
        <f t="shared" ca="1" si="879"/>
        <v/>
      </c>
      <c r="CE233" s="184" t="str">
        <f t="shared" ca="1" si="880"/>
        <v/>
      </c>
      <c r="CF233" s="184" t="str">
        <f t="shared" ca="1" si="881"/>
        <v/>
      </c>
      <c r="CG233" s="184" t="str">
        <f t="shared" ca="1" si="882"/>
        <v/>
      </c>
      <c r="CH233" s="184" t="str">
        <f t="shared" ca="1" si="883"/>
        <v/>
      </c>
      <c r="CI233" s="184" t="str">
        <f t="shared" ca="1" si="884"/>
        <v/>
      </c>
      <c r="CJ233" s="184" t="str">
        <f t="shared" ca="1" si="885"/>
        <v/>
      </c>
      <c r="CK233" s="184" t="str">
        <f t="shared" ca="1" si="886"/>
        <v/>
      </c>
      <c r="CL233" s="184" t="str">
        <f t="shared" ca="1" si="887"/>
        <v/>
      </c>
      <c r="CM233" s="184" t="str">
        <f t="shared" ca="1" si="888"/>
        <v/>
      </c>
      <c r="CN233" s="184" t="str">
        <f t="shared" ca="1" si="889"/>
        <v/>
      </c>
      <c r="CO233" s="184" t="str">
        <f t="shared" ca="1" si="890"/>
        <v/>
      </c>
      <c r="CP233" s="184" t="str">
        <f t="shared" ca="1" si="891"/>
        <v/>
      </c>
      <c r="CQ233" s="184" t="str">
        <f t="shared" ca="1" si="892"/>
        <v/>
      </c>
      <c r="CR233" s="184" t="str">
        <f t="shared" ca="1" si="893"/>
        <v/>
      </c>
      <c r="CS233" s="184" t="str">
        <f t="shared" ca="1" si="894"/>
        <v/>
      </c>
      <c r="CT233" s="184" t="str">
        <f t="shared" ca="1" si="895"/>
        <v/>
      </c>
      <c r="CU233" s="184" t="str">
        <f t="shared" ca="1" si="896"/>
        <v/>
      </c>
      <c r="CV233" s="184" t="str">
        <f t="shared" ca="1" si="897"/>
        <v/>
      </c>
      <c r="CW233" s="184" t="str">
        <f t="shared" ca="1" si="898"/>
        <v/>
      </c>
      <c r="CX233" s="184" t="str">
        <f t="shared" ca="1" si="899"/>
        <v/>
      </c>
      <c r="CY233" s="184" t="str">
        <f t="shared" ca="1" si="900"/>
        <v/>
      </c>
      <c r="CZ233" s="184" t="str">
        <f t="shared" ca="1" si="901"/>
        <v/>
      </c>
      <c r="DA233" s="184" t="str">
        <f t="shared" ca="1" si="902"/>
        <v/>
      </c>
      <c r="DB233" s="184" t="str">
        <f t="shared" ca="1" si="903"/>
        <v/>
      </c>
      <c r="DC233" s="184" t="str">
        <f t="shared" ca="1" si="904"/>
        <v/>
      </c>
      <c r="DD233" s="184">
        <f t="shared" ca="1" si="905"/>
        <v>0</v>
      </c>
      <c r="DE233" s="184">
        <f t="shared" ca="1" si="906"/>
        <v>0</v>
      </c>
      <c r="DF233" s="184">
        <f t="shared" ca="1" si="907"/>
        <v>0</v>
      </c>
      <c r="DG233" s="184">
        <f t="shared" ca="1" si="908"/>
        <v>0</v>
      </c>
      <c r="DH233" s="184">
        <f t="shared" ca="1" si="909"/>
        <v>0</v>
      </c>
      <c r="DI233" s="184">
        <f t="shared" ca="1" si="910"/>
        <v>0</v>
      </c>
      <c r="DJ233" s="184">
        <f t="shared" ca="1" si="911"/>
        <v>0</v>
      </c>
      <c r="DK233" s="184">
        <f t="shared" ca="1" si="912"/>
        <v>0</v>
      </c>
      <c r="DL233" s="184">
        <f t="shared" ca="1" si="913"/>
        <v>0</v>
      </c>
      <c r="DM233" s="184">
        <f t="shared" ca="1" si="914"/>
        <v>0</v>
      </c>
      <c r="DN233" s="184">
        <f t="shared" ca="1" si="915"/>
        <v>0</v>
      </c>
      <c r="DO233" s="184">
        <f t="shared" ca="1" si="916"/>
        <v>0</v>
      </c>
      <c r="DP233" s="184">
        <f t="shared" ca="1" si="917"/>
        <v>0</v>
      </c>
      <c r="DQ233" s="184">
        <f t="shared" ca="1" si="918"/>
        <v>0</v>
      </c>
      <c r="DR233" s="184">
        <f t="shared" ca="1" si="919"/>
        <v>0</v>
      </c>
      <c r="DS233" s="184">
        <f t="shared" ca="1" si="920"/>
        <v>0</v>
      </c>
      <c r="DT233" s="184">
        <f t="shared" ca="1" si="921"/>
        <v>0</v>
      </c>
      <c r="DU233" s="184">
        <f t="shared" ca="1" si="922"/>
        <v>0</v>
      </c>
      <c r="DV233" s="184">
        <f t="shared" ca="1" si="923"/>
        <v>0</v>
      </c>
      <c r="DW233" s="184">
        <f t="shared" ca="1" si="924"/>
        <v>0</v>
      </c>
      <c r="DX233" s="184">
        <f t="shared" ca="1" si="925"/>
        <v>0</v>
      </c>
      <c r="DY233" s="184">
        <f t="shared" ca="1" si="926"/>
        <v>0</v>
      </c>
      <c r="DZ233" s="184">
        <f t="shared" ca="1" si="927"/>
        <v>0</v>
      </c>
      <c r="EA233" s="184">
        <f t="shared" ca="1" si="928"/>
        <v>0</v>
      </c>
      <c r="EB233" s="184">
        <f t="shared" ca="1" si="929"/>
        <v>0</v>
      </c>
      <c r="EC233" s="184">
        <f t="shared" ca="1" si="930"/>
        <v>0</v>
      </c>
      <c r="ED233" s="184">
        <f t="shared" ca="1" si="931"/>
        <v>0</v>
      </c>
      <c r="EE233" s="184">
        <f t="shared" ca="1" si="932"/>
        <v>0</v>
      </c>
      <c r="EF233" s="184">
        <f t="shared" ca="1" si="933"/>
        <v>0</v>
      </c>
      <c r="EG233" s="184">
        <f t="shared" ca="1" si="934"/>
        <v>0</v>
      </c>
      <c r="EH233" s="184">
        <f t="shared" ca="1" si="935"/>
        <v>0</v>
      </c>
      <c r="EI233" s="184">
        <f t="shared" ca="1" si="936"/>
        <v>0</v>
      </c>
      <c r="EJ233" s="184">
        <f t="shared" ca="1" si="937"/>
        <v>0</v>
      </c>
      <c r="EK233" s="184">
        <f t="shared" ca="1" si="938"/>
        <v>0</v>
      </c>
      <c r="EL233" s="184">
        <f t="shared" ca="1" si="939"/>
        <v>0</v>
      </c>
      <c r="EM233" s="184">
        <f t="shared" ca="1" si="940"/>
        <v>0</v>
      </c>
      <c r="EN233" s="184">
        <f t="shared" ca="1" si="941"/>
        <v>0</v>
      </c>
      <c r="EO233" s="184">
        <f t="shared" ca="1" si="942"/>
        <v>0</v>
      </c>
      <c r="EP233" s="184">
        <f t="shared" ca="1" si="943"/>
        <v>0</v>
      </c>
      <c r="EQ233" s="184">
        <f t="shared" ca="1" si="944"/>
        <v>0</v>
      </c>
      <c r="ER233" s="184">
        <f t="shared" ca="1" si="945"/>
        <v>0</v>
      </c>
      <c r="ES233" s="184">
        <f t="shared" ca="1" si="946"/>
        <v>0</v>
      </c>
      <c r="ET233" s="184">
        <f t="shared" ca="1" si="947"/>
        <v>0</v>
      </c>
      <c r="EU233" s="184">
        <f t="shared" ca="1" si="948"/>
        <v>0</v>
      </c>
      <c r="EV233" s="184">
        <f t="shared" ca="1" si="949"/>
        <v>0</v>
      </c>
      <c r="EW233" s="184">
        <f t="shared" ca="1" si="950"/>
        <v>0</v>
      </c>
      <c r="EX233" s="184">
        <f t="shared" ca="1" si="951"/>
        <v>0</v>
      </c>
      <c r="EY233" s="184">
        <f t="shared" ca="1" si="952"/>
        <v>0</v>
      </c>
      <c r="EZ233" s="184">
        <f t="shared" ca="1" si="953"/>
        <v>0</v>
      </c>
      <c r="FA233" s="184">
        <f t="shared" ca="1" si="954"/>
        <v>0</v>
      </c>
      <c r="FB233" s="184">
        <f t="shared" ca="1" si="955"/>
        <v>0</v>
      </c>
      <c r="FC233" s="184">
        <f t="shared" ca="1" si="956"/>
        <v>0</v>
      </c>
      <c r="FD233" s="184">
        <f t="shared" ca="1" si="957"/>
        <v>0</v>
      </c>
      <c r="FE233" s="184">
        <f t="shared" ca="1" si="958"/>
        <v>0</v>
      </c>
      <c r="FF233" s="184">
        <f t="shared" ca="1" si="959"/>
        <v>0</v>
      </c>
      <c r="FG233" s="184">
        <f t="shared" ca="1" si="960"/>
        <v>0</v>
      </c>
      <c r="FH233" s="184">
        <f t="shared" ca="1" si="961"/>
        <v>0</v>
      </c>
      <c r="FI233" s="184">
        <f t="shared" ca="1" si="962"/>
        <v>0</v>
      </c>
      <c r="FJ233" s="184">
        <f t="shared" ca="1" si="963"/>
        <v>0</v>
      </c>
      <c r="FK233" s="184">
        <f t="shared" ca="1" si="964"/>
        <v>0</v>
      </c>
      <c r="FL233" s="184">
        <f t="shared" ca="1" si="965"/>
        <v>0</v>
      </c>
      <c r="FM233" s="184">
        <f t="shared" ca="1" si="966"/>
        <v>0</v>
      </c>
      <c r="FN233" s="184">
        <f t="shared" ca="1" si="967"/>
        <v>0</v>
      </c>
      <c r="FO233" s="184">
        <f t="shared" ca="1" si="968"/>
        <v>0</v>
      </c>
      <c r="FP233" s="184">
        <f t="shared" ca="1" si="969"/>
        <v>0</v>
      </c>
      <c r="FQ233" s="184">
        <f t="shared" ca="1" si="970"/>
        <v>0</v>
      </c>
      <c r="FR233" s="184">
        <f t="shared" ca="1" si="971"/>
        <v>0</v>
      </c>
      <c r="FS233" s="184">
        <f t="shared" ca="1" si="972"/>
        <v>0</v>
      </c>
      <c r="FT233" s="184">
        <f t="shared" ca="1" si="973"/>
        <v>0</v>
      </c>
      <c r="FU233" s="184">
        <f t="shared" ca="1" si="974"/>
        <v>0</v>
      </c>
      <c r="FV233" s="184">
        <f t="shared" ca="1" si="975"/>
        <v>0</v>
      </c>
      <c r="FW233" s="184">
        <f t="shared" ca="1" si="976"/>
        <v>0</v>
      </c>
      <c r="FX233" s="184">
        <f t="shared" ca="1" si="977"/>
        <v>0</v>
      </c>
      <c r="FY233" s="184">
        <f t="shared" ca="1" si="978"/>
        <v>0</v>
      </c>
      <c r="FZ233" s="184">
        <f t="shared" ca="1" si="979"/>
        <v>0</v>
      </c>
      <c r="GA233" s="184">
        <f t="shared" ca="1" si="980"/>
        <v>0</v>
      </c>
      <c r="GB233" s="184">
        <f t="shared" ca="1" si="981"/>
        <v>0</v>
      </c>
      <c r="GC233" s="184">
        <f t="shared" ca="1" si="982"/>
        <v>0</v>
      </c>
      <c r="GD233" s="184">
        <f t="shared" ca="1" si="983"/>
        <v>0</v>
      </c>
      <c r="GE233" s="184">
        <f t="shared" ca="1" si="984"/>
        <v>0</v>
      </c>
      <c r="GF233" s="184">
        <f t="shared" ca="1" si="985"/>
        <v>0</v>
      </c>
      <c r="GG233" s="184">
        <f t="shared" ca="1" si="986"/>
        <v>0</v>
      </c>
      <c r="GH233" s="184">
        <f t="shared" ca="1" si="987"/>
        <v>0</v>
      </c>
      <c r="GI233" s="184">
        <f t="shared" ca="1" si="988"/>
        <v>0</v>
      </c>
      <c r="GJ233" s="184">
        <f t="shared" ca="1" si="989"/>
        <v>0</v>
      </c>
      <c r="GK233" s="184">
        <f t="shared" ca="1" si="990"/>
        <v>0</v>
      </c>
      <c r="GL233" s="184">
        <f t="shared" ca="1" si="991"/>
        <v>0</v>
      </c>
      <c r="GM233" s="184">
        <f t="shared" ca="1" si="992"/>
        <v>0</v>
      </c>
      <c r="GN233" s="184">
        <f t="shared" ca="1" si="993"/>
        <v>0</v>
      </c>
      <c r="GO233" s="184">
        <f t="shared" ca="1" si="994"/>
        <v>0</v>
      </c>
      <c r="GP233" s="184">
        <f t="shared" ca="1" si="995"/>
        <v>0</v>
      </c>
      <c r="GQ233" s="184">
        <f t="shared" ca="1" si="996"/>
        <v>0</v>
      </c>
      <c r="GR233" s="184">
        <f t="shared" ca="1" si="997"/>
        <v>0</v>
      </c>
      <c r="GS233" s="184">
        <f t="shared" ca="1" si="998"/>
        <v>0</v>
      </c>
      <c r="GT233" s="184">
        <f t="shared" ca="1" si="999"/>
        <v>0</v>
      </c>
      <c r="GU233" s="184">
        <f t="shared" ca="1" si="1000"/>
        <v>0</v>
      </c>
      <c r="GV233" s="184">
        <f t="shared" ca="1" si="1001"/>
        <v>0</v>
      </c>
      <c r="GW233" s="184">
        <f t="shared" ca="1" si="1002"/>
        <v>0</v>
      </c>
      <c r="GX233" s="184">
        <f t="shared" ca="1" si="1003"/>
        <v>0</v>
      </c>
      <c r="GY233" s="184">
        <f t="shared" ca="1" si="1004"/>
        <v>0</v>
      </c>
      <c r="GZ233" s="184">
        <f t="shared" ca="1" si="1005"/>
        <v>0</v>
      </c>
      <c r="HA233" s="184">
        <f t="shared" ca="1" si="1006"/>
        <v>0</v>
      </c>
      <c r="HB233" s="184">
        <f t="shared" ca="1" si="1007"/>
        <v>0</v>
      </c>
      <c r="HC233" s="184">
        <f t="shared" ca="1" si="1008"/>
        <v>0</v>
      </c>
      <c r="HD233" s="184">
        <f t="shared" ca="1" si="1009"/>
        <v>0</v>
      </c>
      <c r="HE233" s="184">
        <f t="shared" ca="1" si="1010"/>
        <v>0</v>
      </c>
      <c r="HF233" s="184">
        <f t="shared" ca="1" si="1011"/>
        <v>0</v>
      </c>
      <c r="HG233" s="184">
        <f t="shared" ca="1" si="1012"/>
        <v>0</v>
      </c>
      <c r="HH233" s="184">
        <f t="shared" ca="1" si="1013"/>
        <v>0</v>
      </c>
      <c r="HI233" s="184">
        <f t="shared" ca="1" si="1014"/>
        <v>0</v>
      </c>
      <c r="HJ233" s="184">
        <f t="shared" ca="1" si="1015"/>
        <v>0</v>
      </c>
      <c r="HK233" s="578">
        <f t="shared" ca="1" si="1016"/>
        <v>0</v>
      </c>
    </row>
    <row r="234" spans="1:219" s="185" customFormat="1">
      <c r="A234" s="284"/>
      <c r="B234" s="285"/>
      <c r="C234" s="286"/>
      <c r="D234" s="287"/>
      <c r="E234" s="288"/>
      <c r="F234" s="289"/>
      <c r="G234" s="289"/>
      <c r="H234" s="289"/>
      <c r="I234" s="289"/>
      <c r="J234" s="289"/>
      <c r="K234" s="289"/>
      <c r="L234" s="289"/>
      <c r="M234" s="572">
        <f t="shared" si="810"/>
        <v>0</v>
      </c>
      <c r="N234" s="572">
        <f t="shared" si="811"/>
        <v>0</v>
      </c>
      <c r="O234" s="572">
        <f t="shared" si="812"/>
        <v>0</v>
      </c>
      <c r="P234" s="572">
        <f t="shared" si="813"/>
        <v>226</v>
      </c>
      <c r="Q234" s="572" t="str">
        <f t="shared" si="814"/>
        <v/>
      </c>
      <c r="R234" s="572" t="str">
        <f t="shared" si="815"/>
        <v/>
      </c>
      <c r="S234" s="184" t="str">
        <f t="shared" ca="1" si="816"/>
        <v/>
      </c>
      <c r="T234" s="184" t="str">
        <f t="shared" ca="1" si="817"/>
        <v/>
      </c>
      <c r="U234" s="184" t="str">
        <f t="shared" ca="1" si="818"/>
        <v/>
      </c>
      <c r="V234" s="184" t="str">
        <f t="shared" ca="1" si="819"/>
        <v/>
      </c>
      <c r="W234" s="184" t="str">
        <f t="shared" ca="1" si="820"/>
        <v/>
      </c>
      <c r="X234" s="184" t="str">
        <f t="shared" ca="1" si="821"/>
        <v/>
      </c>
      <c r="Y234" s="184" t="str">
        <f t="shared" ca="1" si="822"/>
        <v/>
      </c>
      <c r="Z234" s="184" t="str">
        <f t="shared" ca="1" si="823"/>
        <v/>
      </c>
      <c r="AA234" s="184" t="str">
        <f t="shared" ca="1" si="824"/>
        <v/>
      </c>
      <c r="AB234" s="184" t="str">
        <f t="shared" ca="1" si="825"/>
        <v/>
      </c>
      <c r="AC234" s="184" t="str">
        <f t="shared" ca="1" si="826"/>
        <v/>
      </c>
      <c r="AD234" s="184" t="str">
        <f t="shared" ca="1" si="827"/>
        <v/>
      </c>
      <c r="AE234" s="184" t="str">
        <f t="shared" ca="1" si="828"/>
        <v/>
      </c>
      <c r="AF234" s="184" t="str">
        <f t="shared" ca="1" si="829"/>
        <v/>
      </c>
      <c r="AG234" s="184" t="str">
        <f t="shared" ca="1" si="830"/>
        <v/>
      </c>
      <c r="AH234" s="184" t="str">
        <f t="shared" ca="1" si="831"/>
        <v/>
      </c>
      <c r="AI234" s="184" t="str">
        <f t="shared" ca="1" si="832"/>
        <v/>
      </c>
      <c r="AJ234" s="184" t="str">
        <f t="shared" ca="1" si="833"/>
        <v/>
      </c>
      <c r="AK234" s="184" t="str">
        <f t="shared" ca="1" si="834"/>
        <v/>
      </c>
      <c r="AL234" s="184" t="str">
        <f t="shared" ca="1" si="835"/>
        <v/>
      </c>
      <c r="AM234" s="184" t="str">
        <f t="shared" ca="1" si="836"/>
        <v/>
      </c>
      <c r="AN234" s="184" t="str">
        <f t="shared" ca="1" si="837"/>
        <v/>
      </c>
      <c r="AO234" s="184" t="str">
        <f t="shared" ca="1" si="838"/>
        <v/>
      </c>
      <c r="AP234" s="184" t="str">
        <f t="shared" ca="1" si="839"/>
        <v/>
      </c>
      <c r="AQ234" s="184" t="str">
        <f t="shared" ca="1" si="840"/>
        <v/>
      </c>
      <c r="AR234" s="184" t="str">
        <f t="shared" ca="1" si="841"/>
        <v/>
      </c>
      <c r="AS234" s="184" t="str">
        <f t="shared" ca="1" si="842"/>
        <v/>
      </c>
      <c r="AT234" s="184" t="str">
        <f t="shared" ca="1" si="843"/>
        <v/>
      </c>
      <c r="AU234" s="184" t="str">
        <f t="shared" ca="1" si="844"/>
        <v/>
      </c>
      <c r="AV234" s="184" t="str">
        <f t="shared" ca="1" si="845"/>
        <v/>
      </c>
      <c r="AW234" s="184" t="str">
        <f t="shared" ca="1" si="846"/>
        <v/>
      </c>
      <c r="AX234" s="184" t="str">
        <f t="shared" ca="1" si="847"/>
        <v/>
      </c>
      <c r="AY234" s="184" t="str">
        <f t="shared" ca="1" si="848"/>
        <v/>
      </c>
      <c r="AZ234" s="184" t="str">
        <f t="shared" ca="1" si="849"/>
        <v/>
      </c>
      <c r="BA234" s="184" t="str">
        <f t="shared" ca="1" si="850"/>
        <v/>
      </c>
      <c r="BB234" s="184" t="str">
        <f t="shared" ca="1" si="851"/>
        <v/>
      </c>
      <c r="BC234" s="184" t="str">
        <f t="shared" ca="1" si="852"/>
        <v/>
      </c>
      <c r="BD234" s="184" t="str">
        <f t="shared" ca="1" si="853"/>
        <v/>
      </c>
      <c r="BE234" s="184" t="str">
        <f t="shared" ca="1" si="854"/>
        <v/>
      </c>
      <c r="BF234" s="184" t="str">
        <f t="shared" ca="1" si="855"/>
        <v/>
      </c>
      <c r="BG234" s="184" t="str">
        <f t="shared" ca="1" si="856"/>
        <v/>
      </c>
      <c r="BH234" s="184" t="str">
        <f t="shared" ca="1" si="857"/>
        <v/>
      </c>
      <c r="BI234" s="184" t="str">
        <f t="shared" ca="1" si="858"/>
        <v/>
      </c>
      <c r="BJ234" s="184" t="str">
        <f t="shared" ca="1" si="859"/>
        <v/>
      </c>
      <c r="BK234" s="184" t="str">
        <f t="shared" ca="1" si="860"/>
        <v/>
      </c>
      <c r="BL234" s="184" t="str">
        <f t="shared" ca="1" si="861"/>
        <v/>
      </c>
      <c r="BM234" s="184" t="str">
        <f t="shared" ca="1" si="862"/>
        <v/>
      </c>
      <c r="BN234" s="184" t="str">
        <f t="shared" ca="1" si="863"/>
        <v/>
      </c>
      <c r="BO234" s="184" t="str">
        <f t="shared" ca="1" si="864"/>
        <v/>
      </c>
      <c r="BP234" s="184" t="str">
        <f t="shared" ca="1" si="865"/>
        <v/>
      </c>
      <c r="BQ234" s="184" t="str">
        <f t="shared" ca="1" si="866"/>
        <v/>
      </c>
      <c r="BR234" s="184" t="str">
        <f t="shared" ca="1" si="867"/>
        <v/>
      </c>
      <c r="BS234" s="184" t="str">
        <f t="shared" ca="1" si="868"/>
        <v/>
      </c>
      <c r="BT234" s="184" t="str">
        <f t="shared" ca="1" si="869"/>
        <v/>
      </c>
      <c r="BU234" s="184" t="str">
        <f t="shared" ca="1" si="870"/>
        <v/>
      </c>
      <c r="BV234" s="184" t="str">
        <f t="shared" ca="1" si="871"/>
        <v/>
      </c>
      <c r="BW234" s="184" t="str">
        <f t="shared" ca="1" si="872"/>
        <v/>
      </c>
      <c r="BX234" s="184" t="str">
        <f t="shared" ca="1" si="873"/>
        <v/>
      </c>
      <c r="BY234" s="184" t="str">
        <f t="shared" ca="1" si="874"/>
        <v/>
      </c>
      <c r="BZ234" s="184" t="str">
        <f t="shared" ca="1" si="875"/>
        <v/>
      </c>
      <c r="CA234" s="184" t="str">
        <f t="shared" ca="1" si="876"/>
        <v/>
      </c>
      <c r="CB234" s="184" t="str">
        <f t="shared" ca="1" si="877"/>
        <v/>
      </c>
      <c r="CC234" s="184" t="str">
        <f t="shared" ca="1" si="878"/>
        <v/>
      </c>
      <c r="CD234" s="184" t="str">
        <f t="shared" ca="1" si="879"/>
        <v/>
      </c>
      <c r="CE234" s="184" t="str">
        <f t="shared" ca="1" si="880"/>
        <v/>
      </c>
      <c r="CF234" s="184" t="str">
        <f t="shared" ca="1" si="881"/>
        <v/>
      </c>
      <c r="CG234" s="184" t="str">
        <f t="shared" ca="1" si="882"/>
        <v/>
      </c>
      <c r="CH234" s="184" t="str">
        <f t="shared" ca="1" si="883"/>
        <v/>
      </c>
      <c r="CI234" s="184" t="str">
        <f t="shared" ca="1" si="884"/>
        <v/>
      </c>
      <c r="CJ234" s="184" t="str">
        <f t="shared" ca="1" si="885"/>
        <v/>
      </c>
      <c r="CK234" s="184" t="str">
        <f t="shared" ca="1" si="886"/>
        <v/>
      </c>
      <c r="CL234" s="184" t="str">
        <f t="shared" ca="1" si="887"/>
        <v/>
      </c>
      <c r="CM234" s="184" t="str">
        <f t="shared" ca="1" si="888"/>
        <v/>
      </c>
      <c r="CN234" s="184" t="str">
        <f t="shared" ca="1" si="889"/>
        <v/>
      </c>
      <c r="CO234" s="184" t="str">
        <f t="shared" ca="1" si="890"/>
        <v/>
      </c>
      <c r="CP234" s="184" t="str">
        <f t="shared" ca="1" si="891"/>
        <v/>
      </c>
      <c r="CQ234" s="184" t="str">
        <f t="shared" ca="1" si="892"/>
        <v/>
      </c>
      <c r="CR234" s="184" t="str">
        <f t="shared" ca="1" si="893"/>
        <v/>
      </c>
      <c r="CS234" s="184" t="str">
        <f t="shared" ca="1" si="894"/>
        <v/>
      </c>
      <c r="CT234" s="184" t="str">
        <f t="shared" ca="1" si="895"/>
        <v/>
      </c>
      <c r="CU234" s="184" t="str">
        <f t="shared" ca="1" si="896"/>
        <v/>
      </c>
      <c r="CV234" s="184" t="str">
        <f t="shared" ca="1" si="897"/>
        <v/>
      </c>
      <c r="CW234" s="184" t="str">
        <f t="shared" ca="1" si="898"/>
        <v/>
      </c>
      <c r="CX234" s="184" t="str">
        <f t="shared" ca="1" si="899"/>
        <v/>
      </c>
      <c r="CY234" s="184" t="str">
        <f t="shared" ca="1" si="900"/>
        <v/>
      </c>
      <c r="CZ234" s="184" t="str">
        <f t="shared" ca="1" si="901"/>
        <v/>
      </c>
      <c r="DA234" s="184" t="str">
        <f t="shared" ca="1" si="902"/>
        <v/>
      </c>
      <c r="DB234" s="184" t="str">
        <f t="shared" ca="1" si="903"/>
        <v/>
      </c>
      <c r="DC234" s="184">
        <f t="shared" ca="1" si="904"/>
        <v>0</v>
      </c>
      <c r="DD234" s="184">
        <f t="shared" ca="1" si="905"/>
        <v>0</v>
      </c>
      <c r="DE234" s="184">
        <f t="shared" ca="1" si="906"/>
        <v>0</v>
      </c>
      <c r="DF234" s="184">
        <f t="shared" ca="1" si="907"/>
        <v>0</v>
      </c>
      <c r="DG234" s="184">
        <f t="shared" ca="1" si="908"/>
        <v>0</v>
      </c>
      <c r="DH234" s="184">
        <f t="shared" ca="1" si="909"/>
        <v>0</v>
      </c>
      <c r="DI234" s="184">
        <f t="shared" ca="1" si="910"/>
        <v>0</v>
      </c>
      <c r="DJ234" s="184">
        <f t="shared" ca="1" si="911"/>
        <v>0</v>
      </c>
      <c r="DK234" s="184">
        <f t="shared" ca="1" si="912"/>
        <v>0</v>
      </c>
      <c r="DL234" s="184">
        <f t="shared" ca="1" si="913"/>
        <v>0</v>
      </c>
      <c r="DM234" s="184">
        <f t="shared" ca="1" si="914"/>
        <v>0</v>
      </c>
      <c r="DN234" s="184">
        <f t="shared" ca="1" si="915"/>
        <v>0</v>
      </c>
      <c r="DO234" s="184">
        <f t="shared" ca="1" si="916"/>
        <v>0</v>
      </c>
      <c r="DP234" s="184">
        <f t="shared" ca="1" si="917"/>
        <v>0</v>
      </c>
      <c r="DQ234" s="184">
        <f t="shared" ca="1" si="918"/>
        <v>0</v>
      </c>
      <c r="DR234" s="184">
        <f t="shared" ca="1" si="919"/>
        <v>0</v>
      </c>
      <c r="DS234" s="184">
        <f t="shared" ca="1" si="920"/>
        <v>0</v>
      </c>
      <c r="DT234" s="184">
        <f t="shared" ca="1" si="921"/>
        <v>0</v>
      </c>
      <c r="DU234" s="184">
        <f t="shared" ca="1" si="922"/>
        <v>0</v>
      </c>
      <c r="DV234" s="184">
        <f t="shared" ca="1" si="923"/>
        <v>0</v>
      </c>
      <c r="DW234" s="184">
        <f t="shared" ca="1" si="924"/>
        <v>0</v>
      </c>
      <c r="DX234" s="184">
        <f t="shared" ca="1" si="925"/>
        <v>0</v>
      </c>
      <c r="DY234" s="184">
        <f t="shared" ca="1" si="926"/>
        <v>0</v>
      </c>
      <c r="DZ234" s="184">
        <f t="shared" ca="1" si="927"/>
        <v>0</v>
      </c>
      <c r="EA234" s="184">
        <f t="shared" ca="1" si="928"/>
        <v>0</v>
      </c>
      <c r="EB234" s="184">
        <f t="shared" ca="1" si="929"/>
        <v>0</v>
      </c>
      <c r="EC234" s="184">
        <f t="shared" ca="1" si="930"/>
        <v>0</v>
      </c>
      <c r="ED234" s="184">
        <f t="shared" ca="1" si="931"/>
        <v>0</v>
      </c>
      <c r="EE234" s="184">
        <f t="shared" ca="1" si="932"/>
        <v>0</v>
      </c>
      <c r="EF234" s="184">
        <f t="shared" ca="1" si="933"/>
        <v>0</v>
      </c>
      <c r="EG234" s="184">
        <f t="shared" ca="1" si="934"/>
        <v>0</v>
      </c>
      <c r="EH234" s="184">
        <f t="shared" ca="1" si="935"/>
        <v>0</v>
      </c>
      <c r="EI234" s="184">
        <f t="shared" ca="1" si="936"/>
        <v>0</v>
      </c>
      <c r="EJ234" s="184">
        <f t="shared" ca="1" si="937"/>
        <v>0</v>
      </c>
      <c r="EK234" s="184">
        <f t="shared" ca="1" si="938"/>
        <v>0</v>
      </c>
      <c r="EL234" s="184">
        <f t="shared" ca="1" si="939"/>
        <v>0</v>
      </c>
      <c r="EM234" s="184">
        <f t="shared" ca="1" si="940"/>
        <v>0</v>
      </c>
      <c r="EN234" s="184">
        <f t="shared" ca="1" si="941"/>
        <v>0</v>
      </c>
      <c r="EO234" s="184">
        <f t="shared" ca="1" si="942"/>
        <v>0</v>
      </c>
      <c r="EP234" s="184">
        <f t="shared" ca="1" si="943"/>
        <v>0</v>
      </c>
      <c r="EQ234" s="184">
        <f t="shared" ca="1" si="944"/>
        <v>0</v>
      </c>
      <c r="ER234" s="184">
        <f t="shared" ca="1" si="945"/>
        <v>0</v>
      </c>
      <c r="ES234" s="184">
        <f t="shared" ca="1" si="946"/>
        <v>0</v>
      </c>
      <c r="ET234" s="184">
        <f t="shared" ca="1" si="947"/>
        <v>0</v>
      </c>
      <c r="EU234" s="184">
        <f t="shared" ca="1" si="948"/>
        <v>0</v>
      </c>
      <c r="EV234" s="184">
        <f t="shared" ca="1" si="949"/>
        <v>0</v>
      </c>
      <c r="EW234" s="184">
        <f t="shared" ca="1" si="950"/>
        <v>0</v>
      </c>
      <c r="EX234" s="184">
        <f t="shared" ca="1" si="951"/>
        <v>0</v>
      </c>
      <c r="EY234" s="184">
        <f t="shared" ca="1" si="952"/>
        <v>0</v>
      </c>
      <c r="EZ234" s="184">
        <f t="shared" ca="1" si="953"/>
        <v>0</v>
      </c>
      <c r="FA234" s="184">
        <f t="shared" ca="1" si="954"/>
        <v>0</v>
      </c>
      <c r="FB234" s="184">
        <f t="shared" ca="1" si="955"/>
        <v>0</v>
      </c>
      <c r="FC234" s="184">
        <f t="shared" ca="1" si="956"/>
        <v>0</v>
      </c>
      <c r="FD234" s="184">
        <f t="shared" ca="1" si="957"/>
        <v>0</v>
      </c>
      <c r="FE234" s="184">
        <f t="shared" ca="1" si="958"/>
        <v>0</v>
      </c>
      <c r="FF234" s="184">
        <f t="shared" ca="1" si="959"/>
        <v>0</v>
      </c>
      <c r="FG234" s="184">
        <f t="shared" ca="1" si="960"/>
        <v>0</v>
      </c>
      <c r="FH234" s="184">
        <f t="shared" ca="1" si="961"/>
        <v>0</v>
      </c>
      <c r="FI234" s="184">
        <f t="shared" ca="1" si="962"/>
        <v>0</v>
      </c>
      <c r="FJ234" s="184">
        <f t="shared" ca="1" si="963"/>
        <v>0</v>
      </c>
      <c r="FK234" s="184">
        <f t="shared" ca="1" si="964"/>
        <v>0</v>
      </c>
      <c r="FL234" s="184">
        <f t="shared" ca="1" si="965"/>
        <v>0</v>
      </c>
      <c r="FM234" s="184">
        <f t="shared" ca="1" si="966"/>
        <v>0</v>
      </c>
      <c r="FN234" s="184">
        <f t="shared" ca="1" si="967"/>
        <v>0</v>
      </c>
      <c r="FO234" s="184">
        <f t="shared" ca="1" si="968"/>
        <v>0</v>
      </c>
      <c r="FP234" s="184">
        <f t="shared" ca="1" si="969"/>
        <v>0</v>
      </c>
      <c r="FQ234" s="184">
        <f t="shared" ca="1" si="970"/>
        <v>0</v>
      </c>
      <c r="FR234" s="184">
        <f t="shared" ca="1" si="971"/>
        <v>0</v>
      </c>
      <c r="FS234" s="184">
        <f t="shared" ca="1" si="972"/>
        <v>0</v>
      </c>
      <c r="FT234" s="184">
        <f t="shared" ca="1" si="973"/>
        <v>0</v>
      </c>
      <c r="FU234" s="184">
        <f t="shared" ca="1" si="974"/>
        <v>0</v>
      </c>
      <c r="FV234" s="184">
        <f t="shared" ca="1" si="975"/>
        <v>0</v>
      </c>
      <c r="FW234" s="184">
        <f t="shared" ca="1" si="976"/>
        <v>0</v>
      </c>
      <c r="FX234" s="184">
        <f t="shared" ca="1" si="977"/>
        <v>0</v>
      </c>
      <c r="FY234" s="184">
        <f t="shared" ca="1" si="978"/>
        <v>0</v>
      </c>
      <c r="FZ234" s="184">
        <f t="shared" ca="1" si="979"/>
        <v>0</v>
      </c>
      <c r="GA234" s="184">
        <f t="shared" ca="1" si="980"/>
        <v>0</v>
      </c>
      <c r="GB234" s="184">
        <f t="shared" ca="1" si="981"/>
        <v>0</v>
      </c>
      <c r="GC234" s="184">
        <f t="shared" ca="1" si="982"/>
        <v>0</v>
      </c>
      <c r="GD234" s="184">
        <f t="shared" ca="1" si="983"/>
        <v>0</v>
      </c>
      <c r="GE234" s="184">
        <f t="shared" ca="1" si="984"/>
        <v>0</v>
      </c>
      <c r="GF234" s="184">
        <f t="shared" ca="1" si="985"/>
        <v>0</v>
      </c>
      <c r="GG234" s="184">
        <f t="shared" ca="1" si="986"/>
        <v>0</v>
      </c>
      <c r="GH234" s="184">
        <f t="shared" ca="1" si="987"/>
        <v>0</v>
      </c>
      <c r="GI234" s="184">
        <f t="shared" ca="1" si="988"/>
        <v>0</v>
      </c>
      <c r="GJ234" s="184">
        <f t="shared" ca="1" si="989"/>
        <v>0</v>
      </c>
      <c r="GK234" s="184">
        <f t="shared" ca="1" si="990"/>
        <v>0</v>
      </c>
      <c r="GL234" s="184">
        <f t="shared" ca="1" si="991"/>
        <v>0</v>
      </c>
      <c r="GM234" s="184">
        <f t="shared" ca="1" si="992"/>
        <v>0</v>
      </c>
      <c r="GN234" s="184">
        <f t="shared" ca="1" si="993"/>
        <v>0</v>
      </c>
      <c r="GO234" s="184">
        <f t="shared" ca="1" si="994"/>
        <v>0</v>
      </c>
      <c r="GP234" s="184">
        <f t="shared" ca="1" si="995"/>
        <v>0</v>
      </c>
      <c r="GQ234" s="184">
        <f t="shared" ca="1" si="996"/>
        <v>0</v>
      </c>
      <c r="GR234" s="184">
        <f t="shared" ca="1" si="997"/>
        <v>0</v>
      </c>
      <c r="GS234" s="184">
        <f t="shared" ca="1" si="998"/>
        <v>0</v>
      </c>
      <c r="GT234" s="184">
        <f t="shared" ca="1" si="999"/>
        <v>0</v>
      </c>
      <c r="GU234" s="184">
        <f t="shared" ca="1" si="1000"/>
        <v>0</v>
      </c>
      <c r="GV234" s="184">
        <f t="shared" ca="1" si="1001"/>
        <v>0</v>
      </c>
      <c r="GW234" s="184">
        <f t="shared" ca="1" si="1002"/>
        <v>0</v>
      </c>
      <c r="GX234" s="184">
        <f t="shared" ca="1" si="1003"/>
        <v>0</v>
      </c>
      <c r="GY234" s="184">
        <f t="shared" ca="1" si="1004"/>
        <v>0</v>
      </c>
      <c r="GZ234" s="184">
        <f t="shared" ca="1" si="1005"/>
        <v>0</v>
      </c>
      <c r="HA234" s="184">
        <f t="shared" ca="1" si="1006"/>
        <v>0</v>
      </c>
      <c r="HB234" s="184">
        <f t="shared" ca="1" si="1007"/>
        <v>0</v>
      </c>
      <c r="HC234" s="184">
        <f t="shared" ca="1" si="1008"/>
        <v>0</v>
      </c>
      <c r="HD234" s="184">
        <f t="shared" ca="1" si="1009"/>
        <v>0</v>
      </c>
      <c r="HE234" s="184">
        <f t="shared" ca="1" si="1010"/>
        <v>0</v>
      </c>
      <c r="HF234" s="184">
        <f t="shared" ca="1" si="1011"/>
        <v>0</v>
      </c>
      <c r="HG234" s="184">
        <f t="shared" ca="1" si="1012"/>
        <v>0</v>
      </c>
      <c r="HH234" s="184">
        <f t="shared" ca="1" si="1013"/>
        <v>0</v>
      </c>
      <c r="HI234" s="184">
        <f t="shared" ca="1" si="1014"/>
        <v>0</v>
      </c>
      <c r="HJ234" s="184">
        <f t="shared" ca="1" si="1015"/>
        <v>0</v>
      </c>
      <c r="HK234" s="578">
        <f t="shared" ca="1" si="1016"/>
        <v>0</v>
      </c>
    </row>
    <row r="235" spans="1:219" s="185" customFormat="1">
      <c r="A235" s="284"/>
      <c r="B235" s="285"/>
      <c r="C235" s="286"/>
      <c r="D235" s="287"/>
      <c r="E235" s="288"/>
      <c r="F235" s="289"/>
      <c r="G235" s="289"/>
      <c r="H235" s="289"/>
      <c r="I235" s="289"/>
      <c r="J235" s="289"/>
      <c r="K235" s="289"/>
      <c r="L235" s="289"/>
      <c r="M235" s="572">
        <f t="shared" si="810"/>
        <v>0</v>
      </c>
      <c r="N235" s="572">
        <f t="shared" si="811"/>
        <v>0</v>
      </c>
      <c r="O235" s="572">
        <f t="shared" si="812"/>
        <v>0</v>
      </c>
      <c r="P235" s="572">
        <f t="shared" si="813"/>
        <v>227</v>
      </c>
      <c r="Q235" s="572" t="str">
        <f t="shared" si="814"/>
        <v/>
      </c>
      <c r="R235" s="572" t="str">
        <f t="shared" si="815"/>
        <v/>
      </c>
      <c r="S235" s="184" t="str">
        <f t="shared" ca="1" si="816"/>
        <v/>
      </c>
      <c r="T235" s="184" t="str">
        <f t="shared" ca="1" si="817"/>
        <v/>
      </c>
      <c r="U235" s="184" t="str">
        <f t="shared" ca="1" si="818"/>
        <v/>
      </c>
      <c r="V235" s="184" t="str">
        <f t="shared" ca="1" si="819"/>
        <v/>
      </c>
      <c r="W235" s="184" t="str">
        <f t="shared" ca="1" si="820"/>
        <v/>
      </c>
      <c r="X235" s="184" t="str">
        <f t="shared" ca="1" si="821"/>
        <v/>
      </c>
      <c r="Y235" s="184" t="str">
        <f t="shared" ca="1" si="822"/>
        <v/>
      </c>
      <c r="Z235" s="184" t="str">
        <f t="shared" ca="1" si="823"/>
        <v/>
      </c>
      <c r="AA235" s="184" t="str">
        <f t="shared" ca="1" si="824"/>
        <v/>
      </c>
      <c r="AB235" s="184" t="str">
        <f t="shared" ca="1" si="825"/>
        <v/>
      </c>
      <c r="AC235" s="184" t="str">
        <f t="shared" ca="1" si="826"/>
        <v/>
      </c>
      <c r="AD235" s="184" t="str">
        <f t="shared" ca="1" si="827"/>
        <v/>
      </c>
      <c r="AE235" s="184" t="str">
        <f t="shared" ca="1" si="828"/>
        <v/>
      </c>
      <c r="AF235" s="184" t="str">
        <f t="shared" ca="1" si="829"/>
        <v/>
      </c>
      <c r="AG235" s="184" t="str">
        <f t="shared" ca="1" si="830"/>
        <v/>
      </c>
      <c r="AH235" s="184" t="str">
        <f t="shared" ca="1" si="831"/>
        <v/>
      </c>
      <c r="AI235" s="184" t="str">
        <f t="shared" ca="1" si="832"/>
        <v/>
      </c>
      <c r="AJ235" s="184" t="str">
        <f t="shared" ca="1" si="833"/>
        <v/>
      </c>
      <c r="AK235" s="184" t="str">
        <f t="shared" ca="1" si="834"/>
        <v/>
      </c>
      <c r="AL235" s="184" t="str">
        <f t="shared" ca="1" si="835"/>
        <v/>
      </c>
      <c r="AM235" s="184" t="str">
        <f t="shared" ca="1" si="836"/>
        <v/>
      </c>
      <c r="AN235" s="184" t="str">
        <f t="shared" ca="1" si="837"/>
        <v/>
      </c>
      <c r="AO235" s="184" t="str">
        <f t="shared" ca="1" si="838"/>
        <v/>
      </c>
      <c r="AP235" s="184" t="str">
        <f t="shared" ca="1" si="839"/>
        <v/>
      </c>
      <c r="AQ235" s="184" t="str">
        <f t="shared" ca="1" si="840"/>
        <v/>
      </c>
      <c r="AR235" s="184" t="str">
        <f t="shared" ca="1" si="841"/>
        <v/>
      </c>
      <c r="AS235" s="184" t="str">
        <f t="shared" ca="1" si="842"/>
        <v/>
      </c>
      <c r="AT235" s="184" t="str">
        <f t="shared" ca="1" si="843"/>
        <v/>
      </c>
      <c r="AU235" s="184" t="str">
        <f t="shared" ca="1" si="844"/>
        <v/>
      </c>
      <c r="AV235" s="184" t="str">
        <f t="shared" ca="1" si="845"/>
        <v/>
      </c>
      <c r="AW235" s="184" t="str">
        <f t="shared" ca="1" si="846"/>
        <v/>
      </c>
      <c r="AX235" s="184" t="str">
        <f t="shared" ca="1" si="847"/>
        <v/>
      </c>
      <c r="AY235" s="184" t="str">
        <f t="shared" ca="1" si="848"/>
        <v/>
      </c>
      <c r="AZ235" s="184" t="str">
        <f t="shared" ca="1" si="849"/>
        <v/>
      </c>
      <c r="BA235" s="184" t="str">
        <f t="shared" ca="1" si="850"/>
        <v/>
      </c>
      <c r="BB235" s="184" t="str">
        <f t="shared" ca="1" si="851"/>
        <v/>
      </c>
      <c r="BC235" s="184" t="str">
        <f t="shared" ca="1" si="852"/>
        <v/>
      </c>
      <c r="BD235" s="184" t="str">
        <f t="shared" ca="1" si="853"/>
        <v/>
      </c>
      <c r="BE235" s="184" t="str">
        <f t="shared" ca="1" si="854"/>
        <v/>
      </c>
      <c r="BF235" s="184" t="str">
        <f t="shared" ca="1" si="855"/>
        <v/>
      </c>
      <c r="BG235" s="184" t="str">
        <f t="shared" ca="1" si="856"/>
        <v/>
      </c>
      <c r="BH235" s="184" t="str">
        <f t="shared" ca="1" si="857"/>
        <v/>
      </c>
      <c r="BI235" s="184" t="str">
        <f t="shared" ca="1" si="858"/>
        <v/>
      </c>
      <c r="BJ235" s="184" t="str">
        <f t="shared" ca="1" si="859"/>
        <v/>
      </c>
      <c r="BK235" s="184" t="str">
        <f t="shared" ca="1" si="860"/>
        <v/>
      </c>
      <c r="BL235" s="184" t="str">
        <f t="shared" ca="1" si="861"/>
        <v/>
      </c>
      <c r="BM235" s="184" t="str">
        <f t="shared" ca="1" si="862"/>
        <v/>
      </c>
      <c r="BN235" s="184" t="str">
        <f t="shared" ca="1" si="863"/>
        <v/>
      </c>
      <c r="BO235" s="184" t="str">
        <f t="shared" ca="1" si="864"/>
        <v/>
      </c>
      <c r="BP235" s="184" t="str">
        <f t="shared" ca="1" si="865"/>
        <v/>
      </c>
      <c r="BQ235" s="184" t="str">
        <f t="shared" ca="1" si="866"/>
        <v/>
      </c>
      <c r="BR235" s="184" t="str">
        <f t="shared" ca="1" si="867"/>
        <v/>
      </c>
      <c r="BS235" s="184" t="str">
        <f t="shared" ca="1" si="868"/>
        <v/>
      </c>
      <c r="BT235" s="184" t="str">
        <f t="shared" ca="1" si="869"/>
        <v/>
      </c>
      <c r="BU235" s="184" t="str">
        <f t="shared" ca="1" si="870"/>
        <v/>
      </c>
      <c r="BV235" s="184" t="str">
        <f t="shared" ca="1" si="871"/>
        <v/>
      </c>
      <c r="BW235" s="184" t="str">
        <f t="shared" ca="1" si="872"/>
        <v/>
      </c>
      <c r="BX235" s="184" t="str">
        <f t="shared" ca="1" si="873"/>
        <v/>
      </c>
      <c r="BY235" s="184" t="str">
        <f t="shared" ca="1" si="874"/>
        <v/>
      </c>
      <c r="BZ235" s="184" t="str">
        <f t="shared" ca="1" si="875"/>
        <v/>
      </c>
      <c r="CA235" s="184" t="str">
        <f t="shared" ca="1" si="876"/>
        <v/>
      </c>
      <c r="CB235" s="184" t="str">
        <f t="shared" ca="1" si="877"/>
        <v/>
      </c>
      <c r="CC235" s="184" t="str">
        <f t="shared" ca="1" si="878"/>
        <v/>
      </c>
      <c r="CD235" s="184" t="str">
        <f t="shared" ca="1" si="879"/>
        <v/>
      </c>
      <c r="CE235" s="184" t="str">
        <f t="shared" ca="1" si="880"/>
        <v/>
      </c>
      <c r="CF235" s="184" t="str">
        <f t="shared" ca="1" si="881"/>
        <v/>
      </c>
      <c r="CG235" s="184" t="str">
        <f t="shared" ca="1" si="882"/>
        <v/>
      </c>
      <c r="CH235" s="184" t="str">
        <f t="shared" ca="1" si="883"/>
        <v/>
      </c>
      <c r="CI235" s="184" t="str">
        <f t="shared" ca="1" si="884"/>
        <v/>
      </c>
      <c r="CJ235" s="184" t="str">
        <f t="shared" ca="1" si="885"/>
        <v/>
      </c>
      <c r="CK235" s="184" t="str">
        <f t="shared" ca="1" si="886"/>
        <v/>
      </c>
      <c r="CL235" s="184" t="str">
        <f t="shared" ca="1" si="887"/>
        <v/>
      </c>
      <c r="CM235" s="184" t="str">
        <f t="shared" ca="1" si="888"/>
        <v/>
      </c>
      <c r="CN235" s="184" t="str">
        <f t="shared" ca="1" si="889"/>
        <v/>
      </c>
      <c r="CO235" s="184" t="str">
        <f t="shared" ca="1" si="890"/>
        <v/>
      </c>
      <c r="CP235" s="184" t="str">
        <f t="shared" ca="1" si="891"/>
        <v/>
      </c>
      <c r="CQ235" s="184" t="str">
        <f t="shared" ca="1" si="892"/>
        <v/>
      </c>
      <c r="CR235" s="184" t="str">
        <f t="shared" ca="1" si="893"/>
        <v/>
      </c>
      <c r="CS235" s="184" t="str">
        <f t="shared" ca="1" si="894"/>
        <v/>
      </c>
      <c r="CT235" s="184" t="str">
        <f t="shared" ca="1" si="895"/>
        <v/>
      </c>
      <c r="CU235" s="184" t="str">
        <f t="shared" ca="1" si="896"/>
        <v/>
      </c>
      <c r="CV235" s="184" t="str">
        <f t="shared" ca="1" si="897"/>
        <v/>
      </c>
      <c r="CW235" s="184" t="str">
        <f t="shared" ca="1" si="898"/>
        <v/>
      </c>
      <c r="CX235" s="184" t="str">
        <f t="shared" ca="1" si="899"/>
        <v/>
      </c>
      <c r="CY235" s="184" t="str">
        <f t="shared" ca="1" si="900"/>
        <v/>
      </c>
      <c r="CZ235" s="184" t="str">
        <f t="shared" ca="1" si="901"/>
        <v/>
      </c>
      <c r="DA235" s="184" t="str">
        <f t="shared" ca="1" si="902"/>
        <v/>
      </c>
      <c r="DB235" s="184">
        <f t="shared" ca="1" si="903"/>
        <v>0</v>
      </c>
      <c r="DC235" s="184">
        <f t="shared" ca="1" si="904"/>
        <v>0</v>
      </c>
      <c r="DD235" s="184">
        <f t="shared" ca="1" si="905"/>
        <v>0</v>
      </c>
      <c r="DE235" s="184">
        <f t="shared" ca="1" si="906"/>
        <v>0</v>
      </c>
      <c r="DF235" s="184">
        <f t="shared" ca="1" si="907"/>
        <v>0</v>
      </c>
      <c r="DG235" s="184">
        <f t="shared" ca="1" si="908"/>
        <v>0</v>
      </c>
      <c r="DH235" s="184">
        <f t="shared" ca="1" si="909"/>
        <v>0</v>
      </c>
      <c r="DI235" s="184">
        <f t="shared" ca="1" si="910"/>
        <v>0</v>
      </c>
      <c r="DJ235" s="184">
        <f t="shared" ca="1" si="911"/>
        <v>0</v>
      </c>
      <c r="DK235" s="184">
        <f t="shared" ca="1" si="912"/>
        <v>0</v>
      </c>
      <c r="DL235" s="184">
        <f t="shared" ca="1" si="913"/>
        <v>0</v>
      </c>
      <c r="DM235" s="184">
        <f t="shared" ca="1" si="914"/>
        <v>0</v>
      </c>
      <c r="DN235" s="184">
        <f t="shared" ca="1" si="915"/>
        <v>0</v>
      </c>
      <c r="DO235" s="184">
        <f t="shared" ca="1" si="916"/>
        <v>0</v>
      </c>
      <c r="DP235" s="184">
        <f t="shared" ca="1" si="917"/>
        <v>0</v>
      </c>
      <c r="DQ235" s="184">
        <f t="shared" ca="1" si="918"/>
        <v>0</v>
      </c>
      <c r="DR235" s="184">
        <f t="shared" ca="1" si="919"/>
        <v>0</v>
      </c>
      <c r="DS235" s="184">
        <f t="shared" ca="1" si="920"/>
        <v>0</v>
      </c>
      <c r="DT235" s="184">
        <f t="shared" ca="1" si="921"/>
        <v>0</v>
      </c>
      <c r="DU235" s="184">
        <f t="shared" ca="1" si="922"/>
        <v>0</v>
      </c>
      <c r="DV235" s="184">
        <f t="shared" ca="1" si="923"/>
        <v>0</v>
      </c>
      <c r="DW235" s="184">
        <f t="shared" ca="1" si="924"/>
        <v>0</v>
      </c>
      <c r="DX235" s="184">
        <f t="shared" ca="1" si="925"/>
        <v>0</v>
      </c>
      <c r="DY235" s="184">
        <f t="shared" ca="1" si="926"/>
        <v>0</v>
      </c>
      <c r="DZ235" s="184">
        <f t="shared" ca="1" si="927"/>
        <v>0</v>
      </c>
      <c r="EA235" s="184">
        <f t="shared" ca="1" si="928"/>
        <v>0</v>
      </c>
      <c r="EB235" s="184">
        <f t="shared" ca="1" si="929"/>
        <v>0</v>
      </c>
      <c r="EC235" s="184">
        <f t="shared" ca="1" si="930"/>
        <v>0</v>
      </c>
      <c r="ED235" s="184">
        <f t="shared" ca="1" si="931"/>
        <v>0</v>
      </c>
      <c r="EE235" s="184">
        <f t="shared" ca="1" si="932"/>
        <v>0</v>
      </c>
      <c r="EF235" s="184">
        <f t="shared" ca="1" si="933"/>
        <v>0</v>
      </c>
      <c r="EG235" s="184">
        <f t="shared" ca="1" si="934"/>
        <v>0</v>
      </c>
      <c r="EH235" s="184">
        <f t="shared" ca="1" si="935"/>
        <v>0</v>
      </c>
      <c r="EI235" s="184">
        <f t="shared" ca="1" si="936"/>
        <v>0</v>
      </c>
      <c r="EJ235" s="184">
        <f t="shared" ca="1" si="937"/>
        <v>0</v>
      </c>
      <c r="EK235" s="184">
        <f t="shared" ca="1" si="938"/>
        <v>0</v>
      </c>
      <c r="EL235" s="184">
        <f t="shared" ca="1" si="939"/>
        <v>0</v>
      </c>
      <c r="EM235" s="184">
        <f t="shared" ca="1" si="940"/>
        <v>0</v>
      </c>
      <c r="EN235" s="184">
        <f t="shared" ca="1" si="941"/>
        <v>0</v>
      </c>
      <c r="EO235" s="184">
        <f t="shared" ca="1" si="942"/>
        <v>0</v>
      </c>
      <c r="EP235" s="184">
        <f t="shared" ca="1" si="943"/>
        <v>0</v>
      </c>
      <c r="EQ235" s="184">
        <f t="shared" ca="1" si="944"/>
        <v>0</v>
      </c>
      <c r="ER235" s="184">
        <f t="shared" ca="1" si="945"/>
        <v>0</v>
      </c>
      <c r="ES235" s="184">
        <f t="shared" ca="1" si="946"/>
        <v>0</v>
      </c>
      <c r="ET235" s="184">
        <f t="shared" ca="1" si="947"/>
        <v>0</v>
      </c>
      <c r="EU235" s="184">
        <f t="shared" ca="1" si="948"/>
        <v>0</v>
      </c>
      <c r="EV235" s="184">
        <f t="shared" ca="1" si="949"/>
        <v>0</v>
      </c>
      <c r="EW235" s="184">
        <f t="shared" ca="1" si="950"/>
        <v>0</v>
      </c>
      <c r="EX235" s="184">
        <f t="shared" ca="1" si="951"/>
        <v>0</v>
      </c>
      <c r="EY235" s="184">
        <f t="shared" ca="1" si="952"/>
        <v>0</v>
      </c>
      <c r="EZ235" s="184">
        <f t="shared" ca="1" si="953"/>
        <v>0</v>
      </c>
      <c r="FA235" s="184">
        <f t="shared" ca="1" si="954"/>
        <v>0</v>
      </c>
      <c r="FB235" s="184">
        <f t="shared" ca="1" si="955"/>
        <v>0</v>
      </c>
      <c r="FC235" s="184">
        <f t="shared" ca="1" si="956"/>
        <v>0</v>
      </c>
      <c r="FD235" s="184">
        <f t="shared" ca="1" si="957"/>
        <v>0</v>
      </c>
      <c r="FE235" s="184">
        <f t="shared" ca="1" si="958"/>
        <v>0</v>
      </c>
      <c r="FF235" s="184">
        <f t="shared" ca="1" si="959"/>
        <v>0</v>
      </c>
      <c r="FG235" s="184">
        <f t="shared" ca="1" si="960"/>
        <v>0</v>
      </c>
      <c r="FH235" s="184">
        <f t="shared" ca="1" si="961"/>
        <v>0</v>
      </c>
      <c r="FI235" s="184">
        <f t="shared" ca="1" si="962"/>
        <v>0</v>
      </c>
      <c r="FJ235" s="184">
        <f t="shared" ca="1" si="963"/>
        <v>0</v>
      </c>
      <c r="FK235" s="184">
        <f t="shared" ca="1" si="964"/>
        <v>0</v>
      </c>
      <c r="FL235" s="184">
        <f t="shared" ca="1" si="965"/>
        <v>0</v>
      </c>
      <c r="FM235" s="184">
        <f t="shared" ca="1" si="966"/>
        <v>0</v>
      </c>
      <c r="FN235" s="184">
        <f t="shared" ca="1" si="967"/>
        <v>0</v>
      </c>
      <c r="FO235" s="184">
        <f t="shared" ca="1" si="968"/>
        <v>0</v>
      </c>
      <c r="FP235" s="184">
        <f t="shared" ca="1" si="969"/>
        <v>0</v>
      </c>
      <c r="FQ235" s="184">
        <f t="shared" ca="1" si="970"/>
        <v>0</v>
      </c>
      <c r="FR235" s="184">
        <f t="shared" ca="1" si="971"/>
        <v>0</v>
      </c>
      <c r="FS235" s="184">
        <f t="shared" ca="1" si="972"/>
        <v>0</v>
      </c>
      <c r="FT235" s="184">
        <f t="shared" ca="1" si="973"/>
        <v>0</v>
      </c>
      <c r="FU235" s="184">
        <f t="shared" ca="1" si="974"/>
        <v>0</v>
      </c>
      <c r="FV235" s="184">
        <f t="shared" ca="1" si="975"/>
        <v>0</v>
      </c>
      <c r="FW235" s="184">
        <f t="shared" ca="1" si="976"/>
        <v>0</v>
      </c>
      <c r="FX235" s="184">
        <f t="shared" ca="1" si="977"/>
        <v>0</v>
      </c>
      <c r="FY235" s="184">
        <f t="shared" ca="1" si="978"/>
        <v>0</v>
      </c>
      <c r="FZ235" s="184">
        <f t="shared" ca="1" si="979"/>
        <v>0</v>
      </c>
      <c r="GA235" s="184">
        <f t="shared" ca="1" si="980"/>
        <v>0</v>
      </c>
      <c r="GB235" s="184">
        <f t="shared" ca="1" si="981"/>
        <v>0</v>
      </c>
      <c r="GC235" s="184">
        <f t="shared" ca="1" si="982"/>
        <v>0</v>
      </c>
      <c r="GD235" s="184">
        <f t="shared" ca="1" si="983"/>
        <v>0</v>
      </c>
      <c r="GE235" s="184">
        <f t="shared" ca="1" si="984"/>
        <v>0</v>
      </c>
      <c r="GF235" s="184">
        <f t="shared" ca="1" si="985"/>
        <v>0</v>
      </c>
      <c r="GG235" s="184">
        <f t="shared" ca="1" si="986"/>
        <v>0</v>
      </c>
      <c r="GH235" s="184">
        <f t="shared" ca="1" si="987"/>
        <v>0</v>
      </c>
      <c r="GI235" s="184">
        <f t="shared" ca="1" si="988"/>
        <v>0</v>
      </c>
      <c r="GJ235" s="184">
        <f t="shared" ca="1" si="989"/>
        <v>0</v>
      </c>
      <c r="GK235" s="184">
        <f t="shared" ca="1" si="990"/>
        <v>0</v>
      </c>
      <c r="GL235" s="184">
        <f t="shared" ca="1" si="991"/>
        <v>0</v>
      </c>
      <c r="GM235" s="184">
        <f t="shared" ca="1" si="992"/>
        <v>0</v>
      </c>
      <c r="GN235" s="184">
        <f t="shared" ca="1" si="993"/>
        <v>0</v>
      </c>
      <c r="GO235" s="184">
        <f t="shared" ca="1" si="994"/>
        <v>0</v>
      </c>
      <c r="GP235" s="184">
        <f t="shared" ca="1" si="995"/>
        <v>0</v>
      </c>
      <c r="GQ235" s="184">
        <f t="shared" ca="1" si="996"/>
        <v>0</v>
      </c>
      <c r="GR235" s="184">
        <f t="shared" ca="1" si="997"/>
        <v>0</v>
      </c>
      <c r="GS235" s="184">
        <f t="shared" ca="1" si="998"/>
        <v>0</v>
      </c>
      <c r="GT235" s="184">
        <f t="shared" ca="1" si="999"/>
        <v>0</v>
      </c>
      <c r="GU235" s="184">
        <f t="shared" ca="1" si="1000"/>
        <v>0</v>
      </c>
      <c r="GV235" s="184">
        <f t="shared" ca="1" si="1001"/>
        <v>0</v>
      </c>
      <c r="GW235" s="184">
        <f t="shared" ca="1" si="1002"/>
        <v>0</v>
      </c>
      <c r="GX235" s="184">
        <f t="shared" ca="1" si="1003"/>
        <v>0</v>
      </c>
      <c r="GY235" s="184">
        <f t="shared" ca="1" si="1004"/>
        <v>0</v>
      </c>
      <c r="GZ235" s="184">
        <f t="shared" ca="1" si="1005"/>
        <v>0</v>
      </c>
      <c r="HA235" s="184">
        <f t="shared" ca="1" si="1006"/>
        <v>0</v>
      </c>
      <c r="HB235" s="184">
        <f t="shared" ca="1" si="1007"/>
        <v>0</v>
      </c>
      <c r="HC235" s="184">
        <f t="shared" ca="1" si="1008"/>
        <v>0</v>
      </c>
      <c r="HD235" s="184">
        <f t="shared" ca="1" si="1009"/>
        <v>0</v>
      </c>
      <c r="HE235" s="184">
        <f t="shared" ca="1" si="1010"/>
        <v>0</v>
      </c>
      <c r="HF235" s="184">
        <f t="shared" ca="1" si="1011"/>
        <v>0</v>
      </c>
      <c r="HG235" s="184">
        <f t="shared" ca="1" si="1012"/>
        <v>0</v>
      </c>
      <c r="HH235" s="184">
        <f t="shared" ca="1" si="1013"/>
        <v>0</v>
      </c>
      <c r="HI235" s="184">
        <f t="shared" ca="1" si="1014"/>
        <v>0</v>
      </c>
      <c r="HJ235" s="184">
        <f t="shared" ca="1" si="1015"/>
        <v>0</v>
      </c>
      <c r="HK235" s="578">
        <f t="shared" ca="1" si="1016"/>
        <v>0</v>
      </c>
    </row>
    <row r="236" spans="1:219" s="185" customFormat="1">
      <c r="A236" s="284"/>
      <c r="B236" s="285"/>
      <c r="C236" s="286"/>
      <c r="D236" s="287"/>
      <c r="E236" s="288"/>
      <c r="F236" s="289"/>
      <c r="G236" s="289"/>
      <c r="H236" s="289"/>
      <c r="I236" s="289"/>
      <c r="J236" s="289"/>
      <c r="K236" s="289"/>
      <c r="L236" s="289"/>
      <c r="M236" s="572">
        <f t="shared" si="810"/>
        <v>0</v>
      </c>
      <c r="N236" s="572">
        <f t="shared" si="811"/>
        <v>0</v>
      </c>
      <c r="O236" s="572">
        <f t="shared" si="812"/>
        <v>0</v>
      </c>
      <c r="P236" s="572">
        <f t="shared" si="813"/>
        <v>228</v>
      </c>
      <c r="Q236" s="572" t="str">
        <f t="shared" si="814"/>
        <v/>
      </c>
      <c r="R236" s="572" t="str">
        <f t="shared" si="815"/>
        <v/>
      </c>
      <c r="S236" s="184" t="str">
        <f t="shared" ca="1" si="816"/>
        <v/>
      </c>
      <c r="T236" s="184" t="str">
        <f t="shared" ca="1" si="817"/>
        <v/>
      </c>
      <c r="U236" s="184" t="str">
        <f t="shared" ca="1" si="818"/>
        <v/>
      </c>
      <c r="V236" s="184" t="str">
        <f t="shared" ca="1" si="819"/>
        <v/>
      </c>
      <c r="W236" s="184" t="str">
        <f t="shared" ca="1" si="820"/>
        <v/>
      </c>
      <c r="X236" s="184" t="str">
        <f t="shared" ca="1" si="821"/>
        <v/>
      </c>
      <c r="Y236" s="184" t="str">
        <f t="shared" ca="1" si="822"/>
        <v/>
      </c>
      <c r="Z236" s="184" t="str">
        <f t="shared" ca="1" si="823"/>
        <v/>
      </c>
      <c r="AA236" s="184" t="str">
        <f t="shared" ca="1" si="824"/>
        <v/>
      </c>
      <c r="AB236" s="184" t="str">
        <f t="shared" ca="1" si="825"/>
        <v/>
      </c>
      <c r="AC236" s="184" t="str">
        <f t="shared" ca="1" si="826"/>
        <v/>
      </c>
      <c r="AD236" s="184" t="str">
        <f t="shared" ca="1" si="827"/>
        <v/>
      </c>
      <c r="AE236" s="184" t="str">
        <f t="shared" ca="1" si="828"/>
        <v/>
      </c>
      <c r="AF236" s="184" t="str">
        <f t="shared" ca="1" si="829"/>
        <v/>
      </c>
      <c r="AG236" s="184" t="str">
        <f t="shared" ca="1" si="830"/>
        <v/>
      </c>
      <c r="AH236" s="184" t="str">
        <f t="shared" ca="1" si="831"/>
        <v/>
      </c>
      <c r="AI236" s="184" t="str">
        <f t="shared" ca="1" si="832"/>
        <v/>
      </c>
      <c r="AJ236" s="184" t="str">
        <f t="shared" ca="1" si="833"/>
        <v/>
      </c>
      <c r="AK236" s="184" t="str">
        <f t="shared" ca="1" si="834"/>
        <v/>
      </c>
      <c r="AL236" s="184" t="str">
        <f t="shared" ca="1" si="835"/>
        <v/>
      </c>
      <c r="AM236" s="184" t="str">
        <f t="shared" ca="1" si="836"/>
        <v/>
      </c>
      <c r="AN236" s="184" t="str">
        <f t="shared" ca="1" si="837"/>
        <v/>
      </c>
      <c r="AO236" s="184" t="str">
        <f t="shared" ca="1" si="838"/>
        <v/>
      </c>
      <c r="AP236" s="184" t="str">
        <f t="shared" ca="1" si="839"/>
        <v/>
      </c>
      <c r="AQ236" s="184" t="str">
        <f t="shared" ca="1" si="840"/>
        <v/>
      </c>
      <c r="AR236" s="184" t="str">
        <f t="shared" ca="1" si="841"/>
        <v/>
      </c>
      <c r="AS236" s="184" t="str">
        <f t="shared" ca="1" si="842"/>
        <v/>
      </c>
      <c r="AT236" s="184" t="str">
        <f t="shared" ca="1" si="843"/>
        <v/>
      </c>
      <c r="AU236" s="184" t="str">
        <f t="shared" ca="1" si="844"/>
        <v/>
      </c>
      <c r="AV236" s="184" t="str">
        <f t="shared" ca="1" si="845"/>
        <v/>
      </c>
      <c r="AW236" s="184" t="str">
        <f t="shared" ca="1" si="846"/>
        <v/>
      </c>
      <c r="AX236" s="184" t="str">
        <f t="shared" ca="1" si="847"/>
        <v/>
      </c>
      <c r="AY236" s="184" t="str">
        <f t="shared" ca="1" si="848"/>
        <v/>
      </c>
      <c r="AZ236" s="184" t="str">
        <f t="shared" ca="1" si="849"/>
        <v/>
      </c>
      <c r="BA236" s="184" t="str">
        <f t="shared" ca="1" si="850"/>
        <v/>
      </c>
      <c r="BB236" s="184" t="str">
        <f t="shared" ca="1" si="851"/>
        <v/>
      </c>
      <c r="BC236" s="184" t="str">
        <f t="shared" ca="1" si="852"/>
        <v/>
      </c>
      <c r="BD236" s="184" t="str">
        <f t="shared" ca="1" si="853"/>
        <v/>
      </c>
      <c r="BE236" s="184" t="str">
        <f t="shared" ca="1" si="854"/>
        <v/>
      </c>
      <c r="BF236" s="184" t="str">
        <f t="shared" ca="1" si="855"/>
        <v/>
      </c>
      <c r="BG236" s="184" t="str">
        <f t="shared" ca="1" si="856"/>
        <v/>
      </c>
      <c r="BH236" s="184" t="str">
        <f t="shared" ca="1" si="857"/>
        <v/>
      </c>
      <c r="BI236" s="184" t="str">
        <f t="shared" ca="1" si="858"/>
        <v/>
      </c>
      <c r="BJ236" s="184" t="str">
        <f t="shared" ca="1" si="859"/>
        <v/>
      </c>
      <c r="BK236" s="184" t="str">
        <f t="shared" ca="1" si="860"/>
        <v/>
      </c>
      <c r="BL236" s="184" t="str">
        <f t="shared" ca="1" si="861"/>
        <v/>
      </c>
      <c r="BM236" s="184" t="str">
        <f t="shared" ca="1" si="862"/>
        <v/>
      </c>
      <c r="BN236" s="184" t="str">
        <f t="shared" ca="1" si="863"/>
        <v/>
      </c>
      <c r="BO236" s="184" t="str">
        <f t="shared" ca="1" si="864"/>
        <v/>
      </c>
      <c r="BP236" s="184" t="str">
        <f t="shared" ca="1" si="865"/>
        <v/>
      </c>
      <c r="BQ236" s="184" t="str">
        <f t="shared" ca="1" si="866"/>
        <v/>
      </c>
      <c r="BR236" s="184" t="str">
        <f t="shared" ca="1" si="867"/>
        <v/>
      </c>
      <c r="BS236" s="184" t="str">
        <f t="shared" ca="1" si="868"/>
        <v/>
      </c>
      <c r="BT236" s="184" t="str">
        <f t="shared" ca="1" si="869"/>
        <v/>
      </c>
      <c r="BU236" s="184" t="str">
        <f t="shared" ca="1" si="870"/>
        <v/>
      </c>
      <c r="BV236" s="184" t="str">
        <f t="shared" ca="1" si="871"/>
        <v/>
      </c>
      <c r="BW236" s="184" t="str">
        <f t="shared" ca="1" si="872"/>
        <v/>
      </c>
      <c r="BX236" s="184" t="str">
        <f t="shared" ca="1" si="873"/>
        <v/>
      </c>
      <c r="BY236" s="184" t="str">
        <f t="shared" ca="1" si="874"/>
        <v/>
      </c>
      <c r="BZ236" s="184" t="str">
        <f t="shared" ca="1" si="875"/>
        <v/>
      </c>
      <c r="CA236" s="184" t="str">
        <f t="shared" ca="1" si="876"/>
        <v/>
      </c>
      <c r="CB236" s="184" t="str">
        <f t="shared" ca="1" si="877"/>
        <v/>
      </c>
      <c r="CC236" s="184" t="str">
        <f t="shared" ca="1" si="878"/>
        <v/>
      </c>
      <c r="CD236" s="184" t="str">
        <f t="shared" ca="1" si="879"/>
        <v/>
      </c>
      <c r="CE236" s="184" t="str">
        <f t="shared" ca="1" si="880"/>
        <v/>
      </c>
      <c r="CF236" s="184" t="str">
        <f t="shared" ca="1" si="881"/>
        <v/>
      </c>
      <c r="CG236" s="184" t="str">
        <f t="shared" ca="1" si="882"/>
        <v/>
      </c>
      <c r="CH236" s="184" t="str">
        <f t="shared" ca="1" si="883"/>
        <v/>
      </c>
      <c r="CI236" s="184" t="str">
        <f t="shared" ca="1" si="884"/>
        <v/>
      </c>
      <c r="CJ236" s="184" t="str">
        <f t="shared" ca="1" si="885"/>
        <v/>
      </c>
      <c r="CK236" s="184" t="str">
        <f t="shared" ca="1" si="886"/>
        <v/>
      </c>
      <c r="CL236" s="184" t="str">
        <f t="shared" ca="1" si="887"/>
        <v/>
      </c>
      <c r="CM236" s="184" t="str">
        <f t="shared" ca="1" si="888"/>
        <v/>
      </c>
      <c r="CN236" s="184" t="str">
        <f t="shared" ca="1" si="889"/>
        <v/>
      </c>
      <c r="CO236" s="184" t="str">
        <f t="shared" ca="1" si="890"/>
        <v/>
      </c>
      <c r="CP236" s="184" t="str">
        <f t="shared" ca="1" si="891"/>
        <v/>
      </c>
      <c r="CQ236" s="184" t="str">
        <f t="shared" ca="1" si="892"/>
        <v/>
      </c>
      <c r="CR236" s="184" t="str">
        <f t="shared" ca="1" si="893"/>
        <v/>
      </c>
      <c r="CS236" s="184" t="str">
        <f t="shared" ca="1" si="894"/>
        <v/>
      </c>
      <c r="CT236" s="184" t="str">
        <f t="shared" ca="1" si="895"/>
        <v/>
      </c>
      <c r="CU236" s="184" t="str">
        <f t="shared" ca="1" si="896"/>
        <v/>
      </c>
      <c r="CV236" s="184" t="str">
        <f t="shared" ca="1" si="897"/>
        <v/>
      </c>
      <c r="CW236" s="184" t="str">
        <f t="shared" ca="1" si="898"/>
        <v/>
      </c>
      <c r="CX236" s="184" t="str">
        <f t="shared" ca="1" si="899"/>
        <v/>
      </c>
      <c r="CY236" s="184" t="str">
        <f t="shared" ca="1" si="900"/>
        <v/>
      </c>
      <c r="CZ236" s="184" t="str">
        <f t="shared" ca="1" si="901"/>
        <v/>
      </c>
      <c r="DA236" s="184">
        <f t="shared" ca="1" si="902"/>
        <v>0</v>
      </c>
      <c r="DB236" s="184">
        <f t="shared" ca="1" si="903"/>
        <v>0</v>
      </c>
      <c r="DC236" s="184">
        <f t="shared" ca="1" si="904"/>
        <v>0</v>
      </c>
      <c r="DD236" s="184">
        <f t="shared" ca="1" si="905"/>
        <v>0</v>
      </c>
      <c r="DE236" s="184">
        <f t="shared" ca="1" si="906"/>
        <v>0</v>
      </c>
      <c r="DF236" s="184">
        <f t="shared" ca="1" si="907"/>
        <v>0</v>
      </c>
      <c r="DG236" s="184">
        <f t="shared" ca="1" si="908"/>
        <v>0</v>
      </c>
      <c r="DH236" s="184">
        <f t="shared" ca="1" si="909"/>
        <v>0</v>
      </c>
      <c r="DI236" s="184">
        <f t="shared" ca="1" si="910"/>
        <v>0</v>
      </c>
      <c r="DJ236" s="184">
        <f t="shared" ca="1" si="911"/>
        <v>0</v>
      </c>
      <c r="DK236" s="184">
        <f t="shared" ca="1" si="912"/>
        <v>0</v>
      </c>
      <c r="DL236" s="184">
        <f t="shared" ca="1" si="913"/>
        <v>0</v>
      </c>
      <c r="DM236" s="184">
        <f t="shared" ca="1" si="914"/>
        <v>0</v>
      </c>
      <c r="DN236" s="184">
        <f t="shared" ca="1" si="915"/>
        <v>0</v>
      </c>
      <c r="DO236" s="184">
        <f t="shared" ca="1" si="916"/>
        <v>0</v>
      </c>
      <c r="DP236" s="184">
        <f t="shared" ca="1" si="917"/>
        <v>0</v>
      </c>
      <c r="DQ236" s="184">
        <f t="shared" ca="1" si="918"/>
        <v>0</v>
      </c>
      <c r="DR236" s="184">
        <f t="shared" ca="1" si="919"/>
        <v>0</v>
      </c>
      <c r="DS236" s="184">
        <f t="shared" ca="1" si="920"/>
        <v>0</v>
      </c>
      <c r="DT236" s="184">
        <f t="shared" ca="1" si="921"/>
        <v>0</v>
      </c>
      <c r="DU236" s="184">
        <f t="shared" ca="1" si="922"/>
        <v>0</v>
      </c>
      <c r="DV236" s="184">
        <f t="shared" ca="1" si="923"/>
        <v>0</v>
      </c>
      <c r="DW236" s="184">
        <f t="shared" ca="1" si="924"/>
        <v>0</v>
      </c>
      <c r="DX236" s="184">
        <f t="shared" ca="1" si="925"/>
        <v>0</v>
      </c>
      <c r="DY236" s="184">
        <f t="shared" ca="1" si="926"/>
        <v>0</v>
      </c>
      <c r="DZ236" s="184">
        <f t="shared" ca="1" si="927"/>
        <v>0</v>
      </c>
      <c r="EA236" s="184">
        <f t="shared" ca="1" si="928"/>
        <v>0</v>
      </c>
      <c r="EB236" s="184">
        <f t="shared" ca="1" si="929"/>
        <v>0</v>
      </c>
      <c r="EC236" s="184">
        <f t="shared" ca="1" si="930"/>
        <v>0</v>
      </c>
      <c r="ED236" s="184">
        <f t="shared" ca="1" si="931"/>
        <v>0</v>
      </c>
      <c r="EE236" s="184">
        <f t="shared" ca="1" si="932"/>
        <v>0</v>
      </c>
      <c r="EF236" s="184">
        <f t="shared" ca="1" si="933"/>
        <v>0</v>
      </c>
      <c r="EG236" s="184">
        <f t="shared" ca="1" si="934"/>
        <v>0</v>
      </c>
      <c r="EH236" s="184">
        <f t="shared" ca="1" si="935"/>
        <v>0</v>
      </c>
      <c r="EI236" s="184">
        <f t="shared" ca="1" si="936"/>
        <v>0</v>
      </c>
      <c r="EJ236" s="184">
        <f t="shared" ca="1" si="937"/>
        <v>0</v>
      </c>
      <c r="EK236" s="184">
        <f t="shared" ca="1" si="938"/>
        <v>0</v>
      </c>
      <c r="EL236" s="184">
        <f t="shared" ca="1" si="939"/>
        <v>0</v>
      </c>
      <c r="EM236" s="184">
        <f t="shared" ca="1" si="940"/>
        <v>0</v>
      </c>
      <c r="EN236" s="184">
        <f t="shared" ca="1" si="941"/>
        <v>0</v>
      </c>
      <c r="EO236" s="184">
        <f t="shared" ca="1" si="942"/>
        <v>0</v>
      </c>
      <c r="EP236" s="184">
        <f t="shared" ca="1" si="943"/>
        <v>0</v>
      </c>
      <c r="EQ236" s="184">
        <f t="shared" ca="1" si="944"/>
        <v>0</v>
      </c>
      <c r="ER236" s="184">
        <f t="shared" ca="1" si="945"/>
        <v>0</v>
      </c>
      <c r="ES236" s="184">
        <f t="shared" ca="1" si="946"/>
        <v>0</v>
      </c>
      <c r="ET236" s="184">
        <f t="shared" ca="1" si="947"/>
        <v>0</v>
      </c>
      <c r="EU236" s="184">
        <f t="shared" ca="1" si="948"/>
        <v>0</v>
      </c>
      <c r="EV236" s="184">
        <f t="shared" ca="1" si="949"/>
        <v>0</v>
      </c>
      <c r="EW236" s="184">
        <f t="shared" ca="1" si="950"/>
        <v>0</v>
      </c>
      <c r="EX236" s="184">
        <f t="shared" ca="1" si="951"/>
        <v>0</v>
      </c>
      <c r="EY236" s="184">
        <f t="shared" ca="1" si="952"/>
        <v>0</v>
      </c>
      <c r="EZ236" s="184">
        <f t="shared" ca="1" si="953"/>
        <v>0</v>
      </c>
      <c r="FA236" s="184">
        <f t="shared" ca="1" si="954"/>
        <v>0</v>
      </c>
      <c r="FB236" s="184">
        <f t="shared" ca="1" si="955"/>
        <v>0</v>
      </c>
      <c r="FC236" s="184">
        <f t="shared" ca="1" si="956"/>
        <v>0</v>
      </c>
      <c r="FD236" s="184">
        <f t="shared" ca="1" si="957"/>
        <v>0</v>
      </c>
      <c r="FE236" s="184">
        <f t="shared" ca="1" si="958"/>
        <v>0</v>
      </c>
      <c r="FF236" s="184">
        <f t="shared" ca="1" si="959"/>
        <v>0</v>
      </c>
      <c r="FG236" s="184">
        <f t="shared" ca="1" si="960"/>
        <v>0</v>
      </c>
      <c r="FH236" s="184">
        <f t="shared" ca="1" si="961"/>
        <v>0</v>
      </c>
      <c r="FI236" s="184">
        <f t="shared" ca="1" si="962"/>
        <v>0</v>
      </c>
      <c r="FJ236" s="184">
        <f t="shared" ca="1" si="963"/>
        <v>0</v>
      </c>
      <c r="FK236" s="184">
        <f t="shared" ca="1" si="964"/>
        <v>0</v>
      </c>
      <c r="FL236" s="184">
        <f t="shared" ca="1" si="965"/>
        <v>0</v>
      </c>
      <c r="FM236" s="184">
        <f t="shared" ca="1" si="966"/>
        <v>0</v>
      </c>
      <c r="FN236" s="184">
        <f t="shared" ca="1" si="967"/>
        <v>0</v>
      </c>
      <c r="FO236" s="184">
        <f t="shared" ca="1" si="968"/>
        <v>0</v>
      </c>
      <c r="FP236" s="184">
        <f t="shared" ca="1" si="969"/>
        <v>0</v>
      </c>
      <c r="FQ236" s="184">
        <f t="shared" ca="1" si="970"/>
        <v>0</v>
      </c>
      <c r="FR236" s="184">
        <f t="shared" ca="1" si="971"/>
        <v>0</v>
      </c>
      <c r="FS236" s="184">
        <f t="shared" ca="1" si="972"/>
        <v>0</v>
      </c>
      <c r="FT236" s="184">
        <f t="shared" ca="1" si="973"/>
        <v>0</v>
      </c>
      <c r="FU236" s="184">
        <f t="shared" ca="1" si="974"/>
        <v>0</v>
      </c>
      <c r="FV236" s="184">
        <f t="shared" ca="1" si="975"/>
        <v>0</v>
      </c>
      <c r="FW236" s="184">
        <f t="shared" ca="1" si="976"/>
        <v>0</v>
      </c>
      <c r="FX236" s="184">
        <f t="shared" ca="1" si="977"/>
        <v>0</v>
      </c>
      <c r="FY236" s="184">
        <f t="shared" ca="1" si="978"/>
        <v>0</v>
      </c>
      <c r="FZ236" s="184">
        <f t="shared" ca="1" si="979"/>
        <v>0</v>
      </c>
      <c r="GA236" s="184">
        <f t="shared" ca="1" si="980"/>
        <v>0</v>
      </c>
      <c r="GB236" s="184">
        <f t="shared" ca="1" si="981"/>
        <v>0</v>
      </c>
      <c r="GC236" s="184">
        <f t="shared" ca="1" si="982"/>
        <v>0</v>
      </c>
      <c r="GD236" s="184">
        <f t="shared" ca="1" si="983"/>
        <v>0</v>
      </c>
      <c r="GE236" s="184">
        <f t="shared" ca="1" si="984"/>
        <v>0</v>
      </c>
      <c r="GF236" s="184">
        <f t="shared" ca="1" si="985"/>
        <v>0</v>
      </c>
      <c r="GG236" s="184">
        <f t="shared" ca="1" si="986"/>
        <v>0</v>
      </c>
      <c r="GH236" s="184">
        <f t="shared" ca="1" si="987"/>
        <v>0</v>
      </c>
      <c r="GI236" s="184">
        <f t="shared" ca="1" si="988"/>
        <v>0</v>
      </c>
      <c r="GJ236" s="184">
        <f t="shared" ca="1" si="989"/>
        <v>0</v>
      </c>
      <c r="GK236" s="184">
        <f t="shared" ca="1" si="990"/>
        <v>0</v>
      </c>
      <c r="GL236" s="184">
        <f t="shared" ca="1" si="991"/>
        <v>0</v>
      </c>
      <c r="GM236" s="184">
        <f t="shared" ca="1" si="992"/>
        <v>0</v>
      </c>
      <c r="GN236" s="184">
        <f t="shared" ca="1" si="993"/>
        <v>0</v>
      </c>
      <c r="GO236" s="184">
        <f t="shared" ca="1" si="994"/>
        <v>0</v>
      </c>
      <c r="GP236" s="184">
        <f t="shared" ca="1" si="995"/>
        <v>0</v>
      </c>
      <c r="GQ236" s="184">
        <f t="shared" ca="1" si="996"/>
        <v>0</v>
      </c>
      <c r="GR236" s="184">
        <f t="shared" ca="1" si="997"/>
        <v>0</v>
      </c>
      <c r="GS236" s="184">
        <f t="shared" ca="1" si="998"/>
        <v>0</v>
      </c>
      <c r="GT236" s="184">
        <f t="shared" ca="1" si="999"/>
        <v>0</v>
      </c>
      <c r="GU236" s="184">
        <f t="shared" ca="1" si="1000"/>
        <v>0</v>
      </c>
      <c r="GV236" s="184">
        <f t="shared" ca="1" si="1001"/>
        <v>0</v>
      </c>
      <c r="GW236" s="184">
        <f t="shared" ca="1" si="1002"/>
        <v>0</v>
      </c>
      <c r="GX236" s="184">
        <f t="shared" ca="1" si="1003"/>
        <v>0</v>
      </c>
      <c r="GY236" s="184">
        <f t="shared" ca="1" si="1004"/>
        <v>0</v>
      </c>
      <c r="GZ236" s="184">
        <f t="shared" ca="1" si="1005"/>
        <v>0</v>
      </c>
      <c r="HA236" s="184">
        <f t="shared" ca="1" si="1006"/>
        <v>0</v>
      </c>
      <c r="HB236" s="184">
        <f t="shared" ca="1" si="1007"/>
        <v>0</v>
      </c>
      <c r="HC236" s="184">
        <f t="shared" ca="1" si="1008"/>
        <v>0</v>
      </c>
      <c r="HD236" s="184">
        <f t="shared" ca="1" si="1009"/>
        <v>0</v>
      </c>
      <c r="HE236" s="184">
        <f t="shared" ca="1" si="1010"/>
        <v>0</v>
      </c>
      <c r="HF236" s="184">
        <f t="shared" ca="1" si="1011"/>
        <v>0</v>
      </c>
      <c r="HG236" s="184">
        <f t="shared" ca="1" si="1012"/>
        <v>0</v>
      </c>
      <c r="HH236" s="184">
        <f t="shared" ca="1" si="1013"/>
        <v>0</v>
      </c>
      <c r="HI236" s="184">
        <f t="shared" ca="1" si="1014"/>
        <v>0</v>
      </c>
      <c r="HJ236" s="184">
        <f t="shared" ca="1" si="1015"/>
        <v>0</v>
      </c>
      <c r="HK236" s="578">
        <f t="shared" ca="1" si="1016"/>
        <v>0</v>
      </c>
    </row>
    <row r="237" spans="1:219" s="185" customFormat="1">
      <c r="A237" s="284"/>
      <c r="B237" s="285"/>
      <c r="C237" s="286"/>
      <c r="D237" s="287"/>
      <c r="E237" s="288"/>
      <c r="F237" s="289"/>
      <c r="G237" s="289"/>
      <c r="H237" s="289"/>
      <c r="I237" s="289"/>
      <c r="J237" s="289"/>
      <c r="K237" s="289"/>
      <c r="L237" s="289"/>
      <c r="M237" s="572">
        <f t="shared" si="810"/>
        <v>0</v>
      </c>
      <c r="N237" s="572">
        <f t="shared" si="811"/>
        <v>0</v>
      </c>
      <c r="O237" s="572">
        <f t="shared" si="812"/>
        <v>0</v>
      </c>
      <c r="P237" s="572">
        <f t="shared" si="813"/>
        <v>229</v>
      </c>
      <c r="Q237" s="572" t="str">
        <f t="shared" si="814"/>
        <v/>
      </c>
      <c r="R237" s="572" t="str">
        <f t="shared" si="815"/>
        <v/>
      </c>
      <c r="S237" s="184" t="str">
        <f t="shared" ca="1" si="816"/>
        <v/>
      </c>
      <c r="T237" s="184" t="str">
        <f t="shared" ca="1" si="817"/>
        <v/>
      </c>
      <c r="U237" s="184" t="str">
        <f t="shared" ca="1" si="818"/>
        <v/>
      </c>
      <c r="V237" s="184" t="str">
        <f t="shared" ca="1" si="819"/>
        <v/>
      </c>
      <c r="W237" s="184" t="str">
        <f t="shared" ca="1" si="820"/>
        <v/>
      </c>
      <c r="X237" s="184" t="str">
        <f t="shared" ca="1" si="821"/>
        <v/>
      </c>
      <c r="Y237" s="184" t="str">
        <f t="shared" ca="1" si="822"/>
        <v/>
      </c>
      <c r="Z237" s="184" t="str">
        <f t="shared" ca="1" si="823"/>
        <v/>
      </c>
      <c r="AA237" s="184" t="str">
        <f t="shared" ca="1" si="824"/>
        <v/>
      </c>
      <c r="AB237" s="184" t="str">
        <f t="shared" ca="1" si="825"/>
        <v/>
      </c>
      <c r="AC237" s="184" t="str">
        <f t="shared" ca="1" si="826"/>
        <v/>
      </c>
      <c r="AD237" s="184" t="str">
        <f t="shared" ca="1" si="827"/>
        <v/>
      </c>
      <c r="AE237" s="184" t="str">
        <f t="shared" ca="1" si="828"/>
        <v/>
      </c>
      <c r="AF237" s="184" t="str">
        <f t="shared" ca="1" si="829"/>
        <v/>
      </c>
      <c r="AG237" s="184" t="str">
        <f t="shared" ca="1" si="830"/>
        <v/>
      </c>
      <c r="AH237" s="184" t="str">
        <f t="shared" ca="1" si="831"/>
        <v/>
      </c>
      <c r="AI237" s="184" t="str">
        <f t="shared" ca="1" si="832"/>
        <v/>
      </c>
      <c r="AJ237" s="184" t="str">
        <f t="shared" ca="1" si="833"/>
        <v/>
      </c>
      <c r="AK237" s="184" t="str">
        <f t="shared" ca="1" si="834"/>
        <v/>
      </c>
      <c r="AL237" s="184" t="str">
        <f t="shared" ca="1" si="835"/>
        <v/>
      </c>
      <c r="AM237" s="184" t="str">
        <f t="shared" ca="1" si="836"/>
        <v/>
      </c>
      <c r="AN237" s="184" t="str">
        <f t="shared" ca="1" si="837"/>
        <v/>
      </c>
      <c r="AO237" s="184" t="str">
        <f t="shared" ca="1" si="838"/>
        <v/>
      </c>
      <c r="AP237" s="184" t="str">
        <f t="shared" ca="1" si="839"/>
        <v/>
      </c>
      <c r="AQ237" s="184" t="str">
        <f t="shared" ca="1" si="840"/>
        <v/>
      </c>
      <c r="AR237" s="184" t="str">
        <f t="shared" ca="1" si="841"/>
        <v/>
      </c>
      <c r="AS237" s="184" t="str">
        <f t="shared" ca="1" si="842"/>
        <v/>
      </c>
      <c r="AT237" s="184" t="str">
        <f t="shared" ca="1" si="843"/>
        <v/>
      </c>
      <c r="AU237" s="184" t="str">
        <f t="shared" ca="1" si="844"/>
        <v/>
      </c>
      <c r="AV237" s="184" t="str">
        <f t="shared" ca="1" si="845"/>
        <v/>
      </c>
      <c r="AW237" s="184" t="str">
        <f t="shared" ca="1" si="846"/>
        <v/>
      </c>
      <c r="AX237" s="184" t="str">
        <f t="shared" ca="1" si="847"/>
        <v/>
      </c>
      <c r="AY237" s="184" t="str">
        <f t="shared" ca="1" si="848"/>
        <v/>
      </c>
      <c r="AZ237" s="184" t="str">
        <f t="shared" ca="1" si="849"/>
        <v/>
      </c>
      <c r="BA237" s="184" t="str">
        <f t="shared" ca="1" si="850"/>
        <v/>
      </c>
      <c r="BB237" s="184" t="str">
        <f t="shared" ca="1" si="851"/>
        <v/>
      </c>
      <c r="BC237" s="184" t="str">
        <f t="shared" ca="1" si="852"/>
        <v/>
      </c>
      <c r="BD237" s="184" t="str">
        <f t="shared" ca="1" si="853"/>
        <v/>
      </c>
      <c r="BE237" s="184" t="str">
        <f t="shared" ca="1" si="854"/>
        <v/>
      </c>
      <c r="BF237" s="184" t="str">
        <f t="shared" ca="1" si="855"/>
        <v/>
      </c>
      <c r="BG237" s="184" t="str">
        <f t="shared" ca="1" si="856"/>
        <v/>
      </c>
      <c r="BH237" s="184" t="str">
        <f t="shared" ca="1" si="857"/>
        <v/>
      </c>
      <c r="BI237" s="184" t="str">
        <f t="shared" ca="1" si="858"/>
        <v/>
      </c>
      <c r="BJ237" s="184" t="str">
        <f t="shared" ca="1" si="859"/>
        <v/>
      </c>
      <c r="BK237" s="184" t="str">
        <f t="shared" ca="1" si="860"/>
        <v/>
      </c>
      <c r="BL237" s="184" t="str">
        <f t="shared" ca="1" si="861"/>
        <v/>
      </c>
      <c r="BM237" s="184" t="str">
        <f t="shared" ca="1" si="862"/>
        <v/>
      </c>
      <c r="BN237" s="184" t="str">
        <f t="shared" ca="1" si="863"/>
        <v/>
      </c>
      <c r="BO237" s="184" t="str">
        <f t="shared" ca="1" si="864"/>
        <v/>
      </c>
      <c r="BP237" s="184" t="str">
        <f t="shared" ca="1" si="865"/>
        <v/>
      </c>
      <c r="BQ237" s="184" t="str">
        <f t="shared" ca="1" si="866"/>
        <v/>
      </c>
      <c r="BR237" s="184" t="str">
        <f t="shared" ca="1" si="867"/>
        <v/>
      </c>
      <c r="BS237" s="184" t="str">
        <f t="shared" ca="1" si="868"/>
        <v/>
      </c>
      <c r="BT237" s="184" t="str">
        <f t="shared" ca="1" si="869"/>
        <v/>
      </c>
      <c r="BU237" s="184" t="str">
        <f t="shared" ca="1" si="870"/>
        <v/>
      </c>
      <c r="BV237" s="184" t="str">
        <f t="shared" ca="1" si="871"/>
        <v/>
      </c>
      <c r="BW237" s="184" t="str">
        <f t="shared" ca="1" si="872"/>
        <v/>
      </c>
      <c r="BX237" s="184" t="str">
        <f t="shared" ca="1" si="873"/>
        <v/>
      </c>
      <c r="BY237" s="184" t="str">
        <f t="shared" ca="1" si="874"/>
        <v/>
      </c>
      <c r="BZ237" s="184" t="str">
        <f t="shared" ca="1" si="875"/>
        <v/>
      </c>
      <c r="CA237" s="184" t="str">
        <f t="shared" ca="1" si="876"/>
        <v/>
      </c>
      <c r="CB237" s="184" t="str">
        <f t="shared" ca="1" si="877"/>
        <v/>
      </c>
      <c r="CC237" s="184" t="str">
        <f t="shared" ca="1" si="878"/>
        <v/>
      </c>
      <c r="CD237" s="184" t="str">
        <f t="shared" ca="1" si="879"/>
        <v/>
      </c>
      <c r="CE237" s="184" t="str">
        <f t="shared" ca="1" si="880"/>
        <v/>
      </c>
      <c r="CF237" s="184" t="str">
        <f t="shared" ca="1" si="881"/>
        <v/>
      </c>
      <c r="CG237" s="184" t="str">
        <f t="shared" ca="1" si="882"/>
        <v/>
      </c>
      <c r="CH237" s="184" t="str">
        <f t="shared" ca="1" si="883"/>
        <v/>
      </c>
      <c r="CI237" s="184" t="str">
        <f t="shared" ca="1" si="884"/>
        <v/>
      </c>
      <c r="CJ237" s="184" t="str">
        <f t="shared" ca="1" si="885"/>
        <v/>
      </c>
      <c r="CK237" s="184" t="str">
        <f t="shared" ca="1" si="886"/>
        <v/>
      </c>
      <c r="CL237" s="184" t="str">
        <f t="shared" ca="1" si="887"/>
        <v/>
      </c>
      <c r="CM237" s="184" t="str">
        <f t="shared" ca="1" si="888"/>
        <v/>
      </c>
      <c r="CN237" s="184" t="str">
        <f t="shared" ca="1" si="889"/>
        <v/>
      </c>
      <c r="CO237" s="184" t="str">
        <f t="shared" ca="1" si="890"/>
        <v/>
      </c>
      <c r="CP237" s="184" t="str">
        <f t="shared" ca="1" si="891"/>
        <v/>
      </c>
      <c r="CQ237" s="184" t="str">
        <f t="shared" ca="1" si="892"/>
        <v/>
      </c>
      <c r="CR237" s="184" t="str">
        <f t="shared" ca="1" si="893"/>
        <v/>
      </c>
      <c r="CS237" s="184" t="str">
        <f t="shared" ca="1" si="894"/>
        <v/>
      </c>
      <c r="CT237" s="184" t="str">
        <f t="shared" ca="1" si="895"/>
        <v/>
      </c>
      <c r="CU237" s="184" t="str">
        <f t="shared" ca="1" si="896"/>
        <v/>
      </c>
      <c r="CV237" s="184" t="str">
        <f t="shared" ca="1" si="897"/>
        <v/>
      </c>
      <c r="CW237" s="184" t="str">
        <f t="shared" ca="1" si="898"/>
        <v/>
      </c>
      <c r="CX237" s="184" t="str">
        <f t="shared" ca="1" si="899"/>
        <v/>
      </c>
      <c r="CY237" s="184" t="str">
        <f t="shared" ca="1" si="900"/>
        <v/>
      </c>
      <c r="CZ237" s="184">
        <f t="shared" ca="1" si="901"/>
        <v>0</v>
      </c>
      <c r="DA237" s="184">
        <f t="shared" ca="1" si="902"/>
        <v>0</v>
      </c>
      <c r="DB237" s="184">
        <f t="shared" ca="1" si="903"/>
        <v>0</v>
      </c>
      <c r="DC237" s="184">
        <f t="shared" ca="1" si="904"/>
        <v>0</v>
      </c>
      <c r="DD237" s="184">
        <f t="shared" ca="1" si="905"/>
        <v>0</v>
      </c>
      <c r="DE237" s="184">
        <f t="shared" ca="1" si="906"/>
        <v>0</v>
      </c>
      <c r="DF237" s="184">
        <f t="shared" ca="1" si="907"/>
        <v>0</v>
      </c>
      <c r="DG237" s="184">
        <f t="shared" ca="1" si="908"/>
        <v>0</v>
      </c>
      <c r="DH237" s="184">
        <f t="shared" ca="1" si="909"/>
        <v>0</v>
      </c>
      <c r="DI237" s="184">
        <f t="shared" ca="1" si="910"/>
        <v>0</v>
      </c>
      <c r="DJ237" s="184">
        <f t="shared" ca="1" si="911"/>
        <v>0</v>
      </c>
      <c r="DK237" s="184">
        <f t="shared" ca="1" si="912"/>
        <v>0</v>
      </c>
      <c r="DL237" s="184">
        <f t="shared" ca="1" si="913"/>
        <v>0</v>
      </c>
      <c r="DM237" s="184">
        <f t="shared" ca="1" si="914"/>
        <v>0</v>
      </c>
      <c r="DN237" s="184">
        <f t="shared" ca="1" si="915"/>
        <v>0</v>
      </c>
      <c r="DO237" s="184">
        <f t="shared" ca="1" si="916"/>
        <v>0</v>
      </c>
      <c r="DP237" s="184">
        <f t="shared" ca="1" si="917"/>
        <v>0</v>
      </c>
      <c r="DQ237" s="184">
        <f t="shared" ca="1" si="918"/>
        <v>0</v>
      </c>
      <c r="DR237" s="184">
        <f t="shared" ca="1" si="919"/>
        <v>0</v>
      </c>
      <c r="DS237" s="184">
        <f t="shared" ca="1" si="920"/>
        <v>0</v>
      </c>
      <c r="DT237" s="184">
        <f t="shared" ca="1" si="921"/>
        <v>0</v>
      </c>
      <c r="DU237" s="184">
        <f t="shared" ca="1" si="922"/>
        <v>0</v>
      </c>
      <c r="DV237" s="184">
        <f t="shared" ca="1" si="923"/>
        <v>0</v>
      </c>
      <c r="DW237" s="184">
        <f t="shared" ca="1" si="924"/>
        <v>0</v>
      </c>
      <c r="DX237" s="184">
        <f t="shared" ca="1" si="925"/>
        <v>0</v>
      </c>
      <c r="DY237" s="184">
        <f t="shared" ca="1" si="926"/>
        <v>0</v>
      </c>
      <c r="DZ237" s="184">
        <f t="shared" ca="1" si="927"/>
        <v>0</v>
      </c>
      <c r="EA237" s="184">
        <f t="shared" ca="1" si="928"/>
        <v>0</v>
      </c>
      <c r="EB237" s="184">
        <f t="shared" ca="1" si="929"/>
        <v>0</v>
      </c>
      <c r="EC237" s="184">
        <f t="shared" ca="1" si="930"/>
        <v>0</v>
      </c>
      <c r="ED237" s="184">
        <f t="shared" ca="1" si="931"/>
        <v>0</v>
      </c>
      <c r="EE237" s="184">
        <f t="shared" ca="1" si="932"/>
        <v>0</v>
      </c>
      <c r="EF237" s="184">
        <f t="shared" ca="1" si="933"/>
        <v>0</v>
      </c>
      <c r="EG237" s="184">
        <f t="shared" ca="1" si="934"/>
        <v>0</v>
      </c>
      <c r="EH237" s="184">
        <f t="shared" ca="1" si="935"/>
        <v>0</v>
      </c>
      <c r="EI237" s="184">
        <f t="shared" ca="1" si="936"/>
        <v>0</v>
      </c>
      <c r="EJ237" s="184">
        <f t="shared" ca="1" si="937"/>
        <v>0</v>
      </c>
      <c r="EK237" s="184">
        <f t="shared" ca="1" si="938"/>
        <v>0</v>
      </c>
      <c r="EL237" s="184">
        <f t="shared" ca="1" si="939"/>
        <v>0</v>
      </c>
      <c r="EM237" s="184">
        <f t="shared" ca="1" si="940"/>
        <v>0</v>
      </c>
      <c r="EN237" s="184">
        <f t="shared" ca="1" si="941"/>
        <v>0</v>
      </c>
      <c r="EO237" s="184">
        <f t="shared" ca="1" si="942"/>
        <v>0</v>
      </c>
      <c r="EP237" s="184">
        <f t="shared" ca="1" si="943"/>
        <v>0</v>
      </c>
      <c r="EQ237" s="184">
        <f t="shared" ca="1" si="944"/>
        <v>0</v>
      </c>
      <c r="ER237" s="184">
        <f t="shared" ca="1" si="945"/>
        <v>0</v>
      </c>
      <c r="ES237" s="184">
        <f t="shared" ca="1" si="946"/>
        <v>0</v>
      </c>
      <c r="ET237" s="184">
        <f t="shared" ca="1" si="947"/>
        <v>0</v>
      </c>
      <c r="EU237" s="184">
        <f t="shared" ca="1" si="948"/>
        <v>0</v>
      </c>
      <c r="EV237" s="184">
        <f t="shared" ca="1" si="949"/>
        <v>0</v>
      </c>
      <c r="EW237" s="184">
        <f t="shared" ca="1" si="950"/>
        <v>0</v>
      </c>
      <c r="EX237" s="184">
        <f t="shared" ca="1" si="951"/>
        <v>0</v>
      </c>
      <c r="EY237" s="184">
        <f t="shared" ca="1" si="952"/>
        <v>0</v>
      </c>
      <c r="EZ237" s="184">
        <f t="shared" ca="1" si="953"/>
        <v>0</v>
      </c>
      <c r="FA237" s="184">
        <f t="shared" ca="1" si="954"/>
        <v>0</v>
      </c>
      <c r="FB237" s="184">
        <f t="shared" ca="1" si="955"/>
        <v>0</v>
      </c>
      <c r="FC237" s="184">
        <f t="shared" ca="1" si="956"/>
        <v>0</v>
      </c>
      <c r="FD237" s="184">
        <f t="shared" ca="1" si="957"/>
        <v>0</v>
      </c>
      <c r="FE237" s="184">
        <f t="shared" ca="1" si="958"/>
        <v>0</v>
      </c>
      <c r="FF237" s="184">
        <f t="shared" ca="1" si="959"/>
        <v>0</v>
      </c>
      <c r="FG237" s="184">
        <f t="shared" ca="1" si="960"/>
        <v>0</v>
      </c>
      <c r="FH237" s="184">
        <f t="shared" ca="1" si="961"/>
        <v>0</v>
      </c>
      <c r="FI237" s="184">
        <f t="shared" ca="1" si="962"/>
        <v>0</v>
      </c>
      <c r="FJ237" s="184">
        <f t="shared" ca="1" si="963"/>
        <v>0</v>
      </c>
      <c r="FK237" s="184">
        <f t="shared" ca="1" si="964"/>
        <v>0</v>
      </c>
      <c r="FL237" s="184">
        <f t="shared" ca="1" si="965"/>
        <v>0</v>
      </c>
      <c r="FM237" s="184">
        <f t="shared" ca="1" si="966"/>
        <v>0</v>
      </c>
      <c r="FN237" s="184">
        <f t="shared" ca="1" si="967"/>
        <v>0</v>
      </c>
      <c r="FO237" s="184">
        <f t="shared" ca="1" si="968"/>
        <v>0</v>
      </c>
      <c r="FP237" s="184">
        <f t="shared" ca="1" si="969"/>
        <v>0</v>
      </c>
      <c r="FQ237" s="184">
        <f t="shared" ca="1" si="970"/>
        <v>0</v>
      </c>
      <c r="FR237" s="184">
        <f t="shared" ca="1" si="971"/>
        <v>0</v>
      </c>
      <c r="FS237" s="184">
        <f t="shared" ca="1" si="972"/>
        <v>0</v>
      </c>
      <c r="FT237" s="184">
        <f t="shared" ca="1" si="973"/>
        <v>0</v>
      </c>
      <c r="FU237" s="184">
        <f t="shared" ca="1" si="974"/>
        <v>0</v>
      </c>
      <c r="FV237" s="184">
        <f t="shared" ca="1" si="975"/>
        <v>0</v>
      </c>
      <c r="FW237" s="184">
        <f t="shared" ca="1" si="976"/>
        <v>0</v>
      </c>
      <c r="FX237" s="184">
        <f t="shared" ca="1" si="977"/>
        <v>0</v>
      </c>
      <c r="FY237" s="184">
        <f t="shared" ca="1" si="978"/>
        <v>0</v>
      </c>
      <c r="FZ237" s="184">
        <f t="shared" ca="1" si="979"/>
        <v>0</v>
      </c>
      <c r="GA237" s="184">
        <f t="shared" ca="1" si="980"/>
        <v>0</v>
      </c>
      <c r="GB237" s="184">
        <f t="shared" ca="1" si="981"/>
        <v>0</v>
      </c>
      <c r="GC237" s="184">
        <f t="shared" ca="1" si="982"/>
        <v>0</v>
      </c>
      <c r="GD237" s="184">
        <f t="shared" ca="1" si="983"/>
        <v>0</v>
      </c>
      <c r="GE237" s="184">
        <f t="shared" ca="1" si="984"/>
        <v>0</v>
      </c>
      <c r="GF237" s="184">
        <f t="shared" ca="1" si="985"/>
        <v>0</v>
      </c>
      <c r="GG237" s="184">
        <f t="shared" ca="1" si="986"/>
        <v>0</v>
      </c>
      <c r="GH237" s="184">
        <f t="shared" ca="1" si="987"/>
        <v>0</v>
      </c>
      <c r="GI237" s="184">
        <f t="shared" ca="1" si="988"/>
        <v>0</v>
      </c>
      <c r="GJ237" s="184">
        <f t="shared" ca="1" si="989"/>
        <v>0</v>
      </c>
      <c r="GK237" s="184">
        <f t="shared" ca="1" si="990"/>
        <v>0</v>
      </c>
      <c r="GL237" s="184">
        <f t="shared" ca="1" si="991"/>
        <v>0</v>
      </c>
      <c r="GM237" s="184">
        <f t="shared" ca="1" si="992"/>
        <v>0</v>
      </c>
      <c r="GN237" s="184">
        <f t="shared" ca="1" si="993"/>
        <v>0</v>
      </c>
      <c r="GO237" s="184">
        <f t="shared" ca="1" si="994"/>
        <v>0</v>
      </c>
      <c r="GP237" s="184">
        <f t="shared" ca="1" si="995"/>
        <v>0</v>
      </c>
      <c r="GQ237" s="184">
        <f t="shared" ca="1" si="996"/>
        <v>0</v>
      </c>
      <c r="GR237" s="184">
        <f t="shared" ca="1" si="997"/>
        <v>0</v>
      </c>
      <c r="GS237" s="184">
        <f t="shared" ca="1" si="998"/>
        <v>0</v>
      </c>
      <c r="GT237" s="184">
        <f t="shared" ca="1" si="999"/>
        <v>0</v>
      </c>
      <c r="GU237" s="184">
        <f t="shared" ca="1" si="1000"/>
        <v>0</v>
      </c>
      <c r="GV237" s="184">
        <f t="shared" ca="1" si="1001"/>
        <v>0</v>
      </c>
      <c r="GW237" s="184">
        <f t="shared" ca="1" si="1002"/>
        <v>0</v>
      </c>
      <c r="GX237" s="184">
        <f t="shared" ca="1" si="1003"/>
        <v>0</v>
      </c>
      <c r="GY237" s="184">
        <f t="shared" ca="1" si="1004"/>
        <v>0</v>
      </c>
      <c r="GZ237" s="184">
        <f t="shared" ca="1" si="1005"/>
        <v>0</v>
      </c>
      <c r="HA237" s="184">
        <f t="shared" ca="1" si="1006"/>
        <v>0</v>
      </c>
      <c r="HB237" s="184">
        <f t="shared" ca="1" si="1007"/>
        <v>0</v>
      </c>
      <c r="HC237" s="184">
        <f t="shared" ca="1" si="1008"/>
        <v>0</v>
      </c>
      <c r="HD237" s="184">
        <f t="shared" ca="1" si="1009"/>
        <v>0</v>
      </c>
      <c r="HE237" s="184">
        <f t="shared" ca="1" si="1010"/>
        <v>0</v>
      </c>
      <c r="HF237" s="184">
        <f t="shared" ca="1" si="1011"/>
        <v>0</v>
      </c>
      <c r="HG237" s="184">
        <f t="shared" ca="1" si="1012"/>
        <v>0</v>
      </c>
      <c r="HH237" s="184">
        <f t="shared" ca="1" si="1013"/>
        <v>0</v>
      </c>
      <c r="HI237" s="184">
        <f t="shared" ca="1" si="1014"/>
        <v>0</v>
      </c>
      <c r="HJ237" s="184">
        <f t="shared" ca="1" si="1015"/>
        <v>0</v>
      </c>
      <c r="HK237" s="578">
        <f t="shared" ca="1" si="1016"/>
        <v>0</v>
      </c>
    </row>
    <row r="238" spans="1:219" s="185" customFormat="1">
      <c r="A238" s="284"/>
      <c r="B238" s="285"/>
      <c r="C238" s="286"/>
      <c r="D238" s="287"/>
      <c r="E238" s="288"/>
      <c r="F238" s="289"/>
      <c r="G238" s="289"/>
      <c r="H238" s="289"/>
      <c r="I238" s="289"/>
      <c r="J238" s="289"/>
      <c r="K238" s="289"/>
      <c r="L238" s="289"/>
      <c r="M238" s="572">
        <f t="shared" si="810"/>
        <v>0</v>
      </c>
      <c r="N238" s="572">
        <f t="shared" si="811"/>
        <v>0</v>
      </c>
      <c r="O238" s="572">
        <f t="shared" si="812"/>
        <v>0</v>
      </c>
      <c r="P238" s="572">
        <f t="shared" si="813"/>
        <v>230</v>
      </c>
      <c r="Q238" s="572" t="str">
        <f t="shared" si="814"/>
        <v/>
      </c>
      <c r="R238" s="572" t="str">
        <f t="shared" si="815"/>
        <v/>
      </c>
      <c r="S238" s="184" t="str">
        <f t="shared" ca="1" si="816"/>
        <v/>
      </c>
      <c r="T238" s="184" t="str">
        <f t="shared" ca="1" si="817"/>
        <v/>
      </c>
      <c r="U238" s="184" t="str">
        <f t="shared" ca="1" si="818"/>
        <v/>
      </c>
      <c r="V238" s="184" t="str">
        <f t="shared" ca="1" si="819"/>
        <v/>
      </c>
      <c r="W238" s="184" t="str">
        <f t="shared" ca="1" si="820"/>
        <v/>
      </c>
      <c r="X238" s="184" t="str">
        <f t="shared" ca="1" si="821"/>
        <v/>
      </c>
      <c r="Y238" s="184" t="str">
        <f t="shared" ca="1" si="822"/>
        <v/>
      </c>
      <c r="Z238" s="184" t="str">
        <f t="shared" ca="1" si="823"/>
        <v/>
      </c>
      <c r="AA238" s="184" t="str">
        <f t="shared" ca="1" si="824"/>
        <v/>
      </c>
      <c r="AB238" s="184" t="str">
        <f t="shared" ca="1" si="825"/>
        <v/>
      </c>
      <c r="AC238" s="184" t="str">
        <f t="shared" ca="1" si="826"/>
        <v/>
      </c>
      <c r="AD238" s="184" t="str">
        <f t="shared" ca="1" si="827"/>
        <v/>
      </c>
      <c r="AE238" s="184" t="str">
        <f t="shared" ca="1" si="828"/>
        <v/>
      </c>
      <c r="AF238" s="184" t="str">
        <f t="shared" ca="1" si="829"/>
        <v/>
      </c>
      <c r="AG238" s="184" t="str">
        <f t="shared" ca="1" si="830"/>
        <v/>
      </c>
      <c r="AH238" s="184" t="str">
        <f t="shared" ca="1" si="831"/>
        <v/>
      </c>
      <c r="AI238" s="184" t="str">
        <f t="shared" ca="1" si="832"/>
        <v/>
      </c>
      <c r="AJ238" s="184" t="str">
        <f t="shared" ca="1" si="833"/>
        <v/>
      </c>
      <c r="AK238" s="184" t="str">
        <f t="shared" ca="1" si="834"/>
        <v/>
      </c>
      <c r="AL238" s="184" t="str">
        <f t="shared" ca="1" si="835"/>
        <v/>
      </c>
      <c r="AM238" s="184" t="str">
        <f t="shared" ca="1" si="836"/>
        <v/>
      </c>
      <c r="AN238" s="184" t="str">
        <f t="shared" ca="1" si="837"/>
        <v/>
      </c>
      <c r="AO238" s="184" t="str">
        <f t="shared" ca="1" si="838"/>
        <v/>
      </c>
      <c r="AP238" s="184" t="str">
        <f t="shared" ca="1" si="839"/>
        <v/>
      </c>
      <c r="AQ238" s="184" t="str">
        <f t="shared" ca="1" si="840"/>
        <v/>
      </c>
      <c r="AR238" s="184" t="str">
        <f t="shared" ca="1" si="841"/>
        <v/>
      </c>
      <c r="AS238" s="184" t="str">
        <f t="shared" ca="1" si="842"/>
        <v/>
      </c>
      <c r="AT238" s="184" t="str">
        <f t="shared" ca="1" si="843"/>
        <v/>
      </c>
      <c r="AU238" s="184" t="str">
        <f t="shared" ca="1" si="844"/>
        <v/>
      </c>
      <c r="AV238" s="184" t="str">
        <f t="shared" ca="1" si="845"/>
        <v/>
      </c>
      <c r="AW238" s="184" t="str">
        <f t="shared" ca="1" si="846"/>
        <v/>
      </c>
      <c r="AX238" s="184" t="str">
        <f t="shared" ca="1" si="847"/>
        <v/>
      </c>
      <c r="AY238" s="184" t="str">
        <f t="shared" ca="1" si="848"/>
        <v/>
      </c>
      <c r="AZ238" s="184" t="str">
        <f t="shared" ca="1" si="849"/>
        <v/>
      </c>
      <c r="BA238" s="184" t="str">
        <f t="shared" ca="1" si="850"/>
        <v/>
      </c>
      <c r="BB238" s="184" t="str">
        <f t="shared" ca="1" si="851"/>
        <v/>
      </c>
      <c r="BC238" s="184" t="str">
        <f t="shared" ca="1" si="852"/>
        <v/>
      </c>
      <c r="BD238" s="184" t="str">
        <f t="shared" ca="1" si="853"/>
        <v/>
      </c>
      <c r="BE238" s="184" t="str">
        <f t="shared" ca="1" si="854"/>
        <v/>
      </c>
      <c r="BF238" s="184" t="str">
        <f t="shared" ca="1" si="855"/>
        <v/>
      </c>
      <c r="BG238" s="184" t="str">
        <f t="shared" ca="1" si="856"/>
        <v/>
      </c>
      <c r="BH238" s="184" t="str">
        <f t="shared" ca="1" si="857"/>
        <v/>
      </c>
      <c r="BI238" s="184" t="str">
        <f t="shared" ca="1" si="858"/>
        <v/>
      </c>
      <c r="BJ238" s="184" t="str">
        <f t="shared" ca="1" si="859"/>
        <v/>
      </c>
      <c r="BK238" s="184" t="str">
        <f t="shared" ca="1" si="860"/>
        <v/>
      </c>
      <c r="BL238" s="184" t="str">
        <f t="shared" ca="1" si="861"/>
        <v/>
      </c>
      <c r="BM238" s="184" t="str">
        <f t="shared" ca="1" si="862"/>
        <v/>
      </c>
      <c r="BN238" s="184" t="str">
        <f t="shared" ca="1" si="863"/>
        <v/>
      </c>
      <c r="BO238" s="184" t="str">
        <f t="shared" ca="1" si="864"/>
        <v/>
      </c>
      <c r="BP238" s="184" t="str">
        <f t="shared" ca="1" si="865"/>
        <v/>
      </c>
      <c r="BQ238" s="184" t="str">
        <f t="shared" ca="1" si="866"/>
        <v/>
      </c>
      <c r="BR238" s="184" t="str">
        <f t="shared" ca="1" si="867"/>
        <v/>
      </c>
      <c r="BS238" s="184" t="str">
        <f t="shared" ca="1" si="868"/>
        <v/>
      </c>
      <c r="BT238" s="184" t="str">
        <f t="shared" ca="1" si="869"/>
        <v/>
      </c>
      <c r="BU238" s="184" t="str">
        <f t="shared" ca="1" si="870"/>
        <v/>
      </c>
      <c r="BV238" s="184" t="str">
        <f t="shared" ca="1" si="871"/>
        <v/>
      </c>
      <c r="BW238" s="184" t="str">
        <f t="shared" ca="1" si="872"/>
        <v/>
      </c>
      <c r="BX238" s="184" t="str">
        <f t="shared" ca="1" si="873"/>
        <v/>
      </c>
      <c r="BY238" s="184" t="str">
        <f t="shared" ca="1" si="874"/>
        <v/>
      </c>
      <c r="BZ238" s="184" t="str">
        <f t="shared" ca="1" si="875"/>
        <v/>
      </c>
      <c r="CA238" s="184" t="str">
        <f t="shared" ca="1" si="876"/>
        <v/>
      </c>
      <c r="CB238" s="184" t="str">
        <f t="shared" ca="1" si="877"/>
        <v/>
      </c>
      <c r="CC238" s="184" t="str">
        <f t="shared" ca="1" si="878"/>
        <v/>
      </c>
      <c r="CD238" s="184" t="str">
        <f t="shared" ca="1" si="879"/>
        <v/>
      </c>
      <c r="CE238" s="184" t="str">
        <f t="shared" ca="1" si="880"/>
        <v/>
      </c>
      <c r="CF238" s="184" t="str">
        <f t="shared" ca="1" si="881"/>
        <v/>
      </c>
      <c r="CG238" s="184" t="str">
        <f t="shared" ca="1" si="882"/>
        <v/>
      </c>
      <c r="CH238" s="184" t="str">
        <f t="shared" ca="1" si="883"/>
        <v/>
      </c>
      <c r="CI238" s="184" t="str">
        <f t="shared" ca="1" si="884"/>
        <v/>
      </c>
      <c r="CJ238" s="184" t="str">
        <f t="shared" ca="1" si="885"/>
        <v/>
      </c>
      <c r="CK238" s="184" t="str">
        <f t="shared" ca="1" si="886"/>
        <v/>
      </c>
      <c r="CL238" s="184" t="str">
        <f t="shared" ca="1" si="887"/>
        <v/>
      </c>
      <c r="CM238" s="184" t="str">
        <f t="shared" ca="1" si="888"/>
        <v/>
      </c>
      <c r="CN238" s="184" t="str">
        <f t="shared" ca="1" si="889"/>
        <v/>
      </c>
      <c r="CO238" s="184" t="str">
        <f t="shared" ca="1" si="890"/>
        <v/>
      </c>
      <c r="CP238" s="184" t="str">
        <f t="shared" ca="1" si="891"/>
        <v/>
      </c>
      <c r="CQ238" s="184" t="str">
        <f t="shared" ca="1" si="892"/>
        <v/>
      </c>
      <c r="CR238" s="184" t="str">
        <f t="shared" ca="1" si="893"/>
        <v/>
      </c>
      <c r="CS238" s="184" t="str">
        <f t="shared" ca="1" si="894"/>
        <v/>
      </c>
      <c r="CT238" s="184" t="str">
        <f t="shared" ca="1" si="895"/>
        <v/>
      </c>
      <c r="CU238" s="184" t="str">
        <f t="shared" ca="1" si="896"/>
        <v/>
      </c>
      <c r="CV238" s="184" t="str">
        <f t="shared" ca="1" si="897"/>
        <v/>
      </c>
      <c r="CW238" s="184" t="str">
        <f t="shared" ca="1" si="898"/>
        <v/>
      </c>
      <c r="CX238" s="184" t="str">
        <f t="shared" ca="1" si="899"/>
        <v/>
      </c>
      <c r="CY238" s="184">
        <f t="shared" ca="1" si="900"/>
        <v>0</v>
      </c>
      <c r="CZ238" s="184">
        <f t="shared" ca="1" si="901"/>
        <v>0</v>
      </c>
      <c r="DA238" s="184">
        <f t="shared" ca="1" si="902"/>
        <v>0</v>
      </c>
      <c r="DB238" s="184">
        <f t="shared" ca="1" si="903"/>
        <v>0</v>
      </c>
      <c r="DC238" s="184">
        <f t="shared" ca="1" si="904"/>
        <v>0</v>
      </c>
      <c r="DD238" s="184">
        <f t="shared" ca="1" si="905"/>
        <v>0</v>
      </c>
      <c r="DE238" s="184">
        <f t="shared" ca="1" si="906"/>
        <v>0</v>
      </c>
      <c r="DF238" s="184">
        <f t="shared" ca="1" si="907"/>
        <v>0</v>
      </c>
      <c r="DG238" s="184">
        <f t="shared" ca="1" si="908"/>
        <v>0</v>
      </c>
      <c r="DH238" s="184">
        <f t="shared" ca="1" si="909"/>
        <v>0</v>
      </c>
      <c r="DI238" s="184">
        <f t="shared" ca="1" si="910"/>
        <v>0</v>
      </c>
      <c r="DJ238" s="184">
        <f t="shared" ca="1" si="911"/>
        <v>0</v>
      </c>
      <c r="DK238" s="184">
        <f t="shared" ca="1" si="912"/>
        <v>0</v>
      </c>
      <c r="DL238" s="184">
        <f t="shared" ca="1" si="913"/>
        <v>0</v>
      </c>
      <c r="DM238" s="184">
        <f t="shared" ca="1" si="914"/>
        <v>0</v>
      </c>
      <c r="DN238" s="184">
        <f t="shared" ca="1" si="915"/>
        <v>0</v>
      </c>
      <c r="DO238" s="184">
        <f t="shared" ca="1" si="916"/>
        <v>0</v>
      </c>
      <c r="DP238" s="184">
        <f t="shared" ca="1" si="917"/>
        <v>0</v>
      </c>
      <c r="DQ238" s="184">
        <f t="shared" ca="1" si="918"/>
        <v>0</v>
      </c>
      <c r="DR238" s="184">
        <f t="shared" ca="1" si="919"/>
        <v>0</v>
      </c>
      <c r="DS238" s="184">
        <f t="shared" ca="1" si="920"/>
        <v>0</v>
      </c>
      <c r="DT238" s="184">
        <f t="shared" ca="1" si="921"/>
        <v>0</v>
      </c>
      <c r="DU238" s="184">
        <f t="shared" ca="1" si="922"/>
        <v>0</v>
      </c>
      <c r="DV238" s="184">
        <f t="shared" ca="1" si="923"/>
        <v>0</v>
      </c>
      <c r="DW238" s="184">
        <f t="shared" ca="1" si="924"/>
        <v>0</v>
      </c>
      <c r="DX238" s="184">
        <f t="shared" ca="1" si="925"/>
        <v>0</v>
      </c>
      <c r="DY238" s="184">
        <f t="shared" ca="1" si="926"/>
        <v>0</v>
      </c>
      <c r="DZ238" s="184">
        <f t="shared" ca="1" si="927"/>
        <v>0</v>
      </c>
      <c r="EA238" s="184">
        <f t="shared" ca="1" si="928"/>
        <v>0</v>
      </c>
      <c r="EB238" s="184">
        <f t="shared" ca="1" si="929"/>
        <v>0</v>
      </c>
      <c r="EC238" s="184">
        <f t="shared" ca="1" si="930"/>
        <v>0</v>
      </c>
      <c r="ED238" s="184">
        <f t="shared" ca="1" si="931"/>
        <v>0</v>
      </c>
      <c r="EE238" s="184">
        <f t="shared" ca="1" si="932"/>
        <v>0</v>
      </c>
      <c r="EF238" s="184">
        <f t="shared" ca="1" si="933"/>
        <v>0</v>
      </c>
      <c r="EG238" s="184">
        <f t="shared" ca="1" si="934"/>
        <v>0</v>
      </c>
      <c r="EH238" s="184">
        <f t="shared" ca="1" si="935"/>
        <v>0</v>
      </c>
      <c r="EI238" s="184">
        <f t="shared" ca="1" si="936"/>
        <v>0</v>
      </c>
      <c r="EJ238" s="184">
        <f t="shared" ca="1" si="937"/>
        <v>0</v>
      </c>
      <c r="EK238" s="184">
        <f t="shared" ca="1" si="938"/>
        <v>0</v>
      </c>
      <c r="EL238" s="184">
        <f t="shared" ca="1" si="939"/>
        <v>0</v>
      </c>
      <c r="EM238" s="184">
        <f t="shared" ca="1" si="940"/>
        <v>0</v>
      </c>
      <c r="EN238" s="184">
        <f t="shared" ca="1" si="941"/>
        <v>0</v>
      </c>
      <c r="EO238" s="184">
        <f t="shared" ca="1" si="942"/>
        <v>0</v>
      </c>
      <c r="EP238" s="184">
        <f t="shared" ca="1" si="943"/>
        <v>0</v>
      </c>
      <c r="EQ238" s="184">
        <f t="shared" ca="1" si="944"/>
        <v>0</v>
      </c>
      <c r="ER238" s="184">
        <f t="shared" ca="1" si="945"/>
        <v>0</v>
      </c>
      <c r="ES238" s="184">
        <f t="shared" ca="1" si="946"/>
        <v>0</v>
      </c>
      <c r="ET238" s="184">
        <f t="shared" ca="1" si="947"/>
        <v>0</v>
      </c>
      <c r="EU238" s="184">
        <f t="shared" ca="1" si="948"/>
        <v>0</v>
      </c>
      <c r="EV238" s="184">
        <f t="shared" ca="1" si="949"/>
        <v>0</v>
      </c>
      <c r="EW238" s="184">
        <f t="shared" ca="1" si="950"/>
        <v>0</v>
      </c>
      <c r="EX238" s="184">
        <f t="shared" ca="1" si="951"/>
        <v>0</v>
      </c>
      <c r="EY238" s="184">
        <f t="shared" ca="1" si="952"/>
        <v>0</v>
      </c>
      <c r="EZ238" s="184">
        <f t="shared" ca="1" si="953"/>
        <v>0</v>
      </c>
      <c r="FA238" s="184">
        <f t="shared" ca="1" si="954"/>
        <v>0</v>
      </c>
      <c r="FB238" s="184">
        <f t="shared" ca="1" si="955"/>
        <v>0</v>
      </c>
      <c r="FC238" s="184">
        <f t="shared" ca="1" si="956"/>
        <v>0</v>
      </c>
      <c r="FD238" s="184">
        <f t="shared" ca="1" si="957"/>
        <v>0</v>
      </c>
      <c r="FE238" s="184">
        <f t="shared" ca="1" si="958"/>
        <v>0</v>
      </c>
      <c r="FF238" s="184">
        <f t="shared" ca="1" si="959"/>
        <v>0</v>
      </c>
      <c r="FG238" s="184">
        <f t="shared" ca="1" si="960"/>
        <v>0</v>
      </c>
      <c r="FH238" s="184">
        <f t="shared" ca="1" si="961"/>
        <v>0</v>
      </c>
      <c r="FI238" s="184">
        <f t="shared" ca="1" si="962"/>
        <v>0</v>
      </c>
      <c r="FJ238" s="184">
        <f t="shared" ca="1" si="963"/>
        <v>0</v>
      </c>
      <c r="FK238" s="184">
        <f t="shared" ca="1" si="964"/>
        <v>0</v>
      </c>
      <c r="FL238" s="184">
        <f t="shared" ca="1" si="965"/>
        <v>0</v>
      </c>
      <c r="FM238" s="184">
        <f t="shared" ca="1" si="966"/>
        <v>0</v>
      </c>
      <c r="FN238" s="184">
        <f t="shared" ca="1" si="967"/>
        <v>0</v>
      </c>
      <c r="FO238" s="184">
        <f t="shared" ca="1" si="968"/>
        <v>0</v>
      </c>
      <c r="FP238" s="184">
        <f t="shared" ca="1" si="969"/>
        <v>0</v>
      </c>
      <c r="FQ238" s="184">
        <f t="shared" ca="1" si="970"/>
        <v>0</v>
      </c>
      <c r="FR238" s="184">
        <f t="shared" ca="1" si="971"/>
        <v>0</v>
      </c>
      <c r="FS238" s="184">
        <f t="shared" ca="1" si="972"/>
        <v>0</v>
      </c>
      <c r="FT238" s="184">
        <f t="shared" ca="1" si="973"/>
        <v>0</v>
      </c>
      <c r="FU238" s="184">
        <f t="shared" ca="1" si="974"/>
        <v>0</v>
      </c>
      <c r="FV238" s="184">
        <f t="shared" ca="1" si="975"/>
        <v>0</v>
      </c>
      <c r="FW238" s="184">
        <f t="shared" ca="1" si="976"/>
        <v>0</v>
      </c>
      <c r="FX238" s="184">
        <f t="shared" ca="1" si="977"/>
        <v>0</v>
      </c>
      <c r="FY238" s="184">
        <f t="shared" ca="1" si="978"/>
        <v>0</v>
      </c>
      <c r="FZ238" s="184">
        <f t="shared" ca="1" si="979"/>
        <v>0</v>
      </c>
      <c r="GA238" s="184">
        <f t="shared" ca="1" si="980"/>
        <v>0</v>
      </c>
      <c r="GB238" s="184">
        <f t="shared" ca="1" si="981"/>
        <v>0</v>
      </c>
      <c r="GC238" s="184">
        <f t="shared" ca="1" si="982"/>
        <v>0</v>
      </c>
      <c r="GD238" s="184">
        <f t="shared" ca="1" si="983"/>
        <v>0</v>
      </c>
      <c r="GE238" s="184">
        <f t="shared" ca="1" si="984"/>
        <v>0</v>
      </c>
      <c r="GF238" s="184">
        <f t="shared" ca="1" si="985"/>
        <v>0</v>
      </c>
      <c r="GG238" s="184">
        <f t="shared" ca="1" si="986"/>
        <v>0</v>
      </c>
      <c r="GH238" s="184">
        <f t="shared" ca="1" si="987"/>
        <v>0</v>
      </c>
      <c r="GI238" s="184">
        <f t="shared" ca="1" si="988"/>
        <v>0</v>
      </c>
      <c r="GJ238" s="184">
        <f t="shared" ca="1" si="989"/>
        <v>0</v>
      </c>
      <c r="GK238" s="184">
        <f t="shared" ca="1" si="990"/>
        <v>0</v>
      </c>
      <c r="GL238" s="184">
        <f t="shared" ca="1" si="991"/>
        <v>0</v>
      </c>
      <c r="GM238" s="184">
        <f t="shared" ca="1" si="992"/>
        <v>0</v>
      </c>
      <c r="GN238" s="184">
        <f t="shared" ca="1" si="993"/>
        <v>0</v>
      </c>
      <c r="GO238" s="184">
        <f t="shared" ca="1" si="994"/>
        <v>0</v>
      </c>
      <c r="GP238" s="184">
        <f t="shared" ca="1" si="995"/>
        <v>0</v>
      </c>
      <c r="GQ238" s="184">
        <f t="shared" ca="1" si="996"/>
        <v>0</v>
      </c>
      <c r="GR238" s="184">
        <f t="shared" ca="1" si="997"/>
        <v>0</v>
      </c>
      <c r="GS238" s="184">
        <f t="shared" ca="1" si="998"/>
        <v>0</v>
      </c>
      <c r="GT238" s="184">
        <f t="shared" ca="1" si="999"/>
        <v>0</v>
      </c>
      <c r="GU238" s="184">
        <f t="shared" ca="1" si="1000"/>
        <v>0</v>
      </c>
      <c r="GV238" s="184">
        <f t="shared" ca="1" si="1001"/>
        <v>0</v>
      </c>
      <c r="GW238" s="184">
        <f t="shared" ca="1" si="1002"/>
        <v>0</v>
      </c>
      <c r="GX238" s="184">
        <f t="shared" ca="1" si="1003"/>
        <v>0</v>
      </c>
      <c r="GY238" s="184">
        <f t="shared" ca="1" si="1004"/>
        <v>0</v>
      </c>
      <c r="GZ238" s="184">
        <f t="shared" ca="1" si="1005"/>
        <v>0</v>
      </c>
      <c r="HA238" s="184">
        <f t="shared" ca="1" si="1006"/>
        <v>0</v>
      </c>
      <c r="HB238" s="184">
        <f t="shared" ca="1" si="1007"/>
        <v>0</v>
      </c>
      <c r="HC238" s="184">
        <f t="shared" ca="1" si="1008"/>
        <v>0</v>
      </c>
      <c r="HD238" s="184">
        <f t="shared" ca="1" si="1009"/>
        <v>0</v>
      </c>
      <c r="HE238" s="184">
        <f t="shared" ca="1" si="1010"/>
        <v>0</v>
      </c>
      <c r="HF238" s="184">
        <f t="shared" ca="1" si="1011"/>
        <v>0</v>
      </c>
      <c r="HG238" s="184">
        <f t="shared" ca="1" si="1012"/>
        <v>0</v>
      </c>
      <c r="HH238" s="184">
        <f t="shared" ca="1" si="1013"/>
        <v>0</v>
      </c>
      <c r="HI238" s="184">
        <f t="shared" ca="1" si="1014"/>
        <v>0</v>
      </c>
      <c r="HJ238" s="184">
        <f t="shared" ca="1" si="1015"/>
        <v>0</v>
      </c>
      <c r="HK238" s="578">
        <f t="shared" ca="1" si="1016"/>
        <v>0</v>
      </c>
    </row>
    <row r="239" spans="1:219" s="185" customFormat="1">
      <c r="A239" s="284"/>
      <c r="B239" s="285"/>
      <c r="C239" s="286"/>
      <c r="D239" s="287"/>
      <c r="E239" s="288"/>
      <c r="F239" s="289"/>
      <c r="G239" s="289"/>
      <c r="H239" s="289"/>
      <c r="I239" s="289"/>
      <c r="J239" s="289"/>
      <c r="K239" s="289"/>
      <c r="L239" s="289"/>
      <c r="M239" s="572">
        <f t="shared" si="810"/>
        <v>0</v>
      </c>
      <c r="N239" s="572">
        <f t="shared" si="811"/>
        <v>0</v>
      </c>
      <c r="O239" s="572">
        <f t="shared" si="812"/>
        <v>0</v>
      </c>
      <c r="P239" s="572">
        <f t="shared" si="813"/>
        <v>231</v>
      </c>
      <c r="Q239" s="572" t="str">
        <f t="shared" si="814"/>
        <v/>
      </c>
      <c r="R239" s="572" t="str">
        <f t="shared" si="815"/>
        <v/>
      </c>
      <c r="S239" s="184" t="str">
        <f t="shared" ca="1" si="816"/>
        <v/>
      </c>
      <c r="T239" s="184" t="str">
        <f t="shared" ca="1" si="817"/>
        <v/>
      </c>
      <c r="U239" s="184" t="str">
        <f t="shared" ca="1" si="818"/>
        <v/>
      </c>
      <c r="V239" s="184" t="str">
        <f t="shared" ca="1" si="819"/>
        <v/>
      </c>
      <c r="W239" s="184" t="str">
        <f t="shared" ca="1" si="820"/>
        <v/>
      </c>
      <c r="X239" s="184" t="str">
        <f t="shared" ca="1" si="821"/>
        <v/>
      </c>
      <c r="Y239" s="184" t="str">
        <f t="shared" ca="1" si="822"/>
        <v/>
      </c>
      <c r="Z239" s="184" t="str">
        <f t="shared" ca="1" si="823"/>
        <v/>
      </c>
      <c r="AA239" s="184" t="str">
        <f t="shared" ca="1" si="824"/>
        <v/>
      </c>
      <c r="AB239" s="184" t="str">
        <f t="shared" ca="1" si="825"/>
        <v/>
      </c>
      <c r="AC239" s="184" t="str">
        <f t="shared" ca="1" si="826"/>
        <v/>
      </c>
      <c r="AD239" s="184" t="str">
        <f t="shared" ca="1" si="827"/>
        <v/>
      </c>
      <c r="AE239" s="184" t="str">
        <f t="shared" ca="1" si="828"/>
        <v/>
      </c>
      <c r="AF239" s="184" t="str">
        <f t="shared" ca="1" si="829"/>
        <v/>
      </c>
      <c r="AG239" s="184" t="str">
        <f t="shared" ca="1" si="830"/>
        <v/>
      </c>
      <c r="AH239" s="184" t="str">
        <f t="shared" ca="1" si="831"/>
        <v/>
      </c>
      <c r="AI239" s="184" t="str">
        <f t="shared" ca="1" si="832"/>
        <v/>
      </c>
      <c r="AJ239" s="184" t="str">
        <f t="shared" ca="1" si="833"/>
        <v/>
      </c>
      <c r="AK239" s="184" t="str">
        <f t="shared" ca="1" si="834"/>
        <v/>
      </c>
      <c r="AL239" s="184" t="str">
        <f t="shared" ca="1" si="835"/>
        <v/>
      </c>
      <c r="AM239" s="184" t="str">
        <f t="shared" ca="1" si="836"/>
        <v/>
      </c>
      <c r="AN239" s="184" t="str">
        <f t="shared" ca="1" si="837"/>
        <v/>
      </c>
      <c r="AO239" s="184" t="str">
        <f t="shared" ca="1" si="838"/>
        <v/>
      </c>
      <c r="AP239" s="184" t="str">
        <f t="shared" ca="1" si="839"/>
        <v/>
      </c>
      <c r="AQ239" s="184" t="str">
        <f t="shared" ca="1" si="840"/>
        <v/>
      </c>
      <c r="AR239" s="184" t="str">
        <f t="shared" ca="1" si="841"/>
        <v/>
      </c>
      <c r="AS239" s="184" t="str">
        <f t="shared" ca="1" si="842"/>
        <v/>
      </c>
      <c r="AT239" s="184" t="str">
        <f t="shared" ca="1" si="843"/>
        <v/>
      </c>
      <c r="AU239" s="184" t="str">
        <f t="shared" ca="1" si="844"/>
        <v/>
      </c>
      <c r="AV239" s="184" t="str">
        <f t="shared" ca="1" si="845"/>
        <v/>
      </c>
      <c r="AW239" s="184" t="str">
        <f t="shared" ca="1" si="846"/>
        <v/>
      </c>
      <c r="AX239" s="184" t="str">
        <f t="shared" ca="1" si="847"/>
        <v/>
      </c>
      <c r="AY239" s="184" t="str">
        <f t="shared" ca="1" si="848"/>
        <v/>
      </c>
      <c r="AZ239" s="184" t="str">
        <f t="shared" ca="1" si="849"/>
        <v/>
      </c>
      <c r="BA239" s="184" t="str">
        <f t="shared" ca="1" si="850"/>
        <v/>
      </c>
      <c r="BB239" s="184" t="str">
        <f t="shared" ca="1" si="851"/>
        <v/>
      </c>
      <c r="BC239" s="184" t="str">
        <f t="shared" ca="1" si="852"/>
        <v/>
      </c>
      <c r="BD239" s="184" t="str">
        <f t="shared" ca="1" si="853"/>
        <v/>
      </c>
      <c r="BE239" s="184" t="str">
        <f t="shared" ca="1" si="854"/>
        <v/>
      </c>
      <c r="BF239" s="184" t="str">
        <f t="shared" ca="1" si="855"/>
        <v/>
      </c>
      <c r="BG239" s="184" t="str">
        <f t="shared" ca="1" si="856"/>
        <v/>
      </c>
      <c r="BH239" s="184" t="str">
        <f t="shared" ca="1" si="857"/>
        <v/>
      </c>
      <c r="BI239" s="184" t="str">
        <f t="shared" ca="1" si="858"/>
        <v/>
      </c>
      <c r="BJ239" s="184" t="str">
        <f t="shared" ca="1" si="859"/>
        <v/>
      </c>
      <c r="BK239" s="184" t="str">
        <f t="shared" ca="1" si="860"/>
        <v/>
      </c>
      <c r="BL239" s="184" t="str">
        <f t="shared" ca="1" si="861"/>
        <v/>
      </c>
      <c r="BM239" s="184" t="str">
        <f t="shared" ca="1" si="862"/>
        <v/>
      </c>
      <c r="BN239" s="184" t="str">
        <f t="shared" ca="1" si="863"/>
        <v/>
      </c>
      <c r="BO239" s="184" t="str">
        <f t="shared" ca="1" si="864"/>
        <v/>
      </c>
      <c r="BP239" s="184" t="str">
        <f t="shared" ca="1" si="865"/>
        <v/>
      </c>
      <c r="BQ239" s="184" t="str">
        <f t="shared" ca="1" si="866"/>
        <v/>
      </c>
      <c r="BR239" s="184" t="str">
        <f t="shared" ca="1" si="867"/>
        <v/>
      </c>
      <c r="BS239" s="184" t="str">
        <f t="shared" ca="1" si="868"/>
        <v/>
      </c>
      <c r="BT239" s="184" t="str">
        <f t="shared" ca="1" si="869"/>
        <v/>
      </c>
      <c r="BU239" s="184" t="str">
        <f t="shared" ca="1" si="870"/>
        <v/>
      </c>
      <c r="BV239" s="184" t="str">
        <f t="shared" ca="1" si="871"/>
        <v/>
      </c>
      <c r="BW239" s="184" t="str">
        <f t="shared" ca="1" si="872"/>
        <v/>
      </c>
      <c r="BX239" s="184" t="str">
        <f t="shared" ca="1" si="873"/>
        <v/>
      </c>
      <c r="BY239" s="184" t="str">
        <f t="shared" ca="1" si="874"/>
        <v/>
      </c>
      <c r="BZ239" s="184" t="str">
        <f t="shared" ca="1" si="875"/>
        <v/>
      </c>
      <c r="CA239" s="184" t="str">
        <f t="shared" ca="1" si="876"/>
        <v/>
      </c>
      <c r="CB239" s="184" t="str">
        <f t="shared" ca="1" si="877"/>
        <v/>
      </c>
      <c r="CC239" s="184" t="str">
        <f t="shared" ca="1" si="878"/>
        <v/>
      </c>
      <c r="CD239" s="184" t="str">
        <f t="shared" ca="1" si="879"/>
        <v/>
      </c>
      <c r="CE239" s="184" t="str">
        <f t="shared" ca="1" si="880"/>
        <v/>
      </c>
      <c r="CF239" s="184" t="str">
        <f t="shared" ca="1" si="881"/>
        <v/>
      </c>
      <c r="CG239" s="184" t="str">
        <f t="shared" ca="1" si="882"/>
        <v/>
      </c>
      <c r="CH239" s="184" t="str">
        <f t="shared" ca="1" si="883"/>
        <v/>
      </c>
      <c r="CI239" s="184" t="str">
        <f t="shared" ca="1" si="884"/>
        <v/>
      </c>
      <c r="CJ239" s="184" t="str">
        <f t="shared" ca="1" si="885"/>
        <v/>
      </c>
      <c r="CK239" s="184" t="str">
        <f t="shared" ca="1" si="886"/>
        <v/>
      </c>
      <c r="CL239" s="184" t="str">
        <f t="shared" ca="1" si="887"/>
        <v/>
      </c>
      <c r="CM239" s="184" t="str">
        <f t="shared" ca="1" si="888"/>
        <v/>
      </c>
      <c r="CN239" s="184" t="str">
        <f t="shared" ca="1" si="889"/>
        <v/>
      </c>
      <c r="CO239" s="184" t="str">
        <f t="shared" ca="1" si="890"/>
        <v/>
      </c>
      <c r="CP239" s="184" t="str">
        <f t="shared" ca="1" si="891"/>
        <v/>
      </c>
      <c r="CQ239" s="184" t="str">
        <f t="shared" ca="1" si="892"/>
        <v/>
      </c>
      <c r="CR239" s="184" t="str">
        <f t="shared" ca="1" si="893"/>
        <v/>
      </c>
      <c r="CS239" s="184" t="str">
        <f t="shared" ca="1" si="894"/>
        <v/>
      </c>
      <c r="CT239" s="184" t="str">
        <f t="shared" ca="1" si="895"/>
        <v/>
      </c>
      <c r="CU239" s="184" t="str">
        <f t="shared" ca="1" si="896"/>
        <v/>
      </c>
      <c r="CV239" s="184" t="str">
        <f t="shared" ca="1" si="897"/>
        <v/>
      </c>
      <c r="CW239" s="184" t="str">
        <f t="shared" ca="1" si="898"/>
        <v/>
      </c>
      <c r="CX239" s="184">
        <f t="shared" ca="1" si="899"/>
        <v>0</v>
      </c>
      <c r="CY239" s="184">
        <f t="shared" ca="1" si="900"/>
        <v>0</v>
      </c>
      <c r="CZ239" s="184">
        <f t="shared" ca="1" si="901"/>
        <v>0</v>
      </c>
      <c r="DA239" s="184">
        <f t="shared" ca="1" si="902"/>
        <v>0</v>
      </c>
      <c r="DB239" s="184">
        <f t="shared" ca="1" si="903"/>
        <v>0</v>
      </c>
      <c r="DC239" s="184">
        <f t="shared" ca="1" si="904"/>
        <v>0</v>
      </c>
      <c r="DD239" s="184">
        <f t="shared" ca="1" si="905"/>
        <v>0</v>
      </c>
      <c r="DE239" s="184">
        <f t="shared" ca="1" si="906"/>
        <v>0</v>
      </c>
      <c r="DF239" s="184">
        <f t="shared" ca="1" si="907"/>
        <v>0</v>
      </c>
      <c r="DG239" s="184">
        <f t="shared" ca="1" si="908"/>
        <v>0</v>
      </c>
      <c r="DH239" s="184">
        <f t="shared" ca="1" si="909"/>
        <v>0</v>
      </c>
      <c r="DI239" s="184">
        <f t="shared" ca="1" si="910"/>
        <v>0</v>
      </c>
      <c r="DJ239" s="184">
        <f t="shared" ca="1" si="911"/>
        <v>0</v>
      </c>
      <c r="DK239" s="184">
        <f t="shared" ca="1" si="912"/>
        <v>0</v>
      </c>
      <c r="DL239" s="184">
        <f t="shared" ca="1" si="913"/>
        <v>0</v>
      </c>
      <c r="DM239" s="184">
        <f t="shared" ca="1" si="914"/>
        <v>0</v>
      </c>
      <c r="DN239" s="184">
        <f t="shared" ca="1" si="915"/>
        <v>0</v>
      </c>
      <c r="DO239" s="184">
        <f t="shared" ca="1" si="916"/>
        <v>0</v>
      </c>
      <c r="DP239" s="184">
        <f t="shared" ca="1" si="917"/>
        <v>0</v>
      </c>
      <c r="DQ239" s="184">
        <f t="shared" ca="1" si="918"/>
        <v>0</v>
      </c>
      <c r="DR239" s="184">
        <f t="shared" ca="1" si="919"/>
        <v>0</v>
      </c>
      <c r="DS239" s="184">
        <f t="shared" ca="1" si="920"/>
        <v>0</v>
      </c>
      <c r="DT239" s="184">
        <f t="shared" ca="1" si="921"/>
        <v>0</v>
      </c>
      <c r="DU239" s="184">
        <f t="shared" ca="1" si="922"/>
        <v>0</v>
      </c>
      <c r="DV239" s="184">
        <f t="shared" ca="1" si="923"/>
        <v>0</v>
      </c>
      <c r="DW239" s="184">
        <f t="shared" ca="1" si="924"/>
        <v>0</v>
      </c>
      <c r="DX239" s="184">
        <f t="shared" ca="1" si="925"/>
        <v>0</v>
      </c>
      <c r="DY239" s="184">
        <f t="shared" ca="1" si="926"/>
        <v>0</v>
      </c>
      <c r="DZ239" s="184">
        <f t="shared" ca="1" si="927"/>
        <v>0</v>
      </c>
      <c r="EA239" s="184">
        <f t="shared" ca="1" si="928"/>
        <v>0</v>
      </c>
      <c r="EB239" s="184">
        <f t="shared" ca="1" si="929"/>
        <v>0</v>
      </c>
      <c r="EC239" s="184">
        <f t="shared" ca="1" si="930"/>
        <v>0</v>
      </c>
      <c r="ED239" s="184">
        <f t="shared" ca="1" si="931"/>
        <v>0</v>
      </c>
      <c r="EE239" s="184">
        <f t="shared" ca="1" si="932"/>
        <v>0</v>
      </c>
      <c r="EF239" s="184">
        <f t="shared" ca="1" si="933"/>
        <v>0</v>
      </c>
      <c r="EG239" s="184">
        <f t="shared" ca="1" si="934"/>
        <v>0</v>
      </c>
      <c r="EH239" s="184">
        <f t="shared" ca="1" si="935"/>
        <v>0</v>
      </c>
      <c r="EI239" s="184">
        <f t="shared" ca="1" si="936"/>
        <v>0</v>
      </c>
      <c r="EJ239" s="184">
        <f t="shared" ca="1" si="937"/>
        <v>0</v>
      </c>
      <c r="EK239" s="184">
        <f t="shared" ca="1" si="938"/>
        <v>0</v>
      </c>
      <c r="EL239" s="184">
        <f t="shared" ca="1" si="939"/>
        <v>0</v>
      </c>
      <c r="EM239" s="184">
        <f t="shared" ca="1" si="940"/>
        <v>0</v>
      </c>
      <c r="EN239" s="184">
        <f t="shared" ca="1" si="941"/>
        <v>0</v>
      </c>
      <c r="EO239" s="184">
        <f t="shared" ca="1" si="942"/>
        <v>0</v>
      </c>
      <c r="EP239" s="184">
        <f t="shared" ca="1" si="943"/>
        <v>0</v>
      </c>
      <c r="EQ239" s="184">
        <f t="shared" ca="1" si="944"/>
        <v>0</v>
      </c>
      <c r="ER239" s="184">
        <f t="shared" ca="1" si="945"/>
        <v>0</v>
      </c>
      <c r="ES239" s="184">
        <f t="shared" ca="1" si="946"/>
        <v>0</v>
      </c>
      <c r="ET239" s="184">
        <f t="shared" ca="1" si="947"/>
        <v>0</v>
      </c>
      <c r="EU239" s="184">
        <f t="shared" ca="1" si="948"/>
        <v>0</v>
      </c>
      <c r="EV239" s="184">
        <f t="shared" ca="1" si="949"/>
        <v>0</v>
      </c>
      <c r="EW239" s="184">
        <f t="shared" ca="1" si="950"/>
        <v>0</v>
      </c>
      <c r="EX239" s="184">
        <f t="shared" ca="1" si="951"/>
        <v>0</v>
      </c>
      <c r="EY239" s="184">
        <f t="shared" ca="1" si="952"/>
        <v>0</v>
      </c>
      <c r="EZ239" s="184">
        <f t="shared" ca="1" si="953"/>
        <v>0</v>
      </c>
      <c r="FA239" s="184">
        <f t="shared" ca="1" si="954"/>
        <v>0</v>
      </c>
      <c r="FB239" s="184">
        <f t="shared" ca="1" si="955"/>
        <v>0</v>
      </c>
      <c r="FC239" s="184">
        <f t="shared" ca="1" si="956"/>
        <v>0</v>
      </c>
      <c r="FD239" s="184">
        <f t="shared" ca="1" si="957"/>
        <v>0</v>
      </c>
      <c r="FE239" s="184">
        <f t="shared" ca="1" si="958"/>
        <v>0</v>
      </c>
      <c r="FF239" s="184">
        <f t="shared" ca="1" si="959"/>
        <v>0</v>
      </c>
      <c r="FG239" s="184">
        <f t="shared" ca="1" si="960"/>
        <v>0</v>
      </c>
      <c r="FH239" s="184">
        <f t="shared" ca="1" si="961"/>
        <v>0</v>
      </c>
      <c r="FI239" s="184">
        <f t="shared" ca="1" si="962"/>
        <v>0</v>
      </c>
      <c r="FJ239" s="184">
        <f t="shared" ca="1" si="963"/>
        <v>0</v>
      </c>
      <c r="FK239" s="184">
        <f t="shared" ca="1" si="964"/>
        <v>0</v>
      </c>
      <c r="FL239" s="184">
        <f t="shared" ca="1" si="965"/>
        <v>0</v>
      </c>
      <c r="FM239" s="184">
        <f t="shared" ca="1" si="966"/>
        <v>0</v>
      </c>
      <c r="FN239" s="184">
        <f t="shared" ca="1" si="967"/>
        <v>0</v>
      </c>
      <c r="FO239" s="184">
        <f t="shared" ca="1" si="968"/>
        <v>0</v>
      </c>
      <c r="FP239" s="184">
        <f t="shared" ca="1" si="969"/>
        <v>0</v>
      </c>
      <c r="FQ239" s="184">
        <f t="shared" ca="1" si="970"/>
        <v>0</v>
      </c>
      <c r="FR239" s="184">
        <f t="shared" ca="1" si="971"/>
        <v>0</v>
      </c>
      <c r="FS239" s="184">
        <f t="shared" ca="1" si="972"/>
        <v>0</v>
      </c>
      <c r="FT239" s="184">
        <f t="shared" ca="1" si="973"/>
        <v>0</v>
      </c>
      <c r="FU239" s="184">
        <f t="shared" ca="1" si="974"/>
        <v>0</v>
      </c>
      <c r="FV239" s="184">
        <f t="shared" ca="1" si="975"/>
        <v>0</v>
      </c>
      <c r="FW239" s="184">
        <f t="shared" ca="1" si="976"/>
        <v>0</v>
      </c>
      <c r="FX239" s="184">
        <f t="shared" ca="1" si="977"/>
        <v>0</v>
      </c>
      <c r="FY239" s="184">
        <f t="shared" ca="1" si="978"/>
        <v>0</v>
      </c>
      <c r="FZ239" s="184">
        <f t="shared" ca="1" si="979"/>
        <v>0</v>
      </c>
      <c r="GA239" s="184">
        <f t="shared" ca="1" si="980"/>
        <v>0</v>
      </c>
      <c r="GB239" s="184">
        <f t="shared" ca="1" si="981"/>
        <v>0</v>
      </c>
      <c r="GC239" s="184">
        <f t="shared" ca="1" si="982"/>
        <v>0</v>
      </c>
      <c r="GD239" s="184">
        <f t="shared" ca="1" si="983"/>
        <v>0</v>
      </c>
      <c r="GE239" s="184">
        <f t="shared" ca="1" si="984"/>
        <v>0</v>
      </c>
      <c r="GF239" s="184">
        <f t="shared" ca="1" si="985"/>
        <v>0</v>
      </c>
      <c r="GG239" s="184">
        <f t="shared" ca="1" si="986"/>
        <v>0</v>
      </c>
      <c r="GH239" s="184">
        <f t="shared" ca="1" si="987"/>
        <v>0</v>
      </c>
      <c r="GI239" s="184">
        <f t="shared" ca="1" si="988"/>
        <v>0</v>
      </c>
      <c r="GJ239" s="184">
        <f t="shared" ca="1" si="989"/>
        <v>0</v>
      </c>
      <c r="GK239" s="184">
        <f t="shared" ca="1" si="990"/>
        <v>0</v>
      </c>
      <c r="GL239" s="184">
        <f t="shared" ca="1" si="991"/>
        <v>0</v>
      </c>
      <c r="GM239" s="184">
        <f t="shared" ca="1" si="992"/>
        <v>0</v>
      </c>
      <c r="GN239" s="184">
        <f t="shared" ca="1" si="993"/>
        <v>0</v>
      </c>
      <c r="GO239" s="184">
        <f t="shared" ca="1" si="994"/>
        <v>0</v>
      </c>
      <c r="GP239" s="184">
        <f t="shared" ca="1" si="995"/>
        <v>0</v>
      </c>
      <c r="GQ239" s="184">
        <f t="shared" ca="1" si="996"/>
        <v>0</v>
      </c>
      <c r="GR239" s="184">
        <f t="shared" ca="1" si="997"/>
        <v>0</v>
      </c>
      <c r="GS239" s="184">
        <f t="shared" ca="1" si="998"/>
        <v>0</v>
      </c>
      <c r="GT239" s="184">
        <f t="shared" ca="1" si="999"/>
        <v>0</v>
      </c>
      <c r="GU239" s="184">
        <f t="shared" ca="1" si="1000"/>
        <v>0</v>
      </c>
      <c r="GV239" s="184">
        <f t="shared" ca="1" si="1001"/>
        <v>0</v>
      </c>
      <c r="GW239" s="184">
        <f t="shared" ca="1" si="1002"/>
        <v>0</v>
      </c>
      <c r="GX239" s="184">
        <f t="shared" ca="1" si="1003"/>
        <v>0</v>
      </c>
      <c r="GY239" s="184">
        <f t="shared" ca="1" si="1004"/>
        <v>0</v>
      </c>
      <c r="GZ239" s="184">
        <f t="shared" ca="1" si="1005"/>
        <v>0</v>
      </c>
      <c r="HA239" s="184">
        <f t="shared" ca="1" si="1006"/>
        <v>0</v>
      </c>
      <c r="HB239" s="184">
        <f t="shared" ca="1" si="1007"/>
        <v>0</v>
      </c>
      <c r="HC239" s="184">
        <f t="shared" ca="1" si="1008"/>
        <v>0</v>
      </c>
      <c r="HD239" s="184">
        <f t="shared" ca="1" si="1009"/>
        <v>0</v>
      </c>
      <c r="HE239" s="184">
        <f t="shared" ca="1" si="1010"/>
        <v>0</v>
      </c>
      <c r="HF239" s="184">
        <f t="shared" ca="1" si="1011"/>
        <v>0</v>
      </c>
      <c r="HG239" s="184">
        <f t="shared" ca="1" si="1012"/>
        <v>0</v>
      </c>
      <c r="HH239" s="184">
        <f t="shared" ca="1" si="1013"/>
        <v>0</v>
      </c>
      <c r="HI239" s="184">
        <f t="shared" ca="1" si="1014"/>
        <v>0</v>
      </c>
      <c r="HJ239" s="184">
        <f t="shared" ca="1" si="1015"/>
        <v>0</v>
      </c>
      <c r="HK239" s="578">
        <f t="shared" ca="1" si="1016"/>
        <v>0</v>
      </c>
    </row>
    <row r="240" spans="1:219" s="185" customFormat="1">
      <c r="A240" s="284"/>
      <c r="B240" s="285"/>
      <c r="C240" s="286"/>
      <c r="D240" s="287"/>
      <c r="E240" s="288"/>
      <c r="F240" s="289"/>
      <c r="G240" s="289"/>
      <c r="H240" s="289"/>
      <c r="I240" s="289"/>
      <c r="J240" s="289"/>
      <c r="K240" s="289"/>
      <c r="L240" s="289"/>
      <c r="M240" s="572">
        <f t="shared" si="810"/>
        <v>0</v>
      </c>
      <c r="N240" s="572">
        <f t="shared" si="811"/>
        <v>0</v>
      </c>
      <c r="O240" s="572">
        <f t="shared" si="812"/>
        <v>0</v>
      </c>
      <c r="P240" s="572">
        <f t="shared" si="813"/>
        <v>232</v>
      </c>
      <c r="Q240" s="572" t="str">
        <f t="shared" si="814"/>
        <v/>
      </c>
      <c r="R240" s="572" t="str">
        <f t="shared" si="815"/>
        <v/>
      </c>
      <c r="S240" s="184" t="str">
        <f t="shared" ca="1" si="816"/>
        <v/>
      </c>
      <c r="T240" s="184" t="str">
        <f t="shared" ca="1" si="817"/>
        <v/>
      </c>
      <c r="U240" s="184" t="str">
        <f t="shared" ca="1" si="818"/>
        <v/>
      </c>
      <c r="V240" s="184" t="str">
        <f t="shared" ca="1" si="819"/>
        <v/>
      </c>
      <c r="W240" s="184" t="str">
        <f t="shared" ca="1" si="820"/>
        <v/>
      </c>
      <c r="X240" s="184" t="str">
        <f t="shared" ca="1" si="821"/>
        <v/>
      </c>
      <c r="Y240" s="184" t="str">
        <f t="shared" ca="1" si="822"/>
        <v/>
      </c>
      <c r="Z240" s="184" t="str">
        <f t="shared" ca="1" si="823"/>
        <v/>
      </c>
      <c r="AA240" s="184" t="str">
        <f t="shared" ca="1" si="824"/>
        <v/>
      </c>
      <c r="AB240" s="184" t="str">
        <f t="shared" ca="1" si="825"/>
        <v/>
      </c>
      <c r="AC240" s="184" t="str">
        <f t="shared" ca="1" si="826"/>
        <v/>
      </c>
      <c r="AD240" s="184" t="str">
        <f t="shared" ca="1" si="827"/>
        <v/>
      </c>
      <c r="AE240" s="184" t="str">
        <f t="shared" ca="1" si="828"/>
        <v/>
      </c>
      <c r="AF240" s="184" t="str">
        <f t="shared" ca="1" si="829"/>
        <v/>
      </c>
      <c r="AG240" s="184" t="str">
        <f t="shared" ca="1" si="830"/>
        <v/>
      </c>
      <c r="AH240" s="184" t="str">
        <f t="shared" ca="1" si="831"/>
        <v/>
      </c>
      <c r="AI240" s="184" t="str">
        <f t="shared" ca="1" si="832"/>
        <v/>
      </c>
      <c r="AJ240" s="184" t="str">
        <f t="shared" ca="1" si="833"/>
        <v/>
      </c>
      <c r="AK240" s="184" t="str">
        <f t="shared" ca="1" si="834"/>
        <v/>
      </c>
      <c r="AL240" s="184" t="str">
        <f t="shared" ca="1" si="835"/>
        <v/>
      </c>
      <c r="AM240" s="184" t="str">
        <f t="shared" ca="1" si="836"/>
        <v/>
      </c>
      <c r="AN240" s="184" t="str">
        <f t="shared" ca="1" si="837"/>
        <v/>
      </c>
      <c r="AO240" s="184" t="str">
        <f t="shared" ca="1" si="838"/>
        <v/>
      </c>
      <c r="AP240" s="184" t="str">
        <f t="shared" ca="1" si="839"/>
        <v/>
      </c>
      <c r="AQ240" s="184" t="str">
        <f t="shared" ca="1" si="840"/>
        <v/>
      </c>
      <c r="AR240" s="184" t="str">
        <f t="shared" ca="1" si="841"/>
        <v/>
      </c>
      <c r="AS240" s="184" t="str">
        <f t="shared" ca="1" si="842"/>
        <v/>
      </c>
      <c r="AT240" s="184" t="str">
        <f t="shared" ca="1" si="843"/>
        <v/>
      </c>
      <c r="AU240" s="184" t="str">
        <f t="shared" ca="1" si="844"/>
        <v/>
      </c>
      <c r="AV240" s="184" t="str">
        <f t="shared" ca="1" si="845"/>
        <v/>
      </c>
      <c r="AW240" s="184" t="str">
        <f t="shared" ca="1" si="846"/>
        <v/>
      </c>
      <c r="AX240" s="184" t="str">
        <f t="shared" ca="1" si="847"/>
        <v/>
      </c>
      <c r="AY240" s="184" t="str">
        <f t="shared" ca="1" si="848"/>
        <v/>
      </c>
      <c r="AZ240" s="184" t="str">
        <f t="shared" ca="1" si="849"/>
        <v/>
      </c>
      <c r="BA240" s="184" t="str">
        <f t="shared" ca="1" si="850"/>
        <v/>
      </c>
      <c r="BB240" s="184" t="str">
        <f t="shared" ca="1" si="851"/>
        <v/>
      </c>
      <c r="BC240" s="184" t="str">
        <f t="shared" ca="1" si="852"/>
        <v/>
      </c>
      <c r="BD240" s="184" t="str">
        <f t="shared" ca="1" si="853"/>
        <v/>
      </c>
      <c r="BE240" s="184" t="str">
        <f t="shared" ca="1" si="854"/>
        <v/>
      </c>
      <c r="BF240" s="184" t="str">
        <f t="shared" ca="1" si="855"/>
        <v/>
      </c>
      <c r="BG240" s="184" t="str">
        <f t="shared" ca="1" si="856"/>
        <v/>
      </c>
      <c r="BH240" s="184" t="str">
        <f t="shared" ca="1" si="857"/>
        <v/>
      </c>
      <c r="BI240" s="184" t="str">
        <f t="shared" ca="1" si="858"/>
        <v/>
      </c>
      <c r="BJ240" s="184" t="str">
        <f t="shared" ca="1" si="859"/>
        <v/>
      </c>
      <c r="BK240" s="184" t="str">
        <f t="shared" ca="1" si="860"/>
        <v/>
      </c>
      <c r="BL240" s="184" t="str">
        <f t="shared" ca="1" si="861"/>
        <v/>
      </c>
      <c r="BM240" s="184" t="str">
        <f t="shared" ca="1" si="862"/>
        <v/>
      </c>
      <c r="BN240" s="184" t="str">
        <f t="shared" ca="1" si="863"/>
        <v/>
      </c>
      <c r="BO240" s="184" t="str">
        <f t="shared" ca="1" si="864"/>
        <v/>
      </c>
      <c r="BP240" s="184" t="str">
        <f t="shared" ca="1" si="865"/>
        <v/>
      </c>
      <c r="BQ240" s="184" t="str">
        <f t="shared" ca="1" si="866"/>
        <v/>
      </c>
      <c r="BR240" s="184" t="str">
        <f t="shared" ca="1" si="867"/>
        <v/>
      </c>
      <c r="BS240" s="184" t="str">
        <f t="shared" ca="1" si="868"/>
        <v/>
      </c>
      <c r="BT240" s="184" t="str">
        <f t="shared" ca="1" si="869"/>
        <v/>
      </c>
      <c r="BU240" s="184" t="str">
        <f t="shared" ca="1" si="870"/>
        <v/>
      </c>
      <c r="BV240" s="184" t="str">
        <f t="shared" ca="1" si="871"/>
        <v/>
      </c>
      <c r="BW240" s="184" t="str">
        <f t="shared" ca="1" si="872"/>
        <v/>
      </c>
      <c r="BX240" s="184" t="str">
        <f t="shared" ca="1" si="873"/>
        <v/>
      </c>
      <c r="BY240" s="184" t="str">
        <f t="shared" ca="1" si="874"/>
        <v/>
      </c>
      <c r="BZ240" s="184" t="str">
        <f t="shared" ca="1" si="875"/>
        <v/>
      </c>
      <c r="CA240" s="184" t="str">
        <f t="shared" ca="1" si="876"/>
        <v/>
      </c>
      <c r="CB240" s="184" t="str">
        <f t="shared" ca="1" si="877"/>
        <v/>
      </c>
      <c r="CC240" s="184" t="str">
        <f t="shared" ca="1" si="878"/>
        <v/>
      </c>
      <c r="CD240" s="184" t="str">
        <f t="shared" ca="1" si="879"/>
        <v/>
      </c>
      <c r="CE240" s="184" t="str">
        <f t="shared" ca="1" si="880"/>
        <v/>
      </c>
      <c r="CF240" s="184" t="str">
        <f t="shared" ca="1" si="881"/>
        <v/>
      </c>
      <c r="CG240" s="184" t="str">
        <f t="shared" ca="1" si="882"/>
        <v/>
      </c>
      <c r="CH240" s="184" t="str">
        <f t="shared" ca="1" si="883"/>
        <v/>
      </c>
      <c r="CI240" s="184" t="str">
        <f t="shared" ca="1" si="884"/>
        <v/>
      </c>
      <c r="CJ240" s="184" t="str">
        <f t="shared" ca="1" si="885"/>
        <v/>
      </c>
      <c r="CK240" s="184" t="str">
        <f t="shared" ca="1" si="886"/>
        <v/>
      </c>
      <c r="CL240" s="184" t="str">
        <f t="shared" ca="1" si="887"/>
        <v/>
      </c>
      <c r="CM240" s="184" t="str">
        <f t="shared" ca="1" si="888"/>
        <v/>
      </c>
      <c r="CN240" s="184" t="str">
        <f t="shared" ca="1" si="889"/>
        <v/>
      </c>
      <c r="CO240" s="184" t="str">
        <f t="shared" ca="1" si="890"/>
        <v/>
      </c>
      <c r="CP240" s="184" t="str">
        <f t="shared" ca="1" si="891"/>
        <v/>
      </c>
      <c r="CQ240" s="184" t="str">
        <f t="shared" ca="1" si="892"/>
        <v/>
      </c>
      <c r="CR240" s="184" t="str">
        <f t="shared" ca="1" si="893"/>
        <v/>
      </c>
      <c r="CS240" s="184" t="str">
        <f t="shared" ca="1" si="894"/>
        <v/>
      </c>
      <c r="CT240" s="184" t="str">
        <f t="shared" ca="1" si="895"/>
        <v/>
      </c>
      <c r="CU240" s="184" t="str">
        <f t="shared" ca="1" si="896"/>
        <v/>
      </c>
      <c r="CV240" s="184" t="str">
        <f t="shared" ca="1" si="897"/>
        <v/>
      </c>
      <c r="CW240" s="184">
        <f t="shared" ca="1" si="898"/>
        <v>0</v>
      </c>
      <c r="CX240" s="184">
        <f t="shared" ca="1" si="899"/>
        <v>0</v>
      </c>
      <c r="CY240" s="184">
        <f t="shared" ca="1" si="900"/>
        <v>0</v>
      </c>
      <c r="CZ240" s="184">
        <f t="shared" ca="1" si="901"/>
        <v>0</v>
      </c>
      <c r="DA240" s="184">
        <f t="shared" ca="1" si="902"/>
        <v>0</v>
      </c>
      <c r="DB240" s="184">
        <f t="shared" ca="1" si="903"/>
        <v>0</v>
      </c>
      <c r="DC240" s="184">
        <f t="shared" ca="1" si="904"/>
        <v>0</v>
      </c>
      <c r="DD240" s="184">
        <f t="shared" ca="1" si="905"/>
        <v>0</v>
      </c>
      <c r="DE240" s="184">
        <f t="shared" ca="1" si="906"/>
        <v>0</v>
      </c>
      <c r="DF240" s="184">
        <f t="shared" ca="1" si="907"/>
        <v>0</v>
      </c>
      <c r="DG240" s="184">
        <f t="shared" ca="1" si="908"/>
        <v>0</v>
      </c>
      <c r="DH240" s="184">
        <f t="shared" ca="1" si="909"/>
        <v>0</v>
      </c>
      <c r="DI240" s="184">
        <f t="shared" ca="1" si="910"/>
        <v>0</v>
      </c>
      <c r="DJ240" s="184">
        <f t="shared" ca="1" si="911"/>
        <v>0</v>
      </c>
      <c r="DK240" s="184">
        <f t="shared" ca="1" si="912"/>
        <v>0</v>
      </c>
      <c r="DL240" s="184">
        <f t="shared" ca="1" si="913"/>
        <v>0</v>
      </c>
      <c r="DM240" s="184">
        <f t="shared" ca="1" si="914"/>
        <v>0</v>
      </c>
      <c r="DN240" s="184">
        <f t="shared" ca="1" si="915"/>
        <v>0</v>
      </c>
      <c r="DO240" s="184">
        <f t="shared" ca="1" si="916"/>
        <v>0</v>
      </c>
      <c r="DP240" s="184">
        <f t="shared" ca="1" si="917"/>
        <v>0</v>
      </c>
      <c r="DQ240" s="184">
        <f t="shared" ca="1" si="918"/>
        <v>0</v>
      </c>
      <c r="DR240" s="184">
        <f t="shared" ca="1" si="919"/>
        <v>0</v>
      </c>
      <c r="DS240" s="184">
        <f t="shared" ca="1" si="920"/>
        <v>0</v>
      </c>
      <c r="DT240" s="184">
        <f t="shared" ca="1" si="921"/>
        <v>0</v>
      </c>
      <c r="DU240" s="184">
        <f t="shared" ca="1" si="922"/>
        <v>0</v>
      </c>
      <c r="DV240" s="184">
        <f t="shared" ca="1" si="923"/>
        <v>0</v>
      </c>
      <c r="DW240" s="184">
        <f t="shared" ca="1" si="924"/>
        <v>0</v>
      </c>
      <c r="DX240" s="184">
        <f t="shared" ca="1" si="925"/>
        <v>0</v>
      </c>
      <c r="DY240" s="184">
        <f t="shared" ca="1" si="926"/>
        <v>0</v>
      </c>
      <c r="DZ240" s="184">
        <f t="shared" ca="1" si="927"/>
        <v>0</v>
      </c>
      <c r="EA240" s="184">
        <f t="shared" ca="1" si="928"/>
        <v>0</v>
      </c>
      <c r="EB240" s="184">
        <f t="shared" ca="1" si="929"/>
        <v>0</v>
      </c>
      <c r="EC240" s="184">
        <f t="shared" ca="1" si="930"/>
        <v>0</v>
      </c>
      <c r="ED240" s="184">
        <f t="shared" ca="1" si="931"/>
        <v>0</v>
      </c>
      <c r="EE240" s="184">
        <f t="shared" ca="1" si="932"/>
        <v>0</v>
      </c>
      <c r="EF240" s="184">
        <f t="shared" ca="1" si="933"/>
        <v>0</v>
      </c>
      <c r="EG240" s="184">
        <f t="shared" ca="1" si="934"/>
        <v>0</v>
      </c>
      <c r="EH240" s="184">
        <f t="shared" ca="1" si="935"/>
        <v>0</v>
      </c>
      <c r="EI240" s="184">
        <f t="shared" ca="1" si="936"/>
        <v>0</v>
      </c>
      <c r="EJ240" s="184">
        <f t="shared" ca="1" si="937"/>
        <v>0</v>
      </c>
      <c r="EK240" s="184">
        <f t="shared" ca="1" si="938"/>
        <v>0</v>
      </c>
      <c r="EL240" s="184">
        <f t="shared" ca="1" si="939"/>
        <v>0</v>
      </c>
      <c r="EM240" s="184">
        <f t="shared" ca="1" si="940"/>
        <v>0</v>
      </c>
      <c r="EN240" s="184">
        <f t="shared" ca="1" si="941"/>
        <v>0</v>
      </c>
      <c r="EO240" s="184">
        <f t="shared" ca="1" si="942"/>
        <v>0</v>
      </c>
      <c r="EP240" s="184">
        <f t="shared" ca="1" si="943"/>
        <v>0</v>
      </c>
      <c r="EQ240" s="184">
        <f t="shared" ca="1" si="944"/>
        <v>0</v>
      </c>
      <c r="ER240" s="184">
        <f t="shared" ca="1" si="945"/>
        <v>0</v>
      </c>
      <c r="ES240" s="184">
        <f t="shared" ca="1" si="946"/>
        <v>0</v>
      </c>
      <c r="ET240" s="184">
        <f t="shared" ca="1" si="947"/>
        <v>0</v>
      </c>
      <c r="EU240" s="184">
        <f t="shared" ca="1" si="948"/>
        <v>0</v>
      </c>
      <c r="EV240" s="184">
        <f t="shared" ca="1" si="949"/>
        <v>0</v>
      </c>
      <c r="EW240" s="184">
        <f t="shared" ca="1" si="950"/>
        <v>0</v>
      </c>
      <c r="EX240" s="184">
        <f t="shared" ca="1" si="951"/>
        <v>0</v>
      </c>
      <c r="EY240" s="184">
        <f t="shared" ca="1" si="952"/>
        <v>0</v>
      </c>
      <c r="EZ240" s="184">
        <f t="shared" ca="1" si="953"/>
        <v>0</v>
      </c>
      <c r="FA240" s="184">
        <f t="shared" ca="1" si="954"/>
        <v>0</v>
      </c>
      <c r="FB240" s="184">
        <f t="shared" ca="1" si="955"/>
        <v>0</v>
      </c>
      <c r="FC240" s="184">
        <f t="shared" ca="1" si="956"/>
        <v>0</v>
      </c>
      <c r="FD240" s="184">
        <f t="shared" ca="1" si="957"/>
        <v>0</v>
      </c>
      <c r="FE240" s="184">
        <f t="shared" ca="1" si="958"/>
        <v>0</v>
      </c>
      <c r="FF240" s="184">
        <f t="shared" ca="1" si="959"/>
        <v>0</v>
      </c>
      <c r="FG240" s="184">
        <f t="shared" ca="1" si="960"/>
        <v>0</v>
      </c>
      <c r="FH240" s="184">
        <f t="shared" ca="1" si="961"/>
        <v>0</v>
      </c>
      <c r="FI240" s="184">
        <f t="shared" ca="1" si="962"/>
        <v>0</v>
      </c>
      <c r="FJ240" s="184">
        <f t="shared" ca="1" si="963"/>
        <v>0</v>
      </c>
      <c r="FK240" s="184">
        <f t="shared" ca="1" si="964"/>
        <v>0</v>
      </c>
      <c r="FL240" s="184">
        <f t="shared" ca="1" si="965"/>
        <v>0</v>
      </c>
      <c r="FM240" s="184">
        <f t="shared" ca="1" si="966"/>
        <v>0</v>
      </c>
      <c r="FN240" s="184">
        <f t="shared" ca="1" si="967"/>
        <v>0</v>
      </c>
      <c r="FO240" s="184">
        <f t="shared" ca="1" si="968"/>
        <v>0</v>
      </c>
      <c r="FP240" s="184">
        <f t="shared" ca="1" si="969"/>
        <v>0</v>
      </c>
      <c r="FQ240" s="184">
        <f t="shared" ca="1" si="970"/>
        <v>0</v>
      </c>
      <c r="FR240" s="184">
        <f t="shared" ca="1" si="971"/>
        <v>0</v>
      </c>
      <c r="FS240" s="184">
        <f t="shared" ca="1" si="972"/>
        <v>0</v>
      </c>
      <c r="FT240" s="184">
        <f t="shared" ca="1" si="973"/>
        <v>0</v>
      </c>
      <c r="FU240" s="184">
        <f t="shared" ca="1" si="974"/>
        <v>0</v>
      </c>
      <c r="FV240" s="184">
        <f t="shared" ca="1" si="975"/>
        <v>0</v>
      </c>
      <c r="FW240" s="184">
        <f t="shared" ca="1" si="976"/>
        <v>0</v>
      </c>
      <c r="FX240" s="184">
        <f t="shared" ca="1" si="977"/>
        <v>0</v>
      </c>
      <c r="FY240" s="184">
        <f t="shared" ca="1" si="978"/>
        <v>0</v>
      </c>
      <c r="FZ240" s="184">
        <f t="shared" ca="1" si="979"/>
        <v>0</v>
      </c>
      <c r="GA240" s="184">
        <f t="shared" ca="1" si="980"/>
        <v>0</v>
      </c>
      <c r="GB240" s="184">
        <f t="shared" ca="1" si="981"/>
        <v>0</v>
      </c>
      <c r="GC240" s="184">
        <f t="shared" ca="1" si="982"/>
        <v>0</v>
      </c>
      <c r="GD240" s="184">
        <f t="shared" ca="1" si="983"/>
        <v>0</v>
      </c>
      <c r="GE240" s="184">
        <f t="shared" ca="1" si="984"/>
        <v>0</v>
      </c>
      <c r="GF240" s="184">
        <f t="shared" ca="1" si="985"/>
        <v>0</v>
      </c>
      <c r="GG240" s="184">
        <f t="shared" ca="1" si="986"/>
        <v>0</v>
      </c>
      <c r="GH240" s="184">
        <f t="shared" ca="1" si="987"/>
        <v>0</v>
      </c>
      <c r="GI240" s="184">
        <f t="shared" ca="1" si="988"/>
        <v>0</v>
      </c>
      <c r="GJ240" s="184">
        <f t="shared" ca="1" si="989"/>
        <v>0</v>
      </c>
      <c r="GK240" s="184">
        <f t="shared" ca="1" si="990"/>
        <v>0</v>
      </c>
      <c r="GL240" s="184">
        <f t="shared" ca="1" si="991"/>
        <v>0</v>
      </c>
      <c r="GM240" s="184">
        <f t="shared" ca="1" si="992"/>
        <v>0</v>
      </c>
      <c r="GN240" s="184">
        <f t="shared" ca="1" si="993"/>
        <v>0</v>
      </c>
      <c r="GO240" s="184">
        <f t="shared" ca="1" si="994"/>
        <v>0</v>
      </c>
      <c r="GP240" s="184">
        <f t="shared" ca="1" si="995"/>
        <v>0</v>
      </c>
      <c r="GQ240" s="184">
        <f t="shared" ca="1" si="996"/>
        <v>0</v>
      </c>
      <c r="GR240" s="184">
        <f t="shared" ca="1" si="997"/>
        <v>0</v>
      </c>
      <c r="GS240" s="184">
        <f t="shared" ca="1" si="998"/>
        <v>0</v>
      </c>
      <c r="GT240" s="184">
        <f t="shared" ca="1" si="999"/>
        <v>0</v>
      </c>
      <c r="GU240" s="184">
        <f t="shared" ca="1" si="1000"/>
        <v>0</v>
      </c>
      <c r="GV240" s="184">
        <f t="shared" ca="1" si="1001"/>
        <v>0</v>
      </c>
      <c r="GW240" s="184">
        <f t="shared" ca="1" si="1002"/>
        <v>0</v>
      </c>
      <c r="GX240" s="184">
        <f t="shared" ca="1" si="1003"/>
        <v>0</v>
      </c>
      <c r="GY240" s="184">
        <f t="shared" ca="1" si="1004"/>
        <v>0</v>
      </c>
      <c r="GZ240" s="184">
        <f t="shared" ca="1" si="1005"/>
        <v>0</v>
      </c>
      <c r="HA240" s="184">
        <f t="shared" ca="1" si="1006"/>
        <v>0</v>
      </c>
      <c r="HB240" s="184">
        <f t="shared" ca="1" si="1007"/>
        <v>0</v>
      </c>
      <c r="HC240" s="184">
        <f t="shared" ca="1" si="1008"/>
        <v>0</v>
      </c>
      <c r="HD240" s="184">
        <f t="shared" ca="1" si="1009"/>
        <v>0</v>
      </c>
      <c r="HE240" s="184">
        <f t="shared" ca="1" si="1010"/>
        <v>0</v>
      </c>
      <c r="HF240" s="184">
        <f t="shared" ca="1" si="1011"/>
        <v>0</v>
      </c>
      <c r="HG240" s="184">
        <f t="shared" ca="1" si="1012"/>
        <v>0</v>
      </c>
      <c r="HH240" s="184">
        <f t="shared" ca="1" si="1013"/>
        <v>0</v>
      </c>
      <c r="HI240" s="184">
        <f t="shared" ca="1" si="1014"/>
        <v>0</v>
      </c>
      <c r="HJ240" s="184">
        <f t="shared" ca="1" si="1015"/>
        <v>0</v>
      </c>
      <c r="HK240" s="578">
        <f t="shared" ca="1" si="1016"/>
        <v>0</v>
      </c>
    </row>
    <row r="241" spans="1:219" s="185" customFormat="1">
      <c r="A241" s="284"/>
      <c r="B241" s="285"/>
      <c r="C241" s="286"/>
      <c r="D241" s="287"/>
      <c r="E241" s="288"/>
      <c r="F241" s="289"/>
      <c r="G241" s="289"/>
      <c r="H241" s="289"/>
      <c r="I241" s="289"/>
      <c r="J241" s="289"/>
      <c r="K241" s="289"/>
      <c r="L241" s="289"/>
      <c r="M241" s="572">
        <f t="shared" si="810"/>
        <v>0</v>
      </c>
      <c r="N241" s="572">
        <f t="shared" si="811"/>
        <v>0</v>
      </c>
      <c r="O241" s="572">
        <f t="shared" si="812"/>
        <v>0</v>
      </c>
      <c r="P241" s="572">
        <f t="shared" si="813"/>
        <v>233</v>
      </c>
      <c r="Q241" s="572" t="str">
        <f t="shared" si="814"/>
        <v/>
      </c>
      <c r="R241" s="572" t="str">
        <f t="shared" si="815"/>
        <v/>
      </c>
      <c r="S241" s="184" t="str">
        <f t="shared" ca="1" si="816"/>
        <v/>
      </c>
      <c r="T241" s="184" t="str">
        <f t="shared" ca="1" si="817"/>
        <v/>
      </c>
      <c r="U241" s="184" t="str">
        <f t="shared" ca="1" si="818"/>
        <v/>
      </c>
      <c r="V241" s="184" t="str">
        <f t="shared" ca="1" si="819"/>
        <v/>
      </c>
      <c r="W241" s="184" t="str">
        <f t="shared" ca="1" si="820"/>
        <v/>
      </c>
      <c r="X241" s="184" t="str">
        <f t="shared" ca="1" si="821"/>
        <v/>
      </c>
      <c r="Y241" s="184" t="str">
        <f t="shared" ca="1" si="822"/>
        <v/>
      </c>
      <c r="Z241" s="184" t="str">
        <f t="shared" ca="1" si="823"/>
        <v/>
      </c>
      <c r="AA241" s="184" t="str">
        <f t="shared" ca="1" si="824"/>
        <v/>
      </c>
      <c r="AB241" s="184" t="str">
        <f t="shared" ca="1" si="825"/>
        <v/>
      </c>
      <c r="AC241" s="184" t="str">
        <f t="shared" ca="1" si="826"/>
        <v/>
      </c>
      <c r="AD241" s="184" t="str">
        <f t="shared" ca="1" si="827"/>
        <v/>
      </c>
      <c r="AE241" s="184" t="str">
        <f t="shared" ca="1" si="828"/>
        <v/>
      </c>
      <c r="AF241" s="184" t="str">
        <f t="shared" ca="1" si="829"/>
        <v/>
      </c>
      <c r="AG241" s="184" t="str">
        <f t="shared" ca="1" si="830"/>
        <v/>
      </c>
      <c r="AH241" s="184" t="str">
        <f t="shared" ca="1" si="831"/>
        <v/>
      </c>
      <c r="AI241" s="184" t="str">
        <f t="shared" ca="1" si="832"/>
        <v/>
      </c>
      <c r="AJ241" s="184" t="str">
        <f t="shared" ca="1" si="833"/>
        <v/>
      </c>
      <c r="AK241" s="184" t="str">
        <f t="shared" ca="1" si="834"/>
        <v/>
      </c>
      <c r="AL241" s="184" t="str">
        <f t="shared" ca="1" si="835"/>
        <v/>
      </c>
      <c r="AM241" s="184" t="str">
        <f t="shared" ca="1" si="836"/>
        <v/>
      </c>
      <c r="AN241" s="184" t="str">
        <f t="shared" ca="1" si="837"/>
        <v/>
      </c>
      <c r="AO241" s="184" t="str">
        <f t="shared" ca="1" si="838"/>
        <v/>
      </c>
      <c r="AP241" s="184" t="str">
        <f t="shared" ca="1" si="839"/>
        <v/>
      </c>
      <c r="AQ241" s="184" t="str">
        <f t="shared" ca="1" si="840"/>
        <v/>
      </c>
      <c r="AR241" s="184" t="str">
        <f t="shared" ca="1" si="841"/>
        <v/>
      </c>
      <c r="AS241" s="184" t="str">
        <f t="shared" ca="1" si="842"/>
        <v/>
      </c>
      <c r="AT241" s="184" t="str">
        <f t="shared" ca="1" si="843"/>
        <v/>
      </c>
      <c r="AU241" s="184" t="str">
        <f t="shared" ca="1" si="844"/>
        <v/>
      </c>
      <c r="AV241" s="184" t="str">
        <f t="shared" ca="1" si="845"/>
        <v/>
      </c>
      <c r="AW241" s="184" t="str">
        <f t="shared" ca="1" si="846"/>
        <v/>
      </c>
      <c r="AX241" s="184" t="str">
        <f t="shared" ca="1" si="847"/>
        <v/>
      </c>
      <c r="AY241" s="184" t="str">
        <f t="shared" ca="1" si="848"/>
        <v/>
      </c>
      <c r="AZ241" s="184" t="str">
        <f t="shared" ca="1" si="849"/>
        <v/>
      </c>
      <c r="BA241" s="184" t="str">
        <f t="shared" ca="1" si="850"/>
        <v/>
      </c>
      <c r="BB241" s="184" t="str">
        <f t="shared" ca="1" si="851"/>
        <v/>
      </c>
      <c r="BC241" s="184" t="str">
        <f t="shared" ca="1" si="852"/>
        <v/>
      </c>
      <c r="BD241" s="184" t="str">
        <f t="shared" ca="1" si="853"/>
        <v/>
      </c>
      <c r="BE241" s="184" t="str">
        <f t="shared" ca="1" si="854"/>
        <v/>
      </c>
      <c r="BF241" s="184" t="str">
        <f t="shared" ca="1" si="855"/>
        <v/>
      </c>
      <c r="BG241" s="184" t="str">
        <f t="shared" ca="1" si="856"/>
        <v/>
      </c>
      <c r="BH241" s="184" t="str">
        <f t="shared" ca="1" si="857"/>
        <v/>
      </c>
      <c r="BI241" s="184" t="str">
        <f t="shared" ca="1" si="858"/>
        <v/>
      </c>
      <c r="BJ241" s="184" t="str">
        <f t="shared" ca="1" si="859"/>
        <v/>
      </c>
      <c r="BK241" s="184" t="str">
        <f t="shared" ca="1" si="860"/>
        <v/>
      </c>
      <c r="BL241" s="184" t="str">
        <f t="shared" ca="1" si="861"/>
        <v/>
      </c>
      <c r="BM241" s="184" t="str">
        <f t="shared" ca="1" si="862"/>
        <v/>
      </c>
      <c r="BN241" s="184" t="str">
        <f t="shared" ca="1" si="863"/>
        <v/>
      </c>
      <c r="BO241" s="184" t="str">
        <f t="shared" ca="1" si="864"/>
        <v/>
      </c>
      <c r="BP241" s="184" t="str">
        <f t="shared" ca="1" si="865"/>
        <v/>
      </c>
      <c r="BQ241" s="184" t="str">
        <f t="shared" ca="1" si="866"/>
        <v/>
      </c>
      <c r="BR241" s="184" t="str">
        <f t="shared" ca="1" si="867"/>
        <v/>
      </c>
      <c r="BS241" s="184" t="str">
        <f t="shared" ca="1" si="868"/>
        <v/>
      </c>
      <c r="BT241" s="184" t="str">
        <f t="shared" ca="1" si="869"/>
        <v/>
      </c>
      <c r="BU241" s="184" t="str">
        <f t="shared" ca="1" si="870"/>
        <v/>
      </c>
      <c r="BV241" s="184" t="str">
        <f t="shared" ca="1" si="871"/>
        <v/>
      </c>
      <c r="BW241" s="184" t="str">
        <f t="shared" ca="1" si="872"/>
        <v/>
      </c>
      <c r="BX241" s="184" t="str">
        <f t="shared" ca="1" si="873"/>
        <v/>
      </c>
      <c r="BY241" s="184" t="str">
        <f t="shared" ca="1" si="874"/>
        <v/>
      </c>
      <c r="BZ241" s="184" t="str">
        <f t="shared" ca="1" si="875"/>
        <v/>
      </c>
      <c r="CA241" s="184" t="str">
        <f t="shared" ca="1" si="876"/>
        <v/>
      </c>
      <c r="CB241" s="184" t="str">
        <f t="shared" ca="1" si="877"/>
        <v/>
      </c>
      <c r="CC241" s="184" t="str">
        <f t="shared" ca="1" si="878"/>
        <v/>
      </c>
      <c r="CD241" s="184" t="str">
        <f t="shared" ca="1" si="879"/>
        <v/>
      </c>
      <c r="CE241" s="184" t="str">
        <f t="shared" ca="1" si="880"/>
        <v/>
      </c>
      <c r="CF241" s="184" t="str">
        <f t="shared" ca="1" si="881"/>
        <v/>
      </c>
      <c r="CG241" s="184" t="str">
        <f t="shared" ca="1" si="882"/>
        <v/>
      </c>
      <c r="CH241" s="184" t="str">
        <f t="shared" ca="1" si="883"/>
        <v/>
      </c>
      <c r="CI241" s="184" t="str">
        <f t="shared" ca="1" si="884"/>
        <v/>
      </c>
      <c r="CJ241" s="184" t="str">
        <f t="shared" ca="1" si="885"/>
        <v/>
      </c>
      <c r="CK241" s="184" t="str">
        <f t="shared" ca="1" si="886"/>
        <v/>
      </c>
      <c r="CL241" s="184" t="str">
        <f t="shared" ca="1" si="887"/>
        <v/>
      </c>
      <c r="CM241" s="184" t="str">
        <f t="shared" ca="1" si="888"/>
        <v/>
      </c>
      <c r="CN241" s="184" t="str">
        <f t="shared" ca="1" si="889"/>
        <v/>
      </c>
      <c r="CO241" s="184" t="str">
        <f t="shared" ca="1" si="890"/>
        <v/>
      </c>
      <c r="CP241" s="184" t="str">
        <f t="shared" ca="1" si="891"/>
        <v/>
      </c>
      <c r="CQ241" s="184" t="str">
        <f t="shared" ca="1" si="892"/>
        <v/>
      </c>
      <c r="CR241" s="184" t="str">
        <f t="shared" ca="1" si="893"/>
        <v/>
      </c>
      <c r="CS241" s="184" t="str">
        <f t="shared" ca="1" si="894"/>
        <v/>
      </c>
      <c r="CT241" s="184" t="str">
        <f t="shared" ca="1" si="895"/>
        <v/>
      </c>
      <c r="CU241" s="184" t="str">
        <f t="shared" ca="1" si="896"/>
        <v/>
      </c>
      <c r="CV241" s="184">
        <f t="shared" ca="1" si="897"/>
        <v>0</v>
      </c>
      <c r="CW241" s="184">
        <f t="shared" ca="1" si="898"/>
        <v>0</v>
      </c>
      <c r="CX241" s="184">
        <f t="shared" ca="1" si="899"/>
        <v>0</v>
      </c>
      <c r="CY241" s="184">
        <f t="shared" ca="1" si="900"/>
        <v>0</v>
      </c>
      <c r="CZ241" s="184">
        <f t="shared" ca="1" si="901"/>
        <v>0</v>
      </c>
      <c r="DA241" s="184">
        <f t="shared" ca="1" si="902"/>
        <v>0</v>
      </c>
      <c r="DB241" s="184">
        <f t="shared" ca="1" si="903"/>
        <v>0</v>
      </c>
      <c r="DC241" s="184">
        <f t="shared" ca="1" si="904"/>
        <v>0</v>
      </c>
      <c r="DD241" s="184">
        <f t="shared" ca="1" si="905"/>
        <v>0</v>
      </c>
      <c r="DE241" s="184">
        <f t="shared" ca="1" si="906"/>
        <v>0</v>
      </c>
      <c r="DF241" s="184">
        <f t="shared" ca="1" si="907"/>
        <v>0</v>
      </c>
      <c r="DG241" s="184">
        <f t="shared" ca="1" si="908"/>
        <v>0</v>
      </c>
      <c r="DH241" s="184">
        <f t="shared" ca="1" si="909"/>
        <v>0</v>
      </c>
      <c r="DI241" s="184">
        <f t="shared" ca="1" si="910"/>
        <v>0</v>
      </c>
      <c r="DJ241" s="184">
        <f t="shared" ca="1" si="911"/>
        <v>0</v>
      </c>
      <c r="DK241" s="184">
        <f t="shared" ca="1" si="912"/>
        <v>0</v>
      </c>
      <c r="DL241" s="184">
        <f t="shared" ca="1" si="913"/>
        <v>0</v>
      </c>
      <c r="DM241" s="184">
        <f t="shared" ca="1" si="914"/>
        <v>0</v>
      </c>
      <c r="DN241" s="184">
        <f t="shared" ca="1" si="915"/>
        <v>0</v>
      </c>
      <c r="DO241" s="184">
        <f t="shared" ca="1" si="916"/>
        <v>0</v>
      </c>
      <c r="DP241" s="184">
        <f t="shared" ca="1" si="917"/>
        <v>0</v>
      </c>
      <c r="DQ241" s="184">
        <f t="shared" ca="1" si="918"/>
        <v>0</v>
      </c>
      <c r="DR241" s="184">
        <f t="shared" ca="1" si="919"/>
        <v>0</v>
      </c>
      <c r="DS241" s="184">
        <f t="shared" ca="1" si="920"/>
        <v>0</v>
      </c>
      <c r="DT241" s="184">
        <f t="shared" ca="1" si="921"/>
        <v>0</v>
      </c>
      <c r="DU241" s="184">
        <f t="shared" ca="1" si="922"/>
        <v>0</v>
      </c>
      <c r="DV241" s="184">
        <f t="shared" ca="1" si="923"/>
        <v>0</v>
      </c>
      <c r="DW241" s="184">
        <f t="shared" ca="1" si="924"/>
        <v>0</v>
      </c>
      <c r="DX241" s="184">
        <f t="shared" ca="1" si="925"/>
        <v>0</v>
      </c>
      <c r="DY241" s="184">
        <f t="shared" ca="1" si="926"/>
        <v>0</v>
      </c>
      <c r="DZ241" s="184">
        <f t="shared" ca="1" si="927"/>
        <v>0</v>
      </c>
      <c r="EA241" s="184">
        <f t="shared" ca="1" si="928"/>
        <v>0</v>
      </c>
      <c r="EB241" s="184">
        <f t="shared" ca="1" si="929"/>
        <v>0</v>
      </c>
      <c r="EC241" s="184">
        <f t="shared" ca="1" si="930"/>
        <v>0</v>
      </c>
      <c r="ED241" s="184">
        <f t="shared" ca="1" si="931"/>
        <v>0</v>
      </c>
      <c r="EE241" s="184">
        <f t="shared" ca="1" si="932"/>
        <v>0</v>
      </c>
      <c r="EF241" s="184">
        <f t="shared" ca="1" si="933"/>
        <v>0</v>
      </c>
      <c r="EG241" s="184">
        <f t="shared" ca="1" si="934"/>
        <v>0</v>
      </c>
      <c r="EH241" s="184">
        <f t="shared" ca="1" si="935"/>
        <v>0</v>
      </c>
      <c r="EI241" s="184">
        <f t="shared" ca="1" si="936"/>
        <v>0</v>
      </c>
      <c r="EJ241" s="184">
        <f t="shared" ca="1" si="937"/>
        <v>0</v>
      </c>
      <c r="EK241" s="184">
        <f t="shared" ca="1" si="938"/>
        <v>0</v>
      </c>
      <c r="EL241" s="184">
        <f t="shared" ca="1" si="939"/>
        <v>0</v>
      </c>
      <c r="EM241" s="184">
        <f t="shared" ca="1" si="940"/>
        <v>0</v>
      </c>
      <c r="EN241" s="184">
        <f t="shared" ca="1" si="941"/>
        <v>0</v>
      </c>
      <c r="EO241" s="184">
        <f t="shared" ca="1" si="942"/>
        <v>0</v>
      </c>
      <c r="EP241" s="184">
        <f t="shared" ca="1" si="943"/>
        <v>0</v>
      </c>
      <c r="EQ241" s="184">
        <f t="shared" ca="1" si="944"/>
        <v>0</v>
      </c>
      <c r="ER241" s="184">
        <f t="shared" ca="1" si="945"/>
        <v>0</v>
      </c>
      <c r="ES241" s="184">
        <f t="shared" ca="1" si="946"/>
        <v>0</v>
      </c>
      <c r="ET241" s="184">
        <f t="shared" ca="1" si="947"/>
        <v>0</v>
      </c>
      <c r="EU241" s="184">
        <f t="shared" ca="1" si="948"/>
        <v>0</v>
      </c>
      <c r="EV241" s="184">
        <f t="shared" ca="1" si="949"/>
        <v>0</v>
      </c>
      <c r="EW241" s="184">
        <f t="shared" ca="1" si="950"/>
        <v>0</v>
      </c>
      <c r="EX241" s="184">
        <f t="shared" ca="1" si="951"/>
        <v>0</v>
      </c>
      <c r="EY241" s="184">
        <f t="shared" ca="1" si="952"/>
        <v>0</v>
      </c>
      <c r="EZ241" s="184">
        <f t="shared" ca="1" si="953"/>
        <v>0</v>
      </c>
      <c r="FA241" s="184">
        <f t="shared" ca="1" si="954"/>
        <v>0</v>
      </c>
      <c r="FB241" s="184">
        <f t="shared" ca="1" si="955"/>
        <v>0</v>
      </c>
      <c r="FC241" s="184">
        <f t="shared" ca="1" si="956"/>
        <v>0</v>
      </c>
      <c r="FD241" s="184">
        <f t="shared" ca="1" si="957"/>
        <v>0</v>
      </c>
      <c r="FE241" s="184">
        <f t="shared" ca="1" si="958"/>
        <v>0</v>
      </c>
      <c r="FF241" s="184">
        <f t="shared" ca="1" si="959"/>
        <v>0</v>
      </c>
      <c r="FG241" s="184">
        <f t="shared" ca="1" si="960"/>
        <v>0</v>
      </c>
      <c r="FH241" s="184">
        <f t="shared" ca="1" si="961"/>
        <v>0</v>
      </c>
      <c r="FI241" s="184">
        <f t="shared" ca="1" si="962"/>
        <v>0</v>
      </c>
      <c r="FJ241" s="184">
        <f t="shared" ca="1" si="963"/>
        <v>0</v>
      </c>
      <c r="FK241" s="184">
        <f t="shared" ca="1" si="964"/>
        <v>0</v>
      </c>
      <c r="FL241" s="184">
        <f t="shared" ca="1" si="965"/>
        <v>0</v>
      </c>
      <c r="FM241" s="184">
        <f t="shared" ca="1" si="966"/>
        <v>0</v>
      </c>
      <c r="FN241" s="184">
        <f t="shared" ca="1" si="967"/>
        <v>0</v>
      </c>
      <c r="FO241" s="184">
        <f t="shared" ca="1" si="968"/>
        <v>0</v>
      </c>
      <c r="FP241" s="184">
        <f t="shared" ca="1" si="969"/>
        <v>0</v>
      </c>
      <c r="FQ241" s="184">
        <f t="shared" ca="1" si="970"/>
        <v>0</v>
      </c>
      <c r="FR241" s="184">
        <f t="shared" ca="1" si="971"/>
        <v>0</v>
      </c>
      <c r="FS241" s="184">
        <f t="shared" ca="1" si="972"/>
        <v>0</v>
      </c>
      <c r="FT241" s="184">
        <f t="shared" ca="1" si="973"/>
        <v>0</v>
      </c>
      <c r="FU241" s="184">
        <f t="shared" ca="1" si="974"/>
        <v>0</v>
      </c>
      <c r="FV241" s="184">
        <f t="shared" ca="1" si="975"/>
        <v>0</v>
      </c>
      <c r="FW241" s="184">
        <f t="shared" ca="1" si="976"/>
        <v>0</v>
      </c>
      <c r="FX241" s="184">
        <f t="shared" ca="1" si="977"/>
        <v>0</v>
      </c>
      <c r="FY241" s="184">
        <f t="shared" ca="1" si="978"/>
        <v>0</v>
      </c>
      <c r="FZ241" s="184">
        <f t="shared" ca="1" si="979"/>
        <v>0</v>
      </c>
      <c r="GA241" s="184">
        <f t="shared" ca="1" si="980"/>
        <v>0</v>
      </c>
      <c r="GB241" s="184">
        <f t="shared" ca="1" si="981"/>
        <v>0</v>
      </c>
      <c r="GC241" s="184">
        <f t="shared" ca="1" si="982"/>
        <v>0</v>
      </c>
      <c r="GD241" s="184">
        <f t="shared" ca="1" si="983"/>
        <v>0</v>
      </c>
      <c r="GE241" s="184">
        <f t="shared" ca="1" si="984"/>
        <v>0</v>
      </c>
      <c r="GF241" s="184">
        <f t="shared" ca="1" si="985"/>
        <v>0</v>
      </c>
      <c r="GG241" s="184">
        <f t="shared" ca="1" si="986"/>
        <v>0</v>
      </c>
      <c r="GH241" s="184">
        <f t="shared" ca="1" si="987"/>
        <v>0</v>
      </c>
      <c r="GI241" s="184">
        <f t="shared" ca="1" si="988"/>
        <v>0</v>
      </c>
      <c r="GJ241" s="184">
        <f t="shared" ca="1" si="989"/>
        <v>0</v>
      </c>
      <c r="GK241" s="184">
        <f t="shared" ca="1" si="990"/>
        <v>0</v>
      </c>
      <c r="GL241" s="184">
        <f t="shared" ca="1" si="991"/>
        <v>0</v>
      </c>
      <c r="GM241" s="184">
        <f t="shared" ca="1" si="992"/>
        <v>0</v>
      </c>
      <c r="GN241" s="184">
        <f t="shared" ca="1" si="993"/>
        <v>0</v>
      </c>
      <c r="GO241" s="184">
        <f t="shared" ca="1" si="994"/>
        <v>0</v>
      </c>
      <c r="GP241" s="184">
        <f t="shared" ca="1" si="995"/>
        <v>0</v>
      </c>
      <c r="GQ241" s="184">
        <f t="shared" ca="1" si="996"/>
        <v>0</v>
      </c>
      <c r="GR241" s="184">
        <f t="shared" ca="1" si="997"/>
        <v>0</v>
      </c>
      <c r="GS241" s="184">
        <f t="shared" ca="1" si="998"/>
        <v>0</v>
      </c>
      <c r="GT241" s="184">
        <f t="shared" ca="1" si="999"/>
        <v>0</v>
      </c>
      <c r="GU241" s="184">
        <f t="shared" ca="1" si="1000"/>
        <v>0</v>
      </c>
      <c r="GV241" s="184">
        <f t="shared" ca="1" si="1001"/>
        <v>0</v>
      </c>
      <c r="GW241" s="184">
        <f t="shared" ca="1" si="1002"/>
        <v>0</v>
      </c>
      <c r="GX241" s="184">
        <f t="shared" ca="1" si="1003"/>
        <v>0</v>
      </c>
      <c r="GY241" s="184">
        <f t="shared" ca="1" si="1004"/>
        <v>0</v>
      </c>
      <c r="GZ241" s="184">
        <f t="shared" ca="1" si="1005"/>
        <v>0</v>
      </c>
      <c r="HA241" s="184">
        <f t="shared" ca="1" si="1006"/>
        <v>0</v>
      </c>
      <c r="HB241" s="184">
        <f t="shared" ca="1" si="1007"/>
        <v>0</v>
      </c>
      <c r="HC241" s="184">
        <f t="shared" ca="1" si="1008"/>
        <v>0</v>
      </c>
      <c r="HD241" s="184">
        <f t="shared" ca="1" si="1009"/>
        <v>0</v>
      </c>
      <c r="HE241" s="184">
        <f t="shared" ca="1" si="1010"/>
        <v>0</v>
      </c>
      <c r="HF241" s="184">
        <f t="shared" ca="1" si="1011"/>
        <v>0</v>
      </c>
      <c r="HG241" s="184">
        <f t="shared" ca="1" si="1012"/>
        <v>0</v>
      </c>
      <c r="HH241" s="184">
        <f t="shared" ca="1" si="1013"/>
        <v>0</v>
      </c>
      <c r="HI241" s="184">
        <f t="shared" ca="1" si="1014"/>
        <v>0</v>
      </c>
      <c r="HJ241" s="184">
        <f t="shared" ca="1" si="1015"/>
        <v>0</v>
      </c>
      <c r="HK241" s="578">
        <f t="shared" ca="1" si="1016"/>
        <v>0</v>
      </c>
    </row>
    <row r="242" spans="1:219" s="185" customFormat="1">
      <c r="A242" s="284"/>
      <c r="B242" s="285"/>
      <c r="C242" s="286"/>
      <c r="D242" s="287"/>
      <c r="E242" s="288"/>
      <c r="F242" s="289"/>
      <c r="G242" s="289"/>
      <c r="H242" s="289"/>
      <c r="I242" s="289"/>
      <c r="J242" s="289"/>
      <c r="K242" s="289"/>
      <c r="L242" s="289"/>
      <c r="M242" s="572">
        <f t="shared" si="810"/>
        <v>0</v>
      </c>
      <c r="N242" s="572">
        <f t="shared" si="811"/>
        <v>0</v>
      </c>
      <c r="O242" s="572">
        <f t="shared" si="812"/>
        <v>0</v>
      </c>
      <c r="P242" s="572">
        <f t="shared" si="813"/>
        <v>234</v>
      </c>
      <c r="Q242" s="572" t="str">
        <f t="shared" si="814"/>
        <v/>
      </c>
      <c r="R242" s="572" t="str">
        <f t="shared" si="815"/>
        <v/>
      </c>
      <c r="S242" s="184" t="str">
        <f t="shared" ca="1" si="816"/>
        <v/>
      </c>
      <c r="T242" s="184" t="str">
        <f t="shared" ca="1" si="817"/>
        <v/>
      </c>
      <c r="U242" s="184" t="str">
        <f t="shared" ca="1" si="818"/>
        <v/>
      </c>
      <c r="V242" s="184" t="str">
        <f t="shared" ca="1" si="819"/>
        <v/>
      </c>
      <c r="W242" s="184" t="str">
        <f t="shared" ca="1" si="820"/>
        <v/>
      </c>
      <c r="X242" s="184" t="str">
        <f t="shared" ca="1" si="821"/>
        <v/>
      </c>
      <c r="Y242" s="184" t="str">
        <f t="shared" ca="1" si="822"/>
        <v/>
      </c>
      <c r="Z242" s="184" t="str">
        <f t="shared" ca="1" si="823"/>
        <v/>
      </c>
      <c r="AA242" s="184" t="str">
        <f t="shared" ca="1" si="824"/>
        <v/>
      </c>
      <c r="AB242" s="184" t="str">
        <f t="shared" ca="1" si="825"/>
        <v/>
      </c>
      <c r="AC242" s="184" t="str">
        <f t="shared" ca="1" si="826"/>
        <v/>
      </c>
      <c r="AD242" s="184" t="str">
        <f t="shared" ca="1" si="827"/>
        <v/>
      </c>
      <c r="AE242" s="184" t="str">
        <f t="shared" ca="1" si="828"/>
        <v/>
      </c>
      <c r="AF242" s="184" t="str">
        <f t="shared" ca="1" si="829"/>
        <v/>
      </c>
      <c r="AG242" s="184" t="str">
        <f t="shared" ca="1" si="830"/>
        <v/>
      </c>
      <c r="AH242" s="184" t="str">
        <f t="shared" ca="1" si="831"/>
        <v/>
      </c>
      <c r="AI242" s="184" t="str">
        <f t="shared" ca="1" si="832"/>
        <v/>
      </c>
      <c r="AJ242" s="184" t="str">
        <f t="shared" ca="1" si="833"/>
        <v/>
      </c>
      <c r="AK242" s="184" t="str">
        <f t="shared" ca="1" si="834"/>
        <v/>
      </c>
      <c r="AL242" s="184" t="str">
        <f t="shared" ca="1" si="835"/>
        <v/>
      </c>
      <c r="AM242" s="184" t="str">
        <f t="shared" ca="1" si="836"/>
        <v/>
      </c>
      <c r="AN242" s="184" t="str">
        <f t="shared" ca="1" si="837"/>
        <v/>
      </c>
      <c r="AO242" s="184" t="str">
        <f t="shared" ca="1" si="838"/>
        <v/>
      </c>
      <c r="AP242" s="184" t="str">
        <f t="shared" ca="1" si="839"/>
        <v/>
      </c>
      <c r="AQ242" s="184" t="str">
        <f t="shared" ca="1" si="840"/>
        <v/>
      </c>
      <c r="AR242" s="184" t="str">
        <f t="shared" ca="1" si="841"/>
        <v/>
      </c>
      <c r="AS242" s="184" t="str">
        <f t="shared" ca="1" si="842"/>
        <v/>
      </c>
      <c r="AT242" s="184" t="str">
        <f t="shared" ca="1" si="843"/>
        <v/>
      </c>
      <c r="AU242" s="184" t="str">
        <f t="shared" ca="1" si="844"/>
        <v/>
      </c>
      <c r="AV242" s="184" t="str">
        <f t="shared" ca="1" si="845"/>
        <v/>
      </c>
      <c r="AW242" s="184" t="str">
        <f t="shared" ca="1" si="846"/>
        <v/>
      </c>
      <c r="AX242" s="184" t="str">
        <f t="shared" ca="1" si="847"/>
        <v/>
      </c>
      <c r="AY242" s="184" t="str">
        <f t="shared" ca="1" si="848"/>
        <v/>
      </c>
      <c r="AZ242" s="184" t="str">
        <f t="shared" ca="1" si="849"/>
        <v/>
      </c>
      <c r="BA242" s="184" t="str">
        <f t="shared" ca="1" si="850"/>
        <v/>
      </c>
      <c r="BB242" s="184" t="str">
        <f t="shared" ca="1" si="851"/>
        <v/>
      </c>
      <c r="BC242" s="184" t="str">
        <f t="shared" ca="1" si="852"/>
        <v/>
      </c>
      <c r="BD242" s="184" t="str">
        <f t="shared" ca="1" si="853"/>
        <v/>
      </c>
      <c r="BE242" s="184" t="str">
        <f t="shared" ca="1" si="854"/>
        <v/>
      </c>
      <c r="BF242" s="184" t="str">
        <f t="shared" ca="1" si="855"/>
        <v/>
      </c>
      <c r="BG242" s="184" t="str">
        <f t="shared" ca="1" si="856"/>
        <v/>
      </c>
      <c r="BH242" s="184" t="str">
        <f t="shared" ca="1" si="857"/>
        <v/>
      </c>
      <c r="BI242" s="184" t="str">
        <f t="shared" ca="1" si="858"/>
        <v/>
      </c>
      <c r="BJ242" s="184" t="str">
        <f t="shared" ca="1" si="859"/>
        <v/>
      </c>
      <c r="BK242" s="184" t="str">
        <f t="shared" ca="1" si="860"/>
        <v/>
      </c>
      <c r="BL242" s="184" t="str">
        <f t="shared" ca="1" si="861"/>
        <v/>
      </c>
      <c r="BM242" s="184" t="str">
        <f t="shared" ca="1" si="862"/>
        <v/>
      </c>
      <c r="BN242" s="184" t="str">
        <f t="shared" ca="1" si="863"/>
        <v/>
      </c>
      <c r="BO242" s="184" t="str">
        <f t="shared" ca="1" si="864"/>
        <v/>
      </c>
      <c r="BP242" s="184" t="str">
        <f t="shared" ca="1" si="865"/>
        <v/>
      </c>
      <c r="BQ242" s="184" t="str">
        <f t="shared" ca="1" si="866"/>
        <v/>
      </c>
      <c r="BR242" s="184" t="str">
        <f t="shared" ca="1" si="867"/>
        <v/>
      </c>
      <c r="BS242" s="184" t="str">
        <f t="shared" ca="1" si="868"/>
        <v/>
      </c>
      <c r="BT242" s="184" t="str">
        <f t="shared" ca="1" si="869"/>
        <v/>
      </c>
      <c r="BU242" s="184" t="str">
        <f t="shared" ca="1" si="870"/>
        <v/>
      </c>
      <c r="BV242" s="184" t="str">
        <f t="shared" ca="1" si="871"/>
        <v/>
      </c>
      <c r="BW242" s="184" t="str">
        <f t="shared" ca="1" si="872"/>
        <v/>
      </c>
      <c r="BX242" s="184" t="str">
        <f t="shared" ca="1" si="873"/>
        <v/>
      </c>
      <c r="BY242" s="184" t="str">
        <f t="shared" ca="1" si="874"/>
        <v/>
      </c>
      <c r="BZ242" s="184" t="str">
        <f t="shared" ca="1" si="875"/>
        <v/>
      </c>
      <c r="CA242" s="184" t="str">
        <f t="shared" ca="1" si="876"/>
        <v/>
      </c>
      <c r="CB242" s="184" t="str">
        <f t="shared" ca="1" si="877"/>
        <v/>
      </c>
      <c r="CC242" s="184" t="str">
        <f t="shared" ca="1" si="878"/>
        <v/>
      </c>
      <c r="CD242" s="184" t="str">
        <f t="shared" ca="1" si="879"/>
        <v/>
      </c>
      <c r="CE242" s="184" t="str">
        <f t="shared" ca="1" si="880"/>
        <v/>
      </c>
      <c r="CF242" s="184" t="str">
        <f t="shared" ca="1" si="881"/>
        <v/>
      </c>
      <c r="CG242" s="184" t="str">
        <f t="shared" ca="1" si="882"/>
        <v/>
      </c>
      <c r="CH242" s="184" t="str">
        <f t="shared" ca="1" si="883"/>
        <v/>
      </c>
      <c r="CI242" s="184" t="str">
        <f t="shared" ca="1" si="884"/>
        <v/>
      </c>
      <c r="CJ242" s="184" t="str">
        <f t="shared" ca="1" si="885"/>
        <v/>
      </c>
      <c r="CK242" s="184" t="str">
        <f t="shared" ca="1" si="886"/>
        <v/>
      </c>
      <c r="CL242" s="184" t="str">
        <f t="shared" ca="1" si="887"/>
        <v/>
      </c>
      <c r="CM242" s="184" t="str">
        <f t="shared" ca="1" si="888"/>
        <v/>
      </c>
      <c r="CN242" s="184" t="str">
        <f t="shared" ca="1" si="889"/>
        <v/>
      </c>
      <c r="CO242" s="184" t="str">
        <f t="shared" ca="1" si="890"/>
        <v/>
      </c>
      <c r="CP242" s="184" t="str">
        <f t="shared" ca="1" si="891"/>
        <v/>
      </c>
      <c r="CQ242" s="184" t="str">
        <f t="shared" ca="1" si="892"/>
        <v/>
      </c>
      <c r="CR242" s="184" t="str">
        <f t="shared" ca="1" si="893"/>
        <v/>
      </c>
      <c r="CS242" s="184" t="str">
        <f t="shared" ca="1" si="894"/>
        <v/>
      </c>
      <c r="CT242" s="184" t="str">
        <f t="shared" ca="1" si="895"/>
        <v/>
      </c>
      <c r="CU242" s="184">
        <f t="shared" ca="1" si="896"/>
        <v>0</v>
      </c>
      <c r="CV242" s="184">
        <f t="shared" ca="1" si="897"/>
        <v>0</v>
      </c>
      <c r="CW242" s="184">
        <f t="shared" ca="1" si="898"/>
        <v>0</v>
      </c>
      <c r="CX242" s="184">
        <f t="shared" ca="1" si="899"/>
        <v>0</v>
      </c>
      <c r="CY242" s="184">
        <f t="shared" ca="1" si="900"/>
        <v>0</v>
      </c>
      <c r="CZ242" s="184">
        <f t="shared" ca="1" si="901"/>
        <v>0</v>
      </c>
      <c r="DA242" s="184">
        <f t="shared" ca="1" si="902"/>
        <v>0</v>
      </c>
      <c r="DB242" s="184">
        <f t="shared" ca="1" si="903"/>
        <v>0</v>
      </c>
      <c r="DC242" s="184">
        <f t="shared" ca="1" si="904"/>
        <v>0</v>
      </c>
      <c r="DD242" s="184">
        <f t="shared" ca="1" si="905"/>
        <v>0</v>
      </c>
      <c r="DE242" s="184">
        <f t="shared" ca="1" si="906"/>
        <v>0</v>
      </c>
      <c r="DF242" s="184">
        <f t="shared" ca="1" si="907"/>
        <v>0</v>
      </c>
      <c r="DG242" s="184">
        <f t="shared" ca="1" si="908"/>
        <v>0</v>
      </c>
      <c r="DH242" s="184">
        <f t="shared" ca="1" si="909"/>
        <v>0</v>
      </c>
      <c r="DI242" s="184">
        <f t="shared" ca="1" si="910"/>
        <v>0</v>
      </c>
      <c r="DJ242" s="184">
        <f t="shared" ca="1" si="911"/>
        <v>0</v>
      </c>
      <c r="DK242" s="184">
        <f t="shared" ca="1" si="912"/>
        <v>0</v>
      </c>
      <c r="DL242" s="184">
        <f t="shared" ca="1" si="913"/>
        <v>0</v>
      </c>
      <c r="DM242" s="184">
        <f t="shared" ca="1" si="914"/>
        <v>0</v>
      </c>
      <c r="DN242" s="184">
        <f t="shared" ca="1" si="915"/>
        <v>0</v>
      </c>
      <c r="DO242" s="184">
        <f t="shared" ca="1" si="916"/>
        <v>0</v>
      </c>
      <c r="DP242" s="184">
        <f t="shared" ca="1" si="917"/>
        <v>0</v>
      </c>
      <c r="DQ242" s="184">
        <f t="shared" ca="1" si="918"/>
        <v>0</v>
      </c>
      <c r="DR242" s="184">
        <f t="shared" ca="1" si="919"/>
        <v>0</v>
      </c>
      <c r="DS242" s="184">
        <f t="shared" ca="1" si="920"/>
        <v>0</v>
      </c>
      <c r="DT242" s="184">
        <f t="shared" ca="1" si="921"/>
        <v>0</v>
      </c>
      <c r="DU242" s="184">
        <f t="shared" ca="1" si="922"/>
        <v>0</v>
      </c>
      <c r="DV242" s="184">
        <f t="shared" ca="1" si="923"/>
        <v>0</v>
      </c>
      <c r="DW242" s="184">
        <f t="shared" ca="1" si="924"/>
        <v>0</v>
      </c>
      <c r="DX242" s="184">
        <f t="shared" ca="1" si="925"/>
        <v>0</v>
      </c>
      <c r="DY242" s="184">
        <f t="shared" ca="1" si="926"/>
        <v>0</v>
      </c>
      <c r="DZ242" s="184">
        <f t="shared" ca="1" si="927"/>
        <v>0</v>
      </c>
      <c r="EA242" s="184">
        <f t="shared" ca="1" si="928"/>
        <v>0</v>
      </c>
      <c r="EB242" s="184">
        <f t="shared" ca="1" si="929"/>
        <v>0</v>
      </c>
      <c r="EC242" s="184">
        <f t="shared" ca="1" si="930"/>
        <v>0</v>
      </c>
      <c r="ED242" s="184">
        <f t="shared" ca="1" si="931"/>
        <v>0</v>
      </c>
      <c r="EE242" s="184">
        <f t="shared" ca="1" si="932"/>
        <v>0</v>
      </c>
      <c r="EF242" s="184">
        <f t="shared" ca="1" si="933"/>
        <v>0</v>
      </c>
      <c r="EG242" s="184">
        <f t="shared" ca="1" si="934"/>
        <v>0</v>
      </c>
      <c r="EH242" s="184">
        <f t="shared" ca="1" si="935"/>
        <v>0</v>
      </c>
      <c r="EI242" s="184">
        <f t="shared" ca="1" si="936"/>
        <v>0</v>
      </c>
      <c r="EJ242" s="184">
        <f t="shared" ca="1" si="937"/>
        <v>0</v>
      </c>
      <c r="EK242" s="184">
        <f t="shared" ca="1" si="938"/>
        <v>0</v>
      </c>
      <c r="EL242" s="184">
        <f t="shared" ca="1" si="939"/>
        <v>0</v>
      </c>
      <c r="EM242" s="184">
        <f t="shared" ca="1" si="940"/>
        <v>0</v>
      </c>
      <c r="EN242" s="184">
        <f t="shared" ca="1" si="941"/>
        <v>0</v>
      </c>
      <c r="EO242" s="184">
        <f t="shared" ca="1" si="942"/>
        <v>0</v>
      </c>
      <c r="EP242" s="184">
        <f t="shared" ca="1" si="943"/>
        <v>0</v>
      </c>
      <c r="EQ242" s="184">
        <f t="shared" ca="1" si="944"/>
        <v>0</v>
      </c>
      <c r="ER242" s="184">
        <f t="shared" ca="1" si="945"/>
        <v>0</v>
      </c>
      <c r="ES242" s="184">
        <f t="shared" ca="1" si="946"/>
        <v>0</v>
      </c>
      <c r="ET242" s="184">
        <f t="shared" ca="1" si="947"/>
        <v>0</v>
      </c>
      <c r="EU242" s="184">
        <f t="shared" ca="1" si="948"/>
        <v>0</v>
      </c>
      <c r="EV242" s="184">
        <f t="shared" ca="1" si="949"/>
        <v>0</v>
      </c>
      <c r="EW242" s="184">
        <f t="shared" ca="1" si="950"/>
        <v>0</v>
      </c>
      <c r="EX242" s="184">
        <f t="shared" ca="1" si="951"/>
        <v>0</v>
      </c>
      <c r="EY242" s="184">
        <f t="shared" ca="1" si="952"/>
        <v>0</v>
      </c>
      <c r="EZ242" s="184">
        <f t="shared" ca="1" si="953"/>
        <v>0</v>
      </c>
      <c r="FA242" s="184">
        <f t="shared" ca="1" si="954"/>
        <v>0</v>
      </c>
      <c r="FB242" s="184">
        <f t="shared" ca="1" si="955"/>
        <v>0</v>
      </c>
      <c r="FC242" s="184">
        <f t="shared" ca="1" si="956"/>
        <v>0</v>
      </c>
      <c r="FD242" s="184">
        <f t="shared" ca="1" si="957"/>
        <v>0</v>
      </c>
      <c r="FE242" s="184">
        <f t="shared" ca="1" si="958"/>
        <v>0</v>
      </c>
      <c r="FF242" s="184">
        <f t="shared" ca="1" si="959"/>
        <v>0</v>
      </c>
      <c r="FG242" s="184">
        <f t="shared" ca="1" si="960"/>
        <v>0</v>
      </c>
      <c r="FH242" s="184">
        <f t="shared" ca="1" si="961"/>
        <v>0</v>
      </c>
      <c r="FI242" s="184">
        <f t="shared" ca="1" si="962"/>
        <v>0</v>
      </c>
      <c r="FJ242" s="184">
        <f t="shared" ca="1" si="963"/>
        <v>0</v>
      </c>
      <c r="FK242" s="184">
        <f t="shared" ca="1" si="964"/>
        <v>0</v>
      </c>
      <c r="FL242" s="184">
        <f t="shared" ca="1" si="965"/>
        <v>0</v>
      </c>
      <c r="FM242" s="184">
        <f t="shared" ca="1" si="966"/>
        <v>0</v>
      </c>
      <c r="FN242" s="184">
        <f t="shared" ca="1" si="967"/>
        <v>0</v>
      </c>
      <c r="FO242" s="184">
        <f t="shared" ca="1" si="968"/>
        <v>0</v>
      </c>
      <c r="FP242" s="184">
        <f t="shared" ca="1" si="969"/>
        <v>0</v>
      </c>
      <c r="FQ242" s="184">
        <f t="shared" ca="1" si="970"/>
        <v>0</v>
      </c>
      <c r="FR242" s="184">
        <f t="shared" ca="1" si="971"/>
        <v>0</v>
      </c>
      <c r="FS242" s="184">
        <f t="shared" ca="1" si="972"/>
        <v>0</v>
      </c>
      <c r="FT242" s="184">
        <f t="shared" ca="1" si="973"/>
        <v>0</v>
      </c>
      <c r="FU242" s="184">
        <f t="shared" ca="1" si="974"/>
        <v>0</v>
      </c>
      <c r="FV242" s="184">
        <f t="shared" ca="1" si="975"/>
        <v>0</v>
      </c>
      <c r="FW242" s="184">
        <f t="shared" ca="1" si="976"/>
        <v>0</v>
      </c>
      <c r="FX242" s="184">
        <f t="shared" ca="1" si="977"/>
        <v>0</v>
      </c>
      <c r="FY242" s="184">
        <f t="shared" ca="1" si="978"/>
        <v>0</v>
      </c>
      <c r="FZ242" s="184">
        <f t="shared" ca="1" si="979"/>
        <v>0</v>
      </c>
      <c r="GA242" s="184">
        <f t="shared" ca="1" si="980"/>
        <v>0</v>
      </c>
      <c r="GB242" s="184">
        <f t="shared" ca="1" si="981"/>
        <v>0</v>
      </c>
      <c r="GC242" s="184">
        <f t="shared" ca="1" si="982"/>
        <v>0</v>
      </c>
      <c r="GD242" s="184">
        <f t="shared" ca="1" si="983"/>
        <v>0</v>
      </c>
      <c r="GE242" s="184">
        <f t="shared" ca="1" si="984"/>
        <v>0</v>
      </c>
      <c r="GF242" s="184">
        <f t="shared" ca="1" si="985"/>
        <v>0</v>
      </c>
      <c r="GG242" s="184">
        <f t="shared" ca="1" si="986"/>
        <v>0</v>
      </c>
      <c r="GH242" s="184">
        <f t="shared" ca="1" si="987"/>
        <v>0</v>
      </c>
      <c r="GI242" s="184">
        <f t="shared" ca="1" si="988"/>
        <v>0</v>
      </c>
      <c r="GJ242" s="184">
        <f t="shared" ca="1" si="989"/>
        <v>0</v>
      </c>
      <c r="GK242" s="184">
        <f t="shared" ca="1" si="990"/>
        <v>0</v>
      </c>
      <c r="GL242" s="184">
        <f t="shared" ca="1" si="991"/>
        <v>0</v>
      </c>
      <c r="GM242" s="184">
        <f t="shared" ca="1" si="992"/>
        <v>0</v>
      </c>
      <c r="GN242" s="184">
        <f t="shared" ca="1" si="993"/>
        <v>0</v>
      </c>
      <c r="GO242" s="184">
        <f t="shared" ca="1" si="994"/>
        <v>0</v>
      </c>
      <c r="GP242" s="184">
        <f t="shared" ca="1" si="995"/>
        <v>0</v>
      </c>
      <c r="GQ242" s="184">
        <f t="shared" ca="1" si="996"/>
        <v>0</v>
      </c>
      <c r="GR242" s="184">
        <f t="shared" ca="1" si="997"/>
        <v>0</v>
      </c>
      <c r="GS242" s="184">
        <f t="shared" ca="1" si="998"/>
        <v>0</v>
      </c>
      <c r="GT242" s="184">
        <f t="shared" ca="1" si="999"/>
        <v>0</v>
      </c>
      <c r="GU242" s="184">
        <f t="shared" ca="1" si="1000"/>
        <v>0</v>
      </c>
      <c r="GV242" s="184">
        <f t="shared" ca="1" si="1001"/>
        <v>0</v>
      </c>
      <c r="GW242" s="184">
        <f t="shared" ca="1" si="1002"/>
        <v>0</v>
      </c>
      <c r="GX242" s="184">
        <f t="shared" ca="1" si="1003"/>
        <v>0</v>
      </c>
      <c r="GY242" s="184">
        <f t="shared" ca="1" si="1004"/>
        <v>0</v>
      </c>
      <c r="GZ242" s="184">
        <f t="shared" ca="1" si="1005"/>
        <v>0</v>
      </c>
      <c r="HA242" s="184">
        <f t="shared" ca="1" si="1006"/>
        <v>0</v>
      </c>
      <c r="HB242" s="184">
        <f t="shared" ca="1" si="1007"/>
        <v>0</v>
      </c>
      <c r="HC242" s="184">
        <f t="shared" ca="1" si="1008"/>
        <v>0</v>
      </c>
      <c r="HD242" s="184">
        <f t="shared" ca="1" si="1009"/>
        <v>0</v>
      </c>
      <c r="HE242" s="184">
        <f t="shared" ca="1" si="1010"/>
        <v>0</v>
      </c>
      <c r="HF242" s="184">
        <f t="shared" ca="1" si="1011"/>
        <v>0</v>
      </c>
      <c r="HG242" s="184">
        <f t="shared" ca="1" si="1012"/>
        <v>0</v>
      </c>
      <c r="HH242" s="184">
        <f t="shared" ca="1" si="1013"/>
        <v>0</v>
      </c>
      <c r="HI242" s="184">
        <f t="shared" ca="1" si="1014"/>
        <v>0</v>
      </c>
      <c r="HJ242" s="184">
        <f t="shared" ca="1" si="1015"/>
        <v>0</v>
      </c>
      <c r="HK242" s="578">
        <f t="shared" ca="1" si="1016"/>
        <v>0</v>
      </c>
    </row>
    <row r="243" spans="1:219" s="185" customFormat="1">
      <c r="A243" s="284"/>
      <c r="B243" s="285"/>
      <c r="C243" s="286"/>
      <c r="D243" s="287"/>
      <c r="E243" s="288"/>
      <c r="F243" s="289"/>
      <c r="G243" s="289"/>
      <c r="H243" s="289"/>
      <c r="I243" s="289"/>
      <c r="J243" s="289"/>
      <c r="K243" s="289"/>
      <c r="L243" s="289"/>
      <c r="M243" s="572">
        <f t="shared" si="810"/>
        <v>0</v>
      </c>
      <c r="N243" s="572">
        <f t="shared" si="811"/>
        <v>0</v>
      </c>
      <c r="O243" s="572">
        <f t="shared" si="812"/>
        <v>0</v>
      </c>
      <c r="P243" s="572">
        <f t="shared" si="813"/>
        <v>235</v>
      </c>
      <c r="Q243" s="572" t="str">
        <f t="shared" si="814"/>
        <v/>
      </c>
      <c r="R243" s="572" t="str">
        <f t="shared" si="815"/>
        <v/>
      </c>
      <c r="S243" s="184" t="str">
        <f t="shared" ca="1" si="816"/>
        <v/>
      </c>
      <c r="T243" s="184" t="str">
        <f t="shared" ca="1" si="817"/>
        <v/>
      </c>
      <c r="U243" s="184" t="str">
        <f t="shared" ca="1" si="818"/>
        <v/>
      </c>
      <c r="V243" s="184" t="str">
        <f t="shared" ca="1" si="819"/>
        <v/>
      </c>
      <c r="W243" s="184" t="str">
        <f t="shared" ca="1" si="820"/>
        <v/>
      </c>
      <c r="X243" s="184" t="str">
        <f t="shared" ca="1" si="821"/>
        <v/>
      </c>
      <c r="Y243" s="184" t="str">
        <f t="shared" ca="1" si="822"/>
        <v/>
      </c>
      <c r="Z243" s="184" t="str">
        <f t="shared" ca="1" si="823"/>
        <v/>
      </c>
      <c r="AA243" s="184" t="str">
        <f t="shared" ca="1" si="824"/>
        <v/>
      </c>
      <c r="AB243" s="184" t="str">
        <f t="shared" ca="1" si="825"/>
        <v/>
      </c>
      <c r="AC243" s="184" t="str">
        <f t="shared" ca="1" si="826"/>
        <v/>
      </c>
      <c r="AD243" s="184" t="str">
        <f t="shared" ca="1" si="827"/>
        <v/>
      </c>
      <c r="AE243" s="184" t="str">
        <f t="shared" ca="1" si="828"/>
        <v/>
      </c>
      <c r="AF243" s="184" t="str">
        <f t="shared" ca="1" si="829"/>
        <v/>
      </c>
      <c r="AG243" s="184" t="str">
        <f t="shared" ca="1" si="830"/>
        <v/>
      </c>
      <c r="AH243" s="184" t="str">
        <f t="shared" ca="1" si="831"/>
        <v/>
      </c>
      <c r="AI243" s="184" t="str">
        <f t="shared" ca="1" si="832"/>
        <v/>
      </c>
      <c r="AJ243" s="184" t="str">
        <f t="shared" ca="1" si="833"/>
        <v/>
      </c>
      <c r="AK243" s="184" t="str">
        <f t="shared" ca="1" si="834"/>
        <v/>
      </c>
      <c r="AL243" s="184" t="str">
        <f t="shared" ca="1" si="835"/>
        <v/>
      </c>
      <c r="AM243" s="184" t="str">
        <f t="shared" ca="1" si="836"/>
        <v/>
      </c>
      <c r="AN243" s="184" t="str">
        <f t="shared" ca="1" si="837"/>
        <v/>
      </c>
      <c r="AO243" s="184" t="str">
        <f t="shared" ca="1" si="838"/>
        <v/>
      </c>
      <c r="AP243" s="184" t="str">
        <f t="shared" ca="1" si="839"/>
        <v/>
      </c>
      <c r="AQ243" s="184" t="str">
        <f t="shared" ca="1" si="840"/>
        <v/>
      </c>
      <c r="AR243" s="184" t="str">
        <f t="shared" ca="1" si="841"/>
        <v/>
      </c>
      <c r="AS243" s="184" t="str">
        <f t="shared" ca="1" si="842"/>
        <v/>
      </c>
      <c r="AT243" s="184" t="str">
        <f t="shared" ca="1" si="843"/>
        <v/>
      </c>
      <c r="AU243" s="184" t="str">
        <f t="shared" ca="1" si="844"/>
        <v/>
      </c>
      <c r="AV243" s="184" t="str">
        <f t="shared" ca="1" si="845"/>
        <v/>
      </c>
      <c r="AW243" s="184" t="str">
        <f t="shared" ca="1" si="846"/>
        <v/>
      </c>
      <c r="AX243" s="184" t="str">
        <f t="shared" ca="1" si="847"/>
        <v/>
      </c>
      <c r="AY243" s="184" t="str">
        <f t="shared" ca="1" si="848"/>
        <v/>
      </c>
      <c r="AZ243" s="184" t="str">
        <f t="shared" ca="1" si="849"/>
        <v/>
      </c>
      <c r="BA243" s="184" t="str">
        <f t="shared" ca="1" si="850"/>
        <v/>
      </c>
      <c r="BB243" s="184" t="str">
        <f t="shared" ca="1" si="851"/>
        <v/>
      </c>
      <c r="BC243" s="184" t="str">
        <f t="shared" ca="1" si="852"/>
        <v/>
      </c>
      <c r="BD243" s="184" t="str">
        <f t="shared" ca="1" si="853"/>
        <v/>
      </c>
      <c r="BE243" s="184" t="str">
        <f t="shared" ca="1" si="854"/>
        <v/>
      </c>
      <c r="BF243" s="184" t="str">
        <f t="shared" ca="1" si="855"/>
        <v/>
      </c>
      <c r="BG243" s="184" t="str">
        <f t="shared" ca="1" si="856"/>
        <v/>
      </c>
      <c r="BH243" s="184" t="str">
        <f t="shared" ca="1" si="857"/>
        <v/>
      </c>
      <c r="BI243" s="184" t="str">
        <f t="shared" ca="1" si="858"/>
        <v/>
      </c>
      <c r="BJ243" s="184" t="str">
        <f t="shared" ca="1" si="859"/>
        <v/>
      </c>
      <c r="BK243" s="184" t="str">
        <f t="shared" ca="1" si="860"/>
        <v/>
      </c>
      <c r="BL243" s="184" t="str">
        <f t="shared" ca="1" si="861"/>
        <v/>
      </c>
      <c r="BM243" s="184" t="str">
        <f t="shared" ca="1" si="862"/>
        <v/>
      </c>
      <c r="BN243" s="184" t="str">
        <f t="shared" ca="1" si="863"/>
        <v/>
      </c>
      <c r="BO243" s="184" t="str">
        <f t="shared" ca="1" si="864"/>
        <v/>
      </c>
      <c r="BP243" s="184" t="str">
        <f t="shared" ca="1" si="865"/>
        <v/>
      </c>
      <c r="BQ243" s="184" t="str">
        <f t="shared" ca="1" si="866"/>
        <v/>
      </c>
      <c r="BR243" s="184" t="str">
        <f t="shared" ca="1" si="867"/>
        <v/>
      </c>
      <c r="BS243" s="184" t="str">
        <f t="shared" ca="1" si="868"/>
        <v/>
      </c>
      <c r="BT243" s="184" t="str">
        <f t="shared" ca="1" si="869"/>
        <v/>
      </c>
      <c r="BU243" s="184" t="str">
        <f t="shared" ca="1" si="870"/>
        <v/>
      </c>
      <c r="BV243" s="184" t="str">
        <f t="shared" ca="1" si="871"/>
        <v/>
      </c>
      <c r="BW243" s="184" t="str">
        <f t="shared" ca="1" si="872"/>
        <v/>
      </c>
      <c r="BX243" s="184" t="str">
        <f t="shared" ca="1" si="873"/>
        <v/>
      </c>
      <c r="BY243" s="184" t="str">
        <f t="shared" ca="1" si="874"/>
        <v/>
      </c>
      <c r="BZ243" s="184" t="str">
        <f t="shared" ca="1" si="875"/>
        <v/>
      </c>
      <c r="CA243" s="184" t="str">
        <f t="shared" ca="1" si="876"/>
        <v/>
      </c>
      <c r="CB243" s="184" t="str">
        <f t="shared" ca="1" si="877"/>
        <v/>
      </c>
      <c r="CC243" s="184" t="str">
        <f t="shared" ca="1" si="878"/>
        <v/>
      </c>
      <c r="CD243" s="184" t="str">
        <f t="shared" ca="1" si="879"/>
        <v/>
      </c>
      <c r="CE243" s="184" t="str">
        <f t="shared" ca="1" si="880"/>
        <v/>
      </c>
      <c r="CF243" s="184" t="str">
        <f t="shared" ca="1" si="881"/>
        <v/>
      </c>
      <c r="CG243" s="184" t="str">
        <f t="shared" ca="1" si="882"/>
        <v/>
      </c>
      <c r="CH243" s="184" t="str">
        <f t="shared" ca="1" si="883"/>
        <v/>
      </c>
      <c r="CI243" s="184" t="str">
        <f t="shared" ca="1" si="884"/>
        <v/>
      </c>
      <c r="CJ243" s="184" t="str">
        <f t="shared" ca="1" si="885"/>
        <v/>
      </c>
      <c r="CK243" s="184" t="str">
        <f t="shared" ca="1" si="886"/>
        <v/>
      </c>
      <c r="CL243" s="184" t="str">
        <f t="shared" ca="1" si="887"/>
        <v/>
      </c>
      <c r="CM243" s="184" t="str">
        <f t="shared" ca="1" si="888"/>
        <v/>
      </c>
      <c r="CN243" s="184" t="str">
        <f t="shared" ca="1" si="889"/>
        <v/>
      </c>
      <c r="CO243" s="184" t="str">
        <f t="shared" ca="1" si="890"/>
        <v/>
      </c>
      <c r="CP243" s="184" t="str">
        <f t="shared" ca="1" si="891"/>
        <v/>
      </c>
      <c r="CQ243" s="184" t="str">
        <f t="shared" ca="1" si="892"/>
        <v/>
      </c>
      <c r="CR243" s="184" t="str">
        <f t="shared" ca="1" si="893"/>
        <v/>
      </c>
      <c r="CS243" s="184" t="str">
        <f t="shared" ca="1" si="894"/>
        <v/>
      </c>
      <c r="CT243" s="184">
        <f t="shared" ca="1" si="895"/>
        <v>0</v>
      </c>
      <c r="CU243" s="184">
        <f t="shared" ca="1" si="896"/>
        <v>0</v>
      </c>
      <c r="CV243" s="184">
        <f t="shared" ca="1" si="897"/>
        <v>0</v>
      </c>
      <c r="CW243" s="184">
        <f t="shared" ca="1" si="898"/>
        <v>0</v>
      </c>
      <c r="CX243" s="184">
        <f t="shared" ca="1" si="899"/>
        <v>0</v>
      </c>
      <c r="CY243" s="184">
        <f t="shared" ca="1" si="900"/>
        <v>0</v>
      </c>
      <c r="CZ243" s="184">
        <f t="shared" ca="1" si="901"/>
        <v>0</v>
      </c>
      <c r="DA243" s="184">
        <f t="shared" ca="1" si="902"/>
        <v>0</v>
      </c>
      <c r="DB243" s="184">
        <f t="shared" ca="1" si="903"/>
        <v>0</v>
      </c>
      <c r="DC243" s="184">
        <f t="shared" ca="1" si="904"/>
        <v>0</v>
      </c>
      <c r="DD243" s="184">
        <f t="shared" ca="1" si="905"/>
        <v>0</v>
      </c>
      <c r="DE243" s="184">
        <f t="shared" ca="1" si="906"/>
        <v>0</v>
      </c>
      <c r="DF243" s="184">
        <f t="shared" ca="1" si="907"/>
        <v>0</v>
      </c>
      <c r="DG243" s="184">
        <f t="shared" ca="1" si="908"/>
        <v>0</v>
      </c>
      <c r="DH243" s="184">
        <f t="shared" ca="1" si="909"/>
        <v>0</v>
      </c>
      <c r="DI243" s="184">
        <f t="shared" ca="1" si="910"/>
        <v>0</v>
      </c>
      <c r="DJ243" s="184">
        <f t="shared" ca="1" si="911"/>
        <v>0</v>
      </c>
      <c r="DK243" s="184">
        <f t="shared" ca="1" si="912"/>
        <v>0</v>
      </c>
      <c r="DL243" s="184">
        <f t="shared" ca="1" si="913"/>
        <v>0</v>
      </c>
      <c r="DM243" s="184">
        <f t="shared" ca="1" si="914"/>
        <v>0</v>
      </c>
      <c r="DN243" s="184">
        <f t="shared" ca="1" si="915"/>
        <v>0</v>
      </c>
      <c r="DO243" s="184">
        <f t="shared" ca="1" si="916"/>
        <v>0</v>
      </c>
      <c r="DP243" s="184">
        <f t="shared" ca="1" si="917"/>
        <v>0</v>
      </c>
      <c r="DQ243" s="184">
        <f t="shared" ca="1" si="918"/>
        <v>0</v>
      </c>
      <c r="DR243" s="184">
        <f t="shared" ca="1" si="919"/>
        <v>0</v>
      </c>
      <c r="DS243" s="184">
        <f t="shared" ca="1" si="920"/>
        <v>0</v>
      </c>
      <c r="DT243" s="184">
        <f t="shared" ca="1" si="921"/>
        <v>0</v>
      </c>
      <c r="DU243" s="184">
        <f t="shared" ca="1" si="922"/>
        <v>0</v>
      </c>
      <c r="DV243" s="184">
        <f t="shared" ca="1" si="923"/>
        <v>0</v>
      </c>
      <c r="DW243" s="184">
        <f t="shared" ca="1" si="924"/>
        <v>0</v>
      </c>
      <c r="DX243" s="184">
        <f t="shared" ca="1" si="925"/>
        <v>0</v>
      </c>
      <c r="DY243" s="184">
        <f t="shared" ca="1" si="926"/>
        <v>0</v>
      </c>
      <c r="DZ243" s="184">
        <f t="shared" ca="1" si="927"/>
        <v>0</v>
      </c>
      <c r="EA243" s="184">
        <f t="shared" ca="1" si="928"/>
        <v>0</v>
      </c>
      <c r="EB243" s="184">
        <f t="shared" ca="1" si="929"/>
        <v>0</v>
      </c>
      <c r="EC243" s="184">
        <f t="shared" ca="1" si="930"/>
        <v>0</v>
      </c>
      <c r="ED243" s="184">
        <f t="shared" ca="1" si="931"/>
        <v>0</v>
      </c>
      <c r="EE243" s="184">
        <f t="shared" ca="1" si="932"/>
        <v>0</v>
      </c>
      <c r="EF243" s="184">
        <f t="shared" ca="1" si="933"/>
        <v>0</v>
      </c>
      <c r="EG243" s="184">
        <f t="shared" ca="1" si="934"/>
        <v>0</v>
      </c>
      <c r="EH243" s="184">
        <f t="shared" ca="1" si="935"/>
        <v>0</v>
      </c>
      <c r="EI243" s="184">
        <f t="shared" ca="1" si="936"/>
        <v>0</v>
      </c>
      <c r="EJ243" s="184">
        <f t="shared" ca="1" si="937"/>
        <v>0</v>
      </c>
      <c r="EK243" s="184">
        <f t="shared" ca="1" si="938"/>
        <v>0</v>
      </c>
      <c r="EL243" s="184">
        <f t="shared" ca="1" si="939"/>
        <v>0</v>
      </c>
      <c r="EM243" s="184">
        <f t="shared" ca="1" si="940"/>
        <v>0</v>
      </c>
      <c r="EN243" s="184">
        <f t="shared" ca="1" si="941"/>
        <v>0</v>
      </c>
      <c r="EO243" s="184">
        <f t="shared" ca="1" si="942"/>
        <v>0</v>
      </c>
      <c r="EP243" s="184">
        <f t="shared" ca="1" si="943"/>
        <v>0</v>
      </c>
      <c r="EQ243" s="184">
        <f t="shared" ca="1" si="944"/>
        <v>0</v>
      </c>
      <c r="ER243" s="184">
        <f t="shared" ca="1" si="945"/>
        <v>0</v>
      </c>
      <c r="ES243" s="184">
        <f t="shared" ca="1" si="946"/>
        <v>0</v>
      </c>
      <c r="ET243" s="184">
        <f t="shared" ca="1" si="947"/>
        <v>0</v>
      </c>
      <c r="EU243" s="184">
        <f t="shared" ca="1" si="948"/>
        <v>0</v>
      </c>
      <c r="EV243" s="184">
        <f t="shared" ca="1" si="949"/>
        <v>0</v>
      </c>
      <c r="EW243" s="184">
        <f t="shared" ca="1" si="950"/>
        <v>0</v>
      </c>
      <c r="EX243" s="184">
        <f t="shared" ca="1" si="951"/>
        <v>0</v>
      </c>
      <c r="EY243" s="184">
        <f t="shared" ca="1" si="952"/>
        <v>0</v>
      </c>
      <c r="EZ243" s="184">
        <f t="shared" ca="1" si="953"/>
        <v>0</v>
      </c>
      <c r="FA243" s="184">
        <f t="shared" ca="1" si="954"/>
        <v>0</v>
      </c>
      <c r="FB243" s="184">
        <f t="shared" ca="1" si="955"/>
        <v>0</v>
      </c>
      <c r="FC243" s="184">
        <f t="shared" ca="1" si="956"/>
        <v>0</v>
      </c>
      <c r="FD243" s="184">
        <f t="shared" ca="1" si="957"/>
        <v>0</v>
      </c>
      <c r="FE243" s="184">
        <f t="shared" ca="1" si="958"/>
        <v>0</v>
      </c>
      <c r="FF243" s="184">
        <f t="shared" ca="1" si="959"/>
        <v>0</v>
      </c>
      <c r="FG243" s="184">
        <f t="shared" ca="1" si="960"/>
        <v>0</v>
      </c>
      <c r="FH243" s="184">
        <f t="shared" ca="1" si="961"/>
        <v>0</v>
      </c>
      <c r="FI243" s="184">
        <f t="shared" ca="1" si="962"/>
        <v>0</v>
      </c>
      <c r="FJ243" s="184">
        <f t="shared" ca="1" si="963"/>
        <v>0</v>
      </c>
      <c r="FK243" s="184">
        <f t="shared" ca="1" si="964"/>
        <v>0</v>
      </c>
      <c r="FL243" s="184">
        <f t="shared" ca="1" si="965"/>
        <v>0</v>
      </c>
      <c r="FM243" s="184">
        <f t="shared" ca="1" si="966"/>
        <v>0</v>
      </c>
      <c r="FN243" s="184">
        <f t="shared" ca="1" si="967"/>
        <v>0</v>
      </c>
      <c r="FO243" s="184">
        <f t="shared" ca="1" si="968"/>
        <v>0</v>
      </c>
      <c r="FP243" s="184">
        <f t="shared" ca="1" si="969"/>
        <v>0</v>
      </c>
      <c r="FQ243" s="184">
        <f t="shared" ca="1" si="970"/>
        <v>0</v>
      </c>
      <c r="FR243" s="184">
        <f t="shared" ca="1" si="971"/>
        <v>0</v>
      </c>
      <c r="FS243" s="184">
        <f t="shared" ca="1" si="972"/>
        <v>0</v>
      </c>
      <c r="FT243" s="184">
        <f t="shared" ca="1" si="973"/>
        <v>0</v>
      </c>
      <c r="FU243" s="184">
        <f t="shared" ca="1" si="974"/>
        <v>0</v>
      </c>
      <c r="FV243" s="184">
        <f t="shared" ca="1" si="975"/>
        <v>0</v>
      </c>
      <c r="FW243" s="184">
        <f t="shared" ca="1" si="976"/>
        <v>0</v>
      </c>
      <c r="FX243" s="184">
        <f t="shared" ca="1" si="977"/>
        <v>0</v>
      </c>
      <c r="FY243" s="184">
        <f t="shared" ca="1" si="978"/>
        <v>0</v>
      </c>
      <c r="FZ243" s="184">
        <f t="shared" ca="1" si="979"/>
        <v>0</v>
      </c>
      <c r="GA243" s="184">
        <f t="shared" ca="1" si="980"/>
        <v>0</v>
      </c>
      <c r="GB243" s="184">
        <f t="shared" ca="1" si="981"/>
        <v>0</v>
      </c>
      <c r="GC243" s="184">
        <f t="shared" ca="1" si="982"/>
        <v>0</v>
      </c>
      <c r="GD243" s="184">
        <f t="shared" ca="1" si="983"/>
        <v>0</v>
      </c>
      <c r="GE243" s="184">
        <f t="shared" ca="1" si="984"/>
        <v>0</v>
      </c>
      <c r="GF243" s="184">
        <f t="shared" ca="1" si="985"/>
        <v>0</v>
      </c>
      <c r="GG243" s="184">
        <f t="shared" ca="1" si="986"/>
        <v>0</v>
      </c>
      <c r="GH243" s="184">
        <f t="shared" ca="1" si="987"/>
        <v>0</v>
      </c>
      <c r="GI243" s="184">
        <f t="shared" ca="1" si="988"/>
        <v>0</v>
      </c>
      <c r="GJ243" s="184">
        <f t="shared" ca="1" si="989"/>
        <v>0</v>
      </c>
      <c r="GK243" s="184">
        <f t="shared" ca="1" si="990"/>
        <v>0</v>
      </c>
      <c r="GL243" s="184">
        <f t="shared" ca="1" si="991"/>
        <v>0</v>
      </c>
      <c r="GM243" s="184">
        <f t="shared" ca="1" si="992"/>
        <v>0</v>
      </c>
      <c r="GN243" s="184">
        <f t="shared" ca="1" si="993"/>
        <v>0</v>
      </c>
      <c r="GO243" s="184">
        <f t="shared" ca="1" si="994"/>
        <v>0</v>
      </c>
      <c r="GP243" s="184">
        <f t="shared" ca="1" si="995"/>
        <v>0</v>
      </c>
      <c r="GQ243" s="184">
        <f t="shared" ca="1" si="996"/>
        <v>0</v>
      </c>
      <c r="GR243" s="184">
        <f t="shared" ca="1" si="997"/>
        <v>0</v>
      </c>
      <c r="GS243" s="184">
        <f t="shared" ca="1" si="998"/>
        <v>0</v>
      </c>
      <c r="GT243" s="184">
        <f t="shared" ca="1" si="999"/>
        <v>0</v>
      </c>
      <c r="GU243" s="184">
        <f t="shared" ca="1" si="1000"/>
        <v>0</v>
      </c>
      <c r="GV243" s="184">
        <f t="shared" ca="1" si="1001"/>
        <v>0</v>
      </c>
      <c r="GW243" s="184">
        <f t="shared" ca="1" si="1002"/>
        <v>0</v>
      </c>
      <c r="GX243" s="184">
        <f t="shared" ca="1" si="1003"/>
        <v>0</v>
      </c>
      <c r="GY243" s="184">
        <f t="shared" ca="1" si="1004"/>
        <v>0</v>
      </c>
      <c r="GZ243" s="184">
        <f t="shared" ca="1" si="1005"/>
        <v>0</v>
      </c>
      <c r="HA243" s="184">
        <f t="shared" ca="1" si="1006"/>
        <v>0</v>
      </c>
      <c r="HB243" s="184">
        <f t="shared" ca="1" si="1007"/>
        <v>0</v>
      </c>
      <c r="HC243" s="184">
        <f t="shared" ca="1" si="1008"/>
        <v>0</v>
      </c>
      <c r="HD243" s="184">
        <f t="shared" ca="1" si="1009"/>
        <v>0</v>
      </c>
      <c r="HE243" s="184">
        <f t="shared" ca="1" si="1010"/>
        <v>0</v>
      </c>
      <c r="HF243" s="184">
        <f t="shared" ca="1" si="1011"/>
        <v>0</v>
      </c>
      <c r="HG243" s="184">
        <f t="shared" ca="1" si="1012"/>
        <v>0</v>
      </c>
      <c r="HH243" s="184">
        <f t="shared" ca="1" si="1013"/>
        <v>0</v>
      </c>
      <c r="HI243" s="184">
        <f t="shared" ca="1" si="1014"/>
        <v>0</v>
      </c>
      <c r="HJ243" s="184">
        <f t="shared" ca="1" si="1015"/>
        <v>0</v>
      </c>
      <c r="HK243" s="578">
        <f t="shared" ca="1" si="1016"/>
        <v>0</v>
      </c>
    </row>
    <row r="244" spans="1:219" s="185" customFormat="1">
      <c r="A244" s="284"/>
      <c r="B244" s="285"/>
      <c r="C244" s="286"/>
      <c r="D244" s="287"/>
      <c r="E244" s="288"/>
      <c r="F244" s="289"/>
      <c r="G244" s="289"/>
      <c r="H244" s="289"/>
      <c r="I244" s="289"/>
      <c r="J244" s="289"/>
      <c r="K244" s="289"/>
      <c r="L244" s="289"/>
      <c r="M244" s="572">
        <f t="shared" si="810"/>
        <v>0</v>
      </c>
      <c r="N244" s="572">
        <f t="shared" si="811"/>
        <v>0</v>
      </c>
      <c r="O244" s="572">
        <f t="shared" si="812"/>
        <v>0</v>
      </c>
      <c r="P244" s="572">
        <f t="shared" si="813"/>
        <v>236</v>
      </c>
      <c r="Q244" s="572" t="str">
        <f t="shared" si="814"/>
        <v/>
      </c>
      <c r="R244" s="572" t="str">
        <f t="shared" si="815"/>
        <v/>
      </c>
      <c r="S244" s="184" t="str">
        <f t="shared" ca="1" si="816"/>
        <v/>
      </c>
      <c r="T244" s="184" t="str">
        <f t="shared" ca="1" si="817"/>
        <v/>
      </c>
      <c r="U244" s="184" t="str">
        <f t="shared" ca="1" si="818"/>
        <v/>
      </c>
      <c r="V244" s="184" t="str">
        <f t="shared" ca="1" si="819"/>
        <v/>
      </c>
      <c r="W244" s="184" t="str">
        <f t="shared" ca="1" si="820"/>
        <v/>
      </c>
      <c r="X244" s="184" t="str">
        <f t="shared" ca="1" si="821"/>
        <v/>
      </c>
      <c r="Y244" s="184" t="str">
        <f t="shared" ca="1" si="822"/>
        <v/>
      </c>
      <c r="Z244" s="184" t="str">
        <f t="shared" ca="1" si="823"/>
        <v/>
      </c>
      <c r="AA244" s="184" t="str">
        <f t="shared" ca="1" si="824"/>
        <v/>
      </c>
      <c r="AB244" s="184" t="str">
        <f t="shared" ca="1" si="825"/>
        <v/>
      </c>
      <c r="AC244" s="184" t="str">
        <f t="shared" ca="1" si="826"/>
        <v/>
      </c>
      <c r="AD244" s="184" t="str">
        <f t="shared" ca="1" si="827"/>
        <v/>
      </c>
      <c r="AE244" s="184" t="str">
        <f t="shared" ca="1" si="828"/>
        <v/>
      </c>
      <c r="AF244" s="184" t="str">
        <f t="shared" ca="1" si="829"/>
        <v/>
      </c>
      <c r="AG244" s="184" t="str">
        <f t="shared" ca="1" si="830"/>
        <v/>
      </c>
      <c r="AH244" s="184" t="str">
        <f t="shared" ca="1" si="831"/>
        <v/>
      </c>
      <c r="AI244" s="184" t="str">
        <f t="shared" ca="1" si="832"/>
        <v/>
      </c>
      <c r="AJ244" s="184" t="str">
        <f t="shared" ca="1" si="833"/>
        <v/>
      </c>
      <c r="AK244" s="184" t="str">
        <f t="shared" ca="1" si="834"/>
        <v/>
      </c>
      <c r="AL244" s="184" t="str">
        <f t="shared" ca="1" si="835"/>
        <v/>
      </c>
      <c r="AM244" s="184" t="str">
        <f t="shared" ca="1" si="836"/>
        <v/>
      </c>
      <c r="AN244" s="184" t="str">
        <f t="shared" ca="1" si="837"/>
        <v/>
      </c>
      <c r="AO244" s="184" t="str">
        <f t="shared" ca="1" si="838"/>
        <v/>
      </c>
      <c r="AP244" s="184" t="str">
        <f t="shared" ca="1" si="839"/>
        <v/>
      </c>
      <c r="AQ244" s="184" t="str">
        <f t="shared" ca="1" si="840"/>
        <v/>
      </c>
      <c r="AR244" s="184" t="str">
        <f t="shared" ca="1" si="841"/>
        <v/>
      </c>
      <c r="AS244" s="184" t="str">
        <f t="shared" ca="1" si="842"/>
        <v/>
      </c>
      <c r="AT244" s="184" t="str">
        <f t="shared" ca="1" si="843"/>
        <v/>
      </c>
      <c r="AU244" s="184" t="str">
        <f t="shared" ca="1" si="844"/>
        <v/>
      </c>
      <c r="AV244" s="184" t="str">
        <f t="shared" ca="1" si="845"/>
        <v/>
      </c>
      <c r="AW244" s="184" t="str">
        <f t="shared" ca="1" si="846"/>
        <v/>
      </c>
      <c r="AX244" s="184" t="str">
        <f t="shared" ca="1" si="847"/>
        <v/>
      </c>
      <c r="AY244" s="184" t="str">
        <f t="shared" ca="1" si="848"/>
        <v/>
      </c>
      <c r="AZ244" s="184" t="str">
        <f t="shared" ca="1" si="849"/>
        <v/>
      </c>
      <c r="BA244" s="184" t="str">
        <f t="shared" ca="1" si="850"/>
        <v/>
      </c>
      <c r="BB244" s="184" t="str">
        <f t="shared" ca="1" si="851"/>
        <v/>
      </c>
      <c r="BC244" s="184" t="str">
        <f t="shared" ca="1" si="852"/>
        <v/>
      </c>
      <c r="BD244" s="184" t="str">
        <f t="shared" ca="1" si="853"/>
        <v/>
      </c>
      <c r="BE244" s="184" t="str">
        <f t="shared" ca="1" si="854"/>
        <v/>
      </c>
      <c r="BF244" s="184" t="str">
        <f t="shared" ca="1" si="855"/>
        <v/>
      </c>
      <c r="BG244" s="184" t="str">
        <f t="shared" ca="1" si="856"/>
        <v/>
      </c>
      <c r="BH244" s="184" t="str">
        <f t="shared" ca="1" si="857"/>
        <v/>
      </c>
      <c r="BI244" s="184" t="str">
        <f t="shared" ca="1" si="858"/>
        <v/>
      </c>
      <c r="BJ244" s="184" t="str">
        <f t="shared" ca="1" si="859"/>
        <v/>
      </c>
      <c r="BK244" s="184" t="str">
        <f t="shared" ca="1" si="860"/>
        <v/>
      </c>
      <c r="BL244" s="184" t="str">
        <f t="shared" ca="1" si="861"/>
        <v/>
      </c>
      <c r="BM244" s="184" t="str">
        <f t="shared" ca="1" si="862"/>
        <v/>
      </c>
      <c r="BN244" s="184" t="str">
        <f t="shared" ca="1" si="863"/>
        <v/>
      </c>
      <c r="BO244" s="184" t="str">
        <f t="shared" ca="1" si="864"/>
        <v/>
      </c>
      <c r="BP244" s="184" t="str">
        <f t="shared" ca="1" si="865"/>
        <v/>
      </c>
      <c r="BQ244" s="184" t="str">
        <f t="shared" ca="1" si="866"/>
        <v/>
      </c>
      <c r="BR244" s="184" t="str">
        <f t="shared" ca="1" si="867"/>
        <v/>
      </c>
      <c r="BS244" s="184" t="str">
        <f t="shared" ca="1" si="868"/>
        <v/>
      </c>
      <c r="BT244" s="184" t="str">
        <f t="shared" ca="1" si="869"/>
        <v/>
      </c>
      <c r="BU244" s="184" t="str">
        <f t="shared" ca="1" si="870"/>
        <v/>
      </c>
      <c r="BV244" s="184" t="str">
        <f t="shared" ca="1" si="871"/>
        <v/>
      </c>
      <c r="BW244" s="184" t="str">
        <f t="shared" ca="1" si="872"/>
        <v/>
      </c>
      <c r="BX244" s="184" t="str">
        <f t="shared" ca="1" si="873"/>
        <v/>
      </c>
      <c r="BY244" s="184" t="str">
        <f t="shared" ca="1" si="874"/>
        <v/>
      </c>
      <c r="BZ244" s="184" t="str">
        <f t="shared" ca="1" si="875"/>
        <v/>
      </c>
      <c r="CA244" s="184" t="str">
        <f t="shared" ca="1" si="876"/>
        <v/>
      </c>
      <c r="CB244" s="184" t="str">
        <f t="shared" ca="1" si="877"/>
        <v/>
      </c>
      <c r="CC244" s="184" t="str">
        <f t="shared" ca="1" si="878"/>
        <v/>
      </c>
      <c r="CD244" s="184" t="str">
        <f t="shared" ca="1" si="879"/>
        <v/>
      </c>
      <c r="CE244" s="184" t="str">
        <f t="shared" ca="1" si="880"/>
        <v/>
      </c>
      <c r="CF244" s="184" t="str">
        <f t="shared" ca="1" si="881"/>
        <v/>
      </c>
      <c r="CG244" s="184" t="str">
        <f t="shared" ca="1" si="882"/>
        <v/>
      </c>
      <c r="CH244" s="184" t="str">
        <f t="shared" ca="1" si="883"/>
        <v/>
      </c>
      <c r="CI244" s="184" t="str">
        <f t="shared" ca="1" si="884"/>
        <v/>
      </c>
      <c r="CJ244" s="184" t="str">
        <f t="shared" ca="1" si="885"/>
        <v/>
      </c>
      <c r="CK244" s="184" t="str">
        <f t="shared" ca="1" si="886"/>
        <v/>
      </c>
      <c r="CL244" s="184" t="str">
        <f t="shared" ca="1" si="887"/>
        <v/>
      </c>
      <c r="CM244" s="184" t="str">
        <f t="shared" ca="1" si="888"/>
        <v/>
      </c>
      <c r="CN244" s="184" t="str">
        <f t="shared" ca="1" si="889"/>
        <v/>
      </c>
      <c r="CO244" s="184" t="str">
        <f t="shared" ca="1" si="890"/>
        <v/>
      </c>
      <c r="CP244" s="184" t="str">
        <f t="shared" ca="1" si="891"/>
        <v/>
      </c>
      <c r="CQ244" s="184" t="str">
        <f t="shared" ca="1" si="892"/>
        <v/>
      </c>
      <c r="CR244" s="184" t="str">
        <f t="shared" ca="1" si="893"/>
        <v/>
      </c>
      <c r="CS244" s="184">
        <f t="shared" ca="1" si="894"/>
        <v>0</v>
      </c>
      <c r="CT244" s="184">
        <f t="shared" ca="1" si="895"/>
        <v>0</v>
      </c>
      <c r="CU244" s="184">
        <f t="shared" ca="1" si="896"/>
        <v>0</v>
      </c>
      <c r="CV244" s="184">
        <f t="shared" ca="1" si="897"/>
        <v>0</v>
      </c>
      <c r="CW244" s="184">
        <f t="shared" ca="1" si="898"/>
        <v>0</v>
      </c>
      <c r="CX244" s="184">
        <f t="shared" ca="1" si="899"/>
        <v>0</v>
      </c>
      <c r="CY244" s="184">
        <f t="shared" ca="1" si="900"/>
        <v>0</v>
      </c>
      <c r="CZ244" s="184">
        <f t="shared" ca="1" si="901"/>
        <v>0</v>
      </c>
      <c r="DA244" s="184">
        <f t="shared" ca="1" si="902"/>
        <v>0</v>
      </c>
      <c r="DB244" s="184">
        <f t="shared" ca="1" si="903"/>
        <v>0</v>
      </c>
      <c r="DC244" s="184">
        <f t="shared" ca="1" si="904"/>
        <v>0</v>
      </c>
      <c r="DD244" s="184">
        <f t="shared" ca="1" si="905"/>
        <v>0</v>
      </c>
      <c r="DE244" s="184">
        <f t="shared" ca="1" si="906"/>
        <v>0</v>
      </c>
      <c r="DF244" s="184">
        <f t="shared" ca="1" si="907"/>
        <v>0</v>
      </c>
      <c r="DG244" s="184">
        <f t="shared" ca="1" si="908"/>
        <v>0</v>
      </c>
      <c r="DH244" s="184">
        <f t="shared" ca="1" si="909"/>
        <v>0</v>
      </c>
      <c r="DI244" s="184">
        <f t="shared" ca="1" si="910"/>
        <v>0</v>
      </c>
      <c r="DJ244" s="184">
        <f t="shared" ca="1" si="911"/>
        <v>0</v>
      </c>
      <c r="DK244" s="184">
        <f t="shared" ca="1" si="912"/>
        <v>0</v>
      </c>
      <c r="DL244" s="184">
        <f t="shared" ca="1" si="913"/>
        <v>0</v>
      </c>
      <c r="DM244" s="184">
        <f t="shared" ca="1" si="914"/>
        <v>0</v>
      </c>
      <c r="DN244" s="184">
        <f t="shared" ca="1" si="915"/>
        <v>0</v>
      </c>
      <c r="DO244" s="184">
        <f t="shared" ca="1" si="916"/>
        <v>0</v>
      </c>
      <c r="DP244" s="184">
        <f t="shared" ca="1" si="917"/>
        <v>0</v>
      </c>
      <c r="DQ244" s="184">
        <f t="shared" ca="1" si="918"/>
        <v>0</v>
      </c>
      <c r="DR244" s="184">
        <f t="shared" ca="1" si="919"/>
        <v>0</v>
      </c>
      <c r="DS244" s="184">
        <f t="shared" ca="1" si="920"/>
        <v>0</v>
      </c>
      <c r="DT244" s="184">
        <f t="shared" ca="1" si="921"/>
        <v>0</v>
      </c>
      <c r="DU244" s="184">
        <f t="shared" ca="1" si="922"/>
        <v>0</v>
      </c>
      <c r="DV244" s="184">
        <f t="shared" ca="1" si="923"/>
        <v>0</v>
      </c>
      <c r="DW244" s="184">
        <f t="shared" ca="1" si="924"/>
        <v>0</v>
      </c>
      <c r="DX244" s="184">
        <f t="shared" ca="1" si="925"/>
        <v>0</v>
      </c>
      <c r="DY244" s="184">
        <f t="shared" ca="1" si="926"/>
        <v>0</v>
      </c>
      <c r="DZ244" s="184">
        <f t="shared" ca="1" si="927"/>
        <v>0</v>
      </c>
      <c r="EA244" s="184">
        <f t="shared" ca="1" si="928"/>
        <v>0</v>
      </c>
      <c r="EB244" s="184">
        <f t="shared" ca="1" si="929"/>
        <v>0</v>
      </c>
      <c r="EC244" s="184">
        <f t="shared" ca="1" si="930"/>
        <v>0</v>
      </c>
      <c r="ED244" s="184">
        <f t="shared" ca="1" si="931"/>
        <v>0</v>
      </c>
      <c r="EE244" s="184">
        <f t="shared" ca="1" si="932"/>
        <v>0</v>
      </c>
      <c r="EF244" s="184">
        <f t="shared" ca="1" si="933"/>
        <v>0</v>
      </c>
      <c r="EG244" s="184">
        <f t="shared" ca="1" si="934"/>
        <v>0</v>
      </c>
      <c r="EH244" s="184">
        <f t="shared" ca="1" si="935"/>
        <v>0</v>
      </c>
      <c r="EI244" s="184">
        <f t="shared" ca="1" si="936"/>
        <v>0</v>
      </c>
      <c r="EJ244" s="184">
        <f t="shared" ca="1" si="937"/>
        <v>0</v>
      </c>
      <c r="EK244" s="184">
        <f t="shared" ca="1" si="938"/>
        <v>0</v>
      </c>
      <c r="EL244" s="184">
        <f t="shared" ca="1" si="939"/>
        <v>0</v>
      </c>
      <c r="EM244" s="184">
        <f t="shared" ca="1" si="940"/>
        <v>0</v>
      </c>
      <c r="EN244" s="184">
        <f t="shared" ca="1" si="941"/>
        <v>0</v>
      </c>
      <c r="EO244" s="184">
        <f t="shared" ca="1" si="942"/>
        <v>0</v>
      </c>
      <c r="EP244" s="184">
        <f t="shared" ca="1" si="943"/>
        <v>0</v>
      </c>
      <c r="EQ244" s="184">
        <f t="shared" ca="1" si="944"/>
        <v>0</v>
      </c>
      <c r="ER244" s="184">
        <f t="shared" ca="1" si="945"/>
        <v>0</v>
      </c>
      <c r="ES244" s="184">
        <f t="shared" ca="1" si="946"/>
        <v>0</v>
      </c>
      <c r="ET244" s="184">
        <f t="shared" ca="1" si="947"/>
        <v>0</v>
      </c>
      <c r="EU244" s="184">
        <f t="shared" ca="1" si="948"/>
        <v>0</v>
      </c>
      <c r="EV244" s="184">
        <f t="shared" ca="1" si="949"/>
        <v>0</v>
      </c>
      <c r="EW244" s="184">
        <f t="shared" ca="1" si="950"/>
        <v>0</v>
      </c>
      <c r="EX244" s="184">
        <f t="shared" ca="1" si="951"/>
        <v>0</v>
      </c>
      <c r="EY244" s="184">
        <f t="shared" ca="1" si="952"/>
        <v>0</v>
      </c>
      <c r="EZ244" s="184">
        <f t="shared" ca="1" si="953"/>
        <v>0</v>
      </c>
      <c r="FA244" s="184">
        <f t="shared" ca="1" si="954"/>
        <v>0</v>
      </c>
      <c r="FB244" s="184">
        <f t="shared" ca="1" si="955"/>
        <v>0</v>
      </c>
      <c r="FC244" s="184">
        <f t="shared" ca="1" si="956"/>
        <v>0</v>
      </c>
      <c r="FD244" s="184">
        <f t="shared" ca="1" si="957"/>
        <v>0</v>
      </c>
      <c r="FE244" s="184">
        <f t="shared" ca="1" si="958"/>
        <v>0</v>
      </c>
      <c r="FF244" s="184">
        <f t="shared" ca="1" si="959"/>
        <v>0</v>
      </c>
      <c r="FG244" s="184">
        <f t="shared" ca="1" si="960"/>
        <v>0</v>
      </c>
      <c r="FH244" s="184">
        <f t="shared" ca="1" si="961"/>
        <v>0</v>
      </c>
      <c r="FI244" s="184">
        <f t="shared" ca="1" si="962"/>
        <v>0</v>
      </c>
      <c r="FJ244" s="184">
        <f t="shared" ca="1" si="963"/>
        <v>0</v>
      </c>
      <c r="FK244" s="184">
        <f t="shared" ca="1" si="964"/>
        <v>0</v>
      </c>
      <c r="FL244" s="184">
        <f t="shared" ca="1" si="965"/>
        <v>0</v>
      </c>
      <c r="FM244" s="184">
        <f t="shared" ca="1" si="966"/>
        <v>0</v>
      </c>
      <c r="FN244" s="184">
        <f t="shared" ca="1" si="967"/>
        <v>0</v>
      </c>
      <c r="FO244" s="184">
        <f t="shared" ca="1" si="968"/>
        <v>0</v>
      </c>
      <c r="FP244" s="184">
        <f t="shared" ca="1" si="969"/>
        <v>0</v>
      </c>
      <c r="FQ244" s="184">
        <f t="shared" ca="1" si="970"/>
        <v>0</v>
      </c>
      <c r="FR244" s="184">
        <f t="shared" ca="1" si="971"/>
        <v>0</v>
      </c>
      <c r="FS244" s="184">
        <f t="shared" ca="1" si="972"/>
        <v>0</v>
      </c>
      <c r="FT244" s="184">
        <f t="shared" ca="1" si="973"/>
        <v>0</v>
      </c>
      <c r="FU244" s="184">
        <f t="shared" ca="1" si="974"/>
        <v>0</v>
      </c>
      <c r="FV244" s="184">
        <f t="shared" ca="1" si="975"/>
        <v>0</v>
      </c>
      <c r="FW244" s="184">
        <f t="shared" ca="1" si="976"/>
        <v>0</v>
      </c>
      <c r="FX244" s="184">
        <f t="shared" ca="1" si="977"/>
        <v>0</v>
      </c>
      <c r="FY244" s="184">
        <f t="shared" ca="1" si="978"/>
        <v>0</v>
      </c>
      <c r="FZ244" s="184">
        <f t="shared" ca="1" si="979"/>
        <v>0</v>
      </c>
      <c r="GA244" s="184">
        <f t="shared" ca="1" si="980"/>
        <v>0</v>
      </c>
      <c r="GB244" s="184">
        <f t="shared" ca="1" si="981"/>
        <v>0</v>
      </c>
      <c r="GC244" s="184">
        <f t="shared" ca="1" si="982"/>
        <v>0</v>
      </c>
      <c r="GD244" s="184">
        <f t="shared" ca="1" si="983"/>
        <v>0</v>
      </c>
      <c r="GE244" s="184">
        <f t="shared" ca="1" si="984"/>
        <v>0</v>
      </c>
      <c r="GF244" s="184">
        <f t="shared" ca="1" si="985"/>
        <v>0</v>
      </c>
      <c r="GG244" s="184">
        <f t="shared" ca="1" si="986"/>
        <v>0</v>
      </c>
      <c r="GH244" s="184">
        <f t="shared" ca="1" si="987"/>
        <v>0</v>
      </c>
      <c r="GI244" s="184">
        <f t="shared" ca="1" si="988"/>
        <v>0</v>
      </c>
      <c r="GJ244" s="184">
        <f t="shared" ca="1" si="989"/>
        <v>0</v>
      </c>
      <c r="GK244" s="184">
        <f t="shared" ca="1" si="990"/>
        <v>0</v>
      </c>
      <c r="GL244" s="184">
        <f t="shared" ca="1" si="991"/>
        <v>0</v>
      </c>
      <c r="GM244" s="184">
        <f t="shared" ca="1" si="992"/>
        <v>0</v>
      </c>
      <c r="GN244" s="184">
        <f t="shared" ca="1" si="993"/>
        <v>0</v>
      </c>
      <c r="GO244" s="184">
        <f t="shared" ca="1" si="994"/>
        <v>0</v>
      </c>
      <c r="GP244" s="184">
        <f t="shared" ca="1" si="995"/>
        <v>0</v>
      </c>
      <c r="GQ244" s="184">
        <f t="shared" ca="1" si="996"/>
        <v>0</v>
      </c>
      <c r="GR244" s="184">
        <f t="shared" ca="1" si="997"/>
        <v>0</v>
      </c>
      <c r="GS244" s="184">
        <f t="shared" ca="1" si="998"/>
        <v>0</v>
      </c>
      <c r="GT244" s="184">
        <f t="shared" ca="1" si="999"/>
        <v>0</v>
      </c>
      <c r="GU244" s="184">
        <f t="shared" ca="1" si="1000"/>
        <v>0</v>
      </c>
      <c r="GV244" s="184">
        <f t="shared" ca="1" si="1001"/>
        <v>0</v>
      </c>
      <c r="GW244" s="184">
        <f t="shared" ca="1" si="1002"/>
        <v>0</v>
      </c>
      <c r="GX244" s="184">
        <f t="shared" ca="1" si="1003"/>
        <v>0</v>
      </c>
      <c r="GY244" s="184">
        <f t="shared" ca="1" si="1004"/>
        <v>0</v>
      </c>
      <c r="GZ244" s="184">
        <f t="shared" ca="1" si="1005"/>
        <v>0</v>
      </c>
      <c r="HA244" s="184">
        <f t="shared" ca="1" si="1006"/>
        <v>0</v>
      </c>
      <c r="HB244" s="184">
        <f t="shared" ca="1" si="1007"/>
        <v>0</v>
      </c>
      <c r="HC244" s="184">
        <f t="shared" ca="1" si="1008"/>
        <v>0</v>
      </c>
      <c r="HD244" s="184">
        <f t="shared" ca="1" si="1009"/>
        <v>0</v>
      </c>
      <c r="HE244" s="184">
        <f t="shared" ca="1" si="1010"/>
        <v>0</v>
      </c>
      <c r="HF244" s="184">
        <f t="shared" ca="1" si="1011"/>
        <v>0</v>
      </c>
      <c r="HG244" s="184">
        <f t="shared" ca="1" si="1012"/>
        <v>0</v>
      </c>
      <c r="HH244" s="184">
        <f t="shared" ca="1" si="1013"/>
        <v>0</v>
      </c>
      <c r="HI244" s="184">
        <f t="shared" ca="1" si="1014"/>
        <v>0</v>
      </c>
      <c r="HJ244" s="184">
        <f t="shared" ca="1" si="1015"/>
        <v>0</v>
      </c>
      <c r="HK244" s="578">
        <f t="shared" ca="1" si="1016"/>
        <v>0</v>
      </c>
    </row>
    <row r="245" spans="1:219" s="185" customFormat="1">
      <c r="A245" s="284"/>
      <c r="B245" s="285"/>
      <c r="C245" s="286"/>
      <c r="D245" s="287"/>
      <c r="E245" s="288"/>
      <c r="F245" s="289"/>
      <c r="G245" s="289"/>
      <c r="H245" s="289"/>
      <c r="I245" s="289"/>
      <c r="J245" s="289"/>
      <c r="K245" s="289"/>
      <c r="L245" s="289"/>
      <c r="M245" s="572">
        <f t="shared" si="810"/>
        <v>0</v>
      </c>
      <c r="N245" s="572">
        <f t="shared" si="811"/>
        <v>0</v>
      </c>
      <c r="O245" s="572">
        <f t="shared" si="812"/>
        <v>0</v>
      </c>
      <c r="P245" s="572">
        <f t="shared" si="813"/>
        <v>237</v>
      </c>
      <c r="Q245" s="572" t="str">
        <f t="shared" si="814"/>
        <v/>
      </c>
      <c r="R245" s="572" t="str">
        <f t="shared" si="815"/>
        <v/>
      </c>
      <c r="S245" s="184" t="str">
        <f t="shared" ca="1" si="816"/>
        <v/>
      </c>
      <c r="T245" s="184" t="str">
        <f t="shared" ca="1" si="817"/>
        <v/>
      </c>
      <c r="U245" s="184" t="str">
        <f t="shared" ca="1" si="818"/>
        <v/>
      </c>
      <c r="V245" s="184" t="str">
        <f t="shared" ca="1" si="819"/>
        <v/>
      </c>
      <c r="W245" s="184" t="str">
        <f t="shared" ca="1" si="820"/>
        <v/>
      </c>
      <c r="X245" s="184" t="str">
        <f t="shared" ca="1" si="821"/>
        <v/>
      </c>
      <c r="Y245" s="184" t="str">
        <f t="shared" ca="1" si="822"/>
        <v/>
      </c>
      <c r="Z245" s="184" t="str">
        <f t="shared" ca="1" si="823"/>
        <v/>
      </c>
      <c r="AA245" s="184" t="str">
        <f t="shared" ca="1" si="824"/>
        <v/>
      </c>
      <c r="AB245" s="184" t="str">
        <f t="shared" ca="1" si="825"/>
        <v/>
      </c>
      <c r="AC245" s="184" t="str">
        <f t="shared" ca="1" si="826"/>
        <v/>
      </c>
      <c r="AD245" s="184" t="str">
        <f t="shared" ca="1" si="827"/>
        <v/>
      </c>
      <c r="AE245" s="184" t="str">
        <f t="shared" ca="1" si="828"/>
        <v/>
      </c>
      <c r="AF245" s="184" t="str">
        <f t="shared" ca="1" si="829"/>
        <v/>
      </c>
      <c r="AG245" s="184" t="str">
        <f t="shared" ca="1" si="830"/>
        <v/>
      </c>
      <c r="AH245" s="184" t="str">
        <f t="shared" ca="1" si="831"/>
        <v/>
      </c>
      <c r="AI245" s="184" t="str">
        <f t="shared" ca="1" si="832"/>
        <v/>
      </c>
      <c r="AJ245" s="184" t="str">
        <f t="shared" ca="1" si="833"/>
        <v/>
      </c>
      <c r="AK245" s="184" t="str">
        <f t="shared" ca="1" si="834"/>
        <v/>
      </c>
      <c r="AL245" s="184" t="str">
        <f t="shared" ca="1" si="835"/>
        <v/>
      </c>
      <c r="AM245" s="184" t="str">
        <f t="shared" ca="1" si="836"/>
        <v/>
      </c>
      <c r="AN245" s="184" t="str">
        <f t="shared" ca="1" si="837"/>
        <v/>
      </c>
      <c r="AO245" s="184" t="str">
        <f t="shared" ca="1" si="838"/>
        <v/>
      </c>
      <c r="AP245" s="184" t="str">
        <f t="shared" ca="1" si="839"/>
        <v/>
      </c>
      <c r="AQ245" s="184" t="str">
        <f t="shared" ca="1" si="840"/>
        <v/>
      </c>
      <c r="AR245" s="184" t="str">
        <f t="shared" ca="1" si="841"/>
        <v/>
      </c>
      <c r="AS245" s="184" t="str">
        <f t="shared" ca="1" si="842"/>
        <v/>
      </c>
      <c r="AT245" s="184" t="str">
        <f t="shared" ca="1" si="843"/>
        <v/>
      </c>
      <c r="AU245" s="184" t="str">
        <f t="shared" ca="1" si="844"/>
        <v/>
      </c>
      <c r="AV245" s="184" t="str">
        <f t="shared" ca="1" si="845"/>
        <v/>
      </c>
      <c r="AW245" s="184" t="str">
        <f t="shared" ca="1" si="846"/>
        <v/>
      </c>
      <c r="AX245" s="184" t="str">
        <f t="shared" ca="1" si="847"/>
        <v/>
      </c>
      <c r="AY245" s="184" t="str">
        <f t="shared" ca="1" si="848"/>
        <v/>
      </c>
      <c r="AZ245" s="184" t="str">
        <f t="shared" ca="1" si="849"/>
        <v/>
      </c>
      <c r="BA245" s="184" t="str">
        <f t="shared" ca="1" si="850"/>
        <v/>
      </c>
      <c r="BB245" s="184" t="str">
        <f t="shared" ca="1" si="851"/>
        <v/>
      </c>
      <c r="BC245" s="184" t="str">
        <f t="shared" ca="1" si="852"/>
        <v/>
      </c>
      <c r="BD245" s="184" t="str">
        <f t="shared" ca="1" si="853"/>
        <v/>
      </c>
      <c r="BE245" s="184" t="str">
        <f t="shared" ca="1" si="854"/>
        <v/>
      </c>
      <c r="BF245" s="184" t="str">
        <f t="shared" ca="1" si="855"/>
        <v/>
      </c>
      <c r="BG245" s="184" t="str">
        <f t="shared" ca="1" si="856"/>
        <v/>
      </c>
      <c r="BH245" s="184" t="str">
        <f t="shared" ca="1" si="857"/>
        <v/>
      </c>
      <c r="BI245" s="184" t="str">
        <f t="shared" ca="1" si="858"/>
        <v/>
      </c>
      <c r="BJ245" s="184" t="str">
        <f t="shared" ca="1" si="859"/>
        <v/>
      </c>
      <c r="BK245" s="184" t="str">
        <f t="shared" ca="1" si="860"/>
        <v/>
      </c>
      <c r="BL245" s="184" t="str">
        <f t="shared" ca="1" si="861"/>
        <v/>
      </c>
      <c r="BM245" s="184" t="str">
        <f t="shared" ca="1" si="862"/>
        <v/>
      </c>
      <c r="BN245" s="184" t="str">
        <f t="shared" ca="1" si="863"/>
        <v/>
      </c>
      <c r="BO245" s="184" t="str">
        <f t="shared" ca="1" si="864"/>
        <v/>
      </c>
      <c r="BP245" s="184" t="str">
        <f t="shared" ca="1" si="865"/>
        <v/>
      </c>
      <c r="BQ245" s="184" t="str">
        <f t="shared" ca="1" si="866"/>
        <v/>
      </c>
      <c r="BR245" s="184" t="str">
        <f t="shared" ca="1" si="867"/>
        <v/>
      </c>
      <c r="BS245" s="184" t="str">
        <f t="shared" ca="1" si="868"/>
        <v/>
      </c>
      <c r="BT245" s="184" t="str">
        <f t="shared" ca="1" si="869"/>
        <v/>
      </c>
      <c r="BU245" s="184" t="str">
        <f t="shared" ca="1" si="870"/>
        <v/>
      </c>
      <c r="BV245" s="184" t="str">
        <f t="shared" ca="1" si="871"/>
        <v/>
      </c>
      <c r="BW245" s="184" t="str">
        <f t="shared" ca="1" si="872"/>
        <v/>
      </c>
      <c r="BX245" s="184" t="str">
        <f t="shared" ca="1" si="873"/>
        <v/>
      </c>
      <c r="BY245" s="184" t="str">
        <f t="shared" ca="1" si="874"/>
        <v/>
      </c>
      <c r="BZ245" s="184" t="str">
        <f t="shared" ca="1" si="875"/>
        <v/>
      </c>
      <c r="CA245" s="184" t="str">
        <f t="shared" ca="1" si="876"/>
        <v/>
      </c>
      <c r="CB245" s="184" t="str">
        <f t="shared" ca="1" si="877"/>
        <v/>
      </c>
      <c r="CC245" s="184" t="str">
        <f t="shared" ca="1" si="878"/>
        <v/>
      </c>
      <c r="CD245" s="184" t="str">
        <f t="shared" ca="1" si="879"/>
        <v/>
      </c>
      <c r="CE245" s="184" t="str">
        <f t="shared" ca="1" si="880"/>
        <v/>
      </c>
      <c r="CF245" s="184" t="str">
        <f t="shared" ca="1" si="881"/>
        <v/>
      </c>
      <c r="CG245" s="184" t="str">
        <f t="shared" ca="1" si="882"/>
        <v/>
      </c>
      <c r="CH245" s="184" t="str">
        <f t="shared" ca="1" si="883"/>
        <v/>
      </c>
      <c r="CI245" s="184" t="str">
        <f t="shared" ca="1" si="884"/>
        <v/>
      </c>
      <c r="CJ245" s="184" t="str">
        <f t="shared" ca="1" si="885"/>
        <v/>
      </c>
      <c r="CK245" s="184" t="str">
        <f t="shared" ca="1" si="886"/>
        <v/>
      </c>
      <c r="CL245" s="184" t="str">
        <f t="shared" ca="1" si="887"/>
        <v/>
      </c>
      <c r="CM245" s="184" t="str">
        <f t="shared" ca="1" si="888"/>
        <v/>
      </c>
      <c r="CN245" s="184" t="str">
        <f t="shared" ca="1" si="889"/>
        <v/>
      </c>
      <c r="CO245" s="184" t="str">
        <f t="shared" ca="1" si="890"/>
        <v/>
      </c>
      <c r="CP245" s="184" t="str">
        <f t="shared" ca="1" si="891"/>
        <v/>
      </c>
      <c r="CQ245" s="184" t="str">
        <f t="shared" ca="1" si="892"/>
        <v/>
      </c>
      <c r="CR245" s="184">
        <f t="shared" ca="1" si="893"/>
        <v>0</v>
      </c>
      <c r="CS245" s="184">
        <f t="shared" ca="1" si="894"/>
        <v>0</v>
      </c>
      <c r="CT245" s="184">
        <f t="shared" ca="1" si="895"/>
        <v>0</v>
      </c>
      <c r="CU245" s="184">
        <f t="shared" ca="1" si="896"/>
        <v>0</v>
      </c>
      <c r="CV245" s="184">
        <f t="shared" ca="1" si="897"/>
        <v>0</v>
      </c>
      <c r="CW245" s="184">
        <f t="shared" ca="1" si="898"/>
        <v>0</v>
      </c>
      <c r="CX245" s="184">
        <f t="shared" ca="1" si="899"/>
        <v>0</v>
      </c>
      <c r="CY245" s="184">
        <f t="shared" ca="1" si="900"/>
        <v>0</v>
      </c>
      <c r="CZ245" s="184">
        <f t="shared" ca="1" si="901"/>
        <v>0</v>
      </c>
      <c r="DA245" s="184">
        <f t="shared" ca="1" si="902"/>
        <v>0</v>
      </c>
      <c r="DB245" s="184">
        <f t="shared" ca="1" si="903"/>
        <v>0</v>
      </c>
      <c r="DC245" s="184">
        <f t="shared" ca="1" si="904"/>
        <v>0</v>
      </c>
      <c r="DD245" s="184">
        <f t="shared" ca="1" si="905"/>
        <v>0</v>
      </c>
      <c r="DE245" s="184">
        <f t="shared" ca="1" si="906"/>
        <v>0</v>
      </c>
      <c r="DF245" s="184">
        <f t="shared" ca="1" si="907"/>
        <v>0</v>
      </c>
      <c r="DG245" s="184">
        <f t="shared" ca="1" si="908"/>
        <v>0</v>
      </c>
      <c r="DH245" s="184">
        <f t="shared" ca="1" si="909"/>
        <v>0</v>
      </c>
      <c r="DI245" s="184">
        <f t="shared" ca="1" si="910"/>
        <v>0</v>
      </c>
      <c r="DJ245" s="184">
        <f t="shared" ca="1" si="911"/>
        <v>0</v>
      </c>
      <c r="DK245" s="184">
        <f t="shared" ca="1" si="912"/>
        <v>0</v>
      </c>
      <c r="DL245" s="184">
        <f t="shared" ca="1" si="913"/>
        <v>0</v>
      </c>
      <c r="DM245" s="184">
        <f t="shared" ca="1" si="914"/>
        <v>0</v>
      </c>
      <c r="DN245" s="184">
        <f t="shared" ca="1" si="915"/>
        <v>0</v>
      </c>
      <c r="DO245" s="184">
        <f t="shared" ca="1" si="916"/>
        <v>0</v>
      </c>
      <c r="DP245" s="184">
        <f t="shared" ca="1" si="917"/>
        <v>0</v>
      </c>
      <c r="DQ245" s="184">
        <f t="shared" ca="1" si="918"/>
        <v>0</v>
      </c>
      <c r="DR245" s="184">
        <f t="shared" ca="1" si="919"/>
        <v>0</v>
      </c>
      <c r="DS245" s="184">
        <f t="shared" ca="1" si="920"/>
        <v>0</v>
      </c>
      <c r="DT245" s="184">
        <f t="shared" ca="1" si="921"/>
        <v>0</v>
      </c>
      <c r="DU245" s="184">
        <f t="shared" ca="1" si="922"/>
        <v>0</v>
      </c>
      <c r="DV245" s="184">
        <f t="shared" ca="1" si="923"/>
        <v>0</v>
      </c>
      <c r="DW245" s="184">
        <f t="shared" ca="1" si="924"/>
        <v>0</v>
      </c>
      <c r="DX245" s="184">
        <f t="shared" ca="1" si="925"/>
        <v>0</v>
      </c>
      <c r="DY245" s="184">
        <f t="shared" ca="1" si="926"/>
        <v>0</v>
      </c>
      <c r="DZ245" s="184">
        <f t="shared" ca="1" si="927"/>
        <v>0</v>
      </c>
      <c r="EA245" s="184">
        <f t="shared" ca="1" si="928"/>
        <v>0</v>
      </c>
      <c r="EB245" s="184">
        <f t="shared" ca="1" si="929"/>
        <v>0</v>
      </c>
      <c r="EC245" s="184">
        <f t="shared" ca="1" si="930"/>
        <v>0</v>
      </c>
      <c r="ED245" s="184">
        <f t="shared" ca="1" si="931"/>
        <v>0</v>
      </c>
      <c r="EE245" s="184">
        <f t="shared" ca="1" si="932"/>
        <v>0</v>
      </c>
      <c r="EF245" s="184">
        <f t="shared" ca="1" si="933"/>
        <v>0</v>
      </c>
      <c r="EG245" s="184">
        <f t="shared" ca="1" si="934"/>
        <v>0</v>
      </c>
      <c r="EH245" s="184">
        <f t="shared" ca="1" si="935"/>
        <v>0</v>
      </c>
      <c r="EI245" s="184">
        <f t="shared" ca="1" si="936"/>
        <v>0</v>
      </c>
      <c r="EJ245" s="184">
        <f t="shared" ca="1" si="937"/>
        <v>0</v>
      </c>
      <c r="EK245" s="184">
        <f t="shared" ca="1" si="938"/>
        <v>0</v>
      </c>
      <c r="EL245" s="184">
        <f t="shared" ca="1" si="939"/>
        <v>0</v>
      </c>
      <c r="EM245" s="184">
        <f t="shared" ca="1" si="940"/>
        <v>0</v>
      </c>
      <c r="EN245" s="184">
        <f t="shared" ca="1" si="941"/>
        <v>0</v>
      </c>
      <c r="EO245" s="184">
        <f t="shared" ca="1" si="942"/>
        <v>0</v>
      </c>
      <c r="EP245" s="184">
        <f t="shared" ca="1" si="943"/>
        <v>0</v>
      </c>
      <c r="EQ245" s="184">
        <f t="shared" ca="1" si="944"/>
        <v>0</v>
      </c>
      <c r="ER245" s="184">
        <f t="shared" ca="1" si="945"/>
        <v>0</v>
      </c>
      <c r="ES245" s="184">
        <f t="shared" ca="1" si="946"/>
        <v>0</v>
      </c>
      <c r="ET245" s="184">
        <f t="shared" ca="1" si="947"/>
        <v>0</v>
      </c>
      <c r="EU245" s="184">
        <f t="shared" ca="1" si="948"/>
        <v>0</v>
      </c>
      <c r="EV245" s="184">
        <f t="shared" ca="1" si="949"/>
        <v>0</v>
      </c>
      <c r="EW245" s="184">
        <f t="shared" ca="1" si="950"/>
        <v>0</v>
      </c>
      <c r="EX245" s="184">
        <f t="shared" ca="1" si="951"/>
        <v>0</v>
      </c>
      <c r="EY245" s="184">
        <f t="shared" ca="1" si="952"/>
        <v>0</v>
      </c>
      <c r="EZ245" s="184">
        <f t="shared" ca="1" si="953"/>
        <v>0</v>
      </c>
      <c r="FA245" s="184">
        <f t="shared" ca="1" si="954"/>
        <v>0</v>
      </c>
      <c r="FB245" s="184">
        <f t="shared" ca="1" si="955"/>
        <v>0</v>
      </c>
      <c r="FC245" s="184">
        <f t="shared" ca="1" si="956"/>
        <v>0</v>
      </c>
      <c r="FD245" s="184">
        <f t="shared" ca="1" si="957"/>
        <v>0</v>
      </c>
      <c r="FE245" s="184">
        <f t="shared" ca="1" si="958"/>
        <v>0</v>
      </c>
      <c r="FF245" s="184">
        <f t="shared" ca="1" si="959"/>
        <v>0</v>
      </c>
      <c r="FG245" s="184">
        <f t="shared" ca="1" si="960"/>
        <v>0</v>
      </c>
      <c r="FH245" s="184">
        <f t="shared" ca="1" si="961"/>
        <v>0</v>
      </c>
      <c r="FI245" s="184">
        <f t="shared" ca="1" si="962"/>
        <v>0</v>
      </c>
      <c r="FJ245" s="184">
        <f t="shared" ca="1" si="963"/>
        <v>0</v>
      </c>
      <c r="FK245" s="184">
        <f t="shared" ca="1" si="964"/>
        <v>0</v>
      </c>
      <c r="FL245" s="184">
        <f t="shared" ca="1" si="965"/>
        <v>0</v>
      </c>
      <c r="FM245" s="184">
        <f t="shared" ca="1" si="966"/>
        <v>0</v>
      </c>
      <c r="FN245" s="184">
        <f t="shared" ca="1" si="967"/>
        <v>0</v>
      </c>
      <c r="FO245" s="184">
        <f t="shared" ca="1" si="968"/>
        <v>0</v>
      </c>
      <c r="FP245" s="184">
        <f t="shared" ca="1" si="969"/>
        <v>0</v>
      </c>
      <c r="FQ245" s="184">
        <f t="shared" ca="1" si="970"/>
        <v>0</v>
      </c>
      <c r="FR245" s="184">
        <f t="shared" ca="1" si="971"/>
        <v>0</v>
      </c>
      <c r="FS245" s="184">
        <f t="shared" ca="1" si="972"/>
        <v>0</v>
      </c>
      <c r="FT245" s="184">
        <f t="shared" ca="1" si="973"/>
        <v>0</v>
      </c>
      <c r="FU245" s="184">
        <f t="shared" ca="1" si="974"/>
        <v>0</v>
      </c>
      <c r="FV245" s="184">
        <f t="shared" ca="1" si="975"/>
        <v>0</v>
      </c>
      <c r="FW245" s="184">
        <f t="shared" ca="1" si="976"/>
        <v>0</v>
      </c>
      <c r="FX245" s="184">
        <f t="shared" ca="1" si="977"/>
        <v>0</v>
      </c>
      <c r="FY245" s="184">
        <f t="shared" ca="1" si="978"/>
        <v>0</v>
      </c>
      <c r="FZ245" s="184">
        <f t="shared" ca="1" si="979"/>
        <v>0</v>
      </c>
      <c r="GA245" s="184">
        <f t="shared" ca="1" si="980"/>
        <v>0</v>
      </c>
      <c r="GB245" s="184">
        <f t="shared" ca="1" si="981"/>
        <v>0</v>
      </c>
      <c r="GC245" s="184">
        <f t="shared" ca="1" si="982"/>
        <v>0</v>
      </c>
      <c r="GD245" s="184">
        <f t="shared" ca="1" si="983"/>
        <v>0</v>
      </c>
      <c r="GE245" s="184">
        <f t="shared" ca="1" si="984"/>
        <v>0</v>
      </c>
      <c r="GF245" s="184">
        <f t="shared" ca="1" si="985"/>
        <v>0</v>
      </c>
      <c r="GG245" s="184">
        <f t="shared" ca="1" si="986"/>
        <v>0</v>
      </c>
      <c r="GH245" s="184">
        <f t="shared" ca="1" si="987"/>
        <v>0</v>
      </c>
      <c r="GI245" s="184">
        <f t="shared" ca="1" si="988"/>
        <v>0</v>
      </c>
      <c r="GJ245" s="184">
        <f t="shared" ca="1" si="989"/>
        <v>0</v>
      </c>
      <c r="GK245" s="184">
        <f t="shared" ca="1" si="990"/>
        <v>0</v>
      </c>
      <c r="GL245" s="184">
        <f t="shared" ca="1" si="991"/>
        <v>0</v>
      </c>
      <c r="GM245" s="184">
        <f t="shared" ca="1" si="992"/>
        <v>0</v>
      </c>
      <c r="GN245" s="184">
        <f t="shared" ca="1" si="993"/>
        <v>0</v>
      </c>
      <c r="GO245" s="184">
        <f t="shared" ca="1" si="994"/>
        <v>0</v>
      </c>
      <c r="GP245" s="184">
        <f t="shared" ca="1" si="995"/>
        <v>0</v>
      </c>
      <c r="GQ245" s="184">
        <f t="shared" ca="1" si="996"/>
        <v>0</v>
      </c>
      <c r="GR245" s="184">
        <f t="shared" ca="1" si="997"/>
        <v>0</v>
      </c>
      <c r="GS245" s="184">
        <f t="shared" ca="1" si="998"/>
        <v>0</v>
      </c>
      <c r="GT245" s="184">
        <f t="shared" ca="1" si="999"/>
        <v>0</v>
      </c>
      <c r="GU245" s="184">
        <f t="shared" ca="1" si="1000"/>
        <v>0</v>
      </c>
      <c r="GV245" s="184">
        <f t="shared" ca="1" si="1001"/>
        <v>0</v>
      </c>
      <c r="GW245" s="184">
        <f t="shared" ca="1" si="1002"/>
        <v>0</v>
      </c>
      <c r="GX245" s="184">
        <f t="shared" ca="1" si="1003"/>
        <v>0</v>
      </c>
      <c r="GY245" s="184">
        <f t="shared" ca="1" si="1004"/>
        <v>0</v>
      </c>
      <c r="GZ245" s="184">
        <f t="shared" ca="1" si="1005"/>
        <v>0</v>
      </c>
      <c r="HA245" s="184">
        <f t="shared" ca="1" si="1006"/>
        <v>0</v>
      </c>
      <c r="HB245" s="184">
        <f t="shared" ca="1" si="1007"/>
        <v>0</v>
      </c>
      <c r="HC245" s="184">
        <f t="shared" ca="1" si="1008"/>
        <v>0</v>
      </c>
      <c r="HD245" s="184">
        <f t="shared" ca="1" si="1009"/>
        <v>0</v>
      </c>
      <c r="HE245" s="184">
        <f t="shared" ca="1" si="1010"/>
        <v>0</v>
      </c>
      <c r="HF245" s="184">
        <f t="shared" ca="1" si="1011"/>
        <v>0</v>
      </c>
      <c r="HG245" s="184">
        <f t="shared" ca="1" si="1012"/>
        <v>0</v>
      </c>
      <c r="HH245" s="184">
        <f t="shared" ca="1" si="1013"/>
        <v>0</v>
      </c>
      <c r="HI245" s="184">
        <f t="shared" ca="1" si="1014"/>
        <v>0</v>
      </c>
      <c r="HJ245" s="184">
        <f t="shared" ca="1" si="1015"/>
        <v>0</v>
      </c>
      <c r="HK245" s="578">
        <f t="shared" ca="1" si="1016"/>
        <v>0</v>
      </c>
    </row>
    <row r="246" spans="1:219" s="185" customFormat="1">
      <c r="A246" s="284"/>
      <c r="B246" s="285"/>
      <c r="C246" s="286"/>
      <c r="D246" s="287"/>
      <c r="E246" s="288"/>
      <c r="F246" s="289"/>
      <c r="G246" s="289"/>
      <c r="H246" s="289"/>
      <c r="I246" s="289"/>
      <c r="J246" s="289"/>
      <c r="K246" s="289"/>
      <c r="L246" s="289"/>
      <c r="M246" s="572">
        <f t="shared" si="810"/>
        <v>0</v>
      </c>
      <c r="N246" s="572">
        <f t="shared" si="811"/>
        <v>0</v>
      </c>
      <c r="O246" s="572">
        <f t="shared" si="812"/>
        <v>0</v>
      </c>
      <c r="P246" s="572">
        <f t="shared" si="813"/>
        <v>238</v>
      </c>
      <c r="Q246" s="572" t="str">
        <f t="shared" si="814"/>
        <v/>
      </c>
      <c r="R246" s="572" t="str">
        <f t="shared" si="815"/>
        <v/>
      </c>
      <c r="S246" s="184" t="str">
        <f t="shared" ca="1" si="816"/>
        <v/>
      </c>
      <c r="T246" s="184" t="str">
        <f t="shared" ca="1" si="817"/>
        <v/>
      </c>
      <c r="U246" s="184" t="str">
        <f t="shared" ca="1" si="818"/>
        <v/>
      </c>
      <c r="V246" s="184" t="str">
        <f t="shared" ca="1" si="819"/>
        <v/>
      </c>
      <c r="W246" s="184" t="str">
        <f t="shared" ca="1" si="820"/>
        <v/>
      </c>
      <c r="X246" s="184" t="str">
        <f t="shared" ca="1" si="821"/>
        <v/>
      </c>
      <c r="Y246" s="184" t="str">
        <f t="shared" ca="1" si="822"/>
        <v/>
      </c>
      <c r="Z246" s="184" t="str">
        <f t="shared" ca="1" si="823"/>
        <v/>
      </c>
      <c r="AA246" s="184" t="str">
        <f t="shared" ca="1" si="824"/>
        <v/>
      </c>
      <c r="AB246" s="184" t="str">
        <f t="shared" ca="1" si="825"/>
        <v/>
      </c>
      <c r="AC246" s="184" t="str">
        <f t="shared" ca="1" si="826"/>
        <v/>
      </c>
      <c r="AD246" s="184" t="str">
        <f t="shared" ca="1" si="827"/>
        <v/>
      </c>
      <c r="AE246" s="184" t="str">
        <f t="shared" ca="1" si="828"/>
        <v/>
      </c>
      <c r="AF246" s="184" t="str">
        <f t="shared" ca="1" si="829"/>
        <v/>
      </c>
      <c r="AG246" s="184" t="str">
        <f t="shared" ca="1" si="830"/>
        <v/>
      </c>
      <c r="AH246" s="184" t="str">
        <f t="shared" ca="1" si="831"/>
        <v/>
      </c>
      <c r="AI246" s="184" t="str">
        <f t="shared" ca="1" si="832"/>
        <v/>
      </c>
      <c r="AJ246" s="184" t="str">
        <f t="shared" ca="1" si="833"/>
        <v/>
      </c>
      <c r="AK246" s="184" t="str">
        <f t="shared" ca="1" si="834"/>
        <v/>
      </c>
      <c r="AL246" s="184" t="str">
        <f t="shared" ca="1" si="835"/>
        <v/>
      </c>
      <c r="AM246" s="184" t="str">
        <f t="shared" ca="1" si="836"/>
        <v/>
      </c>
      <c r="AN246" s="184" t="str">
        <f t="shared" ca="1" si="837"/>
        <v/>
      </c>
      <c r="AO246" s="184" t="str">
        <f t="shared" ca="1" si="838"/>
        <v/>
      </c>
      <c r="AP246" s="184" t="str">
        <f t="shared" ca="1" si="839"/>
        <v/>
      </c>
      <c r="AQ246" s="184" t="str">
        <f t="shared" ca="1" si="840"/>
        <v/>
      </c>
      <c r="AR246" s="184" t="str">
        <f t="shared" ca="1" si="841"/>
        <v/>
      </c>
      <c r="AS246" s="184" t="str">
        <f t="shared" ca="1" si="842"/>
        <v/>
      </c>
      <c r="AT246" s="184" t="str">
        <f t="shared" ca="1" si="843"/>
        <v/>
      </c>
      <c r="AU246" s="184" t="str">
        <f t="shared" ca="1" si="844"/>
        <v/>
      </c>
      <c r="AV246" s="184" t="str">
        <f t="shared" ca="1" si="845"/>
        <v/>
      </c>
      <c r="AW246" s="184" t="str">
        <f t="shared" ca="1" si="846"/>
        <v/>
      </c>
      <c r="AX246" s="184" t="str">
        <f t="shared" ca="1" si="847"/>
        <v/>
      </c>
      <c r="AY246" s="184" t="str">
        <f t="shared" ca="1" si="848"/>
        <v/>
      </c>
      <c r="AZ246" s="184" t="str">
        <f t="shared" ca="1" si="849"/>
        <v/>
      </c>
      <c r="BA246" s="184" t="str">
        <f t="shared" ca="1" si="850"/>
        <v/>
      </c>
      <c r="BB246" s="184" t="str">
        <f t="shared" ca="1" si="851"/>
        <v/>
      </c>
      <c r="BC246" s="184" t="str">
        <f t="shared" ca="1" si="852"/>
        <v/>
      </c>
      <c r="BD246" s="184" t="str">
        <f t="shared" ca="1" si="853"/>
        <v/>
      </c>
      <c r="BE246" s="184" t="str">
        <f t="shared" ca="1" si="854"/>
        <v/>
      </c>
      <c r="BF246" s="184" t="str">
        <f t="shared" ca="1" si="855"/>
        <v/>
      </c>
      <c r="BG246" s="184" t="str">
        <f t="shared" ca="1" si="856"/>
        <v/>
      </c>
      <c r="BH246" s="184" t="str">
        <f t="shared" ca="1" si="857"/>
        <v/>
      </c>
      <c r="BI246" s="184" t="str">
        <f t="shared" ca="1" si="858"/>
        <v/>
      </c>
      <c r="BJ246" s="184" t="str">
        <f t="shared" ca="1" si="859"/>
        <v/>
      </c>
      <c r="BK246" s="184" t="str">
        <f t="shared" ca="1" si="860"/>
        <v/>
      </c>
      <c r="BL246" s="184" t="str">
        <f t="shared" ca="1" si="861"/>
        <v/>
      </c>
      <c r="BM246" s="184" t="str">
        <f t="shared" ca="1" si="862"/>
        <v/>
      </c>
      <c r="BN246" s="184" t="str">
        <f t="shared" ca="1" si="863"/>
        <v/>
      </c>
      <c r="BO246" s="184" t="str">
        <f t="shared" ca="1" si="864"/>
        <v/>
      </c>
      <c r="BP246" s="184" t="str">
        <f t="shared" ca="1" si="865"/>
        <v/>
      </c>
      <c r="BQ246" s="184" t="str">
        <f t="shared" ca="1" si="866"/>
        <v/>
      </c>
      <c r="BR246" s="184" t="str">
        <f t="shared" ca="1" si="867"/>
        <v/>
      </c>
      <c r="BS246" s="184" t="str">
        <f t="shared" ca="1" si="868"/>
        <v/>
      </c>
      <c r="BT246" s="184" t="str">
        <f t="shared" ca="1" si="869"/>
        <v/>
      </c>
      <c r="BU246" s="184" t="str">
        <f t="shared" ca="1" si="870"/>
        <v/>
      </c>
      <c r="BV246" s="184" t="str">
        <f t="shared" ca="1" si="871"/>
        <v/>
      </c>
      <c r="BW246" s="184" t="str">
        <f t="shared" ca="1" si="872"/>
        <v/>
      </c>
      <c r="BX246" s="184" t="str">
        <f t="shared" ca="1" si="873"/>
        <v/>
      </c>
      <c r="BY246" s="184" t="str">
        <f t="shared" ca="1" si="874"/>
        <v/>
      </c>
      <c r="BZ246" s="184" t="str">
        <f t="shared" ca="1" si="875"/>
        <v/>
      </c>
      <c r="CA246" s="184" t="str">
        <f t="shared" ca="1" si="876"/>
        <v/>
      </c>
      <c r="CB246" s="184" t="str">
        <f t="shared" ca="1" si="877"/>
        <v/>
      </c>
      <c r="CC246" s="184" t="str">
        <f t="shared" ca="1" si="878"/>
        <v/>
      </c>
      <c r="CD246" s="184" t="str">
        <f t="shared" ca="1" si="879"/>
        <v/>
      </c>
      <c r="CE246" s="184" t="str">
        <f t="shared" ca="1" si="880"/>
        <v/>
      </c>
      <c r="CF246" s="184" t="str">
        <f t="shared" ca="1" si="881"/>
        <v/>
      </c>
      <c r="CG246" s="184" t="str">
        <f t="shared" ca="1" si="882"/>
        <v/>
      </c>
      <c r="CH246" s="184" t="str">
        <f t="shared" ca="1" si="883"/>
        <v/>
      </c>
      <c r="CI246" s="184" t="str">
        <f t="shared" ca="1" si="884"/>
        <v/>
      </c>
      <c r="CJ246" s="184" t="str">
        <f t="shared" ca="1" si="885"/>
        <v/>
      </c>
      <c r="CK246" s="184" t="str">
        <f t="shared" ca="1" si="886"/>
        <v/>
      </c>
      <c r="CL246" s="184" t="str">
        <f t="shared" ca="1" si="887"/>
        <v/>
      </c>
      <c r="CM246" s="184" t="str">
        <f t="shared" ca="1" si="888"/>
        <v/>
      </c>
      <c r="CN246" s="184" t="str">
        <f t="shared" ca="1" si="889"/>
        <v/>
      </c>
      <c r="CO246" s="184" t="str">
        <f t="shared" ca="1" si="890"/>
        <v/>
      </c>
      <c r="CP246" s="184" t="str">
        <f t="shared" ca="1" si="891"/>
        <v/>
      </c>
      <c r="CQ246" s="184">
        <f t="shared" ca="1" si="892"/>
        <v>0</v>
      </c>
      <c r="CR246" s="184">
        <f t="shared" ca="1" si="893"/>
        <v>0</v>
      </c>
      <c r="CS246" s="184">
        <f t="shared" ca="1" si="894"/>
        <v>0</v>
      </c>
      <c r="CT246" s="184">
        <f t="shared" ca="1" si="895"/>
        <v>0</v>
      </c>
      <c r="CU246" s="184">
        <f t="shared" ca="1" si="896"/>
        <v>0</v>
      </c>
      <c r="CV246" s="184">
        <f t="shared" ca="1" si="897"/>
        <v>0</v>
      </c>
      <c r="CW246" s="184">
        <f t="shared" ca="1" si="898"/>
        <v>0</v>
      </c>
      <c r="CX246" s="184">
        <f t="shared" ca="1" si="899"/>
        <v>0</v>
      </c>
      <c r="CY246" s="184">
        <f t="shared" ca="1" si="900"/>
        <v>0</v>
      </c>
      <c r="CZ246" s="184">
        <f t="shared" ca="1" si="901"/>
        <v>0</v>
      </c>
      <c r="DA246" s="184">
        <f t="shared" ca="1" si="902"/>
        <v>0</v>
      </c>
      <c r="DB246" s="184">
        <f t="shared" ca="1" si="903"/>
        <v>0</v>
      </c>
      <c r="DC246" s="184">
        <f t="shared" ca="1" si="904"/>
        <v>0</v>
      </c>
      <c r="DD246" s="184">
        <f t="shared" ca="1" si="905"/>
        <v>0</v>
      </c>
      <c r="DE246" s="184">
        <f t="shared" ca="1" si="906"/>
        <v>0</v>
      </c>
      <c r="DF246" s="184">
        <f t="shared" ca="1" si="907"/>
        <v>0</v>
      </c>
      <c r="DG246" s="184">
        <f t="shared" ca="1" si="908"/>
        <v>0</v>
      </c>
      <c r="DH246" s="184">
        <f t="shared" ca="1" si="909"/>
        <v>0</v>
      </c>
      <c r="DI246" s="184">
        <f t="shared" ca="1" si="910"/>
        <v>0</v>
      </c>
      <c r="DJ246" s="184">
        <f t="shared" ca="1" si="911"/>
        <v>0</v>
      </c>
      <c r="DK246" s="184">
        <f t="shared" ca="1" si="912"/>
        <v>0</v>
      </c>
      <c r="DL246" s="184">
        <f t="shared" ca="1" si="913"/>
        <v>0</v>
      </c>
      <c r="DM246" s="184">
        <f t="shared" ca="1" si="914"/>
        <v>0</v>
      </c>
      <c r="DN246" s="184">
        <f t="shared" ca="1" si="915"/>
        <v>0</v>
      </c>
      <c r="DO246" s="184">
        <f t="shared" ca="1" si="916"/>
        <v>0</v>
      </c>
      <c r="DP246" s="184">
        <f t="shared" ca="1" si="917"/>
        <v>0</v>
      </c>
      <c r="DQ246" s="184">
        <f t="shared" ca="1" si="918"/>
        <v>0</v>
      </c>
      <c r="DR246" s="184">
        <f t="shared" ca="1" si="919"/>
        <v>0</v>
      </c>
      <c r="DS246" s="184">
        <f t="shared" ca="1" si="920"/>
        <v>0</v>
      </c>
      <c r="DT246" s="184">
        <f t="shared" ca="1" si="921"/>
        <v>0</v>
      </c>
      <c r="DU246" s="184">
        <f t="shared" ca="1" si="922"/>
        <v>0</v>
      </c>
      <c r="DV246" s="184">
        <f t="shared" ca="1" si="923"/>
        <v>0</v>
      </c>
      <c r="DW246" s="184">
        <f t="shared" ca="1" si="924"/>
        <v>0</v>
      </c>
      <c r="DX246" s="184">
        <f t="shared" ca="1" si="925"/>
        <v>0</v>
      </c>
      <c r="DY246" s="184">
        <f t="shared" ca="1" si="926"/>
        <v>0</v>
      </c>
      <c r="DZ246" s="184">
        <f t="shared" ca="1" si="927"/>
        <v>0</v>
      </c>
      <c r="EA246" s="184">
        <f t="shared" ca="1" si="928"/>
        <v>0</v>
      </c>
      <c r="EB246" s="184">
        <f t="shared" ca="1" si="929"/>
        <v>0</v>
      </c>
      <c r="EC246" s="184">
        <f t="shared" ca="1" si="930"/>
        <v>0</v>
      </c>
      <c r="ED246" s="184">
        <f t="shared" ca="1" si="931"/>
        <v>0</v>
      </c>
      <c r="EE246" s="184">
        <f t="shared" ca="1" si="932"/>
        <v>0</v>
      </c>
      <c r="EF246" s="184">
        <f t="shared" ca="1" si="933"/>
        <v>0</v>
      </c>
      <c r="EG246" s="184">
        <f t="shared" ca="1" si="934"/>
        <v>0</v>
      </c>
      <c r="EH246" s="184">
        <f t="shared" ca="1" si="935"/>
        <v>0</v>
      </c>
      <c r="EI246" s="184">
        <f t="shared" ca="1" si="936"/>
        <v>0</v>
      </c>
      <c r="EJ246" s="184">
        <f t="shared" ca="1" si="937"/>
        <v>0</v>
      </c>
      <c r="EK246" s="184">
        <f t="shared" ca="1" si="938"/>
        <v>0</v>
      </c>
      <c r="EL246" s="184">
        <f t="shared" ca="1" si="939"/>
        <v>0</v>
      </c>
      <c r="EM246" s="184">
        <f t="shared" ca="1" si="940"/>
        <v>0</v>
      </c>
      <c r="EN246" s="184">
        <f t="shared" ca="1" si="941"/>
        <v>0</v>
      </c>
      <c r="EO246" s="184">
        <f t="shared" ca="1" si="942"/>
        <v>0</v>
      </c>
      <c r="EP246" s="184">
        <f t="shared" ca="1" si="943"/>
        <v>0</v>
      </c>
      <c r="EQ246" s="184">
        <f t="shared" ca="1" si="944"/>
        <v>0</v>
      </c>
      <c r="ER246" s="184">
        <f t="shared" ca="1" si="945"/>
        <v>0</v>
      </c>
      <c r="ES246" s="184">
        <f t="shared" ca="1" si="946"/>
        <v>0</v>
      </c>
      <c r="ET246" s="184">
        <f t="shared" ca="1" si="947"/>
        <v>0</v>
      </c>
      <c r="EU246" s="184">
        <f t="shared" ca="1" si="948"/>
        <v>0</v>
      </c>
      <c r="EV246" s="184">
        <f t="shared" ca="1" si="949"/>
        <v>0</v>
      </c>
      <c r="EW246" s="184">
        <f t="shared" ca="1" si="950"/>
        <v>0</v>
      </c>
      <c r="EX246" s="184">
        <f t="shared" ca="1" si="951"/>
        <v>0</v>
      </c>
      <c r="EY246" s="184">
        <f t="shared" ca="1" si="952"/>
        <v>0</v>
      </c>
      <c r="EZ246" s="184">
        <f t="shared" ca="1" si="953"/>
        <v>0</v>
      </c>
      <c r="FA246" s="184">
        <f t="shared" ca="1" si="954"/>
        <v>0</v>
      </c>
      <c r="FB246" s="184">
        <f t="shared" ca="1" si="955"/>
        <v>0</v>
      </c>
      <c r="FC246" s="184">
        <f t="shared" ca="1" si="956"/>
        <v>0</v>
      </c>
      <c r="FD246" s="184">
        <f t="shared" ca="1" si="957"/>
        <v>0</v>
      </c>
      <c r="FE246" s="184">
        <f t="shared" ca="1" si="958"/>
        <v>0</v>
      </c>
      <c r="FF246" s="184">
        <f t="shared" ca="1" si="959"/>
        <v>0</v>
      </c>
      <c r="FG246" s="184">
        <f t="shared" ca="1" si="960"/>
        <v>0</v>
      </c>
      <c r="FH246" s="184">
        <f t="shared" ca="1" si="961"/>
        <v>0</v>
      </c>
      <c r="FI246" s="184">
        <f t="shared" ca="1" si="962"/>
        <v>0</v>
      </c>
      <c r="FJ246" s="184">
        <f t="shared" ca="1" si="963"/>
        <v>0</v>
      </c>
      <c r="FK246" s="184">
        <f t="shared" ca="1" si="964"/>
        <v>0</v>
      </c>
      <c r="FL246" s="184">
        <f t="shared" ca="1" si="965"/>
        <v>0</v>
      </c>
      <c r="FM246" s="184">
        <f t="shared" ca="1" si="966"/>
        <v>0</v>
      </c>
      <c r="FN246" s="184">
        <f t="shared" ca="1" si="967"/>
        <v>0</v>
      </c>
      <c r="FO246" s="184">
        <f t="shared" ca="1" si="968"/>
        <v>0</v>
      </c>
      <c r="FP246" s="184">
        <f t="shared" ca="1" si="969"/>
        <v>0</v>
      </c>
      <c r="FQ246" s="184">
        <f t="shared" ca="1" si="970"/>
        <v>0</v>
      </c>
      <c r="FR246" s="184">
        <f t="shared" ca="1" si="971"/>
        <v>0</v>
      </c>
      <c r="FS246" s="184">
        <f t="shared" ca="1" si="972"/>
        <v>0</v>
      </c>
      <c r="FT246" s="184">
        <f t="shared" ca="1" si="973"/>
        <v>0</v>
      </c>
      <c r="FU246" s="184">
        <f t="shared" ca="1" si="974"/>
        <v>0</v>
      </c>
      <c r="FV246" s="184">
        <f t="shared" ca="1" si="975"/>
        <v>0</v>
      </c>
      <c r="FW246" s="184">
        <f t="shared" ca="1" si="976"/>
        <v>0</v>
      </c>
      <c r="FX246" s="184">
        <f t="shared" ca="1" si="977"/>
        <v>0</v>
      </c>
      <c r="FY246" s="184">
        <f t="shared" ca="1" si="978"/>
        <v>0</v>
      </c>
      <c r="FZ246" s="184">
        <f t="shared" ca="1" si="979"/>
        <v>0</v>
      </c>
      <c r="GA246" s="184">
        <f t="shared" ca="1" si="980"/>
        <v>0</v>
      </c>
      <c r="GB246" s="184">
        <f t="shared" ca="1" si="981"/>
        <v>0</v>
      </c>
      <c r="GC246" s="184">
        <f t="shared" ca="1" si="982"/>
        <v>0</v>
      </c>
      <c r="GD246" s="184">
        <f t="shared" ca="1" si="983"/>
        <v>0</v>
      </c>
      <c r="GE246" s="184">
        <f t="shared" ca="1" si="984"/>
        <v>0</v>
      </c>
      <c r="GF246" s="184">
        <f t="shared" ca="1" si="985"/>
        <v>0</v>
      </c>
      <c r="GG246" s="184">
        <f t="shared" ca="1" si="986"/>
        <v>0</v>
      </c>
      <c r="GH246" s="184">
        <f t="shared" ca="1" si="987"/>
        <v>0</v>
      </c>
      <c r="GI246" s="184">
        <f t="shared" ca="1" si="988"/>
        <v>0</v>
      </c>
      <c r="GJ246" s="184">
        <f t="shared" ca="1" si="989"/>
        <v>0</v>
      </c>
      <c r="GK246" s="184">
        <f t="shared" ca="1" si="990"/>
        <v>0</v>
      </c>
      <c r="GL246" s="184">
        <f t="shared" ca="1" si="991"/>
        <v>0</v>
      </c>
      <c r="GM246" s="184">
        <f t="shared" ca="1" si="992"/>
        <v>0</v>
      </c>
      <c r="GN246" s="184">
        <f t="shared" ca="1" si="993"/>
        <v>0</v>
      </c>
      <c r="GO246" s="184">
        <f t="shared" ca="1" si="994"/>
        <v>0</v>
      </c>
      <c r="GP246" s="184">
        <f t="shared" ca="1" si="995"/>
        <v>0</v>
      </c>
      <c r="GQ246" s="184">
        <f t="shared" ca="1" si="996"/>
        <v>0</v>
      </c>
      <c r="GR246" s="184">
        <f t="shared" ca="1" si="997"/>
        <v>0</v>
      </c>
      <c r="GS246" s="184">
        <f t="shared" ca="1" si="998"/>
        <v>0</v>
      </c>
      <c r="GT246" s="184">
        <f t="shared" ca="1" si="999"/>
        <v>0</v>
      </c>
      <c r="GU246" s="184">
        <f t="shared" ca="1" si="1000"/>
        <v>0</v>
      </c>
      <c r="GV246" s="184">
        <f t="shared" ca="1" si="1001"/>
        <v>0</v>
      </c>
      <c r="GW246" s="184">
        <f t="shared" ca="1" si="1002"/>
        <v>0</v>
      </c>
      <c r="GX246" s="184">
        <f t="shared" ca="1" si="1003"/>
        <v>0</v>
      </c>
      <c r="GY246" s="184">
        <f t="shared" ca="1" si="1004"/>
        <v>0</v>
      </c>
      <c r="GZ246" s="184">
        <f t="shared" ca="1" si="1005"/>
        <v>0</v>
      </c>
      <c r="HA246" s="184">
        <f t="shared" ca="1" si="1006"/>
        <v>0</v>
      </c>
      <c r="HB246" s="184">
        <f t="shared" ca="1" si="1007"/>
        <v>0</v>
      </c>
      <c r="HC246" s="184">
        <f t="shared" ca="1" si="1008"/>
        <v>0</v>
      </c>
      <c r="HD246" s="184">
        <f t="shared" ca="1" si="1009"/>
        <v>0</v>
      </c>
      <c r="HE246" s="184">
        <f t="shared" ca="1" si="1010"/>
        <v>0</v>
      </c>
      <c r="HF246" s="184">
        <f t="shared" ca="1" si="1011"/>
        <v>0</v>
      </c>
      <c r="HG246" s="184">
        <f t="shared" ca="1" si="1012"/>
        <v>0</v>
      </c>
      <c r="HH246" s="184">
        <f t="shared" ca="1" si="1013"/>
        <v>0</v>
      </c>
      <c r="HI246" s="184">
        <f t="shared" ca="1" si="1014"/>
        <v>0</v>
      </c>
      <c r="HJ246" s="184">
        <f t="shared" ca="1" si="1015"/>
        <v>0</v>
      </c>
      <c r="HK246" s="578">
        <f t="shared" ca="1" si="1016"/>
        <v>0</v>
      </c>
    </row>
    <row r="247" spans="1:219" s="185" customFormat="1">
      <c r="A247" s="284"/>
      <c r="B247" s="285"/>
      <c r="C247" s="286"/>
      <c r="D247" s="287"/>
      <c r="E247" s="288"/>
      <c r="F247" s="289"/>
      <c r="G247" s="289"/>
      <c r="H247" s="289"/>
      <c r="I247" s="289"/>
      <c r="J247" s="289"/>
      <c r="K247" s="289"/>
      <c r="L247" s="289"/>
      <c r="M247" s="572">
        <f t="shared" si="810"/>
        <v>0</v>
      </c>
      <c r="N247" s="572">
        <f t="shared" si="811"/>
        <v>0</v>
      </c>
      <c r="O247" s="572">
        <f t="shared" si="812"/>
        <v>0</v>
      </c>
      <c r="P247" s="572">
        <f t="shared" si="813"/>
        <v>239</v>
      </c>
      <c r="Q247" s="572" t="str">
        <f t="shared" si="814"/>
        <v/>
      </c>
      <c r="R247" s="572" t="str">
        <f t="shared" si="815"/>
        <v/>
      </c>
      <c r="S247" s="184" t="str">
        <f t="shared" ca="1" si="816"/>
        <v/>
      </c>
      <c r="T247" s="184" t="str">
        <f t="shared" ca="1" si="817"/>
        <v/>
      </c>
      <c r="U247" s="184" t="str">
        <f t="shared" ca="1" si="818"/>
        <v/>
      </c>
      <c r="V247" s="184" t="str">
        <f t="shared" ca="1" si="819"/>
        <v/>
      </c>
      <c r="W247" s="184" t="str">
        <f t="shared" ca="1" si="820"/>
        <v/>
      </c>
      <c r="X247" s="184" t="str">
        <f t="shared" ca="1" si="821"/>
        <v/>
      </c>
      <c r="Y247" s="184" t="str">
        <f t="shared" ca="1" si="822"/>
        <v/>
      </c>
      <c r="Z247" s="184" t="str">
        <f t="shared" ca="1" si="823"/>
        <v/>
      </c>
      <c r="AA247" s="184" t="str">
        <f t="shared" ca="1" si="824"/>
        <v/>
      </c>
      <c r="AB247" s="184" t="str">
        <f t="shared" ca="1" si="825"/>
        <v/>
      </c>
      <c r="AC247" s="184" t="str">
        <f t="shared" ca="1" si="826"/>
        <v/>
      </c>
      <c r="AD247" s="184" t="str">
        <f t="shared" ca="1" si="827"/>
        <v/>
      </c>
      <c r="AE247" s="184" t="str">
        <f t="shared" ca="1" si="828"/>
        <v/>
      </c>
      <c r="AF247" s="184" t="str">
        <f t="shared" ca="1" si="829"/>
        <v/>
      </c>
      <c r="AG247" s="184" t="str">
        <f t="shared" ca="1" si="830"/>
        <v/>
      </c>
      <c r="AH247" s="184" t="str">
        <f t="shared" ca="1" si="831"/>
        <v/>
      </c>
      <c r="AI247" s="184" t="str">
        <f t="shared" ca="1" si="832"/>
        <v/>
      </c>
      <c r="AJ247" s="184" t="str">
        <f t="shared" ca="1" si="833"/>
        <v/>
      </c>
      <c r="AK247" s="184" t="str">
        <f t="shared" ca="1" si="834"/>
        <v/>
      </c>
      <c r="AL247" s="184" t="str">
        <f t="shared" ca="1" si="835"/>
        <v/>
      </c>
      <c r="AM247" s="184" t="str">
        <f t="shared" ca="1" si="836"/>
        <v/>
      </c>
      <c r="AN247" s="184" t="str">
        <f t="shared" ca="1" si="837"/>
        <v/>
      </c>
      <c r="AO247" s="184" t="str">
        <f t="shared" ca="1" si="838"/>
        <v/>
      </c>
      <c r="AP247" s="184" t="str">
        <f t="shared" ca="1" si="839"/>
        <v/>
      </c>
      <c r="AQ247" s="184" t="str">
        <f t="shared" ca="1" si="840"/>
        <v/>
      </c>
      <c r="AR247" s="184" t="str">
        <f t="shared" ca="1" si="841"/>
        <v/>
      </c>
      <c r="AS247" s="184" t="str">
        <f t="shared" ca="1" si="842"/>
        <v/>
      </c>
      <c r="AT247" s="184" t="str">
        <f t="shared" ca="1" si="843"/>
        <v/>
      </c>
      <c r="AU247" s="184" t="str">
        <f t="shared" ca="1" si="844"/>
        <v/>
      </c>
      <c r="AV247" s="184" t="str">
        <f t="shared" ca="1" si="845"/>
        <v/>
      </c>
      <c r="AW247" s="184" t="str">
        <f t="shared" ca="1" si="846"/>
        <v/>
      </c>
      <c r="AX247" s="184" t="str">
        <f t="shared" ca="1" si="847"/>
        <v/>
      </c>
      <c r="AY247" s="184" t="str">
        <f t="shared" ca="1" si="848"/>
        <v/>
      </c>
      <c r="AZ247" s="184" t="str">
        <f t="shared" ca="1" si="849"/>
        <v/>
      </c>
      <c r="BA247" s="184" t="str">
        <f t="shared" ca="1" si="850"/>
        <v/>
      </c>
      <c r="BB247" s="184" t="str">
        <f t="shared" ca="1" si="851"/>
        <v/>
      </c>
      <c r="BC247" s="184" t="str">
        <f t="shared" ca="1" si="852"/>
        <v/>
      </c>
      <c r="BD247" s="184" t="str">
        <f t="shared" ca="1" si="853"/>
        <v/>
      </c>
      <c r="BE247" s="184" t="str">
        <f t="shared" ca="1" si="854"/>
        <v/>
      </c>
      <c r="BF247" s="184" t="str">
        <f t="shared" ca="1" si="855"/>
        <v/>
      </c>
      <c r="BG247" s="184" t="str">
        <f t="shared" ca="1" si="856"/>
        <v/>
      </c>
      <c r="BH247" s="184" t="str">
        <f t="shared" ca="1" si="857"/>
        <v/>
      </c>
      <c r="BI247" s="184" t="str">
        <f t="shared" ca="1" si="858"/>
        <v/>
      </c>
      <c r="BJ247" s="184" t="str">
        <f t="shared" ca="1" si="859"/>
        <v/>
      </c>
      <c r="BK247" s="184" t="str">
        <f t="shared" ca="1" si="860"/>
        <v/>
      </c>
      <c r="BL247" s="184" t="str">
        <f t="shared" ca="1" si="861"/>
        <v/>
      </c>
      <c r="BM247" s="184" t="str">
        <f t="shared" ca="1" si="862"/>
        <v/>
      </c>
      <c r="BN247" s="184" t="str">
        <f t="shared" ca="1" si="863"/>
        <v/>
      </c>
      <c r="BO247" s="184" t="str">
        <f t="shared" ca="1" si="864"/>
        <v/>
      </c>
      <c r="BP247" s="184" t="str">
        <f t="shared" ca="1" si="865"/>
        <v/>
      </c>
      <c r="BQ247" s="184" t="str">
        <f t="shared" ca="1" si="866"/>
        <v/>
      </c>
      <c r="BR247" s="184" t="str">
        <f t="shared" ca="1" si="867"/>
        <v/>
      </c>
      <c r="BS247" s="184" t="str">
        <f t="shared" ca="1" si="868"/>
        <v/>
      </c>
      <c r="BT247" s="184" t="str">
        <f t="shared" ca="1" si="869"/>
        <v/>
      </c>
      <c r="BU247" s="184" t="str">
        <f t="shared" ca="1" si="870"/>
        <v/>
      </c>
      <c r="BV247" s="184" t="str">
        <f t="shared" ca="1" si="871"/>
        <v/>
      </c>
      <c r="BW247" s="184" t="str">
        <f t="shared" ca="1" si="872"/>
        <v/>
      </c>
      <c r="BX247" s="184" t="str">
        <f t="shared" ca="1" si="873"/>
        <v/>
      </c>
      <c r="BY247" s="184" t="str">
        <f t="shared" ca="1" si="874"/>
        <v/>
      </c>
      <c r="BZ247" s="184" t="str">
        <f t="shared" ca="1" si="875"/>
        <v/>
      </c>
      <c r="CA247" s="184" t="str">
        <f t="shared" ca="1" si="876"/>
        <v/>
      </c>
      <c r="CB247" s="184" t="str">
        <f t="shared" ca="1" si="877"/>
        <v/>
      </c>
      <c r="CC247" s="184" t="str">
        <f t="shared" ca="1" si="878"/>
        <v/>
      </c>
      <c r="CD247" s="184" t="str">
        <f t="shared" ca="1" si="879"/>
        <v/>
      </c>
      <c r="CE247" s="184" t="str">
        <f t="shared" ca="1" si="880"/>
        <v/>
      </c>
      <c r="CF247" s="184" t="str">
        <f t="shared" ca="1" si="881"/>
        <v/>
      </c>
      <c r="CG247" s="184" t="str">
        <f t="shared" ca="1" si="882"/>
        <v/>
      </c>
      <c r="CH247" s="184" t="str">
        <f t="shared" ca="1" si="883"/>
        <v/>
      </c>
      <c r="CI247" s="184" t="str">
        <f t="shared" ca="1" si="884"/>
        <v/>
      </c>
      <c r="CJ247" s="184" t="str">
        <f t="shared" ca="1" si="885"/>
        <v/>
      </c>
      <c r="CK247" s="184" t="str">
        <f t="shared" ca="1" si="886"/>
        <v/>
      </c>
      <c r="CL247" s="184" t="str">
        <f t="shared" ca="1" si="887"/>
        <v/>
      </c>
      <c r="CM247" s="184" t="str">
        <f t="shared" ca="1" si="888"/>
        <v/>
      </c>
      <c r="CN247" s="184" t="str">
        <f t="shared" ca="1" si="889"/>
        <v/>
      </c>
      <c r="CO247" s="184" t="str">
        <f t="shared" ca="1" si="890"/>
        <v/>
      </c>
      <c r="CP247" s="184">
        <f t="shared" ca="1" si="891"/>
        <v>0</v>
      </c>
      <c r="CQ247" s="184">
        <f t="shared" ca="1" si="892"/>
        <v>0</v>
      </c>
      <c r="CR247" s="184">
        <f t="shared" ca="1" si="893"/>
        <v>0</v>
      </c>
      <c r="CS247" s="184">
        <f t="shared" ca="1" si="894"/>
        <v>0</v>
      </c>
      <c r="CT247" s="184">
        <f t="shared" ca="1" si="895"/>
        <v>0</v>
      </c>
      <c r="CU247" s="184">
        <f t="shared" ca="1" si="896"/>
        <v>0</v>
      </c>
      <c r="CV247" s="184">
        <f t="shared" ca="1" si="897"/>
        <v>0</v>
      </c>
      <c r="CW247" s="184">
        <f t="shared" ca="1" si="898"/>
        <v>0</v>
      </c>
      <c r="CX247" s="184">
        <f t="shared" ca="1" si="899"/>
        <v>0</v>
      </c>
      <c r="CY247" s="184">
        <f t="shared" ca="1" si="900"/>
        <v>0</v>
      </c>
      <c r="CZ247" s="184">
        <f t="shared" ca="1" si="901"/>
        <v>0</v>
      </c>
      <c r="DA247" s="184">
        <f t="shared" ca="1" si="902"/>
        <v>0</v>
      </c>
      <c r="DB247" s="184">
        <f t="shared" ca="1" si="903"/>
        <v>0</v>
      </c>
      <c r="DC247" s="184">
        <f t="shared" ca="1" si="904"/>
        <v>0</v>
      </c>
      <c r="DD247" s="184">
        <f t="shared" ca="1" si="905"/>
        <v>0</v>
      </c>
      <c r="DE247" s="184">
        <f t="shared" ca="1" si="906"/>
        <v>0</v>
      </c>
      <c r="DF247" s="184">
        <f t="shared" ca="1" si="907"/>
        <v>0</v>
      </c>
      <c r="DG247" s="184">
        <f t="shared" ca="1" si="908"/>
        <v>0</v>
      </c>
      <c r="DH247" s="184">
        <f t="shared" ca="1" si="909"/>
        <v>0</v>
      </c>
      <c r="DI247" s="184">
        <f t="shared" ca="1" si="910"/>
        <v>0</v>
      </c>
      <c r="DJ247" s="184">
        <f t="shared" ca="1" si="911"/>
        <v>0</v>
      </c>
      <c r="DK247" s="184">
        <f t="shared" ca="1" si="912"/>
        <v>0</v>
      </c>
      <c r="DL247" s="184">
        <f t="shared" ca="1" si="913"/>
        <v>0</v>
      </c>
      <c r="DM247" s="184">
        <f t="shared" ca="1" si="914"/>
        <v>0</v>
      </c>
      <c r="DN247" s="184">
        <f t="shared" ca="1" si="915"/>
        <v>0</v>
      </c>
      <c r="DO247" s="184">
        <f t="shared" ca="1" si="916"/>
        <v>0</v>
      </c>
      <c r="DP247" s="184">
        <f t="shared" ca="1" si="917"/>
        <v>0</v>
      </c>
      <c r="DQ247" s="184">
        <f t="shared" ca="1" si="918"/>
        <v>0</v>
      </c>
      <c r="DR247" s="184">
        <f t="shared" ca="1" si="919"/>
        <v>0</v>
      </c>
      <c r="DS247" s="184">
        <f t="shared" ca="1" si="920"/>
        <v>0</v>
      </c>
      <c r="DT247" s="184">
        <f t="shared" ca="1" si="921"/>
        <v>0</v>
      </c>
      <c r="DU247" s="184">
        <f t="shared" ca="1" si="922"/>
        <v>0</v>
      </c>
      <c r="DV247" s="184">
        <f t="shared" ca="1" si="923"/>
        <v>0</v>
      </c>
      <c r="DW247" s="184">
        <f t="shared" ca="1" si="924"/>
        <v>0</v>
      </c>
      <c r="DX247" s="184">
        <f t="shared" ca="1" si="925"/>
        <v>0</v>
      </c>
      <c r="DY247" s="184">
        <f t="shared" ca="1" si="926"/>
        <v>0</v>
      </c>
      <c r="DZ247" s="184">
        <f t="shared" ca="1" si="927"/>
        <v>0</v>
      </c>
      <c r="EA247" s="184">
        <f t="shared" ca="1" si="928"/>
        <v>0</v>
      </c>
      <c r="EB247" s="184">
        <f t="shared" ca="1" si="929"/>
        <v>0</v>
      </c>
      <c r="EC247" s="184">
        <f t="shared" ca="1" si="930"/>
        <v>0</v>
      </c>
      <c r="ED247" s="184">
        <f t="shared" ca="1" si="931"/>
        <v>0</v>
      </c>
      <c r="EE247" s="184">
        <f t="shared" ca="1" si="932"/>
        <v>0</v>
      </c>
      <c r="EF247" s="184">
        <f t="shared" ca="1" si="933"/>
        <v>0</v>
      </c>
      <c r="EG247" s="184">
        <f t="shared" ca="1" si="934"/>
        <v>0</v>
      </c>
      <c r="EH247" s="184">
        <f t="shared" ca="1" si="935"/>
        <v>0</v>
      </c>
      <c r="EI247" s="184">
        <f t="shared" ca="1" si="936"/>
        <v>0</v>
      </c>
      <c r="EJ247" s="184">
        <f t="shared" ca="1" si="937"/>
        <v>0</v>
      </c>
      <c r="EK247" s="184">
        <f t="shared" ca="1" si="938"/>
        <v>0</v>
      </c>
      <c r="EL247" s="184">
        <f t="shared" ca="1" si="939"/>
        <v>0</v>
      </c>
      <c r="EM247" s="184">
        <f t="shared" ca="1" si="940"/>
        <v>0</v>
      </c>
      <c r="EN247" s="184">
        <f t="shared" ca="1" si="941"/>
        <v>0</v>
      </c>
      <c r="EO247" s="184">
        <f t="shared" ca="1" si="942"/>
        <v>0</v>
      </c>
      <c r="EP247" s="184">
        <f t="shared" ca="1" si="943"/>
        <v>0</v>
      </c>
      <c r="EQ247" s="184">
        <f t="shared" ca="1" si="944"/>
        <v>0</v>
      </c>
      <c r="ER247" s="184">
        <f t="shared" ca="1" si="945"/>
        <v>0</v>
      </c>
      <c r="ES247" s="184">
        <f t="shared" ca="1" si="946"/>
        <v>0</v>
      </c>
      <c r="ET247" s="184">
        <f t="shared" ca="1" si="947"/>
        <v>0</v>
      </c>
      <c r="EU247" s="184">
        <f t="shared" ca="1" si="948"/>
        <v>0</v>
      </c>
      <c r="EV247" s="184">
        <f t="shared" ca="1" si="949"/>
        <v>0</v>
      </c>
      <c r="EW247" s="184">
        <f t="shared" ca="1" si="950"/>
        <v>0</v>
      </c>
      <c r="EX247" s="184">
        <f t="shared" ca="1" si="951"/>
        <v>0</v>
      </c>
      <c r="EY247" s="184">
        <f t="shared" ca="1" si="952"/>
        <v>0</v>
      </c>
      <c r="EZ247" s="184">
        <f t="shared" ca="1" si="953"/>
        <v>0</v>
      </c>
      <c r="FA247" s="184">
        <f t="shared" ca="1" si="954"/>
        <v>0</v>
      </c>
      <c r="FB247" s="184">
        <f t="shared" ca="1" si="955"/>
        <v>0</v>
      </c>
      <c r="FC247" s="184">
        <f t="shared" ca="1" si="956"/>
        <v>0</v>
      </c>
      <c r="FD247" s="184">
        <f t="shared" ca="1" si="957"/>
        <v>0</v>
      </c>
      <c r="FE247" s="184">
        <f t="shared" ca="1" si="958"/>
        <v>0</v>
      </c>
      <c r="FF247" s="184">
        <f t="shared" ca="1" si="959"/>
        <v>0</v>
      </c>
      <c r="FG247" s="184">
        <f t="shared" ca="1" si="960"/>
        <v>0</v>
      </c>
      <c r="FH247" s="184">
        <f t="shared" ca="1" si="961"/>
        <v>0</v>
      </c>
      <c r="FI247" s="184">
        <f t="shared" ca="1" si="962"/>
        <v>0</v>
      </c>
      <c r="FJ247" s="184">
        <f t="shared" ca="1" si="963"/>
        <v>0</v>
      </c>
      <c r="FK247" s="184">
        <f t="shared" ca="1" si="964"/>
        <v>0</v>
      </c>
      <c r="FL247" s="184">
        <f t="shared" ca="1" si="965"/>
        <v>0</v>
      </c>
      <c r="FM247" s="184">
        <f t="shared" ca="1" si="966"/>
        <v>0</v>
      </c>
      <c r="FN247" s="184">
        <f t="shared" ca="1" si="967"/>
        <v>0</v>
      </c>
      <c r="FO247" s="184">
        <f t="shared" ca="1" si="968"/>
        <v>0</v>
      </c>
      <c r="FP247" s="184">
        <f t="shared" ca="1" si="969"/>
        <v>0</v>
      </c>
      <c r="FQ247" s="184">
        <f t="shared" ca="1" si="970"/>
        <v>0</v>
      </c>
      <c r="FR247" s="184">
        <f t="shared" ca="1" si="971"/>
        <v>0</v>
      </c>
      <c r="FS247" s="184">
        <f t="shared" ca="1" si="972"/>
        <v>0</v>
      </c>
      <c r="FT247" s="184">
        <f t="shared" ca="1" si="973"/>
        <v>0</v>
      </c>
      <c r="FU247" s="184">
        <f t="shared" ca="1" si="974"/>
        <v>0</v>
      </c>
      <c r="FV247" s="184">
        <f t="shared" ca="1" si="975"/>
        <v>0</v>
      </c>
      <c r="FW247" s="184">
        <f t="shared" ca="1" si="976"/>
        <v>0</v>
      </c>
      <c r="FX247" s="184">
        <f t="shared" ca="1" si="977"/>
        <v>0</v>
      </c>
      <c r="FY247" s="184">
        <f t="shared" ca="1" si="978"/>
        <v>0</v>
      </c>
      <c r="FZ247" s="184">
        <f t="shared" ca="1" si="979"/>
        <v>0</v>
      </c>
      <c r="GA247" s="184">
        <f t="shared" ca="1" si="980"/>
        <v>0</v>
      </c>
      <c r="GB247" s="184">
        <f t="shared" ca="1" si="981"/>
        <v>0</v>
      </c>
      <c r="GC247" s="184">
        <f t="shared" ca="1" si="982"/>
        <v>0</v>
      </c>
      <c r="GD247" s="184">
        <f t="shared" ca="1" si="983"/>
        <v>0</v>
      </c>
      <c r="GE247" s="184">
        <f t="shared" ca="1" si="984"/>
        <v>0</v>
      </c>
      <c r="GF247" s="184">
        <f t="shared" ca="1" si="985"/>
        <v>0</v>
      </c>
      <c r="GG247" s="184">
        <f t="shared" ca="1" si="986"/>
        <v>0</v>
      </c>
      <c r="GH247" s="184">
        <f t="shared" ca="1" si="987"/>
        <v>0</v>
      </c>
      <c r="GI247" s="184">
        <f t="shared" ca="1" si="988"/>
        <v>0</v>
      </c>
      <c r="GJ247" s="184">
        <f t="shared" ca="1" si="989"/>
        <v>0</v>
      </c>
      <c r="GK247" s="184">
        <f t="shared" ca="1" si="990"/>
        <v>0</v>
      </c>
      <c r="GL247" s="184">
        <f t="shared" ca="1" si="991"/>
        <v>0</v>
      </c>
      <c r="GM247" s="184">
        <f t="shared" ca="1" si="992"/>
        <v>0</v>
      </c>
      <c r="GN247" s="184">
        <f t="shared" ca="1" si="993"/>
        <v>0</v>
      </c>
      <c r="GO247" s="184">
        <f t="shared" ca="1" si="994"/>
        <v>0</v>
      </c>
      <c r="GP247" s="184">
        <f t="shared" ca="1" si="995"/>
        <v>0</v>
      </c>
      <c r="GQ247" s="184">
        <f t="shared" ca="1" si="996"/>
        <v>0</v>
      </c>
      <c r="GR247" s="184">
        <f t="shared" ca="1" si="997"/>
        <v>0</v>
      </c>
      <c r="GS247" s="184">
        <f t="shared" ca="1" si="998"/>
        <v>0</v>
      </c>
      <c r="GT247" s="184">
        <f t="shared" ca="1" si="999"/>
        <v>0</v>
      </c>
      <c r="GU247" s="184">
        <f t="shared" ca="1" si="1000"/>
        <v>0</v>
      </c>
      <c r="GV247" s="184">
        <f t="shared" ca="1" si="1001"/>
        <v>0</v>
      </c>
      <c r="GW247" s="184">
        <f t="shared" ca="1" si="1002"/>
        <v>0</v>
      </c>
      <c r="GX247" s="184">
        <f t="shared" ca="1" si="1003"/>
        <v>0</v>
      </c>
      <c r="GY247" s="184">
        <f t="shared" ca="1" si="1004"/>
        <v>0</v>
      </c>
      <c r="GZ247" s="184">
        <f t="shared" ca="1" si="1005"/>
        <v>0</v>
      </c>
      <c r="HA247" s="184">
        <f t="shared" ca="1" si="1006"/>
        <v>0</v>
      </c>
      <c r="HB247" s="184">
        <f t="shared" ca="1" si="1007"/>
        <v>0</v>
      </c>
      <c r="HC247" s="184">
        <f t="shared" ca="1" si="1008"/>
        <v>0</v>
      </c>
      <c r="HD247" s="184">
        <f t="shared" ca="1" si="1009"/>
        <v>0</v>
      </c>
      <c r="HE247" s="184">
        <f t="shared" ca="1" si="1010"/>
        <v>0</v>
      </c>
      <c r="HF247" s="184">
        <f t="shared" ca="1" si="1011"/>
        <v>0</v>
      </c>
      <c r="HG247" s="184">
        <f t="shared" ca="1" si="1012"/>
        <v>0</v>
      </c>
      <c r="HH247" s="184">
        <f t="shared" ca="1" si="1013"/>
        <v>0</v>
      </c>
      <c r="HI247" s="184">
        <f t="shared" ca="1" si="1014"/>
        <v>0</v>
      </c>
      <c r="HJ247" s="184">
        <f t="shared" ca="1" si="1015"/>
        <v>0</v>
      </c>
      <c r="HK247" s="578">
        <f t="shared" ca="1" si="1016"/>
        <v>0</v>
      </c>
    </row>
    <row r="248" spans="1:219" s="185" customFormat="1">
      <c r="A248" s="284"/>
      <c r="B248" s="285"/>
      <c r="C248" s="286"/>
      <c r="D248" s="287"/>
      <c r="E248" s="288"/>
      <c r="F248" s="289"/>
      <c r="G248" s="289"/>
      <c r="H248" s="289"/>
      <c r="I248" s="289"/>
      <c r="J248" s="289"/>
      <c r="K248" s="289"/>
      <c r="L248" s="289"/>
      <c r="M248" s="572">
        <f t="shared" si="810"/>
        <v>0</v>
      </c>
      <c r="N248" s="572">
        <f t="shared" si="811"/>
        <v>0</v>
      </c>
      <c r="O248" s="572">
        <f t="shared" si="812"/>
        <v>0</v>
      </c>
      <c r="P248" s="572">
        <f t="shared" si="813"/>
        <v>240</v>
      </c>
      <c r="Q248" s="572" t="str">
        <f t="shared" si="814"/>
        <v/>
      </c>
      <c r="R248" s="572" t="str">
        <f t="shared" si="815"/>
        <v/>
      </c>
      <c r="S248" s="184" t="str">
        <f t="shared" ca="1" si="816"/>
        <v/>
      </c>
      <c r="T248" s="184" t="str">
        <f t="shared" ca="1" si="817"/>
        <v/>
      </c>
      <c r="U248" s="184" t="str">
        <f t="shared" ca="1" si="818"/>
        <v/>
      </c>
      <c r="V248" s="184" t="str">
        <f t="shared" ca="1" si="819"/>
        <v/>
      </c>
      <c r="W248" s="184" t="str">
        <f t="shared" ca="1" si="820"/>
        <v/>
      </c>
      <c r="X248" s="184" t="str">
        <f t="shared" ca="1" si="821"/>
        <v/>
      </c>
      <c r="Y248" s="184" t="str">
        <f t="shared" ca="1" si="822"/>
        <v/>
      </c>
      <c r="Z248" s="184" t="str">
        <f t="shared" ca="1" si="823"/>
        <v/>
      </c>
      <c r="AA248" s="184" t="str">
        <f t="shared" ca="1" si="824"/>
        <v/>
      </c>
      <c r="AB248" s="184" t="str">
        <f t="shared" ca="1" si="825"/>
        <v/>
      </c>
      <c r="AC248" s="184" t="str">
        <f t="shared" ca="1" si="826"/>
        <v/>
      </c>
      <c r="AD248" s="184" t="str">
        <f t="shared" ca="1" si="827"/>
        <v/>
      </c>
      <c r="AE248" s="184" t="str">
        <f t="shared" ca="1" si="828"/>
        <v/>
      </c>
      <c r="AF248" s="184" t="str">
        <f t="shared" ca="1" si="829"/>
        <v/>
      </c>
      <c r="AG248" s="184" t="str">
        <f t="shared" ca="1" si="830"/>
        <v/>
      </c>
      <c r="AH248" s="184" t="str">
        <f t="shared" ca="1" si="831"/>
        <v/>
      </c>
      <c r="AI248" s="184" t="str">
        <f t="shared" ca="1" si="832"/>
        <v/>
      </c>
      <c r="AJ248" s="184" t="str">
        <f t="shared" ca="1" si="833"/>
        <v/>
      </c>
      <c r="AK248" s="184" t="str">
        <f t="shared" ca="1" si="834"/>
        <v/>
      </c>
      <c r="AL248" s="184" t="str">
        <f t="shared" ca="1" si="835"/>
        <v/>
      </c>
      <c r="AM248" s="184" t="str">
        <f t="shared" ca="1" si="836"/>
        <v/>
      </c>
      <c r="AN248" s="184" t="str">
        <f t="shared" ca="1" si="837"/>
        <v/>
      </c>
      <c r="AO248" s="184" t="str">
        <f t="shared" ca="1" si="838"/>
        <v/>
      </c>
      <c r="AP248" s="184" t="str">
        <f t="shared" ca="1" si="839"/>
        <v/>
      </c>
      <c r="AQ248" s="184" t="str">
        <f t="shared" ca="1" si="840"/>
        <v/>
      </c>
      <c r="AR248" s="184" t="str">
        <f t="shared" ca="1" si="841"/>
        <v/>
      </c>
      <c r="AS248" s="184" t="str">
        <f t="shared" ca="1" si="842"/>
        <v/>
      </c>
      <c r="AT248" s="184" t="str">
        <f t="shared" ca="1" si="843"/>
        <v/>
      </c>
      <c r="AU248" s="184" t="str">
        <f t="shared" ca="1" si="844"/>
        <v/>
      </c>
      <c r="AV248" s="184" t="str">
        <f t="shared" ca="1" si="845"/>
        <v/>
      </c>
      <c r="AW248" s="184" t="str">
        <f t="shared" ca="1" si="846"/>
        <v/>
      </c>
      <c r="AX248" s="184" t="str">
        <f t="shared" ca="1" si="847"/>
        <v/>
      </c>
      <c r="AY248" s="184" t="str">
        <f t="shared" ca="1" si="848"/>
        <v/>
      </c>
      <c r="AZ248" s="184" t="str">
        <f t="shared" ca="1" si="849"/>
        <v/>
      </c>
      <c r="BA248" s="184" t="str">
        <f t="shared" ca="1" si="850"/>
        <v/>
      </c>
      <c r="BB248" s="184" t="str">
        <f t="shared" ca="1" si="851"/>
        <v/>
      </c>
      <c r="BC248" s="184" t="str">
        <f t="shared" ca="1" si="852"/>
        <v/>
      </c>
      <c r="BD248" s="184" t="str">
        <f t="shared" ca="1" si="853"/>
        <v/>
      </c>
      <c r="BE248" s="184" t="str">
        <f t="shared" ca="1" si="854"/>
        <v/>
      </c>
      <c r="BF248" s="184" t="str">
        <f t="shared" ca="1" si="855"/>
        <v/>
      </c>
      <c r="BG248" s="184" t="str">
        <f t="shared" ca="1" si="856"/>
        <v/>
      </c>
      <c r="BH248" s="184" t="str">
        <f t="shared" ca="1" si="857"/>
        <v/>
      </c>
      <c r="BI248" s="184" t="str">
        <f t="shared" ca="1" si="858"/>
        <v/>
      </c>
      <c r="BJ248" s="184" t="str">
        <f t="shared" ca="1" si="859"/>
        <v/>
      </c>
      <c r="BK248" s="184" t="str">
        <f t="shared" ca="1" si="860"/>
        <v/>
      </c>
      <c r="BL248" s="184" t="str">
        <f t="shared" ca="1" si="861"/>
        <v/>
      </c>
      <c r="BM248" s="184" t="str">
        <f t="shared" ca="1" si="862"/>
        <v/>
      </c>
      <c r="BN248" s="184" t="str">
        <f t="shared" ca="1" si="863"/>
        <v/>
      </c>
      <c r="BO248" s="184" t="str">
        <f t="shared" ca="1" si="864"/>
        <v/>
      </c>
      <c r="BP248" s="184" t="str">
        <f t="shared" ca="1" si="865"/>
        <v/>
      </c>
      <c r="BQ248" s="184" t="str">
        <f t="shared" ca="1" si="866"/>
        <v/>
      </c>
      <c r="BR248" s="184" t="str">
        <f t="shared" ca="1" si="867"/>
        <v/>
      </c>
      <c r="BS248" s="184" t="str">
        <f t="shared" ca="1" si="868"/>
        <v/>
      </c>
      <c r="BT248" s="184" t="str">
        <f t="shared" ca="1" si="869"/>
        <v/>
      </c>
      <c r="BU248" s="184" t="str">
        <f t="shared" ca="1" si="870"/>
        <v/>
      </c>
      <c r="BV248" s="184" t="str">
        <f t="shared" ca="1" si="871"/>
        <v/>
      </c>
      <c r="BW248" s="184" t="str">
        <f t="shared" ca="1" si="872"/>
        <v/>
      </c>
      <c r="BX248" s="184" t="str">
        <f t="shared" ca="1" si="873"/>
        <v/>
      </c>
      <c r="BY248" s="184" t="str">
        <f t="shared" ca="1" si="874"/>
        <v/>
      </c>
      <c r="BZ248" s="184" t="str">
        <f t="shared" ca="1" si="875"/>
        <v/>
      </c>
      <c r="CA248" s="184" t="str">
        <f t="shared" ca="1" si="876"/>
        <v/>
      </c>
      <c r="CB248" s="184" t="str">
        <f t="shared" ca="1" si="877"/>
        <v/>
      </c>
      <c r="CC248" s="184" t="str">
        <f t="shared" ca="1" si="878"/>
        <v/>
      </c>
      <c r="CD248" s="184" t="str">
        <f t="shared" ca="1" si="879"/>
        <v/>
      </c>
      <c r="CE248" s="184" t="str">
        <f t="shared" ca="1" si="880"/>
        <v/>
      </c>
      <c r="CF248" s="184" t="str">
        <f t="shared" ca="1" si="881"/>
        <v/>
      </c>
      <c r="CG248" s="184" t="str">
        <f t="shared" ca="1" si="882"/>
        <v/>
      </c>
      <c r="CH248" s="184" t="str">
        <f t="shared" ca="1" si="883"/>
        <v/>
      </c>
      <c r="CI248" s="184" t="str">
        <f t="shared" ca="1" si="884"/>
        <v/>
      </c>
      <c r="CJ248" s="184" t="str">
        <f t="shared" ca="1" si="885"/>
        <v/>
      </c>
      <c r="CK248" s="184" t="str">
        <f t="shared" ca="1" si="886"/>
        <v/>
      </c>
      <c r="CL248" s="184" t="str">
        <f t="shared" ca="1" si="887"/>
        <v/>
      </c>
      <c r="CM248" s="184" t="str">
        <f t="shared" ca="1" si="888"/>
        <v/>
      </c>
      <c r="CN248" s="184" t="str">
        <f t="shared" ca="1" si="889"/>
        <v/>
      </c>
      <c r="CO248" s="184">
        <f t="shared" ca="1" si="890"/>
        <v>0</v>
      </c>
      <c r="CP248" s="184">
        <f t="shared" ca="1" si="891"/>
        <v>0</v>
      </c>
      <c r="CQ248" s="184">
        <f t="shared" ca="1" si="892"/>
        <v>0</v>
      </c>
      <c r="CR248" s="184">
        <f t="shared" ca="1" si="893"/>
        <v>0</v>
      </c>
      <c r="CS248" s="184">
        <f t="shared" ca="1" si="894"/>
        <v>0</v>
      </c>
      <c r="CT248" s="184">
        <f t="shared" ca="1" si="895"/>
        <v>0</v>
      </c>
      <c r="CU248" s="184">
        <f t="shared" ca="1" si="896"/>
        <v>0</v>
      </c>
      <c r="CV248" s="184">
        <f t="shared" ca="1" si="897"/>
        <v>0</v>
      </c>
      <c r="CW248" s="184">
        <f t="shared" ca="1" si="898"/>
        <v>0</v>
      </c>
      <c r="CX248" s="184">
        <f t="shared" ca="1" si="899"/>
        <v>0</v>
      </c>
      <c r="CY248" s="184">
        <f t="shared" ca="1" si="900"/>
        <v>0</v>
      </c>
      <c r="CZ248" s="184">
        <f t="shared" ca="1" si="901"/>
        <v>0</v>
      </c>
      <c r="DA248" s="184">
        <f t="shared" ca="1" si="902"/>
        <v>0</v>
      </c>
      <c r="DB248" s="184">
        <f t="shared" ca="1" si="903"/>
        <v>0</v>
      </c>
      <c r="DC248" s="184">
        <f t="shared" ca="1" si="904"/>
        <v>0</v>
      </c>
      <c r="DD248" s="184">
        <f t="shared" ca="1" si="905"/>
        <v>0</v>
      </c>
      <c r="DE248" s="184">
        <f t="shared" ca="1" si="906"/>
        <v>0</v>
      </c>
      <c r="DF248" s="184">
        <f t="shared" ca="1" si="907"/>
        <v>0</v>
      </c>
      <c r="DG248" s="184">
        <f t="shared" ca="1" si="908"/>
        <v>0</v>
      </c>
      <c r="DH248" s="184">
        <f t="shared" ca="1" si="909"/>
        <v>0</v>
      </c>
      <c r="DI248" s="184">
        <f t="shared" ca="1" si="910"/>
        <v>0</v>
      </c>
      <c r="DJ248" s="184">
        <f t="shared" ca="1" si="911"/>
        <v>0</v>
      </c>
      <c r="DK248" s="184">
        <f t="shared" ca="1" si="912"/>
        <v>0</v>
      </c>
      <c r="DL248" s="184">
        <f t="shared" ca="1" si="913"/>
        <v>0</v>
      </c>
      <c r="DM248" s="184">
        <f t="shared" ca="1" si="914"/>
        <v>0</v>
      </c>
      <c r="DN248" s="184">
        <f t="shared" ca="1" si="915"/>
        <v>0</v>
      </c>
      <c r="DO248" s="184">
        <f t="shared" ca="1" si="916"/>
        <v>0</v>
      </c>
      <c r="DP248" s="184">
        <f t="shared" ca="1" si="917"/>
        <v>0</v>
      </c>
      <c r="DQ248" s="184">
        <f t="shared" ca="1" si="918"/>
        <v>0</v>
      </c>
      <c r="DR248" s="184">
        <f t="shared" ca="1" si="919"/>
        <v>0</v>
      </c>
      <c r="DS248" s="184">
        <f t="shared" ca="1" si="920"/>
        <v>0</v>
      </c>
      <c r="DT248" s="184">
        <f t="shared" ca="1" si="921"/>
        <v>0</v>
      </c>
      <c r="DU248" s="184">
        <f t="shared" ca="1" si="922"/>
        <v>0</v>
      </c>
      <c r="DV248" s="184">
        <f t="shared" ca="1" si="923"/>
        <v>0</v>
      </c>
      <c r="DW248" s="184">
        <f t="shared" ca="1" si="924"/>
        <v>0</v>
      </c>
      <c r="DX248" s="184">
        <f t="shared" ca="1" si="925"/>
        <v>0</v>
      </c>
      <c r="DY248" s="184">
        <f t="shared" ca="1" si="926"/>
        <v>0</v>
      </c>
      <c r="DZ248" s="184">
        <f t="shared" ca="1" si="927"/>
        <v>0</v>
      </c>
      <c r="EA248" s="184">
        <f t="shared" ca="1" si="928"/>
        <v>0</v>
      </c>
      <c r="EB248" s="184">
        <f t="shared" ca="1" si="929"/>
        <v>0</v>
      </c>
      <c r="EC248" s="184">
        <f t="shared" ca="1" si="930"/>
        <v>0</v>
      </c>
      <c r="ED248" s="184">
        <f t="shared" ca="1" si="931"/>
        <v>0</v>
      </c>
      <c r="EE248" s="184">
        <f t="shared" ca="1" si="932"/>
        <v>0</v>
      </c>
      <c r="EF248" s="184">
        <f t="shared" ca="1" si="933"/>
        <v>0</v>
      </c>
      <c r="EG248" s="184">
        <f t="shared" ca="1" si="934"/>
        <v>0</v>
      </c>
      <c r="EH248" s="184">
        <f t="shared" ca="1" si="935"/>
        <v>0</v>
      </c>
      <c r="EI248" s="184">
        <f t="shared" ca="1" si="936"/>
        <v>0</v>
      </c>
      <c r="EJ248" s="184">
        <f t="shared" ca="1" si="937"/>
        <v>0</v>
      </c>
      <c r="EK248" s="184">
        <f t="shared" ca="1" si="938"/>
        <v>0</v>
      </c>
      <c r="EL248" s="184">
        <f t="shared" ca="1" si="939"/>
        <v>0</v>
      </c>
      <c r="EM248" s="184">
        <f t="shared" ca="1" si="940"/>
        <v>0</v>
      </c>
      <c r="EN248" s="184">
        <f t="shared" ca="1" si="941"/>
        <v>0</v>
      </c>
      <c r="EO248" s="184">
        <f t="shared" ca="1" si="942"/>
        <v>0</v>
      </c>
      <c r="EP248" s="184">
        <f t="shared" ca="1" si="943"/>
        <v>0</v>
      </c>
      <c r="EQ248" s="184">
        <f t="shared" ca="1" si="944"/>
        <v>0</v>
      </c>
      <c r="ER248" s="184">
        <f t="shared" ca="1" si="945"/>
        <v>0</v>
      </c>
      <c r="ES248" s="184">
        <f t="shared" ca="1" si="946"/>
        <v>0</v>
      </c>
      <c r="ET248" s="184">
        <f t="shared" ca="1" si="947"/>
        <v>0</v>
      </c>
      <c r="EU248" s="184">
        <f t="shared" ca="1" si="948"/>
        <v>0</v>
      </c>
      <c r="EV248" s="184">
        <f t="shared" ca="1" si="949"/>
        <v>0</v>
      </c>
      <c r="EW248" s="184">
        <f t="shared" ca="1" si="950"/>
        <v>0</v>
      </c>
      <c r="EX248" s="184">
        <f t="shared" ca="1" si="951"/>
        <v>0</v>
      </c>
      <c r="EY248" s="184">
        <f t="shared" ca="1" si="952"/>
        <v>0</v>
      </c>
      <c r="EZ248" s="184">
        <f t="shared" ca="1" si="953"/>
        <v>0</v>
      </c>
      <c r="FA248" s="184">
        <f t="shared" ca="1" si="954"/>
        <v>0</v>
      </c>
      <c r="FB248" s="184">
        <f t="shared" ca="1" si="955"/>
        <v>0</v>
      </c>
      <c r="FC248" s="184">
        <f t="shared" ca="1" si="956"/>
        <v>0</v>
      </c>
      <c r="FD248" s="184">
        <f t="shared" ca="1" si="957"/>
        <v>0</v>
      </c>
      <c r="FE248" s="184">
        <f t="shared" ca="1" si="958"/>
        <v>0</v>
      </c>
      <c r="FF248" s="184">
        <f t="shared" ca="1" si="959"/>
        <v>0</v>
      </c>
      <c r="FG248" s="184">
        <f t="shared" ca="1" si="960"/>
        <v>0</v>
      </c>
      <c r="FH248" s="184">
        <f t="shared" ca="1" si="961"/>
        <v>0</v>
      </c>
      <c r="FI248" s="184">
        <f t="shared" ca="1" si="962"/>
        <v>0</v>
      </c>
      <c r="FJ248" s="184">
        <f t="shared" ca="1" si="963"/>
        <v>0</v>
      </c>
      <c r="FK248" s="184">
        <f t="shared" ca="1" si="964"/>
        <v>0</v>
      </c>
      <c r="FL248" s="184">
        <f t="shared" ca="1" si="965"/>
        <v>0</v>
      </c>
      <c r="FM248" s="184">
        <f t="shared" ca="1" si="966"/>
        <v>0</v>
      </c>
      <c r="FN248" s="184">
        <f t="shared" ca="1" si="967"/>
        <v>0</v>
      </c>
      <c r="FO248" s="184">
        <f t="shared" ca="1" si="968"/>
        <v>0</v>
      </c>
      <c r="FP248" s="184">
        <f t="shared" ca="1" si="969"/>
        <v>0</v>
      </c>
      <c r="FQ248" s="184">
        <f t="shared" ca="1" si="970"/>
        <v>0</v>
      </c>
      <c r="FR248" s="184">
        <f t="shared" ca="1" si="971"/>
        <v>0</v>
      </c>
      <c r="FS248" s="184">
        <f t="shared" ca="1" si="972"/>
        <v>0</v>
      </c>
      <c r="FT248" s="184">
        <f t="shared" ca="1" si="973"/>
        <v>0</v>
      </c>
      <c r="FU248" s="184">
        <f t="shared" ca="1" si="974"/>
        <v>0</v>
      </c>
      <c r="FV248" s="184">
        <f t="shared" ca="1" si="975"/>
        <v>0</v>
      </c>
      <c r="FW248" s="184">
        <f t="shared" ca="1" si="976"/>
        <v>0</v>
      </c>
      <c r="FX248" s="184">
        <f t="shared" ca="1" si="977"/>
        <v>0</v>
      </c>
      <c r="FY248" s="184">
        <f t="shared" ca="1" si="978"/>
        <v>0</v>
      </c>
      <c r="FZ248" s="184">
        <f t="shared" ca="1" si="979"/>
        <v>0</v>
      </c>
      <c r="GA248" s="184">
        <f t="shared" ca="1" si="980"/>
        <v>0</v>
      </c>
      <c r="GB248" s="184">
        <f t="shared" ca="1" si="981"/>
        <v>0</v>
      </c>
      <c r="GC248" s="184">
        <f t="shared" ca="1" si="982"/>
        <v>0</v>
      </c>
      <c r="GD248" s="184">
        <f t="shared" ca="1" si="983"/>
        <v>0</v>
      </c>
      <c r="GE248" s="184">
        <f t="shared" ca="1" si="984"/>
        <v>0</v>
      </c>
      <c r="GF248" s="184">
        <f t="shared" ca="1" si="985"/>
        <v>0</v>
      </c>
      <c r="GG248" s="184">
        <f t="shared" ca="1" si="986"/>
        <v>0</v>
      </c>
      <c r="GH248" s="184">
        <f t="shared" ca="1" si="987"/>
        <v>0</v>
      </c>
      <c r="GI248" s="184">
        <f t="shared" ca="1" si="988"/>
        <v>0</v>
      </c>
      <c r="GJ248" s="184">
        <f t="shared" ca="1" si="989"/>
        <v>0</v>
      </c>
      <c r="GK248" s="184">
        <f t="shared" ca="1" si="990"/>
        <v>0</v>
      </c>
      <c r="GL248" s="184">
        <f t="shared" ca="1" si="991"/>
        <v>0</v>
      </c>
      <c r="GM248" s="184">
        <f t="shared" ca="1" si="992"/>
        <v>0</v>
      </c>
      <c r="GN248" s="184">
        <f t="shared" ca="1" si="993"/>
        <v>0</v>
      </c>
      <c r="GO248" s="184">
        <f t="shared" ca="1" si="994"/>
        <v>0</v>
      </c>
      <c r="GP248" s="184">
        <f t="shared" ca="1" si="995"/>
        <v>0</v>
      </c>
      <c r="GQ248" s="184">
        <f t="shared" ca="1" si="996"/>
        <v>0</v>
      </c>
      <c r="GR248" s="184">
        <f t="shared" ca="1" si="997"/>
        <v>0</v>
      </c>
      <c r="GS248" s="184">
        <f t="shared" ca="1" si="998"/>
        <v>0</v>
      </c>
      <c r="GT248" s="184">
        <f t="shared" ca="1" si="999"/>
        <v>0</v>
      </c>
      <c r="GU248" s="184">
        <f t="shared" ca="1" si="1000"/>
        <v>0</v>
      </c>
      <c r="GV248" s="184">
        <f t="shared" ca="1" si="1001"/>
        <v>0</v>
      </c>
      <c r="GW248" s="184">
        <f t="shared" ca="1" si="1002"/>
        <v>0</v>
      </c>
      <c r="GX248" s="184">
        <f t="shared" ca="1" si="1003"/>
        <v>0</v>
      </c>
      <c r="GY248" s="184">
        <f t="shared" ca="1" si="1004"/>
        <v>0</v>
      </c>
      <c r="GZ248" s="184">
        <f t="shared" ca="1" si="1005"/>
        <v>0</v>
      </c>
      <c r="HA248" s="184">
        <f t="shared" ca="1" si="1006"/>
        <v>0</v>
      </c>
      <c r="HB248" s="184">
        <f t="shared" ca="1" si="1007"/>
        <v>0</v>
      </c>
      <c r="HC248" s="184">
        <f t="shared" ca="1" si="1008"/>
        <v>0</v>
      </c>
      <c r="HD248" s="184">
        <f t="shared" ca="1" si="1009"/>
        <v>0</v>
      </c>
      <c r="HE248" s="184">
        <f t="shared" ca="1" si="1010"/>
        <v>0</v>
      </c>
      <c r="HF248" s="184">
        <f t="shared" ca="1" si="1011"/>
        <v>0</v>
      </c>
      <c r="HG248" s="184">
        <f t="shared" ca="1" si="1012"/>
        <v>0</v>
      </c>
      <c r="HH248" s="184">
        <f t="shared" ca="1" si="1013"/>
        <v>0</v>
      </c>
      <c r="HI248" s="184">
        <f t="shared" ca="1" si="1014"/>
        <v>0</v>
      </c>
      <c r="HJ248" s="184">
        <f t="shared" ca="1" si="1015"/>
        <v>0</v>
      </c>
      <c r="HK248" s="578">
        <f t="shared" ca="1" si="1016"/>
        <v>0</v>
      </c>
    </row>
    <row r="249" spans="1:219" s="185" customFormat="1">
      <c r="A249" s="284"/>
      <c r="B249" s="285"/>
      <c r="C249" s="286"/>
      <c r="D249" s="287"/>
      <c r="E249" s="288"/>
      <c r="F249" s="289"/>
      <c r="G249" s="289"/>
      <c r="H249" s="289"/>
      <c r="I249" s="289"/>
      <c r="J249" s="289"/>
      <c r="K249" s="289"/>
      <c r="L249" s="289"/>
      <c r="M249" s="572">
        <f t="shared" si="810"/>
        <v>0</v>
      </c>
      <c r="N249" s="572">
        <f t="shared" si="811"/>
        <v>0</v>
      </c>
      <c r="O249" s="572">
        <f t="shared" si="812"/>
        <v>0</v>
      </c>
      <c r="P249" s="572">
        <f t="shared" si="813"/>
        <v>241</v>
      </c>
      <c r="Q249" s="572" t="str">
        <f t="shared" si="814"/>
        <v/>
      </c>
      <c r="R249" s="572" t="str">
        <f t="shared" si="815"/>
        <v/>
      </c>
      <c r="S249" s="184" t="str">
        <f t="shared" ca="1" si="816"/>
        <v/>
      </c>
      <c r="T249" s="184" t="str">
        <f t="shared" ca="1" si="817"/>
        <v/>
      </c>
      <c r="U249" s="184" t="str">
        <f t="shared" ca="1" si="818"/>
        <v/>
      </c>
      <c r="V249" s="184" t="str">
        <f t="shared" ca="1" si="819"/>
        <v/>
      </c>
      <c r="W249" s="184" t="str">
        <f t="shared" ca="1" si="820"/>
        <v/>
      </c>
      <c r="X249" s="184" t="str">
        <f t="shared" ca="1" si="821"/>
        <v/>
      </c>
      <c r="Y249" s="184" t="str">
        <f t="shared" ca="1" si="822"/>
        <v/>
      </c>
      <c r="Z249" s="184" t="str">
        <f t="shared" ca="1" si="823"/>
        <v/>
      </c>
      <c r="AA249" s="184" t="str">
        <f t="shared" ca="1" si="824"/>
        <v/>
      </c>
      <c r="AB249" s="184" t="str">
        <f t="shared" ca="1" si="825"/>
        <v/>
      </c>
      <c r="AC249" s="184" t="str">
        <f t="shared" ca="1" si="826"/>
        <v/>
      </c>
      <c r="AD249" s="184" t="str">
        <f t="shared" ca="1" si="827"/>
        <v/>
      </c>
      <c r="AE249" s="184" t="str">
        <f t="shared" ca="1" si="828"/>
        <v/>
      </c>
      <c r="AF249" s="184" t="str">
        <f t="shared" ca="1" si="829"/>
        <v/>
      </c>
      <c r="AG249" s="184" t="str">
        <f t="shared" ca="1" si="830"/>
        <v/>
      </c>
      <c r="AH249" s="184" t="str">
        <f t="shared" ca="1" si="831"/>
        <v/>
      </c>
      <c r="AI249" s="184" t="str">
        <f t="shared" ca="1" si="832"/>
        <v/>
      </c>
      <c r="AJ249" s="184" t="str">
        <f t="shared" ca="1" si="833"/>
        <v/>
      </c>
      <c r="AK249" s="184" t="str">
        <f t="shared" ca="1" si="834"/>
        <v/>
      </c>
      <c r="AL249" s="184" t="str">
        <f t="shared" ca="1" si="835"/>
        <v/>
      </c>
      <c r="AM249" s="184" t="str">
        <f t="shared" ca="1" si="836"/>
        <v/>
      </c>
      <c r="AN249" s="184" t="str">
        <f t="shared" ca="1" si="837"/>
        <v/>
      </c>
      <c r="AO249" s="184" t="str">
        <f t="shared" ca="1" si="838"/>
        <v/>
      </c>
      <c r="AP249" s="184" t="str">
        <f t="shared" ca="1" si="839"/>
        <v/>
      </c>
      <c r="AQ249" s="184" t="str">
        <f t="shared" ca="1" si="840"/>
        <v/>
      </c>
      <c r="AR249" s="184" t="str">
        <f t="shared" ca="1" si="841"/>
        <v/>
      </c>
      <c r="AS249" s="184" t="str">
        <f t="shared" ca="1" si="842"/>
        <v/>
      </c>
      <c r="AT249" s="184" t="str">
        <f t="shared" ca="1" si="843"/>
        <v/>
      </c>
      <c r="AU249" s="184" t="str">
        <f t="shared" ca="1" si="844"/>
        <v/>
      </c>
      <c r="AV249" s="184" t="str">
        <f t="shared" ca="1" si="845"/>
        <v/>
      </c>
      <c r="AW249" s="184" t="str">
        <f t="shared" ca="1" si="846"/>
        <v/>
      </c>
      <c r="AX249" s="184" t="str">
        <f t="shared" ca="1" si="847"/>
        <v/>
      </c>
      <c r="AY249" s="184" t="str">
        <f t="shared" ca="1" si="848"/>
        <v/>
      </c>
      <c r="AZ249" s="184" t="str">
        <f t="shared" ca="1" si="849"/>
        <v/>
      </c>
      <c r="BA249" s="184" t="str">
        <f t="shared" ca="1" si="850"/>
        <v/>
      </c>
      <c r="BB249" s="184" t="str">
        <f t="shared" ca="1" si="851"/>
        <v/>
      </c>
      <c r="BC249" s="184" t="str">
        <f t="shared" ca="1" si="852"/>
        <v/>
      </c>
      <c r="BD249" s="184" t="str">
        <f t="shared" ca="1" si="853"/>
        <v/>
      </c>
      <c r="BE249" s="184" t="str">
        <f t="shared" ca="1" si="854"/>
        <v/>
      </c>
      <c r="BF249" s="184" t="str">
        <f t="shared" ca="1" si="855"/>
        <v/>
      </c>
      <c r="BG249" s="184" t="str">
        <f t="shared" ca="1" si="856"/>
        <v/>
      </c>
      <c r="BH249" s="184" t="str">
        <f t="shared" ca="1" si="857"/>
        <v/>
      </c>
      <c r="BI249" s="184" t="str">
        <f t="shared" ca="1" si="858"/>
        <v/>
      </c>
      <c r="BJ249" s="184" t="str">
        <f t="shared" ca="1" si="859"/>
        <v/>
      </c>
      <c r="BK249" s="184" t="str">
        <f t="shared" ca="1" si="860"/>
        <v/>
      </c>
      <c r="BL249" s="184" t="str">
        <f t="shared" ca="1" si="861"/>
        <v/>
      </c>
      <c r="BM249" s="184" t="str">
        <f t="shared" ca="1" si="862"/>
        <v/>
      </c>
      <c r="BN249" s="184" t="str">
        <f t="shared" ca="1" si="863"/>
        <v/>
      </c>
      <c r="BO249" s="184" t="str">
        <f t="shared" ca="1" si="864"/>
        <v/>
      </c>
      <c r="BP249" s="184" t="str">
        <f t="shared" ca="1" si="865"/>
        <v/>
      </c>
      <c r="BQ249" s="184" t="str">
        <f t="shared" ca="1" si="866"/>
        <v/>
      </c>
      <c r="BR249" s="184" t="str">
        <f t="shared" ca="1" si="867"/>
        <v/>
      </c>
      <c r="BS249" s="184" t="str">
        <f t="shared" ca="1" si="868"/>
        <v/>
      </c>
      <c r="BT249" s="184" t="str">
        <f t="shared" ca="1" si="869"/>
        <v/>
      </c>
      <c r="BU249" s="184" t="str">
        <f t="shared" ca="1" si="870"/>
        <v/>
      </c>
      <c r="BV249" s="184" t="str">
        <f t="shared" ca="1" si="871"/>
        <v/>
      </c>
      <c r="BW249" s="184" t="str">
        <f t="shared" ca="1" si="872"/>
        <v/>
      </c>
      <c r="BX249" s="184" t="str">
        <f t="shared" ca="1" si="873"/>
        <v/>
      </c>
      <c r="BY249" s="184" t="str">
        <f t="shared" ca="1" si="874"/>
        <v/>
      </c>
      <c r="BZ249" s="184" t="str">
        <f t="shared" ca="1" si="875"/>
        <v/>
      </c>
      <c r="CA249" s="184" t="str">
        <f t="shared" ca="1" si="876"/>
        <v/>
      </c>
      <c r="CB249" s="184" t="str">
        <f t="shared" ca="1" si="877"/>
        <v/>
      </c>
      <c r="CC249" s="184" t="str">
        <f t="shared" ca="1" si="878"/>
        <v/>
      </c>
      <c r="CD249" s="184" t="str">
        <f t="shared" ca="1" si="879"/>
        <v/>
      </c>
      <c r="CE249" s="184" t="str">
        <f t="shared" ca="1" si="880"/>
        <v/>
      </c>
      <c r="CF249" s="184" t="str">
        <f t="shared" ca="1" si="881"/>
        <v/>
      </c>
      <c r="CG249" s="184" t="str">
        <f t="shared" ca="1" si="882"/>
        <v/>
      </c>
      <c r="CH249" s="184" t="str">
        <f t="shared" ca="1" si="883"/>
        <v/>
      </c>
      <c r="CI249" s="184" t="str">
        <f t="shared" ca="1" si="884"/>
        <v/>
      </c>
      <c r="CJ249" s="184" t="str">
        <f t="shared" ca="1" si="885"/>
        <v/>
      </c>
      <c r="CK249" s="184" t="str">
        <f t="shared" ca="1" si="886"/>
        <v/>
      </c>
      <c r="CL249" s="184" t="str">
        <f t="shared" ca="1" si="887"/>
        <v/>
      </c>
      <c r="CM249" s="184" t="str">
        <f t="shared" ca="1" si="888"/>
        <v/>
      </c>
      <c r="CN249" s="184">
        <f t="shared" ca="1" si="889"/>
        <v>0</v>
      </c>
      <c r="CO249" s="184">
        <f t="shared" ca="1" si="890"/>
        <v>0</v>
      </c>
      <c r="CP249" s="184">
        <f t="shared" ca="1" si="891"/>
        <v>0</v>
      </c>
      <c r="CQ249" s="184">
        <f t="shared" ca="1" si="892"/>
        <v>0</v>
      </c>
      <c r="CR249" s="184">
        <f t="shared" ca="1" si="893"/>
        <v>0</v>
      </c>
      <c r="CS249" s="184">
        <f t="shared" ca="1" si="894"/>
        <v>0</v>
      </c>
      <c r="CT249" s="184">
        <f t="shared" ca="1" si="895"/>
        <v>0</v>
      </c>
      <c r="CU249" s="184">
        <f t="shared" ca="1" si="896"/>
        <v>0</v>
      </c>
      <c r="CV249" s="184">
        <f t="shared" ca="1" si="897"/>
        <v>0</v>
      </c>
      <c r="CW249" s="184">
        <f t="shared" ca="1" si="898"/>
        <v>0</v>
      </c>
      <c r="CX249" s="184">
        <f t="shared" ca="1" si="899"/>
        <v>0</v>
      </c>
      <c r="CY249" s="184">
        <f t="shared" ca="1" si="900"/>
        <v>0</v>
      </c>
      <c r="CZ249" s="184">
        <f t="shared" ca="1" si="901"/>
        <v>0</v>
      </c>
      <c r="DA249" s="184">
        <f t="shared" ca="1" si="902"/>
        <v>0</v>
      </c>
      <c r="DB249" s="184">
        <f t="shared" ca="1" si="903"/>
        <v>0</v>
      </c>
      <c r="DC249" s="184">
        <f t="shared" ca="1" si="904"/>
        <v>0</v>
      </c>
      <c r="DD249" s="184">
        <f t="shared" ca="1" si="905"/>
        <v>0</v>
      </c>
      <c r="DE249" s="184">
        <f t="shared" ca="1" si="906"/>
        <v>0</v>
      </c>
      <c r="DF249" s="184">
        <f t="shared" ca="1" si="907"/>
        <v>0</v>
      </c>
      <c r="DG249" s="184">
        <f t="shared" ca="1" si="908"/>
        <v>0</v>
      </c>
      <c r="DH249" s="184">
        <f t="shared" ca="1" si="909"/>
        <v>0</v>
      </c>
      <c r="DI249" s="184">
        <f t="shared" ca="1" si="910"/>
        <v>0</v>
      </c>
      <c r="DJ249" s="184">
        <f t="shared" ca="1" si="911"/>
        <v>0</v>
      </c>
      <c r="DK249" s="184">
        <f t="shared" ca="1" si="912"/>
        <v>0</v>
      </c>
      <c r="DL249" s="184">
        <f t="shared" ca="1" si="913"/>
        <v>0</v>
      </c>
      <c r="DM249" s="184">
        <f t="shared" ca="1" si="914"/>
        <v>0</v>
      </c>
      <c r="DN249" s="184">
        <f t="shared" ca="1" si="915"/>
        <v>0</v>
      </c>
      <c r="DO249" s="184">
        <f t="shared" ca="1" si="916"/>
        <v>0</v>
      </c>
      <c r="DP249" s="184">
        <f t="shared" ca="1" si="917"/>
        <v>0</v>
      </c>
      <c r="DQ249" s="184">
        <f t="shared" ca="1" si="918"/>
        <v>0</v>
      </c>
      <c r="DR249" s="184">
        <f t="shared" ca="1" si="919"/>
        <v>0</v>
      </c>
      <c r="DS249" s="184">
        <f t="shared" ca="1" si="920"/>
        <v>0</v>
      </c>
      <c r="DT249" s="184">
        <f t="shared" ca="1" si="921"/>
        <v>0</v>
      </c>
      <c r="DU249" s="184">
        <f t="shared" ca="1" si="922"/>
        <v>0</v>
      </c>
      <c r="DV249" s="184">
        <f t="shared" ca="1" si="923"/>
        <v>0</v>
      </c>
      <c r="DW249" s="184">
        <f t="shared" ca="1" si="924"/>
        <v>0</v>
      </c>
      <c r="DX249" s="184">
        <f t="shared" ca="1" si="925"/>
        <v>0</v>
      </c>
      <c r="DY249" s="184">
        <f t="shared" ca="1" si="926"/>
        <v>0</v>
      </c>
      <c r="DZ249" s="184">
        <f t="shared" ca="1" si="927"/>
        <v>0</v>
      </c>
      <c r="EA249" s="184">
        <f t="shared" ca="1" si="928"/>
        <v>0</v>
      </c>
      <c r="EB249" s="184">
        <f t="shared" ca="1" si="929"/>
        <v>0</v>
      </c>
      <c r="EC249" s="184">
        <f t="shared" ca="1" si="930"/>
        <v>0</v>
      </c>
      <c r="ED249" s="184">
        <f t="shared" ca="1" si="931"/>
        <v>0</v>
      </c>
      <c r="EE249" s="184">
        <f t="shared" ca="1" si="932"/>
        <v>0</v>
      </c>
      <c r="EF249" s="184">
        <f t="shared" ca="1" si="933"/>
        <v>0</v>
      </c>
      <c r="EG249" s="184">
        <f t="shared" ca="1" si="934"/>
        <v>0</v>
      </c>
      <c r="EH249" s="184">
        <f t="shared" ca="1" si="935"/>
        <v>0</v>
      </c>
      <c r="EI249" s="184">
        <f t="shared" ca="1" si="936"/>
        <v>0</v>
      </c>
      <c r="EJ249" s="184">
        <f t="shared" ca="1" si="937"/>
        <v>0</v>
      </c>
      <c r="EK249" s="184">
        <f t="shared" ca="1" si="938"/>
        <v>0</v>
      </c>
      <c r="EL249" s="184">
        <f t="shared" ca="1" si="939"/>
        <v>0</v>
      </c>
      <c r="EM249" s="184">
        <f t="shared" ca="1" si="940"/>
        <v>0</v>
      </c>
      <c r="EN249" s="184">
        <f t="shared" ca="1" si="941"/>
        <v>0</v>
      </c>
      <c r="EO249" s="184">
        <f t="shared" ca="1" si="942"/>
        <v>0</v>
      </c>
      <c r="EP249" s="184">
        <f t="shared" ca="1" si="943"/>
        <v>0</v>
      </c>
      <c r="EQ249" s="184">
        <f t="shared" ca="1" si="944"/>
        <v>0</v>
      </c>
      <c r="ER249" s="184">
        <f t="shared" ca="1" si="945"/>
        <v>0</v>
      </c>
      <c r="ES249" s="184">
        <f t="shared" ca="1" si="946"/>
        <v>0</v>
      </c>
      <c r="ET249" s="184">
        <f t="shared" ca="1" si="947"/>
        <v>0</v>
      </c>
      <c r="EU249" s="184">
        <f t="shared" ca="1" si="948"/>
        <v>0</v>
      </c>
      <c r="EV249" s="184">
        <f t="shared" ca="1" si="949"/>
        <v>0</v>
      </c>
      <c r="EW249" s="184">
        <f t="shared" ca="1" si="950"/>
        <v>0</v>
      </c>
      <c r="EX249" s="184">
        <f t="shared" ca="1" si="951"/>
        <v>0</v>
      </c>
      <c r="EY249" s="184">
        <f t="shared" ca="1" si="952"/>
        <v>0</v>
      </c>
      <c r="EZ249" s="184">
        <f t="shared" ca="1" si="953"/>
        <v>0</v>
      </c>
      <c r="FA249" s="184">
        <f t="shared" ca="1" si="954"/>
        <v>0</v>
      </c>
      <c r="FB249" s="184">
        <f t="shared" ca="1" si="955"/>
        <v>0</v>
      </c>
      <c r="FC249" s="184">
        <f t="shared" ca="1" si="956"/>
        <v>0</v>
      </c>
      <c r="FD249" s="184">
        <f t="shared" ca="1" si="957"/>
        <v>0</v>
      </c>
      <c r="FE249" s="184">
        <f t="shared" ca="1" si="958"/>
        <v>0</v>
      </c>
      <c r="FF249" s="184">
        <f t="shared" ca="1" si="959"/>
        <v>0</v>
      </c>
      <c r="FG249" s="184">
        <f t="shared" ca="1" si="960"/>
        <v>0</v>
      </c>
      <c r="FH249" s="184">
        <f t="shared" ca="1" si="961"/>
        <v>0</v>
      </c>
      <c r="FI249" s="184">
        <f t="shared" ca="1" si="962"/>
        <v>0</v>
      </c>
      <c r="FJ249" s="184">
        <f t="shared" ca="1" si="963"/>
        <v>0</v>
      </c>
      <c r="FK249" s="184">
        <f t="shared" ca="1" si="964"/>
        <v>0</v>
      </c>
      <c r="FL249" s="184">
        <f t="shared" ca="1" si="965"/>
        <v>0</v>
      </c>
      <c r="FM249" s="184">
        <f t="shared" ca="1" si="966"/>
        <v>0</v>
      </c>
      <c r="FN249" s="184">
        <f t="shared" ca="1" si="967"/>
        <v>0</v>
      </c>
      <c r="FO249" s="184">
        <f t="shared" ca="1" si="968"/>
        <v>0</v>
      </c>
      <c r="FP249" s="184">
        <f t="shared" ca="1" si="969"/>
        <v>0</v>
      </c>
      <c r="FQ249" s="184">
        <f t="shared" ca="1" si="970"/>
        <v>0</v>
      </c>
      <c r="FR249" s="184">
        <f t="shared" ca="1" si="971"/>
        <v>0</v>
      </c>
      <c r="FS249" s="184">
        <f t="shared" ca="1" si="972"/>
        <v>0</v>
      </c>
      <c r="FT249" s="184">
        <f t="shared" ca="1" si="973"/>
        <v>0</v>
      </c>
      <c r="FU249" s="184">
        <f t="shared" ca="1" si="974"/>
        <v>0</v>
      </c>
      <c r="FV249" s="184">
        <f t="shared" ca="1" si="975"/>
        <v>0</v>
      </c>
      <c r="FW249" s="184">
        <f t="shared" ca="1" si="976"/>
        <v>0</v>
      </c>
      <c r="FX249" s="184">
        <f t="shared" ca="1" si="977"/>
        <v>0</v>
      </c>
      <c r="FY249" s="184">
        <f t="shared" ca="1" si="978"/>
        <v>0</v>
      </c>
      <c r="FZ249" s="184">
        <f t="shared" ca="1" si="979"/>
        <v>0</v>
      </c>
      <c r="GA249" s="184">
        <f t="shared" ca="1" si="980"/>
        <v>0</v>
      </c>
      <c r="GB249" s="184">
        <f t="shared" ca="1" si="981"/>
        <v>0</v>
      </c>
      <c r="GC249" s="184">
        <f t="shared" ca="1" si="982"/>
        <v>0</v>
      </c>
      <c r="GD249" s="184">
        <f t="shared" ca="1" si="983"/>
        <v>0</v>
      </c>
      <c r="GE249" s="184">
        <f t="shared" ca="1" si="984"/>
        <v>0</v>
      </c>
      <c r="GF249" s="184">
        <f t="shared" ca="1" si="985"/>
        <v>0</v>
      </c>
      <c r="GG249" s="184">
        <f t="shared" ca="1" si="986"/>
        <v>0</v>
      </c>
      <c r="GH249" s="184">
        <f t="shared" ca="1" si="987"/>
        <v>0</v>
      </c>
      <c r="GI249" s="184">
        <f t="shared" ca="1" si="988"/>
        <v>0</v>
      </c>
      <c r="GJ249" s="184">
        <f t="shared" ca="1" si="989"/>
        <v>0</v>
      </c>
      <c r="GK249" s="184">
        <f t="shared" ca="1" si="990"/>
        <v>0</v>
      </c>
      <c r="GL249" s="184">
        <f t="shared" ca="1" si="991"/>
        <v>0</v>
      </c>
      <c r="GM249" s="184">
        <f t="shared" ca="1" si="992"/>
        <v>0</v>
      </c>
      <c r="GN249" s="184">
        <f t="shared" ca="1" si="993"/>
        <v>0</v>
      </c>
      <c r="GO249" s="184">
        <f t="shared" ca="1" si="994"/>
        <v>0</v>
      </c>
      <c r="GP249" s="184">
        <f t="shared" ca="1" si="995"/>
        <v>0</v>
      </c>
      <c r="GQ249" s="184">
        <f t="shared" ca="1" si="996"/>
        <v>0</v>
      </c>
      <c r="GR249" s="184">
        <f t="shared" ca="1" si="997"/>
        <v>0</v>
      </c>
      <c r="GS249" s="184">
        <f t="shared" ca="1" si="998"/>
        <v>0</v>
      </c>
      <c r="GT249" s="184">
        <f t="shared" ca="1" si="999"/>
        <v>0</v>
      </c>
      <c r="GU249" s="184">
        <f t="shared" ca="1" si="1000"/>
        <v>0</v>
      </c>
      <c r="GV249" s="184">
        <f t="shared" ca="1" si="1001"/>
        <v>0</v>
      </c>
      <c r="GW249" s="184">
        <f t="shared" ca="1" si="1002"/>
        <v>0</v>
      </c>
      <c r="GX249" s="184">
        <f t="shared" ca="1" si="1003"/>
        <v>0</v>
      </c>
      <c r="GY249" s="184">
        <f t="shared" ca="1" si="1004"/>
        <v>0</v>
      </c>
      <c r="GZ249" s="184">
        <f t="shared" ca="1" si="1005"/>
        <v>0</v>
      </c>
      <c r="HA249" s="184">
        <f t="shared" ca="1" si="1006"/>
        <v>0</v>
      </c>
      <c r="HB249" s="184">
        <f t="shared" ca="1" si="1007"/>
        <v>0</v>
      </c>
      <c r="HC249" s="184">
        <f t="shared" ca="1" si="1008"/>
        <v>0</v>
      </c>
      <c r="HD249" s="184">
        <f t="shared" ca="1" si="1009"/>
        <v>0</v>
      </c>
      <c r="HE249" s="184">
        <f t="shared" ca="1" si="1010"/>
        <v>0</v>
      </c>
      <c r="HF249" s="184">
        <f t="shared" ca="1" si="1011"/>
        <v>0</v>
      </c>
      <c r="HG249" s="184">
        <f t="shared" ca="1" si="1012"/>
        <v>0</v>
      </c>
      <c r="HH249" s="184">
        <f t="shared" ca="1" si="1013"/>
        <v>0</v>
      </c>
      <c r="HI249" s="184">
        <f t="shared" ca="1" si="1014"/>
        <v>0</v>
      </c>
      <c r="HJ249" s="184">
        <f t="shared" ca="1" si="1015"/>
        <v>0</v>
      </c>
      <c r="HK249" s="578">
        <f t="shared" ca="1" si="1016"/>
        <v>0</v>
      </c>
    </row>
    <row r="250" spans="1:219" s="185" customFormat="1">
      <c r="A250" s="284"/>
      <c r="B250" s="285"/>
      <c r="C250" s="286"/>
      <c r="D250" s="287"/>
      <c r="E250" s="288"/>
      <c r="F250" s="289"/>
      <c r="G250" s="289"/>
      <c r="H250" s="289"/>
      <c r="I250" s="289"/>
      <c r="J250" s="289"/>
      <c r="K250" s="289"/>
      <c r="L250" s="289"/>
      <c r="M250" s="572">
        <f t="shared" si="810"/>
        <v>0</v>
      </c>
      <c r="N250" s="572">
        <f t="shared" si="811"/>
        <v>0</v>
      </c>
      <c r="O250" s="572">
        <f t="shared" si="812"/>
        <v>0</v>
      </c>
      <c r="P250" s="572">
        <f t="shared" si="813"/>
        <v>242</v>
      </c>
      <c r="Q250" s="572" t="str">
        <f t="shared" si="814"/>
        <v/>
      </c>
      <c r="R250" s="572" t="str">
        <f t="shared" si="815"/>
        <v/>
      </c>
      <c r="S250" s="184" t="str">
        <f t="shared" ca="1" si="816"/>
        <v/>
      </c>
      <c r="T250" s="184" t="str">
        <f t="shared" ca="1" si="817"/>
        <v/>
      </c>
      <c r="U250" s="184" t="str">
        <f t="shared" ca="1" si="818"/>
        <v/>
      </c>
      <c r="V250" s="184" t="str">
        <f t="shared" ca="1" si="819"/>
        <v/>
      </c>
      <c r="W250" s="184" t="str">
        <f t="shared" ca="1" si="820"/>
        <v/>
      </c>
      <c r="X250" s="184" t="str">
        <f t="shared" ca="1" si="821"/>
        <v/>
      </c>
      <c r="Y250" s="184" t="str">
        <f t="shared" ca="1" si="822"/>
        <v/>
      </c>
      <c r="Z250" s="184" t="str">
        <f t="shared" ca="1" si="823"/>
        <v/>
      </c>
      <c r="AA250" s="184" t="str">
        <f t="shared" ca="1" si="824"/>
        <v/>
      </c>
      <c r="AB250" s="184" t="str">
        <f t="shared" ca="1" si="825"/>
        <v/>
      </c>
      <c r="AC250" s="184" t="str">
        <f t="shared" ca="1" si="826"/>
        <v/>
      </c>
      <c r="AD250" s="184" t="str">
        <f t="shared" ca="1" si="827"/>
        <v/>
      </c>
      <c r="AE250" s="184" t="str">
        <f t="shared" ca="1" si="828"/>
        <v/>
      </c>
      <c r="AF250" s="184" t="str">
        <f t="shared" ca="1" si="829"/>
        <v/>
      </c>
      <c r="AG250" s="184" t="str">
        <f t="shared" ca="1" si="830"/>
        <v/>
      </c>
      <c r="AH250" s="184" t="str">
        <f t="shared" ca="1" si="831"/>
        <v/>
      </c>
      <c r="AI250" s="184" t="str">
        <f t="shared" ca="1" si="832"/>
        <v/>
      </c>
      <c r="AJ250" s="184" t="str">
        <f t="shared" ca="1" si="833"/>
        <v/>
      </c>
      <c r="AK250" s="184" t="str">
        <f t="shared" ca="1" si="834"/>
        <v/>
      </c>
      <c r="AL250" s="184" t="str">
        <f t="shared" ca="1" si="835"/>
        <v/>
      </c>
      <c r="AM250" s="184" t="str">
        <f t="shared" ca="1" si="836"/>
        <v/>
      </c>
      <c r="AN250" s="184" t="str">
        <f t="shared" ca="1" si="837"/>
        <v/>
      </c>
      <c r="AO250" s="184" t="str">
        <f t="shared" ca="1" si="838"/>
        <v/>
      </c>
      <c r="AP250" s="184" t="str">
        <f t="shared" ca="1" si="839"/>
        <v/>
      </c>
      <c r="AQ250" s="184" t="str">
        <f t="shared" ca="1" si="840"/>
        <v/>
      </c>
      <c r="AR250" s="184" t="str">
        <f t="shared" ca="1" si="841"/>
        <v/>
      </c>
      <c r="AS250" s="184" t="str">
        <f t="shared" ca="1" si="842"/>
        <v/>
      </c>
      <c r="AT250" s="184" t="str">
        <f t="shared" ca="1" si="843"/>
        <v/>
      </c>
      <c r="AU250" s="184" t="str">
        <f t="shared" ca="1" si="844"/>
        <v/>
      </c>
      <c r="AV250" s="184" t="str">
        <f t="shared" ca="1" si="845"/>
        <v/>
      </c>
      <c r="AW250" s="184" t="str">
        <f t="shared" ca="1" si="846"/>
        <v/>
      </c>
      <c r="AX250" s="184" t="str">
        <f t="shared" ca="1" si="847"/>
        <v/>
      </c>
      <c r="AY250" s="184" t="str">
        <f t="shared" ca="1" si="848"/>
        <v/>
      </c>
      <c r="AZ250" s="184" t="str">
        <f t="shared" ca="1" si="849"/>
        <v/>
      </c>
      <c r="BA250" s="184" t="str">
        <f t="shared" ca="1" si="850"/>
        <v/>
      </c>
      <c r="BB250" s="184" t="str">
        <f t="shared" ca="1" si="851"/>
        <v/>
      </c>
      <c r="BC250" s="184" t="str">
        <f t="shared" ca="1" si="852"/>
        <v/>
      </c>
      <c r="BD250" s="184" t="str">
        <f t="shared" ca="1" si="853"/>
        <v/>
      </c>
      <c r="BE250" s="184" t="str">
        <f t="shared" ca="1" si="854"/>
        <v/>
      </c>
      <c r="BF250" s="184" t="str">
        <f t="shared" ca="1" si="855"/>
        <v/>
      </c>
      <c r="BG250" s="184" t="str">
        <f t="shared" ca="1" si="856"/>
        <v/>
      </c>
      <c r="BH250" s="184" t="str">
        <f t="shared" ca="1" si="857"/>
        <v/>
      </c>
      <c r="BI250" s="184" t="str">
        <f t="shared" ca="1" si="858"/>
        <v/>
      </c>
      <c r="BJ250" s="184" t="str">
        <f t="shared" ca="1" si="859"/>
        <v/>
      </c>
      <c r="BK250" s="184" t="str">
        <f t="shared" ca="1" si="860"/>
        <v/>
      </c>
      <c r="BL250" s="184" t="str">
        <f t="shared" ca="1" si="861"/>
        <v/>
      </c>
      <c r="BM250" s="184" t="str">
        <f t="shared" ca="1" si="862"/>
        <v/>
      </c>
      <c r="BN250" s="184" t="str">
        <f t="shared" ca="1" si="863"/>
        <v/>
      </c>
      <c r="BO250" s="184" t="str">
        <f t="shared" ca="1" si="864"/>
        <v/>
      </c>
      <c r="BP250" s="184" t="str">
        <f t="shared" ca="1" si="865"/>
        <v/>
      </c>
      <c r="BQ250" s="184" t="str">
        <f t="shared" ca="1" si="866"/>
        <v/>
      </c>
      <c r="BR250" s="184" t="str">
        <f t="shared" ca="1" si="867"/>
        <v/>
      </c>
      <c r="BS250" s="184" t="str">
        <f t="shared" ca="1" si="868"/>
        <v/>
      </c>
      <c r="BT250" s="184" t="str">
        <f t="shared" ca="1" si="869"/>
        <v/>
      </c>
      <c r="BU250" s="184" t="str">
        <f t="shared" ca="1" si="870"/>
        <v/>
      </c>
      <c r="BV250" s="184" t="str">
        <f t="shared" ca="1" si="871"/>
        <v/>
      </c>
      <c r="BW250" s="184" t="str">
        <f t="shared" ca="1" si="872"/>
        <v/>
      </c>
      <c r="BX250" s="184" t="str">
        <f t="shared" ca="1" si="873"/>
        <v/>
      </c>
      <c r="BY250" s="184" t="str">
        <f t="shared" ca="1" si="874"/>
        <v/>
      </c>
      <c r="BZ250" s="184" t="str">
        <f t="shared" ca="1" si="875"/>
        <v/>
      </c>
      <c r="CA250" s="184" t="str">
        <f t="shared" ca="1" si="876"/>
        <v/>
      </c>
      <c r="CB250" s="184" t="str">
        <f t="shared" ca="1" si="877"/>
        <v/>
      </c>
      <c r="CC250" s="184" t="str">
        <f t="shared" ca="1" si="878"/>
        <v/>
      </c>
      <c r="CD250" s="184" t="str">
        <f t="shared" ca="1" si="879"/>
        <v/>
      </c>
      <c r="CE250" s="184" t="str">
        <f t="shared" ca="1" si="880"/>
        <v/>
      </c>
      <c r="CF250" s="184" t="str">
        <f t="shared" ca="1" si="881"/>
        <v/>
      </c>
      <c r="CG250" s="184" t="str">
        <f t="shared" ca="1" si="882"/>
        <v/>
      </c>
      <c r="CH250" s="184" t="str">
        <f t="shared" ca="1" si="883"/>
        <v/>
      </c>
      <c r="CI250" s="184" t="str">
        <f t="shared" ca="1" si="884"/>
        <v/>
      </c>
      <c r="CJ250" s="184" t="str">
        <f t="shared" ca="1" si="885"/>
        <v/>
      </c>
      <c r="CK250" s="184" t="str">
        <f t="shared" ca="1" si="886"/>
        <v/>
      </c>
      <c r="CL250" s="184" t="str">
        <f t="shared" ca="1" si="887"/>
        <v/>
      </c>
      <c r="CM250" s="184">
        <f t="shared" ca="1" si="888"/>
        <v>0</v>
      </c>
      <c r="CN250" s="184">
        <f t="shared" ca="1" si="889"/>
        <v>0</v>
      </c>
      <c r="CO250" s="184">
        <f t="shared" ca="1" si="890"/>
        <v>0</v>
      </c>
      <c r="CP250" s="184">
        <f t="shared" ca="1" si="891"/>
        <v>0</v>
      </c>
      <c r="CQ250" s="184">
        <f t="shared" ca="1" si="892"/>
        <v>0</v>
      </c>
      <c r="CR250" s="184">
        <f t="shared" ca="1" si="893"/>
        <v>0</v>
      </c>
      <c r="CS250" s="184">
        <f t="shared" ca="1" si="894"/>
        <v>0</v>
      </c>
      <c r="CT250" s="184">
        <f t="shared" ca="1" si="895"/>
        <v>0</v>
      </c>
      <c r="CU250" s="184">
        <f t="shared" ca="1" si="896"/>
        <v>0</v>
      </c>
      <c r="CV250" s="184">
        <f t="shared" ca="1" si="897"/>
        <v>0</v>
      </c>
      <c r="CW250" s="184">
        <f t="shared" ca="1" si="898"/>
        <v>0</v>
      </c>
      <c r="CX250" s="184">
        <f t="shared" ca="1" si="899"/>
        <v>0</v>
      </c>
      <c r="CY250" s="184">
        <f t="shared" ca="1" si="900"/>
        <v>0</v>
      </c>
      <c r="CZ250" s="184">
        <f t="shared" ca="1" si="901"/>
        <v>0</v>
      </c>
      <c r="DA250" s="184">
        <f t="shared" ca="1" si="902"/>
        <v>0</v>
      </c>
      <c r="DB250" s="184">
        <f t="shared" ca="1" si="903"/>
        <v>0</v>
      </c>
      <c r="DC250" s="184">
        <f t="shared" ca="1" si="904"/>
        <v>0</v>
      </c>
      <c r="DD250" s="184">
        <f t="shared" ca="1" si="905"/>
        <v>0</v>
      </c>
      <c r="DE250" s="184">
        <f t="shared" ca="1" si="906"/>
        <v>0</v>
      </c>
      <c r="DF250" s="184">
        <f t="shared" ca="1" si="907"/>
        <v>0</v>
      </c>
      <c r="DG250" s="184">
        <f t="shared" ca="1" si="908"/>
        <v>0</v>
      </c>
      <c r="DH250" s="184">
        <f t="shared" ca="1" si="909"/>
        <v>0</v>
      </c>
      <c r="DI250" s="184">
        <f t="shared" ca="1" si="910"/>
        <v>0</v>
      </c>
      <c r="DJ250" s="184">
        <f t="shared" ca="1" si="911"/>
        <v>0</v>
      </c>
      <c r="DK250" s="184">
        <f t="shared" ca="1" si="912"/>
        <v>0</v>
      </c>
      <c r="DL250" s="184">
        <f t="shared" ca="1" si="913"/>
        <v>0</v>
      </c>
      <c r="DM250" s="184">
        <f t="shared" ca="1" si="914"/>
        <v>0</v>
      </c>
      <c r="DN250" s="184">
        <f t="shared" ca="1" si="915"/>
        <v>0</v>
      </c>
      <c r="DO250" s="184">
        <f t="shared" ca="1" si="916"/>
        <v>0</v>
      </c>
      <c r="DP250" s="184">
        <f t="shared" ca="1" si="917"/>
        <v>0</v>
      </c>
      <c r="DQ250" s="184">
        <f t="shared" ca="1" si="918"/>
        <v>0</v>
      </c>
      <c r="DR250" s="184">
        <f t="shared" ca="1" si="919"/>
        <v>0</v>
      </c>
      <c r="DS250" s="184">
        <f t="shared" ca="1" si="920"/>
        <v>0</v>
      </c>
      <c r="DT250" s="184">
        <f t="shared" ca="1" si="921"/>
        <v>0</v>
      </c>
      <c r="DU250" s="184">
        <f t="shared" ca="1" si="922"/>
        <v>0</v>
      </c>
      <c r="DV250" s="184">
        <f t="shared" ca="1" si="923"/>
        <v>0</v>
      </c>
      <c r="DW250" s="184">
        <f t="shared" ca="1" si="924"/>
        <v>0</v>
      </c>
      <c r="DX250" s="184">
        <f t="shared" ca="1" si="925"/>
        <v>0</v>
      </c>
      <c r="DY250" s="184">
        <f t="shared" ca="1" si="926"/>
        <v>0</v>
      </c>
      <c r="DZ250" s="184">
        <f t="shared" ca="1" si="927"/>
        <v>0</v>
      </c>
      <c r="EA250" s="184">
        <f t="shared" ca="1" si="928"/>
        <v>0</v>
      </c>
      <c r="EB250" s="184">
        <f t="shared" ca="1" si="929"/>
        <v>0</v>
      </c>
      <c r="EC250" s="184">
        <f t="shared" ca="1" si="930"/>
        <v>0</v>
      </c>
      <c r="ED250" s="184">
        <f t="shared" ca="1" si="931"/>
        <v>0</v>
      </c>
      <c r="EE250" s="184">
        <f t="shared" ca="1" si="932"/>
        <v>0</v>
      </c>
      <c r="EF250" s="184">
        <f t="shared" ca="1" si="933"/>
        <v>0</v>
      </c>
      <c r="EG250" s="184">
        <f t="shared" ca="1" si="934"/>
        <v>0</v>
      </c>
      <c r="EH250" s="184">
        <f t="shared" ca="1" si="935"/>
        <v>0</v>
      </c>
      <c r="EI250" s="184">
        <f t="shared" ca="1" si="936"/>
        <v>0</v>
      </c>
      <c r="EJ250" s="184">
        <f t="shared" ca="1" si="937"/>
        <v>0</v>
      </c>
      <c r="EK250" s="184">
        <f t="shared" ca="1" si="938"/>
        <v>0</v>
      </c>
      <c r="EL250" s="184">
        <f t="shared" ca="1" si="939"/>
        <v>0</v>
      </c>
      <c r="EM250" s="184">
        <f t="shared" ca="1" si="940"/>
        <v>0</v>
      </c>
      <c r="EN250" s="184">
        <f t="shared" ca="1" si="941"/>
        <v>0</v>
      </c>
      <c r="EO250" s="184">
        <f t="shared" ca="1" si="942"/>
        <v>0</v>
      </c>
      <c r="EP250" s="184">
        <f t="shared" ca="1" si="943"/>
        <v>0</v>
      </c>
      <c r="EQ250" s="184">
        <f t="shared" ca="1" si="944"/>
        <v>0</v>
      </c>
      <c r="ER250" s="184">
        <f t="shared" ca="1" si="945"/>
        <v>0</v>
      </c>
      <c r="ES250" s="184">
        <f t="shared" ca="1" si="946"/>
        <v>0</v>
      </c>
      <c r="ET250" s="184">
        <f t="shared" ca="1" si="947"/>
        <v>0</v>
      </c>
      <c r="EU250" s="184">
        <f t="shared" ca="1" si="948"/>
        <v>0</v>
      </c>
      <c r="EV250" s="184">
        <f t="shared" ca="1" si="949"/>
        <v>0</v>
      </c>
      <c r="EW250" s="184">
        <f t="shared" ca="1" si="950"/>
        <v>0</v>
      </c>
      <c r="EX250" s="184">
        <f t="shared" ca="1" si="951"/>
        <v>0</v>
      </c>
      <c r="EY250" s="184">
        <f t="shared" ca="1" si="952"/>
        <v>0</v>
      </c>
      <c r="EZ250" s="184">
        <f t="shared" ca="1" si="953"/>
        <v>0</v>
      </c>
      <c r="FA250" s="184">
        <f t="shared" ca="1" si="954"/>
        <v>0</v>
      </c>
      <c r="FB250" s="184">
        <f t="shared" ca="1" si="955"/>
        <v>0</v>
      </c>
      <c r="FC250" s="184">
        <f t="shared" ca="1" si="956"/>
        <v>0</v>
      </c>
      <c r="FD250" s="184">
        <f t="shared" ca="1" si="957"/>
        <v>0</v>
      </c>
      <c r="FE250" s="184">
        <f t="shared" ca="1" si="958"/>
        <v>0</v>
      </c>
      <c r="FF250" s="184">
        <f t="shared" ca="1" si="959"/>
        <v>0</v>
      </c>
      <c r="FG250" s="184">
        <f t="shared" ca="1" si="960"/>
        <v>0</v>
      </c>
      <c r="FH250" s="184">
        <f t="shared" ca="1" si="961"/>
        <v>0</v>
      </c>
      <c r="FI250" s="184">
        <f t="shared" ca="1" si="962"/>
        <v>0</v>
      </c>
      <c r="FJ250" s="184">
        <f t="shared" ca="1" si="963"/>
        <v>0</v>
      </c>
      <c r="FK250" s="184">
        <f t="shared" ca="1" si="964"/>
        <v>0</v>
      </c>
      <c r="FL250" s="184">
        <f t="shared" ca="1" si="965"/>
        <v>0</v>
      </c>
      <c r="FM250" s="184">
        <f t="shared" ca="1" si="966"/>
        <v>0</v>
      </c>
      <c r="FN250" s="184">
        <f t="shared" ca="1" si="967"/>
        <v>0</v>
      </c>
      <c r="FO250" s="184">
        <f t="shared" ca="1" si="968"/>
        <v>0</v>
      </c>
      <c r="FP250" s="184">
        <f t="shared" ca="1" si="969"/>
        <v>0</v>
      </c>
      <c r="FQ250" s="184">
        <f t="shared" ca="1" si="970"/>
        <v>0</v>
      </c>
      <c r="FR250" s="184">
        <f t="shared" ca="1" si="971"/>
        <v>0</v>
      </c>
      <c r="FS250" s="184">
        <f t="shared" ca="1" si="972"/>
        <v>0</v>
      </c>
      <c r="FT250" s="184">
        <f t="shared" ca="1" si="973"/>
        <v>0</v>
      </c>
      <c r="FU250" s="184">
        <f t="shared" ca="1" si="974"/>
        <v>0</v>
      </c>
      <c r="FV250" s="184">
        <f t="shared" ca="1" si="975"/>
        <v>0</v>
      </c>
      <c r="FW250" s="184">
        <f t="shared" ca="1" si="976"/>
        <v>0</v>
      </c>
      <c r="FX250" s="184">
        <f t="shared" ca="1" si="977"/>
        <v>0</v>
      </c>
      <c r="FY250" s="184">
        <f t="shared" ca="1" si="978"/>
        <v>0</v>
      </c>
      <c r="FZ250" s="184">
        <f t="shared" ca="1" si="979"/>
        <v>0</v>
      </c>
      <c r="GA250" s="184">
        <f t="shared" ca="1" si="980"/>
        <v>0</v>
      </c>
      <c r="GB250" s="184">
        <f t="shared" ca="1" si="981"/>
        <v>0</v>
      </c>
      <c r="GC250" s="184">
        <f t="shared" ca="1" si="982"/>
        <v>0</v>
      </c>
      <c r="GD250" s="184">
        <f t="shared" ca="1" si="983"/>
        <v>0</v>
      </c>
      <c r="GE250" s="184">
        <f t="shared" ca="1" si="984"/>
        <v>0</v>
      </c>
      <c r="GF250" s="184">
        <f t="shared" ca="1" si="985"/>
        <v>0</v>
      </c>
      <c r="GG250" s="184">
        <f t="shared" ca="1" si="986"/>
        <v>0</v>
      </c>
      <c r="GH250" s="184">
        <f t="shared" ca="1" si="987"/>
        <v>0</v>
      </c>
      <c r="GI250" s="184">
        <f t="shared" ca="1" si="988"/>
        <v>0</v>
      </c>
      <c r="GJ250" s="184">
        <f t="shared" ca="1" si="989"/>
        <v>0</v>
      </c>
      <c r="GK250" s="184">
        <f t="shared" ca="1" si="990"/>
        <v>0</v>
      </c>
      <c r="GL250" s="184">
        <f t="shared" ca="1" si="991"/>
        <v>0</v>
      </c>
      <c r="GM250" s="184">
        <f t="shared" ca="1" si="992"/>
        <v>0</v>
      </c>
      <c r="GN250" s="184">
        <f t="shared" ca="1" si="993"/>
        <v>0</v>
      </c>
      <c r="GO250" s="184">
        <f t="shared" ca="1" si="994"/>
        <v>0</v>
      </c>
      <c r="GP250" s="184">
        <f t="shared" ca="1" si="995"/>
        <v>0</v>
      </c>
      <c r="GQ250" s="184">
        <f t="shared" ca="1" si="996"/>
        <v>0</v>
      </c>
      <c r="GR250" s="184">
        <f t="shared" ca="1" si="997"/>
        <v>0</v>
      </c>
      <c r="GS250" s="184">
        <f t="shared" ca="1" si="998"/>
        <v>0</v>
      </c>
      <c r="GT250" s="184">
        <f t="shared" ca="1" si="999"/>
        <v>0</v>
      </c>
      <c r="GU250" s="184">
        <f t="shared" ca="1" si="1000"/>
        <v>0</v>
      </c>
      <c r="GV250" s="184">
        <f t="shared" ca="1" si="1001"/>
        <v>0</v>
      </c>
      <c r="GW250" s="184">
        <f t="shared" ca="1" si="1002"/>
        <v>0</v>
      </c>
      <c r="GX250" s="184">
        <f t="shared" ca="1" si="1003"/>
        <v>0</v>
      </c>
      <c r="GY250" s="184">
        <f t="shared" ca="1" si="1004"/>
        <v>0</v>
      </c>
      <c r="GZ250" s="184">
        <f t="shared" ca="1" si="1005"/>
        <v>0</v>
      </c>
      <c r="HA250" s="184">
        <f t="shared" ca="1" si="1006"/>
        <v>0</v>
      </c>
      <c r="HB250" s="184">
        <f t="shared" ca="1" si="1007"/>
        <v>0</v>
      </c>
      <c r="HC250" s="184">
        <f t="shared" ca="1" si="1008"/>
        <v>0</v>
      </c>
      <c r="HD250" s="184">
        <f t="shared" ca="1" si="1009"/>
        <v>0</v>
      </c>
      <c r="HE250" s="184">
        <f t="shared" ca="1" si="1010"/>
        <v>0</v>
      </c>
      <c r="HF250" s="184">
        <f t="shared" ca="1" si="1011"/>
        <v>0</v>
      </c>
      <c r="HG250" s="184">
        <f t="shared" ca="1" si="1012"/>
        <v>0</v>
      </c>
      <c r="HH250" s="184">
        <f t="shared" ca="1" si="1013"/>
        <v>0</v>
      </c>
      <c r="HI250" s="184">
        <f t="shared" ca="1" si="1014"/>
        <v>0</v>
      </c>
      <c r="HJ250" s="184">
        <f t="shared" ca="1" si="1015"/>
        <v>0</v>
      </c>
      <c r="HK250" s="578">
        <f t="shared" ca="1" si="1016"/>
        <v>0</v>
      </c>
    </row>
    <row r="251" spans="1:219" s="185" customFormat="1">
      <c r="A251" s="284"/>
      <c r="B251" s="285"/>
      <c r="C251" s="286"/>
      <c r="D251" s="287"/>
      <c r="E251" s="288"/>
      <c r="F251" s="289"/>
      <c r="G251" s="289"/>
      <c r="H251" s="289"/>
      <c r="I251" s="289"/>
      <c r="J251" s="289"/>
      <c r="K251" s="289"/>
      <c r="L251" s="289"/>
      <c r="M251" s="572">
        <f t="shared" si="810"/>
        <v>0</v>
      </c>
      <c r="N251" s="572">
        <f t="shared" si="811"/>
        <v>0</v>
      </c>
      <c r="O251" s="572">
        <f t="shared" si="812"/>
        <v>0</v>
      </c>
      <c r="P251" s="572">
        <f t="shared" si="813"/>
        <v>243</v>
      </c>
      <c r="Q251" s="572" t="str">
        <f t="shared" si="814"/>
        <v/>
      </c>
      <c r="R251" s="572" t="str">
        <f t="shared" si="815"/>
        <v/>
      </c>
      <c r="S251" s="184" t="str">
        <f t="shared" ca="1" si="816"/>
        <v/>
      </c>
      <c r="T251" s="184" t="str">
        <f t="shared" ca="1" si="817"/>
        <v/>
      </c>
      <c r="U251" s="184" t="str">
        <f t="shared" ca="1" si="818"/>
        <v/>
      </c>
      <c r="V251" s="184" t="str">
        <f t="shared" ca="1" si="819"/>
        <v/>
      </c>
      <c r="W251" s="184" t="str">
        <f t="shared" ca="1" si="820"/>
        <v/>
      </c>
      <c r="X251" s="184" t="str">
        <f t="shared" ca="1" si="821"/>
        <v/>
      </c>
      <c r="Y251" s="184" t="str">
        <f t="shared" ca="1" si="822"/>
        <v/>
      </c>
      <c r="Z251" s="184" t="str">
        <f t="shared" ca="1" si="823"/>
        <v/>
      </c>
      <c r="AA251" s="184" t="str">
        <f t="shared" ca="1" si="824"/>
        <v/>
      </c>
      <c r="AB251" s="184" t="str">
        <f t="shared" ca="1" si="825"/>
        <v/>
      </c>
      <c r="AC251" s="184" t="str">
        <f t="shared" ca="1" si="826"/>
        <v/>
      </c>
      <c r="AD251" s="184" t="str">
        <f t="shared" ca="1" si="827"/>
        <v/>
      </c>
      <c r="AE251" s="184" t="str">
        <f t="shared" ca="1" si="828"/>
        <v/>
      </c>
      <c r="AF251" s="184" t="str">
        <f t="shared" ca="1" si="829"/>
        <v/>
      </c>
      <c r="AG251" s="184" t="str">
        <f t="shared" ca="1" si="830"/>
        <v/>
      </c>
      <c r="AH251" s="184" t="str">
        <f t="shared" ca="1" si="831"/>
        <v/>
      </c>
      <c r="AI251" s="184" t="str">
        <f t="shared" ca="1" si="832"/>
        <v/>
      </c>
      <c r="AJ251" s="184" t="str">
        <f t="shared" ca="1" si="833"/>
        <v/>
      </c>
      <c r="AK251" s="184" t="str">
        <f t="shared" ca="1" si="834"/>
        <v/>
      </c>
      <c r="AL251" s="184" t="str">
        <f t="shared" ca="1" si="835"/>
        <v/>
      </c>
      <c r="AM251" s="184" t="str">
        <f t="shared" ca="1" si="836"/>
        <v/>
      </c>
      <c r="AN251" s="184" t="str">
        <f t="shared" ca="1" si="837"/>
        <v/>
      </c>
      <c r="AO251" s="184" t="str">
        <f t="shared" ca="1" si="838"/>
        <v/>
      </c>
      <c r="AP251" s="184" t="str">
        <f t="shared" ca="1" si="839"/>
        <v/>
      </c>
      <c r="AQ251" s="184" t="str">
        <f t="shared" ca="1" si="840"/>
        <v/>
      </c>
      <c r="AR251" s="184" t="str">
        <f t="shared" ca="1" si="841"/>
        <v/>
      </c>
      <c r="AS251" s="184" t="str">
        <f t="shared" ca="1" si="842"/>
        <v/>
      </c>
      <c r="AT251" s="184" t="str">
        <f t="shared" ca="1" si="843"/>
        <v/>
      </c>
      <c r="AU251" s="184" t="str">
        <f t="shared" ca="1" si="844"/>
        <v/>
      </c>
      <c r="AV251" s="184" t="str">
        <f t="shared" ca="1" si="845"/>
        <v/>
      </c>
      <c r="AW251" s="184" t="str">
        <f t="shared" ca="1" si="846"/>
        <v/>
      </c>
      <c r="AX251" s="184" t="str">
        <f t="shared" ca="1" si="847"/>
        <v/>
      </c>
      <c r="AY251" s="184" t="str">
        <f t="shared" ca="1" si="848"/>
        <v/>
      </c>
      <c r="AZ251" s="184" t="str">
        <f t="shared" ca="1" si="849"/>
        <v/>
      </c>
      <c r="BA251" s="184" t="str">
        <f t="shared" ca="1" si="850"/>
        <v/>
      </c>
      <c r="BB251" s="184" t="str">
        <f t="shared" ca="1" si="851"/>
        <v/>
      </c>
      <c r="BC251" s="184" t="str">
        <f t="shared" ca="1" si="852"/>
        <v/>
      </c>
      <c r="BD251" s="184" t="str">
        <f t="shared" ca="1" si="853"/>
        <v/>
      </c>
      <c r="BE251" s="184" t="str">
        <f t="shared" ca="1" si="854"/>
        <v/>
      </c>
      <c r="BF251" s="184" t="str">
        <f t="shared" ca="1" si="855"/>
        <v/>
      </c>
      <c r="BG251" s="184" t="str">
        <f t="shared" ca="1" si="856"/>
        <v/>
      </c>
      <c r="BH251" s="184" t="str">
        <f t="shared" ca="1" si="857"/>
        <v/>
      </c>
      <c r="BI251" s="184" t="str">
        <f t="shared" ca="1" si="858"/>
        <v/>
      </c>
      <c r="BJ251" s="184" t="str">
        <f t="shared" ca="1" si="859"/>
        <v/>
      </c>
      <c r="BK251" s="184" t="str">
        <f t="shared" ca="1" si="860"/>
        <v/>
      </c>
      <c r="BL251" s="184" t="str">
        <f t="shared" ca="1" si="861"/>
        <v/>
      </c>
      <c r="BM251" s="184" t="str">
        <f t="shared" ca="1" si="862"/>
        <v/>
      </c>
      <c r="BN251" s="184" t="str">
        <f t="shared" ca="1" si="863"/>
        <v/>
      </c>
      <c r="BO251" s="184" t="str">
        <f t="shared" ca="1" si="864"/>
        <v/>
      </c>
      <c r="BP251" s="184" t="str">
        <f t="shared" ca="1" si="865"/>
        <v/>
      </c>
      <c r="BQ251" s="184" t="str">
        <f t="shared" ca="1" si="866"/>
        <v/>
      </c>
      <c r="BR251" s="184" t="str">
        <f t="shared" ca="1" si="867"/>
        <v/>
      </c>
      <c r="BS251" s="184" t="str">
        <f t="shared" ca="1" si="868"/>
        <v/>
      </c>
      <c r="BT251" s="184" t="str">
        <f t="shared" ca="1" si="869"/>
        <v/>
      </c>
      <c r="BU251" s="184" t="str">
        <f t="shared" ca="1" si="870"/>
        <v/>
      </c>
      <c r="BV251" s="184" t="str">
        <f t="shared" ca="1" si="871"/>
        <v/>
      </c>
      <c r="BW251" s="184" t="str">
        <f t="shared" ca="1" si="872"/>
        <v/>
      </c>
      <c r="BX251" s="184" t="str">
        <f t="shared" ca="1" si="873"/>
        <v/>
      </c>
      <c r="BY251" s="184" t="str">
        <f t="shared" ca="1" si="874"/>
        <v/>
      </c>
      <c r="BZ251" s="184" t="str">
        <f t="shared" ca="1" si="875"/>
        <v/>
      </c>
      <c r="CA251" s="184" t="str">
        <f t="shared" ca="1" si="876"/>
        <v/>
      </c>
      <c r="CB251" s="184" t="str">
        <f t="shared" ca="1" si="877"/>
        <v/>
      </c>
      <c r="CC251" s="184" t="str">
        <f t="shared" ca="1" si="878"/>
        <v/>
      </c>
      <c r="CD251" s="184" t="str">
        <f t="shared" ca="1" si="879"/>
        <v/>
      </c>
      <c r="CE251" s="184" t="str">
        <f t="shared" ca="1" si="880"/>
        <v/>
      </c>
      <c r="CF251" s="184" t="str">
        <f t="shared" ca="1" si="881"/>
        <v/>
      </c>
      <c r="CG251" s="184" t="str">
        <f t="shared" ca="1" si="882"/>
        <v/>
      </c>
      <c r="CH251" s="184" t="str">
        <f t="shared" ca="1" si="883"/>
        <v/>
      </c>
      <c r="CI251" s="184" t="str">
        <f t="shared" ca="1" si="884"/>
        <v/>
      </c>
      <c r="CJ251" s="184" t="str">
        <f t="shared" ca="1" si="885"/>
        <v/>
      </c>
      <c r="CK251" s="184" t="str">
        <f t="shared" ca="1" si="886"/>
        <v/>
      </c>
      <c r="CL251" s="184">
        <f t="shared" ca="1" si="887"/>
        <v>0</v>
      </c>
      <c r="CM251" s="184">
        <f t="shared" ca="1" si="888"/>
        <v>0</v>
      </c>
      <c r="CN251" s="184">
        <f t="shared" ca="1" si="889"/>
        <v>0</v>
      </c>
      <c r="CO251" s="184">
        <f t="shared" ca="1" si="890"/>
        <v>0</v>
      </c>
      <c r="CP251" s="184">
        <f t="shared" ca="1" si="891"/>
        <v>0</v>
      </c>
      <c r="CQ251" s="184">
        <f t="shared" ca="1" si="892"/>
        <v>0</v>
      </c>
      <c r="CR251" s="184">
        <f t="shared" ca="1" si="893"/>
        <v>0</v>
      </c>
      <c r="CS251" s="184">
        <f t="shared" ca="1" si="894"/>
        <v>0</v>
      </c>
      <c r="CT251" s="184">
        <f t="shared" ca="1" si="895"/>
        <v>0</v>
      </c>
      <c r="CU251" s="184">
        <f t="shared" ca="1" si="896"/>
        <v>0</v>
      </c>
      <c r="CV251" s="184">
        <f t="shared" ca="1" si="897"/>
        <v>0</v>
      </c>
      <c r="CW251" s="184">
        <f t="shared" ca="1" si="898"/>
        <v>0</v>
      </c>
      <c r="CX251" s="184">
        <f t="shared" ca="1" si="899"/>
        <v>0</v>
      </c>
      <c r="CY251" s="184">
        <f t="shared" ca="1" si="900"/>
        <v>0</v>
      </c>
      <c r="CZ251" s="184">
        <f t="shared" ca="1" si="901"/>
        <v>0</v>
      </c>
      <c r="DA251" s="184">
        <f t="shared" ca="1" si="902"/>
        <v>0</v>
      </c>
      <c r="DB251" s="184">
        <f t="shared" ca="1" si="903"/>
        <v>0</v>
      </c>
      <c r="DC251" s="184">
        <f t="shared" ca="1" si="904"/>
        <v>0</v>
      </c>
      <c r="DD251" s="184">
        <f t="shared" ca="1" si="905"/>
        <v>0</v>
      </c>
      <c r="DE251" s="184">
        <f t="shared" ca="1" si="906"/>
        <v>0</v>
      </c>
      <c r="DF251" s="184">
        <f t="shared" ca="1" si="907"/>
        <v>0</v>
      </c>
      <c r="DG251" s="184">
        <f t="shared" ca="1" si="908"/>
        <v>0</v>
      </c>
      <c r="DH251" s="184">
        <f t="shared" ca="1" si="909"/>
        <v>0</v>
      </c>
      <c r="DI251" s="184">
        <f t="shared" ca="1" si="910"/>
        <v>0</v>
      </c>
      <c r="DJ251" s="184">
        <f t="shared" ca="1" si="911"/>
        <v>0</v>
      </c>
      <c r="DK251" s="184">
        <f t="shared" ca="1" si="912"/>
        <v>0</v>
      </c>
      <c r="DL251" s="184">
        <f t="shared" ca="1" si="913"/>
        <v>0</v>
      </c>
      <c r="DM251" s="184">
        <f t="shared" ca="1" si="914"/>
        <v>0</v>
      </c>
      <c r="DN251" s="184">
        <f t="shared" ca="1" si="915"/>
        <v>0</v>
      </c>
      <c r="DO251" s="184">
        <f t="shared" ca="1" si="916"/>
        <v>0</v>
      </c>
      <c r="DP251" s="184">
        <f t="shared" ca="1" si="917"/>
        <v>0</v>
      </c>
      <c r="DQ251" s="184">
        <f t="shared" ca="1" si="918"/>
        <v>0</v>
      </c>
      <c r="DR251" s="184">
        <f t="shared" ca="1" si="919"/>
        <v>0</v>
      </c>
      <c r="DS251" s="184">
        <f t="shared" ca="1" si="920"/>
        <v>0</v>
      </c>
      <c r="DT251" s="184">
        <f t="shared" ca="1" si="921"/>
        <v>0</v>
      </c>
      <c r="DU251" s="184">
        <f t="shared" ca="1" si="922"/>
        <v>0</v>
      </c>
      <c r="DV251" s="184">
        <f t="shared" ca="1" si="923"/>
        <v>0</v>
      </c>
      <c r="DW251" s="184">
        <f t="shared" ca="1" si="924"/>
        <v>0</v>
      </c>
      <c r="DX251" s="184">
        <f t="shared" ca="1" si="925"/>
        <v>0</v>
      </c>
      <c r="DY251" s="184">
        <f t="shared" ca="1" si="926"/>
        <v>0</v>
      </c>
      <c r="DZ251" s="184">
        <f t="shared" ca="1" si="927"/>
        <v>0</v>
      </c>
      <c r="EA251" s="184">
        <f t="shared" ca="1" si="928"/>
        <v>0</v>
      </c>
      <c r="EB251" s="184">
        <f t="shared" ca="1" si="929"/>
        <v>0</v>
      </c>
      <c r="EC251" s="184">
        <f t="shared" ca="1" si="930"/>
        <v>0</v>
      </c>
      <c r="ED251" s="184">
        <f t="shared" ca="1" si="931"/>
        <v>0</v>
      </c>
      <c r="EE251" s="184">
        <f t="shared" ca="1" si="932"/>
        <v>0</v>
      </c>
      <c r="EF251" s="184">
        <f t="shared" ca="1" si="933"/>
        <v>0</v>
      </c>
      <c r="EG251" s="184">
        <f t="shared" ca="1" si="934"/>
        <v>0</v>
      </c>
      <c r="EH251" s="184">
        <f t="shared" ca="1" si="935"/>
        <v>0</v>
      </c>
      <c r="EI251" s="184">
        <f t="shared" ca="1" si="936"/>
        <v>0</v>
      </c>
      <c r="EJ251" s="184">
        <f t="shared" ca="1" si="937"/>
        <v>0</v>
      </c>
      <c r="EK251" s="184">
        <f t="shared" ca="1" si="938"/>
        <v>0</v>
      </c>
      <c r="EL251" s="184">
        <f t="shared" ca="1" si="939"/>
        <v>0</v>
      </c>
      <c r="EM251" s="184">
        <f t="shared" ca="1" si="940"/>
        <v>0</v>
      </c>
      <c r="EN251" s="184">
        <f t="shared" ca="1" si="941"/>
        <v>0</v>
      </c>
      <c r="EO251" s="184">
        <f t="shared" ca="1" si="942"/>
        <v>0</v>
      </c>
      <c r="EP251" s="184">
        <f t="shared" ca="1" si="943"/>
        <v>0</v>
      </c>
      <c r="EQ251" s="184">
        <f t="shared" ca="1" si="944"/>
        <v>0</v>
      </c>
      <c r="ER251" s="184">
        <f t="shared" ca="1" si="945"/>
        <v>0</v>
      </c>
      <c r="ES251" s="184">
        <f t="shared" ca="1" si="946"/>
        <v>0</v>
      </c>
      <c r="ET251" s="184">
        <f t="shared" ca="1" si="947"/>
        <v>0</v>
      </c>
      <c r="EU251" s="184">
        <f t="shared" ca="1" si="948"/>
        <v>0</v>
      </c>
      <c r="EV251" s="184">
        <f t="shared" ca="1" si="949"/>
        <v>0</v>
      </c>
      <c r="EW251" s="184">
        <f t="shared" ca="1" si="950"/>
        <v>0</v>
      </c>
      <c r="EX251" s="184">
        <f t="shared" ca="1" si="951"/>
        <v>0</v>
      </c>
      <c r="EY251" s="184">
        <f t="shared" ca="1" si="952"/>
        <v>0</v>
      </c>
      <c r="EZ251" s="184">
        <f t="shared" ca="1" si="953"/>
        <v>0</v>
      </c>
      <c r="FA251" s="184">
        <f t="shared" ca="1" si="954"/>
        <v>0</v>
      </c>
      <c r="FB251" s="184">
        <f t="shared" ca="1" si="955"/>
        <v>0</v>
      </c>
      <c r="FC251" s="184">
        <f t="shared" ca="1" si="956"/>
        <v>0</v>
      </c>
      <c r="FD251" s="184">
        <f t="shared" ca="1" si="957"/>
        <v>0</v>
      </c>
      <c r="FE251" s="184">
        <f t="shared" ca="1" si="958"/>
        <v>0</v>
      </c>
      <c r="FF251" s="184">
        <f t="shared" ca="1" si="959"/>
        <v>0</v>
      </c>
      <c r="FG251" s="184">
        <f t="shared" ca="1" si="960"/>
        <v>0</v>
      </c>
      <c r="FH251" s="184">
        <f t="shared" ca="1" si="961"/>
        <v>0</v>
      </c>
      <c r="FI251" s="184">
        <f t="shared" ca="1" si="962"/>
        <v>0</v>
      </c>
      <c r="FJ251" s="184">
        <f t="shared" ca="1" si="963"/>
        <v>0</v>
      </c>
      <c r="FK251" s="184">
        <f t="shared" ca="1" si="964"/>
        <v>0</v>
      </c>
      <c r="FL251" s="184">
        <f t="shared" ca="1" si="965"/>
        <v>0</v>
      </c>
      <c r="FM251" s="184">
        <f t="shared" ca="1" si="966"/>
        <v>0</v>
      </c>
      <c r="FN251" s="184">
        <f t="shared" ca="1" si="967"/>
        <v>0</v>
      </c>
      <c r="FO251" s="184">
        <f t="shared" ca="1" si="968"/>
        <v>0</v>
      </c>
      <c r="FP251" s="184">
        <f t="shared" ca="1" si="969"/>
        <v>0</v>
      </c>
      <c r="FQ251" s="184">
        <f t="shared" ca="1" si="970"/>
        <v>0</v>
      </c>
      <c r="FR251" s="184">
        <f t="shared" ca="1" si="971"/>
        <v>0</v>
      </c>
      <c r="FS251" s="184">
        <f t="shared" ca="1" si="972"/>
        <v>0</v>
      </c>
      <c r="FT251" s="184">
        <f t="shared" ca="1" si="973"/>
        <v>0</v>
      </c>
      <c r="FU251" s="184">
        <f t="shared" ca="1" si="974"/>
        <v>0</v>
      </c>
      <c r="FV251" s="184">
        <f t="shared" ca="1" si="975"/>
        <v>0</v>
      </c>
      <c r="FW251" s="184">
        <f t="shared" ca="1" si="976"/>
        <v>0</v>
      </c>
      <c r="FX251" s="184">
        <f t="shared" ca="1" si="977"/>
        <v>0</v>
      </c>
      <c r="FY251" s="184">
        <f t="shared" ca="1" si="978"/>
        <v>0</v>
      </c>
      <c r="FZ251" s="184">
        <f t="shared" ca="1" si="979"/>
        <v>0</v>
      </c>
      <c r="GA251" s="184">
        <f t="shared" ca="1" si="980"/>
        <v>0</v>
      </c>
      <c r="GB251" s="184">
        <f t="shared" ca="1" si="981"/>
        <v>0</v>
      </c>
      <c r="GC251" s="184">
        <f t="shared" ca="1" si="982"/>
        <v>0</v>
      </c>
      <c r="GD251" s="184">
        <f t="shared" ca="1" si="983"/>
        <v>0</v>
      </c>
      <c r="GE251" s="184">
        <f t="shared" ca="1" si="984"/>
        <v>0</v>
      </c>
      <c r="GF251" s="184">
        <f t="shared" ca="1" si="985"/>
        <v>0</v>
      </c>
      <c r="GG251" s="184">
        <f t="shared" ca="1" si="986"/>
        <v>0</v>
      </c>
      <c r="GH251" s="184">
        <f t="shared" ca="1" si="987"/>
        <v>0</v>
      </c>
      <c r="GI251" s="184">
        <f t="shared" ca="1" si="988"/>
        <v>0</v>
      </c>
      <c r="GJ251" s="184">
        <f t="shared" ca="1" si="989"/>
        <v>0</v>
      </c>
      <c r="GK251" s="184">
        <f t="shared" ca="1" si="990"/>
        <v>0</v>
      </c>
      <c r="GL251" s="184">
        <f t="shared" ca="1" si="991"/>
        <v>0</v>
      </c>
      <c r="GM251" s="184">
        <f t="shared" ca="1" si="992"/>
        <v>0</v>
      </c>
      <c r="GN251" s="184">
        <f t="shared" ca="1" si="993"/>
        <v>0</v>
      </c>
      <c r="GO251" s="184">
        <f t="shared" ca="1" si="994"/>
        <v>0</v>
      </c>
      <c r="GP251" s="184">
        <f t="shared" ca="1" si="995"/>
        <v>0</v>
      </c>
      <c r="GQ251" s="184">
        <f t="shared" ca="1" si="996"/>
        <v>0</v>
      </c>
      <c r="GR251" s="184">
        <f t="shared" ca="1" si="997"/>
        <v>0</v>
      </c>
      <c r="GS251" s="184">
        <f t="shared" ca="1" si="998"/>
        <v>0</v>
      </c>
      <c r="GT251" s="184">
        <f t="shared" ca="1" si="999"/>
        <v>0</v>
      </c>
      <c r="GU251" s="184">
        <f t="shared" ca="1" si="1000"/>
        <v>0</v>
      </c>
      <c r="GV251" s="184">
        <f t="shared" ca="1" si="1001"/>
        <v>0</v>
      </c>
      <c r="GW251" s="184">
        <f t="shared" ca="1" si="1002"/>
        <v>0</v>
      </c>
      <c r="GX251" s="184">
        <f t="shared" ca="1" si="1003"/>
        <v>0</v>
      </c>
      <c r="GY251" s="184">
        <f t="shared" ca="1" si="1004"/>
        <v>0</v>
      </c>
      <c r="GZ251" s="184">
        <f t="shared" ca="1" si="1005"/>
        <v>0</v>
      </c>
      <c r="HA251" s="184">
        <f t="shared" ca="1" si="1006"/>
        <v>0</v>
      </c>
      <c r="HB251" s="184">
        <f t="shared" ca="1" si="1007"/>
        <v>0</v>
      </c>
      <c r="HC251" s="184">
        <f t="shared" ca="1" si="1008"/>
        <v>0</v>
      </c>
      <c r="HD251" s="184">
        <f t="shared" ca="1" si="1009"/>
        <v>0</v>
      </c>
      <c r="HE251" s="184">
        <f t="shared" ca="1" si="1010"/>
        <v>0</v>
      </c>
      <c r="HF251" s="184">
        <f t="shared" ca="1" si="1011"/>
        <v>0</v>
      </c>
      <c r="HG251" s="184">
        <f t="shared" ca="1" si="1012"/>
        <v>0</v>
      </c>
      <c r="HH251" s="184">
        <f t="shared" ca="1" si="1013"/>
        <v>0</v>
      </c>
      <c r="HI251" s="184">
        <f t="shared" ca="1" si="1014"/>
        <v>0</v>
      </c>
      <c r="HJ251" s="184">
        <f t="shared" ca="1" si="1015"/>
        <v>0</v>
      </c>
      <c r="HK251" s="578">
        <f t="shared" ca="1" si="1016"/>
        <v>0</v>
      </c>
    </row>
    <row r="252" spans="1:219" s="185" customFormat="1">
      <c r="A252" s="284"/>
      <c r="B252" s="285"/>
      <c r="C252" s="286"/>
      <c r="D252" s="287"/>
      <c r="E252" s="288"/>
      <c r="F252" s="289"/>
      <c r="G252" s="289"/>
      <c r="H252" s="289"/>
      <c r="I252" s="289"/>
      <c r="J252" s="289"/>
      <c r="K252" s="289"/>
      <c r="L252" s="289"/>
      <c r="M252" s="572">
        <f t="shared" si="810"/>
        <v>0</v>
      </c>
      <c r="N252" s="572">
        <f t="shared" si="811"/>
        <v>0</v>
      </c>
      <c r="O252" s="572">
        <f t="shared" si="812"/>
        <v>0</v>
      </c>
      <c r="P252" s="572">
        <f t="shared" si="813"/>
        <v>244</v>
      </c>
      <c r="Q252" s="572" t="str">
        <f t="shared" si="814"/>
        <v/>
      </c>
      <c r="R252" s="572" t="str">
        <f t="shared" si="815"/>
        <v/>
      </c>
      <c r="S252" s="184" t="str">
        <f t="shared" ca="1" si="816"/>
        <v/>
      </c>
      <c r="T252" s="184" t="str">
        <f t="shared" ca="1" si="817"/>
        <v/>
      </c>
      <c r="U252" s="184" t="str">
        <f t="shared" ca="1" si="818"/>
        <v/>
      </c>
      <c r="V252" s="184" t="str">
        <f t="shared" ca="1" si="819"/>
        <v/>
      </c>
      <c r="W252" s="184" t="str">
        <f t="shared" ca="1" si="820"/>
        <v/>
      </c>
      <c r="X252" s="184" t="str">
        <f t="shared" ca="1" si="821"/>
        <v/>
      </c>
      <c r="Y252" s="184" t="str">
        <f t="shared" ca="1" si="822"/>
        <v/>
      </c>
      <c r="Z252" s="184" t="str">
        <f t="shared" ca="1" si="823"/>
        <v/>
      </c>
      <c r="AA252" s="184" t="str">
        <f t="shared" ca="1" si="824"/>
        <v/>
      </c>
      <c r="AB252" s="184" t="str">
        <f t="shared" ca="1" si="825"/>
        <v/>
      </c>
      <c r="AC252" s="184" t="str">
        <f t="shared" ca="1" si="826"/>
        <v/>
      </c>
      <c r="AD252" s="184" t="str">
        <f t="shared" ca="1" si="827"/>
        <v/>
      </c>
      <c r="AE252" s="184" t="str">
        <f t="shared" ca="1" si="828"/>
        <v/>
      </c>
      <c r="AF252" s="184" t="str">
        <f t="shared" ca="1" si="829"/>
        <v/>
      </c>
      <c r="AG252" s="184" t="str">
        <f t="shared" ca="1" si="830"/>
        <v/>
      </c>
      <c r="AH252" s="184" t="str">
        <f t="shared" ca="1" si="831"/>
        <v/>
      </c>
      <c r="AI252" s="184" t="str">
        <f t="shared" ca="1" si="832"/>
        <v/>
      </c>
      <c r="AJ252" s="184" t="str">
        <f t="shared" ca="1" si="833"/>
        <v/>
      </c>
      <c r="AK252" s="184" t="str">
        <f t="shared" ca="1" si="834"/>
        <v/>
      </c>
      <c r="AL252" s="184" t="str">
        <f t="shared" ca="1" si="835"/>
        <v/>
      </c>
      <c r="AM252" s="184" t="str">
        <f t="shared" ca="1" si="836"/>
        <v/>
      </c>
      <c r="AN252" s="184" t="str">
        <f t="shared" ca="1" si="837"/>
        <v/>
      </c>
      <c r="AO252" s="184" t="str">
        <f t="shared" ca="1" si="838"/>
        <v/>
      </c>
      <c r="AP252" s="184" t="str">
        <f t="shared" ca="1" si="839"/>
        <v/>
      </c>
      <c r="AQ252" s="184" t="str">
        <f t="shared" ca="1" si="840"/>
        <v/>
      </c>
      <c r="AR252" s="184" t="str">
        <f t="shared" ca="1" si="841"/>
        <v/>
      </c>
      <c r="AS252" s="184" t="str">
        <f t="shared" ca="1" si="842"/>
        <v/>
      </c>
      <c r="AT252" s="184" t="str">
        <f t="shared" ca="1" si="843"/>
        <v/>
      </c>
      <c r="AU252" s="184" t="str">
        <f t="shared" ca="1" si="844"/>
        <v/>
      </c>
      <c r="AV252" s="184" t="str">
        <f t="shared" ca="1" si="845"/>
        <v/>
      </c>
      <c r="AW252" s="184" t="str">
        <f t="shared" ca="1" si="846"/>
        <v/>
      </c>
      <c r="AX252" s="184" t="str">
        <f t="shared" ca="1" si="847"/>
        <v/>
      </c>
      <c r="AY252" s="184" t="str">
        <f t="shared" ca="1" si="848"/>
        <v/>
      </c>
      <c r="AZ252" s="184" t="str">
        <f t="shared" ca="1" si="849"/>
        <v/>
      </c>
      <c r="BA252" s="184" t="str">
        <f t="shared" ca="1" si="850"/>
        <v/>
      </c>
      <c r="BB252" s="184" t="str">
        <f t="shared" ca="1" si="851"/>
        <v/>
      </c>
      <c r="BC252" s="184" t="str">
        <f t="shared" ca="1" si="852"/>
        <v/>
      </c>
      <c r="BD252" s="184" t="str">
        <f t="shared" ca="1" si="853"/>
        <v/>
      </c>
      <c r="BE252" s="184" t="str">
        <f t="shared" ca="1" si="854"/>
        <v/>
      </c>
      <c r="BF252" s="184" t="str">
        <f t="shared" ca="1" si="855"/>
        <v/>
      </c>
      <c r="BG252" s="184" t="str">
        <f t="shared" ca="1" si="856"/>
        <v/>
      </c>
      <c r="BH252" s="184" t="str">
        <f t="shared" ca="1" si="857"/>
        <v/>
      </c>
      <c r="BI252" s="184" t="str">
        <f t="shared" ca="1" si="858"/>
        <v/>
      </c>
      <c r="BJ252" s="184" t="str">
        <f t="shared" ca="1" si="859"/>
        <v/>
      </c>
      <c r="BK252" s="184" t="str">
        <f t="shared" ca="1" si="860"/>
        <v/>
      </c>
      <c r="BL252" s="184" t="str">
        <f t="shared" ca="1" si="861"/>
        <v/>
      </c>
      <c r="BM252" s="184" t="str">
        <f t="shared" ca="1" si="862"/>
        <v/>
      </c>
      <c r="BN252" s="184" t="str">
        <f t="shared" ca="1" si="863"/>
        <v/>
      </c>
      <c r="BO252" s="184" t="str">
        <f t="shared" ca="1" si="864"/>
        <v/>
      </c>
      <c r="BP252" s="184" t="str">
        <f t="shared" ca="1" si="865"/>
        <v/>
      </c>
      <c r="BQ252" s="184" t="str">
        <f t="shared" ca="1" si="866"/>
        <v/>
      </c>
      <c r="BR252" s="184" t="str">
        <f t="shared" ca="1" si="867"/>
        <v/>
      </c>
      <c r="BS252" s="184" t="str">
        <f t="shared" ca="1" si="868"/>
        <v/>
      </c>
      <c r="BT252" s="184" t="str">
        <f t="shared" ca="1" si="869"/>
        <v/>
      </c>
      <c r="BU252" s="184" t="str">
        <f t="shared" ca="1" si="870"/>
        <v/>
      </c>
      <c r="BV252" s="184" t="str">
        <f t="shared" ca="1" si="871"/>
        <v/>
      </c>
      <c r="BW252" s="184" t="str">
        <f t="shared" ca="1" si="872"/>
        <v/>
      </c>
      <c r="BX252" s="184" t="str">
        <f t="shared" ca="1" si="873"/>
        <v/>
      </c>
      <c r="BY252" s="184" t="str">
        <f t="shared" ca="1" si="874"/>
        <v/>
      </c>
      <c r="BZ252" s="184" t="str">
        <f t="shared" ca="1" si="875"/>
        <v/>
      </c>
      <c r="CA252" s="184" t="str">
        <f t="shared" ca="1" si="876"/>
        <v/>
      </c>
      <c r="CB252" s="184" t="str">
        <f t="shared" ca="1" si="877"/>
        <v/>
      </c>
      <c r="CC252" s="184" t="str">
        <f t="shared" ca="1" si="878"/>
        <v/>
      </c>
      <c r="CD252" s="184" t="str">
        <f t="shared" ca="1" si="879"/>
        <v/>
      </c>
      <c r="CE252" s="184" t="str">
        <f t="shared" ca="1" si="880"/>
        <v/>
      </c>
      <c r="CF252" s="184" t="str">
        <f t="shared" ca="1" si="881"/>
        <v/>
      </c>
      <c r="CG252" s="184" t="str">
        <f t="shared" ca="1" si="882"/>
        <v/>
      </c>
      <c r="CH252" s="184" t="str">
        <f t="shared" ca="1" si="883"/>
        <v/>
      </c>
      <c r="CI252" s="184" t="str">
        <f t="shared" ca="1" si="884"/>
        <v/>
      </c>
      <c r="CJ252" s="184" t="str">
        <f t="shared" ca="1" si="885"/>
        <v/>
      </c>
      <c r="CK252" s="184">
        <f t="shared" ca="1" si="886"/>
        <v>0</v>
      </c>
      <c r="CL252" s="184">
        <f t="shared" ca="1" si="887"/>
        <v>0</v>
      </c>
      <c r="CM252" s="184">
        <f t="shared" ca="1" si="888"/>
        <v>0</v>
      </c>
      <c r="CN252" s="184">
        <f t="shared" ca="1" si="889"/>
        <v>0</v>
      </c>
      <c r="CO252" s="184">
        <f t="shared" ca="1" si="890"/>
        <v>0</v>
      </c>
      <c r="CP252" s="184">
        <f t="shared" ca="1" si="891"/>
        <v>0</v>
      </c>
      <c r="CQ252" s="184">
        <f t="shared" ca="1" si="892"/>
        <v>0</v>
      </c>
      <c r="CR252" s="184">
        <f t="shared" ca="1" si="893"/>
        <v>0</v>
      </c>
      <c r="CS252" s="184">
        <f t="shared" ca="1" si="894"/>
        <v>0</v>
      </c>
      <c r="CT252" s="184">
        <f t="shared" ca="1" si="895"/>
        <v>0</v>
      </c>
      <c r="CU252" s="184">
        <f t="shared" ca="1" si="896"/>
        <v>0</v>
      </c>
      <c r="CV252" s="184">
        <f t="shared" ca="1" si="897"/>
        <v>0</v>
      </c>
      <c r="CW252" s="184">
        <f t="shared" ca="1" si="898"/>
        <v>0</v>
      </c>
      <c r="CX252" s="184">
        <f t="shared" ca="1" si="899"/>
        <v>0</v>
      </c>
      <c r="CY252" s="184">
        <f t="shared" ca="1" si="900"/>
        <v>0</v>
      </c>
      <c r="CZ252" s="184">
        <f t="shared" ca="1" si="901"/>
        <v>0</v>
      </c>
      <c r="DA252" s="184">
        <f t="shared" ca="1" si="902"/>
        <v>0</v>
      </c>
      <c r="DB252" s="184">
        <f t="shared" ca="1" si="903"/>
        <v>0</v>
      </c>
      <c r="DC252" s="184">
        <f t="shared" ca="1" si="904"/>
        <v>0</v>
      </c>
      <c r="DD252" s="184">
        <f t="shared" ca="1" si="905"/>
        <v>0</v>
      </c>
      <c r="DE252" s="184">
        <f t="shared" ca="1" si="906"/>
        <v>0</v>
      </c>
      <c r="DF252" s="184">
        <f t="shared" ca="1" si="907"/>
        <v>0</v>
      </c>
      <c r="DG252" s="184">
        <f t="shared" ca="1" si="908"/>
        <v>0</v>
      </c>
      <c r="DH252" s="184">
        <f t="shared" ca="1" si="909"/>
        <v>0</v>
      </c>
      <c r="DI252" s="184">
        <f t="shared" ca="1" si="910"/>
        <v>0</v>
      </c>
      <c r="DJ252" s="184">
        <f t="shared" ca="1" si="911"/>
        <v>0</v>
      </c>
      <c r="DK252" s="184">
        <f t="shared" ca="1" si="912"/>
        <v>0</v>
      </c>
      <c r="DL252" s="184">
        <f t="shared" ca="1" si="913"/>
        <v>0</v>
      </c>
      <c r="DM252" s="184">
        <f t="shared" ca="1" si="914"/>
        <v>0</v>
      </c>
      <c r="DN252" s="184">
        <f t="shared" ca="1" si="915"/>
        <v>0</v>
      </c>
      <c r="DO252" s="184">
        <f t="shared" ca="1" si="916"/>
        <v>0</v>
      </c>
      <c r="DP252" s="184">
        <f t="shared" ca="1" si="917"/>
        <v>0</v>
      </c>
      <c r="DQ252" s="184">
        <f t="shared" ca="1" si="918"/>
        <v>0</v>
      </c>
      <c r="DR252" s="184">
        <f t="shared" ca="1" si="919"/>
        <v>0</v>
      </c>
      <c r="DS252" s="184">
        <f t="shared" ca="1" si="920"/>
        <v>0</v>
      </c>
      <c r="DT252" s="184">
        <f t="shared" ca="1" si="921"/>
        <v>0</v>
      </c>
      <c r="DU252" s="184">
        <f t="shared" ca="1" si="922"/>
        <v>0</v>
      </c>
      <c r="DV252" s="184">
        <f t="shared" ca="1" si="923"/>
        <v>0</v>
      </c>
      <c r="DW252" s="184">
        <f t="shared" ca="1" si="924"/>
        <v>0</v>
      </c>
      <c r="DX252" s="184">
        <f t="shared" ca="1" si="925"/>
        <v>0</v>
      </c>
      <c r="DY252" s="184">
        <f t="shared" ca="1" si="926"/>
        <v>0</v>
      </c>
      <c r="DZ252" s="184">
        <f t="shared" ca="1" si="927"/>
        <v>0</v>
      </c>
      <c r="EA252" s="184">
        <f t="shared" ca="1" si="928"/>
        <v>0</v>
      </c>
      <c r="EB252" s="184">
        <f t="shared" ca="1" si="929"/>
        <v>0</v>
      </c>
      <c r="EC252" s="184">
        <f t="shared" ca="1" si="930"/>
        <v>0</v>
      </c>
      <c r="ED252" s="184">
        <f t="shared" ca="1" si="931"/>
        <v>0</v>
      </c>
      <c r="EE252" s="184">
        <f t="shared" ca="1" si="932"/>
        <v>0</v>
      </c>
      <c r="EF252" s="184">
        <f t="shared" ca="1" si="933"/>
        <v>0</v>
      </c>
      <c r="EG252" s="184">
        <f t="shared" ca="1" si="934"/>
        <v>0</v>
      </c>
      <c r="EH252" s="184">
        <f t="shared" ca="1" si="935"/>
        <v>0</v>
      </c>
      <c r="EI252" s="184">
        <f t="shared" ca="1" si="936"/>
        <v>0</v>
      </c>
      <c r="EJ252" s="184">
        <f t="shared" ca="1" si="937"/>
        <v>0</v>
      </c>
      <c r="EK252" s="184">
        <f t="shared" ca="1" si="938"/>
        <v>0</v>
      </c>
      <c r="EL252" s="184">
        <f t="shared" ca="1" si="939"/>
        <v>0</v>
      </c>
      <c r="EM252" s="184">
        <f t="shared" ca="1" si="940"/>
        <v>0</v>
      </c>
      <c r="EN252" s="184">
        <f t="shared" ca="1" si="941"/>
        <v>0</v>
      </c>
      <c r="EO252" s="184">
        <f t="shared" ca="1" si="942"/>
        <v>0</v>
      </c>
      <c r="EP252" s="184">
        <f t="shared" ca="1" si="943"/>
        <v>0</v>
      </c>
      <c r="EQ252" s="184">
        <f t="shared" ca="1" si="944"/>
        <v>0</v>
      </c>
      <c r="ER252" s="184">
        <f t="shared" ca="1" si="945"/>
        <v>0</v>
      </c>
      <c r="ES252" s="184">
        <f t="shared" ca="1" si="946"/>
        <v>0</v>
      </c>
      <c r="ET252" s="184">
        <f t="shared" ca="1" si="947"/>
        <v>0</v>
      </c>
      <c r="EU252" s="184">
        <f t="shared" ca="1" si="948"/>
        <v>0</v>
      </c>
      <c r="EV252" s="184">
        <f t="shared" ca="1" si="949"/>
        <v>0</v>
      </c>
      <c r="EW252" s="184">
        <f t="shared" ca="1" si="950"/>
        <v>0</v>
      </c>
      <c r="EX252" s="184">
        <f t="shared" ca="1" si="951"/>
        <v>0</v>
      </c>
      <c r="EY252" s="184">
        <f t="shared" ca="1" si="952"/>
        <v>0</v>
      </c>
      <c r="EZ252" s="184">
        <f t="shared" ca="1" si="953"/>
        <v>0</v>
      </c>
      <c r="FA252" s="184">
        <f t="shared" ca="1" si="954"/>
        <v>0</v>
      </c>
      <c r="FB252" s="184">
        <f t="shared" ca="1" si="955"/>
        <v>0</v>
      </c>
      <c r="FC252" s="184">
        <f t="shared" ca="1" si="956"/>
        <v>0</v>
      </c>
      <c r="FD252" s="184">
        <f t="shared" ca="1" si="957"/>
        <v>0</v>
      </c>
      <c r="FE252" s="184">
        <f t="shared" ca="1" si="958"/>
        <v>0</v>
      </c>
      <c r="FF252" s="184">
        <f t="shared" ca="1" si="959"/>
        <v>0</v>
      </c>
      <c r="FG252" s="184">
        <f t="shared" ca="1" si="960"/>
        <v>0</v>
      </c>
      <c r="FH252" s="184">
        <f t="shared" ca="1" si="961"/>
        <v>0</v>
      </c>
      <c r="FI252" s="184">
        <f t="shared" ca="1" si="962"/>
        <v>0</v>
      </c>
      <c r="FJ252" s="184">
        <f t="shared" ca="1" si="963"/>
        <v>0</v>
      </c>
      <c r="FK252" s="184">
        <f t="shared" ca="1" si="964"/>
        <v>0</v>
      </c>
      <c r="FL252" s="184">
        <f t="shared" ca="1" si="965"/>
        <v>0</v>
      </c>
      <c r="FM252" s="184">
        <f t="shared" ca="1" si="966"/>
        <v>0</v>
      </c>
      <c r="FN252" s="184">
        <f t="shared" ca="1" si="967"/>
        <v>0</v>
      </c>
      <c r="FO252" s="184">
        <f t="shared" ca="1" si="968"/>
        <v>0</v>
      </c>
      <c r="FP252" s="184">
        <f t="shared" ca="1" si="969"/>
        <v>0</v>
      </c>
      <c r="FQ252" s="184">
        <f t="shared" ca="1" si="970"/>
        <v>0</v>
      </c>
      <c r="FR252" s="184">
        <f t="shared" ca="1" si="971"/>
        <v>0</v>
      </c>
      <c r="FS252" s="184">
        <f t="shared" ca="1" si="972"/>
        <v>0</v>
      </c>
      <c r="FT252" s="184">
        <f t="shared" ca="1" si="973"/>
        <v>0</v>
      </c>
      <c r="FU252" s="184">
        <f t="shared" ca="1" si="974"/>
        <v>0</v>
      </c>
      <c r="FV252" s="184">
        <f t="shared" ca="1" si="975"/>
        <v>0</v>
      </c>
      <c r="FW252" s="184">
        <f t="shared" ca="1" si="976"/>
        <v>0</v>
      </c>
      <c r="FX252" s="184">
        <f t="shared" ca="1" si="977"/>
        <v>0</v>
      </c>
      <c r="FY252" s="184">
        <f t="shared" ca="1" si="978"/>
        <v>0</v>
      </c>
      <c r="FZ252" s="184">
        <f t="shared" ca="1" si="979"/>
        <v>0</v>
      </c>
      <c r="GA252" s="184">
        <f t="shared" ca="1" si="980"/>
        <v>0</v>
      </c>
      <c r="GB252" s="184">
        <f t="shared" ca="1" si="981"/>
        <v>0</v>
      </c>
      <c r="GC252" s="184">
        <f t="shared" ca="1" si="982"/>
        <v>0</v>
      </c>
      <c r="GD252" s="184">
        <f t="shared" ca="1" si="983"/>
        <v>0</v>
      </c>
      <c r="GE252" s="184">
        <f t="shared" ca="1" si="984"/>
        <v>0</v>
      </c>
      <c r="GF252" s="184">
        <f t="shared" ca="1" si="985"/>
        <v>0</v>
      </c>
      <c r="GG252" s="184">
        <f t="shared" ca="1" si="986"/>
        <v>0</v>
      </c>
      <c r="GH252" s="184">
        <f t="shared" ca="1" si="987"/>
        <v>0</v>
      </c>
      <c r="GI252" s="184">
        <f t="shared" ca="1" si="988"/>
        <v>0</v>
      </c>
      <c r="GJ252" s="184">
        <f t="shared" ca="1" si="989"/>
        <v>0</v>
      </c>
      <c r="GK252" s="184">
        <f t="shared" ca="1" si="990"/>
        <v>0</v>
      </c>
      <c r="GL252" s="184">
        <f t="shared" ca="1" si="991"/>
        <v>0</v>
      </c>
      <c r="GM252" s="184">
        <f t="shared" ca="1" si="992"/>
        <v>0</v>
      </c>
      <c r="GN252" s="184">
        <f t="shared" ca="1" si="993"/>
        <v>0</v>
      </c>
      <c r="GO252" s="184">
        <f t="shared" ca="1" si="994"/>
        <v>0</v>
      </c>
      <c r="GP252" s="184">
        <f t="shared" ca="1" si="995"/>
        <v>0</v>
      </c>
      <c r="GQ252" s="184">
        <f t="shared" ca="1" si="996"/>
        <v>0</v>
      </c>
      <c r="GR252" s="184">
        <f t="shared" ca="1" si="997"/>
        <v>0</v>
      </c>
      <c r="GS252" s="184">
        <f t="shared" ca="1" si="998"/>
        <v>0</v>
      </c>
      <c r="GT252" s="184">
        <f t="shared" ca="1" si="999"/>
        <v>0</v>
      </c>
      <c r="GU252" s="184">
        <f t="shared" ca="1" si="1000"/>
        <v>0</v>
      </c>
      <c r="GV252" s="184">
        <f t="shared" ca="1" si="1001"/>
        <v>0</v>
      </c>
      <c r="GW252" s="184">
        <f t="shared" ca="1" si="1002"/>
        <v>0</v>
      </c>
      <c r="GX252" s="184">
        <f t="shared" ca="1" si="1003"/>
        <v>0</v>
      </c>
      <c r="GY252" s="184">
        <f t="shared" ca="1" si="1004"/>
        <v>0</v>
      </c>
      <c r="GZ252" s="184">
        <f t="shared" ca="1" si="1005"/>
        <v>0</v>
      </c>
      <c r="HA252" s="184">
        <f t="shared" ca="1" si="1006"/>
        <v>0</v>
      </c>
      <c r="HB252" s="184">
        <f t="shared" ca="1" si="1007"/>
        <v>0</v>
      </c>
      <c r="HC252" s="184">
        <f t="shared" ca="1" si="1008"/>
        <v>0</v>
      </c>
      <c r="HD252" s="184">
        <f t="shared" ca="1" si="1009"/>
        <v>0</v>
      </c>
      <c r="HE252" s="184">
        <f t="shared" ca="1" si="1010"/>
        <v>0</v>
      </c>
      <c r="HF252" s="184">
        <f t="shared" ca="1" si="1011"/>
        <v>0</v>
      </c>
      <c r="HG252" s="184">
        <f t="shared" ca="1" si="1012"/>
        <v>0</v>
      </c>
      <c r="HH252" s="184">
        <f t="shared" ca="1" si="1013"/>
        <v>0</v>
      </c>
      <c r="HI252" s="184">
        <f t="shared" ca="1" si="1014"/>
        <v>0</v>
      </c>
      <c r="HJ252" s="184">
        <f t="shared" ca="1" si="1015"/>
        <v>0</v>
      </c>
      <c r="HK252" s="578">
        <f t="shared" ca="1" si="1016"/>
        <v>0</v>
      </c>
    </row>
    <row r="253" spans="1:219" s="185" customFormat="1">
      <c r="A253" s="284"/>
      <c r="B253" s="285"/>
      <c r="C253" s="286"/>
      <c r="D253" s="287"/>
      <c r="E253" s="288"/>
      <c r="F253" s="289"/>
      <c r="G253" s="289"/>
      <c r="H253" s="289"/>
      <c r="I253" s="289"/>
      <c r="J253" s="289"/>
      <c r="K253" s="289"/>
      <c r="L253" s="289"/>
      <c r="M253" s="572">
        <f t="shared" si="810"/>
        <v>0</v>
      </c>
      <c r="N253" s="572">
        <f t="shared" si="811"/>
        <v>0</v>
      </c>
      <c r="O253" s="572">
        <f t="shared" si="812"/>
        <v>0</v>
      </c>
      <c r="P253" s="572">
        <f t="shared" si="813"/>
        <v>245</v>
      </c>
      <c r="Q253" s="572" t="str">
        <f t="shared" si="814"/>
        <v/>
      </c>
      <c r="R253" s="572" t="str">
        <f t="shared" si="815"/>
        <v/>
      </c>
      <c r="S253" s="184" t="str">
        <f t="shared" ca="1" si="816"/>
        <v/>
      </c>
      <c r="T253" s="184" t="str">
        <f t="shared" ca="1" si="817"/>
        <v/>
      </c>
      <c r="U253" s="184" t="str">
        <f t="shared" ca="1" si="818"/>
        <v/>
      </c>
      <c r="V253" s="184" t="str">
        <f t="shared" ca="1" si="819"/>
        <v/>
      </c>
      <c r="W253" s="184" t="str">
        <f t="shared" ca="1" si="820"/>
        <v/>
      </c>
      <c r="X253" s="184" t="str">
        <f t="shared" ca="1" si="821"/>
        <v/>
      </c>
      <c r="Y253" s="184" t="str">
        <f t="shared" ca="1" si="822"/>
        <v/>
      </c>
      <c r="Z253" s="184" t="str">
        <f t="shared" ca="1" si="823"/>
        <v/>
      </c>
      <c r="AA253" s="184" t="str">
        <f t="shared" ca="1" si="824"/>
        <v/>
      </c>
      <c r="AB253" s="184" t="str">
        <f t="shared" ca="1" si="825"/>
        <v/>
      </c>
      <c r="AC253" s="184" t="str">
        <f t="shared" ca="1" si="826"/>
        <v/>
      </c>
      <c r="AD253" s="184" t="str">
        <f t="shared" ca="1" si="827"/>
        <v/>
      </c>
      <c r="AE253" s="184" t="str">
        <f t="shared" ca="1" si="828"/>
        <v/>
      </c>
      <c r="AF253" s="184" t="str">
        <f t="shared" ca="1" si="829"/>
        <v/>
      </c>
      <c r="AG253" s="184" t="str">
        <f t="shared" ca="1" si="830"/>
        <v/>
      </c>
      <c r="AH253" s="184" t="str">
        <f t="shared" ca="1" si="831"/>
        <v/>
      </c>
      <c r="AI253" s="184" t="str">
        <f t="shared" ca="1" si="832"/>
        <v/>
      </c>
      <c r="AJ253" s="184" t="str">
        <f t="shared" ca="1" si="833"/>
        <v/>
      </c>
      <c r="AK253" s="184" t="str">
        <f t="shared" ca="1" si="834"/>
        <v/>
      </c>
      <c r="AL253" s="184" t="str">
        <f t="shared" ca="1" si="835"/>
        <v/>
      </c>
      <c r="AM253" s="184" t="str">
        <f t="shared" ca="1" si="836"/>
        <v/>
      </c>
      <c r="AN253" s="184" t="str">
        <f t="shared" ca="1" si="837"/>
        <v/>
      </c>
      <c r="AO253" s="184" t="str">
        <f t="shared" ca="1" si="838"/>
        <v/>
      </c>
      <c r="AP253" s="184" t="str">
        <f t="shared" ca="1" si="839"/>
        <v/>
      </c>
      <c r="AQ253" s="184" t="str">
        <f t="shared" ca="1" si="840"/>
        <v/>
      </c>
      <c r="AR253" s="184" t="str">
        <f t="shared" ca="1" si="841"/>
        <v/>
      </c>
      <c r="AS253" s="184" t="str">
        <f t="shared" ca="1" si="842"/>
        <v/>
      </c>
      <c r="AT253" s="184" t="str">
        <f t="shared" ca="1" si="843"/>
        <v/>
      </c>
      <c r="AU253" s="184" t="str">
        <f t="shared" ca="1" si="844"/>
        <v/>
      </c>
      <c r="AV253" s="184" t="str">
        <f t="shared" ca="1" si="845"/>
        <v/>
      </c>
      <c r="AW253" s="184" t="str">
        <f t="shared" ca="1" si="846"/>
        <v/>
      </c>
      <c r="AX253" s="184" t="str">
        <f t="shared" ca="1" si="847"/>
        <v/>
      </c>
      <c r="AY253" s="184" t="str">
        <f t="shared" ca="1" si="848"/>
        <v/>
      </c>
      <c r="AZ253" s="184" t="str">
        <f t="shared" ca="1" si="849"/>
        <v/>
      </c>
      <c r="BA253" s="184" t="str">
        <f t="shared" ca="1" si="850"/>
        <v/>
      </c>
      <c r="BB253" s="184" t="str">
        <f t="shared" ca="1" si="851"/>
        <v/>
      </c>
      <c r="BC253" s="184" t="str">
        <f t="shared" ca="1" si="852"/>
        <v/>
      </c>
      <c r="BD253" s="184" t="str">
        <f t="shared" ca="1" si="853"/>
        <v/>
      </c>
      <c r="BE253" s="184" t="str">
        <f t="shared" ca="1" si="854"/>
        <v/>
      </c>
      <c r="BF253" s="184" t="str">
        <f t="shared" ca="1" si="855"/>
        <v/>
      </c>
      <c r="BG253" s="184" t="str">
        <f t="shared" ca="1" si="856"/>
        <v/>
      </c>
      <c r="BH253" s="184" t="str">
        <f t="shared" ca="1" si="857"/>
        <v/>
      </c>
      <c r="BI253" s="184" t="str">
        <f t="shared" ca="1" si="858"/>
        <v/>
      </c>
      <c r="BJ253" s="184" t="str">
        <f t="shared" ca="1" si="859"/>
        <v/>
      </c>
      <c r="BK253" s="184" t="str">
        <f t="shared" ca="1" si="860"/>
        <v/>
      </c>
      <c r="BL253" s="184" t="str">
        <f t="shared" ca="1" si="861"/>
        <v/>
      </c>
      <c r="BM253" s="184" t="str">
        <f t="shared" ca="1" si="862"/>
        <v/>
      </c>
      <c r="BN253" s="184" t="str">
        <f t="shared" ca="1" si="863"/>
        <v/>
      </c>
      <c r="BO253" s="184" t="str">
        <f t="shared" ca="1" si="864"/>
        <v/>
      </c>
      <c r="BP253" s="184" t="str">
        <f t="shared" ca="1" si="865"/>
        <v/>
      </c>
      <c r="BQ253" s="184" t="str">
        <f t="shared" ca="1" si="866"/>
        <v/>
      </c>
      <c r="BR253" s="184" t="str">
        <f t="shared" ca="1" si="867"/>
        <v/>
      </c>
      <c r="BS253" s="184" t="str">
        <f t="shared" ca="1" si="868"/>
        <v/>
      </c>
      <c r="BT253" s="184" t="str">
        <f t="shared" ca="1" si="869"/>
        <v/>
      </c>
      <c r="BU253" s="184" t="str">
        <f t="shared" ca="1" si="870"/>
        <v/>
      </c>
      <c r="BV253" s="184" t="str">
        <f t="shared" ca="1" si="871"/>
        <v/>
      </c>
      <c r="BW253" s="184" t="str">
        <f t="shared" ca="1" si="872"/>
        <v/>
      </c>
      <c r="BX253" s="184" t="str">
        <f t="shared" ca="1" si="873"/>
        <v/>
      </c>
      <c r="BY253" s="184" t="str">
        <f t="shared" ca="1" si="874"/>
        <v/>
      </c>
      <c r="BZ253" s="184" t="str">
        <f t="shared" ca="1" si="875"/>
        <v/>
      </c>
      <c r="CA253" s="184" t="str">
        <f t="shared" ca="1" si="876"/>
        <v/>
      </c>
      <c r="CB253" s="184" t="str">
        <f t="shared" ca="1" si="877"/>
        <v/>
      </c>
      <c r="CC253" s="184" t="str">
        <f t="shared" ca="1" si="878"/>
        <v/>
      </c>
      <c r="CD253" s="184" t="str">
        <f t="shared" ca="1" si="879"/>
        <v/>
      </c>
      <c r="CE253" s="184" t="str">
        <f t="shared" ca="1" si="880"/>
        <v/>
      </c>
      <c r="CF253" s="184" t="str">
        <f t="shared" ca="1" si="881"/>
        <v/>
      </c>
      <c r="CG253" s="184" t="str">
        <f t="shared" ca="1" si="882"/>
        <v/>
      </c>
      <c r="CH253" s="184" t="str">
        <f t="shared" ca="1" si="883"/>
        <v/>
      </c>
      <c r="CI253" s="184" t="str">
        <f t="shared" ca="1" si="884"/>
        <v/>
      </c>
      <c r="CJ253" s="184">
        <f t="shared" ca="1" si="885"/>
        <v>0</v>
      </c>
      <c r="CK253" s="184">
        <f t="shared" ca="1" si="886"/>
        <v>0</v>
      </c>
      <c r="CL253" s="184">
        <f t="shared" ca="1" si="887"/>
        <v>0</v>
      </c>
      <c r="CM253" s="184">
        <f t="shared" ca="1" si="888"/>
        <v>0</v>
      </c>
      <c r="CN253" s="184">
        <f t="shared" ca="1" si="889"/>
        <v>0</v>
      </c>
      <c r="CO253" s="184">
        <f t="shared" ca="1" si="890"/>
        <v>0</v>
      </c>
      <c r="CP253" s="184">
        <f t="shared" ca="1" si="891"/>
        <v>0</v>
      </c>
      <c r="CQ253" s="184">
        <f t="shared" ca="1" si="892"/>
        <v>0</v>
      </c>
      <c r="CR253" s="184">
        <f t="shared" ca="1" si="893"/>
        <v>0</v>
      </c>
      <c r="CS253" s="184">
        <f t="shared" ca="1" si="894"/>
        <v>0</v>
      </c>
      <c r="CT253" s="184">
        <f t="shared" ca="1" si="895"/>
        <v>0</v>
      </c>
      <c r="CU253" s="184">
        <f t="shared" ca="1" si="896"/>
        <v>0</v>
      </c>
      <c r="CV253" s="184">
        <f t="shared" ca="1" si="897"/>
        <v>0</v>
      </c>
      <c r="CW253" s="184">
        <f t="shared" ca="1" si="898"/>
        <v>0</v>
      </c>
      <c r="CX253" s="184">
        <f t="shared" ca="1" si="899"/>
        <v>0</v>
      </c>
      <c r="CY253" s="184">
        <f t="shared" ca="1" si="900"/>
        <v>0</v>
      </c>
      <c r="CZ253" s="184">
        <f t="shared" ca="1" si="901"/>
        <v>0</v>
      </c>
      <c r="DA253" s="184">
        <f t="shared" ca="1" si="902"/>
        <v>0</v>
      </c>
      <c r="DB253" s="184">
        <f t="shared" ca="1" si="903"/>
        <v>0</v>
      </c>
      <c r="DC253" s="184">
        <f t="shared" ca="1" si="904"/>
        <v>0</v>
      </c>
      <c r="DD253" s="184">
        <f t="shared" ca="1" si="905"/>
        <v>0</v>
      </c>
      <c r="DE253" s="184">
        <f t="shared" ca="1" si="906"/>
        <v>0</v>
      </c>
      <c r="DF253" s="184">
        <f t="shared" ca="1" si="907"/>
        <v>0</v>
      </c>
      <c r="DG253" s="184">
        <f t="shared" ca="1" si="908"/>
        <v>0</v>
      </c>
      <c r="DH253" s="184">
        <f t="shared" ca="1" si="909"/>
        <v>0</v>
      </c>
      <c r="DI253" s="184">
        <f t="shared" ca="1" si="910"/>
        <v>0</v>
      </c>
      <c r="DJ253" s="184">
        <f t="shared" ca="1" si="911"/>
        <v>0</v>
      </c>
      <c r="DK253" s="184">
        <f t="shared" ca="1" si="912"/>
        <v>0</v>
      </c>
      <c r="DL253" s="184">
        <f t="shared" ca="1" si="913"/>
        <v>0</v>
      </c>
      <c r="DM253" s="184">
        <f t="shared" ca="1" si="914"/>
        <v>0</v>
      </c>
      <c r="DN253" s="184">
        <f t="shared" ca="1" si="915"/>
        <v>0</v>
      </c>
      <c r="DO253" s="184">
        <f t="shared" ca="1" si="916"/>
        <v>0</v>
      </c>
      <c r="DP253" s="184">
        <f t="shared" ca="1" si="917"/>
        <v>0</v>
      </c>
      <c r="DQ253" s="184">
        <f t="shared" ca="1" si="918"/>
        <v>0</v>
      </c>
      <c r="DR253" s="184">
        <f t="shared" ca="1" si="919"/>
        <v>0</v>
      </c>
      <c r="DS253" s="184">
        <f t="shared" ca="1" si="920"/>
        <v>0</v>
      </c>
      <c r="DT253" s="184">
        <f t="shared" ca="1" si="921"/>
        <v>0</v>
      </c>
      <c r="DU253" s="184">
        <f t="shared" ca="1" si="922"/>
        <v>0</v>
      </c>
      <c r="DV253" s="184">
        <f t="shared" ca="1" si="923"/>
        <v>0</v>
      </c>
      <c r="DW253" s="184">
        <f t="shared" ca="1" si="924"/>
        <v>0</v>
      </c>
      <c r="DX253" s="184">
        <f t="shared" ca="1" si="925"/>
        <v>0</v>
      </c>
      <c r="DY253" s="184">
        <f t="shared" ca="1" si="926"/>
        <v>0</v>
      </c>
      <c r="DZ253" s="184">
        <f t="shared" ca="1" si="927"/>
        <v>0</v>
      </c>
      <c r="EA253" s="184">
        <f t="shared" ca="1" si="928"/>
        <v>0</v>
      </c>
      <c r="EB253" s="184">
        <f t="shared" ca="1" si="929"/>
        <v>0</v>
      </c>
      <c r="EC253" s="184">
        <f t="shared" ca="1" si="930"/>
        <v>0</v>
      </c>
      <c r="ED253" s="184">
        <f t="shared" ca="1" si="931"/>
        <v>0</v>
      </c>
      <c r="EE253" s="184">
        <f t="shared" ca="1" si="932"/>
        <v>0</v>
      </c>
      <c r="EF253" s="184">
        <f t="shared" ca="1" si="933"/>
        <v>0</v>
      </c>
      <c r="EG253" s="184">
        <f t="shared" ca="1" si="934"/>
        <v>0</v>
      </c>
      <c r="EH253" s="184">
        <f t="shared" ca="1" si="935"/>
        <v>0</v>
      </c>
      <c r="EI253" s="184">
        <f t="shared" ca="1" si="936"/>
        <v>0</v>
      </c>
      <c r="EJ253" s="184">
        <f t="shared" ca="1" si="937"/>
        <v>0</v>
      </c>
      <c r="EK253" s="184">
        <f t="shared" ca="1" si="938"/>
        <v>0</v>
      </c>
      <c r="EL253" s="184">
        <f t="shared" ca="1" si="939"/>
        <v>0</v>
      </c>
      <c r="EM253" s="184">
        <f t="shared" ca="1" si="940"/>
        <v>0</v>
      </c>
      <c r="EN253" s="184">
        <f t="shared" ca="1" si="941"/>
        <v>0</v>
      </c>
      <c r="EO253" s="184">
        <f t="shared" ca="1" si="942"/>
        <v>0</v>
      </c>
      <c r="EP253" s="184">
        <f t="shared" ca="1" si="943"/>
        <v>0</v>
      </c>
      <c r="EQ253" s="184">
        <f t="shared" ca="1" si="944"/>
        <v>0</v>
      </c>
      <c r="ER253" s="184">
        <f t="shared" ca="1" si="945"/>
        <v>0</v>
      </c>
      <c r="ES253" s="184">
        <f t="shared" ca="1" si="946"/>
        <v>0</v>
      </c>
      <c r="ET253" s="184">
        <f t="shared" ca="1" si="947"/>
        <v>0</v>
      </c>
      <c r="EU253" s="184">
        <f t="shared" ca="1" si="948"/>
        <v>0</v>
      </c>
      <c r="EV253" s="184">
        <f t="shared" ca="1" si="949"/>
        <v>0</v>
      </c>
      <c r="EW253" s="184">
        <f t="shared" ca="1" si="950"/>
        <v>0</v>
      </c>
      <c r="EX253" s="184">
        <f t="shared" ca="1" si="951"/>
        <v>0</v>
      </c>
      <c r="EY253" s="184">
        <f t="shared" ca="1" si="952"/>
        <v>0</v>
      </c>
      <c r="EZ253" s="184">
        <f t="shared" ca="1" si="953"/>
        <v>0</v>
      </c>
      <c r="FA253" s="184">
        <f t="shared" ca="1" si="954"/>
        <v>0</v>
      </c>
      <c r="FB253" s="184">
        <f t="shared" ca="1" si="955"/>
        <v>0</v>
      </c>
      <c r="FC253" s="184">
        <f t="shared" ca="1" si="956"/>
        <v>0</v>
      </c>
      <c r="FD253" s="184">
        <f t="shared" ca="1" si="957"/>
        <v>0</v>
      </c>
      <c r="FE253" s="184">
        <f t="shared" ca="1" si="958"/>
        <v>0</v>
      </c>
      <c r="FF253" s="184">
        <f t="shared" ca="1" si="959"/>
        <v>0</v>
      </c>
      <c r="FG253" s="184">
        <f t="shared" ca="1" si="960"/>
        <v>0</v>
      </c>
      <c r="FH253" s="184">
        <f t="shared" ca="1" si="961"/>
        <v>0</v>
      </c>
      <c r="FI253" s="184">
        <f t="shared" ca="1" si="962"/>
        <v>0</v>
      </c>
      <c r="FJ253" s="184">
        <f t="shared" ca="1" si="963"/>
        <v>0</v>
      </c>
      <c r="FK253" s="184">
        <f t="shared" ca="1" si="964"/>
        <v>0</v>
      </c>
      <c r="FL253" s="184">
        <f t="shared" ca="1" si="965"/>
        <v>0</v>
      </c>
      <c r="FM253" s="184">
        <f t="shared" ca="1" si="966"/>
        <v>0</v>
      </c>
      <c r="FN253" s="184">
        <f t="shared" ca="1" si="967"/>
        <v>0</v>
      </c>
      <c r="FO253" s="184">
        <f t="shared" ca="1" si="968"/>
        <v>0</v>
      </c>
      <c r="FP253" s="184">
        <f t="shared" ca="1" si="969"/>
        <v>0</v>
      </c>
      <c r="FQ253" s="184">
        <f t="shared" ca="1" si="970"/>
        <v>0</v>
      </c>
      <c r="FR253" s="184">
        <f t="shared" ca="1" si="971"/>
        <v>0</v>
      </c>
      <c r="FS253" s="184">
        <f t="shared" ca="1" si="972"/>
        <v>0</v>
      </c>
      <c r="FT253" s="184">
        <f t="shared" ca="1" si="973"/>
        <v>0</v>
      </c>
      <c r="FU253" s="184">
        <f t="shared" ca="1" si="974"/>
        <v>0</v>
      </c>
      <c r="FV253" s="184">
        <f t="shared" ca="1" si="975"/>
        <v>0</v>
      </c>
      <c r="FW253" s="184">
        <f t="shared" ca="1" si="976"/>
        <v>0</v>
      </c>
      <c r="FX253" s="184">
        <f t="shared" ca="1" si="977"/>
        <v>0</v>
      </c>
      <c r="FY253" s="184">
        <f t="shared" ca="1" si="978"/>
        <v>0</v>
      </c>
      <c r="FZ253" s="184">
        <f t="shared" ca="1" si="979"/>
        <v>0</v>
      </c>
      <c r="GA253" s="184">
        <f t="shared" ca="1" si="980"/>
        <v>0</v>
      </c>
      <c r="GB253" s="184">
        <f t="shared" ca="1" si="981"/>
        <v>0</v>
      </c>
      <c r="GC253" s="184">
        <f t="shared" ca="1" si="982"/>
        <v>0</v>
      </c>
      <c r="GD253" s="184">
        <f t="shared" ca="1" si="983"/>
        <v>0</v>
      </c>
      <c r="GE253" s="184">
        <f t="shared" ca="1" si="984"/>
        <v>0</v>
      </c>
      <c r="GF253" s="184">
        <f t="shared" ca="1" si="985"/>
        <v>0</v>
      </c>
      <c r="GG253" s="184">
        <f t="shared" ca="1" si="986"/>
        <v>0</v>
      </c>
      <c r="GH253" s="184">
        <f t="shared" ca="1" si="987"/>
        <v>0</v>
      </c>
      <c r="GI253" s="184">
        <f t="shared" ca="1" si="988"/>
        <v>0</v>
      </c>
      <c r="GJ253" s="184">
        <f t="shared" ca="1" si="989"/>
        <v>0</v>
      </c>
      <c r="GK253" s="184">
        <f t="shared" ca="1" si="990"/>
        <v>0</v>
      </c>
      <c r="GL253" s="184">
        <f t="shared" ca="1" si="991"/>
        <v>0</v>
      </c>
      <c r="GM253" s="184">
        <f t="shared" ca="1" si="992"/>
        <v>0</v>
      </c>
      <c r="GN253" s="184">
        <f t="shared" ca="1" si="993"/>
        <v>0</v>
      </c>
      <c r="GO253" s="184">
        <f t="shared" ca="1" si="994"/>
        <v>0</v>
      </c>
      <c r="GP253" s="184">
        <f t="shared" ca="1" si="995"/>
        <v>0</v>
      </c>
      <c r="GQ253" s="184">
        <f t="shared" ca="1" si="996"/>
        <v>0</v>
      </c>
      <c r="GR253" s="184">
        <f t="shared" ca="1" si="997"/>
        <v>0</v>
      </c>
      <c r="GS253" s="184">
        <f t="shared" ca="1" si="998"/>
        <v>0</v>
      </c>
      <c r="GT253" s="184">
        <f t="shared" ca="1" si="999"/>
        <v>0</v>
      </c>
      <c r="GU253" s="184">
        <f t="shared" ca="1" si="1000"/>
        <v>0</v>
      </c>
      <c r="GV253" s="184">
        <f t="shared" ca="1" si="1001"/>
        <v>0</v>
      </c>
      <c r="GW253" s="184">
        <f t="shared" ca="1" si="1002"/>
        <v>0</v>
      </c>
      <c r="GX253" s="184">
        <f t="shared" ca="1" si="1003"/>
        <v>0</v>
      </c>
      <c r="GY253" s="184">
        <f t="shared" ca="1" si="1004"/>
        <v>0</v>
      </c>
      <c r="GZ253" s="184">
        <f t="shared" ca="1" si="1005"/>
        <v>0</v>
      </c>
      <c r="HA253" s="184">
        <f t="shared" ca="1" si="1006"/>
        <v>0</v>
      </c>
      <c r="HB253" s="184">
        <f t="shared" ca="1" si="1007"/>
        <v>0</v>
      </c>
      <c r="HC253" s="184">
        <f t="shared" ca="1" si="1008"/>
        <v>0</v>
      </c>
      <c r="HD253" s="184">
        <f t="shared" ca="1" si="1009"/>
        <v>0</v>
      </c>
      <c r="HE253" s="184">
        <f t="shared" ca="1" si="1010"/>
        <v>0</v>
      </c>
      <c r="HF253" s="184">
        <f t="shared" ca="1" si="1011"/>
        <v>0</v>
      </c>
      <c r="HG253" s="184">
        <f t="shared" ca="1" si="1012"/>
        <v>0</v>
      </c>
      <c r="HH253" s="184">
        <f t="shared" ca="1" si="1013"/>
        <v>0</v>
      </c>
      <c r="HI253" s="184">
        <f t="shared" ca="1" si="1014"/>
        <v>0</v>
      </c>
      <c r="HJ253" s="184">
        <f t="shared" ca="1" si="1015"/>
        <v>0</v>
      </c>
      <c r="HK253" s="578">
        <f t="shared" ca="1" si="1016"/>
        <v>0</v>
      </c>
    </row>
    <row r="254" spans="1:219" s="185" customFormat="1">
      <c r="A254" s="284"/>
      <c r="B254" s="285"/>
      <c r="C254" s="286"/>
      <c r="D254" s="287"/>
      <c r="E254" s="288"/>
      <c r="F254" s="289"/>
      <c r="G254" s="289"/>
      <c r="H254" s="289"/>
      <c r="I254" s="289"/>
      <c r="J254" s="289"/>
      <c r="K254" s="289"/>
      <c r="L254" s="289"/>
      <c r="M254" s="572">
        <f t="shared" si="810"/>
        <v>0</v>
      </c>
      <c r="N254" s="572">
        <f t="shared" si="811"/>
        <v>0</v>
      </c>
      <c r="O254" s="572">
        <f t="shared" si="812"/>
        <v>0</v>
      </c>
      <c r="P254" s="572">
        <f t="shared" si="813"/>
        <v>246</v>
      </c>
      <c r="Q254" s="572" t="str">
        <f t="shared" si="814"/>
        <v/>
      </c>
      <c r="R254" s="572" t="str">
        <f t="shared" si="815"/>
        <v/>
      </c>
      <c r="S254" s="184" t="str">
        <f t="shared" ca="1" si="816"/>
        <v/>
      </c>
      <c r="T254" s="184" t="str">
        <f t="shared" ca="1" si="817"/>
        <v/>
      </c>
      <c r="U254" s="184" t="str">
        <f t="shared" ca="1" si="818"/>
        <v/>
      </c>
      <c r="V254" s="184" t="str">
        <f t="shared" ca="1" si="819"/>
        <v/>
      </c>
      <c r="W254" s="184" t="str">
        <f t="shared" ca="1" si="820"/>
        <v/>
      </c>
      <c r="X254" s="184" t="str">
        <f t="shared" ca="1" si="821"/>
        <v/>
      </c>
      <c r="Y254" s="184" t="str">
        <f t="shared" ca="1" si="822"/>
        <v/>
      </c>
      <c r="Z254" s="184" t="str">
        <f t="shared" ca="1" si="823"/>
        <v/>
      </c>
      <c r="AA254" s="184" t="str">
        <f t="shared" ca="1" si="824"/>
        <v/>
      </c>
      <c r="AB254" s="184" t="str">
        <f t="shared" ca="1" si="825"/>
        <v/>
      </c>
      <c r="AC254" s="184" t="str">
        <f t="shared" ca="1" si="826"/>
        <v/>
      </c>
      <c r="AD254" s="184" t="str">
        <f t="shared" ca="1" si="827"/>
        <v/>
      </c>
      <c r="AE254" s="184" t="str">
        <f t="shared" ca="1" si="828"/>
        <v/>
      </c>
      <c r="AF254" s="184" t="str">
        <f t="shared" ca="1" si="829"/>
        <v/>
      </c>
      <c r="AG254" s="184" t="str">
        <f t="shared" ca="1" si="830"/>
        <v/>
      </c>
      <c r="AH254" s="184" t="str">
        <f t="shared" ca="1" si="831"/>
        <v/>
      </c>
      <c r="AI254" s="184" t="str">
        <f t="shared" ca="1" si="832"/>
        <v/>
      </c>
      <c r="AJ254" s="184" t="str">
        <f t="shared" ca="1" si="833"/>
        <v/>
      </c>
      <c r="AK254" s="184" t="str">
        <f t="shared" ca="1" si="834"/>
        <v/>
      </c>
      <c r="AL254" s="184" t="str">
        <f t="shared" ca="1" si="835"/>
        <v/>
      </c>
      <c r="AM254" s="184" t="str">
        <f t="shared" ca="1" si="836"/>
        <v/>
      </c>
      <c r="AN254" s="184" t="str">
        <f t="shared" ca="1" si="837"/>
        <v/>
      </c>
      <c r="AO254" s="184" t="str">
        <f t="shared" ca="1" si="838"/>
        <v/>
      </c>
      <c r="AP254" s="184" t="str">
        <f t="shared" ca="1" si="839"/>
        <v/>
      </c>
      <c r="AQ254" s="184" t="str">
        <f t="shared" ca="1" si="840"/>
        <v/>
      </c>
      <c r="AR254" s="184" t="str">
        <f t="shared" ca="1" si="841"/>
        <v/>
      </c>
      <c r="AS254" s="184" t="str">
        <f t="shared" ca="1" si="842"/>
        <v/>
      </c>
      <c r="AT254" s="184" t="str">
        <f t="shared" ca="1" si="843"/>
        <v/>
      </c>
      <c r="AU254" s="184" t="str">
        <f t="shared" ca="1" si="844"/>
        <v/>
      </c>
      <c r="AV254" s="184" t="str">
        <f t="shared" ca="1" si="845"/>
        <v/>
      </c>
      <c r="AW254" s="184" t="str">
        <f t="shared" ca="1" si="846"/>
        <v/>
      </c>
      <c r="AX254" s="184" t="str">
        <f t="shared" ca="1" si="847"/>
        <v/>
      </c>
      <c r="AY254" s="184" t="str">
        <f t="shared" ca="1" si="848"/>
        <v/>
      </c>
      <c r="AZ254" s="184" t="str">
        <f t="shared" ca="1" si="849"/>
        <v/>
      </c>
      <c r="BA254" s="184" t="str">
        <f t="shared" ca="1" si="850"/>
        <v/>
      </c>
      <c r="BB254" s="184" t="str">
        <f t="shared" ca="1" si="851"/>
        <v/>
      </c>
      <c r="BC254" s="184" t="str">
        <f t="shared" ca="1" si="852"/>
        <v/>
      </c>
      <c r="BD254" s="184" t="str">
        <f t="shared" ca="1" si="853"/>
        <v/>
      </c>
      <c r="BE254" s="184" t="str">
        <f t="shared" ca="1" si="854"/>
        <v/>
      </c>
      <c r="BF254" s="184" t="str">
        <f t="shared" ca="1" si="855"/>
        <v/>
      </c>
      <c r="BG254" s="184" t="str">
        <f t="shared" ca="1" si="856"/>
        <v/>
      </c>
      <c r="BH254" s="184" t="str">
        <f t="shared" ca="1" si="857"/>
        <v/>
      </c>
      <c r="BI254" s="184" t="str">
        <f t="shared" ca="1" si="858"/>
        <v/>
      </c>
      <c r="BJ254" s="184" t="str">
        <f t="shared" ca="1" si="859"/>
        <v/>
      </c>
      <c r="BK254" s="184" t="str">
        <f t="shared" ca="1" si="860"/>
        <v/>
      </c>
      <c r="BL254" s="184" t="str">
        <f t="shared" ca="1" si="861"/>
        <v/>
      </c>
      <c r="BM254" s="184" t="str">
        <f t="shared" ca="1" si="862"/>
        <v/>
      </c>
      <c r="BN254" s="184" t="str">
        <f t="shared" ca="1" si="863"/>
        <v/>
      </c>
      <c r="BO254" s="184" t="str">
        <f t="shared" ca="1" si="864"/>
        <v/>
      </c>
      <c r="BP254" s="184" t="str">
        <f t="shared" ca="1" si="865"/>
        <v/>
      </c>
      <c r="BQ254" s="184" t="str">
        <f t="shared" ca="1" si="866"/>
        <v/>
      </c>
      <c r="BR254" s="184" t="str">
        <f t="shared" ca="1" si="867"/>
        <v/>
      </c>
      <c r="BS254" s="184" t="str">
        <f t="shared" ca="1" si="868"/>
        <v/>
      </c>
      <c r="BT254" s="184" t="str">
        <f t="shared" ca="1" si="869"/>
        <v/>
      </c>
      <c r="BU254" s="184" t="str">
        <f t="shared" ca="1" si="870"/>
        <v/>
      </c>
      <c r="BV254" s="184" t="str">
        <f t="shared" ca="1" si="871"/>
        <v/>
      </c>
      <c r="BW254" s="184" t="str">
        <f t="shared" ca="1" si="872"/>
        <v/>
      </c>
      <c r="BX254" s="184" t="str">
        <f t="shared" ca="1" si="873"/>
        <v/>
      </c>
      <c r="BY254" s="184" t="str">
        <f t="shared" ca="1" si="874"/>
        <v/>
      </c>
      <c r="BZ254" s="184" t="str">
        <f t="shared" ca="1" si="875"/>
        <v/>
      </c>
      <c r="CA254" s="184" t="str">
        <f t="shared" ca="1" si="876"/>
        <v/>
      </c>
      <c r="CB254" s="184" t="str">
        <f t="shared" ca="1" si="877"/>
        <v/>
      </c>
      <c r="CC254" s="184" t="str">
        <f t="shared" ca="1" si="878"/>
        <v/>
      </c>
      <c r="CD254" s="184" t="str">
        <f t="shared" ca="1" si="879"/>
        <v/>
      </c>
      <c r="CE254" s="184" t="str">
        <f t="shared" ca="1" si="880"/>
        <v/>
      </c>
      <c r="CF254" s="184" t="str">
        <f t="shared" ca="1" si="881"/>
        <v/>
      </c>
      <c r="CG254" s="184" t="str">
        <f t="shared" ca="1" si="882"/>
        <v/>
      </c>
      <c r="CH254" s="184" t="str">
        <f t="shared" ca="1" si="883"/>
        <v/>
      </c>
      <c r="CI254" s="184">
        <f t="shared" ca="1" si="884"/>
        <v>0</v>
      </c>
      <c r="CJ254" s="184">
        <f t="shared" ca="1" si="885"/>
        <v>0</v>
      </c>
      <c r="CK254" s="184">
        <f t="shared" ca="1" si="886"/>
        <v>0</v>
      </c>
      <c r="CL254" s="184">
        <f t="shared" ca="1" si="887"/>
        <v>0</v>
      </c>
      <c r="CM254" s="184">
        <f t="shared" ca="1" si="888"/>
        <v>0</v>
      </c>
      <c r="CN254" s="184">
        <f t="shared" ca="1" si="889"/>
        <v>0</v>
      </c>
      <c r="CO254" s="184">
        <f t="shared" ca="1" si="890"/>
        <v>0</v>
      </c>
      <c r="CP254" s="184">
        <f t="shared" ca="1" si="891"/>
        <v>0</v>
      </c>
      <c r="CQ254" s="184">
        <f t="shared" ca="1" si="892"/>
        <v>0</v>
      </c>
      <c r="CR254" s="184">
        <f t="shared" ca="1" si="893"/>
        <v>0</v>
      </c>
      <c r="CS254" s="184">
        <f t="shared" ca="1" si="894"/>
        <v>0</v>
      </c>
      <c r="CT254" s="184">
        <f t="shared" ca="1" si="895"/>
        <v>0</v>
      </c>
      <c r="CU254" s="184">
        <f t="shared" ca="1" si="896"/>
        <v>0</v>
      </c>
      <c r="CV254" s="184">
        <f t="shared" ca="1" si="897"/>
        <v>0</v>
      </c>
      <c r="CW254" s="184">
        <f t="shared" ca="1" si="898"/>
        <v>0</v>
      </c>
      <c r="CX254" s="184">
        <f t="shared" ca="1" si="899"/>
        <v>0</v>
      </c>
      <c r="CY254" s="184">
        <f t="shared" ca="1" si="900"/>
        <v>0</v>
      </c>
      <c r="CZ254" s="184">
        <f t="shared" ca="1" si="901"/>
        <v>0</v>
      </c>
      <c r="DA254" s="184">
        <f t="shared" ca="1" si="902"/>
        <v>0</v>
      </c>
      <c r="DB254" s="184">
        <f t="shared" ca="1" si="903"/>
        <v>0</v>
      </c>
      <c r="DC254" s="184">
        <f t="shared" ca="1" si="904"/>
        <v>0</v>
      </c>
      <c r="DD254" s="184">
        <f t="shared" ca="1" si="905"/>
        <v>0</v>
      </c>
      <c r="DE254" s="184">
        <f t="shared" ca="1" si="906"/>
        <v>0</v>
      </c>
      <c r="DF254" s="184">
        <f t="shared" ca="1" si="907"/>
        <v>0</v>
      </c>
      <c r="DG254" s="184">
        <f t="shared" ca="1" si="908"/>
        <v>0</v>
      </c>
      <c r="DH254" s="184">
        <f t="shared" ca="1" si="909"/>
        <v>0</v>
      </c>
      <c r="DI254" s="184">
        <f t="shared" ca="1" si="910"/>
        <v>0</v>
      </c>
      <c r="DJ254" s="184">
        <f t="shared" ca="1" si="911"/>
        <v>0</v>
      </c>
      <c r="DK254" s="184">
        <f t="shared" ca="1" si="912"/>
        <v>0</v>
      </c>
      <c r="DL254" s="184">
        <f t="shared" ca="1" si="913"/>
        <v>0</v>
      </c>
      <c r="DM254" s="184">
        <f t="shared" ca="1" si="914"/>
        <v>0</v>
      </c>
      <c r="DN254" s="184">
        <f t="shared" ca="1" si="915"/>
        <v>0</v>
      </c>
      <c r="DO254" s="184">
        <f t="shared" ca="1" si="916"/>
        <v>0</v>
      </c>
      <c r="DP254" s="184">
        <f t="shared" ca="1" si="917"/>
        <v>0</v>
      </c>
      <c r="DQ254" s="184">
        <f t="shared" ca="1" si="918"/>
        <v>0</v>
      </c>
      <c r="DR254" s="184">
        <f t="shared" ca="1" si="919"/>
        <v>0</v>
      </c>
      <c r="DS254" s="184">
        <f t="shared" ca="1" si="920"/>
        <v>0</v>
      </c>
      <c r="DT254" s="184">
        <f t="shared" ca="1" si="921"/>
        <v>0</v>
      </c>
      <c r="DU254" s="184">
        <f t="shared" ca="1" si="922"/>
        <v>0</v>
      </c>
      <c r="DV254" s="184">
        <f t="shared" ca="1" si="923"/>
        <v>0</v>
      </c>
      <c r="DW254" s="184">
        <f t="shared" ca="1" si="924"/>
        <v>0</v>
      </c>
      <c r="DX254" s="184">
        <f t="shared" ca="1" si="925"/>
        <v>0</v>
      </c>
      <c r="DY254" s="184">
        <f t="shared" ca="1" si="926"/>
        <v>0</v>
      </c>
      <c r="DZ254" s="184">
        <f t="shared" ca="1" si="927"/>
        <v>0</v>
      </c>
      <c r="EA254" s="184">
        <f t="shared" ca="1" si="928"/>
        <v>0</v>
      </c>
      <c r="EB254" s="184">
        <f t="shared" ca="1" si="929"/>
        <v>0</v>
      </c>
      <c r="EC254" s="184">
        <f t="shared" ca="1" si="930"/>
        <v>0</v>
      </c>
      <c r="ED254" s="184">
        <f t="shared" ca="1" si="931"/>
        <v>0</v>
      </c>
      <c r="EE254" s="184">
        <f t="shared" ca="1" si="932"/>
        <v>0</v>
      </c>
      <c r="EF254" s="184">
        <f t="shared" ca="1" si="933"/>
        <v>0</v>
      </c>
      <c r="EG254" s="184">
        <f t="shared" ca="1" si="934"/>
        <v>0</v>
      </c>
      <c r="EH254" s="184">
        <f t="shared" ca="1" si="935"/>
        <v>0</v>
      </c>
      <c r="EI254" s="184">
        <f t="shared" ca="1" si="936"/>
        <v>0</v>
      </c>
      <c r="EJ254" s="184">
        <f t="shared" ca="1" si="937"/>
        <v>0</v>
      </c>
      <c r="EK254" s="184">
        <f t="shared" ca="1" si="938"/>
        <v>0</v>
      </c>
      <c r="EL254" s="184">
        <f t="shared" ca="1" si="939"/>
        <v>0</v>
      </c>
      <c r="EM254" s="184">
        <f t="shared" ca="1" si="940"/>
        <v>0</v>
      </c>
      <c r="EN254" s="184">
        <f t="shared" ca="1" si="941"/>
        <v>0</v>
      </c>
      <c r="EO254" s="184">
        <f t="shared" ca="1" si="942"/>
        <v>0</v>
      </c>
      <c r="EP254" s="184">
        <f t="shared" ca="1" si="943"/>
        <v>0</v>
      </c>
      <c r="EQ254" s="184">
        <f t="shared" ca="1" si="944"/>
        <v>0</v>
      </c>
      <c r="ER254" s="184">
        <f t="shared" ca="1" si="945"/>
        <v>0</v>
      </c>
      <c r="ES254" s="184">
        <f t="shared" ca="1" si="946"/>
        <v>0</v>
      </c>
      <c r="ET254" s="184">
        <f t="shared" ca="1" si="947"/>
        <v>0</v>
      </c>
      <c r="EU254" s="184">
        <f t="shared" ca="1" si="948"/>
        <v>0</v>
      </c>
      <c r="EV254" s="184">
        <f t="shared" ca="1" si="949"/>
        <v>0</v>
      </c>
      <c r="EW254" s="184">
        <f t="shared" ca="1" si="950"/>
        <v>0</v>
      </c>
      <c r="EX254" s="184">
        <f t="shared" ca="1" si="951"/>
        <v>0</v>
      </c>
      <c r="EY254" s="184">
        <f t="shared" ca="1" si="952"/>
        <v>0</v>
      </c>
      <c r="EZ254" s="184">
        <f t="shared" ca="1" si="953"/>
        <v>0</v>
      </c>
      <c r="FA254" s="184">
        <f t="shared" ca="1" si="954"/>
        <v>0</v>
      </c>
      <c r="FB254" s="184">
        <f t="shared" ca="1" si="955"/>
        <v>0</v>
      </c>
      <c r="FC254" s="184">
        <f t="shared" ca="1" si="956"/>
        <v>0</v>
      </c>
      <c r="FD254" s="184">
        <f t="shared" ca="1" si="957"/>
        <v>0</v>
      </c>
      <c r="FE254" s="184">
        <f t="shared" ca="1" si="958"/>
        <v>0</v>
      </c>
      <c r="FF254" s="184">
        <f t="shared" ca="1" si="959"/>
        <v>0</v>
      </c>
      <c r="FG254" s="184">
        <f t="shared" ca="1" si="960"/>
        <v>0</v>
      </c>
      <c r="FH254" s="184">
        <f t="shared" ca="1" si="961"/>
        <v>0</v>
      </c>
      <c r="FI254" s="184">
        <f t="shared" ca="1" si="962"/>
        <v>0</v>
      </c>
      <c r="FJ254" s="184">
        <f t="shared" ca="1" si="963"/>
        <v>0</v>
      </c>
      <c r="FK254" s="184">
        <f t="shared" ca="1" si="964"/>
        <v>0</v>
      </c>
      <c r="FL254" s="184">
        <f t="shared" ca="1" si="965"/>
        <v>0</v>
      </c>
      <c r="FM254" s="184">
        <f t="shared" ca="1" si="966"/>
        <v>0</v>
      </c>
      <c r="FN254" s="184">
        <f t="shared" ca="1" si="967"/>
        <v>0</v>
      </c>
      <c r="FO254" s="184">
        <f t="shared" ca="1" si="968"/>
        <v>0</v>
      </c>
      <c r="FP254" s="184">
        <f t="shared" ca="1" si="969"/>
        <v>0</v>
      </c>
      <c r="FQ254" s="184">
        <f t="shared" ca="1" si="970"/>
        <v>0</v>
      </c>
      <c r="FR254" s="184">
        <f t="shared" ca="1" si="971"/>
        <v>0</v>
      </c>
      <c r="FS254" s="184">
        <f t="shared" ca="1" si="972"/>
        <v>0</v>
      </c>
      <c r="FT254" s="184">
        <f t="shared" ca="1" si="973"/>
        <v>0</v>
      </c>
      <c r="FU254" s="184">
        <f t="shared" ca="1" si="974"/>
        <v>0</v>
      </c>
      <c r="FV254" s="184">
        <f t="shared" ca="1" si="975"/>
        <v>0</v>
      </c>
      <c r="FW254" s="184">
        <f t="shared" ca="1" si="976"/>
        <v>0</v>
      </c>
      <c r="FX254" s="184">
        <f t="shared" ca="1" si="977"/>
        <v>0</v>
      </c>
      <c r="FY254" s="184">
        <f t="shared" ca="1" si="978"/>
        <v>0</v>
      </c>
      <c r="FZ254" s="184">
        <f t="shared" ca="1" si="979"/>
        <v>0</v>
      </c>
      <c r="GA254" s="184">
        <f t="shared" ca="1" si="980"/>
        <v>0</v>
      </c>
      <c r="GB254" s="184">
        <f t="shared" ca="1" si="981"/>
        <v>0</v>
      </c>
      <c r="GC254" s="184">
        <f t="shared" ca="1" si="982"/>
        <v>0</v>
      </c>
      <c r="GD254" s="184">
        <f t="shared" ca="1" si="983"/>
        <v>0</v>
      </c>
      <c r="GE254" s="184">
        <f t="shared" ca="1" si="984"/>
        <v>0</v>
      </c>
      <c r="GF254" s="184">
        <f t="shared" ca="1" si="985"/>
        <v>0</v>
      </c>
      <c r="GG254" s="184">
        <f t="shared" ca="1" si="986"/>
        <v>0</v>
      </c>
      <c r="GH254" s="184">
        <f t="shared" ca="1" si="987"/>
        <v>0</v>
      </c>
      <c r="GI254" s="184">
        <f t="shared" ca="1" si="988"/>
        <v>0</v>
      </c>
      <c r="GJ254" s="184">
        <f t="shared" ca="1" si="989"/>
        <v>0</v>
      </c>
      <c r="GK254" s="184">
        <f t="shared" ca="1" si="990"/>
        <v>0</v>
      </c>
      <c r="GL254" s="184">
        <f t="shared" ca="1" si="991"/>
        <v>0</v>
      </c>
      <c r="GM254" s="184">
        <f t="shared" ca="1" si="992"/>
        <v>0</v>
      </c>
      <c r="GN254" s="184">
        <f t="shared" ca="1" si="993"/>
        <v>0</v>
      </c>
      <c r="GO254" s="184">
        <f t="shared" ca="1" si="994"/>
        <v>0</v>
      </c>
      <c r="GP254" s="184">
        <f t="shared" ca="1" si="995"/>
        <v>0</v>
      </c>
      <c r="GQ254" s="184">
        <f t="shared" ca="1" si="996"/>
        <v>0</v>
      </c>
      <c r="GR254" s="184">
        <f t="shared" ca="1" si="997"/>
        <v>0</v>
      </c>
      <c r="GS254" s="184">
        <f t="shared" ca="1" si="998"/>
        <v>0</v>
      </c>
      <c r="GT254" s="184">
        <f t="shared" ca="1" si="999"/>
        <v>0</v>
      </c>
      <c r="GU254" s="184">
        <f t="shared" ca="1" si="1000"/>
        <v>0</v>
      </c>
      <c r="GV254" s="184">
        <f t="shared" ca="1" si="1001"/>
        <v>0</v>
      </c>
      <c r="GW254" s="184">
        <f t="shared" ca="1" si="1002"/>
        <v>0</v>
      </c>
      <c r="GX254" s="184">
        <f t="shared" ca="1" si="1003"/>
        <v>0</v>
      </c>
      <c r="GY254" s="184">
        <f t="shared" ca="1" si="1004"/>
        <v>0</v>
      </c>
      <c r="GZ254" s="184">
        <f t="shared" ca="1" si="1005"/>
        <v>0</v>
      </c>
      <c r="HA254" s="184">
        <f t="shared" ca="1" si="1006"/>
        <v>0</v>
      </c>
      <c r="HB254" s="184">
        <f t="shared" ca="1" si="1007"/>
        <v>0</v>
      </c>
      <c r="HC254" s="184">
        <f t="shared" ca="1" si="1008"/>
        <v>0</v>
      </c>
      <c r="HD254" s="184">
        <f t="shared" ca="1" si="1009"/>
        <v>0</v>
      </c>
      <c r="HE254" s="184">
        <f t="shared" ca="1" si="1010"/>
        <v>0</v>
      </c>
      <c r="HF254" s="184">
        <f t="shared" ca="1" si="1011"/>
        <v>0</v>
      </c>
      <c r="HG254" s="184">
        <f t="shared" ca="1" si="1012"/>
        <v>0</v>
      </c>
      <c r="HH254" s="184">
        <f t="shared" ca="1" si="1013"/>
        <v>0</v>
      </c>
      <c r="HI254" s="184">
        <f t="shared" ca="1" si="1014"/>
        <v>0</v>
      </c>
      <c r="HJ254" s="184">
        <f t="shared" ca="1" si="1015"/>
        <v>0</v>
      </c>
      <c r="HK254" s="578">
        <f t="shared" ca="1" si="1016"/>
        <v>0</v>
      </c>
    </row>
    <row r="255" spans="1:219" s="185" customFormat="1">
      <c r="A255" s="284"/>
      <c r="B255" s="285"/>
      <c r="C255" s="286"/>
      <c r="D255" s="287"/>
      <c r="E255" s="288"/>
      <c r="F255" s="289"/>
      <c r="G255" s="289"/>
      <c r="H255" s="289"/>
      <c r="I255" s="289"/>
      <c r="J255" s="289"/>
      <c r="K255" s="289"/>
      <c r="L255" s="289"/>
      <c r="M255" s="572">
        <f t="shared" si="810"/>
        <v>0</v>
      </c>
      <c r="N255" s="572">
        <f t="shared" si="811"/>
        <v>0</v>
      </c>
      <c r="O255" s="572">
        <f t="shared" si="812"/>
        <v>0</v>
      </c>
      <c r="P255" s="572">
        <f t="shared" si="813"/>
        <v>247</v>
      </c>
      <c r="Q255" s="572" t="str">
        <f t="shared" si="814"/>
        <v/>
      </c>
      <c r="R255" s="572" t="str">
        <f t="shared" si="815"/>
        <v/>
      </c>
      <c r="S255" s="184" t="str">
        <f t="shared" ca="1" si="816"/>
        <v/>
      </c>
      <c r="T255" s="184" t="str">
        <f t="shared" ca="1" si="817"/>
        <v/>
      </c>
      <c r="U255" s="184" t="str">
        <f t="shared" ca="1" si="818"/>
        <v/>
      </c>
      <c r="V255" s="184" t="str">
        <f t="shared" ca="1" si="819"/>
        <v/>
      </c>
      <c r="W255" s="184" t="str">
        <f t="shared" ca="1" si="820"/>
        <v/>
      </c>
      <c r="X255" s="184" t="str">
        <f t="shared" ca="1" si="821"/>
        <v/>
      </c>
      <c r="Y255" s="184" t="str">
        <f t="shared" ca="1" si="822"/>
        <v/>
      </c>
      <c r="Z255" s="184" t="str">
        <f t="shared" ca="1" si="823"/>
        <v/>
      </c>
      <c r="AA255" s="184" t="str">
        <f t="shared" ca="1" si="824"/>
        <v/>
      </c>
      <c r="AB255" s="184" t="str">
        <f t="shared" ca="1" si="825"/>
        <v/>
      </c>
      <c r="AC255" s="184" t="str">
        <f t="shared" ca="1" si="826"/>
        <v/>
      </c>
      <c r="AD255" s="184" t="str">
        <f t="shared" ca="1" si="827"/>
        <v/>
      </c>
      <c r="AE255" s="184" t="str">
        <f t="shared" ca="1" si="828"/>
        <v/>
      </c>
      <c r="AF255" s="184" t="str">
        <f t="shared" ca="1" si="829"/>
        <v/>
      </c>
      <c r="AG255" s="184" t="str">
        <f t="shared" ca="1" si="830"/>
        <v/>
      </c>
      <c r="AH255" s="184" t="str">
        <f t="shared" ca="1" si="831"/>
        <v/>
      </c>
      <c r="AI255" s="184" t="str">
        <f t="shared" ca="1" si="832"/>
        <v/>
      </c>
      <c r="AJ255" s="184" t="str">
        <f t="shared" ca="1" si="833"/>
        <v/>
      </c>
      <c r="AK255" s="184" t="str">
        <f t="shared" ca="1" si="834"/>
        <v/>
      </c>
      <c r="AL255" s="184" t="str">
        <f t="shared" ca="1" si="835"/>
        <v/>
      </c>
      <c r="AM255" s="184" t="str">
        <f t="shared" ca="1" si="836"/>
        <v/>
      </c>
      <c r="AN255" s="184" t="str">
        <f t="shared" ca="1" si="837"/>
        <v/>
      </c>
      <c r="AO255" s="184" t="str">
        <f t="shared" ca="1" si="838"/>
        <v/>
      </c>
      <c r="AP255" s="184" t="str">
        <f t="shared" ca="1" si="839"/>
        <v/>
      </c>
      <c r="AQ255" s="184" t="str">
        <f t="shared" ca="1" si="840"/>
        <v/>
      </c>
      <c r="AR255" s="184" t="str">
        <f t="shared" ca="1" si="841"/>
        <v/>
      </c>
      <c r="AS255" s="184" t="str">
        <f t="shared" ca="1" si="842"/>
        <v/>
      </c>
      <c r="AT255" s="184" t="str">
        <f t="shared" ca="1" si="843"/>
        <v/>
      </c>
      <c r="AU255" s="184" t="str">
        <f t="shared" ca="1" si="844"/>
        <v/>
      </c>
      <c r="AV255" s="184" t="str">
        <f t="shared" ca="1" si="845"/>
        <v/>
      </c>
      <c r="AW255" s="184" t="str">
        <f t="shared" ca="1" si="846"/>
        <v/>
      </c>
      <c r="AX255" s="184" t="str">
        <f t="shared" ca="1" si="847"/>
        <v/>
      </c>
      <c r="AY255" s="184" t="str">
        <f t="shared" ca="1" si="848"/>
        <v/>
      </c>
      <c r="AZ255" s="184" t="str">
        <f t="shared" ca="1" si="849"/>
        <v/>
      </c>
      <c r="BA255" s="184" t="str">
        <f t="shared" ca="1" si="850"/>
        <v/>
      </c>
      <c r="BB255" s="184" t="str">
        <f t="shared" ca="1" si="851"/>
        <v/>
      </c>
      <c r="BC255" s="184" t="str">
        <f t="shared" ca="1" si="852"/>
        <v/>
      </c>
      <c r="BD255" s="184" t="str">
        <f t="shared" ca="1" si="853"/>
        <v/>
      </c>
      <c r="BE255" s="184" t="str">
        <f t="shared" ca="1" si="854"/>
        <v/>
      </c>
      <c r="BF255" s="184" t="str">
        <f t="shared" ca="1" si="855"/>
        <v/>
      </c>
      <c r="BG255" s="184" t="str">
        <f t="shared" ca="1" si="856"/>
        <v/>
      </c>
      <c r="BH255" s="184" t="str">
        <f t="shared" ca="1" si="857"/>
        <v/>
      </c>
      <c r="BI255" s="184" t="str">
        <f t="shared" ca="1" si="858"/>
        <v/>
      </c>
      <c r="BJ255" s="184" t="str">
        <f t="shared" ca="1" si="859"/>
        <v/>
      </c>
      <c r="BK255" s="184" t="str">
        <f t="shared" ca="1" si="860"/>
        <v/>
      </c>
      <c r="BL255" s="184" t="str">
        <f t="shared" ca="1" si="861"/>
        <v/>
      </c>
      <c r="BM255" s="184" t="str">
        <f t="shared" ca="1" si="862"/>
        <v/>
      </c>
      <c r="BN255" s="184" t="str">
        <f t="shared" ca="1" si="863"/>
        <v/>
      </c>
      <c r="BO255" s="184" t="str">
        <f t="shared" ca="1" si="864"/>
        <v/>
      </c>
      <c r="BP255" s="184" t="str">
        <f t="shared" ca="1" si="865"/>
        <v/>
      </c>
      <c r="BQ255" s="184" t="str">
        <f t="shared" ca="1" si="866"/>
        <v/>
      </c>
      <c r="BR255" s="184" t="str">
        <f t="shared" ca="1" si="867"/>
        <v/>
      </c>
      <c r="BS255" s="184" t="str">
        <f t="shared" ca="1" si="868"/>
        <v/>
      </c>
      <c r="BT255" s="184" t="str">
        <f t="shared" ca="1" si="869"/>
        <v/>
      </c>
      <c r="BU255" s="184" t="str">
        <f t="shared" ca="1" si="870"/>
        <v/>
      </c>
      <c r="BV255" s="184" t="str">
        <f t="shared" ca="1" si="871"/>
        <v/>
      </c>
      <c r="BW255" s="184" t="str">
        <f t="shared" ca="1" si="872"/>
        <v/>
      </c>
      <c r="BX255" s="184" t="str">
        <f t="shared" ca="1" si="873"/>
        <v/>
      </c>
      <c r="BY255" s="184" t="str">
        <f t="shared" ca="1" si="874"/>
        <v/>
      </c>
      <c r="BZ255" s="184" t="str">
        <f t="shared" ca="1" si="875"/>
        <v/>
      </c>
      <c r="CA255" s="184" t="str">
        <f t="shared" ca="1" si="876"/>
        <v/>
      </c>
      <c r="CB255" s="184" t="str">
        <f t="shared" ca="1" si="877"/>
        <v/>
      </c>
      <c r="CC255" s="184" t="str">
        <f t="shared" ca="1" si="878"/>
        <v/>
      </c>
      <c r="CD255" s="184" t="str">
        <f t="shared" ca="1" si="879"/>
        <v/>
      </c>
      <c r="CE255" s="184" t="str">
        <f t="shared" ca="1" si="880"/>
        <v/>
      </c>
      <c r="CF255" s="184" t="str">
        <f t="shared" ca="1" si="881"/>
        <v/>
      </c>
      <c r="CG255" s="184" t="str">
        <f t="shared" ca="1" si="882"/>
        <v/>
      </c>
      <c r="CH255" s="184">
        <f t="shared" ca="1" si="883"/>
        <v>0</v>
      </c>
      <c r="CI255" s="184">
        <f t="shared" ca="1" si="884"/>
        <v>0</v>
      </c>
      <c r="CJ255" s="184">
        <f t="shared" ca="1" si="885"/>
        <v>0</v>
      </c>
      <c r="CK255" s="184">
        <f t="shared" ca="1" si="886"/>
        <v>0</v>
      </c>
      <c r="CL255" s="184">
        <f t="shared" ca="1" si="887"/>
        <v>0</v>
      </c>
      <c r="CM255" s="184">
        <f t="shared" ca="1" si="888"/>
        <v>0</v>
      </c>
      <c r="CN255" s="184">
        <f t="shared" ca="1" si="889"/>
        <v>0</v>
      </c>
      <c r="CO255" s="184">
        <f t="shared" ca="1" si="890"/>
        <v>0</v>
      </c>
      <c r="CP255" s="184">
        <f t="shared" ca="1" si="891"/>
        <v>0</v>
      </c>
      <c r="CQ255" s="184">
        <f t="shared" ca="1" si="892"/>
        <v>0</v>
      </c>
      <c r="CR255" s="184">
        <f t="shared" ca="1" si="893"/>
        <v>0</v>
      </c>
      <c r="CS255" s="184">
        <f t="shared" ca="1" si="894"/>
        <v>0</v>
      </c>
      <c r="CT255" s="184">
        <f t="shared" ca="1" si="895"/>
        <v>0</v>
      </c>
      <c r="CU255" s="184">
        <f t="shared" ca="1" si="896"/>
        <v>0</v>
      </c>
      <c r="CV255" s="184">
        <f t="shared" ca="1" si="897"/>
        <v>0</v>
      </c>
      <c r="CW255" s="184">
        <f t="shared" ca="1" si="898"/>
        <v>0</v>
      </c>
      <c r="CX255" s="184">
        <f t="shared" ca="1" si="899"/>
        <v>0</v>
      </c>
      <c r="CY255" s="184">
        <f t="shared" ca="1" si="900"/>
        <v>0</v>
      </c>
      <c r="CZ255" s="184">
        <f t="shared" ca="1" si="901"/>
        <v>0</v>
      </c>
      <c r="DA255" s="184">
        <f t="shared" ca="1" si="902"/>
        <v>0</v>
      </c>
      <c r="DB255" s="184">
        <f t="shared" ca="1" si="903"/>
        <v>0</v>
      </c>
      <c r="DC255" s="184">
        <f t="shared" ca="1" si="904"/>
        <v>0</v>
      </c>
      <c r="DD255" s="184">
        <f t="shared" ca="1" si="905"/>
        <v>0</v>
      </c>
      <c r="DE255" s="184">
        <f t="shared" ca="1" si="906"/>
        <v>0</v>
      </c>
      <c r="DF255" s="184">
        <f t="shared" ca="1" si="907"/>
        <v>0</v>
      </c>
      <c r="DG255" s="184">
        <f t="shared" ca="1" si="908"/>
        <v>0</v>
      </c>
      <c r="DH255" s="184">
        <f t="shared" ca="1" si="909"/>
        <v>0</v>
      </c>
      <c r="DI255" s="184">
        <f t="shared" ca="1" si="910"/>
        <v>0</v>
      </c>
      <c r="DJ255" s="184">
        <f t="shared" ca="1" si="911"/>
        <v>0</v>
      </c>
      <c r="DK255" s="184">
        <f t="shared" ca="1" si="912"/>
        <v>0</v>
      </c>
      <c r="DL255" s="184">
        <f t="shared" ca="1" si="913"/>
        <v>0</v>
      </c>
      <c r="DM255" s="184">
        <f t="shared" ca="1" si="914"/>
        <v>0</v>
      </c>
      <c r="DN255" s="184">
        <f t="shared" ca="1" si="915"/>
        <v>0</v>
      </c>
      <c r="DO255" s="184">
        <f t="shared" ca="1" si="916"/>
        <v>0</v>
      </c>
      <c r="DP255" s="184">
        <f t="shared" ca="1" si="917"/>
        <v>0</v>
      </c>
      <c r="DQ255" s="184">
        <f t="shared" ca="1" si="918"/>
        <v>0</v>
      </c>
      <c r="DR255" s="184">
        <f t="shared" ca="1" si="919"/>
        <v>0</v>
      </c>
      <c r="DS255" s="184">
        <f t="shared" ca="1" si="920"/>
        <v>0</v>
      </c>
      <c r="DT255" s="184">
        <f t="shared" ca="1" si="921"/>
        <v>0</v>
      </c>
      <c r="DU255" s="184">
        <f t="shared" ca="1" si="922"/>
        <v>0</v>
      </c>
      <c r="DV255" s="184">
        <f t="shared" ca="1" si="923"/>
        <v>0</v>
      </c>
      <c r="DW255" s="184">
        <f t="shared" ca="1" si="924"/>
        <v>0</v>
      </c>
      <c r="DX255" s="184">
        <f t="shared" ca="1" si="925"/>
        <v>0</v>
      </c>
      <c r="DY255" s="184">
        <f t="shared" ca="1" si="926"/>
        <v>0</v>
      </c>
      <c r="DZ255" s="184">
        <f t="shared" ca="1" si="927"/>
        <v>0</v>
      </c>
      <c r="EA255" s="184">
        <f t="shared" ca="1" si="928"/>
        <v>0</v>
      </c>
      <c r="EB255" s="184">
        <f t="shared" ca="1" si="929"/>
        <v>0</v>
      </c>
      <c r="EC255" s="184">
        <f t="shared" ca="1" si="930"/>
        <v>0</v>
      </c>
      <c r="ED255" s="184">
        <f t="shared" ca="1" si="931"/>
        <v>0</v>
      </c>
      <c r="EE255" s="184">
        <f t="shared" ca="1" si="932"/>
        <v>0</v>
      </c>
      <c r="EF255" s="184">
        <f t="shared" ca="1" si="933"/>
        <v>0</v>
      </c>
      <c r="EG255" s="184">
        <f t="shared" ca="1" si="934"/>
        <v>0</v>
      </c>
      <c r="EH255" s="184">
        <f t="shared" ca="1" si="935"/>
        <v>0</v>
      </c>
      <c r="EI255" s="184">
        <f t="shared" ca="1" si="936"/>
        <v>0</v>
      </c>
      <c r="EJ255" s="184">
        <f t="shared" ca="1" si="937"/>
        <v>0</v>
      </c>
      <c r="EK255" s="184">
        <f t="shared" ca="1" si="938"/>
        <v>0</v>
      </c>
      <c r="EL255" s="184">
        <f t="shared" ca="1" si="939"/>
        <v>0</v>
      </c>
      <c r="EM255" s="184">
        <f t="shared" ca="1" si="940"/>
        <v>0</v>
      </c>
      <c r="EN255" s="184">
        <f t="shared" ca="1" si="941"/>
        <v>0</v>
      </c>
      <c r="EO255" s="184">
        <f t="shared" ca="1" si="942"/>
        <v>0</v>
      </c>
      <c r="EP255" s="184">
        <f t="shared" ca="1" si="943"/>
        <v>0</v>
      </c>
      <c r="EQ255" s="184">
        <f t="shared" ca="1" si="944"/>
        <v>0</v>
      </c>
      <c r="ER255" s="184">
        <f t="shared" ca="1" si="945"/>
        <v>0</v>
      </c>
      <c r="ES255" s="184">
        <f t="shared" ca="1" si="946"/>
        <v>0</v>
      </c>
      <c r="ET255" s="184">
        <f t="shared" ca="1" si="947"/>
        <v>0</v>
      </c>
      <c r="EU255" s="184">
        <f t="shared" ca="1" si="948"/>
        <v>0</v>
      </c>
      <c r="EV255" s="184">
        <f t="shared" ca="1" si="949"/>
        <v>0</v>
      </c>
      <c r="EW255" s="184">
        <f t="shared" ca="1" si="950"/>
        <v>0</v>
      </c>
      <c r="EX255" s="184">
        <f t="shared" ca="1" si="951"/>
        <v>0</v>
      </c>
      <c r="EY255" s="184">
        <f t="shared" ca="1" si="952"/>
        <v>0</v>
      </c>
      <c r="EZ255" s="184">
        <f t="shared" ca="1" si="953"/>
        <v>0</v>
      </c>
      <c r="FA255" s="184">
        <f t="shared" ca="1" si="954"/>
        <v>0</v>
      </c>
      <c r="FB255" s="184">
        <f t="shared" ca="1" si="955"/>
        <v>0</v>
      </c>
      <c r="FC255" s="184">
        <f t="shared" ca="1" si="956"/>
        <v>0</v>
      </c>
      <c r="FD255" s="184">
        <f t="shared" ca="1" si="957"/>
        <v>0</v>
      </c>
      <c r="FE255" s="184">
        <f t="shared" ca="1" si="958"/>
        <v>0</v>
      </c>
      <c r="FF255" s="184">
        <f t="shared" ca="1" si="959"/>
        <v>0</v>
      </c>
      <c r="FG255" s="184">
        <f t="shared" ca="1" si="960"/>
        <v>0</v>
      </c>
      <c r="FH255" s="184">
        <f t="shared" ca="1" si="961"/>
        <v>0</v>
      </c>
      <c r="FI255" s="184">
        <f t="shared" ca="1" si="962"/>
        <v>0</v>
      </c>
      <c r="FJ255" s="184">
        <f t="shared" ca="1" si="963"/>
        <v>0</v>
      </c>
      <c r="FK255" s="184">
        <f t="shared" ca="1" si="964"/>
        <v>0</v>
      </c>
      <c r="FL255" s="184">
        <f t="shared" ca="1" si="965"/>
        <v>0</v>
      </c>
      <c r="FM255" s="184">
        <f t="shared" ca="1" si="966"/>
        <v>0</v>
      </c>
      <c r="FN255" s="184">
        <f t="shared" ca="1" si="967"/>
        <v>0</v>
      </c>
      <c r="FO255" s="184">
        <f t="shared" ca="1" si="968"/>
        <v>0</v>
      </c>
      <c r="FP255" s="184">
        <f t="shared" ca="1" si="969"/>
        <v>0</v>
      </c>
      <c r="FQ255" s="184">
        <f t="shared" ca="1" si="970"/>
        <v>0</v>
      </c>
      <c r="FR255" s="184">
        <f t="shared" ca="1" si="971"/>
        <v>0</v>
      </c>
      <c r="FS255" s="184">
        <f t="shared" ca="1" si="972"/>
        <v>0</v>
      </c>
      <c r="FT255" s="184">
        <f t="shared" ca="1" si="973"/>
        <v>0</v>
      </c>
      <c r="FU255" s="184">
        <f t="shared" ca="1" si="974"/>
        <v>0</v>
      </c>
      <c r="FV255" s="184">
        <f t="shared" ca="1" si="975"/>
        <v>0</v>
      </c>
      <c r="FW255" s="184">
        <f t="shared" ca="1" si="976"/>
        <v>0</v>
      </c>
      <c r="FX255" s="184">
        <f t="shared" ca="1" si="977"/>
        <v>0</v>
      </c>
      <c r="FY255" s="184">
        <f t="shared" ca="1" si="978"/>
        <v>0</v>
      </c>
      <c r="FZ255" s="184">
        <f t="shared" ca="1" si="979"/>
        <v>0</v>
      </c>
      <c r="GA255" s="184">
        <f t="shared" ca="1" si="980"/>
        <v>0</v>
      </c>
      <c r="GB255" s="184">
        <f t="shared" ca="1" si="981"/>
        <v>0</v>
      </c>
      <c r="GC255" s="184">
        <f t="shared" ca="1" si="982"/>
        <v>0</v>
      </c>
      <c r="GD255" s="184">
        <f t="shared" ca="1" si="983"/>
        <v>0</v>
      </c>
      <c r="GE255" s="184">
        <f t="shared" ca="1" si="984"/>
        <v>0</v>
      </c>
      <c r="GF255" s="184">
        <f t="shared" ca="1" si="985"/>
        <v>0</v>
      </c>
      <c r="GG255" s="184">
        <f t="shared" ca="1" si="986"/>
        <v>0</v>
      </c>
      <c r="GH255" s="184">
        <f t="shared" ca="1" si="987"/>
        <v>0</v>
      </c>
      <c r="GI255" s="184">
        <f t="shared" ca="1" si="988"/>
        <v>0</v>
      </c>
      <c r="GJ255" s="184">
        <f t="shared" ca="1" si="989"/>
        <v>0</v>
      </c>
      <c r="GK255" s="184">
        <f t="shared" ca="1" si="990"/>
        <v>0</v>
      </c>
      <c r="GL255" s="184">
        <f t="shared" ca="1" si="991"/>
        <v>0</v>
      </c>
      <c r="GM255" s="184">
        <f t="shared" ca="1" si="992"/>
        <v>0</v>
      </c>
      <c r="GN255" s="184">
        <f t="shared" ca="1" si="993"/>
        <v>0</v>
      </c>
      <c r="GO255" s="184">
        <f t="shared" ca="1" si="994"/>
        <v>0</v>
      </c>
      <c r="GP255" s="184">
        <f t="shared" ca="1" si="995"/>
        <v>0</v>
      </c>
      <c r="GQ255" s="184">
        <f t="shared" ca="1" si="996"/>
        <v>0</v>
      </c>
      <c r="GR255" s="184">
        <f t="shared" ca="1" si="997"/>
        <v>0</v>
      </c>
      <c r="GS255" s="184">
        <f t="shared" ca="1" si="998"/>
        <v>0</v>
      </c>
      <c r="GT255" s="184">
        <f t="shared" ca="1" si="999"/>
        <v>0</v>
      </c>
      <c r="GU255" s="184">
        <f t="shared" ca="1" si="1000"/>
        <v>0</v>
      </c>
      <c r="GV255" s="184">
        <f t="shared" ca="1" si="1001"/>
        <v>0</v>
      </c>
      <c r="GW255" s="184">
        <f t="shared" ca="1" si="1002"/>
        <v>0</v>
      </c>
      <c r="GX255" s="184">
        <f t="shared" ca="1" si="1003"/>
        <v>0</v>
      </c>
      <c r="GY255" s="184">
        <f t="shared" ca="1" si="1004"/>
        <v>0</v>
      </c>
      <c r="GZ255" s="184">
        <f t="shared" ca="1" si="1005"/>
        <v>0</v>
      </c>
      <c r="HA255" s="184">
        <f t="shared" ca="1" si="1006"/>
        <v>0</v>
      </c>
      <c r="HB255" s="184">
        <f t="shared" ca="1" si="1007"/>
        <v>0</v>
      </c>
      <c r="HC255" s="184">
        <f t="shared" ca="1" si="1008"/>
        <v>0</v>
      </c>
      <c r="HD255" s="184">
        <f t="shared" ca="1" si="1009"/>
        <v>0</v>
      </c>
      <c r="HE255" s="184">
        <f t="shared" ca="1" si="1010"/>
        <v>0</v>
      </c>
      <c r="HF255" s="184">
        <f t="shared" ca="1" si="1011"/>
        <v>0</v>
      </c>
      <c r="HG255" s="184">
        <f t="shared" ca="1" si="1012"/>
        <v>0</v>
      </c>
      <c r="HH255" s="184">
        <f t="shared" ca="1" si="1013"/>
        <v>0</v>
      </c>
      <c r="HI255" s="184">
        <f t="shared" ca="1" si="1014"/>
        <v>0</v>
      </c>
      <c r="HJ255" s="184">
        <f t="shared" ca="1" si="1015"/>
        <v>0</v>
      </c>
      <c r="HK255" s="578">
        <f t="shared" ca="1" si="1016"/>
        <v>0</v>
      </c>
    </row>
    <row r="256" spans="1:219" s="185" customFormat="1">
      <c r="A256" s="284"/>
      <c r="B256" s="285"/>
      <c r="C256" s="286"/>
      <c r="D256" s="287"/>
      <c r="E256" s="288"/>
      <c r="F256" s="289"/>
      <c r="G256" s="289"/>
      <c r="H256" s="289"/>
      <c r="I256" s="289"/>
      <c r="J256" s="289"/>
      <c r="K256" s="289"/>
      <c r="L256" s="289"/>
      <c r="M256" s="572">
        <f t="shared" si="810"/>
        <v>0</v>
      </c>
      <c r="N256" s="572">
        <f t="shared" si="811"/>
        <v>0</v>
      </c>
      <c r="O256" s="572">
        <f t="shared" si="812"/>
        <v>0</v>
      </c>
      <c r="P256" s="572">
        <f t="shared" si="813"/>
        <v>248</v>
      </c>
      <c r="Q256" s="572" t="str">
        <f t="shared" si="814"/>
        <v/>
      </c>
      <c r="R256" s="572" t="str">
        <f t="shared" si="815"/>
        <v/>
      </c>
      <c r="S256" s="184" t="str">
        <f t="shared" ca="1" si="816"/>
        <v/>
      </c>
      <c r="T256" s="184" t="str">
        <f t="shared" ca="1" si="817"/>
        <v/>
      </c>
      <c r="U256" s="184" t="str">
        <f t="shared" ca="1" si="818"/>
        <v/>
      </c>
      <c r="V256" s="184" t="str">
        <f t="shared" ca="1" si="819"/>
        <v/>
      </c>
      <c r="W256" s="184" t="str">
        <f t="shared" ca="1" si="820"/>
        <v/>
      </c>
      <c r="X256" s="184" t="str">
        <f t="shared" ca="1" si="821"/>
        <v/>
      </c>
      <c r="Y256" s="184" t="str">
        <f t="shared" ca="1" si="822"/>
        <v/>
      </c>
      <c r="Z256" s="184" t="str">
        <f t="shared" ca="1" si="823"/>
        <v/>
      </c>
      <c r="AA256" s="184" t="str">
        <f t="shared" ca="1" si="824"/>
        <v/>
      </c>
      <c r="AB256" s="184" t="str">
        <f t="shared" ca="1" si="825"/>
        <v/>
      </c>
      <c r="AC256" s="184" t="str">
        <f t="shared" ca="1" si="826"/>
        <v/>
      </c>
      <c r="AD256" s="184" t="str">
        <f t="shared" ca="1" si="827"/>
        <v/>
      </c>
      <c r="AE256" s="184" t="str">
        <f t="shared" ca="1" si="828"/>
        <v/>
      </c>
      <c r="AF256" s="184" t="str">
        <f t="shared" ca="1" si="829"/>
        <v/>
      </c>
      <c r="AG256" s="184" t="str">
        <f t="shared" ca="1" si="830"/>
        <v/>
      </c>
      <c r="AH256" s="184" t="str">
        <f t="shared" ca="1" si="831"/>
        <v/>
      </c>
      <c r="AI256" s="184" t="str">
        <f t="shared" ca="1" si="832"/>
        <v/>
      </c>
      <c r="AJ256" s="184" t="str">
        <f t="shared" ca="1" si="833"/>
        <v/>
      </c>
      <c r="AK256" s="184" t="str">
        <f t="shared" ca="1" si="834"/>
        <v/>
      </c>
      <c r="AL256" s="184" t="str">
        <f t="shared" ca="1" si="835"/>
        <v/>
      </c>
      <c r="AM256" s="184" t="str">
        <f t="shared" ca="1" si="836"/>
        <v/>
      </c>
      <c r="AN256" s="184" t="str">
        <f t="shared" ca="1" si="837"/>
        <v/>
      </c>
      <c r="AO256" s="184" t="str">
        <f t="shared" ca="1" si="838"/>
        <v/>
      </c>
      <c r="AP256" s="184" t="str">
        <f t="shared" ca="1" si="839"/>
        <v/>
      </c>
      <c r="AQ256" s="184" t="str">
        <f t="shared" ca="1" si="840"/>
        <v/>
      </c>
      <c r="AR256" s="184" t="str">
        <f t="shared" ca="1" si="841"/>
        <v/>
      </c>
      <c r="AS256" s="184" t="str">
        <f t="shared" ca="1" si="842"/>
        <v/>
      </c>
      <c r="AT256" s="184" t="str">
        <f t="shared" ca="1" si="843"/>
        <v/>
      </c>
      <c r="AU256" s="184" t="str">
        <f t="shared" ca="1" si="844"/>
        <v/>
      </c>
      <c r="AV256" s="184" t="str">
        <f t="shared" ca="1" si="845"/>
        <v/>
      </c>
      <c r="AW256" s="184" t="str">
        <f t="shared" ca="1" si="846"/>
        <v/>
      </c>
      <c r="AX256" s="184" t="str">
        <f t="shared" ca="1" si="847"/>
        <v/>
      </c>
      <c r="AY256" s="184" t="str">
        <f t="shared" ca="1" si="848"/>
        <v/>
      </c>
      <c r="AZ256" s="184" t="str">
        <f t="shared" ca="1" si="849"/>
        <v/>
      </c>
      <c r="BA256" s="184" t="str">
        <f t="shared" ca="1" si="850"/>
        <v/>
      </c>
      <c r="BB256" s="184" t="str">
        <f t="shared" ca="1" si="851"/>
        <v/>
      </c>
      <c r="BC256" s="184" t="str">
        <f t="shared" ca="1" si="852"/>
        <v/>
      </c>
      <c r="BD256" s="184" t="str">
        <f t="shared" ca="1" si="853"/>
        <v/>
      </c>
      <c r="BE256" s="184" t="str">
        <f t="shared" ca="1" si="854"/>
        <v/>
      </c>
      <c r="BF256" s="184" t="str">
        <f t="shared" ca="1" si="855"/>
        <v/>
      </c>
      <c r="BG256" s="184" t="str">
        <f t="shared" ca="1" si="856"/>
        <v/>
      </c>
      <c r="BH256" s="184" t="str">
        <f t="shared" ca="1" si="857"/>
        <v/>
      </c>
      <c r="BI256" s="184" t="str">
        <f t="shared" ca="1" si="858"/>
        <v/>
      </c>
      <c r="BJ256" s="184" t="str">
        <f t="shared" ca="1" si="859"/>
        <v/>
      </c>
      <c r="BK256" s="184" t="str">
        <f t="shared" ca="1" si="860"/>
        <v/>
      </c>
      <c r="BL256" s="184" t="str">
        <f t="shared" ca="1" si="861"/>
        <v/>
      </c>
      <c r="BM256" s="184" t="str">
        <f t="shared" ca="1" si="862"/>
        <v/>
      </c>
      <c r="BN256" s="184" t="str">
        <f t="shared" ca="1" si="863"/>
        <v/>
      </c>
      <c r="BO256" s="184" t="str">
        <f t="shared" ca="1" si="864"/>
        <v/>
      </c>
      <c r="BP256" s="184" t="str">
        <f t="shared" ca="1" si="865"/>
        <v/>
      </c>
      <c r="BQ256" s="184" t="str">
        <f t="shared" ca="1" si="866"/>
        <v/>
      </c>
      <c r="BR256" s="184" t="str">
        <f t="shared" ca="1" si="867"/>
        <v/>
      </c>
      <c r="BS256" s="184" t="str">
        <f t="shared" ca="1" si="868"/>
        <v/>
      </c>
      <c r="BT256" s="184" t="str">
        <f t="shared" ca="1" si="869"/>
        <v/>
      </c>
      <c r="BU256" s="184" t="str">
        <f t="shared" ca="1" si="870"/>
        <v/>
      </c>
      <c r="BV256" s="184" t="str">
        <f t="shared" ca="1" si="871"/>
        <v/>
      </c>
      <c r="BW256" s="184" t="str">
        <f t="shared" ca="1" si="872"/>
        <v/>
      </c>
      <c r="BX256" s="184" t="str">
        <f t="shared" ca="1" si="873"/>
        <v/>
      </c>
      <c r="BY256" s="184" t="str">
        <f t="shared" ca="1" si="874"/>
        <v/>
      </c>
      <c r="BZ256" s="184" t="str">
        <f t="shared" ca="1" si="875"/>
        <v/>
      </c>
      <c r="CA256" s="184" t="str">
        <f t="shared" ca="1" si="876"/>
        <v/>
      </c>
      <c r="CB256" s="184" t="str">
        <f t="shared" ca="1" si="877"/>
        <v/>
      </c>
      <c r="CC256" s="184" t="str">
        <f t="shared" ca="1" si="878"/>
        <v/>
      </c>
      <c r="CD256" s="184" t="str">
        <f t="shared" ca="1" si="879"/>
        <v/>
      </c>
      <c r="CE256" s="184" t="str">
        <f t="shared" ca="1" si="880"/>
        <v/>
      </c>
      <c r="CF256" s="184" t="str">
        <f t="shared" ca="1" si="881"/>
        <v/>
      </c>
      <c r="CG256" s="184">
        <f t="shared" ca="1" si="882"/>
        <v>0</v>
      </c>
      <c r="CH256" s="184">
        <f t="shared" ca="1" si="883"/>
        <v>0</v>
      </c>
      <c r="CI256" s="184">
        <f t="shared" ca="1" si="884"/>
        <v>0</v>
      </c>
      <c r="CJ256" s="184">
        <f t="shared" ca="1" si="885"/>
        <v>0</v>
      </c>
      <c r="CK256" s="184">
        <f t="shared" ca="1" si="886"/>
        <v>0</v>
      </c>
      <c r="CL256" s="184">
        <f t="shared" ca="1" si="887"/>
        <v>0</v>
      </c>
      <c r="CM256" s="184">
        <f t="shared" ca="1" si="888"/>
        <v>0</v>
      </c>
      <c r="CN256" s="184">
        <f t="shared" ca="1" si="889"/>
        <v>0</v>
      </c>
      <c r="CO256" s="184">
        <f t="shared" ca="1" si="890"/>
        <v>0</v>
      </c>
      <c r="CP256" s="184">
        <f t="shared" ca="1" si="891"/>
        <v>0</v>
      </c>
      <c r="CQ256" s="184">
        <f t="shared" ca="1" si="892"/>
        <v>0</v>
      </c>
      <c r="CR256" s="184">
        <f t="shared" ca="1" si="893"/>
        <v>0</v>
      </c>
      <c r="CS256" s="184">
        <f t="shared" ca="1" si="894"/>
        <v>0</v>
      </c>
      <c r="CT256" s="184">
        <f t="shared" ca="1" si="895"/>
        <v>0</v>
      </c>
      <c r="CU256" s="184">
        <f t="shared" ca="1" si="896"/>
        <v>0</v>
      </c>
      <c r="CV256" s="184">
        <f t="shared" ca="1" si="897"/>
        <v>0</v>
      </c>
      <c r="CW256" s="184">
        <f t="shared" ca="1" si="898"/>
        <v>0</v>
      </c>
      <c r="CX256" s="184">
        <f t="shared" ca="1" si="899"/>
        <v>0</v>
      </c>
      <c r="CY256" s="184">
        <f t="shared" ca="1" si="900"/>
        <v>0</v>
      </c>
      <c r="CZ256" s="184">
        <f t="shared" ca="1" si="901"/>
        <v>0</v>
      </c>
      <c r="DA256" s="184">
        <f t="shared" ca="1" si="902"/>
        <v>0</v>
      </c>
      <c r="DB256" s="184">
        <f t="shared" ca="1" si="903"/>
        <v>0</v>
      </c>
      <c r="DC256" s="184">
        <f t="shared" ca="1" si="904"/>
        <v>0</v>
      </c>
      <c r="DD256" s="184">
        <f t="shared" ca="1" si="905"/>
        <v>0</v>
      </c>
      <c r="DE256" s="184">
        <f t="shared" ca="1" si="906"/>
        <v>0</v>
      </c>
      <c r="DF256" s="184">
        <f t="shared" ca="1" si="907"/>
        <v>0</v>
      </c>
      <c r="DG256" s="184">
        <f t="shared" ca="1" si="908"/>
        <v>0</v>
      </c>
      <c r="DH256" s="184">
        <f t="shared" ca="1" si="909"/>
        <v>0</v>
      </c>
      <c r="DI256" s="184">
        <f t="shared" ca="1" si="910"/>
        <v>0</v>
      </c>
      <c r="DJ256" s="184">
        <f t="shared" ca="1" si="911"/>
        <v>0</v>
      </c>
      <c r="DK256" s="184">
        <f t="shared" ca="1" si="912"/>
        <v>0</v>
      </c>
      <c r="DL256" s="184">
        <f t="shared" ca="1" si="913"/>
        <v>0</v>
      </c>
      <c r="DM256" s="184">
        <f t="shared" ca="1" si="914"/>
        <v>0</v>
      </c>
      <c r="DN256" s="184">
        <f t="shared" ca="1" si="915"/>
        <v>0</v>
      </c>
      <c r="DO256" s="184">
        <f t="shared" ca="1" si="916"/>
        <v>0</v>
      </c>
      <c r="DP256" s="184">
        <f t="shared" ca="1" si="917"/>
        <v>0</v>
      </c>
      <c r="DQ256" s="184">
        <f t="shared" ca="1" si="918"/>
        <v>0</v>
      </c>
      <c r="DR256" s="184">
        <f t="shared" ca="1" si="919"/>
        <v>0</v>
      </c>
      <c r="DS256" s="184">
        <f t="shared" ca="1" si="920"/>
        <v>0</v>
      </c>
      <c r="DT256" s="184">
        <f t="shared" ca="1" si="921"/>
        <v>0</v>
      </c>
      <c r="DU256" s="184">
        <f t="shared" ca="1" si="922"/>
        <v>0</v>
      </c>
      <c r="DV256" s="184">
        <f t="shared" ca="1" si="923"/>
        <v>0</v>
      </c>
      <c r="DW256" s="184">
        <f t="shared" ca="1" si="924"/>
        <v>0</v>
      </c>
      <c r="DX256" s="184">
        <f t="shared" ca="1" si="925"/>
        <v>0</v>
      </c>
      <c r="DY256" s="184">
        <f t="shared" ca="1" si="926"/>
        <v>0</v>
      </c>
      <c r="DZ256" s="184">
        <f t="shared" ca="1" si="927"/>
        <v>0</v>
      </c>
      <c r="EA256" s="184">
        <f t="shared" ca="1" si="928"/>
        <v>0</v>
      </c>
      <c r="EB256" s="184">
        <f t="shared" ca="1" si="929"/>
        <v>0</v>
      </c>
      <c r="EC256" s="184">
        <f t="shared" ca="1" si="930"/>
        <v>0</v>
      </c>
      <c r="ED256" s="184">
        <f t="shared" ca="1" si="931"/>
        <v>0</v>
      </c>
      <c r="EE256" s="184">
        <f t="shared" ca="1" si="932"/>
        <v>0</v>
      </c>
      <c r="EF256" s="184">
        <f t="shared" ca="1" si="933"/>
        <v>0</v>
      </c>
      <c r="EG256" s="184">
        <f t="shared" ca="1" si="934"/>
        <v>0</v>
      </c>
      <c r="EH256" s="184">
        <f t="shared" ca="1" si="935"/>
        <v>0</v>
      </c>
      <c r="EI256" s="184">
        <f t="shared" ca="1" si="936"/>
        <v>0</v>
      </c>
      <c r="EJ256" s="184">
        <f t="shared" ca="1" si="937"/>
        <v>0</v>
      </c>
      <c r="EK256" s="184">
        <f t="shared" ca="1" si="938"/>
        <v>0</v>
      </c>
      <c r="EL256" s="184">
        <f t="shared" ca="1" si="939"/>
        <v>0</v>
      </c>
      <c r="EM256" s="184">
        <f t="shared" ca="1" si="940"/>
        <v>0</v>
      </c>
      <c r="EN256" s="184">
        <f t="shared" ca="1" si="941"/>
        <v>0</v>
      </c>
      <c r="EO256" s="184">
        <f t="shared" ca="1" si="942"/>
        <v>0</v>
      </c>
      <c r="EP256" s="184">
        <f t="shared" ca="1" si="943"/>
        <v>0</v>
      </c>
      <c r="EQ256" s="184">
        <f t="shared" ca="1" si="944"/>
        <v>0</v>
      </c>
      <c r="ER256" s="184">
        <f t="shared" ca="1" si="945"/>
        <v>0</v>
      </c>
      <c r="ES256" s="184">
        <f t="shared" ca="1" si="946"/>
        <v>0</v>
      </c>
      <c r="ET256" s="184">
        <f t="shared" ca="1" si="947"/>
        <v>0</v>
      </c>
      <c r="EU256" s="184">
        <f t="shared" ca="1" si="948"/>
        <v>0</v>
      </c>
      <c r="EV256" s="184">
        <f t="shared" ca="1" si="949"/>
        <v>0</v>
      </c>
      <c r="EW256" s="184">
        <f t="shared" ca="1" si="950"/>
        <v>0</v>
      </c>
      <c r="EX256" s="184">
        <f t="shared" ca="1" si="951"/>
        <v>0</v>
      </c>
      <c r="EY256" s="184">
        <f t="shared" ca="1" si="952"/>
        <v>0</v>
      </c>
      <c r="EZ256" s="184">
        <f t="shared" ca="1" si="953"/>
        <v>0</v>
      </c>
      <c r="FA256" s="184">
        <f t="shared" ca="1" si="954"/>
        <v>0</v>
      </c>
      <c r="FB256" s="184">
        <f t="shared" ca="1" si="955"/>
        <v>0</v>
      </c>
      <c r="FC256" s="184">
        <f t="shared" ca="1" si="956"/>
        <v>0</v>
      </c>
      <c r="FD256" s="184">
        <f t="shared" ca="1" si="957"/>
        <v>0</v>
      </c>
      <c r="FE256" s="184">
        <f t="shared" ca="1" si="958"/>
        <v>0</v>
      </c>
      <c r="FF256" s="184">
        <f t="shared" ca="1" si="959"/>
        <v>0</v>
      </c>
      <c r="FG256" s="184">
        <f t="shared" ca="1" si="960"/>
        <v>0</v>
      </c>
      <c r="FH256" s="184">
        <f t="shared" ca="1" si="961"/>
        <v>0</v>
      </c>
      <c r="FI256" s="184">
        <f t="shared" ca="1" si="962"/>
        <v>0</v>
      </c>
      <c r="FJ256" s="184">
        <f t="shared" ca="1" si="963"/>
        <v>0</v>
      </c>
      <c r="FK256" s="184">
        <f t="shared" ca="1" si="964"/>
        <v>0</v>
      </c>
      <c r="FL256" s="184">
        <f t="shared" ca="1" si="965"/>
        <v>0</v>
      </c>
      <c r="FM256" s="184">
        <f t="shared" ca="1" si="966"/>
        <v>0</v>
      </c>
      <c r="FN256" s="184">
        <f t="shared" ca="1" si="967"/>
        <v>0</v>
      </c>
      <c r="FO256" s="184">
        <f t="shared" ca="1" si="968"/>
        <v>0</v>
      </c>
      <c r="FP256" s="184">
        <f t="shared" ca="1" si="969"/>
        <v>0</v>
      </c>
      <c r="FQ256" s="184">
        <f t="shared" ca="1" si="970"/>
        <v>0</v>
      </c>
      <c r="FR256" s="184">
        <f t="shared" ca="1" si="971"/>
        <v>0</v>
      </c>
      <c r="FS256" s="184">
        <f t="shared" ca="1" si="972"/>
        <v>0</v>
      </c>
      <c r="FT256" s="184">
        <f t="shared" ca="1" si="973"/>
        <v>0</v>
      </c>
      <c r="FU256" s="184">
        <f t="shared" ca="1" si="974"/>
        <v>0</v>
      </c>
      <c r="FV256" s="184">
        <f t="shared" ca="1" si="975"/>
        <v>0</v>
      </c>
      <c r="FW256" s="184">
        <f t="shared" ca="1" si="976"/>
        <v>0</v>
      </c>
      <c r="FX256" s="184">
        <f t="shared" ca="1" si="977"/>
        <v>0</v>
      </c>
      <c r="FY256" s="184">
        <f t="shared" ca="1" si="978"/>
        <v>0</v>
      </c>
      <c r="FZ256" s="184">
        <f t="shared" ca="1" si="979"/>
        <v>0</v>
      </c>
      <c r="GA256" s="184">
        <f t="shared" ca="1" si="980"/>
        <v>0</v>
      </c>
      <c r="GB256" s="184">
        <f t="shared" ca="1" si="981"/>
        <v>0</v>
      </c>
      <c r="GC256" s="184">
        <f t="shared" ca="1" si="982"/>
        <v>0</v>
      </c>
      <c r="GD256" s="184">
        <f t="shared" ca="1" si="983"/>
        <v>0</v>
      </c>
      <c r="GE256" s="184">
        <f t="shared" ca="1" si="984"/>
        <v>0</v>
      </c>
      <c r="GF256" s="184">
        <f t="shared" ca="1" si="985"/>
        <v>0</v>
      </c>
      <c r="GG256" s="184">
        <f t="shared" ca="1" si="986"/>
        <v>0</v>
      </c>
      <c r="GH256" s="184">
        <f t="shared" ca="1" si="987"/>
        <v>0</v>
      </c>
      <c r="GI256" s="184">
        <f t="shared" ca="1" si="988"/>
        <v>0</v>
      </c>
      <c r="GJ256" s="184">
        <f t="shared" ca="1" si="989"/>
        <v>0</v>
      </c>
      <c r="GK256" s="184">
        <f t="shared" ca="1" si="990"/>
        <v>0</v>
      </c>
      <c r="GL256" s="184">
        <f t="shared" ca="1" si="991"/>
        <v>0</v>
      </c>
      <c r="GM256" s="184">
        <f t="shared" ca="1" si="992"/>
        <v>0</v>
      </c>
      <c r="GN256" s="184">
        <f t="shared" ca="1" si="993"/>
        <v>0</v>
      </c>
      <c r="GO256" s="184">
        <f t="shared" ca="1" si="994"/>
        <v>0</v>
      </c>
      <c r="GP256" s="184">
        <f t="shared" ca="1" si="995"/>
        <v>0</v>
      </c>
      <c r="GQ256" s="184">
        <f t="shared" ca="1" si="996"/>
        <v>0</v>
      </c>
      <c r="GR256" s="184">
        <f t="shared" ca="1" si="997"/>
        <v>0</v>
      </c>
      <c r="GS256" s="184">
        <f t="shared" ca="1" si="998"/>
        <v>0</v>
      </c>
      <c r="GT256" s="184">
        <f t="shared" ca="1" si="999"/>
        <v>0</v>
      </c>
      <c r="GU256" s="184">
        <f t="shared" ca="1" si="1000"/>
        <v>0</v>
      </c>
      <c r="GV256" s="184">
        <f t="shared" ca="1" si="1001"/>
        <v>0</v>
      </c>
      <c r="GW256" s="184">
        <f t="shared" ca="1" si="1002"/>
        <v>0</v>
      </c>
      <c r="GX256" s="184">
        <f t="shared" ca="1" si="1003"/>
        <v>0</v>
      </c>
      <c r="GY256" s="184">
        <f t="shared" ca="1" si="1004"/>
        <v>0</v>
      </c>
      <c r="GZ256" s="184">
        <f t="shared" ca="1" si="1005"/>
        <v>0</v>
      </c>
      <c r="HA256" s="184">
        <f t="shared" ca="1" si="1006"/>
        <v>0</v>
      </c>
      <c r="HB256" s="184">
        <f t="shared" ca="1" si="1007"/>
        <v>0</v>
      </c>
      <c r="HC256" s="184">
        <f t="shared" ca="1" si="1008"/>
        <v>0</v>
      </c>
      <c r="HD256" s="184">
        <f t="shared" ca="1" si="1009"/>
        <v>0</v>
      </c>
      <c r="HE256" s="184">
        <f t="shared" ca="1" si="1010"/>
        <v>0</v>
      </c>
      <c r="HF256" s="184">
        <f t="shared" ca="1" si="1011"/>
        <v>0</v>
      </c>
      <c r="HG256" s="184">
        <f t="shared" ca="1" si="1012"/>
        <v>0</v>
      </c>
      <c r="HH256" s="184">
        <f t="shared" ca="1" si="1013"/>
        <v>0</v>
      </c>
      <c r="HI256" s="184">
        <f t="shared" ca="1" si="1014"/>
        <v>0</v>
      </c>
      <c r="HJ256" s="184">
        <f t="shared" ca="1" si="1015"/>
        <v>0</v>
      </c>
      <c r="HK256" s="578">
        <f t="shared" ca="1" si="1016"/>
        <v>0</v>
      </c>
    </row>
    <row r="257" spans="1:219" s="185" customFormat="1">
      <c r="A257" s="284"/>
      <c r="B257" s="285"/>
      <c r="C257" s="286"/>
      <c r="D257" s="287"/>
      <c r="E257" s="288"/>
      <c r="F257" s="289"/>
      <c r="G257" s="289"/>
      <c r="H257" s="289"/>
      <c r="I257" s="289"/>
      <c r="J257" s="289"/>
      <c r="K257" s="289"/>
      <c r="L257" s="289"/>
      <c r="M257" s="572">
        <f t="shared" si="810"/>
        <v>0</v>
      </c>
      <c r="N257" s="572">
        <f t="shared" si="811"/>
        <v>0</v>
      </c>
      <c r="O257" s="572">
        <f t="shared" si="812"/>
        <v>0</v>
      </c>
      <c r="P257" s="572">
        <f t="shared" si="813"/>
        <v>249</v>
      </c>
      <c r="Q257" s="572" t="str">
        <f t="shared" si="814"/>
        <v/>
      </c>
      <c r="R257" s="572" t="str">
        <f t="shared" si="815"/>
        <v/>
      </c>
      <c r="S257" s="184" t="str">
        <f t="shared" ca="1" si="816"/>
        <v/>
      </c>
      <c r="T257" s="184" t="str">
        <f t="shared" ca="1" si="817"/>
        <v/>
      </c>
      <c r="U257" s="184" t="str">
        <f t="shared" ca="1" si="818"/>
        <v/>
      </c>
      <c r="V257" s="184" t="str">
        <f t="shared" ca="1" si="819"/>
        <v/>
      </c>
      <c r="W257" s="184" t="str">
        <f t="shared" ca="1" si="820"/>
        <v/>
      </c>
      <c r="X257" s="184" t="str">
        <f t="shared" ca="1" si="821"/>
        <v/>
      </c>
      <c r="Y257" s="184" t="str">
        <f t="shared" ca="1" si="822"/>
        <v/>
      </c>
      <c r="Z257" s="184" t="str">
        <f t="shared" ca="1" si="823"/>
        <v/>
      </c>
      <c r="AA257" s="184" t="str">
        <f t="shared" ca="1" si="824"/>
        <v/>
      </c>
      <c r="AB257" s="184" t="str">
        <f t="shared" ca="1" si="825"/>
        <v/>
      </c>
      <c r="AC257" s="184" t="str">
        <f t="shared" ca="1" si="826"/>
        <v/>
      </c>
      <c r="AD257" s="184" t="str">
        <f t="shared" ca="1" si="827"/>
        <v/>
      </c>
      <c r="AE257" s="184" t="str">
        <f t="shared" ca="1" si="828"/>
        <v/>
      </c>
      <c r="AF257" s="184" t="str">
        <f t="shared" ca="1" si="829"/>
        <v/>
      </c>
      <c r="AG257" s="184" t="str">
        <f t="shared" ca="1" si="830"/>
        <v/>
      </c>
      <c r="AH257" s="184" t="str">
        <f t="shared" ca="1" si="831"/>
        <v/>
      </c>
      <c r="AI257" s="184" t="str">
        <f t="shared" ca="1" si="832"/>
        <v/>
      </c>
      <c r="AJ257" s="184" t="str">
        <f t="shared" ca="1" si="833"/>
        <v/>
      </c>
      <c r="AK257" s="184" t="str">
        <f t="shared" ca="1" si="834"/>
        <v/>
      </c>
      <c r="AL257" s="184" t="str">
        <f t="shared" ca="1" si="835"/>
        <v/>
      </c>
      <c r="AM257" s="184" t="str">
        <f t="shared" ca="1" si="836"/>
        <v/>
      </c>
      <c r="AN257" s="184" t="str">
        <f t="shared" ca="1" si="837"/>
        <v/>
      </c>
      <c r="AO257" s="184" t="str">
        <f t="shared" ca="1" si="838"/>
        <v/>
      </c>
      <c r="AP257" s="184" t="str">
        <f t="shared" ca="1" si="839"/>
        <v/>
      </c>
      <c r="AQ257" s="184" t="str">
        <f t="shared" ca="1" si="840"/>
        <v/>
      </c>
      <c r="AR257" s="184" t="str">
        <f t="shared" ca="1" si="841"/>
        <v/>
      </c>
      <c r="AS257" s="184" t="str">
        <f t="shared" ca="1" si="842"/>
        <v/>
      </c>
      <c r="AT257" s="184" t="str">
        <f t="shared" ca="1" si="843"/>
        <v/>
      </c>
      <c r="AU257" s="184" t="str">
        <f t="shared" ca="1" si="844"/>
        <v/>
      </c>
      <c r="AV257" s="184" t="str">
        <f t="shared" ca="1" si="845"/>
        <v/>
      </c>
      <c r="AW257" s="184" t="str">
        <f t="shared" ca="1" si="846"/>
        <v/>
      </c>
      <c r="AX257" s="184" t="str">
        <f t="shared" ca="1" si="847"/>
        <v/>
      </c>
      <c r="AY257" s="184" t="str">
        <f t="shared" ca="1" si="848"/>
        <v/>
      </c>
      <c r="AZ257" s="184" t="str">
        <f t="shared" ca="1" si="849"/>
        <v/>
      </c>
      <c r="BA257" s="184" t="str">
        <f t="shared" ca="1" si="850"/>
        <v/>
      </c>
      <c r="BB257" s="184" t="str">
        <f t="shared" ca="1" si="851"/>
        <v/>
      </c>
      <c r="BC257" s="184" t="str">
        <f t="shared" ca="1" si="852"/>
        <v/>
      </c>
      <c r="BD257" s="184" t="str">
        <f t="shared" ca="1" si="853"/>
        <v/>
      </c>
      <c r="BE257" s="184" t="str">
        <f t="shared" ca="1" si="854"/>
        <v/>
      </c>
      <c r="BF257" s="184" t="str">
        <f t="shared" ca="1" si="855"/>
        <v/>
      </c>
      <c r="BG257" s="184" t="str">
        <f t="shared" ca="1" si="856"/>
        <v/>
      </c>
      <c r="BH257" s="184" t="str">
        <f t="shared" ca="1" si="857"/>
        <v/>
      </c>
      <c r="BI257" s="184" t="str">
        <f t="shared" ca="1" si="858"/>
        <v/>
      </c>
      <c r="BJ257" s="184" t="str">
        <f t="shared" ca="1" si="859"/>
        <v/>
      </c>
      <c r="BK257" s="184" t="str">
        <f t="shared" ca="1" si="860"/>
        <v/>
      </c>
      <c r="BL257" s="184" t="str">
        <f t="shared" ca="1" si="861"/>
        <v/>
      </c>
      <c r="BM257" s="184" t="str">
        <f t="shared" ca="1" si="862"/>
        <v/>
      </c>
      <c r="BN257" s="184" t="str">
        <f t="shared" ca="1" si="863"/>
        <v/>
      </c>
      <c r="BO257" s="184" t="str">
        <f t="shared" ca="1" si="864"/>
        <v/>
      </c>
      <c r="BP257" s="184" t="str">
        <f t="shared" ca="1" si="865"/>
        <v/>
      </c>
      <c r="BQ257" s="184" t="str">
        <f t="shared" ca="1" si="866"/>
        <v/>
      </c>
      <c r="BR257" s="184" t="str">
        <f t="shared" ca="1" si="867"/>
        <v/>
      </c>
      <c r="BS257" s="184" t="str">
        <f t="shared" ca="1" si="868"/>
        <v/>
      </c>
      <c r="BT257" s="184" t="str">
        <f t="shared" ca="1" si="869"/>
        <v/>
      </c>
      <c r="BU257" s="184" t="str">
        <f t="shared" ca="1" si="870"/>
        <v/>
      </c>
      <c r="BV257" s="184" t="str">
        <f t="shared" ca="1" si="871"/>
        <v/>
      </c>
      <c r="BW257" s="184" t="str">
        <f t="shared" ca="1" si="872"/>
        <v/>
      </c>
      <c r="BX257" s="184" t="str">
        <f t="shared" ca="1" si="873"/>
        <v/>
      </c>
      <c r="BY257" s="184" t="str">
        <f t="shared" ca="1" si="874"/>
        <v/>
      </c>
      <c r="BZ257" s="184" t="str">
        <f t="shared" ca="1" si="875"/>
        <v/>
      </c>
      <c r="CA257" s="184" t="str">
        <f t="shared" ca="1" si="876"/>
        <v/>
      </c>
      <c r="CB257" s="184" t="str">
        <f t="shared" ca="1" si="877"/>
        <v/>
      </c>
      <c r="CC257" s="184" t="str">
        <f t="shared" ca="1" si="878"/>
        <v/>
      </c>
      <c r="CD257" s="184" t="str">
        <f t="shared" ca="1" si="879"/>
        <v/>
      </c>
      <c r="CE257" s="184" t="str">
        <f t="shared" ca="1" si="880"/>
        <v/>
      </c>
      <c r="CF257" s="184">
        <f t="shared" ca="1" si="881"/>
        <v>0</v>
      </c>
      <c r="CG257" s="184">
        <f t="shared" ca="1" si="882"/>
        <v>0</v>
      </c>
      <c r="CH257" s="184">
        <f t="shared" ca="1" si="883"/>
        <v>0</v>
      </c>
      <c r="CI257" s="184">
        <f t="shared" ca="1" si="884"/>
        <v>0</v>
      </c>
      <c r="CJ257" s="184">
        <f t="shared" ca="1" si="885"/>
        <v>0</v>
      </c>
      <c r="CK257" s="184">
        <f t="shared" ca="1" si="886"/>
        <v>0</v>
      </c>
      <c r="CL257" s="184">
        <f t="shared" ca="1" si="887"/>
        <v>0</v>
      </c>
      <c r="CM257" s="184">
        <f t="shared" ca="1" si="888"/>
        <v>0</v>
      </c>
      <c r="CN257" s="184">
        <f t="shared" ca="1" si="889"/>
        <v>0</v>
      </c>
      <c r="CO257" s="184">
        <f t="shared" ca="1" si="890"/>
        <v>0</v>
      </c>
      <c r="CP257" s="184">
        <f t="shared" ca="1" si="891"/>
        <v>0</v>
      </c>
      <c r="CQ257" s="184">
        <f t="shared" ca="1" si="892"/>
        <v>0</v>
      </c>
      <c r="CR257" s="184">
        <f t="shared" ca="1" si="893"/>
        <v>0</v>
      </c>
      <c r="CS257" s="184">
        <f t="shared" ca="1" si="894"/>
        <v>0</v>
      </c>
      <c r="CT257" s="184">
        <f t="shared" ca="1" si="895"/>
        <v>0</v>
      </c>
      <c r="CU257" s="184">
        <f t="shared" ca="1" si="896"/>
        <v>0</v>
      </c>
      <c r="CV257" s="184">
        <f t="shared" ca="1" si="897"/>
        <v>0</v>
      </c>
      <c r="CW257" s="184">
        <f t="shared" ca="1" si="898"/>
        <v>0</v>
      </c>
      <c r="CX257" s="184">
        <f t="shared" ca="1" si="899"/>
        <v>0</v>
      </c>
      <c r="CY257" s="184">
        <f t="shared" ca="1" si="900"/>
        <v>0</v>
      </c>
      <c r="CZ257" s="184">
        <f t="shared" ca="1" si="901"/>
        <v>0</v>
      </c>
      <c r="DA257" s="184">
        <f t="shared" ca="1" si="902"/>
        <v>0</v>
      </c>
      <c r="DB257" s="184">
        <f t="shared" ca="1" si="903"/>
        <v>0</v>
      </c>
      <c r="DC257" s="184">
        <f t="shared" ca="1" si="904"/>
        <v>0</v>
      </c>
      <c r="DD257" s="184">
        <f t="shared" ca="1" si="905"/>
        <v>0</v>
      </c>
      <c r="DE257" s="184">
        <f t="shared" ca="1" si="906"/>
        <v>0</v>
      </c>
      <c r="DF257" s="184">
        <f t="shared" ca="1" si="907"/>
        <v>0</v>
      </c>
      <c r="DG257" s="184">
        <f t="shared" ca="1" si="908"/>
        <v>0</v>
      </c>
      <c r="DH257" s="184">
        <f t="shared" ca="1" si="909"/>
        <v>0</v>
      </c>
      <c r="DI257" s="184">
        <f t="shared" ca="1" si="910"/>
        <v>0</v>
      </c>
      <c r="DJ257" s="184">
        <f t="shared" ca="1" si="911"/>
        <v>0</v>
      </c>
      <c r="DK257" s="184">
        <f t="shared" ca="1" si="912"/>
        <v>0</v>
      </c>
      <c r="DL257" s="184">
        <f t="shared" ca="1" si="913"/>
        <v>0</v>
      </c>
      <c r="DM257" s="184">
        <f t="shared" ca="1" si="914"/>
        <v>0</v>
      </c>
      <c r="DN257" s="184">
        <f t="shared" ca="1" si="915"/>
        <v>0</v>
      </c>
      <c r="DO257" s="184">
        <f t="shared" ca="1" si="916"/>
        <v>0</v>
      </c>
      <c r="DP257" s="184">
        <f t="shared" ca="1" si="917"/>
        <v>0</v>
      </c>
      <c r="DQ257" s="184">
        <f t="shared" ca="1" si="918"/>
        <v>0</v>
      </c>
      <c r="DR257" s="184">
        <f t="shared" ca="1" si="919"/>
        <v>0</v>
      </c>
      <c r="DS257" s="184">
        <f t="shared" ca="1" si="920"/>
        <v>0</v>
      </c>
      <c r="DT257" s="184">
        <f t="shared" ca="1" si="921"/>
        <v>0</v>
      </c>
      <c r="DU257" s="184">
        <f t="shared" ca="1" si="922"/>
        <v>0</v>
      </c>
      <c r="DV257" s="184">
        <f t="shared" ca="1" si="923"/>
        <v>0</v>
      </c>
      <c r="DW257" s="184">
        <f t="shared" ca="1" si="924"/>
        <v>0</v>
      </c>
      <c r="DX257" s="184">
        <f t="shared" ca="1" si="925"/>
        <v>0</v>
      </c>
      <c r="DY257" s="184">
        <f t="shared" ca="1" si="926"/>
        <v>0</v>
      </c>
      <c r="DZ257" s="184">
        <f t="shared" ca="1" si="927"/>
        <v>0</v>
      </c>
      <c r="EA257" s="184">
        <f t="shared" ca="1" si="928"/>
        <v>0</v>
      </c>
      <c r="EB257" s="184">
        <f t="shared" ca="1" si="929"/>
        <v>0</v>
      </c>
      <c r="EC257" s="184">
        <f t="shared" ca="1" si="930"/>
        <v>0</v>
      </c>
      <c r="ED257" s="184">
        <f t="shared" ca="1" si="931"/>
        <v>0</v>
      </c>
      <c r="EE257" s="184">
        <f t="shared" ca="1" si="932"/>
        <v>0</v>
      </c>
      <c r="EF257" s="184">
        <f t="shared" ca="1" si="933"/>
        <v>0</v>
      </c>
      <c r="EG257" s="184">
        <f t="shared" ca="1" si="934"/>
        <v>0</v>
      </c>
      <c r="EH257" s="184">
        <f t="shared" ca="1" si="935"/>
        <v>0</v>
      </c>
      <c r="EI257" s="184">
        <f t="shared" ca="1" si="936"/>
        <v>0</v>
      </c>
      <c r="EJ257" s="184">
        <f t="shared" ca="1" si="937"/>
        <v>0</v>
      </c>
      <c r="EK257" s="184">
        <f t="shared" ca="1" si="938"/>
        <v>0</v>
      </c>
      <c r="EL257" s="184">
        <f t="shared" ca="1" si="939"/>
        <v>0</v>
      </c>
      <c r="EM257" s="184">
        <f t="shared" ca="1" si="940"/>
        <v>0</v>
      </c>
      <c r="EN257" s="184">
        <f t="shared" ca="1" si="941"/>
        <v>0</v>
      </c>
      <c r="EO257" s="184">
        <f t="shared" ca="1" si="942"/>
        <v>0</v>
      </c>
      <c r="EP257" s="184">
        <f t="shared" ca="1" si="943"/>
        <v>0</v>
      </c>
      <c r="EQ257" s="184">
        <f t="shared" ca="1" si="944"/>
        <v>0</v>
      </c>
      <c r="ER257" s="184">
        <f t="shared" ca="1" si="945"/>
        <v>0</v>
      </c>
      <c r="ES257" s="184">
        <f t="shared" ca="1" si="946"/>
        <v>0</v>
      </c>
      <c r="ET257" s="184">
        <f t="shared" ca="1" si="947"/>
        <v>0</v>
      </c>
      <c r="EU257" s="184">
        <f t="shared" ca="1" si="948"/>
        <v>0</v>
      </c>
      <c r="EV257" s="184">
        <f t="shared" ca="1" si="949"/>
        <v>0</v>
      </c>
      <c r="EW257" s="184">
        <f t="shared" ca="1" si="950"/>
        <v>0</v>
      </c>
      <c r="EX257" s="184">
        <f t="shared" ca="1" si="951"/>
        <v>0</v>
      </c>
      <c r="EY257" s="184">
        <f t="shared" ca="1" si="952"/>
        <v>0</v>
      </c>
      <c r="EZ257" s="184">
        <f t="shared" ca="1" si="953"/>
        <v>0</v>
      </c>
      <c r="FA257" s="184">
        <f t="shared" ca="1" si="954"/>
        <v>0</v>
      </c>
      <c r="FB257" s="184">
        <f t="shared" ca="1" si="955"/>
        <v>0</v>
      </c>
      <c r="FC257" s="184">
        <f t="shared" ca="1" si="956"/>
        <v>0</v>
      </c>
      <c r="FD257" s="184">
        <f t="shared" ca="1" si="957"/>
        <v>0</v>
      </c>
      <c r="FE257" s="184">
        <f t="shared" ca="1" si="958"/>
        <v>0</v>
      </c>
      <c r="FF257" s="184">
        <f t="shared" ca="1" si="959"/>
        <v>0</v>
      </c>
      <c r="FG257" s="184">
        <f t="shared" ca="1" si="960"/>
        <v>0</v>
      </c>
      <c r="FH257" s="184">
        <f t="shared" ca="1" si="961"/>
        <v>0</v>
      </c>
      <c r="FI257" s="184">
        <f t="shared" ca="1" si="962"/>
        <v>0</v>
      </c>
      <c r="FJ257" s="184">
        <f t="shared" ca="1" si="963"/>
        <v>0</v>
      </c>
      <c r="FK257" s="184">
        <f t="shared" ca="1" si="964"/>
        <v>0</v>
      </c>
      <c r="FL257" s="184">
        <f t="shared" ca="1" si="965"/>
        <v>0</v>
      </c>
      <c r="FM257" s="184">
        <f t="shared" ca="1" si="966"/>
        <v>0</v>
      </c>
      <c r="FN257" s="184">
        <f t="shared" ca="1" si="967"/>
        <v>0</v>
      </c>
      <c r="FO257" s="184">
        <f t="shared" ca="1" si="968"/>
        <v>0</v>
      </c>
      <c r="FP257" s="184">
        <f t="shared" ca="1" si="969"/>
        <v>0</v>
      </c>
      <c r="FQ257" s="184">
        <f t="shared" ca="1" si="970"/>
        <v>0</v>
      </c>
      <c r="FR257" s="184">
        <f t="shared" ca="1" si="971"/>
        <v>0</v>
      </c>
      <c r="FS257" s="184">
        <f t="shared" ca="1" si="972"/>
        <v>0</v>
      </c>
      <c r="FT257" s="184">
        <f t="shared" ca="1" si="973"/>
        <v>0</v>
      </c>
      <c r="FU257" s="184">
        <f t="shared" ca="1" si="974"/>
        <v>0</v>
      </c>
      <c r="FV257" s="184">
        <f t="shared" ca="1" si="975"/>
        <v>0</v>
      </c>
      <c r="FW257" s="184">
        <f t="shared" ca="1" si="976"/>
        <v>0</v>
      </c>
      <c r="FX257" s="184">
        <f t="shared" ca="1" si="977"/>
        <v>0</v>
      </c>
      <c r="FY257" s="184">
        <f t="shared" ca="1" si="978"/>
        <v>0</v>
      </c>
      <c r="FZ257" s="184">
        <f t="shared" ca="1" si="979"/>
        <v>0</v>
      </c>
      <c r="GA257" s="184">
        <f t="shared" ca="1" si="980"/>
        <v>0</v>
      </c>
      <c r="GB257" s="184">
        <f t="shared" ca="1" si="981"/>
        <v>0</v>
      </c>
      <c r="GC257" s="184">
        <f t="shared" ca="1" si="982"/>
        <v>0</v>
      </c>
      <c r="GD257" s="184">
        <f t="shared" ca="1" si="983"/>
        <v>0</v>
      </c>
      <c r="GE257" s="184">
        <f t="shared" ca="1" si="984"/>
        <v>0</v>
      </c>
      <c r="GF257" s="184">
        <f t="shared" ca="1" si="985"/>
        <v>0</v>
      </c>
      <c r="GG257" s="184">
        <f t="shared" ca="1" si="986"/>
        <v>0</v>
      </c>
      <c r="GH257" s="184">
        <f t="shared" ca="1" si="987"/>
        <v>0</v>
      </c>
      <c r="GI257" s="184">
        <f t="shared" ca="1" si="988"/>
        <v>0</v>
      </c>
      <c r="GJ257" s="184">
        <f t="shared" ca="1" si="989"/>
        <v>0</v>
      </c>
      <c r="GK257" s="184">
        <f t="shared" ca="1" si="990"/>
        <v>0</v>
      </c>
      <c r="GL257" s="184">
        <f t="shared" ca="1" si="991"/>
        <v>0</v>
      </c>
      <c r="GM257" s="184">
        <f t="shared" ca="1" si="992"/>
        <v>0</v>
      </c>
      <c r="GN257" s="184">
        <f t="shared" ca="1" si="993"/>
        <v>0</v>
      </c>
      <c r="GO257" s="184">
        <f t="shared" ca="1" si="994"/>
        <v>0</v>
      </c>
      <c r="GP257" s="184">
        <f t="shared" ca="1" si="995"/>
        <v>0</v>
      </c>
      <c r="GQ257" s="184">
        <f t="shared" ca="1" si="996"/>
        <v>0</v>
      </c>
      <c r="GR257" s="184">
        <f t="shared" ca="1" si="997"/>
        <v>0</v>
      </c>
      <c r="GS257" s="184">
        <f t="shared" ca="1" si="998"/>
        <v>0</v>
      </c>
      <c r="GT257" s="184">
        <f t="shared" ca="1" si="999"/>
        <v>0</v>
      </c>
      <c r="GU257" s="184">
        <f t="shared" ca="1" si="1000"/>
        <v>0</v>
      </c>
      <c r="GV257" s="184">
        <f t="shared" ca="1" si="1001"/>
        <v>0</v>
      </c>
      <c r="GW257" s="184">
        <f t="shared" ca="1" si="1002"/>
        <v>0</v>
      </c>
      <c r="GX257" s="184">
        <f t="shared" ca="1" si="1003"/>
        <v>0</v>
      </c>
      <c r="GY257" s="184">
        <f t="shared" ca="1" si="1004"/>
        <v>0</v>
      </c>
      <c r="GZ257" s="184">
        <f t="shared" ca="1" si="1005"/>
        <v>0</v>
      </c>
      <c r="HA257" s="184">
        <f t="shared" ca="1" si="1006"/>
        <v>0</v>
      </c>
      <c r="HB257" s="184">
        <f t="shared" ca="1" si="1007"/>
        <v>0</v>
      </c>
      <c r="HC257" s="184">
        <f t="shared" ca="1" si="1008"/>
        <v>0</v>
      </c>
      <c r="HD257" s="184">
        <f t="shared" ca="1" si="1009"/>
        <v>0</v>
      </c>
      <c r="HE257" s="184">
        <f t="shared" ca="1" si="1010"/>
        <v>0</v>
      </c>
      <c r="HF257" s="184">
        <f t="shared" ca="1" si="1011"/>
        <v>0</v>
      </c>
      <c r="HG257" s="184">
        <f t="shared" ca="1" si="1012"/>
        <v>0</v>
      </c>
      <c r="HH257" s="184">
        <f t="shared" ca="1" si="1013"/>
        <v>0</v>
      </c>
      <c r="HI257" s="184">
        <f t="shared" ca="1" si="1014"/>
        <v>0</v>
      </c>
      <c r="HJ257" s="184">
        <f t="shared" ca="1" si="1015"/>
        <v>0</v>
      </c>
      <c r="HK257" s="578">
        <f t="shared" ca="1" si="1016"/>
        <v>0</v>
      </c>
    </row>
    <row r="258" spans="1:219" s="185" customFormat="1">
      <c r="A258" s="284"/>
      <c r="B258" s="285"/>
      <c r="C258" s="286"/>
      <c r="D258" s="287"/>
      <c r="E258" s="288"/>
      <c r="F258" s="289"/>
      <c r="G258" s="289"/>
      <c r="H258" s="289"/>
      <c r="I258" s="289"/>
      <c r="J258" s="289"/>
      <c r="K258" s="289"/>
      <c r="L258" s="289"/>
      <c r="M258" s="572">
        <f t="shared" si="810"/>
        <v>0</v>
      </c>
      <c r="N258" s="572">
        <f t="shared" si="811"/>
        <v>0</v>
      </c>
      <c r="O258" s="572">
        <f t="shared" si="812"/>
        <v>0</v>
      </c>
      <c r="P258" s="572">
        <f t="shared" si="813"/>
        <v>250</v>
      </c>
      <c r="Q258" s="572" t="str">
        <f t="shared" si="814"/>
        <v/>
      </c>
      <c r="R258" s="572" t="str">
        <f t="shared" si="815"/>
        <v/>
      </c>
      <c r="S258" s="184" t="str">
        <f t="shared" ca="1" si="816"/>
        <v/>
      </c>
      <c r="T258" s="184" t="str">
        <f t="shared" ca="1" si="817"/>
        <v/>
      </c>
      <c r="U258" s="184" t="str">
        <f t="shared" ca="1" si="818"/>
        <v/>
      </c>
      <c r="V258" s="184" t="str">
        <f t="shared" ca="1" si="819"/>
        <v/>
      </c>
      <c r="W258" s="184" t="str">
        <f t="shared" ca="1" si="820"/>
        <v/>
      </c>
      <c r="X258" s="184" t="str">
        <f t="shared" ca="1" si="821"/>
        <v/>
      </c>
      <c r="Y258" s="184" t="str">
        <f t="shared" ca="1" si="822"/>
        <v/>
      </c>
      <c r="Z258" s="184" t="str">
        <f t="shared" ca="1" si="823"/>
        <v/>
      </c>
      <c r="AA258" s="184" t="str">
        <f t="shared" ca="1" si="824"/>
        <v/>
      </c>
      <c r="AB258" s="184" t="str">
        <f t="shared" ca="1" si="825"/>
        <v/>
      </c>
      <c r="AC258" s="184" t="str">
        <f t="shared" ca="1" si="826"/>
        <v/>
      </c>
      <c r="AD258" s="184" t="str">
        <f t="shared" ca="1" si="827"/>
        <v/>
      </c>
      <c r="AE258" s="184" t="str">
        <f t="shared" ca="1" si="828"/>
        <v/>
      </c>
      <c r="AF258" s="184" t="str">
        <f t="shared" ca="1" si="829"/>
        <v/>
      </c>
      <c r="AG258" s="184" t="str">
        <f t="shared" ca="1" si="830"/>
        <v/>
      </c>
      <c r="AH258" s="184" t="str">
        <f t="shared" ca="1" si="831"/>
        <v/>
      </c>
      <c r="AI258" s="184" t="str">
        <f t="shared" ca="1" si="832"/>
        <v/>
      </c>
      <c r="AJ258" s="184" t="str">
        <f t="shared" ca="1" si="833"/>
        <v/>
      </c>
      <c r="AK258" s="184" t="str">
        <f t="shared" ca="1" si="834"/>
        <v/>
      </c>
      <c r="AL258" s="184" t="str">
        <f t="shared" ca="1" si="835"/>
        <v/>
      </c>
      <c r="AM258" s="184" t="str">
        <f t="shared" ca="1" si="836"/>
        <v/>
      </c>
      <c r="AN258" s="184" t="str">
        <f t="shared" ca="1" si="837"/>
        <v/>
      </c>
      <c r="AO258" s="184" t="str">
        <f t="shared" ca="1" si="838"/>
        <v/>
      </c>
      <c r="AP258" s="184" t="str">
        <f t="shared" ca="1" si="839"/>
        <v/>
      </c>
      <c r="AQ258" s="184" t="str">
        <f t="shared" ca="1" si="840"/>
        <v/>
      </c>
      <c r="AR258" s="184" t="str">
        <f t="shared" ca="1" si="841"/>
        <v/>
      </c>
      <c r="AS258" s="184" t="str">
        <f t="shared" ca="1" si="842"/>
        <v/>
      </c>
      <c r="AT258" s="184" t="str">
        <f t="shared" ca="1" si="843"/>
        <v/>
      </c>
      <c r="AU258" s="184" t="str">
        <f t="shared" ca="1" si="844"/>
        <v/>
      </c>
      <c r="AV258" s="184" t="str">
        <f t="shared" ca="1" si="845"/>
        <v/>
      </c>
      <c r="AW258" s="184" t="str">
        <f t="shared" ca="1" si="846"/>
        <v/>
      </c>
      <c r="AX258" s="184" t="str">
        <f t="shared" ca="1" si="847"/>
        <v/>
      </c>
      <c r="AY258" s="184" t="str">
        <f t="shared" ca="1" si="848"/>
        <v/>
      </c>
      <c r="AZ258" s="184" t="str">
        <f t="shared" ca="1" si="849"/>
        <v/>
      </c>
      <c r="BA258" s="184" t="str">
        <f t="shared" ca="1" si="850"/>
        <v/>
      </c>
      <c r="BB258" s="184" t="str">
        <f t="shared" ca="1" si="851"/>
        <v/>
      </c>
      <c r="BC258" s="184" t="str">
        <f t="shared" ca="1" si="852"/>
        <v/>
      </c>
      <c r="BD258" s="184" t="str">
        <f t="shared" ca="1" si="853"/>
        <v/>
      </c>
      <c r="BE258" s="184" t="str">
        <f t="shared" ca="1" si="854"/>
        <v/>
      </c>
      <c r="BF258" s="184" t="str">
        <f t="shared" ca="1" si="855"/>
        <v/>
      </c>
      <c r="BG258" s="184" t="str">
        <f t="shared" ca="1" si="856"/>
        <v/>
      </c>
      <c r="BH258" s="184" t="str">
        <f t="shared" ca="1" si="857"/>
        <v/>
      </c>
      <c r="BI258" s="184" t="str">
        <f t="shared" ca="1" si="858"/>
        <v/>
      </c>
      <c r="BJ258" s="184" t="str">
        <f t="shared" ca="1" si="859"/>
        <v/>
      </c>
      <c r="BK258" s="184" t="str">
        <f t="shared" ca="1" si="860"/>
        <v/>
      </c>
      <c r="BL258" s="184" t="str">
        <f t="shared" ca="1" si="861"/>
        <v/>
      </c>
      <c r="BM258" s="184" t="str">
        <f t="shared" ca="1" si="862"/>
        <v/>
      </c>
      <c r="BN258" s="184" t="str">
        <f t="shared" ca="1" si="863"/>
        <v/>
      </c>
      <c r="BO258" s="184" t="str">
        <f t="shared" ca="1" si="864"/>
        <v/>
      </c>
      <c r="BP258" s="184" t="str">
        <f t="shared" ca="1" si="865"/>
        <v/>
      </c>
      <c r="BQ258" s="184" t="str">
        <f t="shared" ca="1" si="866"/>
        <v/>
      </c>
      <c r="BR258" s="184" t="str">
        <f t="shared" ca="1" si="867"/>
        <v/>
      </c>
      <c r="BS258" s="184" t="str">
        <f t="shared" ca="1" si="868"/>
        <v/>
      </c>
      <c r="BT258" s="184" t="str">
        <f t="shared" ca="1" si="869"/>
        <v/>
      </c>
      <c r="BU258" s="184" t="str">
        <f t="shared" ca="1" si="870"/>
        <v/>
      </c>
      <c r="BV258" s="184" t="str">
        <f t="shared" ca="1" si="871"/>
        <v/>
      </c>
      <c r="BW258" s="184" t="str">
        <f t="shared" ca="1" si="872"/>
        <v/>
      </c>
      <c r="BX258" s="184" t="str">
        <f t="shared" ca="1" si="873"/>
        <v/>
      </c>
      <c r="BY258" s="184" t="str">
        <f t="shared" ca="1" si="874"/>
        <v/>
      </c>
      <c r="BZ258" s="184" t="str">
        <f t="shared" ca="1" si="875"/>
        <v/>
      </c>
      <c r="CA258" s="184" t="str">
        <f t="shared" ca="1" si="876"/>
        <v/>
      </c>
      <c r="CB258" s="184" t="str">
        <f t="shared" ca="1" si="877"/>
        <v/>
      </c>
      <c r="CC258" s="184" t="str">
        <f t="shared" ca="1" si="878"/>
        <v/>
      </c>
      <c r="CD258" s="184" t="str">
        <f t="shared" ca="1" si="879"/>
        <v/>
      </c>
      <c r="CE258" s="184">
        <f t="shared" ca="1" si="880"/>
        <v>0</v>
      </c>
      <c r="CF258" s="184">
        <f t="shared" ca="1" si="881"/>
        <v>0</v>
      </c>
      <c r="CG258" s="184">
        <f t="shared" ca="1" si="882"/>
        <v>0</v>
      </c>
      <c r="CH258" s="184">
        <f t="shared" ca="1" si="883"/>
        <v>0</v>
      </c>
      <c r="CI258" s="184">
        <f t="shared" ca="1" si="884"/>
        <v>0</v>
      </c>
      <c r="CJ258" s="184">
        <f t="shared" ca="1" si="885"/>
        <v>0</v>
      </c>
      <c r="CK258" s="184">
        <f t="shared" ca="1" si="886"/>
        <v>0</v>
      </c>
      <c r="CL258" s="184">
        <f t="shared" ca="1" si="887"/>
        <v>0</v>
      </c>
      <c r="CM258" s="184">
        <f t="shared" ca="1" si="888"/>
        <v>0</v>
      </c>
      <c r="CN258" s="184">
        <f t="shared" ca="1" si="889"/>
        <v>0</v>
      </c>
      <c r="CO258" s="184">
        <f t="shared" ca="1" si="890"/>
        <v>0</v>
      </c>
      <c r="CP258" s="184">
        <f t="shared" ca="1" si="891"/>
        <v>0</v>
      </c>
      <c r="CQ258" s="184">
        <f t="shared" ca="1" si="892"/>
        <v>0</v>
      </c>
      <c r="CR258" s="184">
        <f t="shared" ca="1" si="893"/>
        <v>0</v>
      </c>
      <c r="CS258" s="184">
        <f t="shared" ca="1" si="894"/>
        <v>0</v>
      </c>
      <c r="CT258" s="184">
        <f t="shared" ca="1" si="895"/>
        <v>0</v>
      </c>
      <c r="CU258" s="184">
        <f t="shared" ca="1" si="896"/>
        <v>0</v>
      </c>
      <c r="CV258" s="184">
        <f t="shared" ca="1" si="897"/>
        <v>0</v>
      </c>
      <c r="CW258" s="184">
        <f t="shared" ca="1" si="898"/>
        <v>0</v>
      </c>
      <c r="CX258" s="184">
        <f t="shared" ca="1" si="899"/>
        <v>0</v>
      </c>
      <c r="CY258" s="184">
        <f t="shared" ca="1" si="900"/>
        <v>0</v>
      </c>
      <c r="CZ258" s="184">
        <f t="shared" ca="1" si="901"/>
        <v>0</v>
      </c>
      <c r="DA258" s="184">
        <f t="shared" ca="1" si="902"/>
        <v>0</v>
      </c>
      <c r="DB258" s="184">
        <f t="shared" ca="1" si="903"/>
        <v>0</v>
      </c>
      <c r="DC258" s="184">
        <f t="shared" ca="1" si="904"/>
        <v>0</v>
      </c>
      <c r="DD258" s="184">
        <f t="shared" ca="1" si="905"/>
        <v>0</v>
      </c>
      <c r="DE258" s="184">
        <f t="shared" ca="1" si="906"/>
        <v>0</v>
      </c>
      <c r="DF258" s="184">
        <f t="shared" ca="1" si="907"/>
        <v>0</v>
      </c>
      <c r="DG258" s="184">
        <f t="shared" ca="1" si="908"/>
        <v>0</v>
      </c>
      <c r="DH258" s="184">
        <f t="shared" ca="1" si="909"/>
        <v>0</v>
      </c>
      <c r="DI258" s="184">
        <f t="shared" ca="1" si="910"/>
        <v>0</v>
      </c>
      <c r="DJ258" s="184">
        <f t="shared" ca="1" si="911"/>
        <v>0</v>
      </c>
      <c r="DK258" s="184">
        <f t="shared" ca="1" si="912"/>
        <v>0</v>
      </c>
      <c r="DL258" s="184">
        <f t="shared" ca="1" si="913"/>
        <v>0</v>
      </c>
      <c r="DM258" s="184">
        <f t="shared" ca="1" si="914"/>
        <v>0</v>
      </c>
      <c r="DN258" s="184">
        <f t="shared" ca="1" si="915"/>
        <v>0</v>
      </c>
      <c r="DO258" s="184">
        <f t="shared" ca="1" si="916"/>
        <v>0</v>
      </c>
      <c r="DP258" s="184">
        <f t="shared" ca="1" si="917"/>
        <v>0</v>
      </c>
      <c r="DQ258" s="184">
        <f t="shared" ca="1" si="918"/>
        <v>0</v>
      </c>
      <c r="DR258" s="184">
        <f t="shared" ca="1" si="919"/>
        <v>0</v>
      </c>
      <c r="DS258" s="184">
        <f t="shared" ca="1" si="920"/>
        <v>0</v>
      </c>
      <c r="DT258" s="184">
        <f t="shared" ca="1" si="921"/>
        <v>0</v>
      </c>
      <c r="DU258" s="184">
        <f t="shared" ca="1" si="922"/>
        <v>0</v>
      </c>
      <c r="DV258" s="184">
        <f t="shared" ca="1" si="923"/>
        <v>0</v>
      </c>
      <c r="DW258" s="184">
        <f t="shared" ca="1" si="924"/>
        <v>0</v>
      </c>
      <c r="DX258" s="184">
        <f t="shared" ca="1" si="925"/>
        <v>0</v>
      </c>
      <c r="DY258" s="184">
        <f t="shared" ca="1" si="926"/>
        <v>0</v>
      </c>
      <c r="DZ258" s="184">
        <f t="shared" ca="1" si="927"/>
        <v>0</v>
      </c>
      <c r="EA258" s="184">
        <f t="shared" ca="1" si="928"/>
        <v>0</v>
      </c>
      <c r="EB258" s="184">
        <f t="shared" ca="1" si="929"/>
        <v>0</v>
      </c>
      <c r="EC258" s="184">
        <f t="shared" ca="1" si="930"/>
        <v>0</v>
      </c>
      <c r="ED258" s="184">
        <f t="shared" ca="1" si="931"/>
        <v>0</v>
      </c>
      <c r="EE258" s="184">
        <f t="shared" ca="1" si="932"/>
        <v>0</v>
      </c>
      <c r="EF258" s="184">
        <f t="shared" ca="1" si="933"/>
        <v>0</v>
      </c>
      <c r="EG258" s="184">
        <f t="shared" ca="1" si="934"/>
        <v>0</v>
      </c>
      <c r="EH258" s="184">
        <f t="shared" ca="1" si="935"/>
        <v>0</v>
      </c>
      <c r="EI258" s="184">
        <f t="shared" ca="1" si="936"/>
        <v>0</v>
      </c>
      <c r="EJ258" s="184">
        <f t="shared" ca="1" si="937"/>
        <v>0</v>
      </c>
      <c r="EK258" s="184">
        <f t="shared" ca="1" si="938"/>
        <v>0</v>
      </c>
      <c r="EL258" s="184">
        <f t="shared" ca="1" si="939"/>
        <v>0</v>
      </c>
      <c r="EM258" s="184">
        <f t="shared" ca="1" si="940"/>
        <v>0</v>
      </c>
      <c r="EN258" s="184">
        <f t="shared" ca="1" si="941"/>
        <v>0</v>
      </c>
      <c r="EO258" s="184">
        <f t="shared" ca="1" si="942"/>
        <v>0</v>
      </c>
      <c r="EP258" s="184">
        <f t="shared" ca="1" si="943"/>
        <v>0</v>
      </c>
      <c r="EQ258" s="184">
        <f t="shared" ca="1" si="944"/>
        <v>0</v>
      </c>
      <c r="ER258" s="184">
        <f t="shared" ca="1" si="945"/>
        <v>0</v>
      </c>
      <c r="ES258" s="184">
        <f t="shared" ca="1" si="946"/>
        <v>0</v>
      </c>
      <c r="ET258" s="184">
        <f t="shared" ca="1" si="947"/>
        <v>0</v>
      </c>
      <c r="EU258" s="184">
        <f t="shared" ca="1" si="948"/>
        <v>0</v>
      </c>
      <c r="EV258" s="184">
        <f t="shared" ca="1" si="949"/>
        <v>0</v>
      </c>
      <c r="EW258" s="184">
        <f t="shared" ca="1" si="950"/>
        <v>0</v>
      </c>
      <c r="EX258" s="184">
        <f t="shared" ca="1" si="951"/>
        <v>0</v>
      </c>
      <c r="EY258" s="184">
        <f t="shared" ca="1" si="952"/>
        <v>0</v>
      </c>
      <c r="EZ258" s="184">
        <f t="shared" ca="1" si="953"/>
        <v>0</v>
      </c>
      <c r="FA258" s="184">
        <f t="shared" ca="1" si="954"/>
        <v>0</v>
      </c>
      <c r="FB258" s="184">
        <f t="shared" ca="1" si="955"/>
        <v>0</v>
      </c>
      <c r="FC258" s="184">
        <f t="shared" ca="1" si="956"/>
        <v>0</v>
      </c>
      <c r="FD258" s="184">
        <f t="shared" ca="1" si="957"/>
        <v>0</v>
      </c>
      <c r="FE258" s="184">
        <f t="shared" ca="1" si="958"/>
        <v>0</v>
      </c>
      <c r="FF258" s="184">
        <f t="shared" ca="1" si="959"/>
        <v>0</v>
      </c>
      <c r="FG258" s="184">
        <f t="shared" ca="1" si="960"/>
        <v>0</v>
      </c>
      <c r="FH258" s="184">
        <f t="shared" ca="1" si="961"/>
        <v>0</v>
      </c>
      <c r="FI258" s="184">
        <f t="shared" ca="1" si="962"/>
        <v>0</v>
      </c>
      <c r="FJ258" s="184">
        <f t="shared" ca="1" si="963"/>
        <v>0</v>
      </c>
      <c r="FK258" s="184">
        <f t="shared" ca="1" si="964"/>
        <v>0</v>
      </c>
      <c r="FL258" s="184">
        <f t="shared" ca="1" si="965"/>
        <v>0</v>
      </c>
      <c r="FM258" s="184">
        <f t="shared" ca="1" si="966"/>
        <v>0</v>
      </c>
      <c r="FN258" s="184">
        <f t="shared" ca="1" si="967"/>
        <v>0</v>
      </c>
      <c r="FO258" s="184">
        <f t="shared" ca="1" si="968"/>
        <v>0</v>
      </c>
      <c r="FP258" s="184">
        <f t="shared" ca="1" si="969"/>
        <v>0</v>
      </c>
      <c r="FQ258" s="184">
        <f t="shared" ca="1" si="970"/>
        <v>0</v>
      </c>
      <c r="FR258" s="184">
        <f t="shared" ca="1" si="971"/>
        <v>0</v>
      </c>
      <c r="FS258" s="184">
        <f t="shared" ca="1" si="972"/>
        <v>0</v>
      </c>
      <c r="FT258" s="184">
        <f t="shared" ca="1" si="973"/>
        <v>0</v>
      </c>
      <c r="FU258" s="184">
        <f t="shared" ca="1" si="974"/>
        <v>0</v>
      </c>
      <c r="FV258" s="184">
        <f t="shared" ca="1" si="975"/>
        <v>0</v>
      </c>
      <c r="FW258" s="184">
        <f t="shared" ca="1" si="976"/>
        <v>0</v>
      </c>
      <c r="FX258" s="184">
        <f t="shared" ca="1" si="977"/>
        <v>0</v>
      </c>
      <c r="FY258" s="184">
        <f t="shared" ca="1" si="978"/>
        <v>0</v>
      </c>
      <c r="FZ258" s="184">
        <f t="shared" ca="1" si="979"/>
        <v>0</v>
      </c>
      <c r="GA258" s="184">
        <f t="shared" ca="1" si="980"/>
        <v>0</v>
      </c>
      <c r="GB258" s="184">
        <f t="shared" ca="1" si="981"/>
        <v>0</v>
      </c>
      <c r="GC258" s="184">
        <f t="shared" ca="1" si="982"/>
        <v>0</v>
      </c>
      <c r="GD258" s="184">
        <f t="shared" ca="1" si="983"/>
        <v>0</v>
      </c>
      <c r="GE258" s="184">
        <f t="shared" ca="1" si="984"/>
        <v>0</v>
      </c>
      <c r="GF258" s="184">
        <f t="shared" ca="1" si="985"/>
        <v>0</v>
      </c>
      <c r="GG258" s="184">
        <f t="shared" ca="1" si="986"/>
        <v>0</v>
      </c>
      <c r="GH258" s="184">
        <f t="shared" ca="1" si="987"/>
        <v>0</v>
      </c>
      <c r="GI258" s="184">
        <f t="shared" ca="1" si="988"/>
        <v>0</v>
      </c>
      <c r="GJ258" s="184">
        <f t="shared" ca="1" si="989"/>
        <v>0</v>
      </c>
      <c r="GK258" s="184">
        <f t="shared" ca="1" si="990"/>
        <v>0</v>
      </c>
      <c r="GL258" s="184">
        <f t="shared" ca="1" si="991"/>
        <v>0</v>
      </c>
      <c r="GM258" s="184">
        <f t="shared" ca="1" si="992"/>
        <v>0</v>
      </c>
      <c r="GN258" s="184">
        <f t="shared" ca="1" si="993"/>
        <v>0</v>
      </c>
      <c r="GO258" s="184">
        <f t="shared" ca="1" si="994"/>
        <v>0</v>
      </c>
      <c r="GP258" s="184">
        <f t="shared" ca="1" si="995"/>
        <v>0</v>
      </c>
      <c r="GQ258" s="184">
        <f t="shared" ca="1" si="996"/>
        <v>0</v>
      </c>
      <c r="GR258" s="184">
        <f t="shared" ca="1" si="997"/>
        <v>0</v>
      </c>
      <c r="GS258" s="184">
        <f t="shared" ca="1" si="998"/>
        <v>0</v>
      </c>
      <c r="GT258" s="184">
        <f t="shared" ca="1" si="999"/>
        <v>0</v>
      </c>
      <c r="GU258" s="184">
        <f t="shared" ca="1" si="1000"/>
        <v>0</v>
      </c>
      <c r="GV258" s="184">
        <f t="shared" ca="1" si="1001"/>
        <v>0</v>
      </c>
      <c r="GW258" s="184">
        <f t="shared" ca="1" si="1002"/>
        <v>0</v>
      </c>
      <c r="GX258" s="184">
        <f t="shared" ca="1" si="1003"/>
        <v>0</v>
      </c>
      <c r="GY258" s="184">
        <f t="shared" ca="1" si="1004"/>
        <v>0</v>
      </c>
      <c r="GZ258" s="184">
        <f t="shared" ca="1" si="1005"/>
        <v>0</v>
      </c>
      <c r="HA258" s="184">
        <f t="shared" ca="1" si="1006"/>
        <v>0</v>
      </c>
      <c r="HB258" s="184">
        <f t="shared" ca="1" si="1007"/>
        <v>0</v>
      </c>
      <c r="HC258" s="184">
        <f t="shared" ca="1" si="1008"/>
        <v>0</v>
      </c>
      <c r="HD258" s="184">
        <f t="shared" ca="1" si="1009"/>
        <v>0</v>
      </c>
      <c r="HE258" s="184">
        <f t="shared" ca="1" si="1010"/>
        <v>0</v>
      </c>
      <c r="HF258" s="184">
        <f t="shared" ca="1" si="1011"/>
        <v>0</v>
      </c>
      <c r="HG258" s="184">
        <f t="shared" ca="1" si="1012"/>
        <v>0</v>
      </c>
      <c r="HH258" s="184">
        <f t="shared" ca="1" si="1013"/>
        <v>0</v>
      </c>
      <c r="HI258" s="184">
        <f t="shared" ca="1" si="1014"/>
        <v>0</v>
      </c>
      <c r="HJ258" s="184">
        <f t="shared" ca="1" si="1015"/>
        <v>0</v>
      </c>
      <c r="HK258" s="578">
        <f t="shared" ca="1" si="1016"/>
        <v>0</v>
      </c>
    </row>
    <row r="259" spans="1:219" s="185" customFormat="1">
      <c r="A259" s="284"/>
      <c r="B259" s="285"/>
      <c r="C259" s="286"/>
      <c r="D259" s="287"/>
      <c r="E259" s="288"/>
      <c r="F259" s="289"/>
      <c r="G259" s="289"/>
      <c r="H259" s="289"/>
      <c r="I259" s="289"/>
      <c r="J259" s="289"/>
      <c r="K259" s="289"/>
      <c r="L259" s="289"/>
      <c r="M259" s="572">
        <f t="shared" si="810"/>
        <v>0</v>
      </c>
      <c r="N259" s="572">
        <f t="shared" si="811"/>
        <v>0</v>
      </c>
      <c r="O259" s="572">
        <f t="shared" si="812"/>
        <v>0</v>
      </c>
      <c r="P259" s="572">
        <f t="shared" si="813"/>
        <v>251</v>
      </c>
      <c r="Q259" s="572" t="str">
        <f t="shared" si="814"/>
        <v/>
      </c>
      <c r="R259" s="572" t="str">
        <f t="shared" si="815"/>
        <v/>
      </c>
      <c r="S259" s="184" t="str">
        <f t="shared" ca="1" si="816"/>
        <v/>
      </c>
      <c r="T259" s="184" t="str">
        <f t="shared" ca="1" si="817"/>
        <v/>
      </c>
      <c r="U259" s="184" t="str">
        <f t="shared" ca="1" si="818"/>
        <v/>
      </c>
      <c r="V259" s="184" t="str">
        <f t="shared" ca="1" si="819"/>
        <v/>
      </c>
      <c r="W259" s="184" t="str">
        <f t="shared" ca="1" si="820"/>
        <v/>
      </c>
      <c r="X259" s="184" t="str">
        <f t="shared" ca="1" si="821"/>
        <v/>
      </c>
      <c r="Y259" s="184" t="str">
        <f t="shared" ca="1" si="822"/>
        <v/>
      </c>
      <c r="Z259" s="184" t="str">
        <f t="shared" ca="1" si="823"/>
        <v/>
      </c>
      <c r="AA259" s="184" t="str">
        <f t="shared" ca="1" si="824"/>
        <v/>
      </c>
      <c r="AB259" s="184" t="str">
        <f t="shared" ca="1" si="825"/>
        <v/>
      </c>
      <c r="AC259" s="184" t="str">
        <f t="shared" ca="1" si="826"/>
        <v/>
      </c>
      <c r="AD259" s="184" t="str">
        <f t="shared" ca="1" si="827"/>
        <v/>
      </c>
      <c r="AE259" s="184" t="str">
        <f t="shared" ca="1" si="828"/>
        <v/>
      </c>
      <c r="AF259" s="184" t="str">
        <f t="shared" ca="1" si="829"/>
        <v/>
      </c>
      <c r="AG259" s="184" t="str">
        <f t="shared" ca="1" si="830"/>
        <v/>
      </c>
      <c r="AH259" s="184" t="str">
        <f t="shared" ca="1" si="831"/>
        <v/>
      </c>
      <c r="AI259" s="184" t="str">
        <f t="shared" ca="1" si="832"/>
        <v/>
      </c>
      <c r="AJ259" s="184" t="str">
        <f t="shared" ca="1" si="833"/>
        <v/>
      </c>
      <c r="AK259" s="184" t="str">
        <f t="shared" ca="1" si="834"/>
        <v/>
      </c>
      <c r="AL259" s="184" t="str">
        <f t="shared" ca="1" si="835"/>
        <v/>
      </c>
      <c r="AM259" s="184" t="str">
        <f t="shared" ca="1" si="836"/>
        <v/>
      </c>
      <c r="AN259" s="184" t="str">
        <f t="shared" ca="1" si="837"/>
        <v/>
      </c>
      <c r="AO259" s="184" t="str">
        <f t="shared" ca="1" si="838"/>
        <v/>
      </c>
      <c r="AP259" s="184" t="str">
        <f t="shared" ca="1" si="839"/>
        <v/>
      </c>
      <c r="AQ259" s="184" t="str">
        <f t="shared" ca="1" si="840"/>
        <v/>
      </c>
      <c r="AR259" s="184" t="str">
        <f t="shared" ca="1" si="841"/>
        <v/>
      </c>
      <c r="AS259" s="184" t="str">
        <f t="shared" ca="1" si="842"/>
        <v/>
      </c>
      <c r="AT259" s="184" t="str">
        <f t="shared" ca="1" si="843"/>
        <v/>
      </c>
      <c r="AU259" s="184" t="str">
        <f t="shared" ca="1" si="844"/>
        <v/>
      </c>
      <c r="AV259" s="184" t="str">
        <f t="shared" ca="1" si="845"/>
        <v/>
      </c>
      <c r="AW259" s="184" t="str">
        <f t="shared" ca="1" si="846"/>
        <v/>
      </c>
      <c r="AX259" s="184" t="str">
        <f t="shared" ca="1" si="847"/>
        <v/>
      </c>
      <c r="AY259" s="184" t="str">
        <f t="shared" ca="1" si="848"/>
        <v/>
      </c>
      <c r="AZ259" s="184" t="str">
        <f t="shared" ca="1" si="849"/>
        <v/>
      </c>
      <c r="BA259" s="184" t="str">
        <f t="shared" ca="1" si="850"/>
        <v/>
      </c>
      <c r="BB259" s="184" t="str">
        <f t="shared" ca="1" si="851"/>
        <v/>
      </c>
      <c r="BC259" s="184" t="str">
        <f t="shared" ca="1" si="852"/>
        <v/>
      </c>
      <c r="BD259" s="184" t="str">
        <f t="shared" ca="1" si="853"/>
        <v/>
      </c>
      <c r="BE259" s="184" t="str">
        <f t="shared" ca="1" si="854"/>
        <v/>
      </c>
      <c r="BF259" s="184" t="str">
        <f t="shared" ca="1" si="855"/>
        <v/>
      </c>
      <c r="BG259" s="184" t="str">
        <f t="shared" ca="1" si="856"/>
        <v/>
      </c>
      <c r="BH259" s="184" t="str">
        <f t="shared" ca="1" si="857"/>
        <v/>
      </c>
      <c r="BI259" s="184" t="str">
        <f t="shared" ca="1" si="858"/>
        <v/>
      </c>
      <c r="BJ259" s="184" t="str">
        <f t="shared" ca="1" si="859"/>
        <v/>
      </c>
      <c r="BK259" s="184" t="str">
        <f t="shared" ca="1" si="860"/>
        <v/>
      </c>
      <c r="BL259" s="184" t="str">
        <f t="shared" ca="1" si="861"/>
        <v/>
      </c>
      <c r="BM259" s="184" t="str">
        <f t="shared" ca="1" si="862"/>
        <v/>
      </c>
      <c r="BN259" s="184" t="str">
        <f t="shared" ca="1" si="863"/>
        <v/>
      </c>
      <c r="BO259" s="184" t="str">
        <f t="shared" ca="1" si="864"/>
        <v/>
      </c>
      <c r="BP259" s="184" t="str">
        <f t="shared" ca="1" si="865"/>
        <v/>
      </c>
      <c r="BQ259" s="184" t="str">
        <f t="shared" ca="1" si="866"/>
        <v/>
      </c>
      <c r="BR259" s="184" t="str">
        <f t="shared" ca="1" si="867"/>
        <v/>
      </c>
      <c r="BS259" s="184" t="str">
        <f t="shared" ca="1" si="868"/>
        <v/>
      </c>
      <c r="BT259" s="184" t="str">
        <f t="shared" ca="1" si="869"/>
        <v/>
      </c>
      <c r="BU259" s="184" t="str">
        <f t="shared" ca="1" si="870"/>
        <v/>
      </c>
      <c r="BV259" s="184" t="str">
        <f t="shared" ca="1" si="871"/>
        <v/>
      </c>
      <c r="BW259" s="184" t="str">
        <f t="shared" ca="1" si="872"/>
        <v/>
      </c>
      <c r="BX259" s="184" t="str">
        <f t="shared" ca="1" si="873"/>
        <v/>
      </c>
      <c r="BY259" s="184" t="str">
        <f t="shared" ca="1" si="874"/>
        <v/>
      </c>
      <c r="BZ259" s="184" t="str">
        <f t="shared" ca="1" si="875"/>
        <v/>
      </c>
      <c r="CA259" s="184" t="str">
        <f t="shared" ca="1" si="876"/>
        <v/>
      </c>
      <c r="CB259" s="184" t="str">
        <f t="shared" ca="1" si="877"/>
        <v/>
      </c>
      <c r="CC259" s="184" t="str">
        <f t="shared" ca="1" si="878"/>
        <v/>
      </c>
      <c r="CD259" s="184">
        <f t="shared" ca="1" si="879"/>
        <v>0</v>
      </c>
      <c r="CE259" s="184">
        <f t="shared" ca="1" si="880"/>
        <v>0</v>
      </c>
      <c r="CF259" s="184">
        <f t="shared" ca="1" si="881"/>
        <v>0</v>
      </c>
      <c r="CG259" s="184">
        <f t="shared" ca="1" si="882"/>
        <v>0</v>
      </c>
      <c r="CH259" s="184">
        <f t="shared" ca="1" si="883"/>
        <v>0</v>
      </c>
      <c r="CI259" s="184">
        <f t="shared" ca="1" si="884"/>
        <v>0</v>
      </c>
      <c r="CJ259" s="184">
        <f t="shared" ca="1" si="885"/>
        <v>0</v>
      </c>
      <c r="CK259" s="184">
        <f t="shared" ca="1" si="886"/>
        <v>0</v>
      </c>
      <c r="CL259" s="184">
        <f t="shared" ca="1" si="887"/>
        <v>0</v>
      </c>
      <c r="CM259" s="184">
        <f t="shared" ca="1" si="888"/>
        <v>0</v>
      </c>
      <c r="CN259" s="184">
        <f t="shared" ca="1" si="889"/>
        <v>0</v>
      </c>
      <c r="CO259" s="184">
        <f t="shared" ca="1" si="890"/>
        <v>0</v>
      </c>
      <c r="CP259" s="184">
        <f t="shared" ca="1" si="891"/>
        <v>0</v>
      </c>
      <c r="CQ259" s="184">
        <f t="shared" ca="1" si="892"/>
        <v>0</v>
      </c>
      <c r="CR259" s="184">
        <f t="shared" ca="1" si="893"/>
        <v>0</v>
      </c>
      <c r="CS259" s="184">
        <f t="shared" ca="1" si="894"/>
        <v>0</v>
      </c>
      <c r="CT259" s="184">
        <f t="shared" ca="1" si="895"/>
        <v>0</v>
      </c>
      <c r="CU259" s="184">
        <f t="shared" ca="1" si="896"/>
        <v>0</v>
      </c>
      <c r="CV259" s="184">
        <f t="shared" ca="1" si="897"/>
        <v>0</v>
      </c>
      <c r="CW259" s="184">
        <f t="shared" ca="1" si="898"/>
        <v>0</v>
      </c>
      <c r="CX259" s="184">
        <f t="shared" ca="1" si="899"/>
        <v>0</v>
      </c>
      <c r="CY259" s="184">
        <f t="shared" ca="1" si="900"/>
        <v>0</v>
      </c>
      <c r="CZ259" s="184">
        <f t="shared" ca="1" si="901"/>
        <v>0</v>
      </c>
      <c r="DA259" s="184">
        <f t="shared" ca="1" si="902"/>
        <v>0</v>
      </c>
      <c r="DB259" s="184">
        <f t="shared" ca="1" si="903"/>
        <v>0</v>
      </c>
      <c r="DC259" s="184">
        <f t="shared" ca="1" si="904"/>
        <v>0</v>
      </c>
      <c r="DD259" s="184">
        <f t="shared" ca="1" si="905"/>
        <v>0</v>
      </c>
      <c r="DE259" s="184">
        <f t="shared" ca="1" si="906"/>
        <v>0</v>
      </c>
      <c r="DF259" s="184">
        <f t="shared" ca="1" si="907"/>
        <v>0</v>
      </c>
      <c r="DG259" s="184">
        <f t="shared" ca="1" si="908"/>
        <v>0</v>
      </c>
      <c r="DH259" s="184">
        <f t="shared" ca="1" si="909"/>
        <v>0</v>
      </c>
      <c r="DI259" s="184">
        <f t="shared" ca="1" si="910"/>
        <v>0</v>
      </c>
      <c r="DJ259" s="184">
        <f t="shared" ca="1" si="911"/>
        <v>0</v>
      </c>
      <c r="DK259" s="184">
        <f t="shared" ca="1" si="912"/>
        <v>0</v>
      </c>
      <c r="DL259" s="184">
        <f t="shared" ca="1" si="913"/>
        <v>0</v>
      </c>
      <c r="DM259" s="184">
        <f t="shared" ca="1" si="914"/>
        <v>0</v>
      </c>
      <c r="DN259" s="184">
        <f t="shared" ca="1" si="915"/>
        <v>0</v>
      </c>
      <c r="DO259" s="184">
        <f t="shared" ca="1" si="916"/>
        <v>0</v>
      </c>
      <c r="DP259" s="184">
        <f t="shared" ca="1" si="917"/>
        <v>0</v>
      </c>
      <c r="DQ259" s="184">
        <f t="shared" ca="1" si="918"/>
        <v>0</v>
      </c>
      <c r="DR259" s="184">
        <f t="shared" ca="1" si="919"/>
        <v>0</v>
      </c>
      <c r="DS259" s="184">
        <f t="shared" ca="1" si="920"/>
        <v>0</v>
      </c>
      <c r="DT259" s="184">
        <f t="shared" ca="1" si="921"/>
        <v>0</v>
      </c>
      <c r="DU259" s="184">
        <f t="shared" ca="1" si="922"/>
        <v>0</v>
      </c>
      <c r="DV259" s="184">
        <f t="shared" ca="1" si="923"/>
        <v>0</v>
      </c>
      <c r="DW259" s="184">
        <f t="shared" ca="1" si="924"/>
        <v>0</v>
      </c>
      <c r="DX259" s="184">
        <f t="shared" ca="1" si="925"/>
        <v>0</v>
      </c>
      <c r="DY259" s="184">
        <f t="shared" ca="1" si="926"/>
        <v>0</v>
      </c>
      <c r="DZ259" s="184">
        <f t="shared" ca="1" si="927"/>
        <v>0</v>
      </c>
      <c r="EA259" s="184">
        <f t="shared" ca="1" si="928"/>
        <v>0</v>
      </c>
      <c r="EB259" s="184">
        <f t="shared" ca="1" si="929"/>
        <v>0</v>
      </c>
      <c r="EC259" s="184">
        <f t="shared" ca="1" si="930"/>
        <v>0</v>
      </c>
      <c r="ED259" s="184">
        <f t="shared" ca="1" si="931"/>
        <v>0</v>
      </c>
      <c r="EE259" s="184">
        <f t="shared" ca="1" si="932"/>
        <v>0</v>
      </c>
      <c r="EF259" s="184">
        <f t="shared" ca="1" si="933"/>
        <v>0</v>
      </c>
      <c r="EG259" s="184">
        <f t="shared" ca="1" si="934"/>
        <v>0</v>
      </c>
      <c r="EH259" s="184">
        <f t="shared" ca="1" si="935"/>
        <v>0</v>
      </c>
      <c r="EI259" s="184">
        <f t="shared" ca="1" si="936"/>
        <v>0</v>
      </c>
      <c r="EJ259" s="184">
        <f t="shared" ca="1" si="937"/>
        <v>0</v>
      </c>
      <c r="EK259" s="184">
        <f t="shared" ca="1" si="938"/>
        <v>0</v>
      </c>
      <c r="EL259" s="184">
        <f t="shared" ca="1" si="939"/>
        <v>0</v>
      </c>
      <c r="EM259" s="184">
        <f t="shared" ca="1" si="940"/>
        <v>0</v>
      </c>
      <c r="EN259" s="184">
        <f t="shared" ca="1" si="941"/>
        <v>0</v>
      </c>
      <c r="EO259" s="184">
        <f t="shared" ca="1" si="942"/>
        <v>0</v>
      </c>
      <c r="EP259" s="184">
        <f t="shared" ca="1" si="943"/>
        <v>0</v>
      </c>
      <c r="EQ259" s="184">
        <f t="shared" ca="1" si="944"/>
        <v>0</v>
      </c>
      <c r="ER259" s="184">
        <f t="shared" ca="1" si="945"/>
        <v>0</v>
      </c>
      <c r="ES259" s="184">
        <f t="shared" ca="1" si="946"/>
        <v>0</v>
      </c>
      <c r="ET259" s="184">
        <f t="shared" ca="1" si="947"/>
        <v>0</v>
      </c>
      <c r="EU259" s="184">
        <f t="shared" ca="1" si="948"/>
        <v>0</v>
      </c>
      <c r="EV259" s="184">
        <f t="shared" ca="1" si="949"/>
        <v>0</v>
      </c>
      <c r="EW259" s="184">
        <f t="shared" ca="1" si="950"/>
        <v>0</v>
      </c>
      <c r="EX259" s="184">
        <f t="shared" ca="1" si="951"/>
        <v>0</v>
      </c>
      <c r="EY259" s="184">
        <f t="shared" ca="1" si="952"/>
        <v>0</v>
      </c>
      <c r="EZ259" s="184">
        <f t="shared" ca="1" si="953"/>
        <v>0</v>
      </c>
      <c r="FA259" s="184">
        <f t="shared" ca="1" si="954"/>
        <v>0</v>
      </c>
      <c r="FB259" s="184">
        <f t="shared" ca="1" si="955"/>
        <v>0</v>
      </c>
      <c r="FC259" s="184">
        <f t="shared" ca="1" si="956"/>
        <v>0</v>
      </c>
      <c r="FD259" s="184">
        <f t="shared" ca="1" si="957"/>
        <v>0</v>
      </c>
      <c r="FE259" s="184">
        <f t="shared" ca="1" si="958"/>
        <v>0</v>
      </c>
      <c r="FF259" s="184">
        <f t="shared" ca="1" si="959"/>
        <v>0</v>
      </c>
      <c r="FG259" s="184">
        <f t="shared" ca="1" si="960"/>
        <v>0</v>
      </c>
      <c r="FH259" s="184">
        <f t="shared" ca="1" si="961"/>
        <v>0</v>
      </c>
      <c r="FI259" s="184">
        <f t="shared" ca="1" si="962"/>
        <v>0</v>
      </c>
      <c r="FJ259" s="184">
        <f t="shared" ca="1" si="963"/>
        <v>0</v>
      </c>
      <c r="FK259" s="184">
        <f t="shared" ca="1" si="964"/>
        <v>0</v>
      </c>
      <c r="FL259" s="184">
        <f t="shared" ca="1" si="965"/>
        <v>0</v>
      </c>
      <c r="FM259" s="184">
        <f t="shared" ca="1" si="966"/>
        <v>0</v>
      </c>
      <c r="FN259" s="184">
        <f t="shared" ca="1" si="967"/>
        <v>0</v>
      </c>
      <c r="FO259" s="184">
        <f t="shared" ca="1" si="968"/>
        <v>0</v>
      </c>
      <c r="FP259" s="184">
        <f t="shared" ca="1" si="969"/>
        <v>0</v>
      </c>
      <c r="FQ259" s="184">
        <f t="shared" ca="1" si="970"/>
        <v>0</v>
      </c>
      <c r="FR259" s="184">
        <f t="shared" ca="1" si="971"/>
        <v>0</v>
      </c>
      <c r="FS259" s="184">
        <f t="shared" ca="1" si="972"/>
        <v>0</v>
      </c>
      <c r="FT259" s="184">
        <f t="shared" ca="1" si="973"/>
        <v>0</v>
      </c>
      <c r="FU259" s="184">
        <f t="shared" ca="1" si="974"/>
        <v>0</v>
      </c>
      <c r="FV259" s="184">
        <f t="shared" ca="1" si="975"/>
        <v>0</v>
      </c>
      <c r="FW259" s="184">
        <f t="shared" ca="1" si="976"/>
        <v>0</v>
      </c>
      <c r="FX259" s="184">
        <f t="shared" ca="1" si="977"/>
        <v>0</v>
      </c>
      <c r="FY259" s="184">
        <f t="shared" ca="1" si="978"/>
        <v>0</v>
      </c>
      <c r="FZ259" s="184">
        <f t="shared" ca="1" si="979"/>
        <v>0</v>
      </c>
      <c r="GA259" s="184">
        <f t="shared" ca="1" si="980"/>
        <v>0</v>
      </c>
      <c r="GB259" s="184">
        <f t="shared" ca="1" si="981"/>
        <v>0</v>
      </c>
      <c r="GC259" s="184">
        <f t="shared" ca="1" si="982"/>
        <v>0</v>
      </c>
      <c r="GD259" s="184">
        <f t="shared" ca="1" si="983"/>
        <v>0</v>
      </c>
      <c r="GE259" s="184">
        <f t="shared" ca="1" si="984"/>
        <v>0</v>
      </c>
      <c r="GF259" s="184">
        <f t="shared" ca="1" si="985"/>
        <v>0</v>
      </c>
      <c r="GG259" s="184">
        <f t="shared" ca="1" si="986"/>
        <v>0</v>
      </c>
      <c r="GH259" s="184">
        <f t="shared" ca="1" si="987"/>
        <v>0</v>
      </c>
      <c r="GI259" s="184">
        <f t="shared" ca="1" si="988"/>
        <v>0</v>
      </c>
      <c r="GJ259" s="184">
        <f t="shared" ca="1" si="989"/>
        <v>0</v>
      </c>
      <c r="GK259" s="184">
        <f t="shared" ca="1" si="990"/>
        <v>0</v>
      </c>
      <c r="GL259" s="184">
        <f t="shared" ca="1" si="991"/>
        <v>0</v>
      </c>
      <c r="GM259" s="184">
        <f t="shared" ca="1" si="992"/>
        <v>0</v>
      </c>
      <c r="GN259" s="184">
        <f t="shared" ca="1" si="993"/>
        <v>0</v>
      </c>
      <c r="GO259" s="184">
        <f t="shared" ca="1" si="994"/>
        <v>0</v>
      </c>
      <c r="GP259" s="184">
        <f t="shared" ca="1" si="995"/>
        <v>0</v>
      </c>
      <c r="GQ259" s="184">
        <f t="shared" ca="1" si="996"/>
        <v>0</v>
      </c>
      <c r="GR259" s="184">
        <f t="shared" ca="1" si="997"/>
        <v>0</v>
      </c>
      <c r="GS259" s="184">
        <f t="shared" ca="1" si="998"/>
        <v>0</v>
      </c>
      <c r="GT259" s="184">
        <f t="shared" ca="1" si="999"/>
        <v>0</v>
      </c>
      <c r="GU259" s="184">
        <f t="shared" ca="1" si="1000"/>
        <v>0</v>
      </c>
      <c r="GV259" s="184">
        <f t="shared" ca="1" si="1001"/>
        <v>0</v>
      </c>
      <c r="GW259" s="184">
        <f t="shared" ca="1" si="1002"/>
        <v>0</v>
      </c>
      <c r="GX259" s="184">
        <f t="shared" ca="1" si="1003"/>
        <v>0</v>
      </c>
      <c r="GY259" s="184">
        <f t="shared" ca="1" si="1004"/>
        <v>0</v>
      </c>
      <c r="GZ259" s="184">
        <f t="shared" ca="1" si="1005"/>
        <v>0</v>
      </c>
      <c r="HA259" s="184">
        <f t="shared" ca="1" si="1006"/>
        <v>0</v>
      </c>
      <c r="HB259" s="184">
        <f t="shared" ca="1" si="1007"/>
        <v>0</v>
      </c>
      <c r="HC259" s="184">
        <f t="shared" ca="1" si="1008"/>
        <v>0</v>
      </c>
      <c r="HD259" s="184">
        <f t="shared" ca="1" si="1009"/>
        <v>0</v>
      </c>
      <c r="HE259" s="184">
        <f t="shared" ca="1" si="1010"/>
        <v>0</v>
      </c>
      <c r="HF259" s="184">
        <f t="shared" ca="1" si="1011"/>
        <v>0</v>
      </c>
      <c r="HG259" s="184">
        <f t="shared" ca="1" si="1012"/>
        <v>0</v>
      </c>
      <c r="HH259" s="184">
        <f t="shared" ca="1" si="1013"/>
        <v>0</v>
      </c>
      <c r="HI259" s="184">
        <f t="shared" ca="1" si="1014"/>
        <v>0</v>
      </c>
      <c r="HJ259" s="184">
        <f t="shared" ca="1" si="1015"/>
        <v>0</v>
      </c>
      <c r="HK259" s="578">
        <f t="shared" ca="1" si="1016"/>
        <v>0</v>
      </c>
    </row>
    <row r="260" spans="1:219" s="185" customFormat="1">
      <c r="A260" s="284"/>
      <c r="B260" s="285"/>
      <c r="C260" s="286"/>
      <c r="D260" s="287"/>
      <c r="E260" s="288"/>
      <c r="F260" s="289"/>
      <c r="G260" s="289"/>
      <c r="H260" s="289"/>
      <c r="I260" s="289"/>
      <c r="J260" s="289"/>
      <c r="K260" s="289"/>
      <c r="L260" s="289"/>
      <c r="M260" s="572">
        <f t="shared" si="810"/>
        <v>0</v>
      </c>
      <c r="N260" s="572">
        <f t="shared" si="811"/>
        <v>0</v>
      </c>
      <c r="O260" s="572">
        <f t="shared" si="812"/>
        <v>0</v>
      </c>
      <c r="P260" s="572">
        <f t="shared" si="813"/>
        <v>252</v>
      </c>
      <c r="Q260" s="572" t="str">
        <f t="shared" si="814"/>
        <v/>
      </c>
      <c r="R260" s="572" t="str">
        <f t="shared" si="815"/>
        <v/>
      </c>
      <c r="S260" s="184" t="str">
        <f t="shared" ca="1" si="816"/>
        <v/>
      </c>
      <c r="T260" s="184" t="str">
        <f t="shared" ca="1" si="817"/>
        <v/>
      </c>
      <c r="U260" s="184" t="str">
        <f t="shared" ca="1" si="818"/>
        <v/>
      </c>
      <c r="V260" s="184" t="str">
        <f t="shared" ca="1" si="819"/>
        <v/>
      </c>
      <c r="W260" s="184" t="str">
        <f t="shared" ca="1" si="820"/>
        <v/>
      </c>
      <c r="X260" s="184" t="str">
        <f t="shared" ca="1" si="821"/>
        <v/>
      </c>
      <c r="Y260" s="184" t="str">
        <f t="shared" ca="1" si="822"/>
        <v/>
      </c>
      <c r="Z260" s="184" t="str">
        <f t="shared" ca="1" si="823"/>
        <v/>
      </c>
      <c r="AA260" s="184" t="str">
        <f t="shared" ca="1" si="824"/>
        <v/>
      </c>
      <c r="AB260" s="184" t="str">
        <f t="shared" ca="1" si="825"/>
        <v/>
      </c>
      <c r="AC260" s="184" t="str">
        <f t="shared" ca="1" si="826"/>
        <v/>
      </c>
      <c r="AD260" s="184" t="str">
        <f t="shared" ca="1" si="827"/>
        <v/>
      </c>
      <c r="AE260" s="184" t="str">
        <f t="shared" ca="1" si="828"/>
        <v/>
      </c>
      <c r="AF260" s="184" t="str">
        <f t="shared" ca="1" si="829"/>
        <v/>
      </c>
      <c r="AG260" s="184" t="str">
        <f t="shared" ca="1" si="830"/>
        <v/>
      </c>
      <c r="AH260" s="184" t="str">
        <f t="shared" ca="1" si="831"/>
        <v/>
      </c>
      <c r="AI260" s="184" t="str">
        <f t="shared" ca="1" si="832"/>
        <v/>
      </c>
      <c r="AJ260" s="184" t="str">
        <f t="shared" ca="1" si="833"/>
        <v/>
      </c>
      <c r="AK260" s="184" t="str">
        <f t="shared" ca="1" si="834"/>
        <v/>
      </c>
      <c r="AL260" s="184" t="str">
        <f t="shared" ca="1" si="835"/>
        <v/>
      </c>
      <c r="AM260" s="184" t="str">
        <f t="shared" ca="1" si="836"/>
        <v/>
      </c>
      <c r="AN260" s="184" t="str">
        <f t="shared" ca="1" si="837"/>
        <v/>
      </c>
      <c r="AO260" s="184" t="str">
        <f t="shared" ca="1" si="838"/>
        <v/>
      </c>
      <c r="AP260" s="184" t="str">
        <f t="shared" ca="1" si="839"/>
        <v/>
      </c>
      <c r="AQ260" s="184" t="str">
        <f t="shared" ca="1" si="840"/>
        <v/>
      </c>
      <c r="AR260" s="184" t="str">
        <f t="shared" ca="1" si="841"/>
        <v/>
      </c>
      <c r="AS260" s="184" t="str">
        <f t="shared" ca="1" si="842"/>
        <v/>
      </c>
      <c r="AT260" s="184" t="str">
        <f t="shared" ca="1" si="843"/>
        <v/>
      </c>
      <c r="AU260" s="184" t="str">
        <f t="shared" ca="1" si="844"/>
        <v/>
      </c>
      <c r="AV260" s="184" t="str">
        <f t="shared" ca="1" si="845"/>
        <v/>
      </c>
      <c r="AW260" s="184" t="str">
        <f t="shared" ca="1" si="846"/>
        <v/>
      </c>
      <c r="AX260" s="184" t="str">
        <f t="shared" ca="1" si="847"/>
        <v/>
      </c>
      <c r="AY260" s="184" t="str">
        <f t="shared" ca="1" si="848"/>
        <v/>
      </c>
      <c r="AZ260" s="184" t="str">
        <f t="shared" ca="1" si="849"/>
        <v/>
      </c>
      <c r="BA260" s="184" t="str">
        <f t="shared" ca="1" si="850"/>
        <v/>
      </c>
      <c r="BB260" s="184" t="str">
        <f t="shared" ca="1" si="851"/>
        <v/>
      </c>
      <c r="BC260" s="184" t="str">
        <f t="shared" ca="1" si="852"/>
        <v/>
      </c>
      <c r="BD260" s="184" t="str">
        <f t="shared" ca="1" si="853"/>
        <v/>
      </c>
      <c r="BE260" s="184" t="str">
        <f t="shared" ca="1" si="854"/>
        <v/>
      </c>
      <c r="BF260" s="184" t="str">
        <f t="shared" ca="1" si="855"/>
        <v/>
      </c>
      <c r="BG260" s="184" t="str">
        <f t="shared" ca="1" si="856"/>
        <v/>
      </c>
      <c r="BH260" s="184" t="str">
        <f t="shared" ca="1" si="857"/>
        <v/>
      </c>
      <c r="BI260" s="184" t="str">
        <f t="shared" ca="1" si="858"/>
        <v/>
      </c>
      <c r="BJ260" s="184" t="str">
        <f t="shared" ca="1" si="859"/>
        <v/>
      </c>
      <c r="BK260" s="184" t="str">
        <f t="shared" ca="1" si="860"/>
        <v/>
      </c>
      <c r="BL260" s="184" t="str">
        <f t="shared" ca="1" si="861"/>
        <v/>
      </c>
      <c r="BM260" s="184" t="str">
        <f t="shared" ca="1" si="862"/>
        <v/>
      </c>
      <c r="BN260" s="184" t="str">
        <f t="shared" ca="1" si="863"/>
        <v/>
      </c>
      <c r="BO260" s="184" t="str">
        <f t="shared" ca="1" si="864"/>
        <v/>
      </c>
      <c r="BP260" s="184" t="str">
        <f t="shared" ca="1" si="865"/>
        <v/>
      </c>
      <c r="BQ260" s="184" t="str">
        <f t="shared" ca="1" si="866"/>
        <v/>
      </c>
      <c r="BR260" s="184" t="str">
        <f t="shared" ca="1" si="867"/>
        <v/>
      </c>
      <c r="BS260" s="184" t="str">
        <f t="shared" ca="1" si="868"/>
        <v/>
      </c>
      <c r="BT260" s="184" t="str">
        <f t="shared" ca="1" si="869"/>
        <v/>
      </c>
      <c r="BU260" s="184" t="str">
        <f t="shared" ca="1" si="870"/>
        <v/>
      </c>
      <c r="BV260" s="184" t="str">
        <f t="shared" ca="1" si="871"/>
        <v/>
      </c>
      <c r="BW260" s="184" t="str">
        <f t="shared" ca="1" si="872"/>
        <v/>
      </c>
      <c r="BX260" s="184" t="str">
        <f t="shared" ca="1" si="873"/>
        <v/>
      </c>
      <c r="BY260" s="184" t="str">
        <f t="shared" ca="1" si="874"/>
        <v/>
      </c>
      <c r="BZ260" s="184" t="str">
        <f t="shared" ca="1" si="875"/>
        <v/>
      </c>
      <c r="CA260" s="184" t="str">
        <f t="shared" ca="1" si="876"/>
        <v/>
      </c>
      <c r="CB260" s="184" t="str">
        <f t="shared" ca="1" si="877"/>
        <v/>
      </c>
      <c r="CC260" s="184">
        <f t="shared" ca="1" si="878"/>
        <v>0</v>
      </c>
      <c r="CD260" s="184">
        <f t="shared" ca="1" si="879"/>
        <v>0</v>
      </c>
      <c r="CE260" s="184">
        <f t="shared" ca="1" si="880"/>
        <v>0</v>
      </c>
      <c r="CF260" s="184">
        <f t="shared" ca="1" si="881"/>
        <v>0</v>
      </c>
      <c r="CG260" s="184">
        <f t="shared" ca="1" si="882"/>
        <v>0</v>
      </c>
      <c r="CH260" s="184">
        <f t="shared" ca="1" si="883"/>
        <v>0</v>
      </c>
      <c r="CI260" s="184">
        <f t="shared" ca="1" si="884"/>
        <v>0</v>
      </c>
      <c r="CJ260" s="184">
        <f t="shared" ca="1" si="885"/>
        <v>0</v>
      </c>
      <c r="CK260" s="184">
        <f t="shared" ca="1" si="886"/>
        <v>0</v>
      </c>
      <c r="CL260" s="184">
        <f t="shared" ca="1" si="887"/>
        <v>0</v>
      </c>
      <c r="CM260" s="184">
        <f t="shared" ca="1" si="888"/>
        <v>0</v>
      </c>
      <c r="CN260" s="184">
        <f t="shared" ca="1" si="889"/>
        <v>0</v>
      </c>
      <c r="CO260" s="184">
        <f t="shared" ca="1" si="890"/>
        <v>0</v>
      </c>
      <c r="CP260" s="184">
        <f t="shared" ca="1" si="891"/>
        <v>0</v>
      </c>
      <c r="CQ260" s="184">
        <f t="shared" ca="1" si="892"/>
        <v>0</v>
      </c>
      <c r="CR260" s="184">
        <f t="shared" ca="1" si="893"/>
        <v>0</v>
      </c>
      <c r="CS260" s="184">
        <f t="shared" ca="1" si="894"/>
        <v>0</v>
      </c>
      <c r="CT260" s="184">
        <f t="shared" ca="1" si="895"/>
        <v>0</v>
      </c>
      <c r="CU260" s="184">
        <f t="shared" ca="1" si="896"/>
        <v>0</v>
      </c>
      <c r="CV260" s="184">
        <f t="shared" ca="1" si="897"/>
        <v>0</v>
      </c>
      <c r="CW260" s="184">
        <f t="shared" ca="1" si="898"/>
        <v>0</v>
      </c>
      <c r="CX260" s="184">
        <f t="shared" ca="1" si="899"/>
        <v>0</v>
      </c>
      <c r="CY260" s="184">
        <f t="shared" ca="1" si="900"/>
        <v>0</v>
      </c>
      <c r="CZ260" s="184">
        <f t="shared" ca="1" si="901"/>
        <v>0</v>
      </c>
      <c r="DA260" s="184">
        <f t="shared" ca="1" si="902"/>
        <v>0</v>
      </c>
      <c r="DB260" s="184">
        <f t="shared" ca="1" si="903"/>
        <v>0</v>
      </c>
      <c r="DC260" s="184">
        <f t="shared" ca="1" si="904"/>
        <v>0</v>
      </c>
      <c r="DD260" s="184">
        <f t="shared" ca="1" si="905"/>
        <v>0</v>
      </c>
      <c r="DE260" s="184">
        <f t="shared" ca="1" si="906"/>
        <v>0</v>
      </c>
      <c r="DF260" s="184">
        <f t="shared" ca="1" si="907"/>
        <v>0</v>
      </c>
      <c r="DG260" s="184">
        <f t="shared" ca="1" si="908"/>
        <v>0</v>
      </c>
      <c r="DH260" s="184">
        <f t="shared" ca="1" si="909"/>
        <v>0</v>
      </c>
      <c r="DI260" s="184">
        <f t="shared" ca="1" si="910"/>
        <v>0</v>
      </c>
      <c r="DJ260" s="184">
        <f t="shared" ca="1" si="911"/>
        <v>0</v>
      </c>
      <c r="DK260" s="184">
        <f t="shared" ca="1" si="912"/>
        <v>0</v>
      </c>
      <c r="DL260" s="184">
        <f t="shared" ca="1" si="913"/>
        <v>0</v>
      </c>
      <c r="DM260" s="184">
        <f t="shared" ca="1" si="914"/>
        <v>0</v>
      </c>
      <c r="DN260" s="184">
        <f t="shared" ca="1" si="915"/>
        <v>0</v>
      </c>
      <c r="DO260" s="184">
        <f t="shared" ca="1" si="916"/>
        <v>0</v>
      </c>
      <c r="DP260" s="184">
        <f t="shared" ca="1" si="917"/>
        <v>0</v>
      </c>
      <c r="DQ260" s="184">
        <f t="shared" ca="1" si="918"/>
        <v>0</v>
      </c>
      <c r="DR260" s="184">
        <f t="shared" ca="1" si="919"/>
        <v>0</v>
      </c>
      <c r="DS260" s="184">
        <f t="shared" ca="1" si="920"/>
        <v>0</v>
      </c>
      <c r="DT260" s="184">
        <f t="shared" ca="1" si="921"/>
        <v>0</v>
      </c>
      <c r="DU260" s="184">
        <f t="shared" ca="1" si="922"/>
        <v>0</v>
      </c>
      <c r="DV260" s="184">
        <f t="shared" ca="1" si="923"/>
        <v>0</v>
      </c>
      <c r="DW260" s="184">
        <f t="shared" ca="1" si="924"/>
        <v>0</v>
      </c>
      <c r="DX260" s="184">
        <f t="shared" ca="1" si="925"/>
        <v>0</v>
      </c>
      <c r="DY260" s="184">
        <f t="shared" ca="1" si="926"/>
        <v>0</v>
      </c>
      <c r="DZ260" s="184">
        <f t="shared" ca="1" si="927"/>
        <v>0</v>
      </c>
      <c r="EA260" s="184">
        <f t="shared" ca="1" si="928"/>
        <v>0</v>
      </c>
      <c r="EB260" s="184">
        <f t="shared" ca="1" si="929"/>
        <v>0</v>
      </c>
      <c r="EC260" s="184">
        <f t="shared" ca="1" si="930"/>
        <v>0</v>
      </c>
      <c r="ED260" s="184">
        <f t="shared" ca="1" si="931"/>
        <v>0</v>
      </c>
      <c r="EE260" s="184">
        <f t="shared" ca="1" si="932"/>
        <v>0</v>
      </c>
      <c r="EF260" s="184">
        <f t="shared" ca="1" si="933"/>
        <v>0</v>
      </c>
      <c r="EG260" s="184">
        <f t="shared" ca="1" si="934"/>
        <v>0</v>
      </c>
      <c r="EH260" s="184">
        <f t="shared" ca="1" si="935"/>
        <v>0</v>
      </c>
      <c r="EI260" s="184">
        <f t="shared" ca="1" si="936"/>
        <v>0</v>
      </c>
      <c r="EJ260" s="184">
        <f t="shared" ca="1" si="937"/>
        <v>0</v>
      </c>
      <c r="EK260" s="184">
        <f t="shared" ca="1" si="938"/>
        <v>0</v>
      </c>
      <c r="EL260" s="184">
        <f t="shared" ca="1" si="939"/>
        <v>0</v>
      </c>
      <c r="EM260" s="184">
        <f t="shared" ca="1" si="940"/>
        <v>0</v>
      </c>
      <c r="EN260" s="184">
        <f t="shared" ca="1" si="941"/>
        <v>0</v>
      </c>
      <c r="EO260" s="184">
        <f t="shared" ca="1" si="942"/>
        <v>0</v>
      </c>
      <c r="EP260" s="184">
        <f t="shared" ca="1" si="943"/>
        <v>0</v>
      </c>
      <c r="EQ260" s="184">
        <f t="shared" ca="1" si="944"/>
        <v>0</v>
      </c>
      <c r="ER260" s="184">
        <f t="shared" ca="1" si="945"/>
        <v>0</v>
      </c>
      <c r="ES260" s="184">
        <f t="shared" ca="1" si="946"/>
        <v>0</v>
      </c>
      <c r="ET260" s="184">
        <f t="shared" ca="1" si="947"/>
        <v>0</v>
      </c>
      <c r="EU260" s="184">
        <f t="shared" ca="1" si="948"/>
        <v>0</v>
      </c>
      <c r="EV260" s="184">
        <f t="shared" ca="1" si="949"/>
        <v>0</v>
      </c>
      <c r="EW260" s="184">
        <f t="shared" ca="1" si="950"/>
        <v>0</v>
      </c>
      <c r="EX260" s="184">
        <f t="shared" ca="1" si="951"/>
        <v>0</v>
      </c>
      <c r="EY260" s="184">
        <f t="shared" ca="1" si="952"/>
        <v>0</v>
      </c>
      <c r="EZ260" s="184">
        <f t="shared" ca="1" si="953"/>
        <v>0</v>
      </c>
      <c r="FA260" s="184">
        <f t="shared" ca="1" si="954"/>
        <v>0</v>
      </c>
      <c r="FB260" s="184">
        <f t="shared" ca="1" si="955"/>
        <v>0</v>
      </c>
      <c r="FC260" s="184">
        <f t="shared" ca="1" si="956"/>
        <v>0</v>
      </c>
      <c r="FD260" s="184">
        <f t="shared" ca="1" si="957"/>
        <v>0</v>
      </c>
      <c r="FE260" s="184">
        <f t="shared" ca="1" si="958"/>
        <v>0</v>
      </c>
      <c r="FF260" s="184">
        <f t="shared" ca="1" si="959"/>
        <v>0</v>
      </c>
      <c r="FG260" s="184">
        <f t="shared" ca="1" si="960"/>
        <v>0</v>
      </c>
      <c r="FH260" s="184">
        <f t="shared" ca="1" si="961"/>
        <v>0</v>
      </c>
      <c r="FI260" s="184">
        <f t="shared" ca="1" si="962"/>
        <v>0</v>
      </c>
      <c r="FJ260" s="184">
        <f t="shared" ca="1" si="963"/>
        <v>0</v>
      </c>
      <c r="FK260" s="184">
        <f t="shared" ca="1" si="964"/>
        <v>0</v>
      </c>
      <c r="FL260" s="184">
        <f t="shared" ca="1" si="965"/>
        <v>0</v>
      </c>
      <c r="FM260" s="184">
        <f t="shared" ca="1" si="966"/>
        <v>0</v>
      </c>
      <c r="FN260" s="184">
        <f t="shared" ca="1" si="967"/>
        <v>0</v>
      </c>
      <c r="FO260" s="184">
        <f t="shared" ca="1" si="968"/>
        <v>0</v>
      </c>
      <c r="FP260" s="184">
        <f t="shared" ca="1" si="969"/>
        <v>0</v>
      </c>
      <c r="FQ260" s="184">
        <f t="shared" ca="1" si="970"/>
        <v>0</v>
      </c>
      <c r="FR260" s="184">
        <f t="shared" ca="1" si="971"/>
        <v>0</v>
      </c>
      <c r="FS260" s="184">
        <f t="shared" ca="1" si="972"/>
        <v>0</v>
      </c>
      <c r="FT260" s="184">
        <f t="shared" ca="1" si="973"/>
        <v>0</v>
      </c>
      <c r="FU260" s="184">
        <f t="shared" ca="1" si="974"/>
        <v>0</v>
      </c>
      <c r="FV260" s="184">
        <f t="shared" ca="1" si="975"/>
        <v>0</v>
      </c>
      <c r="FW260" s="184">
        <f t="shared" ca="1" si="976"/>
        <v>0</v>
      </c>
      <c r="FX260" s="184">
        <f t="shared" ca="1" si="977"/>
        <v>0</v>
      </c>
      <c r="FY260" s="184">
        <f t="shared" ca="1" si="978"/>
        <v>0</v>
      </c>
      <c r="FZ260" s="184">
        <f t="shared" ca="1" si="979"/>
        <v>0</v>
      </c>
      <c r="GA260" s="184">
        <f t="shared" ca="1" si="980"/>
        <v>0</v>
      </c>
      <c r="GB260" s="184">
        <f t="shared" ca="1" si="981"/>
        <v>0</v>
      </c>
      <c r="GC260" s="184">
        <f t="shared" ca="1" si="982"/>
        <v>0</v>
      </c>
      <c r="GD260" s="184">
        <f t="shared" ca="1" si="983"/>
        <v>0</v>
      </c>
      <c r="GE260" s="184">
        <f t="shared" ca="1" si="984"/>
        <v>0</v>
      </c>
      <c r="GF260" s="184">
        <f t="shared" ca="1" si="985"/>
        <v>0</v>
      </c>
      <c r="GG260" s="184">
        <f t="shared" ca="1" si="986"/>
        <v>0</v>
      </c>
      <c r="GH260" s="184">
        <f t="shared" ca="1" si="987"/>
        <v>0</v>
      </c>
      <c r="GI260" s="184">
        <f t="shared" ca="1" si="988"/>
        <v>0</v>
      </c>
      <c r="GJ260" s="184">
        <f t="shared" ca="1" si="989"/>
        <v>0</v>
      </c>
      <c r="GK260" s="184">
        <f t="shared" ca="1" si="990"/>
        <v>0</v>
      </c>
      <c r="GL260" s="184">
        <f t="shared" ca="1" si="991"/>
        <v>0</v>
      </c>
      <c r="GM260" s="184">
        <f t="shared" ca="1" si="992"/>
        <v>0</v>
      </c>
      <c r="GN260" s="184">
        <f t="shared" ca="1" si="993"/>
        <v>0</v>
      </c>
      <c r="GO260" s="184">
        <f t="shared" ca="1" si="994"/>
        <v>0</v>
      </c>
      <c r="GP260" s="184">
        <f t="shared" ca="1" si="995"/>
        <v>0</v>
      </c>
      <c r="GQ260" s="184">
        <f t="shared" ca="1" si="996"/>
        <v>0</v>
      </c>
      <c r="GR260" s="184">
        <f t="shared" ca="1" si="997"/>
        <v>0</v>
      </c>
      <c r="GS260" s="184">
        <f t="shared" ca="1" si="998"/>
        <v>0</v>
      </c>
      <c r="GT260" s="184">
        <f t="shared" ca="1" si="999"/>
        <v>0</v>
      </c>
      <c r="GU260" s="184">
        <f t="shared" ca="1" si="1000"/>
        <v>0</v>
      </c>
      <c r="GV260" s="184">
        <f t="shared" ca="1" si="1001"/>
        <v>0</v>
      </c>
      <c r="GW260" s="184">
        <f t="shared" ca="1" si="1002"/>
        <v>0</v>
      </c>
      <c r="GX260" s="184">
        <f t="shared" ca="1" si="1003"/>
        <v>0</v>
      </c>
      <c r="GY260" s="184">
        <f t="shared" ca="1" si="1004"/>
        <v>0</v>
      </c>
      <c r="GZ260" s="184">
        <f t="shared" ca="1" si="1005"/>
        <v>0</v>
      </c>
      <c r="HA260" s="184">
        <f t="shared" ca="1" si="1006"/>
        <v>0</v>
      </c>
      <c r="HB260" s="184">
        <f t="shared" ca="1" si="1007"/>
        <v>0</v>
      </c>
      <c r="HC260" s="184">
        <f t="shared" ca="1" si="1008"/>
        <v>0</v>
      </c>
      <c r="HD260" s="184">
        <f t="shared" ca="1" si="1009"/>
        <v>0</v>
      </c>
      <c r="HE260" s="184">
        <f t="shared" ca="1" si="1010"/>
        <v>0</v>
      </c>
      <c r="HF260" s="184">
        <f t="shared" ca="1" si="1011"/>
        <v>0</v>
      </c>
      <c r="HG260" s="184">
        <f t="shared" ca="1" si="1012"/>
        <v>0</v>
      </c>
      <c r="HH260" s="184">
        <f t="shared" ca="1" si="1013"/>
        <v>0</v>
      </c>
      <c r="HI260" s="184">
        <f t="shared" ca="1" si="1014"/>
        <v>0</v>
      </c>
      <c r="HJ260" s="184">
        <f t="shared" ca="1" si="1015"/>
        <v>0</v>
      </c>
      <c r="HK260" s="578">
        <f t="shared" ca="1" si="1016"/>
        <v>0</v>
      </c>
    </row>
    <row r="261" spans="1:219" s="185" customFormat="1">
      <c r="A261" s="284"/>
      <c r="B261" s="285"/>
      <c r="C261" s="286"/>
      <c r="D261" s="287"/>
      <c r="E261" s="288"/>
      <c r="F261" s="289"/>
      <c r="G261" s="289"/>
      <c r="H261" s="289"/>
      <c r="I261" s="289"/>
      <c r="J261" s="289"/>
      <c r="K261" s="289"/>
      <c r="L261" s="289"/>
      <c r="M261" s="572">
        <f t="shared" si="810"/>
        <v>0</v>
      </c>
      <c r="N261" s="572">
        <f t="shared" si="811"/>
        <v>0</v>
      </c>
      <c r="O261" s="572">
        <f t="shared" si="812"/>
        <v>0</v>
      </c>
      <c r="P261" s="572">
        <f t="shared" si="813"/>
        <v>253</v>
      </c>
      <c r="Q261" s="572" t="str">
        <f t="shared" si="814"/>
        <v/>
      </c>
      <c r="R261" s="572" t="str">
        <f t="shared" si="815"/>
        <v/>
      </c>
      <c r="S261" s="184" t="str">
        <f t="shared" ca="1" si="816"/>
        <v/>
      </c>
      <c r="T261" s="184" t="str">
        <f t="shared" ca="1" si="817"/>
        <v/>
      </c>
      <c r="U261" s="184" t="str">
        <f t="shared" ca="1" si="818"/>
        <v/>
      </c>
      <c r="V261" s="184" t="str">
        <f t="shared" ca="1" si="819"/>
        <v/>
      </c>
      <c r="W261" s="184" t="str">
        <f t="shared" ca="1" si="820"/>
        <v/>
      </c>
      <c r="X261" s="184" t="str">
        <f t="shared" ca="1" si="821"/>
        <v/>
      </c>
      <c r="Y261" s="184" t="str">
        <f t="shared" ca="1" si="822"/>
        <v/>
      </c>
      <c r="Z261" s="184" t="str">
        <f t="shared" ca="1" si="823"/>
        <v/>
      </c>
      <c r="AA261" s="184" t="str">
        <f t="shared" ca="1" si="824"/>
        <v/>
      </c>
      <c r="AB261" s="184" t="str">
        <f t="shared" ca="1" si="825"/>
        <v/>
      </c>
      <c r="AC261" s="184" t="str">
        <f t="shared" ca="1" si="826"/>
        <v/>
      </c>
      <c r="AD261" s="184" t="str">
        <f t="shared" ca="1" si="827"/>
        <v/>
      </c>
      <c r="AE261" s="184" t="str">
        <f t="shared" ca="1" si="828"/>
        <v/>
      </c>
      <c r="AF261" s="184" t="str">
        <f t="shared" ca="1" si="829"/>
        <v/>
      </c>
      <c r="AG261" s="184" t="str">
        <f t="shared" ca="1" si="830"/>
        <v/>
      </c>
      <c r="AH261" s="184" t="str">
        <f t="shared" ca="1" si="831"/>
        <v/>
      </c>
      <c r="AI261" s="184" t="str">
        <f t="shared" ca="1" si="832"/>
        <v/>
      </c>
      <c r="AJ261" s="184" t="str">
        <f t="shared" ca="1" si="833"/>
        <v/>
      </c>
      <c r="AK261" s="184" t="str">
        <f t="shared" ca="1" si="834"/>
        <v/>
      </c>
      <c r="AL261" s="184" t="str">
        <f t="shared" ca="1" si="835"/>
        <v/>
      </c>
      <c r="AM261" s="184" t="str">
        <f t="shared" ca="1" si="836"/>
        <v/>
      </c>
      <c r="AN261" s="184" t="str">
        <f t="shared" ca="1" si="837"/>
        <v/>
      </c>
      <c r="AO261" s="184" t="str">
        <f t="shared" ca="1" si="838"/>
        <v/>
      </c>
      <c r="AP261" s="184" t="str">
        <f t="shared" ca="1" si="839"/>
        <v/>
      </c>
      <c r="AQ261" s="184" t="str">
        <f t="shared" ca="1" si="840"/>
        <v/>
      </c>
      <c r="AR261" s="184" t="str">
        <f t="shared" ca="1" si="841"/>
        <v/>
      </c>
      <c r="AS261" s="184" t="str">
        <f t="shared" ca="1" si="842"/>
        <v/>
      </c>
      <c r="AT261" s="184" t="str">
        <f t="shared" ca="1" si="843"/>
        <v/>
      </c>
      <c r="AU261" s="184" t="str">
        <f t="shared" ca="1" si="844"/>
        <v/>
      </c>
      <c r="AV261" s="184" t="str">
        <f t="shared" ca="1" si="845"/>
        <v/>
      </c>
      <c r="AW261" s="184" t="str">
        <f t="shared" ca="1" si="846"/>
        <v/>
      </c>
      <c r="AX261" s="184" t="str">
        <f t="shared" ca="1" si="847"/>
        <v/>
      </c>
      <c r="AY261" s="184" t="str">
        <f t="shared" ca="1" si="848"/>
        <v/>
      </c>
      <c r="AZ261" s="184" t="str">
        <f t="shared" ca="1" si="849"/>
        <v/>
      </c>
      <c r="BA261" s="184" t="str">
        <f t="shared" ca="1" si="850"/>
        <v/>
      </c>
      <c r="BB261" s="184" t="str">
        <f t="shared" ca="1" si="851"/>
        <v/>
      </c>
      <c r="BC261" s="184" t="str">
        <f t="shared" ca="1" si="852"/>
        <v/>
      </c>
      <c r="BD261" s="184" t="str">
        <f t="shared" ca="1" si="853"/>
        <v/>
      </c>
      <c r="BE261" s="184" t="str">
        <f t="shared" ca="1" si="854"/>
        <v/>
      </c>
      <c r="BF261" s="184" t="str">
        <f t="shared" ca="1" si="855"/>
        <v/>
      </c>
      <c r="BG261" s="184" t="str">
        <f t="shared" ca="1" si="856"/>
        <v/>
      </c>
      <c r="BH261" s="184" t="str">
        <f t="shared" ca="1" si="857"/>
        <v/>
      </c>
      <c r="BI261" s="184" t="str">
        <f t="shared" ca="1" si="858"/>
        <v/>
      </c>
      <c r="BJ261" s="184" t="str">
        <f t="shared" ca="1" si="859"/>
        <v/>
      </c>
      <c r="BK261" s="184" t="str">
        <f t="shared" ca="1" si="860"/>
        <v/>
      </c>
      <c r="BL261" s="184" t="str">
        <f t="shared" ca="1" si="861"/>
        <v/>
      </c>
      <c r="BM261" s="184" t="str">
        <f t="shared" ca="1" si="862"/>
        <v/>
      </c>
      <c r="BN261" s="184" t="str">
        <f t="shared" ca="1" si="863"/>
        <v/>
      </c>
      <c r="BO261" s="184" t="str">
        <f t="shared" ca="1" si="864"/>
        <v/>
      </c>
      <c r="BP261" s="184" t="str">
        <f t="shared" ca="1" si="865"/>
        <v/>
      </c>
      <c r="BQ261" s="184" t="str">
        <f t="shared" ca="1" si="866"/>
        <v/>
      </c>
      <c r="BR261" s="184" t="str">
        <f t="shared" ca="1" si="867"/>
        <v/>
      </c>
      <c r="BS261" s="184" t="str">
        <f t="shared" ca="1" si="868"/>
        <v/>
      </c>
      <c r="BT261" s="184" t="str">
        <f t="shared" ca="1" si="869"/>
        <v/>
      </c>
      <c r="BU261" s="184" t="str">
        <f t="shared" ca="1" si="870"/>
        <v/>
      </c>
      <c r="BV261" s="184" t="str">
        <f t="shared" ca="1" si="871"/>
        <v/>
      </c>
      <c r="BW261" s="184" t="str">
        <f t="shared" ca="1" si="872"/>
        <v/>
      </c>
      <c r="BX261" s="184" t="str">
        <f t="shared" ca="1" si="873"/>
        <v/>
      </c>
      <c r="BY261" s="184" t="str">
        <f t="shared" ca="1" si="874"/>
        <v/>
      </c>
      <c r="BZ261" s="184" t="str">
        <f t="shared" ca="1" si="875"/>
        <v/>
      </c>
      <c r="CA261" s="184" t="str">
        <f t="shared" ca="1" si="876"/>
        <v/>
      </c>
      <c r="CB261" s="184">
        <f t="shared" ca="1" si="877"/>
        <v>0</v>
      </c>
      <c r="CC261" s="184">
        <f t="shared" ca="1" si="878"/>
        <v>0</v>
      </c>
      <c r="CD261" s="184">
        <f t="shared" ca="1" si="879"/>
        <v>0</v>
      </c>
      <c r="CE261" s="184">
        <f t="shared" ca="1" si="880"/>
        <v>0</v>
      </c>
      <c r="CF261" s="184">
        <f t="shared" ca="1" si="881"/>
        <v>0</v>
      </c>
      <c r="CG261" s="184">
        <f t="shared" ca="1" si="882"/>
        <v>0</v>
      </c>
      <c r="CH261" s="184">
        <f t="shared" ca="1" si="883"/>
        <v>0</v>
      </c>
      <c r="CI261" s="184">
        <f t="shared" ca="1" si="884"/>
        <v>0</v>
      </c>
      <c r="CJ261" s="184">
        <f t="shared" ca="1" si="885"/>
        <v>0</v>
      </c>
      <c r="CK261" s="184">
        <f t="shared" ca="1" si="886"/>
        <v>0</v>
      </c>
      <c r="CL261" s="184">
        <f t="shared" ca="1" si="887"/>
        <v>0</v>
      </c>
      <c r="CM261" s="184">
        <f t="shared" ca="1" si="888"/>
        <v>0</v>
      </c>
      <c r="CN261" s="184">
        <f t="shared" ca="1" si="889"/>
        <v>0</v>
      </c>
      <c r="CO261" s="184">
        <f t="shared" ca="1" si="890"/>
        <v>0</v>
      </c>
      <c r="CP261" s="184">
        <f t="shared" ca="1" si="891"/>
        <v>0</v>
      </c>
      <c r="CQ261" s="184">
        <f t="shared" ca="1" si="892"/>
        <v>0</v>
      </c>
      <c r="CR261" s="184">
        <f t="shared" ca="1" si="893"/>
        <v>0</v>
      </c>
      <c r="CS261" s="184">
        <f t="shared" ca="1" si="894"/>
        <v>0</v>
      </c>
      <c r="CT261" s="184">
        <f t="shared" ca="1" si="895"/>
        <v>0</v>
      </c>
      <c r="CU261" s="184">
        <f t="shared" ca="1" si="896"/>
        <v>0</v>
      </c>
      <c r="CV261" s="184">
        <f t="shared" ca="1" si="897"/>
        <v>0</v>
      </c>
      <c r="CW261" s="184">
        <f t="shared" ca="1" si="898"/>
        <v>0</v>
      </c>
      <c r="CX261" s="184">
        <f t="shared" ca="1" si="899"/>
        <v>0</v>
      </c>
      <c r="CY261" s="184">
        <f t="shared" ca="1" si="900"/>
        <v>0</v>
      </c>
      <c r="CZ261" s="184">
        <f t="shared" ca="1" si="901"/>
        <v>0</v>
      </c>
      <c r="DA261" s="184">
        <f t="shared" ca="1" si="902"/>
        <v>0</v>
      </c>
      <c r="DB261" s="184">
        <f t="shared" ca="1" si="903"/>
        <v>0</v>
      </c>
      <c r="DC261" s="184">
        <f t="shared" ca="1" si="904"/>
        <v>0</v>
      </c>
      <c r="DD261" s="184">
        <f t="shared" ca="1" si="905"/>
        <v>0</v>
      </c>
      <c r="DE261" s="184">
        <f t="shared" ca="1" si="906"/>
        <v>0</v>
      </c>
      <c r="DF261" s="184">
        <f t="shared" ca="1" si="907"/>
        <v>0</v>
      </c>
      <c r="DG261" s="184">
        <f t="shared" ca="1" si="908"/>
        <v>0</v>
      </c>
      <c r="DH261" s="184">
        <f t="shared" ca="1" si="909"/>
        <v>0</v>
      </c>
      <c r="DI261" s="184">
        <f t="shared" ca="1" si="910"/>
        <v>0</v>
      </c>
      <c r="DJ261" s="184">
        <f t="shared" ca="1" si="911"/>
        <v>0</v>
      </c>
      <c r="DK261" s="184">
        <f t="shared" ca="1" si="912"/>
        <v>0</v>
      </c>
      <c r="DL261" s="184">
        <f t="shared" ca="1" si="913"/>
        <v>0</v>
      </c>
      <c r="DM261" s="184">
        <f t="shared" ca="1" si="914"/>
        <v>0</v>
      </c>
      <c r="DN261" s="184">
        <f t="shared" ca="1" si="915"/>
        <v>0</v>
      </c>
      <c r="DO261" s="184">
        <f t="shared" ca="1" si="916"/>
        <v>0</v>
      </c>
      <c r="DP261" s="184">
        <f t="shared" ca="1" si="917"/>
        <v>0</v>
      </c>
      <c r="DQ261" s="184">
        <f t="shared" ca="1" si="918"/>
        <v>0</v>
      </c>
      <c r="DR261" s="184">
        <f t="shared" ca="1" si="919"/>
        <v>0</v>
      </c>
      <c r="DS261" s="184">
        <f t="shared" ca="1" si="920"/>
        <v>0</v>
      </c>
      <c r="DT261" s="184">
        <f t="shared" ca="1" si="921"/>
        <v>0</v>
      </c>
      <c r="DU261" s="184">
        <f t="shared" ca="1" si="922"/>
        <v>0</v>
      </c>
      <c r="DV261" s="184">
        <f t="shared" ca="1" si="923"/>
        <v>0</v>
      </c>
      <c r="DW261" s="184">
        <f t="shared" ca="1" si="924"/>
        <v>0</v>
      </c>
      <c r="DX261" s="184">
        <f t="shared" ca="1" si="925"/>
        <v>0</v>
      </c>
      <c r="DY261" s="184">
        <f t="shared" ca="1" si="926"/>
        <v>0</v>
      </c>
      <c r="DZ261" s="184">
        <f t="shared" ca="1" si="927"/>
        <v>0</v>
      </c>
      <c r="EA261" s="184">
        <f t="shared" ca="1" si="928"/>
        <v>0</v>
      </c>
      <c r="EB261" s="184">
        <f t="shared" ca="1" si="929"/>
        <v>0</v>
      </c>
      <c r="EC261" s="184">
        <f t="shared" ca="1" si="930"/>
        <v>0</v>
      </c>
      <c r="ED261" s="184">
        <f t="shared" ca="1" si="931"/>
        <v>0</v>
      </c>
      <c r="EE261" s="184">
        <f t="shared" ca="1" si="932"/>
        <v>0</v>
      </c>
      <c r="EF261" s="184">
        <f t="shared" ca="1" si="933"/>
        <v>0</v>
      </c>
      <c r="EG261" s="184">
        <f t="shared" ca="1" si="934"/>
        <v>0</v>
      </c>
      <c r="EH261" s="184">
        <f t="shared" ca="1" si="935"/>
        <v>0</v>
      </c>
      <c r="EI261" s="184">
        <f t="shared" ca="1" si="936"/>
        <v>0</v>
      </c>
      <c r="EJ261" s="184">
        <f t="shared" ca="1" si="937"/>
        <v>0</v>
      </c>
      <c r="EK261" s="184">
        <f t="shared" ca="1" si="938"/>
        <v>0</v>
      </c>
      <c r="EL261" s="184">
        <f t="shared" ca="1" si="939"/>
        <v>0</v>
      </c>
      <c r="EM261" s="184">
        <f t="shared" ca="1" si="940"/>
        <v>0</v>
      </c>
      <c r="EN261" s="184">
        <f t="shared" ca="1" si="941"/>
        <v>0</v>
      </c>
      <c r="EO261" s="184">
        <f t="shared" ca="1" si="942"/>
        <v>0</v>
      </c>
      <c r="EP261" s="184">
        <f t="shared" ca="1" si="943"/>
        <v>0</v>
      </c>
      <c r="EQ261" s="184">
        <f t="shared" ca="1" si="944"/>
        <v>0</v>
      </c>
      <c r="ER261" s="184">
        <f t="shared" ca="1" si="945"/>
        <v>0</v>
      </c>
      <c r="ES261" s="184">
        <f t="shared" ca="1" si="946"/>
        <v>0</v>
      </c>
      <c r="ET261" s="184">
        <f t="shared" ca="1" si="947"/>
        <v>0</v>
      </c>
      <c r="EU261" s="184">
        <f t="shared" ca="1" si="948"/>
        <v>0</v>
      </c>
      <c r="EV261" s="184">
        <f t="shared" ca="1" si="949"/>
        <v>0</v>
      </c>
      <c r="EW261" s="184">
        <f t="shared" ca="1" si="950"/>
        <v>0</v>
      </c>
      <c r="EX261" s="184">
        <f t="shared" ca="1" si="951"/>
        <v>0</v>
      </c>
      <c r="EY261" s="184">
        <f t="shared" ca="1" si="952"/>
        <v>0</v>
      </c>
      <c r="EZ261" s="184">
        <f t="shared" ca="1" si="953"/>
        <v>0</v>
      </c>
      <c r="FA261" s="184">
        <f t="shared" ca="1" si="954"/>
        <v>0</v>
      </c>
      <c r="FB261" s="184">
        <f t="shared" ca="1" si="955"/>
        <v>0</v>
      </c>
      <c r="FC261" s="184">
        <f t="shared" ca="1" si="956"/>
        <v>0</v>
      </c>
      <c r="FD261" s="184">
        <f t="shared" ca="1" si="957"/>
        <v>0</v>
      </c>
      <c r="FE261" s="184">
        <f t="shared" ca="1" si="958"/>
        <v>0</v>
      </c>
      <c r="FF261" s="184">
        <f t="shared" ca="1" si="959"/>
        <v>0</v>
      </c>
      <c r="FG261" s="184">
        <f t="shared" ca="1" si="960"/>
        <v>0</v>
      </c>
      <c r="FH261" s="184">
        <f t="shared" ca="1" si="961"/>
        <v>0</v>
      </c>
      <c r="FI261" s="184">
        <f t="shared" ca="1" si="962"/>
        <v>0</v>
      </c>
      <c r="FJ261" s="184">
        <f t="shared" ca="1" si="963"/>
        <v>0</v>
      </c>
      <c r="FK261" s="184">
        <f t="shared" ca="1" si="964"/>
        <v>0</v>
      </c>
      <c r="FL261" s="184">
        <f t="shared" ca="1" si="965"/>
        <v>0</v>
      </c>
      <c r="FM261" s="184">
        <f t="shared" ca="1" si="966"/>
        <v>0</v>
      </c>
      <c r="FN261" s="184">
        <f t="shared" ca="1" si="967"/>
        <v>0</v>
      </c>
      <c r="FO261" s="184">
        <f t="shared" ca="1" si="968"/>
        <v>0</v>
      </c>
      <c r="FP261" s="184">
        <f t="shared" ca="1" si="969"/>
        <v>0</v>
      </c>
      <c r="FQ261" s="184">
        <f t="shared" ca="1" si="970"/>
        <v>0</v>
      </c>
      <c r="FR261" s="184">
        <f t="shared" ca="1" si="971"/>
        <v>0</v>
      </c>
      <c r="FS261" s="184">
        <f t="shared" ca="1" si="972"/>
        <v>0</v>
      </c>
      <c r="FT261" s="184">
        <f t="shared" ca="1" si="973"/>
        <v>0</v>
      </c>
      <c r="FU261" s="184">
        <f t="shared" ca="1" si="974"/>
        <v>0</v>
      </c>
      <c r="FV261" s="184">
        <f t="shared" ca="1" si="975"/>
        <v>0</v>
      </c>
      <c r="FW261" s="184">
        <f t="shared" ca="1" si="976"/>
        <v>0</v>
      </c>
      <c r="FX261" s="184">
        <f t="shared" ca="1" si="977"/>
        <v>0</v>
      </c>
      <c r="FY261" s="184">
        <f t="shared" ca="1" si="978"/>
        <v>0</v>
      </c>
      <c r="FZ261" s="184">
        <f t="shared" ca="1" si="979"/>
        <v>0</v>
      </c>
      <c r="GA261" s="184">
        <f t="shared" ca="1" si="980"/>
        <v>0</v>
      </c>
      <c r="GB261" s="184">
        <f t="shared" ca="1" si="981"/>
        <v>0</v>
      </c>
      <c r="GC261" s="184">
        <f t="shared" ca="1" si="982"/>
        <v>0</v>
      </c>
      <c r="GD261" s="184">
        <f t="shared" ca="1" si="983"/>
        <v>0</v>
      </c>
      <c r="GE261" s="184">
        <f t="shared" ca="1" si="984"/>
        <v>0</v>
      </c>
      <c r="GF261" s="184">
        <f t="shared" ca="1" si="985"/>
        <v>0</v>
      </c>
      <c r="GG261" s="184">
        <f t="shared" ca="1" si="986"/>
        <v>0</v>
      </c>
      <c r="GH261" s="184">
        <f t="shared" ca="1" si="987"/>
        <v>0</v>
      </c>
      <c r="GI261" s="184">
        <f t="shared" ca="1" si="988"/>
        <v>0</v>
      </c>
      <c r="GJ261" s="184">
        <f t="shared" ca="1" si="989"/>
        <v>0</v>
      </c>
      <c r="GK261" s="184">
        <f t="shared" ca="1" si="990"/>
        <v>0</v>
      </c>
      <c r="GL261" s="184">
        <f t="shared" ca="1" si="991"/>
        <v>0</v>
      </c>
      <c r="GM261" s="184">
        <f t="shared" ca="1" si="992"/>
        <v>0</v>
      </c>
      <c r="GN261" s="184">
        <f t="shared" ca="1" si="993"/>
        <v>0</v>
      </c>
      <c r="GO261" s="184">
        <f t="shared" ca="1" si="994"/>
        <v>0</v>
      </c>
      <c r="GP261" s="184">
        <f t="shared" ca="1" si="995"/>
        <v>0</v>
      </c>
      <c r="GQ261" s="184">
        <f t="shared" ca="1" si="996"/>
        <v>0</v>
      </c>
      <c r="GR261" s="184">
        <f t="shared" ca="1" si="997"/>
        <v>0</v>
      </c>
      <c r="GS261" s="184">
        <f t="shared" ca="1" si="998"/>
        <v>0</v>
      </c>
      <c r="GT261" s="184">
        <f t="shared" ca="1" si="999"/>
        <v>0</v>
      </c>
      <c r="GU261" s="184">
        <f t="shared" ca="1" si="1000"/>
        <v>0</v>
      </c>
      <c r="GV261" s="184">
        <f t="shared" ca="1" si="1001"/>
        <v>0</v>
      </c>
      <c r="GW261" s="184">
        <f t="shared" ca="1" si="1002"/>
        <v>0</v>
      </c>
      <c r="GX261" s="184">
        <f t="shared" ca="1" si="1003"/>
        <v>0</v>
      </c>
      <c r="GY261" s="184">
        <f t="shared" ca="1" si="1004"/>
        <v>0</v>
      </c>
      <c r="GZ261" s="184">
        <f t="shared" ca="1" si="1005"/>
        <v>0</v>
      </c>
      <c r="HA261" s="184">
        <f t="shared" ca="1" si="1006"/>
        <v>0</v>
      </c>
      <c r="HB261" s="184">
        <f t="shared" ca="1" si="1007"/>
        <v>0</v>
      </c>
      <c r="HC261" s="184">
        <f t="shared" ca="1" si="1008"/>
        <v>0</v>
      </c>
      <c r="HD261" s="184">
        <f t="shared" ca="1" si="1009"/>
        <v>0</v>
      </c>
      <c r="HE261" s="184">
        <f t="shared" ca="1" si="1010"/>
        <v>0</v>
      </c>
      <c r="HF261" s="184">
        <f t="shared" ca="1" si="1011"/>
        <v>0</v>
      </c>
      <c r="HG261" s="184">
        <f t="shared" ca="1" si="1012"/>
        <v>0</v>
      </c>
      <c r="HH261" s="184">
        <f t="shared" ca="1" si="1013"/>
        <v>0</v>
      </c>
      <c r="HI261" s="184">
        <f t="shared" ca="1" si="1014"/>
        <v>0</v>
      </c>
      <c r="HJ261" s="184">
        <f t="shared" ca="1" si="1015"/>
        <v>0</v>
      </c>
      <c r="HK261" s="578">
        <f t="shared" ca="1" si="1016"/>
        <v>0</v>
      </c>
    </row>
    <row r="262" spans="1:219" s="185" customFormat="1">
      <c r="A262" s="284"/>
      <c r="B262" s="285"/>
      <c r="C262" s="286"/>
      <c r="D262" s="287"/>
      <c r="E262" s="288"/>
      <c r="F262" s="289"/>
      <c r="G262" s="289"/>
      <c r="H262" s="289"/>
      <c r="I262" s="289"/>
      <c r="J262" s="289"/>
      <c r="K262" s="289"/>
      <c r="L262" s="289"/>
      <c r="M262" s="572">
        <f t="shared" si="810"/>
        <v>0</v>
      </c>
      <c r="N262" s="572">
        <f t="shared" si="811"/>
        <v>0</v>
      </c>
      <c r="O262" s="572">
        <f t="shared" si="812"/>
        <v>0</v>
      </c>
      <c r="P262" s="572">
        <f t="shared" si="813"/>
        <v>254</v>
      </c>
      <c r="Q262" s="572" t="str">
        <f t="shared" si="814"/>
        <v/>
      </c>
      <c r="R262" s="572" t="str">
        <f t="shared" si="815"/>
        <v/>
      </c>
      <c r="S262" s="184" t="str">
        <f t="shared" ca="1" si="816"/>
        <v/>
      </c>
      <c r="T262" s="184" t="str">
        <f t="shared" ca="1" si="817"/>
        <v/>
      </c>
      <c r="U262" s="184" t="str">
        <f t="shared" ca="1" si="818"/>
        <v/>
      </c>
      <c r="V262" s="184" t="str">
        <f t="shared" ca="1" si="819"/>
        <v/>
      </c>
      <c r="W262" s="184" t="str">
        <f t="shared" ca="1" si="820"/>
        <v/>
      </c>
      <c r="X262" s="184" t="str">
        <f t="shared" ca="1" si="821"/>
        <v/>
      </c>
      <c r="Y262" s="184" t="str">
        <f t="shared" ca="1" si="822"/>
        <v/>
      </c>
      <c r="Z262" s="184" t="str">
        <f t="shared" ca="1" si="823"/>
        <v/>
      </c>
      <c r="AA262" s="184" t="str">
        <f t="shared" ca="1" si="824"/>
        <v/>
      </c>
      <c r="AB262" s="184" t="str">
        <f t="shared" ca="1" si="825"/>
        <v/>
      </c>
      <c r="AC262" s="184" t="str">
        <f t="shared" ca="1" si="826"/>
        <v/>
      </c>
      <c r="AD262" s="184" t="str">
        <f t="shared" ca="1" si="827"/>
        <v/>
      </c>
      <c r="AE262" s="184" t="str">
        <f t="shared" ca="1" si="828"/>
        <v/>
      </c>
      <c r="AF262" s="184" t="str">
        <f t="shared" ca="1" si="829"/>
        <v/>
      </c>
      <c r="AG262" s="184" t="str">
        <f t="shared" ca="1" si="830"/>
        <v/>
      </c>
      <c r="AH262" s="184" t="str">
        <f t="shared" ca="1" si="831"/>
        <v/>
      </c>
      <c r="AI262" s="184" t="str">
        <f t="shared" ca="1" si="832"/>
        <v/>
      </c>
      <c r="AJ262" s="184" t="str">
        <f t="shared" ca="1" si="833"/>
        <v/>
      </c>
      <c r="AK262" s="184" t="str">
        <f t="shared" ca="1" si="834"/>
        <v/>
      </c>
      <c r="AL262" s="184" t="str">
        <f t="shared" ca="1" si="835"/>
        <v/>
      </c>
      <c r="AM262" s="184" t="str">
        <f t="shared" ca="1" si="836"/>
        <v/>
      </c>
      <c r="AN262" s="184" t="str">
        <f t="shared" ca="1" si="837"/>
        <v/>
      </c>
      <c r="AO262" s="184" t="str">
        <f t="shared" ca="1" si="838"/>
        <v/>
      </c>
      <c r="AP262" s="184" t="str">
        <f t="shared" ca="1" si="839"/>
        <v/>
      </c>
      <c r="AQ262" s="184" t="str">
        <f t="shared" ca="1" si="840"/>
        <v/>
      </c>
      <c r="AR262" s="184" t="str">
        <f t="shared" ca="1" si="841"/>
        <v/>
      </c>
      <c r="AS262" s="184" t="str">
        <f t="shared" ca="1" si="842"/>
        <v/>
      </c>
      <c r="AT262" s="184" t="str">
        <f t="shared" ca="1" si="843"/>
        <v/>
      </c>
      <c r="AU262" s="184" t="str">
        <f t="shared" ca="1" si="844"/>
        <v/>
      </c>
      <c r="AV262" s="184" t="str">
        <f t="shared" ca="1" si="845"/>
        <v/>
      </c>
      <c r="AW262" s="184" t="str">
        <f t="shared" ca="1" si="846"/>
        <v/>
      </c>
      <c r="AX262" s="184" t="str">
        <f t="shared" ca="1" si="847"/>
        <v/>
      </c>
      <c r="AY262" s="184" t="str">
        <f t="shared" ca="1" si="848"/>
        <v/>
      </c>
      <c r="AZ262" s="184" t="str">
        <f t="shared" ca="1" si="849"/>
        <v/>
      </c>
      <c r="BA262" s="184" t="str">
        <f t="shared" ca="1" si="850"/>
        <v/>
      </c>
      <c r="BB262" s="184" t="str">
        <f t="shared" ca="1" si="851"/>
        <v/>
      </c>
      <c r="BC262" s="184" t="str">
        <f t="shared" ca="1" si="852"/>
        <v/>
      </c>
      <c r="BD262" s="184" t="str">
        <f t="shared" ca="1" si="853"/>
        <v/>
      </c>
      <c r="BE262" s="184" t="str">
        <f t="shared" ca="1" si="854"/>
        <v/>
      </c>
      <c r="BF262" s="184" t="str">
        <f t="shared" ca="1" si="855"/>
        <v/>
      </c>
      <c r="BG262" s="184" t="str">
        <f t="shared" ca="1" si="856"/>
        <v/>
      </c>
      <c r="BH262" s="184" t="str">
        <f t="shared" ca="1" si="857"/>
        <v/>
      </c>
      <c r="BI262" s="184" t="str">
        <f t="shared" ca="1" si="858"/>
        <v/>
      </c>
      <c r="BJ262" s="184" t="str">
        <f t="shared" ca="1" si="859"/>
        <v/>
      </c>
      <c r="BK262" s="184" t="str">
        <f t="shared" ca="1" si="860"/>
        <v/>
      </c>
      <c r="BL262" s="184" t="str">
        <f t="shared" ca="1" si="861"/>
        <v/>
      </c>
      <c r="BM262" s="184" t="str">
        <f t="shared" ca="1" si="862"/>
        <v/>
      </c>
      <c r="BN262" s="184" t="str">
        <f t="shared" ca="1" si="863"/>
        <v/>
      </c>
      <c r="BO262" s="184" t="str">
        <f t="shared" ca="1" si="864"/>
        <v/>
      </c>
      <c r="BP262" s="184" t="str">
        <f t="shared" ca="1" si="865"/>
        <v/>
      </c>
      <c r="BQ262" s="184" t="str">
        <f t="shared" ca="1" si="866"/>
        <v/>
      </c>
      <c r="BR262" s="184" t="str">
        <f t="shared" ca="1" si="867"/>
        <v/>
      </c>
      <c r="BS262" s="184" t="str">
        <f t="shared" ca="1" si="868"/>
        <v/>
      </c>
      <c r="BT262" s="184" t="str">
        <f t="shared" ca="1" si="869"/>
        <v/>
      </c>
      <c r="BU262" s="184" t="str">
        <f t="shared" ca="1" si="870"/>
        <v/>
      </c>
      <c r="BV262" s="184" t="str">
        <f t="shared" ca="1" si="871"/>
        <v/>
      </c>
      <c r="BW262" s="184" t="str">
        <f t="shared" ca="1" si="872"/>
        <v/>
      </c>
      <c r="BX262" s="184" t="str">
        <f t="shared" ca="1" si="873"/>
        <v/>
      </c>
      <c r="BY262" s="184" t="str">
        <f t="shared" ca="1" si="874"/>
        <v/>
      </c>
      <c r="BZ262" s="184" t="str">
        <f t="shared" ca="1" si="875"/>
        <v/>
      </c>
      <c r="CA262" s="184">
        <f t="shared" ca="1" si="876"/>
        <v>0</v>
      </c>
      <c r="CB262" s="184">
        <f t="shared" ca="1" si="877"/>
        <v>0</v>
      </c>
      <c r="CC262" s="184">
        <f t="shared" ca="1" si="878"/>
        <v>0</v>
      </c>
      <c r="CD262" s="184">
        <f t="shared" ca="1" si="879"/>
        <v>0</v>
      </c>
      <c r="CE262" s="184">
        <f t="shared" ca="1" si="880"/>
        <v>0</v>
      </c>
      <c r="CF262" s="184">
        <f t="shared" ca="1" si="881"/>
        <v>0</v>
      </c>
      <c r="CG262" s="184">
        <f t="shared" ca="1" si="882"/>
        <v>0</v>
      </c>
      <c r="CH262" s="184">
        <f t="shared" ca="1" si="883"/>
        <v>0</v>
      </c>
      <c r="CI262" s="184">
        <f t="shared" ca="1" si="884"/>
        <v>0</v>
      </c>
      <c r="CJ262" s="184">
        <f t="shared" ca="1" si="885"/>
        <v>0</v>
      </c>
      <c r="CK262" s="184">
        <f t="shared" ca="1" si="886"/>
        <v>0</v>
      </c>
      <c r="CL262" s="184">
        <f t="shared" ca="1" si="887"/>
        <v>0</v>
      </c>
      <c r="CM262" s="184">
        <f t="shared" ca="1" si="888"/>
        <v>0</v>
      </c>
      <c r="CN262" s="184">
        <f t="shared" ca="1" si="889"/>
        <v>0</v>
      </c>
      <c r="CO262" s="184">
        <f t="shared" ca="1" si="890"/>
        <v>0</v>
      </c>
      <c r="CP262" s="184">
        <f t="shared" ca="1" si="891"/>
        <v>0</v>
      </c>
      <c r="CQ262" s="184">
        <f t="shared" ca="1" si="892"/>
        <v>0</v>
      </c>
      <c r="CR262" s="184">
        <f t="shared" ca="1" si="893"/>
        <v>0</v>
      </c>
      <c r="CS262" s="184">
        <f t="shared" ca="1" si="894"/>
        <v>0</v>
      </c>
      <c r="CT262" s="184">
        <f t="shared" ca="1" si="895"/>
        <v>0</v>
      </c>
      <c r="CU262" s="184">
        <f t="shared" ca="1" si="896"/>
        <v>0</v>
      </c>
      <c r="CV262" s="184">
        <f t="shared" ca="1" si="897"/>
        <v>0</v>
      </c>
      <c r="CW262" s="184">
        <f t="shared" ca="1" si="898"/>
        <v>0</v>
      </c>
      <c r="CX262" s="184">
        <f t="shared" ca="1" si="899"/>
        <v>0</v>
      </c>
      <c r="CY262" s="184">
        <f t="shared" ca="1" si="900"/>
        <v>0</v>
      </c>
      <c r="CZ262" s="184">
        <f t="shared" ca="1" si="901"/>
        <v>0</v>
      </c>
      <c r="DA262" s="184">
        <f t="shared" ca="1" si="902"/>
        <v>0</v>
      </c>
      <c r="DB262" s="184">
        <f t="shared" ca="1" si="903"/>
        <v>0</v>
      </c>
      <c r="DC262" s="184">
        <f t="shared" ca="1" si="904"/>
        <v>0</v>
      </c>
      <c r="DD262" s="184">
        <f t="shared" ca="1" si="905"/>
        <v>0</v>
      </c>
      <c r="DE262" s="184">
        <f t="shared" ca="1" si="906"/>
        <v>0</v>
      </c>
      <c r="DF262" s="184">
        <f t="shared" ca="1" si="907"/>
        <v>0</v>
      </c>
      <c r="DG262" s="184">
        <f t="shared" ca="1" si="908"/>
        <v>0</v>
      </c>
      <c r="DH262" s="184">
        <f t="shared" ca="1" si="909"/>
        <v>0</v>
      </c>
      <c r="DI262" s="184">
        <f t="shared" ca="1" si="910"/>
        <v>0</v>
      </c>
      <c r="DJ262" s="184">
        <f t="shared" ca="1" si="911"/>
        <v>0</v>
      </c>
      <c r="DK262" s="184">
        <f t="shared" ca="1" si="912"/>
        <v>0</v>
      </c>
      <c r="DL262" s="184">
        <f t="shared" ca="1" si="913"/>
        <v>0</v>
      </c>
      <c r="DM262" s="184">
        <f t="shared" ca="1" si="914"/>
        <v>0</v>
      </c>
      <c r="DN262" s="184">
        <f t="shared" ca="1" si="915"/>
        <v>0</v>
      </c>
      <c r="DO262" s="184">
        <f t="shared" ca="1" si="916"/>
        <v>0</v>
      </c>
      <c r="DP262" s="184">
        <f t="shared" ca="1" si="917"/>
        <v>0</v>
      </c>
      <c r="DQ262" s="184">
        <f t="shared" ca="1" si="918"/>
        <v>0</v>
      </c>
      <c r="DR262" s="184">
        <f t="shared" ca="1" si="919"/>
        <v>0</v>
      </c>
      <c r="DS262" s="184">
        <f t="shared" ca="1" si="920"/>
        <v>0</v>
      </c>
      <c r="DT262" s="184">
        <f t="shared" ca="1" si="921"/>
        <v>0</v>
      </c>
      <c r="DU262" s="184">
        <f t="shared" ca="1" si="922"/>
        <v>0</v>
      </c>
      <c r="DV262" s="184">
        <f t="shared" ca="1" si="923"/>
        <v>0</v>
      </c>
      <c r="DW262" s="184">
        <f t="shared" ca="1" si="924"/>
        <v>0</v>
      </c>
      <c r="DX262" s="184">
        <f t="shared" ca="1" si="925"/>
        <v>0</v>
      </c>
      <c r="DY262" s="184">
        <f t="shared" ca="1" si="926"/>
        <v>0</v>
      </c>
      <c r="DZ262" s="184">
        <f t="shared" ca="1" si="927"/>
        <v>0</v>
      </c>
      <c r="EA262" s="184">
        <f t="shared" ca="1" si="928"/>
        <v>0</v>
      </c>
      <c r="EB262" s="184">
        <f t="shared" ca="1" si="929"/>
        <v>0</v>
      </c>
      <c r="EC262" s="184">
        <f t="shared" ca="1" si="930"/>
        <v>0</v>
      </c>
      <c r="ED262" s="184">
        <f t="shared" ca="1" si="931"/>
        <v>0</v>
      </c>
      <c r="EE262" s="184">
        <f t="shared" ca="1" si="932"/>
        <v>0</v>
      </c>
      <c r="EF262" s="184">
        <f t="shared" ca="1" si="933"/>
        <v>0</v>
      </c>
      <c r="EG262" s="184">
        <f t="shared" ca="1" si="934"/>
        <v>0</v>
      </c>
      <c r="EH262" s="184">
        <f t="shared" ca="1" si="935"/>
        <v>0</v>
      </c>
      <c r="EI262" s="184">
        <f t="shared" ca="1" si="936"/>
        <v>0</v>
      </c>
      <c r="EJ262" s="184">
        <f t="shared" ca="1" si="937"/>
        <v>0</v>
      </c>
      <c r="EK262" s="184">
        <f t="shared" ca="1" si="938"/>
        <v>0</v>
      </c>
      <c r="EL262" s="184">
        <f t="shared" ca="1" si="939"/>
        <v>0</v>
      </c>
      <c r="EM262" s="184">
        <f t="shared" ca="1" si="940"/>
        <v>0</v>
      </c>
      <c r="EN262" s="184">
        <f t="shared" ca="1" si="941"/>
        <v>0</v>
      </c>
      <c r="EO262" s="184">
        <f t="shared" ca="1" si="942"/>
        <v>0</v>
      </c>
      <c r="EP262" s="184">
        <f t="shared" ca="1" si="943"/>
        <v>0</v>
      </c>
      <c r="EQ262" s="184">
        <f t="shared" ca="1" si="944"/>
        <v>0</v>
      </c>
      <c r="ER262" s="184">
        <f t="shared" ca="1" si="945"/>
        <v>0</v>
      </c>
      <c r="ES262" s="184">
        <f t="shared" ca="1" si="946"/>
        <v>0</v>
      </c>
      <c r="ET262" s="184">
        <f t="shared" ca="1" si="947"/>
        <v>0</v>
      </c>
      <c r="EU262" s="184">
        <f t="shared" ca="1" si="948"/>
        <v>0</v>
      </c>
      <c r="EV262" s="184">
        <f t="shared" ca="1" si="949"/>
        <v>0</v>
      </c>
      <c r="EW262" s="184">
        <f t="shared" ca="1" si="950"/>
        <v>0</v>
      </c>
      <c r="EX262" s="184">
        <f t="shared" ca="1" si="951"/>
        <v>0</v>
      </c>
      <c r="EY262" s="184">
        <f t="shared" ca="1" si="952"/>
        <v>0</v>
      </c>
      <c r="EZ262" s="184">
        <f t="shared" ca="1" si="953"/>
        <v>0</v>
      </c>
      <c r="FA262" s="184">
        <f t="shared" ca="1" si="954"/>
        <v>0</v>
      </c>
      <c r="FB262" s="184">
        <f t="shared" ca="1" si="955"/>
        <v>0</v>
      </c>
      <c r="FC262" s="184">
        <f t="shared" ca="1" si="956"/>
        <v>0</v>
      </c>
      <c r="FD262" s="184">
        <f t="shared" ca="1" si="957"/>
        <v>0</v>
      </c>
      <c r="FE262" s="184">
        <f t="shared" ca="1" si="958"/>
        <v>0</v>
      </c>
      <c r="FF262" s="184">
        <f t="shared" ca="1" si="959"/>
        <v>0</v>
      </c>
      <c r="FG262" s="184">
        <f t="shared" ca="1" si="960"/>
        <v>0</v>
      </c>
      <c r="FH262" s="184">
        <f t="shared" ca="1" si="961"/>
        <v>0</v>
      </c>
      <c r="FI262" s="184">
        <f t="shared" ca="1" si="962"/>
        <v>0</v>
      </c>
      <c r="FJ262" s="184">
        <f t="shared" ca="1" si="963"/>
        <v>0</v>
      </c>
      <c r="FK262" s="184">
        <f t="shared" ca="1" si="964"/>
        <v>0</v>
      </c>
      <c r="FL262" s="184">
        <f t="shared" ca="1" si="965"/>
        <v>0</v>
      </c>
      <c r="FM262" s="184">
        <f t="shared" ca="1" si="966"/>
        <v>0</v>
      </c>
      <c r="FN262" s="184">
        <f t="shared" ca="1" si="967"/>
        <v>0</v>
      </c>
      <c r="FO262" s="184">
        <f t="shared" ca="1" si="968"/>
        <v>0</v>
      </c>
      <c r="FP262" s="184">
        <f t="shared" ca="1" si="969"/>
        <v>0</v>
      </c>
      <c r="FQ262" s="184">
        <f t="shared" ca="1" si="970"/>
        <v>0</v>
      </c>
      <c r="FR262" s="184">
        <f t="shared" ca="1" si="971"/>
        <v>0</v>
      </c>
      <c r="FS262" s="184">
        <f t="shared" ca="1" si="972"/>
        <v>0</v>
      </c>
      <c r="FT262" s="184">
        <f t="shared" ca="1" si="973"/>
        <v>0</v>
      </c>
      <c r="FU262" s="184">
        <f t="shared" ca="1" si="974"/>
        <v>0</v>
      </c>
      <c r="FV262" s="184">
        <f t="shared" ca="1" si="975"/>
        <v>0</v>
      </c>
      <c r="FW262" s="184">
        <f t="shared" ca="1" si="976"/>
        <v>0</v>
      </c>
      <c r="FX262" s="184">
        <f t="shared" ca="1" si="977"/>
        <v>0</v>
      </c>
      <c r="FY262" s="184">
        <f t="shared" ca="1" si="978"/>
        <v>0</v>
      </c>
      <c r="FZ262" s="184">
        <f t="shared" ca="1" si="979"/>
        <v>0</v>
      </c>
      <c r="GA262" s="184">
        <f t="shared" ca="1" si="980"/>
        <v>0</v>
      </c>
      <c r="GB262" s="184">
        <f t="shared" ca="1" si="981"/>
        <v>0</v>
      </c>
      <c r="GC262" s="184">
        <f t="shared" ca="1" si="982"/>
        <v>0</v>
      </c>
      <c r="GD262" s="184">
        <f t="shared" ca="1" si="983"/>
        <v>0</v>
      </c>
      <c r="GE262" s="184">
        <f t="shared" ca="1" si="984"/>
        <v>0</v>
      </c>
      <c r="GF262" s="184">
        <f t="shared" ca="1" si="985"/>
        <v>0</v>
      </c>
      <c r="GG262" s="184">
        <f t="shared" ca="1" si="986"/>
        <v>0</v>
      </c>
      <c r="GH262" s="184">
        <f t="shared" ca="1" si="987"/>
        <v>0</v>
      </c>
      <c r="GI262" s="184">
        <f t="shared" ca="1" si="988"/>
        <v>0</v>
      </c>
      <c r="GJ262" s="184">
        <f t="shared" ca="1" si="989"/>
        <v>0</v>
      </c>
      <c r="GK262" s="184">
        <f t="shared" ca="1" si="990"/>
        <v>0</v>
      </c>
      <c r="GL262" s="184">
        <f t="shared" ca="1" si="991"/>
        <v>0</v>
      </c>
      <c r="GM262" s="184">
        <f t="shared" ca="1" si="992"/>
        <v>0</v>
      </c>
      <c r="GN262" s="184">
        <f t="shared" ca="1" si="993"/>
        <v>0</v>
      </c>
      <c r="GO262" s="184">
        <f t="shared" ca="1" si="994"/>
        <v>0</v>
      </c>
      <c r="GP262" s="184">
        <f t="shared" ca="1" si="995"/>
        <v>0</v>
      </c>
      <c r="GQ262" s="184">
        <f t="shared" ca="1" si="996"/>
        <v>0</v>
      </c>
      <c r="GR262" s="184">
        <f t="shared" ca="1" si="997"/>
        <v>0</v>
      </c>
      <c r="GS262" s="184">
        <f t="shared" ca="1" si="998"/>
        <v>0</v>
      </c>
      <c r="GT262" s="184">
        <f t="shared" ca="1" si="999"/>
        <v>0</v>
      </c>
      <c r="GU262" s="184">
        <f t="shared" ca="1" si="1000"/>
        <v>0</v>
      </c>
      <c r="GV262" s="184">
        <f t="shared" ca="1" si="1001"/>
        <v>0</v>
      </c>
      <c r="GW262" s="184">
        <f t="shared" ca="1" si="1002"/>
        <v>0</v>
      </c>
      <c r="GX262" s="184">
        <f t="shared" ca="1" si="1003"/>
        <v>0</v>
      </c>
      <c r="GY262" s="184">
        <f t="shared" ca="1" si="1004"/>
        <v>0</v>
      </c>
      <c r="GZ262" s="184">
        <f t="shared" ca="1" si="1005"/>
        <v>0</v>
      </c>
      <c r="HA262" s="184">
        <f t="shared" ca="1" si="1006"/>
        <v>0</v>
      </c>
      <c r="HB262" s="184">
        <f t="shared" ca="1" si="1007"/>
        <v>0</v>
      </c>
      <c r="HC262" s="184">
        <f t="shared" ca="1" si="1008"/>
        <v>0</v>
      </c>
      <c r="HD262" s="184">
        <f t="shared" ca="1" si="1009"/>
        <v>0</v>
      </c>
      <c r="HE262" s="184">
        <f t="shared" ca="1" si="1010"/>
        <v>0</v>
      </c>
      <c r="HF262" s="184">
        <f t="shared" ca="1" si="1011"/>
        <v>0</v>
      </c>
      <c r="HG262" s="184">
        <f t="shared" ca="1" si="1012"/>
        <v>0</v>
      </c>
      <c r="HH262" s="184">
        <f t="shared" ca="1" si="1013"/>
        <v>0</v>
      </c>
      <c r="HI262" s="184">
        <f t="shared" ca="1" si="1014"/>
        <v>0</v>
      </c>
      <c r="HJ262" s="184">
        <f t="shared" ca="1" si="1015"/>
        <v>0</v>
      </c>
      <c r="HK262" s="578">
        <f t="shared" ca="1" si="1016"/>
        <v>0</v>
      </c>
    </row>
    <row r="263" spans="1:219" s="185" customFormat="1">
      <c r="A263" s="284"/>
      <c r="B263" s="285"/>
      <c r="C263" s="286"/>
      <c r="D263" s="287"/>
      <c r="E263" s="288"/>
      <c r="F263" s="289"/>
      <c r="G263" s="289"/>
      <c r="H263" s="289"/>
      <c r="I263" s="289"/>
      <c r="J263" s="289"/>
      <c r="K263" s="289"/>
      <c r="L263" s="289"/>
      <c r="M263" s="572">
        <f t="shared" si="810"/>
        <v>0</v>
      </c>
      <c r="N263" s="572">
        <f t="shared" si="811"/>
        <v>0</v>
      </c>
      <c r="O263" s="572">
        <f t="shared" si="812"/>
        <v>0</v>
      </c>
      <c r="P263" s="572">
        <f t="shared" si="813"/>
        <v>255</v>
      </c>
      <c r="Q263" s="572" t="str">
        <f t="shared" si="814"/>
        <v/>
      </c>
      <c r="R263" s="572" t="str">
        <f t="shared" si="815"/>
        <v/>
      </c>
      <c r="S263" s="184" t="str">
        <f t="shared" ca="1" si="816"/>
        <v/>
      </c>
      <c r="T263" s="184" t="str">
        <f t="shared" ca="1" si="817"/>
        <v/>
      </c>
      <c r="U263" s="184" t="str">
        <f t="shared" ca="1" si="818"/>
        <v/>
      </c>
      <c r="V263" s="184" t="str">
        <f t="shared" ca="1" si="819"/>
        <v/>
      </c>
      <c r="W263" s="184" t="str">
        <f t="shared" ca="1" si="820"/>
        <v/>
      </c>
      <c r="X263" s="184" t="str">
        <f t="shared" ca="1" si="821"/>
        <v/>
      </c>
      <c r="Y263" s="184" t="str">
        <f t="shared" ca="1" si="822"/>
        <v/>
      </c>
      <c r="Z263" s="184" t="str">
        <f t="shared" ca="1" si="823"/>
        <v/>
      </c>
      <c r="AA263" s="184" t="str">
        <f t="shared" ca="1" si="824"/>
        <v/>
      </c>
      <c r="AB263" s="184" t="str">
        <f t="shared" ca="1" si="825"/>
        <v/>
      </c>
      <c r="AC263" s="184" t="str">
        <f t="shared" ca="1" si="826"/>
        <v/>
      </c>
      <c r="AD263" s="184" t="str">
        <f t="shared" ca="1" si="827"/>
        <v/>
      </c>
      <c r="AE263" s="184" t="str">
        <f t="shared" ca="1" si="828"/>
        <v/>
      </c>
      <c r="AF263" s="184" t="str">
        <f t="shared" ca="1" si="829"/>
        <v/>
      </c>
      <c r="AG263" s="184" t="str">
        <f t="shared" ca="1" si="830"/>
        <v/>
      </c>
      <c r="AH263" s="184" t="str">
        <f t="shared" ca="1" si="831"/>
        <v/>
      </c>
      <c r="AI263" s="184" t="str">
        <f t="shared" ca="1" si="832"/>
        <v/>
      </c>
      <c r="AJ263" s="184" t="str">
        <f t="shared" ca="1" si="833"/>
        <v/>
      </c>
      <c r="AK263" s="184" t="str">
        <f t="shared" ca="1" si="834"/>
        <v/>
      </c>
      <c r="AL263" s="184" t="str">
        <f t="shared" ca="1" si="835"/>
        <v/>
      </c>
      <c r="AM263" s="184" t="str">
        <f t="shared" ca="1" si="836"/>
        <v/>
      </c>
      <c r="AN263" s="184" t="str">
        <f t="shared" ca="1" si="837"/>
        <v/>
      </c>
      <c r="AO263" s="184" t="str">
        <f t="shared" ca="1" si="838"/>
        <v/>
      </c>
      <c r="AP263" s="184" t="str">
        <f t="shared" ca="1" si="839"/>
        <v/>
      </c>
      <c r="AQ263" s="184" t="str">
        <f t="shared" ca="1" si="840"/>
        <v/>
      </c>
      <c r="AR263" s="184" t="str">
        <f t="shared" ca="1" si="841"/>
        <v/>
      </c>
      <c r="AS263" s="184" t="str">
        <f t="shared" ca="1" si="842"/>
        <v/>
      </c>
      <c r="AT263" s="184" t="str">
        <f t="shared" ca="1" si="843"/>
        <v/>
      </c>
      <c r="AU263" s="184" t="str">
        <f t="shared" ca="1" si="844"/>
        <v/>
      </c>
      <c r="AV263" s="184" t="str">
        <f t="shared" ca="1" si="845"/>
        <v/>
      </c>
      <c r="AW263" s="184" t="str">
        <f t="shared" ca="1" si="846"/>
        <v/>
      </c>
      <c r="AX263" s="184" t="str">
        <f t="shared" ca="1" si="847"/>
        <v/>
      </c>
      <c r="AY263" s="184" t="str">
        <f t="shared" ca="1" si="848"/>
        <v/>
      </c>
      <c r="AZ263" s="184" t="str">
        <f t="shared" ca="1" si="849"/>
        <v/>
      </c>
      <c r="BA263" s="184" t="str">
        <f t="shared" ca="1" si="850"/>
        <v/>
      </c>
      <c r="BB263" s="184" t="str">
        <f t="shared" ca="1" si="851"/>
        <v/>
      </c>
      <c r="BC263" s="184" t="str">
        <f t="shared" ca="1" si="852"/>
        <v/>
      </c>
      <c r="BD263" s="184" t="str">
        <f t="shared" ca="1" si="853"/>
        <v/>
      </c>
      <c r="BE263" s="184" t="str">
        <f t="shared" ca="1" si="854"/>
        <v/>
      </c>
      <c r="BF263" s="184" t="str">
        <f t="shared" ca="1" si="855"/>
        <v/>
      </c>
      <c r="BG263" s="184" t="str">
        <f t="shared" ca="1" si="856"/>
        <v/>
      </c>
      <c r="BH263" s="184" t="str">
        <f t="shared" ca="1" si="857"/>
        <v/>
      </c>
      <c r="BI263" s="184" t="str">
        <f t="shared" ca="1" si="858"/>
        <v/>
      </c>
      <c r="BJ263" s="184" t="str">
        <f t="shared" ca="1" si="859"/>
        <v/>
      </c>
      <c r="BK263" s="184" t="str">
        <f t="shared" ca="1" si="860"/>
        <v/>
      </c>
      <c r="BL263" s="184" t="str">
        <f t="shared" ca="1" si="861"/>
        <v/>
      </c>
      <c r="BM263" s="184" t="str">
        <f t="shared" ca="1" si="862"/>
        <v/>
      </c>
      <c r="BN263" s="184" t="str">
        <f t="shared" ca="1" si="863"/>
        <v/>
      </c>
      <c r="BO263" s="184" t="str">
        <f t="shared" ca="1" si="864"/>
        <v/>
      </c>
      <c r="BP263" s="184" t="str">
        <f t="shared" ca="1" si="865"/>
        <v/>
      </c>
      <c r="BQ263" s="184" t="str">
        <f t="shared" ca="1" si="866"/>
        <v/>
      </c>
      <c r="BR263" s="184" t="str">
        <f t="shared" ca="1" si="867"/>
        <v/>
      </c>
      <c r="BS263" s="184" t="str">
        <f t="shared" ca="1" si="868"/>
        <v/>
      </c>
      <c r="BT263" s="184" t="str">
        <f t="shared" ca="1" si="869"/>
        <v/>
      </c>
      <c r="BU263" s="184" t="str">
        <f t="shared" ca="1" si="870"/>
        <v/>
      </c>
      <c r="BV263" s="184" t="str">
        <f t="shared" ca="1" si="871"/>
        <v/>
      </c>
      <c r="BW263" s="184" t="str">
        <f t="shared" ca="1" si="872"/>
        <v/>
      </c>
      <c r="BX263" s="184" t="str">
        <f t="shared" ca="1" si="873"/>
        <v/>
      </c>
      <c r="BY263" s="184" t="str">
        <f t="shared" ca="1" si="874"/>
        <v/>
      </c>
      <c r="BZ263" s="184">
        <f t="shared" ca="1" si="875"/>
        <v>0</v>
      </c>
      <c r="CA263" s="184">
        <f t="shared" ca="1" si="876"/>
        <v>0</v>
      </c>
      <c r="CB263" s="184">
        <f t="shared" ca="1" si="877"/>
        <v>0</v>
      </c>
      <c r="CC263" s="184">
        <f t="shared" ca="1" si="878"/>
        <v>0</v>
      </c>
      <c r="CD263" s="184">
        <f t="shared" ca="1" si="879"/>
        <v>0</v>
      </c>
      <c r="CE263" s="184">
        <f t="shared" ca="1" si="880"/>
        <v>0</v>
      </c>
      <c r="CF263" s="184">
        <f t="shared" ca="1" si="881"/>
        <v>0</v>
      </c>
      <c r="CG263" s="184">
        <f t="shared" ca="1" si="882"/>
        <v>0</v>
      </c>
      <c r="CH263" s="184">
        <f t="shared" ca="1" si="883"/>
        <v>0</v>
      </c>
      <c r="CI263" s="184">
        <f t="shared" ca="1" si="884"/>
        <v>0</v>
      </c>
      <c r="CJ263" s="184">
        <f t="shared" ca="1" si="885"/>
        <v>0</v>
      </c>
      <c r="CK263" s="184">
        <f t="shared" ca="1" si="886"/>
        <v>0</v>
      </c>
      <c r="CL263" s="184">
        <f t="shared" ca="1" si="887"/>
        <v>0</v>
      </c>
      <c r="CM263" s="184">
        <f t="shared" ca="1" si="888"/>
        <v>0</v>
      </c>
      <c r="CN263" s="184">
        <f t="shared" ca="1" si="889"/>
        <v>0</v>
      </c>
      <c r="CO263" s="184">
        <f t="shared" ca="1" si="890"/>
        <v>0</v>
      </c>
      <c r="CP263" s="184">
        <f t="shared" ca="1" si="891"/>
        <v>0</v>
      </c>
      <c r="CQ263" s="184">
        <f t="shared" ca="1" si="892"/>
        <v>0</v>
      </c>
      <c r="CR263" s="184">
        <f t="shared" ca="1" si="893"/>
        <v>0</v>
      </c>
      <c r="CS263" s="184">
        <f t="shared" ca="1" si="894"/>
        <v>0</v>
      </c>
      <c r="CT263" s="184">
        <f t="shared" ca="1" si="895"/>
        <v>0</v>
      </c>
      <c r="CU263" s="184">
        <f t="shared" ca="1" si="896"/>
        <v>0</v>
      </c>
      <c r="CV263" s="184">
        <f t="shared" ca="1" si="897"/>
        <v>0</v>
      </c>
      <c r="CW263" s="184">
        <f t="shared" ca="1" si="898"/>
        <v>0</v>
      </c>
      <c r="CX263" s="184">
        <f t="shared" ca="1" si="899"/>
        <v>0</v>
      </c>
      <c r="CY263" s="184">
        <f t="shared" ca="1" si="900"/>
        <v>0</v>
      </c>
      <c r="CZ263" s="184">
        <f t="shared" ca="1" si="901"/>
        <v>0</v>
      </c>
      <c r="DA263" s="184">
        <f t="shared" ca="1" si="902"/>
        <v>0</v>
      </c>
      <c r="DB263" s="184">
        <f t="shared" ca="1" si="903"/>
        <v>0</v>
      </c>
      <c r="DC263" s="184">
        <f t="shared" ca="1" si="904"/>
        <v>0</v>
      </c>
      <c r="DD263" s="184">
        <f t="shared" ca="1" si="905"/>
        <v>0</v>
      </c>
      <c r="DE263" s="184">
        <f t="shared" ca="1" si="906"/>
        <v>0</v>
      </c>
      <c r="DF263" s="184">
        <f t="shared" ca="1" si="907"/>
        <v>0</v>
      </c>
      <c r="DG263" s="184">
        <f t="shared" ca="1" si="908"/>
        <v>0</v>
      </c>
      <c r="DH263" s="184">
        <f t="shared" ca="1" si="909"/>
        <v>0</v>
      </c>
      <c r="DI263" s="184">
        <f t="shared" ca="1" si="910"/>
        <v>0</v>
      </c>
      <c r="DJ263" s="184">
        <f t="shared" ca="1" si="911"/>
        <v>0</v>
      </c>
      <c r="DK263" s="184">
        <f t="shared" ca="1" si="912"/>
        <v>0</v>
      </c>
      <c r="DL263" s="184">
        <f t="shared" ca="1" si="913"/>
        <v>0</v>
      </c>
      <c r="DM263" s="184">
        <f t="shared" ca="1" si="914"/>
        <v>0</v>
      </c>
      <c r="DN263" s="184">
        <f t="shared" ca="1" si="915"/>
        <v>0</v>
      </c>
      <c r="DO263" s="184">
        <f t="shared" ca="1" si="916"/>
        <v>0</v>
      </c>
      <c r="DP263" s="184">
        <f t="shared" ca="1" si="917"/>
        <v>0</v>
      </c>
      <c r="DQ263" s="184">
        <f t="shared" ca="1" si="918"/>
        <v>0</v>
      </c>
      <c r="DR263" s="184">
        <f t="shared" ca="1" si="919"/>
        <v>0</v>
      </c>
      <c r="DS263" s="184">
        <f t="shared" ca="1" si="920"/>
        <v>0</v>
      </c>
      <c r="DT263" s="184">
        <f t="shared" ca="1" si="921"/>
        <v>0</v>
      </c>
      <c r="DU263" s="184">
        <f t="shared" ca="1" si="922"/>
        <v>0</v>
      </c>
      <c r="DV263" s="184">
        <f t="shared" ca="1" si="923"/>
        <v>0</v>
      </c>
      <c r="DW263" s="184">
        <f t="shared" ca="1" si="924"/>
        <v>0</v>
      </c>
      <c r="DX263" s="184">
        <f t="shared" ca="1" si="925"/>
        <v>0</v>
      </c>
      <c r="DY263" s="184">
        <f t="shared" ca="1" si="926"/>
        <v>0</v>
      </c>
      <c r="DZ263" s="184">
        <f t="shared" ca="1" si="927"/>
        <v>0</v>
      </c>
      <c r="EA263" s="184">
        <f t="shared" ca="1" si="928"/>
        <v>0</v>
      </c>
      <c r="EB263" s="184">
        <f t="shared" ca="1" si="929"/>
        <v>0</v>
      </c>
      <c r="EC263" s="184">
        <f t="shared" ca="1" si="930"/>
        <v>0</v>
      </c>
      <c r="ED263" s="184">
        <f t="shared" ca="1" si="931"/>
        <v>0</v>
      </c>
      <c r="EE263" s="184">
        <f t="shared" ca="1" si="932"/>
        <v>0</v>
      </c>
      <c r="EF263" s="184">
        <f t="shared" ca="1" si="933"/>
        <v>0</v>
      </c>
      <c r="EG263" s="184">
        <f t="shared" ca="1" si="934"/>
        <v>0</v>
      </c>
      <c r="EH263" s="184">
        <f t="shared" ca="1" si="935"/>
        <v>0</v>
      </c>
      <c r="EI263" s="184">
        <f t="shared" ca="1" si="936"/>
        <v>0</v>
      </c>
      <c r="EJ263" s="184">
        <f t="shared" ca="1" si="937"/>
        <v>0</v>
      </c>
      <c r="EK263" s="184">
        <f t="shared" ca="1" si="938"/>
        <v>0</v>
      </c>
      <c r="EL263" s="184">
        <f t="shared" ca="1" si="939"/>
        <v>0</v>
      </c>
      <c r="EM263" s="184">
        <f t="shared" ca="1" si="940"/>
        <v>0</v>
      </c>
      <c r="EN263" s="184">
        <f t="shared" ca="1" si="941"/>
        <v>0</v>
      </c>
      <c r="EO263" s="184">
        <f t="shared" ca="1" si="942"/>
        <v>0</v>
      </c>
      <c r="EP263" s="184">
        <f t="shared" ca="1" si="943"/>
        <v>0</v>
      </c>
      <c r="EQ263" s="184">
        <f t="shared" ca="1" si="944"/>
        <v>0</v>
      </c>
      <c r="ER263" s="184">
        <f t="shared" ca="1" si="945"/>
        <v>0</v>
      </c>
      <c r="ES263" s="184">
        <f t="shared" ca="1" si="946"/>
        <v>0</v>
      </c>
      <c r="ET263" s="184">
        <f t="shared" ca="1" si="947"/>
        <v>0</v>
      </c>
      <c r="EU263" s="184">
        <f t="shared" ca="1" si="948"/>
        <v>0</v>
      </c>
      <c r="EV263" s="184">
        <f t="shared" ca="1" si="949"/>
        <v>0</v>
      </c>
      <c r="EW263" s="184">
        <f t="shared" ca="1" si="950"/>
        <v>0</v>
      </c>
      <c r="EX263" s="184">
        <f t="shared" ca="1" si="951"/>
        <v>0</v>
      </c>
      <c r="EY263" s="184">
        <f t="shared" ca="1" si="952"/>
        <v>0</v>
      </c>
      <c r="EZ263" s="184">
        <f t="shared" ca="1" si="953"/>
        <v>0</v>
      </c>
      <c r="FA263" s="184">
        <f t="shared" ca="1" si="954"/>
        <v>0</v>
      </c>
      <c r="FB263" s="184">
        <f t="shared" ca="1" si="955"/>
        <v>0</v>
      </c>
      <c r="FC263" s="184">
        <f t="shared" ca="1" si="956"/>
        <v>0</v>
      </c>
      <c r="FD263" s="184">
        <f t="shared" ca="1" si="957"/>
        <v>0</v>
      </c>
      <c r="FE263" s="184">
        <f t="shared" ca="1" si="958"/>
        <v>0</v>
      </c>
      <c r="FF263" s="184">
        <f t="shared" ca="1" si="959"/>
        <v>0</v>
      </c>
      <c r="FG263" s="184">
        <f t="shared" ca="1" si="960"/>
        <v>0</v>
      </c>
      <c r="FH263" s="184">
        <f t="shared" ca="1" si="961"/>
        <v>0</v>
      </c>
      <c r="FI263" s="184">
        <f t="shared" ca="1" si="962"/>
        <v>0</v>
      </c>
      <c r="FJ263" s="184">
        <f t="shared" ca="1" si="963"/>
        <v>0</v>
      </c>
      <c r="FK263" s="184">
        <f t="shared" ca="1" si="964"/>
        <v>0</v>
      </c>
      <c r="FL263" s="184">
        <f t="shared" ca="1" si="965"/>
        <v>0</v>
      </c>
      <c r="FM263" s="184">
        <f t="shared" ca="1" si="966"/>
        <v>0</v>
      </c>
      <c r="FN263" s="184">
        <f t="shared" ca="1" si="967"/>
        <v>0</v>
      </c>
      <c r="FO263" s="184">
        <f t="shared" ca="1" si="968"/>
        <v>0</v>
      </c>
      <c r="FP263" s="184">
        <f t="shared" ca="1" si="969"/>
        <v>0</v>
      </c>
      <c r="FQ263" s="184">
        <f t="shared" ca="1" si="970"/>
        <v>0</v>
      </c>
      <c r="FR263" s="184">
        <f t="shared" ca="1" si="971"/>
        <v>0</v>
      </c>
      <c r="FS263" s="184">
        <f t="shared" ca="1" si="972"/>
        <v>0</v>
      </c>
      <c r="FT263" s="184">
        <f t="shared" ca="1" si="973"/>
        <v>0</v>
      </c>
      <c r="FU263" s="184">
        <f t="shared" ca="1" si="974"/>
        <v>0</v>
      </c>
      <c r="FV263" s="184">
        <f t="shared" ca="1" si="975"/>
        <v>0</v>
      </c>
      <c r="FW263" s="184">
        <f t="shared" ca="1" si="976"/>
        <v>0</v>
      </c>
      <c r="FX263" s="184">
        <f t="shared" ca="1" si="977"/>
        <v>0</v>
      </c>
      <c r="FY263" s="184">
        <f t="shared" ca="1" si="978"/>
        <v>0</v>
      </c>
      <c r="FZ263" s="184">
        <f t="shared" ca="1" si="979"/>
        <v>0</v>
      </c>
      <c r="GA263" s="184">
        <f t="shared" ca="1" si="980"/>
        <v>0</v>
      </c>
      <c r="GB263" s="184">
        <f t="shared" ca="1" si="981"/>
        <v>0</v>
      </c>
      <c r="GC263" s="184">
        <f t="shared" ca="1" si="982"/>
        <v>0</v>
      </c>
      <c r="GD263" s="184">
        <f t="shared" ca="1" si="983"/>
        <v>0</v>
      </c>
      <c r="GE263" s="184">
        <f t="shared" ca="1" si="984"/>
        <v>0</v>
      </c>
      <c r="GF263" s="184">
        <f t="shared" ca="1" si="985"/>
        <v>0</v>
      </c>
      <c r="GG263" s="184">
        <f t="shared" ca="1" si="986"/>
        <v>0</v>
      </c>
      <c r="GH263" s="184">
        <f t="shared" ca="1" si="987"/>
        <v>0</v>
      </c>
      <c r="GI263" s="184">
        <f t="shared" ca="1" si="988"/>
        <v>0</v>
      </c>
      <c r="GJ263" s="184">
        <f t="shared" ca="1" si="989"/>
        <v>0</v>
      </c>
      <c r="GK263" s="184">
        <f t="shared" ca="1" si="990"/>
        <v>0</v>
      </c>
      <c r="GL263" s="184">
        <f t="shared" ca="1" si="991"/>
        <v>0</v>
      </c>
      <c r="GM263" s="184">
        <f t="shared" ca="1" si="992"/>
        <v>0</v>
      </c>
      <c r="GN263" s="184">
        <f t="shared" ca="1" si="993"/>
        <v>0</v>
      </c>
      <c r="GO263" s="184">
        <f t="shared" ca="1" si="994"/>
        <v>0</v>
      </c>
      <c r="GP263" s="184">
        <f t="shared" ca="1" si="995"/>
        <v>0</v>
      </c>
      <c r="GQ263" s="184">
        <f t="shared" ca="1" si="996"/>
        <v>0</v>
      </c>
      <c r="GR263" s="184">
        <f t="shared" ca="1" si="997"/>
        <v>0</v>
      </c>
      <c r="GS263" s="184">
        <f t="shared" ca="1" si="998"/>
        <v>0</v>
      </c>
      <c r="GT263" s="184">
        <f t="shared" ca="1" si="999"/>
        <v>0</v>
      </c>
      <c r="GU263" s="184">
        <f t="shared" ca="1" si="1000"/>
        <v>0</v>
      </c>
      <c r="GV263" s="184">
        <f t="shared" ca="1" si="1001"/>
        <v>0</v>
      </c>
      <c r="GW263" s="184">
        <f t="shared" ca="1" si="1002"/>
        <v>0</v>
      </c>
      <c r="GX263" s="184">
        <f t="shared" ca="1" si="1003"/>
        <v>0</v>
      </c>
      <c r="GY263" s="184">
        <f t="shared" ca="1" si="1004"/>
        <v>0</v>
      </c>
      <c r="GZ263" s="184">
        <f t="shared" ca="1" si="1005"/>
        <v>0</v>
      </c>
      <c r="HA263" s="184">
        <f t="shared" ca="1" si="1006"/>
        <v>0</v>
      </c>
      <c r="HB263" s="184">
        <f t="shared" ca="1" si="1007"/>
        <v>0</v>
      </c>
      <c r="HC263" s="184">
        <f t="shared" ca="1" si="1008"/>
        <v>0</v>
      </c>
      <c r="HD263" s="184">
        <f t="shared" ca="1" si="1009"/>
        <v>0</v>
      </c>
      <c r="HE263" s="184">
        <f t="shared" ca="1" si="1010"/>
        <v>0</v>
      </c>
      <c r="HF263" s="184">
        <f t="shared" ca="1" si="1011"/>
        <v>0</v>
      </c>
      <c r="HG263" s="184">
        <f t="shared" ca="1" si="1012"/>
        <v>0</v>
      </c>
      <c r="HH263" s="184">
        <f t="shared" ca="1" si="1013"/>
        <v>0</v>
      </c>
      <c r="HI263" s="184">
        <f t="shared" ca="1" si="1014"/>
        <v>0</v>
      </c>
      <c r="HJ263" s="184">
        <f t="shared" ca="1" si="1015"/>
        <v>0</v>
      </c>
      <c r="HK263" s="578">
        <f t="shared" ca="1" si="1016"/>
        <v>0</v>
      </c>
    </row>
    <row r="264" spans="1:219" s="185" customFormat="1">
      <c r="A264" s="284"/>
      <c r="B264" s="285"/>
      <c r="C264" s="286"/>
      <c r="D264" s="287"/>
      <c r="E264" s="288"/>
      <c r="F264" s="289"/>
      <c r="G264" s="289"/>
      <c r="H264" s="289"/>
      <c r="I264" s="289"/>
      <c r="J264" s="289"/>
      <c r="K264" s="289"/>
      <c r="L264" s="289"/>
      <c r="M264" s="572">
        <f t="shared" si="810"/>
        <v>0</v>
      </c>
      <c r="N264" s="572">
        <f t="shared" si="811"/>
        <v>0</v>
      </c>
      <c r="O264" s="572">
        <f t="shared" si="812"/>
        <v>0</v>
      </c>
      <c r="P264" s="572">
        <f t="shared" si="813"/>
        <v>256</v>
      </c>
      <c r="Q264" s="572" t="str">
        <f t="shared" si="814"/>
        <v/>
      </c>
      <c r="R264" s="572" t="str">
        <f t="shared" si="815"/>
        <v/>
      </c>
      <c r="S264" s="184" t="str">
        <f t="shared" ca="1" si="816"/>
        <v/>
      </c>
      <c r="T264" s="184" t="str">
        <f t="shared" ca="1" si="817"/>
        <v/>
      </c>
      <c r="U264" s="184" t="str">
        <f t="shared" ca="1" si="818"/>
        <v/>
      </c>
      <c r="V264" s="184" t="str">
        <f t="shared" ca="1" si="819"/>
        <v/>
      </c>
      <c r="W264" s="184" t="str">
        <f t="shared" ca="1" si="820"/>
        <v/>
      </c>
      <c r="X264" s="184" t="str">
        <f t="shared" ca="1" si="821"/>
        <v/>
      </c>
      <c r="Y264" s="184" t="str">
        <f t="shared" ca="1" si="822"/>
        <v/>
      </c>
      <c r="Z264" s="184" t="str">
        <f t="shared" ca="1" si="823"/>
        <v/>
      </c>
      <c r="AA264" s="184" t="str">
        <f t="shared" ca="1" si="824"/>
        <v/>
      </c>
      <c r="AB264" s="184" t="str">
        <f t="shared" ca="1" si="825"/>
        <v/>
      </c>
      <c r="AC264" s="184" t="str">
        <f t="shared" ca="1" si="826"/>
        <v/>
      </c>
      <c r="AD264" s="184" t="str">
        <f t="shared" ca="1" si="827"/>
        <v/>
      </c>
      <c r="AE264" s="184" t="str">
        <f t="shared" ca="1" si="828"/>
        <v/>
      </c>
      <c r="AF264" s="184" t="str">
        <f t="shared" ca="1" si="829"/>
        <v/>
      </c>
      <c r="AG264" s="184" t="str">
        <f t="shared" ca="1" si="830"/>
        <v/>
      </c>
      <c r="AH264" s="184" t="str">
        <f t="shared" ca="1" si="831"/>
        <v/>
      </c>
      <c r="AI264" s="184" t="str">
        <f t="shared" ca="1" si="832"/>
        <v/>
      </c>
      <c r="AJ264" s="184" t="str">
        <f t="shared" ca="1" si="833"/>
        <v/>
      </c>
      <c r="AK264" s="184" t="str">
        <f t="shared" ca="1" si="834"/>
        <v/>
      </c>
      <c r="AL264" s="184" t="str">
        <f t="shared" ca="1" si="835"/>
        <v/>
      </c>
      <c r="AM264" s="184" t="str">
        <f t="shared" ca="1" si="836"/>
        <v/>
      </c>
      <c r="AN264" s="184" t="str">
        <f t="shared" ca="1" si="837"/>
        <v/>
      </c>
      <c r="AO264" s="184" t="str">
        <f t="shared" ca="1" si="838"/>
        <v/>
      </c>
      <c r="AP264" s="184" t="str">
        <f t="shared" ca="1" si="839"/>
        <v/>
      </c>
      <c r="AQ264" s="184" t="str">
        <f t="shared" ca="1" si="840"/>
        <v/>
      </c>
      <c r="AR264" s="184" t="str">
        <f t="shared" ca="1" si="841"/>
        <v/>
      </c>
      <c r="AS264" s="184" t="str">
        <f t="shared" ca="1" si="842"/>
        <v/>
      </c>
      <c r="AT264" s="184" t="str">
        <f t="shared" ca="1" si="843"/>
        <v/>
      </c>
      <c r="AU264" s="184" t="str">
        <f t="shared" ca="1" si="844"/>
        <v/>
      </c>
      <c r="AV264" s="184" t="str">
        <f t="shared" ca="1" si="845"/>
        <v/>
      </c>
      <c r="AW264" s="184" t="str">
        <f t="shared" ca="1" si="846"/>
        <v/>
      </c>
      <c r="AX264" s="184" t="str">
        <f t="shared" ca="1" si="847"/>
        <v/>
      </c>
      <c r="AY264" s="184" t="str">
        <f t="shared" ca="1" si="848"/>
        <v/>
      </c>
      <c r="AZ264" s="184" t="str">
        <f t="shared" ca="1" si="849"/>
        <v/>
      </c>
      <c r="BA264" s="184" t="str">
        <f t="shared" ca="1" si="850"/>
        <v/>
      </c>
      <c r="BB264" s="184" t="str">
        <f t="shared" ca="1" si="851"/>
        <v/>
      </c>
      <c r="BC264" s="184" t="str">
        <f t="shared" ca="1" si="852"/>
        <v/>
      </c>
      <c r="BD264" s="184" t="str">
        <f t="shared" ca="1" si="853"/>
        <v/>
      </c>
      <c r="BE264" s="184" t="str">
        <f t="shared" ca="1" si="854"/>
        <v/>
      </c>
      <c r="BF264" s="184" t="str">
        <f t="shared" ca="1" si="855"/>
        <v/>
      </c>
      <c r="BG264" s="184" t="str">
        <f t="shared" ca="1" si="856"/>
        <v/>
      </c>
      <c r="BH264" s="184" t="str">
        <f t="shared" ca="1" si="857"/>
        <v/>
      </c>
      <c r="BI264" s="184" t="str">
        <f t="shared" ca="1" si="858"/>
        <v/>
      </c>
      <c r="BJ264" s="184" t="str">
        <f t="shared" ca="1" si="859"/>
        <v/>
      </c>
      <c r="BK264" s="184" t="str">
        <f t="shared" ca="1" si="860"/>
        <v/>
      </c>
      <c r="BL264" s="184" t="str">
        <f t="shared" ca="1" si="861"/>
        <v/>
      </c>
      <c r="BM264" s="184" t="str">
        <f t="shared" ca="1" si="862"/>
        <v/>
      </c>
      <c r="BN264" s="184" t="str">
        <f t="shared" ca="1" si="863"/>
        <v/>
      </c>
      <c r="BO264" s="184" t="str">
        <f t="shared" ca="1" si="864"/>
        <v/>
      </c>
      <c r="BP264" s="184" t="str">
        <f t="shared" ca="1" si="865"/>
        <v/>
      </c>
      <c r="BQ264" s="184" t="str">
        <f t="shared" ca="1" si="866"/>
        <v/>
      </c>
      <c r="BR264" s="184" t="str">
        <f t="shared" ca="1" si="867"/>
        <v/>
      </c>
      <c r="BS264" s="184" t="str">
        <f t="shared" ca="1" si="868"/>
        <v/>
      </c>
      <c r="BT264" s="184" t="str">
        <f t="shared" ca="1" si="869"/>
        <v/>
      </c>
      <c r="BU264" s="184" t="str">
        <f t="shared" ca="1" si="870"/>
        <v/>
      </c>
      <c r="BV264" s="184" t="str">
        <f t="shared" ca="1" si="871"/>
        <v/>
      </c>
      <c r="BW264" s="184" t="str">
        <f t="shared" ca="1" si="872"/>
        <v/>
      </c>
      <c r="BX264" s="184" t="str">
        <f t="shared" ca="1" si="873"/>
        <v/>
      </c>
      <c r="BY264" s="184">
        <f t="shared" ca="1" si="874"/>
        <v>0</v>
      </c>
      <c r="BZ264" s="184">
        <f t="shared" ca="1" si="875"/>
        <v>0</v>
      </c>
      <c r="CA264" s="184">
        <f t="shared" ca="1" si="876"/>
        <v>0</v>
      </c>
      <c r="CB264" s="184">
        <f t="shared" ca="1" si="877"/>
        <v>0</v>
      </c>
      <c r="CC264" s="184">
        <f t="shared" ca="1" si="878"/>
        <v>0</v>
      </c>
      <c r="CD264" s="184">
        <f t="shared" ca="1" si="879"/>
        <v>0</v>
      </c>
      <c r="CE264" s="184">
        <f t="shared" ca="1" si="880"/>
        <v>0</v>
      </c>
      <c r="CF264" s="184">
        <f t="shared" ca="1" si="881"/>
        <v>0</v>
      </c>
      <c r="CG264" s="184">
        <f t="shared" ca="1" si="882"/>
        <v>0</v>
      </c>
      <c r="CH264" s="184">
        <f t="shared" ca="1" si="883"/>
        <v>0</v>
      </c>
      <c r="CI264" s="184">
        <f t="shared" ca="1" si="884"/>
        <v>0</v>
      </c>
      <c r="CJ264" s="184">
        <f t="shared" ca="1" si="885"/>
        <v>0</v>
      </c>
      <c r="CK264" s="184">
        <f t="shared" ca="1" si="886"/>
        <v>0</v>
      </c>
      <c r="CL264" s="184">
        <f t="shared" ca="1" si="887"/>
        <v>0</v>
      </c>
      <c r="CM264" s="184">
        <f t="shared" ca="1" si="888"/>
        <v>0</v>
      </c>
      <c r="CN264" s="184">
        <f t="shared" ca="1" si="889"/>
        <v>0</v>
      </c>
      <c r="CO264" s="184">
        <f t="shared" ca="1" si="890"/>
        <v>0</v>
      </c>
      <c r="CP264" s="184">
        <f t="shared" ca="1" si="891"/>
        <v>0</v>
      </c>
      <c r="CQ264" s="184">
        <f t="shared" ca="1" si="892"/>
        <v>0</v>
      </c>
      <c r="CR264" s="184">
        <f t="shared" ca="1" si="893"/>
        <v>0</v>
      </c>
      <c r="CS264" s="184">
        <f t="shared" ca="1" si="894"/>
        <v>0</v>
      </c>
      <c r="CT264" s="184">
        <f t="shared" ca="1" si="895"/>
        <v>0</v>
      </c>
      <c r="CU264" s="184">
        <f t="shared" ca="1" si="896"/>
        <v>0</v>
      </c>
      <c r="CV264" s="184">
        <f t="shared" ca="1" si="897"/>
        <v>0</v>
      </c>
      <c r="CW264" s="184">
        <f t="shared" ca="1" si="898"/>
        <v>0</v>
      </c>
      <c r="CX264" s="184">
        <f t="shared" ca="1" si="899"/>
        <v>0</v>
      </c>
      <c r="CY264" s="184">
        <f t="shared" ca="1" si="900"/>
        <v>0</v>
      </c>
      <c r="CZ264" s="184">
        <f t="shared" ca="1" si="901"/>
        <v>0</v>
      </c>
      <c r="DA264" s="184">
        <f t="shared" ca="1" si="902"/>
        <v>0</v>
      </c>
      <c r="DB264" s="184">
        <f t="shared" ca="1" si="903"/>
        <v>0</v>
      </c>
      <c r="DC264" s="184">
        <f t="shared" ca="1" si="904"/>
        <v>0</v>
      </c>
      <c r="DD264" s="184">
        <f t="shared" ca="1" si="905"/>
        <v>0</v>
      </c>
      <c r="DE264" s="184">
        <f t="shared" ca="1" si="906"/>
        <v>0</v>
      </c>
      <c r="DF264" s="184">
        <f t="shared" ca="1" si="907"/>
        <v>0</v>
      </c>
      <c r="DG264" s="184">
        <f t="shared" ca="1" si="908"/>
        <v>0</v>
      </c>
      <c r="DH264" s="184">
        <f t="shared" ca="1" si="909"/>
        <v>0</v>
      </c>
      <c r="DI264" s="184">
        <f t="shared" ca="1" si="910"/>
        <v>0</v>
      </c>
      <c r="DJ264" s="184">
        <f t="shared" ca="1" si="911"/>
        <v>0</v>
      </c>
      <c r="DK264" s="184">
        <f t="shared" ca="1" si="912"/>
        <v>0</v>
      </c>
      <c r="DL264" s="184">
        <f t="shared" ca="1" si="913"/>
        <v>0</v>
      </c>
      <c r="DM264" s="184">
        <f t="shared" ca="1" si="914"/>
        <v>0</v>
      </c>
      <c r="DN264" s="184">
        <f t="shared" ca="1" si="915"/>
        <v>0</v>
      </c>
      <c r="DO264" s="184">
        <f t="shared" ca="1" si="916"/>
        <v>0</v>
      </c>
      <c r="DP264" s="184">
        <f t="shared" ca="1" si="917"/>
        <v>0</v>
      </c>
      <c r="DQ264" s="184">
        <f t="shared" ca="1" si="918"/>
        <v>0</v>
      </c>
      <c r="DR264" s="184">
        <f t="shared" ca="1" si="919"/>
        <v>0</v>
      </c>
      <c r="DS264" s="184">
        <f t="shared" ca="1" si="920"/>
        <v>0</v>
      </c>
      <c r="DT264" s="184">
        <f t="shared" ca="1" si="921"/>
        <v>0</v>
      </c>
      <c r="DU264" s="184">
        <f t="shared" ca="1" si="922"/>
        <v>0</v>
      </c>
      <c r="DV264" s="184">
        <f t="shared" ca="1" si="923"/>
        <v>0</v>
      </c>
      <c r="DW264" s="184">
        <f t="shared" ca="1" si="924"/>
        <v>0</v>
      </c>
      <c r="DX264" s="184">
        <f t="shared" ca="1" si="925"/>
        <v>0</v>
      </c>
      <c r="DY264" s="184">
        <f t="shared" ca="1" si="926"/>
        <v>0</v>
      </c>
      <c r="DZ264" s="184">
        <f t="shared" ca="1" si="927"/>
        <v>0</v>
      </c>
      <c r="EA264" s="184">
        <f t="shared" ca="1" si="928"/>
        <v>0</v>
      </c>
      <c r="EB264" s="184">
        <f t="shared" ca="1" si="929"/>
        <v>0</v>
      </c>
      <c r="EC264" s="184">
        <f t="shared" ca="1" si="930"/>
        <v>0</v>
      </c>
      <c r="ED264" s="184">
        <f t="shared" ca="1" si="931"/>
        <v>0</v>
      </c>
      <c r="EE264" s="184">
        <f t="shared" ca="1" si="932"/>
        <v>0</v>
      </c>
      <c r="EF264" s="184">
        <f t="shared" ca="1" si="933"/>
        <v>0</v>
      </c>
      <c r="EG264" s="184">
        <f t="shared" ca="1" si="934"/>
        <v>0</v>
      </c>
      <c r="EH264" s="184">
        <f t="shared" ca="1" si="935"/>
        <v>0</v>
      </c>
      <c r="EI264" s="184">
        <f t="shared" ca="1" si="936"/>
        <v>0</v>
      </c>
      <c r="EJ264" s="184">
        <f t="shared" ca="1" si="937"/>
        <v>0</v>
      </c>
      <c r="EK264" s="184">
        <f t="shared" ca="1" si="938"/>
        <v>0</v>
      </c>
      <c r="EL264" s="184">
        <f t="shared" ca="1" si="939"/>
        <v>0</v>
      </c>
      <c r="EM264" s="184">
        <f t="shared" ca="1" si="940"/>
        <v>0</v>
      </c>
      <c r="EN264" s="184">
        <f t="shared" ca="1" si="941"/>
        <v>0</v>
      </c>
      <c r="EO264" s="184">
        <f t="shared" ca="1" si="942"/>
        <v>0</v>
      </c>
      <c r="EP264" s="184">
        <f t="shared" ca="1" si="943"/>
        <v>0</v>
      </c>
      <c r="EQ264" s="184">
        <f t="shared" ca="1" si="944"/>
        <v>0</v>
      </c>
      <c r="ER264" s="184">
        <f t="shared" ca="1" si="945"/>
        <v>0</v>
      </c>
      <c r="ES264" s="184">
        <f t="shared" ca="1" si="946"/>
        <v>0</v>
      </c>
      <c r="ET264" s="184">
        <f t="shared" ca="1" si="947"/>
        <v>0</v>
      </c>
      <c r="EU264" s="184">
        <f t="shared" ca="1" si="948"/>
        <v>0</v>
      </c>
      <c r="EV264" s="184">
        <f t="shared" ca="1" si="949"/>
        <v>0</v>
      </c>
      <c r="EW264" s="184">
        <f t="shared" ca="1" si="950"/>
        <v>0</v>
      </c>
      <c r="EX264" s="184">
        <f t="shared" ca="1" si="951"/>
        <v>0</v>
      </c>
      <c r="EY264" s="184">
        <f t="shared" ca="1" si="952"/>
        <v>0</v>
      </c>
      <c r="EZ264" s="184">
        <f t="shared" ca="1" si="953"/>
        <v>0</v>
      </c>
      <c r="FA264" s="184">
        <f t="shared" ca="1" si="954"/>
        <v>0</v>
      </c>
      <c r="FB264" s="184">
        <f t="shared" ca="1" si="955"/>
        <v>0</v>
      </c>
      <c r="FC264" s="184">
        <f t="shared" ca="1" si="956"/>
        <v>0</v>
      </c>
      <c r="FD264" s="184">
        <f t="shared" ca="1" si="957"/>
        <v>0</v>
      </c>
      <c r="FE264" s="184">
        <f t="shared" ca="1" si="958"/>
        <v>0</v>
      </c>
      <c r="FF264" s="184">
        <f t="shared" ca="1" si="959"/>
        <v>0</v>
      </c>
      <c r="FG264" s="184">
        <f t="shared" ca="1" si="960"/>
        <v>0</v>
      </c>
      <c r="FH264" s="184">
        <f t="shared" ca="1" si="961"/>
        <v>0</v>
      </c>
      <c r="FI264" s="184">
        <f t="shared" ca="1" si="962"/>
        <v>0</v>
      </c>
      <c r="FJ264" s="184">
        <f t="shared" ca="1" si="963"/>
        <v>0</v>
      </c>
      <c r="FK264" s="184">
        <f t="shared" ca="1" si="964"/>
        <v>0</v>
      </c>
      <c r="FL264" s="184">
        <f t="shared" ca="1" si="965"/>
        <v>0</v>
      </c>
      <c r="FM264" s="184">
        <f t="shared" ca="1" si="966"/>
        <v>0</v>
      </c>
      <c r="FN264" s="184">
        <f t="shared" ca="1" si="967"/>
        <v>0</v>
      </c>
      <c r="FO264" s="184">
        <f t="shared" ca="1" si="968"/>
        <v>0</v>
      </c>
      <c r="FP264" s="184">
        <f t="shared" ca="1" si="969"/>
        <v>0</v>
      </c>
      <c r="FQ264" s="184">
        <f t="shared" ca="1" si="970"/>
        <v>0</v>
      </c>
      <c r="FR264" s="184">
        <f t="shared" ca="1" si="971"/>
        <v>0</v>
      </c>
      <c r="FS264" s="184">
        <f t="shared" ca="1" si="972"/>
        <v>0</v>
      </c>
      <c r="FT264" s="184">
        <f t="shared" ca="1" si="973"/>
        <v>0</v>
      </c>
      <c r="FU264" s="184">
        <f t="shared" ca="1" si="974"/>
        <v>0</v>
      </c>
      <c r="FV264" s="184">
        <f t="shared" ca="1" si="975"/>
        <v>0</v>
      </c>
      <c r="FW264" s="184">
        <f t="shared" ca="1" si="976"/>
        <v>0</v>
      </c>
      <c r="FX264" s="184">
        <f t="shared" ca="1" si="977"/>
        <v>0</v>
      </c>
      <c r="FY264" s="184">
        <f t="shared" ca="1" si="978"/>
        <v>0</v>
      </c>
      <c r="FZ264" s="184">
        <f t="shared" ca="1" si="979"/>
        <v>0</v>
      </c>
      <c r="GA264" s="184">
        <f t="shared" ca="1" si="980"/>
        <v>0</v>
      </c>
      <c r="GB264" s="184">
        <f t="shared" ca="1" si="981"/>
        <v>0</v>
      </c>
      <c r="GC264" s="184">
        <f t="shared" ca="1" si="982"/>
        <v>0</v>
      </c>
      <c r="GD264" s="184">
        <f t="shared" ca="1" si="983"/>
        <v>0</v>
      </c>
      <c r="GE264" s="184">
        <f t="shared" ca="1" si="984"/>
        <v>0</v>
      </c>
      <c r="GF264" s="184">
        <f t="shared" ca="1" si="985"/>
        <v>0</v>
      </c>
      <c r="GG264" s="184">
        <f t="shared" ca="1" si="986"/>
        <v>0</v>
      </c>
      <c r="GH264" s="184">
        <f t="shared" ca="1" si="987"/>
        <v>0</v>
      </c>
      <c r="GI264" s="184">
        <f t="shared" ca="1" si="988"/>
        <v>0</v>
      </c>
      <c r="GJ264" s="184">
        <f t="shared" ca="1" si="989"/>
        <v>0</v>
      </c>
      <c r="GK264" s="184">
        <f t="shared" ca="1" si="990"/>
        <v>0</v>
      </c>
      <c r="GL264" s="184">
        <f t="shared" ca="1" si="991"/>
        <v>0</v>
      </c>
      <c r="GM264" s="184">
        <f t="shared" ca="1" si="992"/>
        <v>0</v>
      </c>
      <c r="GN264" s="184">
        <f t="shared" ca="1" si="993"/>
        <v>0</v>
      </c>
      <c r="GO264" s="184">
        <f t="shared" ca="1" si="994"/>
        <v>0</v>
      </c>
      <c r="GP264" s="184">
        <f t="shared" ca="1" si="995"/>
        <v>0</v>
      </c>
      <c r="GQ264" s="184">
        <f t="shared" ca="1" si="996"/>
        <v>0</v>
      </c>
      <c r="GR264" s="184">
        <f t="shared" ca="1" si="997"/>
        <v>0</v>
      </c>
      <c r="GS264" s="184">
        <f t="shared" ca="1" si="998"/>
        <v>0</v>
      </c>
      <c r="GT264" s="184">
        <f t="shared" ca="1" si="999"/>
        <v>0</v>
      </c>
      <c r="GU264" s="184">
        <f t="shared" ca="1" si="1000"/>
        <v>0</v>
      </c>
      <c r="GV264" s="184">
        <f t="shared" ca="1" si="1001"/>
        <v>0</v>
      </c>
      <c r="GW264" s="184">
        <f t="shared" ca="1" si="1002"/>
        <v>0</v>
      </c>
      <c r="GX264" s="184">
        <f t="shared" ca="1" si="1003"/>
        <v>0</v>
      </c>
      <c r="GY264" s="184">
        <f t="shared" ca="1" si="1004"/>
        <v>0</v>
      </c>
      <c r="GZ264" s="184">
        <f t="shared" ca="1" si="1005"/>
        <v>0</v>
      </c>
      <c r="HA264" s="184">
        <f t="shared" ca="1" si="1006"/>
        <v>0</v>
      </c>
      <c r="HB264" s="184">
        <f t="shared" ca="1" si="1007"/>
        <v>0</v>
      </c>
      <c r="HC264" s="184">
        <f t="shared" ca="1" si="1008"/>
        <v>0</v>
      </c>
      <c r="HD264" s="184">
        <f t="shared" ca="1" si="1009"/>
        <v>0</v>
      </c>
      <c r="HE264" s="184">
        <f t="shared" ca="1" si="1010"/>
        <v>0</v>
      </c>
      <c r="HF264" s="184">
        <f t="shared" ca="1" si="1011"/>
        <v>0</v>
      </c>
      <c r="HG264" s="184">
        <f t="shared" ca="1" si="1012"/>
        <v>0</v>
      </c>
      <c r="HH264" s="184">
        <f t="shared" ca="1" si="1013"/>
        <v>0</v>
      </c>
      <c r="HI264" s="184">
        <f t="shared" ca="1" si="1014"/>
        <v>0</v>
      </c>
      <c r="HJ264" s="184">
        <f t="shared" ca="1" si="1015"/>
        <v>0</v>
      </c>
      <c r="HK264" s="578">
        <f t="shared" ca="1" si="1016"/>
        <v>0</v>
      </c>
    </row>
    <row r="265" spans="1:219" s="185" customFormat="1">
      <c r="A265" s="284"/>
      <c r="B265" s="285"/>
      <c r="C265" s="286"/>
      <c r="D265" s="287"/>
      <c r="E265" s="288"/>
      <c r="F265" s="289"/>
      <c r="G265" s="289"/>
      <c r="H265" s="289"/>
      <c r="I265" s="289"/>
      <c r="J265" s="289"/>
      <c r="K265" s="289"/>
      <c r="L265" s="289"/>
      <c r="M265" s="572">
        <f t="shared" si="810"/>
        <v>0</v>
      </c>
      <c r="N265" s="572">
        <f t="shared" si="811"/>
        <v>0</v>
      </c>
      <c r="O265" s="572">
        <f t="shared" si="812"/>
        <v>0</v>
      </c>
      <c r="P265" s="572">
        <f t="shared" si="813"/>
        <v>257</v>
      </c>
      <c r="Q265" s="572" t="str">
        <f t="shared" si="814"/>
        <v/>
      </c>
      <c r="R265" s="572" t="str">
        <f t="shared" si="815"/>
        <v/>
      </c>
      <c r="S265" s="184" t="str">
        <f t="shared" ca="1" si="816"/>
        <v/>
      </c>
      <c r="T265" s="184" t="str">
        <f t="shared" ca="1" si="817"/>
        <v/>
      </c>
      <c r="U265" s="184" t="str">
        <f t="shared" ca="1" si="818"/>
        <v/>
      </c>
      <c r="V265" s="184" t="str">
        <f t="shared" ca="1" si="819"/>
        <v/>
      </c>
      <c r="W265" s="184" t="str">
        <f t="shared" ca="1" si="820"/>
        <v/>
      </c>
      <c r="X265" s="184" t="str">
        <f t="shared" ca="1" si="821"/>
        <v/>
      </c>
      <c r="Y265" s="184" t="str">
        <f t="shared" ca="1" si="822"/>
        <v/>
      </c>
      <c r="Z265" s="184" t="str">
        <f t="shared" ca="1" si="823"/>
        <v/>
      </c>
      <c r="AA265" s="184" t="str">
        <f t="shared" ca="1" si="824"/>
        <v/>
      </c>
      <c r="AB265" s="184" t="str">
        <f t="shared" ca="1" si="825"/>
        <v/>
      </c>
      <c r="AC265" s="184" t="str">
        <f t="shared" ca="1" si="826"/>
        <v/>
      </c>
      <c r="AD265" s="184" t="str">
        <f t="shared" ca="1" si="827"/>
        <v/>
      </c>
      <c r="AE265" s="184" t="str">
        <f t="shared" ca="1" si="828"/>
        <v/>
      </c>
      <c r="AF265" s="184" t="str">
        <f t="shared" ca="1" si="829"/>
        <v/>
      </c>
      <c r="AG265" s="184" t="str">
        <f t="shared" ca="1" si="830"/>
        <v/>
      </c>
      <c r="AH265" s="184" t="str">
        <f t="shared" ca="1" si="831"/>
        <v/>
      </c>
      <c r="AI265" s="184" t="str">
        <f t="shared" ca="1" si="832"/>
        <v/>
      </c>
      <c r="AJ265" s="184" t="str">
        <f t="shared" ca="1" si="833"/>
        <v/>
      </c>
      <c r="AK265" s="184" t="str">
        <f t="shared" ca="1" si="834"/>
        <v/>
      </c>
      <c r="AL265" s="184" t="str">
        <f t="shared" ca="1" si="835"/>
        <v/>
      </c>
      <c r="AM265" s="184" t="str">
        <f t="shared" ca="1" si="836"/>
        <v/>
      </c>
      <c r="AN265" s="184" t="str">
        <f t="shared" ca="1" si="837"/>
        <v/>
      </c>
      <c r="AO265" s="184" t="str">
        <f t="shared" ca="1" si="838"/>
        <v/>
      </c>
      <c r="AP265" s="184" t="str">
        <f t="shared" ca="1" si="839"/>
        <v/>
      </c>
      <c r="AQ265" s="184" t="str">
        <f t="shared" ca="1" si="840"/>
        <v/>
      </c>
      <c r="AR265" s="184" t="str">
        <f t="shared" ca="1" si="841"/>
        <v/>
      </c>
      <c r="AS265" s="184" t="str">
        <f t="shared" ca="1" si="842"/>
        <v/>
      </c>
      <c r="AT265" s="184" t="str">
        <f t="shared" ca="1" si="843"/>
        <v/>
      </c>
      <c r="AU265" s="184" t="str">
        <f t="shared" ca="1" si="844"/>
        <v/>
      </c>
      <c r="AV265" s="184" t="str">
        <f t="shared" ca="1" si="845"/>
        <v/>
      </c>
      <c r="AW265" s="184" t="str">
        <f t="shared" ca="1" si="846"/>
        <v/>
      </c>
      <c r="AX265" s="184" t="str">
        <f t="shared" ca="1" si="847"/>
        <v/>
      </c>
      <c r="AY265" s="184" t="str">
        <f t="shared" ca="1" si="848"/>
        <v/>
      </c>
      <c r="AZ265" s="184" t="str">
        <f t="shared" ca="1" si="849"/>
        <v/>
      </c>
      <c r="BA265" s="184" t="str">
        <f t="shared" ca="1" si="850"/>
        <v/>
      </c>
      <c r="BB265" s="184" t="str">
        <f t="shared" ca="1" si="851"/>
        <v/>
      </c>
      <c r="BC265" s="184" t="str">
        <f t="shared" ca="1" si="852"/>
        <v/>
      </c>
      <c r="BD265" s="184" t="str">
        <f t="shared" ca="1" si="853"/>
        <v/>
      </c>
      <c r="BE265" s="184" t="str">
        <f t="shared" ca="1" si="854"/>
        <v/>
      </c>
      <c r="BF265" s="184" t="str">
        <f t="shared" ca="1" si="855"/>
        <v/>
      </c>
      <c r="BG265" s="184" t="str">
        <f t="shared" ca="1" si="856"/>
        <v/>
      </c>
      <c r="BH265" s="184" t="str">
        <f t="shared" ca="1" si="857"/>
        <v/>
      </c>
      <c r="BI265" s="184" t="str">
        <f t="shared" ca="1" si="858"/>
        <v/>
      </c>
      <c r="BJ265" s="184" t="str">
        <f t="shared" ca="1" si="859"/>
        <v/>
      </c>
      <c r="BK265" s="184" t="str">
        <f t="shared" ca="1" si="860"/>
        <v/>
      </c>
      <c r="BL265" s="184" t="str">
        <f t="shared" ca="1" si="861"/>
        <v/>
      </c>
      <c r="BM265" s="184" t="str">
        <f t="shared" ca="1" si="862"/>
        <v/>
      </c>
      <c r="BN265" s="184" t="str">
        <f t="shared" ca="1" si="863"/>
        <v/>
      </c>
      <c r="BO265" s="184" t="str">
        <f t="shared" ca="1" si="864"/>
        <v/>
      </c>
      <c r="BP265" s="184" t="str">
        <f t="shared" ca="1" si="865"/>
        <v/>
      </c>
      <c r="BQ265" s="184" t="str">
        <f t="shared" ca="1" si="866"/>
        <v/>
      </c>
      <c r="BR265" s="184" t="str">
        <f t="shared" ca="1" si="867"/>
        <v/>
      </c>
      <c r="BS265" s="184" t="str">
        <f t="shared" ca="1" si="868"/>
        <v/>
      </c>
      <c r="BT265" s="184" t="str">
        <f t="shared" ca="1" si="869"/>
        <v/>
      </c>
      <c r="BU265" s="184" t="str">
        <f t="shared" ca="1" si="870"/>
        <v/>
      </c>
      <c r="BV265" s="184" t="str">
        <f t="shared" ca="1" si="871"/>
        <v/>
      </c>
      <c r="BW265" s="184" t="str">
        <f t="shared" ca="1" si="872"/>
        <v/>
      </c>
      <c r="BX265" s="184">
        <f t="shared" ca="1" si="873"/>
        <v>0</v>
      </c>
      <c r="BY265" s="184">
        <f t="shared" ca="1" si="874"/>
        <v>0</v>
      </c>
      <c r="BZ265" s="184">
        <f t="shared" ca="1" si="875"/>
        <v>0</v>
      </c>
      <c r="CA265" s="184">
        <f t="shared" ca="1" si="876"/>
        <v>0</v>
      </c>
      <c r="CB265" s="184">
        <f t="shared" ca="1" si="877"/>
        <v>0</v>
      </c>
      <c r="CC265" s="184">
        <f t="shared" ca="1" si="878"/>
        <v>0</v>
      </c>
      <c r="CD265" s="184">
        <f t="shared" ca="1" si="879"/>
        <v>0</v>
      </c>
      <c r="CE265" s="184">
        <f t="shared" ca="1" si="880"/>
        <v>0</v>
      </c>
      <c r="CF265" s="184">
        <f t="shared" ca="1" si="881"/>
        <v>0</v>
      </c>
      <c r="CG265" s="184">
        <f t="shared" ca="1" si="882"/>
        <v>0</v>
      </c>
      <c r="CH265" s="184">
        <f t="shared" ca="1" si="883"/>
        <v>0</v>
      </c>
      <c r="CI265" s="184">
        <f t="shared" ca="1" si="884"/>
        <v>0</v>
      </c>
      <c r="CJ265" s="184">
        <f t="shared" ca="1" si="885"/>
        <v>0</v>
      </c>
      <c r="CK265" s="184">
        <f t="shared" ca="1" si="886"/>
        <v>0</v>
      </c>
      <c r="CL265" s="184">
        <f t="shared" ca="1" si="887"/>
        <v>0</v>
      </c>
      <c r="CM265" s="184">
        <f t="shared" ca="1" si="888"/>
        <v>0</v>
      </c>
      <c r="CN265" s="184">
        <f t="shared" ca="1" si="889"/>
        <v>0</v>
      </c>
      <c r="CO265" s="184">
        <f t="shared" ca="1" si="890"/>
        <v>0</v>
      </c>
      <c r="CP265" s="184">
        <f t="shared" ca="1" si="891"/>
        <v>0</v>
      </c>
      <c r="CQ265" s="184">
        <f t="shared" ca="1" si="892"/>
        <v>0</v>
      </c>
      <c r="CR265" s="184">
        <f t="shared" ca="1" si="893"/>
        <v>0</v>
      </c>
      <c r="CS265" s="184">
        <f t="shared" ca="1" si="894"/>
        <v>0</v>
      </c>
      <c r="CT265" s="184">
        <f t="shared" ca="1" si="895"/>
        <v>0</v>
      </c>
      <c r="CU265" s="184">
        <f t="shared" ca="1" si="896"/>
        <v>0</v>
      </c>
      <c r="CV265" s="184">
        <f t="shared" ca="1" si="897"/>
        <v>0</v>
      </c>
      <c r="CW265" s="184">
        <f t="shared" ca="1" si="898"/>
        <v>0</v>
      </c>
      <c r="CX265" s="184">
        <f t="shared" ca="1" si="899"/>
        <v>0</v>
      </c>
      <c r="CY265" s="184">
        <f t="shared" ca="1" si="900"/>
        <v>0</v>
      </c>
      <c r="CZ265" s="184">
        <f t="shared" ca="1" si="901"/>
        <v>0</v>
      </c>
      <c r="DA265" s="184">
        <f t="shared" ca="1" si="902"/>
        <v>0</v>
      </c>
      <c r="DB265" s="184">
        <f t="shared" ca="1" si="903"/>
        <v>0</v>
      </c>
      <c r="DC265" s="184">
        <f t="shared" ca="1" si="904"/>
        <v>0</v>
      </c>
      <c r="DD265" s="184">
        <f t="shared" ca="1" si="905"/>
        <v>0</v>
      </c>
      <c r="DE265" s="184">
        <f t="shared" ca="1" si="906"/>
        <v>0</v>
      </c>
      <c r="DF265" s="184">
        <f t="shared" ca="1" si="907"/>
        <v>0</v>
      </c>
      <c r="DG265" s="184">
        <f t="shared" ca="1" si="908"/>
        <v>0</v>
      </c>
      <c r="DH265" s="184">
        <f t="shared" ca="1" si="909"/>
        <v>0</v>
      </c>
      <c r="DI265" s="184">
        <f t="shared" ca="1" si="910"/>
        <v>0</v>
      </c>
      <c r="DJ265" s="184">
        <f t="shared" ca="1" si="911"/>
        <v>0</v>
      </c>
      <c r="DK265" s="184">
        <f t="shared" ca="1" si="912"/>
        <v>0</v>
      </c>
      <c r="DL265" s="184">
        <f t="shared" ca="1" si="913"/>
        <v>0</v>
      </c>
      <c r="DM265" s="184">
        <f t="shared" ca="1" si="914"/>
        <v>0</v>
      </c>
      <c r="DN265" s="184">
        <f t="shared" ca="1" si="915"/>
        <v>0</v>
      </c>
      <c r="DO265" s="184">
        <f t="shared" ca="1" si="916"/>
        <v>0</v>
      </c>
      <c r="DP265" s="184">
        <f t="shared" ca="1" si="917"/>
        <v>0</v>
      </c>
      <c r="DQ265" s="184">
        <f t="shared" ca="1" si="918"/>
        <v>0</v>
      </c>
      <c r="DR265" s="184">
        <f t="shared" ca="1" si="919"/>
        <v>0</v>
      </c>
      <c r="DS265" s="184">
        <f t="shared" ca="1" si="920"/>
        <v>0</v>
      </c>
      <c r="DT265" s="184">
        <f t="shared" ca="1" si="921"/>
        <v>0</v>
      </c>
      <c r="DU265" s="184">
        <f t="shared" ca="1" si="922"/>
        <v>0</v>
      </c>
      <c r="DV265" s="184">
        <f t="shared" ca="1" si="923"/>
        <v>0</v>
      </c>
      <c r="DW265" s="184">
        <f t="shared" ca="1" si="924"/>
        <v>0</v>
      </c>
      <c r="DX265" s="184">
        <f t="shared" ca="1" si="925"/>
        <v>0</v>
      </c>
      <c r="DY265" s="184">
        <f t="shared" ca="1" si="926"/>
        <v>0</v>
      </c>
      <c r="DZ265" s="184">
        <f t="shared" ca="1" si="927"/>
        <v>0</v>
      </c>
      <c r="EA265" s="184">
        <f t="shared" ca="1" si="928"/>
        <v>0</v>
      </c>
      <c r="EB265" s="184">
        <f t="shared" ca="1" si="929"/>
        <v>0</v>
      </c>
      <c r="EC265" s="184">
        <f t="shared" ca="1" si="930"/>
        <v>0</v>
      </c>
      <c r="ED265" s="184">
        <f t="shared" ca="1" si="931"/>
        <v>0</v>
      </c>
      <c r="EE265" s="184">
        <f t="shared" ca="1" si="932"/>
        <v>0</v>
      </c>
      <c r="EF265" s="184">
        <f t="shared" ca="1" si="933"/>
        <v>0</v>
      </c>
      <c r="EG265" s="184">
        <f t="shared" ca="1" si="934"/>
        <v>0</v>
      </c>
      <c r="EH265" s="184">
        <f t="shared" ca="1" si="935"/>
        <v>0</v>
      </c>
      <c r="EI265" s="184">
        <f t="shared" ca="1" si="936"/>
        <v>0</v>
      </c>
      <c r="EJ265" s="184">
        <f t="shared" ca="1" si="937"/>
        <v>0</v>
      </c>
      <c r="EK265" s="184">
        <f t="shared" ca="1" si="938"/>
        <v>0</v>
      </c>
      <c r="EL265" s="184">
        <f t="shared" ca="1" si="939"/>
        <v>0</v>
      </c>
      <c r="EM265" s="184">
        <f t="shared" ca="1" si="940"/>
        <v>0</v>
      </c>
      <c r="EN265" s="184">
        <f t="shared" ca="1" si="941"/>
        <v>0</v>
      </c>
      <c r="EO265" s="184">
        <f t="shared" ca="1" si="942"/>
        <v>0</v>
      </c>
      <c r="EP265" s="184">
        <f t="shared" ca="1" si="943"/>
        <v>0</v>
      </c>
      <c r="EQ265" s="184">
        <f t="shared" ca="1" si="944"/>
        <v>0</v>
      </c>
      <c r="ER265" s="184">
        <f t="shared" ca="1" si="945"/>
        <v>0</v>
      </c>
      <c r="ES265" s="184">
        <f t="shared" ca="1" si="946"/>
        <v>0</v>
      </c>
      <c r="ET265" s="184">
        <f t="shared" ca="1" si="947"/>
        <v>0</v>
      </c>
      <c r="EU265" s="184">
        <f t="shared" ca="1" si="948"/>
        <v>0</v>
      </c>
      <c r="EV265" s="184">
        <f t="shared" ca="1" si="949"/>
        <v>0</v>
      </c>
      <c r="EW265" s="184">
        <f t="shared" ca="1" si="950"/>
        <v>0</v>
      </c>
      <c r="EX265" s="184">
        <f t="shared" ca="1" si="951"/>
        <v>0</v>
      </c>
      <c r="EY265" s="184">
        <f t="shared" ca="1" si="952"/>
        <v>0</v>
      </c>
      <c r="EZ265" s="184">
        <f t="shared" ca="1" si="953"/>
        <v>0</v>
      </c>
      <c r="FA265" s="184">
        <f t="shared" ca="1" si="954"/>
        <v>0</v>
      </c>
      <c r="FB265" s="184">
        <f t="shared" ca="1" si="955"/>
        <v>0</v>
      </c>
      <c r="FC265" s="184">
        <f t="shared" ca="1" si="956"/>
        <v>0</v>
      </c>
      <c r="FD265" s="184">
        <f t="shared" ca="1" si="957"/>
        <v>0</v>
      </c>
      <c r="FE265" s="184">
        <f t="shared" ca="1" si="958"/>
        <v>0</v>
      </c>
      <c r="FF265" s="184">
        <f t="shared" ca="1" si="959"/>
        <v>0</v>
      </c>
      <c r="FG265" s="184">
        <f t="shared" ca="1" si="960"/>
        <v>0</v>
      </c>
      <c r="FH265" s="184">
        <f t="shared" ca="1" si="961"/>
        <v>0</v>
      </c>
      <c r="FI265" s="184">
        <f t="shared" ca="1" si="962"/>
        <v>0</v>
      </c>
      <c r="FJ265" s="184">
        <f t="shared" ca="1" si="963"/>
        <v>0</v>
      </c>
      <c r="FK265" s="184">
        <f t="shared" ca="1" si="964"/>
        <v>0</v>
      </c>
      <c r="FL265" s="184">
        <f t="shared" ca="1" si="965"/>
        <v>0</v>
      </c>
      <c r="FM265" s="184">
        <f t="shared" ca="1" si="966"/>
        <v>0</v>
      </c>
      <c r="FN265" s="184">
        <f t="shared" ca="1" si="967"/>
        <v>0</v>
      </c>
      <c r="FO265" s="184">
        <f t="shared" ca="1" si="968"/>
        <v>0</v>
      </c>
      <c r="FP265" s="184">
        <f t="shared" ca="1" si="969"/>
        <v>0</v>
      </c>
      <c r="FQ265" s="184">
        <f t="shared" ca="1" si="970"/>
        <v>0</v>
      </c>
      <c r="FR265" s="184">
        <f t="shared" ca="1" si="971"/>
        <v>0</v>
      </c>
      <c r="FS265" s="184">
        <f t="shared" ca="1" si="972"/>
        <v>0</v>
      </c>
      <c r="FT265" s="184">
        <f t="shared" ca="1" si="973"/>
        <v>0</v>
      </c>
      <c r="FU265" s="184">
        <f t="shared" ca="1" si="974"/>
        <v>0</v>
      </c>
      <c r="FV265" s="184">
        <f t="shared" ca="1" si="975"/>
        <v>0</v>
      </c>
      <c r="FW265" s="184">
        <f t="shared" ca="1" si="976"/>
        <v>0</v>
      </c>
      <c r="FX265" s="184">
        <f t="shared" ca="1" si="977"/>
        <v>0</v>
      </c>
      <c r="FY265" s="184">
        <f t="shared" ca="1" si="978"/>
        <v>0</v>
      </c>
      <c r="FZ265" s="184">
        <f t="shared" ca="1" si="979"/>
        <v>0</v>
      </c>
      <c r="GA265" s="184">
        <f t="shared" ca="1" si="980"/>
        <v>0</v>
      </c>
      <c r="GB265" s="184">
        <f t="shared" ca="1" si="981"/>
        <v>0</v>
      </c>
      <c r="GC265" s="184">
        <f t="shared" ca="1" si="982"/>
        <v>0</v>
      </c>
      <c r="GD265" s="184">
        <f t="shared" ca="1" si="983"/>
        <v>0</v>
      </c>
      <c r="GE265" s="184">
        <f t="shared" ca="1" si="984"/>
        <v>0</v>
      </c>
      <c r="GF265" s="184">
        <f t="shared" ca="1" si="985"/>
        <v>0</v>
      </c>
      <c r="GG265" s="184">
        <f t="shared" ca="1" si="986"/>
        <v>0</v>
      </c>
      <c r="GH265" s="184">
        <f t="shared" ca="1" si="987"/>
        <v>0</v>
      </c>
      <c r="GI265" s="184">
        <f t="shared" ca="1" si="988"/>
        <v>0</v>
      </c>
      <c r="GJ265" s="184">
        <f t="shared" ca="1" si="989"/>
        <v>0</v>
      </c>
      <c r="GK265" s="184">
        <f t="shared" ca="1" si="990"/>
        <v>0</v>
      </c>
      <c r="GL265" s="184">
        <f t="shared" ca="1" si="991"/>
        <v>0</v>
      </c>
      <c r="GM265" s="184">
        <f t="shared" ca="1" si="992"/>
        <v>0</v>
      </c>
      <c r="GN265" s="184">
        <f t="shared" ca="1" si="993"/>
        <v>0</v>
      </c>
      <c r="GO265" s="184">
        <f t="shared" ca="1" si="994"/>
        <v>0</v>
      </c>
      <c r="GP265" s="184">
        <f t="shared" ca="1" si="995"/>
        <v>0</v>
      </c>
      <c r="GQ265" s="184">
        <f t="shared" ca="1" si="996"/>
        <v>0</v>
      </c>
      <c r="GR265" s="184">
        <f t="shared" ca="1" si="997"/>
        <v>0</v>
      </c>
      <c r="GS265" s="184">
        <f t="shared" ca="1" si="998"/>
        <v>0</v>
      </c>
      <c r="GT265" s="184">
        <f t="shared" ca="1" si="999"/>
        <v>0</v>
      </c>
      <c r="GU265" s="184">
        <f t="shared" ca="1" si="1000"/>
        <v>0</v>
      </c>
      <c r="GV265" s="184">
        <f t="shared" ca="1" si="1001"/>
        <v>0</v>
      </c>
      <c r="GW265" s="184">
        <f t="shared" ca="1" si="1002"/>
        <v>0</v>
      </c>
      <c r="GX265" s="184">
        <f t="shared" ca="1" si="1003"/>
        <v>0</v>
      </c>
      <c r="GY265" s="184">
        <f t="shared" ca="1" si="1004"/>
        <v>0</v>
      </c>
      <c r="GZ265" s="184">
        <f t="shared" ca="1" si="1005"/>
        <v>0</v>
      </c>
      <c r="HA265" s="184">
        <f t="shared" ca="1" si="1006"/>
        <v>0</v>
      </c>
      <c r="HB265" s="184">
        <f t="shared" ca="1" si="1007"/>
        <v>0</v>
      </c>
      <c r="HC265" s="184">
        <f t="shared" ca="1" si="1008"/>
        <v>0</v>
      </c>
      <c r="HD265" s="184">
        <f t="shared" ca="1" si="1009"/>
        <v>0</v>
      </c>
      <c r="HE265" s="184">
        <f t="shared" ca="1" si="1010"/>
        <v>0</v>
      </c>
      <c r="HF265" s="184">
        <f t="shared" ca="1" si="1011"/>
        <v>0</v>
      </c>
      <c r="HG265" s="184">
        <f t="shared" ca="1" si="1012"/>
        <v>0</v>
      </c>
      <c r="HH265" s="184">
        <f t="shared" ca="1" si="1013"/>
        <v>0</v>
      </c>
      <c r="HI265" s="184">
        <f t="shared" ca="1" si="1014"/>
        <v>0</v>
      </c>
      <c r="HJ265" s="184">
        <f t="shared" ca="1" si="1015"/>
        <v>0</v>
      </c>
      <c r="HK265" s="578">
        <f t="shared" ca="1" si="1016"/>
        <v>0</v>
      </c>
    </row>
    <row r="266" spans="1:219" s="185" customFormat="1">
      <c r="A266" s="284"/>
      <c r="B266" s="285"/>
      <c r="C266" s="286"/>
      <c r="D266" s="287"/>
      <c r="E266" s="288"/>
      <c r="F266" s="289"/>
      <c r="G266" s="289"/>
      <c r="H266" s="289"/>
      <c r="I266" s="289"/>
      <c r="J266" s="289"/>
      <c r="K266" s="289"/>
      <c r="L266" s="289"/>
      <c r="M266" s="572">
        <f t="shared" ref="M266:M322" si="1017">IFERROR(IF(H266&gt;0,I266+J266,0),0)</f>
        <v>0</v>
      </c>
      <c r="N266" s="572">
        <f t="shared" ref="N266:N322" si="1018">SUMIF(B:B,B266,M:M)</f>
        <v>0</v>
      </c>
      <c r="O266" s="572">
        <f t="shared" ref="O266:O322" si="1019">SUMIF(B:B,B266,E:E)</f>
        <v>0</v>
      </c>
      <c r="P266" s="572">
        <f t="shared" ref="P266:P322" si="1020">P265+1</f>
        <v>258</v>
      </c>
      <c r="Q266" s="572" t="str">
        <f t="shared" ref="Q266:Q322" si="1021">IF(LARGE(N:N,P266)=0,"",LARGE(N:N,P266))</f>
        <v/>
      </c>
      <c r="R266" s="572" t="str">
        <f t="shared" ref="R266:R322" si="1022">IFERROR(MATCH(Q266,N:N,0),"")</f>
        <v/>
      </c>
      <c r="S266" s="184" t="str">
        <f t="shared" ca="1" si="816"/>
        <v/>
      </c>
      <c r="T266" s="184" t="str">
        <f t="shared" ca="1" si="817"/>
        <v/>
      </c>
      <c r="U266" s="184" t="str">
        <f t="shared" ca="1" si="818"/>
        <v/>
      </c>
      <c r="V266" s="184" t="str">
        <f t="shared" ca="1" si="819"/>
        <v/>
      </c>
      <c r="W266" s="184" t="str">
        <f t="shared" ca="1" si="820"/>
        <v/>
      </c>
      <c r="X266" s="184" t="str">
        <f t="shared" ca="1" si="821"/>
        <v/>
      </c>
      <c r="Y266" s="184" t="str">
        <f t="shared" ca="1" si="822"/>
        <v/>
      </c>
      <c r="Z266" s="184" t="str">
        <f t="shared" ca="1" si="823"/>
        <v/>
      </c>
      <c r="AA266" s="184" t="str">
        <f t="shared" ca="1" si="824"/>
        <v/>
      </c>
      <c r="AB266" s="184" t="str">
        <f t="shared" ca="1" si="825"/>
        <v/>
      </c>
      <c r="AC266" s="184" t="str">
        <f t="shared" ca="1" si="826"/>
        <v/>
      </c>
      <c r="AD266" s="184" t="str">
        <f t="shared" ca="1" si="827"/>
        <v/>
      </c>
      <c r="AE266" s="184" t="str">
        <f t="shared" ca="1" si="828"/>
        <v/>
      </c>
      <c r="AF266" s="184" t="str">
        <f t="shared" ca="1" si="829"/>
        <v/>
      </c>
      <c r="AG266" s="184" t="str">
        <f t="shared" ca="1" si="830"/>
        <v/>
      </c>
      <c r="AH266" s="184" t="str">
        <f t="shared" ca="1" si="831"/>
        <v/>
      </c>
      <c r="AI266" s="184" t="str">
        <f t="shared" ca="1" si="832"/>
        <v/>
      </c>
      <c r="AJ266" s="184" t="str">
        <f t="shared" ca="1" si="833"/>
        <v/>
      </c>
      <c r="AK266" s="184" t="str">
        <f t="shared" ca="1" si="834"/>
        <v/>
      </c>
      <c r="AL266" s="184" t="str">
        <f t="shared" ca="1" si="835"/>
        <v/>
      </c>
      <c r="AM266" s="184" t="str">
        <f t="shared" ca="1" si="836"/>
        <v/>
      </c>
      <c r="AN266" s="184" t="str">
        <f t="shared" ca="1" si="837"/>
        <v/>
      </c>
      <c r="AO266" s="184" t="str">
        <f t="shared" ca="1" si="838"/>
        <v/>
      </c>
      <c r="AP266" s="184" t="str">
        <f t="shared" ca="1" si="839"/>
        <v/>
      </c>
      <c r="AQ266" s="184" t="str">
        <f t="shared" ca="1" si="840"/>
        <v/>
      </c>
      <c r="AR266" s="184" t="str">
        <f t="shared" ca="1" si="841"/>
        <v/>
      </c>
      <c r="AS266" s="184" t="str">
        <f t="shared" ca="1" si="842"/>
        <v/>
      </c>
      <c r="AT266" s="184" t="str">
        <f t="shared" ca="1" si="843"/>
        <v/>
      </c>
      <c r="AU266" s="184" t="str">
        <f t="shared" ca="1" si="844"/>
        <v/>
      </c>
      <c r="AV266" s="184" t="str">
        <f t="shared" ca="1" si="845"/>
        <v/>
      </c>
      <c r="AW266" s="184" t="str">
        <f t="shared" ca="1" si="846"/>
        <v/>
      </c>
      <c r="AX266" s="184" t="str">
        <f t="shared" ca="1" si="847"/>
        <v/>
      </c>
      <c r="AY266" s="184" t="str">
        <f t="shared" ca="1" si="848"/>
        <v/>
      </c>
      <c r="AZ266" s="184" t="str">
        <f t="shared" ca="1" si="849"/>
        <v/>
      </c>
      <c r="BA266" s="184" t="str">
        <f t="shared" ca="1" si="850"/>
        <v/>
      </c>
      <c r="BB266" s="184" t="str">
        <f t="shared" ca="1" si="851"/>
        <v/>
      </c>
      <c r="BC266" s="184" t="str">
        <f t="shared" ca="1" si="852"/>
        <v/>
      </c>
      <c r="BD266" s="184" t="str">
        <f t="shared" ca="1" si="853"/>
        <v/>
      </c>
      <c r="BE266" s="184" t="str">
        <f t="shared" ca="1" si="854"/>
        <v/>
      </c>
      <c r="BF266" s="184" t="str">
        <f t="shared" ca="1" si="855"/>
        <v/>
      </c>
      <c r="BG266" s="184" t="str">
        <f t="shared" ca="1" si="856"/>
        <v/>
      </c>
      <c r="BH266" s="184" t="str">
        <f t="shared" ca="1" si="857"/>
        <v/>
      </c>
      <c r="BI266" s="184" t="str">
        <f t="shared" ca="1" si="858"/>
        <v/>
      </c>
      <c r="BJ266" s="184" t="str">
        <f t="shared" ca="1" si="859"/>
        <v/>
      </c>
      <c r="BK266" s="184" t="str">
        <f t="shared" ca="1" si="860"/>
        <v/>
      </c>
      <c r="BL266" s="184" t="str">
        <f t="shared" ca="1" si="861"/>
        <v/>
      </c>
      <c r="BM266" s="184" t="str">
        <f t="shared" ca="1" si="862"/>
        <v/>
      </c>
      <c r="BN266" s="184" t="str">
        <f t="shared" ca="1" si="863"/>
        <v/>
      </c>
      <c r="BO266" s="184" t="str">
        <f t="shared" ca="1" si="864"/>
        <v/>
      </c>
      <c r="BP266" s="184" t="str">
        <f t="shared" ca="1" si="865"/>
        <v/>
      </c>
      <c r="BQ266" s="184" t="str">
        <f t="shared" ca="1" si="866"/>
        <v/>
      </c>
      <c r="BR266" s="184" t="str">
        <f t="shared" ca="1" si="867"/>
        <v/>
      </c>
      <c r="BS266" s="184" t="str">
        <f t="shared" ca="1" si="868"/>
        <v/>
      </c>
      <c r="BT266" s="184" t="str">
        <f t="shared" ca="1" si="869"/>
        <v/>
      </c>
      <c r="BU266" s="184" t="str">
        <f t="shared" ca="1" si="870"/>
        <v/>
      </c>
      <c r="BV266" s="184" t="str">
        <f t="shared" ca="1" si="871"/>
        <v/>
      </c>
      <c r="BW266" s="184">
        <f t="shared" ca="1" si="872"/>
        <v>0</v>
      </c>
      <c r="BX266" s="184">
        <f t="shared" ca="1" si="873"/>
        <v>0</v>
      </c>
      <c r="BY266" s="184">
        <f t="shared" ca="1" si="874"/>
        <v>0</v>
      </c>
      <c r="BZ266" s="184">
        <f t="shared" ca="1" si="875"/>
        <v>0</v>
      </c>
      <c r="CA266" s="184">
        <f t="shared" ca="1" si="876"/>
        <v>0</v>
      </c>
      <c r="CB266" s="184">
        <f t="shared" ca="1" si="877"/>
        <v>0</v>
      </c>
      <c r="CC266" s="184">
        <f t="shared" ca="1" si="878"/>
        <v>0</v>
      </c>
      <c r="CD266" s="184">
        <f t="shared" ca="1" si="879"/>
        <v>0</v>
      </c>
      <c r="CE266" s="184">
        <f t="shared" ca="1" si="880"/>
        <v>0</v>
      </c>
      <c r="CF266" s="184">
        <f t="shared" ca="1" si="881"/>
        <v>0</v>
      </c>
      <c r="CG266" s="184">
        <f t="shared" ca="1" si="882"/>
        <v>0</v>
      </c>
      <c r="CH266" s="184">
        <f t="shared" ca="1" si="883"/>
        <v>0</v>
      </c>
      <c r="CI266" s="184">
        <f t="shared" ca="1" si="884"/>
        <v>0</v>
      </c>
      <c r="CJ266" s="184">
        <f t="shared" ca="1" si="885"/>
        <v>0</v>
      </c>
      <c r="CK266" s="184">
        <f t="shared" ca="1" si="886"/>
        <v>0</v>
      </c>
      <c r="CL266" s="184">
        <f t="shared" ca="1" si="887"/>
        <v>0</v>
      </c>
      <c r="CM266" s="184">
        <f t="shared" ca="1" si="888"/>
        <v>0</v>
      </c>
      <c r="CN266" s="184">
        <f t="shared" ca="1" si="889"/>
        <v>0</v>
      </c>
      <c r="CO266" s="184">
        <f t="shared" ca="1" si="890"/>
        <v>0</v>
      </c>
      <c r="CP266" s="184">
        <f t="shared" ca="1" si="891"/>
        <v>0</v>
      </c>
      <c r="CQ266" s="184">
        <f t="shared" ca="1" si="892"/>
        <v>0</v>
      </c>
      <c r="CR266" s="184">
        <f t="shared" ca="1" si="893"/>
        <v>0</v>
      </c>
      <c r="CS266" s="184">
        <f t="shared" ca="1" si="894"/>
        <v>0</v>
      </c>
      <c r="CT266" s="184">
        <f t="shared" ca="1" si="895"/>
        <v>0</v>
      </c>
      <c r="CU266" s="184">
        <f t="shared" ca="1" si="896"/>
        <v>0</v>
      </c>
      <c r="CV266" s="184">
        <f t="shared" ca="1" si="897"/>
        <v>0</v>
      </c>
      <c r="CW266" s="184">
        <f t="shared" ca="1" si="898"/>
        <v>0</v>
      </c>
      <c r="CX266" s="184">
        <f t="shared" ca="1" si="899"/>
        <v>0</v>
      </c>
      <c r="CY266" s="184">
        <f t="shared" ca="1" si="900"/>
        <v>0</v>
      </c>
      <c r="CZ266" s="184">
        <f t="shared" ca="1" si="901"/>
        <v>0</v>
      </c>
      <c r="DA266" s="184">
        <f t="shared" ca="1" si="902"/>
        <v>0</v>
      </c>
      <c r="DB266" s="184">
        <f t="shared" ca="1" si="903"/>
        <v>0</v>
      </c>
      <c r="DC266" s="184">
        <f t="shared" ca="1" si="904"/>
        <v>0</v>
      </c>
      <c r="DD266" s="184">
        <f t="shared" ca="1" si="905"/>
        <v>0</v>
      </c>
      <c r="DE266" s="184">
        <f t="shared" ca="1" si="906"/>
        <v>0</v>
      </c>
      <c r="DF266" s="184">
        <f t="shared" ca="1" si="907"/>
        <v>0</v>
      </c>
      <c r="DG266" s="184">
        <f t="shared" ca="1" si="908"/>
        <v>0</v>
      </c>
      <c r="DH266" s="184">
        <f t="shared" ca="1" si="909"/>
        <v>0</v>
      </c>
      <c r="DI266" s="184">
        <f t="shared" ca="1" si="910"/>
        <v>0</v>
      </c>
      <c r="DJ266" s="184">
        <f t="shared" ca="1" si="911"/>
        <v>0</v>
      </c>
      <c r="DK266" s="184">
        <f t="shared" ca="1" si="912"/>
        <v>0</v>
      </c>
      <c r="DL266" s="184">
        <f t="shared" ca="1" si="913"/>
        <v>0</v>
      </c>
      <c r="DM266" s="184">
        <f t="shared" ca="1" si="914"/>
        <v>0</v>
      </c>
      <c r="DN266" s="184">
        <f t="shared" ca="1" si="915"/>
        <v>0</v>
      </c>
      <c r="DO266" s="184">
        <f t="shared" ca="1" si="916"/>
        <v>0</v>
      </c>
      <c r="DP266" s="184">
        <f t="shared" ca="1" si="917"/>
        <v>0</v>
      </c>
      <c r="DQ266" s="184">
        <f t="shared" ca="1" si="918"/>
        <v>0</v>
      </c>
      <c r="DR266" s="184">
        <f t="shared" ca="1" si="919"/>
        <v>0</v>
      </c>
      <c r="DS266" s="184">
        <f t="shared" ca="1" si="920"/>
        <v>0</v>
      </c>
      <c r="DT266" s="184">
        <f t="shared" ca="1" si="921"/>
        <v>0</v>
      </c>
      <c r="DU266" s="184">
        <f t="shared" ca="1" si="922"/>
        <v>0</v>
      </c>
      <c r="DV266" s="184">
        <f t="shared" ca="1" si="923"/>
        <v>0</v>
      </c>
      <c r="DW266" s="184">
        <f t="shared" ca="1" si="924"/>
        <v>0</v>
      </c>
      <c r="DX266" s="184">
        <f t="shared" ca="1" si="925"/>
        <v>0</v>
      </c>
      <c r="DY266" s="184">
        <f t="shared" ca="1" si="926"/>
        <v>0</v>
      </c>
      <c r="DZ266" s="184">
        <f t="shared" ca="1" si="927"/>
        <v>0</v>
      </c>
      <c r="EA266" s="184">
        <f t="shared" ca="1" si="928"/>
        <v>0</v>
      </c>
      <c r="EB266" s="184">
        <f t="shared" ca="1" si="929"/>
        <v>0</v>
      </c>
      <c r="EC266" s="184">
        <f t="shared" ca="1" si="930"/>
        <v>0</v>
      </c>
      <c r="ED266" s="184">
        <f t="shared" ca="1" si="931"/>
        <v>0</v>
      </c>
      <c r="EE266" s="184">
        <f t="shared" ca="1" si="932"/>
        <v>0</v>
      </c>
      <c r="EF266" s="184">
        <f t="shared" ca="1" si="933"/>
        <v>0</v>
      </c>
      <c r="EG266" s="184">
        <f t="shared" ca="1" si="934"/>
        <v>0</v>
      </c>
      <c r="EH266" s="184">
        <f t="shared" ca="1" si="935"/>
        <v>0</v>
      </c>
      <c r="EI266" s="184">
        <f t="shared" ca="1" si="936"/>
        <v>0</v>
      </c>
      <c r="EJ266" s="184">
        <f t="shared" ca="1" si="937"/>
        <v>0</v>
      </c>
      <c r="EK266" s="184">
        <f t="shared" ca="1" si="938"/>
        <v>0</v>
      </c>
      <c r="EL266" s="184">
        <f t="shared" ca="1" si="939"/>
        <v>0</v>
      </c>
      <c r="EM266" s="184">
        <f t="shared" ca="1" si="940"/>
        <v>0</v>
      </c>
      <c r="EN266" s="184">
        <f t="shared" ca="1" si="941"/>
        <v>0</v>
      </c>
      <c r="EO266" s="184">
        <f t="shared" ca="1" si="942"/>
        <v>0</v>
      </c>
      <c r="EP266" s="184">
        <f t="shared" ca="1" si="943"/>
        <v>0</v>
      </c>
      <c r="EQ266" s="184">
        <f t="shared" ca="1" si="944"/>
        <v>0</v>
      </c>
      <c r="ER266" s="184">
        <f t="shared" ca="1" si="945"/>
        <v>0</v>
      </c>
      <c r="ES266" s="184">
        <f t="shared" ca="1" si="946"/>
        <v>0</v>
      </c>
      <c r="ET266" s="184">
        <f t="shared" ca="1" si="947"/>
        <v>0</v>
      </c>
      <c r="EU266" s="184">
        <f t="shared" ca="1" si="948"/>
        <v>0</v>
      </c>
      <c r="EV266" s="184">
        <f t="shared" ca="1" si="949"/>
        <v>0</v>
      </c>
      <c r="EW266" s="184">
        <f t="shared" ca="1" si="950"/>
        <v>0</v>
      </c>
      <c r="EX266" s="184">
        <f t="shared" ca="1" si="951"/>
        <v>0</v>
      </c>
      <c r="EY266" s="184">
        <f t="shared" ca="1" si="952"/>
        <v>0</v>
      </c>
      <c r="EZ266" s="184">
        <f t="shared" ca="1" si="953"/>
        <v>0</v>
      </c>
      <c r="FA266" s="184">
        <f t="shared" ca="1" si="954"/>
        <v>0</v>
      </c>
      <c r="FB266" s="184">
        <f t="shared" ca="1" si="955"/>
        <v>0</v>
      </c>
      <c r="FC266" s="184">
        <f t="shared" ca="1" si="956"/>
        <v>0</v>
      </c>
      <c r="FD266" s="184">
        <f t="shared" ca="1" si="957"/>
        <v>0</v>
      </c>
      <c r="FE266" s="184">
        <f t="shared" ca="1" si="958"/>
        <v>0</v>
      </c>
      <c r="FF266" s="184">
        <f t="shared" ca="1" si="959"/>
        <v>0</v>
      </c>
      <c r="FG266" s="184">
        <f t="shared" ca="1" si="960"/>
        <v>0</v>
      </c>
      <c r="FH266" s="184">
        <f t="shared" ca="1" si="961"/>
        <v>0</v>
      </c>
      <c r="FI266" s="184">
        <f t="shared" ca="1" si="962"/>
        <v>0</v>
      </c>
      <c r="FJ266" s="184">
        <f t="shared" ca="1" si="963"/>
        <v>0</v>
      </c>
      <c r="FK266" s="184">
        <f t="shared" ca="1" si="964"/>
        <v>0</v>
      </c>
      <c r="FL266" s="184">
        <f t="shared" ca="1" si="965"/>
        <v>0</v>
      </c>
      <c r="FM266" s="184">
        <f t="shared" ca="1" si="966"/>
        <v>0</v>
      </c>
      <c r="FN266" s="184">
        <f t="shared" ca="1" si="967"/>
        <v>0</v>
      </c>
      <c r="FO266" s="184">
        <f t="shared" ca="1" si="968"/>
        <v>0</v>
      </c>
      <c r="FP266" s="184">
        <f t="shared" ca="1" si="969"/>
        <v>0</v>
      </c>
      <c r="FQ266" s="184">
        <f t="shared" ca="1" si="970"/>
        <v>0</v>
      </c>
      <c r="FR266" s="184">
        <f t="shared" ca="1" si="971"/>
        <v>0</v>
      </c>
      <c r="FS266" s="184">
        <f t="shared" ca="1" si="972"/>
        <v>0</v>
      </c>
      <c r="FT266" s="184">
        <f t="shared" ca="1" si="973"/>
        <v>0</v>
      </c>
      <c r="FU266" s="184">
        <f t="shared" ca="1" si="974"/>
        <v>0</v>
      </c>
      <c r="FV266" s="184">
        <f t="shared" ca="1" si="975"/>
        <v>0</v>
      </c>
      <c r="FW266" s="184">
        <f t="shared" ca="1" si="976"/>
        <v>0</v>
      </c>
      <c r="FX266" s="184">
        <f t="shared" ca="1" si="977"/>
        <v>0</v>
      </c>
      <c r="FY266" s="184">
        <f t="shared" ca="1" si="978"/>
        <v>0</v>
      </c>
      <c r="FZ266" s="184">
        <f t="shared" ca="1" si="979"/>
        <v>0</v>
      </c>
      <c r="GA266" s="184">
        <f t="shared" ca="1" si="980"/>
        <v>0</v>
      </c>
      <c r="GB266" s="184">
        <f t="shared" ca="1" si="981"/>
        <v>0</v>
      </c>
      <c r="GC266" s="184">
        <f t="shared" ca="1" si="982"/>
        <v>0</v>
      </c>
      <c r="GD266" s="184">
        <f t="shared" ca="1" si="983"/>
        <v>0</v>
      </c>
      <c r="GE266" s="184">
        <f t="shared" ca="1" si="984"/>
        <v>0</v>
      </c>
      <c r="GF266" s="184">
        <f t="shared" ca="1" si="985"/>
        <v>0</v>
      </c>
      <c r="GG266" s="184">
        <f t="shared" ca="1" si="986"/>
        <v>0</v>
      </c>
      <c r="GH266" s="184">
        <f t="shared" ca="1" si="987"/>
        <v>0</v>
      </c>
      <c r="GI266" s="184">
        <f t="shared" ca="1" si="988"/>
        <v>0</v>
      </c>
      <c r="GJ266" s="184">
        <f t="shared" ca="1" si="989"/>
        <v>0</v>
      </c>
      <c r="GK266" s="184">
        <f t="shared" ca="1" si="990"/>
        <v>0</v>
      </c>
      <c r="GL266" s="184">
        <f t="shared" ca="1" si="991"/>
        <v>0</v>
      </c>
      <c r="GM266" s="184">
        <f t="shared" ca="1" si="992"/>
        <v>0</v>
      </c>
      <c r="GN266" s="184">
        <f t="shared" ca="1" si="993"/>
        <v>0</v>
      </c>
      <c r="GO266" s="184">
        <f t="shared" ca="1" si="994"/>
        <v>0</v>
      </c>
      <c r="GP266" s="184">
        <f t="shared" ca="1" si="995"/>
        <v>0</v>
      </c>
      <c r="GQ266" s="184">
        <f t="shared" ca="1" si="996"/>
        <v>0</v>
      </c>
      <c r="GR266" s="184">
        <f t="shared" ca="1" si="997"/>
        <v>0</v>
      </c>
      <c r="GS266" s="184">
        <f t="shared" ca="1" si="998"/>
        <v>0</v>
      </c>
      <c r="GT266" s="184">
        <f t="shared" ca="1" si="999"/>
        <v>0</v>
      </c>
      <c r="GU266" s="184">
        <f t="shared" ca="1" si="1000"/>
        <v>0</v>
      </c>
      <c r="GV266" s="184">
        <f t="shared" ca="1" si="1001"/>
        <v>0</v>
      </c>
      <c r="GW266" s="184">
        <f t="shared" ca="1" si="1002"/>
        <v>0</v>
      </c>
      <c r="GX266" s="184">
        <f t="shared" ca="1" si="1003"/>
        <v>0</v>
      </c>
      <c r="GY266" s="184">
        <f t="shared" ca="1" si="1004"/>
        <v>0</v>
      </c>
      <c r="GZ266" s="184">
        <f t="shared" ca="1" si="1005"/>
        <v>0</v>
      </c>
      <c r="HA266" s="184">
        <f t="shared" ca="1" si="1006"/>
        <v>0</v>
      </c>
      <c r="HB266" s="184">
        <f t="shared" ca="1" si="1007"/>
        <v>0</v>
      </c>
      <c r="HC266" s="184">
        <f t="shared" ca="1" si="1008"/>
        <v>0</v>
      </c>
      <c r="HD266" s="184">
        <f t="shared" ca="1" si="1009"/>
        <v>0</v>
      </c>
      <c r="HE266" s="184">
        <f t="shared" ca="1" si="1010"/>
        <v>0</v>
      </c>
      <c r="HF266" s="184">
        <f t="shared" ca="1" si="1011"/>
        <v>0</v>
      </c>
      <c r="HG266" s="184">
        <f t="shared" ca="1" si="1012"/>
        <v>0</v>
      </c>
      <c r="HH266" s="184">
        <f t="shared" ca="1" si="1013"/>
        <v>0</v>
      </c>
      <c r="HI266" s="184">
        <f t="shared" ca="1" si="1014"/>
        <v>0</v>
      </c>
      <c r="HJ266" s="184">
        <f t="shared" ca="1" si="1015"/>
        <v>0</v>
      </c>
      <c r="HK266" s="578">
        <f t="shared" ca="1" si="1016"/>
        <v>0</v>
      </c>
    </row>
    <row r="267" spans="1:219" s="185" customFormat="1">
      <c r="A267" s="284"/>
      <c r="B267" s="285"/>
      <c r="C267" s="286"/>
      <c r="D267" s="287"/>
      <c r="E267" s="288"/>
      <c r="F267" s="289"/>
      <c r="G267" s="289"/>
      <c r="H267" s="289"/>
      <c r="I267" s="289"/>
      <c r="J267" s="289"/>
      <c r="K267" s="289"/>
      <c r="L267" s="289"/>
      <c r="M267" s="572">
        <f t="shared" si="1017"/>
        <v>0</v>
      </c>
      <c r="N267" s="572">
        <f t="shared" si="1018"/>
        <v>0</v>
      </c>
      <c r="O267" s="572">
        <f t="shared" si="1019"/>
        <v>0</v>
      </c>
      <c r="P267" s="572">
        <f t="shared" si="1020"/>
        <v>259</v>
      </c>
      <c r="Q267" s="572" t="str">
        <f t="shared" si="1021"/>
        <v/>
      </c>
      <c r="R267" s="572" t="str">
        <f t="shared" si="1022"/>
        <v/>
      </c>
      <c r="S267" s="184" t="str">
        <f t="shared" ca="1" si="816"/>
        <v/>
      </c>
      <c r="T267" s="184" t="str">
        <f t="shared" ca="1" si="817"/>
        <v/>
      </c>
      <c r="U267" s="184" t="str">
        <f t="shared" ca="1" si="818"/>
        <v/>
      </c>
      <c r="V267" s="184" t="str">
        <f t="shared" ca="1" si="819"/>
        <v/>
      </c>
      <c r="W267" s="184" t="str">
        <f t="shared" ca="1" si="820"/>
        <v/>
      </c>
      <c r="X267" s="184" t="str">
        <f t="shared" ca="1" si="821"/>
        <v/>
      </c>
      <c r="Y267" s="184" t="str">
        <f t="shared" ca="1" si="822"/>
        <v/>
      </c>
      <c r="Z267" s="184" t="str">
        <f t="shared" ca="1" si="823"/>
        <v/>
      </c>
      <c r="AA267" s="184" t="str">
        <f t="shared" ca="1" si="824"/>
        <v/>
      </c>
      <c r="AB267" s="184" t="str">
        <f t="shared" ca="1" si="825"/>
        <v/>
      </c>
      <c r="AC267" s="184" t="str">
        <f t="shared" ca="1" si="826"/>
        <v/>
      </c>
      <c r="AD267" s="184" t="str">
        <f t="shared" ca="1" si="827"/>
        <v/>
      </c>
      <c r="AE267" s="184" t="str">
        <f t="shared" ca="1" si="828"/>
        <v/>
      </c>
      <c r="AF267" s="184" t="str">
        <f t="shared" ca="1" si="829"/>
        <v/>
      </c>
      <c r="AG267" s="184" t="str">
        <f t="shared" ca="1" si="830"/>
        <v/>
      </c>
      <c r="AH267" s="184" t="str">
        <f t="shared" ca="1" si="831"/>
        <v/>
      </c>
      <c r="AI267" s="184" t="str">
        <f t="shared" ca="1" si="832"/>
        <v/>
      </c>
      <c r="AJ267" s="184" t="str">
        <f t="shared" ca="1" si="833"/>
        <v/>
      </c>
      <c r="AK267" s="184" t="str">
        <f t="shared" ca="1" si="834"/>
        <v/>
      </c>
      <c r="AL267" s="184" t="str">
        <f t="shared" ca="1" si="835"/>
        <v/>
      </c>
      <c r="AM267" s="184" t="str">
        <f t="shared" ca="1" si="836"/>
        <v/>
      </c>
      <c r="AN267" s="184" t="str">
        <f t="shared" ca="1" si="837"/>
        <v/>
      </c>
      <c r="AO267" s="184" t="str">
        <f t="shared" ca="1" si="838"/>
        <v/>
      </c>
      <c r="AP267" s="184" t="str">
        <f t="shared" ca="1" si="839"/>
        <v/>
      </c>
      <c r="AQ267" s="184" t="str">
        <f t="shared" ca="1" si="840"/>
        <v/>
      </c>
      <c r="AR267" s="184" t="str">
        <f t="shared" ca="1" si="841"/>
        <v/>
      </c>
      <c r="AS267" s="184" t="str">
        <f t="shared" ca="1" si="842"/>
        <v/>
      </c>
      <c r="AT267" s="184" t="str">
        <f t="shared" ca="1" si="843"/>
        <v/>
      </c>
      <c r="AU267" s="184" t="str">
        <f t="shared" ca="1" si="844"/>
        <v/>
      </c>
      <c r="AV267" s="184" t="str">
        <f t="shared" ca="1" si="845"/>
        <v/>
      </c>
      <c r="AW267" s="184" t="str">
        <f t="shared" ca="1" si="846"/>
        <v/>
      </c>
      <c r="AX267" s="184" t="str">
        <f t="shared" ca="1" si="847"/>
        <v/>
      </c>
      <c r="AY267" s="184" t="str">
        <f t="shared" ca="1" si="848"/>
        <v/>
      </c>
      <c r="AZ267" s="184" t="str">
        <f t="shared" ca="1" si="849"/>
        <v/>
      </c>
      <c r="BA267" s="184" t="str">
        <f t="shared" ca="1" si="850"/>
        <v/>
      </c>
      <c r="BB267" s="184" t="str">
        <f t="shared" ca="1" si="851"/>
        <v/>
      </c>
      <c r="BC267" s="184" t="str">
        <f t="shared" ca="1" si="852"/>
        <v/>
      </c>
      <c r="BD267" s="184" t="str">
        <f t="shared" ca="1" si="853"/>
        <v/>
      </c>
      <c r="BE267" s="184" t="str">
        <f t="shared" ca="1" si="854"/>
        <v/>
      </c>
      <c r="BF267" s="184" t="str">
        <f t="shared" ca="1" si="855"/>
        <v/>
      </c>
      <c r="BG267" s="184" t="str">
        <f t="shared" ca="1" si="856"/>
        <v/>
      </c>
      <c r="BH267" s="184" t="str">
        <f t="shared" ca="1" si="857"/>
        <v/>
      </c>
      <c r="BI267" s="184" t="str">
        <f t="shared" ca="1" si="858"/>
        <v/>
      </c>
      <c r="BJ267" s="184" t="str">
        <f t="shared" ca="1" si="859"/>
        <v/>
      </c>
      <c r="BK267" s="184" t="str">
        <f t="shared" ca="1" si="860"/>
        <v/>
      </c>
      <c r="BL267" s="184" t="str">
        <f t="shared" ca="1" si="861"/>
        <v/>
      </c>
      <c r="BM267" s="184" t="str">
        <f t="shared" ca="1" si="862"/>
        <v/>
      </c>
      <c r="BN267" s="184" t="str">
        <f t="shared" ca="1" si="863"/>
        <v/>
      </c>
      <c r="BO267" s="184" t="str">
        <f t="shared" ca="1" si="864"/>
        <v/>
      </c>
      <c r="BP267" s="184" t="str">
        <f t="shared" ca="1" si="865"/>
        <v/>
      </c>
      <c r="BQ267" s="184" t="str">
        <f t="shared" ca="1" si="866"/>
        <v/>
      </c>
      <c r="BR267" s="184" t="str">
        <f t="shared" ca="1" si="867"/>
        <v/>
      </c>
      <c r="BS267" s="184" t="str">
        <f t="shared" ca="1" si="868"/>
        <v/>
      </c>
      <c r="BT267" s="184" t="str">
        <f t="shared" ca="1" si="869"/>
        <v/>
      </c>
      <c r="BU267" s="184" t="str">
        <f t="shared" ca="1" si="870"/>
        <v/>
      </c>
      <c r="BV267" s="184">
        <f t="shared" ca="1" si="871"/>
        <v>0</v>
      </c>
      <c r="BW267" s="184">
        <f t="shared" ca="1" si="872"/>
        <v>0</v>
      </c>
      <c r="BX267" s="184">
        <f t="shared" ca="1" si="873"/>
        <v>0</v>
      </c>
      <c r="BY267" s="184">
        <f t="shared" ca="1" si="874"/>
        <v>0</v>
      </c>
      <c r="BZ267" s="184">
        <f t="shared" ca="1" si="875"/>
        <v>0</v>
      </c>
      <c r="CA267" s="184">
        <f t="shared" ca="1" si="876"/>
        <v>0</v>
      </c>
      <c r="CB267" s="184">
        <f t="shared" ca="1" si="877"/>
        <v>0</v>
      </c>
      <c r="CC267" s="184">
        <f t="shared" ca="1" si="878"/>
        <v>0</v>
      </c>
      <c r="CD267" s="184">
        <f t="shared" ca="1" si="879"/>
        <v>0</v>
      </c>
      <c r="CE267" s="184">
        <f t="shared" ca="1" si="880"/>
        <v>0</v>
      </c>
      <c r="CF267" s="184">
        <f t="shared" ca="1" si="881"/>
        <v>0</v>
      </c>
      <c r="CG267" s="184">
        <f t="shared" ca="1" si="882"/>
        <v>0</v>
      </c>
      <c r="CH267" s="184">
        <f t="shared" ca="1" si="883"/>
        <v>0</v>
      </c>
      <c r="CI267" s="184">
        <f t="shared" ca="1" si="884"/>
        <v>0</v>
      </c>
      <c r="CJ267" s="184">
        <f t="shared" ca="1" si="885"/>
        <v>0</v>
      </c>
      <c r="CK267" s="184">
        <f t="shared" ca="1" si="886"/>
        <v>0</v>
      </c>
      <c r="CL267" s="184">
        <f t="shared" ca="1" si="887"/>
        <v>0</v>
      </c>
      <c r="CM267" s="184">
        <f t="shared" ca="1" si="888"/>
        <v>0</v>
      </c>
      <c r="CN267" s="184">
        <f t="shared" ca="1" si="889"/>
        <v>0</v>
      </c>
      <c r="CO267" s="184">
        <f t="shared" ca="1" si="890"/>
        <v>0</v>
      </c>
      <c r="CP267" s="184">
        <f t="shared" ca="1" si="891"/>
        <v>0</v>
      </c>
      <c r="CQ267" s="184">
        <f t="shared" ca="1" si="892"/>
        <v>0</v>
      </c>
      <c r="CR267" s="184">
        <f t="shared" ca="1" si="893"/>
        <v>0</v>
      </c>
      <c r="CS267" s="184">
        <f t="shared" ca="1" si="894"/>
        <v>0</v>
      </c>
      <c r="CT267" s="184">
        <f t="shared" ca="1" si="895"/>
        <v>0</v>
      </c>
      <c r="CU267" s="184">
        <f t="shared" ca="1" si="896"/>
        <v>0</v>
      </c>
      <c r="CV267" s="184">
        <f t="shared" ca="1" si="897"/>
        <v>0</v>
      </c>
      <c r="CW267" s="184">
        <f t="shared" ca="1" si="898"/>
        <v>0</v>
      </c>
      <c r="CX267" s="184">
        <f t="shared" ca="1" si="899"/>
        <v>0</v>
      </c>
      <c r="CY267" s="184">
        <f t="shared" ca="1" si="900"/>
        <v>0</v>
      </c>
      <c r="CZ267" s="184">
        <f t="shared" ca="1" si="901"/>
        <v>0</v>
      </c>
      <c r="DA267" s="184">
        <f t="shared" ca="1" si="902"/>
        <v>0</v>
      </c>
      <c r="DB267" s="184">
        <f t="shared" ca="1" si="903"/>
        <v>0</v>
      </c>
      <c r="DC267" s="184">
        <f t="shared" ca="1" si="904"/>
        <v>0</v>
      </c>
      <c r="DD267" s="184">
        <f t="shared" ca="1" si="905"/>
        <v>0</v>
      </c>
      <c r="DE267" s="184">
        <f t="shared" ca="1" si="906"/>
        <v>0</v>
      </c>
      <c r="DF267" s="184">
        <f t="shared" ca="1" si="907"/>
        <v>0</v>
      </c>
      <c r="DG267" s="184">
        <f t="shared" ca="1" si="908"/>
        <v>0</v>
      </c>
      <c r="DH267" s="184">
        <f t="shared" ca="1" si="909"/>
        <v>0</v>
      </c>
      <c r="DI267" s="184">
        <f t="shared" ca="1" si="910"/>
        <v>0</v>
      </c>
      <c r="DJ267" s="184">
        <f t="shared" ca="1" si="911"/>
        <v>0</v>
      </c>
      <c r="DK267" s="184">
        <f t="shared" ca="1" si="912"/>
        <v>0</v>
      </c>
      <c r="DL267" s="184">
        <f t="shared" ca="1" si="913"/>
        <v>0</v>
      </c>
      <c r="DM267" s="184">
        <f t="shared" ca="1" si="914"/>
        <v>0</v>
      </c>
      <c r="DN267" s="184">
        <f t="shared" ca="1" si="915"/>
        <v>0</v>
      </c>
      <c r="DO267" s="184">
        <f t="shared" ca="1" si="916"/>
        <v>0</v>
      </c>
      <c r="DP267" s="184">
        <f t="shared" ca="1" si="917"/>
        <v>0</v>
      </c>
      <c r="DQ267" s="184">
        <f t="shared" ca="1" si="918"/>
        <v>0</v>
      </c>
      <c r="DR267" s="184">
        <f t="shared" ca="1" si="919"/>
        <v>0</v>
      </c>
      <c r="DS267" s="184">
        <f t="shared" ca="1" si="920"/>
        <v>0</v>
      </c>
      <c r="DT267" s="184">
        <f t="shared" ca="1" si="921"/>
        <v>0</v>
      </c>
      <c r="DU267" s="184">
        <f t="shared" ca="1" si="922"/>
        <v>0</v>
      </c>
      <c r="DV267" s="184">
        <f t="shared" ca="1" si="923"/>
        <v>0</v>
      </c>
      <c r="DW267" s="184">
        <f t="shared" ca="1" si="924"/>
        <v>0</v>
      </c>
      <c r="DX267" s="184">
        <f t="shared" ca="1" si="925"/>
        <v>0</v>
      </c>
      <c r="DY267" s="184">
        <f t="shared" ca="1" si="926"/>
        <v>0</v>
      </c>
      <c r="DZ267" s="184">
        <f t="shared" ca="1" si="927"/>
        <v>0</v>
      </c>
      <c r="EA267" s="184">
        <f t="shared" ca="1" si="928"/>
        <v>0</v>
      </c>
      <c r="EB267" s="184">
        <f t="shared" ca="1" si="929"/>
        <v>0</v>
      </c>
      <c r="EC267" s="184">
        <f t="shared" ca="1" si="930"/>
        <v>0</v>
      </c>
      <c r="ED267" s="184">
        <f t="shared" ca="1" si="931"/>
        <v>0</v>
      </c>
      <c r="EE267" s="184">
        <f t="shared" ca="1" si="932"/>
        <v>0</v>
      </c>
      <c r="EF267" s="184">
        <f t="shared" ca="1" si="933"/>
        <v>0</v>
      </c>
      <c r="EG267" s="184">
        <f t="shared" ca="1" si="934"/>
        <v>0</v>
      </c>
      <c r="EH267" s="184">
        <f t="shared" ca="1" si="935"/>
        <v>0</v>
      </c>
      <c r="EI267" s="184">
        <f t="shared" ca="1" si="936"/>
        <v>0</v>
      </c>
      <c r="EJ267" s="184">
        <f t="shared" ca="1" si="937"/>
        <v>0</v>
      </c>
      <c r="EK267" s="184">
        <f t="shared" ca="1" si="938"/>
        <v>0</v>
      </c>
      <c r="EL267" s="184">
        <f t="shared" ca="1" si="939"/>
        <v>0</v>
      </c>
      <c r="EM267" s="184">
        <f t="shared" ca="1" si="940"/>
        <v>0</v>
      </c>
      <c r="EN267" s="184">
        <f t="shared" ca="1" si="941"/>
        <v>0</v>
      </c>
      <c r="EO267" s="184">
        <f t="shared" ca="1" si="942"/>
        <v>0</v>
      </c>
      <c r="EP267" s="184">
        <f t="shared" ca="1" si="943"/>
        <v>0</v>
      </c>
      <c r="EQ267" s="184">
        <f t="shared" ca="1" si="944"/>
        <v>0</v>
      </c>
      <c r="ER267" s="184">
        <f t="shared" ca="1" si="945"/>
        <v>0</v>
      </c>
      <c r="ES267" s="184">
        <f t="shared" ca="1" si="946"/>
        <v>0</v>
      </c>
      <c r="ET267" s="184">
        <f t="shared" ca="1" si="947"/>
        <v>0</v>
      </c>
      <c r="EU267" s="184">
        <f t="shared" ca="1" si="948"/>
        <v>0</v>
      </c>
      <c r="EV267" s="184">
        <f t="shared" ca="1" si="949"/>
        <v>0</v>
      </c>
      <c r="EW267" s="184">
        <f t="shared" ca="1" si="950"/>
        <v>0</v>
      </c>
      <c r="EX267" s="184">
        <f t="shared" ca="1" si="951"/>
        <v>0</v>
      </c>
      <c r="EY267" s="184">
        <f t="shared" ca="1" si="952"/>
        <v>0</v>
      </c>
      <c r="EZ267" s="184">
        <f t="shared" ca="1" si="953"/>
        <v>0</v>
      </c>
      <c r="FA267" s="184">
        <f t="shared" ca="1" si="954"/>
        <v>0</v>
      </c>
      <c r="FB267" s="184">
        <f t="shared" ca="1" si="955"/>
        <v>0</v>
      </c>
      <c r="FC267" s="184">
        <f t="shared" ca="1" si="956"/>
        <v>0</v>
      </c>
      <c r="FD267" s="184">
        <f t="shared" ca="1" si="957"/>
        <v>0</v>
      </c>
      <c r="FE267" s="184">
        <f t="shared" ca="1" si="958"/>
        <v>0</v>
      </c>
      <c r="FF267" s="184">
        <f t="shared" ca="1" si="959"/>
        <v>0</v>
      </c>
      <c r="FG267" s="184">
        <f t="shared" ca="1" si="960"/>
        <v>0</v>
      </c>
      <c r="FH267" s="184">
        <f t="shared" ca="1" si="961"/>
        <v>0</v>
      </c>
      <c r="FI267" s="184">
        <f t="shared" ca="1" si="962"/>
        <v>0</v>
      </c>
      <c r="FJ267" s="184">
        <f t="shared" ca="1" si="963"/>
        <v>0</v>
      </c>
      <c r="FK267" s="184">
        <f t="shared" ca="1" si="964"/>
        <v>0</v>
      </c>
      <c r="FL267" s="184">
        <f t="shared" ca="1" si="965"/>
        <v>0</v>
      </c>
      <c r="FM267" s="184">
        <f t="shared" ca="1" si="966"/>
        <v>0</v>
      </c>
      <c r="FN267" s="184">
        <f t="shared" ca="1" si="967"/>
        <v>0</v>
      </c>
      <c r="FO267" s="184">
        <f t="shared" ca="1" si="968"/>
        <v>0</v>
      </c>
      <c r="FP267" s="184">
        <f t="shared" ca="1" si="969"/>
        <v>0</v>
      </c>
      <c r="FQ267" s="184">
        <f t="shared" ca="1" si="970"/>
        <v>0</v>
      </c>
      <c r="FR267" s="184">
        <f t="shared" ca="1" si="971"/>
        <v>0</v>
      </c>
      <c r="FS267" s="184">
        <f t="shared" ca="1" si="972"/>
        <v>0</v>
      </c>
      <c r="FT267" s="184">
        <f t="shared" ca="1" si="973"/>
        <v>0</v>
      </c>
      <c r="FU267" s="184">
        <f t="shared" ca="1" si="974"/>
        <v>0</v>
      </c>
      <c r="FV267" s="184">
        <f t="shared" ca="1" si="975"/>
        <v>0</v>
      </c>
      <c r="FW267" s="184">
        <f t="shared" ca="1" si="976"/>
        <v>0</v>
      </c>
      <c r="FX267" s="184">
        <f t="shared" ca="1" si="977"/>
        <v>0</v>
      </c>
      <c r="FY267" s="184">
        <f t="shared" ca="1" si="978"/>
        <v>0</v>
      </c>
      <c r="FZ267" s="184">
        <f t="shared" ca="1" si="979"/>
        <v>0</v>
      </c>
      <c r="GA267" s="184">
        <f t="shared" ca="1" si="980"/>
        <v>0</v>
      </c>
      <c r="GB267" s="184">
        <f t="shared" ca="1" si="981"/>
        <v>0</v>
      </c>
      <c r="GC267" s="184">
        <f t="shared" ca="1" si="982"/>
        <v>0</v>
      </c>
      <c r="GD267" s="184">
        <f t="shared" ca="1" si="983"/>
        <v>0</v>
      </c>
      <c r="GE267" s="184">
        <f t="shared" ca="1" si="984"/>
        <v>0</v>
      </c>
      <c r="GF267" s="184">
        <f t="shared" ca="1" si="985"/>
        <v>0</v>
      </c>
      <c r="GG267" s="184">
        <f t="shared" ca="1" si="986"/>
        <v>0</v>
      </c>
      <c r="GH267" s="184">
        <f t="shared" ca="1" si="987"/>
        <v>0</v>
      </c>
      <c r="GI267" s="184">
        <f t="shared" ca="1" si="988"/>
        <v>0</v>
      </c>
      <c r="GJ267" s="184">
        <f t="shared" ca="1" si="989"/>
        <v>0</v>
      </c>
      <c r="GK267" s="184">
        <f t="shared" ca="1" si="990"/>
        <v>0</v>
      </c>
      <c r="GL267" s="184">
        <f t="shared" ca="1" si="991"/>
        <v>0</v>
      </c>
      <c r="GM267" s="184">
        <f t="shared" ca="1" si="992"/>
        <v>0</v>
      </c>
      <c r="GN267" s="184">
        <f t="shared" ca="1" si="993"/>
        <v>0</v>
      </c>
      <c r="GO267" s="184">
        <f t="shared" ca="1" si="994"/>
        <v>0</v>
      </c>
      <c r="GP267" s="184">
        <f t="shared" ca="1" si="995"/>
        <v>0</v>
      </c>
      <c r="GQ267" s="184">
        <f t="shared" ca="1" si="996"/>
        <v>0</v>
      </c>
      <c r="GR267" s="184">
        <f t="shared" ca="1" si="997"/>
        <v>0</v>
      </c>
      <c r="GS267" s="184">
        <f t="shared" ca="1" si="998"/>
        <v>0</v>
      </c>
      <c r="GT267" s="184">
        <f t="shared" ca="1" si="999"/>
        <v>0</v>
      </c>
      <c r="GU267" s="184">
        <f t="shared" ca="1" si="1000"/>
        <v>0</v>
      </c>
      <c r="GV267" s="184">
        <f t="shared" ca="1" si="1001"/>
        <v>0</v>
      </c>
      <c r="GW267" s="184">
        <f t="shared" ca="1" si="1002"/>
        <v>0</v>
      </c>
      <c r="GX267" s="184">
        <f t="shared" ca="1" si="1003"/>
        <v>0</v>
      </c>
      <c r="GY267" s="184">
        <f t="shared" ca="1" si="1004"/>
        <v>0</v>
      </c>
      <c r="GZ267" s="184">
        <f t="shared" ca="1" si="1005"/>
        <v>0</v>
      </c>
      <c r="HA267" s="184">
        <f t="shared" ca="1" si="1006"/>
        <v>0</v>
      </c>
      <c r="HB267" s="184">
        <f t="shared" ca="1" si="1007"/>
        <v>0</v>
      </c>
      <c r="HC267" s="184">
        <f t="shared" ca="1" si="1008"/>
        <v>0</v>
      </c>
      <c r="HD267" s="184">
        <f t="shared" ca="1" si="1009"/>
        <v>0</v>
      </c>
      <c r="HE267" s="184">
        <f t="shared" ca="1" si="1010"/>
        <v>0</v>
      </c>
      <c r="HF267" s="184">
        <f t="shared" ca="1" si="1011"/>
        <v>0</v>
      </c>
      <c r="HG267" s="184">
        <f t="shared" ca="1" si="1012"/>
        <v>0</v>
      </c>
      <c r="HH267" s="184">
        <f t="shared" ca="1" si="1013"/>
        <v>0</v>
      </c>
      <c r="HI267" s="184">
        <f t="shared" ca="1" si="1014"/>
        <v>0</v>
      </c>
      <c r="HJ267" s="184">
        <f t="shared" ca="1" si="1015"/>
        <v>0</v>
      </c>
      <c r="HK267" s="578">
        <f t="shared" ca="1" si="1016"/>
        <v>0</v>
      </c>
    </row>
    <row r="268" spans="1:219" s="185" customFormat="1">
      <c r="A268" s="284"/>
      <c r="B268" s="285"/>
      <c r="C268" s="286"/>
      <c r="D268" s="287"/>
      <c r="E268" s="288"/>
      <c r="F268" s="289"/>
      <c r="G268" s="289"/>
      <c r="H268" s="289"/>
      <c r="I268" s="289"/>
      <c r="J268" s="289"/>
      <c r="K268" s="289"/>
      <c r="L268" s="289"/>
      <c r="M268" s="572">
        <f t="shared" si="1017"/>
        <v>0</v>
      </c>
      <c r="N268" s="572">
        <f t="shared" si="1018"/>
        <v>0</v>
      </c>
      <c r="O268" s="572">
        <f t="shared" si="1019"/>
        <v>0</v>
      </c>
      <c r="P268" s="572">
        <f t="shared" si="1020"/>
        <v>260</v>
      </c>
      <c r="Q268" s="572" t="str">
        <f t="shared" si="1021"/>
        <v/>
      </c>
      <c r="R268" s="572" t="str">
        <f t="shared" si="1022"/>
        <v/>
      </c>
      <c r="S268" s="184" t="str">
        <f t="shared" ca="1" si="816"/>
        <v/>
      </c>
      <c r="T268" s="184" t="str">
        <f t="shared" ca="1" si="817"/>
        <v/>
      </c>
      <c r="U268" s="184" t="str">
        <f t="shared" ca="1" si="818"/>
        <v/>
      </c>
      <c r="V268" s="184" t="str">
        <f t="shared" ca="1" si="819"/>
        <v/>
      </c>
      <c r="W268" s="184" t="str">
        <f t="shared" ca="1" si="820"/>
        <v/>
      </c>
      <c r="X268" s="184" t="str">
        <f t="shared" ca="1" si="821"/>
        <v/>
      </c>
      <c r="Y268" s="184" t="str">
        <f t="shared" ca="1" si="822"/>
        <v/>
      </c>
      <c r="Z268" s="184" t="str">
        <f t="shared" ca="1" si="823"/>
        <v/>
      </c>
      <c r="AA268" s="184" t="str">
        <f t="shared" ca="1" si="824"/>
        <v/>
      </c>
      <c r="AB268" s="184" t="str">
        <f t="shared" ca="1" si="825"/>
        <v/>
      </c>
      <c r="AC268" s="184" t="str">
        <f t="shared" ca="1" si="826"/>
        <v/>
      </c>
      <c r="AD268" s="184" t="str">
        <f t="shared" ca="1" si="827"/>
        <v/>
      </c>
      <c r="AE268" s="184" t="str">
        <f t="shared" ca="1" si="828"/>
        <v/>
      </c>
      <c r="AF268" s="184" t="str">
        <f t="shared" ca="1" si="829"/>
        <v/>
      </c>
      <c r="AG268" s="184" t="str">
        <f t="shared" ca="1" si="830"/>
        <v/>
      </c>
      <c r="AH268" s="184" t="str">
        <f t="shared" ca="1" si="831"/>
        <v/>
      </c>
      <c r="AI268" s="184" t="str">
        <f t="shared" ca="1" si="832"/>
        <v/>
      </c>
      <c r="AJ268" s="184" t="str">
        <f t="shared" ca="1" si="833"/>
        <v/>
      </c>
      <c r="AK268" s="184" t="str">
        <f t="shared" ca="1" si="834"/>
        <v/>
      </c>
      <c r="AL268" s="184" t="str">
        <f t="shared" ca="1" si="835"/>
        <v/>
      </c>
      <c r="AM268" s="184" t="str">
        <f t="shared" ca="1" si="836"/>
        <v/>
      </c>
      <c r="AN268" s="184" t="str">
        <f t="shared" ca="1" si="837"/>
        <v/>
      </c>
      <c r="AO268" s="184" t="str">
        <f t="shared" ca="1" si="838"/>
        <v/>
      </c>
      <c r="AP268" s="184" t="str">
        <f t="shared" ca="1" si="839"/>
        <v/>
      </c>
      <c r="AQ268" s="184" t="str">
        <f t="shared" ca="1" si="840"/>
        <v/>
      </c>
      <c r="AR268" s="184" t="str">
        <f t="shared" ca="1" si="841"/>
        <v/>
      </c>
      <c r="AS268" s="184" t="str">
        <f t="shared" ca="1" si="842"/>
        <v/>
      </c>
      <c r="AT268" s="184" t="str">
        <f t="shared" ca="1" si="843"/>
        <v/>
      </c>
      <c r="AU268" s="184" t="str">
        <f t="shared" ca="1" si="844"/>
        <v/>
      </c>
      <c r="AV268" s="184" t="str">
        <f t="shared" ca="1" si="845"/>
        <v/>
      </c>
      <c r="AW268" s="184" t="str">
        <f t="shared" ca="1" si="846"/>
        <v/>
      </c>
      <c r="AX268" s="184" t="str">
        <f t="shared" ca="1" si="847"/>
        <v/>
      </c>
      <c r="AY268" s="184" t="str">
        <f t="shared" ca="1" si="848"/>
        <v/>
      </c>
      <c r="AZ268" s="184" t="str">
        <f t="shared" ca="1" si="849"/>
        <v/>
      </c>
      <c r="BA268" s="184" t="str">
        <f t="shared" ca="1" si="850"/>
        <v/>
      </c>
      <c r="BB268" s="184" t="str">
        <f t="shared" ca="1" si="851"/>
        <v/>
      </c>
      <c r="BC268" s="184" t="str">
        <f t="shared" ca="1" si="852"/>
        <v/>
      </c>
      <c r="BD268" s="184" t="str">
        <f t="shared" ca="1" si="853"/>
        <v/>
      </c>
      <c r="BE268" s="184" t="str">
        <f t="shared" ca="1" si="854"/>
        <v/>
      </c>
      <c r="BF268" s="184" t="str">
        <f t="shared" ca="1" si="855"/>
        <v/>
      </c>
      <c r="BG268" s="184" t="str">
        <f t="shared" ca="1" si="856"/>
        <v/>
      </c>
      <c r="BH268" s="184" t="str">
        <f t="shared" ca="1" si="857"/>
        <v/>
      </c>
      <c r="BI268" s="184" t="str">
        <f t="shared" ca="1" si="858"/>
        <v/>
      </c>
      <c r="BJ268" s="184" t="str">
        <f t="shared" ca="1" si="859"/>
        <v/>
      </c>
      <c r="BK268" s="184" t="str">
        <f t="shared" ca="1" si="860"/>
        <v/>
      </c>
      <c r="BL268" s="184" t="str">
        <f t="shared" ca="1" si="861"/>
        <v/>
      </c>
      <c r="BM268" s="184" t="str">
        <f t="shared" ca="1" si="862"/>
        <v/>
      </c>
      <c r="BN268" s="184" t="str">
        <f t="shared" ca="1" si="863"/>
        <v/>
      </c>
      <c r="BO268" s="184" t="str">
        <f t="shared" ca="1" si="864"/>
        <v/>
      </c>
      <c r="BP268" s="184" t="str">
        <f t="shared" ca="1" si="865"/>
        <v/>
      </c>
      <c r="BQ268" s="184" t="str">
        <f t="shared" ca="1" si="866"/>
        <v/>
      </c>
      <c r="BR268" s="184" t="str">
        <f t="shared" ca="1" si="867"/>
        <v/>
      </c>
      <c r="BS268" s="184" t="str">
        <f t="shared" ca="1" si="868"/>
        <v/>
      </c>
      <c r="BT268" s="184" t="str">
        <f t="shared" ca="1" si="869"/>
        <v/>
      </c>
      <c r="BU268" s="184">
        <f t="shared" ca="1" si="870"/>
        <v>0</v>
      </c>
      <c r="BV268" s="184">
        <f t="shared" ca="1" si="871"/>
        <v>0</v>
      </c>
      <c r="BW268" s="184">
        <f t="shared" ca="1" si="872"/>
        <v>0</v>
      </c>
      <c r="BX268" s="184">
        <f t="shared" ca="1" si="873"/>
        <v>0</v>
      </c>
      <c r="BY268" s="184">
        <f t="shared" ca="1" si="874"/>
        <v>0</v>
      </c>
      <c r="BZ268" s="184">
        <f t="shared" ca="1" si="875"/>
        <v>0</v>
      </c>
      <c r="CA268" s="184">
        <f t="shared" ca="1" si="876"/>
        <v>0</v>
      </c>
      <c r="CB268" s="184">
        <f t="shared" ca="1" si="877"/>
        <v>0</v>
      </c>
      <c r="CC268" s="184">
        <f t="shared" ca="1" si="878"/>
        <v>0</v>
      </c>
      <c r="CD268" s="184">
        <f t="shared" ca="1" si="879"/>
        <v>0</v>
      </c>
      <c r="CE268" s="184">
        <f t="shared" ca="1" si="880"/>
        <v>0</v>
      </c>
      <c r="CF268" s="184">
        <f t="shared" ca="1" si="881"/>
        <v>0</v>
      </c>
      <c r="CG268" s="184">
        <f t="shared" ca="1" si="882"/>
        <v>0</v>
      </c>
      <c r="CH268" s="184">
        <f t="shared" ca="1" si="883"/>
        <v>0</v>
      </c>
      <c r="CI268" s="184">
        <f t="shared" ca="1" si="884"/>
        <v>0</v>
      </c>
      <c r="CJ268" s="184">
        <f t="shared" ca="1" si="885"/>
        <v>0</v>
      </c>
      <c r="CK268" s="184">
        <f t="shared" ca="1" si="886"/>
        <v>0</v>
      </c>
      <c r="CL268" s="184">
        <f t="shared" ca="1" si="887"/>
        <v>0</v>
      </c>
      <c r="CM268" s="184">
        <f t="shared" ca="1" si="888"/>
        <v>0</v>
      </c>
      <c r="CN268" s="184">
        <f t="shared" ca="1" si="889"/>
        <v>0</v>
      </c>
      <c r="CO268" s="184">
        <f t="shared" ca="1" si="890"/>
        <v>0</v>
      </c>
      <c r="CP268" s="184">
        <f t="shared" ca="1" si="891"/>
        <v>0</v>
      </c>
      <c r="CQ268" s="184">
        <f t="shared" ca="1" si="892"/>
        <v>0</v>
      </c>
      <c r="CR268" s="184">
        <f t="shared" ca="1" si="893"/>
        <v>0</v>
      </c>
      <c r="CS268" s="184">
        <f t="shared" ca="1" si="894"/>
        <v>0</v>
      </c>
      <c r="CT268" s="184">
        <f t="shared" ca="1" si="895"/>
        <v>0</v>
      </c>
      <c r="CU268" s="184">
        <f t="shared" ca="1" si="896"/>
        <v>0</v>
      </c>
      <c r="CV268" s="184">
        <f t="shared" ca="1" si="897"/>
        <v>0</v>
      </c>
      <c r="CW268" s="184">
        <f t="shared" ca="1" si="898"/>
        <v>0</v>
      </c>
      <c r="CX268" s="184">
        <f t="shared" ca="1" si="899"/>
        <v>0</v>
      </c>
      <c r="CY268" s="184">
        <f t="shared" ca="1" si="900"/>
        <v>0</v>
      </c>
      <c r="CZ268" s="184">
        <f t="shared" ca="1" si="901"/>
        <v>0</v>
      </c>
      <c r="DA268" s="184">
        <f t="shared" ca="1" si="902"/>
        <v>0</v>
      </c>
      <c r="DB268" s="184">
        <f t="shared" ca="1" si="903"/>
        <v>0</v>
      </c>
      <c r="DC268" s="184">
        <f t="shared" ca="1" si="904"/>
        <v>0</v>
      </c>
      <c r="DD268" s="184">
        <f t="shared" ca="1" si="905"/>
        <v>0</v>
      </c>
      <c r="DE268" s="184">
        <f t="shared" ca="1" si="906"/>
        <v>0</v>
      </c>
      <c r="DF268" s="184">
        <f t="shared" ca="1" si="907"/>
        <v>0</v>
      </c>
      <c r="DG268" s="184">
        <f t="shared" ca="1" si="908"/>
        <v>0</v>
      </c>
      <c r="DH268" s="184">
        <f t="shared" ca="1" si="909"/>
        <v>0</v>
      </c>
      <c r="DI268" s="184">
        <f t="shared" ca="1" si="910"/>
        <v>0</v>
      </c>
      <c r="DJ268" s="184">
        <f t="shared" ca="1" si="911"/>
        <v>0</v>
      </c>
      <c r="DK268" s="184">
        <f t="shared" ca="1" si="912"/>
        <v>0</v>
      </c>
      <c r="DL268" s="184">
        <f t="shared" ca="1" si="913"/>
        <v>0</v>
      </c>
      <c r="DM268" s="184">
        <f t="shared" ca="1" si="914"/>
        <v>0</v>
      </c>
      <c r="DN268" s="184">
        <f t="shared" ca="1" si="915"/>
        <v>0</v>
      </c>
      <c r="DO268" s="184">
        <f t="shared" ca="1" si="916"/>
        <v>0</v>
      </c>
      <c r="DP268" s="184">
        <f t="shared" ca="1" si="917"/>
        <v>0</v>
      </c>
      <c r="DQ268" s="184">
        <f t="shared" ca="1" si="918"/>
        <v>0</v>
      </c>
      <c r="DR268" s="184">
        <f t="shared" ca="1" si="919"/>
        <v>0</v>
      </c>
      <c r="DS268" s="184">
        <f t="shared" ca="1" si="920"/>
        <v>0</v>
      </c>
      <c r="DT268" s="184">
        <f t="shared" ca="1" si="921"/>
        <v>0</v>
      </c>
      <c r="DU268" s="184">
        <f t="shared" ca="1" si="922"/>
        <v>0</v>
      </c>
      <c r="DV268" s="184">
        <f t="shared" ca="1" si="923"/>
        <v>0</v>
      </c>
      <c r="DW268" s="184">
        <f t="shared" ca="1" si="924"/>
        <v>0</v>
      </c>
      <c r="DX268" s="184">
        <f t="shared" ca="1" si="925"/>
        <v>0</v>
      </c>
      <c r="DY268" s="184">
        <f t="shared" ca="1" si="926"/>
        <v>0</v>
      </c>
      <c r="DZ268" s="184">
        <f t="shared" ca="1" si="927"/>
        <v>0</v>
      </c>
      <c r="EA268" s="184">
        <f t="shared" ca="1" si="928"/>
        <v>0</v>
      </c>
      <c r="EB268" s="184">
        <f t="shared" ca="1" si="929"/>
        <v>0</v>
      </c>
      <c r="EC268" s="184">
        <f t="shared" ca="1" si="930"/>
        <v>0</v>
      </c>
      <c r="ED268" s="184">
        <f t="shared" ca="1" si="931"/>
        <v>0</v>
      </c>
      <c r="EE268" s="184">
        <f t="shared" ca="1" si="932"/>
        <v>0</v>
      </c>
      <c r="EF268" s="184">
        <f t="shared" ca="1" si="933"/>
        <v>0</v>
      </c>
      <c r="EG268" s="184">
        <f t="shared" ca="1" si="934"/>
        <v>0</v>
      </c>
      <c r="EH268" s="184">
        <f t="shared" ca="1" si="935"/>
        <v>0</v>
      </c>
      <c r="EI268" s="184">
        <f t="shared" ca="1" si="936"/>
        <v>0</v>
      </c>
      <c r="EJ268" s="184">
        <f t="shared" ca="1" si="937"/>
        <v>0</v>
      </c>
      <c r="EK268" s="184">
        <f t="shared" ca="1" si="938"/>
        <v>0</v>
      </c>
      <c r="EL268" s="184">
        <f t="shared" ca="1" si="939"/>
        <v>0</v>
      </c>
      <c r="EM268" s="184">
        <f t="shared" ca="1" si="940"/>
        <v>0</v>
      </c>
      <c r="EN268" s="184">
        <f t="shared" ca="1" si="941"/>
        <v>0</v>
      </c>
      <c r="EO268" s="184">
        <f t="shared" ca="1" si="942"/>
        <v>0</v>
      </c>
      <c r="EP268" s="184">
        <f t="shared" ca="1" si="943"/>
        <v>0</v>
      </c>
      <c r="EQ268" s="184">
        <f t="shared" ca="1" si="944"/>
        <v>0</v>
      </c>
      <c r="ER268" s="184">
        <f t="shared" ca="1" si="945"/>
        <v>0</v>
      </c>
      <c r="ES268" s="184">
        <f t="shared" ca="1" si="946"/>
        <v>0</v>
      </c>
      <c r="ET268" s="184">
        <f t="shared" ca="1" si="947"/>
        <v>0</v>
      </c>
      <c r="EU268" s="184">
        <f t="shared" ca="1" si="948"/>
        <v>0</v>
      </c>
      <c r="EV268" s="184">
        <f t="shared" ca="1" si="949"/>
        <v>0</v>
      </c>
      <c r="EW268" s="184">
        <f t="shared" ca="1" si="950"/>
        <v>0</v>
      </c>
      <c r="EX268" s="184">
        <f t="shared" ca="1" si="951"/>
        <v>0</v>
      </c>
      <c r="EY268" s="184">
        <f t="shared" ca="1" si="952"/>
        <v>0</v>
      </c>
      <c r="EZ268" s="184">
        <f t="shared" ca="1" si="953"/>
        <v>0</v>
      </c>
      <c r="FA268" s="184">
        <f t="shared" ca="1" si="954"/>
        <v>0</v>
      </c>
      <c r="FB268" s="184">
        <f t="shared" ca="1" si="955"/>
        <v>0</v>
      </c>
      <c r="FC268" s="184">
        <f t="shared" ca="1" si="956"/>
        <v>0</v>
      </c>
      <c r="FD268" s="184">
        <f t="shared" ca="1" si="957"/>
        <v>0</v>
      </c>
      <c r="FE268" s="184">
        <f t="shared" ca="1" si="958"/>
        <v>0</v>
      </c>
      <c r="FF268" s="184">
        <f t="shared" ca="1" si="959"/>
        <v>0</v>
      </c>
      <c r="FG268" s="184">
        <f t="shared" ca="1" si="960"/>
        <v>0</v>
      </c>
      <c r="FH268" s="184">
        <f t="shared" ca="1" si="961"/>
        <v>0</v>
      </c>
      <c r="FI268" s="184">
        <f t="shared" ca="1" si="962"/>
        <v>0</v>
      </c>
      <c r="FJ268" s="184">
        <f t="shared" ca="1" si="963"/>
        <v>0</v>
      </c>
      <c r="FK268" s="184">
        <f t="shared" ca="1" si="964"/>
        <v>0</v>
      </c>
      <c r="FL268" s="184">
        <f t="shared" ca="1" si="965"/>
        <v>0</v>
      </c>
      <c r="FM268" s="184">
        <f t="shared" ca="1" si="966"/>
        <v>0</v>
      </c>
      <c r="FN268" s="184">
        <f t="shared" ca="1" si="967"/>
        <v>0</v>
      </c>
      <c r="FO268" s="184">
        <f t="shared" ca="1" si="968"/>
        <v>0</v>
      </c>
      <c r="FP268" s="184">
        <f t="shared" ca="1" si="969"/>
        <v>0</v>
      </c>
      <c r="FQ268" s="184">
        <f t="shared" ca="1" si="970"/>
        <v>0</v>
      </c>
      <c r="FR268" s="184">
        <f t="shared" ca="1" si="971"/>
        <v>0</v>
      </c>
      <c r="FS268" s="184">
        <f t="shared" ca="1" si="972"/>
        <v>0</v>
      </c>
      <c r="FT268" s="184">
        <f t="shared" ca="1" si="973"/>
        <v>0</v>
      </c>
      <c r="FU268" s="184">
        <f t="shared" ca="1" si="974"/>
        <v>0</v>
      </c>
      <c r="FV268" s="184">
        <f t="shared" ca="1" si="975"/>
        <v>0</v>
      </c>
      <c r="FW268" s="184">
        <f t="shared" ca="1" si="976"/>
        <v>0</v>
      </c>
      <c r="FX268" s="184">
        <f t="shared" ca="1" si="977"/>
        <v>0</v>
      </c>
      <c r="FY268" s="184">
        <f t="shared" ca="1" si="978"/>
        <v>0</v>
      </c>
      <c r="FZ268" s="184">
        <f t="shared" ca="1" si="979"/>
        <v>0</v>
      </c>
      <c r="GA268" s="184">
        <f t="shared" ca="1" si="980"/>
        <v>0</v>
      </c>
      <c r="GB268" s="184">
        <f t="shared" ca="1" si="981"/>
        <v>0</v>
      </c>
      <c r="GC268" s="184">
        <f t="shared" ca="1" si="982"/>
        <v>0</v>
      </c>
      <c r="GD268" s="184">
        <f t="shared" ca="1" si="983"/>
        <v>0</v>
      </c>
      <c r="GE268" s="184">
        <f t="shared" ca="1" si="984"/>
        <v>0</v>
      </c>
      <c r="GF268" s="184">
        <f t="shared" ca="1" si="985"/>
        <v>0</v>
      </c>
      <c r="GG268" s="184">
        <f t="shared" ca="1" si="986"/>
        <v>0</v>
      </c>
      <c r="GH268" s="184">
        <f t="shared" ca="1" si="987"/>
        <v>0</v>
      </c>
      <c r="GI268" s="184">
        <f t="shared" ca="1" si="988"/>
        <v>0</v>
      </c>
      <c r="GJ268" s="184">
        <f t="shared" ca="1" si="989"/>
        <v>0</v>
      </c>
      <c r="GK268" s="184">
        <f t="shared" ca="1" si="990"/>
        <v>0</v>
      </c>
      <c r="GL268" s="184">
        <f t="shared" ca="1" si="991"/>
        <v>0</v>
      </c>
      <c r="GM268" s="184">
        <f t="shared" ca="1" si="992"/>
        <v>0</v>
      </c>
      <c r="GN268" s="184">
        <f t="shared" ca="1" si="993"/>
        <v>0</v>
      </c>
      <c r="GO268" s="184">
        <f t="shared" ca="1" si="994"/>
        <v>0</v>
      </c>
      <c r="GP268" s="184">
        <f t="shared" ca="1" si="995"/>
        <v>0</v>
      </c>
      <c r="GQ268" s="184">
        <f t="shared" ca="1" si="996"/>
        <v>0</v>
      </c>
      <c r="GR268" s="184">
        <f t="shared" ca="1" si="997"/>
        <v>0</v>
      </c>
      <c r="GS268" s="184">
        <f t="shared" ca="1" si="998"/>
        <v>0</v>
      </c>
      <c r="GT268" s="184">
        <f t="shared" ca="1" si="999"/>
        <v>0</v>
      </c>
      <c r="GU268" s="184">
        <f t="shared" ca="1" si="1000"/>
        <v>0</v>
      </c>
      <c r="GV268" s="184">
        <f t="shared" ca="1" si="1001"/>
        <v>0</v>
      </c>
      <c r="GW268" s="184">
        <f t="shared" ca="1" si="1002"/>
        <v>0</v>
      </c>
      <c r="GX268" s="184">
        <f t="shared" ca="1" si="1003"/>
        <v>0</v>
      </c>
      <c r="GY268" s="184">
        <f t="shared" ca="1" si="1004"/>
        <v>0</v>
      </c>
      <c r="GZ268" s="184">
        <f t="shared" ca="1" si="1005"/>
        <v>0</v>
      </c>
      <c r="HA268" s="184">
        <f t="shared" ca="1" si="1006"/>
        <v>0</v>
      </c>
      <c r="HB268" s="184">
        <f t="shared" ca="1" si="1007"/>
        <v>0</v>
      </c>
      <c r="HC268" s="184">
        <f t="shared" ca="1" si="1008"/>
        <v>0</v>
      </c>
      <c r="HD268" s="184">
        <f t="shared" ca="1" si="1009"/>
        <v>0</v>
      </c>
      <c r="HE268" s="184">
        <f t="shared" ca="1" si="1010"/>
        <v>0</v>
      </c>
      <c r="HF268" s="184">
        <f t="shared" ca="1" si="1011"/>
        <v>0</v>
      </c>
      <c r="HG268" s="184">
        <f t="shared" ca="1" si="1012"/>
        <v>0</v>
      </c>
      <c r="HH268" s="184">
        <f t="shared" ca="1" si="1013"/>
        <v>0</v>
      </c>
      <c r="HI268" s="184">
        <f t="shared" ca="1" si="1014"/>
        <v>0</v>
      </c>
      <c r="HJ268" s="184">
        <f t="shared" ca="1" si="1015"/>
        <v>0</v>
      </c>
      <c r="HK268" s="578">
        <f t="shared" ca="1" si="1016"/>
        <v>0</v>
      </c>
    </row>
    <row r="269" spans="1:219" s="185" customFormat="1">
      <c r="A269" s="284"/>
      <c r="B269" s="285"/>
      <c r="C269" s="286"/>
      <c r="D269" s="287"/>
      <c r="E269" s="288"/>
      <c r="F269" s="289"/>
      <c r="G269" s="289"/>
      <c r="H269" s="289"/>
      <c r="I269" s="289"/>
      <c r="J269" s="289"/>
      <c r="K269" s="289"/>
      <c r="L269" s="289"/>
      <c r="M269" s="572">
        <f t="shared" si="1017"/>
        <v>0</v>
      </c>
      <c r="N269" s="572">
        <f t="shared" si="1018"/>
        <v>0</v>
      </c>
      <c r="O269" s="572">
        <f t="shared" si="1019"/>
        <v>0</v>
      </c>
      <c r="P269" s="572">
        <f t="shared" si="1020"/>
        <v>261</v>
      </c>
      <c r="Q269" s="572" t="str">
        <f t="shared" si="1021"/>
        <v/>
      </c>
      <c r="R269" s="572" t="str">
        <f t="shared" si="1022"/>
        <v/>
      </c>
      <c r="S269" s="184" t="str">
        <f t="shared" ca="1" si="816"/>
        <v/>
      </c>
      <c r="T269" s="184" t="str">
        <f t="shared" ca="1" si="817"/>
        <v/>
      </c>
      <c r="U269" s="184" t="str">
        <f t="shared" ca="1" si="818"/>
        <v/>
      </c>
      <c r="V269" s="184" t="str">
        <f t="shared" ca="1" si="819"/>
        <v/>
      </c>
      <c r="W269" s="184" t="str">
        <f t="shared" ca="1" si="820"/>
        <v/>
      </c>
      <c r="X269" s="184" t="str">
        <f t="shared" ca="1" si="821"/>
        <v/>
      </c>
      <c r="Y269" s="184" t="str">
        <f t="shared" ca="1" si="822"/>
        <v/>
      </c>
      <c r="Z269" s="184" t="str">
        <f t="shared" ca="1" si="823"/>
        <v/>
      </c>
      <c r="AA269" s="184" t="str">
        <f t="shared" ca="1" si="824"/>
        <v/>
      </c>
      <c r="AB269" s="184" t="str">
        <f t="shared" ca="1" si="825"/>
        <v/>
      </c>
      <c r="AC269" s="184" t="str">
        <f t="shared" ca="1" si="826"/>
        <v/>
      </c>
      <c r="AD269" s="184" t="str">
        <f t="shared" ca="1" si="827"/>
        <v/>
      </c>
      <c r="AE269" s="184" t="str">
        <f t="shared" ca="1" si="828"/>
        <v/>
      </c>
      <c r="AF269" s="184" t="str">
        <f t="shared" ca="1" si="829"/>
        <v/>
      </c>
      <c r="AG269" s="184" t="str">
        <f t="shared" ca="1" si="830"/>
        <v/>
      </c>
      <c r="AH269" s="184" t="str">
        <f t="shared" ca="1" si="831"/>
        <v/>
      </c>
      <c r="AI269" s="184" t="str">
        <f t="shared" ca="1" si="832"/>
        <v/>
      </c>
      <c r="AJ269" s="184" t="str">
        <f t="shared" ca="1" si="833"/>
        <v/>
      </c>
      <c r="AK269" s="184" t="str">
        <f t="shared" ca="1" si="834"/>
        <v/>
      </c>
      <c r="AL269" s="184" t="str">
        <f t="shared" ca="1" si="835"/>
        <v/>
      </c>
      <c r="AM269" s="184" t="str">
        <f t="shared" ca="1" si="836"/>
        <v/>
      </c>
      <c r="AN269" s="184" t="str">
        <f t="shared" ca="1" si="837"/>
        <v/>
      </c>
      <c r="AO269" s="184" t="str">
        <f t="shared" ca="1" si="838"/>
        <v/>
      </c>
      <c r="AP269" s="184" t="str">
        <f t="shared" ca="1" si="839"/>
        <v/>
      </c>
      <c r="AQ269" s="184" t="str">
        <f t="shared" ca="1" si="840"/>
        <v/>
      </c>
      <c r="AR269" s="184" t="str">
        <f t="shared" ca="1" si="841"/>
        <v/>
      </c>
      <c r="AS269" s="184" t="str">
        <f t="shared" ca="1" si="842"/>
        <v/>
      </c>
      <c r="AT269" s="184" t="str">
        <f t="shared" ca="1" si="843"/>
        <v/>
      </c>
      <c r="AU269" s="184" t="str">
        <f t="shared" ca="1" si="844"/>
        <v/>
      </c>
      <c r="AV269" s="184" t="str">
        <f t="shared" ca="1" si="845"/>
        <v/>
      </c>
      <c r="AW269" s="184" t="str">
        <f t="shared" ca="1" si="846"/>
        <v/>
      </c>
      <c r="AX269" s="184" t="str">
        <f t="shared" ca="1" si="847"/>
        <v/>
      </c>
      <c r="AY269" s="184" t="str">
        <f t="shared" ca="1" si="848"/>
        <v/>
      </c>
      <c r="AZ269" s="184" t="str">
        <f t="shared" ca="1" si="849"/>
        <v/>
      </c>
      <c r="BA269" s="184" t="str">
        <f t="shared" ca="1" si="850"/>
        <v/>
      </c>
      <c r="BB269" s="184" t="str">
        <f t="shared" ca="1" si="851"/>
        <v/>
      </c>
      <c r="BC269" s="184" t="str">
        <f t="shared" ca="1" si="852"/>
        <v/>
      </c>
      <c r="BD269" s="184" t="str">
        <f t="shared" ca="1" si="853"/>
        <v/>
      </c>
      <c r="BE269" s="184" t="str">
        <f t="shared" ca="1" si="854"/>
        <v/>
      </c>
      <c r="BF269" s="184" t="str">
        <f t="shared" ca="1" si="855"/>
        <v/>
      </c>
      <c r="BG269" s="184" t="str">
        <f t="shared" ca="1" si="856"/>
        <v/>
      </c>
      <c r="BH269" s="184" t="str">
        <f t="shared" ca="1" si="857"/>
        <v/>
      </c>
      <c r="BI269" s="184" t="str">
        <f t="shared" ca="1" si="858"/>
        <v/>
      </c>
      <c r="BJ269" s="184" t="str">
        <f t="shared" ca="1" si="859"/>
        <v/>
      </c>
      <c r="BK269" s="184" t="str">
        <f t="shared" ca="1" si="860"/>
        <v/>
      </c>
      <c r="BL269" s="184" t="str">
        <f t="shared" ca="1" si="861"/>
        <v/>
      </c>
      <c r="BM269" s="184" t="str">
        <f t="shared" ca="1" si="862"/>
        <v/>
      </c>
      <c r="BN269" s="184" t="str">
        <f t="shared" ca="1" si="863"/>
        <v/>
      </c>
      <c r="BO269" s="184" t="str">
        <f t="shared" ca="1" si="864"/>
        <v/>
      </c>
      <c r="BP269" s="184" t="str">
        <f t="shared" ca="1" si="865"/>
        <v/>
      </c>
      <c r="BQ269" s="184" t="str">
        <f t="shared" ca="1" si="866"/>
        <v/>
      </c>
      <c r="BR269" s="184" t="str">
        <f t="shared" ca="1" si="867"/>
        <v/>
      </c>
      <c r="BS269" s="184" t="str">
        <f t="shared" ca="1" si="868"/>
        <v/>
      </c>
      <c r="BT269" s="184">
        <f t="shared" ca="1" si="869"/>
        <v>0</v>
      </c>
      <c r="BU269" s="184">
        <f t="shared" ca="1" si="870"/>
        <v>0</v>
      </c>
      <c r="BV269" s="184">
        <f t="shared" ca="1" si="871"/>
        <v>0</v>
      </c>
      <c r="BW269" s="184">
        <f t="shared" ca="1" si="872"/>
        <v>0</v>
      </c>
      <c r="BX269" s="184">
        <f t="shared" ca="1" si="873"/>
        <v>0</v>
      </c>
      <c r="BY269" s="184">
        <f t="shared" ca="1" si="874"/>
        <v>0</v>
      </c>
      <c r="BZ269" s="184">
        <f t="shared" ca="1" si="875"/>
        <v>0</v>
      </c>
      <c r="CA269" s="184">
        <f t="shared" ca="1" si="876"/>
        <v>0</v>
      </c>
      <c r="CB269" s="184">
        <f t="shared" ca="1" si="877"/>
        <v>0</v>
      </c>
      <c r="CC269" s="184">
        <f t="shared" ca="1" si="878"/>
        <v>0</v>
      </c>
      <c r="CD269" s="184">
        <f t="shared" ca="1" si="879"/>
        <v>0</v>
      </c>
      <c r="CE269" s="184">
        <f t="shared" ca="1" si="880"/>
        <v>0</v>
      </c>
      <c r="CF269" s="184">
        <f t="shared" ca="1" si="881"/>
        <v>0</v>
      </c>
      <c r="CG269" s="184">
        <f t="shared" ca="1" si="882"/>
        <v>0</v>
      </c>
      <c r="CH269" s="184">
        <f t="shared" ca="1" si="883"/>
        <v>0</v>
      </c>
      <c r="CI269" s="184">
        <f t="shared" ca="1" si="884"/>
        <v>0</v>
      </c>
      <c r="CJ269" s="184">
        <f t="shared" ca="1" si="885"/>
        <v>0</v>
      </c>
      <c r="CK269" s="184">
        <f t="shared" ca="1" si="886"/>
        <v>0</v>
      </c>
      <c r="CL269" s="184">
        <f t="shared" ca="1" si="887"/>
        <v>0</v>
      </c>
      <c r="CM269" s="184">
        <f t="shared" ca="1" si="888"/>
        <v>0</v>
      </c>
      <c r="CN269" s="184">
        <f t="shared" ca="1" si="889"/>
        <v>0</v>
      </c>
      <c r="CO269" s="184">
        <f t="shared" ca="1" si="890"/>
        <v>0</v>
      </c>
      <c r="CP269" s="184">
        <f t="shared" ca="1" si="891"/>
        <v>0</v>
      </c>
      <c r="CQ269" s="184">
        <f t="shared" ca="1" si="892"/>
        <v>0</v>
      </c>
      <c r="CR269" s="184">
        <f t="shared" ca="1" si="893"/>
        <v>0</v>
      </c>
      <c r="CS269" s="184">
        <f t="shared" ca="1" si="894"/>
        <v>0</v>
      </c>
      <c r="CT269" s="184">
        <f t="shared" ca="1" si="895"/>
        <v>0</v>
      </c>
      <c r="CU269" s="184">
        <f t="shared" ca="1" si="896"/>
        <v>0</v>
      </c>
      <c r="CV269" s="184">
        <f t="shared" ca="1" si="897"/>
        <v>0</v>
      </c>
      <c r="CW269" s="184">
        <f t="shared" ca="1" si="898"/>
        <v>0</v>
      </c>
      <c r="CX269" s="184">
        <f t="shared" ca="1" si="899"/>
        <v>0</v>
      </c>
      <c r="CY269" s="184">
        <f t="shared" ca="1" si="900"/>
        <v>0</v>
      </c>
      <c r="CZ269" s="184">
        <f t="shared" ca="1" si="901"/>
        <v>0</v>
      </c>
      <c r="DA269" s="184">
        <f t="shared" ca="1" si="902"/>
        <v>0</v>
      </c>
      <c r="DB269" s="184">
        <f t="shared" ca="1" si="903"/>
        <v>0</v>
      </c>
      <c r="DC269" s="184">
        <f t="shared" ca="1" si="904"/>
        <v>0</v>
      </c>
      <c r="DD269" s="184">
        <f t="shared" ca="1" si="905"/>
        <v>0</v>
      </c>
      <c r="DE269" s="184">
        <f t="shared" ca="1" si="906"/>
        <v>0</v>
      </c>
      <c r="DF269" s="184">
        <f t="shared" ca="1" si="907"/>
        <v>0</v>
      </c>
      <c r="DG269" s="184">
        <f t="shared" ca="1" si="908"/>
        <v>0</v>
      </c>
      <c r="DH269" s="184">
        <f t="shared" ca="1" si="909"/>
        <v>0</v>
      </c>
      <c r="DI269" s="184">
        <f t="shared" ca="1" si="910"/>
        <v>0</v>
      </c>
      <c r="DJ269" s="184">
        <f t="shared" ca="1" si="911"/>
        <v>0</v>
      </c>
      <c r="DK269" s="184">
        <f t="shared" ca="1" si="912"/>
        <v>0</v>
      </c>
      <c r="DL269" s="184">
        <f t="shared" ca="1" si="913"/>
        <v>0</v>
      </c>
      <c r="DM269" s="184">
        <f t="shared" ca="1" si="914"/>
        <v>0</v>
      </c>
      <c r="DN269" s="184">
        <f t="shared" ca="1" si="915"/>
        <v>0</v>
      </c>
      <c r="DO269" s="184">
        <f t="shared" ca="1" si="916"/>
        <v>0</v>
      </c>
      <c r="DP269" s="184">
        <f t="shared" ca="1" si="917"/>
        <v>0</v>
      </c>
      <c r="DQ269" s="184">
        <f t="shared" ca="1" si="918"/>
        <v>0</v>
      </c>
      <c r="DR269" s="184">
        <f t="shared" ca="1" si="919"/>
        <v>0</v>
      </c>
      <c r="DS269" s="184">
        <f t="shared" ca="1" si="920"/>
        <v>0</v>
      </c>
      <c r="DT269" s="184">
        <f t="shared" ca="1" si="921"/>
        <v>0</v>
      </c>
      <c r="DU269" s="184">
        <f t="shared" ca="1" si="922"/>
        <v>0</v>
      </c>
      <c r="DV269" s="184">
        <f t="shared" ca="1" si="923"/>
        <v>0</v>
      </c>
      <c r="DW269" s="184">
        <f t="shared" ca="1" si="924"/>
        <v>0</v>
      </c>
      <c r="DX269" s="184">
        <f t="shared" ca="1" si="925"/>
        <v>0</v>
      </c>
      <c r="DY269" s="184">
        <f t="shared" ca="1" si="926"/>
        <v>0</v>
      </c>
      <c r="DZ269" s="184">
        <f t="shared" ca="1" si="927"/>
        <v>0</v>
      </c>
      <c r="EA269" s="184">
        <f t="shared" ca="1" si="928"/>
        <v>0</v>
      </c>
      <c r="EB269" s="184">
        <f t="shared" ca="1" si="929"/>
        <v>0</v>
      </c>
      <c r="EC269" s="184">
        <f t="shared" ca="1" si="930"/>
        <v>0</v>
      </c>
      <c r="ED269" s="184">
        <f t="shared" ca="1" si="931"/>
        <v>0</v>
      </c>
      <c r="EE269" s="184">
        <f t="shared" ca="1" si="932"/>
        <v>0</v>
      </c>
      <c r="EF269" s="184">
        <f t="shared" ca="1" si="933"/>
        <v>0</v>
      </c>
      <c r="EG269" s="184">
        <f t="shared" ca="1" si="934"/>
        <v>0</v>
      </c>
      <c r="EH269" s="184">
        <f t="shared" ca="1" si="935"/>
        <v>0</v>
      </c>
      <c r="EI269" s="184">
        <f t="shared" ca="1" si="936"/>
        <v>0</v>
      </c>
      <c r="EJ269" s="184">
        <f t="shared" ca="1" si="937"/>
        <v>0</v>
      </c>
      <c r="EK269" s="184">
        <f t="shared" ca="1" si="938"/>
        <v>0</v>
      </c>
      <c r="EL269" s="184">
        <f t="shared" ca="1" si="939"/>
        <v>0</v>
      </c>
      <c r="EM269" s="184">
        <f t="shared" ca="1" si="940"/>
        <v>0</v>
      </c>
      <c r="EN269" s="184">
        <f t="shared" ca="1" si="941"/>
        <v>0</v>
      </c>
      <c r="EO269" s="184">
        <f t="shared" ca="1" si="942"/>
        <v>0</v>
      </c>
      <c r="EP269" s="184">
        <f t="shared" ca="1" si="943"/>
        <v>0</v>
      </c>
      <c r="EQ269" s="184">
        <f t="shared" ca="1" si="944"/>
        <v>0</v>
      </c>
      <c r="ER269" s="184">
        <f t="shared" ca="1" si="945"/>
        <v>0</v>
      </c>
      <c r="ES269" s="184">
        <f t="shared" ca="1" si="946"/>
        <v>0</v>
      </c>
      <c r="ET269" s="184">
        <f t="shared" ca="1" si="947"/>
        <v>0</v>
      </c>
      <c r="EU269" s="184">
        <f t="shared" ca="1" si="948"/>
        <v>0</v>
      </c>
      <c r="EV269" s="184">
        <f t="shared" ca="1" si="949"/>
        <v>0</v>
      </c>
      <c r="EW269" s="184">
        <f t="shared" ca="1" si="950"/>
        <v>0</v>
      </c>
      <c r="EX269" s="184">
        <f t="shared" ca="1" si="951"/>
        <v>0</v>
      </c>
      <c r="EY269" s="184">
        <f t="shared" ca="1" si="952"/>
        <v>0</v>
      </c>
      <c r="EZ269" s="184">
        <f t="shared" ca="1" si="953"/>
        <v>0</v>
      </c>
      <c r="FA269" s="184">
        <f t="shared" ca="1" si="954"/>
        <v>0</v>
      </c>
      <c r="FB269" s="184">
        <f t="shared" ca="1" si="955"/>
        <v>0</v>
      </c>
      <c r="FC269" s="184">
        <f t="shared" ca="1" si="956"/>
        <v>0</v>
      </c>
      <c r="FD269" s="184">
        <f t="shared" ca="1" si="957"/>
        <v>0</v>
      </c>
      <c r="FE269" s="184">
        <f t="shared" ca="1" si="958"/>
        <v>0</v>
      </c>
      <c r="FF269" s="184">
        <f t="shared" ca="1" si="959"/>
        <v>0</v>
      </c>
      <c r="FG269" s="184">
        <f t="shared" ca="1" si="960"/>
        <v>0</v>
      </c>
      <c r="FH269" s="184">
        <f t="shared" ca="1" si="961"/>
        <v>0</v>
      </c>
      <c r="FI269" s="184">
        <f t="shared" ca="1" si="962"/>
        <v>0</v>
      </c>
      <c r="FJ269" s="184">
        <f t="shared" ca="1" si="963"/>
        <v>0</v>
      </c>
      <c r="FK269" s="184">
        <f t="shared" ca="1" si="964"/>
        <v>0</v>
      </c>
      <c r="FL269" s="184">
        <f t="shared" ca="1" si="965"/>
        <v>0</v>
      </c>
      <c r="FM269" s="184">
        <f t="shared" ca="1" si="966"/>
        <v>0</v>
      </c>
      <c r="FN269" s="184">
        <f t="shared" ca="1" si="967"/>
        <v>0</v>
      </c>
      <c r="FO269" s="184">
        <f t="shared" ca="1" si="968"/>
        <v>0</v>
      </c>
      <c r="FP269" s="184">
        <f t="shared" ca="1" si="969"/>
        <v>0</v>
      </c>
      <c r="FQ269" s="184">
        <f t="shared" ca="1" si="970"/>
        <v>0</v>
      </c>
      <c r="FR269" s="184">
        <f t="shared" ca="1" si="971"/>
        <v>0</v>
      </c>
      <c r="FS269" s="184">
        <f t="shared" ca="1" si="972"/>
        <v>0</v>
      </c>
      <c r="FT269" s="184">
        <f t="shared" ca="1" si="973"/>
        <v>0</v>
      </c>
      <c r="FU269" s="184">
        <f t="shared" ca="1" si="974"/>
        <v>0</v>
      </c>
      <c r="FV269" s="184">
        <f t="shared" ca="1" si="975"/>
        <v>0</v>
      </c>
      <c r="FW269" s="184">
        <f t="shared" ca="1" si="976"/>
        <v>0</v>
      </c>
      <c r="FX269" s="184">
        <f t="shared" ca="1" si="977"/>
        <v>0</v>
      </c>
      <c r="FY269" s="184">
        <f t="shared" ca="1" si="978"/>
        <v>0</v>
      </c>
      <c r="FZ269" s="184">
        <f t="shared" ca="1" si="979"/>
        <v>0</v>
      </c>
      <c r="GA269" s="184">
        <f t="shared" ca="1" si="980"/>
        <v>0</v>
      </c>
      <c r="GB269" s="184">
        <f t="shared" ca="1" si="981"/>
        <v>0</v>
      </c>
      <c r="GC269" s="184">
        <f t="shared" ca="1" si="982"/>
        <v>0</v>
      </c>
      <c r="GD269" s="184">
        <f t="shared" ca="1" si="983"/>
        <v>0</v>
      </c>
      <c r="GE269" s="184">
        <f t="shared" ca="1" si="984"/>
        <v>0</v>
      </c>
      <c r="GF269" s="184">
        <f t="shared" ca="1" si="985"/>
        <v>0</v>
      </c>
      <c r="GG269" s="184">
        <f t="shared" ca="1" si="986"/>
        <v>0</v>
      </c>
      <c r="GH269" s="184">
        <f t="shared" ca="1" si="987"/>
        <v>0</v>
      </c>
      <c r="GI269" s="184">
        <f t="shared" ca="1" si="988"/>
        <v>0</v>
      </c>
      <c r="GJ269" s="184">
        <f t="shared" ca="1" si="989"/>
        <v>0</v>
      </c>
      <c r="GK269" s="184">
        <f t="shared" ca="1" si="990"/>
        <v>0</v>
      </c>
      <c r="GL269" s="184">
        <f t="shared" ca="1" si="991"/>
        <v>0</v>
      </c>
      <c r="GM269" s="184">
        <f t="shared" ca="1" si="992"/>
        <v>0</v>
      </c>
      <c r="GN269" s="184">
        <f t="shared" ca="1" si="993"/>
        <v>0</v>
      </c>
      <c r="GO269" s="184">
        <f t="shared" ca="1" si="994"/>
        <v>0</v>
      </c>
      <c r="GP269" s="184">
        <f t="shared" ca="1" si="995"/>
        <v>0</v>
      </c>
      <c r="GQ269" s="184">
        <f t="shared" ca="1" si="996"/>
        <v>0</v>
      </c>
      <c r="GR269" s="184">
        <f t="shared" ca="1" si="997"/>
        <v>0</v>
      </c>
      <c r="GS269" s="184">
        <f t="shared" ca="1" si="998"/>
        <v>0</v>
      </c>
      <c r="GT269" s="184">
        <f t="shared" ca="1" si="999"/>
        <v>0</v>
      </c>
      <c r="GU269" s="184">
        <f t="shared" ca="1" si="1000"/>
        <v>0</v>
      </c>
      <c r="GV269" s="184">
        <f t="shared" ca="1" si="1001"/>
        <v>0</v>
      </c>
      <c r="GW269" s="184">
        <f t="shared" ca="1" si="1002"/>
        <v>0</v>
      </c>
      <c r="GX269" s="184">
        <f t="shared" ca="1" si="1003"/>
        <v>0</v>
      </c>
      <c r="GY269" s="184">
        <f t="shared" ca="1" si="1004"/>
        <v>0</v>
      </c>
      <c r="GZ269" s="184">
        <f t="shared" ca="1" si="1005"/>
        <v>0</v>
      </c>
      <c r="HA269" s="184">
        <f t="shared" ca="1" si="1006"/>
        <v>0</v>
      </c>
      <c r="HB269" s="184">
        <f t="shared" ca="1" si="1007"/>
        <v>0</v>
      </c>
      <c r="HC269" s="184">
        <f t="shared" ca="1" si="1008"/>
        <v>0</v>
      </c>
      <c r="HD269" s="184">
        <f t="shared" ca="1" si="1009"/>
        <v>0</v>
      </c>
      <c r="HE269" s="184">
        <f t="shared" ca="1" si="1010"/>
        <v>0</v>
      </c>
      <c r="HF269" s="184">
        <f t="shared" ca="1" si="1011"/>
        <v>0</v>
      </c>
      <c r="HG269" s="184">
        <f t="shared" ca="1" si="1012"/>
        <v>0</v>
      </c>
      <c r="HH269" s="184">
        <f t="shared" ca="1" si="1013"/>
        <v>0</v>
      </c>
      <c r="HI269" s="184">
        <f t="shared" ca="1" si="1014"/>
        <v>0</v>
      </c>
      <c r="HJ269" s="184">
        <f t="shared" ca="1" si="1015"/>
        <v>0</v>
      </c>
      <c r="HK269" s="578">
        <f t="shared" ca="1" si="1016"/>
        <v>0</v>
      </c>
    </row>
    <row r="270" spans="1:219" s="185" customFormat="1">
      <c r="A270" s="284"/>
      <c r="B270" s="285"/>
      <c r="C270" s="286"/>
      <c r="D270" s="287"/>
      <c r="E270" s="288"/>
      <c r="F270" s="289"/>
      <c r="G270" s="289"/>
      <c r="H270" s="289"/>
      <c r="I270" s="289"/>
      <c r="J270" s="289"/>
      <c r="K270" s="289"/>
      <c r="L270" s="289"/>
      <c r="M270" s="572">
        <f t="shared" si="1017"/>
        <v>0</v>
      </c>
      <c r="N270" s="572">
        <f t="shared" si="1018"/>
        <v>0</v>
      </c>
      <c r="O270" s="572">
        <f t="shared" si="1019"/>
        <v>0</v>
      </c>
      <c r="P270" s="572">
        <f t="shared" si="1020"/>
        <v>262</v>
      </c>
      <c r="Q270" s="572" t="str">
        <f t="shared" si="1021"/>
        <v/>
      </c>
      <c r="R270" s="572" t="str">
        <f t="shared" si="1022"/>
        <v/>
      </c>
      <c r="S270" s="184" t="str">
        <f t="shared" ca="1" si="816"/>
        <v/>
      </c>
      <c r="T270" s="184" t="str">
        <f t="shared" ca="1" si="817"/>
        <v/>
      </c>
      <c r="U270" s="184" t="str">
        <f t="shared" ca="1" si="818"/>
        <v/>
      </c>
      <c r="V270" s="184" t="str">
        <f t="shared" ca="1" si="819"/>
        <v/>
      </c>
      <c r="W270" s="184" t="str">
        <f t="shared" ca="1" si="820"/>
        <v/>
      </c>
      <c r="X270" s="184" t="str">
        <f t="shared" ca="1" si="821"/>
        <v/>
      </c>
      <c r="Y270" s="184" t="str">
        <f t="shared" ca="1" si="822"/>
        <v/>
      </c>
      <c r="Z270" s="184" t="str">
        <f t="shared" ca="1" si="823"/>
        <v/>
      </c>
      <c r="AA270" s="184" t="str">
        <f t="shared" ca="1" si="824"/>
        <v/>
      </c>
      <c r="AB270" s="184" t="str">
        <f t="shared" ca="1" si="825"/>
        <v/>
      </c>
      <c r="AC270" s="184" t="str">
        <f t="shared" ca="1" si="826"/>
        <v/>
      </c>
      <c r="AD270" s="184" t="str">
        <f t="shared" ca="1" si="827"/>
        <v/>
      </c>
      <c r="AE270" s="184" t="str">
        <f t="shared" ca="1" si="828"/>
        <v/>
      </c>
      <c r="AF270" s="184" t="str">
        <f t="shared" ca="1" si="829"/>
        <v/>
      </c>
      <c r="AG270" s="184" t="str">
        <f t="shared" ca="1" si="830"/>
        <v/>
      </c>
      <c r="AH270" s="184" t="str">
        <f t="shared" ca="1" si="831"/>
        <v/>
      </c>
      <c r="AI270" s="184" t="str">
        <f t="shared" ca="1" si="832"/>
        <v/>
      </c>
      <c r="AJ270" s="184" t="str">
        <f t="shared" ca="1" si="833"/>
        <v/>
      </c>
      <c r="AK270" s="184" t="str">
        <f t="shared" ca="1" si="834"/>
        <v/>
      </c>
      <c r="AL270" s="184" t="str">
        <f t="shared" ca="1" si="835"/>
        <v/>
      </c>
      <c r="AM270" s="184" t="str">
        <f t="shared" ca="1" si="836"/>
        <v/>
      </c>
      <c r="AN270" s="184" t="str">
        <f t="shared" ca="1" si="837"/>
        <v/>
      </c>
      <c r="AO270" s="184" t="str">
        <f t="shared" ca="1" si="838"/>
        <v/>
      </c>
      <c r="AP270" s="184" t="str">
        <f t="shared" ca="1" si="839"/>
        <v/>
      </c>
      <c r="AQ270" s="184" t="str">
        <f t="shared" ca="1" si="840"/>
        <v/>
      </c>
      <c r="AR270" s="184" t="str">
        <f t="shared" ca="1" si="841"/>
        <v/>
      </c>
      <c r="AS270" s="184" t="str">
        <f t="shared" ca="1" si="842"/>
        <v/>
      </c>
      <c r="AT270" s="184" t="str">
        <f t="shared" ca="1" si="843"/>
        <v/>
      </c>
      <c r="AU270" s="184" t="str">
        <f t="shared" ca="1" si="844"/>
        <v/>
      </c>
      <c r="AV270" s="184" t="str">
        <f t="shared" ca="1" si="845"/>
        <v/>
      </c>
      <c r="AW270" s="184" t="str">
        <f t="shared" ca="1" si="846"/>
        <v/>
      </c>
      <c r="AX270" s="184" t="str">
        <f t="shared" ca="1" si="847"/>
        <v/>
      </c>
      <c r="AY270" s="184" t="str">
        <f t="shared" ca="1" si="848"/>
        <v/>
      </c>
      <c r="AZ270" s="184" t="str">
        <f t="shared" ca="1" si="849"/>
        <v/>
      </c>
      <c r="BA270" s="184" t="str">
        <f t="shared" ca="1" si="850"/>
        <v/>
      </c>
      <c r="BB270" s="184" t="str">
        <f t="shared" ca="1" si="851"/>
        <v/>
      </c>
      <c r="BC270" s="184" t="str">
        <f t="shared" ca="1" si="852"/>
        <v/>
      </c>
      <c r="BD270" s="184" t="str">
        <f t="shared" ca="1" si="853"/>
        <v/>
      </c>
      <c r="BE270" s="184" t="str">
        <f t="shared" ca="1" si="854"/>
        <v/>
      </c>
      <c r="BF270" s="184" t="str">
        <f t="shared" ca="1" si="855"/>
        <v/>
      </c>
      <c r="BG270" s="184" t="str">
        <f t="shared" ca="1" si="856"/>
        <v/>
      </c>
      <c r="BH270" s="184" t="str">
        <f t="shared" ca="1" si="857"/>
        <v/>
      </c>
      <c r="BI270" s="184" t="str">
        <f t="shared" ca="1" si="858"/>
        <v/>
      </c>
      <c r="BJ270" s="184" t="str">
        <f t="shared" ca="1" si="859"/>
        <v/>
      </c>
      <c r="BK270" s="184" t="str">
        <f t="shared" ca="1" si="860"/>
        <v/>
      </c>
      <c r="BL270" s="184" t="str">
        <f t="shared" ca="1" si="861"/>
        <v/>
      </c>
      <c r="BM270" s="184" t="str">
        <f t="shared" ca="1" si="862"/>
        <v/>
      </c>
      <c r="BN270" s="184" t="str">
        <f t="shared" ca="1" si="863"/>
        <v/>
      </c>
      <c r="BO270" s="184" t="str">
        <f t="shared" ca="1" si="864"/>
        <v/>
      </c>
      <c r="BP270" s="184" t="str">
        <f t="shared" ca="1" si="865"/>
        <v/>
      </c>
      <c r="BQ270" s="184" t="str">
        <f t="shared" ca="1" si="866"/>
        <v/>
      </c>
      <c r="BR270" s="184" t="str">
        <f t="shared" ca="1" si="867"/>
        <v/>
      </c>
      <c r="BS270" s="184">
        <f t="shared" ca="1" si="868"/>
        <v>0</v>
      </c>
      <c r="BT270" s="184">
        <f t="shared" ca="1" si="869"/>
        <v>0</v>
      </c>
      <c r="BU270" s="184">
        <f t="shared" ca="1" si="870"/>
        <v>0</v>
      </c>
      <c r="BV270" s="184">
        <f t="shared" ca="1" si="871"/>
        <v>0</v>
      </c>
      <c r="BW270" s="184">
        <f t="shared" ca="1" si="872"/>
        <v>0</v>
      </c>
      <c r="BX270" s="184">
        <f t="shared" ca="1" si="873"/>
        <v>0</v>
      </c>
      <c r="BY270" s="184">
        <f t="shared" ca="1" si="874"/>
        <v>0</v>
      </c>
      <c r="BZ270" s="184">
        <f t="shared" ca="1" si="875"/>
        <v>0</v>
      </c>
      <c r="CA270" s="184">
        <f t="shared" ca="1" si="876"/>
        <v>0</v>
      </c>
      <c r="CB270" s="184">
        <f t="shared" ca="1" si="877"/>
        <v>0</v>
      </c>
      <c r="CC270" s="184">
        <f t="shared" ca="1" si="878"/>
        <v>0</v>
      </c>
      <c r="CD270" s="184">
        <f t="shared" ca="1" si="879"/>
        <v>0</v>
      </c>
      <c r="CE270" s="184">
        <f t="shared" ca="1" si="880"/>
        <v>0</v>
      </c>
      <c r="CF270" s="184">
        <f t="shared" ca="1" si="881"/>
        <v>0</v>
      </c>
      <c r="CG270" s="184">
        <f t="shared" ca="1" si="882"/>
        <v>0</v>
      </c>
      <c r="CH270" s="184">
        <f t="shared" ca="1" si="883"/>
        <v>0</v>
      </c>
      <c r="CI270" s="184">
        <f t="shared" ca="1" si="884"/>
        <v>0</v>
      </c>
      <c r="CJ270" s="184">
        <f t="shared" ca="1" si="885"/>
        <v>0</v>
      </c>
      <c r="CK270" s="184">
        <f t="shared" ca="1" si="886"/>
        <v>0</v>
      </c>
      <c r="CL270" s="184">
        <f t="shared" ca="1" si="887"/>
        <v>0</v>
      </c>
      <c r="CM270" s="184">
        <f t="shared" ca="1" si="888"/>
        <v>0</v>
      </c>
      <c r="CN270" s="184">
        <f t="shared" ca="1" si="889"/>
        <v>0</v>
      </c>
      <c r="CO270" s="184">
        <f t="shared" ca="1" si="890"/>
        <v>0</v>
      </c>
      <c r="CP270" s="184">
        <f t="shared" ca="1" si="891"/>
        <v>0</v>
      </c>
      <c r="CQ270" s="184">
        <f t="shared" ca="1" si="892"/>
        <v>0</v>
      </c>
      <c r="CR270" s="184">
        <f t="shared" ca="1" si="893"/>
        <v>0</v>
      </c>
      <c r="CS270" s="184">
        <f t="shared" ca="1" si="894"/>
        <v>0</v>
      </c>
      <c r="CT270" s="184">
        <f t="shared" ca="1" si="895"/>
        <v>0</v>
      </c>
      <c r="CU270" s="184">
        <f t="shared" ca="1" si="896"/>
        <v>0</v>
      </c>
      <c r="CV270" s="184">
        <f t="shared" ca="1" si="897"/>
        <v>0</v>
      </c>
      <c r="CW270" s="184">
        <f t="shared" ca="1" si="898"/>
        <v>0</v>
      </c>
      <c r="CX270" s="184">
        <f t="shared" ca="1" si="899"/>
        <v>0</v>
      </c>
      <c r="CY270" s="184">
        <f t="shared" ca="1" si="900"/>
        <v>0</v>
      </c>
      <c r="CZ270" s="184">
        <f t="shared" ca="1" si="901"/>
        <v>0</v>
      </c>
      <c r="DA270" s="184">
        <f t="shared" ca="1" si="902"/>
        <v>0</v>
      </c>
      <c r="DB270" s="184">
        <f t="shared" ca="1" si="903"/>
        <v>0</v>
      </c>
      <c r="DC270" s="184">
        <f t="shared" ca="1" si="904"/>
        <v>0</v>
      </c>
      <c r="DD270" s="184">
        <f t="shared" ca="1" si="905"/>
        <v>0</v>
      </c>
      <c r="DE270" s="184">
        <f t="shared" ca="1" si="906"/>
        <v>0</v>
      </c>
      <c r="DF270" s="184">
        <f t="shared" ca="1" si="907"/>
        <v>0</v>
      </c>
      <c r="DG270" s="184">
        <f t="shared" ca="1" si="908"/>
        <v>0</v>
      </c>
      <c r="DH270" s="184">
        <f t="shared" ca="1" si="909"/>
        <v>0</v>
      </c>
      <c r="DI270" s="184">
        <f t="shared" ca="1" si="910"/>
        <v>0</v>
      </c>
      <c r="DJ270" s="184">
        <f t="shared" ca="1" si="911"/>
        <v>0</v>
      </c>
      <c r="DK270" s="184">
        <f t="shared" ca="1" si="912"/>
        <v>0</v>
      </c>
      <c r="DL270" s="184">
        <f t="shared" ca="1" si="913"/>
        <v>0</v>
      </c>
      <c r="DM270" s="184">
        <f t="shared" ca="1" si="914"/>
        <v>0</v>
      </c>
      <c r="DN270" s="184">
        <f t="shared" ca="1" si="915"/>
        <v>0</v>
      </c>
      <c r="DO270" s="184">
        <f t="shared" ca="1" si="916"/>
        <v>0</v>
      </c>
      <c r="DP270" s="184">
        <f t="shared" ca="1" si="917"/>
        <v>0</v>
      </c>
      <c r="DQ270" s="184">
        <f t="shared" ca="1" si="918"/>
        <v>0</v>
      </c>
      <c r="DR270" s="184">
        <f t="shared" ca="1" si="919"/>
        <v>0</v>
      </c>
      <c r="DS270" s="184">
        <f t="shared" ca="1" si="920"/>
        <v>0</v>
      </c>
      <c r="DT270" s="184">
        <f t="shared" ca="1" si="921"/>
        <v>0</v>
      </c>
      <c r="DU270" s="184">
        <f t="shared" ca="1" si="922"/>
        <v>0</v>
      </c>
      <c r="DV270" s="184">
        <f t="shared" ca="1" si="923"/>
        <v>0</v>
      </c>
      <c r="DW270" s="184">
        <f t="shared" ca="1" si="924"/>
        <v>0</v>
      </c>
      <c r="DX270" s="184">
        <f t="shared" ca="1" si="925"/>
        <v>0</v>
      </c>
      <c r="DY270" s="184">
        <f t="shared" ca="1" si="926"/>
        <v>0</v>
      </c>
      <c r="DZ270" s="184">
        <f t="shared" ca="1" si="927"/>
        <v>0</v>
      </c>
      <c r="EA270" s="184">
        <f t="shared" ca="1" si="928"/>
        <v>0</v>
      </c>
      <c r="EB270" s="184">
        <f t="shared" ca="1" si="929"/>
        <v>0</v>
      </c>
      <c r="EC270" s="184">
        <f t="shared" ca="1" si="930"/>
        <v>0</v>
      </c>
      <c r="ED270" s="184">
        <f t="shared" ca="1" si="931"/>
        <v>0</v>
      </c>
      <c r="EE270" s="184">
        <f t="shared" ca="1" si="932"/>
        <v>0</v>
      </c>
      <c r="EF270" s="184">
        <f t="shared" ca="1" si="933"/>
        <v>0</v>
      </c>
      <c r="EG270" s="184">
        <f t="shared" ca="1" si="934"/>
        <v>0</v>
      </c>
      <c r="EH270" s="184">
        <f t="shared" ca="1" si="935"/>
        <v>0</v>
      </c>
      <c r="EI270" s="184">
        <f t="shared" ca="1" si="936"/>
        <v>0</v>
      </c>
      <c r="EJ270" s="184">
        <f t="shared" ca="1" si="937"/>
        <v>0</v>
      </c>
      <c r="EK270" s="184">
        <f t="shared" ca="1" si="938"/>
        <v>0</v>
      </c>
      <c r="EL270" s="184">
        <f t="shared" ca="1" si="939"/>
        <v>0</v>
      </c>
      <c r="EM270" s="184">
        <f t="shared" ca="1" si="940"/>
        <v>0</v>
      </c>
      <c r="EN270" s="184">
        <f t="shared" ca="1" si="941"/>
        <v>0</v>
      </c>
      <c r="EO270" s="184">
        <f t="shared" ca="1" si="942"/>
        <v>0</v>
      </c>
      <c r="EP270" s="184">
        <f t="shared" ca="1" si="943"/>
        <v>0</v>
      </c>
      <c r="EQ270" s="184">
        <f t="shared" ca="1" si="944"/>
        <v>0</v>
      </c>
      <c r="ER270" s="184">
        <f t="shared" ca="1" si="945"/>
        <v>0</v>
      </c>
      <c r="ES270" s="184">
        <f t="shared" ca="1" si="946"/>
        <v>0</v>
      </c>
      <c r="ET270" s="184">
        <f t="shared" ca="1" si="947"/>
        <v>0</v>
      </c>
      <c r="EU270" s="184">
        <f t="shared" ca="1" si="948"/>
        <v>0</v>
      </c>
      <c r="EV270" s="184">
        <f t="shared" ca="1" si="949"/>
        <v>0</v>
      </c>
      <c r="EW270" s="184">
        <f t="shared" ca="1" si="950"/>
        <v>0</v>
      </c>
      <c r="EX270" s="184">
        <f t="shared" ca="1" si="951"/>
        <v>0</v>
      </c>
      <c r="EY270" s="184">
        <f t="shared" ca="1" si="952"/>
        <v>0</v>
      </c>
      <c r="EZ270" s="184">
        <f t="shared" ca="1" si="953"/>
        <v>0</v>
      </c>
      <c r="FA270" s="184">
        <f t="shared" ca="1" si="954"/>
        <v>0</v>
      </c>
      <c r="FB270" s="184">
        <f t="shared" ca="1" si="955"/>
        <v>0</v>
      </c>
      <c r="FC270" s="184">
        <f t="shared" ca="1" si="956"/>
        <v>0</v>
      </c>
      <c r="FD270" s="184">
        <f t="shared" ca="1" si="957"/>
        <v>0</v>
      </c>
      <c r="FE270" s="184">
        <f t="shared" ca="1" si="958"/>
        <v>0</v>
      </c>
      <c r="FF270" s="184">
        <f t="shared" ca="1" si="959"/>
        <v>0</v>
      </c>
      <c r="FG270" s="184">
        <f t="shared" ca="1" si="960"/>
        <v>0</v>
      </c>
      <c r="FH270" s="184">
        <f t="shared" ca="1" si="961"/>
        <v>0</v>
      </c>
      <c r="FI270" s="184">
        <f t="shared" ca="1" si="962"/>
        <v>0</v>
      </c>
      <c r="FJ270" s="184">
        <f t="shared" ca="1" si="963"/>
        <v>0</v>
      </c>
      <c r="FK270" s="184">
        <f t="shared" ca="1" si="964"/>
        <v>0</v>
      </c>
      <c r="FL270" s="184">
        <f t="shared" ca="1" si="965"/>
        <v>0</v>
      </c>
      <c r="FM270" s="184">
        <f t="shared" ca="1" si="966"/>
        <v>0</v>
      </c>
      <c r="FN270" s="184">
        <f t="shared" ca="1" si="967"/>
        <v>0</v>
      </c>
      <c r="FO270" s="184">
        <f t="shared" ca="1" si="968"/>
        <v>0</v>
      </c>
      <c r="FP270" s="184">
        <f t="shared" ca="1" si="969"/>
        <v>0</v>
      </c>
      <c r="FQ270" s="184">
        <f t="shared" ca="1" si="970"/>
        <v>0</v>
      </c>
      <c r="FR270" s="184">
        <f t="shared" ca="1" si="971"/>
        <v>0</v>
      </c>
      <c r="FS270" s="184">
        <f t="shared" ca="1" si="972"/>
        <v>0</v>
      </c>
      <c r="FT270" s="184">
        <f t="shared" ca="1" si="973"/>
        <v>0</v>
      </c>
      <c r="FU270" s="184">
        <f t="shared" ca="1" si="974"/>
        <v>0</v>
      </c>
      <c r="FV270" s="184">
        <f t="shared" ca="1" si="975"/>
        <v>0</v>
      </c>
      <c r="FW270" s="184">
        <f t="shared" ca="1" si="976"/>
        <v>0</v>
      </c>
      <c r="FX270" s="184">
        <f t="shared" ca="1" si="977"/>
        <v>0</v>
      </c>
      <c r="FY270" s="184">
        <f t="shared" ca="1" si="978"/>
        <v>0</v>
      </c>
      <c r="FZ270" s="184">
        <f t="shared" ca="1" si="979"/>
        <v>0</v>
      </c>
      <c r="GA270" s="184">
        <f t="shared" ca="1" si="980"/>
        <v>0</v>
      </c>
      <c r="GB270" s="184">
        <f t="shared" ca="1" si="981"/>
        <v>0</v>
      </c>
      <c r="GC270" s="184">
        <f t="shared" ca="1" si="982"/>
        <v>0</v>
      </c>
      <c r="GD270" s="184">
        <f t="shared" ca="1" si="983"/>
        <v>0</v>
      </c>
      <c r="GE270" s="184">
        <f t="shared" ca="1" si="984"/>
        <v>0</v>
      </c>
      <c r="GF270" s="184">
        <f t="shared" ca="1" si="985"/>
        <v>0</v>
      </c>
      <c r="GG270" s="184">
        <f t="shared" ca="1" si="986"/>
        <v>0</v>
      </c>
      <c r="GH270" s="184">
        <f t="shared" ca="1" si="987"/>
        <v>0</v>
      </c>
      <c r="GI270" s="184">
        <f t="shared" ca="1" si="988"/>
        <v>0</v>
      </c>
      <c r="GJ270" s="184">
        <f t="shared" ca="1" si="989"/>
        <v>0</v>
      </c>
      <c r="GK270" s="184">
        <f t="shared" ca="1" si="990"/>
        <v>0</v>
      </c>
      <c r="GL270" s="184">
        <f t="shared" ca="1" si="991"/>
        <v>0</v>
      </c>
      <c r="GM270" s="184">
        <f t="shared" ca="1" si="992"/>
        <v>0</v>
      </c>
      <c r="GN270" s="184">
        <f t="shared" ca="1" si="993"/>
        <v>0</v>
      </c>
      <c r="GO270" s="184">
        <f t="shared" ca="1" si="994"/>
        <v>0</v>
      </c>
      <c r="GP270" s="184">
        <f t="shared" ca="1" si="995"/>
        <v>0</v>
      </c>
      <c r="GQ270" s="184">
        <f t="shared" ca="1" si="996"/>
        <v>0</v>
      </c>
      <c r="GR270" s="184">
        <f t="shared" ca="1" si="997"/>
        <v>0</v>
      </c>
      <c r="GS270" s="184">
        <f t="shared" ca="1" si="998"/>
        <v>0</v>
      </c>
      <c r="GT270" s="184">
        <f t="shared" ca="1" si="999"/>
        <v>0</v>
      </c>
      <c r="GU270" s="184">
        <f t="shared" ca="1" si="1000"/>
        <v>0</v>
      </c>
      <c r="GV270" s="184">
        <f t="shared" ca="1" si="1001"/>
        <v>0</v>
      </c>
      <c r="GW270" s="184">
        <f t="shared" ca="1" si="1002"/>
        <v>0</v>
      </c>
      <c r="GX270" s="184">
        <f t="shared" ca="1" si="1003"/>
        <v>0</v>
      </c>
      <c r="GY270" s="184">
        <f t="shared" ca="1" si="1004"/>
        <v>0</v>
      </c>
      <c r="GZ270" s="184">
        <f t="shared" ca="1" si="1005"/>
        <v>0</v>
      </c>
      <c r="HA270" s="184">
        <f t="shared" ca="1" si="1006"/>
        <v>0</v>
      </c>
      <c r="HB270" s="184">
        <f t="shared" ca="1" si="1007"/>
        <v>0</v>
      </c>
      <c r="HC270" s="184">
        <f t="shared" ca="1" si="1008"/>
        <v>0</v>
      </c>
      <c r="HD270" s="184">
        <f t="shared" ca="1" si="1009"/>
        <v>0</v>
      </c>
      <c r="HE270" s="184">
        <f t="shared" ca="1" si="1010"/>
        <v>0</v>
      </c>
      <c r="HF270" s="184">
        <f t="shared" ca="1" si="1011"/>
        <v>0</v>
      </c>
      <c r="HG270" s="184">
        <f t="shared" ca="1" si="1012"/>
        <v>0</v>
      </c>
      <c r="HH270" s="184">
        <f t="shared" ca="1" si="1013"/>
        <v>0</v>
      </c>
      <c r="HI270" s="184">
        <f t="shared" ca="1" si="1014"/>
        <v>0</v>
      </c>
      <c r="HJ270" s="184">
        <f t="shared" ca="1" si="1015"/>
        <v>0</v>
      </c>
      <c r="HK270" s="578">
        <f t="shared" ca="1" si="1016"/>
        <v>0</v>
      </c>
    </row>
    <row r="271" spans="1:219" s="185" customFormat="1">
      <c r="A271" s="284"/>
      <c r="B271" s="285"/>
      <c r="C271" s="286"/>
      <c r="D271" s="287"/>
      <c r="E271" s="288"/>
      <c r="F271" s="289"/>
      <c r="G271" s="289"/>
      <c r="H271" s="289"/>
      <c r="I271" s="289"/>
      <c r="J271" s="289"/>
      <c r="K271" s="289"/>
      <c r="L271" s="289"/>
      <c r="M271" s="572">
        <f t="shared" si="1017"/>
        <v>0</v>
      </c>
      <c r="N271" s="572">
        <f t="shared" si="1018"/>
        <v>0</v>
      </c>
      <c r="O271" s="572">
        <f t="shared" si="1019"/>
        <v>0</v>
      </c>
      <c r="P271" s="572">
        <f t="shared" si="1020"/>
        <v>263</v>
      </c>
      <c r="Q271" s="572" t="str">
        <f t="shared" si="1021"/>
        <v/>
      </c>
      <c r="R271" s="572" t="str">
        <f t="shared" si="1022"/>
        <v/>
      </c>
      <c r="S271" s="184" t="str">
        <f t="shared" ca="1" si="816"/>
        <v/>
      </c>
      <c r="T271" s="184" t="str">
        <f t="shared" ca="1" si="817"/>
        <v/>
      </c>
      <c r="U271" s="184" t="str">
        <f t="shared" ca="1" si="818"/>
        <v/>
      </c>
      <c r="V271" s="184" t="str">
        <f t="shared" ca="1" si="819"/>
        <v/>
      </c>
      <c r="W271" s="184" t="str">
        <f t="shared" ca="1" si="820"/>
        <v/>
      </c>
      <c r="X271" s="184" t="str">
        <f t="shared" ca="1" si="821"/>
        <v/>
      </c>
      <c r="Y271" s="184" t="str">
        <f t="shared" ca="1" si="822"/>
        <v/>
      </c>
      <c r="Z271" s="184" t="str">
        <f t="shared" ca="1" si="823"/>
        <v/>
      </c>
      <c r="AA271" s="184" t="str">
        <f t="shared" ca="1" si="824"/>
        <v/>
      </c>
      <c r="AB271" s="184" t="str">
        <f t="shared" ca="1" si="825"/>
        <v/>
      </c>
      <c r="AC271" s="184" t="str">
        <f t="shared" ca="1" si="826"/>
        <v/>
      </c>
      <c r="AD271" s="184" t="str">
        <f t="shared" ca="1" si="827"/>
        <v/>
      </c>
      <c r="AE271" s="184" t="str">
        <f t="shared" ca="1" si="828"/>
        <v/>
      </c>
      <c r="AF271" s="184" t="str">
        <f t="shared" ca="1" si="829"/>
        <v/>
      </c>
      <c r="AG271" s="184" t="str">
        <f t="shared" ca="1" si="830"/>
        <v/>
      </c>
      <c r="AH271" s="184" t="str">
        <f t="shared" ca="1" si="831"/>
        <v/>
      </c>
      <c r="AI271" s="184" t="str">
        <f t="shared" ca="1" si="832"/>
        <v/>
      </c>
      <c r="AJ271" s="184" t="str">
        <f t="shared" ca="1" si="833"/>
        <v/>
      </c>
      <c r="AK271" s="184" t="str">
        <f t="shared" ca="1" si="834"/>
        <v/>
      </c>
      <c r="AL271" s="184" t="str">
        <f t="shared" ca="1" si="835"/>
        <v/>
      </c>
      <c r="AM271" s="184" t="str">
        <f t="shared" ca="1" si="836"/>
        <v/>
      </c>
      <c r="AN271" s="184" t="str">
        <f t="shared" ca="1" si="837"/>
        <v/>
      </c>
      <c r="AO271" s="184" t="str">
        <f t="shared" ca="1" si="838"/>
        <v/>
      </c>
      <c r="AP271" s="184" t="str">
        <f t="shared" ca="1" si="839"/>
        <v/>
      </c>
      <c r="AQ271" s="184" t="str">
        <f t="shared" ca="1" si="840"/>
        <v/>
      </c>
      <c r="AR271" s="184" t="str">
        <f t="shared" ca="1" si="841"/>
        <v/>
      </c>
      <c r="AS271" s="184" t="str">
        <f t="shared" ca="1" si="842"/>
        <v/>
      </c>
      <c r="AT271" s="184" t="str">
        <f t="shared" ca="1" si="843"/>
        <v/>
      </c>
      <c r="AU271" s="184" t="str">
        <f t="shared" ca="1" si="844"/>
        <v/>
      </c>
      <c r="AV271" s="184" t="str">
        <f t="shared" ca="1" si="845"/>
        <v/>
      </c>
      <c r="AW271" s="184" t="str">
        <f t="shared" ca="1" si="846"/>
        <v/>
      </c>
      <c r="AX271" s="184" t="str">
        <f t="shared" ca="1" si="847"/>
        <v/>
      </c>
      <c r="AY271" s="184" t="str">
        <f t="shared" ca="1" si="848"/>
        <v/>
      </c>
      <c r="AZ271" s="184" t="str">
        <f t="shared" ca="1" si="849"/>
        <v/>
      </c>
      <c r="BA271" s="184" t="str">
        <f t="shared" ca="1" si="850"/>
        <v/>
      </c>
      <c r="BB271" s="184" t="str">
        <f t="shared" ca="1" si="851"/>
        <v/>
      </c>
      <c r="BC271" s="184" t="str">
        <f t="shared" ca="1" si="852"/>
        <v/>
      </c>
      <c r="BD271" s="184" t="str">
        <f t="shared" ca="1" si="853"/>
        <v/>
      </c>
      <c r="BE271" s="184" t="str">
        <f t="shared" ca="1" si="854"/>
        <v/>
      </c>
      <c r="BF271" s="184" t="str">
        <f t="shared" ca="1" si="855"/>
        <v/>
      </c>
      <c r="BG271" s="184" t="str">
        <f t="shared" ca="1" si="856"/>
        <v/>
      </c>
      <c r="BH271" s="184" t="str">
        <f t="shared" ca="1" si="857"/>
        <v/>
      </c>
      <c r="BI271" s="184" t="str">
        <f t="shared" ca="1" si="858"/>
        <v/>
      </c>
      <c r="BJ271" s="184" t="str">
        <f t="shared" ca="1" si="859"/>
        <v/>
      </c>
      <c r="BK271" s="184" t="str">
        <f t="shared" ca="1" si="860"/>
        <v/>
      </c>
      <c r="BL271" s="184" t="str">
        <f t="shared" ca="1" si="861"/>
        <v/>
      </c>
      <c r="BM271" s="184" t="str">
        <f t="shared" ca="1" si="862"/>
        <v/>
      </c>
      <c r="BN271" s="184" t="str">
        <f t="shared" ca="1" si="863"/>
        <v/>
      </c>
      <c r="BO271" s="184" t="str">
        <f t="shared" ca="1" si="864"/>
        <v/>
      </c>
      <c r="BP271" s="184" t="str">
        <f t="shared" ca="1" si="865"/>
        <v/>
      </c>
      <c r="BQ271" s="184" t="str">
        <f t="shared" ca="1" si="866"/>
        <v/>
      </c>
      <c r="BR271" s="184">
        <f t="shared" ca="1" si="867"/>
        <v>0</v>
      </c>
      <c r="BS271" s="184">
        <f t="shared" ca="1" si="868"/>
        <v>0</v>
      </c>
      <c r="BT271" s="184">
        <f t="shared" ca="1" si="869"/>
        <v>0</v>
      </c>
      <c r="BU271" s="184">
        <f t="shared" ca="1" si="870"/>
        <v>0</v>
      </c>
      <c r="BV271" s="184">
        <f t="shared" ca="1" si="871"/>
        <v>0</v>
      </c>
      <c r="BW271" s="184">
        <f t="shared" ca="1" si="872"/>
        <v>0</v>
      </c>
      <c r="BX271" s="184">
        <f t="shared" ca="1" si="873"/>
        <v>0</v>
      </c>
      <c r="BY271" s="184">
        <f t="shared" ca="1" si="874"/>
        <v>0</v>
      </c>
      <c r="BZ271" s="184">
        <f t="shared" ca="1" si="875"/>
        <v>0</v>
      </c>
      <c r="CA271" s="184">
        <f t="shared" ca="1" si="876"/>
        <v>0</v>
      </c>
      <c r="CB271" s="184">
        <f t="shared" ca="1" si="877"/>
        <v>0</v>
      </c>
      <c r="CC271" s="184">
        <f t="shared" ca="1" si="878"/>
        <v>0</v>
      </c>
      <c r="CD271" s="184">
        <f t="shared" ca="1" si="879"/>
        <v>0</v>
      </c>
      <c r="CE271" s="184">
        <f t="shared" ca="1" si="880"/>
        <v>0</v>
      </c>
      <c r="CF271" s="184">
        <f t="shared" ca="1" si="881"/>
        <v>0</v>
      </c>
      <c r="CG271" s="184">
        <f t="shared" ca="1" si="882"/>
        <v>0</v>
      </c>
      <c r="CH271" s="184">
        <f t="shared" ca="1" si="883"/>
        <v>0</v>
      </c>
      <c r="CI271" s="184">
        <f t="shared" ca="1" si="884"/>
        <v>0</v>
      </c>
      <c r="CJ271" s="184">
        <f t="shared" ca="1" si="885"/>
        <v>0</v>
      </c>
      <c r="CK271" s="184">
        <f t="shared" ca="1" si="886"/>
        <v>0</v>
      </c>
      <c r="CL271" s="184">
        <f t="shared" ca="1" si="887"/>
        <v>0</v>
      </c>
      <c r="CM271" s="184">
        <f t="shared" ca="1" si="888"/>
        <v>0</v>
      </c>
      <c r="CN271" s="184">
        <f t="shared" ca="1" si="889"/>
        <v>0</v>
      </c>
      <c r="CO271" s="184">
        <f t="shared" ca="1" si="890"/>
        <v>0</v>
      </c>
      <c r="CP271" s="184">
        <f t="shared" ca="1" si="891"/>
        <v>0</v>
      </c>
      <c r="CQ271" s="184">
        <f t="shared" ca="1" si="892"/>
        <v>0</v>
      </c>
      <c r="CR271" s="184">
        <f t="shared" ca="1" si="893"/>
        <v>0</v>
      </c>
      <c r="CS271" s="184">
        <f t="shared" ca="1" si="894"/>
        <v>0</v>
      </c>
      <c r="CT271" s="184">
        <f t="shared" ca="1" si="895"/>
        <v>0</v>
      </c>
      <c r="CU271" s="184">
        <f t="shared" ca="1" si="896"/>
        <v>0</v>
      </c>
      <c r="CV271" s="184">
        <f t="shared" ca="1" si="897"/>
        <v>0</v>
      </c>
      <c r="CW271" s="184">
        <f t="shared" ca="1" si="898"/>
        <v>0</v>
      </c>
      <c r="CX271" s="184">
        <f t="shared" ca="1" si="899"/>
        <v>0</v>
      </c>
      <c r="CY271" s="184">
        <f t="shared" ca="1" si="900"/>
        <v>0</v>
      </c>
      <c r="CZ271" s="184">
        <f t="shared" ca="1" si="901"/>
        <v>0</v>
      </c>
      <c r="DA271" s="184">
        <f t="shared" ca="1" si="902"/>
        <v>0</v>
      </c>
      <c r="DB271" s="184">
        <f t="shared" ca="1" si="903"/>
        <v>0</v>
      </c>
      <c r="DC271" s="184">
        <f t="shared" ca="1" si="904"/>
        <v>0</v>
      </c>
      <c r="DD271" s="184">
        <f t="shared" ca="1" si="905"/>
        <v>0</v>
      </c>
      <c r="DE271" s="184">
        <f t="shared" ca="1" si="906"/>
        <v>0</v>
      </c>
      <c r="DF271" s="184">
        <f t="shared" ca="1" si="907"/>
        <v>0</v>
      </c>
      <c r="DG271" s="184">
        <f t="shared" ca="1" si="908"/>
        <v>0</v>
      </c>
      <c r="DH271" s="184">
        <f t="shared" ca="1" si="909"/>
        <v>0</v>
      </c>
      <c r="DI271" s="184">
        <f t="shared" ca="1" si="910"/>
        <v>0</v>
      </c>
      <c r="DJ271" s="184">
        <f t="shared" ca="1" si="911"/>
        <v>0</v>
      </c>
      <c r="DK271" s="184">
        <f t="shared" ca="1" si="912"/>
        <v>0</v>
      </c>
      <c r="DL271" s="184">
        <f t="shared" ca="1" si="913"/>
        <v>0</v>
      </c>
      <c r="DM271" s="184">
        <f t="shared" ca="1" si="914"/>
        <v>0</v>
      </c>
      <c r="DN271" s="184">
        <f t="shared" ca="1" si="915"/>
        <v>0</v>
      </c>
      <c r="DO271" s="184">
        <f t="shared" ca="1" si="916"/>
        <v>0</v>
      </c>
      <c r="DP271" s="184">
        <f t="shared" ca="1" si="917"/>
        <v>0</v>
      </c>
      <c r="DQ271" s="184">
        <f t="shared" ca="1" si="918"/>
        <v>0</v>
      </c>
      <c r="DR271" s="184">
        <f t="shared" ca="1" si="919"/>
        <v>0</v>
      </c>
      <c r="DS271" s="184">
        <f t="shared" ca="1" si="920"/>
        <v>0</v>
      </c>
      <c r="DT271" s="184">
        <f t="shared" ca="1" si="921"/>
        <v>0</v>
      </c>
      <c r="DU271" s="184">
        <f t="shared" ca="1" si="922"/>
        <v>0</v>
      </c>
      <c r="DV271" s="184">
        <f t="shared" ca="1" si="923"/>
        <v>0</v>
      </c>
      <c r="DW271" s="184">
        <f t="shared" ca="1" si="924"/>
        <v>0</v>
      </c>
      <c r="DX271" s="184">
        <f t="shared" ca="1" si="925"/>
        <v>0</v>
      </c>
      <c r="DY271" s="184">
        <f t="shared" ca="1" si="926"/>
        <v>0</v>
      </c>
      <c r="DZ271" s="184">
        <f t="shared" ca="1" si="927"/>
        <v>0</v>
      </c>
      <c r="EA271" s="184">
        <f t="shared" ca="1" si="928"/>
        <v>0</v>
      </c>
      <c r="EB271" s="184">
        <f t="shared" ca="1" si="929"/>
        <v>0</v>
      </c>
      <c r="EC271" s="184">
        <f t="shared" ca="1" si="930"/>
        <v>0</v>
      </c>
      <c r="ED271" s="184">
        <f t="shared" ca="1" si="931"/>
        <v>0</v>
      </c>
      <c r="EE271" s="184">
        <f t="shared" ca="1" si="932"/>
        <v>0</v>
      </c>
      <c r="EF271" s="184">
        <f t="shared" ca="1" si="933"/>
        <v>0</v>
      </c>
      <c r="EG271" s="184">
        <f t="shared" ca="1" si="934"/>
        <v>0</v>
      </c>
      <c r="EH271" s="184">
        <f t="shared" ca="1" si="935"/>
        <v>0</v>
      </c>
      <c r="EI271" s="184">
        <f t="shared" ca="1" si="936"/>
        <v>0</v>
      </c>
      <c r="EJ271" s="184">
        <f t="shared" ca="1" si="937"/>
        <v>0</v>
      </c>
      <c r="EK271" s="184">
        <f t="shared" ca="1" si="938"/>
        <v>0</v>
      </c>
      <c r="EL271" s="184">
        <f t="shared" ca="1" si="939"/>
        <v>0</v>
      </c>
      <c r="EM271" s="184">
        <f t="shared" ca="1" si="940"/>
        <v>0</v>
      </c>
      <c r="EN271" s="184">
        <f t="shared" ca="1" si="941"/>
        <v>0</v>
      </c>
      <c r="EO271" s="184">
        <f t="shared" ca="1" si="942"/>
        <v>0</v>
      </c>
      <c r="EP271" s="184">
        <f t="shared" ca="1" si="943"/>
        <v>0</v>
      </c>
      <c r="EQ271" s="184">
        <f t="shared" ca="1" si="944"/>
        <v>0</v>
      </c>
      <c r="ER271" s="184">
        <f t="shared" ca="1" si="945"/>
        <v>0</v>
      </c>
      <c r="ES271" s="184">
        <f t="shared" ca="1" si="946"/>
        <v>0</v>
      </c>
      <c r="ET271" s="184">
        <f t="shared" ca="1" si="947"/>
        <v>0</v>
      </c>
      <c r="EU271" s="184">
        <f t="shared" ca="1" si="948"/>
        <v>0</v>
      </c>
      <c r="EV271" s="184">
        <f t="shared" ca="1" si="949"/>
        <v>0</v>
      </c>
      <c r="EW271" s="184">
        <f t="shared" ca="1" si="950"/>
        <v>0</v>
      </c>
      <c r="EX271" s="184">
        <f t="shared" ca="1" si="951"/>
        <v>0</v>
      </c>
      <c r="EY271" s="184">
        <f t="shared" ca="1" si="952"/>
        <v>0</v>
      </c>
      <c r="EZ271" s="184">
        <f t="shared" ca="1" si="953"/>
        <v>0</v>
      </c>
      <c r="FA271" s="184">
        <f t="shared" ca="1" si="954"/>
        <v>0</v>
      </c>
      <c r="FB271" s="184">
        <f t="shared" ca="1" si="955"/>
        <v>0</v>
      </c>
      <c r="FC271" s="184">
        <f t="shared" ca="1" si="956"/>
        <v>0</v>
      </c>
      <c r="FD271" s="184">
        <f t="shared" ca="1" si="957"/>
        <v>0</v>
      </c>
      <c r="FE271" s="184">
        <f t="shared" ca="1" si="958"/>
        <v>0</v>
      </c>
      <c r="FF271" s="184">
        <f t="shared" ca="1" si="959"/>
        <v>0</v>
      </c>
      <c r="FG271" s="184">
        <f t="shared" ca="1" si="960"/>
        <v>0</v>
      </c>
      <c r="FH271" s="184">
        <f t="shared" ca="1" si="961"/>
        <v>0</v>
      </c>
      <c r="FI271" s="184">
        <f t="shared" ca="1" si="962"/>
        <v>0</v>
      </c>
      <c r="FJ271" s="184">
        <f t="shared" ca="1" si="963"/>
        <v>0</v>
      </c>
      <c r="FK271" s="184">
        <f t="shared" ca="1" si="964"/>
        <v>0</v>
      </c>
      <c r="FL271" s="184">
        <f t="shared" ca="1" si="965"/>
        <v>0</v>
      </c>
      <c r="FM271" s="184">
        <f t="shared" ca="1" si="966"/>
        <v>0</v>
      </c>
      <c r="FN271" s="184">
        <f t="shared" ca="1" si="967"/>
        <v>0</v>
      </c>
      <c r="FO271" s="184">
        <f t="shared" ca="1" si="968"/>
        <v>0</v>
      </c>
      <c r="FP271" s="184">
        <f t="shared" ca="1" si="969"/>
        <v>0</v>
      </c>
      <c r="FQ271" s="184">
        <f t="shared" ca="1" si="970"/>
        <v>0</v>
      </c>
      <c r="FR271" s="184">
        <f t="shared" ca="1" si="971"/>
        <v>0</v>
      </c>
      <c r="FS271" s="184">
        <f t="shared" ca="1" si="972"/>
        <v>0</v>
      </c>
      <c r="FT271" s="184">
        <f t="shared" ca="1" si="973"/>
        <v>0</v>
      </c>
      <c r="FU271" s="184">
        <f t="shared" ca="1" si="974"/>
        <v>0</v>
      </c>
      <c r="FV271" s="184">
        <f t="shared" ca="1" si="975"/>
        <v>0</v>
      </c>
      <c r="FW271" s="184">
        <f t="shared" ca="1" si="976"/>
        <v>0</v>
      </c>
      <c r="FX271" s="184">
        <f t="shared" ca="1" si="977"/>
        <v>0</v>
      </c>
      <c r="FY271" s="184">
        <f t="shared" ca="1" si="978"/>
        <v>0</v>
      </c>
      <c r="FZ271" s="184">
        <f t="shared" ca="1" si="979"/>
        <v>0</v>
      </c>
      <c r="GA271" s="184">
        <f t="shared" ca="1" si="980"/>
        <v>0</v>
      </c>
      <c r="GB271" s="184">
        <f t="shared" ca="1" si="981"/>
        <v>0</v>
      </c>
      <c r="GC271" s="184">
        <f t="shared" ca="1" si="982"/>
        <v>0</v>
      </c>
      <c r="GD271" s="184">
        <f t="shared" ca="1" si="983"/>
        <v>0</v>
      </c>
      <c r="GE271" s="184">
        <f t="shared" ca="1" si="984"/>
        <v>0</v>
      </c>
      <c r="GF271" s="184">
        <f t="shared" ca="1" si="985"/>
        <v>0</v>
      </c>
      <c r="GG271" s="184">
        <f t="shared" ca="1" si="986"/>
        <v>0</v>
      </c>
      <c r="GH271" s="184">
        <f t="shared" ca="1" si="987"/>
        <v>0</v>
      </c>
      <c r="GI271" s="184">
        <f t="shared" ca="1" si="988"/>
        <v>0</v>
      </c>
      <c r="GJ271" s="184">
        <f t="shared" ca="1" si="989"/>
        <v>0</v>
      </c>
      <c r="GK271" s="184">
        <f t="shared" ca="1" si="990"/>
        <v>0</v>
      </c>
      <c r="GL271" s="184">
        <f t="shared" ca="1" si="991"/>
        <v>0</v>
      </c>
      <c r="GM271" s="184">
        <f t="shared" ca="1" si="992"/>
        <v>0</v>
      </c>
      <c r="GN271" s="184">
        <f t="shared" ca="1" si="993"/>
        <v>0</v>
      </c>
      <c r="GO271" s="184">
        <f t="shared" ca="1" si="994"/>
        <v>0</v>
      </c>
      <c r="GP271" s="184">
        <f t="shared" ca="1" si="995"/>
        <v>0</v>
      </c>
      <c r="GQ271" s="184">
        <f t="shared" ca="1" si="996"/>
        <v>0</v>
      </c>
      <c r="GR271" s="184">
        <f t="shared" ca="1" si="997"/>
        <v>0</v>
      </c>
      <c r="GS271" s="184">
        <f t="shared" ca="1" si="998"/>
        <v>0</v>
      </c>
      <c r="GT271" s="184">
        <f t="shared" ca="1" si="999"/>
        <v>0</v>
      </c>
      <c r="GU271" s="184">
        <f t="shared" ca="1" si="1000"/>
        <v>0</v>
      </c>
      <c r="GV271" s="184">
        <f t="shared" ca="1" si="1001"/>
        <v>0</v>
      </c>
      <c r="GW271" s="184">
        <f t="shared" ca="1" si="1002"/>
        <v>0</v>
      </c>
      <c r="GX271" s="184">
        <f t="shared" ca="1" si="1003"/>
        <v>0</v>
      </c>
      <c r="GY271" s="184">
        <f t="shared" ca="1" si="1004"/>
        <v>0</v>
      </c>
      <c r="GZ271" s="184">
        <f t="shared" ca="1" si="1005"/>
        <v>0</v>
      </c>
      <c r="HA271" s="184">
        <f t="shared" ca="1" si="1006"/>
        <v>0</v>
      </c>
      <c r="HB271" s="184">
        <f t="shared" ca="1" si="1007"/>
        <v>0</v>
      </c>
      <c r="HC271" s="184">
        <f t="shared" ca="1" si="1008"/>
        <v>0</v>
      </c>
      <c r="HD271" s="184">
        <f t="shared" ca="1" si="1009"/>
        <v>0</v>
      </c>
      <c r="HE271" s="184">
        <f t="shared" ca="1" si="1010"/>
        <v>0</v>
      </c>
      <c r="HF271" s="184">
        <f t="shared" ca="1" si="1011"/>
        <v>0</v>
      </c>
      <c r="HG271" s="184">
        <f t="shared" ca="1" si="1012"/>
        <v>0</v>
      </c>
      <c r="HH271" s="184">
        <f t="shared" ca="1" si="1013"/>
        <v>0</v>
      </c>
      <c r="HI271" s="184">
        <f t="shared" ca="1" si="1014"/>
        <v>0</v>
      </c>
      <c r="HJ271" s="184">
        <f t="shared" ca="1" si="1015"/>
        <v>0</v>
      </c>
      <c r="HK271" s="578">
        <f t="shared" ca="1" si="1016"/>
        <v>0</v>
      </c>
    </row>
    <row r="272" spans="1:219" s="185" customFormat="1">
      <c r="A272" s="284"/>
      <c r="B272" s="285"/>
      <c r="C272" s="286"/>
      <c r="D272" s="287"/>
      <c r="E272" s="288"/>
      <c r="F272" s="289"/>
      <c r="G272" s="289"/>
      <c r="H272" s="289"/>
      <c r="I272" s="289"/>
      <c r="J272" s="289"/>
      <c r="K272" s="289"/>
      <c r="L272" s="289"/>
      <c r="M272" s="572">
        <f t="shared" si="1017"/>
        <v>0</v>
      </c>
      <c r="N272" s="572">
        <f t="shared" si="1018"/>
        <v>0</v>
      </c>
      <c r="O272" s="572">
        <f t="shared" si="1019"/>
        <v>0</v>
      </c>
      <c r="P272" s="572">
        <f t="shared" si="1020"/>
        <v>264</v>
      </c>
      <c r="Q272" s="572" t="str">
        <f t="shared" si="1021"/>
        <v/>
      </c>
      <c r="R272" s="572" t="str">
        <f t="shared" si="1022"/>
        <v/>
      </c>
      <c r="S272" s="184" t="str">
        <f t="shared" ca="1" si="816"/>
        <v/>
      </c>
      <c r="T272" s="184" t="str">
        <f t="shared" ca="1" si="817"/>
        <v/>
      </c>
      <c r="U272" s="184" t="str">
        <f t="shared" ca="1" si="818"/>
        <v/>
      </c>
      <c r="V272" s="184" t="str">
        <f t="shared" ca="1" si="819"/>
        <v/>
      </c>
      <c r="W272" s="184" t="str">
        <f t="shared" ca="1" si="820"/>
        <v/>
      </c>
      <c r="X272" s="184" t="str">
        <f t="shared" ca="1" si="821"/>
        <v/>
      </c>
      <c r="Y272" s="184" t="str">
        <f t="shared" ca="1" si="822"/>
        <v/>
      </c>
      <c r="Z272" s="184" t="str">
        <f t="shared" ca="1" si="823"/>
        <v/>
      </c>
      <c r="AA272" s="184" t="str">
        <f t="shared" ca="1" si="824"/>
        <v/>
      </c>
      <c r="AB272" s="184" t="str">
        <f t="shared" ca="1" si="825"/>
        <v/>
      </c>
      <c r="AC272" s="184" t="str">
        <f t="shared" ca="1" si="826"/>
        <v/>
      </c>
      <c r="AD272" s="184" t="str">
        <f t="shared" ca="1" si="827"/>
        <v/>
      </c>
      <c r="AE272" s="184" t="str">
        <f t="shared" ca="1" si="828"/>
        <v/>
      </c>
      <c r="AF272" s="184" t="str">
        <f t="shared" ca="1" si="829"/>
        <v/>
      </c>
      <c r="AG272" s="184" t="str">
        <f t="shared" ca="1" si="830"/>
        <v/>
      </c>
      <c r="AH272" s="184" t="str">
        <f t="shared" ca="1" si="831"/>
        <v/>
      </c>
      <c r="AI272" s="184" t="str">
        <f t="shared" ca="1" si="832"/>
        <v/>
      </c>
      <c r="AJ272" s="184" t="str">
        <f t="shared" ca="1" si="833"/>
        <v/>
      </c>
      <c r="AK272" s="184" t="str">
        <f t="shared" ca="1" si="834"/>
        <v/>
      </c>
      <c r="AL272" s="184" t="str">
        <f t="shared" ca="1" si="835"/>
        <v/>
      </c>
      <c r="AM272" s="184" t="str">
        <f t="shared" ca="1" si="836"/>
        <v/>
      </c>
      <c r="AN272" s="184" t="str">
        <f t="shared" ca="1" si="837"/>
        <v/>
      </c>
      <c r="AO272" s="184" t="str">
        <f t="shared" ca="1" si="838"/>
        <v/>
      </c>
      <c r="AP272" s="184" t="str">
        <f t="shared" ca="1" si="839"/>
        <v/>
      </c>
      <c r="AQ272" s="184" t="str">
        <f t="shared" ca="1" si="840"/>
        <v/>
      </c>
      <c r="AR272" s="184" t="str">
        <f t="shared" ca="1" si="841"/>
        <v/>
      </c>
      <c r="AS272" s="184" t="str">
        <f t="shared" ca="1" si="842"/>
        <v/>
      </c>
      <c r="AT272" s="184" t="str">
        <f t="shared" ca="1" si="843"/>
        <v/>
      </c>
      <c r="AU272" s="184" t="str">
        <f t="shared" ca="1" si="844"/>
        <v/>
      </c>
      <c r="AV272" s="184" t="str">
        <f t="shared" ca="1" si="845"/>
        <v/>
      </c>
      <c r="AW272" s="184" t="str">
        <f t="shared" ca="1" si="846"/>
        <v/>
      </c>
      <c r="AX272" s="184" t="str">
        <f t="shared" ca="1" si="847"/>
        <v/>
      </c>
      <c r="AY272" s="184" t="str">
        <f t="shared" ca="1" si="848"/>
        <v/>
      </c>
      <c r="AZ272" s="184" t="str">
        <f t="shared" ca="1" si="849"/>
        <v/>
      </c>
      <c r="BA272" s="184" t="str">
        <f t="shared" ca="1" si="850"/>
        <v/>
      </c>
      <c r="BB272" s="184" t="str">
        <f t="shared" ca="1" si="851"/>
        <v/>
      </c>
      <c r="BC272" s="184" t="str">
        <f t="shared" ca="1" si="852"/>
        <v/>
      </c>
      <c r="BD272" s="184" t="str">
        <f t="shared" ca="1" si="853"/>
        <v/>
      </c>
      <c r="BE272" s="184" t="str">
        <f t="shared" ca="1" si="854"/>
        <v/>
      </c>
      <c r="BF272" s="184" t="str">
        <f t="shared" ca="1" si="855"/>
        <v/>
      </c>
      <c r="BG272" s="184" t="str">
        <f t="shared" ca="1" si="856"/>
        <v/>
      </c>
      <c r="BH272" s="184" t="str">
        <f t="shared" ca="1" si="857"/>
        <v/>
      </c>
      <c r="BI272" s="184" t="str">
        <f t="shared" ca="1" si="858"/>
        <v/>
      </c>
      <c r="BJ272" s="184" t="str">
        <f t="shared" ca="1" si="859"/>
        <v/>
      </c>
      <c r="BK272" s="184" t="str">
        <f t="shared" ca="1" si="860"/>
        <v/>
      </c>
      <c r="BL272" s="184" t="str">
        <f t="shared" ca="1" si="861"/>
        <v/>
      </c>
      <c r="BM272" s="184" t="str">
        <f t="shared" ca="1" si="862"/>
        <v/>
      </c>
      <c r="BN272" s="184" t="str">
        <f t="shared" ca="1" si="863"/>
        <v/>
      </c>
      <c r="BO272" s="184" t="str">
        <f t="shared" ca="1" si="864"/>
        <v/>
      </c>
      <c r="BP272" s="184" t="str">
        <f t="shared" ca="1" si="865"/>
        <v/>
      </c>
      <c r="BQ272" s="184">
        <f t="shared" ca="1" si="866"/>
        <v>0</v>
      </c>
      <c r="BR272" s="184">
        <f t="shared" ca="1" si="867"/>
        <v>0</v>
      </c>
      <c r="BS272" s="184">
        <f t="shared" ca="1" si="868"/>
        <v>0</v>
      </c>
      <c r="BT272" s="184">
        <f t="shared" ca="1" si="869"/>
        <v>0</v>
      </c>
      <c r="BU272" s="184">
        <f t="shared" ca="1" si="870"/>
        <v>0</v>
      </c>
      <c r="BV272" s="184">
        <f t="shared" ca="1" si="871"/>
        <v>0</v>
      </c>
      <c r="BW272" s="184">
        <f t="shared" ca="1" si="872"/>
        <v>0</v>
      </c>
      <c r="BX272" s="184">
        <f t="shared" ca="1" si="873"/>
        <v>0</v>
      </c>
      <c r="BY272" s="184">
        <f t="shared" ca="1" si="874"/>
        <v>0</v>
      </c>
      <c r="BZ272" s="184">
        <f t="shared" ca="1" si="875"/>
        <v>0</v>
      </c>
      <c r="CA272" s="184">
        <f t="shared" ca="1" si="876"/>
        <v>0</v>
      </c>
      <c r="CB272" s="184">
        <f t="shared" ca="1" si="877"/>
        <v>0</v>
      </c>
      <c r="CC272" s="184">
        <f t="shared" ca="1" si="878"/>
        <v>0</v>
      </c>
      <c r="CD272" s="184">
        <f t="shared" ca="1" si="879"/>
        <v>0</v>
      </c>
      <c r="CE272" s="184">
        <f t="shared" ca="1" si="880"/>
        <v>0</v>
      </c>
      <c r="CF272" s="184">
        <f t="shared" ca="1" si="881"/>
        <v>0</v>
      </c>
      <c r="CG272" s="184">
        <f t="shared" ca="1" si="882"/>
        <v>0</v>
      </c>
      <c r="CH272" s="184">
        <f t="shared" ca="1" si="883"/>
        <v>0</v>
      </c>
      <c r="CI272" s="184">
        <f t="shared" ca="1" si="884"/>
        <v>0</v>
      </c>
      <c r="CJ272" s="184">
        <f t="shared" ca="1" si="885"/>
        <v>0</v>
      </c>
      <c r="CK272" s="184">
        <f t="shared" ca="1" si="886"/>
        <v>0</v>
      </c>
      <c r="CL272" s="184">
        <f t="shared" ca="1" si="887"/>
        <v>0</v>
      </c>
      <c r="CM272" s="184">
        <f t="shared" ca="1" si="888"/>
        <v>0</v>
      </c>
      <c r="CN272" s="184">
        <f t="shared" ca="1" si="889"/>
        <v>0</v>
      </c>
      <c r="CO272" s="184">
        <f t="shared" ca="1" si="890"/>
        <v>0</v>
      </c>
      <c r="CP272" s="184">
        <f t="shared" ca="1" si="891"/>
        <v>0</v>
      </c>
      <c r="CQ272" s="184">
        <f t="shared" ca="1" si="892"/>
        <v>0</v>
      </c>
      <c r="CR272" s="184">
        <f t="shared" ca="1" si="893"/>
        <v>0</v>
      </c>
      <c r="CS272" s="184">
        <f t="shared" ca="1" si="894"/>
        <v>0</v>
      </c>
      <c r="CT272" s="184">
        <f t="shared" ca="1" si="895"/>
        <v>0</v>
      </c>
      <c r="CU272" s="184">
        <f t="shared" ca="1" si="896"/>
        <v>0</v>
      </c>
      <c r="CV272" s="184">
        <f t="shared" ca="1" si="897"/>
        <v>0</v>
      </c>
      <c r="CW272" s="184">
        <f t="shared" ca="1" si="898"/>
        <v>0</v>
      </c>
      <c r="CX272" s="184">
        <f t="shared" ca="1" si="899"/>
        <v>0</v>
      </c>
      <c r="CY272" s="184">
        <f t="shared" ca="1" si="900"/>
        <v>0</v>
      </c>
      <c r="CZ272" s="184">
        <f t="shared" ca="1" si="901"/>
        <v>0</v>
      </c>
      <c r="DA272" s="184">
        <f t="shared" ca="1" si="902"/>
        <v>0</v>
      </c>
      <c r="DB272" s="184">
        <f t="shared" ca="1" si="903"/>
        <v>0</v>
      </c>
      <c r="DC272" s="184">
        <f t="shared" ca="1" si="904"/>
        <v>0</v>
      </c>
      <c r="DD272" s="184">
        <f t="shared" ca="1" si="905"/>
        <v>0</v>
      </c>
      <c r="DE272" s="184">
        <f t="shared" ca="1" si="906"/>
        <v>0</v>
      </c>
      <c r="DF272" s="184">
        <f t="shared" ca="1" si="907"/>
        <v>0</v>
      </c>
      <c r="DG272" s="184">
        <f t="shared" ca="1" si="908"/>
        <v>0</v>
      </c>
      <c r="DH272" s="184">
        <f t="shared" ca="1" si="909"/>
        <v>0</v>
      </c>
      <c r="DI272" s="184">
        <f t="shared" ca="1" si="910"/>
        <v>0</v>
      </c>
      <c r="DJ272" s="184">
        <f t="shared" ca="1" si="911"/>
        <v>0</v>
      </c>
      <c r="DK272" s="184">
        <f t="shared" ca="1" si="912"/>
        <v>0</v>
      </c>
      <c r="DL272" s="184">
        <f t="shared" ca="1" si="913"/>
        <v>0</v>
      </c>
      <c r="DM272" s="184">
        <f t="shared" ca="1" si="914"/>
        <v>0</v>
      </c>
      <c r="DN272" s="184">
        <f t="shared" ca="1" si="915"/>
        <v>0</v>
      </c>
      <c r="DO272" s="184">
        <f t="shared" ca="1" si="916"/>
        <v>0</v>
      </c>
      <c r="DP272" s="184">
        <f t="shared" ca="1" si="917"/>
        <v>0</v>
      </c>
      <c r="DQ272" s="184">
        <f t="shared" ca="1" si="918"/>
        <v>0</v>
      </c>
      <c r="DR272" s="184">
        <f t="shared" ca="1" si="919"/>
        <v>0</v>
      </c>
      <c r="DS272" s="184">
        <f t="shared" ca="1" si="920"/>
        <v>0</v>
      </c>
      <c r="DT272" s="184">
        <f t="shared" ca="1" si="921"/>
        <v>0</v>
      </c>
      <c r="DU272" s="184">
        <f t="shared" ca="1" si="922"/>
        <v>0</v>
      </c>
      <c r="DV272" s="184">
        <f t="shared" ca="1" si="923"/>
        <v>0</v>
      </c>
      <c r="DW272" s="184">
        <f t="shared" ca="1" si="924"/>
        <v>0</v>
      </c>
      <c r="DX272" s="184">
        <f t="shared" ca="1" si="925"/>
        <v>0</v>
      </c>
      <c r="DY272" s="184">
        <f t="shared" ca="1" si="926"/>
        <v>0</v>
      </c>
      <c r="DZ272" s="184">
        <f t="shared" ca="1" si="927"/>
        <v>0</v>
      </c>
      <c r="EA272" s="184">
        <f t="shared" ca="1" si="928"/>
        <v>0</v>
      </c>
      <c r="EB272" s="184">
        <f t="shared" ca="1" si="929"/>
        <v>0</v>
      </c>
      <c r="EC272" s="184">
        <f t="shared" ca="1" si="930"/>
        <v>0</v>
      </c>
      <c r="ED272" s="184">
        <f t="shared" ca="1" si="931"/>
        <v>0</v>
      </c>
      <c r="EE272" s="184">
        <f t="shared" ca="1" si="932"/>
        <v>0</v>
      </c>
      <c r="EF272" s="184">
        <f t="shared" ca="1" si="933"/>
        <v>0</v>
      </c>
      <c r="EG272" s="184">
        <f t="shared" ca="1" si="934"/>
        <v>0</v>
      </c>
      <c r="EH272" s="184">
        <f t="shared" ca="1" si="935"/>
        <v>0</v>
      </c>
      <c r="EI272" s="184">
        <f t="shared" ca="1" si="936"/>
        <v>0</v>
      </c>
      <c r="EJ272" s="184">
        <f t="shared" ca="1" si="937"/>
        <v>0</v>
      </c>
      <c r="EK272" s="184">
        <f t="shared" ca="1" si="938"/>
        <v>0</v>
      </c>
      <c r="EL272" s="184">
        <f t="shared" ca="1" si="939"/>
        <v>0</v>
      </c>
      <c r="EM272" s="184">
        <f t="shared" ca="1" si="940"/>
        <v>0</v>
      </c>
      <c r="EN272" s="184">
        <f t="shared" ca="1" si="941"/>
        <v>0</v>
      </c>
      <c r="EO272" s="184">
        <f t="shared" ca="1" si="942"/>
        <v>0</v>
      </c>
      <c r="EP272" s="184">
        <f t="shared" ca="1" si="943"/>
        <v>0</v>
      </c>
      <c r="EQ272" s="184">
        <f t="shared" ca="1" si="944"/>
        <v>0</v>
      </c>
      <c r="ER272" s="184">
        <f t="shared" ca="1" si="945"/>
        <v>0</v>
      </c>
      <c r="ES272" s="184">
        <f t="shared" ca="1" si="946"/>
        <v>0</v>
      </c>
      <c r="ET272" s="184">
        <f t="shared" ca="1" si="947"/>
        <v>0</v>
      </c>
      <c r="EU272" s="184">
        <f t="shared" ca="1" si="948"/>
        <v>0</v>
      </c>
      <c r="EV272" s="184">
        <f t="shared" ca="1" si="949"/>
        <v>0</v>
      </c>
      <c r="EW272" s="184">
        <f t="shared" ca="1" si="950"/>
        <v>0</v>
      </c>
      <c r="EX272" s="184">
        <f t="shared" ca="1" si="951"/>
        <v>0</v>
      </c>
      <c r="EY272" s="184">
        <f t="shared" ca="1" si="952"/>
        <v>0</v>
      </c>
      <c r="EZ272" s="184">
        <f t="shared" ca="1" si="953"/>
        <v>0</v>
      </c>
      <c r="FA272" s="184">
        <f t="shared" ca="1" si="954"/>
        <v>0</v>
      </c>
      <c r="FB272" s="184">
        <f t="shared" ca="1" si="955"/>
        <v>0</v>
      </c>
      <c r="FC272" s="184">
        <f t="shared" ca="1" si="956"/>
        <v>0</v>
      </c>
      <c r="FD272" s="184">
        <f t="shared" ca="1" si="957"/>
        <v>0</v>
      </c>
      <c r="FE272" s="184">
        <f t="shared" ca="1" si="958"/>
        <v>0</v>
      </c>
      <c r="FF272" s="184">
        <f t="shared" ca="1" si="959"/>
        <v>0</v>
      </c>
      <c r="FG272" s="184">
        <f t="shared" ca="1" si="960"/>
        <v>0</v>
      </c>
      <c r="FH272" s="184">
        <f t="shared" ca="1" si="961"/>
        <v>0</v>
      </c>
      <c r="FI272" s="184">
        <f t="shared" ca="1" si="962"/>
        <v>0</v>
      </c>
      <c r="FJ272" s="184">
        <f t="shared" ca="1" si="963"/>
        <v>0</v>
      </c>
      <c r="FK272" s="184">
        <f t="shared" ca="1" si="964"/>
        <v>0</v>
      </c>
      <c r="FL272" s="184">
        <f t="shared" ca="1" si="965"/>
        <v>0</v>
      </c>
      <c r="FM272" s="184">
        <f t="shared" ca="1" si="966"/>
        <v>0</v>
      </c>
      <c r="FN272" s="184">
        <f t="shared" ca="1" si="967"/>
        <v>0</v>
      </c>
      <c r="FO272" s="184">
        <f t="shared" ca="1" si="968"/>
        <v>0</v>
      </c>
      <c r="FP272" s="184">
        <f t="shared" ca="1" si="969"/>
        <v>0</v>
      </c>
      <c r="FQ272" s="184">
        <f t="shared" ca="1" si="970"/>
        <v>0</v>
      </c>
      <c r="FR272" s="184">
        <f t="shared" ca="1" si="971"/>
        <v>0</v>
      </c>
      <c r="FS272" s="184">
        <f t="shared" ca="1" si="972"/>
        <v>0</v>
      </c>
      <c r="FT272" s="184">
        <f t="shared" ca="1" si="973"/>
        <v>0</v>
      </c>
      <c r="FU272" s="184">
        <f t="shared" ca="1" si="974"/>
        <v>0</v>
      </c>
      <c r="FV272" s="184">
        <f t="shared" ca="1" si="975"/>
        <v>0</v>
      </c>
      <c r="FW272" s="184">
        <f t="shared" ca="1" si="976"/>
        <v>0</v>
      </c>
      <c r="FX272" s="184">
        <f t="shared" ca="1" si="977"/>
        <v>0</v>
      </c>
      <c r="FY272" s="184">
        <f t="shared" ca="1" si="978"/>
        <v>0</v>
      </c>
      <c r="FZ272" s="184">
        <f t="shared" ca="1" si="979"/>
        <v>0</v>
      </c>
      <c r="GA272" s="184">
        <f t="shared" ca="1" si="980"/>
        <v>0</v>
      </c>
      <c r="GB272" s="184">
        <f t="shared" ca="1" si="981"/>
        <v>0</v>
      </c>
      <c r="GC272" s="184">
        <f t="shared" ca="1" si="982"/>
        <v>0</v>
      </c>
      <c r="GD272" s="184">
        <f t="shared" ca="1" si="983"/>
        <v>0</v>
      </c>
      <c r="GE272" s="184">
        <f t="shared" ca="1" si="984"/>
        <v>0</v>
      </c>
      <c r="GF272" s="184">
        <f t="shared" ca="1" si="985"/>
        <v>0</v>
      </c>
      <c r="GG272" s="184">
        <f t="shared" ca="1" si="986"/>
        <v>0</v>
      </c>
      <c r="GH272" s="184">
        <f t="shared" ca="1" si="987"/>
        <v>0</v>
      </c>
      <c r="GI272" s="184">
        <f t="shared" ca="1" si="988"/>
        <v>0</v>
      </c>
      <c r="GJ272" s="184">
        <f t="shared" ca="1" si="989"/>
        <v>0</v>
      </c>
      <c r="GK272" s="184">
        <f t="shared" ca="1" si="990"/>
        <v>0</v>
      </c>
      <c r="GL272" s="184">
        <f t="shared" ca="1" si="991"/>
        <v>0</v>
      </c>
      <c r="GM272" s="184">
        <f t="shared" ca="1" si="992"/>
        <v>0</v>
      </c>
      <c r="GN272" s="184">
        <f t="shared" ca="1" si="993"/>
        <v>0</v>
      </c>
      <c r="GO272" s="184">
        <f t="shared" ca="1" si="994"/>
        <v>0</v>
      </c>
      <c r="GP272" s="184">
        <f t="shared" ca="1" si="995"/>
        <v>0</v>
      </c>
      <c r="GQ272" s="184">
        <f t="shared" ca="1" si="996"/>
        <v>0</v>
      </c>
      <c r="GR272" s="184">
        <f t="shared" ca="1" si="997"/>
        <v>0</v>
      </c>
      <c r="GS272" s="184">
        <f t="shared" ca="1" si="998"/>
        <v>0</v>
      </c>
      <c r="GT272" s="184">
        <f t="shared" ca="1" si="999"/>
        <v>0</v>
      </c>
      <c r="GU272" s="184">
        <f t="shared" ca="1" si="1000"/>
        <v>0</v>
      </c>
      <c r="GV272" s="184">
        <f t="shared" ca="1" si="1001"/>
        <v>0</v>
      </c>
      <c r="GW272" s="184">
        <f t="shared" ca="1" si="1002"/>
        <v>0</v>
      </c>
      <c r="GX272" s="184">
        <f t="shared" ca="1" si="1003"/>
        <v>0</v>
      </c>
      <c r="GY272" s="184">
        <f t="shared" ca="1" si="1004"/>
        <v>0</v>
      </c>
      <c r="GZ272" s="184">
        <f t="shared" ca="1" si="1005"/>
        <v>0</v>
      </c>
      <c r="HA272" s="184">
        <f t="shared" ca="1" si="1006"/>
        <v>0</v>
      </c>
      <c r="HB272" s="184">
        <f t="shared" ca="1" si="1007"/>
        <v>0</v>
      </c>
      <c r="HC272" s="184">
        <f t="shared" ca="1" si="1008"/>
        <v>0</v>
      </c>
      <c r="HD272" s="184">
        <f t="shared" ca="1" si="1009"/>
        <v>0</v>
      </c>
      <c r="HE272" s="184">
        <f t="shared" ca="1" si="1010"/>
        <v>0</v>
      </c>
      <c r="HF272" s="184">
        <f t="shared" ca="1" si="1011"/>
        <v>0</v>
      </c>
      <c r="HG272" s="184">
        <f t="shared" ca="1" si="1012"/>
        <v>0</v>
      </c>
      <c r="HH272" s="184">
        <f t="shared" ca="1" si="1013"/>
        <v>0</v>
      </c>
      <c r="HI272" s="184">
        <f t="shared" ca="1" si="1014"/>
        <v>0</v>
      </c>
      <c r="HJ272" s="184">
        <f t="shared" ca="1" si="1015"/>
        <v>0</v>
      </c>
      <c r="HK272" s="578">
        <f t="shared" ca="1" si="1016"/>
        <v>0</v>
      </c>
    </row>
    <row r="273" spans="1:219" s="185" customFormat="1">
      <c r="A273" s="284"/>
      <c r="B273" s="285"/>
      <c r="C273" s="286"/>
      <c r="D273" s="287"/>
      <c r="E273" s="288"/>
      <c r="F273" s="289"/>
      <c r="G273" s="289"/>
      <c r="H273" s="289"/>
      <c r="I273" s="289"/>
      <c r="J273" s="289"/>
      <c r="K273" s="289"/>
      <c r="L273" s="289"/>
      <c r="M273" s="572">
        <f t="shared" si="1017"/>
        <v>0</v>
      </c>
      <c r="N273" s="572">
        <f t="shared" si="1018"/>
        <v>0</v>
      </c>
      <c r="O273" s="572">
        <f t="shared" si="1019"/>
        <v>0</v>
      </c>
      <c r="P273" s="572">
        <f t="shared" si="1020"/>
        <v>265</v>
      </c>
      <c r="Q273" s="572" t="str">
        <f t="shared" si="1021"/>
        <v/>
      </c>
      <c r="R273" s="572" t="str">
        <f t="shared" si="1022"/>
        <v/>
      </c>
      <c r="S273" s="184" t="str">
        <f t="shared" ca="1" si="816"/>
        <v/>
      </c>
      <c r="T273" s="184" t="str">
        <f t="shared" ca="1" si="817"/>
        <v/>
      </c>
      <c r="U273" s="184" t="str">
        <f t="shared" ca="1" si="818"/>
        <v/>
      </c>
      <c r="V273" s="184" t="str">
        <f t="shared" ca="1" si="819"/>
        <v/>
      </c>
      <c r="W273" s="184" t="str">
        <f t="shared" ca="1" si="820"/>
        <v/>
      </c>
      <c r="X273" s="184" t="str">
        <f t="shared" ca="1" si="821"/>
        <v/>
      </c>
      <c r="Y273" s="184" t="str">
        <f t="shared" ca="1" si="822"/>
        <v/>
      </c>
      <c r="Z273" s="184" t="str">
        <f t="shared" ca="1" si="823"/>
        <v/>
      </c>
      <c r="AA273" s="184" t="str">
        <f t="shared" ca="1" si="824"/>
        <v/>
      </c>
      <c r="AB273" s="184" t="str">
        <f t="shared" ca="1" si="825"/>
        <v/>
      </c>
      <c r="AC273" s="184" t="str">
        <f t="shared" ca="1" si="826"/>
        <v/>
      </c>
      <c r="AD273" s="184" t="str">
        <f t="shared" ca="1" si="827"/>
        <v/>
      </c>
      <c r="AE273" s="184" t="str">
        <f t="shared" ca="1" si="828"/>
        <v/>
      </c>
      <c r="AF273" s="184" t="str">
        <f t="shared" ca="1" si="829"/>
        <v/>
      </c>
      <c r="AG273" s="184" t="str">
        <f t="shared" ca="1" si="830"/>
        <v/>
      </c>
      <c r="AH273" s="184" t="str">
        <f t="shared" ca="1" si="831"/>
        <v/>
      </c>
      <c r="AI273" s="184" t="str">
        <f t="shared" ca="1" si="832"/>
        <v/>
      </c>
      <c r="AJ273" s="184" t="str">
        <f t="shared" ca="1" si="833"/>
        <v/>
      </c>
      <c r="AK273" s="184" t="str">
        <f t="shared" ca="1" si="834"/>
        <v/>
      </c>
      <c r="AL273" s="184" t="str">
        <f t="shared" ca="1" si="835"/>
        <v/>
      </c>
      <c r="AM273" s="184" t="str">
        <f t="shared" ca="1" si="836"/>
        <v/>
      </c>
      <c r="AN273" s="184" t="str">
        <f t="shared" ca="1" si="837"/>
        <v/>
      </c>
      <c r="AO273" s="184" t="str">
        <f t="shared" ca="1" si="838"/>
        <v/>
      </c>
      <c r="AP273" s="184" t="str">
        <f t="shared" ca="1" si="839"/>
        <v/>
      </c>
      <c r="AQ273" s="184" t="str">
        <f t="shared" ca="1" si="840"/>
        <v/>
      </c>
      <c r="AR273" s="184" t="str">
        <f t="shared" ca="1" si="841"/>
        <v/>
      </c>
      <c r="AS273" s="184" t="str">
        <f t="shared" ca="1" si="842"/>
        <v/>
      </c>
      <c r="AT273" s="184" t="str">
        <f t="shared" ca="1" si="843"/>
        <v/>
      </c>
      <c r="AU273" s="184" t="str">
        <f t="shared" ca="1" si="844"/>
        <v/>
      </c>
      <c r="AV273" s="184" t="str">
        <f t="shared" ca="1" si="845"/>
        <v/>
      </c>
      <c r="AW273" s="184" t="str">
        <f t="shared" ca="1" si="846"/>
        <v/>
      </c>
      <c r="AX273" s="184" t="str">
        <f t="shared" ca="1" si="847"/>
        <v/>
      </c>
      <c r="AY273" s="184" t="str">
        <f t="shared" ca="1" si="848"/>
        <v/>
      </c>
      <c r="AZ273" s="184" t="str">
        <f t="shared" ca="1" si="849"/>
        <v/>
      </c>
      <c r="BA273" s="184" t="str">
        <f t="shared" ca="1" si="850"/>
        <v/>
      </c>
      <c r="BB273" s="184" t="str">
        <f t="shared" ca="1" si="851"/>
        <v/>
      </c>
      <c r="BC273" s="184" t="str">
        <f t="shared" ca="1" si="852"/>
        <v/>
      </c>
      <c r="BD273" s="184" t="str">
        <f t="shared" ca="1" si="853"/>
        <v/>
      </c>
      <c r="BE273" s="184" t="str">
        <f t="shared" ca="1" si="854"/>
        <v/>
      </c>
      <c r="BF273" s="184" t="str">
        <f t="shared" ca="1" si="855"/>
        <v/>
      </c>
      <c r="BG273" s="184" t="str">
        <f t="shared" ca="1" si="856"/>
        <v/>
      </c>
      <c r="BH273" s="184" t="str">
        <f t="shared" ca="1" si="857"/>
        <v/>
      </c>
      <c r="BI273" s="184" t="str">
        <f t="shared" ca="1" si="858"/>
        <v/>
      </c>
      <c r="BJ273" s="184" t="str">
        <f t="shared" ca="1" si="859"/>
        <v/>
      </c>
      <c r="BK273" s="184" t="str">
        <f t="shared" ca="1" si="860"/>
        <v/>
      </c>
      <c r="BL273" s="184" t="str">
        <f t="shared" ca="1" si="861"/>
        <v/>
      </c>
      <c r="BM273" s="184" t="str">
        <f t="shared" ca="1" si="862"/>
        <v/>
      </c>
      <c r="BN273" s="184" t="str">
        <f t="shared" ca="1" si="863"/>
        <v/>
      </c>
      <c r="BO273" s="184" t="str">
        <f t="shared" ca="1" si="864"/>
        <v/>
      </c>
      <c r="BP273" s="184">
        <f t="shared" ca="1" si="865"/>
        <v>0</v>
      </c>
      <c r="BQ273" s="184">
        <f t="shared" ca="1" si="866"/>
        <v>0</v>
      </c>
      <c r="BR273" s="184">
        <f t="shared" ca="1" si="867"/>
        <v>0</v>
      </c>
      <c r="BS273" s="184">
        <f t="shared" ca="1" si="868"/>
        <v>0</v>
      </c>
      <c r="BT273" s="184">
        <f t="shared" ca="1" si="869"/>
        <v>0</v>
      </c>
      <c r="BU273" s="184">
        <f t="shared" ca="1" si="870"/>
        <v>0</v>
      </c>
      <c r="BV273" s="184">
        <f t="shared" ca="1" si="871"/>
        <v>0</v>
      </c>
      <c r="BW273" s="184">
        <f t="shared" ca="1" si="872"/>
        <v>0</v>
      </c>
      <c r="BX273" s="184">
        <f t="shared" ca="1" si="873"/>
        <v>0</v>
      </c>
      <c r="BY273" s="184">
        <f t="shared" ca="1" si="874"/>
        <v>0</v>
      </c>
      <c r="BZ273" s="184">
        <f t="shared" ca="1" si="875"/>
        <v>0</v>
      </c>
      <c r="CA273" s="184">
        <f t="shared" ca="1" si="876"/>
        <v>0</v>
      </c>
      <c r="CB273" s="184">
        <f t="shared" ca="1" si="877"/>
        <v>0</v>
      </c>
      <c r="CC273" s="184">
        <f t="shared" ca="1" si="878"/>
        <v>0</v>
      </c>
      <c r="CD273" s="184">
        <f t="shared" ca="1" si="879"/>
        <v>0</v>
      </c>
      <c r="CE273" s="184">
        <f t="shared" ca="1" si="880"/>
        <v>0</v>
      </c>
      <c r="CF273" s="184">
        <f t="shared" ca="1" si="881"/>
        <v>0</v>
      </c>
      <c r="CG273" s="184">
        <f t="shared" ca="1" si="882"/>
        <v>0</v>
      </c>
      <c r="CH273" s="184">
        <f t="shared" ca="1" si="883"/>
        <v>0</v>
      </c>
      <c r="CI273" s="184">
        <f t="shared" ca="1" si="884"/>
        <v>0</v>
      </c>
      <c r="CJ273" s="184">
        <f t="shared" ca="1" si="885"/>
        <v>0</v>
      </c>
      <c r="CK273" s="184">
        <f t="shared" ca="1" si="886"/>
        <v>0</v>
      </c>
      <c r="CL273" s="184">
        <f t="shared" ca="1" si="887"/>
        <v>0</v>
      </c>
      <c r="CM273" s="184">
        <f t="shared" ca="1" si="888"/>
        <v>0</v>
      </c>
      <c r="CN273" s="184">
        <f t="shared" ca="1" si="889"/>
        <v>0</v>
      </c>
      <c r="CO273" s="184">
        <f t="shared" ca="1" si="890"/>
        <v>0</v>
      </c>
      <c r="CP273" s="184">
        <f t="shared" ca="1" si="891"/>
        <v>0</v>
      </c>
      <c r="CQ273" s="184">
        <f t="shared" ca="1" si="892"/>
        <v>0</v>
      </c>
      <c r="CR273" s="184">
        <f t="shared" ca="1" si="893"/>
        <v>0</v>
      </c>
      <c r="CS273" s="184">
        <f t="shared" ca="1" si="894"/>
        <v>0</v>
      </c>
      <c r="CT273" s="184">
        <f t="shared" ca="1" si="895"/>
        <v>0</v>
      </c>
      <c r="CU273" s="184">
        <f t="shared" ca="1" si="896"/>
        <v>0</v>
      </c>
      <c r="CV273" s="184">
        <f t="shared" ca="1" si="897"/>
        <v>0</v>
      </c>
      <c r="CW273" s="184">
        <f t="shared" ca="1" si="898"/>
        <v>0</v>
      </c>
      <c r="CX273" s="184">
        <f t="shared" ca="1" si="899"/>
        <v>0</v>
      </c>
      <c r="CY273" s="184">
        <f t="shared" ca="1" si="900"/>
        <v>0</v>
      </c>
      <c r="CZ273" s="184">
        <f t="shared" ca="1" si="901"/>
        <v>0</v>
      </c>
      <c r="DA273" s="184">
        <f t="shared" ca="1" si="902"/>
        <v>0</v>
      </c>
      <c r="DB273" s="184">
        <f t="shared" ca="1" si="903"/>
        <v>0</v>
      </c>
      <c r="DC273" s="184">
        <f t="shared" ca="1" si="904"/>
        <v>0</v>
      </c>
      <c r="DD273" s="184">
        <f t="shared" ca="1" si="905"/>
        <v>0</v>
      </c>
      <c r="DE273" s="184">
        <f t="shared" ca="1" si="906"/>
        <v>0</v>
      </c>
      <c r="DF273" s="184">
        <f t="shared" ca="1" si="907"/>
        <v>0</v>
      </c>
      <c r="DG273" s="184">
        <f t="shared" ca="1" si="908"/>
        <v>0</v>
      </c>
      <c r="DH273" s="184">
        <f t="shared" ca="1" si="909"/>
        <v>0</v>
      </c>
      <c r="DI273" s="184">
        <f t="shared" ca="1" si="910"/>
        <v>0</v>
      </c>
      <c r="DJ273" s="184">
        <f t="shared" ca="1" si="911"/>
        <v>0</v>
      </c>
      <c r="DK273" s="184">
        <f t="shared" ca="1" si="912"/>
        <v>0</v>
      </c>
      <c r="DL273" s="184">
        <f t="shared" ca="1" si="913"/>
        <v>0</v>
      </c>
      <c r="DM273" s="184">
        <f t="shared" ca="1" si="914"/>
        <v>0</v>
      </c>
      <c r="DN273" s="184">
        <f t="shared" ca="1" si="915"/>
        <v>0</v>
      </c>
      <c r="DO273" s="184">
        <f t="shared" ca="1" si="916"/>
        <v>0</v>
      </c>
      <c r="DP273" s="184">
        <f t="shared" ca="1" si="917"/>
        <v>0</v>
      </c>
      <c r="DQ273" s="184">
        <f t="shared" ca="1" si="918"/>
        <v>0</v>
      </c>
      <c r="DR273" s="184">
        <f t="shared" ca="1" si="919"/>
        <v>0</v>
      </c>
      <c r="DS273" s="184">
        <f t="shared" ca="1" si="920"/>
        <v>0</v>
      </c>
      <c r="DT273" s="184">
        <f t="shared" ca="1" si="921"/>
        <v>0</v>
      </c>
      <c r="DU273" s="184">
        <f t="shared" ca="1" si="922"/>
        <v>0</v>
      </c>
      <c r="DV273" s="184">
        <f t="shared" ca="1" si="923"/>
        <v>0</v>
      </c>
      <c r="DW273" s="184">
        <f t="shared" ca="1" si="924"/>
        <v>0</v>
      </c>
      <c r="DX273" s="184">
        <f t="shared" ca="1" si="925"/>
        <v>0</v>
      </c>
      <c r="DY273" s="184">
        <f t="shared" ca="1" si="926"/>
        <v>0</v>
      </c>
      <c r="DZ273" s="184">
        <f t="shared" ca="1" si="927"/>
        <v>0</v>
      </c>
      <c r="EA273" s="184">
        <f t="shared" ca="1" si="928"/>
        <v>0</v>
      </c>
      <c r="EB273" s="184">
        <f t="shared" ca="1" si="929"/>
        <v>0</v>
      </c>
      <c r="EC273" s="184">
        <f t="shared" ca="1" si="930"/>
        <v>0</v>
      </c>
      <c r="ED273" s="184">
        <f t="shared" ca="1" si="931"/>
        <v>0</v>
      </c>
      <c r="EE273" s="184">
        <f t="shared" ca="1" si="932"/>
        <v>0</v>
      </c>
      <c r="EF273" s="184">
        <f t="shared" ca="1" si="933"/>
        <v>0</v>
      </c>
      <c r="EG273" s="184">
        <f t="shared" ca="1" si="934"/>
        <v>0</v>
      </c>
      <c r="EH273" s="184">
        <f t="shared" ca="1" si="935"/>
        <v>0</v>
      </c>
      <c r="EI273" s="184">
        <f t="shared" ca="1" si="936"/>
        <v>0</v>
      </c>
      <c r="EJ273" s="184">
        <f t="shared" ca="1" si="937"/>
        <v>0</v>
      </c>
      <c r="EK273" s="184">
        <f t="shared" ca="1" si="938"/>
        <v>0</v>
      </c>
      <c r="EL273" s="184">
        <f t="shared" ca="1" si="939"/>
        <v>0</v>
      </c>
      <c r="EM273" s="184">
        <f t="shared" ca="1" si="940"/>
        <v>0</v>
      </c>
      <c r="EN273" s="184">
        <f t="shared" ca="1" si="941"/>
        <v>0</v>
      </c>
      <c r="EO273" s="184">
        <f t="shared" ca="1" si="942"/>
        <v>0</v>
      </c>
      <c r="EP273" s="184">
        <f t="shared" ca="1" si="943"/>
        <v>0</v>
      </c>
      <c r="EQ273" s="184">
        <f t="shared" ca="1" si="944"/>
        <v>0</v>
      </c>
      <c r="ER273" s="184">
        <f t="shared" ca="1" si="945"/>
        <v>0</v>
      </c>
      <c r="ES273" s="184">
        <f t="shared" ca="1" si="946"/>
        <v>0</v>
      </c>
      <c r="ET273" s="184">
        <f t="shared" ca="1" si="947"/>
        <v>0</v>
      </c>
      <c r="EU273" s="184">
        <f t="shared" ca="1" si="948"/>
        <v>0</v>
      </c>
      <c r="EV273" s="184">
        <f t="shared" ca="1" si="949"/>
        <v>0</v>
      </c>
      <c r="EW273" s="184">
        <f t="shared" ca="1" si="950"/>
        <v>0</v>
      </c>
      <c r="EX273" s="184">
        <f t="shared" ca="1" si="951"/>
        <v>0</v>
      </c>
      <c r="EY273" s="184">
        <f t="shared" ca="1" si="952"/>
        <v>0</v>
      </c>
      <c r="EZ273" s="184">
        <f t="shared" ca="1" si="953"/>
        <v>0</v>
      </c>
      <c r="FA273" s="184">
        <f t="shared" ca="1" si="954"/>
        <v>0</v>
      </c>
      <c r="FB273" s="184">
        <f t="shared" ca="1" si="955"/>
        <v>0</v>
      </c>
      <c r="FC273" s="184">
        <f t="shared" ca="1" si="956"/>
        <v>0</v>
      </c>
      <c r="FD273" s="184">
        <f t="shared" ca="1" si="957"/>
        <v>0</v>
      </c>
      <c r="FE273" s="184">
        <f t="shared" ca="1" si="958"/>
        <v>0</v>
      </c>
      <c r="FF273" s="184">
        <f t="shared" ca="1" si="959"/>
        <v>0</v>
      </c>
      <c r="FG273" s="184">
        <f t="shared" ca="1" si="960"/>
        <v>0</v>
      </c>
      <c r="FH273" s="184">
        <f t="shared" ca="1" si="961"/>
        <v>0</v>
      </c>
      <c r="FI273" s="184">
        <f t="shared" ca="1" si="962"/>
        <v>0</v>
      </c>
      <c r="FJ273" s="184">
        <f t="shared" ca="1" si="963"/>
        <v>0</v>
      </c>
      <c r="FK273" s="184">
        <f t="shared" ca="1" si="964"/>
        <v>0</v>
      </c>
      <c r="FL273" s="184">
        <f t="shared" ca="1" si="965"/>
        <v>0</v>
      </c>
      <c r="FM273" s="184">
        <f t="shared" ca="1" si="966"/>
        <v>0</v>
      </c>
      <c r="FN273" s="184">
        <f t="shared" ca="1" si="967"/>
        <v>0</v>
      </c>
      <c r="FO273" s="184">
        <f t="shared" ca="1" si="968"/>
        <v>0</v>
      </c>
      <c r="FP273" s="184">
        <f t="shared" ca="1" si="969"/>
        <v>0</v>
      </c>
      <c r="FQ273" s="184">
        <f t="shared" ca="1" si="970"/>
        <v>0</v>
      </c>
      <c r="FR273" s="184">
        <f t="shared" ca="1" si="971"/>
        <v>0</v>
      </c>
      <c r="FS273" s="184">
        <f t="shared" ca="1" si="972"/>
        <v>0</v>
      </c>
      <c r="FT273" s="184">
        <f t="shared" ca="1" si="973"/>
        <v>0</v>
      </c>
      <c r="FU273" s="184">
        <f t="shared" ca="1" si="974"/>
        <v>0</v>
      </c>
      <c r="FV273" s="184">
        <f t="shared" ca="1" si="975"/>
        <v>0</v>
      </c>
      <c r="FW273" s="184">
        <f t="shared" ca="1" si="976"/>
        <v>0</v>
      </c>
      <c r="FX273" s="184">
        <f t="shared" ca="1" si="977"/>
        <v>0</v>
      </c>
      <c r="FY273" s="184">
        <f t="shared" ca="1" si="978"/>
        <v>0</v>
      </c>
      <c r="FZ273" s="184">
        <f t="shared" ca="1" si="979"/>
        <v>0</v>
      </c>
      <c r="GA273" s="184">
        <f t="shared" ca="1" si="980"/>
        <v>0</v>
      </c>
      <c r="GB273" s="184">
        <f t="shared" ca="1" si="981"/>
        <v>0</v>
      </c>
      <c r="GC273" s="184">
        <f t="shared" ca="1" si="982"/>
        <v>0</v>
      </c>
      <c r="GD273" s="184">
        <f t="shared" ca="1" si="983"/>
        <v>0</v>
      </c>
      <c r="GE273" s="184">
        <f t="shared" ca="1" si="984"/>
        <v>0</v>
      </c>
      <c r="GF273" s="184">
        <f t="shared" ca="1" si="985"/>
        <v>0</v>
      </c>
      <c r="GG273" s="184">
        <f t="shared" ca="1" si="986"/>
        <v>0</v>
      </c>
      <c r="GH273" s="184">
        <f t="shared" ca="1" si="987"/>
        <v>0</v>
      </c>
      <c r="GI273" s="184">
        <f t="shared" ca="1" si="988"/>
        <v>0</v>
      </c>
      <c r="GJ273" s="184">
        <f t="shared" ca="1" si="989"/>
        <v>0</v>
      </c>
      <c r="GK273" s="184">
        <f t="shared" ca="1" si="990"/>
        <v>0</v>
      </c>
      <c r="GL273" s="184">
        <f t="shared" ca="1" si="991"/>
        <v>0</v>
      </c>
      <c r="GM273" s="184">
        <f t="shared" ca="1" si="992"/>
        <v>0</v>
      </c>
      <c r="GN273" s="184">
        <f t="shared" ca="1" si="993"/>
        <v>0</v>
      </c>
      <c r="GO273" s="184">
        <f t="shared" ca="1" si="994"/>
        <v>0</v>
      </c>
      <c r="GP273" s="184">
        <f t="shared" ca="1" si="995"/>
        <v>0</v>
      </c>
      <c r="GQ273" s="184">
        <f t="shared" ca="1" si="996"/>
        <v>0</v>
      </c>
      <c r="GR273" s="184">
        <f t="shared" ca="1" si="997"/>
        <v>0</v>
      </c>
      <c r="GS273" s="184">
        <f t="shared" ca="1" si="998"/>
        <v>0</v>
      </c>
      <c r="GT273" s="184">
        <f t="shared" ca="1" si="999"/>
        <v>0</v>
      </c>
      <c r="GU273" s="184">
        <f t="shared" ca="1" si="1000"/>
        <v>0</v>
      </c>
      <c r="GV273" s="184">
        <f t="shared" ca="1" si="1001"/>
        <v>0</v>
      </c>
      <c r="GW273" s="184">
        <f t="shared" ca="1" si="1002"/>
        <v>0</v>
      </c>
      <c r="GX273" s="184">
        <f t="shared" ca="1" si="1003"/>
        <v>0</v>
      </c>
      <c r="GY273" s="184">
        <f t="shared" ca="1" si="1004"/>
        <v>0</v>
      </c>
      <c r="GZ273" s="184">
        <f t="shared" ca="1" si="1005"/>
        <v>0</v>
      </c>
      <c r="HA273" s="184">
        <f t="shared" ca="1" si="1006"/>
        <v>0</v>
      </c>
      <c r="HB273" s="184">
        <f t="shared" ca="1" si="1007"/>
        <v>0</v>
      </c>
      <c r="HC273" s="184">
        <f t="shared" ca="1" si="1008"/>
        <v>0</v>
      </c>
      <c r="HD273" s="184">
        <f t="shared" ca="1" si="1009"/>
        <v>0</v>
      </c>
      <c r="HE273" s="184">
        <f t="shared" ca="1" si="1010"/>
        <v>0</v>
      </c>
      <c r="HF273" s="184">
        <f t="shared" ca="1" si="1011"/>
        <v>0</v>
      </c>
      <c r="HG273" s="184">
        <f t="shared" ca="1" si="1012"/>
        <v>0</v>
      </c>
      <c r="HH273" s="184">
        <f t="shared" ca="1" si="1013"/>
        <v>0</v>
      </c>
      <c r="HI273" s="184">
        <f t="shared" ca="1" si="1014"/>
        <v>0</v>
      </c>
      <c r="HJ273" s="184">
        <f t="shared" ca="1" si="1015"/>
        <v>0</v>
      </c>
      <c r="HK273" s="578">
        <f t="shared" ca="1" si="1016"/>
        <v>0</v>
      </c>
    </row>
    <row r="274" spans="1:219" s="185" customFormat="1">
      <c r="A274" s="284"/>
      <c r="B274" s="285"/>
      <c r="C274" s="286"/>
      <c r="D274" s="287"/>
      <c r="E274" s="288"/>
      <c r="F274" s="289"/>
      <c r="G274" s="289"/>
      <c r="H274" s="289"/>
      <c r="I274" s="289"/>
      <c r="J274" s="289"/>
      <c r="K274" s="289"/>
      <c r="L274" s="289"/>
      <c r="M274" s="572">
        <f t="shared" si="1017"/>
        <v>0</v>
      </c>
      <c r="N274" s="572">
        <f t="shared" si="1018"/>
        <v>0</v>
      </c>
      <c r="O274" s="572">
        <f t="shared" si="1019"/>
        <v>0</v>
      </c>
      <c r="P274" s="572">
        <f t="shared" si="1020"/>
        <v>266</v>
      </c>
      <c r="Q274" s="572" t="str">
        <f t="shared" si="1021"/>
        <v/>
      </c>
      <c r="R274" s="572" t="str">
        <f t="shared" si="1022"/>
        <v/>
      </c>
      <c r="S274" s="184" t="str">
        <f t="shared" ca="1" si="816"/>
        <v/>
      </c>
      <c r="T274" s="184" t="str">
        <f t="shared" ca="1" si="817"/>
        <v/>
      </c>
      <c r="U274" s="184" t="str">
        <f t="shared" ca="1" si="818"/>
        <v/>
      </c>
      <c r="V274" s="184" t="str">
        <f t="shared" ca="1" si="819"/>
        <v/>
      </c>
      <c r="W274" s="184" t="str">
        <f t="shared" ca="1" si="820"/>
        <v/>
      </c>
      <c r="X274" s="184" t="str">
        <f t="shared" ca="1" si="821"/>
        <v/>
      </c>
      <c r="Y274" s="184" t="str">
        <f t="shared" ca="1" si="822"/>
        <v/>
      </c>
      <c r="Z274" s="184" t="str">
        <f t="shared" ca="1" si="823"/>
        <v/>
      </c>
      <c r="AA274" s="184" t="str">
        <f t="shared" ca="1" si="824"/>
        <v/>
      </c>
      <c r="AB274" s="184" t="str">
        <f t="shared" ca="1" si="825"/>
        <v/>
      </c>
      <c r="AC274" s="184" t="str">
        <f t="shared" ca="1" si="826"/>
        <v/>
      </c>
      <c r="AD274" s="184" t="str">
        <f t="shared" ca="1" si="827"/>
        <v/>
      </c>
      <c r="AE274" s="184" t="str">
        <f t="shared" ca="1" si="828"/>
        <v/>
      </c>
      <c r="AF274" s="184" t="str">
        <f t="shared" ca="1" si="829"/>
        <v/>
      </c>
      <c r="AG274" s="184" t="str">
        <f t="shared" ca="1" si="830"/>
        <v/>
      </c>
      <c r="AH274" s="184" t="str">
        <f t="shared" ca="1" si="831"/>
        <v/>
      </c>
      <c r="AI274" s="184" t="str">
        <f t="shared" ca="1" si="832"/>
        <v/>
      </c>
      <c r="AJ274" s="184" t="str">
        <f t="shared" ca="1" si="833"/>
        <v/>
      </c>
      <c r="AK274" s="184" t="str">
        <f t="shared" ca="1" si="834"/>
        <v/>
      </c>
      <c r="AL274" s="184" t="str">
        <f t="shared" ca="1" si="835"/>
        <v/>
      </c>
      <c r="AM274" s="184" t="str">
        <f t="shared" ca="1" si="836"/>
        <v/>
      </c>
      <c r="AN274" s="184" t="str">
        <f t="shared" ca="1" si="837"/>
        <v/>
      </c>
      <c r="AO274" s="184" t="str">
        <f t="shared" ca="1" si="838"/>
        <v/>
      </c>
      <c r="AP274" s="184" t="str">
        <f t="shared" ca="1" si="839"/>
        <v/>
      </c>
      <c r="AQ274" s="184" t="str">
        <f t="shared" ca="1" si="840"/>
        <v/>
      </c>
      <c r="AR274" s="184" t="str">
        <f t="shared" ca="1" si="841"/>
        <v/>
      </c>
      <c r="AS274" s="184" t="str">
        <f t="shared" ca="1" si="842"/>
        <v/>
      </c>
      <c r="AT274" s="184" t="str">
        <f t="shared" ca="1" si="843"/>
        <v/>
      </c>
      <c r="AU274" s="184" t="str">
        <f t="shared" ca="1" si="844"/>
        <v/>
      </c>
      <c r="AV274" s="184" t="str">
        <f t="shared" ca="1" si="845"/>
        <v/>
      </c>
      <c r="AW274" s="184" t="str">
        <f t="shared" ca="1" si="846"/>
        <v/>
      </c>
      <c r="AX274" s="184" t="str">
        <f t="shared" ca="1" si="847"/>
        <v/>
      </c>
      <c r="AY274" s="184" t="str">
        <f t="shared" ca="1" si="848"/>
        <v/>
      </c>
      <c r="AZ274" s="184" t="str">
        <f t="shared" ca="1" si="849"/>
        <v/>
      </c>
      <c r="BA274" s="184" t="str">
        <f t="shared" ca="1" si="850"/>
        <v/>
      </c>
      <c r="BB274" s="184" t="str">
        <f t="shared" ca="1" si="851"/>
        <v/>
      </c>
      <c r="BC274" s="184" t="str">
        <f t="shared" ca="1" si="852"/>
        <v/>
      </c>
      <c r="BD274" s="184" t="str">
        <f t="shared" ca="1" si="853"/>
        <v/>
      </c>
      <c r="BE274" s="184" t="str">
        <f t="shared" ca="1" si="854"/>
        <v/>
      </c>
      <c r="BF274" s="184" t="str">
        <f t="shared" ca="1" si="855"/>
        <v/>
      </c>
      <c r="BG274" s="184" t="str">
        <f t="shared" ca="1" si="856"/>
        <v/>
      </c>
      <c r="BH274" s="184" t="str">
        <f t="shared" ca="1" si="857"/>
        <v/>
      </c>
      <c r="BI274" s="184" t="str">
        <f t="shared" ca="1" si="858"/>
        <v/>
      </c>
      <c r="BJ274" s="184" t="str">
        <f t="shared" ca="1" si="859"/>
        <v/>
      </c>
      <c r="BK274" s="184" t="str">
        <f t="shared" ca="1" si="860"/>
        <v/>
      </c>
      <c r="BL274" s="184" t="str">
        <f t="shared" ca="1" si="861"/>
        <v/>
      </c>
      <c r="BM274" s="184" t="str">
        <f t="shared" ca="1" si="862"/>
        <v/>
      </c>
      <c r="BN274" s="184" t="str">
        <f t="shared" ca="1" si="863"/>
        <v/>
      </c>
      <c r="BO274" s="184">
        <f t="shared" ca="1" si="864"/>
        <v>0</v>
      </c>
      <c r="BP274" s="184">
        <f t="shared" ca="1" si="865"/>
        <v>0</v>
      </c>
      <c r="BQ274" s="184">
        <f t="shared" ca="1" si="866"/>
        <v>0</v>
      </c>
      <c r="BR274" s="184">
        <f t="shared" ca="1" si="867"/>
        <v>0</v>
      </c>
      <c r="BS274" s="184">
        <f t="shared" ca="1" si="868"/>
        <v>0</v>
      </c>
      <c r="BT274" s="184">
        <f t="shared" ca="1" si="869"/>
        <v>0</v>
      </c>
      <c r="BU274" s="184">
        <f t="shared" ca="1" si="870"/>
        <v>0</v>
      </c>
      <c r="BV274" s="184">
        <f t="shared" ca="1" si="871"/>
        <v>0</v>
      </c>
      <c r="BW274" s="184">
        <f t="shared" ca="1" si="872"/>
        <v>0</v>
      </c>
      <c r="BX274" s="184">
        <f t="shared" ca="1" si="873"/>
        <v>0</v>
      </c>
      <c r="BY274" s="184">
        <f t="shared" ca="1" si="874"/>
        <v>0</v>
      </c>
      <c r="BZ274" s="184">
        <f t="shared" ca="1" si="875"/>
        <v>0</v>
      </c>
      <c r="CA274" s="184">
        <f t="shared" ca="1" si="876"/>
        <v>0</v>
      </c>
      <c r="CB274" s="184">
        <f t="shared" ca="1" si="877"/>
        <v>0</v>
      </c>
      <c r="CC274" s="184">
        <f t="shared" ca="1" si="878"/>
        <v>0</v>
      </c>
      <c r="CD274" s="184">
        <f t="shared" ca="1" si="879"/>
        <v>0</v>
      </c>
      <c r="CE274" s="184">
        <f t="shared" ca="1" si="880"/>
        <v>0</v>
      </c>
      <c r="CF274" s="184">
        <f t="shared" ca="1" si="881"/>
        <v>0</v>
      </c>
      <c r="CG274" s="184">
        <f t="shared" ca="1" si="882"/>
        <v>0</v>
      </c>
      <c r="CH274" s="184">
        <f t="shared" ca="1" si="883"/>
        <v>0</v>
      </c>
      <c r="CI274" s="184">
        <f t="shared" ca="1" si="884"/>
        <v>0</v>
      </c>
      <c r="CJ274" s="184">
        <f t="shared" ca="1" si="885"/>
        <v>0</v>
      </c>
      <c r="CK274" s="184">
        <f t="shared" ca="1" si="886"/>
        <v>0</v>
      </c>
      <c r="CL274" s="184">
        <f t="shared" ca="1" si="887"/>
        <v>0</v>
      </c>
      <c r="CM274" s="184">
        <f t="shared" ca="1" si="888"/>
        <v>0</v>
      </c>
      <c r="CN274" s="184">
        <f t="shared" ca="1" si="889"/>
        <v>0</v>
      </c>
      <c r="CO274" s="184">
        <f t="shared" ca="1" si="890"/>
        <v>0</v>
      </c>
      <c r="CP274" s="184">
        <f t="shared" ca="1" si="891"/>
        <v>0</v>
      </c>
      <c r="CQ274" s="184">
        <f t="shared" ca="1" si="892"/>
        <v>0</v>
      </c>
      <c r="CR274" s="184">
        <f t="shared" ca="1" si="893"/>
        <v>0</v>
      </c>
      <c r="CS274" s="184">
        <f t="shared" ca="1" si="894"/>
        <v>0</v>
      </c>
      <c r="CT274" s="184">
        <f t="shared" ca="1" si="895"/>
        <v>0</v>
      </c>
      <c r="CU274" s="184">
        <f t="shared" ca="1" si="896"/>
        <v>0</v>
      </c>
      <c r="CV274" s="184">
        <f t="shared" ca="1" si="897"/>
        <v>0</v>
      </c>
      <c r="CW274" s="184">
        <f t="shared" ca="1" si="898"/>
        <v>0</v>
      </c>
      <c r="CX274" s="184">
        <f t="shared" ca="1" si="899"/>
        <v>0</v>
      </c>
      <c r="CY274" s="184">
        <f t="shared" ca="1" si="900"/>
        <v>0</v>
      </c>
      <c r="CZ274" s="184">
        <f t="shared" ca="1" si="901"/>
        <v>0</v>
      </c>
      <c r="DA274" s="184">
        <f t="shared" ca="1" si="902"/>
        <v>0</v>
      </c>
      <c r="DB274" s="184">
        <f t="shared" ca="1" si="903"/>
        <v>0</v>
      </c>
      <c r="DC274" s="184">
        <f t="shared" ca="1" si="904"/>
        <v>0</v>
      </c>
      <c r="DD274" s="184">
        <f t="shared" ca="1" si="905"/>
        <v>0</v>
      </c>
      <c r="DE274" s="184">
        <f t="shared" ca="1" si="906"/>
        <v>0</v>
      </c>
      <c r="DF274" s="184">
        <f t="shared" ca="1" si="907"/>
        <v>0</v>
      </c>
      <c r="DG274" s="184">
        <f t="shared" ca="1" si="908"/>
        <v>0</v>
      </c>
      <c r="DH274" s="184">
        <f t="shared" ca="1" si="909"/>
        <v>0</v>
      </c>
      <c r="DI274" s="184">
        <f t="shared" ca="1" si="910"/>
        <v>0</v>
      </c>
      <c r="DJ274" s="184">
        <f t="shared" ca="1" si="911"/>
        <v>0</v>
      </c>
      <c r="DK274" s="184">
        <f t="shared" ca="1" si="912"/>
        <v>0</v>
      </c>
      <c r="DL274" s="184">
        <f t="shared" ca="1" si="913"/>
        <v>0</v>
      </c>
      <c r="DM274" s="184">
        <f t="shared" ca="1" si="914"/>
        <v>0</v>
      </c>
      <c r="DN274" s="184">
        <f t="shared" ca="1" si="915"/>
        <v>0</v>
      </c>
      <c r="DO274" s="184">
        <f t="shared" ca="1" si="916"/>
        <v>0</v>
      </c>
      <c r="DP274" s="184">
        <f t="shared" ca="1" si="917"/>
        <v>0</v>
      </c>
      <c r="DQ274" s="184">
        <f t="shared" ca="1" si="918"/>
        <v>0</v>
      </c>
      <c r="DR274" s="184">
        <f t="shared" ca="1" si="919"/>
        <v>0</v>
      </c>
      <c r="DS274" s="184">
        <f t="shared" ca="1" si="920"/>
        <v>0</v>
      </c>
      <c r="DT274" s="184">
        <f t="shared" ca="1" si="921"/>
        <v>0</v>
      </c>
      <c r="DU274" s="184">
        <f t="shared" ca="1" si="922"/>
        <v>0</v>
      </c>
      <c r="DV274" s="184">
        <f t="shared" ca="1" si="923"/>
        <v>0</v>
      </c>
      <c r="DW274" s="184">
        <f t="shared" ca="1" si="924"/>
        <v>0</v>
      </c>
      <c r="DX274" s="184">
        <f t="shared" ca="1" si="925"/>
        <v>0</v>
      </c>
      <c r="DY274" s="184">
        <f t="shared" ca="1" si="926"/>
        <v>0</v>
      </c>
      <c r="DZ274" s="184">
        <f t="shared" ca="1" si="927"/>
        <v>0</v>
      </c>
      <c r="EA274" s="184">
        <f t="shared" ca="1" si="928"/>
        <v>0</v>
      </c>
      <c r="EB274" s="184">
        <f t="shared" ca="1" si="929"/>
        <v>0</v>
      </c>
      <c r="EC274" s="184">
        <f t="shared" ca="1" si="930"/>
        <v>0</v>
      </c>
      <c r="ED274" s="184">
        <f t="shared" ca="1" si="931"/>
        <v>0</v>
      </c>
      <c r="EE274" s="184">
        <f t="shared" ca="1" si="932"/>
        <v>0</v>
      </c>
      <c r="EF274" s="184">
        <f t="shared" ca="1" si="933"/>
        <v>0</v>
      </c>
      <c r="EG274" s="184">
        <f t="shared" ca="1" si="934"/>
        <v>0</v>
      </c>
      <c r="EH274" s="184">
        <f t="shared" ca="1" si="935"/>
        <v>0</v>
      </c>
      <c r="EI274" s="184">
        <f t="shared" ca="1" si="936"/>
        <v>0</v>
      </c>
      <c r="EJ274" s="184">
        <f t="shared" ca="1" si="937"/>
        <v>0</v>
      </c>
      <c r="EK274" s="184">
        <f t="shared" ca="1" si="938"/>
        <v>0</v>
      </c>
      <c r="EL274" s="184">
        <f t="shared" ca="1" si="939"/>
        <v>0</v>
      </c>
      <c r="EM274" s="184">
        <f t="shared" ca="1" si="940"/>
        <v>0</v>
      </c>
      <c r="EN274" s="184">
        <f t="shared" ca="1" si="941"/>
        <v>0</v>
      </c>
      <c r="EO274" s="184">
        <f t="shared" ca="1" si="942"/>
        <v>0</v>
      </c>
      <c r="EP274" s="184">
        <f t="shared" ca="1" si="943"/>
        <v>0</v>
      </c>
      <c r="EQ274" s="184">
        <f t="shared" ca="1" si="944"/>
        <v>0</v>
      </c>
      <c r="ER274" s="184">
        <f t="shared" ca="1" si="945"/>
        <v>0</v>
      </c>
      <c r="ES274" s="184">
        <f t="shared" ca="1" si="946"/>
        <v>0</v>
      </c>
      <c r="ET274" s="184">
        <f t="shared" ca="1" si="947"/>
        <v>0</v>
      </c>
      <c r="EU274" s="184">
        <f t="shared" ca="1" si="948"/>
        <v>0</v>
      </c>
      <c r="EV274" s="184">
        <f t="shared" ca="1" si="949"/>
        <v>0</v>
      </c>
      <c r="EW274" s="184">
        <f t="shared" ca="1" si="950"/>
        <v>0</v>
      </c>
      <c r="EX274" s="184">
        <f t="shared" ca="1" si="951"/>
        <v>0</v>
      </c>
      <c r="EY274" s="184">
        <f t="shared" ca="1" si="952"/>
        <v>0</v>
      </c>
      <c r="EZ274" s="184">
        <f t="shared" ca="1" si="953"/>
        <v>0</v>
      </c>
      <c r="FA274" s="184">
        <f t="shared" ca="1" si="954"/>
        <v>0</v>
      </c>
      <c r="FB274" s="184">
        <f t="shared" ca="1" si="955"/>
        <v>0</v>
      </c>
      <c r="FC274" s="184">
        <f t="shared" ca="1" si="956"/>
        <v>0</v>
      </c>
      <c r="FD274" s="184">
        <f t="shared" ca="1" si="957"/>
        <v>0</v>
      </c>
      <c r="FE274" s="184">
        <f t="shared" ca="1" si="958"/>
        <v>0</v>
      </c>
      <c r="FF274" s="184">
        <f t="shared" ca="1" si="959"/>
        <v>0</v>
      </c>
      <c r="FG274" s="184">
        <f t="shared" ca="1" si="960"/>
        <v>0</v>
      </c>
      <c r="FH274" s="184">
        <f t="shared" ca="1" si="961"/>
        <v>0</v>
      </c>
      <c r="FI274" s="184">
        <f t="shared" ca="1" si="962"/>
        <v>0</v>
      </c>
      <c r="FJ274" s="184">
        <f t="shared" ca="1" si="963"/>
        <v>0</v>
      </c>
      <c r="FK274" s="184">
        <f t="shared" ca="1" si="964"/>
        <v>0</v>
      </c>
      <c r="FL274" s="184">
        <f t="shared" ca="1" si="965"/>
        <v>0</v>
      </c>
      <c r="FM274" s="184">
        <f t="shared" ca="1" si="966"/>
        <v>0</v>
      </c>
      <c r="FN274" s="184">
        <f t="shared" ca="1" si="967"/>
        <v>0</v>
      </c>
      <c r="FO274" s="184">
        <f t="shared" ca="1" si="968"/>
        <v>0</v>
      </c>
      <c r="FP274" s="184">
        <f t="shared" ca="1" si="969"/>
        <v>0</v>
      </c>
      <c r="FQ274" s="184">
        <f t="shared" ca="1" si="970"/>
        <v>0</v>
      </c>
      <c r="FR274" s="184">
        <f t="shared" ca="1" si="971"/>
        <v>0</v>
      </c>
      <c r="FS274" s="184">
        <f t="shared" ca="1" si="972"/>
        <v>0</v>
      </c>
      <c r="FT274" s="184">
        <f t="shared" ca="1" si="973"/>
        <v>0</v>
      </c>
      <c r="FU274" s="184">
        <f t="shared" ca="1" si="974"/>
        <v>0</v>
      </c>
      <c r="FV274" s="184">
        <f t="shared" ca="1" si="975"/>
        <v>0</v>
      </c>
      <c r="FW274" s="184">
        <f t="shared" ca="1" si="976"/>
        <v>0</v>
      </c>
      <c r="FX274" s="184">
        <f t="shared" ca="1" si="977"/>
        <v>0</v>
      </c>
      <c r="FY274" s="184">
        <f t="shared" ca="1" si="978"/>
        <v>0</v>
      </c>
      <c r="FZ274" s="184">
        <f t="shared" ca="1" si="979"/>
        <v>0</v>
      </c>
      <c r="GA274" s="184">
        <f t="shared" ca="1" si="980"/>
        <v>0</v>
      </c>
      <c r="GB274" s="184">
        <f t="shared" ca="1" si="981"/>
        <v>0</v>
      </c>
      <c r="GC274" s="184">
        <f t="shared" ca="1" si="982"/>
        <v>0</v>
      </c>
      <c r="GD274" s="184">
        <f t="shared" ca="1" si="983"/>
        <v>0</v>
      </c>
      <c r="GE274" s="184">
        <f t="shared" ca="1" si="984"/>
        <v>0</v>
      </c>
      <c r="GF274" s="184">
        <f t="shared" ca="1" si="985"/>
        <v>0</v>
      </c>
      <c r="GG274" s="184">
        <f t="shared" ca="1" si="986"/>
        <v>0</v>
      </c>
      <c r="GH274" s="184">
        <f t="shared" ca="1" si="987"/>
        <v>0</v>
      </c>
      <c r="GI274" s="184">
        <f t="shared" ca="1" si="988"/>
        <v>0</v>
      </c>
      <c r="GJ274" s="184">
        <f t="shared" ca="1" si="989"/>
        <v>0</v>
      </c>
      <c r="GK274" s="184">
        <f t="shared" ca="1" si="990"/>
        <v>0</v>
      </c>
      <c r="GL274" s="184">
        <f t="shared" ca="1" si="991"/>
        <v>0</v>
      </c>
      <c r="GM274" s="184">
        <f t="shared" ca="1" si="992"/>
        <v>0</v>
      </c>
      <c r="GN274" s="184">
        <f t="shared" ca="1" si="993"/>
        <v>0</v>
      </c>
      <c r="GO274" s="184">
        <f t="shared" ca="1" si="994"/>
        <v>0</v>
      </c>
      <c r="GP274" s="184">
        <f t="shared" ca="1" si="995"/>
        <v>0</v>
      </c>
      <c r="GQ274" s="184">
        <f t="shared" ca="1" si="996"/>
        <v>0</v>
      </c>
      <c r="GR274" s="184">
        <f t="shared" ca="1" si="997"/>
        <v>0</v>
      </c>
      <c r="GS274" s="184">
        <f t="shared" ca="1" si="998"/>
        <v>0</v>
      </c>
      <c r="GT274" s="184">
        <f t="shared" ca="1" si="999"/>
        <v>0</v>
      </c>
      <c r="GU274" s="184">
        <f t="shared" ca="1" si="1000"/>
        <v>0</v>
      </c>
      <c r="GV274" s="184">
        <f t="shared" ca="1" si="1001"/>
        <v>0</v>
      </c>
      <c r="GW274" s="184">
        <f t="shared" ca="1" si="1002"/>
        <v>0</v>
      </c>
      <c r="GX274" s="184">
        <f t="shared" ca="1" si="1003"/>
        <v>0</v>
      </c>
      <c r="GY274" s="184">
        <f t="shared" ca="1" si="1004"/>
        <v>0</v>
      </c>
      <c r="GZ274" s="184">
        <f t="shared" ca="1" si="1005"/>
        <v>0</v>
      </c>
      <c r="HA274" s="184">
        <f t="shared" ca="1" si="1006"/>
        <v>0</v>
      </c>
      <c r="HB274" s="184">
        <f t="shared" ca="1" si="1007"/>
        <v>0</v>
      </c>
      <c r="HC274" s="184">
        <f t="shared" ca="1" si="1008"/>
        <v>0</v>
      </c>
      <c r="HD274" s="184">
        <f t="shared" ca="1" si="1009"/>
        <v>0</v>
      </c>
      <c r="HE274" s="184">
        <f t="shared" ca="1" si="1010"/>
        <v>0</v>
      </c>
      <c r="HF274" s="184">
        <f t="shared" ca="1" si="1011"/>
        <v>0</v>
      </c>
      <c r="HG274" s="184">
        <f t="shared" ca="1" si="1012"/>
        <v>0</v>
      </c>
      <c r="HH274" s="184">
        <f t="shared" ca="1" si="1013"/>
        <v>0</v>
      </c>
      <c r="HI274" s="184">
        <f t="shared" ca="1" si="1014"/>
        <v>0</v>
      </c>
      <c r="HJ274" s="184">
        <f t="shared" ca="1" si="1015"/>
        <v>0</v>
      </c>
      <c r="HK274" s="578">
        <f t="shared" ca="1" si="1016"/>
        <v>0</v>
      </c>
    </row>
    <row r="275" spans="1:219" s="185" customFormat="1">
      <c r="A275" s="284"/>
      <c r="B275" s="285"/>
      <c r="C275" s="286"/>
      <c r="D275" s="287"/>
      <c r="E275" s="288"/>
      <c r="F275" s="289"/>
      <c r="G275" s="289"/>
      <c r="H275" s="289"/>
      <c r="I275" s="289"/>
      <c r="J275" s="289"/>
      <c r="K275" s="289"/>
      <c r="L275" s="289"/>
      <c r="M275" s="572">
        <f t="shared" si="1017"/>
        <v>0</v>
      </c>
      <c r="N275" s="572">
        <f t="shared" si="1018"/>
        <v>0</v>
      </c>
      <c r="O275" s="572">
        <f t="shared" si="1019"/>
        <v>0</v>
      </c>
      <c r="P275" s="572">
        <f t="shared" si="1020"/>
        <v>267</v>
      </c>
      <c r="Q275" s="572" t="str">
        <f t="shared" si="1021"/>
        <v/>
      </c>
      <c r="R275" s="572" t="str">
        <f t="shared" si="1022"/>
        <v/>
      </c>
      <c r="S275" s="184" t="str">
        <f t="shared" ca="1" si="816"/>
        <v/>
      </c>
      <c r="T275" s="184" t="str">
        <f t="shared" ca="1" si="817"/>
        <v/>
      </c>
      <c r="U275" s="184" t="str">
        <f t="shared" ca="1" si="818"/>
        <v/>
      </c>
      <c r="V275" s="184" t="str">
        <f t="shared" ca="1" si="819"/>
        <v/>
      </c>
      <c r="W275" s="184" t="str">
        <f t="shared" ca="1" si="820"/>
        <v/>
      </c>
      <c r="X275" s="184" t="str">
        <f t="shared" ca="1" si="821"/>
        <v/>
      </c>
      <c r="Y275" s="184" t="str">
        <f t="shared" ca="1" si="822"/>
        <v/>
      </c>
      <c r="Z275" s="184" t="str">
        <f t="shared" ca="1" si="823"/>
        <v/>
      </c>
      <c r="AA275" s="184" t="str">
        <f t="shared" ca="1" si="824"/>
        <v/>
      </c>
      <c r="AB275" s="184" t="str">
        <f t="shared" ca="1" si="825"/>
        <v/>
      </c>
      <c r="AC275" s="184" t="str">
        <f t="shared" ca="1" si="826"/>
        <v/>
      </c>
      <c r="AD275" s="184" t="str">
        <f t="shared" ca="1" si="827"/>
        <v/>
      </c>
      <c r="AE275" s="184" t="str">
        <f t="shared" ca="1" si="828"/>
        <v/>
      </c>
      <c r="AF275" s="184" t="str">
        <f t="shared" ca="1" si="829"/>
        <v/>
      </c>
      <c r="AG275" s="184" t="str">
        <f t="shared" ca="1" si="830"/>
        <v/>
      </c>
      <c r="AH275" s="184" t="str">
        <f t="shared" ca="1" si="831"/>
        <v/>
      </c>
      <c r="AI275" s="184" t="str">
        <f t="shared" ca="1" si="832"/>
        <v/>
      </c>
      <c r="AJ275" s="184" t="str">
        <f t="shared" ca="1" si="833"/>
        <v/>
      </c>
      <c r="AK275" s="184" t="str">
        <f t="shared" ca="1" si="834"/>
        <v/>
      </c>
      <c r="AL275" s="184" t="str">
        <f t="shared" ca="1" si="835"/>
        <v/>
      </c>
      <c r="AM275" s="184" t="str">
        <f t="shared" ca="1" si="836"/>
        <v/>
      </c>
      <c r="AN275" s="184" t="str">
        <f t="shared" ca="1" si="837"/>
        <v/>
      </c>
      <c r="AO275" s="184" t="str">
        <f t="shared" ca="1" si="838"/>
        <v/>
      </c>
      <c r="AP275" s="184" t="str">
        <f t="shared" ca="1" si="839"/>
        <v/>
      </c>
      <c r="AQ275" s="184" t="str">
        <f t="shared" ca="1" si="840"/>
        <v/>
      </c>
      <c r="AR275" s="184" t="str">
        <f t="shared" ca="1" si="841"/>
        <v/>
      </c>
      <c r="AS275" s="184" t="str">
        <f t="shared" ca="1" si="842"/>
        <v/>
      </c>
      <c r="AT275" s="184" t="str">
        <f t="shared" ca="1" si="843"/>
        <v/>
      </c>
      <c r="AU275" s="184" t="str">
        <f t="shared" ca="1" si="844"/>
        <v/>
      </c>
      <c r="AV275" s="184" t="str">
        <f t="shared" ca="1" si="845"/>
        <v/>
      </c>
      <c r="AW275" s="184" t="str">
        <f t="shared" ca="1" si="846"/>
        <v/>
      </c>
      <c r="AX275" s="184" t="str">
        <f t="shared" ca="1" si="847"/>
        <v/>
      </c>
      <c r="AY275" s="184" t="str">
        <f t="shared" ca="1" si="848"/>
        <v/>
      </c>
      <c r="AZ275" s="184" t="str">
        <f t="shared" ca="1" si="849"/>
        <v/>
      </c>
      <c r="BA275" s="184" t="str">
        <f t="shared" ca="1" si="850"/>
        <v/>
      </c>
      <c r="BB275" s="184" t="str">
        <f t="shared" ca="1" si="851"/>
        <v/>
      </c>
      <c r="BC275" s="184" t="str">
        <f t="shared" ca="1" si="852"/>
        <v/>
      </c>
      <c r="BD275" s="184" t="str">
        <f t="shared" ca="1" si="853"/>
        <v/>
      </c>
      <c r="BE275" s="184" t="str">
        <f t="shared" ca="1" si="854"/>
        <v/>
      </c>
      <c r="BF275" s="184" t="str">
        <f t="shared" ca="1" si="855"/>
        <v/>
      </c>
      <c r="BG275" s="184" t="str">
        <f t="shared" ca="1" si="856"/>
        <v/>
      </c>
      <c r="BH275" s="184" t="str">
        <f t="shared" ca="1" si="857"/>
        <v/>
      </c>
      <c r="BI275" s="184" t="str">
        <f t="shared" ca="1" si="858"/>
        <v/>
      </c>
      <c r="BJ275" s="184" t="str">
        <f t="shared" ca="1" si="859"/>
        <v/>
      </c>
      <c r="BK275" s="184" t="str">
        <f t="shared" ca="1" si="860"/>
        <v/>
      </c>
      <c r="BL275" s="184" t="str">
        <f t="shared" ca="1" si="861"/>
        <v/>
      </c>
      <c r="BM275" s="184" t="str">
        <f t="shared" ca="1" si="862"/>
        <v/>
      </c>
      <c r="BN275" s="184">
        <f t="shared" ca="1" si="863"/>
        <v>0</v>
      </c>
      <c r="BO275" s="184">
        <f t="shared" ca="1" si="864"/>
        <v>0</v>
      </c>
      <c r="BP275" s="184">
        <f t="shared" ca="1" si="865"/>
        <v>0</v>
      </c>
      <c r="BQ275" s="184">
        <f t="shared" ca="1" si="866"/>
        <v>0</v>
      </c>
      <c r="BR275" s="184">
        <f t="shared" ca="1" si="867"/>
        <v>0</v>
      </c>
      <c r="BS275" s="184">
        <f t="shared" ca="1" si="868"/>
        <v>0</v>
      </c>
      <c r="BT275" s="184">
        <f t="shared" ca="1" si="869"/>
        <v>0</v>
      </c>
      <c r="BU275" s="184">
        <f t="shared" ca="1" si="870"/>
        <v>0</v>
      </c>
      <c r="BV275" s="184">
        <f t="shared" ca="1" si="871"/>
        <v>0</v>
      </c>
      <c r="BW275" s="184">
        <f t="shared" ca="1" si="872"/>
        <v>0</v>
      </c>
      <c r="BX275" s="184">
        <f t="shared" ca="1" si="873"/>
        <v>0</v>
      </c>
      <c r="BY275" s="184">
        <f t="shared" ca="1" si="874"/>
        <v>0</v>
      </c>
      <c r="BZ275" s="184">
        <f t="shared" ca="1" si="875"/>
        <v>0</v>
      </c>
      <c r="CA275" s="184">
        <f t="shared" ca="1" si="876"/>
        <v>0</v>
      </c>
      <c r="CB275" s="184">
        <f t="shared" ca="1" si="877"/>
        <v>0</v>
      </c>
      <c r="CC275" s="184">
        <f t="shared" ca="1" si="878"/>
        <v>0</v>
      </c>
      <c r="CD275" s="184">
        <f t="shared" ca="1" si="879"/>
        <v>0</v>
      </c>
      <c r="CE275" s="184">
        <f t="shared" ca="1" si="880"/>
        <v>0</v>
      </c>
      <c r="CF275" s="184">
        <f t="shared" ca="1" si="881"/>
        <v>0</v>
      </c>
      <c r="CG275" s="184">
        <f t="shared" ca="1" si="882"/>
        <v>0</v>
      </c>
      <c r="CH275" s="184">
        <f t="shared" ca="1" si="883"/>
        <v>0</v>
      </c>
      <c r="CI275" s="184">
        <f t="shared" ca="1" si="884"/>
        <v>0</v>
      </c>
      <c r="CJ275" s="184">
        <f t="shared" ca="1" si="885"/>
        <v>0</v>
      </c>
      <c r="CK275" s="184">
        <f t="shared" ca="1" si="886"/>
        <v>0</v>
      </c>
      <c r="CL275" s="184">
        <f t="shared" ca="1" si="887"/>
        <v>0</v>
      </c>
      <c r="CM275" s="184">
        <f t="shared" ca="1" si="888"/>
        <v>0</v>
      </c>
      <c r="CN275" s="184">
        <f t="shared" ca="1" si="889"/>
        <v>0</v>
      </c>
      <c r="CO275" s="184">
        <f t="shared" ca="1" si="890"/>
        <v>0</v>
      </c>
      <c r="CP275" s="184">
        <f t="shared" ca="1" si="891"/>
        <v>0</v>
      </c>
      <c r="CQ275" s="184">
        <f t="shared" ca="1" si="892"/>
        <v>0</v>
      </c>
      <c r="CR275" s="184">
        <f t="shared" ca="1" si="893"/>
        <v>0</v>
      </c>
      <c r="CS275" s="184">
        <f t="shared" ca="1" si="894"/>
        <v>0</v>
      </c>
      <c r="CT275" s="184">
        <f t="shared" ca="1" si="895"/>
        <v>0</v>
      </c>
      <c r="CU275" s="184">
        <f t="shared" ca="1" si="896"/>
        <v>0</v>
      </c>
      <c r="CV275" s="184">
        <f t="shared" ca="1" si="897"/>
        <v>0</v>
      </c>
      <c r="CW275" s="184">
        <f t="shared" ca="1" si="898"/>
        <v>0</v>
      </c>
      <c r="CX275" s="184">
        <f t="shared" ca="1" si="899"/>
        <v>0</v>
      </c>
      <c r="CY275" s="184">
        <f t="shared" ca="1" si="900"/>
        <v>0</v>
      </c>
      <c r="CZ275" s="184">
        <f t="shared" ca="1" si="901"/>
        <v>0</v>
      </c>
      <c r="DA275" s="184">
        <f t="shared" ca="1" si="902"/>
        <v>0</v>
      </c>
      <c r="DB275" s="184">
        <f t="shared" ca="1" si="903"/>
        <v>0</v>
      </c>
      <c r="DC275" s="184">
        <f t="shared" ca="1" si="904"/>
        <v>0</v>
      </c>
      <c r="DD275" s="184">
        <f t="shared" ca="1" si="905"/>
        <v>0</v>
      </c>
      <c r="DE275" s="184">
        <f t="shared" ca="1" si="906"/>
        <v>0</v>
      </c>
      <c r="DF275" s="184">
        <f t="shared" ca="1" si="907"/>
        <v>0</v>
      </c>
      <c r="DG275" s="184">
        <f t="shared" ca="1" si="908"/>
        <v>0</v>
      </c>
      <c r="DH275" s="184">
        <f t="shared" ca="1" si="909"/>
        <v>0</v>
      </c>
      <c r="DI275" s="184">
        <f t="shared" ca="1" si="910"/>
        <v>0</v>
      </c>
      <c r="DJ275" s="184">
        <f t="shared" ca="1" si="911"/>
        <v>0</v>
      </c>
      <c r="DK275" s="184">
        <f t="shared" ca="1" si="912"/>
        <v>0</v>
      </c>
      <c r="DL275" s="184">
        <f t="shared" ca="1" si="913"/>
        <v>0</v>
      </c>
      <c r="DM275" s="184">
        <f t="shared" ca="1" si="914"/>
        <v>0</v>
      </c>
      <c r="DN275" s="184">
        <f t="shared" ca="1" si="915"/>
        <v>0</v>
      </c>
      <c r="DO275" s="184">
        <f t="shared" ca="1" si="916"/>
        <v>0</v>
      </c>
      <c r="DP275" s="184">
        <f t="shared" ca="1" si="917"/>
        <v>0</v>
      </c>
      <c r="DQ275" s="184">
        <f t="shared" ca="1" si="918"/>
        <v>0</v>
      </c>
      <c r="DR275" s="184">
        <f t="shared" ca="1" si="919"/>
        <v>0</v>
      </c>
      <c r="DS275" s="184">
        <f t="shared" ca="1" si="920"/>
        <v>0</v>
      </c>
      <c r="DT275" s="184">
        <f t="shared" ca="1" si="921"/>
        <v>0</v>
      </c>
      <c r="DU275" s="184">
        <f t="shared" ca="1" si="922"/>
        <v>0</v>
      </c>
      <c r="DV275" s="184">
        <f t="shared" ca="1" si="923"/>
        <v>0</v>
      </c>
      <c r="DW275" s="184">
        <f t="shared" ca="1" si="924"/>
        <v>0</v>
      </c>
      <c r="DX275" s="184">
        <f t="shared" ca="1" si="925"/>
        <v>0</v>
      </c>
      <c r="DY275" s="184">
        <f t="shared" ca="1" si="926"/>
        <v>0</v>
      </c>
      <c r="DZ275" s="184">
        <f t="shared" ca="1" si="927"/>
        <v>0</v>
      </c>
      <c r="EA275" s="184">
        <f t="shared" ca="1" si="928"/>
        <v>0</v>
      </c>
      <c r="EB275" s="184">
        <f t="shared" ca="1" si="929"/>
        <v>0</v>
      </c>
      <c r="EC275" s="184">
        <f t="shared" ca="1" si="930"/>
        <v>0</v>
      </c>
      <c r="ED275" s="184">
        <f t="shared" ca="1" si="931"/>
        <v>0</v>
      </c>
      <c r="EE275" s="184">
        <f t="shared" ca="1" si="932"/>
        <v>0</v>
      </c>
      <c r="EF275" s="184">
        <f t="shared" ca="1" si="933"/>
        <v>0</v>
      </c>
      <c r="EG275" s="184">
        <f t="shared" ca="1" si="934"/>
        <v>0</v>
      </c>
      <c r="EH275" s="184">
        <f t="shared" ca="1" si="935"/>
        <v>0</v>
      </c>
      <c r="EI275" s="184">
        <f t="shared" ca="1" si="936"/>
        <v>0</v>
      </c>
      <c r="EJ275" s="184">
        <f t="shared" ca="1" si="937"/>
        <v>0</v>
      </c>
      <c r="EK275" s="184">
        <f t="shared" ca="1" si="938"/>
        <v>0</v>
      </c>
      <c r="EL275" s="184">
        <f t="shared" ca="1" si="939"/>
        <v>0</v>
      </c>
      <c r="EM275" s="184">
        <f t="shared" ca="1" si="940"/>
        <v>0</v>
      </c>
      <c r="EN275" s="184">
        <f t="shared" ca="1" si="941"/>
        <v>0</v>
      </c>
      <c r="EO275" s="184">
        <f t="shared" ca="1" si="942"/>
        <v>0</v>
      </c>
      <c r="EP275" s="184">
        <f t="shared" ca="1" si="943"/>
        <v>0</v>
      </c>
      <c r="EQ275" s="184">
        <f t="shared" ca="1" si="944"/>
        <v>0</v>
      </c>
      <c r="ER275" s="184">
        <f t="shared" ca="1" si="945"/>
        <v>0</v>
      </c>
      <c r="ES275" s="184">
        <f t="shared" ca="1" si="946"/>
        <v>0</v>
      </c>
      <c r="ET275" s="184">
        <f t="shared" ca="1" si="947"/>
        <v>0</v>
      </c>
      <c r="EU275" s="184">
        <f t="shared" ca="1" si="948"/>
        <v>0</v>
      </c>
      <c r="EV275" s="184">
        <f t="shared" ca="1" si="949"/>
        <v>0</v>
      </c>
      <c r="EW275" s="184">
        <f t="shared" ca="1" si="950"/>
        <v>0</v>
      </c>
      <c r="EX275" s="184">
        <f t="shared" ca="1" si="951"/>
        <v>0</v>
      </c>
      <c r="EY275" s="184">
        <f t="shared" ca="1" si="952"/>
        <v>0</v>
      </c>
      <c r="EZ275" s="184">
        <f t="shared" ca="1" si="953"/>
        <v>0</v>
      </c>
      <c r="FA275" s="184">
        <f t="shared" ca="1" si="954"/>
        <v>0</v>
      </c>
      <c r="FB275" s="184">
        <f t="shared" ca="1" si="955"/>
        <v>0</v>
      </c>
      <c r="FC275" s="184">
        <f t="shared" ca="1" si="956"/>
        <v>0</v>
      </c>
      <c r="FD275" s="184">
        <f t="shared" ca="1" si="957"/>
        <v>0</v>
      </c>
      <c r="FE275" s="184">
        <f t="shared" ca="1" si="958"/>
        <v>0</v>
      </c>
      <c r="FF275" s="184">
        <f t="shared" ca="1" si="959"/>
        <v>0</v>
      </c>
      <c r="FG275" s="184">
        <f t="shared" ca="1" si="960"/>
        <v>0</v>
      </c>
      <c r="FH275" s="184">
        <f t="shared" ca="1" si="961"/>
        <v>0</v>
      </c>
      <c r="FI275" s="184">
        <f t="shared" ca="1" si="962"/>
        <v>0</v>
      </c>
      <c r="FJ275" s="184">
        <f t="shared" ca="1" si="963"/>
        <v>0</v>
      </c>
      <c r="FK275" s="184">
        <f t="shared" ca="1" si="964"/>
        <v>0</v>
      </c>
      <c r="FL275" s="184">
        <f t="shared" ca="1" si="965"/>
        <v>0</v>
      </c>
      <c r="FM275" s="184">
        <f t="shared" ca="1" si="966"/>
        <v>0</v>
      </c>
      <c r="FN275" s="184">
        <f t="shared" ca="1" si="967"/>
        <v>0</v>
      </c>
      <c r="FO275" s="184">
        <f t="shared" ca="1" si="968"/>
        <v>0</v>
      </c>
      <c r="FP275" s="184">
        <f t="shared" ca="1" si="969"/>
        <v>0</v>
      </c>
      <c r="FQ275" s="184">
        <f t="shared" ca="1" si="970"/>
        <v>0</v>
      </c>
      <c r="FR275" s="184">
        <f t="shared" ca="1" si="971"/>
        <v>0</v>
      </c>
      <c r="FS275" s="184">
        <f t="shared" ca="1" si="972"/>
        <v>0</v>
      </c>
      <c r="FT275" s="184">
        <f t="shared" ca="1" si="973"/>
        <v>0</v>
      </c>
      <c r="FU275" s="184">
        <f t="shared" ca="1" si="974"/>
        <v>0</v>
      </c>
      <c r="FV275" s="184">
        <f t="shared" ca="1" si="975"/>
        <v>0</v>
      </c>
      <c r="FW275" s="184">
        <f t="shared" ca="1" si="976"/>
        <v>0</v>
      </c>
      <c r="FX275" s="184">
        <f t="shared" ca="1" si="977"/>
        <v>0</v>
      </c>
      <c r="FY275" s="184">
        <f t="shared" ca="1" si="978"/>
        <v>0</v>
      </c>
      <c r="FZ275" s="184">
        <f t="shared" ca="1" si="979"/>
        <v>0</v>
      </c>
      <c r="GA275" s="184">
        <f t="shared" ca="1" si="980"/>
        <v>0</v>
      </c>
      <c r="GB275" s="184">
        <f t="shared" ca="1" si="981"/>
        <v>0</v>
      </c>
      <c r="GC275" s="184">
        <f t="shared" ca="1" si="982"/>
        <v>0</v>
      </c>
      <c r="GD275" s="184">
        <f t="shared" ca="1" si="983"/>
        <v>0</v>
      </c>
      <c r="GE275" s="184">
        <f t="shared" ca="1" si="984"/>
        <v>0</v>
      </c>
      <c r="GF275" s="184">
        <f t="shared" ca="1" si="985"/>
        <v>0</v>
      </c>
      <c r="GG275" s="184">
        <f t="shared" ca="1" si="986"/>
        <v>0</v>
      </c>
      <c r="GH275" s="184">
        <f t="shared" ca="1" si="987"/>
        <v>0</v>
      </c>
      <c r="GI275" s="184">
        <f t="shared" ca="1" si="988"/>
        <v>0</v>
      </c>
      <c r="GJ275" s="184">
        <f t="shared" ca="1" si="989"/>
        <v>0</v>
      </c>
      <c r="GK275" s="184">
        <f t="shared" ca="1" si="990"/>
        <v>0</v>
      </c>
      <c r="GL275" s="184">
        <f t="shared" ca="1" si="991"/>
        <v>0</v>
      </c>
      <c r="GM275" s="184">
        <f t="shared" ca="1" si="992"/>
        <v>0</v>
      </c>
      <c r="GN275" s="184">
        <f t="shared" ca="1" si="993"/>
        <v>0</v>
      </c>
      <c r="GO275" s="184">
        <f t="shared" ca="1" si="994"/>
        <v>0</v>
      </c>
      <c r="GP275" s="184">
        <f t="shared" ca="1" si="995"/>
        <v>0</v>
      </c>
      <c r="GQ275" s="184">
        <f t="shared" ca="1" si="996"/>
        <v>0</v>
      </c>
      <c r="GR275" s="184">
        <f t="shared" ca="1" si="997"/>
        <v>0</v>
      </c>
      <c r="GS275" s="184">
        <f t="shared" ca="1" si="998"/>
        <v>0</v>
      </c>
      <c r="GT275" s="184">
        <f t="shared" ca="1" si="999"/>
        <v>0</v>
      </c>
      <c r="GU275" s="184">
        <f t="shared" ca="1" si="1000"/>
        <v>0</v>
      </c>
      <c r="GV275" s="184">
        <f t="shared" ca="1" si="1001"/>
        <v>0</v>
      </c>
      <c r="GW275" s="184">
        <f t="shared" ca="1" si="1002"/>
        <v>0</v>
      </c>
      <c r="GX275" s="184">
        <f t="shared" ca="1" si="1003"/>
        <v>0</v>
      </c>
      <c r="GY275" s="184">
        <f t="shared" ca="1" si="1004"/>
        <v>0</v>
      </c>
      <c r="GZ275" s="184">
        <f t="shared" ca="1" si="1005"/>
        <v>0</v>
      </c>
      <c r="HA275" s="184">
        <f t="shared" ca="1" si="1006"/>
        <v>0</v>
      </c>
      <c r="HB275" s="184">
        <f t="shared" ca="1" si="1007"/>
        <v>0</v>
      </c>
      <c r="HC275" s="184">
        <f t="shared" ca="1" si="1008"/>
        <v>0</v>
      </c>
      <c r="HD275" s="184">
        <f t="shared" ca="1" si="1009"/>
        <v>0</v>
      </c>
      <c r="HE275" s="184">
        <f t="shared" ca="1" si="1010"/>
        <v>0</v>
      </c>
      <c r="HF275" s="184">
        <f t="shared" ca="1" si="1011"/>
        <v>0</v>
      </c>
      <c r="HG275" s="184">
        <f t="shared" ca="1" si="1012"/>
        <v>0</v>
      </c>
      <c r="HH275" s="184">
        <f t="shared" ca="1" si="1013"/>
        <v>0</v>
      </c>
      <c r="HI275" s="184">
        <f t="shared" ca="1" si="1014"/>
        <v>0</v>
      </c>
      <c r="HJ275" s="184">
        <f t="shared" ca="1" si="1015"/>
        <v>0</v>
      </c>
      <c r="HK275" s="578">
        <f t="shared" ca="1" si="1016"/>
        <v>0</v>
      </c>
    </row>
    <row r="276" spans="1:219" s="185" customFormat="1">
      <c r="A276" s="284"/>
      <c r="B276" s="285"/>
      <c r="C276" s="286"/>
      <c r="D276" s="287"/>
      <c r="E276" s="288"/>
      <c r="F276" s="289"/>
      <c r="G276" s="289"/>
      <c r="H276" s="289"/>
      <c r="I276" s="289"/>
      <c r="J276" s="289"/>
      <c r="K276" s="289"/>
      <c r="L276" s="289"/>
      <c r="M276" s="572">
        <f t="shared" si="1017"/>
        <v>0</v>
      </c>
      <c r="N276" s="572">
        <f t="shared" si="1018"/>
        <v>0</v>
      </c>
      <c r="O276" s="572">
        <f t="shared" si="1019"/>
        <v>0</v>
      </c>
      <c r="P276" s="572">
        <f t="shared" si="1020"/>
        <v>268</v>
      </c>
      <c r="Q276" s="572" t="str">
        <f t="shared" si="1021"/>
        <v/>
      </c>
      <c r="R276" s="572" t="str">
        <f t="shared" si="1022"/>
        <v/>
      </c>
      <c r="S276" s="184" t="str">
        <f t="shared" ca="1" si="816"/>
        <v/>
      </c>
      <c r="T276" s="184" t="str">
        <f t="shared" ca="1" si="817"/>
        <v/>
      </c>
      <c r="U276" s="184" t="str">
        <f t="shared" ca="1" si="818"/>
        <v/>
      </c>
      <c r="V276" s="184" t="str">
        <f t="shared" ca="1" si="819"/>
        <v/>
      </c>
      <c r="W276" s="184" t="str">
        <f t="shared" ca="1" si="820"/>
        <v/>
      </c>
      <c r="X276" s="184" t="str">
        <f t="shared" ca="1" si="821"/>
        <v/>
      </c>
      <c r="Y276" s="184" t="str">
        <f t="shared" ca="1" si="822"/>
        <v/>
      </c>
      <c r="Z276" s="184" t="str">
        <f t="shared" ca="1" si="823"/>
        <v/>
      </c>
      <c r="AA276" s="184" t="str">
        <f t="shared" ca="1" si="824"/>
        <v/>
      </c>
      <c r="AB276" s="184" t="str">
        <f t="shared" ca="1" si="825"/>
        <v/>
      </c>
      <c r="AC276" s="184" t="str">
        <f t="shared" ca="1" si="826"/>
        <v/>
      </c>
      <c r="AD276" s="184" t="str">
        <f t="shared" ca="1" si="827"/>
        <v/>
      </c>
      <c r="AE276" s="184" t="str">
        <f t="shared" ca="1" si="828"/>
        <v/>
      </c>
      <c r="AF276" s="184" t="str">
        <f t="shared" ca="1" si="829"/>
        <v/>
      </c>
      <c r="AG276" s="184" t="str">
        <f t="shared" ca="1" si="830"/>
        <v/>
      </c>
      <c r="AH276" s="184" t="str">
        <f t="shared" ca="1" si="831"/>
        <v/>
      </c>
      <c r="AI276" s="184" t="str">
        <f t="shared" ca="1" si="832"/>
        <v/>
      </c>
      <c r="AJ276" s="184" t="str">
        <f t="shared" ca="1" si="833"/>
        <v/>
      </c>
      <c r="AK276" s="184" t="str">
        <f t="shared" ca="1" si="834"/>
        <v/>
      </c>
      <c r="AL276" s="184" t="str">
        <f t="shared" ca="1" si="835"/>
        <v/>
      </c>
      <c r="AM276" s="184" t="str">
        <f t="shared" ca="1" si="836"/>
        <v/>
      </c>
      <c r="AN276" s="184" t="str">
        <f t="shared" ca="1" si="837"/>
        <v/>
      </c>
      <c r="AO276" s="184" t="str">
        <f t="shared" ca="1" si="838"/>
        <v/>
      </c>
      <c r="AP276" s="184" t="str">
        <f t="shared" ca="1" si="839"/>
        <v/>
      </c>
      <c r="AQ276" s="184" t="str">
        <f t="shared" ca="1" si="840"/>
        <v/>
      </c>
      <c r="AR276" s="184" t="str">
        <f t="shared" ca="1" si="841"/>
        <v/>
      </c>
      <c r="AS276" s="184" t="str">
        <f t="shared" ca="1" si="842"/>
        <v/>
      </c>
      <c r="AT276" s="184" t="str">
        <f t="shared" ca="1" si="843"/>
        <v/>
      </c>
      <c r="AU276" s="184" t="str">
        <f t="shared" ca="1" si="844"/>
        <v/>
      </c>
      <c r="AV276" s="184" t="str">
        <f t="shared" ca="1" si="845"/>
        <v/>
      </c>
      <c r="AW276" s="184" t="str">
        <f t="shared" ca="1" si="846"/>
        <v/>
      </c>
      <c r="AX276" s="184" t="str">
        <f t="shared" ca="1" si="847"/>
        <v/>
      </c>
      <c r="AY276" s="184" t="str">
        <f t="shared" ca="1" si="848"/>
        <v/>
      </c>
      <c r="AZ276" s="184" t="str">
        <f t="shared" ca="1" si="849"/>
        <v/>
      </c>
      <c r="BA276" s="184" t="str">
        <f t="shared" ca="1" si="850"/>
        <v/>
      </c>
      <c r="BB276" s="184" t="str">
        <f t="shared" ca="1" si="851"/>
        <v/>
      </c>
      <c r="BC276" s="184" t="str">
        <f t="shared" ca="1" si="852"/>
        <v/>
      </c>
      <c r="BD276" s="184" t="str">
        <f t="shared" ca="1" si="853"/>
        <v/>
      </c>
      <c r="BE276" s="184" t="str">
        <f t="shared" ca="1" si="854"/>
        <v/>
      </c>
      <c r="BF276" s="184" t="str">
        <f t="shared" ca="1" si="855"/>
        <v/>
      </c>
      <c r="BG276" s="184" t="str">
        <f t="shared" ca="1" si="856"/>
        <v/>
      </c>
      <c r="BH276" s="184" t="str">
        <f t="shared" ca="1" si="857"/>
        <v/>
      </c>
      <c r="BI276" s="184" t="str">
        <f t="shared" ca="1" si="858"/>
        <v/>
      </c>
      <c r="BJ276" s="184" t="str">
        <f t="shared" ca="1" si="859"/>
        <v/>
      </c>
      <c r="BK276" s="184" t="str">
        <f t="shared" ca="1" si="860"/>
        <v/>
      </c>
      <c r="BL276" s="184" t="str">
        <f t="shared" ca="1" si="861"/>
        <v/>
      </c>
      <c r="BM276" s="184">
        <f t="shared" ca="1" si="862"/>
        <v>0</v>
      </c>
      <c r="BN276" s="184">
        <f t="shared" ca="1" si="863"/>
        <v>0</v>
      </c>
      <c r="BO276" s="184">
        <f t="shared" ca="1" si="864"/>
        <v>0</v>
      </c>
      <c r="BP276" s="184">
        <f t="shared" ca="1" si="865"/>
        <v>0</v>
      </c>
      <c r="BQ276" s="184">
        <f t="shared" ca="1" si="866"/>
        <v>0</v>
      </c>
      <c r="BR276" s="184">
        <f t="shared" ca="1" si="867"/>
        <v>0</v>
      </c>
      <c r="BS276" s="184">
        <f t="shared" ca="1" si="868"/>
        <v>0</v>
      </c>
      <c r="BT276" s="184">
        <f t="shared" ca="1" si="869"/>
        <v>0</v>
      </c>
      <c r="BU276" s="184">
        <f t="shared" ca="1" si="870"/>
        <v>0</v>
      </c>
      <c r="BV276" s="184">
        <f t="shared" ca="1" si="871"/>
        <v>0</v>
      </c>
      <c r="BW276" s="184">
        <f t="shared" ca="1" si="872"/>
        <v>0</v>
      </c>
      <c r="BX276" s="184">
        <f t="shared" ca="1" si="873"/>
        <v>0</v>
      </c>
      <c r="BY276" s="184">
        <f t="shared" ca="1" si="874"/>
        <v>0</v>
      </c>
      <c r="BZ276" s="184">
        <f t="shared" ca="1" si="875"/>
        <v>0</v>
      </c>
      <c r="CA276" s="184">
        <f t="shared" ca="1" si="876"/>
        <v>0</v>
      </c>
      <c r="CB276" s="184">
        <f t="shared" ca="1" si="877"/>
        <v>0</v>
      </c>
      <c r="CC276" s="184">
        <f t="shared" ca="1" si="878"/>
        <v>0</v>
      </c>
      <c r="CD276" s="184">
        <f t="shared" ca="1" si="879"/>
        <v>0</v>
      </c>
      <c r="CE276" s="184">
        <f t="shared" ca="1" si="880"/>
        <v>0</v>
      </c>
      <c r="CF276" s="184">
        <f t="shared" ca="1" si="881"/>
        <v>0</v>
      </c>
      <c r="CG276" s="184">
        <f t="shared" ca="1" si="882"/>
        <v>0</v>
      </c>
      <c r="CH276" s="184">
        <f t="shared" ca="1" si="883"/>
        <v>0</v>
      </c>
      <c r="CI276" s="184">
        <f t="shared" ca="1" si="884"/>
        <v>0</v>
      </c>
      <c r="CJ276" s="184">
        <f t="shared" ca="1" si="885"/>
        <v>0</v>
      </c>
      <c r="CK276" s="184">
        <f t="shared" ca="1" si="886"/>
        <v>0</v>
      </c>
      <c r="CL276" s="184">
        <f t="shared" ca="1" si="887"/>
        <v>0</v>
      </c>
      <c r="CM276" s="184">
        <f t="shared" ca="1" si="888"/>
        <v>0</v>
      </c>
      <c r="CN276" s="184">
        <f t="shared" ca="1" si="889"/>
        <v>0</v>
      </c>
      <c r="CO276" s="184">
        <f t="shared" ca="1" si="890"/>
        <v>0</v>
      </c>
      <c r="CP276" s="184">
        <f t="shared" ca="1" si="891"/>
        <v>0</v>
      </c>
      <c r="CQ276" s="184">
        <f t="shared" ca="1" si="892"/>
        <v>0</v>
      </c>
      <c r="CR276" s="184">
        <f t="shared" ca="1" si="893"/>
        <v>0</v>
      </c>
      <c r="CS276" s="184">
        <f t="shared" ca="1" si="894"/>
        <v>0</v>
      </c>
      <c r="CT276" s="184">
        <f t="shared" ca="1" si="895"/>
        <v>0</v>
      </c>
      <c r="CU276" s="184">
        <f t="shared" ca="1" si="896"/>
        <v>0</v>
      </c>
      <c r="CV276" s="184">
        <f t="shared" ca="1" si="897"/>
        <v>0</v>
      </c>
      <c r="CW276" s="184">
        <f t="shared" ca="1" si="898"/>
        <v>0</v>
      </c>
      <c r="CX276" s="184">
        <f t="shared" ca="1" si="899"/>
        <v>0</v>
      </c>
      <c r="CY276" s="184">
        <f t="shared" ca="1" si="900"/>
        <v>0</v>
      </c>
      <c r="CZ276" s="184">
        <f t="shared" ca="1" si="901"/>
        <v>0</v>
      </c>
      <c r="DA276" s="184">
        <f t="shared" ca="1" si="902"/>
        <v>0</v>
      </c>
      <c r="DB276" s="184">
        <f t="shared" ca="1" si="903"/>
        <v>0</v>
      </c>
      <c r="DC276" s="184">
        <f t="shared" ca="1" si="904"/>
        <v>0</v>
      </c>
      <c r="DD276" s="184">
        <f t="shared" ca="1" si="905"/>
        <v>0</v>
      </c>
      <c r="DE276" s="184">
        <f t="shared" ca="1" si="906"/>
        <v>0</v>
      </c>
      <c r="DF276" s="184">
        <f t="shared" ca="1" si="907"/>
        <v>0</v>
      </c>
      <c r="DG276" s="184">
        <f t="shared" ca="1" si="908"/>
        <v>0</v>
      </c>
      <c r="DH276" s="184">
        <f t="shared" ca="1" si="909"/>
        <v>0</v>
      </c>
      <c r="DI276" s="184">
        <f t="shared" ca="1" si="910"/>
        <v>0</v>
      </c>
      <c r="DJ276" s="184">
        <f t="shared" ca="1" si="911"/>
        <v>0</v>
      </c>
      <c r="DK276" s="184">
        <f t="shared" ca="1" si="912"/>
        <v>0</v>
      </c>
      <c r="DL276" s="184">
        <f t="shared" ca="1" si="913"/>
        <v>0</v>
      </c>
      <c r="DM276" s="184">
        <f t="shared" ca="1" si="914"/>
        <v>0</v>
      </c>
      <c r="DN276" s="184">
        <f t="shared" ca="1" si="915"/>
        <v>0</v>
      </c>
      <c r="DO276" s="184">
        <f t="shared" ca="1" si="916"/>
        <v>0</v>
      </c>
      <c r="DP276" s="184">
        <f t="shared" ca="1" si="917"/>
        <v>0</v>
      </c>
      <c r="DQ276" s="184">
        <f t="shared" ca="1" si="918"/>
        <v>0</v>
      </c>
      <c r="DR276" s="184">
        <f t="shared" ca="1" si="919"/>
        <v>0</v>
      </c>
      <c r="DS276" s="184">
        <f t="shared" ca="1" si="920"/>
        <v>0</v>
      </c>
      <c r="DT276" s="184">
        <f t="shared" ca="1" si="921"/>
        <v>0</v>
      </c>
      <c r="DU276" s="184">
        <f t="shared" ca="1" si="922"/>
        <v>0</v>
      </c>
      <c r="DV276" s="184">
        <f t="shared" ca="1" si="923"/>
        <v>0</v>
      </c>
      <c r="DW276" s="184">
        <f t="shared" ca="1" si="924"/>
        <v>0</v>
      </c>
      <c r="DX276" s="184">
        <f t="shared" ca="1" si="925"/>
        <v>0</v>
      </c>
      <c r="DY276" s="184">
        <f t="shared" ca="1" si="926"/>
        <v>0</v>
      </c>
      <c r="DZ276" s="184">
        <f t="shared" ca="1" si="927"/>
        <v>0</v>
      </c>
      <c r="EA276" s="184">
        <f t="shared" ca="1" si="928"/>
        <v>0</v>
      </c>
      <c r="EB276" s="184">
        <f t="shared" ca="1" si="929"/>
        <v>0</v>
      </c>
      <c r="EC276" s="184">
        <f t="shared" ca="1" si="930"/>
        <v>0</v>
      </c>
      <c r="ED276" s="184">
        <f t="shared" ca="1" si="931"/>
        <v>0</v>
      </c>
      <c r="EE276" s="184">
        <f t="shared" ca="1" si="932"/>
        <v>0</v>
      </c>
      <c r="EF276" s="184">
        <f t="shared" ca="1" si="933"/>
        <v>0</v>
      </c>
      <c r="EG276" s="184">
        <f t="shared" ca="1" si="934"/>
        <v>0</v>
      </c>
      <c r="EH276" s="184">
        <f t="shared" ca="1" si="935"/>
        <v>0</v>
      </c>
      <c r="EI276" s="184">
        <f t="shared" ca="1" si="936"/>
        <v>0</v>
      </c>
      <c r="EJ276" s="184">
        <f t="shared" ca="1" si="937"/>
        <v>0</v>
      </c>
      <c r="EK276" s="184">
        <f t="shared" ca="1" si="938"/>
        <v>0</v>
      </c>
      <c r="EL276" s="184">
        <f t="shared" ca="1" si="939"/>
        <v>0</v>
      </c>
      <c r="EM276" s="184">
        <f t="shared" ca="1" si="940"/>
        <v>0</v>
      </c>
      <c r="EN276" s="184">
        <f t="shared" ca="1" si="941"/>
        <v>0</v>
      </c>
      <c r="EO276" s="184">
        <f t="shared" ca="1" si="942"/>
        <v>0</v>
      </c>
      <c r="EP276" s="184">
        <f t="shared" ca="1" si="943"/>
        <v>0</v>
      </c>
      <c r="EQ276" s="184">
        <f t="shared" ca="1" si="944"/>
        <v>0</v>
      </c>
      <c r="ER276" s="184">
        <f t="shared" ca="1" si="945"/>
        <v>0</v>
      </c>
      <c r="ES276" s="184">
        <f t="shared" ca="1" si="946"/>
        <v>0</v>
      </c>
      <c r="ET276" s="184">
        <f t="shared" ca="1" si="947"/>
        <v>0</v>
      </c>
      <c r="EU276" s="184">
        <f t="shared" ca="1" si="948"/>
        <v>0</v>
      </c>
      <c r="EV276" s="184">
        <f t="shared" ca="1" si="949"/>
        <v>0</v>
      </c>
      <c r="EW276" s="184">
        <f t="shared" ca="1" si="950"/>
        <v>0</v>
      </c>
      <c r="EX276" s="184">
        <f t="shared" ca="1" si="951"/>
        <v>0</v>
      </c>
      <c r="EY276" s="184">
        <f t="shared" ca="1" si="952"/>
        <v>0</v>
      </c>
      <c r="EZ276" s="184">
        <f t="shared" ca="1" si="953"/>
        <v>0</v>
      </c>
      <c r="FA276" s="184">
        <f t="shared" ca="1" si="954"/>
        <v>0</v>
      </c>
      <c r="FB276" s="184">
        <f t="shared" ca="1" si="955"/>
        <v>0</v>
      </c>
      <c r="FC276" s="184">
        <f t="shared" ca="1" si="956"/>
        <v>0</v>
      </c>
      <c r="FD276" s="184">
        <f t="shared" ca="1" si="957"/>
        <v>0</v>
      </c>
      <c r="FE276" s="184">
        <f t="shared" ca="1" si="958"/>
        <v>0</v>
      </c>
      <c r="FF276" s="184">
        <f t="shared" ca="1" si="959"/>
        <v>0</v>
      </c>
      <c r="FG276" s="184">
        <f t="shared" ca="1" si="960"/>
        <v>0</v>
      </c>
      <c r="FH276" s="184">
        <f t="shared" ca="1" si="961"/>
        <v>0</v>
      </c>
      <c r="FI276" s="184">
        <f t="shared" ca="1" si="962"/>
        <v>0</v>
      </c>
      <c r="FJ276" s="184">
        <f t="shared" ca="1" si="963"/>
        <v>0</v>
      </c>
      <c r="FK276" s="184">
        <f t="shared" ca="1" si="964"/>
        <v>0</v>
      </c>
      <c r="FL276" s="184">
        <f t="shared" ca="1" si="965"/>
        <v>0</v>
      </c>
      <c r="FM276" s="184">
        <f t="shared" ca="1" si="966"/>
        <v>0</v>
      </c>
      <c r="FN276" s="184">
        <f t="shared" ca="1" si="967"/>
        <v>0</v>
      </c>
      <c r="FO276" s="184">
        <f t="shared" ca="1" si="968"/>
        <v>0</v>
      </c>
      <c r="FP276" s="184">
        <f t="shared" ca="1" si="969"/>
        <v>0</v>
      </c>
      <c r="FQ276" s="184">
        <f t="shared" ca="1" si="970"/>
        <v>0</v>
      </c>
      <c r="FR276" s="184">
        <f t="shared" ca="1" si="971"/>
        <v>0</v>
      </c>
      <c r="FS276" s="184">
        <f t="shared" ca="1" si="972"/>
        <v>0</v>
      </c>
      <c r="FT276" s="184">
        <f t="shared" ca="1" si="973"/>
        <v>0</v>
      </c>
      <c r="FU276" s="184">
        <f t="shared" ca="1" si="974"/>
        <v>0</v>
      </c>
      <c r="FV276" s="184">
        <f t="shared" ca="1" si="975"/>
        <v>0</v>
      </c>
      <c r="FW276" s="184">
        <f t="shared" ca="1" si="976"/>
        <v>0</v>
      </c>
      <c r="FX276" s="184">
        <f t="shared" ca="1" si="977"/>
        <v>0</v>
      </c>
      <c r="FY276" s="184">
        <f t="shared" ca="1" si="978"/>
        <v>0</v>
      </c>
      <c r="FZ276" s="184">
        <f t="shared" ca="1" si="979"/>
        <v>0</v>
      </c>
      <c r="GA276" s="184">
        <f t="shared" ca="1" si="980"/>
        <v>0</v>
      </c>
      <c r="GB276" s="184">
        <f t="shared" ca="1" si="981"/>
        <v>0</v>
      </c>
      <c r="GC276" s="184">
        <f t="shared" ca="1" si="982"/>
        <v>0</v>
      </c>
      <c r="GD276" s="184">
        <f t="shared" ca="1" si="983"/>
        <v>0</v>
      </c>
      <c r="GE276" s="184">
        <f t="shared" ca="1" si="984"/>
        <v>0</v>
      </c>
      <c r="GF276" s="184">
        <f t="shared" ca="1" si="985"/>
        <v>0</v>
      </c>
      <c r="GG276" s="184">
        <f t="shared" ca="1" si="986"/>
        <v>0</v>
      </c>
      <c r="GH276" s="184">
        <f t="shared" ca="1" si="987"/>
        <v>0</v>
      </c>
      <c r="GI276" s="184">
        <f t="shared" ca="1" si="988"/>
        <v>0</v>
      </c>
      <c r="GJ276" s="184">
        <f t="shared" ca="1" si="989"/>
        <v>0</v>
      </c>
      <c r="GK276" s="184">
        <f t="shared" ca="1" si="990"/>
        <v>0</v>
      </c>
      <c r="GL276" s="184">
        <f t="shared" ca="1" si="991"/>
        <v>0</v>
      </c>
      <c r="GM276" s="184">
        <f t="shared" ca="1" si="992"/>
        <v>0</v>
      </c>
      <c r="GN276" s="184">
        <f t="shared" ca="1" si="993"/>
        <v>0</v>
      </c>
      <c r="GO276" s="184">
        <f t="shared" ca="1" si="994"/>
        <v>0</v>
      </c>
      <c r="GP276" s="184">
        <f t="shared" ca="1" si="995"/>
        <v>0</v>
      </c>
      <c r="GQ276" s="184">
        <f t="shared" ca="1" si="996"/>
        <v>0</v>
      </c>
      <c r="GR276" s="184">
        <f t="shared" ca="1" si="997"/>
        <v>0</v>
      </c>
      <c r="GS276" s="184">
        <f t="shared" ca="1" si="998"/>
        <v>0</v>
      </c>
      <c r="GT276" s="184">
        <f t="shared" ca="1" si="999"/>
        <v>0</v>
      </c>
      <c r="GU276" s="184">
        <f t="shared" ca="1" si="1000"/>
        <v>0</v>
      </c>
      <c r="GV276" s="184">
        <f t="shared" ca="1" si="1001"/>
        <v>0</v>
      </c>
      <c r="GW276" s="184">
        <f t="shared" ca="1" si="1002"/>
        <v>0</v>
      </c>
      <c r="GX276" s="184">
        <f t="shared" ca="1" si="1003"/>
        <v>0</v>
      </c>
      <c r="GY276" s="184">
        <f t="shared" ca="1" si="1004"/>
        <v>0</v>
      </c>
      <c r="GZ276" s="184">
        <f t="shared" ca="1" si="1005"/>
        <v>0</v>
      </c>
      <c r="HA276" s="184">
        <f t="shared" ca="1" si="1006"/>
        <v>0</v>
      </c>
      <c r="HB276" s="184">
        <f t="shared" ca="1" si="1007"/>
        <v>0</v>
      </c>
      <c r="HC276" s="184">
        <f t="shared" ca="1" si="1008"/>
        <v>0</v>
      </c>
      <c r="HD276" s="184">
        <f t="shared" ca="1" si="1009"/>
        <v>0</v>
      </c>
      <c r="HE276" s="184">
        <f t="shared" ca="1" si="1010"/>
        <v>0</v>
      </c>
      <c r="HF276" s="184">
        <f t="shared" ca="1" si="1011"/>
        <v>0</v>
      </c>
      <c r="HG276" s="184">
        <f t="shared" ca="1" si="1012"/>
        <v>0</v>
      </c>
      <c r="HH276" s="184">
        <f t="shared" ca="1" si="1013"/>
        <v>0</v>
      </c>
      <c r="HI276" s="184">
        <f t="shared" ca="1" si="1014"/>
        <v>0</v>
      </c>
      <c r="HJ276" s="184">
        <f t="shared" ca="1" si="1015"/>
        <v>0</v>
      </c>
      <c r="HK276" s="578">
        <f t="shared" ca="1" si="1016"/>
        <v>0</v>
      </c>
    </row>
    <row r="277" spans="1:219" s="185" customFormat="1">
      <c r="A277" s="284"/>
      <c r="B277" s="285"/>
      <c r="C277" s="286"/>
      <c r="D277" s="287"/>
      <c r="E277" s="288"/>
      <c r="F277" s="289"/>
      <c r="G277" s="289"/>
      <c r="H277" s="289"/>
      <c r="I277" s="289"/>
      <c r="J277" s="289"/>
      <c r="K277" s="289"/>
      <c r="L277" s="289"/>
      <c r="M277" s="572">
        <f t="shared" si="1017"/>
        <v>0</v>
      </c>
      <c r="N277" s="572">
        <f t="shared" si="1018"/>
        <v>0</v>
      </c>
      <c r="O277" s="572">
        <f t="shared" si="1019"/>
        <v>0</v>
      </c>
      <c r="P277" s="572">
        <f t="shared" si="1020"/>
        <v>269</v>
      </c>
      <c r="Q277" s="572" t="str">
        <f t="shared" si="1021"/>
        <v/>
      </c>
      <c r="R277" s="572" t="str">
        <f t="shared" si="1022"/>
        <v/>
      </c>
      <c r="S277" s="184" t="str">
        <f t="shared" ca="1" si="816"/>
        <v/>
      </c>
      <c r="T277" s="184" t="str">
        <f t="shared" ca="1" si="817"/>
        <v/>
      </c>
      <c r="U277" s="184" t="str">
        <f t="shared" ca="1" si="818"/>
        <v/>
      </c>
      <c r="V277" s="184" t="str">
        <f t="shared" ca="1" si="819"/>
        <v/>
      </c>
      <c r="W277" s="184" t="str">
        <f t="shared" ca="1" si="820"/>
        <v/>
      </c>
      <c r="X277" s="184" t="str">
        <f t="shared" ca="1" si="821"/>
        <v/>
      </c>
      <c r="Y277" s="184" t="str">
        <f t="shared" ca="1" si="822"/>
        <v/>
      </c>
      <c r="Z277" s="184" t="str">
        <f t="shared" ca="1" si="823"/>
        <v/>
      </c>
      <c r="AA277" s="184" t="str">
        <f t="shared" ca="1" si="824"/>
        <v/>
      </c>
      <c r="AB277" s="184" t="str">
        <f t="shared" ca="1" si="825"/>
        <v/>
      </c>
      <c r="AC277" s="184" t="str">
        <f t="shared" ca="1" si="826"/>
        <v/>
      </c>
      <c r="AD277" s="184" t="str">
        <f t="shared" ca="1" si="827"/>
        <v/>
      </c>
      <c r="AE277" s="184" t="str">
        <f t="shared" ca="1" si="828"/>
        <v/>
      </c>
      <c r="AF277" s="184" t="str">
        <f t="shared" ca="1" si="829"/>
        <v/>
      </c>
      <c r="AG277" s="184" t="str">
        <f t="shared" ca="1" si="830"/>
        <v/>
      </c>
      <c r="AH277" s="184" t="str">
        <f t="shared" ca="1" si="831"/>
        <v/>
      </c>
      <c r="AI277" s="184" t="str">
        <f t="shared" ca="1" si="832"/>
        <v/>
      </c>
      <c r="AJ277" s="184" t="str">
        <f t="shared" ca="1" si="833"/>
        <v/>
      </c>
      <c r="AK277" s="184" t="str">
        <f t="shared" ca="1" si="834"/>
        <v/>
      </c>
      <c r="AL277" s="184" t="str">
        <f t="shared" ca="1" si="835"/>
        <v/>
      </c>
      <c r="AM277" s="184" t="str">
        <f t="shared" ca="1" si="836"/>
        <v/>
      </c>
      <c r="AN277" s="184" t="str">
        <f t="shared" ca="1" si="837"/>
        <v/>
      </c>
      <c r="AO277" s="184" t="str">
        <f t="shared" ca="1" si="838"/>
        <v/>
      </c>
      <c r="AP277" s="184" t="str">
        <f t="shared" ca="1" si="839"/>
        <v/>
      </c>
      <c r="AQ277" s="184" t="str">
        <f t="shared" ca="1" si="840"/>
        <v/>
      </c>
      <c r="AR277" s="184" t="str">
        <f t="shared" ca="1" si="841"/>
        <v/>
      </c>
      <c r="AS277" s="184" t="str">
        <f t="shared" ca="1" si="842"/>
        <v/>
      </c>
      <c r="AT277" s="184" t="str">
        <f t="shared" ca="1" si="843"/>
        <v/>
      </c>
      <c r="AU277" s="184" t="str">
        <f t="shared" ca="1" si="844"/>
        <v/>
      </c>
      <c r="AV277" s="184" t="str">
        <f t="shared" ca="1" si="845"/>
        <v/>
      </c>
      <c r="AW277" s="184" t="str">
        <f t="shared" ca="1" si="846"/>
        <v/>
      </c>
      <c r="AX277" s="184" t="str">
        <f t="shared" ca="1" si="847"/>
        <v/>
      </c>
      <c r="AY277" s="184" t="str">
        <f t="shared" ca="1" si="848"/>
        <v/>
      </c>
      <c r="AZ277" s="184" t="str">
        <f t="shared" ca="1" si="849"/>
        <v/>
      </c>
      <c r="BA277" s="184" t="str">
        <f t="shared" ca="1" si="850"/>
        <v/>
      </c>
      <c r="BB277" s="184" t="str">
        <f t="shared" ca="1" si="851"/>
        <v/>
      </c>
      <c r="BC277" s="184" t="str">
        <f t="shared" ca="1" si="852"/>
        <v/>
      </c>
      <c r="BD277" s="184" t="str">
        <f t="shared" ca="1" si="853"/>
        <v/>
      </c>
      <c r="BE277" s="184" t="str">
        <f t="shared" ca="1" si="854"/>
        <v/>
      </c>
      <c r="BF277" s="184" t="str">
        <f t="shared" ca="1" si="855"/>
        <v/>
      </c>
      <c r="BG277" s="184" t="str">
        <f t="shared" ca="1" si="856"/>
        <v/>
      </c>
      <c r="BH277" s="184" t="str">
        <f t="shared" ca="1" si="857"/>
        <v/>
      </c>
      <c r="BI277" s="184" t="str">
        <f t="shared" ca="1" si="858"/>
        <v/>
      </c>
      <c r="BJ277" s="184" t="str">
        <f t="shared" ca="1" si="859"/>
        <v/>
      </c>
      <c r="BK277" s="184" t="str">
        <f t="shared" ca="1" si="860"/>
        <v/>
      </c>
      <c r="BL277" s="184">
        <f t="shared" ca="1" si="861"/>
        <v>0</v>
      </c>
      <c r="BM277" s="184">
        <f t="shared" ca="1" si="862"/>
        <v>0</v>
      </c>
      <c r="BN277" s="184">
        <f t="shared" ca="1" si="863"/>
        <v>0</v>
      </c>
      <c r="BO277" s="184">
        <f t="shared" ca="1" si="864"/>
        <v>0</v>
      </c>
      <c r="BP277" s="184">
        <f t="shared" ca="1" si="865"/>
        <v>0</v>
      </c>
      <c r="BQ277" s="184">
        <f t="shared" ca="1" si="866"/>
        <v>0</v>
      </c>
      <c r="BR277" s="184">
        <f t="shared" ca="1" si="867"/>
        <v>0</v>
      </c>
      <c r="BS277" s="184">
        <f t="shared" ca="1" si="868"/>
        <v>0</v>
      </c>
      <c r="BT277" s="184">
        <f t="shared" ca="1" si="869"/>
        <v>0</v>
      </c>
      <c r="BU277" s="184">
        <f t="shared" ca="1" si="870"/>
        <v>0</v>
      </c>
      <c r="BV277" s="184">
        <f t="shared" ca="1" si="871"/>
        <v>0</v>
      </c>
      <c r="BW277" s="184">
        <f t="shared" ca="1" si="872"/>
        <v>0</v>
      </c>
      <c r="BX277" s="184">
        <f t="shared" ca="1" si="873"/>
        <v>0</v>
      </c>
      <c r="BY277" s="184">
        <f t="shared" ca="1" si="874"/>
        <v>0</v>
      </c>
      <c r="BZ277" s="184">
        <f t="shared" ca="1" si="875"/>
        <v>0</v>
      </c>
      <c r="CA277" s="184">
        <f t="shared" ca="1" si="876"/>
        <v>0</v>
      </c>
      <c r="CB277" s="184">
        <f t="shared" ca="1" si="877"/>
        <v>0</v>
      </c>
      <c r="CC277" s="184">
        <f t="shared" ca="1" si="878"/>
        <v>0</v>
      </c>
      <c r="CD277" s="184">
        <f t="shared" ca="1" si="879"/>
        <v>0</v>
      </c>
      <c r="CE277" s="184">
        <f t="shared" ca="1" si="880"/>
        <v>0</v>
      </c>
      <c r="CF277" s="184">
        <f t="shared" ca="1" si="881"/>
        <v>0</v>
      </c>
      <c r="CG277" s="184">
        <f t="shared" ca="1" si="882"/>
        <v>0</v>
      </c>
      <c r="CH277" s="184">
        <f t="shared" ca="1" si="883"/>
        <v>0</v>
      </c>
      <c r="CI277" s="184">
        <f t="shared" ca="1" si="884"/>
        <v>0</v>
      </c>
      <c r="CJ277" s="184">
        <f t="shared" ca="1" si="885"/>
        <v>0</v>
      </c>
      <c r="CK277" s="184">
        <f t="shared" ca="1" si="886"/>
        <v>0</v>
      </c>
      <c r="CL277" s="184">
        <f t="shared" ca="1" si="887"/>
        <v>0</v>
      </c>
      <c r="CM277" s="184">
        <f t="shared" ca="1" si="888"/>
        <v>0</v>
      </c>
      <c r="CN277" s="184">
        <f t="shared" ca="1" si="889"/>
        <v>0</v>
      </c>
      <c r="CO277" s="184">
        <f t="shared" ca="1" si="890"/>
        <v>0</v>
      </c>
      <c r="CP277" s="184">
        <f t="shared" ca="1" si="891"/>
        <v>0</v>
      </c>
      <c r="CQ277" s="184">
        <f t="shared" ca="1" si="892"/>
        <v>0</v>
      </c>
      <c r="CR277" s="184">
        <f t="shared" ca="1" si="893"/>
        <v>0</v>
      </c>
      <c r="CS277" s="184">
        <f t="shared" ca="1" si="894"/>
        <v>0</v>
      </c>
      <c r="CT277" s="184">
        <f t="shared" ca="1" si="895"/>
        <v>0</v>
      </c>
      <c r="CU277" s="184">
        <f t="shared" ca="1" si="896"/>
        <v>0</v>
      </c>
      <c r="CV277" s="184">
        <f t="shared" ca="1" si="897"/>
        <v>0</v>
      </c>
      <c r="CW277" s="184">
        <f t="shared" ca="1" si="898"/>
        <v>0</v>
      </c>
      <c r="CX277" s="184">
        <f t="shared" ca="1" si="899"/>
        <v>0</v>
      </c>
      <c r="CY277" s="184">
        <f t="shared" ca="1" si="900"/>
        <v>0</v>
      </c>
      <c r="CZ277" s="184">
        <f t="shared" ca="1" si="901"/>
        <v>0</v>
      </c>
      <c r="DA277" s="184">
        <f t="shared" ca="1" si="902"/>
        <v>0</v>
      </c>
      <c r="DB277" s="184">
        <f t="shared" ca="1" si="903"/>
        <v>0</v>
      </c>
      <c r="DC277" s="184">
        <f t="shared" ca="1" si="904"/>
        <v>0</v>
      </c>
      <c r="DD277" s="184">
        <f t="shared" ca="1" si="905"/>
        <v>0</v>
      </c>
      <c r="DE277" s="184">
        <f t="shared" ca="1" si="906"/>
        <v>0</v>
      </c>
      <c r="DF277" s="184">
        <f t="shared" ca="1" si="907"/>
        <v>0</v>
      </c>
      <c r="DG277" s="184">
        <f t="shared" ca="1" si="908"/>
        <v>0</v>
      </c>
      <c r="DH277" s="184">
        <f t="shared" ca="1" si="909"/>
        <v>0</v>
      </c>
      <c r="DI277" s="184">
        <f t="shared" ca="1" si="910"/>
        <v>0</v>
      </c>
      <c r="DJ277" s="184">
        <f t="shared" ca="1" si="911"/>
        <v>0</v>
      </c>
      <c r="DK277" s="184">
        <f t="shared" ca="1" si="912"/>
        <v>0</v>
      </c>
      <c r="DL277" s="184">
        <f t="shared" ca="1" si="913"/>
        <v>0</v>
      </c>
      <c r="DM277" s="184">
        <f t="shared" ca="1" si="914"/>
        <v>0</v>
      </c>
      <c r="DN277" s="184">
        <f t="shared" ca="1" si="915"/>
        <v>0</v>
      </c>
      <c r="DO277" s="184">
        <f t="shared" ca="1" si="916"/>
        <v>0</v>
      </c>
      <c r="DP277" s="184">
        <f t="shared" ca="1" si="917"/>
        <v>0</v>
      </c>
      <c r="DQ277" s="184">
        <f t="shared" ca="1" si="918"/>
        <v>0</v>
      </c>
      <c r="DR277" s="184">
        <f t="shared" ca="1" si="919"/>
        <v>0</v>
      </c>
      <c r="DS277" s="184">
        <f t="shared" ca="1" si="920"/>
        <v>0</v>
      </c>
      <c r="DT277" s="184">
        <f t="shared" ca="1" si="921"/>
        <v>0</v>
      </c>
      <c r="DU277" s="184">
        <f t="shared" ca="1" si="922"/>
        <v>0</v>
      </c>
      <c r="DV277" s="184">
        <f t="shared" ca="1" si="923"/>
        <v>0</v>
      </c>
      <c r="DW277" s="184">
        <f t="shared" ca="1" si="924"/>
        <v>0</v>
      </c>
      <c r="DX277" s="184">
        <f t="shared" ca="1" si="925"/>
        <v>0</v>
      </c>
      <c r="DY277" s="184">
        <f t="shared" ca="1" si="926"/>
        <v>0</v>
      </c>
      <c r="DZ277" s="184">
        <f t="shared" ca="1" si="927"/>
        <v>0</v>
      </c>
      <c r="EA277" s="184">
        <f t="shared" ca="1" si="928"/>
        <v>0</v>
      </c>
      <c r="EB277" s="184">
        <f t="shared" ca="1" si="929"/>
        <v>0</v>
      </c>
      <c r="EC277" s="184">
        <f t="shared" ca="1" si="930"/>
        <v>0</v>
      </c>
      <c r="ED277" s="184">
        <f t="shared" ca="1" si="931"/>
        <v>0</v>
      </c>
      <c r="EE277" s="184">
        <f t="shared" ca="1" si="932"/>
        <v>0</v>
      </c>
      <c r="EF277" s="184">
        <f t="shared" ca="1" si="933"/>
        <v>0</v>
      </c>
      <c r="EG277" s="184">
        <f t="shared" ca="1" si="934"/>
        <v>0</v>
      </c>
      <c r="EH277" s="184">
        <f t="shared" ca="1" si="935"/>
        <v>0</v>
      </c>
      <c r="EI277" s="184">
        <f t="shared" ca="1" si="936"/>
        <v>0</v>
      </c>
      <c r="EJ277" s="184">
        <f t="shared" ca="1" si="937"/>
        <v>0</v>
      </c>
      <c r="EK277" s="184">
        <f t="shared" ca="1" si="938"/>
        <v>0</v>
      </c>
      <c r="EL277" s="184">
        <f t="shared" ca="1" si="939"/>
        <v>0</v>
      </c>
      <c r="EM277" s="184">
        <f t="shared" ca="1" si="940"/>
        <v>0</v>
      </c>
      <c r="EN277" s="184">
        <f t="shared" ca="1" si="941"/>
        <v>0</v>
      </c>
      <c r="EO277" s="184">
        <f t="shared" ca="1" si="942"/>
        <v>0</v>
      </c>
      <c r="EP277" s="184">
        <f t="shared" ca="1" si="943"/>
        <v>0</v>
      </c>
      <c r="EQ277" s="184">
        <f t="shared" ca="1" si="944"/>
        <v>0</v>
      </c>
      <c r="ER277" s="184">
        <f t="shared" ca="1" si="945"/>
        <v>0</v>
      </c>
      <c r="ES277" s="184">
        <f t="shared" ca="1" si="946"/>
        <v>0</v>
      </c>
      <c r="ET277" s="184">
        <f t="shared" ca="1" si="947"/>
        <v>0</v>
      </c>
      <c r="EU277" s="184">
        <f t="shared" ca="1" si="948"/>
        <v>0</v>
      </c>
      <c r="EV277" s="184">
        <f t="shared" ca="1" si="949"/>
        <v>0</v>
      </c>
      <c r="EW277" s="184">
        <f t="shared" ca="1" si="950"/>
        <v>0</v>
      </c>
      <c r="EX277" s="184">
        <f t="shared" ca="1" si="951"/>
        <v>0</v>
      </c>
      <c r="EY277" s="184">
        <f t="shared" ca="1" si="952"/>
        <v>0</v>
      </c>
      <c r="EZ277" s="184">
        <f t="shared" ca="1" si="953"/>
        <v>0</v>
      </c>
      <c r="FA277" s="184">
        <f t="shared" ca="1" si="954"/>
        <v>0</v>
      </c>
      <c r="FB277" s="184">
        <f t="shared" ca="1" si="955"/>
        <v>0</v>
      </c>
      <c r="FC277" s="184">
        <f t="shared" ca="1" si="956"/>
        <v>0</v>
      </c>
      <c r="FD277" s="184">
        <f t="shared" ca="1" si="957"/>
        <v>0</v>
      </c>
      <c r="FE277" s="184">
        <f t="shared" ca="1" si="958"/>
        <v>0</v>
      </c>
      <c r="FF277" s="184">
        <f t="shared" ca="1" si="959"/>
        <v>0</v>
      </c>
      <c r="FG277" s="184">
        <f t="shared" ca="1" si="960"/>
        <v>0</v>
      </c>
      <c r="FH277" s="184">
        <f t="shared" ca="1" si="961"/>
        <v>0</v>
      </c>
      <c r="FI277" s="184">
        <f t="shared" ca="1" si="962"/>
        <v>0</v>
      </c>
      <c r="FJ277" s="184">
        <f t="shared" ca="1" si="963"/>
        <v>0</v>
      </c>
      <c r="FK277" s="184">
        <f t="shared" ca="1" si="964"/>
        <v>0</v>
      </c>
      <c r="FL277" s="184">
        <f t="shared" ca="1" si="965"/>
        <v>0</v>
      </c>
      <c r="FM277" s="184">
        <f t="shared" ca="1" si="966"/>
        <v>0</v>
      </c>
      <c r="FN277" s="184">
        <f t="shared" ca="1" si="967"/>
        <v>0</v>
      </c>
      <c r="FO277" s="184">
        <f t="shared" ca="1" si="968"/>
        <v>0</v>
      </c>
      <c r="FP277" s="184">
        <f t="shared" ca="1" si="969"/>
        <v>0</v>
      </c>
      <c r="FQ277" s="184">
        <f t="shared" ca="1" si="970"/>
        <v>0</v>
      </c>
      <c r="FR277" s="184">
        <f t="shared" ca="1" si="971"/>
        <v>0</v>
      </c>
      <c r="FS277" s="184">
        <f t="shared" ca="1" si="972"/>
        <v>0</v>
      </c>
      <c r="FT277" s="184">
        <f t="shared" ca="1" si="973"/>
        <v>0</v>
      </c>
      <c r="FU277" s="184">
        <f t="shared" ca="1" si="974"/>
        <v>0</v>
      </c>
      <c r="FV277" s="184">
        <f t="shared" ca="1" si="975"/>
        <v>0</v>
      </c>
      <c r="FW277" s="184">
        <f t="shared" ca="1" si="976"/>
        <v>0</v>
      </c>
      <c r="FX277" s="184">
        <f t="shared" ca="1" si="977"/>
        <v>0</v>
      </c>
      <c r="FY277" s="184">
        <f t="shared" ca="1" si="978"/>
        <v>0</v>
      </c>
      <c r="FZ277" s="184">
        <f t="shared" ca="1" si="979"/>
        <v>0</v>
      </c>
      <c r="GA277" s="184">
        <f t="shared" ca="1" si="980"/>
        <v>0</v>
      </c>
      <c r="GB277" s="184">
        <f t="shared" ca="1" si="981"/>
        <v>0</v>
      </c>
      <c r="GC277" s="184">
        <f t="shared" ca="1" si="982"/>
        <v>0</v>
      </c>
      <c r="GD277" s="184">
        <f t="shared" ca="1" si="983"/>
        <v>0</v>
      </c>
      <c r="GE277" s="184">
        <f t="shared" ca="1" si="984"/>
        <v>0</v>
      </c>
      <c r="GF277" s="184">
        <f t="shared" ca="1" si="985"/>
        <v>0</v>
      </c>
      <c r="GG277" s="184">
        <f t="shared" ca="1" si="986"/>
        <v>0</v>
      </c>
      <c r="GH277" s="184">
        <f t="shared" ca="1" si="987"/>
        <v>0</v>
      </c>
      <c r="GI277" s="184">
        <f t="shared" ca="1" si="988"/>
        <v>0</v>
      </c>
      <c r="GJ277" s="184">
        <f t="shared" ca="1" si="989"/>
        <v>0</v>
      </c>
      <c r="GK277" s="184">
        <f t="shared" ca="1" si="990"/>
        <v>0</v>
      </c>
      <c r="GL277" s="184">
        <f t="shared" ca="1" si="991"/>
        <v>0</v>
      </c>
      <c r="GM277" s="184">
        <f t="shared" ca="1" si="992"/>
        <v>0</v>
      </c>
      <c r="GN277" s="184">
        <f t="shared" ca="1" si="993"/>
        <v>0</v>
      </c>
      <c r="GO277" s="184">
        <f t="shared" ca="1" si="994"/>
        <v>0</v>
      </c>
      <c r="GP277" s="184">
        <f t="shared" ca="1" si="995"/>
        <v>0</v>
      </c>
      <c r="GQ277" s="184">
        <f t="shared" ca="1" si="996"/>
        <v>0</v>
      </c>
      <c r="GR277" s="184">
        <f t="shared" ca="1" si="997"/>
        <v>0</v>
      </c>
      <c r="GS277" s="184">
        <f t="shared" ca="1" si="998"/>
        <v>0</v>
      </c>
      <c r="GT277" s="184">
        <f t="shared" ca="1" si="999"/>
        <v>0</v>
      </c>
      <c r="GU277" s="184">
        <f t="shared" ca="1" si="1000"/>
        <v>0</v>
      </c>
      <c r="GV277" s="184">
        <f t="shared" ca="1" si="1001"/>
        <v>0</v>
      </c>
      <c r="GW277" s="184">
        <f t="shared" ca="1" si="1002"/>
        <v>0</v>
      </c>
      <c r="GX277" s="184">
        <f t="shared" ca="1" si="1003"/>
        <v>0</v>
      </c>
      <c r="GY277" s="184">
        <f t="shared" ca="1" si="1004"/>
        <v>0</v>
      </c>
      <c r="GZ277" s="184">
        <f t="shared" ca="1" si="1005"/>
        <v>0</v>
      </c>
      <c r="HA277" s="184">
        <f t="shared" ca="1" si="1006"/>
        <v>0</v>
      </c>
      <c r="HB277" s="184">
        <f t="shared" ca="1" si="1007"/>
        <v>0</v>
      </c>
      <c r="HC277" s="184">
        <f t="shared" ca="1" si="1008"/>
        <v>0</v>
      </c>
      <c r="HD277" s="184">
        <f t="shared" ca="1" si="1009"/>
        <v>0</v>
      </c>
      <c r="HE277" s="184">
        <f t="shared" ca="1" si="1010"/>
        <v>0</v>
      </c>
      <c r="HF277" s="184">
        <f t="shared" ca="1" si="1011"/>
        <v>0</v>
      </c>
      <c r="HG277" s="184">
        <f t="shared" ca="1" si="1012"/>
        <v>0</v>
      </c>
      <c r="HH277" s="184">
        <f t="shared" ca="1" si="1013"/>
        <v>0</v>
      </c>
      <c r="HI277" s="184">
        <f t="shared" ca="1" si="1014"/>
        <v>0</v>
      </c>
      <c r="HJ277" s="184">
        <f t="shared" ca="1" si="1015"/>
        <v>0</v>
      </c>
      <c r="HK277" s="578">
        <f t="shared" ca="1" si="1016"/>
        <v>0</v>
      </c>
    </row>
    <row r="278" spans="1:219" s="185" customFormat="1">
      <c r="A278" s="284"/>
      <c r="B278" s="285"/>
      <c r="C278" s="286"/>
      <c r="D278" s="287"/>
      <c r="E278" s="288"/>
      <c r="F278" s="289"/>
      <c r="G278" s="289"/>
      <c r="H278" s="289"/>
      <c r="I278" s="289"/>
      <c r="J278" s="289"/>
      <c r="K278" s="289"/>
      <c r="L278" s="289"/>
      <c r="M278" s="572">
        <f t="shared" si="1017"/>
        <v>0</v>
      </c>
      <c r="N278" s="572">
        <f t="shared" si="1018"/>
        <v>0</v>
      </c>
      <c r="O278" s="572">
        <f t="shared" si="1019"/>
        <v>0</v>
      </c>
      <c r="P278" s="572">
        <f t="shared" si="1020"/>
        <v>270</v>
      </c>
      <c r="Q278" s="572" t="str">
        <f t="shared" si="1021"/>
        <v/>
      </c>
      <c r="R278" s="572" t="str">
        <f t="shared" si="1022"/>
        <v/>
      </c>
      <c r="S278" s="184" t="str">
        <f t="shared" ca="1" si="816"/>
        <v/>
      </c>
      <c r="T278" s="184" t="str">
        <f t="shared" ca="1" si="817"/>
        <v/>
      </c>
      <c r="U278" s="184" t="str">
        <f t="shared" ca="1" si="818"/>
        <v/>
      </c>
      <c r="V278" s="184" t="str">
        <f t="shared" ca="1" si="819"/>
        <v/>
      </c>
      <c r="W278" s="184" t="str">
        <f t="shared" ca="1" si="820"/>
        <v/>
      </c>
      <c r="X278" s="184" t="str">
        <f t="shared" ca="1" si="821"/>
        <v/>
      </c>
      <c r="Y278" s="184" t="str">
        <f t="shared" ca="1" si="822"/>
        <v/>
      </c>
      <c r="Z278" s="184" t="str">
        <f t="shared" ca="1" si="823"/>
        <v/>
      </c>
      <c r="AA278" s="184" t="str">
        <f t="shared" ca="1" si="824"/>
        <v/>
      </c>
      <c r="AB278" s="184" t="str">
        <f t="shared" ca="1" si="825"/>
        <v/>
      </c>
      <c r="AC278" s="184" t="str">
        <f t="shared" ca="1" si="826"/>
        <v/>
      </c>
      <c r="AD278" s="184" t="str">
        <f t="shared" ca="1" si="827"/>
        <v/>
      </c>
      <c r="AE278" s="184" t="str">
        <f t="shared" ca="1" si="828"/>
        <v/>
      </c>
      <c r="AF278" s="184" t="str">
        <f t="shared" ca="1" si="829"/>
        <v/>
      </c>
      <c r="AG278" s="184" t="str">
        <f t="shared" ca="1" si="830"/>
        <v/>
      </c>
      <c r="AH278" s="184" t="str">
        <f t="shared" ca="1" si="831"/>
        <v/>
      </c>
      <c r="AI278" s="184" t="str">
        <f t="shared" ca="1" si="832"/>
        <v/>
      </c>
      <c r="AJ278" s="184" t="str">
        <f t="shared" ca="1" si="833"/>
        <v/>
      </c>
      <c r="AK278" s="184" t="str">
        <f t="shared" ca="1" si="834"/>
        <v/>
      </c>
      <c r="AL278" s="184" t="str">
        <f t="shared" ca="1" si="835"/>
        <v/>
      </c>
      <c r="AM278" s="184" t="str">
        <f t="shared" ca="1" si="836"/>
        <v/>
      </c>
      <c r="AN278" s="184" t="str">
        <f t="shared" ca="1" si="837"/>
        <v/>
      </c>
      <c r="AO278" s="184" t="str">
        <f t="shared" ca="1" si="838"/>
        <v/>
      </c>
      <c r="AP278" s="184" t="str">
        <f t="shared" ca="1" si="839"/>
        <v/>
      </c>
      <c r="AQ278" s="184" t="str">
        <f t="shared" ca="1" si="840"/>
        <v/>
      </c>
      <c r="AR278" s="184" t="str">
        <f t="shared" ca="1" si="841"/>
        <v/>
      </c>
      <c r="AS278" s="184" t="str">
        <f t="shared" ca="1" si="842"/>
        <v/>
      </c>
      <c r="AT278" s="184" t="str">
        <f t="shared" ca="1" si="843"/>
        <v/>
      </c>
      <c r="AU278" s="184" t="str">
        <f t="shared" ca="1" si="844"/>
        <v/>
      </c>
      <c r="AV278" s="184" t="str">
        <f t="shared" ca="1" si="845"/>
        <v/>
      </c>
      <c r="AW278" s="184" t="str">
        <f t="shared" ca="1" si="846"/>
        <v/>
      </c>
      <c r="AX278" s="184" t="str">
        <f t="shared" ca="1" si="847"/>
        <v/>
      </c>
      <c r="AY278" s="184" t="str">
        <f t="shared" ca="1" si="848"/>
        <v/>
      </c>
      <c r="AZ278" s="184" t="str">
        <f t="shared" ca="1" si="849"/>
        <v/>
      </c>
      <c r="BA278" s="184" t="str">
        <f t="shared" ca="1" si="850"/>
        <v/>
      </c>
      <c r="BB278" s="184" t="str">
        <f t="shared" ca="1" si="851"/>
        <v/>
      </c>
      <c r="BC278" s="184" t="str">
        <f t="shared" ca="1" si="852"/>
        <v/>
      </c>
      <c r="BD278" s="184" t="str">
        <f t="shared" ca="1" si="853"/>
        <v/>
      </c>
      <c r="BE278" s="184" t="str">
        <f t="shared" ca="1" si="854"/>
        <v/>
      </c>
      <c r="BF278" s="184" t="str">
        <f t="shared" ca="1" si="855"/>
        <v/>
      </c>
      <c r="BG278" s="184" t="str">
        <f t="shared" ca="1" si="856"/>
        <v/>
      </c>
      <c r="BH278" s="184" t="str">
        <f t="shared" ca="1" si="857"/>
        <v/>
      </c>
      <c r="BI278" s="184" t="str">
        <f t="shared" ca="1" si="858"/>
        <v/>
      </c>
      <c r="BJ278" s="184" t="str">
        <f t="shared" ca="1" si="859"/>
        <v/>
      </c>
      <c r="BK278" s="184">
        <f t="shared" ca="1" si="860"/>
        <v>0</v>
      </c>
      <c r="BL278" s="184">
        <f t="shared" ca="1" si="861"/>
        <v>0</v>
      </c>
      <c r="BM278" s="184">
        <f t="shared" ca="1" si="862"/>
        <v>0</v>
      </c>
      <c r="BN278" s="184">
        <f t="shared" ca="1" si="863"/>
        <v>0</v>
      </c>
      <c r="BO278" s="184">
        <f t="shared" ca="1" si="864"/>
        <v>0</v>
      </c>
      <c r="BP278" s="184">
        <f t="shared" ca="1" si="865"/>
        <v>0</v>
      </c>
      <c r="BQ278" s="184">
        <f t="shared" ca="1" si="866"/>
        <v>0</v>
      </c>
      <c r="BR278" s="184">
        <f t="shared" ca="1" si="867"/>
        <v>0</v>
      </c>
      <c r="BS278" s="184">
        <f t="shared" ca="1" si="868"/>
        <v>0</v>
      </c>
      <c r="BT278" s="184">
        <f t="shared" ca="1" si="869"/>
        <v>0</v>
      </c>
      <c r="BU278" s="184">
        <f t="shared" ca="1" si="870"/>
        <v>0</v>
      </c>
      <c r="BV278" s="184">
        <f t="shared" ca="1" si="871"/>
        <v>0</v>
      </c>
      <c r="BW278" s="184">
        <f t="shared" ca="1" si="872"/>
        <v>0</v>
      </c>
      <c r="BX278" s="184">
        <f t="shared" ca="1" si="873"/>
        <v>0</v>
      </c>
      <c r="BY278" s="184">
        <f t="shared" ca="1" si="874"/>
        <v>0</v>
      </c>
      <c r="BZ278" s="184">
        <f t="shared" ca="1" si="875"/>
        <v>0</v>
      </c>
      <c r="CA278" s="184">
        <f t="shared" ca="1" si="876"/>
        <v>0</v>
      </c>
      <c r="CB278" s="184">
        <f t="shared" ca="1" si="877"/>
        <v>0</v>
      </c>
      <c r="CC278" s="184">
        <f t="shared" ca="1" si="878"/>
        <v>0</v>
      </c>
      <c r="CD278" s="184">
        <f t="shared" ca="1" si="879"/>
        <v>0</v>
      </c>
      <c r="CE278" s="184">
        <f t="shared" ca="1" si="880"/>
        <v>0</v>
      </c>
      <c r="CF278" s="184">
        <f t="shared" ca="1" si="881"/>
        <v>0</v>
      </c>
      <c r="CG278" s="184">
        <f t="shared" ca="1" si="882"/>
        <v>0</v>
      </c>
      <c r="CH278" s="184">
        <f t="shared" ca="1" si="883"/>
        <v>0</v>
      </c>
      <c r="CI278" s="184">
        <f t="shared" ca="1" si="884"/>
        <v>0</v>
      </c>
      <c r="CJ278" s="184">
        <f t="shared" ca="1" si="885"/>
        <v>0</v>
      </c>
      <c r="CK278" s="184">
        <f t="shared" ca="1" si="886"/>
        <v>0</v>
      </c>
      <c r="CL278" s="184">
        <f t="shared" ca="1" si="887"/>
        <v>0</v>
      </c>
      <c r="CM278" s="184">
        <f t="shared" ca="1" si="888"/>
        <v>0</v>
      </c>
      <c r="CN278" s="184">
        <f t="shared" ca="1" si="889"/>
        <v>0</v>
      </c>
      <c r="CO278" s="184">
        <f t="shared" ca="1" si="890"/>
        <v>0</v>
      </c>
      <c r="CP278" s="184">
        <f t="shared" ca="1" si="891"/>
        <v>0</v>
      </c>
      <c r="CQ278" s="184">
        <f t="shared" ca="1" si="892"/>
        <v>0</v>
      </c>
      <c r="CR278" s="184">
        <f t="shared" ca="1" si="893"/>
        <v>0</v>
      </c>
      <c r="CS278" s="184">
        <f t="shared" ca="1" si="894"/>
        <v>0</v>
      </c>
      <c r="CT278" s="184">
        <f t="shared" ca="1" si="895"/>
        <v>0</v>
      </c>
      <c r="CU278" s="184">
        <f t="shared" ca="1" si="896"/>
        <v>0</v>
      </c>
      <c r="CV278" s="184">
        <f t="shared" ca="1" si="897"/>
        <v>0</v>
      </c>
      <c r="CW278" s="184">
        <f t="shared" ca="1" si="898"/>
        <v>0</v>
      </c>
      <c r="CX278" s="184">
        <f t="shared" ca="1" si="899"/>
        <v>0</v>
      </c>
      <c r="CY278" s="184">
        <f t="shared" ca="1" si="900"/>
        <v>0</v>
      </c>
      <c r="CZ278" s="184">
        <f t="shared" ca="1" si="901"/>
        <v>0</v>
      </c>
      <c r="DA278" s="184">
        <f t="shared" ca="1" si="902"/>
        <v>0</v>
      </c>
      <c r="DB278" s="184">
        <f t="shared" ca="1" si="903"/>
        <v>0</v>
      </c>
      <c r="DC278" s="184">
        <f t="shared" ca="1" si="904"/>
        <v>0</v>
      </c>
      <c r="DD278" s="184">
        <f t="shared" ca="1" si="905"/>
        <v>0</v>
      </c>
      <c r="DE278" s="184">
        <f t="shared" ca="1" si="906"/>
        <v>0</v>
      </c>
      <c r="DF278" s="184">
        <f t="shared" ca="1" si="907"/>
        <v>0</v>
      </c>
      <c r="DG278" s="184">
        <f t="shared" ca="1" si="908"/>
        <v>0</v>
      </c>
      <c r="DH278" s="184">
        <f t="shared" ca="1" si="909"/>
        <v>0</v>
      </c>
      <c r="DI278" s="184">
        <f t="shared" ca="1" si="910"/>
        <v>0</v>
      </c>
      <c r="DJ278" s="184">
        <f t="shared" ca="1" si="911"/>
        <v>0</v>
      </c>
      <c r="DK278" s="184">
        <f t="shared" ca="1" si="912"/>
        <v>0</v>
      </c>
      <c r="DL278" s="184">
        <f t="shared" ca="1" si="913"/>
        <v>0</v>
      </c>
      <c r="DM278" s="184">
        <f t="shared" ca="1" si="914"/>
        <v>0</v>
      </c>
      <c r="DN278" s="184">
        <f t="shared" ca="1" si="915"/>
        <v>0</v>
      </c>
      <c r="DO278" s="184">
        <f t="shared" ca="1" si="916"/>
        <v>0</v>
      </c>
      <c r="DP278" s="184">
        <f t="shared" ca="1" si="917"/>
        <v>0</v>
      </c>
      <c r="DQ278" s="184">
        <f t="shared" ca="1" si="918"/>
        <v>0</v>
      </c>
      <c r="DR278" s="184">
        <f t="shared" ca="1" si="919"/>
        <v>0</v>
      </c>
      <c r="DS278" s="184">
        <f t="shared" ca="1" si="920"/>
        <v>0</v>
      </c>
      <c r="DT278" s="184">
        <f t="shared" ca="1" si="921"/>
        <v>0</v>
      </c>
      <c r="DU278" s="184">
        <f t="shared" ca="1" si="922"/>
        <v>0</v>
      </c>
      <c r="DV278" s="184">
        <f t="shared" ca="1" si="923"/>
        <v>0</v>
      </c>
      <c r="DW278" s="184">
        <f t="shared" ca="1" si="924"/>
        <v>0</v>
      </c>
      <c r="DX278" s="184">
        <f t="shared" ca="1" si="925"/>
        <v>0</v>
      </c>
      <c r="DY278" s="184">
        <f t="shared" ca="1" si="926"/>
        <v>0</v>
      </c>
      <c r="DZ278" s="184">
        <f t="shared" ca="1" si="927"/>
        <v>0</v>
      </c>
      <c r="EA278" s="184">
        <f t="shared" ca="1" si="928"/>
        <v>0</v>
      </c>
      <c r="EB278" s="184">
        <f t="shared" ca="1" si="929"/>
        <v>0</v>
      </c>
      <c r="EC278" s="184">
        <f t="shared" ca="1" si="930"/>
        <v>0</v>
      </c>
      <c r="ED278" s="184">
        <f t="shared" ca="1" si="931"/>
        <v>0</v>
      </c>
      <c r="EE278" s="184">
        <f t="shared" ca="1" si="932"/>
        <v>0</v>
      </c>
      <c r="EF278" s="184">
        <f t="shared" ca="1" si="933"/>
        <v>0</v>
      </c>
      <c r="EG278" s="184">
        <f t="shared" ca="1" si="934"/>
        <v>0</v>
      </c>
      <c r="EH278" s="184">
        <f t="shared" ca="1" si="935"/>
        <v>0</v>
      </c>
      <c r="EI278" s="184">
        <f t="shared" ca="1" si="936"/>
        <v>0</v>
      </c>
      <c r="EJ278" s="184">
        <f t="shared" ca="1" si="937"/>
        <v>0</v>
      </c>
      <c r="EK278" s="184">
        <f t="shared" ca="1" si="938"/>
        <v>0</v>
      </c>
      <c r="EL278" s="184">
        <f t="shared" ca="1" si="939"/>
        <v>0</v>
      </c>
      <c r="EM278" s="184">
        <f t="shared" ca="1" si="940"/>
        <v>0</v>
      </c>
      <c r="EN278" s="184">
        <f t="shared" ca="1" si="941"/>
        <v>0</v>
      </c>
      <c r="EO278" s="184">
        <f t="shared" ca="1" si="942"/>
        <v>0</v>
      </c>
      <c r="EP278" s="184">
        <f t="shared" ca="1" si="943"/>
        <v>0</v>
      </c>
      <c r="EQ278" s="184">
        <f t="shared" ca="1" si="944"/>
        <v>0</v>
      </c>
      <c r="ER278" s="184">
        <f t="shared" ca="1" si="945"/>
        <v>0</v>
      </c>
      <c r="ES278" s="184">
        <f t="shared" ca="1" si="946"/>
        <v>0</v>
      </c>
      <c r="ET278" s="184">
        <f t="shared" ca="1" si="947"/>
        <v>0</v>
      </c>
      <c r="EU278" s="184">
        <f t="shared" ca="1" si="948"/>
        <v>0</v>
      </c>
      <c r="EV278" s="184">
        <f t="shared" ca="1" si="949"/>
        <v>0</v>
      </c>
      <c r="EW278" s="184">
        <f t="shared" ca="1" si="950"/>
        <v>0</v>
      </c>
      <c r="EX278" s="184">
        <f t="shared" ca="1" si="951"/>
        <v>0</v>
      </c>
      <c r="EY278" s="184">
        <f t="shared" ca="1" si="952"/>
        <v>0</v>
      </c>
      <c r="EZ278" s="184">
        <f t="shared" ca="1" si="953"/>
        <v>0</v>
      </c>
      <c r="FA278" s="184">
        <f t="shared" ca="1" si="954"/>
        <v>0</v>
      </c>
      <c r="FB278" s="184">
        <f t="shared" ca="1" si="955"/>
        <v>0</v>
      </c>
      <c r="FC278" s="184">
        <f t="shared" ca="1" si="956"/>
        <v>0</v>
      </c>
      <c r="FD278" s="184">
        <f t="shared" ca="1" si="957"/>
        <v>0</v>
      </c>
      <c r="FE278" s="184">
        <f t="shared" ca="1" si="958"/>
        <v>0</v>
      </c>
      <c r="FF278" s="184">
        <f t="shared" ca="1" si="959"/>
        <v>0</v>
      </c>
      <c r="FG278" s="184">
        <f t="shared" ca="1" si="960"/>
        <v>0</v>
      </c>
      <c r="FH278" s="184">
        <f t="shared" ca="1" si="961"/>
        <v>0</v>
      </c>
      <c r="FI278" s="184">
        <f t="shared" ca="1" si="962"/>
        <v>0</v>
      </c>
      <c r="FJ278" s="184">
        <f t="shared" ca="1" si="963"/>
        <v>0</v>
      </c>
      <c r="FK278" s="184">
        <f t="shared" ca="1" si="964"/>
        <v>0</v>
      </c>
      <c r="FL278" s="184">
        <f t="shared" ca="1" si="965"/>
        <v>0</v>
      </c>
      <c r="FM278" s="184">
        <f t="shared" ca="1" si="966"/>
        <v>0</v>
      </c>
      <c r="FN278" s="184">
        <f t="shared" ca="1" si="967"/>
        <v>0</v>
      </c>
      <c r="FO278" s="184">
        <f t="shared" ca="1" si="968"/>
        <v>0</v>
      </c>
      <c r="FP278" s="184">
        <f t="shared" ca="1" si="969"/>
        <v>0</v>
      </c>
      <c r="FQ278" s="184">
        <f t="shared" ca="1" si="970"/>
        <v>0</v>
      </c>
      <c r="FR278" s="184">
        <f t="shared" ca="1" si="971"/>
        <v>0</v>
      </c>
      <c r="FS278" s="184">
        <f t="shared" ca="1" si="972"/>
        <v>0</v>
      </c>
      <c r="FT278" s="184">
        <f t="shared" ca="1" si="973"/>
        <v>0</v>
      </c>
      <c r="FU278" s="184">
        <f t="shared" ca="1" si="974"/>
        <v>0</v>
      </c>
      <c r="FV278" s="184">
        <f t="shared" ca="1" si="975"/>
        <v>0</v>
      </c>
      <c r="FW278" s="184">
        <f t="shared" ca="1" si="976"/>
        <v>0</v>
      </c>
      <c r="FX278" s="184">
        <f t="shared" ca="1" si="977"/>
        <v>0</v>
      </c>
      <c r="FY278" s="184">
        <f t="shared" ca="1" si="978"/>
        <v>0</v>
      </c>
      <c r="FZ278" s="184">
        <f t="shared" ca="1" si="979"/>
        <v>0</v>
      </c>
      <c r="GA278" s="184">
        <f t="shared" ca="1" si="980"/>
        <v>0</v>
      </c>
      <c r="GB278" s="184">
        <f t="shared" ca="1" si="981"/>
        <v>0</v>
      </c>
      <c r="GC278" s="184">
        <f t="shared" ca="1" si="982"/>
        <v>0</v>
      </c>
      <c r="GD278" s="184">
        <f t="shared" ca="1" si="983"/>
        <v>0</v>
      </c>
      <c r="GE278" s="184">
        <f t="shared" ca="1" si="984"/>
        <v>0</v>
      </c>
      <c r="GF278" s="184">
        <f t="shared" ca="1" si="985"/>
        <v>0</v>
      </c>
      <c r="GG278" s="184">
        <f t="shared" ca="1" si="986"/>
        <v>0</v>
      </c>
      <c r="GH278" s="184">
        <f t="shared" ca="1" si="987"/>
        <v>0</v>
      </c>
      <c r="GI278" s="184">
        <f t="shared" ca="1" si="988"/>
        <v>0</v>
      </c>
      <c r="GJ278" s="184">
        <f t="shared" ca="1" si="989"/>
        <v>0</v>
      </c>
      <c r="GK278" s="184">
        <f t="shared" ca="1" si="990"/>
        <v>0</v>
      </c>
      <c r="GL278" s="184">
        <f t="shared" ca="1" si="991"/>
        <v>0</v>
      </c>
      <c r="GM278" s="184">
        <f t="shared" ca="1" si="992"/>
        <v>0</v>
      </c>
      <c r="GN278" s="184">
        <f t="shared" ca="1" si="993"/>
        <v>0</v>
      </c>
      <c r="GO278" s="184">
        <f t="shared" ca="1" si="994"/>
        <v>0</v>
      </c>
      <c r="GP278" s="184">
        <f t="shared" ca="1" si="995"/>
        <v>0</v>
      </c>
      <c r="GQ278" s="184">
        <f t="shared" ca="1" si="996"/>
        <v>0</v>
      </c>
      <c r="GR278" s="184">
        <f t="shared" ca="1" si="997"/>
        <v>0</v>
      </c>
      <c r="GS278" s="184">
        <f t="shared" ca="1" si="998"/>
        <v>0</v>
      </c>
      <c r="GT278" s="184">
        <f t="shared" ca="1" si="999"/>
        <v>0</v>
      </c>
      <c r="GU278" s="184">
        <f t="shared" ca="1" si="1000"/>
        <v>0</v>
      </c>
      <c r="GV278" s="184">
        <f t="shared" ca="1" si="1001"/>
        <v>0</v>
      </c>
      <c r="GW278" s="184">
        <f t="shared" ca="1" si="1002"/>
        <v>0</v>
      </c>
      <c r="GX278" s="184">
        <f t="shared" ca="1" si="1003"/>
        <v>0</v>
      </c>
      <c r="GY278" s="184">
        <f t="shared" ca="1" si="1004"/>
        <v>0</v>
      </c>
      <c r="GZ278" s="184">
        <f t="shared" ca="1" si="1005"/>
        <v>0</v>
      </c>
      <c r="HA278" s="184">
        <f t="shared" ca="1" si="1006"/>
        <v>0</v>
      </c>
      <c r="HB278" s="184">
        <f t="shared" ca="1" si="1007"/>
        <v>0</v>
      </c>
      <c r="HC278" s="184">
        <f t="shared" ca="1" si="1008"/>
        <v>0</v>
      </c>
      <c r="HD278" s="184">
        <f t="shared" ca="1" si="1009"/>
        <v>0</v>
      </c>
      <c r="HE278" s="184">
        <f t="shared" ca="1" si="1010"/>
        <v>0</v>
      </c>
      <c r="HF278" s="184">
        <f t="shared" ca="1" si="1011"/>
        <v>0</v>
      </c>
      <c r="HG278" s="184">
        <f t="shared" ca="1" si="1012"/>
        <v>0</v>
      </c>
      <c r="HH278" s="184">
        <f t="shared" ca="1" si="1013"/>
        <v>0</v>
      </c>
      <c r="HI278" s="184">
        <f t="shared" ca="1" si="1014"/>
        <v>0</v>
      </c>
      <c r="HJ278" s="184">
        <f t="shared" ca="1" si="1015"/>
        <v>0</v>
      </c>
      <c r="HK278" s="578">
        <f t="shared" ca="1" si="1016"/>
        <v>0</v>
      </c>
    </row>
    <row r="279" spans="1:219" s="185" customFormat="1">
      <c r="A279" s="284"/>
      <c r="B279" s="285"/>
      <c r="C279" s="286"/>
      <c r="D279" s="287"/>
      <c r="E279" s="288"/>
      <c r="F279" s="289"/>
      <c r="G279" s="289"/>
      <c r="H279" s="289"/>
      <c r="I279" s="289"/>
      <c r="J279" s="289"/>
      <c r="K279" s="289"/>
      <c r="L279" s="289"/>
      <c r="M279" s="572">
        <f t="shared" si="1017"/>
        <v>0</v>
      </c>
      <c r="N279" s="572">
        <f t="shared" si="1018"/>
        <v>0</v>
      </c>
      <c r="O279" s="572">
        <f t="shared" si="1019"/>
        <v>0</v>
      </c>
      <c r="P279" s="572">
        <f t="shared" si="1020"/>
        <v>271</v>
      </c>
      <c r="Q279" s="572" t="str">
        <f t="shared" si="1021"/>
        <v/>
      </c>
      <c r="R279" s="572" t="str">
        <f t="shared" si="1022"/>
        <v/>
      </c>
      <c r="S279" s="184" t="str">
        <f t="shared" ca="1" si="816"/>
        <v/>
      </c>
      <c r="T279" s="184" t="str">
        <f t="shared" ca="1" si="817"/>
        <v/>
      </c>
      <c r="U279" s="184" t="str">
        <f t="shared" ca="1" si="818"/>
        <v/>
      </c>
      <c r="V279" s="184" t="str">
        <f t="shared" ca="1" si="819"/>
        <v/>
      </c>
      <c r="W279" s="184" t="str">
        <f t="shared" ca="1" si="820"/>
        <v/>
      </c>
      <c r="X279" s="184" t="str">
        <f t="shared" ca="1" si="821"/>
        <v/>
      </c>
      <c r="Y279" s="184" t="str">
        <f t="shared" ca="1" si="822"/>
        <v/>
      </c>
      <c r="Z279" s="184" t="str">
        <f t="shared" ca="1" si="823"/>
        <v/>
      </c>
      <c r="AA279" s="184" t="str">
        <f t="shared" ca="1" si="824"/>
        <v/>
      </c>
      <c r="AB279" s="184" t="str">
        <f t="shared" ca="1" si="825"/>
        <v/>
      </c>
      <c r="AC279" s="184" t="str">
        <f t="shared" ca="1" si="826"/>
        <v/>
      </c>
      <c r="AD279" s="184" t="str">
        <f t="shared" ca="1" si="827"/>
        <v/>
      </c>
      <c r="AE279" s="184" t="str">
        <f t="shared" ca="1" si="828"/>
        <v/>
      </c>
      <c r="AF279" s="184" t="str">
        <f t="shared" ca="1" si="829"/>
        <v/>
      </c>
      <c r="AG279" s="184" t="str">
        <f t="shared" ca="1" si="830"/>
        <v/>
      </c>
      <c r="AH279" s="184" t="str">
        <f t="shared" ca="1" si="831"/>
        <v/>
      </c>
      <c r="AI279" s="184" t="str">
        <f t="shared" ca="1" si="832"/>
        <v/>
      </c>
      <c r="AJ279" s="184" t="str">
        <f t="shared" ca="1" si="833"/>
        <v/>
      </c>
      <c r="AK279" s="184" t="str">
        <f t="shared" ca="1" si="834"/>
        <v/>
      </c>
      <c r="AL279" s="184" t="str">
        <f t="shared" ca="1" si="835"/>
        <v/>
      </c>
      <c r="AM279" s="184" t="str">
        <f t="shared" ca="1" si="836"/>
        <v/>
      </c>
      <c r="AN279" s="184" t="str">
        <f t="shared" ca="1" si="837"/>
        <v/>
      </c>
      <c r="AO279" s="184" t="str">
        <f t="shared" ca="1" si="838"/>
        <v/>
      </c>
      <c r="AP279" s="184" t="str">
        <f t="shared" ca="1" si="839"/>
        <v/>
      </c>
      <c r="AQ279" s="184" t="str">
        <f t="shared" ca="1" si="840"/>
        <v/>
      </c>
      <c r="AR279" s="184" t="str">
        <f t="shared" ca="1" si="841"/>
        <v/>
      </c>
      <c r="AS279" s="184" t="str">
        <f t="shared" ca="1" si="842"/>
        <v/>
      </c>
      <c r="AT279" s="184" t="str">
        <f t="shared" ca="1" si="843"/>
        <v/>
      </c>
      <c r="AU279" s="184" t="str">
        <f t="shared" ca="1" si="844"/>
        <v/>
      </c>
      <c r="AV279" s="184" t="str">
        <f t="shared" ca="1" si="845"/>
        <v/>
      </c>
      <c r="AW279" s="184" t="str">
        <f t="shared" ca="1" si="846"/>
        <v/>
      </c>
      <c r="AX279" s="184" t="str">
        <f t="shared" ca="1" si="847"/>
        <v/>
      </c>
      <c r="AY279" s="184" t="str">
        <f t="shared" ca="1" si="848"/>
        <v/>
      </c>
      <c r="AZ279" s="184" t="str">
        <f t="shared" ca="1" si="849"/>
        <v/>
      </c>
      <c r="BA279" s="184" t="str">
        <f t="shared" ca="1" si="850"/>
        <v/>
      </c>
      <c r="BB279" s="184" t="str">
        <f t="shared" ca="1" si="851"/>
        <v/>
      </c>
      <c r="BC279" s="184" t="str">
        <f t="shared" ca="1" si="852"/>
        <v/>
      </c>
      <c r="BD279" s="184" t="str">
        <f t="shared" ca="1" si="853"/>
        <v/>
      </c>
      <c r="BE279" s="184" t="str">
        <f t="shared" ca="1" si="854"/>
        <v/>
      </c>
      <c r="BF279" s="184" t="str">
        <f t="shared" ca="1" si="855"/>
        <v/>
      </c>
      <c r="BG279" s="184" t="str">
        <f t="shared" ca="1" si="856"/>
        <v/>
      </c>
      <c r="BH279" s="184" t="str">
        <f t="shared" ca="1" si="857"/>
        <v/>
      </c>
      <c r="BI279" s="184" t="str">
        <f t="shared" ca="1" si="858"/>
        <v/>
      </c>
      <c r="BJ279" s="184">
        <f t="shared" ca="1" si="859"/>
        <v>0</v>
      </c>
      <c r="BK279" s="184">
        <f t="shared" ca="1" si="860"/>
        <v>0</v>
      </c>
      <c r="BL279" s="184">
        <f t="shared" ca="1" si="861"/>
        <v>0</v>
      </c>
      <c r="BM279" s="184">
        <f t="shared" ca="1" si="862"/>
        <v>0</v>
      </c>
      <c r="BN279" s="184">
        <f t="shared" ca="1" si="863"/>
        <v>0</v>
      </c>
      <c r="BO279" s="184">
        <f t="shared" ca="1" si="864"/>
        <v>0</v>
      </c>
      <c r="BP279" s="184">
        <f t="shared" ca="1" si="865"/>
        <v>0</v>
      </c>
      <c r="BQ279" s="184">
        <f t="shared" ca="1" si="866"/>
        <v>0</v>
      </c>
      <c r="BR279" s="184">
        <f t="shared" ca="1" si="867"/>
        <v>0</v>
      </c>
      <c r="BS279" s="184">
        <f t="shared" ca="1" si="868"/>
        <v>0</v>
      </c>
      <c r="BT279" s="184">
        <f t="shared" ca="1" si="869"/>
        <v>0</v>
      </c>
      <c r="BU279" s="184">
        <f t="shared" ca="1" si="870"/>
        <v>0</v>
      </c>
      <c r="BV279" s="184">
        <f t="shared" ca="1" si="871"/>
        <v>0</v>
      </c>
      <c r="BW279" s="184">
        <f t="shared" ca="1" si="872"/>
        <v>0</v>
      </c>
      <c r="BX279" s="184">
        <f t="shared" ca="1" si="873"/>
        <v>0</v>
      </c>
      <c r="BY279" s="184">
        <f t="shared" ca="1" si="874"/>
        <v>0</v>
      </c>
      <c r="BZ279" s="184">
        <f t="shared" ca="1" si="875"/>
        <v>0</v>
      </c>
      <c r="CA279" s="184">
        <f t="shared" ca="1" si="876"/>
        <v>0</v>
      </c>
      <c r="CB279" s="184">
        <f t="shared" ca="1" si="877"/>
        <v>0</v>
      </c>
      <c r="CC279" s="184">
        <f t="shared" ca="1" si="878"/>
        <v>0</v>
      </c>
      <c r="CD279" s="184">
        <f t="shared" ca="1" si="879"/>
        <v>0</v>
      </c>
      <c r="CE279" s="184">
        <f t="shared" ca="1" si="880"/>
        <v>0</v>
      </c>
      <c r="CF279" s="184">
        <f t="shared" ca="1" si="881"/>
        <v>0</v>
      </c>
      <c r="CG279" s="184">
        <f t="shared" ca="1" si="882"/>
        <v>0</v>
      </c>
      <c r="CH279" s="184">
        <f t="shared" ca="1" si="883"/>
        <v>0</v>
      </c>
      <c r="CI279" s="184">
        <f t="shared" ca="1" si="884"/>
        <v>0</v>
      </c>
      <c r="CJ279" s="184">
        <f t="shared" ca="1" si="885"/>
        <v>0</v>
      </c>
      <c r="CK279" s="184">
        <f t="shared" ca="1" si="886"/>
        <v>0</v>
      </c>
      <c r="CL279" s="184">
        <f t="shared" ca="1" si="887"/>
        <v>0</v>
      </c>
      <c r="CM279" s="184">
        <f t="shared" ca="1" si="888"/>
        <v>0</v>
      </c>
      <c r="CN279" s="184">
        <f t="shared" ca="1" si="889"/>
        <v>0</v>
      </c>
      <c r="CO279" s="184">
        <f t="shared" ca="1" si="890"/>
        <v>0</v>
      </c>
      <c r="CP279" s="184">
        <f t="shared" ca="1" si="891"/>
        <v>0</v>
      </c>
      <c r="CQ279" s="184">
        <f t="shared" ca="1" si="892"/>
        <v>0</v>
      </c>
      <c r="CR279" s="184">
        <f t="shared" ca="1" si="893"/>
        <v>0</v>
      </c>
      <c r="CS279" s="184">
        <f t="shared" ca="1" si="894"/>
        <v>0</v>
      </c>
      <c r="CT279" s="184">
        <f t="shared" ca="1" si="895"/>
        <v>0</v>
      </c>
      <c r="CU279" s="184">
        <f t="shared" ca="1" si="896"/>
        <v>0</v>
      </c>
      <c r="CV279" s="184">
        <f t="shared" ca="1" si="897"/>
        <v>0</v>
      </c>
      <c r="CW279" s="184">
        <f t="shared" ca="1" si="898"/>
        <v>0</v>
      </c>
      <c r="CX279" s="184">
        <f t="shared" ca="1" si="899"/>
        <v>0</v>
      </c>
      <c r="CY279" s="184">
        <f t="shared" ca="1" si="900"/>
        <v>0</v>
      </c>
      <c r="CZ279" s="184">
        <f t="shared" ca="1" si="901"/>
        <v>0</v>
      </c>
      <c r="DA279" s="184">
        <f t="shared" ca="1" si="902"/>
        <v>0</v>
      </c>
      <c r="DB279" s="184">
        <f t="shared" ca="1" si="903"/>
        <v>0</v>
      </c>
      <c r="DC279" s="184">
        <f t="shared" ca="1" si="904"/>
        <v>0</v>
      </c>
      <c r="DD279" s="184">
        <f t="shared" ca="1" si="905"/>
        <v>0</v>
      </c>
      <c r="DE279" s="184">
        <f t="shared" ca="1" si="906"/>
        <v>0</v>
      </c>
      <c r="DF279" s="184">
        <f t="shared" ca="1" si="907"/>
        <v>0</v>
      </c>
      <c r="DG279" s="184">
        <f t="shared" ca="1" si="908"/>
        <v>0</v>
      </c>
      <c r="DH279" s="184">
        <f t="shared" ca="1" si="909"/>
        <v>0</v>
      </c>
      <c r="DI279" s="184">
        <f t="shared" ca="1" si="910"/>
        <v>0</v>
      </c>
      <c r="DJ279" s="184">
        <f t="shared" ca="1" si="911"/>
        <v>0</v>
      </c>
      <c r="DK279" s="184">
        <f t="shared" ca="1" si="912"/>
        <v>0</v>
      </c>
      <c r="DL279" s="184">
        <f t="shared" ca="1" si="913"/>
        <v>0</v>
      </c>
      <c r="DM279" s="184">
        <f t="shared" ca="1" si="914"/>
        <v>0</v>
      </c>
      <c r="DN279" s="184">
        <f t="shared" ca="1" si="915"/>
        <v>0</v>
      </c>
      <c r="DO279" s="184">
        <f t="shared" ca="1" si="916"/>
        <v>0</v>
      </c>
      <c r="DP279" s="184">
        <f t="shared" ca="1" si="917"/>
        <v>0</v>
      </c>
      <c r="DQ279" s="184">
        <f t="shared" ca="1" si="918"/>
        <v>0</v>
      </c>
      <c r="DR279" s="184">
        <f t="shared" ca="1" si="919"/>
        <v>0</v>
      </c>
      <c r="DS279" s="184">
        <f t="shared" ca="1" si="920"/>
        <v>0</v>
      </c>
      <c r="DT279" s="184">
        <f t="shared" ca="1" si="921"/>
        <v>0</v>
      </c>
      <c r="DU279" s="184">
        <f t="shared" ca="1" si="922"/>
        <v>0</v>
      </c>
      <c r="DV279" s="184">
        <f t="shared" ca="1" si="923"/>
        <v>0</v>
      </c>
      <c r="DW279" s="184">
        <f t="shared" ca="1" si="924"/>
        <v>0</v>
      </c>
      <c r="DX279" s="184">
        <f t="shared" ca="1" si="925"/>
        <v>0</v>
      </c>
      <c r="DY279" s="184">
        <f t="shared" ca="1" si="926"/>
        <v>0</v>
      </c>
      <c r="DZ279" s="184">
        <f t="shared" ca="1" si="927"/>
        <v>0</v>
      </c>
      <c r="EA279" s="184">
        <f t="shared" ca="1" si="928"/>
        <v>0</v>
      </c>
      <c r="EB279" s="184">
        <f t="shared" ca="1" si="929"/>
        <v>0</v>
      </c>
      <c r="EC279" s="184">
        <f t="shared" ca="1" si="930"/>
        <v>0</v>
      </c>
      <c r="ED279" s="184">
        <f t="shared" ca="1" si="931"/>
        <v>0</v>
      </c>
      <c r="EE279" s="184">
        <f t="shared" ca="1" si="932"/>
        <v>0</v>
      </c>
      <c r="EF279" s="184">
        <f t="shared" ca="1" si="933"/>
        <v>0</v>
      </c>
      <c r="EG279" s="184">
        <f t="shared" ca="1" si="934"/>
        <v>0</v>
      </c>
      <c r="EH279" s="184">
        <f t="shared" ca="1" si="935"/>
        <v>0</v>
      </c>
      <c r="EI279" s="184">
        <f t="shared" ca="1" si="936"/>
        <v>0</v>
      </c>
      <c r="EJ279" s="184">
        <f t="shared" ca="1" si="937"/>
        <v>0</v>
      </c>
      <c r="EK279" s="184">
        <f t="shared" ca="1" si="938"/>
        <v>0</v>
      </c>
      <c r="EL279" s="184">
        <f t="shared" ca="1" si="939"/>
        <v>0</v>
      </c>
      <c r="EM279" s="184">
        <f t="shared" ca="1" si="940"/>
        <v>0</v>
      </c>
      <c r="EN279" s="184">
        <f t="shared" ca="1" si="941"/>
        <v>0</v>
      </c>
      <c r="EO279" s="184">
        <f t="shared" ca="1" si="942"/>
        <v>0</v>
      </c>
      <c r="EP279" s="184">
        <f t="shared" ca="1" si="943"/>
        <v>0</v>
      </c>
      <c r="EQ279" s="184">
        <f t="shared" ca="1" si="944"/>
        <v>0</v>
      </c>
      <c r="ER279" s="184">
        <f t="shared" ca="1" si="945"/>
        <v>0</v>
      </c>
      <c r="ES279" s="184">
        <f t="shared" ca="1" si="946"/>
        <v>0</v>
      </c>
      <c r="ET279" s="184">
        <f t="shared" ca="1" si="947"/>
        <v>0</v>
      </c>
      <c r="EU279" s="184">
        <f t="shared" ca="1" si="948"/>
        <v>0</v>
      </c>
      <c r="EV279" s="184">
        <f t="shared" ca="1" si="949"/>
        <v>0</v>
      </c>
      <c r="EW279" s="184">
        <f t="shared" ca="1" si="950"/>
        <v>0</v>
      </c>
      <c r="EX279" s="184">
        <f t="shared" ca="1" si="951"/>
        <v>0</v>
      </c>
      <c r="EY279" s="184">
        <f t="shared" ca="1" si="952"/>
        <v>0</v>
      </c>
      <c r="EZ279" s="184">
        <f t="shared" ca="1" si="953"/>
        <v>0</v>
      </c>
      <c r="FA279" s="184">
        <f t="shared" ca="1" si="954"/>
        <v>0</v>
      </c>
      <c r="FB279" s="184">
        <f t="shared" ca="1" si="955"/>
        <v>0</v>
      </c>
      <c r="FC279" s="184">
        <f t="shared" ca="1" si="956"/>
        <v>0</v>
      </c>
      <c r="FD279" s="184">
        <f t="shared" ca="1" si="957"/>
        <v>0</v>
      </c>
      <c r="FE279" s="184">
        <f t="shared" ca="1" si="958"/>
        <v>0</v>
      </c>
      <c r="FF279" s="184">
        <f t="shared" ca="1" si="959"/>
        <v>0</v>
      </c>
      <c r="FG279" s="184">
        <f t="shared" ca="1" si="960"/>
        <v>0</v>
      </c>
      <c r="FH279" s="184">
        <f t="shared" ca="1" si="961"/>
        <v>0</v>
      </c>
      <c r="FI279" s="184">
        <f t="shared" ca="1" si="962"/>
        <v>0</v>
      </c>
      <c r="FJ279" s="184">
        <f t="shared" ca="1" si="963"/>
        <v>0</v>
      </c>
      <c r="FK279" s="184">
        <f t="shared" ca="1" si="964"/>
        <v>0</v>
      </c>
      <c r="FL279" s="184">
        <f t="shared" ca="1" si="965"/>
        <v>0</v>
      </c>
      <c r="FM279" s="184">
        <f t="shared" ca="1" si="966"/>
        <v>0</v>
      </c>
      <c r="FN279" s="184">
        <f t="shared" ca="1" si="967"/>
        <v>0</v>
      </c>
      <c r="FO279" s="184">
        <f t="shared" ca="1" si="968"/>
        <v>0</v>
      </c>
      <c r="FP279" s="184">
        <f t="shared" ca="1" si="969"/>
        <v>0</v>
      </c>
      <c r="FQ279" s="184">
        <f t="shared" ca="1" si="970"/>
        <v>0</v>
      </c>
      <c r="FR279" s="184">
        <f t="shared" ca="1" si="971"/>
        <v>0</v>
      </c>
      <c r="FS279" s="184">
        <f t="shared" ca="1" si="972"/>
        <v>0</v>
      </c>
      <c r="FT279" s="184">
        <f t="shared" ca="1" si="973"/>
        <v>0</v>
      </c>
      <c r="FU279" s="184">
        <f t="shared" ca="1" si="974"/>
        <v>0</v>
      </c>
      <c r="FV279" s="184">
        <f t="shared" ca="1" si="975"/>
        <v>0</v>
      </c>
      <c r="FW279" s="184">
        <f t="shared" ca="1" si="976"/>
        <v>0</v>
      </c>
      <c r="FX279" s="184">
        <f t="shared" ca="1" si="977"/>
        <v>0</v>
      </c>
      <c r="FY279" s="184">
        <f t="shared" ca="1" si="978"/>
        <v>0</v>
      </c>
      <c r="FZ279" s="184">
        <f t="shared" ca="1" si="979"/>
        <v>0</v>
      </c>
      <c r="GA279" s="184">
        <f t="shared" ca="1" si="980"/>
        <v>0</v>
      </c>
      <c r="GB279" s="184">
        <f t="shared" ca="1" si="981"/>
        <v>0</v>
      </c>
      <c r="GC279" s="184">
        <f t="shared" ca="1" si="982"/>
        <v>0</v>
      </c>
      <c r="GD279" s="184">
        <f t="shared" ca="1" si="983"/>
        <v>0</v>
      </c>
      <c r="GE279" s="184">
        <f t="shared" ca="1" si="984"/>
        <v>0</v>
      </c>
      <c r="GF279" s="184">
        <f t="shared" ca="1" si="985"/>
        <v>0</v>
      </c>
      <c r="GG279" s="184">
        <f t="shared" ca="1" si="986"/>
        <v>0</v>
      </c>
      <c r="GH279" s="184">
        <f t="shared" ca="1" si="987"/>
        <v>0</v>
      </c>
      <c r="GI279" s="184">
        <f t="shared" ca="1" si="988"/>
        <v>0</v>
      </c>
      <c r="GJ279" s="184">
        <f t="shared" ca="1" si="989"/>
        <v>0</v>
      </c>
      <c r="GK279" s="184">
        <f t="shared" ca="1" si="990"/>
        <v>0</v>
      </c>
      <c r="GL279" s="184">
        <f t="shared" ca="1" si="991"/>
        <v>0</v>
      </c>
      <c r="GM279" s="184">
        <f t="shared" ca="1" si="992"/>
        <v>0</v>
      </c>
      <c r="GN279" s="184">
        <f t="shared" ca="1" si="993"/>
        <v>0</v>
      </c>
      <c r="GO279" s="184">
        <f t="shared" ca="1" si="994"/>
        <v>0</v>
      </c>
      <c r="GP279" s="184">
        <f t="shared" ca="1" si="995"/>
        <v>0</v>
      </c>
      <c r="GQ279" s="184">
        <f t="shared" ca="1" si="996"/>
        <v>0</v>
      </c>
      <c r="GR279" s="184">
        <f t="shared" ca="1" si="997"/>
        <v>0</v>
      </c>
      <c r="GS279" s="184">
        <f t="shared" ca="1" si="998"/>
        <v>0</v>
      </c>
      <c r="GT279" s="184">
        <f t="shared" ca="1" si="999"/>
        <v>0</v>
      </c>
      <c r="GU279" s="184">
        <f t="shared" ca="1" si="1000"/>
        <v>0</v>
      </c>
      <c r="GV279" s="184">
        <f t="shared" ca="1" si="1001"/>
        <v>0</v>
      </c>
      <c r="GW279" s="184">
        <f t="shared" ca="1" si="1002"/>
        <v>0</v>
      </c>
      <c r="GX279" s="184">
        <f t="shared" ca="1" si="1003"/>
        <v>0</v>
      </c>
      <c r="GY279" s="184">
        <f t="shared" ca="1" si="1004"/>
        <v>0</v>
      </c>
      <c r="GZ279" s="184">
        <f t="shared" ca="1" si="1005"/>
        <v>0</v>
      </c>
      <c r="HA279" s="184">
        <f t="shared" ca="1" si="1006"/>
        <v>0</v>
      </c>
      <c r="HB279" s="184">
        <f t="shared" ca="1" si="1007"/>
        <v>0</v>
      </c>
      <c r="HC279" s="184">
        <f t="shared" ca="1" si="1008"/>
        <v>0</v>
      </c>
      <c r="HD279" s="184">
        <f t="shared" ca="1" si="1009"/>
        <v>0</v>
      </c>
      <c r="HE279" s="184">
        <f t="shared" ca="1" si="1010"/>
        <v>0</v>
      </c>
      <c r="HF279" s="184">
        <f t="shared" ca="1" si="1011"/>
        <v>0</v>
      </c>
      <c r="HG279" s="184">
        <f t="shared" ca="1" si="1012"/>
        <v>0</v>
      </c>
      <c r="HH279" s="184">
        <f t="shared" ca="1" si="1013"/>
        <v>0</v>
      </c>
      <c r="HI279" s="184">
        <f t="shared" ca="1" si="1014"/>
        <v>0</v>
      </c>
      <c r="HJ279" s="184">
        <f t="shared" ca="1" si="1015"/>
        <v>0</v>
      </c>
      <c r="HK279" s="578">
        <f t="shared" ca="1" si="1016"/>
        <v>0</v>
      </c>
    </row>
    <row r="280" spans="1:219" s="185" customFormat="1">
      <c r="A280" s="284"/>
      <c r="B280" s="285"/>
      <c r="C280" s="286"/>
      <c r="D280" s="287"/>
      <c r="E280" s="288"/>
      <c r="F280" s="289"/>
      <c r="G280" s="289"/>
      <c r="H280" s="289"/>
      <c r="I280" s="289"/>
      <c r="J280" s="289"/>
      <c r="K280" s="289"/>
      <c r="L280" s="289"/>
      <c r="M280" s="572">
        <f t="shared" si="1017"/>
        <v>0</v>
      </c>
      <c r="N280" s="572">
        <f t="shared" si="1018"/>
        <v>0</v>
      </c>
      <c r="O280" s="572">
        <f t="shared" si="1019"/>
        <v>0</v>
      </c>
      <c r="P280" s="572">
        <f t="shared" si="1020"/>
        <v>272</v>
      </c>
      <c r="Q280" s="572" t="str">
        <f t="shared" si="1021"/>
        <v/>
      </c>
      <c r="R280" s="572" t="str">
        <f t="shared" si="1022"/>
        <v/>
      </c>
      <c r="S280" s="184" t="str">
        <f t="shared" ca="1" si="816"/>
        <v/>
      </c>
      <c r="T280" s="184" t="str">
        <f t="shared" ca="1" si="817"/>
        <v/>
      </c>
      <c r="U280" s="184" t="str">
        <f t="shared" ca="1" si="818"/>
        <v/>
      </c>
      <c r="V280" s="184" t="str">
        <f t="shared" ca="1" si="819"/>
        <v/>
      </c>
      <c r="W280" s="184" t="str">
        <f t="shared" ca="1" si="820"/>
        <v/>
      </c>
      <c r="X280" s="184" t="str">
        <f t="shared" ca="1" si="821"/>
        <v/>
      </c>
      <c r="Y280" s="184" t="str">
        <f t="shared" ca="1" si="822"/>
        <v/>
      </c>
      <c r="Z280" s="184" t="str">
        <f t="shared" ca="1" si="823"/>
        <v/>
      </c>
      <c r="AA280" s="184" t="str">
        <f t="shared" ca="1" si="824"/>
        <v/>
      </c>
      <c r="AB280" s="184" t="str">
        <f t="shared" ca="1" si="825"/>
        <v/>
      </c>
      <c r="AC280" s="184" t="str">
        <f t="shared" ca="1" si="826"/>
        <v/>
      </c>
      <c r="AD280" s="184" t="str">
        <f t="shared" ca="1" si="827"/>
        <v/>
      </c>
      <c r="AE280" s="184" t="str">
        <f t="shared" ca="1" si="828"/>
        <v/>
      </c>
      <c r="AF280" s="184" t="str">
        <f t="shared" ca="1" si="829"/>
        <v/>
      </c>
      <c r="AG280" s="184" t="str">
        <f t="shared" ca="1" si="830"/>
        <v/>
      </c>
      <c r="AH280" s="184" t="str">
        <f t="shared" ca="1" si="831"/>
        <v/>
      </c>
      <c r="AI280" s="184" t="str">
        <f t="shared" ca="1" si="832"/>
        <v/>
      </c>
      <c r="AJ280" s="184" t="str">
        <f t="shared" ca="1" si="833"/>
        <v/>
      </c>
      <c r="AK280" s="184" t="str">
        <f t="shared" ca="1" si="834"/>
        <v/>
      </c>
      <c r="AL280" s="184" t="str">
        <f t="shared" ca="1" si="835"/>
        <v/>
      </c>
      <c r="AM280" s="184" t="str">
        <f t="shared" ca="1" si="836"/>
        <v/>
      </c>
      <c r="AN280" s="184" t="str">
        <f t="shared" ca="1" si="837"/>
        <v/>
      </c>
      <c r="AO280" s="184" t="str">
        <f t="shared" ca="1" si="838"/>
        <v/>
      </c>
      <c r="AP280" s="184" t="str">
        <f t="shared" ca="1" si="839"/>
        <v/>
      </c>
      <c r="AQ280" s="184" t="str">
        <f t="shared" ca="1" si="840"/>
        <v/>
      </c>
      <c r="AR280" s="184" t="str">
        <f t="shared" ca="1" si="841"/>
        <v/>
      </c>
      <c r="AS280" s="184" t="str">
        <f t="shared" ca="1" si="842"/>
        <v/>
      </c>
      <c r="AT280" s="184" t="str">
        <f t="shared" ca="1" si="843"/>
        <v/>
      </c>
      <c r="AU280" s="184" t="str">
        <f t="shared" ca="1" si="844"/>
        <v/>
      </c>
      <c r="AV280" s="184" t="str">
        <f t="shared" ca="1" si="845"/>
        <v/>
      </c>
      <c r="AW280" s="184" t="str">
        <f t="shared" ca="1" si="846"/>
        <v/>
      </c>
      <c r="AX280" s="184" t="str">
        <f t="shared" ca="1" si="847"/>
        <v/>
      </c>
      <c r="AY280" s="184" t="str">
        <f t="shared" ca="1" si="848"/>
        <v/>
      </c>
      <c r="AZ280" s="184" t="str">
        <f t="shared" ca="1" si="849"/>
        <v/>
      </c>
      <c r="BA280" s="184" t="str">
        <f t="shared" ca="1" si="850"/>
        <v/>
      </c>
      <c r="BB280" s="184" t="str">
        <f t="shared" ca="1" si="851"/>
        <v/>
      </c>
      <c r="BC280" s="184" t="str">
        <f t="shared" ca="1" si="852"/>
        <v/>
      </c>
      <c r="BD280" s="184" t="str">
        <f t="shared" ca="1" si="853"/>
        <v/>
      </c>
      <c r="BE280" s="184" t="str">
        <f t="shared" ca="1" si="854"/>
        <v/>
      </c>
      <c r="BF280" s="184" t="str">
        <f t="shared" ca="1" si="855"/>
        <v/>
      </c>
      <c r="BG280" s="184" t="str">
        <f t="shared" ca="1" si="856"/>
        <v/>
      </c>
      <c r="BH280" s="184" t="str">
        <f t="shared" ca="1" si="857"/>
        <v/>
      </c>
      <c r="BI280" s="184">
        <f t="shared" ca="1" si="858"/>
        <v>0</v>
      </c>
      <c r="BJ280" s="184">
        <f t="shared" ca="1" si="859"/>
        <v>0</v>
      </c>
      <c r="BK280" s="184">
        <f t="shared" ca="1" si="860"/>
        <v>0</v>
      </c>
      <c r="BL280" s="184">
        <f t="shared" ca="1" si="861"/>
        <v>0</v>
      </c>
      <c r="BM280" s="184">
        <f t="shared" ca="1" si="862"/>
        <v>0</v>
      </c>
      <c r="BN280" s="184">
        <f t="shared" ca="1" si="863"/>
        <v>0</v>
      </c>
      <c r="BO280" s="184">
        <f t="shared" ca="1" si="864"/>
        <v>0</v>
      </c>
      <c r="BP280" s="184">
        <f t="shared" ca="1" si="865"/>
        <v>0</v>
      </c>
      <c r="BQ280" s="184">
        <f t="shared" ca="1" si="866"/>
        <v>0</v>
      </c>
      <c r="BR280" s="184">
        <f t="shared" ca="1" si="867"/>
        <v>0</v>
      </c>
      <c r="BS280" s="184">
        <f t="shared" ca="1" si="868"/>
        <v>0</v>
      </c>
      <c r="BT280" s="184">
        <f t="shared" ca="1" si="869"/>
        <v>0</v>
      </c>
      <c r="BU280" s="184">
        <f t="shared" ca="1" si="870"/>
        <v>0</v>
      </c>
      <c r="BV280" s="184">
        <f t="shared" ca="1" si="871"/>
        <v>0</v>
      </c>
      <c r="BW280" s="184">
        <f t="shared" ca="1" si="872"/>
        <v>0</v>
      </c>
      <c r="BX280" s="184">
        <f t="shared" ca="1" si="873"/>
        <v>0</v>
      </c>
      <c r="BY280" s="184">
        <f t="shared" ca="1" si="874"/>
        <v>0</v>
      </c>
      <c r="BZ280" s="184">
        <f t="shared" ca="1" si="875"/>
        <v>0</v>
      </c>
      <c r="CA280" s="184">
        <f t="shared" ca="1" si="876"/>
        <v>0</v>
      </c>
      <c r="CB280" s="184">
        <f t="shared" ca="1" si="877"/>
        <v>0</v>
      </c>
      <c r="CC280" s="184">
        <f t="shared" ca="1" si="878"/>
        <v>0</v>
      </c>
      <c r="CD280" s="184">
        <f t="shared" ca="1" si="879"/>
        <v>0</v>
      </c>
      <c r="CE280" s="184">
        <f t="shared" ca="1" si="880"/>
        <v>0</v>
      </c>
      <c r="CF280" s="184">
        <f t="shared" ca="1" si="881"/>
        <v>0</v>
      </c>
      <c r="CG280" s="184">
        <f t="shared" ca="1" si="882"/>
        <v>0</v>
      </c>
      <c r="CH280" s="184">
        <f t="shared" ca="1" si="883"/>
        <v>0</v>
      </c>
      <c r="CI280" s="184">
        <f t="shared" ca="1" si="884"/>
        <v>0</v>
      </c>
      <c r="CJ280" s="184">
        <f t="shared" ca="1" si="885"/>
        <v>0</v>
      </c>
      <c r="CK280" s="184">
        <f t="shared" ca="1" si="886"/>
        <v>0</v>
      </c>
      <c r="CL280" s="184">
        <f t="shared" ca="1" si="887"/>
        <v>0</v>
      </c>
      <c r="CM280" s="184">
        <f t="shared" ca="1" si="888"/>
        <v>0</v>
      </c>
      <c r="CN280" s="184">
        <f t="shared" ca="1" si="889"/>
        <v>0</v>
      </c>
      <c r="CO280" s="184">
        <f t="shared" ca="1" si="890"/>
        <v>0</v>
      </c>
      <c r="CP280" s="184">
        <f t="shared" ca="1" si="891"/>
        <v>0</v>
      </c>
      <c r="CQ280" s="184">
        <f t="shared" ca="1" si="892"/>
        <v>0</v>
      </c>
      <c r="CR280" s="184">
        <f t="shared" ca="1" si="893"/>
        <v>0</v>
      </c>
      <c r="CS280" s="184">
        <f t="shared" ca="1" si="894"/>
        <v>0</v>
      </c>
      <c r="CT280" s="184">
        <f t="shared" ca="1" si="895"/>
        <v>0</v>
      </c>
      <c r="CU280" s="184">
        <f t="shared" ca="1" si="896"/>
        <v>0</v>
      </c>
      <c r="CV280" s="184">
        <f t="shared" ca="1" si="897"/>
        <v>0</v>
      </c>
      <c r="CW280" s="184">
        <f t="shared" ca="1" si="898"/>
        <v>0</v>
      </c>
      <c r="CX280" s="184">
        <f t="shared" ca="1" si="899"/>
        <v>0</v>
      </c>
      <c r="CY280" s="184">
        <f t="shared" ca="1" si="900"/>
        <v>0</v>
      </c>
      <c r="CZ280" s="184">
        <f t="shared" ca="1" si="901"/>
        <v>0</v>
      </c>
      <c r="DA280" s="184">
        <f t="shared" ca="1" si="902"/>
        <v>0</v>
      </c>
      <c r="DB280" s="184">
        <f t="shared" ca="1" si="903"/>
        <v>0</v>
      </c>
      <c r="DC280" s="184">
        <f t="shared" ca="1" si="904"/>
        <v>0</v>
      </c>
      <c r="DD280" s="184">
        <f t="shared" ca="1" si="905"/>
        <v>0</v>
      </c>
      <c r="DE280" s="184">
        <f t="shared" ca="1" si="906"/>
        <v>0</v>
      </c>
      <c r="DF280" s="184">
        <f t="shared" ca="1" si="907"/>
        <v>0</v>
      </c>
      <c r="DG280" s="184">
        <f t="shared" ca="1" si="908"/>
        <v>0</v>
      </c>
      <c r="DH280" s="184">
        <f t="shared" ca="1" si="909"/>
        <v>0</v>
      </c>
      <c r="DI280" s="184">
        <f t="shared" ca="1" si="910"/>
        <v>0</v>
      </c>
      <c r="DJ280" s="184">
        <f t="shared" ca="1" si="911"/>
        <v>0</v>
      </c>
      <c r="DK280" s="184">
        <f t="shared" ca="1" si="912"/>
        <v>0</v>
      </c>
      <c r="DL280" s="184">
        <f t="shared" ca="1" si="913"/>
        <v>0</v>
      </c>
      <c r="DM280" s="184">
        <f t="shared" ca="1" si="914"/>
        <v>0</v>
      </c>
      <c r="DN280" s="184">
        <f t="shared" ca="1" si="915"/>
        <v>0</v>
      </c>
      <c r="DO280" s="184">
        <f t="shared" ca="1" si="916"/>
        <v>0</v>
      </c>
      <c r="DP280" s="184">
        <f t="shared" ca="1" si="917"/>
        <v>0</v>
      </c>
      <c r="DQ280" s="184">
        <f t="shared" ca="1" si="918"/>
        <v>0</v>
      </c>
      <c r="DR280" s="184">
        <f t="shared" ca="1" si="919"/>
        <v>0</v>
      </c>
      <c r="DS280" s="184">
        <f t="shared" ca="1" si="920"/>
        <v>0</v>
      </c>
      <c r="DT280" s="184">
        <f t="shared" ca="1" si="921"/>
        <v>0</v>
      </c>
      <c r="DU280" s="184">
        <f t="shared" ca="1" si="922"/>
        <v>0</v>
      </c>
      <c r="DV280" s="184">
        <f t="shared" ca="1" si="923"/>
        <v>0</v>
      </c>
      <c r="DW280" s="184">
        <f t="shared" ca="1" si="924"/>
        <v>0</v>
      </c>
      <c r="DX280" s="184">
        <f t="shared" ca="1" si="925"/>
        <v>0</v>
      </c>
      <c r="DY280" s="184">
        <f t="shared" ca="1" si="926"/>
        <v>0</v>
      </c>
      <c r="DZ280" s="184">
        <f t="shared" ca="1" si="927"/>
        <v>0</v>
      </c>
      <c r="EA280" s="184">
        <f t="shared" ca="1" si="928"/>
        <v>0</v>
      </c>
      <c r="EB280" s="184">
        <f t="shared" ca="1" si="929"/>
        <v>0</v>
      </c>
      <c r="EC280" s="184">
        <f t="shared" ca="1" si="930"/>
        <v>0</v>
      </c>
      <c r="ED280" s="184">
        <f t="shared" ca="1" si="931"/>
        <v>0</v>
      </c>
      <c r="EE280" s="184">
        <f t="shared" ca="1" si="932"/>
        <v>0</v>
      </c>
      <c r="EF280" s="184">
        <f t="shared" ca="1" si="933"/>
        <v>0</v>
      </c>
      <c r="EG280" s="184">
        <f t="shared" ca="1" si="934"/>
        <v>0</v>
      </c>
      <c r="EH280" s="184">
        <f t="shared" ca="1" si="935"/>
        <v>0</v>
      </c>
      <c r="EI280" s="184">
        <f t="shared" ca="1" si="936"/>
        <v>0</v>
      </c>
      <c r="EJ280" s="184">
        <f t="shared" ca="1" si="937"/>
        <v>0</v>
      </c>
      <c r="EK280" s="184">
        <f t="shared" ca="1" si="938"/>
        <v>0</v>
      </c>
      <c r="EL280" s="184">
        <f t="shared" ca="1" si="939"/>
        <v>0</v>
      </c>
      <c r="EM280" s="184">
        <f t="shared" ca="1" si="940"/>
        <v>0</v>
      </c>
      <c r="EN280" s="184">
        <f t="shared" ca="1" si="941"/>
        <v>0</v>
      </c>
      <c r="EO280" s="184">
        <f t="shared" ca="1" si="942"/>
        <v>0</v>
      </c>
      <c r="EP280" s="184">
        <f t="shared" ca="1" si="943"/>
        <v>0</v>
      </c>
      <c r="EQ280" s="184">
        <f t="shared" ca="1" si="944"/>
        <v>0</v>
      </c>
      <c r="ER280" s="184">
        <f t="shared" ca="1" si="945"/>
        <v>0</v>
      </c>
      <c r="ES280" s="184">
        <f t="shared" ca="1" si="946"/>
        <v>0</v>
      </c>
      <c r="ET280" s="184">
        <f t="shared" ca="1" si="947"/>
        <v>0</v>
      </c>
      <c r="EU280" s="184">
        <f t="shared" ca="1" si="948"/>
        <v>0</v>
      </c>
      <c r="EV280" s="184">
        <f t="shared" ca="1" si="949"/>
        <v>0</v>
      </c>
      <c r="EW280" s="184">
        <f t="shared" ca="1" si="950"/>
        <v>0</v>
      </c>
      <c r="EX280" s="184">
        <f t="shared" ca="1" si="951"/>
        <v>0</v>
      </c>
      <c r="EY280" s="184">
        <f t="shared" ca="1" si="952"/>
        <v>0</v>
      </c>
      <c r="EZ280" s="184">
        <f t="shared" ca="1" si="953"/>
        <v>0</v>
      </c>
      <c r="FA280" s="184">
        <f t="shared" ca="1" si="954"/>
        <v>0</v>
      </c>
      <c r="FB280" s="184">
        <f t="shared" ca="1" si="955"/>
        <v>0</v>
      </c>
      <c r="FC280" s="184">
        <f t="shared" ca="1" si="956"/>
        <v>0</v>
      </c>
      <c r="FD280" s="184">
        <f t="shared" ca="1" si="957"/>
        <v>0</v>
      </c>
      <c r="FE280" s="184">
        <f t="shared" ca="1" si="958"/>
        <v>0</v>
      </c>
      <c r="FF280" s="184">
        <f t="shared" ca="1" si="959"/>
        <v>0</v>
      </c>
      <c r="FG280" s="184">
        <f t="shared" ca="1" si="960"/>
        <v>0</v>
      </c>
      <c r="FH280" s="184">
        <f t="shared" ca="1" si="961"/>
        <v>0</v>
      </c>
      <c r="FI280" s="184">
        <f t="shared" ca="1" si="962"/>
        <v>0</v>
      </c>
      <c r="FJ280" s="184">
        <f t="shared" ca="1" si="963"/>
        <v>0</v>
      </c>
      <c r="FK280" s="184">
        <f t="shared" ca="1" si="964"/>
        <v>0</v>
      </c>
      <c r="FL280" s="184">
        <f t="shared" ca="1" si="965"/>
        <v>0</v>
      </c>
      <c r="FM280" s="184">
        <f t="shared" ca="1" si="966"/>
        <v>0</v>
      </c>
      <c r="FN280" s="184">
        <f t="shared" ca="1" si="967"/>
        <v>0</v>
      </c>
      <c r="FO280" s="184">
        <f t="shared" ca="1" si="968"/>
        <v>0</v>
      </c>
      <c r="FP280" s="184">
        <f t="shared" ca="1" si="969"/>
        <v>0</v>
      </c>
      <c r="FQ280" s="184">
        <f t="shared" ca="1" si="970"/>
        <v>0</v>
      </c>
      <c r="FR280" s="184">
        <f t="shared" ca="1" si="971"/>
        <v>0</v>
      </c>
      <c r="FS280" s="184">
        <f t="shared" ca="1" si="972"/>
        <v>0</v>
      </c>
      <c r="FT280" s="184">
        <f t="shared" ca="1" si="973"/>
        <v>0</v>
      </c>
      <c r="FU280" s="184">
        <f t="shared" ca="1" si="974"/>
        <v>0</v>
      </c>
      <c r="FV280" s="184">
        <f t="shared" ca="1" si="975"/>
        <v>0</v>
      </c>
      <c r="FW280" s="184">
        <f t="shared" ca="1" si="976"/>
        <v>0</v>
      </c>
      <c r="FX280" s="184">
        <f t="shared" ca="1" si="977"/>
        <v>0</v>
      </c>
      <c r="FY280" s="184">
        <f t="shared" ca="1" si="978"/>
        <v>0</v>
      </c>
      <c r="FZ280" s="184">
        <f t="shared" ca="1" si="979"/>
        <v>0</v>
      </c>
      <c r="GA280" s="184">
        <f t="shared" ca="1" si="980"/>
        <v>0</v>
      </c>
      <c r="GB280" s="184">
        <f t="shared" ca="1" si="981"/>
        <v>0</v>
      </c>
      <c r="GC280" s="184">
        <f t="shared" ca="1" si="982"/>
        <v>0</v>
      </c>
      <c r="GD280" s="184">
        <f t="shared" ca="1" si="983"/>
        <v>0</v>
      </c>
      <c r="GE280" s="184">
        <f t="shared" ca="1" si="984"/>
        <v>0</v>
      </c>
      <c r="GF280" s="184">
        <f t="shared" ca="1" si="985"/>
        <v>0</v>
      </c>
      <c r="GG280" s="184">
        <f t="shared" ca="1" si="986"/>
        <v>0</v>
      </c>
      <c r="GH280" s="184">
        <f t="shared" ca="1" si="987"/>
        <v>0</v>
      </c>
      <c r="GI280" s="184">
        <f t="shared" ca="1" si="988"/>
        <v>0</v>
      </c>
      <c r="GJ280" s="184">
        <f t="shared" ca="1" si="989"/>
        <v>0</v>
      </c>
      <c r="GK280" s="184">
        <f t="shared" ca="1" si="990"/>
        <v>0</v>
      </c>
      <c r="GL280" s="184">
        <f t="shared" ca="1" si="991"/>
        <v>0</v>
      </c>
      <c r="GM280" s="184">
        <f t="shared" ca="1" si="992"/>
        <v>0</v>
      </c>
      <c r="GN280" s="184">
        <f t="shared" ca="1" si="993"/>
        <v>0</v>
      </c>
      <c r="GO280" s="184">
        <f t="shared" ca="1" si="994"/>
        <v>0</v>
      </c>
      <c r="GP280" s="184">
        <f t="shared" ca="1" si="995"/>
        <v>0</v>
      </c>
      <c r="GQ280" s="184">
        <f t="shared" ca="1" si="996"/>
        <v>0</v>
      </c>
      <c r="GR280" s="184">
        <f t="shared" ca="1" si="997"/>
        <v>0</v>
      </c>
      <c r="GS280" s="184">
        <f t="shared" ca="1" si="998"/>
        <v>0</v>
      </c>
      <c r="GT280" s="184">
        <f t="shared" ca="1" si="999"/>
        <v>0</v>
      </c>
      <c r="GU280" s="184">
        <f t="shared" ca="1" si="1000"/>
        <v>0</v>
      </c>
      <c r="GV280" s="184">
        <f t="shared" ca="1" si="1001"/>
        <v>0</v>
      </c>
      <c r="GW280" s="184">
        <f t="shared" ca="1" si="1002"/>
        <v>0</v>
      </c>
      <c r="GX280" s="184">
        <f t="shared" ca="1" si="1003"/>
        <v>0</v>
      </c>
      <c r="GY280" s="184">
        <f t="shared" ca="1" si="1004"/>
        <v>0</v>
      </c>
      <c r="GZ280" s="184">
        <f t="shared" ca="1" si="1005"/>
        <v>0</v>
      </c>
      <c r="HA280" s="184">
        <f t="shared" ca="1" si="1006"/>
        <v>0</v>
      </c>
      <c r="HB280" s="184">
        <f t="shared" ca="1" si="1007"/>
        <v>0</v>
      </c>
      <c r="HC280" s="184">
        <f t="shared" ca="1" si="1008"/>
        <v>0</v>
      </c>
      <c r="HD280" s="184">
        <f t="shared" ca="1" si="1009"/>
        <v>0</v>
      </c>
      <c r="HE280" s="184">
        <f t="shared" ca="1" si="1010"/>
        <v>0</v>
      </c>
      <c r="HF280" s="184">
        <f t="shared" ca="1" si="1011"/>
        <v>0</v>
      </c>
      <c r="HG280" s="184">
        <f t="shared" ca="1" si="1012"/>
        <v>0</v>
      </c>
      <c r="HH280" s="184">
        <f t="shared" ca="1" si="1013"/>
        <v>0</v>
      </c>
      <c r="HI280" s="184">
        <f t="shared" ca="1" si="1014"/>
        <v>0</v>
      </c>
      <c r="HJ280" s="184">
        <f t="shared" ca="1" si="1015"/>
        <v>0</v>
      </c>
      <c r="HK280" s="578">
        <f t="shared" ca="1" si="1016"/>
        <v>0</v>
      </c>
    </row>
    <row r="281" spans="1:219" s="185" customFormat="1">
      <c r="A281" s="284"/>
      <c r="B281" s="285"/>
      <c r="C281" s="286"/>
      <c r="D281" s="287"/>
      <c r="E281" s="288"/>
      <c r="F281" s="289"/>
      <c r="G281" s="289"/>
      <c r="H281" s="289"/>
      <c r="I281" s="289"/>
      <c r="J281" s="289"/>
      <c r="K281" s="289"/>
      <c r="L281" s="289"/>
      <c r="M281" s="572">
        <f t="shared" si="1017"/>
        <v>0</v>
      </c>
      <c r="N281" s="572">
        <f t="shared" si="1018"/>
        <v>0</v>
      </c>
      <c r="O281" s="572">
        <f t="shared" si="1019"/>
        <v>0</v>
      </c>
      <c r="P281" s="572">
        <f t="shared" si="1020"/>
        <v>273</v>
      </c>
      <c r="Q281" s="572" t="str">
        <f t="shared" si="1021"/>
        <v/>
      </c>
      <c r="R281" s="572" t="str">
        <f t="shared" si="1022"/>
        <v/>
      </c>
      <c r="S281" s="184" t="str">
        <f t="shared" ca="1" si="816"/>
        <v/>
      </c>
      <c r="T281" s="184" t="str">
        <f t="shared" ca="1" si="817"/>
        <v/>
      </c>
      <c r="U281" s="184" t="str">
        <f t="shared" ca="1" si="818"/>
        <v/>
      </c>
      <c r="V281" s="184" t="str">
        <f t="shared" ca="1" si="819"/>
        <v/>
      </c>
      <c r="W281" s="184" t="str">
        <f t="shared" ca="1" si="820"/>
        <v/>
      </c>
      <c r="X281" s="184" t="str">
        <f t="shared" ca="1" si="821"/>
        <v/>
      </c>
      <c r="Y281" s="184" t="str">
        <f t="shared" ca="1" si="822"/>
        <v/>
      </c>
      <c r="Z281" s="184" t="str">
        <f t="shared" ca="1" si="823"/>
        <v/>
      </c>
      <c r="AA281" s="184" t="str">
        <f t="shared" ca="1" si="824"/>
        <v/>
      </c>
      <c r="AB281" s="184" t="str">
        <f t="shared" ca="1" si="825"/>
        <v/>
      </c>
      <c r="AC281" s="184" t="str">
        <f t="shared" ca="1" si="826"/>
        <v/>
      </c>
      <c r="AD281" s="184" t="str">
        <f t="shared" ca="1" si="827"/>
        <v/>
      </c>
      <c r="AE281" s="184" t="str">
        <f t="shared" ca="1" si="828"/>
        <v/>
      </c>
      <c r="AF281" s="184" t="str">
        <f t="shared" ca="1" si="829"/>
        <v/>
      </c>
      <c r="AG281" s="184" t="str">
        <f t="shared" ca="1" si="830"/>
        <v/>
      </c>
      <c r="AH281" s="184" t="str">
        <f t="shared" ca="1" si="831"/>
        <v/>
      </c>
      <c r="AI281" s="184" t="str">
        <f t="shared" ca="1" si="832"/>
        <v/>
      </c>
      <c r="AJ281" s="184" t="str">
        <f t="shared" ca="1" si="833"/>
        <v/>
      </c>
      <c r="AK281" s="184" t="str">
        <f t="shared" ca="1" si="834"/>
        <v/>
      </c>
      <c r="AL281" s="184" t="str">
        <f t="shared" ca="1" si="835"/>
        <v/>
      </c>
      <c r="AM281" s="184" t="str">
        <f t="shared" ca="1" si="836"/>
        <v/>
      </c>
      <c r="AN281" s="184" t="str">
        <f t="shared" ca="1" si="837"/>
        <v/>
      </c>
      <c r="AO281" s="184" t="str">
        <f t="shared" ca="1" si="838"/>
        <v/>
      </c>
      <c r="AP281" s="184" t="str">
        <f t="shared" ca="1" si="839"/>
        <v/>
      </c>
      <c r="AQ281" s="184" t="str">
        <f t="shared" ca="1" si="840"/>
        <v/>
      </c>
      <c r="AR281" s="184" t="str">
        <f t="shared" ca="1" si="841"/>
        <v/>
      </c>
      <c r="AS281" s="184" t="str">
        <f t="shared" ca="1" si="842"/>
        <v/>
      </c>
      <c r="AT281" s="184" t="str">
        <f t="shared" ca="1" si="843"/>
        <v/>
      </c>
      <c r="AU281" s="184" t="str">
        <f t="shared" ca="1" si="844"/>
        <v/>
      </c>
      <c r="AV281" s="184" t="str">
        <f t="shared" ca="1" si="845"/>
        <v/>
      </c>
      <c r="AW281" s="184" t="str">
        <f t="shared" ca="1" si="846"/>
        <v/>
      </c>
      <c r="AX281" s="184" t="str">
        <f t="shared" ca="1" si="847"/>
        <v/>
      </c>
      <c r="AY281" s="184" t="str">
        <f t="shared" ca="1" si="848"/>
        <v/>
      </c>
      <c r="AZ281" s="184" t="str">
        <f t="shared" ca="1" si="849"/>
        <v/>
      </c>
      <c r="BA281" s="184" t="str">
        <f t="shared" ca="1" si="850"/>
        <v/>
      </c>
      <c r="BB281" s="184" t="str">
        <f t="shared" ca="1" si="851"/>
        <v/>
      </c>
      <c r="BC281" s="184" t="str">
        <f t="shared" ca="1" si="852"/>
        <v/>
      </c>
      <c r="BD281" s="184" t="str">
        <f t="shared" ca="1" si="853"/>
        <v/>
      </c>
      <c r="BE281" s="184" t="str">
        <f t="shared" ca="1" si="854"/>
        <v/>
      </c>
      <c r="BF281" s="184" t="str">
        <f t="shared" ca="1" si="855"/>
        <v/>
      </c>
      <c r="BG281" s="184" t="str">
        <f t="shared" ca="1" si="856"/>
        <v/>
      </c>
      <c r="BH281" s="184">
        <f t="shared" ca="1" si="857"/>
        <v>0</v>
      </c>
      <c r="BI281" s="184">
        <f t="shared" ca="1" si="858"/>
        <v>0</v>
      </c>
      <c r="BJ281" s="184">
        <f t="shared" ca="1" si="859"/>
        <v>0</v>
      </c>
      <c r="BK281" s="184">
        <f t="shared" ca="1" si="860"/>
        <v>0</v>
      </c>
      <c r="BL281" s="184">
        <f t="shared" ca="1" si="861"/>
        <v>0</v>
      </c>
      <c r="BM281" s="184">
        <f t="shared" ca="1" si="862"/>
        <v>0</v>
      </c>
      <c r="BN281" s="184">
        <f t="shared" ca="1" si="863"/>
        <v>0</v>
      </c>
      <c r="BO281" s="184">
        <f t="shared" ca="1" si="864"/>
        <v>0</v>
      </c>
      <c r="BP281" s="184">
        <f t="shared" ca="1" si="865"/>
        <v>0</v>
      </c>
      <c r="BQ281" s="184">
        <f t="shared" ca="1" si="866"/>
        <v>0</v>
      </c>
      <c r="BR281" s="184">
        <f t="shared" ca="1" si="867"/>
        <v>0</v>
      </c>
      <c r="BS281" s="184">
        <f t="shared" ca="1" si="868"/>
        <v>0</v>
      </c>
      <c r="BT281" s="184">
        <f t="shared" ca="1" si="869"/>
        <v>0</v>
      </c>
      <c r="BU281" s="184">
        <f t="shared" ca="1" si="870"/>
        <v>0</v>
      </c>
      <c r="BV281" s="184">
        <f t="shared" ca="1" si="871"/>
        <v>0</v>
      </c>
      <c r="BW281" s="184">
        <f t="shared" ca="1" si="872"/>
        <v>0</v>
      </c>
      <c r="BX281" s="184">
        <f t="shared" ca="1" si="873"/>
        <v>0</v>
      </c>
      <c r="BY281" s="184">
        <f t="shared" ca="1" si="874"/>
        <v>0</v>
      </c>
      <c r="BZ281" s="184">
        <f t="shared" ca="1" si="875"/>
        <v>0</v>
      </c>
      <c r="CA281" s="184">
        <f t="shared" ca="1" si="876"/>
        <v>0</v>
      </c>
      <c r="CB281" s="184">
        <f t="shared" ca="1" si="877"/>
        <v>0</v>
      </c>
      <c r="CC281" s="184">
        <f t="shared" ca="1" si="878"/>
        <v>0</v>
      </c>
      <c r="CD281" s="184">
        <f t="shared" ca="1" si="879"/>
        <v>0</v>
      </c>
      <c r="CE281" s="184">
        <f t="shared" ca="1" si="880"/>
        <v>0</v>
      </c>
      <c r="CF281" s="184">
        <f t="shared" ca="1" si="881"/>
        <v>0</v>
      </c>
      <c r="CG281" s="184">
        <f t="shared" ca="1" si="882"/>
        <v>0</v>
      </c>
      <c r="CH281" s="184">
        <f t="shared" ca="1" si="883"/>
        <v>0</v>
      </c>
      <c r="CI281" s="184">
        <f t="shared" ca="1" si="884"/>
        <v>0</v>
      </c>
      <c r="CJ281" s="184">
        <f t="shared" ca="1" si="885"/>
        <v>0</v>
      </c>
      <c r="CK281" s="184">
        <f t="shared" ca="1" si="886"/>
        <v>0</v>
      </c>
      <c r="CL281" s="184">
        <f t="shared" ca="1" si="887"/>
        <v>0</v>
      </c>
      <c r="CM281" s="184">
        <f t="shared" ca="1" si="888"/>
        <v>0</v>
      </c>
      <c r="CN281" s="184">
        <f t="shared" ca="1" si="889"/>
        <v>0</v>
      </c>
      <c r="CO281" s="184">
        <f t="shared" ca="1" si="890"/>
        <v>0</v>
      </c>
      <c r="CP281" s="184">
        <f t="shared" ca="1" si="891"/>
        <v>0</v>
      </c>
      <c r="CQ281" s="184">
        <f t="shared" ca="1" si="892"/>
        <v>0</v>
      </c>
      <c r="CR281" s="184">
        <f t="shared" ca="1" si="893"/>
        <v>0</v>
      </c>
      <c r="CS281" s="184">
        <f t="shared" ca="1" si="894"/>
        <v>0</v>
      </c>
      <c r="CT281" s="184">
        <f t="shared" ca="1" si="895"/>
        <v>0</v>
      </c>
      <c r="CU281" s="184">
        <f t="shared" ca="1" si="896"/>
        <v>0</v>
      </c>
      <c r="CV281" s="184">
        <f t="shared" ca="1" si="897"/>
        <v>0</v>
      </c>
      <c r="CW281" s="184">
        <f t="shared" ca="1" si="898"/>
        <v>0</v>
      </c>
      <c r="CX281" s="184">
        <f t="shared" ca="1" si="899"/>
        <v>0</v>
      </c>
      <c r="CY281" s="184">
        <f t="shared" ca="1" si="900"/>
        <v>0</v>
      </c>
      <c r="CZ281" s="184">
        <f t="shared" ca="1" si="901"/>
        <v>0</v>
      </c>
      <c r="DA281" s="184">
        <f t="shared" ca="1" si="902"/>
        <v>0</v>
      </c>
      <c r="DB281" s="184">
        <f t="shared" ca="1" si="903"/>
        <v>0</v>
      </c>
      <c r="DC281" s="184">
        <f t="shared" ca="1" si="904"/>
        <v>0</v>
      </c>
      <c r="DD281" s="184">
        <f t="shared" ca="1" si="905"/>
        <v>0</v>
      </c>
      <c r="DE281" s="184">
        <f t="shared" ca="1" si="906"/>
        <v>0</v>
      </c>
      <c r="DF281" s="184">
        <f t="shared" ca="1" si="907"/>
        <v>0</v>
      </c>
      <c r="DG281" s="184">
        <f t="shared" ca="1" si="908"/>
        <v>0</v>
      </c>
      <c r="DH281" s="184">
        <f t="shared" ca="1" si="909"/>
        <v>0</v>
      </c>
      <c r="DI281" s="184">
        <f t="shared" ca="1" si="910"/>
        <v>0</v>
      </c>
      <c r="DJ281" s="184">
        <f t="shared" ca="1" si="911"/>
        <v>0</v>
      </c>
      <c r="DK281" s="184">
        <f t="shared" ca="1" si="912"/>
        <v>0</v>
      </c>
      <c r="DL281" s="184">
        <f t="shared" ca="1" si="913"/>
        <v>0</v>
      </c>
      <c r="DM281" s="184">
        <f t="shared" ca="1" si="914"/>
        <v>0</v>
      </c>
      <c r="DN281" s="184">
        <f t="shared" ca="1" si="915"/>
        <v>0</v>
      </c>
      <c r="DO281" s="184">
        <f t="shared" ca="1" si="916"/>
        <v>0</v>
      </c>
      <c r="DP281" s="184">
        <f t="shared" ca="1" si="917"/>
        <v>0</v>
      </c>
      <c r="DQ281" s="184">
        <f t="shared" ca="1" si="918"/>
        <v>0</v>
      </c>
      <c r="DR281" s="184">
        <f t="shared" ca="1" si="919"/>
        <v>0</v>
      </c>
      <c r="DS281" s="184">
        <f t="shared" ca="1" si="920"/>
        <v>0</v>
      </c>
      <c r="DT281" s="184">
        <f t="shared" ca="1" si="921"/>
        <v>0</v>
      </c>
      <c r="DU281" s="184">
        <f t="shared" ca="1" si="922"/>
        <v>0</v>
      </c>
      <c r="DV281" s="184">
        <f t="shared" ca="1" si="923"/>
        <v>0</v>
      </c>
      <c r="DW281" s="184">
        <f t="shared" ca="1" si="924"/>
        <v>0</v>
      </c>
      <c r="DX281" s="184">
        <f t="shared" ca="1" si="925"/>
        <v>0</v>
      </c>
      <c r="DY281" s="184">
        <f t="shared" ca="1" si="926"/>
        <v>0</v>
      </c>
      <c r="DZ281" s="184">
        <f t="shared" ca="1" si="927"/>
        <v>0</v>
      </c>
      <c r="EA281" s="184">
        <f t="shared" ca="1" si="928"/>
        <v>0</v>
      </c>
      <c r="EB281" s="184">
        <f t="shared" ca="1" si="929"/>
        <v>0</v>
      </c>
      <c r="EC281" s="184">
        <f t="shared" ca="1" si="930"/>
        <v>0</v>
      </c>
      <c r="ED281" s="184">
        <f t="shared" ca="1" si="931"/>
        <v>0</v>
      </c>
      <c r="EE281" s="184">
        <f t="shared" ca="1" si="932"/>
        <v>0</v>
      </c>
      <c r="EF281" s="184">
        <f t="shared" ca="1" si="933"/>
        <v>0</v>
      </c>
      <c r="EG281" s="184">
        <f t="shared" ca="1" si="934"/>
        <v>0</v>
      </c>
      <c r="EH281" s="184">
        <f t="shared" ca="1" si="935"/>
        <v>0</v>
      </c>
      <c r="EI281" s="184">
        <f t="shared" ca="1" si="936"/>
        <v>0</v>
      </c>
      <c r="EJ281" s="184">
        <f t="shared" ca="1" si="937"/>
        <v>0</v>
      </c>
      <c r="EK281" s="184">
        <f t="shared" ca="1" si="938"/>
        <v>0</v>
      </c>
      <c r="EL281" s="184">
        <f t="shared" ca="1" si="939"/>
        <v>0</v>
      </c>
      <c r="EM281" s="184">
        <f t="shared" ca="1" si="940"/>
        <v>0</v>
      </c>
      <c r="EN281" s="184">
        <f t="shared" ca="1" si="941"/>
        <v>0</v>
      </c>
      <c r="EO281" s="184">
        <f t="shared" ca="1" si="942"/>
        <v>0</v>
      </c>
      <c r="EP281" s="184">
        <f t="shared" ca="1" si="943"/>
        <v>0</v>
      </c>
      <c r="EQ281" s="184">
        <f t="shared" ca="1" si="944"/>
        <v>0</v>
      </c>
      <c r="ER281" s="184">
        <f t="shared" ca="1" si="945"/>
        <v>0</v>
      </c>
      <c r="ES281" s="184">
        <f t="shared" ca="1" si="946"/>
        <v>0</v>
      </c>
      <c r="ET281" s="184">
        <f t="shared" ca="1" si="947"/>
        <v>0</v>
      </c>
      <c r="EU281" s="184">
        <f t="shared" ca="1" si="948"/>
        <v>0</v>
      </c>
      <c r="EV281" s="184">
        <f t="shared" ca="1" si="949"/>
        <v>0</v>
      </c>
      <c r="EW281" s="184">
        <f t="shared" ca="1" si="950"/>
        <v>0</v>
      </c>
      <c r="EX281" s="184">
        <f t="shared" ca="1" si="951"/>
        <v>0</v>
      </c>
      <c r="EY281" s="184">
        <f t="shared" ca="1" si="952"/>
        <v>0</v>
      </c>
      <c r="EZ281" s="184">
        <f t="shared" ca="1" si="953"/>
        <v>0</v>
      </c>
      <c r="FA281" s="184">
        <f t="shared" ca="1" si="954"/>
        <v>0</v>
      </c>
      <c r="FB281" s="184">
        <f t="shared" ca="1" si="955"/>
        <v>0</v>
      </c>
      <c r="FC281" s="184">
        <f t="shared" ca="1" si="956"/>
        <v>0</v>
      </c>
      <c r="FD281" s="184">
        <f t="shared" ca="1" si="957"/>
        <v>0</v>
      </c>
      <c r="FE281" s="184">
        <f t="shared" ca="1" si="958"/>
        <v>0</v>
      </c>
      <c r="FF281" s="184">
        <f t="shared" ca="1" si="959"/>
        <v>0</v>
      </c>
      <c r="FG281" s="184">
        <f t="shared" ca="1" si="960"/>
        <v>0</v>
      </c>
      <c r="FH281" s="184">
        <f t="shared" ca="1" si="961"/>
        <v>0</v>
      </c>
      <c r="FI281" s="184">
        <f t="shared" ca="1" si="962"/>
        <v>0</v>
      </c>
      <c r="FJ281" s="184">
        <f t="shared" ca="1" si="963"/>
        <v>0</v>
      </c>
      <c r="FK281" s="184">
        <f t="shared" ca="1" si="964"/>
        <v>0</v>
      </c>
      <c r="FL281" s="184">
        <f t="shared" ca="1" si="965"/>
        <v>0</v>
      </c>
      <c r="FM281" s="184">
        <f t="shared" ca="1" si="966"/>
        <v>0</v>
      </c>
      <c r="FN281" s="184">
        <f t="shared" ca="1" si="967"/>
        <v>0</v>
      </c>
      <c r="FO281" s="184">
        <f t="shared" ca="1" si="968"/>
        <v>0</v>
      </c>
      <c r="FP281" s="184">
        <f t="shared" ca="1" si="969"/>
        <v>0</v>
      </c>
      <c r="FQ281" s="184">
        <f t="shared" ca="1" si="970"/>
        <v>0</v>
      </c>
      <c r="FR281" s="184">
        <f t="shared" ca="1" si="971"/>
        <v>0</v>
      </c>
      <c r="FS281" s="184">
        <f t="shared" ca="1" si="972"/>
        <v>0</v>
      </c>
      <c r="FT281" s="184">
        <f t="shared" ca="1" si="973"/>
        <v>0</v>
      </c>
      <c r="FU281" s="184">
        <f t="shared" ca="1" si="974"/>
        <v>0</v>
      </c>
      <c r="FV281" s="184">
        <f t="shared" ca="1" si="975"/>
        <v>0</v>
      </c>
      <c r="FW281" s="184">
        <f t="shared" ca="1" si="976"/>
        <v>0</v>
      </c>
      <c r="FX281" s="184">
        <f t="shared" ca="1" si="977"/>
        <v>0</v>
      </c>
      <c r="FY281" s="184">
        <f t="shared" ca="1" si="978"/>
        <v>0</v>
      </c>
      <c r="FZ281" s="184">
        <f t="shared" ca="1" si="979"/>
        <v>0</v>
      </c>
      <c r="GA281" s="184">
        <f t="shared" ca="1" si="980"/>
        <v>0</v>
      </c>
      <c r="GB281" s="184">
        <f t="shared" ca="1" si="981"/>
        <v>0</v>
      </c>
      <c r="GC281" s="184">
        <f t="shared" ca="1" si="982"/>
        <v>0</v>
      </c>
      <c r="GD281" s="184">
        <f t="shared" ca="1" si="983"/>
        <v>0</v>
      </c>
      <c r="GE281" s="184">
        <f t="shared" ca="1" si="984"/>
        <v>0</v>
      </c>
      <c r="GF281" s="184">
        <f t="shared" ca="1" si="985"/>
        <v>0</v>
      </c>
      <c r="GG281" s="184">
        <f t="shared" ca="1" si="986"/>
        <v>0</v>
      </c>
      <c r="GH281" s="184">
        <f t="shared" ca="1" si="987"/>
        <v>0</v>
      </c>
      <c r="GI281" s="184">
        <f t="shared" ca="1" si="988"/>
        <v>0</v>
      </c>
      <c r="GJ281" s="184">
        <f t="shared" ca="1" si="989"/>
        <v>0</v>
      </c>
      <c r="GK281" s="184">
        <f t="shared" ca="1" si="990"/>
        <v>0</v>
      </c>
      <c r="GL281" s="184">
        <f t="shared" ca="1" si="991"/>
        <v>0</v>
      </c>
      <c r="GM281" s="184">
        <f t="shared" ca="1" si="992"/>
        <v>0</v>
      </c>
      <c r="GN281" s="184">
        <f t="shared" ca="1" si="993"/>
        <v>0</v>
      </c>
      <c r="GO281" s="184">
        <f t="shared" ca="1" si="994"/>
        <v>0</v>
      </c>
      <c r="GP281" s="184">
        <f t="shared" ca="1" si="995"/>
        <v>0</v>
      </c>
      <c r="GQ281" s="184">
        <f t="shared" ca="1" si="996"/>
        <v>0</v>
      </c>
      <c r="GR281" s="184">
        <f t="shared" ca="1" si="997"/>
        <v>0</v>
      </c>
      <c r="GS281" s="184">
        <f t="shared" ca="1" si="998"/>
        <v>0</v>
      </c>
      <c r="GT281" s="184">
        <f t="shared" ca="1" si="999"/>
        <v>0</v>
      </c>
      <c r="GU281" s="184">
        <f t="shared" ca="1" si="1000"/>
        <v>0</v>
      </c>
      <c r="GV281" s="184">
        <f t="shared" ca="1" si="1001"/>
        <v>0</v>
      </c>
      <c r="GW281" s="184">
        <f t="shared" ca="1" si="1002"/>
        <v>0</v>
      </c>
      <c r="GX281" s="184">
        <f t="shared" ca="1" si="1003"/>
        <v>0</v>
      </c>
      <c r="GY281" s="184">
        <f t="shared" ca="1" si="1004"/>
        <v>0</v>
      </c>
      <c r="GZ281" s="184">
        <f t="shared" ca="1" si="1005"/>
        <v>0</v>
      </c>
      <c r="HA281" s="184">
        <f t="shared" ca="1" si="1006"/>
        <v>0</v>
      </c>
      <c r="HB281" s="184">
        <f t="shared" ca="1" si="1007"/>
        <v>0</v>
      </c>
      <c r="HC281" s="184">
        <f t="shared" ca="1" si="1008"/>
        <v>0</v>
      </c>
      <c r="HD281" s="184">
        <f t="shared" ca="1" si="1009"/>
        <v>0</v>
      </c>
      <c r="HE281" s="184">
        <f t="shared" ca="1" si="1010"/>
        <v>0</v>
      </c>
      <c r="HF281" s="184">
        <f t="shared" ca="1" si="1011"/>
        <v>0</v>
      </c>
      <c r="HG281" s="184">
        <f t="shared" ca="1" si="1012"/>
        <v>0</v>
      </c>
      <c r="HH281" s="184">
        <f t="shared" ca="1" si="1013"/>
        <v>0</v>
      </c>
      <c r="HI281" s="184">
        <f t="shared" ca="1" si="1014"/>
        <v>0</v>
      </c>
      <c r="HJ281" s="184">
        <f t="shared" ca="1" si="1015"/>
        <v>0</v>
      </c>
      <c r="HK281" s="578">
        <f t="shared" ca="1" si="1016"/>
        <v>0</v>
      </c>
    </row>
    <row r="282" spans="1:219" s="185" customFormat="1">
      <c r="A282" s="284"/>
      <c r="B282" s="285"/>
      <c r="C282" s="286"/>
      <c r="D282" s="287"/>
      <c r="E282" s="288"/>
      <c r="F282" s="289"/>
      <c r="G282" s="289"/>
      <c r="H282" s="289"/>
      <c r="I282" s="289"/>
      <c r="J282" s="289"/>
      <c r="K282" s="289"/>
      <c r="L282" s="289"/>
      <c r="M282" s="572">
        <f t="shared" si="1017"/>
        <v>0</v>
      </c>
      <c r="N282" s="572">
        <f t="shared" si="1018"/>
        <v>0</v>
      </c>
      <c r="O282" s="572">
        <f t="shared" si="1019"/>
        <v>0</v>
      </c>
      <c r="P282" s="572">
        <f t="shared" si="1020"/>
        <v>274</v>
      </c>
      <c r="Q282" s="572" t="str">
        <f t="shared" si="1021"/>
        <v/>
      </c>
      <c r="R282" s="572" t="str">
        <f t="shared" si="1022"/>
        <v/>
      </c>
      <c r="S282" s="184" t="str">
        <f t="shared" ca="1" si="816"/>
        <v/>
      </c>
      <c r="T282" s="184" t="str">
        <f t="shared" ca="1" si="817"/>
        <v/>
      </c>
      <c r="U282" s="184" t="str">
        <f t="shared" ca="1" si="818"/>
        <v/>
      </c>
      <c r="V282" s="184" t="str">
        <f t="shared" ca="1" si="819"/>
        <v/>
      </c>
      <c r="W282" s="184" t="str">
        <f t="shared" ca="1" si="820"/>
        <v/>
      </c>
      <c r="X282" s="184" t="str">
        <f t="shared" ca="1" si="821"/>
        <v/>
      </c>
      <c r="Y282" s="184" t="str">
        <f t="shared" ca="1" si="822"/>
        <v/>
      </c>
      <c r="Z282" s="184" t="str">
        <f t="shared" ca="1" si="823"/>
        <v/>
      </c>
      <c r="AA282" s="184" t="str">
        <f t="shared" ca="1" si="824"/>
        <v/>
      </c>
      <c r="AB282" s="184" t="str">
        <f t="shared" ca="1" si="825"/>
        <v/>
      </c>
      <c r="AC282" s="184" t="str">
        <f t="shared" ca="1" si="826"/>
        <v/>
      </c>
      <c r="AD282" s="184" t="str">
        <f t="shared" ca="1" si="827"/>
        <v/>
      </c>
      <c r="AE282" s="184" t="str">
        <f t="shared" ca="1" si="828"/>
        <v/>
      </c>
      <c r="AF282" s="184" t="str">
        <f t="shared" ca="1" si="829"/>
        <v/>
      </c>
      <c r="AG282" s="184" t="str">
        <f t="shared" ca="1" si="830"/>
        <v/>
      </c>
      <c r="AH282" s="184" t="str">
        <f t="shared" ca="1" si="831"/>
        <v/>
      </c>
      <c r="AI282" s="184" t="str">
        <f t="shared" ca="1" si="832"/>
        <v/>
      </c>
      <c r="AJ282" s="184" t="str">
        <f t="shared" ca="1" si="833"/>
        <v/>
      </c>
      <c r="AK282" s="184" t="str">
        <f t="shared" ca="1" si="834"/>
        <v/>
      </c>
      <c r="AL282" s="184" t="str">
        <f t="shared" ca="1" si="835"/>
        <v/>
      </c>
      <c r="AM282" s="184" t="str">
        <f t="shared" ca="1" si="836"/>
        <v/>
      </c>
      <c r="AN282" s="184" t="str">
        <f t="shared" ca="1" si="837"/>
        <v/>
      </c>
      <c r="AO282" s="184" t="str">
        <f t="shared" ca="1" si="838"/>
        <v/>
      </c>
      <c r="AP282" s="184" t="str">
        <f t="shared" ca="1" si="839"/>
        <v/>
      </c>
      <c r="AQ282" s="184" t="str">
        <f t="shared" ca="1" si="840"/>
        <v/>
      </c>
      <c r="AR282" s="184" t="str">
        <f t="shared" ca="1" si="841"/>
        <v/>
      </c>
      <c r="AS282" s="184" t="str">
        <f t="shared" ca="1" si="842"/>
        <v/>
      </c>
      <c r="AT282" s="184" t="str">
        <f t="shared" ca="1" si="843"/>
        <v/>
      </c>
      <c r="AU282" s="184" t="str">
        <f t="shared" ca="1" si="844"/>
        <v/>
      </c>
      <c r="AV282" s="184" t="str">
        <f t="shared" ca="1" si="845"/>
        <v/>
      </c>
      <c r="AW282" s="184" t="str">
        <f t="shared" ca="1" si="846"/>
        <v/>
      </c>
      <c r="AX282" s="184" t="str">
        <f t="shared" ca="1" si="847"/>
        <v/>
      </c>
      <c r="AY282" s="184" t="str">
        <f t="shared" ca="1" si="848"/>
        <v/>
      </c>
      <c r="AZ282" s="184" t="str">
        <f t="shared" ca="1" si="849"/>
        <v/>
      </c>
      <c r="BA282" s="184" t="str">
        <f t="shared" ca="1" si="850"/>
        <v/>
      </c>
      <c r="BB282" s="184" t="str">
        <f t="shared" ca="1" si="851"/>
        <v/>
      </c>
      <c r="BC282" s="184" t="str">
        <f t="shared" ca="1" si="852"/>
        <v/>
      </c>
      <c r="BD282" s="184" t="str">
        <f t="shared" ca="1" si="853"/>
        <v/>
      </c>
      <c r="BE282" s="184" t="str">
        <f t="shared" ca="1" si="854"/>
        <v/>
      </c>
      <c r="BF282" s="184" t="str">
        <f t="shared" ca="1" si="855"/>
        <v/>
      </c>
      <c r="BG282" s="184">
        <f t="shared" ca="1" si="856"/>
        <v>0</v>
      </c>
      <c r="BH282" s="184">
        <f t="shared" ca="1" si="857"/>
        <v>0</v>
      </c>
      <c r="BI282" s="184">
        <f t="shared" ca="1" si="858"/>
        <v>0</v>
      </c>
      <c r="BJ282" s="184">
        <f t="shared" ca="1" si="859"/>
        <v>0</v>
      </c>
      <c r="BK282" s="184">
        <f t="shared" ca="1" si="860"/>
        <v>0</v>
      </c>
      <c r="BL282" s="184">
        <f t="shared" ca="1" si="861"/>
        <v>0</v>
      </c>
      <c r="BM282" s="184">
        <f t="shared" ca="1" si="862"/>
        <v>0</v>
      </c>
      <c r="BN282" s="184">
        <f t="shared" ca="1" si="863"/>
        <v>0</v>
      </c>
      <c r="BO282" s="184">
        <f t="shared" ca="1" si="864"/>
        <v>0</v>
      </c>
      <c r="BP282" s="184">
        <f t="shared" ca="1" si="865"/>
        <v>0</v>
      </c>
      <c r="BQ282" s="184">
        <f t="shared" ca="1" si="866"/>
        <v>0</v>
      </c>
      <c r="BR282" s="184">
        <f t="shared" ca="1" si="867"/>
        <v>0</v>
      </c>
      <c r="BS282" s="184">
        <f t="shared" ca="1" si="868"/>
        <v>0</v>
      </c>
      <c r="BT282" s="184">
        <f t="shared" ca="1" si="869"/>
        <v>0</v>
      </c>
      <c r="BU282" s="184">
        <f t="shared" ca="1" si="870"/>
        <v>0</v>
      </c>
      <c r="BV282" s="184">
        <f t="shared" ca="1" si="871"/>
        <v>0</v>
      </c>
      <c r="BW282" s="184">
        <f t="shared" ca="1" si="872"/>
        <v>0</v>
      </c>
      <c r="BX282" s="184">
        <f t="shared" ca="1" si="873"/>
        <v>0</v>
      </c>
      <c r="BY282" s="184">
        <f t="shared" ca="1" si="874"/>
        <v>0</v>
      </c>
      <c r="BZ282" s="184">
        <f t="shared" ca="1" si="875"/>
        <v>0</v>
      </c>
      <c r="CA282" s="184">
        <f t="shared" ca="1" si="876"/>
        <v>0</v>
      </c>
      <c r="CB282" s="184">
        <f t="shared" ca="1" si="877"/>
        <v>0</v>
      </c>
      <c r="CC282" s="184">
        <f t="shared" ca="1" si="878"/>
        <v>0</v>
      </c>
      <c r="CD282" s="184">
        <f t="shared" ca="1" si="879"/>
        <v>0</v>
      </c>
      <c r="CE282" s="184">
        <f t="shared" ca="1" si="880"/>
        <v>0</v>
      </c>
      <c r="CF282" s="184">
        <f t="shared" ca="1" si="881"/>
        <v>0</v>
      </c>
      <c r="CG282" s="184">
        <f t="shared" ca="1" si="882"/>
        <v>0</v>
      </c>
      <c r="CH282" s="184">
        <f t="shared" ca="1" si="883"/>
        <v>0</v>
      </c>
      <c r="CI282" s="184">
        <f t="shared" ca="1" si="884"/>
        <v>0</v>
      </c>
      <c r="CJ282" s="184">
        <f t="shared" ca="1" si="885"/>
        <v>0</v>
      </c>
      <c r="CK282" s="184">
        <f t="shared" ca="1" si="886"/>
        <v>0</v>
      </c>
      <c r="CL282" s="184">
        <f t="shared" ca="1" si="887"/>
        <v>0</v>
      </c>
      <c r="CM282" s="184">
        <f t="shared" ca="1" si="888"/>
        <v>0</v>
      </c>
      <c r="CN282" s="184">
        <f t="shared" ca="1" si="889"/>
        <v>0</v>
      </c>
      <c r="CO282" s="184">
        <f t="shared" ca="1" si="890"/>
        <v>0</v>
      </c>
      <c r="CP282" s="184">
        <f t="shared" ca="1" si="891"/>
        <v>0</v>
      </c>
      <c r="CQ282" s="184">
        <f t="shared" ca="1" si="892"/>
        <v>0</v>
      </c>
      <c r="CR282" s="184">
        <f t="shared" ca="1" si="893"/>
        <v>0</v>
      </c>
      <c r="CS282" s="184">
        <f t="shared" ca="1" si="894"/>
        <v>0</v>
      </c>
      <c r="CT282" s="184">
        <f t="shared" ca="1" si="895"/>
        <v>0</v>
      </c>
      <c r="CU282" s="184">
        <f t="shared" ca="1" si="896"/>
        <v>0</v>
      </c>
      <c r="CV282" s="184">
        <f t="shared" ca="1" si="897"/>
        <v>0</v>
      </c>
      <c r="CW282" s="184">
        <f t="shared" ca="1" si="898"/>
        <v>0</v>
      </c>
      <c r="CX282" s="184">
        <f t="shared" ca="1" si="899"/>
        <v>0</v>
      </c>
      <c r="CY282" s="184">
        <f t="shared" ca="1" si="900"/>
        <v>0</v>
      </c>
      <c r="CZ282" s="184">
        <f t="shared" ca="1" si="901"/>
        <v>0</v>
      </c>
      <c r="DA282" s="184">
        <f t="shared" ca="1" si="902"/>
        <v>0</v>
      </c>
      <c r="DB282" s="184">
        <f t="shared" ca="1" si="903"/>
        <v>0</v>
      </c>
      <c r="DC282" s="184">
        <f t="shared" ca="1" si="904"/>
        <v>0</v>
      </c>
      <c r="DD282" s="184">
        <f t="shared" ca="1" si="905"/>
        <v>0</v>
      </c>
      <c r="DE282" s="184">
        <f t="shared" ca="1" si="906"/>
        <v>0</v>
      </c>
      <c r="DF282" s="184">
        <f t="shared" ca="1" si="907"/>
        <v>0</v>
      </c>
      <c r="DG282" s="184">
        <f t="shared" ca="1" si="908"/>
        <v>0</v>
      </c>
      <c r="DH282" s="184">
        <f t="shared" ca="1" si="909"/>
        <v>0</v>
      </c>
      <c r="DI282" s="184">
        <f t="shared" ca="1" si="910"/>
        <v>0</v>
      </c>
      <c r="DJ282" s="184">
        <f t="shared" ca="1" si="911"/>
        <v>0</v>
      </c>
      <c r="DK282" s="184">
        <f t="shared" ca="1" si="912"/>
        <v>0</v>
      </c>
      <c r="DL282" s="184">
        <f t="shared" ca="1" si="913"/>
        <v>0</v>
      </c>
      <c r="DM282" s="184">
        <f t="shared" ca="1" si="914"/>
        <v>0</v>
      </c>
      <c r="DN282" s="184">
        <f t="shared" ca="1" si="915"/>
        <v>0</v>
      </c>
      <c r="DO282" s="184">
        <f t="shared" ca="1" si="916"/>
        <v>0</v>
      </c>
      <c r="DP282" s="184">
        <f t="shared" ca="1" si="917"/>
        <v>0</v>
      </c>
      <c r="DQ282" s="184">
        <f t="shared" ca="1" si="918"/>
        <v>0</v>
      </c>
      <c r="DR282" s="184">
        <f t="shared" ca="1" si="919"/>
        <v>0</v>
      </c>
      <c r="DS282" s="184">
        <f t="shared" ca="1" si="920"/>
        <v>0</v>
      </c>
      <c r="DT282" s="184">
        <f t="shared" ca="1" si="921"/>
        <v>0</v>
      </c>
      <c r="DU282" s="184">
        <f t="shared" ca="1" si="922"/>
        <v>0</v>
      </c>
      <c r="DV282" s="184">
        <f t="shared" ca="1" si="923"/>
        <v>0</v>
      </c>
      <c r="DW282" s="184">
        <f t="shared" ca="1" si="924"/>
        <v>0</v>
      </c>
      <c r="DX282" s="184">
        <f t="shared" ca="1" si="925"/>
        <v>0</v>
      </c>
      <c r="DY282" s="184">
        <f t="shared" ca="1" si="926"/>
        <v>0</v>
      </c>
      <c r="DZ282" s="184">
        <f t="shared" ca="1" si="927"/>
        <v>0</v>
      </c>
      <c r="EA282" s="184">
        <f t="shared" ca="1" si="928"/>
        <v>0</v>
      </c>
      <c r="EB282" s="184">
        <f t="shared" ca="1" si="929"/>
        <v>0</v>
      </c>
      <c r="EC282" s="184">
        <f t="shared" ca="1" si="930"/>
        <v>0</v>
      </c>
      <c r="ED282" s="184">
        <f t="shared" ca="1" si="931"/>
        <v>0</v>
      </c>
      <c r="EE282" s="184">
        <f t="shared" ca="1" si="932"/>
        <v>0</v>
      </c>
      <c r="EF282" s="184">
        <f t="shared" ca="1" si="933"/>
        <v>0</v>
      </c>
      <c r="EG282" s="184">
        <f t="shared" ca="1" si="934"/>
        <v>0</v>
      </c>
      <c r="EH282" s="184">
        <f t="shared" ca="1" si="935"/>
        <v>0</v>
      </c>
      <c r="EI282" s="184">
        <f t="shared" ca="1" si="936"/>
        <v>0</v>
      </c>
      <c r="EJ282" s="184">
        <f t="shared" ca="1" si="937"/>
        <v>0</v>
      </c>
      <c r="EK282" s="184">
        <f t="shared" ca="1" si="938"/>
        <v>0</v>
      </c>
      <c r="EL282" s="184">
        <f t="shared" ca="1" si="939"/>
        <v>0</v>
      </c>
      <c r="EM282" s="184">
        <f t="shared" ca="1" si="940"/>
        <v>0</v>
      </c>
      <c r="EN282" s="184">
        <f t="shared" ca="1" si="941"/>
        <v>0</v>
      </c>
      <c r="EO282" s="184">
        <f t="shared" ca="1" si="942"/>
        <v>0</v>
      </c>
      <c r="EP282" s="184">
        <f t="shared" ca="1" si="943"/>
        <v>0</v>
      </c>
      <c r="EQ282" s="184">
        <f t="shared" ca="1" si="944"/>
        <v>0</v>
      </c>
      <c r="ER282" s="184">
        <f t="shared" ca="1" si="945"/>
        <v>0</v>
      </c>
      <c r="ES282" s="184">
        <f t="shared" ca="1" si="946"/>
        <v>0</v>
      </c>
      <c r="ET282" s="184">
        <f t="shared" ca="1" si="947"/>
        <v>0</v>
      </c>
      <c r="EU282" s="184">
        <f t="shared" ca="1" si="948"/>
        <v>0</v>
      </c>
      <c r="EV282" s="184">
        <f t="shared" ca="1" si="949"/>
        <v>0</v>
      </c>
      <c r="EW282" s="184">
        <f t="shared" ca="1" si="950"/>
        <v>0</v>
      </c>
      <c r="EX282" s="184">
        <f t="shared" ca="1" si="951"/>
        <v>0</v>
      </c>
      <c r="EY282" s="184">
        <f t="shared" ca="1" si="952"/>
        <v>0</v>
      </c>
      <c r="EZ282" s="184">
        <f t="shared" ca="1" si="953"/>
        <v>0</v>
      </c>
      <c r="FA282" s="184">
        <f t="shared" ca="1" si="954"/>
        <v>0</v>
      </c>
      <c r="FB282" s="184">
        <f t="shared" ca="1" si="955"/>
        <v>0</v>
      </c>
      <c r="FC282" s="184">
        <f t="shared" ca="1" si="956"/>
        <v>0</v>
      </c>
      <c r="FD282" s="184">
        <f t="shared" ca="1" si="957"/>
        <v>0</v>
      </c>
      <c r="FE282" s="184">
        <f t="shared" ca="1" si="958"/>
        <v>0</v>
      </c>
      <c r="FF282" s="184">
        <f t="shared" ca="1" si="959"/>
        <v>0</v>
      </c>
      <c r="FG282" s="184">
        <f t="shared" ca="1" si="960"/>
        <v>0</v>
      </c>
      <c r="FH282" s="184">
        <f t="shared" ca="1" si="961"/>
        <v>0</v>
      </c>
      <c r="FI282" s="184">
        <f t="shared" ca="1" si="962"/>
        <v>0</v>
      </c>
      <c r="FJ282" s="184">
        <f t="shared" ca="1" si="963"/>
        <v>0</v>
      </c>
      <c r="FK282" s="184">
        <f t="shared" ca="1" si="964"/>
        <v>0</v>
      </c>
      <c r="FL282" s="184">
        <f t="shared" ca="1" si="965"/>
        <v>0</v>
      </c>
      <c r="FM282" s="184">
        <f t="shared" ca="1" si="966"/>
        <v>0</v>
      </c>
      <c r="FN282" s="184">
        <f t="shared" ca="1" si="967"/>
        <v>0</v>
      </c>
      <c r="FO282" s="184">
        <f t="shared" ca="1" si="968"/>
        <v>0</v>
      </c>
      <c r="FP282" s="184">
        <f t="shared" ca="1" si="969"/>
        <v>0</v>
      </c>
      <c r="FQ282" s="184">
        <f t="shared" ca="1" si="970"/>
        <v>0</v>
      </c>
      <c r="FR282" s="184">
        <f t="shared" ca="1" si="971"/>
        <v>0</v>
      </c>
      <c r="FS282" s="184">
        <f t="shared" ca="1" si="972"/>
        <v>0</v>
      </c>
      <c r="FT282" s="184">
        <f t="shared" ca="1" si="973"/>
        <v>0</v>
      </c>
      <c r="FU282" s="184">
        <f t="shared" ca="1" si="974"/>
        <v>0</v>
      </c>
      <c r="FV282" s="184">
        <f t="shared" ca="1" si="975"/>
        <v>0</v>
      </c>
      <c r="FW282" s="184">
        <f t="shared" ca="1" si="976"/>
        <v>0</v>
      </c>
      <c r="FX282" s="184">
        <f t="shared" ca="1" si="977"/>
        <v>0</v>
      </c>
      <c r="FY282" s="184">
        <f t="shared" ca="1" si="978"/>
        <v>0</v>
      </c>
      <c r="FZ282" s="184">
        <f t="shared" ca="1" si="979"/>
        <v>0</v>
      </c>
      <c r="GA282" s="184">
        <f t="shared" ca="1" si="980"/>
        <v>0</v>
      </c>
      <c r="GB282" s="184">
        <f t="shared" ca="1" si="981"/>
        <v>0</v>
      </c>
      <c r="GC282" s="184">
        <f t="shared" ca="1" si="982"/>
        <v>0</v>
      </c>
      <c r="GD282" s="184">
        <f t="shared" ca="1" si="983"/>
        <v>0</v>
      </c>
      <c r="GE282" s="184">
        <f t="shared" ca="1" si="984"/>
        <v>0</v>
      </c>
      <c r="GF282" s="184">
        <f t="shared" ca="1" si="985"/>
        <v>0</v>
      </c>
      <c r="GG282" s="184">
        <f t="shared" ca="1" si="986"/>
        <v>0</v>
      </c>
      <c r="GH282" s="184">
        <f t="shared" ca="1" si="987"/>
        <v>0</v>
      </c>
      <c r="GI282" s="184">
        <f t="shared" ca="1" si="988"/>
        <v>0</v>
      </c>
      <c r="GJ282" s="184">
        <f t="shared" ca="1" si="989"/>
        <v>0</v>
      </c>
      <c r="GK282" s="184">
        <f t="shared" ca="1" si="990"/>
        <v>0</v>
      </c>
      <c r="GL282" s="184">
        <f t="shared" ca="1" si="991"/>
        <v>0</v>
      </c>
      <c r="GM282" s="184">
        <f t="shared" ca="1" si="992"/>
        <v>0</v>
      </c>
      <c r="GN282" s="184">
        <f t="shared" ca="1" si="993"/>
        <v>0</v>
      </c>
      <c r="GO282" s="184">
        <f t="shared" ca="1" si="994"/>
        <v>0</v>
      </c>
      <c r="GP282" s="184">
        <f t="shared" ca="1" si="995"/>
        <v>0</v>
      </c>
      <c r="GQ282" s="184">
        <f t="shared" ca="1" si="996"/>
        <v>0</v>
      </c>
      <c r="GR282" s="184">
        <f t="shared" ca="1" si="997"/>
        <v>0</v>
      </c>
      <c r="GS282" s="184">
        <f t="shared" ca="1" si="998"/>
        <v>0</v>
      </c>
      <c r="GT282" s="184">
        <f t="shared" ca="1" si="999"/>
        <v>0</v>
      </c>
      <c r="GU282" s="184">
        <f t="shared" ca="1" si="1000"/>
        <v>0</v>
      </c>
      <c r="GV282" s="184">
        <f t="shared" ca="1" si="1001"/>
        <v>0</v>
      </c>
      <c r="GW282" s="184">
        <f t="shared" ca="1" si="1002"/>
        <v>0</v>
      </c>
      <c r="GX282" s="184">
        <f t="shared" ca="1" si="1003"/>
        <v>0</v>
      </c>
      <c r="GY282" s="184">
        <f t="shared" ca="1" si="1004"/>
        <v>0</v>
      </c>
      <c r="GZ282" s="184">
        <f t="shared" ca="1" si="1005"/>
        <v>0</v>
      </c>
      <c r="HA282" s="184">
        <f t="shared" ca="1" si="1006"/>
        <v>0</v>
      </c>
      <c r="HB282" s="184">
        <f t="shared" ca="1" si="1007"/>
        <v>0</v>
      </c>
      <c r="HC282" s="184">
        <f t="shared" ca="1" si="1008"/>
        <v>0</v>
      </c>
      <c r="HD282" s="184">
        <f t="shared" ca="1" si="1009"/>
        <v>0</v>
      </c>
      <c r="HE282" s="184">
        <f t="shared" ca="1" si="1010"/>
        <v>0</v>
      </c>
      <c r="HF282" s="184">
        <f t="shared" ca="1" si="1011"/>
        <v>0</v>
      </c>
      <c r="HG282" s="184">
        <f t="shared" ca="1" si="1012"/>
        <v>0</v>
      </c>
      <c r="HH282" s="184">
        <f t="shared" ca="1" si="1013"/>
        <v>0</v>
      </c>
      <c r="HI282" s="184">
        <f t="shared" ca="1" si="1014"/>
        <v>0</v>
      </c>
      <c r="HJ282" s="184">
        <f t="shared" ca="1" si="1015"/>
        <v>0</v>
      </c>
      <c r="HK282" s="578">
        <f t="shared" ca="1" si="1016"/>
        <v>0</v>
      </c>
    </row>
    <row r="283" spans="1:219" s="185" customFormat="1">
      <c r="A283" s="284"/>
      <c r="B283" s="285"/>
      <c r="C283" s="286"/>
      <c r="D283" s="287"/>
      <c r="E283" s="288"/>
      <c r="F283" s="289"/>
      <c r="G283" s="289"/>
      <c r="H283" s="289"/>
      <c r="I283" s="289"/>
      <c r="J283" s="289"/>
      <c r="K283" s="289"/>
      <c r="L283" s="289"/>
      <c r="M283" s="572">
        <f t="shared" si="1017"/>
        <v>0</v>
      </c>
      <c r="N283" s="572">
        <f t="shared" si="1018"/>
        <v>0</v>
      </c>
      <c r="O283" s="572">
        <f t="shared" si="1019"/>
        <v>0</v>
      </c>
      <c r="P283" s="572">
        <f t="shared" si="1020"/>
        <v>275</v>
      </c>
      <c r="Q283" s="572" t="str">
        <f t="shared" si="1021"/>
        <v/>
      </c>
      <c r="R283" s="572" t="str">
        <f t="shared" si="1022"/>
        <v/>
      </c>
      <c r="S283" s="184" t="str">
        <f t="shared" ca="1" si="816"/>
        <v/>
      </c>
      <c r="T283" s="184" t="str">
        <f t="shared" ca="1" si="817"/>
        <v/>
      </c>
      <c r="U283" s="184" t="str">
        <f t="shared" ca="1" si="818"/>
        <v/>
      </c>
      <c r="V283" s="184" t="str">
        <f t="shared" ca="1" si="819"/>
        <v/>
      </c>
      <c r="W283" s="184" t="str">
        <f t="shared" ca="1" si="820"/>
        <v/>
      </c>
      <c r="X283" s="184" t="str">
        <f t="shared" ca="1" si="821"/>
        <v/>
      </c>
      <c r="Y283" s="184" t="str">
        <f t="shared" ca="1" si="822"/>
        <v/>
      </c>
      <c r="Z283" s="184" t="str">
        <f t="shared" ca="1" si="823"/>
        <v/>
      </c>
      <c r="AA283" s="184" t="str">
        <f t="shared" ca="1" si="824"/>
        <v/>
      </c>
      <c r="AB283" s="184" t="str">
        <f t="shared" ca="1" si="825"/>
        <v/>
      </c>
      <c r="AC283" s="184" t="str">
        <f t="shared" ca="1" si="826"/>
        <v/>
      </c>
      <c r="AD283" s="184" t="str">
        <f t="shared" ca="1" si="827"/>
        <v/>
      </c>
      <c r="AE283" s="184" t="str">
        <f t="shared" ca="1" si="828"/>
        <v/>
      </c>
      <c r="AF283" s="184" t="str">
        <f t="shared" ca="1" si="829"/>
        <v/>
      </c>
      <c r="AG283" s="184" t="str">
        <f t="shared" ca="1" si="830"/>
        <v/>
      </c>
      <c r="AH283" s="184" t="str">
        <f t="shared" ca="1" si="831"/>
        <v/>
      </c>
      <c r="AI283" s="184" t="str">
        <f t="shared" ca="1" si="832"/>
        <v/>
      </c>
      <c r="AJ283" s="184" t="str">
        <f t="shared" ca="1" si="833"/>
        <v/>
      </c>
      <c r="AK283" s="184" t="str">
        <f t="shared" ca="1" si="834"/>
        <v/>
      </c>
      <c r="AL283" s="184" t="str">
        <f t="shared" ca="1" si="835"/>
        <v/>
      </c>
      <c r="AM283" s="184" t="str">
        <f t="shared" ca="1" si="836"/>
        <v/>
      </c>
      <c r="AN283" s="184" t="str">
        <f t="shared" ca="1" si="837"/>
        <v/>
      </c>
      <c r="AO283" s="184" t="str">
        <f t="shared" ca="1" si="838"/>
        <v/>
      </c>
      <c r="AP283" s="184" t="str">
        <f t="shared" ca="1" si="839"/>
        <v/>
      </c>
      <c r="AQ283" s="184" t="str">
        <f t="shared" ca="1" si="840"/>
        <v/>
      </c>
      <c r="AR283" s="184" t="str">
        <f t="shared" ca="1" si="841"/>
        <v/>
      </c>
      <c r="AS283" s="184" t="str">
        <f t="shared" ca="1" si="842"/>
        <v/>
      </c>
      <c r="AT283" s="184" t="str">
        <f t="shared" ca="1" si="843"/>
        <v/>
      </c>
      <c r="AU283" s="184" t="str">
        <f t="shared" ca="1" si="844"/>
        <v/>
      </c>
      <c r="AV283" s="184" t="str">
        <f t="shared" ca="1" si="845"/>
        <v/>
      </c>
      <c r="AW283" s="184" t="str">
        <f t="shared" ca="1" si="846"/>
        <v/>
      </c>
      <c r="AX283" s="184" t="str">
        <f t="shared" ca="1" si="847"/>
        <v/>
      </c>
      <c r="AY283" s="184" t="str">
        <f t="shared" ca="1" si="848"/>
        <v/>
      </c>
      <c r="AZ283" s="184" t="str">
        <f t="shared" ca="1" si="849"/>
        <v/>
      </c>
      <c r="BA283" s="184" t="str">
        <f t="shared" ca="1" si="850"/>
        <v/>
      </c>
      <c r="BB283" s="184" t="str">
        <f t="shared" ca="1" si="851"/>
        <v/>
      </c>
      <c r="BC283" s="184" t="str">
        <f t="shared" ca="1" si="852"/>
        <v/>
      </c>
      <c r="BD283" s="184" t="str">
        <f t="shared" ca="1" si="853"/>
        <v/>
      </c>
      <c r="BE283" s="184" t="str">
        <f t="shared" ca="1" si="854"/>
        <v/>
      </c>
      <c r="BF283" s="184">
        <f t="shared" ca="1" si="855"/>
        <v>0</v>
      </c>
      <c r="BG283" s="184">
        <f t="shared" ca="1" si="856"/>
        <v>0</v>
      </c>
      <c r="BH283" s="184">
        <f t="shared" ca="1" si="857"/>
        <v>0</v>
      </c>
      <c r="BI283" s="184">
        <f t="shared" ca="1" si="858"/>
        <v>0</v>
      </c>
      <c r="BJ283" s="184">
        <f t="shared" ca="1" si="859"/>
        <v>0</v>
      </c>
      <c r="BK283" s="184">
        <f t="shared" ca="1" si="860"/>
        <v>0</v>
      </c>
      <c r="BL283" s="184">
        <f t="shared" ca="1" si="861"/>
        <v>0</v>
      </c>
      <c r="BM283" s="184">
        <f t="shared" ca="1" si="862"/>
        <v>0</v>
      </c>
      <c r="BN283" s="184">
        <f t="shared" ca="1" si="863"/>
        <v>0</v>
      </c>
      <c r="BO283" s="184">
        <f t="shared" ca="1" si="864"/>
        <v>0</v>
      </c>
      <c r="BP283" s="184">
        <f t="shared" ca="1" si="865"/>
        <v>0</v>
      </c>
      <c r="BQ283" s="184">
        <f t="shared" ca="1" si="866"/>
        <v>0</v>
      </c>
      <c r="BR283" s="184">
        <f t="shared" ca="1" si="867"/>
        <v>0</v>
      </c>
      <c r="BS283" s="184">
        <f t="shared" ca="1" si="868"/>
        <v>0</v>
      </c>
      <c r="BT283" s="184">
        <f t="shared" ca="1" si="869"/>
        <v>0</v>
      </c>
      <c r="BU283" s="184">
        <f t="shared" ca="1" si="870"/>
        <v>0</v>
      </c>
      <c r="BV283" s="184">
        <f t="shared" ca="1" si="871"/>
        <v>0</v>
      </c>
      <c r="BW283" s="184">
        <f t="shared" ca="1" si="872"/>
        <v>0</v>
      </c>
      <c r="BX283" s="184">
        <f t="shared" ca="1" si="873"/>
        <v>0</v>
      </c>
      <c r="BY283" s="184">
        <f t="shared" ca="1" si="874"/>
        <v>0</v>
      </c>
      <c r="BZ283" s="184">
        <f t="shared" ca="1" si="875"/>
        <v>0</v>
      </c>
      <c r="CA283" s="184">
        <f t="shared" ca="1" si="876"/>
        <v>0</v>
      </c>
      <c r="CB283" s="184">
        <f t="shared" ca="1" si="877"/>
        <v>0</v>
      </c>
      <c r="CC283" s="184">
        <f t="shared" ca="1" si="878"/>
        <v>0</v>
      </c>
      <c r="CD283" s="184">
        <f t="shared" ca="1" si="879"/>
        <v>0</v>
      </c>
      <c r="CE283" s="184">
        <f t="shared" ca="1" si="880"/>
        <v>0</v>
      </c>
      <c r="CF283" s="184">
        <f t="shared" ca="1" si="881"/>
        <v>0</v>
      </c>
      <c r="CG283" s="184">
        <f t="shared" ca="1" si="882"/>
        <v>0</v>
      </c>
      <c r="CH283" s="184">
        <f t="shared" ca="1" si="883"/>
        <v>0</v>
      </c>
      <c r="CI283" s="184">
        <f t="shared" ca="1" si="884"/>
        <v>0</v>
      </c>
      <c r="CJ283" s="184">
        <f t="shared" ca="1" si="885"/>
        <v>0</v>
      </c>
      <c r="CK283" s="184">
        <f t="shared" ca="1" si="886"/>
        <v>0</v>
      </c>
      <c r="CL283" s="184">
        <f t="shared" ca="1" si="887"/>
        <v>0</v>
      </c>
      <c r="CM283" s="184">
        <f t="shared" ca="1" si="888"/>
        <v>0</v>
      </c>
      <c r="CN283" s="184">
        <f t="shared" ca="1" si="889"/>
        <v>0</v>
      </c>
      <c r="CO283" s="184">
        <f t="shared" ca="1" si="890"/>
        <v>0</v>
      </c>
      <c r="CP283" s="184">
        <f t="shared" ca="1" si="891"/>
        <v>0</v>
      </c>
      <c r="CQ283" s="184">
        <f t="shared" ca="1" si="892"/>
        <v>0</v>
      </c>
      <c r="CR283" s="184">
        <f t="shared" ca="1" si="893"/>
        <v>0</v>
      </c>
      <c r="CS283" s="184">
        <f t="shared" ca="1" si="894"/>
        <v>0</v>
      </c>
      <c r="CT283" s="184">
        <f t="shared" ca="1" si="895"/>
        <v>0</v>
      </c>
      <c r="CU283" s="184">
        <f t="shared" ca="1" si="896"/>
        <v>0</v>
      </c>
      <c r="CV283" s="184">
        <f t="shared" ca="1" si="897"/>
        <v>0</v>
      </c>
      <c r="CW283" s="184">
        <f t="shared" ca="1" si="898"/>
        <v>0</v>
      </c>
      <c r="CX283" s="184">
        <f t="shared" ca="1" si="899"/>
        <v>0</v>
      </c>
      <c r="CY283" s="184">
        <f t="shared" ca="1" si="900"/>
        <v>0</v>
      </c>
      <c r="CZ283" s="184">
        <f t="shared" ca="1" si="901"/>
        <v>0</v>
      </c>
      <c r="DA283" s="184">
        <f t="shared" ca="1" si="902"/>
        <v>0</v>
      </c>
      <c r="DB283" s="184">
        <f t="shared" ca="1" si="903"/>
        <v>0</v>
      </c>
      <c r="DC283" s="184">
        <f t="shared" ca="1" si="904"/>
        <v>0</v>
      </c>
      <c r="DD283" s="184">
        <f t="shared" ca="1" si="905"/>
        <v>0</v>
      </c>
      <c r="DE283" s="184">
        <f t="shared" ca="1" si="906"/>
        <v>0</v>
      </c>
      <c r="DF283" s="184">
        <f t="shared" ca="1" si="907"/>
        <v>0</v>
      </c>
      <c r="DG283" s="184">
        <f t="shared" ca="1" si="908"/>
        <v>0</v>
      </c>
      <c r="DH283" s="184">
        <f t="shared" ca="1" si="909"/>
        <v>0</v>
      </c>
      <c r="DI283" s="184">
        <f t="shared" ca="1" si="910"/>
        <v>0</v>
      </c>
      <c r="DJ283" s="184">
        <f t="shared" ca="1" si="911"/>
        <v>0</v>
      </c>
      <c r="DK283" s="184">
        <f t="shared" ca="1" si="912"/>
        <v>0</v>
      </c>
      <c r="DL283" s="184">
        <f t="shared" ca="1" si="913"/>
        <v>0</v>
      </c>
      <c r="DM283" s="184">
        <f t="shared" ca="1" si="914"/>
        <v>0</v>
      </c>
      <c r="DN283" s="184">
        <f t="shared" ca="1" si="915"/>
        <v>0</v>
      </c>
      <c r="DO283" s="184">
        <f t="shared" ca="1" si="916"/>
        <v>0</v>
      </c>
      <c r="DP283" s="184">
        <f t="shared" ca="1" si="917"/>
        <v>0</v>
      </c>
      <c r="DQ283" s="184">
        <f t="shared" ca="1" si="918"/>
        <v>0</v>
      </c>
      <c r="DR283" s="184">
        <f t="shared" ca="1" si="919"/>
        <v>0</v>
      </c>
      <c r="DS283" s="184">
        <f t="shared" ca="1" si="920"/>
        <v>0</v>
      </c>
      <c r="DT283" s="184">
        <f t="shared" ca="1" si="921"/>
        <v>0</v>
      </c>
      <c r="DU283" s="184">
        <f t="shared" ca="1" si="922"/>
        <v>0</v>
      </c>
      <c r="DV283" s="184">
        <f t="shared" ca="1" si="923"/>
        <v>0</v>
      </c>
      <c r="DW283" s="184">
        <f t="shared" ca="1" si="924"/>
        <v>0</v>
      </c>
      <c r="DX283" s="184">
        <f t="shared" ca="1" si="925"/>
        <v>0</v>
      </c>
      <c r="DY283" s="184">
        <f t="shared" ca="1" si="926"/>
        <v>0</v>
      </c>
      <c r="DZ283" s="184">
        <f t="shared" ca="1" si="927"/>
        <v>0</v>
      </c>
      <c r="EA283" s="184">
        <f t="shared" ca="1" si="928"/>
        <v>0</v>
      </c>
      <c r="EB283" s="184">
        <f t="shared" ca="1" si="929"/>
        <v>0</v>
      </c>
      <c r="EC283" s="184">
        <f t="shared" ca="1" si="930"/>
        <v>0</v>
      </c>
      <c r="ED283" s="184">
        <f t="shared" ca="1" si="931"/>
        <v>0</v>
      </c>
      <c r="EE283" s="184">
        <f t="shared" ca="1" si="932"/>
        <v>0</v>
      </c>
      <c r="EF283" s="184">
        <f t="shared" ca="1" si="933"/>
        <v>0</v>
      </c>
      <c r="EG283" s="184">
        <f t="shared" ca="1" si="934"/>
        <v>0</v>
      </c>
      <c r="EH283" s="184">
        <f t="shared" ca="1" si="935"/>
        <v>0</v>
      </c>
      <c r="EI283" s="184">
        <f t="shared" ca="1" si="936"/>
        <v>0</v>
      </c>
      <c r="EJ283" s="184">
        <f t="shared" ca="1" si="937"/>
        <v>0</v>
      </c>
      <c r="EK283" s="184">
        <f t="shared" ca="1" si="938"/>
        <v>0</v>
      </c>
      <c r="EL283" s="184">
        <f t="shared" ca="1" si="939"/>
        <v>0</v>
      </c>
      <c r="EM283" s="184">
        <f t="shared" ca="1" si="940"/>
        <v>0</v>
      </c>
      <c r="EN283" s="184">
        <f t="shared" ca="1" si="941"/>
        <v>0</v>
      </c>
      <c r="EO283" s="184">
        <f t="shared" ca="1" si="942"/>
        <v>0</v>
      </c>
      <c r="EP283" s="184">
        <f t="shared" ca="1" si="943"/>
        <v>0</v>
      </c>
      <c r="EQ283" s="184">
        <f t="shared" ca="1" si="944"/>
        <v>0</v>
      </c>
      <c r="ER283" s="184">
        <f t="shared" ca="1" si="945"/>
        <v>0</v>
      </c>
      <c r="ES283" s="184">
        <f t="shared" ca="1" si="946"/>
        <v>0</v>
      </c>
      <c r="ET283" s="184">
        <f t="shared" ca="1" si="947"/>
        <v>0</v>
      </c>
      <c r="EU283" s="184">
        <f t="shared" ca="1" si="948"/>
        <v>0</v>
      </c>
      <c r="EV283" s="184">
        <f t="shared" ca="1" si="949"/>
        <v>0</v>
      </c>
      <c r="EW283" s="184">
        <f t="shared" ca="1" si="950"/>
        <v>0</v>
      </c>
      <c r="EX283" s="184">
        <f t="shared" ca="1" si="951"/>
        <v>0</v>
      </c>
      <c r="EY283" s="184">
        <f t="shared" ca="1" si="952"/>
        <v>0</v>
      </c>
      <c r="EZ283" s="184">
        <f t="shared" ca="1" si="953"/>
        <v>0</v>
      </c>
      <c r="FA283" s="184">
        <f t="shared" ca="1" si="954"/>
        <v>0</v>
      </c>
      <c r="FB283" s="184">
        <f t="shared" ca="1" si="955"/>
        <v>0</v>
      </c>
      <c r="FC283" s="184">
        <f t="shared" ca="1" si="956"/>
        <v>0</v>
      </c>
      <c r="FD283" s="184">
        <f t="shared" ca="1" si="957"/>
        <v>0</v>
      </c>
      <c r="FE283" s="184">
        <f t="shared" ca="1" si="958"/>
        <v>0</v>
      </c>
      <c r="FF283" s="184">
        <f t="shared" ca="1" si="959"/>
        <v>0</v>
      </c>
      <c r="FG283" s="184">
        <f t="shared" ca="1" si="960"/>
        <v>0</v>
      </c>
      <c r="FH283" s="184">
        <f t="shared" ca="1" si="961"/>
        <v>0</v>
      </c>
      <c r="FI283" s="184">
        <f t="shared" ca="1" si="962"/>
        <v>0</v>
      </c>
      <c r="FJ283" s="184">
        <f t="shared" ca="1" si="963"/>
        <v>0</v>
      </c>
      <c r="FK283" s="184">
        <f t="shared" ca="1" si="964"/>
        <v>0</v>
      </c>
      <c r="FL283" s="184">
        <f t="shared" ca="1" si="965"/>
        <v>0</v>
      </c>
      <c r="FM283" s="184">
        <f t="shared" ca="1" si="966"/>
        <v>0</v>
      </c>
      <c r="FN283" s="184">
        <f t="shared" ca="1" si="967"/>
        <v>0</v>
      </c>
      <c r="FO283" s="184">
        <f t="shared" ca="1" si="968"/>
        <v>0</v>
      </c>
      <c r="FP283" s="184">
        <f t="shared" ca="1" si="969"/>
        <v>0</v>
      </c>
      <c r="FQ283" s="184">
        <f t="shared" ca="1" si="970"/>
        <v>0</v>
      </c>
      <c r="FR283" s="184">
        <f t="shared" ca="1" si="971"/>
        <v>0</v>
      </c>
      <c r="FS283" s="184">
        <f t="shared" ca="1" si="972"/>
        <v>0</v>
      </c>
      <c r="FT283" s="184">
        <f t="shared" ca="1" si="973"/>
        <v>0</v>
      </c>
      <c r="FU283" s="184">
        <f t="shared" ca="1" si="974"/>
        <v>0</v>
      </c>
      <c r="FV283" s="184">
        <f t="shared" ca="1" si="975"/>
        <v>0</v>
      </c>
      <c r="FW283" s="184">
        <f t="shared" ca="1" si="976"/>
        <v>0</v>
      </c>
      <c r="FX283" s="184">
        <f t="shared" ca="1" si="977"/>
        <v>0</v>
      </c>
      <c r="FY283" s="184">
        <f t="shared" ca="1" si="978"/>
        <v>0</v>
      </c>
      <c r="FZ283" s="184">
        <f t="shared" ca="1" si="979"/>
        <v>0</v>
      </c>
      <c r="GA283" s="184">
        <f t="shared" ca="1" si="980"/>
        <v>0</v>
      </c>
      <c r="GB283" s="184">
        <f t="shared" ca="1" si="981"/>
        <v>0</v>
      </c>
      <c r="GC283" s="184">
        <f t="shared" ca="1" si="982"/>
        <v>0</v>
      </c>
      <c r="GD283" s="184">
        <f t="shared" ca="1" si="983"/>
        <v>0</v>
      </c>
      <c r="GE283" s="184">
        <f t="shared" ca="1" si="984"/>
        <v>0</v>
      </c>
      <c r="GF283" s="184">
        <f t="shared" ca="1" si="985"/>
        <v>0</v>
      </c>
      <c r="GG283" s="184">
        <f t="shared" ca="1" si="986"/>
        <v>0</v>
      </c>
      <c r="GH283" s="184">
        <f t="shared" ca="1" si="987"/>
        <v>0</v>
      </c>
      <c r="GI283" s="184">
        <f t="shared" ca="1" si="988"/>
        <v>0</v>
      </c>
      <c r="GJ283" s="184">
        <f t="shared" ca="1" si="989"/>
        <v>0</v>
      </c>
      <c r="GK283" s="184">
        <f t="shared" ca="1" si="990"/>
        <v>0</v>
      </c>
      <c r="GL283" s="184">
        <f t="shared" ca="1" si="991"/>
        <v>0</v>
      </c>
      <c r="GM283" s="184">
        <f t="shared" ca="1" si="992"/>
        <v>0</v>
      </c>
      <c r="GN283" s="184">
        <f t="shared" ca="1" si="993"/>
        <v>0</v>
      </c>
      <c r="GO283" s="184">
        <f t="shared" ca="1" si="994"/>
        <v>0</v>
      </c>
      <c r="GP283" s="184">
        <f t="shared" ca="1" si="995"/>
        <v>0</v>
      </c>
      <c r="GQ283" s="184">
        <f t="shared" ca="1" si="996"/>
        <v>0</v>
      </c>
      <c r="GR283" s="184">
        <f t="shared" ca="1" si="997"/>
        <v>0</v>
      </c>
      <c r="GS283" s="184">
        <f t="shared" ca="1" si="998"/>
        <v>0</v>
      </c>
      <c r="GT283" s="184">
        <f t="shared" ca="1" si="999"/>
        <v>0</v>
      </c>
      <c r="GU283" s="184">
        <f t="shared" ca="1" si="1000"/>
        <v>0</v>
      </c>
      <c r="GV283" s="184">
        <f t="shared" ca="1" si="1001"/>
        <v>0</v>
      </c>
      <c r="GW283" s="184">
        <f t="shared" ca="1" si="1002"/>
        <v>0</v>
      </c>
      <c r="GX283" s="184">
        <f t="shared" ca="1" si="1003"/>
        <v>0</v>
      </c>
      <c r="GY283" s="184">
        <f t="shared" ca="1" si="1004"/>
        <v>0</v>
      </c>
      <c r="GZ283" s="184">
        <f t="shared" ca="1" si="1005"/>
        <v>0</v>
      </c>
      <c r="HA283" s="184">
        <f t="shared" ca="1" si="1006"/>
        <v>0</v>
      </c>
      <c r="HB283" s="184">
        <f t="shared" ca="1" si="1007"/>
        <v>0</v>
      </c>
      <c r="HC283" s="184">
        <f t="shared" ca="1" si="1008"/>
        <v>0</v>
      </c>
      <c r="HD283" s="184">
        <f t="shared" ca="1" si="1009"/>
        <v>0</v>
      </c>
      <c r="HE283" s="184">
        <f t="shared" ca="1" si="1010"/>
        <v>0</v>
      </c>
      <c r="HF283" s="184">
        <f t="shared" ca="1" si="1011"/>
        <v>0</v>
      </c>
      <c r="HG283" s="184">
        <f t="shared" ca="1" si="1012"/>
        <v>0</v>
      </c>
      <c r="HH283" s="184">
        <f t="shared" ca="1" si="1013"/>
        <v>0</v>
      </c>
      <c r="HI283" s="184">
        <f t="shared" ca="1" si="1014"/>
        <v>0</v>
      </c>
      <c r="HJ283" s="184">
        <f t="shared" ca="1" si="1015"/>
        <v>0</v>
      </c>
      <c r="HK283" s="578">
        <f t="shared" ca="1" si="1016"/>
        <v>0</v>
      </c>
    </row>
    <row r="284" spans="1:219" s="185" customFormat="1">
      <c r="A284" s="284"/>
      <c r="B284" s="285"/>
      <c r="C284" s="286"/>
      <c r="D284" s="287"/>
      <c r="E284" s="288"/>
      <c r="F284" s="289"/>
      <c r="G284" s="289"/>
      <c r="H284" s="289"/>
      <c r="I284" s="289"/>
      <c r="J284" s="289"/>
      <c r="K284" s="289"/>
      <c r="L284" s="289"/>
      <c r="M284" s="572">
        <f t="shared" si="1017"/>
        <v>0</v>
      </c>
      <c r="N284" s="572">
        <f t="shared" si="1018"/>
        <v>0</v>
      </c>
      <c r="O284" s="572">
        <f t="shared" si="1019"/>
        <v>0</v>
      </c>
      <c r="P284" s="572">
        <f t="shared" si="1020"/>
        <v>276</v>
      </c>
      <c r="Q284" s="572" t="str">
        <f t="shared" si="1021"/>
        <v/>
      </c>
      <c r="R284" s="572" t="str">
        <f t="shared" si="1022"/>
        <v/>
      </c>
      <c r="S284" s="184" t="str">
        <f t="shared" ca="1" si="816"/>
        <v/>
      </c>
      <c r="T284" s="184" t="str">
        <f t="shared" ca="1" si="817"/>
        <v/>
      </c>
      <c r="U284" s="184" t="str">
        <f t="shared" ca="1" si="818"/>
        <v/>
      </c>
      <c r="V284" s="184" t="str">
        <f t="shared" ca="1" si="819"/>
        <v/>
      </c>
      <c r="W284" s="184" t="str">
        <f t="shared" ca="1" si="820"/>
        <v/>
      </c>
      <c r="X284" s="184" t="str">
        <f t="shared" ca="1" si="821"/>
        <v/>
      </c>
      <c r="Y284" s="184" t="str">
        <f t="shared" ca="1" si="822"/>
        <v/>
      </c>
      <c r="Z284" s="184" t="str">
        <f t="shared" ca="1" si="823"/>
        <v/>
      </c>
      <c r="AA284" s="184" t="str">
        <f t="shared" ca="1" si="824"/>
        <v/>
      </c>
      <c r="AB284" s="184" t="str">
        <f t="shared" ca="1" si="825"/>
        <v/>
      </c>
      <c r="AC284" s="184" t="str">
        <f t="shared" ca="1" si="826"/>
        <v/>
      </c>
      <c r="AD284" s="184" t="str">
        <f t="shared" ca="1" si="827"/>
        <v/>
      </c>
      <c r="AE284" s="184" t="str">
        <f t="shared" ca="1" si="828"/>
        <v/>
      </c>
      <c r="AF284" s="184" t="str">
        <f t="shared" ca="1" si="829"/>
        <v/>
      </c>
      <c r="AG284" s="184" t="str">
        <f t="shared" ca="1" si="830"/>
        <v/>
      </c>
      <c r="AH284" s="184" t="str">
        <f t="shared" ca="1" si="831"/>
        <v/>
      </c>
      <c r="AI284" s="184" t="str">
        <f t="shared" ca="1" si="832"/>
        <v/>
      </c>
      <c r="AJ284" s="184" t="str">
        <f t="shared" ca="1" si="833"/>
        <v/>
      </c>
      <c r="AK284" s="184" t="str">
        <f t="shared" ca="1" si="834"/>
        <v/>
      </c>
      <c r="AL284" s="184" t="str">
        <f t="shared" ca="1" si="835"/>
        <v/>
      </c>
      <c r="AM284" s="184" t="str">
        <f t="shared" ca="1" si="836"/>
        <v/>
      </c>
      <c r="AN284" s="184" t="str">
        <f t="shared" ca="1" si="837"/>
        <v/>
      </c>
      <c r="AO284" s="184" t="str">
        <f t="shared" ca="1" si="838"/>
        <v/>
      </c>
      <c r="AP284" s="184" t="str">
        <f t="shared" ca="1" si="839"/>
        <v/>
      </c>
      <c r="AQ284" s="184" t="str">
        <f t="shared" ca="1" si="840"/>
        <v/>
      </c>
      <c r="AR284" s="184" t="str">
        <f t="shared" ca="1" si="841"/>
        <v/>
      </c>
      <c r="AS284" s="184" t="str">
        <f t="shared" ca="1" si="842"/>
        <v/>
      </c>
      <c r="AT284" s="184" t="str">
        <f t="shared" ca="1" si="843"/>
        <v/>
      </c>
      <c r="AU284" s="184" t="str">
        <f t="shared" ca="1" si="844"/>
        <v/>
      </c>
      <c r="AV284" s="184" t="str">
        <f t="shared" ca="1" si="845"/>
        <v/>
      </c>
      <c r="AW284" s="184" t="str">
        <f t="shared" ca="1" si="846"/>
        <v/>
      </c>
      <c r="AX284" s="184" t="str">
        <f t="shared" ca="1" si="847"/>
        <v/>
      </c>
      <c r="AY284" s="184" t="str">
        <f t="shared" ca="1" si="848"/>
        <v/>
      </c>
      <c r="AZ284" s="184" t="str">
        <f t="shared" ca="1" si="849"/>
        <v/>
      </c>
      <c r="BA284" s="184" t="str">
        <f t="shared" ca="1" si="850"/>
        <v/>
      </c>
      <c r="BB284" s="184" t="str">
        <f t="shared" ca="1" si="851"/>
        <v/>
      </c>
      <c r="BC284" s="184" t="str">
        <f t="shared" ca="1" si="852"/>
        <v/>
      </c>
      <c r="BD284" s="184" t="str">
        <f t="shared" ca="1" si="853"/>
        <v/>
      </c>
      <c r="BE284" s="184">
        <f t="shared" ca="1" si="854"/>
        <v>0</v>
      </c>
      <c r="BF284" s="184">
        <f t="shared" ca="1" si="855"/>
        <v>0</v>
      </c>
      <c r="BG284" s="184">
        <f t="shared" ca="1" si="856"/>
        <v>0</v>
      </c>
      <c r="BH284" s="184">
        <f t="shared" ca="1" si="857"/>
        <v>0</v>
      </c>
      <c r="BI284" s="184">
        <f t="shared" ca="1" si="858"/>
        <v>0</v>
      </c>
      <c r="BJ284" s="184">
        <f t="shared" ca="1" si="859"/>
        <v>0</v>
      </c>
      <c r="BK284" s="184">
        <f t="shared" ca="1" si="860"/>
        <v>0</v>
      </c>
      <c r="BL284" s="184">
        <f t="shared" ca="1" si="861"/>
        <v>0</v>
      </c>
      <c r="BM284" s="184">
        <f t="shared" ca="1" si="862"/>
        <v>0</v>
      </c>
      <c r="BN284" s="184">
        <f t="shared" ca="1" si="863"/>
        <v>0</v>
      </c>
      <c r="BO284" s="184">
        <f t="shared" ca="1" si="864"/>
        <v>0</v>
      </c>
      <c r="BP284" s="184">
        <f t="shared" ca="1" si="865"/>
        <v>0</v>
      </c>
      <c r="BQ284" s="184">
        <f t="shared" ca="1" si="866"/>
        <v>0</v>
      </c>
      <c r="BR284" s="184">
        <f t="shared" ca="1" si="867"/>
        <v>0</v>
      </c>
      <c r="BS284" s="184">
        <f t="shared" ca="1" si="868"/>
        <v>0</v>
      </c>
      <c r="BT284" s="184">
        <f t="shared" ca="1" si="869"/>
        <v>0</v>
      </c>
      <c r="BU284" s="184">
        <f t="shared" ca="1" si="870"/>
        <v>0</v>
      </c>
      <c r="BV284" s="184">
        <f t="shared" ca="1" si="871"/>
        <v>0</v>
      </c>
      <c r="BW284" s="184">
        <f t="shared" ca="1" si="872"/>
        <v>0</v>
      </c>
      <c r="BX284" s="184">
        <f t="shared" ca="1" si="873"/>
        <v>0</v>
      </c>
      <c r="BY284" s="184">
        <f t="shared" ca="1" si="874"/>
        <v>0</v>
      </c>
      <c r="BZ284" s="184">
        <f t="shared" ca="1" si="875"/>
        <v>0</v>
      </c>
      <c r="CA284" s="184">
        <f t="shared" ca="1" si="876"/>
        <v>0</v>
      </c>
      <c r="CB284" s="184">
        <f t="shared" ca="1" si="877"/>
        <v>0</v>
      </c>
      <c r="CC284" s="184">
        <f t="shared" ca="1" si="878"/>
        <v>0</v>
      </c>
      <c r="CD284" s="184">
        <f t="shared" ca="1" si="879"/>
        <v>0</v>
      </c>
      <c r="CE284" s="184">
        <f t="shared" ca="1" si="880"/>
        <v>0</v>
      </c>
      <c r="CF284" s="184">
        <f t="shared" ca="1" si="881"/>
        <v>0</v>
      </c>
      <c r="CG284" s="184">
        <f t="shared" ca="1" si="882"/>
        <v>0</v>
      </c>
      <c r="CH284" s="184">
        <f t="shared" ca="1" si="883"/>
        <v>0</v>
      </c>
      <c r="CI284" s="184">
        <f t="shared" ca="1" si="884"/>
        <v>0</v>
      </c>
      <c r="CJ284" s="184">
        <f t="shared" ca="1" si="885"/>
        <v>0</v>
      </c>
      <c r="CK284" s="184">
        <f t="shared" ca="1" si="886"/>
        <v>0</v>
      </c>
      <c r="CL284" s="184">
        <f t="shared" ca="1" si="887"/>
        <v>0</v>
      </c>
      <c r="CM284" s="184">
        <f t="shared" ca="1" si="888"/>
        <v>0</v>
      </c>
      <c r="CN284" s="184">
        <f t="shared" ca="1" si="889"/>
        <v>0</v>
      </c>
      <c r="CO284" s="184">
        <f t="shared" ca="1" si="890"/>
        <v>0</v>
      </c>
      <c r="CP284" s="184">
        <f t="shared" ca="1" si="891"/>
        <v>0</v>
      </c>
      <c r="CQ284" s="184">
        <f t="shared" ca="1" si="892"/>
        <v>0</v>
      </c>
      <c r="CR284" s="184">
        <f t="shared" ca="1" si="893"/>
        <v>0</v>
      </c>
      <c r="CS284" s="184">
        <f t="shared" ca="1" si="894"/>
        <v>0</v>
      </c>
      <c r="CT284" s="184">
        <f t="shared" ca="1" si="895"/>
        <v>0</v>
      </c>
      <c r="CU284" s="184">
        <f t="shared" ca="1" si="896"/>
        <v>0</v>
      </c>
      <c r="CV284" s="184">
        <f t="shared" ca="1" si="897"/>
        <v>0</v>
      </c>
      <c r="CW284" s="184">
        <f t="shared" ca="1" si="898"/>
        <v>0</v>
      </c>
      <c r="CX284" s="184">
        <f t="shared" ca="1" si="899"/>
        <v>0</v>
      </c>
      <c r="CY284" s="184">
        <f t="shared" ca="1" si="900"/>
        <v>0</v>
      </c>
      <c r="CZ284" s="184">
        <f t="shared" ca="1" si="901"/>
        <v>0</v>
      </c>
      <c r="DA284" s="184">
        <f t="shared" ca="1" si="902"/>
        <v>0</v>
      </c>
      <c r="DB284" s="184">
        <f t="shared" ca="1" si="903"/>
        <v>0</v>
      </c>
      <c r="DC284" s="184">
        <f t="shared" ca="1" si="904"/>
        <v>0</v>
      </c>
      <c r="DD284" s="184">
        <f t="shared" ca="1" si="905"/>
        <v>0</v>
      </c>
      <c r="DE284" s="184">
        <f t="shared" ca="1" si="906"/>
        <v>0</v>
      </c>
      <c r="DF284" s="184">
        <f t="shared" ca="1" si="907"/>
        <v>0</v>
      </c>
      <c r="DG284" s="184">
        <f t="shared" ca="1" si="908"/>
        <v>0</v>
      </c>
      <c r="DH284" s="184">
        <f t="shared" ca="1" si="909"/>
        <v>0</v>
      </c>
      <c r="DI284" s="184">
        <f t="shared" ca="1" si="910"/>
        <v>0</v>
      </c>
      <c r="DJ284" s="184">
        <f t="shared" ca="1" si="911"/>
        <v>0</v>
      </c>
      <c r="DK284" s="184">
        <f t="shared" ca="1" si="912"/>
        <v>0</v>
      </c>
      <c r="DL284" s="184">
        <f t="shared" ca="1" si="913"/>
        <v>0</v>
      </c>
      <c r="DM284" s="184">
        <f t="shared" ca="1" si="914"/>
        <v>0</v>
      </c>
      <c r="DN284" s="184">
        <f t="shared" ca="1" si="915"/>
        <v>0</v>
      </c>
      <c r="DO284" s="184">
        <f t="shared" ca="1" si="916"/>
        <v>0</v>
      </c>
      <c r="DP284" s="184">
        <f t="shared" ca="1" si="917"/>
        <v>0</v>
      </c>
      <c r="DQ284" s="184">
        <f t="shared" ca="1" si="918"/>
        <v>0</v>
      </c>
      <c r="DR284" s="184">
        <f t="shared" ca="1" si="919"/>
        <v>0</v>
      </c>
      <c r="DS284" s="184">
        <f t="shared" ca="1" si="920"/>
        <v>0</v>
      </c>
      <c r="DT284" s="184">
        <f t="shared" ca="1" si="921"/>
        <v>0</v>
      </c>
      <c r="DU284" s="184">
        <f t="shared" ca="1" si="922"/>
        <v>0</v>
      </c>
      <c r="DV284" s="184">
        <f t="shared" ca="1" si="923"/>
        <v>0</v>
      </c>
      <c r="DW284" s="184">
        <f t="shared" ca="1" si="924"/>
        <v>0</v>
      </c>
      <c r="DX284" s="184">
        <f t="shared" ca="1" si="925"/>
        <v>0</v>
      </c>
      <c r="DY284" s="184">
        <f t="shared" ca="1" si="926"/>
        <v>0</v>
      </c>
      <c r="DZ284" s="184">
        <f t="shared" ca="1" si="927"/>
        <v>0</v>
      </c>
      <c r="EA284" s="184">
        <f t="shared" ca="1" si="928"/>
        <v>0</v>
      </c>
      <c r="EB284" s="184">
        <f t="shared" ca="1" si="929"/>
        <v>0</v>
      </c>
      <c r="EC284" s="184">
        <f t="shared" ca="1" si="930"/>
        <v>0</v>
      </c>
      <c r="ED284" s="184">
        <f t="shared" ca="1" si="931"/>
        <v>0</v>
      </c>
      <c r="EE284" s="184">
        <f t="shared" ca="1" si="932"/>
        <v>0</v>
      </c>
      <c r="EF284" s="184">
        <f t="shared" ca="1" si="933"/>
        <v>0</v>
      </c>
      <c r="EG284" s="184">
        <f t="shared" ca="1" si="934"/>
        <v>0</v>
      </c>
      <c r="EH284" s="184">
        <f t="shared" ca="1" si="935"/>
        <v>0</v>
      </c>
      <c r="EI284" s="184">
        <f t="shared" ca="1" si="936"/>
        <v>0</v>
      </c>
      <c r="EJ284" s="184">
        <f t="shared" ca="1" si="937"/>
        <v>0</v>
      </c>
      <c r="EK284" s="184">
        <f t="shared" ca="1" si="938"/>
        <v>0</v>
      </c>
      <c r="EL284" s="184">
        <f t="shared" ca="1" si="939"/>
        <v>0</v>
      </c>
      <c r="EM284" s="184">
        <f t="shared" ca="1" si="940"/>
        <v>0</v>
      </c>
      <c r="EN284" s="184">
        <f t="shared" ca="1" si="941"/>
        <v>0</v>
      </c>
      <c r="EO284" s="184">
        <f t="shared" ca="1" si="942"/>
        <v>0</v>
      </c>
      <c r="EP284" s="184">
        <f t="shared" ca="1" si="943"/>
        <v>0</v>
      </c>
      <c r="EQ284" s="184">
        <f t="shared" ca="1" si="944"/>
        <v>0</v>
      </c>
      <c r="ER284" s="184">
        <f t="shared" ca="1" si="945"/>
        <v>0</v>
      </c>
      <c r="ES284" s="184">
        <f t="shared" ca="1" si="946"/>
        <v>0</v>
      </c>
      <c r="ET284" s="184">
        <f t="shared" ca="1" si="947"/>
        <v>0</v>
      </c>
      <c r="EU284" s="184">
        <f t="shared" ca="1" si="948"/>
        <v>0</v>
      </c>
      <c r="EV284" s="184">
        <f t="shared" ca="1" si="949"/>
        <v>0</v>
      </c>
      <c r="EW284" s="184">
        <f t="shared" ca="1" si="950"/>
        <v>0</v>
      </c>
      <c r="EX284" s="184">
        <f t="shared" ca="1" si="951"/>
        <v>0</v>
      </c>
      <c r="EY284" s="184">
        <f t="shared" ca="1" si="952"/>
        <v>0</v>
      </c>
      <c r="EZ284" s="184">
        <f t="shared" ca="1" si="953"/>
        <v>0</v>
      </c>
      <c r="FA284" s="184">
        <f t="shared" ca="1" si="954"/>
        <v>0</v>
      </c>
      <c r="FB284" s="184">
        <f t="shared" ca="1" si="955"/>
        <v>0</v>
      </c>
      <c r="FC284" s="184">
        <f t="shared" ca="1" si="956"/>
        <v>0</v>
      </c>
      <c r="FD284" s="184">
        <f t="shared" ca="1" si="957"/>
        <v>0</v>
      </c>
      <c r="FE284" s="184">
        <f t="shared" ca="1" si="958"/>
        <v>0</v>
      </c>
      <c r="FF284" s="184">
        <f t="shared" ca="1" si="959"/>
        <v>0</v>
      </c>
      <c r="FG284" s="184">
        <f t="shared" ca="1" si="960"/>
        <v>0</v>
      </c>
      <c r="FH284" s="184">
        <f t="shared" ca="1" si="961"/>
        <v>0</v>
      </c>
      <c r="FI284" s="184">
        <f t="shared" ca="1" si="962"/>
        <v>0</v>
      </c>
      <c r="FJ284" s="184">
        <f t="shared" ca="1" si="963"/>
        <v>0</v>
      </c>
      <c r="FK284" s="184">
        <f t="shared" ca="1" si="964"/>
        <v>0</v>
      </c>
      <c r="FL284" s="184">
        <f t="shared" ca="1" si="965"/>
        <v>0</v>
      </c>
      <c r="FM284" s="184">
        <f t="shared" ca="1" si="966"/>
        <v>0</v>
      </c>
      <c r="FN284" s="184">
        <f t="shared" ca="1" si="967"/>
        <v>0</v>
      </c>
      <c r="FO284" s="184">
        <f t="shared" ca="1" si="968"/>
        <v>0</v>
      </c>
      <c r="FP284" s="184">
        <f t="shared" ca="1" si="969"/>
        <v>0</v>
      </c>
      <c r="FQ284" s="184">
        <f t="shared" ca="1" si="970"/>
        <v>0</v>
      </c>
      <c r="FR284" s="184">
        <f t="shared" ca="1" si="971"/>
        <v>0</v>
      </c>
      <c r="FS284" s="184">
        <f t="shared" ca="1" si="972"/>
        <v>0</v>
      </c>
      <c r="FT284" s="184">
        <f t="shared" ca="1" si="973"/>
        <v>0</v>
      </c>
      <c r="FU284" s="184">
        <f t="shared" ca="1" si="974"/>
        <v>0</v>
      </c>
      <c r="FV284" s="184">
        <f t="shared" ca="1" si="975"/>
        <v>0</v>
      </c>
      <c r="FW284" s="184">
        <f t="shared" ca="1" si="976"/>
        <v>0</v>
      </c>
      <c r="FX284" s="184">
        <f t="shared" ca="1" si="977"/>
        <v>0</v>
      </c>
      <c r="FY284" s="184">
        <f t="shared" ca="1" si="978"/>
        <v>0</v>
      </c>
      <c r="FZ284" s="184">
        <f t="shared" ca="1" si="979"/>
        <v>0</v>
      </c>
      <c r="GA284" s="184">
        <f t="shared" ca="1" si="980"/>
        <v>0</v>
      </c>
      <c r="GB284" s="184">
        <f t="shared" ca="1" si="981"/>
        <v>0</v>
      </c>
      <c r="GC284" s="184">
        <f t="shared" ca="1" si="982"/>
        <v>0</v>
      </c>
      <c r="GD284" s="184">
        <f t="shared" ca="1" si="983"/>
        <v>0</v>
      </c>
      <c r="GE284" s="184">
        <f t="shared" ca="1" si="984"/>
        <v>0</v>
      </c>
      <c r="GF284" s="184">
        <f t="shared" ca="1" si="985"/>
        <v>0</v>
      </c>
      <c r="GG284" s="184">
        <f t="shared" ca="1" si="986"/>
        <v>0</v>
      </c>
      <c r="GH284" s="184">
        <f t="shared" ca="1" si="987"/>
        <v>0</v>
      </c>
      <c r="GI284" s="184">
        <f t="shared" ca="1" si="988"/>
        <v>0</v>
      </c>
      <c r="GJ284" s="184">
        <f t="shared" ca="1" si="989"/>
        <v>0</v>
      </c>
      <c r="GK284" s="184">
        <f t="shared" ca="1" si="990"/>
        <v>0</v>
      </c>
      <c r="GL284" s="184">
        <f t="shared" ca="1" si="991"/>
        <v>0</v>
      </c>
      <c r="GM284" s="184">
        <f t="shared" ca="1" si="992"/>
        <v>0</v>
      </c>
      <c r="GN284" s="184">
        <f t="shared" ca="1" si="993"/>
        <v>0</v>
      </c>
      <c r="GO284" s="184">
        <f t="shared" ca="1" si="994"/>
        <v>0</v>
      </c>
      <c r="GP284" s="184">
        <f t="shared" ca="1" si="995"/>
        <v>0</v>
      </c>
      <c r="GQ284" s="184">
        <f t="shared" ca="1" si="996"/>
        <v>0</v>
      </c>
      <c r="GR284" s="184">
        <f t="shared" ca="1" si="997"/>
        <v>0</v>
      </c>
      <c r="GS284" s="184">
        <f t="shared" ca="1" si="998"/>
        <v>0</v>
      </c>
      <c r="GT284" s="184">
        <f t="shared" ca="1" si="999"/>
        <v>0</v>
      </c>
      <c r="GU284" s="184">
        <f t="shared" ca="1" si="1000"/>
        <v>0</v>
      </c>
      <c r="GV284" s="184">
        <f t="shared" ca="1" si="1001"/>
        <v>0</v>
      </c>
      <c r="GW284" s="184">
        <f t="shared" ca="1" si="1002"/>
        <v>0</v>
      </c>
      <c r="GX284" s="184">
        <f t="shared" ca="1" si="1003"/>
        <v>0</v>
      </c>
      <c r="GY284" s="184">
        <f t="shared" ca="1" si="1004"/>
        <v>0</v>
      </c>
      <c r="GZ284" s="184">
        <f t="shared" ca="1" si="1005"/>
        <v>0</v>
      </c>
      <c r="HA284" s="184">
        <f t="shared" ca="1" si="1006"/>
        <v>0</v>
      </c>
      <c r="HB284" s="184">
        <f t="shared" ca="1" si="1007"/>
        <v>0</v>
      </c>
      <c r="HC284" s="184">
        <f t="shared" ca="1" si="1008"/>
        <v>0</v>
      </c>
      <c r="HD284" s="184">
        <f t="shared" ca="1" si="1009"/>
        <v>0</v>
      </c>
      <c r="HE284" s="184">
        <f t="shared" ca="1" si="1010"/>
        <v>0</v>
      </c>
      <c r="HF284" s="184">
        <f t="shared" ca="1" si="1011"/>
        <v>0</v>
      </c>
      <c r="HG284" s="184">
        <f t="shared" ca="1" si="1012"/>
        <v>0</v>
      </c>
      <c r="HH284" s="184">
        <f t="shared" ca="1" si="1013"/>
        <v>0</v>
      </c>
      <c r="HI284" s="184">
        <f t="shared" ca="1" si="1014"/>
        <v>0</v>
      </c>
      <c r="HJ284" s="184">
        <f t="shared" ca="1" si="1015"/>
        <v>0</v>
      </c>
      <c r="HK284" s="578">
        <f t="shared" ca="1" si="1016"/>
        <v>0</v>
      </c>
    </row>
    <row r="285" spans="1:219" s="185" customFormat="1">
      <c r="A285" s="284"/>
      <c r="B285" s="285"/>
      <c r="C285" s="286"/>
      <c r="D285" s="287"/>
      <c r="E285" s="288"/>
      <c r="F285" s="289"/>
      <c r="G285" s="289"/>
      <c r="H285" s="289"/>
      <c r="I285" s="289"/>
      <c r="J285" s="289"/>
      <c r="K285" s="289"/>
      <c r="L285" s="289"/>
      <c r="M285" s="572">
        <f t="shared" si="1017"/>
        <v>0</v>
      </c>
      <c r="N285" s="572">
        <f t="shared" si="1018"/>
        <v>0</v>
      </c>
      <c r="O285" s="572">
        <f t="shared" si="1019"/>
        <v>0</v>
      </c>
      <c r="P285" s="572">
        <f t="shared" si="1020"/>
        <v>277</v>
      </c>
      <c r="Q285" s="572" t="str">
        <f t="shared" si="1021"/>
        <v/>
      </c>
      <c r="R285" s="572" t="str">
        <f t="shared" si="1022"/>
        <v/>
      </c>
      <c r="S285" s="184" t="str">
        <f t="shared" ca="1" si="816"/>
        <v/>
      </c>
      <c r="T285" s="184" t="str">
        <f t="shared" ca="1" si="817"/>
        <v/>
      </c>
      <c r="U285" s="184" t="str">
        <f t="shared" ca="1" si="818"/>
        <v/>
      </c>
      <c r="V285" s="184" t="str">
        <f t="shared" ca="1" si="819"/>
        <v/>
      </c>
      <c r="W285" s="184" t="str">
        <f t="shared" ca="1" si="820"/>
        <v/>
      </c>
      <c r="X285" s="184" t="str">
        <f t="shared" ca="1" si="821"/>
        <v/>
      </c>
      <c r="Y285" s="184" t="str">
        <f t="shared" ca="1" si="822"/>
        <v/>
      </c>
      <c r="Z285" s="184" t="str">
        <f t="shared" ca="1" si="823"/>
        <v/>
      </c>
      <c r="AA285" s="184" t="str">
        <f t="shared" ca="1" si="824"/>
        <v/>
      </c>
      <c r="AB285" s="184" t="str">
        <f t="shared" ca="1" si="825"/>
        <v/>
      </c>
      <c r="AC285" s="184" t="str">
        <f t="shared" ca="1" si="826"/>
        <v/>
      </c>
      <c r="AD285" s="184" t="str">
        <f t="shared" ca="1" si="827"/>
        <v/>
      </c>
      <c r="AE285" s="184" t="str">
        <f t="shared" ca="1" si="828"/>
        <v/>
      </c>
      <c r="AF285" s="184" t="str">
        <f t="shared" ca="1" si="829"/>
        <v/>
      </c>
      <c r="AG285" s="184" t="str">
        <f t="shared" ca="1" si="830"/>
        <v/>
      </c>
      <c r="AH285" s="184" t="str">
        <f t="shared" ca="1" si="831"/>
        <v/>
      </c>
      <c r="AI285" s="184" t="str">
        <f t="shared" ca="1" si="832"/>
        <v/>
      </c>
      <c r="AJ285" s="184" t="str">
        <f t="shared" ca="1" si="833"/>
        <v/>
      </c>
      <c r="AK285" s="184" t="str">
        <f t="shared" ca="1" si="834"/>
        <v/>
      </c>
      <c r="AL285" s="184" t="str">
        <f t="shared" ca="1" si="835"/>
        <v/>
      </c>
      <c r="AM285" s="184" t="str">
        <f t="shared" ca="1" si="836"/>
        <v/>
      </c>
      <c r="AN285" s="184" t="str">
        <f t="shared" ca="1" si="837"/>
        <v/>
      </c>
      <c r="AO285" s="184" t="str">
        <f t="shared" ca="1" si="838"/>
        <v/>
      </c>
      <c r="AP285" s="184" t="str">
        <f t="shared" ca="1" si="839"/>
        <v/>
      </c>
      <c r="AQ285" s="184" t="str">
        <f t="shared" ca="1" si="840"/>
        <v/>
      </c>
      <c r="AR285" s="184" t="str">
        <f t="shared" ca="1" si="841"/>
        <v/>
      </c>
      <c r="AS285" s="184" t="str">
        <f t="shared" ca="1" si="842"/>
        <v/>
      </c>
      <c r="AT285" s="184" t="str">
        <f t="shared" ca="1" si="843"/>
        <v/>
      </c>
      <c r="AU285" s="184" t="str">
        <f t="shared" ca="1" si="844"/>
        <v/>
      </c>
      <c r="AV285" s="184" t="str">
        <f t="shared" ca="1" si="845"/>
        <v/>
      </c>
      <c r="AW285" s="184" t="str">
        <f t="shared" ca="1" si="846"/>
        <v/>
      </c>
      <c r="AX285" s="184" t="str">
        <f t="shared" ca="1" si="847"/>
        <v/>
      </c>
      <c r="AY285" s="184" t="str">
        <f t="shared" ca="1" si="848"/>
        <v/>
      </c>
      <c r="AZ285" s="184" t="str">
        <f t="shared" ca="1" si="849"/>
        <v/>
      </c>
      <c r="BA285" s="184" t="str">
        <f t="shared" ca="1" si="850"/>
        <v/>
      </c>
      <c r="BB285" s="184" t="str">
        <f t="shared" ca="1" si="851"/>
        <v/>
      </c>
      <c r="BC285" s="184" t="str">
        <f t="shared" ca="1" si="852"/>
        <v/>
      </c>
      <c r="BD285" s="184">
        <f t="shared" ca="1" si="853"/>
        <v>0</v>
      </c>
      <c r="BE285" s="184">
        <f t="shared" ca="1" si="854"/>
        <v>0</v>
      </c>
      <c r="BF285" s="184">
        <f t="shared" ca="1" si="855"/>
        <v>0</v>
      </c>
      <c r="BG285" s="184">
        <f t="shared" ca="1" si="856"/>
        <v>0</v>
      </c>
      <c r="BH285" s="184">
        <f t="shared" ca="1" si="857"/>
        <v>0</v>
      </c>
      <c r="BI285" s="184">
        <f t="shared" ca="1" si="858"/>
        <v>0</v>
      </c>
      <c r="BJ285" s="184">
        <f t="shared" ca="1" si="859"/>
        <v>0</v>
      </c>
      <c r="BK285" s="184">
        <f t="shared" ca="1" si="860"/>
        <v>0</v>
      </c>
      <c r="BL285" s="184">
        <f t="shared" ca="1" si="861"/>
        <v>0</v>
      </c>
      <c r="BM285" s="184">
        <f t="shared" ca="1" si="862"/>
        <v>0</v>
      </c>
      <c r="BN285" s="184">
        <f t="shared" ca="1" si="863"/>
        <v>0</v>
      </c>
      <c r="BO285" s="184">
        <f t="shared" ca="1" si="864"/>
        <v>0</v>
      </c>
      <c r="BP285" s="184">
        <f t="shared" ca="1" si="865"/>
        <v>0</v>
      </c>
      <c r="BQ285" s="184">
        <f t="shared" ca="1" si="866"/>
        <v>0</v>
      </c>
      <c r="BR285" s="184">
        <f t="shared" ca="1" si="867"/>
        <v>0</v>
      </c>
      <c r="BS285" s="184">
        <f t="shared" ca="1" si="868"/>
        <v>0</v>
      </c>
      <c r="BT285" s="184">
        <f t="shared" ca="1" si="869"/>
        <v>0</v>
      </c>
      <c r="BU285" s="184">
        <f t="shared" ca="1" si="870"/>
        <v>0</v>
      </c>
      <c r="BV285" s="184">
        <f t="shared" ca="1" si="871"/>
        <v>0</v>
      </c>
      <c r="BW285" s="184">
        <f t="shared" ca="1" si="872"/>
        <v>0</v>
      </c>
      <c r="BX285" s="184">
        <f t="shared" ca="1" si="873"/>
        <v>0</v>
      </c>
      <c r="BY285" s="184">
        <f t="shared" ca="1" si="874"/>
        <v>0</v>
      </c>
      <c r="BZ285" s="184">
        <f t="shared" ca="1" si="875"/>
        <v>0</v>
      </c>
      <c r="CA285" s="184">
        <f t="shared" ca="1" si="876"/>
        <v>0</v>
      </c>
      <c r="CB285" s="184">
        <f t="shared" ca="1" si="877"/>
        <v>0</v>
      </c>
      <c r="CC285" s="184">
        <f t="shared" ca="1" si="878"/>
        <v>0</v>
      </c>
      <c r="CD285" s="184">
        <f t="shared" ca="1" si="879"/>
        <v>0</v>
      </c>
      <c r="CE285" s="184">
        <f t="shared" ca="1" si="880"/>
        <v>0</v>
      </c>
      <c r="CF285" s="184">
        <f t="shared" ca="1" si="881"/>
        <v>0</v>
      </c>
      <c r="CG285" s="184">
        <f t="shared" ca="1" si="882"/>
        <v>0</v>
      </c>
      <c r="CH285" s="184">
        <f t="shared" ca="1" si="883"/>
        <v>0</v>
      </c>
      <c r="CI285" s="184">
        <f t="shared" ca="1" si="884"/>
        <v>0</v>
      </c>
      <c r="CJ285" s="184">
        <f t="shared" ca="1" si="885"/>
        <v>0</v>
      </c>
      <c r="CK285" s="184">
        <f t="shared" ca="1" si="886"/>
        <v>0</v>
      </c>
      <c r="CL285" s="184">
        <f t="shared" ca="1" si="887"/>
        <v>0</v>
      </c>
      <c r="CM285" s="184">
        <f t="shared" ca="1" si="888"/>
        <v>0</v>
      </c>
      <c r="CN285" s="184">
        <f t="shared" ca="1" si="889"/>
        <v>0</v>
      </c>
      <c r="CO285" s="184">
        <f t="shared" ca="1" si="890"/>
        <v>0</v>
      </c>
      <c r="CP285" s="184">
        <f t="shared" ca="1" si="891"/>
        <v>0</v>
      </c>
      <c r="CQ285" s="184">
        <f t="shared" ca="1" si="892"/>
        <v>0</v>
      </c>
      <c r="CR285" s="184">
        <f t="shared" ca="1" si="893"/>
        <v>0</v>
      </c>
      <c r="CS285" s="184">
        <f t="shared" ca="1" si="894"/>
        <v>0</v>
      </c>
      <c r="CT285" s="184">
        <f t="shared" ca="1" si="895"/>
        <v>0</v>
      </c>
      <c r="CU285" s="184">
        <f t="shared" ca="1" si="896"/>
        <v>0</v>
      </c>
      <c r="CV285" s="184">
        <f t="shared" ca="1" si="897"/>
        <v>0</v>
      </c>
      <c r="CW285" s="184">
        <f t="shared" ca="1" si="898"/>
        <v>0</v>
      </c>
      <c r="CX285" s="184">
        <f t="shared" ca="1" si="899"/>
        <v>0</v>
      </c>
      <c r="CY285" s="184">
        <f t="shared" ca="1" si="900"/>
        <v>0</v>
      </c>
      <c r="CZ285" s="184">
        <f t="shared" ca="1" si="901"/>
        <v>0</v>
      </c>
      <c r="DA285" s="184">
        <f t="shared" ca="1" si="902"/>
        <v>0</v>
      </c>
      <c r="DB285" s="184">
        <f t="shared" ca="1" si="903"/>
        <v>0</v>
      </c>
      <c r="DC285" s="184">
        <f t="shared" ca="1" si="904"/>
        <v>0</v>
      </c>
      <c r="DD285" s="184">
        <f t="shared" ca="1" si="905"/>
        <v>0</v>
      </c>
      <c r="DE285" s="184">
        <f t="shared" ca="1" si="906"/>
        <v>0</v>
      </c>
      <c r="DF285" s="184">
        <f t="shared" ca="1" si="907"/>
        <v>0</v>
      </c>
      <c r="DG285" s="184">
        <f t="shared" ca="1" si="908"/>
        <v>0</v>
      </c>
      <c r="DH285" s="184">
        <f t="shared" ca="1" si="909"/>
        <v>0</v>
      </c>
      <c r="DI285" s="184">
        <f t="shared" ca="1" si="910"/>
        <v>0</v>
      </c>
      <c r="DJ285" s="184">
        <f t="shared" ca="1" si="911"/>
        <v>0</v>
      </c>
      <c r="DK285" s="184">
        <f t="shared" ca="1" si="912"/>
        <v>0</v>
      </c>
      <c r="DL285" s="184">
        <f t="shared" ca="1" si="913"/>
        <v>0</v>
      </c>
      <c r="DM285" s="184">
        <f t="shared" ca="1" si="914"/>
        <v>0</v>
      </c>
      <c r="DN285" s="184">
        <f t="shared" ca="1" si="915"/>
        <v>0</v>
      </c>
      <c r="DO285" s="184">
        <f t="shared" ca="1" si="916"/>
        <v>0</v>
      </c>
      <c r="DP285" s="184">
        <f t="shared" ca="1" si="917"/>
        <v>0</v>
      </c>
      <c r="DQ285" s="184">
        <f t="shared" ca="1" si="918"/>
        <v>0</v>
      </c>
      <c r="DR285" s="184">
        <f t="shared" ca="1" si="919"/>
        <v>0</v>
      </c>
      <c r="DS285" s="184">
        <f t="shared" ca="1" si="920"/>
        <v>0</v>
      </c>
      <c r="DT285" s="184">
        <f t="shared" ca="1" si="921"/>
        <v>0</v>
      </c>
      <c r="DU285" s="184">
        <f t="shared" ca="1" si="922"/>
        <v>0</v>
      </c>
      <c r="DV285" s="184">
        <f t="shared" ca="1" si="923"/>
        <v>0</v>
      </c>
      <c r="DW285" s="184">
        <f t="shared" ca="1" si="924"/>
        <v>0</v>
      </c>
      <c r="DX285" s="184">
        <f t="shared" ca="1" si="925"/>
        <v>0</v>
      </c>
      <c r="DY285" s="184">
        <f t="shared" ca="1" si="926"/>
        <v>0</v>
      </c>
      <c r="DZ285" s="184">
        <f t="shared" ca="1" si="927"/>
        <v>0</v>
      </c>
      <c r="EA285" s="184">
        <f t="shared" ca="1" si="928"/>
        <v>0</v>
      </c>
      <c r="EB285" s="184">
        <f t="shared" ca="1" si="929"/>
        <v>0</v>
      </c>
      <c r="EC285" s="184">
        <f t="shared" ca="1" si="930"/>
        <v>0</v>
      </c>
      <c r="ED285" s="184">
        <f t="shared" ca="1" si="931"/>
        <v>0</v>
      </c>
      <c r="EE285" s="184">
        <f t="shared" ca="1" si="932"/>
        <v>0</v>
      </c>
      <c r="EF285" s="184">
        <f t="shared" ca="1" si="933"/>
        <v>0</v>
      </c>
      <c r="EG285" s="184">
        <f t="shared" ca="1" si="934"/>
        <v>0</v>
      </c>
      <c r="EH285" s="184">
        <f t="shared" ca="1" si="935"/>
        <v>0</v>
      </c>
      <c r="EI285" s="184">
        <f t="shared" ca="1" si="936"/>
        <v>0</v>
      </c>
      <c r="EJ285" s="184">
        <f t="shared" ca="1" si="937"/>
        <v>0</v>
      </c>
      <c r="EK285" s="184">
        <f t="shared" ca="1" si="938"/>
        <v>0</v>
      </c>
      <c r="EL285" s="184">
        <f t="shared" ca="1" si="939"/>
        <v>0</v>
      </c>
      <c r="EM285" s="184">
        <f t="shared" ca="1" si="940"/>
        <v>0</v>
      </c>
      <c r="EN285" s="184">
        <f t="shared" ca="1" si="941"/>
        <v>0</v>
      </c>
      <c r="EO285" s="184">
        <f t="shared" ca="1" si="942"/>
        <v>0</v>
      </c>
      <c r="EP285" s="184">
        <f t="shared" ca="1" si="943"/>
        <v>0</v>
      </c>
      <c r="EQ285" s="184">
        <f t="shared" ca="1" si="944"/>
        <v>0</v>
      </c>
      <c r="ER285" s="184">
        <f t="shared" ca="1" si="945"/>
        <v>0</v>
      </c>
      <c r="ES285" s="184">
        <f t="shared" ca="1" si="946"/>
        <v>0</v>
      </c>
      <c r="ET285" s="184">
        <f t="shared" ca="1" si="947"/>
        <v>0</v>
      </c>
      <c r="EU285" s="184">
        <f t="shared" ca="1" si="948"/>
        <v>0</v>
      </c>
      <c r="EV285" s="184">
        <f t="shared" ca="1" si="949"/>
        <v>0</v>
      </c>
      <c r="EW285" s="184">
        <f t="shared" ca="1" si="950"/>
        <v>0</v>
      </c>
      <c r="EX285" s="184">
        <f t="shared" ca="1" si="951"/>
        <v>0</v>
      </c>
      <c r="EY285" s="184">
        <f t="shared" ca="1" si="952"/>
        <v>0</v>
      </c>
      <c r="EZ285" s="184">
        <f t="shared" ca="1" si="953"/>
        <v>0</v>
      </c>
      <c r="FA285" s="184">
        <f t="shared" ca="1" si="954"/>
        <v>0</v>
      </c>
      <c r="FB285" s="184">
        <f t="shared" ca="1" si="955"/>
        <v>0</v>
      </c>
      <c r="FC285" s="184">
        <f t="shared" ca="1" si="956"/>
        <v>0</v>
      </c>
      <c r="FD285" s="184">
        <f t="shared" ca="1" si="957"/>
        <v>0</v>
      </c>
      <c r="FE285" s="184">
        <f t="shared" ca="1" si="958"/>
        <v>0</v>
      </c>
      <c r="FF285" s="184">
        <f t="shared" ca="1" si="959"/>
        <v>0</v>
      </c>
      <c r="FG285" s="184">
        <f t="shared" ca="1" si="960"/>
        <v>0</v>
      </c>
      <c r="FH285" s="184">
        <f t="shared" ca="1" si="961"/>
        <v>0</v>
      </c>
      <c r="FI285" s="184">
        <f t="shared" ca="1" si="962"/>
        <v>0</v>
      </c>
      <c r="FJ285" s="184">
        <f t="shared" ca="1" si="963"/>
        <v>0</v>
      </c>
      <c r="FK285" s="184">
        <f t="shared" ca="1" si="964"/>
        <v>0</v>
      </c>
      <c r="FL285" s="184">
        <f t="shared" ca="1" si="965"/>
        <v>0</v>
      </c>
      <c r="FM285" s="184">
        <f t="shared" ca="1" si="966"/>
        <v>0</v>
      </c>
      <c r="FN285" s="184">
        <f t="shared" ca="1" si="967"/>
        <v>0</v>
      </c>
      <c r="FO285" s="184">
        <f t="shared" ca="1" si="968"/>
        <v>0</v>
      </c>
      <c r="FP285" s="184">
        <f t="shared" ca="1" si="969"/>
        <v>0</v>
      </c>
      <c r="FQ285" s="184">
        <f t="shared" ca="1" si="970"/>
        <v>0</v>
      </c>
      <c r="FR285" s="184">
        <f t="shared" ca="1" si="971"/>
        <v>0</v>
      </c>
      <c r="FS285" s="184">
        <f t="shared" ca="1" si="972"/>
        <v>0</v>
      </c>
      <c r="FT285" s="184">
        <f t="shared" ca="1" si="973"/>
        <v>0</v>
      </c>
      <c r="FU285" s="184">
        <f t="shared" ca="1" si="974"/>
        <v>0</v>
      </c>
      <c r="FV285" s="184">
        <f t="shared" ca="1" si="975"/>
        <v>0</v>
      </c>
      <c r="FW285" s="184">
        <f t="shared" ca="1" si="976"/>
        <v>0</v>
      </c>
      <c r="FX285" s="184">
        <f t="shared" ca="1" si="977"/>
        <v>0</v>
      </c>
      <c r="FY285" s="184">
        <f t="shared" ca="1" si="978"/>
        <v>0</v>
      </c>
      <c r="FZ285" s="184">
        <f t="shared" ca="1" si="979"/>
        <v>0</v>
      </c>
      <c r="GA285" s="184">
        <f t="shared" ca="1" si="980"/>
        <v>0</v>
      </c>
      <c r="GB285" s="184">
        <f t="shared" ca="1" si="981"/>
        <v>0</v>
      </c>
      <c r="GC285" s="184">
        <f t="shared" ca="1" si="982"/>
        <v>0</v>
      </c>
      <c r="GD285" s="184">
        <f t="shared" ca="1" si="983"/>
        <v>0</v>
      </c>
      <c r="GE285" s="184">
        <f t="shared" ca="1" si="984"/>
        <v>0</v>
      </c>
      <c r="GF285" s="184">
        <f t="shared" ca="1" si="985"/>
        <v>0</v>
      </c>
      <c r="GG285" s="184">
        <f t="shared" ca="1" si="986"/>
        <v>0</v>
      </c>
      <c r="GH285" s="184">
        <f t="shared" ca="1" si="987"/>
        <v>0</v>
      </c>
      <c r="GI285" s="184">
        <f t="shared" ca="1" si="988"/>
        <v>0</v>
      </c>
      <c r="GJ285" s="184">
        <f t="shared" ca="1" si="989"/>
        <v>0</v>
      </c>
      <c r="GK285" s="184">
        <f t="shared" ca="1" si="990"/>
        <v>0</v>
      </c>
      <c r="GL285" s="184">
        <f t="shared" ca="1" si="991"/>
        <v>0</v>
      </c>
      <c r="GM285" s="184">
        <f t="shared" ca="1" si="992"/>
        <v>0</v>
      </c>
      <c r="GN285" s="184">
        <f t="shared" ca="1" si="993"/>
        <v>0</v>
      </c>
      <c r="GO285" s="184">
        <f t="shared" ca="1" si="994"/>
        <v>0</v>
      </c>
      <c r="GP285" s="184">
        <f t="shared" ca="1" si="995"/>
        <v>0</v>
      </c>
      <c r="GQ285" s="184">
        <f t="shared" ca="1" si="996"/>
        <v>0</v>
      </c>
      <c r="GR285" s="184">
        <f t="shared" ca="1" si="997"/>
        <v>0</v>
      </c>
      <c r="GS285" s="184">
        <f t="shared" ca="1" si="998"/>
        <v>0</v>
      </c>
      <c r="GT285" s="184">
        <f t="shared" ca="1" si="999"/>
        <v>0</v>
      </c>
      <c r="GU285" s="184">
        <f t="shared" ca="1" si="1000"/>
        <v>0</v>
      </c>
      <c r="GV285" s="184">
        <f t="shared" ca="1" si="1001"/>
        <v>0</v>
      </c>
      <c r="GW285" s="184">
        <f t="shared" ca="1" si="1002"/>
        <v>0</v>
      </c>
      <c r="GX285" s="184">
        <f t="shared" ca="1" si="1003"/>
        <v>0</v>
      </c>
      <c r="GY285" s="184">
        <f t="shared" ca="1" si="1004"/>
        <v>0</v>
      </c>
      <c r="GZ285" s="184">
        <f t="shared" ca="1" si="1005"/>
        <v>0</v>
      </c>
      <c r="HA285" s="184">
        <f t="shared" ca="1" si="1006"/>
        <v>0</v>
      </c>
      <c r="HB285" s="184">
        <f t="shared" ca="1" si="1007"/>
        <v>0</v>
      </c>
      <c r="HC285" s="184">
        <f t="shared" ca="1" si="1008"/>
        <v>0</v>
      </c>
      <c r="HD285" s="184">
        <f t="shared" ca="1" si="1009"/>
        <v>0</v>
      </c>
      <c r="HE285" s="184">
        <f t="shared" ca="1" si="1010"/>
        <v>0</v>
      </c>
      <c r="HF285" s="184">
        <f t="shared" ca="1" si="1011"/>
        <v>0</v>
      </c>
      <c r="HG285" s="184">
        <f t="shared" ca="1" si="1012"/>
        <v>0</v>
      </c>
      <c r="HH285" s="184">
        <f t="shared" ca="1" si="1013"/>
        <v>0</v>
      </c>
      <c r="HI285" s="184">
        <f t="shared" ca="1" si="1014"/>
        <v>0</v>
      </c>
      <c r="HJ285" s="184">
        <f t="shared" ca="1" si="1015"/>
        <v>0</v>
      </c>
      <c r="HK285" s="578">
        <f t="shared" ca="1" si="1016"/>
        <v>0</v>
      </c>
    </row>
    <row r="286" spans="1:219" s="185" customFormat="1">
      <c r="A286" s="284"/>
      <c r="B286" s="285"/>
      <c r="C286" s="286"/>
      <c r="D286" s="287"/>
      <c r="E286" s="288"/>
      <c r="F286" s="289"/>
      <c r="G286" s="289"/>
      <c r="H286" s="289"/>
      <c r="I286" s="289"/>
      <c r="J286" s="289"/>
      <c r="K286" s="289"/>
      <c r="L286" s="289"/>
      <c r="M286" s="572">
        <f t="shared" si="1017"/>
        <v>0</v>
      </c>
      <c r="N286" s="572">
        <f t="shared" si="1018"/>
        <v>0</v>
      </c>
      <c r="O286" s="572">
        <f t="shared" si="1019"/>
        <v>0</v>
      </c>
      <c r="P286" s="572">
        <f t="shared" si="1020"/>
        <v>278</v>
      </c>
      <c r="Q286" s="572" t="str">
        <f t="shared" si="1021"/>
        <v/>
      </c>
      <c r="R286" s="572" t="str">
        <f t="shared" si="1022"/>
        <v/>
      </c>
      <c r="S286" s="184" t="str">
        <f t="shared" ca="1" si="816"/>
        <v/>
      </c>
      <c r="T286" s="184" t="str">
        <f t="shared" ca="1" si="817"/>
        <v/>
      </c>
      <c r="U286" s="184" t="str">
        <f t="shared" ca="1" si="818"/>
        <v/>
      </c>
      <c r="V286" s="184" t="str">
        <f t="shared" ca="1" si="819"/>
        <v/>
      </c>
      <c r="W286" s="184" t="str">
        <f t="shared" ca="1" si="820"/>
        <v/>
      </c>
      <c r="X286" s="184" t="str">
        <f t="shared" ca="1" si="821"/>
        <v/>
      </c>
      <c r="Y286" s="184" t="str">
        <f t="shared" ca="1" si="822"/>
        <v/>
      </c>
      <c r="Z286" s="184" t="str">
        <f t="shared" ca="1" si="823"/>
        <v/>
      </c>
      <c r="AA286" s="184" t="str">
        <f t="shared" ca="1" si="824"/>
        <v/>
      </c>
      <c r="AB286" s="184" t="str">
        <f t="shared" ca="1" si="825"/>
        <v/>
      </c>
      <c r="AC286" s="184" t="str">
        <f t="shared" ca="1" si="826"/>
        <v/>
      </c>
      <c r="AD286" s="184" t="str">
        <f t="shared" ca="1" si="827"/>
        <v/>
      </c>
      <c r="AE286" s="184" t="str">
        <f t="shared" ca="1" si="828"/>
        <v/>
      </c>
      <c r="AF286" s="184" t="str">
        <f t="shared" ca="1" si="829"/>
        <v/>
      </c>
      <c r="AG286" s="184" t="str">
        <f t="shared" ca="1" si="830"/>
        <v/>
      </c>
      <c r="AH286" s="184" t="str">
        <f t="shared" ca="1" si="831"/>
        <v/>
      </c>
      <c r="AI286" s="184" t="str">
        <f t="shared" ca="1" si="832"/>
        <v/>
      </c>
      <c r="AJ286" s="184" t="str">
        <f t="shared" ca="1" si="833"/>
        <v/>
      </c>
      <c r="AK286" s="184" t="str">
        <f t="shared" ca="1" si="834"/>
        <v/>
      </c>
      <c r="AL286" s="184" t="str">
        <f t="shared" ca="1" si="835"/>
        <v/>
      </c>
      <c r="AM286" s="184" t="str">
        <f t="shared" ca="1" si="836"/>
        <v/>
      </c>
      <c r="AN286" s="184" t="str">
        <f t="shared" ca="1" si="837"/>
        <v/>
      </c>
      <c r="AO286" s="184" t="str">
        <f t="shared" ca="1" si="838"/>
        <v/>
      </c>
      <c r="AP286" s="184" t="str">
        <f t="shared" ca="1" si="839"/>
        <v/>
      </c>
      <c r="AQ286" s="184" t="str">
        <f t="shared" ca="1" si="840"/>
        <v/>
      </c>
      <c r="AR286" s="184" t="str">
        <f t="shared" ca="1" si="841"/>
        <v/>
      </c>
      <c r="AS286" s="184" t="str">
        <f t="shared" ca="1" si="842"/>
        <v/>
      </c>
      <c r="AT286" s="184" t="str">
        <f t="shared" ca="1" si="843"/>
        <v/>
      </c>
      <c r="AU286" s="184" t="str">
        <f t="shared" ca="1" si="844"/>
        <v/>
      </c>
      <c r="AV286" s="184" t="str">
        <f t="shared" ca="1" si="845"/>
        <v/>
      </c>
      <c r="AW286" s="184" t="str">
        <f t="shared" ca="1" si="846"/>
        <v/>
      </c>
      <c r="AX286" s="184" t="str">
        <f t="shared" ca="1" si="847"/>
        <v/>
      </c>
      <c r="AY286" s="184" t="str">
        <f t="shared" ca="1" si="848"/>
        <v/>
      </c>
      <c r="AZ286" s="184" t="str">
        <f t="shared" ca="1" si="849"/>
        <v/>
      </c>
      <c r="BA286" s="184" t="str">
        <f t="shared" ca="1" si="850"/>
        <v/>
      </c>
      <c r="BB286" s="184" t="str">
        <f t="shared" ca="1" si="851"/>
        <v/>
      </c>
      <c r="BC286" s="184">
        <f t="shared" ca="1" si="852"/>
        <v>0</v>
      </c>
      <c r="BD286" s="184">
        <f t="shared" ca="1" si="853"/>
        <v>0</v>
      </c>
      <c r="BE286" s="184">
        <f t="shared" ca="1" si="854"/>
        <v>0</v>
      </c>
      <c r="BF286" s="184">
        <f t="shared" ca="1" si="855"/>
        <v>0</v>
      </c>
      <c r="BG286" s="184">
        <f t="shared" ca="1" si="856"/>
        <v>0</v>
      </c>
      <c r="BH286" s="184">
        <f t="shared" ca="1" si="857"/>
        <v>0</v>
      </c>
      <c r="BI286" s="184">
        <f t="shared" ca="1" si="858"/>
        <v>0</v>
      </c>
      <c r="BJ286" s="184">
        <f t="shared" ca="1" si="859"/>
        <v>0</v>
      </c>
      <c r="BK286" s="184">
        <f t="shared" ca="1" si="860"/>
        <v>0</v>
      </c>
      <c r="BL286" s="184">
        <f t="shared" ca="1" si="861"/>
        <v>0</v>
      </c>
      <c r="BM286" s="184">
        <f t="shared" ca="1" si="862"/>
        <v>0</v>
      </c>
      <c r="BN286" s="184">
        <f t="shared" ca="1" si="863"/>
        <v>0</v>
      </c>
      <c r="BO286" s="184">
        <f t="shared" ca="1" si="864"/>
        <v>0</v>
      </c>
      <c r="BP286" s="184">
        <f t="shared" ca="1" si="865"/>
        <v>0</v>
      </c>
      <c r="BQ286" s="184">
        <f t="shared" ca="1" si="866"/>
        <v>0</v>
      </c>
      <c r="BR286" s="184">
        <f t="shared" ca="1" si="867"/>
        <v>0</v>
      </c>
      <c r="BS286" s="184">
        <f t="shared" ca="1" si="868"/>
        <v>0</v>
      </c>
      <c r="BT286" s="184">
        <f t="shared" ca="1" si="869"/>
        <v>0</v>
      </c>
      <c r="BU286" s="184">
        <f t="shared" ca="1" si="870"/>
        <v>0</v>
      </c>
      <c r="BV286" s="184">
        <f t="shared" ca="1" si="871"/>
        <v>0</v>
      </c>
      <c r="BW286" s="184">
        <f t="shared" ca="1" si="872"/>
        <v>0</v>
      </c>
      <c r="BX286" s="184">
        <f t="shared" ca="1" si="873"/>
        <v>0</v>
      </c>
      <c r="BY286" s="184">
        <f t="shared" ca="1" si="874"/>
        <v>0</v>
      </c>
      <c r="BZ286" s="184">
        <f t="shared" ca="1" si="875"/>
        <v>0</v>
      </c>
      <c r="CA286" s="184">
        <f t="shared" ca="1" si="876"/>
        <v>0</v>
      </c>
      <c r="CB286" s="184">
        <f t="shared" ca="1" si="877"/>
        <v>0</v>
      </c>
      <c r="CC286" s="184">
        <f t="shared" ca="1" si="878"/>
        <v>0</v>
      </c>
      <c r="CD286" s="184">
        <f t="shared" ca="1" si="879"/>
        <v>0</v>
      </c>
      <c r="CE286" s="184">
        <f t="shared" ca="1" si="880"/>
        <v>0</v>
      </c>
      <c r="CF286" s="184">
        <f t="shared" ca="1" si="881"/>
        <v>0</v>
      </c>
      <c r="CG286" s="184">
        <f t="shared" ca="1" si="882"/>
        <v>0</v>
      </c>
      <c r="CH286" s="184">
        <f t="shared" ca="1" si="883"/>
        <v>0</v>
      </c>
      <c r="CI286" s="184">
        <f t="shared" ca="1" si="884"/>
        <v>0</v>
      </c>
      <c r="CJ286" s="184">
        <f t="shared" ca="1" si="885"/>
        <v>0</v>
      </c>
      <c r="CK286" s="184">
        <f t="shared" ca="1" si="886"/>
        <v>0</v>
      </c>
      <c r="CL286" s="184">
        <f t="shared" ca="1" si="887"/>
        <v>0</v>
      </c>
      <c r="CM286" s="184">
        <f t="shared" ca="1" si="888"/>
        <v>0</v>
      </c>
      <c r="CN286" s="184">
        <f t="shared" ca="1" si="889"/>
        <v>0</v>
      </c>
      <c r="CO286" s="184">
        <f t="shared" ca="1" si="890"/>
        <v>0</v>
      </c>
      <c r="CP286" s="184">
        <f t="shared" ca="1" si="891"/>
        <v>0</v>
      </c>
      <c r="CQ286" s="184">
        <f t="shared" ca="1" si="892"/>
        <v>0</v>
      </c>
      <c r="CR286" s="184">
        <f t="shared" ca="1" si="893"/>
        <v>0</v>
      </c>
      <c r="CS286" s="184">
        <f t="shared" ca="1" si="894"/>
        <v>0</v>
      </c>
      <c r="CT286" s="184">
        <f t="shared" ca="1" si="895"/>
        <v>0</v>
      </c>
      <c r="CU286" s="184">
        <f t="shared" ca="1" si="896"/>
        <v>0</v>
      </c>
      <c r="CV286" s="184">
        <f t="shared" ca="1" si="897"/>
        <v>0</v>
      </c>
      <c r="CW286" s="184">
        <f t="shared" ca="1" si="898"/>
        <v>0</v>
      </c>
      <c r="CX286" s="184">
        <f t="shared" ca="1" si="899"/>
        <v>0</v>
      </c>
      <c r="CY286" s="184">
        <f t="shared" ca="1" si="900"/>
        <v>0</v>
      </c>
      <c r="CZ286" s="184">
        <f t="shared" ca="1" si="901"/>
        <v>0</v>
      </c>
      <c r="DA286" s="184">
        <f t="shared" ca="1" si="902"/>
        <v>0</v>
      </c>
      <c r="DB286" s="184">
        <f t="shared" ca="1" si="903"/>
        <v>0</v>
      </c>
      <c r="DC286" s="184">
        <f t="shared" ca="1" si="904"/>
        <v>0</v>
      </c>
      <c r="DD286" s="184">
        <f t="shared" ca="1" si="905"/>
        <v>0</v>
      </c>
      <c r="DE286" s="184">
        <f t="shared" ca="1" si="906"/>
        <v>0</v>
      </c>
      <c r="DF286" s="184">
        <f t="shared" ca="1" si="907"/>
        <v>0</v>
      </c>
      <c r="DG286" s="184">
        <f t="shared" ca="1" si="908"/>
        <v>0</v>
      </c>
      <c r="DH286" s="184">
        <f t="shared" ca="1" si="909"/>
        <v>0</v>
      </c>
      <c r="DI286" s="184">
        <f t="shared" ca="1" si="910"/>
        <v>0</v>
      </c>
      <c r="DJ286" s="184">
        <f t="shared" ca="1" si="911"/>
        <v>0</v>
      </c>
      <c r="DK286" s="184">
        <f t="shared" ca="1" si="912"/>
        <v>0</v>
      </c>
      <c r="DL286" s="184">
        <f t="shared" ca="1" si="913"/>
        <v>0</v>
      </c>
      <c r="DM286" s="184">
        <f t="shared" ca="1" si="914"/>
        <v>0</v>
      </c>
      <c r="DN286" s="184">
        <f t="shared" ca="1" si="915"/>
        <v>0</v>
      </c>
      <c r="DO286" s="184">
        <f t="shared" ca="1" si="916"/>
        <v>0</v>
      </c>
      <c r="DP286" s="184">
        <f t="shared" ca="1" si="917"/>
        <v>0</v>
      </c>
      <c r="DQ286" s="184">
        <f t="shared" ca="1" si="918"/>
        <v>0</v>
      </c>
      <c r="DR286" s="184">
        <f t="shared" ca="1" si="919"/>
        <v>0</v>
      </c>
      <c r="DS286" s="184">
        <f t="shared" ca="1" si="920"/>
        <v>0</v>
      </c>
      <c r="DT286" s="184">
        <f t="shared" ca="1" si="921"/>
        <v>0</v>
      </c>
      <c r="DU286" s="184">
        <f t="shared" ca="1" si="922"/>
        <v>0</v>
      </c>
      <c r="DV286" s="184">
        <f t="shared" ca="1" si="923"/>
        <v>0</v>
      </c>
      <c r="DW286" s="184">
        <f t="shared" ca="1" si="924"/>
        <v>0</v>
      </c>
      <c r="DX286" s="184">
        <f t="shared" ca="1" si="925"/>
        <v>0</v>
      </c>
      <c r="DY286" s="184">
        <f t="shared" ca="1" si="926"/>
        <v>0</v>
      </c>
      <c r="DZ286" s="184">
        <f t="shared" ca="1" si="927"/>
        <v>0</v>
      </c>
      <c r="EA286" s="184">
        <f t="shared" ca="1" si="928"/>
        <v>0</v>
      </c>
      <c r="EB286" s="184">
        <f t="shared" ca="1" si="929"/>
        <v>0</v>
      </c>
      <c r="EC286" s="184">
        <f t="shared" ca="1" si="930"/>
        <v>0</v>
      </c>
      <c r="ED286" s="184">
        <f t="shared" ca="1" si="931"/>
        <v>0</v>
      </c>
      <c r="EE286" s="184">
        <f t="shared" ca="1" si="932"/>
        <v>0</v>
      </c>
      <c r="EF286" s="184">
        <f t="shared" ca="1" si="933"/>
        <v>0</v>
      </c>
      <c r="EG286" s="184">
        <f t="shared" ca="1" si="934"/>
        <v>0</v>
      </c>
      <c r="EH286" s="184">
        <f t="shared" ca="1" si="935"/>
        <v>0</v>
      </c>
      <c r="EI286" s="184">
        <f t="shared" ca="1" si="936"/>
        <v>0</v>
      </c>
      <c r="EJ286" s="184">
        <f t="shared" ca="1" si="937"/>
        <v>0</v>
      </c>
      <c r="EK286" s="184">
        <f t="shared" ca="1" si="938"/>
        <v>0</v>
      </c>
      <c r="EL286" s="184">
        <f t="shared" ca="1" si="939"/>
        <v>0</v>
      </c>
      <c r="EM286" s="184">
        <f t="shared" ca="1" si="940"/>
        <v>0</v>
      </c>
      <c r="EN286" s="184">
        <f t="shared" ca="1" si="941"/>
        <v>0</v>
      </c>
      <c r="EO286" s="184">
        <f t="shared" ca="1" si="942"/>
        <v>0</v>
      </c>
      <c r="EP286" s="184">
        <f t="shared" ca="1" si="943"/>
        <v>0</v>
      </c>
      <c r="EQ286" s="184">
        <f t="shared" ca="1" si="944"/>
        <v>0</v>
      </c>
      <c r="ER286" s="184">
        <f t="shared" ca="1" si="945"/>
        <v>0</v>
      </c>
      <c r="ES286" s="184">
        <f t="shared" ca="1" si="946"/>
        <v>0</v>
      </c>
      <c r="ET286" s="184">
        <f t="shared" ca="1" si="947"/>
        <v>0</v>
      </c>
      <c r="EU286" s="184">
        <f t="shared" ca="1" si="948"/>
        <v>0</v>
      </c>
      <c r="EV286" s="184">
        <f t="shared" ca="1" si="949"/>
        <v>0</v>
      </c>
      <c r="EW286" s="184">
        <f t="shared" ca="1" si="950"/>
        <v>0</v>
      </c>
      <c r="EX286" s="184">
        <f t="shared" ca="1" si="951"/>
        <v>0</v>
      </c>
      <c r="EY286" s="184">
        <f t="shared" ca="1" si="952"/>
        <v>0</v>
      </c>
      <c r="EZ286" s="184">
        <f t="shared" ca="1" si="953"/>
        <v>0</v>
      </c>
      <c r="FA286" s="184">
        <f t="shared" ca="1" si="954"/>
        <v>0</v>
      </c>
      <c r="FB286" s="184">
        <f t="shared" ca="1" si="955"/>
        <v>0</v>
      </c>
      <c r="FC286" s="184">
        <f t="shared" ca="1" si="956"/>
        <v>0</v>
      </c>
      <c r="FD286" s="184">
        <f t="shared" ca="1" si="957"/>
        <v>0</v>
      </c>
      <c r="FE286" s="184">
        <f t="shared" ca="1" si="958"/>
        <v>0</v>
      </c>
      <c r="FF286" s="184">
        <f t="shared" ca="1" si="959"/>
        <v>0</v>
      </c>
      <c r="FG286" s="184">
        <f t="shared" ca="1" si="960"/>
        <v>0</v>
      </c>
      <c r="FH286" s="184">
        <f t="shared" ca="1" si="961"/>
        <v>0</v>
      </c>
      <c r="FI286" s="184">
        <f t="shared" ca="1" si="962"/>
        <v>0</v>
      </c>
      <c r="FJ286" s="184">
        <f t="shared" ca="1" si="963"/>
        <v>0</v>
      </c>
      <c r="FK286" s="184">
        <f t="shared" ca="1" si="964"/>
        <v>0</v>
      </c>
      <c r="FL286" s="184">
        <f t="shared" ca="1" si="965"/>
        <v>0</v>
      </c>
      <c r="FM286" s="184">
        <f t="shared" ca="1" si="966"/>
        <v>0</v>
      </c>
      <c r="FN286" s="184">
        <f t="shared" ca="1" si="967"/>
        <v>0</v>
      </c>
      <c r="FO286" s="184">
        <f t="shared" ca="1" si="968"/>
        <v>0</v>
      </c>
      <c r="FP286" s="184">
        <f t="shared" ca="1" si="969"/>
        <v>0</v>
      </c>
      <c r="FQ286" s="184">
        <f t="shared" ca="1" si="970"/>
        <v>0</v>
      </c>
      <c r="FR286" s="184">
        <f t="shared" ca="1" si="971"/>
        <v>0</v>
      </c>
      <c r="FS286" s="184">
        <f t="shared" ca="1" si="972"/>
        <v>0</v>
      </c>
      <c r="FT286" s="184">
        <f t="shared" ca="1" si="973"/>
        <v>0</v>
      </c>
      <c r="FU286" s="184">
        <f t="shared" ca="1" si="974"/>
        <v>0</v>
      </c>
      <c r="FV286" s="184">
        <f t="shared" ca="1" si="975"/>
        <v>0</v>
      </c>
      <c r="FW286" s="184">
        <f t="shared" ca="1" si="976"/>
        <v>0</v>
      </c>
      <c r="FX286" s="184">
        <f t="shared" ca="1" si="977"/>
        <v>0</v>
      </c>
      <c r="FY286" s="184">
        <f t="shared" ca="1" si="978"/>
        <v>0</v>
      </c>
      <c r="FZ286" s="184">
        <f t="shared" ca="1" si="979"/>
        <v>0</v>
      </c>
      <c r="GA286" s="184">
        <f t="shared" ca="1" si="980"/>
        <v>0</v>
      </c>
      <c r="GB286" s="184">
        <f t="shared" ca="1" si="981"/>
        <v>0</v>
      </c>
      <c r="GC286" s="184">
        <f t="shared" ca="1" si="982"/>
        <v>0</v>
      </c>
      <c r="GD286" s="184">
        <f t="shared" ca="1" si="983"/>
        <v>0</v>
      </c>
      <c r="GE286" s="184">
        <f t="shared" ca="1" si="984"/>
        <v>0</v>
      </c>
      <c r="GF286" s="184">
        <f t="shared" ca="1" si="985"/>
        <v>0</v>
      </c>
      <c r="GG286" s="184">
        <f t="shared" ca="1" si="986"/>
        <v>0</v>
      </c>
      <c r="GH286" s="184">
        <f t="shared" ca="1" si="987"/>
        <v>0</v>
      </c>
      <c r="GI286" s="184">
        <f t="shared" ca="1" si="988"/>
        <v>0</v>
      </c>
      <c r="GJ286" s="184">
        <f t="shared" ca="1" si="989"/>
        <v>0</v>
      </c>
      <c r="GK286" s="184">
        <f t="shared" ca="1" si="990"/>
        <v>0</v>
      </c>
      <c r="GL286" s="184">
        <f t="shared" ca="1" si="991"/>
        <v>0</v>
      </c>
      <c r="GM286" s="184">
        <f t="shared" ca="1" si="992"/>
        <v>0</v>
      </c>
      <c r="GN286" s="184">
        <f t="shared" ca="1" si="993"/>
        <v>0</v>
      </c>
      <c r="GO286" s="184">
        <f t="shared" ca="1" si="994"/>
        <v>0</v>
      </c>
      <c r="GP286" s="184">
        <f t="shared" ca="1" si="995"/>
        <v>0</v>
      </c>
      <c r="GQ286" s="184">
        <f t="shared" ca="1" si="996"/>
        <v>0</v>
      </c>
      <c r="GR286" s="184">
        <f t="shared" ca="1" si="997"/>
        <v>0</v>
      </c>
      <c r="GS286" s="184">
        <f t="shared" ca="1" si="998"/>
        <v>0</v>
      </c>
      <c r="GT286" s="184">
        <f t="shared" ca="1" si="999"/>
        <v>0</v>
      </c>
      <c r="GU286" s="184">
        <f t="shared" ca="1" si="1000"/>
        <v>0</v>
      </c>
      <c r="GV286" s="184">
        <f t="shared" ca="1" si="1001"/>
        <v>0</v>
      </c>
      <c r="GW286" s="184">
        <f t="shared" ca="1" si="1002"/>
        <v>0</v>
      </c>
      <c r="GX286" s="184">
        <f t="shared" ca="1" si="1003"/>
        <v>0</v>
      </c>
      <c r="GY286" s="184">
        <f t="shared" ca="1" si="1004"/>
        <v>0</v>
      </c>
      <c r="GZ286" s="184">
        <f t="shared" ca="1" si="1005"/>
        <v>0</v>
      </c>
      <c r="HA286" s="184">
        <f t="shared" ca="1" si="1006"/>
        <v>0</v>
      </c>
      <c r="HB286" s="184">
        <f t="shared" ca="1" si="1007"/>
        <v>0</v>
      </c>
      <c r="HC286" s="184">
        <f t="shared" ca="1" si="1008"/>
        <v>0</v>
      </c>
      <c r="HD286" s="184">
        <f t="shared" ca="1" si="1009"/>
        <v>0</v>
      </c>
      <c r="HE286" s="184">
        <f t="shared" ca="1" si="1010"/>
        <v>0</v>
      </c>
      <c r="HF286" s="184">
        <f t="shared" ca="1" si="1011"/>
        <v>0</v>
      </c>
      <c r="HG286" s="184">
        <f t="shared" ca="1" si="1012"/>
        <v>0</v>
      </c>
      <c r="HH286" s="184">
        <f t="shared" ca="1" si="1013"/>
        <v>0</v>
      </c>
      <c r="HI286" s="184">
        <f t="shared" ca="1" si="1014"/>
        <v>0</v>
      </c>
      <c r="HJ286" s="184">
        <f t="shared" ca="1" si="1015"/>
        <v>0</v>
      </c>
      <c r="HK286" s="578">
        <f t="shared" ca="1" si="1016"/>
        <v>0</v>
      </c>
    </row>
    <row r="287" spans="1:219" s="185" customFormat="1">
      <c r="A287" s="284"/>
      <c r="B287" s="285"/>
      <c r="C287" s="286"/>
      <c r="D287" s="287"/>
      <c r="E287" s="288"/>
      <c r="F287" s="289"/>
      <c r="G287" s="289"/>
      <c r="H287" s="289"/>
      <c r="I287" s="289"/>
      <c r="J287" s="289"/>
      <c r="K287" s="289"/>
      <c r="L287" s="289"/>
      <c r="M287" s="572">
        <f t="shared" si="1017"/>
        <v>0</v>
      </c>
      <c r="N287" s="572">
        <f t="shared" si="1018"/>
        <v>0</v>
      </c>
      <c r="O287" s="572">
        <f t="shared" si="1019"/>
        <v>0</v>
      </c>
      <c r="P287" s="572">
        <f t="shared" si="1020"/>
        <v>279</v>
      </c>
      <c r="Q287" s="572" t="str">
        <f t="shared" si="1021"/>
        <v/>
      </c>
      <c r="R287" s="572" t="str">
        <f t="shared" si="1022"/>
        <v/>
      </c>
      <c r="S287" s="184" t="str">
        <f t="shared" ref="S287:S322" ca="1" si="1023">IF(R287=R286,OFFSET(R287,1,,,),R287)</f>
        <v/>
      </c>
      <c r="T287" s="184" t="str">
        <f t="shared" ref="T287:T322" ca="1" si="1024">IF(S287=S286,OFFSET(S287,1,,,),S287)</f>
        <v/>
      </c>
      <c r="U287" s="184" t="str">
        <f t="shared" ref="U287:U322" ca="1" si="1025">IF(T287=T286,OFFSET(T287,1,,,),T287)</f>
        <v/>
      </c>
      <c r="V287" s="184" t="str">
        <f t="shared" ref="V287:V322" ca="1" si="1026">IF(U287=U286,OFFSET(U287,1,,,),U287)</f>
        <v/>
      </c>
      <c r="W287" s="184" t="str">
        <f t="shared" ref="W287:W322" ca="1" si="1027">IF(V287=V286,OFFSET(V287,1,,,),V287)</f>
        <v/>
      </c>
      <c r="X287" s="184" t="str">
        <f t="shared" ref="X287:X322" ca="1" si="1028">IF(W287=W286,OFFSET(W287,1,,,),W287)</f>
        <v/>
      </c>
      <c r="Y287" s="184" t="str">
        <f t="shared" ref="Y287:Y322" ca="1" si="1029">IF(X287=X286,OFFSET(X287,1,,,),X287)</f>
        <v/>
      </c>
      <c r="Z287" s="184" t="str">
        <f t="shared" ref="Z287:Z322" ca="1" si="1030">IF(Y287=Y286,OFFSET(Y287,1,,,),Y287)</f>
        <v/>
      </c>
      <c r="AA287" s="184" t="str">
        <f t="shared" ref="AA287:AA322" ca="1" si="1031">IF(Z287=Z286,OFFSET(Z287,1,,,),Z287)</f>
        <v/>
      </c>
      <c r="AB287" s="184" t="str">
        <f t="shared" ref="AB287:AB322" ca="1" si="1032">IF(AA287=AA286,OFFSET(AA287,1,,,),AA287)</f>
        <v/>
      </c>
      <c r="AC287" s="184" t="str">
        <f t="shared" ref="AC287:AC322" ca="1" si="1033">IF(AB287=AB286,OFFSET(AB287,1,,,),AB287)</f>
        <v/>
      </c>
      <c r="AD287" s="184" t="str">
        <f t="shared" ref="AD287:AD322" ca="1" si="1034">IF(AC287=AC286,OFFSET(AC287,1,,,),AC287)</f>
        <v/>
      </c>
      <c r="AE287" s="184" t="str">
        <f t="shared" ref="AE287:AE322" ca="1" si="1035">IF(AD287=AD286,OFFSET(AD287,1,,,),AD287)</f>
        <v/>
      </c>
      <c r="AF287" s="184" t="str">
        <f t="shared" ref="AF287:AF322" ca="1" si="1036">IF(AE287=AE286,OFFSET(AE287,1,,,),AE287)</f>
        <v/>
      </c>
      <c r="AG287" s="184" t="str">
        <f t="shared" ref="AG287:AG322" ca="1" si="1037">IF(AF287=AF286,OFFSET(AF287,1,,,),AF287)</f>
        <v/>
      </c>
      <c r="AH287" s="184" t="str">
        <f t="shared" ref="AH287:AH322" ca="1" si="1038">IF(AG287=AG286,OFFSET(AG287,1,,,),AG287)</f>
        <v/>
      </c>
      <c r="AI287" s="184" t="str">
        <f t="shared" ref="AI287:AI322" ca="1" si="1039">IF(AH287=AH286,OFFSET(AH287,1,,,),AH287)</f>
        <v/>
      </c>
      <c r="AJ287" s="184" t="str">
        <f t="shared" ref="AJ287:AJ322" ca="1" si="1040">IF(AI287=AI286,OFFSET(AI287,1,,,),AI287)</f>
        <v/>
      </c>
      <c r="AK287" s="184" t="str">
        <f t="shared" ref="AK287:AK322" ca="1" si="1041">IF(AJ287=AJ286,OFFSET(AJ287,1,,,),AJ287)</f>
        <v/>
      </c>
      <c r="AL287" s="184" t="str">
        <f t="shared" ref="AL287:AL322" ca="1" si="1042">IF(AK287=AK286,OFFSET(AK287,1,,,),AK287)</f>
        <v/>
      </c>
      <c r="AM287" s="184" t="str">
        <f t="shared" ref="AM287:AM322" ca="1" si="1043">IF(AL287=AL286,OFFSET(AL287,1,,,),AL287)</f>
        <v/>
      </c>
      <c r="AN287" s="184" t="str">
        <f t="shared" ref="AN287:AN322" ca="1" si="1044">IF(AM287=AM286,OFFSET(AM287,1,,,),AM287)</f>
        <v/>
      </c>
      <c r="AO287" s="184" t="str">
        <f t="shared" ref="AO287:AO322" ca="1" si="1045">IF(AN287=AN286,OFFSET(AN287,1,,,),AN287)</f>
        <v/>
      </c>
      <c r="AP287" s="184" t="str">
        <f t="shared" ref="AP287:AP322" ca="1" si="1046">IF(AO287=AO286,OFFSET(AO287,1,,,),AO287)</f>
        <v/>
      </c>
      <c r="AQ287" s="184" t="str">
        <f t="shared" ref="AQ287:AQ322" ca="1" si="1047">IF(AP287=AP286,OFFSET(AP287,1,,,),AP287)</f>
        <v/>
      </c>
      <c r="AR287" s="184" t="str">
        <f t="shared" ref="AR287:AR322" ca="1" si="1048">IF(AQ287=AQ286,OFFSET(AQ287,1,,,),AQ287)</f>
        <v/>
      </c>
      <c r="AS287" s="184" t="str">
        <f t="shared" ref="AS287:AS322" ca="1" si="1049">IF(AR287=AR286,OFFSET(AR287,1,,,),AR287)</f>
        <v/>
      </c>
      <c r="AT287" s="184" t="str">
        <f t="shared" ref="AT287:AT322" ca="1" si="1050">IF(AS287=AS286,OFFSET(AS287,1,,,),AS287)</f>
        <v/>
      </c>
      <c r="AU287" s="184" t="str">
        <f t="shared" ref="AU287:AU322" ca="1" si="1051">IF(AT287=AT286,OFFSET(AT287,1,,,),AT287)</f>
        <v/>
      </c>
      <c r="AV287" s="184" t="str">
        <f t="shared" ref="AV287:AV322" ca="1" si="1052">IF(AU287=AU286,OFFSET(AU287,1,,,),AU287)</f>
        <v/>
      </c>
      <c r="AW287" s="184" t="str">
        <f t="shared" ref="AW287:AW322" ca="1" si="1053">IF(AV287=AV286,OFFSET(AV287,1,,,),AV287)</f>
        <v/>
      </c>
      <c r="AX287" s="184" t="str">
        <f t="shared" ref="AX287:AX322" ca="1" si="1054">IF(AW287=AW286,OFFSET(AW287,1,,,),AW287)</f>
        <v/>
      </c>
      <c r="AY287" s="184" t="str">
        <f t="shared" ref="AY287:AY322" ca="1" si="1055">IF(AX287=AX286,OFFSET(AX287,1,,,),AX287)</f>
        <v/>
      </c>
      <c r="AZ287" s="184" t="str">
        <f t="shared" ref="AZ287:AZ322" ca="1" si="1056">IF(AY287=AY286,OFFSET(AY287,1,,,),AY287)</f>
        <v/>
      </c>
      <c r="BA287" s="184" t="str">
        <f t="shared" ref="BA287:BA322" ca="1" si="1057">IF(AZ287=AZ286,OFFSET(AZ287,1,,,),AZ287)</f>
        <v/>
      </c>
      <c r="BB287" s="184">
        <f t="shared" ref="BB287:BB322" ca="1" si="1058">IF(BA287=BA286,OFFSET(BA287,1,,,),BA287)</f>
        <v>0</v>
      </c>
      <c r="BC287" s="184">
        <f t="shared" ref="BC287:BC322" ca="1" si="1059">IF(BB287=BB286,OFFSET(BB287,1,,,),BB287)</f>
        <v>0</v>
      </c>
      <c r="BD287" s="184">
        <f t="shared" ref="BD287:BD322" ca="1" si="1060">IF(BC287=BC286,OFFSET(BC287,1,,,),BC287)</f>
        <v>0</v>
      </c>
      <c r="BE287" s="184">
        <f t="shared" ref="BE287:BE322" ca="1" si="1061">IF(BD287=BD286,OFFSET(BD287,1,,,),BD287)</f>
        <v>0</v>
      </c>
      <c r="BF287" s="184">
        <f t="shared" ref="BF287:BF322" ca="1" si="1062">IF(BE287=BE286,OFFSET(BE287,1,,,),BE287)</f>
        <v>0</v>
      </c>
      <c r="BG287" s="184">
        <f t="shared" ref="BG287:BG322" ca="1" si="1063">IF(BF287=BF286,OFFSET(BF287,1,,,),BF287)</f>
        <v>0</v>
      </c>
      <c r="BH287" s="184">
        <f t="shared" ref="BH287:BH322" ca="1" si="1064">IF(BG287=BG286,OFFSET(BG287,1,,,),BG287)</f>
        <v>0</v>
      </c>
      <c r="BI287" s="184">
        <f t="shared" ref="BI287:BI322" ca="1" si="1065">IF(BH287=BH286,OFFSET(BH287,1,,,),BH287)</f>
        <v>0</v>
      </c>
      <c r="BJ287" s="184">
        <f t="shared" ref="BJ287:BJ322" ca="1" si="1066">IF(BI287=BI286,OFFSET(BI287,1,,,),BI287)</f>
        <v>0</v>
      </c>
      <c r="BK287" s="184">
        <f t="shared" ref="BK287:BK322" ca="1" si="1067">IF(BJ287=BJ286,OFFSET(BJ287,1,,,),BJ287)</f>
        <v>0</v>
      </c>
      <c r="BL287" s="184">
        <f t="shared" ref="BL287:BL322" ca="1" si="1068">IF(BK287=BK286,OFFSET(BK287,1,,,),BK287)</f>
        <v>0</v>
      </c>
      <c r="BM287" s="184">
        <f t="shared" ref="BM287:BM322" ca="1" si="1069">IF(BL287=BL286,OFFSET(BL287,1,,,),BL287)</f>
        <v>0</v>
      </c>
      <c r="BN287" s="184">
        <f t="shared" ref="BN287:BN322" ca="1" si="1070">IF(BM287=BM286,OFFSET(BM287,1,,,),BM287)</f>
        <v>0</v>
      </c>
      <c r="BO287" s="184">
        <f t="shared" ref="BO287:BO322" ca="1" si="1071">IF(BN287=BN286,OFFSET(BN287,1,,,),BN287)</f>
        <v>0</v>
      </c>
      <c r="BP287" s="184">
        <f t="shared" ref="BP287:BP322" ca="1" si="1072">IF(BO287=BO286,OFFSET(BO287,1,,,),BO287)</f>
        <v>0</v>
      </c>
      <c r="BQ287" s="184">
        <f t="shared" ref="BQ287:BQ322" ca="1" si="1073">IF(BP287=BP286,OFFSET(BP287,1,,,),BP287)</f>
        <v>0</v>
      </c>
      <c r="BR287" s="184">
        <f t="shared" ref="BR287:BR322" ca="1" si="1074">IF(BQ287=BQ286,OFFSET(BQ287,1,,,),BQ287)</f>
        <v>0</v>
      </c>
      <c r="BS287" s="184">
        <f t="shared" ref="BS287:BS322" ca="1" si="1075">IF(BR287=BR286,OFFSET(BR287,1,,,),BR287)</f>
        <v>0</v>
      </c>
      <c r="BT287" s="184">
        <f t="shared" ref="BT287:BT322" ca="1" si="1076">IF(BS287=BS286,OFFSET(BS287,1,,,),BS287)</f>
        <v>0</v>
      </c>
      <c r="BU287" s="184">
        <f t="shared" ref="BU287:BU322" ca="1" si="1077">IF(BT287=BT286,OFFSET(BT287,1,,,),BT287)</f>
        <v>0</v>
      </c>
      <c r="BV287" s="184">
        <f t="shared" ref="BV287:BV322" ca="1" si="1078">IF(BU287=BU286,OFFSET(BU287,1,,,),BU287)</f>
        <v>0</v>
      </c>
      <c r="BW287" s="184">
        <f t="shared" ref="BW287:BW322" ca="1" si="1079">IF(BV287=BV286,OFFSET(BV287,1,,,),BV287)</f>
        <v>0</v>
      </c>
      <c r="BX287" s="184">
        <f t="shared" ref="BX287:BX322" ca="1" si="1080">IF(BW287=BW286,OFFSET(BW287,1,,,),BW287)</f>
        <v>0</v>
      </c>
      <c r="BY287" s="184">
        <f t="shared" ref="BY287:BY322" ca="1" si="1081">IF(BX287=BX286,OFFSET(BX287,1,,,),BX287)</f>
        <v>0</v>
      </c>
      <c r="BZ287" s="184">
        <f t="shared" ref="BZ287:BZ322" ca="1" si="1082">IF(BY287=BY286,OFFSET(BY287,1,,,),BY287)</f>
        <v>0</v>
      </c>
      <c r="CA287" s="184">
        <f t="shared" ref="CA287:CA322" ca="1" si="1083">IF(BZ287=BZ286,OFFSET(BZ287,1,,,),BZ287)</f>
        <v>0</v>
      </c>
      <c r="CB287" s="184">
        <f t="shared" ref="CB287:CB322" ca="1" si="1084">IF(CA287=CA286,OFFSET(CA287,1,,,),CA287)</f>
        <v>0</v>
      </c>
      <c r="CC287" s="184">
        <f t="shared" ref="CC287:CC322" ca="1" si="1085">IF(CB287=CB286,OFFSET(CB287,1,,,),CB287)</f>
        <v>0</v>
      </c>
      <c r="CD287" s="184">
        <f t="shared" ref="CD287:CD322" ca="1" si="1086">IF(CC287=CC286,OFFSET(CC287,1,,,),CC287)</f>
        <v>0</v>
      </c>
      <c r="CE287" s="184">
        <f t="shared" ref="CE287:CE322" ca="1" si="1087">IF(CD287=CD286,OFFSET(CD287,1,,,),CD287)</f>
        <v>0</v>
      </c>
      <c r="CF287" s="184">
        <f t="shared" ref="CF287:CF322" ca="1" si="1088">IF(CE287=CE286,OFFSET(CE287,1,,,),CE287)</f>
        <v>0</v>
      </c>
      <c r="CG287" s="184">
        <f t="shared" ref="CG287:CG322" ca="1" si="1089">IF(CF287=CF286,OFFSET(CF287,1,,,),CF287)</f>
        <v>0</v>
      </c>
      <c r="CH287" s="184">
        <f t="shared" ref="CH287:CH322" ca="1" si="1090">IF(CG287=CG286,OFFSET(CG287,1,,,),CG287)</f>
        <v>0</v>
      </c>
      <c r="CI287" s="184">
        <f t="shared" ref="CI287:CI322" ca="1" si="1091">IF(CH287=CH286,OFFSET(CH287,1,,,),CH287)</f>
        <v>0</v>
      </c>
      <c r="CJ287" s="184">
        <f t="shared" ref="CJ287:CJ322" ca="1" si="1092">IF(CI287=CI286,OFFSET(CI287,1,,,),CI287)</f>
        <v>0</v>
      </c>
      <c r="CK287" s="184">
        <f t="shared" ref="CK287:CK322" ca="1" si="1093">IF(CJ287=CJ286,OFFSET(CJ287,1,,,),CJ287)</f>
        <v>0</v>
      </c>
      <c r="CL287" s="184">
        <f t="shared" ref="CL287:CL322" ca="1" si="1094">IF(CK287=CK286,OFFSET(CK287,1,,,),CK287)</f>
        <v>0</v>
      </c>
      <c r="CM287" s="184">
        <f t="shared" ref="CM287:CM322" ca="1" si="1095">IF(CL287=CL286,OFFSET(CL287,1,,,),CL287)</f>
        <v>0</v>
      </c>
      <c r="CN287" s="184">
        <f t="shared" ref="CN287:CN322" ca="1" si="1096">IF(CM287=CM286,OFFSET(CM287,1,,,),CM287)</f>
        <v>0</v>
      </c>
      <c r="CO287" s="184">
        <f t="shared" ref="CO287:CO322" ca="1" si="1097">IF(CN287=CN286,OFFSET(CN287,1,,,),CN287)</f>
        <v>0</v>
      </c>
      <c r="CP287" s="184">
        <f t="shared" ref="CP287:CP322" ca="1" si="1098">IF(CO287=CO286,OFFSET(CO287,1,,,),CO287)</f>
        <v>0</v>
      </c>
      <c r="CQ287" s="184">
        <f t="shared" ref="CQ287:CQ322" ca="1" si="1099">IF(CP287=CP286,OFFSET(CP287,1,,,),CP287)</f>
        <v>0</v>
      </c>
      <c r="CR287" s="184">
        <f t="shared" ref="CR287:CR322" ca="1" si="1100">IF(CQ287=CQ286,OFFSET(CQ287,1,,,),CQ287)</f>
        <v>0</v>
      </c>
      <c r="CS287" s="184">
        <f t="shared" ref="CS287:CS322" ca="1" si="1101">IF(CR287=CR286,OFFSET(CR287,1,,,),CR287)</f>
        <v>0</v>
      </c>
      <c r="CT287" s="184">
        <f t="shared" ref="CT287:CT322" ca="1" si="1102">IF(CS287=CS286,OFFSET(CS287,1,,,),CS287)</f>
        <v>0</v>
      </c>
      <c r="CU287" s="184">
        <f t="shared" ref="CU287:CU322" ca="1" si="1103">IF(CT287=CT286,OFFSET(CT287,1,,,),CT287)</f>
        <v>0</v>
      </c>
      <c r="CV287" s="184">
        <f t="shared" ref="CV287:CV322" ca="1" si="1104">IF(CU287=CU286,OFFSET(CU287,1,,,),CU287)</f>
        <v>0</v>
      </c>
      <c r="CW287" s="184">
        <f t="shared" ref="CW287:CW322" ca="1" si="1105">IF(CV287=CV286,OFFSET(CV287,1,,,),CV287)</f>
        <v>0</v>
      </c>
      <c r="CX287" s="184">
        <f t="shared" ref="CX287:CX322" ca="1" si="1106">IF(CW287=CW286,OFFSET(CW287,1,,,),CW287)</f>
        <v>0</v>
      </c>
      <c r="CY287" s="184">
        <f t="shared" ref="CY287:CY322" ca="1" si="1107">IF(CX287=CX286,OFFSET(CX287,1,,,),CX287)</f>
        <v>0</v>
      </c>
      <c r="CZ287" s="184">
        <f t="shared" ref="CZ287:CZ322" ca="1" si="1108">IF(CY287=CY286,OFFSET(CY287,1,,,),CY287)</f>
        <v>0</v>
      </c>
      <c r="DA287" s="184">
        <f t="shared" ref="DA287:DA322" ca="1" si="1109">IF(CZ287=CZ286,OFFSET(CZ287,1,,,),CZ287)</f>
        <v>0</v>
      </c>
      <c r="DB287" s="184">
        <f t="shared" ref="DB287:DB322" ca="1" si="1110">IF(DA287=DA286,OFFSET(DA287,1,,,),DA287)</f>
        <v>0</v>
      </c>
      <c r="DC287" s="184">
        <f t="shared" ref="DC287:DC322" ca="1" si="1111">IF(DB287=DB286,OFFSET(DB287,1,,,),DB287)</f>
        <v>0</v>
      </c>
      <c r="DD287" s="184">
        <f t="shared" ref="DD287:DD322" ca="1" si="1112">IF(DC287=DC286,OFFSET(DC287,1,,,),DC287)</f>
        <v>0</v>
      </c>
      <c r="DE287" s="184">
        <f t="shared" ref="DE287:DE322" ca="1" si="1113">IF(DD287=DD286,OFFSET(DD287,1,,,),DD287)</f>
        <v>0</v>
      </c>
      <c r="DF287" s="184">
        <f t="shared" ref="DF287:DF322" ca="1" si="1114">IF(DE287=DE286,OFFSET(DE287,1,,,),DE287)</f>
        <v>0</v>
      </c>
      <c r="DG287" s="184">
        <f t="shared" ref="DG287:DG322" ca="1" si="1115">IF(DF287=DF286,OFFSET(DF287,1,,,),DF287)</f>
        <v>0</v>
      </c>
      <c r="DH287" s="184">
        <f t="shared" ref="DH287:DH322" ca="1" si="1116">IF(DG287=DG286,OFFSET(DG287,1,,,),DG287)</f>
        <v>0</v>
      </c>
      <c r="DI287" s="184">
        <f t="shared" ref="DI287:DI322" ca="1" si="1117">IF(DH287=DH286,OFFSET(DH287,1,,,),DH287)</f>
        <v>0</v>
      </c>
      <c r="DJ287" s="184">
        <f t="shared" ref="DJ287:DJ322" ca="1" si="1118">IF(DI287=DI286,OFFSET(DI287,1,,,),DI287)</f>
        <v>0</v>
      </c>
      <c r="DK287" s="184">
        <f t="shared" ref="DK287:DK322" ca="1" si="1119">IF(DJ287=DJ286,OFFSET(DJ287,1,,,),DJ287)</f>
        <v>0</v>
      </c>
      <c r="DL287" s="184">
        <f t="shared" ref="DL287:DL322" ca="1" si="1120">IF(DK287=DK286,OFFSET(DK287,1,,,),DK287)</f>
        <v>0</v>
      </c>
      <c r="DM287" s="184">
        <f t="shared" ref="DM287:DM322" ca="1" si="1121">IF(DL287=DL286,OFFSET(DL287,1,,,),DL287)</f>
        <v>0</v>
      </c>
      <c r="DN287" s="184">
        <f t="shared" ref="DN287:DN322" ca="1" si="1122">IF(DM287=DM286,OFFSET(DM287,1,,,),DM287)</f>
        <v>0</v>
      </c>
      <c r="DO287" s="184">
        <f t="shared" ref="DO287:DO322" ca="1" si="1123">IF(DN287=DN286,OFFSET(DN287,1,,,),DN287)</f>
        <v>0</v>
      </c>
      <c r="DP287" s="184">
        <f t="shared" ref="DP287:DP322" ca="1" si="1124">IF(DO287=DO286,OFFSET(DO287,1,,,),DO287)</f>
        <v>0</v>
      </c>
      <c r="DQ287" s="184">
        <f t="shared" ref="DQ287:DQ322" ca="1" si="1125">IF(DP287=DP286,OFFSET(DP287,1,,,),DP287)</f>
        <v>0</v>
      </c>
      <c r="DR287" s="184">
        <f t="shared" ref="DR287:DR322" ca="1" si="1126">IF(DQ287=DQ286,OFFSET(DQ287,1,,,),DQ287)</f>
        <v>0</v>
      </c>
      <c r="DS287" s="184">
        <f t="shared" ref="DS287:DS322" ca="1" si="1127">IF(DR287=DR286,OFFSET(DR287,1,,,),DR287)</f>
        <v>0</v>
      </c>
      <c r="DT287" s="184">
        <f t="shared" ref="DT287:DT322" ca="1" si="1128">IF(DS287=DS286,OFFSET(DS287,1,,,),DS287)</f>
        <v>0</v>
      </c>
      <c r="DU287" s="184">
        <f t="shared" ref="DU287:DU322" ca="1" si="1129">IF(DT287=DT286,OFFSET(DT287,1,,,),DT287)</f>
        <v>0</v>
      </c>
      <c r="DV287" s="184">
        <f t="shared" ref="DV287:DV322" ca="1" si="1130">IF(DU287=DU286,OFFSET(DU287,1,,,),DU287)</f>
        <v>0</v>
      </c>
      <c r="DW287" s="184">
        <f t="shared" ref="DW287:DW322" ca="1" si="1131">IF(DV287=DV286,OFFSET(DV287,1,,,),DV287)</f>
        <v>0</v>
      </c>
      <c r="DX287" s="184">
        <f t="shared" ref="DX287:DX322" ca="1" si="1132">IF(DW287=DW286,OFFSET(DW287,1,,,),DW287)</f>
        <v>0</v>
      </c>
      <c r="DY287" s="184">
        <f t="shared" ref="DY287:DY322" ca="1" si="1133">IF(DX287=DX286,OFFSET(DX287,1,,,),DX287)</f>
        <v>0</v>
      </c>
      <c r="DZ287" s="184">
        <f t="shared" ref="DZ287:DZ322" ca="1" si="1134">IF(DY287=DY286,OFFSET(DY287,1,,,),DY287)</f>
        <v>0</v>
      </c>
      <c r="EA287" s="184">
        <f t="shared" ref="EA287:EA322" ca="1" si="1135">IF(DZ287=DZ286,OFFSET(DZ287,1,,,),DZ287)</f>
        <v>0</v>
      </c>
      <c r="EB287" s="184">
        <f t="shared" ref="EB287:EB322" ca="1" si="1136">IF(EA287=EA286,OFFSET(EA287,1,,,),EA287)</f>
        <v>0</v>
      </c>
      <c r="EC287" s="184">
        <f t="shared" ref="EC287:EC322" ca="1" si="1137">IF(EB287=EB286,OFFSET(EB287,1,,,),EB287)</f>
        <v>0</v>
      </c>
      <c r="ED287" s="184">
        <f t="shared" ref="ED287:ED322" ca="1" si="1138">IF(EC287=EC286,OFFSET(EC287,1,,,),EC287)</f>
        <v>0</v>
      </c>
      <c r="EE287" s="184">
        <f t="shared" ref="EE287:EE322" ca="1" si="1139">IF(ED287=ED286,OFFSET(ED287,1,,,),ED287)</f>
        <v>0</v>
      </c>
      <c r="EF287" s="184">
        <f t="shared" ref="EF287:EF322" ca="1" si="1140">IF(EE287=EE286,OFFSET(EE287,1,,,),EE287)</f>
        <v>0</v>
      </c>
      <c r="EG287" s="184">
        <f t="shared" ref="EG287:EG322" ca="1" si="1141">IF(EF287=EF286,OFFSET(EF287,1,,,),EF287)</f>
        <v>0</v>
      </c>
      <c r="EH287" s="184">
        <f t="shared" ref="EH287:EH322" ca="1" si="1142">IF(EG287=EG286,OFFSET(EG287,1,,,),EG287)</f>
        <v>0</v>
      </c>
      <c r="EI287" s="184">
        <f t="shared" ref="EI287:EI322" ca="1" si="1143">IF(EH287=EH286,OFFSET(EH287,1,,,),EH287)</f>
        <v>0</v>
      </c>
      <c r="EJ287" s="184">
        <f t="shared" ref="EJ287:EJ322" ca="1" si="1144">IF(EI287=EI286,OFFSET(EI287,1,,,),EI287)</f>
        <v>0</v>
      </c>
      <c r="EK287" s="184">
        <f t="shared" ref="EK287:EK322" ca="1" si="1145">IF(EJ287=EJ286,OFFSET(EJ287,1,,,),EJ287)</f>
        <v>0</v>
      </c>
      <c r="EL287" s="184">
        <f t="shared" ref="EL287:EL322" ca="1" si="1146">IF(EK287=EK286,OFFSET(EK287,1,,,),EK287)</f>
        <v>0</v>
      </c>
      <c r="EM287" s="184">
        <f t="shared" ref="EM287:EM322" ca="1" si="1147">IF(EL287=EL286,OFFSET(EL287,1,,,),EL287)</f>
        <v>0</v>
      </c>
      <c r="EN287" s="184">
        <f t="shared" ref="EN287:EN322" ca="1" si="1148">IF(EM287=EM286,OFFSET(EM287,1,,,),EM287)</f>
        <v>0</v>
      </c>
      <c r="EO287" s="184">
        <f t="shared" ref="EO287:EO322" ca="1" si="1149">IF(EN287=EN286,OFFSET(EN287,1,,,),EN287)</f>
        <v>0</v>
      </c>
      <c r="EP287" s="184">
        <f t="shared" ref="EP287:EP322" ca="1" si="1150">IF(EO287=EO286,OFFSET(EO287,1,,,),EO287)</f>
        <v>0</v>
      </c>
      <c r="EQ287" s="184">
        <f t="shared" ref="EQ287:EQ322" ca="1" si="1151">IF(EP287=EP286,OFFSET(EP287,1,,,),EP287)</f>
        <v>0</v>
      </c>
      <c r="ER287" s="184">
        <f t="shared" ref="ER287:ER322" ca="1" si="1152">IF(EQ287=EQ286,OFFSET(EQ287,1,,,),EQ287)</f>
        <v>0</v>
      </c>
      <c r="ES287" s="184">
        <f t="shared" ref="ES287:ES322" ca="1" si="1153">IF(ER287=ER286,OFFSET(ER287,1,,,),ER287)</f>
        <v>0</v>
      </c>
      <c r="ET287" s="184">
        <f t="shared" ref="ET287:ET322" ca="1" si="1154">IF(ES287=ES286,OFFSET(ES287,1,,,),ES287)</f>
        <v>0</v>
      </c>
      <c r="EU287" s="184">
        <f t="shared" ref="EU287:EU322" ca="1" si="1155">IF(ET287=ET286,OFFSET(ET287,1,,,),ET287)</f>
        <v>0</v>
      </c>
      <c r="EV287" s="184">
        <f t="shared" ref="EV287:EV322" ca="1" si="1156">IF(EU287=EU286,OFFSET(EU287,1,,,),EU287)</f>
        <v>0</v>
      </c>
      <c r="EW287" s="184">
        <f t="shared" ref="EW287:EW322" ca="1" si="1157">IF(EV287=EV286,OFFSET(EV287,1,,,),EV287)</f>
        <v>0</v>
      </c>
      <c r="EX287" s="184">
        <f t="shared" ref="EX287:EX322" ca="1" si="1158">IF(EW287=EW286,OFFSET(EW287,1,,,),EW287)</f>
        <v>0</v>
      </c>
      <c r="EY287" s="184">
        <f t="shared" ref="EY287:EY322" ca="1" si="1159">IF(EX287=EX286,OFFSET(EX287,1,,,),EX287)</f>
        <v>0</v>
      </c>
      <c r="EZ287" s="184">
        <f t="shared" ref="EZ287:EZ322" ca="1" si="1160">IF(EY287=EY286,OFFSET(EY287,1,,,),EY287)</f>
        <v>0</v>
      </c>
      <c r="FA287" s="184">
        <f t="shared" ref="FA287:FA322" ca="1" si="1161">IF(EZ287=EZ286,OFFSET(EZ287,1,,,),EZ287)</f>
        <v>0</v>
      </c>
      <c r="FB287" s="184">
        <f t="shared" ref="FB287:FB322" ca="1" si="1162">IF(FA287=FA286,OFFSET(FA287,1,,,),FA287)</f>
        <v>0</v>
      </c>
      <c r="FC287" s="184">
        <f t="shared" ref="FC287:FC322" ca="1" si="1163">IF(FB287=FB286,OFFSET(FB287,1,,,),FB287)</f>
        <v>0</v>
      </c>
      <c r="FD287" s="184">
        <f t="shared" ref="FD287:FD322" ca="1" si="1164">IF(FC287=FC286,OFFSET(FC287,1,,,),FC287)</f>
        <v>0</v>
      </c>
      <c r="FE287" s="184">
        <f t="shared" ref="FE287:FE322" ca="1" si="1165">IF(FD287=FD286,OFFSET(FD287,1,,,),FD287)</f>
        <v>0</v>
      </c>
      <c r="FF287" s="184">
        <f t="shared" ref="FF287:FF322" ca="1" si="1166">IF(FE287=FE286,OFFSET(FE287,1,,,),FE287)</f>
        <v>0</v>
      </c>
      <c r="FG287" s="184">
        <f t="shared" ref="FG287:FG322" ca="1" si="1167">IF(FF287=FF286,OFFSET(FF287,1,,,),FF287)</f>
        <v>0</v>
      </c>
      <c r="FH287" s="184">
        <f t="shared" ref="FH287:FH322" ca="1" si="1168">IF(FG287=FG286,OFFSET(FG287,1,,,),FG287)</f>
        <v>0</v>
      </c>
      <c r="FI287" s="184">
        <f t="shared" ref="FI287:FI322" ca="1" si="1169">IF(FH287=FH286,OFFSET(FH287,1,,,),FH287)</f>
        <v>0</v>
      </c>
      <c r="FJ287" s="184">
        <f t="shared" ref="FJ287:FJ322" ca="1" si="1170">IF(FI287=FI286,OFFSET(FI287,1,,,),FI287)</f>
        <v>0</v>
      </c>
      <c r="FK287" s="184">
        <f t="shared" ref="FK287:FK322" ca="1" si="1171">IF(FJ287=FJ286,OFFSET(FJ287,1,,,),FJ287)</f>
        <v>0</v>
      </c>
      <c r="FL287" s="184">
        <f t="shared" ref="FL287:FL322" ca="1" si="1172">IF(FK287=FK286,OFFSET(FK287,1,,,),FK287)</f>
        <v>0</v>
      </c>
      <c r="FM287" s="184">
        <f t="shared" ref="FM287:FM322" ca="1" si="1173">IF(FL287=FL286,OFFSET(FL287,1,,,),FL287)</f>
        <v>0</v>
      </c>
      <c r="FN287" s="184">
        <f t="shared" ref="FN287:FN322" ca="1" si="1174">IF(FM287=FM286,OFFSET(FM287,1,,,),FM287)</f>
        <v>0</v>
      </c>
      <c r="FO287" s="184">
        <f t="shared" ref="FO287:FO322" ca="1" si="1175">IF(FN287=FN286,OFFSET(FN287,1,,,),FN287)</f>
        <v>0</v>
      </c>
      <c r="FP287" s="184">
        <f t="shared" ref="FP287:FP322" ca="1" si="1176">IF(FO287=FO286,OFFSET(FO287,1,,,),FO287)</f>
        <v>0</v>
      </c>
      <c r="FQ287" s="184">
        <f t="shared" ref="FQ287:FQ322" ca="1" si="1177">IF(FP287=FP286,OFFSET(FP287,1,,,),FP287)</f>
        <v>0</v>
      </c>
      <c r="FR287" s="184">
        <f t="shared" ref="FR287:FR322" ca="1" si="1178">IF(FQ287=FQ286,OFFSET(FQ287,1,,,),FQ287)</f>
        <v>0</v>
      </c>
      <c r="FS287" s="184">
        <f t="shared" ref="FS287:FS322" ca="1" si="1179">IF(FR287=FR286,OFFSET(FR287,1,,,),FR287)</f>
        <v>0</v>
      </c>
      <c r="FT287" s="184">
        <f t="shared" ref="FT287:FT322" ca="1" si="1180">IF(FS287=FS286,OFFSET(FS287,1,,,),FS287)</f>
        <v>0</v>
      </c>
      <c r="FU287" s="184">
        <f t="shared" ref="FU287:FU322" ca="1" si="1181">IF(FT287=FT286,OFFSET(FT287,1,,,),FT287)</f>
        <v>0</v>
      </c>
      <c r="FV287" s="184">
        <f t="shared" ref="FV287:FV322" ca="1" si="1182">IF(FU287=FU286,OFFSET(FU287,1,,,),FU287)</f>
        <v>0</v>
      </c>
      <c r="FW287" s="184">
        <f t="shared" ref="FW287:FW322" ca="1" si="1183">IF(FV287=FV286,OFFSET(FV287,1,,,),FV287)</f>
        <v>0</v>
      </c>
      <c r="FX287" s="184">
        <f t="shared" ref="FX287:FX322" ca="1" si="1184">IF(FW287=FW286,OFFSET(FW287,1,,,),FW287)</f>
        <v>0</v>
      </c>
      <c r="FY287" s="184">
        <f t="shared" ref="FY287:FY322" ca="1" si="1185">IF(FX287=FX286,OFFSET(FX287,1,,,),FX287)</f>
        <v>0</v>
      </c>
      <c r="FZ287" s="184">
        <f t="shared" ref="FZ287:FZ322" ca="1" si="1186">IF(FY287=FY286,OFFSET(FY287,1,,,),FY287)</f>
        <v>0</v>
      </c>
      <c r="GA287" s="184">
        <f t="shared" ref="GA287:GA322" ca="1" si="1187">IF(FZ287=FZ286,OFFSET(FZ287,1,,,),FZ287)</f>
        <v>0</v>
      </c>
      <c r="GB287" s="184">
        <f t="shared" ref="GB287:GB322" ca="1" si="1188">IF(GA287=GA286,OFFSET(GA287,1,,,),GA287)</f>
        <v>0</v>
      </c>
      <c r="GC287" s="184">
        <f t="shared" ref="GC287:GC322" ca="1" si="1189">IF(GB287=GB286,OFFSET(GB287,1,,,),GB287)</f>
        <v>0</v>
      </c>
      <c r="GD287" s="184">
        <f t="shared" ref="GD287:GD322" ca="1" si="1190">IF(GC287=GC286,OFFSET(GC287,1,,,),GC287)</f>
        <v>0</v>
      </c>
      <c r="GE287" s="184">
        <f t="shared" ref="GE287:GE322" ca="1" si="1191">IF(GD287=GD286,OFFSET(GD287,1,,,),GD287)</f>
        <v>0</v>
      </c>
      <c r="GF287" s="184">
        <f t="shared" ref="GF287:GF322" ca="1" si="1192">IF(GE287=GE286,OFFSET(GE287,1,,,),GE287)</f>
        <v>0</v>
      </c>
      <c r="GG287" s="184">
        <f t="shared" ref="GG287:GG322" ca="1" si="1193">IF(GF287=GF286,OFFSET(GF287,1,,,),GF287)</f>
        <v>0</v>
      </c>
      <c r="GH287" s="184">
        <f t="shared" ref="GH287:GH322" ca="1" si="1194">IF(GG287=GG286,OFFSET(GG287,1,,,),GG287)</f>
        <v>0</v>
      </c>
      <c r="GI287" s="184">
        <f t="shared" ref="GI287:GI322" ca="1" si="1195">IF(GH287=GH286,OFFSET(GH287,1,,,),GH287)</f>
        <v>0</v>
      </c>
      <c r="GJ287" s="184">
        <f t="shared" ref="GJ287:GJ322" ca="1" si="1196">IF(GI287=GI286,OFFSET(GI287,1,,,),GI287)</f>
        <v>0</v>
      </c>
      <c r="GK287" s="184">
        <f t="shared" ref="GK287:GK322" ca="1" si="1197">IF(GJ287=GJ286,OFFSET(GJ287,1,,,),GJ287)</f>
        <v>0</v>
      </c>
      <c r="GL287" s="184">
        <f t="shared" ref="GL287:GL322" ca="1" si="1198">IF(GK287=GK286,OFFSET(GK287,1,,,),GK287)</f>
        <v>0</v>
      </c>
      <c r="GM287" s="184">
        <f t="shared" ref="GM287:GM322" ca="1" si="1199">IF(GL287=GL286,OFFSET(GL287,1,,,),GL287)</f>
        <v>0</v>
      </c>
      <c r="GN287" s="184">
        <f t="shared" ref="GN287:GN322" ca="1" si="1200">IF(GM287=GM286,OFFSET(GM287,1,,,),GM287)</f>
        <v>0</v>
      </c>
      <c r="GO287" s="184">
        <f t="shared" ref="GO287:GO322" ca="1" si="1201">IF(GN287=GN286,OFFSET(GN287,1,,,),GN287)</f>
        <v>0</v>
      </c>
      <c r="GP287" s="184">
        <f t="shared" ref="GP287:GP322" ca="1" si="1202">IF(GO287=GO286,OFFSET(GO287,1,,,),GO287)</f>
        <v>0</v>
      </c>
      <c r="GQ287" s="184">
        <f t="shared" ref="GQ287:GQ322" ca="1" si="1203">IF(GP287=GP286,OFFSET(GP287,1,,,),GP287)</f>
        <v>0</v>
      </c>
      <c r="GR287" s="184">
        <f t="shared" ref="GR287:GR322" ca="1" si="1204">IF(GQ287=GQ286,OFFSET(GQ287,1,,,),GQ287)</f>
        <v>0</v>
      </c>
      <c r="GS287" s="184">
        <f t="shared" ref="GS287:GS322" ca="1" si="1205">IF(GR287=GR286,OFFSET(GR287,1,,,),GR287)</f>
        <v>0</v>
      </c>
      <c r="GT287" s="184">
        <f t="shared" ref="GT287:GT322" ca="1" si="1206">IF(GS287=GS286,OFFSET(GS287,1,,,),GS287)</f>
        <v>0</v>
      </c>
      <c r="GU287" s="184">
        <f t="shared" ref="GU287:GU322" ca="1" si="1207">IF(GT287=GT286,OFFSET(GT287,1,,,),GT287)</f>
        <v>0</v>
      </c>
      <c r="GV287" s="184">
        <f t="shared" ref="GV287:GV322" ca="1" si="1208">IF(GU287=GU286,OFFSET(GU287,1,,,),GU287)</f>
        <v>0</v>
      </c>
      <c r="GW287" s="184">
        <f t="shared" ref="GW287:GW322" ca="1" si="1209">IF(GV287=GV286,OFFSET(GV287,1,,,),GV287)</f>
        <v>0</v>
      </c>
      <c r="GX287" s="184">
        <f t="shared" ref="GX287:GX322" ca="1" si="1210">IF(GW287=GW286,OFFSET(GW287,1,,,),GW287)</f>
        <v>0</v>
      </c>
      <c r="GY287" s="184">
        <f t="shared" ref="GY287:GY322" ca="1" si="1211">IF(GX287=GX286,OFFSET(GX287,1,,,),GX287)</f>
        <v>0</v>
      </c>
      <c r="GZ287" s="184">
        <f t="shared" ref="GZ287:GZ322" ca="1" si="1212">IF(GY287=GY286,OFFSET(GY287,1,,,),GY287)</f>
        <v>0</v>
      </c>
      <c r="HA287" s="184">
        <f t="shared" ref="HA287:HA322" ca="1" si="1213">IF(GZ287=GZ286,OFFSET(GZ287,1,,,),GZ287)</f>
        <v>0</v>
      </c>
      <c r="HB287" s="184">
        <f t="shared" ref="HB287:HB322" ca="1" si="1214">IF(HA287=HA286,OFFSET(HA287,1,,,),HA287)</f>
        <v>0</v>
      </c>
      <c r="HC287" s="184">
        <f t="shared" ref="HC287:HC322" ca="1" si="1215">IF(HB287=HB286,OFFSET(HB287,1,,,),HB287)</f>
        <v>0</v>
      </c>
      <c r="HD287" s="184">
        <f t="shared" ref="HD287:HD322" ca="1" si="1216">IF(HC287=HC286,OFFSET(HC287,1,,,),HC287)</f>
        <v>0</v>
      </c>
      <c r="HE287" s="184">
        <f t="shared" ref="HE287:HE322" ca="1" si="1217">IF(HD287=HD286,OFFSET(HD287,1,,,),HD287)</f>
        <v>0</v>
      </c>
      <c r="HF287" s="184">
        <f t="shared" ref="HF287:HF322" ca="1" si="1218">IF(HE287=HE286,OFFSET(HE287,1,,,),HE287)</f>
        <v>0</v>
      </c>
      <c r="HG287" s="184">
        <f t="shared" ref="HG287:HG322" ca="1" si="1219">IF(HF287=HF286,OFFSET(HF287,1,,,),HF287)</f>
        <v>0</v>
      </c>
      <c r="HH287" s="184">
        <f t="shared" ref="HH287:HH322" ca="1" si="1220">IF(HG287=HG286,OFFSET(HG287,1,,,),HG287)</f>
        <v>0</v>
      </c>
      <c r="HI287" s="184">
        <f t="shared" ref="HI287:HI322" ca="1" si="1221">IF(HH287=HH286,OFFSET(HH287,1,,,),HH287)</f>
        <v>0</v>
      </c>
      <c r="HJ287" s="184">
        <f t="shared" ref="HJ287:HJ322" ca="1" si="1222">IF(HI287=HI286,OFFSET(HI287,1,,,),HI287)</f>
        <v>0</v>
      </c>
      <c r="HK287" s="578">
        <f t="shared" ref="HK287:HK322" ca="1" si="1223">IF(HJ287="",0,COUNTIF(R:R,HJ287))</f>
        <v>0</v>
      </c>
    </row>
    <row r="288" spans="1:219" s="185" customFormat="1">
      <c r="A288" s="284"/>
      <c r="B288" s="285"/>
      <c r="C288" s="286"/>
      <c r="D288" s="287"/>
      <c r="E288" s="288"/>
      <c r="F288" s="289"/>
      <c r="G288" s="289"/>
      <c r="H288" s="289"/>
      <c r="I288" s="289"/>
      <c r="J288" s="289"/>
      <c r="K288" s="289"/>
      <c r="L288" s="289"/>
      <c r="M288" s="572">
        <f t="shared" si="1017"/>
        <v>0</v>
      </c>
      <c r="N288" s="572">
        <f t="shared" si="1018"/>
        <v>0</v>
      </c>
      <c r="O288" s="572">
        <f t="shared" si="1019"/>
        <v>0</v>
      </c>
      <c r="P288" s="572">
        <f t="shared" si="1020"/>
        <v>280</v>
      </c>
      <c r="Q288" s="572" t="str">
        <f t="shared" si="1021"/>
        <v/>
      </c>
      <c r="R288" s="572" t="str">
        <f t="shared" si="1022"/>
        <v/>
      </c>
      <c r="S288" s="184" t="str">
        <f t="shared" ca="1" si="1023"/>
        <v/>
      </c>
      <c r="T288" s="184" t="str">
        <f t="shared" ca="1" si="1024"/>
        <v/>
      </c>
      <c r="U288" s="184" t="str">
        <f t="shared" ca="1" si="1025"/>
        <v/>
      </c>
      <c r="V288" s="184" t="str">
        <f t="shared" ca="1" si="1026"/>
        <v/>
      </c>
      <c r="W288" s="184" t="str">
        <f t="shared" ca="1" si="1027"/>
        <v/>
      </c>
      <c r="X288" s="184" t="str">
        <f t="shared" ca="1" si="1028"/>
        <v/>
      </c>
      <c r="Y288" s="184" t="str">
        <f t="shared" ca="1" si="1029"/>
        <v/>
      </c>
      <c r="Z288" s="184" t="str">
        <f t="shared" ca="1" si="1030"/>
        <v/>
      </c>
      <c r="AA288" s="184" t="str">
        <f t="shared" ca="1" si="1031"/>
        <v/>
      </c>
      <c r="AB288" s="184" t="str">
        <f t="shared" ca="1" si="1032"/>
        <v/>
      </c>
      <c r="AC288" s="184" t="str">
        <f t="shared" ca="1" si="1033"/>
        <v/>
      </c>
      <c r="AD288" s="184" t="str">
        <f t="shared" ca="1" si="1034"/>
        <v/>
      </c>
      <c r="AE288" s="184" t="str">
        <f t="shared" ca="1" si="1035"/>
        <v/>
      </c>
      <c r="AF288" s="184" t="str">
        <f t="shared" ca="1" si="1036"/>
        <v/>
      </c>
      <c r="AG288" s="184" t="str">
        <f t="shared" ca="1" si="1037"/>
        <v/>
      </c>
      <c r="AH288" s="184" t="str">
        <f t="shared" ca="1" si="1038"/>
        <v/>
      </c>
      <c r="AI288" s="184" t="str">
        <f t="shared" ca="1" si="1039"/>
        <v/>
      </c>
      <c r="AJ288" s="184" t="str">
        <f t="shared" ca="1" si="1040"/>
        <v/>
      </c>
      <c r="AK288" s="184" t="str">
        <f t="shared" ca="1" si="1041"/>
        <v/>
      </c>
      <c r="AL288" s="184" t="str">
        <f t="shared" ca="1" si="1042"/>
        <v/>
      </c>
      <c r="AM288" s="184" t="str">
        <f t="shared" ca="1" si="1043"/>
        <v/>
      </c>
      <c r="AN288" s="184" t="str">
        <f t="shared" ca="1" si="1044"/>
        <v/>
      </c>
      <c r="AO288" s="184" t="str">
        <f t="shared" ca="1" si="1045"/>
        <v/>
      </c>
      <c r="AP288" s="184" t="str">
        <f t="shared" ca="1" si="1046"/>
        <v/>
      </c>
      <c r="AQ288" s="184" t="str">
        <f t="shared" ca="1" si="1047"/>
        <v/>
      </c>
      <c r="AR288" s="184" t="str">
        <f t="shared" ca="1" si="1048"/>
        <v/>
      </c>
      <c r="AS288" s="184" t="str">
        <f t="shared" ca="1" si="1049"/>
        <v/>
      </c>
      <c r="AT288" s="184" t="str">
        <f t="shared" ca="1" si="1050"/>
        <v/>
      </c>
      <c r="AU288" s="184" t="str">
        <f t="shared" ca="1" si="1051"/>
        <v/>
      </c>
      <c r="AV288" s="184" t="str">
        <f t="shared" ca="1" si="1052"/>
        <v/>
      </c>
      <c r="AW288" s="184" t="str">
        <f t="shared" ca="1" si="1053"/>
        <v/>
      </c>
      <c r="AX288" s="184" t="str">
        <f t="shared" ca="1" si="1054"/>
        <v/>
      </c>
      <c r="AY288" s="184" t="str">
        <f t="shared" ca="1" si="1055"/>
        <v/>
      </c>
      <c r="AZ288" s="184" t="str">
        <f t="shared" ca="1" si="1056"/>
        <v/>
      </c>
      <c r="BA288" s="184">
        <f t="shared" ca="1" si="1057"/>
        <v>0</v>
      </c>
      <c r="BB288" s="184">
        <f t="shared" ca="1" si="1058"/>
        <v>0</v>
      </c>
      <c r="BC288" s="184">
        <f t="shared" ca="1" si="1059"/>
        <v>0</v>
      </c>
      <c r="BD288" s="184">
        <f t="shared" ca="1" si="1060"/>
        <v>0</v>
      </c>
      <c r="BE288" s="184">
        <f t="shared" ca="1" si="1061"/>
        <v>0</v>
      </c>
      <c r="BF288" s="184">
        <f t="shared" ca="1" si="1062"/>
        <v>0</v>
      </c>
      <c r="BG288" s="184">
        <f t="shared" ca="1" si="1063"/>
        <v>0</v>
      </c>
      <c r="BH288" s="184">
        <f t="shared" ca="1" si="1064"/>
        <v>0</v>
      </c>
      <c r="BI288" s="184">
        <f t="shared" ca="1" si="1065"/>
        <v>0</v>
      </c>
      <c r="BJ288" s="184">
        <f t="shared" ca="1" si="1066"/>
        <v>0</v>
      </c>
      <c r="BK288" s="184">
        <f t="shared" ca="1" si="1067"/>
        <v>0</v>
      </c>
      <c r="BL288" s="184">
        <f t="shared" ca="1" si="1068"/>
        <v>0</v>
      </c>
      <c r="BM288" s="184">
        <f t="shared" ca="1" si="1069"/>
        <v>0</v>
      </c>
      <c r="BN288" s="184">
        <f t="shared" ca="1" si="1070"/>
        <v>0</v>
      </c>
      <c r="BO288" s="184">
        <f t="shared" ca="1" si="1071"/>
        <v>0</v>
      </c>
      <c r="BP288" s="184">
        <f t="shared" ca="1" si="1072"/>
        <v>0</v>
      </c>
      <c r="BQ288" s="184">
        <f t="shared" ca="1" si="1073"/>
        <v>0</v>
      </c>
      <c r="BR288" s="184">
        <f t="shared" ca="1" si="1074"/>
        <v>0</v>
      </c>
      <c r="BS288" s="184">
        <f t="shared" ca="1" si="1075"/>
        <v>0</v>
      </c>
      <c r="BT288" s="184">
        <f t="shared" ca="1" si="1076"/>
        <v>0</v>
      </c>
      <c r="BU288" s="184">
        <f t="shared" ca="1" si="1077"/>
        <v>0</v>
      </c>
      <c r="BV288" s="184">
        <f t="shared" ca="1" si="1078"/>
        <v>0</v>
      </c>
      <c r="BW288" s="184">
        <f t="shared" ca="1" si="1079"/>
        <v>0</v>
      </c>
      <c r="BX288" s="184">
        <f t="shared" ca="1" si="1080"/>
        <v>0</v>
      </c>
      <c r="BY288" s="184">
        <f t="shared" ca="1" si="1081"/>
        <v>0</v>
      </c>
      <c r="BZ288" s="184">
        <f t="shared" ca="1" si="1082"/>
        <v>0</v>
      </c>
      <c r="CA288" s="184">
        <f t="shared" ca="1" si="1083"/>
        <v>0</v>
      </c>
      <c r="CB288" s="184">
        <f t="shared" ca="1" si="1084"/>
        <v>0</v>
      </c>
      <c r="CC288" s="184">
        <f t="shared" ca="1" si="1085"/>
        <v>0</v>
      </c>
      <c r="CD288" s="184">
        <f t="shared" ca="1" si="1086"/>
        <v>0</v>
      </c>
      <c r="CE288" s="184">
        <f t="shared" ca="1" si="1087"/>
        <v>0</v>
      </c>
      <c r="CF288" s="184">
        <f t="shared" ca="1" si="1088"/>
        <v>0</v>
      </c>
      <c r="CG288" s="184">
        <f t="shared" ca="1" si="1089"/>
        <v>0</v>
      </c>
      <c r="CH288" s="184">
        <f t="shared" ca="1" si="1090"/>
        <v>0</v>
      </c>
      <c r="CI288" s="184">
        <f t="shared" ca="1" si="1091"/>
        <v>0</v>
      </c>
      <c r="CJ288" s="184">
        <f t="shared" ca="1" si="1092"/>
        <v>0</v>
      </c>
      <c r="CK288" s="184">
        <f t="shared" ca="1" si="1093"/>
        <v>0</v>
      </c>
      <c r="CL288" s="184">
        <f t="shared" ca="1" si="1094"/>
        <v>0</v>
      </c>
      <c r="CM288" s="184">
        <f t="shared" ca="1" si="1095"/>
        <v>0</v>
      </c>
      <c r="CN288" s="184">
        <f t="shared" ca="1" si="1096"/>
        <v>0</v>
      </c>
      <c r="CO288" s="184">
        <f t="shared" ca="1" si="1097"/>
        <v>0</v>
      </c>
      <c r="CP288" s="184">
        <f t="shared" ca="1" si="1098"/>
        <v>0</v>
      </c>
      <c r="CQ288" s="184">
        <f t="shared" ca="1" si="1099"/>
        <v>0</v>
      </c>
      <c r="CR288" s="184">
        <f t="shared" ca="1" si="1100"/>
        <v>0</v>
      </c>
      <c r="CS288" s="184">
        <f t="shared" ca="1" si="1101"/>
        <v>0</v>
      </c>
      <c r="CT288" s="184">
        <f t="shared" ca="1" si="1102"/>
        <v>0</v>
      </c>
      <c r="CU288" s="184">
        <f t="shared" ca="1" si="1103"/>
        <v>0</v>
      </c>
      <c r="CV288" s="184">
        <f t="shared" ca="1" si="1104"/>
        <v>0</v>
      </c>
      <c r="CW288" s="184">
        <f t="shared" ca="1" si="1105"/>
        <v>0</v>
      </c>
      <c r="CX288" s="184">
        <f t="shared" ca="1" si="1106"/>
        <v>0</v>
      </c>
      <c r="CY288" s="184">
        <f t="shared" ca="1" si="1107"/>
        <v>0</v>
      </c>
      <c r="CZ288" s="184">
        <f t="shared" ca="1" si="1108"/>
        <v>0</v>
      </c>
      <c r="DA288" s="184">
        <f t="shared" ca="1" si="1109"/>
        <v>0</v>
      </c>
      <c r="DB288" s="184">
        <f t="shared" ca="1" si="1110"/>
        <v>0</v>
      </c>
      <c r="DC288" s="184">
        <f t="shared" ca="1" si="1111"/>
        <v>0</v>
      </c>
      <c r="DD288" s="184">
        <f t="shared" ca="1" si="1112"/>
        <v>0</v>
      </c>
      <c r="DE288" s="184">
        <f t="shared" ca="1" si="1113"/>
        <v>0</v>
      </c>
      <c r="DF288" s="184">
        <f t="shared" ca="1" si="1114"/>
        <v>0</v>
      </c>
      <c r="DG288" s="184">
        <f t="shared" ca="1" si="1115"/>
        <v>0</v>
      </c>
      <c r="DH288" s="184">
        <f t="shared" ca="1" si="1116"/>
        <v>0</v>
      </c>
      <c r="DI288" s="184">
        <f t="shared" ca="1" si="1117"/>
        <v>0</v>
      </c>
      <c r="DJ288" s="184">
        <f t="shared" ca="1" si="1118"/>
        <v>0</v>
      </c>
      <c r="DK288" s="184">
        <f t="shared" ca="1" si="1119"/>
        <v>0</v>
      </c>
      <c r="DL288" s="184">
        <f t="shared" ca="1" si="1120"/>
        <v>0</v>
      </c>
      <c r="DM288" s="184">
        <f t="shared" ca="1" si="1121"/>
        <v>0</v>
      </c>
      <c r="DN288" s="184">
        <f t="shared" ca="1" si="1122"/>
        <v>0</v>
      </c>
      <c r="DO288" s="184">
        <f t="shared" ca="1" si="1123"/>
        <v>0</v>
      </c>
      <c r="DP288" s="184">
        <f t="shared" ca="1" si="1124"/>
        <v>0</v>
      </c>
      <c r="DQ288" s="184">
        <f t="shared" ca="1" si="1125"/>
        <v>0</v>
      </c>
      <c r="DR288" s="184">
        <f t="shared" ca="1" si="1126"/>
        <v>0</v>
      </c>
      <c r="DS288" s="184">
        <f t="shared" ca="1" si="1127"/>
        <v>0</v>
      </c>
      <c r="DT288" s="184">
        <f t="shared" ca="1" si="1128"/>
        <v>0</v>
      </c>
      <c r="DU288" s="184">
        <f t="shared" ca="1" si="1129"/>
        <v>0</v>
      </c>
      <c r="DV288" s="184">
        <f t="shared" ca="1" si="1130"/>
        <v>0</v>
      </c>
      <c r="DW288" s="184">
        <f t="shared" ca="1" si="1131"/>
        <v>0</v>
      </c>
      <c r="DX288" s="184">
        <f t="shared" ca="1" si="1132"/>
        <v>0</v>
      </c>
      <c r="DY288" s="184">
        <f t="shared" ca="1" si="1133"/>
        <v>0</v>
      </c>
      <c r="DZ288" s="184">
        <f t="shared" ca="1" si="1134"/>
        <v>0</v>
      </c>
      <c r="EA288" s="184">
        <f t="shared" ca="1" si="1135"/>
        <v>0</v>
      </c>
      <c r="EB288" s="184">
        <f t="shared" ca="1" si="1136"/>
        <v>0</v>
      </c>
      <c r="EC288" s="184">
        <f t="shared" ca="1" si="1137"/>
        <v>0</v>
      </c>
      <c r="ED288" s="184">
        <f t="shared" ca="1" si="1138"/>
        <v>0</v>
      </c>
      <c r="EE288" s="184">
        <f t="shared" ca="1" si="1139"/>
        <v>0</v>
      </c>
      <c r="EF288" s="184">
        <f t="shared" ca="1" si="1140"/>
        <v>0</v>
      </c>
      <c r="EG288" s="184">
        <f t="shared" ca="1" si="1141"/>
        <v>0</v>
      </c>
      <c r="EH288" s="184">
        <f t="shared" ca="1" si="1142"/>
        <v>0</v>
      </c>
      <c r="EI288" s="184">
        <f t="shared" ca="1" si="1143"/>
        <v>0</v>
      </c>
      <c r="EJ288" s="184">
        <f t="shared" ca="1" si="1144"/>
        <v>0</v>
      </c>
      <c r="EK288" s="184">
        <f t="shared" ca="1" si="1145"/>
        <v>0</v>
      </c>
      <c r="EL288" s="184">
        <f t="shared" ca="1" si="1146"/>
        <v>0</v>
      </c>
      <c r="EM288" s="184">
        <f t="shared" ca="1" si="1147"/>
        <v>0</v>
      </c>
      <c r="EN288" s="184">
        <f t="shared" ca="1" si="1148"/>
        <v>0</v>
      </c>
      <c r="EO288" s="184">
        <f t="shared" ca="1" si="1149"/>
        <v>0</v>
      </c>
      <c r="EP288" s="184">
        <f t="shared" ca="1" si="1150"/>
        <v>0</v>
      </c>
      <c r="EQ288" s="184">
        <f t="shared" ca="1" si="1151"/>
        <v>0</v>
      </c>
      <c r="ER288" s="184">
        <f t="shared" ca="1" si="1152"/>
        <v>0</v>
      </c>
      <c r="ES288" s="184">
        <f t="shared" ca="1" si="1153"/>
        <v>0</v>
      </c>
      <c r="ET288" s="184">
        <f t="shared" ca="1" si="1154"/>
        <v>0</v>
      </c>
      <c r="EU288" s="184">
        <f t="shared" ca="1" si="1155"/>
        <v>0</v>
      </c>
      <c r="EV288" s="184">
        <f t="shared" ca="1" si="1156"/>
        <v>0</v>
      </c>
      <c r="EW288" s="184">
        <f t="shared" ca="1" si="1157"/>
        <v>0</v>
      </c>
      <c r="EX288" s="184">
        <f t="shared" ca="1" si="1158"/>
        <v>0</v>
      </c>
      <c r="EY288" s="184">
        <f t="shared" ca="1" si="1159"/>
        <v>0</v>
      </c>
      <c r="EZ288" s="184">
        <f t="shared" ca="1" si="1160"/>
        <v>0</v>
      </c>
      <c r="FA288" s="184">
        <f t="shared" ca="1" si="1161"/>
        <v>0</v>
      </c>
      <c r="FB288" s="184">
        <f t="shared" ca="1" si="1162"/>
        <v>0</v>
      </c>
      <c r="FC288" s="184">
        <f t="shared" ca="1" si="1163"/>
        <v>0</v>
      </c>
      <c r="FD288" s="184">
        <f t="shared" ca="1" si="1164"/>
        <v>0</v>
      </c>
      <c r="FE288" s="184">
        <f t="shared" ca="1" si="1165"/>
        <v>0</v>
      </c>
      <c r="FF288" s="184">
        <f t="shared" ca="1" si="1166"/>
        <v>0</v>
      </c>
      <c r="FG288" s="184">
        <f t="shared" ca="1" si="1167"/>
        <v>0</v>
      </c>
      <c r="FH288" s="184">
        <f t="shared" ca="1" si="1168"/>
        <v>0</v>
      </c>
      <c r="FI288" s="184">
        <f t="shared" ca="1" si="1169"/>
        <v>0</v>
      </c>
      <c r="FJ288" s="184">
        <f t="shared" ca="1" si="1170"/>
        <v>0</v>
      </c>
      <c r="FK288" s="184">
        <f t="shared" ca="1" si="1171"/>
        <v>0</v>
      </c>
      <c r="FL288" s="184">
        <f t="shared" ca="1" si="1172"/>
        <v>0</v>
      </c>
      <c r="FM288" s="184">
        <f t="shared" ca="1" si="1173"/>
        <v>0</v>
      </c>
      <c r="FN288" s="184">
        <f t="shared" ca="1" si="1174"/>
        <v>0</v>
      </c>
      <c r="FO288" s="184">
        <f t="shared" ca="1" si="1175"/>
        <v>0</v>
      </c>
      <c r="FP288" s="184">
        <f t="shared" ca="1" si="1176"/>
        <v>0</v>
      </c>
      <c r="FQ288" s="184">
        <f t="shared" ca="1" si="1177"/>
        <v>0</v>
      </c>
      <c r="FR288" s="184">
        <f t="shared" ca="1" si="1178"/>
        <v>0</v>
      </c>
      <c r="FS288" s="184">
        <f t="shared" ca="1" si="1179"/>
        <v>0</v>
      </c>
      <c r="FT288" s="184">
        <f t="shared" ca="1" si="1180"/>
        <v>0</v>
      </c>
      <c r="FU288" s="184">
        <f t="shared" ca="1" si="1181"/>
        <v>0</v>
      </c>
      <c r="FV288" s="184">
        <f t="shared" ca="1" si="1182"/>
        <v>0</v>
      </c>
      <c r="FW288" s="184">
        <f t="shared" ca="1" si="1183"/>
        <v>0</v>
      </c>
      <c r="FX288" s="184">
        <f t="shared" ca="1" si="1184"/>
        <v>0</v>
      </c>
      <c r="FY288" s="184">
        <f t="shared" ca="1" si="1185"/>
        <v>0</v>
      </c>
      <c r="FZ288" s="184">
        <f t="shared" ca="1" si="1186"/>
        <v>0</v>
      </c>
      <c r="GA288" s="184">
        <f t="shared" ca="1" si="1187"/>
        <v>0</v>
      </c>
      <c r="GB288" s="184">
        <f t="shared" ca="1" si="1188"/>
        <v>0</v>
      </c>
      <c r="GC288" s="184">
        <f t="shared" ca="1" si="1189"/>
        <v>0</v>
      </c>
      <c r="GD288" s="184">
        <f t="shared" ca="1" si="1190"/>
        <v>0</v>
      </c>
      <c r="GE288" s="184">
        <f t="shared" ca="1" si="1191"/>
        <v>0</v>
      </c>
      <c r="GF288" s="184">
        <f t="shared" ca="1" si="1192"/>
        <v>0</v>
      </c>
      <c r="GG288" s="184">
        <f t="shared" ca="1" si="1193"/>
        <v>0</v>
      </c>
      <c r="GH288" s="184">
        <f t="shared" ca="1" si="1194"/>
        <v>0</v>
      </c>
      <c r="GI288" s="184">
        <f t="shared" ca="1" si="1195"/>
        <v>0</v>
      </c>
      <c r="GJ288" s="184">
        <f t="shared" ca="1" si="1196"/>
        <v>0</v>
      </c>
      <c r="GK288" s="184">
        <f t="shared" ca="1" si="1197"/>
        <v>0</v>
      </c>
      <c r="GL288" s="184">
        <f t="shared" ca="1" si="1198"/>
        <v>0</v>
      </c>
      <c r="GM288" s="184">
        <f t="shared" ca="1" si="1199"/>
        <v>0</v>
      </c>
      <c r="GN288" s="184">
        <f t="shared" ca="1" si="1200"/>
        <v>0</v>
      </c>
      <c r="GO288" s="184">
        <f t="shared" ca="1" si="1201"/>
        <v>0</v>
      </c>
      <c r="GP288" s="184">
        <f t="shared" ca="1" si="1202"/>
        <v>0</v>
      </c>
      <c r="GQ288" s="184">
        <f t="shared" ca="1" si="1203"/>
        <v>0</v>
      </c>
      <c r="GR288" s="184">
        <f t="shared" ca="1" si="1204"/>
        <v>0</v>
      </c>
      <c r="GS288" s="184">
        <f t="shared" ca="1" si="1205"/>
        <v>0</v>
      </c>
      <c r="GT288" s="184">
        <f t="shared" ca="1" si="1206"/>
        <v>0</v>
      </c>
      <c r="GU288" s="184">
        <f t="shared" ca="1" si="1207"/>
        <v>0</v>
      </c>
      <c r="GV288" s="184">
        <f t="shared" ca="1" si="1208"/>
        <v>0</v>
      </c>
      <c r="GW288" s="184">
        <f t="shared" ca="1" si="1209"/>
        <v>0</v>
      </c>
      <c r="GX288" s="184">
        <f t="shared" ca="1" si="1210"/>
        <v>0</v>
      </c>
      <c r="GY288" s="184">
        <f t="shared" ca="1" si="1211"/>
        <v>0</v>
      </c>
      <c r="GZ288" s="184">
        <f t="shared" ca="1" si="1212"/>
        <v>0</v>
      </c>
      <c r="HA288" s="184">
        <f t="shared" ca="1" si="1213"/>
        <v>0</v>
      </c>
      <c r="HB288" s="184">
        <f t="shared" ca="1" si="1214"/>
        <v>0</v>
      </c>
      <c r="HC288" s="184">
        <f t="shared" ca="1" si="1215"/>
        <v>0</v>
      </c>
      <c r="HD288" s="184">
        <f t="shared" ca="1" si="1216"/>
        <v>0</v>
      </c>
      <c r="HE288" s="184">
        <f t="shared" ca="1" si="1217"/>
        <v>0</v>
      </c>
      <c r="HF288" s="184">
        <f t="shared" ca="1" si="1218"/>
        <v>0</v>
      </c>
      <c r="HG288" s="184">
        <f t="shared" ca="1" si="1219"/>
        <v>0</v>
      </c>
      <c r="HH288" s="184">
        <f t="shared" ca="1" si="1220"/>
        <v>0</v>
      </c>
      <c r="HI288" s="184">
        <f t="shared" ca="1" si="1221"/>
        <v>0</v>
      </c>
      <c r="HJ288" s="184">
        <f t="shared" ca="1" si="1222"/>
        <v>0</v>
      </c>
      <c r="HK288" s="578">
        <f t="shared" ca="1" si="1223"/>
        <v>0</v>
      </c>
    </row>
    <row r="289" spans="1:219" s="185" customFormat="1">
      <c r="A289" s="284"/>
      <c r="B289" s="285"/>
      <c r="C289" s="286"/>
      <c r="D289" s="287"/>
      <c r="E289" s="288"/>
      <c r="F289" s="289"/>
      <c r="G289" s="289"/>
      <c r="H289" s="289"/>
      <c r="I289" s="289"/>
      <c r="J289" s="289"/>
      <c r="K289" s="289"/>
      <c r="L289" s="289"/>
      <c r="M289" s="572">
        <f t="shared" si="1017"/>
        <v>0</v>
      </c>
      <c r="N289" s="572">
        <f t="shared" si="1018"/>
        <v>0</v>
      </c>
      <c r="O289" s="572">
        <f t="shared" si="1019"/>
        <v>0</v>
      </c>
      <c r="P289" s="572">
        <f t="shared" si="1020"/>
        <v>281</v>
      </c>
      <c r="Q289" s="572" t="str">
        <f t="shared" si="1021"/>
        <v/>
      </c>
      <c r="R289" s="572" t="str">
        <f t="shared" si="1022"/>
        <v/>
      </c>
      <c r="S289" s="184" t="str">
        <f t="shared" ca="1" si="1023"/>
        <v/>
      </c>
      <c r="T289" s="184" t="str">
        <f t="shared" ca="1" si="1024"/>
        <v/>
      </c>
      <c r="U289" s="184" t="str">
        <f t="shared" ca="1" si="1025"/>
        <v/>
      </c>
      <c r="V289" s="184" t="str">
        <f t="shared" ca="1" si="1026"/>
        <v/>
      </c>
      <c r="W289" s="184" t="str">
        <f t="shared" ca="1" si="1027"/>
        <v/>
      </c>
      <c r="X289" s="184" t="str">
        <f t="shared" ca="1" si="1028"/>
        <v/>
      </c>
      <c r="Y289" s="184" t="str">
        <f t="shared" ca="1" si="1029"/>
        <v/>
      </c>
      <c r="Z289" s="184" t="str">
        <f t="shared" ca="1" si="1030"/>
        <v/>
      </c>
      <c r="AA289" s="184" t="str">
        <f t="shared" ca="1" si="1031"/>
        <v/>
      </c>
      <c r="AB289" s="184" t="str">
        <f t="shared" ca="1" si="1032"/>
        <v/>
      </c>
      <c r="AC289" s="184" t="str">
        <f t="shared" ca="1" si="1033"/>
        <v/>
      </c>
      <c r="AD289" s="184" t="str">
        <f t="shared" ca="1" si="1034"/>
        <v/>
      </c>
      <c r="AE289" s="184" t="str">
        <f t="shared" ca="1" si="1035"/>
        <v/>
      </c>
      <c r="AF289" s="184" t="str">
        <f t="shared" ca="1" si="1036"/>
        <v/>
      </c>
      <c r="AG289" s="184" t="str">
        <f t="shared" ca="1" si="1037"/>
        <v/>
      </c>
      <c r="AH289" s="184" t="str">
        <f t="shared" ca="1" si="1038"/>
        <v/>
      </c>
      <c r="AI289" s="184" t="str">
        <f t="shared" ca="1" si="1039"/>
        <v/>
      </c>
      <c r="AJ289" s="184" t="str">
        <f t="shared" ca="1" si="1040"/>
        <v/>
      </c>
      <c r="AK289" s="184" t="str">
        <f t="shared" ca="1" si="1041"/>
        <v/>
      </c>
      <c r="AL289" s="184" t="str">
        <f t="shared" ca="1" si="1042"/>
        <v/>
      </c>
      <c r="AM289" s="184" t="str">
        <f t="shared" ca="1" si="1043"/>
        <v/>
      </c>
      <c r="AN289" s="184" t="str">
        <f t="shared" ca="1" si="1044"/>
        <v/>
      </c>
      <c r="AO289" s="184" t="str">
        <f t="shared" ca="1" si="1045"/>
        <v/>
      </c>
      <c r="AP289" s="184" t="str">
        <f t="shared" ca="1" si="1046"/>
        <v/>
      </c>
      <c r="AQ289" s="184" t="str">
        <f t="shared" ca="1" si="1047"/>
        <v/>
      </c>
      <c r="AR289" s="184" t="str">
        <f t="shared" ca="1" si="1048"/>
        <v/>
      </c>
      <c r="AS289" s="184" t="str">
        <f t="shared" ca="1" si="1049"/>
        <v/>
      </c>
      <c r="AT289" s="184" t="str">
        <f t="shared" ca="1" si="1050"/>
        <v/>
      </c>
      <c r="AU289" s="184" t="str">
        <f t="shared" ca="1" si="1051"/>
        <v/>
      </c>
      <c r="AV289" s="184" t="str">
        <f t="shared" ca="1" si="1052"/>
        <v/>
      </c>
      <c r="AW289" s="184" t="str">
        <f t="shared" ca="1" si="1053"/>
        <v/>
      </c>
      <c r="AX289" s="184" t="str">
        <f t="shared" ca="1" si="1054"/>
        <v/>
      </c>
      <c r="AY289" s="184" t="str">
        <f t="shared" ca="1" si="1055"/>
        <v/>
      </c>
      <c r="AZ289" s="184">
        <f t="shared" ca="1" si="1056"/>
        <v>0</v>
      </c>
      <c r="BA289" s="184">
        <f t="shared" ca="1" si="1057"/>
        <v>0</v>
      </c>
      <c r="BB289" s="184">
        <f t="shared" ca="1" si="1058"/>
        <v>0</v>
      </c>
      <c r="BC289" s="184">
        <f t="shared" ca="1" si="1059"/>
        <v>0</v>
      </c>
      <c r="BD289" s="184">
        <f t="shared" ca="1" si="1060"/>
        <v>0</v>
      </c>
      <c r="BE289" s="184">
        <f t="shared" ca="1" si="1061"/>
        <v>0</v>
      </c>
      <c r="BF289" s="184">
        <f t="shared" ca="1" si="1062"/>
        <v>0</v>
      </c>
      <c r="BG289" s="184">
        <f t="shared" ca="1" si="1063"/>
        <v>0</v>
      </c>
      <c r="BH289" s="184">
        <f t="shared" ca="1" si="1064"/>
        <v>0</v>
      </c>
      <c r="BI289" s="184">
        <f t="shared" ca="1" si="1065"/>
        <v>0</v>
      </c>
      <c r="BJ289" s="184">
        <f t="shared" ca="1" si="1066"/>
        <v>0</v>
      </c>
      <c r="BK289" s="184">
        <f t="shared" ca="1" si="1067"/>
        <v>0</v>
      </c>
      <c r="BL289" s="184">
        <f t="shared" ca="1" si="1068"/>
        <v>0</v>
      </c>
      <c r="BM289" s="184">
        <f t="shared" ca="1" si="1069"/>
        <v>0</v>
      </c>
      <c r="BN289" s="184">
        <f t="shared" ca="1" si="1070"/>
        <v>0</v>
      </c>
      <c r="BO289" s="184">
        <f t="shared" ca="1" si="1071"/>
        <v>0</v>
      </c>
      <c r="BP289" s="184">
        <f t="shared" ca="1" si="1072"/>
        <v>0</v>
      </c>
      <c r="BQ289" s="184">
        <f t="shared" ca="1" si="1073"/>
        <v>0</v>
      </c>
      <c r="BR289" s="184">
        <f t="shared" ca="1" si="1074"/>
        <v>0</v>
      </c>
      <c r="BS289" s="184">
        <f t="shared" ca="1" si="1075"/>
        <v>0</v>
      </c>
      <c r="BT289" s="184">
        <f t="shared" ca="1" si="1076"/>
        <v>0</v>
      </c>
      <c r="BU289" s="184">
        <f t="shared" ca="1" si="1077"/>
        <v>0</v>
      </c>
      <c r="BV289" s="184">
        <f t="shared" ca="1" si="1078"/>
        <v>0</v>
      </c>
      <c r="BW289" s="184">
        <f t="shared" ca="1" si="1079"/>
        <v>0</v>
      </c>
      <c r="BX289" s="184">
        <f t="shared" ca="1" si="1080"/>
        <v>0</v>
      </c>
      <c r="BY289" s="184">
        <f t="shared" ca="1" si="1081"/>
        <v>0</v>
      </c>
      <c r="BZ289" s="184">
        <f t="shared" ca="1" si="1082"/>
        <v>0</v>
      </c>
      <c r="CA289" s="184">
        <f t="shared" ca="1" si="1083"/>
        <v>0</v>
      </c>
      <c r="CB289" s="184">
        <f t="shared" ca="1" si="1084"/>
        <v>0</v>
      </c>
      <c r="CC289" s="184">
        <f t="shared" ca="1" si="1085"/>
        <v>0</v>
      </c>
      <c r="CD289" s="184">
        <f t="shared" ca="1" si="1086"/>
        <v>0</v>
      </c>
      <c r="CE289" s="184">
        <f t="shared" ca="1" si="1087"/>
        <v>0</v>
      </c>
      <c r="CF289" s="184">
        <f t="shared" ca="1" si="1088"/>
        <v>0</v>
      </c>
      <c r="CG289" s="184">
        <f t="shared" ca="1" si="1089"/>
        <v>0</v>
      </c>
      <c r="CH289" s="184">
        <f t="shared" ca="1" si="1090"/>
        <v>0</v>
      </c>
      <c r="CI289" s="184">
        <f t="shared" ca="1" si="1091"/>
        <v>0</v>
      </c>
      <c r="CJ289" s="184">
        <f t="shared" ca="1" si="1092"/>
        <v>0</v>
      </c>
      <c r="CK289" s="184">
        <f t="shared" ca="1" si="1093"/>
        <v>0</v>
      </c>
      <c r="CL289" s="184">
        <f t="shared" ca="1" si="1094"/>
        <v>0</v>
      </c>
      <c r="CM289" s="184">
        <f t="shared" ca="1" si="1095"/>
        <v>0</v>
      </c>
      <c r="CN289" s="184">
        <f t="shared" ca="1" si="1096"/>
        <v>0</v>
      </c>
      <c r="CO289" s="184">
        <f t="shared" ca="1" si="1097"/>
        <v>0</v>
      </c>
      <c r="CP289" s="184">
        <f t="shared" ca="1" si="1098"/>
        <v>0</v>
      </c>
      <c r="CQ289" s="184">
        <f t="shared" ca="1" si="1099"/>
        <v>0</v>
      </c>
      <c r="CR289" s="184">
        <f t="shared" ca="1" si="1100"/>
        <v>0</v>
      </c>
      <c r="CS289" s="184">
        <f t="shared" ca="1" si="1101"/>
        <v>0</v>
      </c>
      <c r="CT289" s="184">
        <f t="shared" ca="1" si="1102"/>
        <v>0</v>
      </c>
      <c r="CU289" s="184">
        <f t="shared" ca="1" si="1103"/>
        <v>0</v>
      </c>
      <c r="CV289" s="184">
        <f t="shared" ca="1" si="1104"/>
        <v>0</v>
      </c>
      <c r="CW289" s="184">
        <f t="shared" ca="1" si="1105"/>
        <v>0</v>
      </c>
      <c r="CX289" s="184">
        <f t="shared" ca="1" si="1106"/>
        <v>0</v>
      </c>
      <c r="CY289" s="184">
        <f t="shared" ca="1" si="1107"/>
        <v>0</v>
      </c>
      <c r="CZ289" s="184">
        <f t="shared" ca="1" si="1108"/>
        <v>0</v>
      </c>
      <c r="DA289" s="184">
        <f t="shared" ca="1" si="1109"/>
        <v>0</v>
      </c>
      <c r="DB289" s="184">
        <f t="shared" ca="1" si="1110"/>
        <v>0</v>
      </c>
      <c r="DC289" s="184">
        <f t="shared" ca="1" si="1111"/>
        <v>0</v>
      </c>
      <c r="DD289" s="184">
        <f t="shared" ca="1" si="1112"/>
        <v>0</v>
      </c>
      <c r="DE289" s="184">
        <f t="shared" ca="1" si="1113"/>
        <v>0</v>
      </c>
      <c r="DF289" s="184">
        <f t="shared" ca="1" si="1114"/>
        <v>0</v>
      </c>
      <c r="DG289" s="184">
        <f t="shared" ca="1" si="1115"/>
        <v>0</v>
      </c>
      <c r="DH289" s="184">
        <f t="shared" ca="1" si="1116"/>
        <v>0</v>
      </c>
      <c r="DI289" s="184">
        <f t="shared" ca="1" si="1117"/>
        <v>0</v>
      </c>
      <c r="DJ289" s="184">
        <f t="shared" ca="1" si="1118"/>
        <v>0</v>
      </c>
      <c r="DK289" s="184">
        <f t="shared" ca="1" si="1119"/>
        <v>0</v>
      </c>
      <c r="DL289" s="184">
        <f t="shared" ca="1" si="1120"/>
        <v>0</v>
      </c>
      <c r="DM289" s="184">
        <f t="shared" ca="1" si="1121"/>
        <v>0</v>
      </c>
      <c r="DN289" s="184">
        <f t="shared" ca="1" si="1122"/>
        <v>0</v>
      </c>
      <c r="DO289" s="184">
        <f t="shared" ca="1" si="1123"/>
        <v>0</v>
      </c>
      <c r="DP289" s="184">
        <f t="shared" ca="1" si="1124"/>
        <v>0</v>
      </c>
      <c r="DQ289" s="184">
        <f t="shared" ca="1" si="1125"/>
        <v>0</v>
      </c>
      <c r="DR289" s="184">
        <f t="shared" ca="1" si="1126"/>
        <v>0</v>
      </c>
      <c r="DS289" s="184">
        <f t="shared" ca="1" si="1127"/>
        <v>0</v>
      </c>
      <c r="DT289" s="184">
        <f t="shared" ca="1" si="1128"/>
        <v>0</v>
      </c>
      <c r="DU289" s="184">
        <f t="shared" ca="1" si="1129"/>
        <v>0</v>
      </c>
      <c r="DV289" s="184">
        <f t="shared" ca="1" si="1130"/>
        <v>0</v>
      </c>
      <c r="DW289" s="184">
        <f t="shared" ca="1" si="1131"/>
        <v>0</v>
      </c>
      <c r="DX289" s="184">
        <f t="shared" ca="1" si="1132"/>
        <v>0</v>
      </c>
      <c r="DY289" s="184">
        <f t="shared" ca="1" si="1133"/>
        <v>0</v>
      </c>
      <c r="DZ289" s="184">
        <f t="shared" ca="1" si="1134"/>
        <v>0</v>
      </c>
      <c r="EA289" s="184">
        <f t="shared" ca="1" si="1135"/>
        <v>0</v>
      </c>
      <c r="EB289" s="184">
        <f t="shared" ca="1" si="1136"/>
        <v>0</v>
      </c>
      <c r="EC289" s="184">
        <f t="shared" ca="1" si="1137"/>
        <v>0</v>
      </c>
      <c r="ED289" s="184">
        <f t="shared" ca="1" si="1138"/>
        <v>0</v>
      </c>
      <c r="EE289" s="184">
        <f t="shared" ca="1" si="1139"/>
        <v>0</v>
      </c>
      <c r="EF289" s="184">
        <f t="shared" ca="1" si="1140"/>
        <v>0</v>
      </c>
      <c r="EG289" s="184">
        <f t="shared" ca="1" si="1141"/>
        <v>0</v>
      </c>
      <c r="EH289" s="184">
        <f t="shared" ca="1" si="1142"/>
        <v>0</v>
      </c>
      <c r="EI289" s="184">
        <f t="shared" ca="1" si="1143"/>
        <v>0</v>
      </c>
      <c r="EJ289" s="184">
        <f t="shared" ca="1" si="1144"/>
        <v>0</v>
      </c>
      <c r="EK289" s="184">
        <f t="shared" ca="1" si="1145"/>
        <v>0</v>
      </c>
      <c r="EL289" s="184">
        <f t="shared" ca="1" si="1146"/>
        <v>0</v>
      </c>
      <c r="EM289" s="184">
        <f t="shared" ca="1" si="1147"/>
        <v>0</v>
      </c>
      <c r="EN289" s="184">
        <f t="shared" ca="1" si="1148"/>
        <v>0</v>
      </c>
      <c r="EO289" s="184">
        <f t="shared" ca="1" si="1149"/>
        <v>0</v>
      </c>
      <c r="EP289" s="184">
        <f t="shared" ca="1" si="1150"/>
        <v>0</v>
      </c>
      <c r="EQ289" s="184">
        <f t="shared" ca="1" si="1151"/>
        <v>0</v>
      </c>
      <c r="ER289" s="184">
        <f t="shared" ca="1" si="1152"/>
        <v>0</v>
      </c>
      <c r="ES289" s="184">
        <f t="shared" ca="1" si="1153"/>
        <v>0</v>
      </c>
      <c r="ET289" s="184">
        <f t="shared" ca="1" si="1154"/>
        <v>0</v>
      </c>
      <c r="EU289" s="184">
        <f t="shared" ca="1" si="1155"/>
        <v>0</v>
      </c>
      <c r="EV289" s="184">
        <f t="shared" ca="1" si="1156"/>
        <v>0</v>
      </c>
      <c r="EW289" s="184">
        <f t="shared" ca="1" si="1157"/>
        <v>0</v>
      </c>
      <c r="EX289" s="184">
        <f t="shared" ca="1" si="1158"/>
        <v>0</v>
      </c>
      <c r="EY289" s="184">
        <f t="shared" ca="1" si="1159"/>
        <v>0</v>
      </c>
      <c r="EZ289" s="184">
        <f t="shared" ca="1" si="1160"/>
        <v>0</v>
      </c>
      <c r="FA289" s="184">
        <f t="shared" ca="1" si="1161"/>
        <v>0</v>
      </c>
      <c r="FB289" s="184">
        <f t="shared" ca="1" si="1162"/>
        <v>0</v>
      </c>
      <c r="FC289" s="184">
        <f t="shared" ca="1" si="1163"/>
        <v>0</v>
      </c>
      <c r="FD289" s="184">
        <f t="shared" ca="1" si="1164"/>
        <v>0</v>
      </c>
      <c r="FE289" s="184">
        <f t="shared" ca="1" si="1165"/>
        <v>0</v>
      </c>
      <c r="FF289" s="184">
        <f t="shared" ca="1" si="1166"/>
        <v>0</v>
      </c>
      <c r="FG289" s="184">
        <f t="shared" ca="1" si="1167"/>
        <v>0</v>
      </c>
      <c r="FH289" s="184">
        <f t="shared" ca="1" si="1168"/>
        <v>0</v>
      </c>
      <c r="FI289" s="184">
        <f t="shared" ca="1" si="1169"/>
        <v>0</v>
      </c>
      <c r="FJ289" s="184">
        <f t="shared" ca="1" si="1170"/>
        <v>0</v>
      </c>
      <c r="FK289" s="184">
        <f t="shared" ca="1" si="1171"/>
        <v>0</v>
      </c>
      <c r="FL289" s="184">
        <f t="shared" ca="1" si="1172"/>
        <v>0</v>
      </c>
      <c r="FM289" s="184">
        <f t="shared" ca="1" si="1173"/>
        <v>0</v>
      </c>
      <c r="FN289" s="184">
        <f t="shared" ca="1" si="1174"/>
        <v>0</v>
      </c>
      <c r="FO289" s="184">
        <f t="shared" ca="1" si="1175"/>
        <v>0</v>
      </c>
      <c r="FP289" s="184">
        <f t="shared" ca="1" si="1176"/>
        <v>0</v>
      </c>
      <c r="FQ289" s="184">
        <f t="shared" ca="1" si="1177"/>
        <v>0</v>
      </c>
      <c r="FR289" s="184">
        <f t="shared" ca="1" si="1178"/>
        <v>0</v>
      </c>
      <c r="FS289" s="184">
        <f t="shared" ca="1" si="1179"/>
        <v>0</v>
      </c>
      <c r="FT289" s="184">
        <f t="shared" ca="1" si="1180"/>
        <v>0</v>
      </c>
      <c r="FU289" s="184">
        <f t="shared" ca="1" si="1181"/>
        <v>0</v>
      </c>
      <c r="FV289" s="184">
        <f t="shared" ca="1" si="1182"/>
        <v>0</v>
      </c>
      <c r="FW289" s="184">
        <f t="shared" ca="1" si="1183"/>
        <v>0</v>
      </c>
      <c r="FX289" s="184">
        <f t="shared" ca="1" si="1184"/>
        <v>0</v>
      </c>
      <c r="FY289" s="184">
        <f t="shared" ca="1" si="1185"/>
        <v>0</v>
      </c>
      <c r="FZ289" s="184">
        <f t="shared" ca="1" si="1186"/>
        <v>0</v>
      </c>
      <c r="GA289" s="184">
        <f t="shared" ca="1" si="1187"/>
        <v>0</v>
      </c>
      <c r="GB289" s="184">
        <f t="shared" ca="1" si="1188"/>
        <v>0</v>
      </c>
      <c r="GC289" s="184">
        <f t="shared" ca="1" si="1189"/>
        <v>0</v>
      </c>
      <c r="GD289" s="184">
        <f t="shared" ca="1" si="1190"/>
        <v>0</v>
      </c>
      <c r="GE289" s="184">
        <f t="shared" ca="1" si="1191"/>
        <v>0</v>
      </c>
      <c r="GF289" s="184">
        <f t="shared" ca="1" si="1192"/>
        <v>0</v>
      </c>
      <c r="GG289" s="184">
        <f t="shared" ca="1" si="1193"/>
        <v>0</v>
      </c>
      <c r="GH289" s="184">
        <f t="shared" ca="1" si="1194"/>
        <v>0</v>
      </c>
      <c r="GI289" s="184">
        <f t="shared" ca="1" si="1195"/>
        <v>0</v>
      </c>
      <c r="GJ289" s="184">
        <f t="shared" ca="1" si="1196"/>
        <v>0</v>
      </c>
      <c r="GK289" s="184">
        <f t="shared" ca="1" si="1197"/>
        <v>0</v>
      </c>
      <c r="GL289" s="184">
        <f t="shared" ca="1" si="1198"/>
        <v>0</v>
      </c>
      <c r="GM289" s="184">
        <f t="shared" ca="1" si="1199"/>
        <v>0</v>
      </c>
      <c r="GN289" s="184">
        <f t="shared" ca="1" si="1200"/>
        <v>0</v>
      </c>
      <c r="GO289" s="184">
        <f t="shared" ca="1" si="1201"/>
        <v>0</v>
      </c>
      <c r="GP289" s="184">
        <f t="shared" ca="1" si="1202"/>
        <v>0</v>
      </c>
      <c r="GQ289" s="184">
        <f t="shared" ca="1" si="1203"/>
        <v>0</v>
      </c>
      <c r="GR289" s="184">
        <f t="shared" ca="1" si="1204"/>
        <v>0</v>
      </c>
      <c r="GS289" s="184">
        <f t="shared" ca="1" si="1205"/>
        <v>0</v>
      </c>
      <c r="GT289" s="184">
        <f t="shared" ca="1" si="1206"/>
        <v>0</v>
      </c>
      <c r="GU289" s="184">
        <f t="shared" ca="1" si="1207"/>
        <v>0</v>
      </c>
      <c r="GV289" s="184">
        <f t="shared" ca="1" si="1208"/>
        <v>0</v>
      </c>
      <c r="GW289" s="184">
        <f t="shared" ca="1" si="1209"/>
        <v>0</v>
      </c>
      <c r="GX289" s="184">
        <f t="shared" ca="1" si="1210"/>
        <v>0</v>
      </c>
      <c r="GY289" s="184">
        <f t="shared" ca="1" si="1211"/>
        <v>0</v>
      </c>
      <c r="GZ289" s="184">
        <f t="shared" ca="1" si="1212"/>
        <v>0</v>
      </c>
      <c r="HA289" s="184">
        <f t="shared" ca="1" si="1213"/>
        <v>0</v>
      </c>
      <c r="HB289" s="184">
        <f t="shared" ca="1" si="1214"/>
        <v>0</v>
      </c>
      <c r="HC289" s="184">
        <f t="shared" ca="1" si="1215"/>
        <v>0</v>
      </c>
      <c r="HD289" s="184">
        <f t="shared" ca="1" si="1216"/>
        <v>0</v>
      </c>
      <c r="HE289" s="184">
        <f t="shared" ca="1" si="1217"/>
        <v>0</v>
      </c>
      <c r="HF289" s="184">
        <f t="shared" ca="1" si="1218"/>
        <v>0</v>
      </c>
      <c r="HG289" s="184">
        <f t="shared" ca="1" si="1219"/>
        <v>0</v>
      </c>
      <c r="HH289" s="184">
        <f t="shared" ca="1" si="1220"/>
        <v>0</v>
      </c>
      <c r="HI289" s="184">
        <f t="shared" ca="1" si="1221"/>
        <v>0</v>
      </c>
      <c r="HJ289" s="184">
        <f t="shared" ca="1" si="1222"/>
        <v>0</v>
      </c>
      <c r="HK289" s="578">
        <f t="shared" ca="1" si="1223"/>
        <v>0</v>
      </c>
    </row>
    <row r="290" spans="1:219" s="185" customFormat="1">
      <c r="A290" s="284"/>
      <c r="B290" s="285"/>
      <c r="C290" s="286"/>
      <c r="D290" s="287"/>
      <c r="E290" s="288"/>
      <c r="F290" s="289"/>
      <c r="G290" s="289"/>
      <c r="H290" s="289"/>
      <c r="I290" s="289"/>
      <c r="J290" s="289"/>
      <c r="K290" s="289"/>
      <c r="L290" s="289"/>
      <c r="M290" s="572">
        <f t="shared" si="1017"/>
        <v>0</v>
      </c>
      <c r="N290" s="572">
        <f t="shared" si="1018"/>
        <v>0</v>
      </c>
      <c r="O290" s="572">
        <f t="shared" si="1019"/>
        <v>0</v>
      </c>
      <c r="P290" s="572">
        <f t="shared" si="1020"/>
        <v>282</v>
      </c>
      <c r="Q290" s="572" t="str">
        <f t="shared" si="1021"/>
        <v/>
      </c>
      <c r="R290" s="572" t="str">
        <f t="shared" si="1022"/>
        <v/>
      </c>
      <c r="S290" s="184" t="str">
        <f t="shared" ca="1" si="1023"/>
        <v/>
      </c>
      <c r="T290" s="184" t="str">
        <f t="shared" ca="1" si="1024"/>
        <v/>
      </c>
      <c r="U290" s="184" t="str">
        <f t="shared" ca="1" si="1025"/>
        <v/>
      </c>
      <c r="V290" s="184" t="str">
        <f t="shared" ca="1" si="1026"/>
        <v/>
      </c>
      <c r="W290" s="184" t="str">
        <f t="shared" ca="1" si="1027"/>
        <v/>
      </c>
      <c r="X290" s="184" t="str">
        <f t="shared" ca="1" si="1028"/>
        <v/>
      </c>
      <c r="Y290" s="184" t="str">
        <f t="shared" ca="1" si="1029"/>
        <v/>
      </c>
      <c r="Z290" s="184" t="str">
        <f t="shared" ca="1" si="1030"/>
        <v/>
      </c>
      <c r="AA290" s="184" t="str">
        <f t="shared" ca="1" si="1031"/>
        <v/>
      </c>
      <c r="AB290" s="184" t="str">
        <f t="shared" ca="1" si="1032"/>
        <v/>
      </c>
      <c r="AC290" s="184" t="str">
        <f t="shared" ca="1" si="1033"/>
        <v/>
      </c>
      <c r="AD290" s="184" t="str">
        <f t="shared" ca="1" si="1034"/>
        <v/>
      </c>
      <c r="AE290" s="184" t="str">
        <f t="shared" ca="1" si="1035"/>
        <v/>
      </c>
      <c r="AF290" s="184" t="str">
        <f t="shared" ca="1" si="1036"/>
        <v/>
      </c>
      <c r="AG290" s="184" t="str">
        <f t="shared" ca="1" si="1037"/>
        <v/>
      </c>
      <c r="AH290" s="184" t="str">
        <f t="shared" ca="1" si="1038"/>
        <v/>
      </c>
      <c r="AI290" s="184" t="str">
        <f t="shared" ca="1" si="1039"/>
        <v/>
      </c>
      <c r="AJ290" s="184" t="str">
        <f t="shared" ca="1" si="1040"/>
        <v/>
      </c>
      <c r="AK290" s="184" t="str">
        <f t="shared" ca="1" si="1041"/>
        <v/>
      </c>
      <c r="AL290" s="184" t="str">
        <f t="shared" ca="1" si="1042"/>
        <v/>
      </c>
      <c r="AM290" s="184" t="str">
        <f t="shared" ca="1" si="1043"/>
        <v/>
      </c>
      <c r="AN290" s="184" t="str">
        <f t="shared" ca="1" si="1044"/>
        <v/>
      </c>
      <c r="AO290" s="184" t="str">
        <f t="shared" ca="1" si="1045"/>
        <v/>
      </c>
      <c r="AP290" s="184" t="str">
        <f t="shared" ca="1" si="1046"/>
        <v/>
      </c>
      <c r="AQ290" s="184" t="str">
        <f t="shared" ca="1" si="1047"/>
        <v/>
      </c>
      <c r="AR290" s="184" t="str">
        <f t="shared" ca="1" si="1048"/>
        <v/>
      </c>
      <c r="AS290" s="184" t="str">
        <f t="shared" ca="1" si="1049"/>
        <v/>
      </c>
      <c r="AT290" s="184" t="str">
        <f t="shared" ca="1" si="1050"/>
        <v/>
      </c>
      <c r="AU290" s="184" t="str">
        <f t="shared" ca="1" si="1051"/>
        <v/>
      </c>
      <c r="AV290" s="184" t="str">
        <f t="shared" ca="1" si="1052"/>
        <v/>
      </c>
      <c r="AW290" s="184" t="str">
        <f t="shared" ca="1" si="1053"/>
        <v/>
      </c>
      <c r="AX290" s="184" t="str">
        <f t="shared" ca="1" si="1054"/>
        <v/>
      </c>
      <c r="AY290" s="184">
        <f t="shared" ca="1" si="1055"/>
        <v>0</v>
      </c>
      <c r="AZ290" s="184">
        <f t="shared" ca="1" si="1056"/>
        <v>0</v>
      </c>
      <c r="BA290" s="184">
        <f t="shared" ca="1" si="1057"/>
        <v>0</v>
      </c>
      <c r="BB290" s="184">
        <f t="shared" ca="1" si="1058"/>
        <v>0</v>
      </c>
      <c r="BC290" s="184">
        <f t="shared" ca="1" si="1059"/>
        <v>0</v>
      </c>
      <c r="BD290" s="184">
        <f t="shared" ca="1" si="1060"/>
        <v>0</v>
      </c>
      <c r="BE290" s="184">
        <f t="shared" ca="1" si="1061"/>
        <v>0</v>
      </c>
      <c r="BF290" s="184">
        <f t="shared" ca="1" si="1062"/>
        <v>0</v>
      </c>
      <c r="BG290" s="184">
        <f t="shared" ca="1" si="1063"/>
        <v>0</v>
      </c>
      <c r="BH290" s="184">
        <f t="shared" ca="1" si="1064"/>
        <v>0</v>
      </c>
      <c r="BI290" s="184">
        <f t="shared" ca="1" si="1065"/>
        <v>0</v>
      </c>
      <c r="BJ290" s="184">
        <f t="shared" ca="1" si="1066"/>
        <v>0</v>
      </c>
      <c r="BK290" s="184">
        <f t="shared" ca="1" si="1067"/>
        <v>0</v>
      </c>
      <c r="BL290" s="184">
        <f t="shared" ca="1" si="1068"/>
        <v>0</v>
      </c>
      <c r="BM290" s="184">
        <f t="shared" ca="1" si="1069"/>
        <v>0</v>
      </c>
      <c r="BN290" s="184">
        <f t="shared" ca="1" si="1070"/>
        <v>0</v>
      </c>
      <c r="BO290" s="184">
        <f t="shared" ca="1" si="1071"/>
        <v>0</v>
      </c>
      <c r="BP290" s="184">
        <f t="shared" ca="1" si="1072"/>
        <v>0</v>
      </c>
      <c r="BQ290" s="184">
        <f t="shared" ca="1" si="1073"/>
        <v>0</v>
      </c>
      <c r="BR290" s="184">
        <f t="shared" ca="1" si="1074"/>
        <v>0</v>
      </c>
      <c r="BS290" s="184">
        <f t="shared" ca="1" si="1075"/>
        <v>0</v>
      </c>
      <c r="BT290" s="184">
        <f t="shared" ca="1" si="1076"/>
        <v>0</v>
      </c>
      <c r="BU290" s="184">
        <f t="shared" ca="1" si="1077"/>
        <v>0</v>
      </c>
      <c r="BV290" s="184">
        <f t="shared" ca="1" si="1078"/>
        <v>0</v>
      </c>
      <c r="BW290" s="184">
        <f t="shared" ca="1" si="1079"/>
        <v>0</v>
      </c>
      <c r="BX290" s="184">
        <f t="shared" ca="1" si="1080"/>
        <v>0</v>
      </c>
      <c r="BY290" s="184">
        <f t="shared" ca="1" si="1081"/>
        <v>0</v>
      </c>
      <c r="BZ290" s="184">
        <f t="shared" ca="1" si="1082"/>
        <v>0</v>
      </c>
      <c r="CA290" s="184">
        <f t="shared" ca="1" si="1083"/>
        <v>0</v>
      </c>
      <c r="CB290" s="184">
        <f t="shared" ca="1" si="1084"/>
        <v>0</v>
      </c>
      <c r="CC290" s="184">
        <f t="shared" ca="1" si="1085"/>
        <v>0</v>
      </c>
      <c r="CD290" s="184">
        <f t="shared" ca="1" si="1086"/>
        <v>0</v>
      </c>
      <c r="CE290" s="184">
        <f t="shared" ca="1" si="1087"/>
        <v>0</v>
      </c>
      <c r="CF290" s="184">
        <f t="shared" ca="1" si="1088"/>
        <v>0</v>
      </c>
      <c r="CG290" s="184">
        <f t="shared" ca="1" si="1089"/>
        <v>0</v>
      </c>
      <c r="CH290" s="184">
        <f t="shared" ca="1" si="1090"/>
        <v>0</v>
      </c>
      <c r="CI290" s="184">
        <f t="shared" ca="1" si="1091"/>
        <v>0</v>
      </c>
      <c r="CJ290" s="184">
        <f t="shared" ca="1" si="1092"/>
        <v>0</v>
      </c>
      <c r="CK290" s="184">
        <f t="shared" ca="1" si="1093"/>
        <v>0</v>
      </c>
      <c r="CL290" s="184">
        <f t="shared" ca="1" si="1094"/>
        <v>0</v>
      </c>
      <c r="CM290" s="184">
        <f t="shared" ca="1" si="1095"/>
        <v>0</v>
      </c>
      <c r="CN290" s="184">
        <f t="shared" ca="1" si="1096"/>
        <v>0</v>
      </c>
      <c r="CO290" s="184">
        <f t="shared" ca="1" si="1097"/>
        <v>0</v>
      </c>
      <c r="CP290" s="184">
        <f t="shared" ca="1" si="1098"/>
        <v>0</v>
      </c>
      <c r="CQ290" s="184">
        <f t="shared" ca="1" si="1099"/>
        <v>0</v>
      </c>
      <c r="CR290" s="184">
        <f t="shared" ca="1" si="1100"/>
        <v>0</v>
      </c>
      <c r="CS290" s="184">
        <f t="shared" ca="1" si="1101"/>
        <v>0</v>
      </c>
      <c r="CT290" s="184">
        <f t="shared" ca="1" si="1102"/>
        <v>0</v>
      </c>
      <c r="CU290" s="184">
        <f t="shared" ca="1" si="1103"/>
        <v>0</v>
      </c>
      <c r="CV290" s="184">
        <f t="shared" ca="1" si="1104"/>
        <v>0</v>
      </c>
      <c r="CW290" s="184">
        <f t="shared" ca="1" si="1105"/>
        <v>0</v>
      </c>
      <c r="CX290" s="184">
        <f t="shared" ca="1" si="1106"/>
        <v>0</v>
      </c>
      <c r="CY290" s="184">
        <f t="shared" ca="1" si="1107"/>
        <v>0</v>
      </c>
      <c r="CZ290" s="184">
        <f t="shared" ca="1" si="1108"/>
        <v>0</v>
      </c>
      <c r="DA290" s="184">
        <f t="shared" ca="1" si="1109"/>
        <v>0</v>
      </c>
      <c r="DB290" s="184">
        <f t="shared" ca="1" si="1110"/>
        <v>0</v>
      </c>
      <c r="DC290" s="184">
        <f t="shared" ca="1" si="1111"/>
        <v>0</v>
      </c>
      <c r="DD290" s="184">
        <f t="shared" ca="1" si="1112"/>
        <v>0</v>
      </c>
      <c r="DE290" s="184">
        <f t="shared" ca="1" si="1113"/>
        <v>0</v>
      </c>
      <c r="DF290" s="184">
        <f t="shared" ca="1" si="1114"/>
        <v>0</v>
      </c>
      <c r="DG290" s="184">
        <f t="shared" ca="1" si="1115"/>
        <v>0</v>
      </c>
      <c r="DH290" s="184">
        <f t="shared" ca="1" si="1116"/>
        <v>0</v>
      </c>
      <c r="DI290" s="184">
        <f t="shared" ca="1" si="1117"/>
        <v>0</v>
      </c>
      <c r="DJ290" s="184">
        <f t="shared" ca="1" si="1118"/>
        <v>0</v>
      </c>
      <c r="DK290" s="184">
        <f t="shared" ca="1" si="1119"/>
        <v>0</v>
      </c>
      <c r="DL290" s="184">
        <f t="shared" ca="1" si="1120"/>
        <v>0</v>
      </c>
      <c r="DM290" s="184">
        <f t="shared" ca="1" si="1121"/>
        <v>0</v>
      </c>
      <c r="DN290" s="184">
        <f t="shared" ca="1" si="1122"/>
        <v>0</v>
      </c>
      <c r="DO290" s="184">
        <f t="shared" ca="1" si="1123"/>
        <v>0</v>
      </c>
      <c r="DP290" s="184">
        <f t="shared" ca="1" si="1124"/>
        <v>0</v>
      </c>
      <c r="DQ290" s="184">
        <f t="shared" ca="1" si="1125"/>
        <v>0</v>
      </c>
      <c r="DR290" s="184">
        <f t="shared" ca="1" si="1126"/>
        <v>0</v>
      </c>
      <c r="DS290" s="184">
        <f t="shared" ca="1" si="1127"/>
        <v>0</v>
      </c>
      <c r="DT290" s="184">
        <f t="shared" ca="1" si="1128"/>
        <v>0</v>
      </c>
      <c r="DU290" s="184">
        <f t="shared" ca="1" si="1129"/>
        <v>0</v>
      </c>
      <c r="DV290" s="184">
        <f t="shared" ca="1" si="1130"/>
        <v>0</v>
      </c>
      <c r="DW290" s="184">
        <f t="shared" ca="1" si="1131"/>
        <v>0</v>
      </c>
      <c r="DX290" s="184">
        <f t="shared" ca="1" si="1132"/>
        <v>0</v>
      </c>
      <c r="DY290" s="184">
        <f t="shared" ca="1" si="1133"/>
        <v>0</v>
      </c>
      <c r="DZ290" s="184">
        <f t="shared" ca="1" si="1134"/>
        <v>0</v>
      </c>
      <c r="EA290" s="184">
        <f t="shared" ca="1" si="1135"/>
        <v>0</v>
      </c>
      <c r="EB290" s="184">
        <f t="shared" ca="1" si="1136"/>
        <v>0</v>
      </c>
      <c r="EC290" s="184">
        <f t="shared" ca="1" si="1137"/>
        <v>0</v>
      </c>
      <c r="ED290" s="184">
        <f t="shared" ca="1" si="1138"/>
        <v>0</v>
      </c>
      <c r="EE290" s="184">
        <f t="shared" ca="1" si="1139"/>
        <v>0</v>
      </c>
      <c r="EF290" s="184">
        <f t="shared" ca="1" si="1140"/>
        <v>0</v>
      </c>
      <c r="EG290" s="184">
        <f t="shared" ca="1" si="1141"/>
        <v>0</v>
      </c>
      <c r="EH290" s="184">
        <f t="shared" ca="1" si="1142"/>
        <v>0</v>
      </c>
      <c r="EI290" s="184">
        <f t="shared" ca="1" si="1143"/>
        <v>0</v>
      </c>
      <c r="EJ290" s="184">
        <f t="shared" ca="1" si="1144"/>
        <v>0</v>
      </c>
      <c r="EK290" s="184">
        <f t="shared" ca="1" si="1145"/>
        <v>0</v>
      </c>
      <c r="EL290" s="184">
        <f t="shared" ca="1" si="1146"/>
        <v>0</v>
      </c>
      <c r="EM290" s="184">
        <f t="shared" ca="1" si="1147"/>
        <v>0</v>
      </c>
      <c r="EN290" s="184">
        <f t="shared" ca="1" si="1148"/>
        <v>0</v>
      </c>
      <c r="EO290" s="184">
        <f t="shared" ca="1" si="1149"/>
        <v>0</v>
      </c>
      <c r="EP290" s="184">
        <f t="shared" ca="1" si="1150"/>
        <v>0</v>
      </c>
      <c r="EQ290" s="184">
        <f t="shared" ca="1" si="1151"/>
        <v>0</v>
      </c>
      <c r="ER290" s="184">
        <f t="shared" ca="1" si="1152"/>
        <v>0</v>
      </c>
      <c r="ES290" s="184">
        <f t="shared" ca="1" si="1153"/>
        <v>0</v>
      </c>
      <c r="ET290" s="184">
        <f t="shared" ca="1" si="1154"/>
        <v>0</v>
      </c>
      <c r="EU290" s="184">
        <f t="shared" ca="1" si="1155"/>
        <v>0</v>
      </c>
      <c r="EV290" s="184">
        <f t="shared" ca="1" si="1156"/>
        <v>0</v>
      </c>
      <c r="EW290" s="184">
        <f t="shared" ca="1" si="1157"/>
        <v>0</v>
      </c>
      <c r="EX290" s="184">
        <f t="shared" ca="1" si="1158"/>
        <v>0</v>
      </c>
      <c r="EY290" s="184">
        <f t="shared" ca="1" si="1159"/>
        <v>0</v>
      </c>
      <c r="EZ290" s="184">
        <f t="shared" ca="1" si="1160"/>
        <v>0</v>
      </c>
      <c r="FA290" s="184">
        <f t="shared" ca="1" si="1161"/>
        <v>0</v>
      </c>
      <c r="FB290" s="184">
        <f t="shared" ca="1" si="1162"/>
        <v>0</v>
      </c>
      <c r="FC290" s="184">
        <f t="shared" ca="1" si="1163"/>
        <v>0</v>
      </c>
      <c r="FD290" s="184">
        <f t="shared" ca="1" si="1164"/>
        <v>0</v>
      </c>
      <c r="FE290" s="184">
        <f t="shared" ca="1" si="1165"/>
        <v>0</v>
      </c>
      <c r="FF290" s="184">
        <f t="shared" ca="1" si="1166"/>
        <v>0</v>
      </c>
      <c r="FG290" s="184">
        <f t="shared" ca="1" si="1167"/>
        <v>0</v>
      </c>
      <c r="FH290" s="184">
        <f t="shared" ca="1" si="1168"/>
        <v>0</v>
      </c>
      <c r="FI290" s="184">
        <f t="shared" ca="1" si="1169"/>
        <v>0</v>
      </c>
      <c r="FJ290" s="184">
        <f t="shared" ca="1" si="1170"/>
        <v>0</v>
      </c>
      <c r="FK290" s="184">
        <f t="shared" ca="1" si="1171"/>
        <v>0</v>
      </c>
      <c r="FL290" s="184">
        <f t="shared" ca="1" si="1172"/>
        <v>0</v>
      </c>
      <c r="FM290" s="184">
        <f t="shared" ca="1" si="1173"/>
        <v>0</v>
      </c>
      <c r="FN290" s="184">
        <f t="shared" ca="1" si="1174"/>
        <v>0</v>
      </c>
      <c r="FO290" s="184">
        <f t="shared" ca="1" si="1175"/>
        <v>0</v>
      </c>
      <c r="FP290" s="184">
        <f t="shared" ca="1" si="1176"/>
        <v>0</v>
      </c>
      <c r="FQ290" s="184">
        <f t="shared" ca="1" si="1177"/>
        <v>0</v>
      </c>
      <c r="FR290" s="184">
        <f t="shared" ca="1" si="1178"/>
        <v>0</v>
      </c>
      <c r="FS290" s="184">
        <f t="shared" ca="1" si="1179"/>
        <v>0</v>
      </c>
      <c r="FT290" s="184">
        <f t="shared" ca="1" si="1180"/>
        <v>0</v>
      </c>
      <c r="FU290" s="184">
        <f t="shared" ca="1" si="1181"/>
        <v>0</v>
      </c>
      <c r="FV290" s="184">
        <f t="shared" ca="1" si="1182"/>
        <v>0</v>
      </c>
      <c r="FW290" s="184">
        <f t="shared" ca="1" si="1183"/>
        <v>0</v>
      </c>
      <c r="FX290" s="184">
        <f t="shared" ca="1" si="1184"/>
        <v>0</v>
      </c>
      <c r="FY290" s="184">
        <f t="shared" ca="1" si="1185"/>
        <v>0</v>
      </c>
      <c r="FZ290" s="184">
        <f t="shared" ca="1" si="1186"/>
        <v>0</v>
      </c>
      <c r="GA290" s="184">
        <f t="shared" ca="1" si="1187"/>
        <v>0</v>
      </c>
      <c r="GB290" s="184">
        <f t="shared" ca="1" si="1188"/>
        <v>0</v>
      </c>
      <c r="GC290" s="184">
        <f t="shared" ca="1" si="1189"/>
        <v>0</v>
      </c>
      <c r="GD290" s="184">
        <f t="shared" ca="1" si="1190"/>
        <v>0</v>
      </c>
      <c r="GE290" s="184">
        <f t="shared" ca="1" si="1191"/>
        <v>0</v>
      </c>
      <c r="GF290" s="184">
        <f t="shared" ca="1" si="1192"/>
        <v>0</v>
      </c>
      <c r="GG290" s="184">
        <f t="shared" ca="1" si="1193"/>
        <v>0</v>
      </c>
      <c r="GH290" s="184">
        <f t="shared" ca="1" si="1194"/>
        <v>0</v>
      </c>
      <c r="GI290" s="184">
        <f t="shared" ca="1" si="1195"/>
        <v>0</v>
      </c>
      <c r="GJ290" s="184">
        <f t="shared" ca="1" si="1196"/>
        <v>0</v>
      </c>
      <c r="GK290" s="184">
        <f t="shared" ca="1" si="1197"/>
        <v>0</v>
      </c>
      <c r="GL290" s="184">
        <f t="shared" ca="1" si="1198"/>
        <v>0</v>
      </c>
      <c r="GM290" s="184">
        <f t="shared" ca="1" si="1199"/>
        <v>0</v>
      </c>
      <c r="GN290" s="184">
        <f t="shared" ca="1" si="1200"/>
        <v>0</v>
      </c>
      <c r="GO290" s="184">
        <f t="shared" ca="1" si="1201"/>
        <v>0</v>
      </c>
      <c r="GP290" s="184">
        <f t="shared" ca="1" si="1202"/>
        <v>0</v>
      </c>
      <c r="GQ290" s="184">
        <f t="shared" ca="1" si="1203"/>
        <v>0</v>
      </c>
      <c r="GR290" s="184">
        <f t="shared" ca="1" si="1204"/>
        <v>0</v>
      </c>
      <c r="GS290" s="184">
        <f t="shared" ca="1" si="1205"/>
        <v>0</v>
      </c>
      <c r="GT290" s="184">
        <f t="shared" ca="1" si="1206"/>
        <v>0</v>
      </c>
      <c r="GU290" s="184">
        <f t="shared" ca="1" si="1207"/>
        <v>0</v>
      </c>
      <c r="GV290" s="184">
        <f t="shared" ca="1" si="1208"/>
        <v>0</v>
      </c>
      <c r="GW290" s="184">
        <f t="shared" ca="1" si="1209"/>
        <v>0</v>
      </c>
      <c r="GX290" s="184">
        <f t="shared" ca="1" si="1210"/>
        <v>0</v>
      </c>
      <c r="GY290" s="184">
        <f t="shared" ca="1" si="1211"/>
        <v>0</v>
      </c>
      <c r="GZ290" s="184">
        <f t="shared" ca="1" si="1212"/>
        <v>0</v>
      </c>
      <c r="HA290" s="184">
        <f t="shared" ca="1" si="1213"/>
        <v>0</v>
      </c>
      <c r="HB290" s="184">
        <f t="shared" ca="1" si="1214"/>
        <v>0</v>
      </c>
      <c r="HC290" s="184">
        <f t="shared" ca="1" si="1215"/>
        <v>0</v>
      </c>
      <c r="HD290" s="184">
        <f t="shared" ca="1" si="1216"/>
        <v>0</v>
      </c>
      <c r="HE290" s="184">
        <f t="shared" ca="1" si="1217"/>
        <v>0</v>
      </c>
      <c r="HF290" s="184">
        <f t="shared" ca="1" si="1218"/>
        <v>0</v>
      </c>
      <c r="HG290" s="184">
        <f t="shared" ca="1" si="1219"/>
        <v>0</v>
      </c>
      <c r="HH290" s="184">
        <f t="shared" ca="1" si="1220"/>
        <v>0</v>
      </c>
      <c r="HI290" s="184">
        <f t="shared" ca="1" si="1221"/>
        <v>0</v>
      </c>
      <c r="HJ290" s="184">
        <f t="shared" ca="1" si="1222"/>
        <v>0</v>
      </c>
      <c r="HK290" s="578">
        <f t="shared" ca="1" si="1223"/>
        <v>0</v>
      </c>
    </row>
    <row r="291" spans="1:219" s="185" customFormat="1">
      <c r="A291" s="284"/>
      <c r="B291" s="285"/>
      <c r="C291" s="286"/>
      <c r="D291" s="287"/>
      <c r="E291" s="288"/>
      <c r="F291" s="289"/>
      <c r="G291" s="289"/>
      <c r="H291" s="289"/>
      <c r="I291" s="289"/>
      <c r="J291" s="289"/>
      <c r="K291" s="289"/>
      <c r="L291" s="289"/>
      <c r="M291" s="572">
        <f t="shared" si="1017"/>
        <v>0</v>
      </c>
      <c r="N291" s="572">
        <f t="shared" si="1018"/>
        <v>0</v>
      </c>
      <c r="O291" s="572">
        <f t="shared" si="1019"/>
        <v>0</v>
      </c>
      <c r="P291" s="572">
        <f t="shared" si="1020"/>
        <v>283</v>
      </c>
      <c r="Q291" s="572" t="str">
        <f t="shared" si="1021"/>
        <v/>
      </c>
      <c r="R291" s="572" t="str">
        <f t="shared" si="1022"/>
        <v/>
      </c>
      <c r="S291" s="184" t="str">
        <f t="shared" ca="1" si="1023"/>
        <v/>
      </c>
      <c r="T291" s="184" t="str">
        <f t="shared" ca="1" si="1024"/>
        <v/>
      </c>
      <c r="U291" s="184" t="str">
        <f t="shared" ca="1" si="1025"/>
        <v/>
      </c>
      <c r="V291" s="184" t="str">
        <f t="shared" ca="1" si="1026"/>
        <v/>
      </c>
      <c r="W291" s="184" t="str">
        <f t="shared" ca="1" si="1027"/>
        <v/>
      </c>
      <c r="X291" s="184" t="str">
        <f t="shared" ca="1" si="1028"/>
        <v/>
      </c>
      <c r="Y291" s="184" t="str">
        <f t="shared" ca="1" si="1029"/>
        <v/>
      </c>
      <c r="Z291" s="184" t="str">
        <f t="shared" ca="1" si="1030"/>
        <v/>
      </c>
      <c r="AA291" s="184" t="str">
        <f t="shared" ca="1" si="1031"/>
        <v/>
      </c>
      <c r="AB291" s="184" t="str">
        <f t="shared" ca="1" si="1032"/>
        <v/>
      </c>
      <c r="AC291" s="184" t="str">
        <f t="shared" ca="1" si="1033"/>
        <v/>
      </c>
      <c r="AD291" s="184" t="str">
        <f t="shared" ca="1" si="1034"/>
        <v/>
      </c>
      <c r="AE291" s="184" t="str">
        <f t="shared" ca="1" si="1035"/>
        <v/>
      </c>
      <c r="AF291" s="184" t="str">
        <f t="shared" ca="1" si="1036"/>
        <v/>
      </c>
      <c r="AG291" s="184" t="str">
        <f t="shared" ca="1" si="1037"/>
        <v/>
      </c>
      <c r="AH291" s="184" t="str">
        <f t="shared" ca="1" si="1038"/>
        <v/>
      </c>
      <c r="AI291" s="184" t="str">
        <f t="shared" ca="1" si="1039"/>
        <v/>
      </c>
      <c r="AJ291" s="184" t="str">
        <f t="shared" ca="1" si="1040"/>
        <v/>
      </c>
      <c r="AK291" s="184" t="str">
        <f t="shared" ca="1" si="1041"/>
        <v/>
      </c>
      <c r="AL291" s="184" t="str">
        <f t="shared" ca="1" si="1042"/>
        <v/>
      </c>
      <c r="AM291" s="184" t="str">
        <f t="shared" ca="1" si="1043"/>
        <v/>
      </c>
      <c r="AN291" s="184" t="str">
        <f t="shared" ca="1" si="1044"/>
        <v/>
      </c>
      <c r="AO291" s="184" t="str">
        <f t="shared" ca="1" si="1045"/>
        <v/>
      </c>
      <c r="AP291" s="184" t="str">
        <f t="shared" ca="1" si="1046"/>
        <v/>
      </c>
      <c r="AQ291" s="184" t="str">
        <f t="shared" ca="1" si="1047"/>
        <v/>
      </c>
      <c r="AR291" s="184" t="str">
        <f t="shared" ca="1" si="1048"/>
        <v/>
      </c>
      <c r="AS291" s="184" t="str">
        <f t="shared" ca="1" si="1049"/>
        <v/>
      </c>
      <c r="AT291" s="184" t="str">
        <f t="shared" ca="1" si="1050"/>
        <v/>
      </c>
      <c r="AU291" s="184" t="str">
        <f t="shared" ca="1" si="1051"/>
        <v/>
      </c>
      <c r="AV291" s="184" t="str">
        <f t="shared" ca="1" si="1052"/>
        <v/>
      </c>
      <c r="AW291" s="184" t="str">
        <f t="shared" ca="1" si="1053"/>
        <v/>
      </c>
      <c r="AX291" s="184">
        <f t="shared" ca="1" si="1054"/>
        <v>0</v>
      </c>
      <c r="AY291" s="184">
        <f t="shared" ca="1" si="1055"/>
        <v>0</v>
      </c>
      <c r="AZ291" s="184">
        <f t="shared" ca="1" si="1056"/>
        <v>0</v>
      </c>
      <c r="BA291" s="184">
        <f t="shared" ca="1" si="1057"/>
        <v>0</v>
      </c>
      <c r="BB291" s="184">
        <f t="shared" ca="1" si="1058"/>
        <v>0</v>
      </c>
      <c r="BC291" s="184">
        <f t="shared" ca="1" si="1059"/>
        <v>0</v>
      </c>
      <c r="BD291" s="184">
        <f t="shared" ca="1" si="1060"/>
        <v>0</v>
      </c>
      <c r="BE291" s="184">
        <f t="shared" ca="1" si="1061"/>
        <v>0</v>
      </c>
      <c r="BF291" s="184">
        <f t="shared" ca="1" si="1062"/>
        <v>0</v>
      </c>
      <c r="BG291" s="184">
        <f t="shared" ca="1" si="1063"/>
        <v>0</v>
      </c>
      <c r="BH291" s="184">
        <f t="shared" ca="1" si="1064"/>
        <v>0</v>
      </c>
      <c r="BI291" s="184">
        <f t="shared" ca="1" si="1065"/>
        <v>0</v>
      </c>
      <c r="BJ291" s="184">
        <f t="shared" ca="1" si="1066"/>
        <v>0</v>
      </c>
      <c r="BK291" s="184">
        <f t="shared" ca="1" si="1067"/>
        <v>0</v>
      </c>
      <c r="BL291" s="184">
        <f t="shared" ca="1" si="1068"/>
        <v>0</v>
      </c>
      <c r="BM291" s="184">
        <f t="shared" ca="1" si="1069"/>
        <v>0</v>
      </c>
      <c r="BN291" s="184">
        <f t="shared" ca="1" si="1070"/>
        <v>0</v>
      </c>
      <c r="BO291" s="184">
        <f t="shared" ca="1" si="1071"/>
        <v>0</v>
      </c>
      <c r="BP291" s="184">
        <f t="shared" ca="1" si="1072"/>
        <v>0</v>
      </c>
      <c r="BQ291" s="184">
        <f t="shared" ca="1" si="1073"/>
        <v>0</v>
      </c>
      <c r="BR291" s="184">
        <f t="shared" ca="1" si="1074"/>
        <v>0</v>
      </c>
      <c r="BS291" s="184">
        <f t="shared" ca="1" si="1075"/>
        <v>0</v>
      </c>
      <c r="BT291" s="184">
        <f t="shared" ca="1" si="1076"/>
        <v>0</v>
      </c>
      <c r="BU291" s="184">
        <f t="shared" ca="1" si="1077"/>
        <v>0</v>
      </c>
      <c r="BV291" s="184">
        <f t="shared" ca="1" si="1078"/>
        <v>0</v>
      </c>
      <c r="BW291" s="184">
        <f t="shared" ca="1" si="1079"/>
        <v>0</v>
      </c>
      <c r="BX291" s="184">
        <f t="shared" ca="1" si="1080"/>
        <v>0</v>
      </c>
      <c r="BY291" s="184">
        <f t="shared" ca="1" si="1081"/>
        <v>0</v>
      </c>
      <c r="BZ291" s="184">
        <f t="shared" ca="1" si="1082"/>
        <v>0</v>
      </c>
      <c r="CA291" s="184">
        <f t="shared" ca="1" si="1083"/>
        <v>0</v>
      </c>
      <c r="CB291" s="184">
        <f t="shared" ca="1" si="1084"/>
        <v>0</v>
      </c>
      <c r="CC291" s="184">
        <f t="shared" ca="1" si="1085"/>
        <v>0</v>
      </c>
      <c r="CD291" s="184">
        <f t="shared" ca="1" si="1086"/>
        <v>0</v>
      </c>
      <c r="CE291" s="184">
        <f t="shared" ca="1" si="1087"/>
        <v>0</v>
      </c>
      <c r="CF291" s="184">
        <f t="shared" ca="1" si="1088"/>
        <v>0</v>
      </c>
      <c r="CG291" s="184">
        <f t="shared" ca="1" si="1089"/>
        <v>0</v>
      </c>
      <c r="CH291" s="184">
        <f t="shared" ca="1" si="1090"/>
        <v>0</v>
      </c>
      <c r="CI291" s="184">
        <f t="shared" ca="1" si="1091"/>
        <v>0</v>
      </c>
      <c r="CJ291" s="184">
        <f t="shared" ca="1" si="1092"/>
        <v>0</v>
      </c>
      <c r="CK291" s="184">
        <f t="shared" ca="1" si="1093"/>
        <v>0</v>
      </c>
      <c r="CL291" s="184">
        <f t="shared" ca="1" si="1094"/>
        <v>0</v>
      </c>
      <c r="CM291" s="184">
        <f t="shared" ca="1" si="1095"/>
        <v>0</v>
      </c>
      <c r="CN291" s="184">
        <f t="shared" ca="1" si="1096"/>
        <v>0</v>
      </c>
      <c r="CO291" s="184">
        <f t="shared" ca="1" si="1097"/>
        <v>0</v>
      </c>
      <c r="CP291" s="184">
        <f t="shared" ca="1" si="1098"/>
        <v>0</v>
      </c>
      <c r="CQ291" s="184">
        <f t="shared" ca="1" si="1099"/>
        <v>0</v>
      </c>
      <c r="CR291" s="184">
        <f t="shared" ca="1" si="1100"/>
        <v>0</v>
      </c>
      <c r="CS291" s="184">
        <f t="shared" ca="1" si="1101"/>
        <v>0</v>
      </c>
      <c r="CT291" s="184">
        <f t="shared" ca="1" si="1102"/>
        <v>0</v>
      </c>
      <c r="CU291" s="184">
        <f t="shared" ca="1" si="1103"/>
        <v>0</v>
      </c>
      <c r="CV291" s="184">
        <f t="shared" ca="1" si="1104"/>
        <v>0</v>
      </c>
      <c r="CW291" s="184">
        <f t="shared" ca="1" si="1105"/>
        <v>0</v>
      </c>
      <c r="CX291" s="184">
        <f t="shared" ca="1" si="1106"/>
        <v>0</v>
      </c>
      <c r="CY291" s="184">
        <f t="shared" ca="1" si="1107"/>
        <v>0</v>
      </c>
      <c r="CZ291" s="184">
        <f t="shared" ca="1" si="1108"/>
        <v>0</v>
      </c>
      <c r="DA291" s="184">
        <f t="shared" ca="1" si="1109"/>
        <v>0</v>
      </c>
      <c r="DB291" s="184">
        <f t="shared" ca="1" si="1110"/>
        <v>0</v>
      </c>
      <c r="DC291" s="184">
        <f t="shared" ca="1" si="1111"/>
        <v>0</v>
      </c>
      <c r="DD291" s="184">
        <f t="shared" ca="1" si="1112"/>
        <v>0</v>
      </c>
      <c r="DE291" s="184">
        <f t="shared" ca="1" si="1113"/>
        <v>0</v>
      </c>
      <c r="DF291" s="184">
        <f t="shared" ca="1" si="1114"/>
        <v>0</v>
      </c>
      <c r="DG291" s="184">
        <f t="shared" ca="1" si="1115"/>
        <v>0</v>
      </c>
      <c r="DH291" s="184">
        <f t="shared" ca="1" si="1116"/>
        <v>0</v>
      </c>
      <c r="DI291" s="184">
        <f t="shared" ca="1" si="1117"/>
        <v>0</v>
      </c>
      <c r="DJ291" s="184">
        <f t="shared" ca="1" si="1118"/>
        <v>0</v>
      </c>
      <c r="DK291" s="184">
        <f t="shared" ca="1" si="1119"/>
        <v>0</v>
      </c>
      <c r="DL291" s="184">
        <f t="shared" ca="1" si="1120"/>
        <v>0</v>
      </c>
      <c r="DM291" s="184">
        <f t="shared" ca="1" si="1121"/>
        <v>0</v>
      </c>
      <c r="DN291" s="184">
        <f t="shared" ca="1" si="1122"/>
        <v>0</v>
      </c>
      <c r="DO291" s="184">
        <f t="shared" ca="1" si="1123"/>
        <v>0</v>
      </c>
      <c r="DP291" s="184">
        <f t="shared" ca="1" si="1124"/>
        <v>0</v>
      </c>
      <c r="DQ291" s="184">
        <f t="shared" ca="1" si="1125"/>
        <v>0</v>
      </c>
      <c r="DR291" s="184">
        <f t="shared" ca="1" si="1126"/>
        <v>0</v>
      </c>
      <c r="DS291" s="184">
        <f t="shared" ca="1" si="1127"/>
        <v>0</v>
      </c>
      <c r="DT291" s="184">
        <f t="shared" ca="1" si="1128"/>
        <v>0</v>
      </c>
      <c r="DU291" s="184">
        <f t="shared" ca="1" si="1129"/>
        <v>0</v>
      </c>
      <c r="DV291" s="184">
        <f t="shared" ca="1" si="1130"/>
        <v>0</v>
      </c>
      <c r="DW291" s="184">
        <f t="shared" ca="1" si="1131"/>
        <v>0</v>
      </c>
      <c r="DX291" s="184">
        <f t="shared" ca="1" si="1132"/>
        <v>0</v>
      </c>
      <c r="DY291" s="184">
        <f t="shared" ca="1" si="1133"/>
        <v>0</v>
      </c>
      <c r="DZ291" s="184">
        <f t="shared" ca="1" si="1134"/>
        <v>0</v>
      </c>
      <c r="EA291" s="184">
        <f t="shared" ca="1" si="1135"/>
        <v>0</v>
      </c>
      <c r="EB291" s="184">
        <f t="shared" ca="1" si="1136"/>
        <v>0</v>
      </c>
      <c r="EC291" s="184">
        <f t="shared" ca="1" si="1137"/>
        <v>0</v>
      </c>
      <c r="ED291" s="184">
        <f t="shared" ca="1" si="1138"/>
        <v>0</v>
      </c>
      <c r="EE291" s="184">
        <f t="shared" ca="1" si="1139"/>
        <v>0</v>
      </c>
      <c r="EF291" s="184">
        <f t="shared" ca="1" si="1140"/>
        <v>0</v>
      </c>
      <c r="EG291" s="184">
        <f t="shared" ca="1" si="1141"/>
        <v>0</v>
      </c>
      <c r="EH291" s="184">
        <f t="shared" ca="1" si="1142"/>
        <v>0</v>
      </c>
      <c r="EI291" s="184">
        <f t="shared" ca="1" si="1143"/>
        <v>0</v>
      </c>
      <c r="EJ291" s="184">
        <f t="shared" ca="1" si="1144"/>
        <v>0</v>
      </c>
      <c r="EK291" s="184">
        <f t="shared" ca="1" si="1145"/>
        <v>0</v>
      </c>
      <c r="EL291" s="184">
        <f t="shared" ca="1" si="1146"/>
        <v>0</v>
      </c>
      <c r="EM291" s="184">
        <f t="shared" ca="1" si="1147"/>
        <v>0</v>
      </c>
      <c r="EN291" s="184">
        <f t="shared" ca="1" si="1148"/>
        <v>0</v>
      </c>
      <c r="EO291" s="184">
        <f t="shared" ca="1" si="1149"/>
        <v>0</v>
      </c>
      <c r="EP291" s="184">
        <f t="shared" ca="1" si="1150"/>
        <v>0</v>
      </c>
      <c r="EQ291" s="184">
        <f t="shared" ca="1" si="1151"/>
        <v>0</v>
      </c>
      <c r="ER291" s="184">
        <f t="shared" ca="1" si="1152"/>
        <v>0</v>
      </c>
      <c r="ES291" s="184">
        <f t="shared" ca="1" si="1153"/>
        <v>0</v>
      </c>
      <c r="ET291" s="184">
        <f t="shared" ca="1" si="1154"/>
        <v>0</v>
      </c>
      <c r="EU291" s="184">
        <f t="shared" ca="1" si="1155"/>
        <v>0</v>
      </c>
      <c r="EV291" s="184">
        <f t="shared" ca="1" si="1156"/>
        <v>0</v>
      </c>
      <c r="EW291" s="184">
        <f t="shared" ca="1" si="1157"/>
        <v>0</v>
      </c>
      <c r="EX291" s="184">
        <f t="shared" ca="1" si="1158"/>
        <v>0</v>
      </c>
      <c r="EY291" s="184">
        <f t="shared" ca="1" si="1159"/>
        <v>0</v>
      </c>
      <c r="EZ291" s="184">
        <f t="shared" ca="1" si="1160"/>
        <v>0</v>
      </c>
      <c r="FA291" s="184">
        <f t="shared" ca="1" si="1161"/>
        <v>0</v>
      </c>
      <c r="FB291" s="184">
        <f t="shared" ca="1" si="1162"/>
        <v>0</v>
      </c>
      <c r="FC291" s="184">
        <f t="shared" ca="1" si="1163"/>
        <v>0</v>
      </c>
      <c r="FD291" s="184">
        <f t="shared" ca="1" si="1164"/>
        <v>0</v>
      </c>
      <c r="FE291" s="184">
        <f t="shared" ca="1" si="1165"/>
        <v>0</v>
      </c>
      <c r="FF291" s="184">
        <f t="shared" ca="1" si="1166"/>
        <v>0</v>
      </c>
      <c r="FG291" s="184">
        <f t="shared" ca="1" si="1167"/>
        <v>0</v>
      </c>
      <c r="FH291" s="184">
        <f t="shared" ca="1" si="1168"/>
        <v>0</v>
      </c>
      <c r="FI291" s="184">
        <f t="shared" ca="1" si="1169"/>
        <v>0</v>
      </c>
      <c r="FJ291" s="184">
        <f t="shared" ca="1" si="1170"/>
        <v>0</v>
      </c>
      <c r="FK291" s="184">
        <f t="shared" ca="1" si="1171"/>
        <v>0</v>
      </c>
      <c r="FL291" s="184">
        <f t="shared" ca="1" si="1172"/>
        <v>0</v>
      </c>
      <c r="FM291" s="184">
        <f t="shared" ca="1" si="1173"/>
        <v>0</v>
      </c>
      <c r="FN291" s="184">
        <f t="shared" ca="1" si="1174"/>
        <v>0</v>
      </c>
      <c r="FO291" s="184">
        <f t="shared" ca="1" si="1175"/>
        <v>0</v>
      </c>
      <c r="FP291" s="184">
        <f t="shared" ca="1" si="1176"/>
        <v>0</v>
      </c>
      <c r="FQ291" s="184">
        <f t="shared" ca="1" si="1177"/>
        <v>0</v>
      </c>
      <c r="FR291" s="184">
        <f t="shared" ca="1" si="1178"/>
        <v>0</v>
      </c>
      <c r="FS291" s="184">
        <f t="shared" ca="1" si="1179"/>
        <v>0</v>
      </c>
      <c r="FT291" s="184">
        <f t="shared" ca="1" si="1180"/>
        <v>0</v>
      </c>
      <c r="FU291" s="184">
        <f t="shared" ca="1" si="1181"/>
        <v>0</v>
      </c>
      <c r="FV291" s="184">
        <f t="shared" ca="1" si="1182"/>
        <v>0</v>
      </c>
      <c r="FW291" s="184">
        <f t="shared" ca="1" si="1183"/>
        <v>0</v>
      </c>
      <c r="FX291" s="184">
        <f t="shared" ca="1" si="1184"/>
        <v>0</v>
      </c>
      <c r="FY291" s="184">
        <f t="shared" ca="1" si="1185"/>
        <v>0</v>
      </c>
      <c r="FZ291" s="184">
        <f t="shared" ca="1" si="1186"/>
        <v>0</v>
      </c>
      <c r="GA291" s="184">
        <f t="shared" ca="1" si="1187"/>
        <v>0</v>
      </c>
      <c r="GB291" s="184">
        <f t="shared" ca="1" si="1188"/>
        <v>0</v>
      </c>
      <c r="GC291" s="184">
        <f t="shared" ca="1" si="1189"/>
        <v>0</v>
      </c>
      <c r="GD291" s="184">
        <f t="shared" ca="1" si="1190"/>
        <v>0</v>
      </c>
      <c r="GE291" s="184">
        <f t="shared" ca="1" si="1191"/>
        <v>0</v>
      </c>
      <c r="GF291" s="184">
        <f t="shared" ca="1" si="1192"/>
        <v>0</v>
      </c>
      <c r="GG291" s="184">
        <f t="shared" ca="1" si="1193"/>
        <v>0</v>
      </c>
      <c r="GH291" s="184">
        <f t="shared" ca="1" si="1194"/>
        <v>0</v>
      </c>
      <c r="GI291" s="184">
        <f t="shared" ca="1" si="1195"/>
        <v>0</v>
      </c>
      <c r="GJ291" s="184">
        <f t="shared" ca="1" si="1196"/>
        <v>0</v>
      </c>
      <c r="GK291" s="184">
        <f t="shared" ca="1" si="1197"/>
        <v>0</v>
      </c>
      <c r="GL291" s="184">
        <f t="shared" ca="1" si="1198"/>
        <v>0</v>
      </c>
      <c r="GM291" s="184">
        <f t="shared" ca="1" si="1199"/>
        <v>0</v>
      </c>
      <c r="GN291" s="184">
        <f t="shared" ca="1" si="1200"/>
        <v>0</v>
      </c>
      <c r="GO291" s="184">
        <f t="shared" ca="1" si="1201"/>
        <v>0</v>
      </c>
      <c r="GP291" s="184">
        <f t="shared" ca="1" si="1202"/>
        <v>0</v>
      </c>
      <c r="GQ291" s="184">
        <f t="shared" ca="1" si="1203"/>
        <v>0</v>
      </c>
      <c r="GR291" s="184">
        <f t="shared" ca="1" si="1204"/>
        <v>0</v>
      </c>
      <c r="GS291" s="184">
        <f t="shared" ca="1" si="1205"/>
        <v>0</v>
      </c>
      <c r="GT291" s="184">
        <f t="shared" ca="1" si="1206"/>
        <v>0</v>
      </c>
      <c r="GU291" s="184">
        <f t="shared" ca="1" si="1207"/>
        <v>0</v>
      </c>
      <c r="GV291" s="184">
        <f t="shared" ca="1" si="1208"/>
        <v>0</v>
      </c>
      <c r="GW291" s="184">
        <f t="shared" ca="1" si="1209"/>
        <v>0</v>
      </c>
      <c r="GX291" s="184">
        <f t="shared" ca="1" si="1210"/>
        <v>0</v>
      </c>
      <c r="GY291" s="184">
        <f t="shared" ca="1" si="1211"/>
        <v>0</v>
      </c>
      <c r="GZ291" s="184">
        <f t="shared" ca="1" si="1212"/>
        <v>0</v>
      </c>
      <c r="HA291" s="184">
        <f t="shared" ca="1" si="1213"/>
        <v>0</v>
      </c>
      <c r="HB291" s="184">
        <f t="shared" ca="1" si="1214"/>
        <v>0</v>
      </c>
      <c r="HC291" s="184">
        <f t="shared" ca="1" si="1215"/>
        <v>0</v>
      </c>
      <c r="HD291" s="184">
        <f t="shared" ca="1" si="1216"/>
        <v>0</v>
      </c>
      <c r="HE291" s="184">
        <f t="shared" ca="1" si="1217"/>
        <v>0</v>
      </c>
      <c r="HF291" s="184">
        <f t="shared" ca="1" si="1218"/>
        <v>0</v>
      </c>
      <c r="HG291" s="184">
        <f t="shared" ca="1" si="1219"/>
        <v>0</v>
      </c>
      <c r="HH291" s="184">
        <f t="shared" ca="1" si="1220"/>
        <v>0</v>
      </c>
      <c r="HI291" s="184">
        <f t="shared" ca="1" si="1221"/>
        <v>0</v>
      </c>
      <c r="HJ291" s="184">
        <f t="shared" ca="1" si="1222"/>
        <v>0</v>
      </c>
      <c r="HK291" s="578">
        <f t="shared" ca="1" si="1223"/>
        <v>0</v>
      </c>
    </row>
    <row r="292" spans="1:219" s="185" customFormat="1">
      <c r="A292" s="284"/>
      <c r="B292" s="285"/>
      <c r="C292" s="286"/>
      <c r="D292" s="287"/>
      <c r="E292" s="288"/>
      <c r="F292" s="289"/>
      <c r="G292" s="289"/>
      <c r="H292" s="289"/>
      <c r="I292" s="289"/>
      <c r="J292" s="289"/>
      <c r="K292" s="289"/>
      <c r="L292" s="289"/>
      <c r="M292" s="572">
        <f t="shared" si="1017"/>
        <v>0</v>
      </c>
      <c r="N292" s="572">
        <f t="shared" si="1018"/>
        <v>0</v>
      </c>
      <c r="O292" s="572">
        <f t="shared" si="1019"/>
        <v>0</v>
      </c>
      <c r="P292" s="572">
        <f t="shared" si="1020"/>
        <v>284</v>
      </c>
      <c r="Q292" s="572" t="str">
        <f t="shared" si="1021"/>
        <v/>
      </c>
      <c r="R292" s="572" t="str">
        <f t="shared" si="1022"/>
        <v/>
      </c>
      <c r="S292" s="184" t="str">
        <f t="shared" ca="1" si="1023"/>
        <v/>
      </c>
      <c r="T292" s="184" t="str">
        <f t="shared" ca="1" si="1024"/>
        <v/>
      </c>
      <c r="U292" s="184" t="str">
        <f t="shared" ca="1" si="1025"/>
        <v/>
      </c>
      <c r="V292" s="184" t="str">
        <f t="shared" ca="1" si="1026"/>
        <v/>
      </c>
      <c r="W292" s="184" t="str">
        <f t="shared" ca="1" si="1027"/>
        <v/>
      </c>
      <c r="X292" s="184" t="str">
        <f t="shared" ca="1" si="1028"/>
        <v/>
      </c>
      <c r="Y292" s="184" t="str">
        <f t="shared" ca="1" si="1029"/>
        <v/>
      </c>
      <c r="Z292" s="184" t="str">
        <f t="shared" ca="1" si="1030"/>
        <v/>
      </c>
      <c r="AA292" s="184" t="str">
        <f t="shared" ca="1" si="1031"/>
        <v/>
      </c>
      <c r="AB292" s="184" t="str">
        <f t="shared" ca="1" si="1032"/>
        <v/>
      </c>
      <c r="AC292" s="184" t="str">
        <f t="shared" ca="1" si="1033"/>
        <v/>
      </c>
      <c r="AD292" s="184" t="str">
        <f t="shared" ca="1" si="1034"/>
        <v/>
      </c>
      <c r="AE292" s="184" t="str">
        <f t="shared" ca="1" si="1035"/>
        <v/>
      </c>
      <c r="AF292" s="184" t="str">
        <f t="shared" ca="1" si="1036"/>
        <v/>
      </c>
      <c r="AG292" s="184" t="str">
        <f t="shared" ca="1" si="1037"/>
        <v/>
      </c>
      <c r="AH292" s="184" t="str">
        <f t="shared" ca="1" si="1038"/>
        <v/>
      </c>
      <c r="AI292" s="184" t="str">
        <f t="shared" ca="1" si="1039"/>
        <v/>
      </c>
      <c r="AJ292" s="184" t="str">
        <f t="shared" ca="1" si="1040"/>
        <v/>
      </c>
      <c r="AK292" s="184" t="str">
        <f t="shared" ca="1" si="1041"/>
        <v/>
      </c>
      <c r="AL292" s="184" t="str">
        <f t="shared" ca="1" si="1042"/>
        <v/>
      </c>
      <c r="AM292" s="184" t="str">
        <f t="shared" ca="1" si="1043"/>
        <v/>
      </c>
      <c r="AN292" s="184" t="str">
        <f t="shared" ca="1" si="1044"/>
        <v/>
      </c>
      <c r="AO292" s="184" t="str">
        <f t="shared" ca="1" si="1045"/>
        <v/>
      </c>
      <c r="AP292" s="184" t="str">
        <f t="shared" ca="1" si="1046"/>
        <v/>
      </c>
      <c r="AQ292" s="184" t="str">
        <f t="shared" ca="1" si="1047"/>
        <v/>
      </c>
      <c r="AR292" s="184" t="str">
        <f t="shared" ca="1" si="1048"/>
        <v/>
      </c>
      <c r="AS292" s="184" t="str">
        <f t="shared" ca="1" si="1049"/>
        <v/>
      </c>
      <c r="AT292" s="184" t="str">
        <f t="shared" ca="1" si="1050"/>
        <v/>
      </c>
      <c r="AU292" s="184" t="str">
        <f t="shared" ca="1" si="1051"/>
        <v/>
      </c>
      <c r="AV292" s="184" t="str">
        <f t="shared" ca="1" si="1052"/>
        <v/>
      </c>
      <c r="AW292" s="184">
        <f t="shared" ca="1" si="1053"/>
        <v>0</v>
      </c>
      <c r="AX292" s="184">
        <f t="shared" ca="1" si="1054"/>
        <v>0</v>
      </c>
      <c r="AY292" s="184">
        <f t="shared" ca="1" si="1055"/>
        <v>0</v>
      </c>
      <c r="AZ292" s="184">
        <f t="shared" ca="1" si="1056"/>
        <v>0</v>
      </c>
      <c r="BA292" s="184">
        <f t="shared" ca="1" si="1057"/>
        <v>0</v>
      </c>
      <c r="BB292" s="184">
        <f t="shared" ca="1" si="1058"/>
        <v>0</v>
      </c>
      <c r="BC292" s="184">
        <f t="shared" ca="1" si="1059"/>
        <v>0</v>
      </c>
      <c r="BD292" s="184">
        <f t="shared" ca="1" si="1060"/>
        <v>0</v>
      </c>
      <c r="BE292" s="184">
        <f t="shared" ca="1" si="1061"/>
        <v>0</v>
      </c>
      <c r="BF292" s="184">
        <f t="shared" ca="1" si="1062"/>
        <v>0</v>
      </c>
      <c r="BG292" s="184">
        <f t="shared" ca="1" si="1063"/>
        <v>0</v>
      </c>
      <c r="BH292" s="184">
        <f t="shared" ca="1" si="1064"/>
        <v>0</v>
      </c>
      <c r="BI292" s="184">
        <f t="shared" ca="1" si="1065"/>
        <v>0</v>
      </c>
      <c r="BJ292" s="184">
        <f t="shared" ca="1" si="1066"/>
        <v>0</v>
      </c>
      <c r="BK292" s="184">
        <f t="shared" ca="1" si="1067"/>
        <v>0</v>
      </c>
      <c r="BL292" s="184">
        <f t="shared" ca="1" si="1068"/>
        <v>0</v>
      </c>
      <c r="BM292" s="184">
        <f t="shared" ca="1" si="1069"/>
        <v>0</v>
      </c>
      <c r="BN292" s="184">
        <f t="shared" ca="1" si="1070"/>
        <v>0</v>
      </c>
      <c r="BO292" s="184">
        <f t="shared" ca="1" si="1071"/>
        <v>0</v>
      </c>
      <c r="BP292" s="184">
        <f t="shared" ca="1" si="1072"/>
        <v>0</v>
      </c>
      <c r="BQ292" s="184">
        <f t="shared" ca="1" si="1073"/>
        <v>0</v>
      </c>
      <c r="BR292" s="184">
        <f t="shared" ca="1" si="1074"/>
        <v>0</v>
      </c>
      <c r="BS292" s="184">
        <f t="shared" ca="1" si="1075"/>
        <v>0</v>
      </c>
      <c r="BT292" s="184">
        <f t="shared" ca="1" si="1076"/>
        <v>0</v>
      </c>
      <c r="BU292" s="184">
        <f t="shared" ca="1" si="1077"/>
        <v>0</v>
      </c>
      <c r="BV292" s="184">
        <f t="shared" ca="1" si="1078"/>
        <v>0</v>
      </c>
      <c r="BW292" s="184">
        <f t="shared" ca="1" si="1079"/>
        <v>0</v>
      </c>
      <c r="BX292" s="184">
        <f t="shared" ca="1" si="1080"/>
        <v>0</v>
      </c>
      <c r="BY292" s="184">
        <f t="shared" ca="1" si="1081"/>
        <v>0</v>
      </c>
      <c r="BZ292" s="184">
        <f t="shared" ca="1" si="1082"/>
        <v>0</v>
      </c>
      <c r="CA292" s="184">
        <f t="shared" ca="1" si="1083"/>
        <v>0</v>
      </c>
      <c r="CB292" s="184">
        <f t="shared" ca="1" si="1084"/>
        <v>0</v>
      </c>
      <c r="CC292" s="184">
        <f t="shared" ca="1" si="1085"/>
        <v>0</v>
      </c>
      <c r="CD292" s="184">
        <f t="shared" ca="1" si="1086"/>
        <v>0</v>
      </c>
      <c r="CE292" s="184">
        <f t="shared" ca="1" si="1087"/>
        <v>0</v>
      </c>
      <c r="CF292" s="184">
        <f t="shared" ca="1" si="1088"/>
        <v>0</v>
      </c>
      <c r="CG292" s="184">
        <f t="shared" ca="1" si="1089"/>
        <v>0</v>
      </c>
      <c r="CH292" s="184">
        <f t="shared" ca="1" si="1090"/>
        <v>0</v>
      </c>
      <c r="CI292" s="184">
        <f t="shared" ca="1" si="1091"/>
        <v>0</v>
      </c>
      <c r="CJ292" s="184">
        <f t="shared" ca="1" si="1092"/>
        <v>0</v>
      </c>
      <c r="CK292" s="184">
        <f t="shared" ca="1" si="1093"/>
        <v>0</v>
      </c>
      <c r="CL292" s="184">
        <f t="shared" ca="1" si="1094"/>
        <v>0</v>
      </c>
      <c r="CM292" s="184">
        <f t="shared" ca="1" si="1095"/>
        <v>0</v>
      </c>
      <c r="CN292" s="184">
        <f t="shared" ca="1" si="1096"/>
        <v>0</v>
      </c>
      <c r="CO292" s="184">
        <f t="shared" ca="1" si="1097"/>
        <v>0</v>
      </c>
      <c r="CP292" s="184">
        <f t="shared" ca="1" si="1098"/>
        <v>0</v>
      </c>
      <c r="CQ292" s="184">
        <f t="shared" ca="1" si="1099"/>
        <v>0</v>
      </c>
      <c r="CR292" s="184">
        <f t="shared" ca="1" si="1100"/>
        <v>0</v>
      </c>
      <c r="CS292" s="184">
        <f t="shared" ca="1" si="1101"/>
        <v>0</v>
      </c>
      <c r="CT292" s="184">
        <f t="shared" ca="1" si="1102"/>
        <v>0</v>
      </c>
      <c r="CU292" s="184">
        <f t="shared" ca="1" si="1103"/>
        <v>0</v>
      </c>
      <c r="CV292" s="184">
        <f t="shared" ca="1" si="1104"/>
        <v>0</v>
      </c>
      <c r="CW292" s="184">
        <f t="shared" ca="1" si="1105"/>
        <v>0</v>
      </c>
      <c r="CX292" s="184">
        <f t="shared" ca="1" si="1106"/>
        <v>0</v>
      </c>
      <c r="CY292" s="184">
        <f t="shared" ca="1" si="1107"/>
        <v>0</v>
      </c>
      <c r="CZ292" s="184">
        <f t="shared" ca="1" si="1108"/>
        <v>0</v>
      </c>
      <c r="DA292" s="184">
        <f t="shared" ca="1" si="1109"/>
        <v>0</v>
      </c>
      <c r="DB292" s="184">
        <f t="shared" ca="1" si="1110"/>
        <v>0</v>
      </c>
      <c r="DC292" s="184">
        <f t="shared" ca="1" si="1111"/>
        <v>0</v>
      </c>
      <c r="DD292" s="184">
        <f t="shared" ca="1" si="1112"/>
        <v>0</v>
      </c>
      <c r="DE292" s="184">
        <f t="shared" ca="1" si="1113"/>
        <v>0</v>
      </c>
      <c r="DF292" s="184">
        <f t="shared" ca="1" si="1114"/>
        <v>0</v>
      </c>
      <c r="DG292" s="184">
        <f t="shared" ca="1" si="1115"/>
        <v>0</v>
      </c>
      <c r="DH292" s="184">
        <f t="shared" ca="1" si="1116"/>
        <v>0</v>
      </c>
      <c r="DI292" s="184">
        <f t="shared" ca="1" si="1117"/>
        <v>0</v>
      </c>
      <c r="DJ292" s="184">
        <f t="shared" ca="1" si="1118"/>
        <v>0</v>
      </c>
      <c r="DK292" s="184">
        <f t="shared" ca="1" si="1119"/>
        <v>0</v>
      </c>
      <c r="DL292" s="184">
        <f t="shared" ca="1" si="1120"/>
        <v>0</v>
      </c>
      <c r="DM292" s="184">
        <f t="shared" ca="1" si="1121"/>
        <v>0</v>
      </c>
      <c r="DN292" s="184">
        <f t="shared" ca="1" si="1122"/>
        <v>0</v>
      </c>
      <c r="DO292" s="184">
        <f t="shared" ca="1" si="1123"/>
        <v>0</v>
      </c>
      <c r="DP292" s="184">
        <f t="shared" ca="1" si="1124"/>
        <v>0</v>
      </c>
      <c r="DQ292" s="184">
        <f t="shared" ca="1" si="1125"/>
        <v>0</v>
      </c>
      <c r="DR292" s="184">
        <f t="shared" ca="1" si="1126"/>
        <v>0</v>
      </c>
      <c r="DS292" s="184">
        <f t="shared" ca="1" si="1127"/>
        <v>0</v>
      </c>
      <c r="DT292" s="184">
        <f t="shared" ca="1" si="1128"/>
        <v>0</v>
      </c>
      <c r="DU292" s="184">
        <f t="shared" ca="1" si="1129"/>
        <v>0</v>
      </c>
      <c r="DV292" s="184">
        <f t="shared" ca="1" si="1130"/>
        <v>0</v>
      </c>
      <c r="DW292" s="184">
        <f t="shared" ca="1" si="1131"/>
        <v>0</v>
      </c>
      <c r="DX292" s="184">
        <f t="shared" ca="1" si="1132"/>
        <v>0</v>
      </c>
      <c r="DY292" s="184">
        <f t="shared" ca="1" si="1133"/>
        <v>0</v>
      </c>
      <c r="DZ292" s="184">
        <f t="shared" ca="1" si="1134"/>
        <v>0</v>
      </c>
      <c r="EA292" s="184">
        <f t="shared" ca="1" si="1135"/>
        <v>0</v>
      </c>
      <c r="EB292" s="184">
        <f t="shared" ca="1" si="1136"/>
        <v>0</v>
      </c>
      <c r="EC292" s="184">
        <f t="shared" ca="1" si="1137"/>
        <v>0</v>
      </c>
      <c r="ED292" s="184">
        <f t="shared" ca="1" si="1138"/>
        <v>0</v>
      </c>
      <c r="EE292" s="184">
        <f t="shared" ca="1" si="1139"/>
        <v>0</v>
      </c>
      <c r="EF292" s="184">
        <f t="shared" ca="1" si="1140"/>
        <v>0</v>
      </c>
      <c r="EG292" s="184">
        <f t="shared" ca="1" si="1141"/>
        <v>0</v>
      </c>
      <c r="EH292" s="184">
        <f t="shared" ca="1" si="1142"/>
        <v>0</v>
      </c>
      <c r="EI292" s="184">
        <f t="shared" ca="1" si="1143"/>
        <v>0</v>
      </c>
      <c r="EJ292" s="184">
        <f t="shared" ca="1" si="1144"/>
        <v>0</v>
      </c>
      <c r="EK292" s="184">
        <f t="shared" ca="1" si="1145"/>
        <v>0</v>
      </c>
      <c r="EL292" s="184">
        <f t="shared" ca="1" si="1146"/>
        <v>0</v>
      </c>
      <c r="EM292" s="184">
        <f t="shared" ca="1" si="1147"/>
        <v>0</v>
      </c>
      <c r="EN292" s="184">
        <f t="shared" ca="1" si="1148"/>
        <v>0</v>
      </c>
      <c r="EO292" s="184">
        <f t="shared" ca="1" si="1149"/>
        <v>0</v>
      </c>
      <c r="EP292" s="184">
        <f t="shared" ca="1" si="1150"/>
        <v>0</v>
      </c>
      <c r="EQ292" s="184">
        <f t="shared" ca="1" si="1151"/>
        <v>0</v>
      </c>
      <c r="ER292" s="184">
        <f t="shared" ca="1" si="1152"/>
        <v>0</v>
      </c>
      <c r="ES292" s="184">
        <f t="shared" ca="1" si="1153"/>
        <v>0</v>
      </c>
      <c r="ET292" s="184">
        <f t="shared" ca="1" si="1154"/>
        <v>0</v>
      </c>
      <c r="EU292" s="184">
        <f t="shared" ca="1" si="1155"/>
        <v>0</v>
      </c>
      <c r="EV292" s="184">
        <f t="shared" ca="1" si="1156"/>
        <v>0</v>
      </c>
      <c r="EW292" s="184">
        <f t="shared" ca="1" si="1157"/>
        <v>0</v>
      </c>
      <c r="EX292" s="184">
        <f t="shared" ca="1" si="1158"/>
        <v>0</v>
      </c>
      <c r="EY292" s="184">
        <f t="shared" ca="1" si="1159"/>
        <v>0</v>
      </c>
      <c r="EZ292" s="184">
        <f t="shared" ca="1" si="1160"/>
        <v>0</v>
      </c>
      <c r="FA292" s="184">
        <f t="shared" ca="1" si="1161"/>
        <v>0</v>
      </c>
      <c r="FB292" s="184">
        <f t="shared" ca="1" si="1162"/>
        <v>0</v>
      </c>
      <c r="FC292" s="184">
        <f t="shared" ca="1" si="1163"/>
        <v>0</v>
      </c>
      <c r="FD292" s="184">
        <f t="shared" ca="1" si="1164"/>
        <v>0</v>
      </c>
      <c r="FE292" s="184">
        <f t="shared" ca="1" si="1165"/>
        <v>0</v>
      </c>
      <c r="FF292" s="184">
        <f t="shared" ca="1" si="1166"/>
        <v>0</v>
      </c>
      <c r="FG292" s="184">
        <f t="shared" ca="1" si="1167"/>
        <v>0</v>
      </c>
      <c r="FH292" s="184">
        <f t="shared" ca="1" si="1168"/>
        <v>0</v>
      </c>
      <c r="FI292" s="184">
        <f t="shared" ca="1" si="1169"/>
        <v>0</v>
      </c>
      <c r="FJ292" s="184">
        <f t="shared" ca="1" si="1170"/>
        <v>0</v>
      </c>
      <c r="FK292" s="184">
        <f t="shared" ca="1" si="1171"/>
        <v>0</v>
      </c>
      <c r="FL292" s="184">
        <f t="shared" ca="1" si="1172"/>
        <v>0</v>
      </c>
      <c r="FM292" s="184">
        <f t="shared" ca="1" si="1173"/>
        <v>0</v>
      </c>
      <c r="FN292" s="184">
        <f t="shared" ca="1" si="1174"/>
        <v>0</v>
      </c>
      <c r="FO292" s="184">
        <f t="shared" ca="1" si="1175"/>
        <v>0</v>
      </c>
      <c r="FP292" s="184">
        <f t="shared" ca="1" si="1176"/>
        <v>0</v>
      </c>
      <c r="FQ292" s="184">
        <f t="shared" ca="1" si="1177"/>
        <v>0</v>
      </c>
      <c r="FR292" s="184">
        <f t="shared" ca="1" si="1178"/>
        <v>0</v>
      </c>
      <c r="FS292" s="184">
        <f t="shared" ca="1" si="1179"/>
        <v>0</v>
      </c>
      <c r="FT292" s="184">
        <f t="shared" ca="1" si="1180"/>
        <v>0</v>
      </c>
      <c r="FU292" s="184">
        <f t="shared" ca="1" si="1181"/>
        <v>0</v>
      </c>
      <c r="FV292" s="184">
        <f t="shared" ca="1" si="1182"/>
        <v>0</v>
      </c>
      <c r="FW292" s="184">
        <f t="shared" ca="1" si="1183"/>
        <v>0</v>
      </c>
      <c r="FX292" s="184">
        <f t="shared" ca="1" si="1184"/>
        <v>0</v>
      </c>
      <c r="FY292" s="184">
        <f t="shared" ca="1" si="1185"/>
        <v>0</v>
      </c>
      <c r="FZ292" s="184">
        <f t="shared" ca="1" si="1186"/>
        <v>0</v>
      </c>
      <c r="GA292" s="184">
        <f t="shared" ca="1" si="1187"/>
        <v>0</v>
      </c>
      <c r="GB292" s="184">
        <f t="shared" ca="1" si="1188"/>
        <v>0</v>
      </c>
      <c r="GC292" s="184">
        <f t="shared" ca="1" si="1189"/>
        <v>0</v>
      </c>
      <c r="GD292" s="184">
        <f t="shared" ca="1" si="1190"/>
        <v>0</v>
      </c>
      <c r="GE292" s="184">
        <f t="shared" ca="1" si="1191"/>
        <v>0</v>
      </c>
      <c r="GF292" s="184">
        <f t="shared" ca="1" si="1192"/>
        <v>0</v>
      </c>
      <c r="GG292" s="184">
        <f t="shared" ca="1" si="1193"/>
        <v>0</v>
      </c>
      <c r="GH292" s="184">
        <f t="shared" ca="1" si="1194"/>
        <v>0</v>
      </c>
      <c r="GI292" s="184">
        <f t="shared" ca="1" si="1195"/>
        <v>0</v>
      </c>
      <c r="GJ292" s="184">
        <f t="shared" ca="1" si="1196"/>
        <v>0</v>
      </c>
      <c r="GK292" s="184">
        <f t="shared" ca="1" si="1197"/>
        <v>0</v>
      </c>
      <c r="GL292" s="184">
        <f t="shared" ca="1" si="1198"/>
        <v>0</v>
      </c>
      <c r="GM292" s="184">
        <f t="shared" ca="1" si="1199"/>
        <v>0</v>
      </c>
      <c r="GN292" s="184">
        <f t="shared" ca="1" si="1200"/>
        <v>0</v>
      </c>
      <c r="GO292" s="184">
        <f t="shared" ca="1" si="1201"/>
        <v>0</v>
      </c>
      <c r="GP292" s="184">
        <f t="shared" ca="1" si="1202"/>
        <v>0</v>
      </c>
      <c r="GQ292" s="184">
        <f t="shared" ca="1" si="1203"/>
        <v>0</v>
      </c>
      <c r="GR292" s="184">
        <f t="shared" ca="1" si="1204"/>
        <v>0</v>
      </c>
      <c r="GS292" s="184">
        <f t="shared" ca="1" si="1205"/>
        <v>0</v>
      </c>
      <c r="GT292" s="184">
        <f t="shared" ca="1" si="1206"/>
        <v>0</v>
      </c>
      <c r="GU292" s="184">
        <f t="shared" ca="1" si="1207"/>
        <v>0</v>
      </c>
      <c r="GV292" s="184">
        <f t="shared" ca="1" si="1208"/>
        <v>0</v>
      </c>
      <c r="GW292" s="184">
        <f t="shared" ca="1" si="1209"/>
        <v>0</v>
      </c>
      <c r="GX292" s="184">
        <f t="shared" ca="1" si="1210"/>
        <v>0</v>
      </c>
      <c r="GY292" s="184">
        <f t="shared" ca="1" si="1211"/>
        <v>0</v>
      </c>
      <c r="GZ292" s="184">
        <f t="shared" ca="1" si="1212"/>
        <v>0</v>
      </c>
      <c r="HA292" s="184">
        <f t="shared" ca="1" si="1213"/>
        <v>0</v>
      </c>
      <c r="HB292" s="184">
        <f t="shared" ca="1" si="1214"/>
        <v>0</v>
      </c>
      <c r="HC292" s="184">
        <f t="shared" ca="1" si="1215"/>
        <v>0</v>
      </c>
      <c r="HD292" s="184">
        <f t="shared" ca="1" si="1216"/>
        <v>0</v>
      </c>
      <c r="HE292" s="184">
        <f t="shared" ca="1" si="1217"/>
        <v>0</v>
      </c>
      <c r="HF292" s="184">
        <f t="shared" ca="1" si="1218"/>
        <v>0</v>
      </c>
      <c r="HG292" s="184">
        <f t="shared" ca="1" si="1219"/>
        <v>0</v>
      </c>
      <c r="HH292" s="184">
        <f t="shared" ca="1" si="1220"/>
        <v>0</v>
      </c>
      <c r="HI292" s="184">
        <f t="shared" ca="1" si="1221"/>
        <v>0</v>
      </c>
      <c r="HJ292" s="184">
        <f t="shared" ca="1" si="1222"/>
        <v>0</v>
      </c>
      <c r="HK292" s="578">
        <f t="shared" ca="1" si="1223"/>
        <v>0</v>
      </c>
    </row>
    <row r="293" spans="1:219" s="185" customFormat="1">
      <c r="A293" s="284"/>
      <c r="B293" s="285"/>
      <c r="C293" s="286"/>
      <c r="D293" s="287"/>
      <c r="E293" s="288"/>
      <c r="F293" s="289"/>
      <c r="G293" s="289"/>
      <c r="H293" s="289"/>
      <c r="I293" s="289"/>
      <c r="J293" s="289"/>
      <c r="K293" s="289"/>
      <c r="L293" s="289"/>
      <c r="M293" s="572">
        <f t="shared" si="1017"/>
        <v>0</v>
      </c>
      <c r="N293" s="572">
        <f t="shared" si="1018"/>
        <v>0</v>
      </c>
      <c r="O293" s="572">
        <f t="shared" si="1019"/>
        <v>0</v>
      </c>
      <c r="P293" s="572">
        <f t="shared" si="1020"/>
        <v>285</v>
      </c>
      <c r="Q293" s="572" t="str">
        <f t="shared" si="1021"/>
        <v/>
      </c>
      <c r="R293" s="572" t="str">
        <f t="shared" si="1022"/>
        <v/>
      </c>
      <c r="S293" s="184" t="str">
        <f t="shared" ca="1" si="1023"/>
        <v/>
      </c>
      <c r="T293" s="184" t="str">
        <f t="shared" ca="1" si="1024"/>
        <v/>
      </c>
      <c r="U293" s="184" t="str">
        <f t="shared" ca="1" si="1025"/>
        <v/>
      </c>
      <c r="V293" s="184" t="str">
        <f t="shared" ca="1" si="1026"/>
        <v/>
      </c>
      <c r="W293" s="184" t="str">
        <f t="shared" ca="1" si="1027"/>
        <v/>
      </c>
      <c r="X293" s="184" t="str">
        <f t="shared" ca="1" si="1028"/>
        <v/>
      </c>
      <c r="Y293" s="184" t="str">
        <f t="shared" ca="1" si="1029"/>
        <v/>
      </c>
      <c r="Z293" s="184" t="str">
        <f t="shared" ca="1" si="1030"/>
        <v/>
      </c>
      <c r="AA293" s="184" t="str">
        <f t="shared" ca="1" si="1031"/>
        <v/>
      </c>
      <c r="AB293" s="184" t="str">
        <f t="shared" ca="1" si="1032"/>
        <v/>
      </c>
      <c r="AC293" s="184" t="str">
        <f t="shared" ca="1" si="1033"/>
        <v/>
      </c>
      <c r="AD293" s="184" t="str">
        <f t="shared" ca="1" si="1034"/>
        <v/>
      </c>
      <c r="AE293" s="184" t="str">
        <f t="shared" ca="1" si="1035"/>
        <v/>
      </c>
      <c r="AF293" s="184" t="str">
        <f t="shared" ca="1" si="1036"/>
        <v/>
      </c>
      <c r="AG293" s="184" t="str">
        <f t="shared" ca="1" si="1037"/>
        <v/>
      </c>
      <c r="AH293" s="184" t="str">
        <f t="shared" ca="1" si="1038"/>
        <v/>
      </c>
      <c r="AI293" s="184" t="str">
        <f t="shared" ca="1" si="1039"/>
        <v/>
      </c>
      <c r="AJ293" s="184" t="str">
        <f t="shared" ca="1" si="1040"/>
        <v/>
      </c>
      <c r="AK293" s="184" t="str">
        <f t="shared" ca="1" si="1041"/>
        <v/>
      </c>
      <c r="AL293" s="184" t="str">
        <f t="shared" ca="1" si="1042"/>
        <v/>
      </c>
      <c r="AM293" s="184" t="str">
        <f t="shared" ca="1" si="1043"/>
        <v/>
      </c>
      <c r="AN293" s="184" t="str">
        <f t="shared" ca="1" si="1044"/>
        <v/>
      </c>
      <c r="AO293" s="184" t="str">
        <f t="shared" ca="1" si="1045"/>
        <v/>
      </c>
      <c r="AP293" s="184" t="str">
        <f t="shared" ca="1" si="1046"/>
        <v/>
      </c>
      <c r="AQ293" s="184" t="str">
        <f t="shared" ca="1" si="1047"/>
        <v/>
      </c>
      <c r="AR293" s="184" t="str">
        <f t="shared" ca="1" si="1048"/>
        <v/>
      </c>
      <c r="AS293" s="184" t="str">
        <f t="shared" ca="1" si="1049"/>
        <v/>
      </c>
      <c r="AT293" s="184" t="str">
        <f t="shared" ca="1" si="1050"/>
        <v/>
      </c>
      <c r="AU293" s="184" t="str">
        <f t="shared" ca="1" si="1051"/>
        <v/>
      </c>
      <c r="AV293" s="184">
        <f t="shared" ca="1" si="1052"/>
        <v>0</v>
      </c>
      <c r="AW293" s="184">
        <f t="shared" ca="1" si="1053"/>
        <v>0</v>
      </c>
      <c r="AX293" s="184">
        <f t="shared" ca="1" si="1054"/>
        <v>0</v>
      </c>
      <c r="AY293" s="184">
        <f t="shared" ca="1" si="1055"/>
        <v>0</v>
      </c>
      <c r="AZ293" s="184">
        <f t="shared" ca="1" si="1056"/>
        <v>0</v>
      </c>
      <c r="BA293" s="184">
        <f t="shared" ca="1" si="1057"/>
        <v>0</v>
      </c>
      <c r="BB293" s="184">
        <f t="shared" ca="1" si="1058"/>
        <v>0</v>
      </c>
      <c r="BC293" s="184">
        <f t="shared" ca="1" si="1059"/>
        <v>0</v>
      </c>
      <c r="BD293" s="184">
        <f t="shared" ca="1" si="1060"/>
        <v>0</v>
      </c>
      <c r="BE293" s="184">
        <f t="shared" ca="1" si="1061"/>
        <v>0</v>
      </c>
      <c r="BF293" s="184">
        <f t="shared" ca="1" si="1062"/>
        <v>0</v>
      </c>
      <c r="BG293" s="184">
        <f t="shared" ca="1" si="1063"/>
        <v>0</v>
      </c>
      <c r="BH293" s="184">
        <f t="shared" ca="1" si="1064"/>
        <v>0</v>
      </c>
      <c r="BI293" s="184">
        <f t="shared" ca="1" si="1065"/>
        <v>0</v>
      </c>
      <c r="BJ293" s="184">
        <f t="shared" ca="1" si="1066"/>
        <v>0</v>
      </c>
      <c r="BK293" s="184">
        <f t="shared" ca="1" si="1067"/>
        <v>0</v>
      </c>
      <c r="BL293" s="184">
        <f t="shared" ca="1" si="1068"/>
        <v>0</v>
      </c>
      <c r="BM293" s="184">
        <f t="shared" ca="1" si="1069"/>
        <v>0</v>
      </c>
      <c r="BN293" s="184">
        <f t="shared" ca="1" si="1070"/>
        <v>0</v>
      </c>
      <c r="BO293" s="184">
        <f t="shared" ca="1" si="1071"/>
        <v>0</v>
      </c>
      <c r="BP293" s="184">
        <f t="shared" ca="1" si="1072"/>
        <v>0</v>
      </c>
      <c r="BQ293" s="184">
        <f t="shared" ca="1" si="1073"/>
        <v>0</v>
      </c>
      <c r="BR293" s="184">
        <f t="shared" ca="1" si="1074"/>
        <v>0</v>
      </c>
      <c r="BS293" s="184">
        <f t="shared" ca="1" si="1075"/>
        <v>0</v>
      </c>
      <c r="BT293" s="184">
        <f t="shared" ca="1" si="1076"/>
        <v>0</v>
      </c>
      <c r="BU293" s="184">
        <f t="shared" ca="1" si="1077"/>
        <v>0</v>
      </c>
      <c r="BV293" s="184">
        <f t="shared" ca="1" si="1078"/>
        <v>0</v>
      </c>
      <c r="BW293" s="184">
        <f t="shared" ca="1" si="1079"/>
        <v>0</v>
      </c>
      <c r="BX293" s="184">
        <f t="shared" ca="1" si="1080"/>
        <v>0</v>
      </c>
      <c r="BY293" s="184">
        <f t="shared" ca="1" si="1081"/>
        <v>0</v>
      </c>
      <c r="BZ293" s="184">
        <f t="shared" ca="1" si="1082"/>
        <v>0</v>
      </c>
      <c r="CA293" s="184">
        <f t="shared" ca="1" si="1083"/>
        <v>0</v>
      </c>
      <c r="CB293" s="184">
        <f t="shared" ca="1" si="1084"/>
        <v>0</v>
      </c>
      <c r="CC293" s="184">
        <f t="shared" ca="1" si="1085"/>
        <v>0</v>
      </c>
      <c r="CD293" s="184">
        <f t="shared" ca="1" si="1086"/>
        <v>0</v>
      </c>
      <c r="CE293" s="184">
        <f t="shared" ca="1" si="1087"/>
        <v>0</v>
      </c>
      <c r="CF293" s="184">
        <f t="shared" ca="1" si="1088"/>
        <v>0</v>
      </c>
      <c r="CG293" s="184">
        <f t="shared" ca="1" si="1089"/>
        <v>0</v>
      </c>
      <c r="CH293" s="184">
        <f t="shared" ca="1" si="1090"/>
        <v>0</v>
      </c>
      <c r="CI293" s="184">
        <f t="shared" ca="1" si="1091"/>
        <v>0</v>
      </c>
      <c r="CJ293" s="184">
        <f t="shared" ca="1" si="1092"/>
        <v>0</v>
      </c>
      <c r="CK293" s="184">
        <f t="shared" ca="1" si="1093"/>
        <v>0</v>
      </c>
      <c r="CL293" s="184">
        <f t="shared" ca="1" si="1094"/>
        <v>0</v>
      </c>
      <c r="CM293" s="184">
        <f t="shared" ca="1" si="1095"/>
        <v>0</v>
      </c>
      <c r="CN293" s="184">
        <f t="shared" ca="1" si="1096"/>
        <v>0</v>
      </c>
      <c r="CO293" s="184">
        <f t="shared" ca="1" si="1097"/>
        <v>0</v>
      </c>
      <c r="CP293" s="184">
        <f t="shared" ca="1" si="1098"/>
        <v>0</v>
      </c>
      <c r="CQ293" s="184">
        <f t="shared" ca="1" si="1099"/>
        <v>0</v>
      </c>
      <c r="CR293" s="184">
        <f t="shared" ca="1" si="1100"/>
        <v>0</v>
      </c>
      <c r="CS293" s="184">
        <f t="shared" ca="1" si="1101"/>
        <v>0</v>
      </c>
      <c r="CT293" s="184">
        <f t="shared" ca="1" si="1102"/>
        <v>0</v>
      </c>
      <c r="CU293" s="184">
        <f t="shared" ca="1" si="1103"/>
        <v>0</v>
      </c>
      <c r="CV293" s="184">
        <f t="shared" ca="1" si="1104"/>
        <v>0</v>
      </c>
      <c r="CW293" s="184">
        <f t="shared" ca="1" si="1105"/>
        <v>0</v>
      </c>
      <c r="CX293" s="184">
        <f t="shared" ca="1" si="1106"/>
        <v>0</v>
      </c>
      <c r="CY293" s="184">
        <f t="shared" ca="1" si="1107"/>
        <v>0</v>
      </c>
      <c r="CZ293" s="184">
        <f t="shared" ca="1" si="1108"/>
        <v>0</v>
      </c>
      <c r="DA293" s="184">
        <f t="shared" ca="1" si="1109"/>
        <v>0</v>
      </c>
      <c r="DB293" s="184">
        <f t="shared" ca="1" si="1110"/>
        <v>0</v>
      </c>
      <c r="DC293" s="184">
        <f t="shared" ca="1" si="1111"/>
        <v>0</v>
      </c>
      <c r="DD293" s="184">
        <f t="shared" ca="1" si="1112"/>
        <v>0</v>
      </c>
      <c r="DE293" s="184">
        <f t="shared" ca="1" si="1113"/>
        <v>0</v>
      </c>
      <c r="DF293" s="184">
        <f t="shared" ca="1" si="1114"/>
        <v>0</v>
      </c>
      <c r="DG293" s="184">
        <f t="shared" ca="1" si="1115"/>
        <v>0</v>
      </c>
      <c r="DH293" s="184">
        <f t="shared" ca="1" si="1116"/>
        <v>0</v>
      </c>
      <c r="DI293" s="184">
        <f t="shared" ca="1" si="1117"/>
        <v>0</v>
      </c>
      <c r="DJ293" s="184">
        <f t="shared" ca="1" si="1118"/>
        <v>0</v>
      </c>
      <c r="DK293" s="184">
        <f t="shared" ca="1" si="1119"/>
        <v>0</v>
      </c>
      <c r="DL293" s="184">
        <f t="shared" ca="1" si="1120"/>
        <v>0</v>
      </c>
      <c r="DM293" s="184">
        <f t="shared" ca="1" si="1121"/>
        <v>0</v>
      </c>
      <c r="DN293" s="184">
        <f t="shared" ca="1" si="1122"/>
        <v>0</v>
      </c>
      <c r="DO293" s="184">
        <f t="shared" ca="1" si="1123"/>
        <v>0</v>
      </c>
      <c r="DP293" s="184">
        <f t="shared" ca="1" si="1124"/>
        <v>0</v>
      </c>
      <c r="DQ293" s="184">
        <f t="shared" ca="1" si="1125"/>
        <v>0</v>
      </c>
      <c r="DR293" s="184">
        <f t="shared" ca="1" si="1126"/>
        <v>0</v>
      </c>
      <c r="DS293" s="184">
        <f t="shared" ca="1" si="1127"/>
        <v>0</v>
      </c>
      <c r="DT293" s="184">
        <f t="shared" ca="1" si="1128"/>
        <v>0</v>
      </c>
      <c r="DU293" s="184">
        <f t="shared" ca="1" si="1129"/>
        <v>0</v>
      </c>
      <c r="DV293" s="184">
        <f t="shared" ca="1" si="1130"/>
        <v>0</v>
      </c>
      <c r="DW293" s="184">
        <f t="shared" ca="1" si="1131"/>
        <v>0</v>
      </c>
      <c r="DX293" s="184">
        <f t="shared" ca="1" si="1132"/>
        <v>0</v>
      </c>
      <c r="DY293" s="184">
        <f t="shared" ca="1" si="1133"/>
        <v>0</v>
      </c>
      <c r="DZ293" s="184">
        <f t="shared" ca="1" si="1134"/>
        <v>0</v>
      </c>
      <c r="EA293" s="184">
        <f t="shared" ca="1" si="1135"/>
        <v>0</v>
      </c>
      <c r="EB293" s="184">
        <f t="shared" ca="1" si="1136"/>
        <v>0</v>
      </c>
      <c r="EC293" s="184">
        <f t="shared" ca="1" si="1137"/>
        <v>0</v>
      </c>
      <c r="ED293" s="184">
        <f t="shared" ca="1" si="1138"/>
        <v>0</v>
      </c>
      <c r="EE293" s="184">
        <f t="shared" ca="1" si="1139"/>
        <v>0</v>
      </c>
      <c r="EF293" s="184">
        <f t="shared" ca="1" si="1140"/>
        <v>0</v>
      </c>
      <c r="EG293" s="184">
        <f t="shared" ca="1" si="1141"/>
        <v>0</v>
      </c>
      <c r="EH293" s="184">
        <f t="shared" ca="1" si="1142"/>
        <v>0</v>
      </c>
      <c r="EI293" s="184">
        <f t="shared" ca="1" si="1143"/>
        <v>0</v>
      </c>
      <c r="EJ293" s="184">
        <f t="shared" ca="1" si="1144"/>
        <v>0</v>
      </c>
      <c r="EK293" s="184">
        <f t="shared" ca="1" si="1145"/>
        <v>0</v>
      </c>
      <c r="EL293" s="184">
        <f t="shared" ca="1" si="1146"/>
        <v>0</v>
      </c>
      <c r="EM293" s="184">
        <f t="shared" ca="1" si="1147"/>
        <v>0</v>
      </c>
      <c r="EN293" s="184">
        <f t="shared" ca="1" si="1148"/>
        <v>0</v>
      </c>
      <c r="EO293" s="184">
        <f t="shared" ca="1" si="1149"/>
        <v>0</v>
      </c>
      <c r="EP293" s="184">
        <f t="shared" ca="1" si="1150"/>
        <v>0</v>
      </c>
      <c r="EQ293" s="184">
        <f t="shared" ca="1" si="1151"/>
        <v>0</v>
      </c>
      <c r="ER293" s="184">
        <f t="shared" ca="1" si="1152"/>
        <v>0</v>
      </c>
      <c r="ES293" s="184">
        <f t="shared" ca="1" si="1153"/>
        <v>0</v>
      </c>
      <c r="ET293" s="184">
        <f t="shared" ca="1" si="1154"/>
        <v>0</v>
      </c>
      <c r="EU293" s="184">
        <f t="shared" ca="1" si="1155"/>
        <v>0</v>
      </c>
      <c r="EV293" s="184">
        <f t="shared" ca="1" si="1156"/>
        <v>0</v>
      </c>
      <c r="EW293" s="184">
        <f t="shared" ca="1" si="1157"/>
        <v>0</v>
      </c>
      <c r="EX293" s="184">
        <f t="shared" ca="1" si="1158"/>
        <v>0</v>
      </c>
      <c r="EY293" s="184">
        <f t="shared" ca="1" si="1159"/>
        <v>0</v>
      </c>
      <c r="EZ293" s="184">
        <f t="shared" ca="1" si="1160"/>
        <v>0</v>
      </c>
      <c r="FA293" s="184">
        <f t="shared" ca="1" si="1161"/>
        <v>0</v>
      </c>
      <c r="FB293" s="184">
        <f t="shared" ca="1" si="1162"/>
        <v>0</v>
      </c>
      <c r="FC293" s="184">
        <f t="shared" ca="1" si="1163"/>
        <v>0</v>
      </c>
      <c r="FD293" s="184">
        <f t="shared" ca="1" si="1164"/>
        <v>0</v>
      </c>
      <c r="FE293" s="184">
        <f t="shared" ca="1" si="1165"/>
        <v>0</v>
      </c>
      <c r="FF293" s="184">
        <f t="shared" ca="1" si="1166"/>
        <v>0</v>
      </c>
      <c r="FG293" s="184">
        <f t="shared" ca="1" si="1167"/>
        <v>0</v>
      </c>
      <c r="FH293" s="184">
        <f t="shared" ca="1" si="1168"/>
        <v>0</v>
      </c>
      <c r="FI293" s="184">
        <f t="shared" ca="1" si="1169"/>
        <v>0</v>
      </c>
      <c r="FJ293" s="184">
        <f t="shared" ca="1" si="1170"/>
        <v>0</v>
      </c>
      <c r="FK293" s="184">
        <f t="shared" ca="1" si="1171"/>
        <v>0</v>
      </c>
      <c r="FL293" s="184">
        <f t="shared" ca="1" si="1172"/>
        <v>0</v>
      </c>
      <c r="FM293" s="184">
        <f t="shared" ca="1" si="1173"/>
        <v>0</v>
      </c>
      <c r="FN293" s="184">
        <f t="shared" ca="1" si="1174"/>
        <v>0</v>
      </c>
      <c r="FO293" s="184">
        <f t="shared" ca="1" si="1175"/>
        <v>0</v>
      </c>
      <c r="FP293" s="184">
        <f t="shared" ca="1" si="1176"/>
        <v>0</v>
      </c>
      <c r="FQ293" s="184">
        <f t="shared" ca="1" si="1177"/>
        <v>0</v>
      </c>
      <c r="FR293" s="184">
        <f t="shared" ca="1" si="1178"/>
        <v>0</v>
      </c>
      <c r="FS293" s="184">
        <f t="shared" ca="1" si="1179"/>
        <v>0</v>
      </c>
      <c r="FT293" s="184">
        <f t="shared" ca="1" si="1180"/>
        <v>0</v>
      </c>
      <c r="FU293" s="184">
        <f t="shared" ca="1" si="1181"/>
        <v>0</v>
      </c>
      <c r="FV293" s="184">
        <f t="shared" ca="1" si="1182"/>
        <v>0</v>
      </c>
      <c r="FW293" s="184">
        <f t="shared" ca="1" si="1183"/>
        <v>0</v>
      </c>
      <c r="FX293" s="184">
        <f t="shared" ca="1" si="1184"/>
        <v>0</v>
      </c>
      <c r="FY293" s="184">
        <f t="shared" ca="1" si="1185"/>
        <v>0</v>
      </c>
      <c r="FZ293" s="184">
        <f t="shared" ca="1" si="1186"/>
        <v>0</v>
      </c>
      <c r="GA293" s="184">
        <f t="shared" ca="1" si="1187"/>
        <v>0</v>
      </c>
      <c r="GB293" s="184">
        <f t="shared" ca="1" si="1188"/>
        <v>0</v>
      </c>
      <c r="GC293" s="184">
        <f t="shared" ca="1" si="1189"/>
        <v>0</v>
      </c>
      <c r="GD293" s="184">
        <f t="shared" ca="1" si="1190"/>
        <v>0</v>
      </c>
      <c r="GE293" s="184">
        <f t="shared" ca="1" si="1191"/>
        <v>0</v>
      </c>
      <c r="GF293" s="184">
        <f t="shared" ca="1" si="1192"/>
        <v>0</v>
      </c>
      <c r="GG293" s="184">
        <f t="shared" ca="1" si="1193"/>
        <v>0</v>
      </c>
      <c r="GH293" s="184">
        <f t="shared" ca="1" si="1194"/>
        <v>0</v>
      </c>
      <c r="GI293" s="184">
        <f t="shared" ca="1" si="1195"/>
        <v>0</v>
      </c>
      <c r="GJ293" s="184">
        <f t="shared" ca="1" si="1196"/>
        <v>0</v>
      </c>
      <c r="GK293" s="184">
        <f t="shared" ca="1" si="1197"/>
        <v>0</v>
      </c>
      <c r="GL293" s="184">
        <f t="shared" ca="1" si="1198"/>
        <v>0</v>
      </c>
      <c r="GM293" s="184">
        <f t="shared" ca="1" si="1199"/>
        <v>0</v>
      </c>
      <c r="GN293" s="184">
        <f t="shared" ca="1" si="1200"/>
        <v>0</v>
      </c>
      <c r="GO293" s="184">
        <f t="shared" ca="1" si="1201"/>
        <v>0</v>
      </c>
      <c r="GP293" s="184">
        <f t="shared" ca="1" si="1202"/>
        <v>0</v>
      </c>
      <c r="GQ293" s="184">
        <f t="shared" ca="1" si="1203"/>
        <v>0</v>
      </c>
      <c r="GR293" s="184">
        <f t="shared" ca="1" si="1204"/>
        <v>0</v>
      </c>
      <c r="GS293" s="184">
        <f t="shared" ca="1" si="1205"/>
        <v>0</v>
      </c>
      <c r="GT293" s="184">
        <f t="shared" ca="1" si="1206"/>
        <v>0</v>
      </c>
      <c r="GU293" s="184">
        <f t="shared" ca="1" si="1207"/>
        <v>0</v>
      </c>
      <c r="GV293" s="184">
        <f t="shared" ca="1" si="1208"/>
        <v>0</v>
      </c>
      <c r="GW293" s="184">
        <f t="shared" ca="1" si="1209"/>
        <v>0</v>
      </c>
      <c r="GX293" s="184">
        <f t="shared" ca="1" si="1210"/>
        <v>0</v>
      </c>
      <c r="GY293" s="184">
        <f t="shared" ca="1" si="1211"/>
        <v>0</v>
      </c>
      <c r="GZ293" s="184">
        <f t="shared" ca="1" si="1212"/>
        <v>0</v>
      </c>
      <c r="HA293" s="184">
        <f t="shared" ca="1" si="1213"/>
        <v>0</v>
      </c>
      <c r="HB293" s="184">
        <f t="shared" ca="1" si="1214"/>
        <v>0</v>
      </c>
      <c r="HC293" s="184">
        <f t="shared" ca="1" si="1215"/>
        <v>0</v>
      </c>
      <c r="HD293" s="184">
        <f t="shared" ca="1" si="1216"/>
        <v>0</v>
      </c>
      <c r="HE293" s="184">
        <f t="shared" ca="1" si="1217"/>
        <v>0</v>
      </c>
      <c r="HF293" s="184">
        <f t="shared" ca="1" si="1218"/>
        <v>0</v>
      </c>
      <c r="HG293" s="184">
        <f t="shared" ca="1" si="1219"/>
        <v>0</v>
      </c>
      <c r="HH293" s="184">
        <f t="shared" ca="1" si="1220"/>
        <v>0</v>
      </c>
      <c r="HI293" s="184">
        <f t="shared" ca="1" si="1221"/>
        <v>0</v>
      </c>
      <c r="HJ293" s="184">
        <f t="shared" ca="1" si="1222"/>
        <v>0</v>
      </c>
      <c r="HK293" s="578">
        <f t="shared" ca="1" si="1223"/>
        <v>0</v>
      </c>
    </row>
    <row r="294" spans="1:219" s="185" customFormat="1">
      <c r="A294" s="284"/>
      <c r="B294" s="285"/>
      <c r="C294" s="286"/>
      <c r="D294" s="287"/>
      <c r="E294" s="288"/>
      <c r="F294" s="289"/>
      <c r="G294" s="289"/>
      <c r="H294" s="289"/>
      <c r="I294" s="289"/>
      <c r="J294" s="289"/>
      <c r="K294" s="289"/>
      <c r="L294" s="289"/>
      <c r="M294" s="572">
        <f t="shared" si="1017"/>
        <v>0</v>
      </c>
      <c r="N294" s="572">
        <f t="shared" si="1018"/>
        <v>0</v>
      </c>
      <c r="O294" s="572">
        <f t="shared" si="1019"/>
        <v>0</v>
      </c>
      <c r="P294" s="572">
        <f t="shared" si="1020"/>
        <v>286</v>
      </c>
      <c r="Q294" s="572" t="str">
        <f t="shared" si="1021"/>
        <v/>
      </c>
      <c r="R294" s="572" t="str">
        <f t="shared" si="1022"/>
        <v/>
      </c>
      <c r="S294" s="184" t="str">
        <f t="shared" ca="1" si="1023"/>
        <v/>
      </c>
      <c r="T294" s="184" t="str">
        <f t="shared" ca="1" si="1024"/>
        <v/>
      </c>
      <c r="U294" s="184" t="str">
        <f t="shared" ca="1" si="1025"/>
        <v/>
      </c>
      <c r="V294" s="184" t="str">
        <f t="shared" ca="1" si="1026"/>
        <v/>
      </c>
      <c r="W294" s="184" t="str">
        <f t="shared" ca="1" si="1027"/>
        <v/>
      </c>
      <c r="X294" s="184" t="str">
        <f t="shared" ca="1" si="1028"/>
        <v/>
      </c>
      <c r="Y294" s="184" t="str">
        <f t="shared" ca="1" si="1029"/>
        <v/>
      </c>
      <c r="Z294" s="184" t="str">
        <f t="shared" ca="1" si="1030"/>
        <v/>
      </c>
      <c r="AA294" s="184" t="str">
        <f t="shared" ca="1" si="1031"/>
        <v/>
      </c>
      <c r="AB294" s="184" t="str">
        <f t="shared" ca="1" si="1032"/>
        <v/>
      </c>
      <c r="AC294" s="184" t="str">
        <f t="shared" ca="1" si="1033"/>
        <v/>
      </c>
      <c r="AD294" s="184" t="str">
        <f t="shared" ca="1" si="1034"/>
        <v/>
      </c>
      <c r="AE294" s="184" t="str">
        <f t="shared" ca="1" si="1035"/>
        <v/>
      </c>
      <c r="AF294" s="184" t="str">
        <f t="shared" ca="1" si="1036"/>
        <v/>
      </c>
      <c r="AG294" s="184" t="str">
        <f t="shared" ca="1" si="1037"/>
        <v/>
      </c>
      <c r="AH294" s="184" t="str">
        <f t="shared" ca="1" si="1038"/>
        <v/>
      </c>
      <c r="AI294" s="184" t="str">
        <f t="shared" ca="1" si="1039"/>
        <v/>
      </c>
      <c r="AJ294" s="184" t="str">
        <f t="shared" ca="1" si="1040"/>
        <v/>
      </c>
      <c r="AK294" s="184" t="str">
        <f t="shared" ca="1" si="1041"/>
        <v/>
      </c>
      <c r="AL294" s="184" t="str">
        <f t="shared" ca="1" si="1042"/>
        <v/>
      </c>
      <c r="AM294" s="184" t="str">
        <f t="shared" ca="1" si="1043"/>
        <v/>
      </c>
      <c r="AN294" s="184" t="str">
        <f t="shared" ca="1" si="1044"/>
        <v/>
      </c>
      <c r="AO294" s="184" t="str">
        <f t="shared" ca="1" si="1045"/>
        <v/>
      </c>
      <c r="AP294" s="184" t="str">
        <f t="shared" ca="1" si="1046"/>
        <v/>
      </c>
      <c r="AQ294" s="184" t="str">
        <f t="shared" ca="1" si="1047"/>
        <v/>
      </c>
      <c r="AR294" s="184" t="str">
        <f t="shared" ca="1" si="1048"/>
        <v/>
      </c>
      <c r="AS294" s="184" t="str">
        <f t="shared" ca="1" si="1049"/>
        <v/>
      </c>
      <c r="AT294" s="184" t="str">
        <f t="shared" ca="1" si="1050"/>
        <v/>
      </c>
      <c r="AU294" s="184">
        <f t="shared" ca="1" si="1051"/>
        <v>0</v>
      </c>
      <c r="AV294" s="184">
        <f t="shared" ca="1" si="1052"/>
        <v>0</v>
      </c>
      <c r="AW294" s="184">
        <f t="shared" ca="1" si="1053"/>
        <v>0</v>
      </c>
      <c r="AX294" s="184">
        <f t="shared" ca="1" si="1054"/>
        <v>0</v>
      </c>
      <c r="AY294" s="184">
        <f t="shared" ca="1" si="1055"/>
        <v>0</v>
      </c>
      <c r="AZ294" s="184">
        <f t="shared" ca="1" si="1056"/>
        <v>0</v>
      </c>
      <c r="BA294" s="184">
        <f t="shared" ca="1" si="1057"/>
        <v>0</v>
      </c>
      <c r="BB294" s="184">
        <f t="shared" ca="1" si="1058"/>
        <v>0</v>
      </c>
      <c r="BC294" s="184">
        <f t="shared" ca="1" si="1059"/>
        <v>0</v>
      </c>
      <c r="BD294" s="184">
        <f t="shared" ca="1" si="1060"/>
        <v>0</v>
      </c>
      <c r="BE294" s="184">
        <f t="shared" ca="1" si="1061"/>
        <v>0</v>
      </c>
      <c r="BF294" s="184">
        <f t="shared" ca="1" si="1062"/>
        <v>0</v>
      </c>
      <c r="BG294" s="184">
        <f t="shared" ca="1" si="1063"/>
        <v>0</v>
      </c>
      <c r="BH294" s="184">
        <f t="shared" ca="1" si="1064"/>
        <v>0</v>
      </c>
      <c r="BI294" s="184">
        <f t="shared" ca="1" si="1065"/>
        <v>0</v>
      </c>
      <c r="BJ294" s="184">
        <f t="shared" ca="1" si="1066"/>
        <v>0</v>
      </c>
      <c r="BK294" s="184">
        <f t="shared" ca="1" si="1067"/>
        <v>0</v>
      </c>
      <c r="BL294" s="184">
        <f t="shared" ca="1" si="1068"/>
        <v>0</v>
      </c>
      <c r="BM294" s="184">
        <f t="shared" ca="1" si="1069"/>
        <v>0</v>
      </c>
      <c r="BN294" s="184">
        <f t="shared" ca="1" si="1070"/>
        <v>0</v>
      </c>
      <c r="BO294" s="184">
        <f t="shared" ca="1" si="1071"/>
        <v>0</v>
      </c>
      <c r="BP294" s="184">
        <f t="shared" ca="1" si="1072"/>
        <v>0</v>
      </c>
      <c r="BQ294" s="184">
        <f t="shared" ca="1" si="1073"/>
        <v>0</v>
      </c>
      <c r="BR294" s="184">
        <f t="shared" ca="1" si="1074"/>
        <v>0</v>
      </c>
      <c r="BS294" s="184">
        <f t="shared" ca="1" si="1075"/>
        <v>0</v>
      </c>
      <c r="BT294" s="184">
        <f t="shared" ca="1" si="1076"/>
        <v>0</v>
      </c>
      <c r="BU294" s="184">
        <f t="shared" ca="1" si="1077"/>
        <v>0</v>
      </c>
      <c r="BV294" s="184">
        <f t="shared" ca="1" si="1078"/>
        <v>0</v>
      </c>
      <c r="BW294" s="184">
        <f t="shared" ca="1" si="1079"/>
        <v>0</v>
      </c>
      <c r="BX294" s="184">
        <f t="shared" ca="1" si="1080"/>
        <v>0</v>
      </c>
      <c r="BY294" s="184">
        <f t="shared" ca="1" si="1081"/>
        <v>0</v>
      </c>
      <c r="BZ294" s="184">
        <f t="shared" ca="1" si="1082"/>
        <v>0</v>
      </c>
      <c r="CA294" s="184">
        <f t="shared" ca="1" si="1083"/>
        <v>0</v>
      </c>
      <c r="CB294" s="184">
        <f t="shared" ca="1" si="1084"/>
        <v>0</v>
      </c>
      <c r="CC294" s="184">
        <f t="shared" ca="1" si="1085"/>
        <v>0</v>
      </c>
      <c r="CD294" s="184">
        <f t="shared" ca="1" si="1086"/>
        <v>0</v>
      </c>
      <c r="CE294" s="184">
        <f t="shared" ca="1" si="1087"/>
        <v>0</v>
      </c>
      <c r="CF294" s="184">
        <f t="shared" ca="1" si="1088"/>
        <v>0</v>
      </c>
      <c r="CG294" s="184">
        <f t="shared" ca="1" si="1089"/>
        <v>0</v>
      </c>
      <c r="CH294" s="184">
        <f t="shared" ca="1" si="1090"/>
        <v>0</v>
      </c>
      <c r="CI294" s="184">
        <f t="shared" ca="1" si="1091"/>
        <v>0</v>
      </c>
      <c r="CJ294" s="184">
        <f t="shared" ca="1" si="1092"/>
        <v>0</v>
      </c>
      <c r="CK294" s="184">
        <f t="shared" ca="1" si="1093"/>
        <v>0</v>
      </c>
      <c r="CL294" s="184">
        <f t="shared" ca="1" si="1094"/>
        <v>0</v>
      </c>
      <c r="CM294" s="184">
        <f t="shared" ca="1" si="1095"/>
        <v>0</v>
      </c>
      <c r="CN294" s="184">
        <f t="shared" ca="1" si="1096"/>
        <v>0</v>
      </c>
      <c r="CO294" s="184">
        <f t="shared" ca="1" si="1097"/>
        <v>0</v>
      </c>
      <c r="CP294" s="184">
        <f t="shared" ca="1" si="1098"/>
        <v>0</v>
      </c>
      <c r="CQ294" s="184">
        <f t="shared" ca="1" si="1099"/>
        <v>0</v>
      </c>
      <c r="CR294" s="184">
        <f t="shared" ca="1" si="1100"/>
        <v>0</v>
      </c>
      <c r="CS294" s="184">
        <f t="shared" ca="1" si="1101"/>
        <v>0</v>
      </c>
      <c r="CT294" s="184">
        <f t="shared" ca="1" si="1102"/>
        <v>0</v>
      </c>
      <c r="CU294" s="184">
        <f t="shared" ca="1" si="1103"/>
        <v>0</v>
      </c>
      <c r="CV294" s="184">
        <f t="shared" ca="1" si="1104"/>
        <v>0</v>
      </c>
      <c r="CW294" s="184">
        <f t="shared" ca="1" si="1105"/>
        <v>0</v>
      </c>
      <c r="CX294" s="184">
        <f t="shared" ca="1" si="1106"/>
        <v>0</v>
      </c>
      <c r="CY294" s="184">
        <f t="shared" ca="1" si="1107"/>
        <v>0</v>
      </c>
      <c r="CZ294" s="184">
        <f t="shared" ca="1" si="1108"/>
        <v>0</v>
      </c>
      <c r="DA294" s="184">
        <f t="shared" ca="1" si="1109"/>
        <v>0</v>
      </c>
      <c r="DB294" s="184">
        <f t="shared" ca="1" si="1110"/>
        <v>0</v>
      </c>
      <c r="DC294" s="184">
        <f t="shared" ca="1" si="1111"/>
        <v>0</v>
      </c>
      <c r="DD294" s="184">
        <f t="shared" ca="1" si="1112"/>
        <v>0</v>
      </c>
      <c r="DE294" s="184">
        <f t="shared" ca="1" si="1113"/>
        <v>0</v>
      </c>
      <c r="DF294" s="184">
        <f t="shared" ca="1" si="1114"/>
        <v>0</v>
      </c>
      <c r="DG294" s="184">
        <f t="shared" ca="1" si="1115"/>
        <v>0</v>
      </c>
      <c r="DH294" s="184">
        <f t="shared" ca="1" si="1116"/>
        <v>0</v>
      </c>
      <c r="DI294" s="184">
        <f t="shared" ca="1" si="1117"/>
        <v>0</v>
      </c>
      <c r="DJ294" s="184">
        <f t="shared" ca="1" si="1118"/>
        <v>0</v>
      </c>
      <c r="DK294" s="184">
        <f t="shared" ca="1" si="1119"/>
        <v>0</v>
      </c>
      <c r="DL294" s="184">
        <f t="shared" ca="1" si="1120"/>
        <v>0</v>
      </c>
      <c r="DM294" s="184">
        <f t="shared" ca="1" si="1121"/>
        <v>0</v>
      </c>
      <c r="DN294" s="184">
        <f t="shared" ca="1" si="1122"/>
        <v>0</v>
      </c>
      <c r="DO294" s="184">
        <f t="shared" ca="1" si="1123"/>
        <v>0</v>
      </c>
      <c r="DP294" s="184">
        <f t="shared" ca="1" si="1124"/>
        <v>0</v>
      </c>
      <c r="DQ294" s="184">
        <f t="shared" ca="1" si="1125"/>
        <v>0</v>
      </c>
      <c r="DR294" s="184">
        <f t="shared" ca="1" si="1126"/>
        <v>0</v>
      </c>
      <c r="DS294" s="184">
        <f t="shared" ca="1" si="1127"/>
        <v>0</v>
      </c>
      <c r="DT294" s="184">
        <f t="shared" ca="1" si="1128"/>
        <v>0</v>
      </c>
      <c r="DU294" s="184">
        <f t="shared" ca="1" si="1129"/>
        <v>0</v>
      </c>
      <c r="DV294" s="184">
        <f t="shared" ca="1" si="1130"/>
        <v>0</v>
      </c>
      <c r="DW294" s="184">
        <f t="shared" ca="1" si="1131"/>
        <v>0</v>
      </c>
      <c r="DX294" s="184">
        <f t="shared" ca="1" si="1132"/>
        <v>0</v>
      </c>
      <c r="DY294" s="184">
        <f t="shared" ca="1" si="1133"/>
        <v>0</v>
      </c>
      <c r="DZ294" s="184">
        <f t="shared" ca="1" si="1134"/>
        <v>0</v>
      </c>
      <c r="EA294" s="184">
        <f t="shared" ca="1" si="1135"/>
        <v>0</v>
      </c>
      <c r="EB294" s="184">
        <f t="shared" ca="1" si="1136"/>
        <v>0</v>
      </c>
      <c r="EC294" s="184">
        <f t="shared" ca="1" si="1137"/>
        <v>0</v>
      </c>
      <c r="ED294" s="184">
        <f t="shared" ca="1" si="1138"/>
        <v>0</v>
      </c>
      <c r="EE294" s="184">
        <f t="shared" ca="1" si="1139"/>
        <v>0</v>
      </c>
      <c r="EF294" s="184">
        <f t="shared" ca="1" si="1140"/>
        <v>0</v>
      </c>
      <c r="EG294" s="184">
        <f t="shared" ca="1" si="1141"/>
        <v>0</v>
      </c>
      <c r="EH294" s="184">
        <f t="shared" ca="1" si="1142"/>
        <v>0</v>
      </c>
      <c r="EI294" s="184">
        <f t="shared" ca="1" si="1143"/>
        <v>0</v>
      </c>
      <c r="EJ294" s="184">
        <f t="shared" ca="1" si="1144"/>
        <v>0</v>
      </c>
      <c r="EK294" s="184">
        <f t="shared" ca="1" si="1145"/>
        <v>0</v>
      </c>
      <c r="EL294" s="184">
        <f t="shared" ca="1" si="1146"/>
        <v>0</v>
      </c>
      <c r="EM294" s="184">
        <f t="shared" ca="1" si="1147"/>
        <v>0</v>
      </c>
      <c r="EN294" s="184">
        <f t="shared" ca="1" si="1148"/>
        <v>0</v>
      </c>
      <c r="EO294" s="184">
        <f t="shared" ca="1" si="1149"/>
        <v>0</v>
      </c>
      <c r="EP294" s="184">
        <f t="shared" ca="1" si="1150"/>
        <v>0</v>
      </c>
      <c r="EQ294" s="184">
        <f t="shared" ca="1" si="1151"/>
        <v>0</v>
      </c>
      <c r="ER294" s="184">
        <f t="shared" ca="1" si="1152"/>
        <v>0</v>
      </c>
      <c r="ES294" s="184">
        <f t="shared" ca="1" si="1153"/>
        <v>0</v>
      </c>
      <c r="ET294" s="184">
        <f t="shared" ca="1" si="1154"/>
        <v>0</v>
      </c>
      <c r="EU294" s="184">
        <f t="shared" ca="1" si="1155"/>
        <v>0</v>
      </c>
      <c r="EV294" s="184">
        <f t="shared" ca="1" si="1156"/>
        <v>0</v>
      </c>
      <c r="EW294" s="184">
        <f t="shared" ca="1" si="1157"/>
        <v>0</v>
      </c>
      <c r="EX294" s="184">
        <f t="shared" ca="1" si="1158"/>
        <v>0</v>
      </c>
      <c r="EY294" s="184">
        <f t="shared" ca="1" si="1159"/>
        <v>0</v>
      </c>
      <c r="EZ294" s="184">
        <f t="shared" ca="1" si="1160"/>
        <v>0</v>
      </c>
      <c r="FA294" s="184">
        <f t="shared" ca="1" si="1161"/>
        <v>0</v>
      </c>
      <c r="FB294" s="184">
        <f t="shared" ca="1" si="1162"/>
        <v>0</v>
      </c>
      <c r="FC294" s="184">
        <f t="shared" ca="1" si="1163"/>
        <v>0</v>
      </c>
      <c r="FD294" s="184">
        <f t="shared" ca="1" si="1164"/>
        <v>0</v>
      </c>
      <c r="FE294" s="184">
        <f t="shared" ca="1" si="1165"/>
        <v>0</v>
      </c>
      <c r="FF294" s="184">
        <f t="shared" ca="1" si="1166"/>
        <v>0</v>
      </c>
      <c r="FG294" s="184">
        <f t="shared" ca="1" si="1167"/>
        <v>0</v>
      </c>
      <c r="FH294" s="184">
        <f t="shared" ca="1" si="1168"/>
        <v>0</v>
      </c>
      <c r="FI294" s="184">
        <f t="shared" ca="1" si="1169"/>
        <v>0</v>
      </c>
      <c r="FJ294" s="184">
        <f t="shared" ca="1" si="1170"/>
        <v>0</v>
      </c>
      <c r="FK294" s="184">
        <f t="shared" ca="1" si="1171"/>
        <v>0</v>
      </c>
      <c r="FL294" s="184">
        <f t="shared" ca="1" si="1172"/>
        <v>0</v>
      </c>
      <c r="FM294" s="184">
        <f t="shared" ca="1" si="1173"/>
        <v>0</v>
      </c>
      <c r="FN294" s="184">
        <f t="shared" ca="1" si="1174"/>
        <v>0</v>
      </c>
      <c r="FO294" s="184">
        <f t="shared" ca="1" si="1175"/>
        <v>0</v>
      </c>
      <c r="FP294" s="184">
        <f t="shared" ca="1" si="1176"/>
        <v>0</v>
      </c>
      <c r="FQ294" s="184">
        <f t="shared" ca="1" si="1177"/>
        <v>0</v>
      </c>
      <c r="FR294" s="184">
        <f t="shared" ca="1" si="1178"/>
        <v>0</v>
      </c>
      <c r="FS294" s="184">
        <f t="shared" ca="1" si="1179"/>
        <v>0</v>
      </c>
      <c r="FT294" s="184">
        <f t="shared" ca="1" si="1180"/>
        <v>0</v>
      </c>
      <c r="FU294" s="184">
        <f t="shared" ca="1" si="1181"/>
        <v>0</v>
      </c>
      <c r="FV294" s="184">
        <f t="shared" ca="1" si="1182"/>
        <v>0</v>
      </c>
      <c r="FW294" s="184">
        <f t="shared" ca="1" si="1183"/>
        <v>0</v>
      </c>
      <c r="FX294" s="184">
        <f t="shared" ca="1" si="1184"/>
        <v>0</v>
      </c>
      <c r="FY294" s="184">
        <f t="shared" ca="1" si="1185"/>
        <v>0</v>
      </c>
      <c r="FZ294" s="184">
        <f t="shared" ca="1" si="1186"/>
        <v>0</v>
      </c>
      <c r="GA294" s="184">
        <f t="shared" ca="1" si="1187"/>
        <v>0</v>
      </c>
      <c r="GB294" s="184">
        <f t="shared" ca="1" si="1188"/>
        <v>0</v>
      </c>
      <c r="GC294" s="184">
        <f t="shared" ca="1" si="1189"/>
        <v>0</v>
      </c>
      <c r="GD294" s="184">
        <f t="shared" ca="1" si="1190"/>
        <v>0</v>
      </c>
      <c r="GE294" s="184">
        <f t="shared" ca="1" si="1191"/>
        <v>0</v>
      </c>
      <c r="GF294" s="184">
        <f t="shared" ca="1" si="1192"/>
        <v>0</v>
      </c>
      <c r="GG294" s="184">
        <f t="shared" ca="1" si="1193"/>
        <v>0</v>
      </c>
      <c r="GH294" s="184">
        <f t="shared" ca="1" si="1194"/>
        <v>0</v>
      </c>
      <c r="GI294" s="184">
        <f t="shared" ca="1" si="1195"/>
        <v>0</v>
      </c>
      <c r="GJ294" s="184">
        <f t="shared" ca="1" si="1196"/>
        <v>0</v>
      </c>
      <c r="GK294" s="184">
        <f t="shared" ca="1" si="1197"/>
        <v>0</v>
      </c>
      <c r="GL294" s="184">
        <f t="shared" ca="1" si="1198"/>
        <v>0</v>
      </c>
      <c r="GM294" s="184">
        <f t="shared" ca="1" si="1199"/>
        <v>0</v>
      </c>
      <c r="GN294" s="184">
        <f t="shared" ca="1" si="1200"/>
        <v>0</v>
      </c>
      <c r="GO294" s="184">
        <f t="shared" ca="1" si="1201"/>
        <v>0</v>
      </c>
      <c r="GP294" s="184">
        <f t="shared" ca="1" si="1202"/>
        <v>0</v>
      </c>
      <c r="GQ294" s="184">
        <f t="shared" ca="1" si="1203"/>
        <v>0</v>
      </c>
      <c r="GR294" s="184">
        <f t="shared" ca="1" si="1204"/>
        <v>0</v>
      </c>
      <c r="GS294" s="184">
        <f t="shared" ca="1" si="1205"/>
        <v>0</v>
      </c>
      <c r="GT294" s="184">
        <f t="shared" ca="1" si="1206"/>
        <v>0</v>
      </c>
      <c r="GU294" s="184">
        <f t="shared" ca="1" si="1207"/>
        <v>0</v>
      </c>
      <c r="GV294" s="184">
        <f t="shared" ca="1" si="1208"/>
        <v>0</v>
      </c>
      <c r="GW294" s="184">
        <f t="shared" ca="1" si="1209"/>
        <v>0</v>
      </c>
      <c r="GX294" s="184">
        <f t="shared" ca="1" si="1210"/>
        <v>0</v>
      </c>
      <c r="GY294" s="184">
        <f t="shared" ca="1" si="1211"/>
        <v>0</v>
      </c>
      <c r="GZ294" s="184">
        <f t="shared" ca="1" si="1212"/>
        <v>0</v>
      </c>
      <c r="HA294" s="184">
        <f t="shared" ca="1" si="1213"/>
        <v>0</v>
      </c>
      <c r="HB294" s="184">
        <f t="shared" ca="1" si="1214"/>
        <v>0</v>
      </c>
      <c r="HC294" s="184">
        <f t="shared" ca="1" si="1215"/>
        <v>0</v>
      </c>
      <c r="HD294" s="184">
        <f t="shared" ca="1" si="1216"/>
        <v>0</v>
      </c>
      <c r="HE294" s="184">
        <f t="shared" ca="1" si="1217"/>
        <v>0</v>
      </c>
      <c r="HF294" s="184">
        <f t="shared" ca="1" si="1218"/>
        <v>0</v>
      </c>
      <c r="HG294" s="184">
        <f t="shared" ca="1" si="1219"/>
        <v>0</v>
      </c>
      <c r="HH294" s="184">
        <f t="shared" ca="1" si="1220"/>
        <v>0</v>
      </c>
      <c r="HI294" s="184">
        <f t="shared" ca="1" si="1221"/>
        <v>0</v>
      </c>
      <c r="HJ294" s="184">
        <f t="shared" ca="1" si="1222"/>
        <v>0</v>
      </c>
      <c r="HK294" s="578">
        <f t="shared" ca="1" si="1223"/>
        <v>0</v>
      </c>
    </row>
    <row r="295" spans="1:219" s="185" customFormat="1">
      <c r="A295" s="284"/>
      <c r="B295" s="285"/>
      <c r="C295" s="286"/>
      <c r="D295" s="287"/>
      <c r="E295" s="288"/>
      <c r="F295" s="289"/>
      <c r="G295" s="289"/>
      <c r="H295" s="289"/>
      <c r="I295" s="289"/>
      <c r="J295" s="289"/>
      <c r="K295" s="289"/>
      <c r="L295" s="289"/>
      <c r="M295" s="572">
        <f t="shared" si="1017"/>
        <v>0</v>
      </c>
      <c r="N295" s="572">
        <f t="shared" si="1018"/>
        <v>0</v>
      </c>
      <c r="O295" s="572">
        <f t="shared" si="1019"/>
        <v>0</v>
      </c>
      <c r="P295" s="572">
        <f t="shared" si="1020"/>
        <v>287</v>
      </c>
      <c r="Q295" s="572" t="str">
        <f t="shared" si="1021"/>
        <v/>
      </c>
      <c r="R295" s="572" t="str">
        <f t="shared" si="1022"/>
        <v/>
      </c>
      <c r="S295" s="184" t="str">
        <f t="shared" ca="1" si="1023"/>
        <v/>
      </c>
      <c r="T295" s="184" t="str">
        <f t="shared" ca="1" si="1024"/>
        <v/>
      </c>
      <c r="U295" s="184" t="str">
        <f t="shared" ca="1" si="1025"/>
        <v/>
      </c>
      <c r="V295" s="184" t="str">
        <f t="shared" ca="1" si="1026"/>
        <v/>
      </c>
      <c r="W295" s="184" t="str">
        <f t="shared" ca="1" si="1027"/>
        <v/>
      </c>
      <c r="X295" s="184" t="str">
        <f t="shared" ca="1" si="1028"/>
        <v/>
      </c>
      <c r="Y295" s="184" t="str">
        <f t="shared" ca="1" si="1029"/>
        <v/>
      </c>
      <c r="Z295" s="184" t="str">
        <f t="shared" ca="1" si="1030"/>
        <v/>
      </c>
      <c r="AA295" s="184" t="str">
        <f t="shared" ca="1" si="1031"/>
        <v/>
      </c>
      <c r="AB295" s="184" t="str">
        <f t="shared" ca="1" si="1032"/>
        <v/>
      </c>
      <c r="AC295" s="184" t="str">
        <f t="shared" ca="1" si="1033"/>
        <v/>
      </c>
      <c r="AD295" s="184" t="str">
        <f t="shared" ca="1" si="1034"/>
        <v/>
      </c>
      <c r="AE295" s="184" t="str">
        <f t="shared" ca="1" si="1035"/>
        <v/>
      </c>
      <c r="AF295" s="184" t="str">
        <f t="shared" ca="1" si="1036"/>
        <v/>
      </c>
      <c r="AG295" s="184" t="str">
        <f t="shared" ca="1" si="1037"/>
        <v/>
      </c>
      <c r="AH295" s="184" t="str">
        <f t="shared" ca="1" si="1038"/>
        <v/>
      </c>
      <c r="AI295" s="184" t="str">
        <f t="shared" ca="1" si="1039"/>
        <v/>
      </c>
      <c r="AJ295" s="184" t="str">
        <f t="shared" ca="1" si="1040"/>
        <v/>
      </c>
      <c r="AK295" s="184" t="str">
        <f t="shared" ca="1" si="1041"/>
        <v/>
      </c>
      <c r="AL295" s="184" t="str">
        <f t="shared" ca="1" si="1042"/>
        <v/>
      </c>
      <c r="AM295" s="184" t="str">
        <f t="shared" ca="1" si="1043"/>
        <v/>
      </c>
      <c r="AN295" s="184" t="str">
        <f t="shared" ca="1" si="1044"/>
        <v/>
      </c>
      <c r="AO295" s="184" t="str">
        <f t="shared" ca="1" si="1045"/>
        <v/>
      </c>
      <c r="AP295" s="184" t="str">
        <f t="shared" ca="1" si="1046"/>
        <v/>
      </c>
      <c r="AQ295" s="184" t="str">
        <f t="shared" ca="1" si="1047"/>
        <v/>
      </c>
      <c r="AR295" s="184" t="str">
        <f t="shared" ca="1" si="1048"/>
        <v/>
      </c>
      <c r="AS295" s="184" t="str">
        <f t="shared" ca="1" si="1049"/>
        <v/>
      </c>
      <c r="AT295" s="184">
        <f t="shared" ca="1" si="1050"/>
        <v>0</v>
      </c>
      <c r="AU295" s="184">
        <f t="shared" ca="1" si="1051"/>
        <v>0</v>
      </c>
      <c r="AV295" s="184">
        <f t="shared" ca="1" si="1052"/>
        <v>0</v>
      </c>
      <c r="AW295" s="184">
        <f t="shared" ca="1" si="1053"/>
        <v>0</v>
      </c>
      <c r="AX295" s="184">
        <f t="shared" ca="1" si="1054"/>
        <v>0</v>
      </c>
      <c r="AY295" s="184">
        <f t="shared" ca="1" si="1055"/>
        <v>0</v>
      </c>
      <c r="AZ295" s="184">
        <f t="shared" ca="1" si="1056"/>
        <v>0</v>
      </c>
      <c r="BA295" s="184">
        <f t="shared" ca="1" si="1057"/>
        <v>0</v>
      </c>
      <c r="BB295" s="184">
        <f t="shared" ca="1" si="1058"/>
        <v>0</v>
      </c>
      <c r="BC295" s="184">
        <f t="shared" ca="1" si="1059"/>
        <v>0</v>
      </c>
      <c r="BD295" s="184">
        <f t="shared" ca="1" si="1060"/>
        <v>0</v>
      </c>
      <c r="BE295" s="184">
        <f t="shared" ca="1" si="1061"/>
        <v>0</v>
      </c>
      <c r="BF295" s="184">
        <f t="shared" ca="1" si="1062"/>
        <v>0</v>
      </c>
      <c r="BG295" s="184">
        <f t="shared" ca="1" si="1063"/>
        <v>0</v>
      </c>
      <c r="BH295" s="184">
        <f t="shared" ca="1" si="1064"/>
        <v>0</v>
      </c>
      <c r="BI295" s="184">
        <f t="shared" ca="1" si="1065"/>
        <v>0</v>
      </c>
      <c r="BJ295" s="184">
        <f t="shared" ca="1" si="1066"/>
        <v>0</v>
      </c>
      <c r="BK295" s="184">
        <f t="shared" ca="1" si="1067"/>
        <v>0</v>
      </c>
      <c r="BL295" s="184">
        <f t="shared" ca="1" si="1068"/>
        <v>0</v>
      </c>
      <c r="BM295" s="184">
        <f t="shared" ca="1" si="1069"/>
        <v>0</v>
      </c>
      <c r="BN295" s="184">
        <f t="shared" ca="1" si="1070"/>
        <v>0</v>
      </c>
      <c r="BO295" s="184">
        <f t="shared" ca="1" si="1071"/>
        <v>0</v>
      </c>
      <c r="BP295" s="184">
        <f t="shared" ca="1" si="1072"/>
        <v>0</v>
      </c>
      <c r="BQ295" s="184">
        <f t="shared" ca="1" si="1073"/>
        <v>0</v>
      </c>
      <c r="BR295" s="184">
        <f t="shared" ca="1" si="1074"/>
        <v>0</v>
      </c>
      <c r="BS295" s="184">
        <f t="shared" ca="1" si="1075"/>
        <v>0</v>
      </c>
      <c r="BT295" s="184">
        <f t="shared" ca="1" si="1076"/>
        <v>0</v>
      </c>
      <c r="BU295" s="184">
        <f t="shared" ca="1" si="1077"/>
        <v>0</v>
      </c>
      <c r="BV295" s="184">
        <f t="shared" ca="1" si="1078"/>
        <v>0</v>
      </c>
      <c r="BW295" s="184">
        <f t="shared" ca="1" si="1079"/>
        <v>0</v>
      </c>
      <c r="BX295" s="184">
        <f t="shared" ca="1" si="1080"/>
        <v>0</v>
      </c>
      <c r="BY295" s="184">
        <f t="shared" ca="1" si="1081"/>
        <v>0</v>
      </c>
      <c r="BZ295" s="184">
        <f t="shared" ca="1" si="1082"/>
        <v>0</v>
      </c>
      <c r="CA295" s="184">
        <f t="shared" ca="1" si="1083"/>
        <v>0</v>
      </c>
      <c r="CB295" s="184">
        <f t="shared" ca="1" si="1084"/>
        <v>0</v>
      </c>
      <c r="CC295" s="184">
        <f t="shared" ca="1" si="1085"/>
        <v>0</v>
      </c>
      <c r="CD295" s="184">
        <f t="shared" ca="1" si="1086"/>
        <v>0</v>
      </c>
      <c r="CE295" s="184">
        <f t="shared" ca="1" si="1087"/>
        <v>0</v>
      </c>
      <c r="CF295" s="184">
        <f t="shared" ca="1" si="1088"/>
        <v>0</v>
      </c>
      <c r="CG295" s="184">
        <f t="shared" ca="1" si="1089"/>
        <v>0</v>
      </c>
      <c r="CH295" s="184">
        <f t="shared" ca="1" si="1090"/>
        <v>0</v>
      </c>
      <c r="CI295" s="184">
        <f t="shared" ca="1" si="1091"/>
        <v>0</v>
      </c>
      <c r="CJ295" s="184">
        <f t="shared" ca="1" si="1092"/>
        <v>0</v>
      </c>
      <c r="CK295" s="184">
        <f t="shared" ca="1" si="1093"/>
        <v>0</v>
      </c>
      <c r="CL295" s="184">
        <f t="shared" ca="1" si="1094"/>
        <v>0</v>
      </c>
      <c r="CM295" s="184">
        <f t="shared" ca="1" si="1095"/>
        <v>0</v>
      </c>
      <c r="CN295" s="184">
        <f t="shared" ca="1" si="1096"/>
        <v>0</v>
      </c>
      <c r="CO295" s="184">
        <f t="shared" ca="1" si="1097"/>
        <v>0</v>
      </c>
      <c r="CP295" s="184">
        <f t="shared" ca="1" si="1098"/>
        <v>0</v>
      </c>
      <c r="CQ295" s="184">
        <f t="shared" ca="1" si="1099"/>
        <v>0</v>
      </c>
      <c r="CR295" s="184">
        <f t="shared" ca="1" si="1100"/>
        <v>0</v>
      </c>
      <c r="CS295" s="184">
        <f t="shared" ca="1" si="1101"/>
        <v>0</v>
      </c>
      <c r="CT295" s="184">
        <f t="shared" ca="1" si="1102"/>
        <v>0</v>
      </c>
      <c r="CU295" s="184">
        <f t="shared" ca="1" si="1103"/>
        <v>0</v>
      </c>
      <c r="CV295" s="184">
        <f t="shared" ca="1" si="1104"/>
        <v>0</v>
      </c>
      <c r="CW295" s="184">
        <f t="shared" ca="1" si="1105"/>
        <v>0</v>
      </c>
      <c r="CX295" s="184">
        <f t="shared" ca="1" si="1106"/>
        <v>0</v>
      </c>
      <c r="CY295" s="184">
        <f t="shared" ca="1" si="1107"/>
        <v>0</v>
      </c>
      <c r="CZ295" s="184">
        <f t="shared" ca="1" si="1108"/>
        <v>0</v>
      </c>
      <c r="DA295" s="184">
        <f t="shared" ca="1" si="1109"/>
        <v>0</v>
      </c>
      <c r="DB295" s="184">
        <f t="shared" ca="1" si="1110"/>
        <v>0</v>
      </c>
      <c r="DC295" s="184">
        <f t="shared" ca="1" si="1111"/>
        <v>0</v>
      </c>
      <c r="DD295" s="184">
        <f t="shared" ca="1" si="1112"/>
        <v>0</v>
      </c>
      <c r="DE295" s="184">
        <f t="shared" ca="1" si="1113"/>
        <v>0</v>
      </c>
      <c r="DF295" s="184">
        <f t="shared" ca="1" si="1114"/>
        <v>0</v>
      </c>
      <c r="DG295" s="184">
        <f t="shared" ca="1" si="1115"/>
        <v>0</v>
      </c>
      <c r="DH295" s="184">
        <f t="shared" ca="1" si="1116"/>
        <v>0</v>
      </c>
      <c r="DI295" s="184">
        <f t="shared" ca="1" si="1117"/>
        <v>0</v>
      </c>
      <c r="DJ295" s="184">
        <f t="shared" ca="1" si="1118"/>
        <v>0</v>
      </c>
      <c r="DK295" s="184">
        <f t="shared" ca="1" si="1119"/>
        <v>0</v>
      </c>
      <c r="DL295" s="184">
        <f t="shared" ca="1" si="1120"/>
        <v>0</v>
      </c>
      <c r="DM295" s="184">
        <f t="shared" ca="1" si="1121"/>
        <v>0</v>
      </c>
      <c r="DN295" s="184">
        <f t="shared" ca="1" si="1122"/>
        <v>0</v>
      </c>
      <c r="DO295" s="184">
        <f t="shared" ca="1" si="1123"/>
        <v>0</v>
      </c>
      <c r="DP295" s="184">
        <f t="shared" ca="1" si="1124"/>
        <v>0</v>
      </c>
      <c r="DQ295" s="184">
        <f t="shared" ca="1" si="1125"/>
        <v>0</v>
      </c>
      <c r="DR295" s="184">
        <f t="shared" ca="1" si="1126"/>
        <v>0</v>
      </c>
      <c r="DS295" s="184">
        <f t="shared" ca="1" si="1127"/>
        <v>0</v>
      </c>
      <c r="DT295" s="184">
        <f t="shared" ca="1" si="1128"/>
        <v>0</v>
      </c>
      <c r="DU295" s="184">
        <f t="shared" ca="1" si="1129"/>
        <v>0</v>
      </c>
      <c r="DV295" s="184">
        <f t="shared" ca="1" si="1130"/>
        <v>0</v>
      </c>
      <c r="DW295" s="184">
        <f t="shared" ca="1" si="1131"/>
        <v>0</v>
      </c>
      <c r="DX295" s="184">
        <f t="shared" ca="1" si="1132"/>
        <v>0</v>
      </c>
      <c r="DY295" s="184">
        <f t="shared" ca="1" si="1133"/>
        <v>0</v>
      </c>
      <c r="DZ295" s="184">
        <f t="shared" ca="1" si="1134"/>
        <v>0</v>
      </c>
      <c r="EA295" s="184">
        <f t="shared" ca="1" si="1135"/>
        <v>0</v>
      </c>
      <c r="EB295" s="184">
        <f t="shared" ca="1" si="1136"/>
        <v>0</v>
      </c>
      <c r="EC295" s="184">
        <f t="shared" ca="1" si="1137"/>
        <v>0</v>
      </c>
      <c r="ED295" s="184">
        <f t="shared" ca="1" si="1138"/>
        <v>0</v>
      </c>
      <c r="EE295" s="184">
        <f t="shared" ca="1" si="1139"/>
        <v>0</v>
      </c>
      <c r="EF295" s="184">
        <f t="shared" ca="1" si="1140"/>
        <v>0</v>
      </c>
      <c r="EG295" s="184">
        <f t="shared" ca="1" si="1141"/>
        <v>0</v>
      </c>
      <c r="EH295" s="184">
        <f t="shared" ca="1" si="1142"/>
        <v>0</v>
      </c>
      <c r="EI295" s="184">
        <f t="shared" ca="1" si="1143"/>
        <v>0</v>
      </c>
      <c r="EJ295" s="184">
        <f t="shared" ca="1" si="1144"/>
        <v>0</v>
      </c>
      <c r="EK295" s="184">
        <f t="shared" ca="1" si="1145"/>
        <v>0</v>
      </c>
      <c r="EL295" s="184">
        <f t="shared" ca="1" si="1146"/>
        <v>0</v>
      </c>
      <c r="EM295" s="184">
        <f t="shared" ca="1" si="1147"/>
        <v>0</v>
      </c>
      <c r="EN295" s="184">
        <f t="shared" ca="1" si="1148"/>
        <v>0</v>
      </c>
      <c r="EO295" s="184">
        <f t="shared" ca="1" si="1149"/>
        <v>0</v>
      </c>
      <c r="EP295" s="184">
        <f t="shared" ca="1" si="1150"/>
        <v>0</v>
      </c>
      <c r="EQ295" s="184">
        <f t="shared" ca="1" si="1151"/>
        <v>0</v>
      </c>
      <c r="ER295" s="184">
        <f t="shared" ca="1" si="1152"/>
        <v>0</v>
      </c>
      <c r="ES295" s="184">
        <f t="shared" ca="1" si="1153"/>
        <v>0</v>
      </c>
      <c r="ET295" s="184">
        <f t="shared" ca="1" si="1154"/>
        <v>0</v>
      </c>
      <c r="EU295" s="184">
        <f t="shared" ca="1" si="1155"/>
        <v>0</v>
      </c>
      <c r="EV295" s="184">
        <f t="shared" ca="1" si="1156"/>
        <v>0</v>
      </c>
      <c r="EW295" s="184">
        <f t="shared" ca="1" si="1157"/>
        <v>0</v>
      </c>
      <c r="EX295" s="184">
        <f t="shared" ca="1" si="1158"/>
        <v>0</v>
      </c>
      <c r="EY295" s="184">
        <f t="shared" ca="1" si="1159"/>
        <v>0</v>
      </c>
      <c r="EZ295" s="184">
        <f t="shared" ca="1" si="1160"/>
        <v>0</v>
      </c>
      <c r="FA295" s="184">
        <f t="shared" ca="1" si="1161"/>
        <v>0</v>
      </c>
      <c r="FB295" s="184">
        <f t="shared" ca="1" si="1162"/>
        <v>0</v>
      </c>
      <c r="FC295" s="184">
        <f t="shared" ca="1" si="1163"/>
        <v>0</v>
      </c>
      <c r="FD295" s="184">
        <f t="shared" ca="1" si="1164"/>
        <v>0</v>
      </c>
      <c r="FE295" s="184">
        <f t="shared" ca="1" si="1165"/>
        <v>0</v>
      </c>
      <c r="FF295" s="184">
        <f t="shared" ca="1" si="1166"/>
        <v>0</v>
      </c>
      <c r="FG295" s="184">
        <f t="shared" ca="1" si="1167"/>
        <v>0</v>
      </c>
      <c r="FH295" s="184">
        <f t="shared" ca="1" si="1168"/>
        <v>0</v>
      </c>
      <c r="FI295" s="184">
        <f t="shared" ca="1" si="1169"/>
        <v>0</v>
      </c>
      <c r="FJ295" s="184">
        <f t="shared" ca="1" si="1170"/>
        <v>0</v>
      </c>
      <c r="FK295" s="184">
        <f t="shared" ca="1" si="1171"/>
        <v>0</v>
      </c>
      <c r="FL295" s="184">
        <f t="shared" ca="1" si="1172"/>
        <v>0</v>
      </c>
      <c r="FM295" s="184">
        <f t="shared" ca="1" si="1173"/>
        <v>0</v>
      </c>
      <c r="FN295" s="184">
        <f t="shared" ca="1" si="1174"/>
        <v>0</v>
      </c>
      <c r="FO295" s="184">
        <f t="shared" ca="1" si="1175"/>
        <v>0</v>
      </c>
      <c r="FP295" s="184">
        <f t="shared" ca="1" si="1176"/>
        <v>0</v>
      </c>
      <c r="FQ295" s="184">
        <f t="shared" ca="1" si="1177"/>
        <v>0</v>
      </c>
      <c r="FR295" s="184">
        <f t="shared" ca="1" si="1178"/>
        <v>0</v>
      </c>
      <c r="FS295" s="184">
        <f t="shared" ca="1" si="1179"/>
        <v>0</v>
      </c>
      <c r="FT295" s="184">
        <f t="shared" ca="1" si="1180"/>
        <v>0</v>
      </c>
      <c r="FU295" s="184">
        <f t="shared" ca="1" si="1181"/>
        <v>0</v>
      </c>
      <c r="FV295" s="184">
        <f t="shared" ca="1" si="1182"/>
        <v>0</v>
      </c>
      <c r="FW295" s="184">
        <f t="shared" ca="1" si="1183"/>
        <v>0</v>
      </c>
      <c r="FX295" s="184">
        <f t="shared" ca="1" si="1184"/>
        <v>0</v>
      </c>
      <c r="FY295" s="184">
        <f t="shared" ca="1" si="1185"/>
        <v>0</v>
      </c>
      <c r="FZ295" s="184">
        <f t="shared" ca="1" si="1186"/>
        <v>0</v>
      </c>
      <c r="GA295" s="184">
        <f t="shared" ca="1" si="1187"/>
        <v>0</v>
      </c>
      <c r="GB295" s="184">
        <f t="shared" ca="1" si="1188"/>
        <v>0</v>
      </c>
      <c r="GC295" s="184">
        <f t="shared" ca="1" si="1189"/>
        <v>0</v>
      </c>
      <c r="GD295" s="184">
        <f t="shared" ca="1" si="1190"/>
        <v>0</v>
      </c>
      <c r="GE295" s="184">
        <f t="shared" ca="1" si="1191"/>
        <v>0</v>
      </c>
      <c r="GF295" s="184">
        <f t="shared" ca="1" si="1192"/>
        <v>0</v>
      </c>
      <c r="GG295" s="184">
        <f t="shared" ca="1" si="1193"/>
        <v>0</v>
      </c>
      <c r="GH295" s="184">
        <f t="shared" ca="1" si="1194"/>
        <v>0</v>
      </c>
      <c r="GI295" s="184">
        <f t="shared" ca="1" si="1195"/>
        <v>0</v>
      </c>
      <c r="GJ295" s="184">
        <f t="shared" ca="1" si="1196"/>
        <v>0</v>
      </c>
      <c r="GK295" s="184">
        <f t="shared" ca="1" si="1197"/>
        <v>0</v>
      </c>
      <c r="GL295" s="184">
        <f t="shared" ca="1" si="1198"/>
        <v>0</v>
      </c>
      <c r="GM295" s="184">
        <f t="shared" ca="1" si="1199"/>
        <v>0</v>
      </c>
      <c r="GN295" s="184">
        <f t="shared" ca="1" si="1200"/>
        <v>0</v>
      </c>
      <c r="GO295" s="184">
        <f t="shared" ca="1" si="1201"/>
        <v>0</v>
      </c>
      <c r="GP295" s="184">
        <f t="shared" ca="1" si="1202"/>
        <v>0</v>
      </c>
      <c r="GQ295" s="184">
        <f t="shared" ca="1" si="1203"/>
        <v>0</v>
      </c>
      <c r="GR295" s="184">
        <f t="shared" ca="1" si="1204"/>
        <v>0</v>
      </c>
      <c r="GS295" s="184">
        <f t="shared" ca="1" si="1205"/>
        <v>0</v>
      </c>
      <c r="GT295" s="184">
        <f t="shared" ca="1" si="1206"/>
        <v>0</v>
      </c>
      <c r="GU295" s="184">
        <f t="shared" ca="1" si="1207"/>
        <v>0</v>
      </c>
      <c r="GV295" s="184">
        <f t="shared" ca="1" si="1208"/>
        <v>0</v>
      </c>
      <c r="GW295" s="184">
        <f t="shared" ca="1" si="1209"/>
        <v>0</v>
      </c>
      <c r="GX295" s="184">
        <f t="shared" ca="1" si="1210"/>
        <v>0</v>
      </c>
      <c r="GY295" s="184">
        <f t="shared" ca="1" si="1211"/>
        <v>0</v>
      </c>
      <c r="GZ295" s="184">
        <f t="shared" ca="1" si="1212"/>
        <v>0</v>
      </c>
      <c r="HA295" s="184">
        <f t="shared" ca="1" si="1213"/>
        <v>0</v>
      </c>
      <c r="HB295" s="184">
        <f t="shared" ca="1" si="1214"/>
        <v>0</v>
      </c>
      <c r="HC295" s="184">
        <f t="shared" ca="1" si="1215"/>
        <v>0</v>
      </c>
      <c r="HD295" s="184">
        <f t="shared" ca="1" si="1216"/>
        <v>0</v>
      </c>
      <c r="HE295" s="184">
        <f t="shared" ca="1" si="1217"/>
        <v>0</v>
      </c>
      <c r="HF295" s="184">
        <f t="shared" ca="1" si="1218"/>
        <v>0</v>
      </c>
      <c r="HG295" s="184">
        <f t="shared" ca="1" si="1219"/>
        <v>0</v>
      </c>
      <c r="HH295" s="184">
        <f t="shared" ca="1" si="1220"/>
        <v>0</v>
      </c>
      <c r="HI295" s="184">
        <f t="shared" ca="1" si="1221"/>
        <v>0</v>
      </c>
      <c r="HJ295" s="184">
        <f t="shared" ca="1" si="1222"/>
        <v>0</v>
      </c>
      <c r="HK295" s="578">
        <f t="shared" ca="1" si="1223"/>
        <v>0</v>
      </c>
    </row>
    <row r="296" spans="1:219" s="185" customFormat="1">
      <c r="A296" s="284"/>
      <c r="B296" s="285"/>
      <c r="C296" s="286"/>
      <c r="D296" s="287"/>
      <c r="E296" s="288"/>
      <c r="F296" s="289"/>
      <c r="G296" s="289"/>
      <c r="H296" s="289"/>
      <c r="I296" s="289"/>
      <c r="J296" s="289"/>
      <c r="K296" s="289"/>
      <c r="L296" s="289"/>
      <c r="M296" s="572">
        <f t="shared" si="1017"/>
        <v>0</v>
      </c>
      <c r="N296" s="572">
        <f t="shared" si="1018"/>
        <v>0</v>
      </c>
      <c r="O296" s="572">
        <f t="shared" si="1019"/>
        <v>0</v>
      </c>
      <c r="P296" s="572">
        <f t="shared" si="1020"/>
        <v>288</v>
      </c>
      <c r="Q296" s="572" t="str">
        <f t="shared" si="1021"/>
        <v/>
      </c>
      <c r="R296" s="572" t="str">
        <f t="shared" si="1022"/>
        <v/>
      </c>
      <c r="S296" s="184" t="str">
        <f t="shared" ca="1" si="1023"/>
        <v/>
      </c>
      <c r="T296" s="184" t="str">
        <f t="shared" ca="1" si="1024"/>
        <v/>
      </c>
      <c r="U296" s="184" t="str">
        <f t="shared" ca="1" si="1025"/>
        <v/>
      </c>
      <c r="V296" s="184" t="str">
        <f t="shared" ca="1" si="1026"/>
        <v/>
      </c>
      <c r="W296" s="184" t="str">
        <f t="shared" ca="1" si="1027"/>
        <v/>
      </c>
      <c r="X296" s="184" t="str">
        <f t="shared" ca="1" si="1028"/>
        <v/>
      </c>
      <c r="Y296" s="184" t="str">
        <f t="shared" ca="1" si="1029"/>
        <v/>
      </c>
      <c r="Z296" s="184" t="str">
        <f t="shared" ca="1" si="1030"/>
        <v/>
      </c>
      <c r="AA296" s="184" t="str">
        <f t="shared" ca="1" si="1031"/>
        <v/>
      </c>
      <c r="AB296" s="184" t="str">
        <f t="shared" ca="1" si="1032"/>
        <v/>
      </c>
      <c r="AC296" s="184" t="str">
        <f t="shared" ca="1" si="1033"/>
        <v/>
      </c>
      <c r="AD296" s="184" t="str">
        <f t="shared" ca="1" si="1034"/>
        <v/>
      </c>
      <c r="AE296" s="184" t="str">
        <f t="shared" ca="1" si="1035"/>
        <v/>
      </c>
      <c r="AF296" s="184" t="str">
        <f t="shared" ca="1" si="1036"/>
        <v/>
      </c>
      <c r="AG296" s="184" t="str">
        <f t="shared" ca="1" si="1037"/>
        <v/>
      </c>
      <c r="AH296" s="184" t="str">
        <f t="shared" ca="1" si="1038"/>
        <v/>
      </c>
      <c r="AI296" s="184" t="str">
        <f t="shared" ca="1" si="1039"/>
        <v/>
      </c>
      <c r="AJ296" s="184" t="str">
        <f t="shared" ca="1" si="1040"/>
        <v/>
      </c>
      <c r="AK296" s="184" t="str">
        <f t="shared" ca="1" si="1041"/>
        <v/>
      </c>
      <c r="AL296" s="184" t="str">
        <f t="shared" ca="1" si="1042"/>
        <v/>
      </c>
      <c r="AM296" s="184" t="str">
        <f t="shared" ca="1" si="1043"/>
        <v/>
      </c>
      <c r="AN296" s="184" t="str">
        <f t="shared" ca="1" si="1044"/>
        <v/>
      </c>
      <c r="AO296" s="184" t="str">
        <f t="shared" ca="1" si="1045"/>
        <v/>
      </c>
      <c r="AP296" s="184" t="str">
        <f t="shared" ca="1" si="1046"/>
        <v/>
      </c>
      <c r="AQ296" s="184" t="str">
        <f t="shared" ca="1" si="1047"/>
        <v/>
      </c>
      <c r="AR296" s="184" t="str">
        <f t="shared" ca="1" si="1048"/>
        <v/>
      </c>
      <c r="AS296" s="184">
        <f t="shared" ca="1" si="1049"/>
        <v>0</v>
      </c>
      <c r="AT296" s="184">
        <f t="shared" ca="1" si="1050"/>
        <v>0</v>
      </c>
      <c r="AU296" s="184">
        <f t="shared" ca="1" si="1051"/>
        <v>0</v>
      </c>
      <c r="AV296" s="184">
        <f t="shared" ca="1" si="1052"/>
        <v>0</v>
      </c>
      <c r="AW296" s="184">
        <f t="shared" ca="1" si="1053"/>
        <v>0</v>
      </c>
      <c r="AX296" s="184">
        <f t="shared" ca="1" si="1054"/>
        <v>0</v>
      </c>
      <c r="AY296" s="184">
        <f t="shared" ca="1" si="1055"/>
        <v>0</v>
      </c>
      <c r="AZ296" s="184">
        <f t="shared" ca="1" si="1056"/>
        <v>0</v>
      </c>
      <c r="BA296" s="184">
        <f t="shared" ca="1" si="1057"/>
        <v>0</v>
      </c>
      <c r="BB296" s="184">
        <f t="shared" ca="1" si="1058"/>
        <v>0</v>
      </c>
      <c r="BC296" s="184">
        <f t="shared" ca="1" si="1059"/>
        <v>0</v>
      </c>
      <c r="BD296" s="184">
        <f t="shared" ca="1" si="1060"/>
        <v>0</v>
      </c>
      <c r="BE296" s="184">
        <f t="shared" ca="1" si="1061"/>
        <v>0</v>
      </c>
      <c r="BF296" s="184">
        <f t="shared" ca="1" si="1062"/>
        <v>0</v>
      </c>
      <c r="BG296" s="184">
        <f t="shared" ca="1" si="1063"/>
        <v>0</v>
      </c>
      <c r="BH296" s="184">
        <f t="shared" ca="1" si="1064"/>
        <v>0</v>
      </c>
      <c r="BI296" s="184">
        <f t="shared" ca="1" si="1065"/>
        <v>0</v>
      </c>
      <c r="BJ296" s="184">
        <f t="shared" ca="1" si="1066"/>
        <v>0</v>
      </c>
      <c r="BK296" s="184">
        <f t="shared" ca="1" si="1067"/>
        <v>0</v>
      </c>
      <c r="BL296" s="184">
        <f t="shared" ca="1" si="1068"/>
        <v>0</v>
      </c>
      <c r="BM296" s="184">
        <f t="shared" ca="1" si="1069"/>
        <v>0</v>
      </c>
      <c r="BN296" s="184">
        <f t="shared" ca="1" si="1070"/>
        <v>0</v>
      </c>
      <c r="BO296" s="184">
        <f t="shared" ca="1" si="1071"/>
        <v>0</v>
      </c>
      <c r="BP296" s="184">
        <f t="shared" ca="1" si="1072"/>
        <v>0</v>
      </c>
      <c r="BQ296" s="184">
        <f t="shared" ca="1" si="1073"/>
        <v>0</v>
      </c>
      <c r="BR296" s="184">
        <f t="shared" ca="1" si="1074"/>
        <v>0</v>
      </c>
      <c r="BS296" s="184">
        <f t="shared" ca="1" si="1075"/>
        <v>0</v>
      </c>
      <c r="BT296" s="184">
        <f t="shared" ca="1" si="1076"/>
        <v>0</v>
      </c>
      <c r="BU296" s="184">
        <f t="shared" ca="1" si="1077"/>
        <v>0</v>
      </c>
      <c r="BV296" s="184">
        <f t="shared" ca="1" si="1078"/>
        <v>0</v>
      </c>
      <c r="BW296" s="184">
        <f t="shared" ca="1" si="1079"/>
        <v>0</v>
      </c>
      <c r="BX296" s="184">
        <f t="shared" ca="1" si="1080"/>
        <v>0</v>
      </c>
      <c r="BY296" s="184">
        <f t="shared" ca="1" si="1081"/>
        <v>0</v>
      </c>
      <c r="BZ296" s="184">
        <f t="shared" ca="1" si="1082"/>
        <v>0</v>
      </c>
      <c r="CA296" s="184">
        <f t="shared" ca="1" si="1083"/>
        <v>0</v>
      </c>
      <c r="CB296" s="184">
        <f t="shared" ca="1" si="1084"/>
        <v>0</v>
      </c>
      <c r="CC296" s="184">
        <f t="shared" ca="1" si="1085"/>
        <v>0</v>
      </c>
      <c r="CD296" s="184">
        <f t="shared" ca="1" si="1086"/>
        <v>0</v>
      </c>
      <c r="CE296" s="184">
        <f t="shared" ca="1" si="1087"/>
        <v>0</v>
      </c>
      <c r="CF296" s="184">
        <f t="shared" ca="1" si="1088"/>
        <v>0</v>
      </c>
      <c r="CG296" s="184">
        <f t="shared" ca="1" si="1089"/>
        <v>0</v>
      </c>
      <c r="CH296" s="184">
        <f t="shared" ca="1" si="1090"/>
        <v>0</v>
      </c>
      <c r="CI296" s="184">
        <f t="shared" ca="1" si="1091"/>
        <v>0</v>
      </c>
      <c r="CJ296" s="184">
        <f t="shared" ca="1" si="1092"/>
        <v>0</v>
      </c>
      <c r="CK296" s="184">
        <f t="shared" ca="1" si="1093"/>
        <v>0</v>
      </c>
      <c r="CL296" s="184">
        <f t="shared" ca="1" si="1094"/>
        <v>0</v>
      </c>
      <c r="CM296" s="184">
        <f t="shared" ca="1" si="1095"/>
        <v>0</v>
      </c>
      <c r="CN296" s="184">
        <f t="shared" ca="1" si="1096"/>
        <v>0</v>
      </c>
      <c r="CO296" s="184">
        <f t="shared" ca="1" si="1097"/>
        <v>0</v>
      </c>
      <c r="CP296" s="184">
        <f t="shared" ca="1" si="1098"/>
        <v>0</v>
      </c>
      <c r="CQ296" s="184">
        <f t="shared" ca="1" si="1099"/>
        <v>0</v>
      </c>
      <c r="CR296" s="184">
        <f t="shared" ca="1" si="1100"/>
        <v>0</v>
      </c>
      <c r="CS296" s="184">
        <f t="shared" ca="1" si="1101"/>
        <v>0</v>
      </c>
      <c r="CT296" s="184">
        <f t="shared" ca="1" si="1102"/>
        <v>0</v>
      </c>
      <c r="CU296" s="184">
        <f t="shared" ca="1" si="1103"/>
        <v>0</v>
      </c>
      <c r="CV296" s="184">
        <f t="shared" ca="1" si="1104"/>
        <v>0</v>
      </c>
      <c r="CW296" s="184">
        <f t="shared" ca="1" si="1105"/>
        <v>0</v>
      </c>
      <c r="CX296" s="184">
        <f t="shared" ca="1" si="1106"/>
        <v>0</v>
      </c>
      <c r="CY296" s="184">
        <f t="shared" ca="1" si="1107"/>
        <v>0</v>
      </c>
      <c r="CZ296" s="184">
        <f t="shared" ca="1" si="1108"/>
        <v>0</v>
      </c>
      <c r="DA296" s="184">
        <f t="shared" ca="1" si="1109"/>
        <v>0</v>
      </c>
      <c r="DB296" s="184">
        <f t="shared" ca="1" si="1110"/>
        <v>0</v>
      </c>
      <c r="DC296" s="184">
        <f t="shared" ca="1" si="1111"/>
        <v>0</v>
      </c>
      <c r="DD296" s="184">
        <f t="shared" ca="1" si="1112"/>
        <v>0</v>
      </c>
      <c r="DE296" s="184">
        <f t="shared" ca="1" si="1113"/>
        <v>0</v>
      </c>
      <c r="DF296" s="184">
        <f t="shared" ca="1" si="1114"/>
        <v>0</v>
      </c>
      <c r="DG296" s="184">
        <f t="shared" ca="1" si="1115"/>
        <v>0</v>
      </c>
      <c r="DH296" s="184">
        <f t="shared" ca="1" si="1116"/>
        <v>0</v>
      </c>
      <c r="DI296" s="184">
        <f t="shared" ca="1" si="1117"/>
        <v>0</v>
      </c>
      <c r="DJ296" s="184">
        <f t="shared" ca="1" si="1118"/>
        <v>0</v>
      </c>
      <c r="DK296" s="184">
        <f t="shared" ca="1" si="1119"/>
        <v>0</v>
      </c>
      <c r="DL296" s="184">
        <f t="shared" ca="1" si="1120"/>
        <v>0</v>
      </c>
      <c r="DM296" s="184">
        <f t="shared" ca="1" si="1121"/>
        <v>0</v>
      </c>
      <c r="DN296" s="184">
        <f t="shared" ca="1" si="1122"/>
        <v>0</v>
      </c>
      <c r="DO296" s="184">
        <f t="shared" ca="1" si="1123"/>
        <v>0</v>
      </c>
      <c r="DP296" s="184">
        <f t="shared" ca="1" si="1124"/>
        <v>0</v>
      </c>
      <c r="DQ296" s="184">
        <f t="shared" ca="1" si="1125"/>
        <v>0</v>
      </c>
      <c r="DR296" s="184">
        <f t="shared" ca="1" si="1126"/>
        <v>0</v>
      </c>
      <c r="DS296" s="184">
        <f t="shared" ca="1" si="1127"/>
        <v>0</v>
      </c>
      <c r="DT296" s="184">
        <f t="shared" ca="1" si="1128"/>
        <v>0</v>
      </c>
      <c r="DU296" s="184">
        <f t="shared" ca="1" si="1129"/>
        <v>0</v>
      </c>
      <c r="DV296" s="184">
        <f t="shared" ca="1" si="1130"/>
        <v>0</v>
      </c>
      <c r="DW296" s="184">
        <f t="shared" ca="1" si="1131"/>
        <v>0</v>
      </c>
      <c r="DX296" s="184">
        <f t="shared" ca="1" si="1132"/>
        <v>0</v>
      </c>
      <c r="DY296" s="184">
        <f t="shared" ca="1" si="1133"/>
        <v>0</v>
      </c>
      <c r="DZ296" s="184">
        <f t="shared" ca="1" si="1134"/>
        <v>0</v>
      </c>
      <c r="EA296" s="184">
        <f t="shared" ca="1" si="1135"/>
        <v>0</v>
      </c>
      <c r="EB296" s="184">
        <f t="shared" ca="1" si="1136"/>
        <v>0</v>
      </c>
      <c r="EC296" s="184">
        <f t="shared" ca="1" si="1137"/>
        <v>0</v>
      </c>
      <c r="ED296" s="184">
        <f t="shared" ca="1" si="1138"/>
        <v>0</v>
      </c>
      <c r="EE296" s="184">
        <f t="shared" ca="1" si="1139"/>
        <v>0</v>
      </c>
      <c r="EF296" s="184">
        <f t="shared" ca="1" si="1140"/>
        <v>0</v>
      </c>
      <c r="EG296" s="184">
        <f t="shared" ca="1" si="1141"/>
        <v>0</v>
      </c>
      <c r="EH296" s="184">
        <f t="shared" ca="1" si="1142"/>
        <v>0</v>
      </c>
      <c r="EI296" s="184">
        <f t="shared" ca="1" si="1143"/>
        <v>0</v>
      </c>
      <c r="EJ296" s="184">
        <f t="shared" ca="1" si="1144"/>
        <v>0</v>
      </c>
      <c r="EK296" s="184">
        <f t="shared" ca="1" si="1145"/>
        <v>0</v>
      </c>
      <c r="EL296" s="184">
        <f t="shared" ca="1" si="1146"/>
        <v>0</v>
      </c>
      <c r="EM296" s="184">
        <f t="shared" ca="1" si="1147"/>
        <v>0</v>
      </c>
      <c r="EN296" s="184">
        <f t="shared" ca="1" si="1148"/>
        <v>0</v>
      </c>
      <c r="EO296" s="184">
        <f t="shared" ca="1" si="1149"/>
        <v>0</v>
      </c>
      <c r="EP296" s="184">
        <f t="shared" ca="1" si="1150"/>
        <v>0</v>
      </c>
      <c r="EQ296" s="184">
        <f t="shared" ca="1" si="1151"/>
        <v>0</v>
      </c>
      <c r="ER296" s="184">
        <f t="shared" ca="1" si="1152"/>
        <v>0</v>
      </c>
      <c r="ES296" s="184">
        <f t="shared" ca="1" si="1153"/>
        <v>0</v>
      </c>
      <c r="ET296" s="184">
        <f t="shared" ca="1" si="1154"/>
        <v>0</v>
      </c>
      <c r="EU296" s="184">
        <f t="shared" ca="1" si="1155"/>
        <v>0</v>
      </c>
      <c r="EV296" s="184">
        <f t="shared" ca="1" si="1156"/>
        <v>0</v>
      </c>
      <c r="EW296" s="184">
        <f t="shared" ca="1" si="1157"/>
        <v>0</v>
      </c>
      <c r="EX296" s="184">
        <f t="shared" ca="1" si="1158"/>
        <v>0</v>
      </c>
      <c r="EY296" s="184">
        <f t="shared" ca="1" si="1159"/>
        <v>0</v>
      </c>
      <c r="EZ296" s="184">
        <f t="shared" ca="1" si="1160"/>
        <v>0</v>
      </c>
      <c r="FA296" s="184">
        <f t="shared" ca="1" si="1161"/>
        <v>0</v>
      </c>
      <c r="FB296" s="184">
        <f t="shared" ca="1" si="1162"/>
        <v>0</v>
      </c>
      <c r="FC296" s="184">
        <f t="shared" ca="1" si="1163"/>
        <v>0</v>
      </c>
      <c r="FD296" s="184">
        <f t="shared" ca="1" si="1164"/>
        <v>0</v>
      </c>
      <c r="FE296" s="184">
        <f t="shared" ca="1" si="1165"/>
        <v>0</v>
      </c>
      <c r="FF296" s="184">
        <f t="shared" ca="1" si="1166"/>
        <v>0</v>
      </c>
      <c r="FG296" s="184">
        <f t="shared" ca="1" si="1167"/>
        <v>0</v>
      </c>
      <c r="FH296" s="184">
        <f t="shared" ca="1" si="1168"/>
        <v>0</v>
      </c>
      <c r="FI296" s="184">
        <f t="shared" ca="1" si="1169"/>
        <v>0</v>
      </c>
      <c r="FJ296" s="184">
        <f t="shared" ca="1" si="1170"/>
        <v>0</v>
      </c>
      <c r="FK296" s="184">
        <f t="shared" ca="1" si="1171"/>
        <v>0</v>
      </c>
      <c r="FL296" s="184">
        <f t="shared" ca="1" si="1172"/>
        <v>0</v>
      </c>
      <c r="FM296" s="184">
        <f t="shared" ca="1" si="1173"/>
        <v>0</v>
      </c>
      <c r="FN296" s="184">
        <f t="shared" ca="1" si="1174"/>
        <v>0</v>
      </c>
      <c r="FO296" s="184">
        <f t="shared" ca="1" si="1175"/>
        <v>0</v>
      </c>
      <c r="FP296" s="184">
        <f t="shared" ca="1" si="1176"/>
        <v>0</v>
      </c>
      <c r="FQ296" s="184">
        <f t="shared" ca="1" si="1177"/>
        <v>0</v>
      </c>
      <c r="FR296" s="184">
        <f t="shared" ca="1" si="1178"/>
        <v>0</v>
      </c>
      <c r="FS296" s="184">
        <f t="shared" ca="1" si="1179"/>
        <v>0</v>
      </c>
      <c r="FT296" s="184">
        <f t="shared" ca="1" si="1180"/>
        <v>0</v>
      </c>
      <c r="FU296" s="184">
        <f t="shared" ca="1" si="1181"/>
        <v>0</v>
      </c>
      <c r="FV296" s="184">
        <f t="shared" ca="1" si="1182"/>
        <v>0</v>
      </c>
      <c r="FW296" s="184">
        <f t="shared" ca="1" si="1183"/>
        <v>0</v>
      </c>
      <c r="FX296" s="184">
        <f t="shared" ca="1" si="1184"/>
        <v>0</v>
      </c>
      <c r="FY296" s="184">
        <f t="shared" ca="1" si="1185"/>
        <v>0</v>
      </c>
      <c r="FZ296" s="184">
        <f t="shared" ca="1" si="1186"/>
        <v>0</v>
      </c>
      <c r="GA296" s="184">
        <f t="shared" ca="1" si="1187"/>
        <v>0</v>
      </c>
      <c r="GB296" s="184">
        <f t="shared" ca="1" si="1188"/>
        <v>0</v>
      </c>
      <c r="GC296" s="184">
        <f t="shared" ca="1" si="1189"/>
        <v>0</v>
      </c>
      <c r="GD296" s="184">
        <f t="shared" ca="1" si="1190"/>
        <v>0</v>
      </c>
      <c r="GE296" s="184">
        <f t="shared" ca="1" si="1191"/>
        <v>0</v>
      </c>
      <c r="GF296" s="184">
        <f t="shared" ca="1" si="1192"/>
        <v>0</v>
      </c>
      <c r="GG296" s="184">
        <f t="shared" ca="1" si="1193"/>
        <v>0</v>
      </c>
      <c r="GH296" s="184">
        <f t="shared" ca="1" si="1194"/>
        <v>0</v>
      </c>
      <c r="GI296" s="184">
        <f t="shared" ca="1" si="1195"/>
        <v>0</v>
      </c>
      <c r="GJ296" s="184">
        <f t="shared" ca="1" si="1196"/>
        <v>0</v>
      </c>
      <c r="GK296" s="184">
        <f t="shared" ca="1" si="1197"/>
        <v>0</v>
      </c>
      <c r="GL296" s="184">
        <f t="shared" ca="1" si="1198"/>
        <v>0</v>
      </c>
      <c r="GM296" s="184">
        <f t="shared" ca="1" si="1199"/>
        <v>0</v>
      </c>
      <c r="GN296" s="184">
        <f t="shared" ca="1" si="1200"/>
        <v>0</v>
      </c>
      <c r="GO296" s="184">
        <f t="shared" ca="1" si="1201"/>
        <v>0</v>
      </c>
      <c r="GP296" s="184">
        <f t="shared" ca="1" si="1202"/>
        <v>0</v>
      </c>
      <c r="GQ296" s="184">
        <f t="shared" ca="1" si="1203"/>
        <v>0</v>
      </c>
      <c r="GR296" s="184">
        <f t="shared" ca="1" si="1204"/>
        <v>0</v>
      </c>
      <c r="GS296" s="184">
        <f t="shared" ca="1" si="1205"/>
        <v>0</v>
      </c>
      <c r="GT296" s="184">
        <f t="shared" ca="1" si="1206"/>
        <v>0</v>
      </c>
      <c r="GU296" s="184">
        <f t="shared" ca="1" si="1207"/>
        <v>0</v>
      </c>
      <c r="GV296" s="184">
        <f t="shared" ca="1" si="1208"/>
        <v>0</v>
      </c>
      <c r="GW296" s="184">
        <f t="shared" ca="1" si="1209"/>
        <v>0</v>
      </c>
      <c r="GX296" s="184">
        <f t="shared" ca="1" si="1210"/>
        <v>0</v>
      </c>
      <c r="GY296" s="184">
        <f t="shared" ca="1" si="1211"/>
        <v>0</v>
      </c>
      <c r="GZ296" s="184">
        <f t="shared" ca="1" si="1212"/>
        <v>0</v>
      </c>
      <c r="HA296" s="184">
        <f t="shared" ca="1" si="1213"/>
        <v>0</v>
      </c>
      <c r="HB296" s="184">
        <f t="shared" ca="1" si="1214"/>
        <v>0</v>
      </c>
      <c r="HC296" s="184">
        <f t="shared" ca="1" si="1215"/>
        <v>0</v>
      </c>
      <c r="HD296" s="184">
        <f t="shared" ca="1" si="1216"/>
        <v>0</v>
      </c>
      <c r="HE296" s="184">
        <f t="shared" ca="1" si="1217"/>
        <v>0</v>
      </c>
      <c r="HF296" s="184">
        <f t="shared" ca="1" si="1218"/>
        <v>0</v>
      </c>
      <c r="HG296" s="184">
        <f t="shared" ca="1" si="1219"/>
        <v>0</v>
      </c>
      <c r="HH296" s="184">
        <f t="shared" ca="1" si="1220"/>
        <v>0</v>
      </c>
      <c r="HI296" s="184">
        <f t="shared" ca="1" si="1221"/>
        <v>0</v>
      </c>
      <c r="HJ296" s="184">
        <f t="shared" ca="1" si="1222"/>
        <v>0</v>
      </c>
      <c r="HK296" s="578">
        <f t="shared" ca="1" si="1223"/>
        <v>0</v>
      </c>
    </row>
    <row r="297" spans="1:219" s="185" customFormat="1">
      <c r="A297" s="284"/>
      <c r="B297" s="285"/>
      <c r="C297" s="286"/>
      <c r="D297" s="287"/>
      <c r="E297" s="288"/>
      <c r="F297" s="289"/>
      <c r="G297" s="289"/>
      <c r="H297" s="289"/>
      <c r="I297" s="289"/>
      <c r="J297" s="289"/>
      <c r="K297" s="289"/>
      <c r="L297" s="289"/>
      <c r="M297" s="572">
        <f t="shared" si="1017"/>
        <v>0</v>
      </c>
      <c r="N297" s="572">
        <f t="shared" si="1018"/>
        <v>0</v>
      </c>
      <c r="O297" s="572">
        <f t="shared" si="1019"/>
        <v>0</v>
      </c>
      <c r="P297" s="572">
        <f t="shared" si="1020"/>
        <v>289</v>
      </c>
      <c r="Q297" s="572" t="str">
        <f t="shared" si="1021"/>
        <v/>
      </c>
      <c r="R297" s="572" t="str">
        <f t="shared" si="1022"/>
        <v/>
      </c>
      <c r="S297" s="184" t="str">
        <f t="shared" ca="1" si="1023"/>
        <v/>
      </c>
      <c r="T297" s="184" t="str">
        <f t="shared" ca="1" si="1024"/>
        <v/>
      </c>
      <c r="U297" s="184" t="str">
        <f t="shared" ca="1" si="1025"/>
        <v/>
      </c>
      <c r="V297" s="184" t="str">
        <f t="shared" ca="1" si="1026"/>
        <v/>
      </c>
      <c r="W297" s="184" t="str">
        <f t="shared" ca="1" si="1027"/>
        <v/>
      </c>
      <c r="X297" s="184" t="str">
        <f t="shared" ca="1" si="1028"/>
        <v/>
      </c>
      <c r="Y297" s="184" t="str">
        <f t="shared" ca="1" si="1029"/>
        <v/>
      </c>
      <c r="Z297" s="184" t="str">
        <f t="shared" ca="1" si="1030"/>
        <v/>
      </c>
      <c r="AA297" s="184" t="str">
        <f t="shared" ca="1" si="1031"/>
        <v/>
      </c>
      <c r="AB297" s="184" t="str">
        <f t="shared" ca="1" si="1032"/>
        <v/>
      </c>
      <c r="AC297" s="184" t="str">
        <f t="shared" ca="1" si="1033"/>
        <v/>
      </c>
      <c r="AD297" s="184" t="str">
        <f t="shared" ca="1" si="1034"/>
        <v/>
      </c>
      <c r="AE297" s="184" t="str">
        <f t="shared" ca="1" si="1035"/>
        <v/>
      </c>
      <c r="AF297" s="184" t="str">
        <f t="shared" ca="1" si="1036"/>
        <v/>
      </c>
      <c r="AG297" s="184" t="str">
        <f t="shared" ca="1" si="1037"/>
        <v/>
      </c>
      <c r="AH297" s="184" t="str">
        <f t="shared" ca="1" si="1038"/>
        <v/>
      </c>
      <c r="AI297" s="184" t="str">
        <f t="shared" ca="1" si="1039"/>
        <v/>
      </c>
      <c r="AJ297" s="184" t="str">
        <f t="shared" ca="1" si="1040"/>
        <v/>
      </c>
      <c r="AK297" s="184" t="str">
        <f t="shared" ca="1" si="1041"/>
        <v/>
      </c>
      <c r="AL297" s="184" t="str">
        <f t="shared" ca="1" si="1042"/>
        <v/>
      </c>
      <c r="AM297" s="184" t="str">
        <f t="shared" ca="1" si="1043"/>
        <v/>
      </c>
      <c r="AN297" s="184" t="str">
        <f t="shared" ca="1" si="1044"/>
        <v/>
      </c>
      <c r="AO297" s="184" t="str">
        <f t="shared" ca="1" si="1045"/>
        <v/>
      </c>
      <c r="AP297" s="184" t="str">
        <f t="shared" ca="1" si="1046"/>
        <v/>
      </c>
      <c r="AQ297" s="184" t="str">
        <f t="shared" ca="1" si="1047"/>
        <v/>
      </c>
      <c r="AR297" s="184">
        <f t="shared" ca="1" si="1048"/>
        <v>0</v>
      </c>
      <c r="AS297" s="184">
        <f t="shared" ca="1" si="1049"/>
        <v>0</v>
      </c>
      <c r="AT297" s="184">
        <f t="shared" ca="1" si="1050"/>
        <v>0</v>
      </c>
      <c r="AU297" s="184">
        <f t="shared" ca="1" si="1051"/>
        <v>0</v>
      </c>
      <c r="AV297" s="184">
        <f t="shared" ca="1" si="1052"/>
        <v>0</v>
      </c>
      <c r="AW297" s="184">
        <f t="shared" ca="1" si="1053"/>
        <v>0</v>
      </c>
      <c r="AX297" s="184">
        <f t="shared" ca="1" si="1054"/>
        <v>0</v>
      </c>
      <c r="AY297" s="184">
        <f t="shared" ca="1" si="1055"/>
        <v>0</v>
      </c>
      <c r="AZ297" s="184">
        <f t="shared" ca="1" si="1056"/>
        <v>0</v>
      </c>
      <c r="BA297" s="184">
        <f t="shared" ca="1" si="1057"/>
        <v>0</v>
      </c>
      <c r="BB297" s="184">
        <f t="shared" ca="1" si="1058"/>
        <v>0</v>
      </c>
      <c r="BC297" s="184">
        <f t="shared" ca="1" si="1059"/>
        <v>0</v>
      </c>
      <c r="BD297" s="184">
        <f t="shared" ca="1" si="1060"/>
        <v>0</v>
      </c>
      <c r="BE297" s="184">
        <f t="shared" ca="1" si="1061"/>
        <v>0</v>
      </c>
      <c r="BF297" s="184">
        <f t="shared" ca="1" si="1062"/>
        <v>0</v>
      </c>
      <c r="BG297" s="184">
        <f t="shared" ca="1" si="1063"/>
        <v>0</v>
      </c>
      <c r="BH297" s="184">
        <f t="shared" ca="1" si="1064"/>
        <v>0</v>
      </c>
      <c r="BI297" s="184">
        <f t="shared" ca="1" si="1065"/>
        <v>0</v>
      </c>
      <c r="BJ297" s="184">
        <f t="shared" ca="1" si="1066"/>
        <v>0</v>
      </c>
      <c r="BK297" s="184">
        <f t="shared" ca="1" si="1067"/>
        <v>0</v>
      </c>
      <c r="BL297" s="184">
        <f t="shared" ca="1" si="1068"/>
        <v>0</v>
      </c>
      <c r="BM297" s="184">
        <f t="shared" ca="1" si="1069"/>
        <v>0</v>
      </c>
      <c r="BN297" s="184">
        <f t="shared" ca="1" si="1070"/>
        <v>0</v>
      </c>
      <c r="BO297" s="184">
        <f t="shared" ca="1" si="1071"/>
        <v>0</v>
      </c>
      <c r="BP297" s="184">
        <f t="shared" ca="1" si="1072"/>
        <v>0</v>
      </c>
      <c r="BQ297" s="184">
        <f t="shared" ca="1" si="1073"/>
        <v>0</v>
      </c>
      <c r="BR297" s="184">
        <f t="shared" ca="1" si="1074"/>
        <v>0</v>
      </c>
      <c r="BS297" s="184">
        <f t="shared" ca="1" si="1075"/>
        <v>0</v>
      </c>
      <c r="BT297" s="184">
        <f t="shared" ca="1" si="1076"/>
        <v>0</v>
      </c>
      <c r="BU297" s="184">
        <f t="shared" ca="1" si="1077"/>
        <v>0</v>
      </c>
      <c r="BV297" s="184">
        <f t="shared" ca="1" si="1078"/>
        <v>0</v>
      </c>
      <c r="BW297" s="184">
        <f t="shared" ca="1" si="1079"/>
        <v>0</v>
      </c>
      <c r="BX297" s="184">
        <f t="shared" ca="1" si="1080"/>
        <v>0</v>
      </c>
      <c r="BY297" s="184">
        <f t="shared" ca="1" si="1081"/>
        <v>0</v>
      </c>
      <c r="BZ297" s="184">
        <f t="shared" ca="1" si="1082"/>
        <v>0</v>
      </c>
      <c r="CA297" s="184">
        <f t="shared" ca="1" si="1083"/>
        <v>0</v>
      </c>
      <c r="CB297" s="184">
        <f t="shared" ca="1" si="1084"/>
        <v>0</v>
      </c>
      <c r="CC297" s="184">
        <f t="shared" ca="1" si="1085"/>
        <v>0</v>
      </c>
      <c r="CD297" s="184">
        <f t="shared" ca="1" si="1086"/>
        <v>0</v>
      </c>
      <c r="CE297" s="184">
        <f t="shared" ca="1" si="1087"/>
        <v>0</v>
      </c>
      <c r="CF297" s="184">
        <f t="shared" ca="1" si="1088"/>
        <v>0</v>
      </c>
      <c r="CG297" s="184">
        <f t="shared" ca="1" si="1089"/>
        <v>0</v>
      </c>
      <c r="CH297" s="184">
        <f t="shared" ca="1" si="1090"/>
        <v>0</v>
      </c>
      <c r="CI297" s="184">
        <f t="shared" ca="1" si="1091"/>
        <v>0</v>
      </c>
      <c r="CJ297" s="184">
        <f t="shared" ca="1" si="1092"/>
        <v>0</v>
      </c>
      <c r="CK297" s="184">
        <f t="shared" ca="1" si="1093"/>
        <v>0</v>
      </c>
      <c r="CL297" s="184">
        <f t="shared" ca="1" si="1094"/>
        <v>0</v>
      </c>
      <c r="CM297" s="184">
        <f t="shared" ca="1" si="1095"/>
        <v>0</v>
      </c>
      <c r="CN297" s="184">
        <f t="shared" ca="1" si="1096"/>
        <v>0</v>
      </c>
      <c r="CO297" s="184">
        <f t="shared" ca="1" si="1097"/>
        <v>0</v>
      </c>
      <c r="CP297" s="184">
        <f t="shared" ca="1" si="1098"/>
        <v>0</v>
      </c>
      <c r="CQ297" s="184">
        <f t="shared" ca="1" si="1099"/>
        <v>0</v>
      </c>
      <c r="CR297" s="184">
        <f t="shared" ca="1" si="1100"/>
        <v>0</v>
      </c>
      <c r="CS297" s="184">
        <f t="shared" ca="1" si="1101"/>
        <v>0</v>
      </c>
      <c r="CT297" s="184">
        <f t="shared" ca="1" si="1102"/>
        <v>0</v>
      </c>
      <c r="CU297" s="184">
        <f t="shared" ca="1" si="1103"/>
        <v>0</v>
      </c>
      <c r="CV297" s="184">
        <f t="shared" ca="1" si="1104"/>
        <v>0</v>
      </c>
      <c r="CW297" s="184">
        <f t="shared" ca="1" si="1105"/>
        <v>0</v>
      </c>
      <c r="CX297" s="184">
        <f t="shared" ca="1" si="1106"/>
        <v>0</v>
      </c>
      <c r="CY297" s="184">
        <f t="shared" ca="1" si="1107"/>
        <v>0</v>
      </c>
      <c r="CZ297" s="184">
        <f t="shared" ca="1" si="1108"/>
        <v>0</v>
      </c>
      <c r="DA297" s="184">
        <f t="shared" ca="1" si="1109"/>
        <v>0</v>
      </c>
      <c r="DB297" s="184">
        <f t="shared" ca="1" si="1110"/>
        <v>0</v>
      </c>
      <c r="DC297" s="184">
        <f t="shared" ca="1" si="1111"/>
        <v>0</v>
      </c>
      <c r="DD297" s="184">
        <f t="shared" ca="1" si="1112"/>
        <v>0</v>
      </c>
      <c r="DE297" s="184">
        <f t="shared" ca="1" si="1113"/>
        <v>0</v>
      </c>
      <c r="DF297" s="184">
        <f t="shared" ca="1" si="1114"/>
        <v>0</v>
      </c>
      <c r="DG297" s="184">
        <f t="shared" ca="1" si="1115"/>
        <v>0</v>
      </c>
      <c r="DH297" s="184">
        <f t="shared" ca="1" si="1116"/>
        <v>0</v>
      </c>
      <c r="DI297" s="184">
        <f t="shared" ca="1" si="1117"/>
        <v>0</v>
      </c>
      <c r="DJ297" s="184">
        <f t="shared" ca="1" si="1118"/>
        <v>0</v>
      </c>
      <c r="DK297" s="184">
        <f t="shared" ca="1" si="1119"/>
        <v>0</v>
      </c>
      <c r="DL297" s="184">
        <f t="shared" ca="1" si="1120"/>
        <v>0</v>
      </c>
      <c r="DM297" s="184">
        <f t="shared" ca="1" si="1121"/>
        <v>0</v>
      </c>
      <c r="DN297" s="184">
        <f t="shared" ca="1" si="1122"/>
        <v>0</v>
      </c>
      <c r="DO297" s="184">
        <f t="shared" ca="1" si="1123"/>
        <v>0</v>
      </c>
      <c r="DP297" s="184">
        <f t="shared" ca="1" si="1124"/>
        <v>0</v>
      </c>
      <c r="DQ297" s="184">
        <f t="shared" ca="1" si="1125"/>
        <v>0</v>
      </c>
      <c r="DR297" s="184">
        <f t="shared" ca="1" si="1126"/>
        <v>0</v>
      </c>
      <c r="DS297" s="184">
        <f t="shared" ca="1" si="1127"/>
        <v>0</v>
      </c>
      <c r="DT297" s="184">
        <f t="shared" ca="1" si="1128"/>
        <v>0</v>
      </c>
      <c r="DU297" s="184">
        <f t="shared" ca="1" si="1129"/>
        <v>0</v>
      </c>
      <c r="DV297" s="184">
        <f t="shared" ca="1" si="1130"/>
        <v>0</v>
      </c>
      <c r="DW297" s="184">
        <f t="shared" ca="1" si="1131"/>
        <v>0</v>
      </c>
      <c r="DX297" s="184">
        <f t="shared" ca="1" si="1132"/>
        <v>0</v>
      </c>
      <c r="DY297" s="184">
        <f t="shared" ca="1" si="1133"/>
        <v>0</v>
      </c>
      <c r="DZ297" s="184">
        <f t="shared" ca="1" si="1134"/>
        <v>0</v>
      </c>
      <c r="EA297" s="184">
        <f t="shared" ca="1" si="1135"/>
        <v>0</v>
      </c>
      <c r="EB297" s="184">
        <f t="shared" ca="1" si="1136"/>
        <v>0</v>
      </c>
      <c r="EC297" s="184">
        <f t="shared" ca="1" si="1137"/>
        <v>0</v>
      </c>
      <c r="ED297" s="184">
        <f t="shared" ca="1" si="1138"/>
        <v>0</v>
      </c>
      <c r="EE297" s="184">
        <f t="shared" ca="1" si="1139"/>
        <v>0</v>
      </c>
      <c r="EF297" s="184">
        <f t="shared" ca="1" si="1140"/>
        <v>0</v>
      </c>
      <c r="EG297" s="184">
        <f t="shared" ca="1" si="1141"/>
        <v>0</v>
      </c>
      <c r="EH297" s="184">
        <f t="shared" ca="1" si="1142"/>
        <v>0</v>
      </c>
      <c r="EI297" s="184">
        <f t="shared" ca="1" si="1143"/>
        <v>0</v>
      </c>
      <c r="EJ297" s="184">
        <f t="shared" ca="1" si="1144"/>
        <v>0</v>
      </c>
      <c r="EK297" s="184">
        <f t="shared" ca="1" si="1145"/>
        <v>0</v>
      </c>
      <c r="EL297" s="184">
        <f t="shared" ca="1" si="1146"/>
        <v>0</v>
      </c>
      <c r="EM297" s="184">
        <f t="shared" ca="1" si="1147"/>
        <v>0</v>
      </c>
      <c r="EN297" s="184">
        <f t="shared" ca="1" si="1148"/>
        <v>0</v>
      </c>
      <c r="EO297" s="184">
        <f t="shared" ca="1" si="1149"/>
        <v>0</v>
      </c>
      <c r="EP297" s="184">
        <f t="shared" ca="1" si="1150"/>
        <v>0</v>
      </c>
      <c r="EQ297" s="184">
        <f t="shared" ca="1" si="1151"/>
        <v>0</v>
      </c>
      <c r="ER297" s="184">
        <f t="shared" ca="1" si="1152"/>
        <v>0</v>
      </c>
      <c r="ES297" s="184">
        <f t="shared" ca="1" si="1153"/>
        <v>0</v>
      </c>
      <c r="ET297" s="184">
        <f t="shared" ca="1" si="1154"/>
        <v>0</v>
      </c>
      <c r="EU297" s="184">
        <f t="shared" ca="1" si="1155"/>
        <v>0</v>
      </c>
      <c r="EV297" s="184">
        <f t="shared" ca="1" si="1156"/>
        <v>0</v>
      </c>
      <c r="EW297" s="184">
        <f t="shared" ca="1" si="1157"/>
        <v>0</v>
      </c>
      <c r="EX297" s="184">
        <f t="shared" ca="1" si="1158"/>
        <v>0</v>
      </c>
      <c r="EY297" s="184">
        <f t="shared" ca="1" si="1159"/>
        <v>0</v>
      </c>
      <c r="EZ297" s="184">
        <f t="shared" ca="1" si="1160"/>
        <v>0</v>
      </c>
      <c r="FA297" s="184">
        <f t="shared" ca="1" si="1161"/>
        <v>0</v>
      </c>
      <c r="FB297" s="184">
        <f t="shared" ca="1" si="1162"/>
        <v>0</v>
      </c>
      <c r="FC297" s="184">
        <f t="shared" ca="1" si="1163"/>
        <v>0</v>
      </c>
      <c r="FD297" s="184">
        <f t="shared" ca="1" si="1164"/>
        <v>0</v>
      </c>
      <c r="FE297" s="184">
        <f t="shared" ca="1" si="1165"/>
        <v>0</v>
      </c>
      <c r="FF297" s="184">
        <f t="shared" ca="1" si="1166"/>
        <v>0</v>
      </c>
      <c r="FG297" s="184">
        <f t="shared" ca="1" si="1167"/>
        <v>0</v>
      </c>
      <c r="FH297" s="184">
        <f t="shared" ca="1" si="1168"/>
        <v>0</v>
      </c>
      <c r="FI297" s="184">
        <f t="shared" ca="1" si="1169"/>
        <v>0</v>
      </c>
      <c r="FJ297" s="184">
        <f t="shared" ca="1" si="1170"/>
        <v>0</v>
      </c>
      <c r="FK297" s="184">
        <f t="shared" ca="1" si="1171"/>
        <v>0</v>
      </c>
      <c r="FL297" s="184">
        <f t="shared" ca="1" si="1172"/>
        <v>0</v>
      </c>
      <c r="FM297" s="184">
        <f t="shared" ca="1" si="1173"/>
        <v>0</v>
      </c>
      <c r="FN297" s="184">
        <f t="shared" ca="1" si="1174"/>
        <v>0</v>
      </c>
      <c r="FO297" s="184">
        <f t="shared" ca="1" si="1175"/>
        <v>0</v>
      </c>
      <c r="FP297" s="184">
        <f t="shared" ca="1" si="1176"/>
        <v>0</v>
      </c>
      <c r="FQ297" s="184">
        <f t="shared" ca="1" si="1177"/>
        <v>0</v>
      </c>
      <c r="FR297" s="184">
        <f t="shared" ca="1" si="1178"/>
        <v>0</v>
      </c>
      <c r="FS297" s="184">
        <f t="shared" ca="1" si="1179"/>
        <v>0</v>
      </c>
      <c r="FT297" s="184">
        <f t="shared" ca="1" si="1180"/>
        <v>0</v>
      </c>
      <c r="FU297" s="184">
        <f t="shared" ca="1" si="1181"/>
        <v>0</v>
      </c>
      <c r="FV297" s="184">
        <f t="shared" ca="1" si="1182"/>
        <v>0</v>
      </c>
      <c r="FW297" s="184">
        <f t="shared" ca="1" si="1183"/>
        <v>0</v>
      </c>
      <c r="FX297" s="184">
        <f t="shared" ca="1" si="1184"/>
        <v>0</v>
      </c>
      <c r="FY297" s="184">
        <f t="shared" ca="1" si="1185"/>
        <v>0</v>
      </c>
      <c r="FZ297" s="184">
        <f t="shared" ca="1" si="1186"/>
        <v>0</v>
      </c>
      <c r="GA297" s="184">
        <f t="shared" ca="1" si="1187"/>
        <v>0</v>
      </c>
      <c r="GB297" s="184">
        <f t="shared" ca="1" si="1188"/>
        <v>0</v>
      </c>
      <c r="GC297" s="184">
        <f t="shared" ca="1" si="1189"/>
        <v>0</v>
      </c>
      <c r="GD297" s="184">
        <f t="shared" ca="1" si="1190"/>
        <v>0</v>
      </c>
      <c r="GE297" s="184">
        <f t="shared" ca="1" si="1191"/>
        <v>0</v>
      </c>
      <c r="GF297" s="184">
        <f t="shared" ca="1" si="1192"/>
        <v>0</v>
      </c>
      <c r="GG297" s="184">
        <f t="shared" ca="1" si="1193"/>
        <v>0</v>
      </c>
      <c r="GH297" s="184">
        <f t="shared" ca="1" si="1194"/>
        <v>0</v>
      </c>
      <c r="GI297" s="184">
        <f t="shared" ca="1" si="1195"/>
        <v>0</v>
      </c>
      <c r="GJ297" s="184">
        <f t="shared" ca="1" si="1196"/>
        <v>0</v>
      </c>
      <c r="GK297" s="184">
        <f t="shared" ca="1" si="1197"/>
        <v>0</v>
      </c>
      <c r="GL297" s="184">
        <f t="shared" ca="1" si="1198"/>
        <v>0</v>
      </c>
      <c r="GM297" s="184">
        <f t="shared" ca="1" si="1199"/>
        <v>0</v>
      </c>
      <c r="GN297" s="184">
        <f t="shared" ca="1" si="1200"/>
        <v>0</v>
      </c>
      <c r="GO297" s="184">
        <f t="shared" ca="1" si="1201"/>
        <v>0</v>
      </c>
      <c r="GP297" s="184">
        <f t="shared" ca="1" si="1202"/>
        <v>0</v>
      </c>
      <c r="GQ297" s="184">
        <f t="shared" ca="1" si="1203"/>
        <v>0</v>
      </c>
      <c r="GR297" s="184">
        <f t="shared" ca="1" si="1204"/>
        <v>0</v>
      </c>
      <c r="GS297" s="184">
        <f t="shared" ca="1" si="1205"/>
        <v>0</v>
      </c>
      <c r="GT297" s="184">
        <f t="shared" ca="1" si="1206"/>
        <v>0</v>
      </c>
      <c r="GU297" s="184">
        <f t="shared" ca="1" si="1207"/>
        <v>0</v>
      </c>
      <c r="GV297" s="184">
        <f t="shared" ca="1" si="1208"/>
        <v>0</v>
      </c>
      <c r="GW297" s="184">
        <f t="shared" ca="1" si="1209"/>
        <v>0</v>
      </c>
      <c r="GX297" s="184">
        <f t="shared" ca="1" si="1210"/>
        <v>0</v>
      </c>
      <c r="GY297" s="184">
        <f t="shared" ca="1" si="1211"/>
        <v>0</v>
      </c>
      <c r="GZ297" s="184">
        <f t="shared" ca="1" si="1212"/>
        <v>0</v>
      </c>
      <c r="HA297" s="184">
        <f t="shared" ca="1" si="1213"/>
        <v>0</v>
      </c>
      <c r="HB297" s="184">
        <f t="shared" ca="1" si="1214"/>
        <v>0</v>
      </c>
      <c r="HC297" s="184">
        <f t="shared" ca="1" si="1215"/>
        <v>0</v>
      </c>
      <c r="HD297" s="184">
        <f t="shared" ca="1" si="1216"/>
        <v>0</v>
      </c>
      <c r="HE297" s="184">
        <f t="shared" ca="1" si="1217"/>
        <v>0</v>
      </c>
      <c r="HF297" s="184">
        <f t="shared" ca="1" si="1218"/>
        <v>0</v>
      </c>
      <c r="HG297" s="184">
        <f t="shared" ca="1" si="1219"/>
        <v>0</v>
      </c>
      <c r="HH297" s="184">
        <f t="shared" ca="1" si="1220"/>
        <v>0</v>
      </c>
      <c r="HI297" s="184">
        <f t="shared" ca="1" si="1221"/>
        <v>0</v>
      </c>
      <c r="HJ297" s="184">
        <f t="shared" ca="1" si="1222"/>
        <v>0</v>
      </c>
      <c r="HK297" s="578">
        <f t="shared" ca="1" si="1223"/>
        <v>0</v>
      </c>
    </row>
    <row r="298" spans="1:219" s="185" customFormat="1">
      <c r="A298" s="284"/>
      <c r="B298" s="285"/>
      <c r="C298" s="286"/>
      <c r="D298" s="287"/>
      <c r="E298" s="288"/>
      <c r="F298" s="289"/>
      <c r="G298" s="289"/>
      <c r="H298" s="289"/>
      <c r="I298" s="289"/>
      <c r="J298" s="289"/>
      <c r="K298" s="289"/>
      <c r="L298" s="289"/>
      <c r="M298" s="572">
        <f t="shared" si="1017"/>
        <v>0</v>
      </c>
      <c r="N298" s="572">
        <f t="shared" si="1018"/>
        <v>0</v>
      </c>
      <c r="O298" s="572">
        <f t="shared" si="1019"/>
        <v>0</v>
      </c>
      <c r="P298" s="572">
        <f t="shared" si="1020"/>
        <v>290</v>
      </c>
      <c r="Q298" s="572" t="str">
        <f t="shared" si="1021"/>
        <v/>
      </c>
      <c r="R298" s="572" t="str">
        <f t="shared" si="1022"/>
        <v/>
      </c>
      <c r="S298" s="184" t="str">
        <f t="shared" ca="1" si="1023"/>
        <v/>
      </c>
      <c r="T298" s="184" t="str">
        <f t="shared" ca="1" si="1024"/>
        <v/>
      </c>
      <c r="U298" s="184" t="str">
        <f t="shared" ca="1" si="1025"/>
        <v/>
      </c>
      <c r="V298" s="184" t="str">
        <f t="shared" ca="1" si="1026"/>
        <v/>
      </c>
      <c r="W298" s="184" t="str">
        <f t="shared" ca="1" si="1027"/>
        <v/>
      </c>
      <c r="X298" s="184" t="str">
        <f t="shared" ca="1" si="1028"/>
        <v/>
      </c>
      <c r="Y298" s="184" t="str">
        <f t="shared" ca="1" si="1029"/>
        <v/>
      </c>
      <c r="Z298" s="184" t="str">
        <f t="shared" ca="1" si="1030"/>
        <v/>
      </c>
      <c r="AA298" s="184" t="str">
        <f t="shared" ca="1" si="1031"/>
        <v/>
      </c>
      <c r="AB298" s="184" t="str">
        <f t="shared" ca="1" si="1032"/>
        <v/>
      </c>
      <c r="AC298" s="184" t="str">
        <f t="shared" ca="1" si="1033"/>
        <v/>
      </c>
      <c r="AD298" s="184" t="str">
        <f t="shared" ca="1" si="1034"/>
        <v/>
      </c>
      <c r="AE298" s="184" t="str">
        <f t="shared" ca="1" si="1035"/>
        <v/>
      </c>
      <c r="AF298" s="184" t="str">
        <f t="shared" ca="1" si="1036"/>
        <v/>
      </c>
      <c r="AG298" s="184" t="str">
        <f t="shared" ca="1" si="1037"/>
        <v/>
      </c>
      <c r="AH298" s="184" t="str">
        <f t="shared" ca="1" si="1038"/>
        <v/>
      </c>
      <c r="AI298" s="184" t="str">
        <f t="shared" ca="1" si="1039"/>
        <v/>
      </c>
      <c r="AJ298" s="184" t="str">
        <f t="shared" ca="1" si="1040"/>
        <v/>
      </c>
      <c r="AK298" s="184" t="str">
        <f t="shared" ca="1" si="1041"/>
        <v/>
      </c>
      <c r="AL298" s="184" t="str">
        <f t="shared" ca="1" si="1042"/>
        <v/>
      </c>
      <c r="AM298" s="184" t="str">
        <f t="shared" ca="1" si="1043"/>
        <v/>
      </c>
      <c r="AN298" s="184" t="str">
        <f t="shared" ca="1" si="1044"/>
        <v/>
      </c>
      <c r="AO298" s="184" t="str">
        <f t="shared" ca="1" si="1045"/>
        <v/>
      </c>
      <c r="AP298" s="184" t="str">
        <f t="shared" ca="1" si="1046"/>
        <v/>
      </c>
      <c r="AQ298" s="184">
        <f t="shared" ca="1" si="1047"/>
        <v>0</v>
      </c>
      <c r="AR298" s="184">
        <f t="shared" ca="1" si="1048"/>
        <v>0</v>
      </c>
      <c r="AS298" s="184">
        <f t="shared" ca="1" si="1049"/>
        <v>0</v>
      </c>
      <c r="AT298" s="184">
        <f t="shared" ca="1" si="1050"/>
        <v>0</v>
      </c>
      <c r="AU298" s="184">
        <f t="shared" ca="1" si="1051"/>
        <v>0</v>
      </c>
      <c r="AV298" s="184">
        <f t="shared" ca="1" si="1052"/>
        <v>0</v>
      </c>
      <c r="AW298" s="184">
        <f t="shared" ca="1" si="1053"/>
        <v>0</v>
      </c>
      <c r="AX298" s="184">
        <f t="shared" ca="1" si="1054"/>
        <v>0</v>
      </c>
      <c r="AY298" s="184">
        <f t="shared" ca="1" si="1055"/>
        <v>0</v>
      </c>
      <c r="AZ298" s="184">
        <f t="shared" ca="1" si="1056"/>
        <v>0</v>
      </c>
      <c r="BA298" s="184">
        <f t="shared" ca="1" si="1057"/>
        <v>0</v>
      </c>
      <c r="BB298" s="184">
        <f t="shared" ca="1" si="1058"/>
        <v>0</v>
      </c>
      <c r="BC298" s="184">
        <f t="shared" ca="1" si="1059"/>
        <v>0</v>
      </c>
      <c r="BD298" s="184">
        <f t="shared" ca="1" si="1060"/>
        <v>0</v>
      </c>
      <c r="BE298" s="184">
        <f t="shared" ca="1" si="1061"/>
        <v>0</v>
      </c>
      <c r="BF298" s="184">
        <f t="shared" ca="1" si="1062"/>
        <v>0</v>
      </c>
      <c r="BG298" s="184">
        <f t="shared" ca="1" si="1063"/>
        <v>0</v>
      </c>
      <c r="BH298" s="184">
        <f t="shared" ca="1" si="1064"/>
        <v>0</v>
      </c>
      <c r="BI298" s="184">
        <f t="shared" ca="1" si="1065"/>
        <v>0</v>
      </c>
      <c r="BJ298" s="184">
        <f t="shared" ca="1" si="1066"/>
        <v>0</v>
      </c>
      <c r="BK298" s="184">
        <f t="shared" ca="1" si="1067"/>
        <v>0</v>
      </c>
      <c r="BL298" s="184">
        <f t="shared" ca="1" si="1068"/>
        <v>0</v>
      </c>
      <c r="BM298" s="184">
        <f t="shared" ca="1" si="1069"/>
        <v>0</v>
      </c>
      <c r="BN298" s="184">
        <f t="shared" ca="1" si="1070"/>
        <v>0</v>
      </c>
      <c r="BO298" s="184">
        <f t="shared" ca="1" si="1071"/>
        <v>0</v>
      </c>
      <c r="BP298" s="184">
        <f t="shared" ca="1" si="1072"/>
        <v>0</v>
      </c>
      <c r="BQ298" s="184">
        <f t="shared" ca="1" si="1073"/>
        <v>0</v>
      </c>
      <c r="BR298" s="184">
        <f t="shared" ca="1" si="1074"/>
        <v>0</v>
      </c>
      <c r="BS298" s="184">
        <f t="shared" ca="1" si="1075"/>
        <v>0</v>
      </c>
      <c r="BT298" s="184">
        <f t="shared" ca="1" si="1076"/>
        <v>0</v>
      </c>
      <c r="BU298" s="184">
        <f t="shared" ca="1" si="1077"/>
        <v>0</v>
      </c>
      <c r="BV298" s="184">
        <f t="shared" ca="1" si="1078"/>
        <v>0</v>
      </c>
      <c r="BW298" s="184">
        <f t="shared" ca="1" si="1079"/>
        <v>0</v>
      </c>
      <c r="BX298" s="184">
        <f t="shared" ca="1" si="1080"/>
        <v>0</v>
      </c>
      <c r="BY298" s="184">
        <f t="shared" ca="1" si="1081"/>
        <v>0</v>
      </c>
      <c r="BZ298" s="184">
        <f t="shared" ca="1" si="1082"/>
        <v>0</v>
      </c>
      <c r="CA298" s="184">
        <f t="shared" ca="1" si="1083"/>
        <v>0</v>
      </c>
      <c r="CB298" s="184">
        <f t="shared" ca="1" si="1084"/>
        <v>0</v>
      </c>
      <c r="CC298" s="184">
        <f t="shared" ca="1" si="1085"/>
        <v>0</v>
      </c>
      <c r="CD298" s="184">
        <f t="shared" ca="1" si="1086"/>
        <v>0</v>
      </c>
      <c r="CE298" s="184">
        <f t="shared" ca="1" si="1087"/>
        <v>0</v>
      </c>
      <c r="CF298" s="184">
        <f t="shared" ca="1" si="1088"/>
        <v>0</v>
      </c>
      <c r="CG298" s="184">
        <f t="shared" ca="1" si="1089"/>
        <v>0</v>
      </c>
      <c r="CH298" s="184">
        <f t="shared" ca="1" si="1090"/>
        <v>0</v>
      </c>
      <c r="CI298" s="184">
        <f t="shared" ca="1" si="1091"/>
        <v>0</v>
      </c>
      <c r="CJ298" s="184">
        <f t="shared" ca="1" si="1092"/>
        <v>0</v>
      </c>
      <c r="CK298" s="184">
        <f t="shared" ca="1" si="1093"/>
        <v>0</v>
      </c>
      <c r="CL298" s="184">
        <f t="shared" ca="1" si="1094"/>
        <v>0</v>
      </c>
      <c r="CM298" s="184">
        <f t="shared" ca="1" si="1095"/>
        <v>0</v>
      </c>
      <c r="CN298" s="184">
        <f t="shared" ca="1" si="1096"/>
        <v>0</v>
      </c>
      <c r="CO298" s="184">
        <f t="shared" ca="1" si="1097"/>
        <v>0</v>
      </c>
      <c r="CP298" s="184">
        <f t="shared" ca="1" si="1098"/>
        <v>0</v>
      </c>
      <c r="CQ298" s="184">
        <f t="shared" ca="1" si="1099"/>
        <v>0</v>
      </c>
      <c r="CR298" s="184">
        <f t="shared" ca="1" si="1100"/>
        <v>0</v>
      </c>
      <c r="CS298" s="184">
        <f t="shared" ca="1" si="1101"/>
        <v>0</v>
      </c>
      <c r="CT298" s="184">
        <f t="shared" ca="1" si="1102"/>
        <v>0</v>
      </c>
      <c r="CU298" s="184">
        <f t="shared" ca="1" si="1103"/>
        <v>0</v>
      </c>
      <c r="CV298" s="184">
        <f t="shared" ca="1" si="1104"/>
        <v>0</v>
      </c>
      <c r="CW298" s="184">
        <f t="shared" ca="1" si="1105"/>
        <v>0</v>
      </c>
      <c r="CX298" s="184">
        <f t="shared" ca="1" si="1106"/>
        <v>0</v>
      </c>
      <c r="CY298" s="184">
        <f t="shared" ca="1" si="1107"/>
        <v>0</v>
      </c>
      <c r="CZ298" s="184">
        <f t="shared" ca="1" si="1108"/>
        <v>0</v>
      </c>
      <c r="DA298" s="184">
        <f t="shared" ca="1" si="1109"/>
        <v>0</v>
      </c>
      <c r="DB298" s="184">
        <f t="shared" ca="1" si="1110"/>
        <v>0</v>
      </c>
      <c r="DC298" s="184">
        <f t="shared" ca="1" si="1111"/>
        <v>0</v>
      </c>
      <c r="DD298" s="184">
        <f t="shared" ca="1" si="1112"/>
        <v>0</v>
      </c>
      <c r="DE298" s="184">
        <f t="shared" ca="1" si="1113"/>
        <v>0</v>
      </c>
      <c r="DF298" s="184">
        <f t="shared" ca="1" si="1114"/>
        <v>0</v>
      </c>
      <c r="DG298" s="184">
        <f t="shared" ca="1" si="1115"/>
        <v>0</v>
      </c>
      <c r="DH298" s="184">
        <f t="shared" ca="1" si="1116"/>
        <v>0</v>
      </c>
      <c r="DI298" s="184">
        <f t="shared" ca="1" si="1117"/>
        <v>0</v>
      </c>
      <c r="DJ298" s="184">
        <f t="shared" ca="1" si="1118"/>
        <v>0</v>
      </c>
      <c r="DK298" s="184">
        <f t="shared" ca="1" si="1119"/>
        <v>0</v>
      </c>
      <c r="DL298" s="184">
        <f t="shared" ca="1" si="1120"/>
        <v>0</v>
      </c>
      <c r="DM298" s="184">
        <f t="shared" ca="1" si="1121"/>
        <v>0</v>
      </c>
      <c r="DN298" s="184">
        <f t="shared" ca="1" si="1122"/>
        <v>0</v>
      </c>
      <c r="DO298" s="184">
        <f t="shared" ca="1" si="1123"/>
        <v>0</v>
      </c>
      <c r="DP298" s="184">
        <f t="shared" ca="1" si="1124"/>
        <v>0</v>
      </c>
      <c r="DQ298" s="184">
        <f t="shared" ca="1" si="1125"/>
        <v>0</v>
      </c>
      <c r="DR298" s="184">
        <f t="shared" ca="1" si="1126"/>
        <v>0</v>
      </c>
      <c r="DS298" s="184">
        <f t="shared" ca="1" si="1127"/>
        <v>0</v>
      </c>
      <c r="DT298" s="184">
        <f t="shared" ca="1" si="1128"/>
        <v>0</v>
      </c>
      <c r="DU298" s="184">
        <f t="shared" ca="1" si="1129"/>
        <v>0</v>
      </c>
      <c r="DV298" s="184">
        <f t="shared" ca="1" si="1130"/>
        <v>0</v>
      </c>
      <c r="DW298" s="184">
        <f t="shared" ca="1" si="1131"/>
        <v>0</v>
      </c>
      <c r="DX298" s="184">
        <f t="shared" ca="1" si="1132"/>
        <v>0</v>
      </c>
      <c r="DY298" s="184">
        <f t="shared" ca="1" si="1133"/>
        <v>0</v>
      </c>
      <c r="DZ298" s="184">
        <f t="shared" ca="1" si="1134"/>
        <v>0</v>
      </c>
      <c r="EA298" s="184">
        <f t="shared" ca="1" si="1135"/>
        <v>0</v>
      </c>
      <c r="EB298" s="184">
        <f t="shared" ca="1" si="1136"/>
        <v>0</v>
      </c>
      <c r="EC298" s="184">
        <f t="shared" ca="1" si="1137"/>
        <v>0</v>
      </c>
      <c r="ED298" s="184">
        <f t="shared" ca="1" si="1138"/>
        <v>0</v>
      </c>
      <c r="EE298" s="184">
        <f t="shared" ca="1" si="1139"/>
        <v>0</v>
      </c>
      <c r="EF298" s="184">
        <f t="shared" ca="1" si="1140"/>
        <v>0</v>
      </c>
      <c r="EG298" s="184">
        <f t="shared" ca="1" si="1141"/>
        <v>0</v>
      </c>
      <c r="EH298" s="184">
        <f t="shared" ca="1" si="1142"/>
        <v>0</v>
      </c>
      <c r="EI298" s="184">
        <f t="shared" ca="1" si="1143"/>
        <v>0</v>
      </c>
      <c r="EJ298" s="184">
        <f t="shared" ca="1" si="1144"/>
        <v>0</v>
      </c>
      <c r="EK298" s="184">
        <f t="shared" ca="1" si="1145"/>
        <v>0</v>
      </c>
      <c r="EL298" s="184">
        <f t="shared" ca="1" si="1146"/>
        <v>0</v>
      </c>
      <c r="EM298" s="184">
        <f t="shared" ca="1" si="1147"/>
        <v>0</v>
      </c>
      <c r="EN298" s="184">
        <f t="shared" ca="1" si="1148"/>
        <v>0</v>
      </c>
      <c r="EO298" s="184">
        <f t="shared" ca="1" si="1149"/>
        <v>0</v>
      </c>
      <c r="EP298" s="184">
        <f t="shared" ca="1" si="1150"/>
        <v>0</v>
      </c>
      <c r="EQ298" s="184">
        <f t="shared" ca="1" si="1151"/>
        <v>0</v>
      </c>
      <c r="ER298" s="184">
        <f t="shared" ca="1" si="1152"/>
        <v>0</v>
      </c>
      <c r="ES298" s="184">
        <f t="shared" ca="1" si="1153"/>
        <v>0</v>
      </c>
      <c r="ET298" s="184">
        <f t="shared" ca="1" si="1154"/>
        <v>0</v>
      </c>
      <c r="EU298" s="184">
        <f t="shared" ca="1" si="1155"/>
        <v>0</v>
      </c>
      <c r="EV298" s="184">
        <f t="shared" ca="1" si="1156"/>
        <v>0</v>
      </c>
      <c r="EW298" s="184">
        <f t="shared" ca="1" si="1157"/>
        <v>0</v>
      </c>
      <c r="EX298" s="184">
        <f t="shared" ca="1" si="1158"/>
        <v>0</v>
      </c>
      <c r="EY298" s="184">
        <f t="shared" ca="1" si="1159"/>
        <v>0</v>
      </c>
      <c r="EZ298" s="184">
        <f t="shared" ca="1" si="1160"/>
        <v>0</v>
      </c>
      <c r="FA298" s="184">
        <f t="shared" ca="1" si="1161"/>
        <v>0</v>
      </c>
      <c r="FB298" s="184">
        <f t="shared" ca="1" si="1162"/>
        <v>0</v>
      </c>
      <c r="FC298" s="184">
        <f t="shared" ca="1" si="1163"/>
        <v>0</v>
      </c>
      <c r="FD298" s="184">
        <f t="shared" ca="1" si="1164"/>
        <v>0</v>
      </c>
      <c r="FE298" s="184">
        <f t="shared" ca="1" si="1165"/>
        <v>0</v>
      </c>
      <c r="FF298" s="184">
        <f t="shared" ca="1" si="1166"/>
        <v>0</v>
      </c>
      <c r="FG298" s="184">
        <f t="shared" ca="1" si="1167"/>
        <v>0</v>
      </c>
      <c r="FH298" s="184">
        <f t="shared" ca="1" si="1168"/>
        <v>0</v>
      </c>
      <c r="FI298" s="184">
        <f t="shared" ca="1" si="1169"/>
        <v>0</v>
      </c>
      <c r="FJ298" s="184">
        <f t="shared" ca="1" si="1170"/>
        <v>0</v>
      </c>
      <c r="FK298" s="184">
        <f t="shared" ca="1" si="1171"/>
        <v>0</v>
      </c>
      <c r="FL298" s="184">
        <f t="shared" ca="1" si="1172"/>
        <v>0</v>
      </c>
      <c r="FM298" s="184">
        <f t="shared" ca="1" si="1173"/>
        <v>0</v>
      </c>
      <c r="FN298" s="184">
        <f t="shared" ca="1" si="1174"/>
        <v>0</v>
      </c>
      <c r="FO298" s="184">
        <f t="shared" ca="1" si="1175"/>
        <v>0</v>
      </c>
      <c r="FP298" s="184">
        <f t="shared" ca="1" si="1176"/>
        <v>0</v>
      </c>
      <c r="FQ298" s="184">
        <f t="shared" ca="1" si="1177"/>
        <v>0</v>
      </c>
      <c r="FR298" s="184">
        <f t="shared" ca="1" si="1178"/>
        <v>0</v>
      </c>
      <c r="FS298" s="184">
        <f t="shared" ca="1" si="1179"/>
        <v>0</v>
      </c>
      <c r="FT298" s="184">
        <f t="shared" ca="1" si="1180"/>
        <v>0</v>
      </c>
      <c r="FU298" s="184">
        <f t="shared" ca="1" si="1181"/>
        <v>0</v>
      </c>
      <c r="FV298" s="184">
        <f t="shared" ca="1" si="1182"/>
        <v>0</v>
      </c>
      <c r="FW298" s="184">
        <f t="shared" ca="1" si="1183"/>
        <v>0</v>
      </c>
      <c r="FX298" s="184">
        <f t="shared" ca="1" si="1184"/>
        <v>0</v>
      </c>
      <c r="FY298" s="184">
        <f t="shared" ca="1" si="1185"/>
        <v>0</v>
      </c>
      <c r="FZ298" s="184">
        <f t="shared" ca="1" si="1186"/>
        <v>0</v>
      </c>
      <c r="GA298" s="184">
        <f t="shared" ca="1" si="1187"/>
        <v>0</v>
      </c>
      <c r="GB298" s="184">
        <f t="shared" ca="1" si="1188"/>
        <v>0</v>
      </c>
      <c r="GC298" s="184">
        <f t="shared" ca="1" si="1189"/>
        <v>0</v>
      </c>
      <c r="GD298" s="184">
        <f t="shared" ca="1" si="1190"/>
        <v>0</v>
      </c>
      <c r="GE298" s="184">
        <f t="shared" ca="1" si="1191"/>
        <v>0</v>
      </c>
      <c r="GF298" s="184">
        <f t="shared" ca="1" si="1192"/>
        <v>0</v>
      </c>
      <c r="GG298" s="184">
        <f t="shared" ca="1" si="1193"/>
        <v>0</v>
      </c>
      <c r="GH298" s="184">
        <f t="shared" ca="1" si="1194"/>
        <v>0</v>
      </c>
      <c r="GI298" s="184">
        <f t="shared" ca="1" si="1195"/>
        <v>0</v>
      </c>
      <c r="GJ298" s="184">
        <f t="shared" ca="1" si="1196"/>
        <v>0</v>
      </c>
      <c r="GK298" s="184">
        <f t="shared" ca="1" si="1197"/>
        <v>0</v>
      </c>
      <c r="GL298" s="184">
        <f t="shared" ca="1" si="1198"/>
        <v>0</v>
      </c>
      <c r="GM298" s="184">
        <f t="shared" ca="1" si="1199"/>
        <v>0</v>
      </c>
      <c r="GN298" s="184">
        <f t="shared" ca="1" si="1200"/>
        <v>0</v>
      </c>
      <c r="GO298" s="184">
        <f t="shared" ca="1" si="1201"/>
        <v>0</v>
      </c>
      <c r="GP298" s="184">
        <f t="shared" ca="1" si="1202"/>
        <v>0</v>
      </c>
      <c r="GQ298" s="184">
        <f t="shared" ca="1" si="1203"/>
        <v>0</v>
      </c>
      <c r="GR298" s="184">
        <f t="shared" ca="1" si="1204"/>
        <v>0</v>
      </c>
      <c r="GS298" s="184">
        <f t="shared" ca="1" si="1205"/>
        <v>0</v>
      </c>
      <c r="GT298" s="184">
        <f t="shared" ca="1" si="1206"/>
        <v>0</v>
      </c>
      <c r="GU298" s="184">
        <f t="shared" ca="1" si="1207"/>
        <v>0</v>
      </c>
      <c r="GV298" s="184">
        <f t="shared" ca="1" si="1208"/>
        <v>0</v>
      </c>
      <c r="GW298" s="184">
        <f t="shared" ca="1" si="1209"/>
        <v>0</v>
      </c>
      <c r="GX298" s="184">
        <f t="shared" ca="1" si="1210"/>
        <v>0</v>
      </c>
      <c r="GY298" s="184">
        <f t="shared" ca="1" si="1211"/>
        <v>0</v>
      </c>
      <c r="GZ298" s="184">
        <f t="shared" ca="1" si="1212"/>
        <v>0</v>
      </c>
      <c r="HA298" s="184">
        <f t="shared" ca="1" si="1213"/>
        <v>0</v>
      </c>
      <c r="HB298" s="184">
        <f t="shared" ca="1" si="1214"/>
        <v>0</v>
      </c>
      <c r="HC298" s="184">
        <f t="shared" ca="1" si="1215"/>
        <v>0</v>
      </c>
      <c r="HD298" s="184">
        <f t="shared" ca="1" si="1216"/>
        <v>0</v>
      </c>
      <c r="HE298" s="184">
        <f t="shared" ca="1" si="1217"/>
        <v>0</v>
      </c>
      <c r="HF298" s="184">
        <f t="shared" ca="1" si="1218"/>
        <v>0</v>
      </c>
      <c r="HG298" s="184">
        <f t="shared" ca="1" si="1219"/>
        <v>0</v>
      </c>
      <c r="HH298" s="184">
        <f t="shared" ca="1" si="1220"/>
        <v>0</v>
      </c>
      <c r="HI298" s="184">
        <f t="shared" ca="1" si="1221"/>
        <v>0</v>
      </c>
      <c r="HJ298" s="184">
        <f t="shared" ca="1" si="1222"/>
        <v>0</v>
      </c>
      <c r="HK298" s="578">
        <f t="shared" ca="1" si="1223"/>
        <v>0</v>
      </c>
    </row>
    <row r="299" spans="1:219" s="185" customFormat="1">
      <c r="A299" s="284"/>
      <c r="B299" s="285"/>
      <c r="C299" s="286"/>
      <c r="D299" s="287"/>
      <c r="E299" s="288"/>
      <c r="F299" s="289"/>
      <c r="G299" s="289"/>
      <c r="H299" s="289"/>
      <c r="I299" s="289"/>
      <c r="J299" s="289"/>
      <c r="K299" s="289"/>
      <c r="L299" s="289"/>
      <c r="M299" s="572">
        <f t="shared" si="1017"/>
        <v>0</v>
      </c>
      <c r="N299" s="572">
        <f t="shared" si="1018"/>
        <v>0</v>
      </c>
      <c r="O299" s="572">
        <f t="shared" si="1019"/>
        <v>0</v>
      </c>
      <c r="P299" s="572">
        <f t="shared" si="1020"/>
        <v>291</v>
      </c>
      <c r="Q299" s="572" t="str">
        <f t="shared" si="1021"/>
        <v/>
      </c>
      <c r="R299" s="572" t="str">
        <f t="shared" si="1022"/>
        <v/>
      </c>
      <c r="S299" s="184" t="str">
        <f t="shared" ca="1" si="1023"/>
        <v/>
      </c>
      <c r="T299" s="184" t="str">
        <f t="shared" ca="1" si="1024"/>
        <v/>
      </c>
      <c r="U299" s="184" t="str">
        <f t="shared" ca="1" si="1025"/>
        <v/>
      </c>
      <c r="V299" s="184" t="str">
        <f t="shared" ca="1" si="1026"/>
        <v/>
      </c>
      <c r="W299" s="184" t="str">
        <f t="shared" ca="1" si="1027"/>
        <v/>
      </c>
      <c r="X299" s="184" t="str">
        <f t="shared" ca="1" si="1028"/>
        <v/>
      </c>
      <c r="Y299" s="184" t="str">
        <f t="shared" ca="1" si="1029"/>
        <v/>
      </c>
      <c r="Z299" s="184" t="str">
        <f t="shared" ca="1" si="1030"/>
        <v/>
      </c>
      <c r="AA299" s="184" t="str">
        <f t="shared" ca="1" si="1031"/>
        <v/>
      </c>
      <c r="AB299" s="184" t="str">
        <f t="shared" ca="1" si="1032"/>
        <v/>
      </c>
      <c r="AC299" s="184" t="str">
        <f t="shared" ca="1" si="1033"/>
        <v/>
      </c>
      <c r="AD299" s="184" t="str">
        <f t="shared" ca="1" si="1034"/>
        <v/>
      </c>
      <c r="AE299" s="184" t="str">
        <f t="shared" ca="1" si="1035"/>
        <v/>
      </c>
      <c r="AF299" s="184" t="str">
        <f t="shared" ca="1" si="1036"/>
        <v/>
      </c>
      <c r="AG299" s="184" t="str">
        <f t="shared" ca="1" si="1037"/>
        <v/>
      </c>
      <c r="AH299" s="184" t="str">
        <f t="shared" ca="1" si="1038"/>
        <v/>
      </c>
      <c r="AI299" s="184" t="str">
        <f t="shared" ca="1" si="1039"/>
        <v/>
      </c>
      <c r="AJ299" s="184" t="str">
        <f t="shared" ca="1" si="1040"/>
        <v/>
      </c>
      <c r="AK299" s="184" t="str">
        <f t="shared" ca="1" si="1041"/>
        <v/>
      </c>
      <c r="AL299" s="184" t="str">
        <f t="shared" ca="1" si="1042"/>
        <v/>
      </c>
      <c r="AM299" s="184" t="str">
        <f t="shared" ca="1" si="1043"/>
        <v/>
      </c>
      <c r="AN299" s="184" t="str">
        <f t="shared" ca="1" si="1044"/>
        <v/>
      </c>
      <c r="AO299" s="184" t="str">
        <f t="shared" ca="1" si="1045"/>
        <v/>
      </c>
      <c r="AP299" s="184">
        <f t="shared" ca="1" si="1046"/>
        <v>0</v>
      </c>
      <c r="AQ299" s="184">
        <f t="shared" ca="1" si="1047"/>
        <v>0</v>
      </c>
      <c r="AR299" s="184">
        <f t="shared" ca="1" si="1048"/>
        <v>0</v>
      </c>
      <c r="AS299" s="184">
        <f t="shared" ca="1" si="1049"/>
        <v>0</v>
      </c>
      <c r="AT299" s="184">
        <f t="shared" ca="1" si="1050"/>
        <v>0</v>
      </c>
      <c r="AU299" s="184">
        <f t="shared" ca="1" si="1051"/>
        <v>0</v>
      </c>
      <c r="AV299" s="184">
        <f t="shared" ca="1" si="1052"/>
        <v>0</v>
      </c>
      <c r="AW299" s="184">
        <f t="shared" ca="1" si="1053"/>
        <v>0</v>
      </c>
      <c r="AX299" s="184">
        <f t="shared" ca="1" si="1054"/>
        <v>0</v>
      </c>
      <c r="AY299" s="184">
        <f t="shared" ca="1" si="1055"/>
        <v>0</v>
      </c>
      <c r="AZ299" s="184">
        <f t="shared" ca="1" si="1056"/>
        <v>0</v>
      </c>
      <c r="BA299" s="184">
        <f t="shared" ca="1" si="1057"/>
        <v>0</v>
      </c>
      <c r="BB299" s="184">
        <f t="shared" ca="1" si="1058"/>
        <v>0</v>
      </c>
      <c r="BC299" s="184">
        <f t="shared" ca="1" si="1059"/>
        <v>0</v>
      </c>
      <c r="BD299" s="184">
        <f t="shared" ca="1" si="1060"/>
        <v>0</v>
      </c>
      <c r="BE299" s="184">
        <f t="shared" ca="1" si="1061"/>
        <v>0</v>
      </c>
      <c r="BF299" s="184">
        <f t="shared" ca="1" si="1062"/>
        <v>0</v>
      </c>
      <c r="BG299" s="184">
        <f t="shared" ca="1" si="1063"/>
        <v>0</v>
      </c>
      <c r="BH299" s="184">
        <f t="shared" ca="1" si="1064"/>
        <v>0</v>
      </c>
      <c r="BI299" s="184">
        <f t="shared" ca="1" si="1065"/>
        <v>0</v>
      </c>
      <c r="BJ299" s="184">
        <f t="shared" ca="1" si="1066"/>
        <v>0</v>
      </c>
      <c r="BK299" s="184">
        <f t="shared" ca="1" si="1067"/>
        <v>0</v>
      </c>
      <c r="BL299" s="184">
        <f t="shared" ca="1" si="1068"/>
        <v>0</v>
      </c>
      <c r="BM299" s="184">
        <f t="shared" ca="1" si="1069"/>
        <v>0</v>
      </c>
      <c r="BN299" s="184">
        <f t="shared" ca="1" si="1070"/>
        <v>0</v>
      </c>
      <c r="BO299" s="184">
        <f t="shared" ca="1" si="1071"/>
        <v>0</v>
      </c>
      <c r="BP299" s="184">
        <f t="shared" ca="1" si="1072"/>
        <v>0</v>
      </c>
      <c r="BQ299" s="184">
        <f t="shared" ca="1" si="1073"/>
        <v>0</v>
      </c>
      <c r="BR299" s="184">
        <f t="shared" ca="1" si="1074"/>
        <v>0</v>
      </c>
      <c r="BS299" s="184">
        <f t="shared" ca="1" si="1075"/>
        <v>0</v>
      </c>
      <c r="BT299" s="184">
        <f t="shared" ca="1" si="1076"/>
        <v>0</v>
      </c>
      <c r="BU299" s="184">
        <f t="shared" ca="1" si="1077"/>
        <v>0</v>
      </c>
      <c r="BV299" s="184">
        <f t="shared" ca="1" si="1078"/>
        <v>0</v>
      </c>
      <c r="BW299" s="184">
        <f t="shared" ca="1" si="1079"/>
        <v>0</v>
      </c>
      <c r="BX299" s="184">
        <f t="shared" ca="1" si="1080"/>
        <v>0</v>
      </c>
      <c r="BY299" s="184">
        <f t="shared" ca="1" si="1081"/>
        <v>0</v>
      </c>
      <c r="BZ299" s="184">
        <f t="shared" ca="1" si="1082"/>
        <v>0</v>
      </c>
      <c r="CA299" s="184">
        <f t="shared" ca="1" si="1083"/>
        <v>0</v>
      </c>
      <c r="CB299" s="184">
        <f t="shared" ca="1" si="1084"/>
        <v>0</v>
      </c>
      <c r="CC299" s="184">
        <f t="shared" ca="1" si="1085"/>
        <v>0</v>
      </c>
      <c r="CD299" s="184">
        <f t="shared" ca="1" si="1086"/>
        <v>0</v>
      </c>
      <c r="CE299" s="184">
        <f t="shared" ca="1" si="1087"/>
        <v>0</v>
      </c>
      <c r="CF299" s="184">
        <f t="shared" ca="1" si="1088"/>
        <v>0</v>
      </c>
      <c r="CG299" s="184">
        <f t="shared" ca="1" si="1089"/>
        <v>0</v>
      </c>
      <c r="CH299" s="184">
        <f t="shared" ca="1" si="1090"/>
        <v>0</v>
      </c>
      <c r="CI299" s="184">
        <f t="shared" ca="1" si="1091"/>
        <v>0</v>
      </c>
      <c r="CJ299" s="184">
        <f t="shared" ca="1" si="1092"/>
        <v>0</v>
      </c>
      <c r="CK299" s="184">
        <f t="shared" ca="1" si="1093"/>
        <v>0</v>
      </c>
      <c r="CL299" s="184">
        <f t="shared" ca="1" si="1094"/>
        <v>0</v>
      </c>
      <c r="CM299" s="184">
        <f t="shared" ca="1" si="1095"/>
        <v>0</v>
      </c>
      <c r="CN299" s="184">
        <f t="shared" ca="1" si="1096"/>
        <v>0</v>
      </c>
      <c r="CO299" s="184">
        <f t="shared" ca="1" si="1097"/>
        <v>0</v>
      </c>
      <c r="CP299" s="184">
        <f t="shared" ca="1" si="1098"/>
        <v>0</v>
      </c>
      <c r="CQ299" s="184">
        <f t="shared" ca="1" si="1099"/>
        <v>0</v>
      </c>
      <c r="CR299" s="184">
        <f t="shared" ca="1" si="1100"/>
        <v>0</v>
      </c>
      <c r="CS299" s="184">
        <f t="shared" ca="1" si="1101"/>
        <v>0</v>
      </c>
      <c r="CT299" s="184">
        <f t="shared" ca="1" si="1102"/>
        <v>0</v>
      </c>
      <c r="CU299" s="184">
        <f t="shared" ca="1" si="1103"/>
        <v>0</v>
      </c>
      <c r="CV299" s="184">
        <f t="shared" ca="1" si="1104"/>
        <v>0</v>
      </c>
      <c r="CW299" s="184">
        <f t="shared" ca="1" si="1105"/>
        <v>0</v>
      </c>
      <c r="CX299" s="184">
        <f t="shared" ca="1" si="1106"/>
        <v>0</v>
      </c>
      <c r="CY299" s="184">
        <f t="shared" ca="1" si="1107"/>
        <v>0</v>
      </c>
      <c r="CZ299" s="184">
        <f t="shared" ca="1" si="1108"/>
        <v>0</v>
      </c>
      <c r="DA299" s="184">
        <f t="shared" ca="1" si="1109"/>
        <v>0</v>
      </c>
      <c r="DB299" s="184">
        <f t="shared" ca="1" si="1110"/>
        <v>0</v>
      </c>
      <c r="DC299" s="184">
        <f t="shared" ca="1" si="1111"/>
        <v>0</v>
      </c>
      <c r="DD299" s="184">
        <f t="shared" ca="1" si="1112"/>
        <v>0</v>
      </c>
      <c r="DE299" s="184">
        <f t="shared" ca="1" si="1113"/>
        <v>0</v>
      </c>
      <c r="DF299" s="184">
        <f t="shared" ca="1" si="1114"/>
        <v>0</v>
      </c>
      <c r="DG299" s="184">
        <f t="shared" ca="1" si="1115"/>
        <v>0</v>
      </c>
      <c r="DH299" s="184">
        <f t="shared" ca="1" si="1116"/>
        <v>0</v>
      </c>
      <c r="DI299" s="184">
        <f t="shared" ca="1" si="1117"/>
        <v>0</v>
      </c>
      <c r="DJ299" s="184">
        <f t="shared" ca="1" si="1118"/>
        <v>0</v>
      </c>
      <c r="DK299" s="184">
        <f t="shared" ca="1" si="1119"/>
        <v>0</v>
      </c>
      <c r="DL299" s="184">
        <f t="shared" ca="1" si="1120"/>
        <v>0</v>
      </c>
      <c r="DM299" s="184">
        <f t="shared" ca="1" si="1121"/>
        <v>0</v>
      </c>
      <c r="DN299" s="184">
        <f t="shared" ca="1" si="1122"/>
        <v>0</v>
      </c>
      <c r="DO299" s="184">
        <f t="shared" ca="1" si="1123"/>
        <v>0</v>
      </c>
      <c r="DP299" s="184">
        <f t="shared" ca="1" si="1124"/>
        <v>0</v>
      </c>
      <c r="DQ299" s="184">
        <f t="shared" ca="1" si="1125"/>
        <v>0</v>
      </c>
      <c r="DR299" s="184">
        <f t="shared" ca="1" si="1126"/>
        <v>0</v>
      </c>
      <c r="DS299" s="184">
        <f t="shared" ca="1" si="1127"/>
        <v>0</v>
      </c>
      <c r="DT299" s="184">
        <f t="shared" ca="1" si="1128"/>
        <v>0</v>
      </c>
      <c r="DU299" s="184">
        <f t="shared" ca="1" si="1129"/>
        <v>0</v>
      </c>
      <c r="DV299" s="184">
        <f t="shared" ca="1" si="1130"/>
        <v>0</v>
      </c>
      <c r="DW299" s="184">
        <f t="shared" ca="1" si="1131"/>
        <v>0</v>
      </c>
      <c r="DX299" s="184">
        <f t="shared" ca="1" si="1132"/>
        <v>0</v>
      </c>
      <c r="DY299" s="184">
        <f t="shared" ca="1" si="1133"/>
        <v>0</v>
      </c>
      <c r="DZ299" s="184">
        <f t="shared" ca="1" si="1134"/>
        <v>0</v>
      </c>
      <c r="EA299" s="184">
        <f t="shared" ca="1" si="1135"/>
        <v>0</v>
      </c>
      <c r="EB299" s="184">
        <f t="shared" ca="1" si="1136"/>
        <v>0</v>
      </c>
      <c r="EC299" s="184">
        <f t="shared" ca="1" si="1137"/>
        <v>0</v>
      </c>
      <c r="ED299" s="184">
        <f t="shared" ca="1" si="1138"/>
        <v>0</v>
      </c>
      <c r="EE299" s="184">
        <f t="shared" ca="1" si="1139"/>
        <v>0</v>
      </c>
      <c r="EF299" s="184">
        <f t="shared" ca="1" si="1140"/>
        <v>0</v>
      </c>
      <c r="EG299" s="184">
        <f t="shared" ca="1" si="1141"/>
        <v>0</v>
      </c>
      <c r="EH299" s="184">
        <f t="shared" ca="1" si="1142"/>
        <v>0</v>
      </c>
      <c r="EI299" s="184">
        <f t="shared" ca="1" si="1143"/>
        <v>0</v>
      </c>
      <c r="EJ299" s="184">
        <f t="shared" ca="1" si="1144"/>
        <v>0</v>
      </c>
      <c r="EK299" s="184">
        <f t="shared" ca="1" si="1145"/>
        <v>0</v>
      </c>
      <c r="EL299" s="184">
        <f t="shared" ca="1" si="1146"/>
        <v>0</v>
      </c>
      <c r="EM299" s="184">
        <f t="shared" ca="1" si="1147"/>
        <v>0</v>
      </c>
      <c r="EN299" s="184">
        <f t="shared" ca="1" si="1148"/>
        <v>0</v>
      </c>
      <c r="EO299" s="184">
        <f t="shared" ca="1" si="1149"/>
        <v>0</v>
      </c>
      <c r="EP299" s="184">
        <f t="shared" ca="1" si="1150"/>
        <v>0</v>
      </c>
      <c r="EQ299" s="184">
        <f t="shared" ca="1" si="1151"/>
        <v>0</v>
      </c>
      <c r="ER299" s="184">
        <f t="shared" ca="1" si="1152"/>
        <v>0</v>
      </c>
      <c r="ES299" s="184">
        <f t="shared" ca="1" si="1153"/>
        <v>0</v>
      </c>
      <c r="ET299" s="184">
        <f t="shared" ca="1" si="1154"/>
        <v>0</v>
      </c>
      <c r="EU299" s="184">
        <f t="shared" ca="1" si="1155"/>
        <v>0</v>
      </c>
      <c r="EV299" s="184">
        <f t="shared" ca="1" si="1156"/>
        <v>0</v>
      </c>
      <c r="EW299" s="184">
        <f t="shared" ca="1" si="1157"/>
        <v>0</v>
      </c>
      <c r="EX299" s="184">
        <f t="shared" ca="1" si="1158"/>
        <v>0</v>
      </c>
      <c r="EY299" s="184">
        <f t="shared" ca="1" si="1159"/>
        <v>0</v>
      </c>
      <c r="EZ299" s="184">
        <f t="shared" ca="1" si="1160"/>
        <v>0</v>
      </c>
      <c r="FA299" s="184">
        <f t="shared" ca="1" si="1161"/>
        <v>0</v>
      </c>
      <c r="FB299" s="184">
        <f t="shared" ca="1" si="1162"/>
        <v>0</v>
      </c>
      <c r="FC299" s="184">
        <f t="shared" ca="1" si="1163"/>
        <v>0</v>
      </c>
      <c r="FD299" s="184">
        <f t="shared" ca="1" si="1164"/>
        <v>0</v>
      </c>
      <c r="FE299" s="184">
        <f t="shared" ca="1" si="1165"/>
        <v>0</v>
      </c>
      <c r="FF299" s="184">
        <f t="shared" ca="1" si="1166"/>
        <v>0</v>
      </c>
      <c r="FG299" s="184">
        <f t="shared" ca="1" si="1167"/>
        <v>0</v>
      </c>
      <c r="FH299" s="184">
        <f t="shared" ca="1" si="1168"/>
        <v>0</v>
      </c>
      <c r="FI299" s="184">
        <f t="shared" ca="1" si="1169"/>
        <v>0</v>
      </c>
      <c r="FJ299" s="184">
        <f t="shared" ca="1" si="1170"/>
        <v>0</v>
      </c>
      <c r="FK299" s="184">
        <f t="shared" ca="1" si="1171"/>
        <v>0</v>
      </c>
      <c r="FL299" s="184">
        <f t="shared" ca="1" si="1172"/>
        <v>0</v>
      </c>
      <c r="FM299" s="184">
        <f t="shared" ca="1" si="1173"/>
        <v>0</v>
      </c>
      <c r="FN299" s="184">
        <f t="shared" ca="1" si="1174"/>
        <v>0</v>
      </c>
      <c r="FO299" s="184">
        <f t="shared" ca="1" si="1175"/>
        <v>0</v>
      </c>
      <c r="FP299" s="184">
        <f t="shared" ca="1" si="1176"/>
        <v>0</v>
      </c>
      <c r="FQ299" s="184">
        <f t="shared" ca="1" si="1177"/>
        <v>0</v>
      </c>
      <c r="FR299" s="184">
        <f t="shared" ca="1" si="1178"/>
        <v>0</v>
      </c>
      <c r="FS299" s="184">
        <f t="shared" ca="1" si="1179"/>
        <v>0</v>
      </c>
      <c r="FT299" s="184">
        <f t="shared" ca="1" si="1180"/>
        <v>0</v>
      </c>
      <c r="FU299" s="184">
        <f t="shared" ca="1" si="1181"/>
        <v>0</v>
      </c>
      <c r="FV299" s="184">
        <f t="shared" ca="1" si="1182"/>
        <v>0</v>
      </c>
      <c r="FW299" s="184">
        <f t="shared" ca="1" si="1183"/>
        <v>0</v>
      </c>
      <c r="FX299" s="184">
        <f t="shared" ca="1" si="1184"/>
        <v>0</v>
      </c>
      <c r="FY299" s="184">
        <f t="shared" ca="1" si="1185"/>
        <v>0</v>
      </c>
      <c r="FZ299" s="184">
        <f t="shared" ca="1" si="1186"/>
        <v>0</v>
      </c>
      <c r="GA299" s="184">
        <f t="shared" ca="1" si="1187"/>
        <v>0</v>
      </c>
      <c r="GB299" s="184">
        <f t="shared" ca="1" si="1188"/>
        <v>0</v>
      </c>
      <c r="GC299" s="184">
        <f t="shared" ca="1" si="1189"/>
        <v>0</v>
      </c>
      <c r="GD299" s="184">
        <f t="shared" ca="1" si="1190"/>
        <v>0</v>
      </c>
      <c r="GE299" s="184">
        <f t="shared" ca="1" si="1191"/>
        <v>0</v>
      </c>
      <c r="GF299" s="184">
        <f t="shared" ca="1" si="1192"/>
        <v>0</v>
      </c>
      <c r="GG299" s="184">
        <f t="shared" ca="1" si="1193"/>
        <v>0</v>
      </c>
      <c r="GH299" s="184">
        <f t="shared" ca="1" si="1194"/>
        <v>0</v>
      </c>
      <c r="GI299" s="184">
        <f t="shared" ca="1" si="1195"/>
        <v>0</v>
      </c>
      <c r="GJ299" s="184">
        <f t="shared" ca="1" si="1196"/>
        <v>0</v>
      </c>
      <c r="GK299" s="184">
        <f t="shared" ca="1" si="1197"/>
        <v>0</v>
      </c>
      <c r="GL299" s="184">
        <f t="shared" ca="1" si="1198"/>
        <v>0</v>
      </c>
      <c r="GM299" s="184">
        <f t="shared" ca="1" si="1199"/>
        <v>0</v>
      </c>
      <c r="GN299" s="184">
        <f t="shared" ca="1" si="1200"/>
        <v>0</v>
      </c>
      <c r="GO299" s="184">
        <f t="shared" ca="1" si="1201"/>
        <v>0</v>
      </c>
      <c r="GP299" s="184">
        <f t="shared" ca="1" si="1202"/>
        <v>0</v>
      </c>
      <c r="GQ299" s="184">
        <f t="shared" ca="1" si="1203"/>
        <v>0</v>
      </c>
      <c r="GR299" s="184">
        <f t="shared" ca="1" si="1204"/>
        <v>0</v>
      </c>
      <c r="GS299" s="184">
        <f t="shared" ca="1" si="1205"/>
        <v>0</v>
      </c>
      <c r="GT299" s="184">
        <f t="shared" ca="1" si="1206"/>
        <v>0</v>
      </c>
      <c r="GU299" s="184">
        <f t="shared" ca="1" si="1207"/>
        <v>0</v>
      </c>
      <c r="GV299" s="184">
        <f t="shared" ca="1" si="1208"/>
        <v>0</v>
      </c>
      <c r="GW299" s="184">
        <f t="shared" ca="1" si="1209"/>
        <v>0</v>
      </c>
      <c r="GX299" s="184">
        <f t="shared" ca="1" si="1210"/>
        <v>0</v>
      </c>
      <c r="GY299" s="184">
        <f t="shared" ca="1" si="1211"/>
        <v>0</v>
      </c>
      <c r="GZ299" s="184">
        <f t="shared" ca="1" si="1212"/>
        <v>0</v>
      </c>
      <c r="HA299" s="184">
        <f t="shared" ca="1" si="1213"/>
        <v>0</v>
      </c>
      <c r="HB299" s="184">
        <f t="shared" ca="1" si="1214"/>
        <v>0</v>
      </c>
      <c r="HC299" s="184">
        <f t="shared" ca="1" si="1215"/>
        <v>0</v>
      </c>
      <c r="HD299" s="184">
        <f t="shared" ca="1" si="1216"/>
        <v>0</v>
      </c>
      <c r="HE299" s="184">
        <f t="shared" ca="1" si="1217"/>
        <v>0</v>
      </c>
      <c r="HF299" s="184">
        <f t="shared" ca="1" si="1218"/>
        <v>0</v>
      </c>
      <c r="HG299" s="184">
        <f t="shared" ca="1" si="1219"/>
        <v>0</v>
      </c>
      <c r="HH299" s="184">
        <f t="shared" ca="1" si="1220"/>
        <v>0</v>
      </c>
      <c r="HI299" s="184">
        <f t="shared" ca="1" si="1221"/>
        <v>0</v>
      </c>
      <c r="HJ299" s="184">
        <f t="shared" ca="1" si="1222"/>
        <v>0</v>
      </c>
      <c r="HK299" s="578">
        <f t="shared" ca="1" si="1223"/>
        <v>0</v>
      </c>
    </row>
    <row r="300" spans="1:219" s="185" customFormat="1">
      <c r="A300" s="284"/>
      <c r="B300" s="285"/>
      <c r="C300" s="286"/>
      <c r="D300" s="287"/>
      <c r="E300" s="288"/>
      <c r="F300" s="289"/>
      <c r="G300" s="289"/>
      <c r="H300" s="289"/>
      <c r="I300" s="289"/>
      <c r="J300" s="289"/>
      <c r="K300" s="289"/>
      <c r="L300" s="289"/>
      <c r="M300" s="572">
        <f t="shared" si="1017"/>
        <v>0</v>
      </c>
      <c r="N300" s="572">
        <f t="shared" si="1018"/>
        <v>0</v>
      </c>
      <c r="O300" s="572">
        <f t="shared" si="1019"/>
        <v>0</v>
      </c>
      <c r="P300" s="572">
        <f t="shared" si="1020"/>
        <v>292</v>
      </c>
      <c r="Q300" s="572" t="str">
        <f t="shared" si="1021"/>
        <v/>
      </c>
      <c r="R300" s="572" t="str">
        <f t="shared" si="1022"/>
        <v/>
      </c>
      <c r="S300" s="184" t="str">
        <f t="shared" ca="1" si="1023"/>
        <v/>
      </c>
      <c r="T300" s="184" t="str">
        <f t="shared" ca="1" si="1024"/>
        <v/>
      </c>
      <c r="U300" s="184" t="str">
        <f t="shared" ca="1" si="1025"/>
        <v/>
      </c>
      <c r="V300" s="184" t="str">
        <f t="shared" ca="1" si="1026"/>
        <v/>
      </c>
      <c r="W300" s="184" t="str">
        <f t="shared" ca="1" si="1027"/>
        <v/>
      </c>
      <c r="X300" s="184" t="str">
        <f t="shared" ca="1" si="1028"/>
        <v/>
      </c>
      <c r="Y300" s="184" t="str">
        <f t="shared" ca="1" si="1029"/>
        <v/>
      </c>
      <c r="Z300" s="184" t="str">
        <f t="shared" ca="1" si="1030"/>
        <v/>
      </c>
      <c r="AA300" s="184" t="str">
        <f t="shared" ca="1" si="1031"/>
        <v/>
      </c>
      <c r="AB300" s="184" t="str">
        <f t="shared" ca="1" si="1032"/>
        <v/>
      </c>
      <c r="AC300" s="184" t="str">
        <f t="shared" ca="1" si="1033"/>
        <v/>
      </c>
      <c r="AD300" s="184" t="str">
        <f t="shared" ca="1" si="1034"/>
        <v/>
      </c>
      <c r="AE300" s="184" t="str">
        <f t="shared" ca="1" si="1035"/>
        <v/>
      </c>
      <c r="AF300" s="184" t="str">
        <f t="shared" ca="1" si="1036"/>
        <v/>
      </c>
      <c r="AG300" s="184" t="str">
        <f t="shared" ca="1" si="1037"/>
        <v/>
      </c>
      <c r="AH300" s="184" t="str">
        <f t="shared" ca="1" si="1038"/>
        <v/>
      </c>
      <c r="AI300" s="184" t="str">
        <f t="shared" ca="1" si="1039"/>
        <v/>
      </c>
      <c r="AJ300" s="184" t="str">
        <f t="shared" ca="1" si="1040"/>
        <v/>
      </c>
      <c r="AK300" s="184" t="str">
        <f t="shared" ca="1" si="1041"/>
        <v/>
      </c>
      <c r="AL300" s="184" t="str">
        <f t="shared" ca="1" si="1042"/>
        <v/>
      </c>
      <c r="AM300" s="184" t="str">
        <f t="shared" ca="1" si="1043"/>
        <v/>
      </c>
      <c r="AN300" s="184" t="str">
        <f t="shared" ca="1" si="1044"/>
        <v/>
      </c>
      <c r="AO300" s="184">
        <f t="shared" ca="1" si="1045"/>
        <v>0</v>
      </c>
      <c r="AP300" s="184">
        <f t="shared" ca="1" si="1046"/>
        <v>0</v>
      </c>
      <c r="AQ300" s="184">
        <f t="shared" ca="1" si="1047"/>
        <v>0</v>
      </c>
      <c r="AR300" s="184">
        <f t="shared" ca="1" si="1048"/>
        <v>0</v>
      </c>
      <c r="AS300" s="184">
        <f t="shared" ca="1" si="1049"/>
        <v>0</v>
      </c>
      <c r="AT300" s="184">
        <f t="shared" ca="1" si="1050"/>
        <v>0</v>
      </c>
      <c r="AU300" s="184">
        <f t="shared" ca="1" si="1051"/>
        <v>0</v>
      </c>
      <c r="AV300" s="184">
        <f t="shared" ca="1" si="1052"/>
        <v>0</v>
      </c>
      <c r="AW300" s="184">
        <f t="shared" ca="1" si="1053"/>
        <v>0</v>
      </c>
      <c r="AX300" s="184">
        <f t="shared" ca="1" si="1054"/>
        <v>0</v>
      </c>
      <c r="AY300" s="184">
        <f t="shared" ca="1" si="1055"/>
        <v>0</v>
      </c>
      <c r="AZ300" s="184">
        <f t="shared" ca="1" si="1056"/>
        <v>0</v>
      </c>
      <c r="BA300" s="184">
        <f t="shared" ca="1" si="1057"/>
        <v>0</v>
      </c>
      <c r="BB300" s="184">
        <f t="shared" ca="1" si="1058"/>
        <v>0</v>
      </c>
      <c r="BC300" s="184">
        <f t="shared" ca="1" si="1059"/>
        <v>0</v>
      </c>
      <c r="BD300" s="184">
        <f t="shared" ca="1" si="1060"/>
        <v>0</v>
      </c>
      <c r="BE300" s="184">
        <f t="shared" ca="1" si="1061"/>
        <v>0</v>
      </c>
      <c r="BF300" s="184">
        <f t="shared" ca="1" si="1062"/>
        <v>0</v>
      </c>
      <c r="BG300" s="184">
        <f t="shared" ca="1" si="1063"/>
        <v>0</v>
      </c>
      <c r="BH300" s="184">
        <f t="shared" ca="1" si="1064"/>
        <v>0</v>
      </c>
      <c r="BI300" s="184">
        <f t="shared" ca="1" si="1065"/>
        <v>0</v>
      </c>
      <c r="BJ300" s="184">
        <f t="shared" ca="1" si="1066"/>
        <v>0</v>
      </c>
      <c r="BK300" s="184">
        <f t="shared" ca="1" si="1067"/>
        <v>0</v>
      </c>
      <c r="BL300" s="184">
        <f t="shared" ca="1" si="1068"/>
        <v>0</v>
      </c>
      <c r="BM300" s="184">
        <f t="shared" ca="1" si="1069"/>
        <v>0</v>
      </c>
      <c r="BN300" s="184">
        <f t="shared" ca="1" si="1070"/>
        <v>0</v>
      </c>
      <c r="BO300" s="184">
        <f t="shared" ca="1" si="1071"/>
        <v>0</v>
      </c>
      <c r="BP300" s="184">
        <f t="shared" ca="1" si="1072"/>
        <v>0</v>
      </c>
      <c r="BQ300" s="184">
        <f t="shared" ca="1" si="1073"/>
        <v>0</v>
      </c>
      <c r="BR300" s="184">
        <f t="shared" ca="1" si="1074"/>
        <v>0</v>
      </c>
      <c r="BS300" s="184">
        <f t="shared" ca="1" si="1075"/>
        <v>0</v>
      </c>
      <c r="BT300" s="184">
        <f t="shared" ca="1" si="1076"/>
        <v>0</v>
      </c>
      <c r="BU300" s="184">
        <f t="shared" ca="1" si="1077"/>
        <v>0</v>
      </c>
      <c r="BV300" s="184">
        <f t="shared" ca="1" si="1078"/>
        <v>0</v>
      </c>
      <c r="BW300" s="184">
        <f t="shared" ca="1" si="1079"/>
        <v>0</v>
      </c>
      <c r="BX300" s="184">
        <f t="shared" ca="1" si="1080"/>
        <v>0</v>
      </c>
      <c r="BY300" s="184">
        <f t="shared" ca="1" si="1081"/>
        <v>0</v>
      </c>
      <c r="BZ300" s="184">
        <f t="shared" ca="1" si="1082"/>
        <v>0</v>
      </c>
      <c r="CA300" s="184">
        <f t="shared" ca="1" si="1083"/>
        <v>0</v>
      </c>
      <c r="CB300" s="184">
        <f t="shared" ca="1" si="1084"/>
        <v>0</v>
      </c>
      <c r="CC300" s="184">
        <f t="shared" ca="1" si="1085"/>
        <v>0</v>
      </c>
      <c r="CD300" s="184">
        <f t="shared" ca="1" si="1086"/>
        <v>0</v>
      </c>
      <c r="CE300" s="184">
        <f t="shared" ca="1" si="1087"/>
        <v>0</v>
      </c>
      <c r="CF300" s="184">
        <f t="shared" ca="1" si="1088"/>
        <v>0</v>
      </c>
      <c r="CG300" s="184">
        <f t="shared" ca="1" si="1089"/>
        <v>0</v>
      </c>
      <c r="CH300" s="184">
        <f t="shared" ca="1" si="1090"/>
        <v>0</v>
      </c>
      <c r="CI300" s="184">
        <f t="shared" ca="1" si="1091"/>
        <v>0</v>
      </c>
      <c r="CJ300" s="184">
        <f t="shared" ca="1" si="1092"/>
        <v>0</v>
      </c>
      <c r="CK300" s="184">
        <f t="shared" ca="1" si="1093"/>
        <v>0</v>
      </c>
      <c r="CL300" s="184">
        <f t="shared" ca="1" si="1094"/>
        <v>0</v>
      </c>
      <c r="CM300" s="184">
        <f t="shared" ca="1" si="1095"/>
        <v>0</v>
      </c>
      <c r="CN300" s="184">
        <f t="shared" ca="1" si="1096"/>
        <v>0</v>
      </c>
      <c r="CO300" s="184">
        <f t="shared" ca="1" si="1097"/>
        <v>0</v>
      </c>
      <c r="CP300" s="184">
        <f t="shared" ca="1" si="1098"/>
        <v>0</v>
      </c>
      <c r="CQ300" s="184">
        <f t="shared" ca="1" si="1099"/>
        <v>0</v>
      </c>
      <c r="CR300" s="184">
        <f t="shared" ca="1" si="1100"/>
        <v>0</v>
      </c>
      <c r="CS300" s="184">
        <f t="shared" ca="1" si="1101"/>
        <v>0</v>
      </c>
      <c r="CT300" s="184">
        <f t="shared" ca="1" si="1102"/>
        <v>0</v>
      </c>
      <c r="CU300" s="184">
        <f t="shared" ca="1" si="1103"/>
        <v>0</v>
      </c>
      <c r="CV300" s="184">
        <f t="shared" ca="1" si="1104"/>
        <v>0</v>
      </c>
      <c r="CW300" s="184">
        <f t="shared" ca="1" si="1105"/>
        <v>0</v>
      </c>
      <c r="CX300" s="184">
        <f t="shared" ca="1" si="1106"/>
        <v>0</v>
      </c>
      <c r="CY300" s="184">
        <f t="shared" ca="1" si="1107"/>
        <v>0</v>
      </c>
      <c r="CZ300" s="184">
        <f t="shared" ca="1" si="1108"/>
        <v>0</v>
      </c>
      <c r="DA300" s="184">
        <f t="shared" ca="1" si="1109"/>
        <v>0</v>
      </c>
      <c r="DB300" s="184">
        <f t="shared" ca="1" si="1110"/>
        <v>0</v>
      </c>
      <c r="DC300" s="184">
        <f t="shared" ca="1" si="1111"/>
        <v>0</v>
      </c>
      <c r="DD300" s="184">
        <f t="shared" ca="1" si="1112"/>
        <v>0</v>
      </c>
      <c r="DE300" s="184">
        <f t="shared" ca="1" si="1113"/>
        <v>0</v>
      </c>
      <c r="DF300" s="184">
        <f t="shared" ca="1" si="1114"/>
        <v>0</v>
      </c>
      <c r="DG300" s="184">
        <f t="shared" ca="1" si="1115"/>
        <v>0</v>
      </c>
      <c r="DH300" s="184">
        <f t="shared" ca="1" si="1116"/>
        <v>0</v>
      </c>
      <c r="DI300" s="184">
        <f t="shared" ca="1" si="1117"/>
        <v>0</v>
      </c>
      <c r="DJ300" s="184">
        <f t="shared" ca="1" si="1118"/>
        <v>0</v>
      </c>
      <c r="DK300" s="184">
        <f t="shared" ca="1" si="1119"/>
        <v>0</v>
      </c>
      <c r="DL300" s="184">
        <f t="shared" ca="1" si="1120"/>
        <v>0</v>
      </c>
      <c r="DM300" s="184">
        <f t="shared" ca="1" si="1121"/>
        <v>0</v>
      </c>
      <c r="DN300" s="184">
        <f t="shared" ca="1" si="1122"/>
        <v>0</v>
      </c>
      <c r="DO300" s="184">
        <f t="shared" ca="1" si="1123"/>
        <v>0</v>
      </c>
      <c r="DP300" s="184">
        <f t="shared" ca="1" si="1124"/>
        <v>0</v>
      </c>
      <c r="DQ300" s="184">
        <f t="shared" ca="1" si="1125"/>
        <v>0</v>
      </c>
      <c r="DR300" s="184">
        <f t="shared" ca="1" si="1126"/>
        <v>0</v>
      </c>
      <c r="DS300" s="184">
        <f t="shared" ca="1" si="1127"/>
        <v>0</v>
      </c>
      <c r="DT300" s="184">
        <f t="shared" ca="1" si="1128"/>
        <v>0</v>
      </c>
      <c r="DU300" s="184">
        <f t="shared" ca="1" si="1129"/>
        <v>0</v>
      </c>
      <c r="DV300" s="184">
        <f t="shared" ca="1" si="1130"/>
        <v>0</v>
      </c>
      <c r="DW300" s="184">
        <f t="shared" ca="1" si="1131"/>
        <v>0</v>
      </c>
      <c r="DX300" s="184">
        <f t="shared" ca="1" si="1132"/>
        <v>0</v>
      </c>
      <c r="DY300" s="184">
        <f t="shared" ca="1" si="1133"/>
        <v>0</v>
      </c>
      <c r="DZ300" s="184">
        <f t="shared" ca="1" si="1134"/>
        <v>0</v>
      </c>
      <c r="EA300" s="184">
        <f t="shared" ca="1" si="1135"/>
        <v>0</v>
      </c>
      <c r="EB300" s="184">
        <f t="shared" ca="1" si="1136"/>
        <v>0</v>
      </c>
      <c r="EC300" s="184">
        <f t="shared" ca="1" si="1137"/>
        <v>0</v>
      </c>
      <c r="ED300" s="184">
        <f t="shared" ca="1" si="1138"/>
        <v>0</v>
      </c>
      <c r="EE300" s="184">
        <f t="shared" ca="1" si="1139"/>
        <v>0</v>
      </c>
      <c r="EF300" s="184">
        <f t="shared" ca="1" si="1140"/>
        <v>0</v>
      </c>
      <c r="EG300" s="184">
        <f t="shared" ca="1" si="1141"/>
        <v>0</v>
      </c>
      <c r="EH300" s="184">
        <f t="shared" ca="1" si="1142"/>
        <v>0</v>
      </c>
      <c r="EI300" s="184">
        <f t="shared" ca="1" si="1143"/>
        <v>0</v>
      </c>
      <c r="EJ300" s="184">
        <f t="shared" ca="1" si="1144"/>
        <v>0</v>
      </c>
      <c r="EK300" s="184">
        <f t="shared" ca="1" si="1145"/>
        <v>0</v>
      </c>
      <c r="EL300" s="184">
        <f t="shared" ca="1" si="1146"/>
        <v>0</v>
      </c>
      <c r="EM300" s="184">
        <f t="shared" ca="1" si="1147"/>
        <v>0</v>
      </c>
      <c r="EN300" s="184">
        <f t="shared" ca="1" si="1148"/>
        <v>0</v>
      </c>
      <c r="EO300" s="184">
        <f t="shared" ca="1" si="1149"/>
        <v>0</v>
      </c>
      <c r="EP300" s="184">
        <f t="shared" ca="1" si="1150"/>
        <v>0</v>
      </c>
      <c r="EQ300" s="184">
        <f t="shared" ca="1" si="1151"/>
        <v>0</v>
      </c>
      <c r="ER300" s="184">
        <f t="shared" ca="1" si="1152"/>
        <v>0</v>
      </c>
      <c r="ES300" s="184">
        <f t="shared" ca="1" si="1153"/>
        <v>0</v>
      </c>
      <c r="ET300" s="184">
        <f t="shared" ca="1" si="1154"/>
        <v>0</v>
      </c>
      <c r="EU300" s="184">
        <f t="shared" ca="1" si="1155"/>
        <v>0</v>
      </c>
      <c r="EV300" s="184">
        <f t="shared" ca="1" si="1156"/>
        <v>0</v>
      </c>
      <c r="EW300" s="184">
        <f t="shared" ca="1" si="1157"/>
        <v>0</v>
      </c>
      <c r="EX300" s="184">
        <f t="shared" ca="1" si="1158"/>
        <v>0</v>
      </c>
      <c r="EY300" s="184">
        <f t="shared" ca="1" si="1159"/>
        <v>0</v>
      </c>
      <c r="EZ300" s="184">
        <f t="shared" ca="1" si="1160"/>
        <v>0</v>
      </c>
      <c r="FA300" s="184">
        <f t="shared" ca="1" si="1161"/>
        <v>0</v>
      </c>
      <c r="FB300" s="184">
        <f t="shared" ca="1" si="1162"/>
        <v>0</v>
      </c>
      <c r="FC300" s="184">
        <f t="shared" ca="1" si="1163"/>
        <v>0</v>
      </c>
      <c r="FD300" s="184">
        <f t="shared" ca="1" si="1164"/>
        <v>0</v>
      </c>
      <c r="FE300" s="184">
        <f t="shared" ca="1" si="1165"/>
        <v>0</v>
      </c>
      <c r="FF300" s="184">
        <f t="shared" ca="1" si="1166"/>
        <v>0</v>
      </c>
      <c r="FG300" s="184">
        <f t="shared" ca="1" si="1167"/>
        <v>0</v>
      </c>
      <c r="FH300" s="184">
        <f t="shared" ca="1" si="1168"/>
        <v>0</v>
      </c>
      <c r="FI300" s="184">
        <f t="shared" ca="1" si="1169"/>
        <v>0</v>
      </c>
      <c r="FJ300" s="184">
        <f t="shared" ca="1" si="1170"/>
        <v>0</v>
      </c>
      <c r="FK300" s="184">
        <f t="shared" ca="1" si="1171"/>
        <v>0</v>
      </c>
      <c r="FL300" s="184">
        <f t="shared" ca="1" si="1172"/>
        <v>0</v>
      </c>
      <c r="FM300" s="184">
        <f t="shared" ca="1" si="1173"/>
        <v>0</v>
      </c>
      <c r="FN300" s="184">
        <f t="shared" ca="1" si="1174"/>
        <v>0</v>
      </c>
      <c r="FO300" s="184">
        <f t="shared" ca="1" si="1175"/>
        <v>0</v>
      </c>
      <c r="FP300" s="184">
        <f t="shared" ca="1" si="1176"/>
        <v>0</v>
      </c>
      <c r="FQ300" s="184">
        <f t="shared" ca="1" si="1177"/>
        <v>0</v>
      </c>
      <c r="FR300" s="184">
        <f t="shared" ca="1" si="1178"/>
        <v>0</v>
      </c>
      <c r="FS300" s="184">
        <f t="shared" ca="1" si="1179"/>
        <v>0</v>
      </c>
      <c r="FT300" s="184">
        <f t="shared" ca="1" si="1180"/>
        <v>0</v>
      </c>
      <c r="FU300" s="184">
        <f t="shared" ca="1" si="1181"/>
        <v>0</v>
      </c>
      <c r="FV300" s="184">
        <f t="shared" ca="1" si="1182"/>
        <v>0</v>
      </c>
      <c r="FW300" s="184">
        <f t="shared" ca="1" si="1183"/>
        <v>0</v>
      </c>
      <c r="FX300" s="184">
        <f t="shared" ca="1" si="1184"/>
        <v>0</v>
      </c>
      <c r="FY300" s="184">
        <f t="shared" ca="1" si="1185"/>
        <v>0</v>
      </c>
      <c r="FZ300" s="184">
        <f t="shared" ca="1" si="1186"/>
        <v>0</v>
      </c>
      <c r="GA300" s="184">
        <f t="shared" ca="1" si="1187"/>
        <v>0</v>
      </c>
      <c r="GB300" s="184">
        <f t="shared" ca="1" si="1188"/>
        <v>0</v>
      </c>
      <c r="GC300" s="184">
        <f t="shared" ca="1" si="1189"/>
        <v>0</v>
      </c>
      <c r="GD300" s="184">
        <f t="shared" ca="1" si="1190"/>
        <v>0</v>
      </c>
      <c r="GE300" s="184">
        <f t="shared" ca="1" si="1191"/>
        <v>0</v>
      </c>
      <c r="GF300" s="184">
        <f t="shared" ca="1" si="1192"/>
        <v>0</v>
      </c>
      <c r="GG300" s="184">
        <f t="shared" ca="1" si="1193"/>
        <v>0</v>
      </c>
      <c r="GH300" s="184">
        <f t="shared" ca="1" si="1194"/>
        <v>0</v>
      </c>
      <c r="GI300" s="184">
        <f t="shared" ca="1" si="1195"/>
        <v>0</v>
      </c>
      <c r="GJ300" s="184">
        <f t="shared" ca="1" si="1196"/>
        <v>0</v>
      </c>
      <c r="GK300" s="184">
        <f t="shared" ca="1" si="1197"/>
        <v>0</v>
      </c>
      <c r="GL300" s="184">
        <f t="shared" ca="1" si="1198"/>
        <v>0</v>
      </c>
      <c r="GM300" s="184">
        <f t="shared" ca="1" si="1199"/>
        <v>0</v>
      </c>
      <c r="GN300" s="184">
        <f t="shared" ca="1" si="1200"/>
        <v>0</v>
      </c>
      <c r="GO300" s="184">
        <f t="shared" ca="1" si="1201"/>
        <v>0</v>
      </c>
      <c r="GP300" s="184">
        <f t="shared" ca="1" si="1202"/>
        <v>0</v>
      </c>
      <c r="GQ300" s="184">
        <f t="shared" ca="1" si="1203"/>
        <v>0</v>
      </c>
      <c r="GR300" s="184">
        <f t="shared" ca="1" si="1204"/>
        <v>0</v>
      </c>
      <c r="GS300" s="184">
        <f t="shared" ca="1" si="1205"/>
        <v>0</v>
      </c>
      <c r="GT300" s="184">
        <f t="shared" ca="1" si="1206"/>
        <v>0</v>
      </c>
      <c r="GU300" s="184">
        <f t="shared" ca="1" si="1207"/>
        <v>0</v>
      </c>
      <c r="GV300" s="184">
        <f t="shared" ca="1" si="1208"/>
        <v>0</v>
      </c>
      <c r="GW300" s="184">
        <f t="shared" ca="1" si="1209"/>
        <v>0</v>
      </c>
      <c r="GX300" s="184">
        <f t="shared" ca="1" si="1210"/>
        <v>0</v>
      </c>
      <c r="GY300" s="184">
        <f t="shared" ca="1" si="1211"/>
        <v>0</v>
      </c>
      <c r="GZ300" s="184">
        <f t="shared" ca="1" si="1212"/>
        <v>0</v>
      </c>
      <c r="HA300" s="184">
        <f t="shared" ca="1" si="1213"/>
        <v>0</v>
      </c>
      <c r="HB300" s="184">
        <f t="shared" ca="1" si="1214"/>
        <v>0</v>
      </c>
      <c r="HC300" s="184">
        <f t="shared" ca="1" si="1215"/>
        <v>0</v>
      </c>
      <c r="HD300" s="184">
        <f t="shared" ca="1" si="1216"/>
        <v>0</v>
      </c>
      <c r="HE300" s="184">
        <f t="shared" ca="1" si="1217"/>
        <v>0</v>
      </c>
      <c r="HF300" s="184">
        <f t="shared" ca="1" si="1218"/>
        <v>0</v>
      </c>
      <c r="HG300" s="184">
        <f t="shared" ca="1" si="1219"/>
        <v>0</v>
      </c>
      <c r="HH300" s="184">
        <f t="shared" ca="1" si="1220"/>
        <v>0</v>
      </c>
      <c r="HI300" s="184">
        <f t="shared" ca="1" si="1221"/>
        <v>0</v>
      </c>
      <c r="HJ300" s="184">
        <f t="shared" ca="1" si="1222"/>
        <v>0</v>
      </c>
      <c r="HK300" s="578">
        <f t="shared" ca="1" si="1223"/>
        <v>0</v>
      </c>
    </row>
    <row r="301" spans="1:219" s="185" customFormat="1">
      <c r="A301" s="284"/>
      <c r="B301" s="285"/>
      <c r="C301" s="286"/>
      <c r="D301" s="287"/>
      <c r="E301" s="288"/>
      <c r="F301" s="289"/>
      <c r="G301" s="289"/>
      <c r="H301" s="289"/>
      <c r="I301" s="289"/>
      <c r="J301" s="289"/>
      <c r="K301" s="289"/>
      <c r="L301" s="289"/>
      <c r="M301" s="572">
        <f t="shared" si="1017"/>
        <v>0</v>
      </c>
      <c r="N301" s="572">
        <f t="shared" si="1018"/>
        <v>0</v>
      </c>
      <c r="O301" s="572">
        <f t="shared" si="1019"/>
        <v>0</v>
      </c>
      <c r="P301" s="572">
        <f t="shared" si="1020"/>
        <v>293</v>
      </c>
      <c r="Q301" s="572" t="str">
        <f t="shared" si="1021"/>
        <v/>
      </c>
      <c r="R301" s="572" t="str">
        <f t="shared" si="1022"/>
        <v/>
      </c>
      <c r="S301" s="184" t="str">
        <f t="shared" ca="1" si="1023"/>
        <v/>
      </c>
      <c r="T301" s="184" t="str">
        <f t="shared" ca="1" si="1024"/>
        <v/>
      </c>
      <c r="U301" s="184" t="str">
        <f t="shared" ca="1" si="1025"/>
        <v/>
      </c>
      <c r="V301" s="184" t="str">
        <f t="shared" ca="1" si="1026"/>
        <v/>
      </c>
      <c r="W301" s="184" t="str">
        <f t="shared" ca="1" si="1027"/>
        <v/>
      </c>
      <c r="X301" s="184" t="str">
        <f t="shared" ca="1" si="1028"/>
        <v/>
      </c>
      <c r="Y301" s="184" t="str">
        <f t="shared" ca="1" si="1029"/>
        <v/>
      </c>
      <c r="Z301" s="184" t="str">
        <f t="shared" ca="1" si="1030"/>
        <v/>
      </c>
      <c r="AA301" s="184" t="str">
        <f t="shared" ca="1" si="1031"/>
        <v/>
      </c>
      <c r="AB301" s="184" t="str">
        <f t="shared" ca="1" si="1032"/>
        <v/>
      </c>
      <c r="AC301" s="184" t="str">
        <f t="shared" ca="1" si="1033"/>
        <v/>
      </c>
      <c r="AD301" s="184" t="str">
        <f t="shared" ca="1" si="1034"/>
        <v/>
      </c>
      <c r="AE301" s="184" t="str">
        <f t="shared" ca="1" si="1035"/>
        <v/>
      </c>
      <c r="AF301" s="184" t="str">
        <f t="shared" ca="1" si="1036"/>
        <v/>
      </c>
      <c r="AG301" s="184" t="str">
        <f t="shared" ca="1" si="1037"/>
        <v/>
      </c>
      <c r="AH301" s="184" t="str">
        <f t="shared" ca="1" si="1038"/>
        <v/>
      </c>
      <c r="AI301" s="184" t="str">
        <f t="shared" ca="1" si="1039"/>
        <v/>
      </c>
      <c r="AJ301" s="184" t="str">
        <f t="shared" ca="1" si="1040"/>
        <v/>
      </c>
      <c r="AK301" s="184" t="str">
        <f t="shared" ca="1" si="1041"/>
        <v/>
      </c>
      <c r="AL301" s="184" t="str">
        <f t="shared" ca="1" si="1042"/>
        <v/>
      </c>
      <c r="AM301" s="184" t="str">
        <f t="shared" ca="1" si="1043"/>
        <v/>
      </c>
      <c r="AN301" s="184">
        <f t="shared" ca="1" si="1044"/>
        <v>0</v>
      </c>
      <c r="AO301" s="184">
        <f t="shared" ca="1" si="1045"/>
        <v>0</v>
      </c>
      <c r="AP301" s="184">
        <f t="shared" ca="1" si="1046"/>
        <v>0</v>
      </c>
      <c r="AQ301" s="184">
        <f t="shared" ca="1" si="1047"/>
        <v>0</v>
      </c>
      <c r="AR301" s="184">
        <f t="shared" ca="1" si="1048"/>
        <v>0</v>
      </c>
      <c r="AS301" s="184">
        <f t="shared" ca="1" si="1049"/>
        <v>0</v>
      </c>
      <c r="AT301" s="184">
        <f t="shared" ca="1" si="1050"/>
        <v>0</v>
      </c>
      <c r="AU301" s="184">
        <f t="shared" ca="1" si="1051"/>
        <v>0</v>
      </c>
      <c r="AV301" s="184">
        <f t="shared" ca="1" si="1052"/>
        <v>0</v>
      </c>
      <c r="AW301" s="184">
        <f t="shared" ca="1" si="1053"/>
        <v>0</v>
      </c>
      <c r="AX301" s="184">
        <f t="shared" ca="1" si="1054"/>
        <v>0</v>
      </c>
      <c r="AY301" s="184">
        <f t="shared" ca="1" si="1055"/>
        <v>0</v>
      </c>
      <c r="AZ301" s="184">
        <f t="shared" ca="1" si="1056"/>
        <v>0</v>
      </c>
      <c r="BA301" s="184">
        <f t="shared" ca="1" si="1057"/>
        <v>0</v>
      </c>
      <c r="BB301" s="184">
        <f t="shared" ca="1" si="1058"/>
        <v>0</v>
      </c>
      <c r="BC301" s="184">
        <f t="shared" ca="1" si="1059"/>
        <v>0</v>
      </c>
      <c r="BD301" s="184">
        <f t="shared" ca="1" si="1060"/>
        <v>0</v>
      </c>
      <c r="BE301" s="184">
        <f t="shared" ca="1" si="1061"/>
        <v>0</v>
      </c>
      <c r="BF301" s="184">
        <f t="shared" ca="1" si="1062"/>
        <v>0</v>
      </c>
      <c r="BG301" s="184">
        <f t="shared" ca="1" si="1063"/>
        <v>0</v>
      </c>
      <c r="BH301" s="184">
        <f t="shared" ca="1" si="1064"/>
        <v>0</v>
      </c>
      <c r="BI301" s="184">
        <f t="shared" ca="1" si="1065"/>
        <v>0</v>
      </c>
      <c r="BJ301" s="184">
        <f t="shared" ca="1" si="1066"/>
        <v>0</v>
      </c>
      <c r="BK301" s="184">
        <f t="shared" ca="1" si="1067"/>
        <v>0</v>
      </c>
      <c r="BL301" s="184">
        <f t="shared" ca="1" si="1068"/>
        <v>0</v>
      </c>
      <c r="BM301" s="184">
        <f t="shared" ca="1" si="1069"/>
        <v>0</v>
      </c>
      <c r="BN301" s="184">
        <f t="shared" ca="1" si="1070"/>
        <v>0</v>
      </c>
      <c r="BO301" s="184">
        <f t="shared" ca="1" si="1071"/>
        <v>0</v>
      </c>
      <c r="BP301" s="184">
        <f t="shared" ca="1" si="1072"/>
        <v>0</v>
      </c>
      <c r="BQ301" s="184">
        <f t="shared" ca="1" si="1073"/>
        <v>0</v>
      </c>
      <c r="BR301" s="184">
        <f t="shared" ca="1" si="1074"/>
        <v>0</v>
      </c>
      <c r="BS301" s="184">
        <f t="shared" ca="1" si="1075"/>
        <v>0</v>
      </c>
      <c r="BT301" s="184">
        <f t="shared" ca="1" si="1076"/>
        <v>0</v>
      </c>
      <c r="BU301" s="184">
        <f t="shared" ca="1" si="1077"/>
        <v>0</v>
      </c>
      <c r="BV301" s="184">
        <f t="shared" ca="1" si="1078"/>
        <v>0</v>
      </c>
      <c r="BW301" s="184">
        <f t="shared" ca="1" si="1079"/>
        <v>0</v>
      </c>
      <c r="BX301" s="184">
        <f t="shared" ca="1" si="1080"/>
        <v>0</v>
      </c>
      <c r="BY301" s="184">
        <f t="shared" ca="1" si="1081"/>
        <v>0</v>
      </c>
      <c r="BZ301" s="184">
        <f t="shared" ca="1" si="1082"/>
        <v>0</v>
      </c>
      <c r="CA301" s="184">
        <f t="shared" ca="1" si="1083"/>
        <v>0</v>
      </c>
      <c r="CB301" s="184">
        <f t="shared" ca="1" si="1084"/>
        <v>0</v>
      </c>
      <c r="CC301" s="184">
        <f t="shared" ca="1" si="1085"/>
        <v>0</v>
      </c>
      <c r="CD301" s="184">
        <f t="shared" ca="1" si="1086"/>
        <v>0</v>
      </c>
      <c r="CE301" s="184">
        <f t="shared" ca="1" si="1087"/>
        <v>0</v>
      </c>
      <c r="CF301" s="184">
        <f t="shared" ca="1" si="1088"/>
        <v>0</v>
      </c>
      <c r="CG301" s="184">
        <f t="shared" ca="1" si="1089"/>
        <v>0</v>
      </c>
      <c r="CH301" s="184">
        <f t="shared" ca="1" si="1090"/>
        <v>0</v>
      </c>
      <c r="CI301" s="184">
        <f t="shared" ca="1" si="1091"/>
        <v>0</v>
      </c>
      <c r="CJ301" s="184">
        <f t="shared" ca="1" si="1092"/>
        <v>0</v>
      </c>
      <c r="CK301" s="184">
        <f t="shared" ca="1" si="1093"/>
        <v>0</v>
      </c>
      <c r="CL301" s="184">
        <f t="shared" ca="1" si="1094"/>
        <v>0</v>
      </c>
      <c r="CM301" s="184">
        <f t="shared" ca="1" si="1095"/>
        <v>0</v>
      </c>
      <c r="CN301" s="184">
        <f t="shared" ca="1" si="1096"/>
        <v>0</v>
      </c>
      <c r="CO301" s="184">
        <f t="shared" ca="1" si="1097"/>
        <v>0</v>
      </c>
      <c r="CP301" s="184">
        <f t="shared" ca="1" si="1098"/>
        <v>0</v>
      </c>
      <c r="CQ301" s="184">
        <f t="shared" ca="1" si="1099"/>
        <v>0</v>
      </c>
      <c r="CR301" s="184">
        <f t="shared" ca="1" si="1100"/>
        <v>0</v>
      </c>
      <c r="CS301" s="184">
        <f t="shared" ca="1" si="1101"/>
        <v>0</v>
      </c>
      <c r="CT301" s="184">
        <f t="shared" ca="1" si="1102"/>
        <v>0</v>
      </c>
      <c r="CU301" s="184">
        <f t="shared" ca="1" si="1103"/>
        <v>0</v>
      </c>
      <c r="CV301" s="184">
        <f t="shared" ca="1" si="1104"/>
        <v>0</v>
      </c>
      <c r="CW301" s="184">
        <f t="shared" ca="1" si="1105"/>
        <v>0</v>
      </c>
      <c r="CX301" s="184">
        <f t="shared" ca="1" si="1106"/>
        <v>0</v>
      </c>
      <c r="CY301" s="184">
        <f t="shared" ca="1" si="1107"/>
        <v>0</v>
      </c>
      <c r="CZ301" s="184">
        <f t="shared" ca="1" si="1108"/>
        <v>0</v>
      </c>
      <c r="DA301" s="184">
        <f t="shared" ca="1" si="1109"/>
        <v>0</v>
      </c>
      <c r="DB301" s="184">
        <f t="shared" ca="1" si="1110"/>
        <v>0</v>
      </c>
      <c r="DC301" s="184">
        <f t="shared" ca="1" si="1111"/>
        <v>0</v>
      </c>
      <c r="DD301" s="184">
        <f t="shared" ca="1" si="1112"/>
        <v>0</v>
      </c>
      <c r="DE301" s="184">
        <f t="shared" ca="1" si="1113"/>
        <v>0</v>
      </c>
      <c r="DF301" s="184">
        <f t="shared" ca="1" si="1114"/>
        <v>0</v>
      </c>
      <c r="DG301" s="184">
        <f t="shared" ca="1" si="1115"/>
        <v>0</v>
      </c>
      <c r="DH301" s="184">
        <f t="shared" ca="1" si="1116"/>
        <v>0</v>
      </c>
      <c r="DI301" s="184">
        <f t="shared" ca="1" si="1117"/>
        <v>0</v>
      </c>
      <c r="DJ301" s="184">
        <f t="shared" ca="1" si="1118"/>
        <v>0</v>
      </c>
      <c r="DK301" s="184">
        <f t="shared" ca="1" si="1119"/>
        <v>0</v>
      </c>
      <c r="DL301" s="184">
        <f t="shared" ca="1" si="1120"/>
        <v>0</v>
      </c>
      <c r="DM301" s="184">
        <f t="shared" ca="1" si="1121"/>
        <v>0</v>
      </c>
      <c r="DN301" s="184">
        <f t="shared" ca="1" si="1122"/>
        <v>0</v>
      </c>
      <c r="DO301" s="184">
        <f t="shared" ca="1" si="1123"/>
        <v>0</v>
      </c>
      <c r="DP301" s="184">
        <f t="shared" ca="1" si="1124"/>
        <v>0</v>
      </c>
      <c r="DQ301" s="184">
        <f t="shared" ca="1" si="1125"/>
        <v>0</v>
      </c>
      <c r="DR301" s="184">
        <f t="shared" ca="1" si="1126"/>
        <v>0</v>
      </c>
      <c r="DS301" s="184">
        <f t="shared" ca="1" si="1127"/>
        <v>0</v>
      </c>
      <c r="DT301" s="184">
        <f t="shared" ca="1" si="1128"/>
        <v>0</v>
      </c>
      <c r="DU301" s="184">
        <f t="shared" ca="1" si="1129"/>
        <v>0</v>
      </c>
      <c r="DV301" s="184">
        <f t="shared" ca="1" si="1130"/>
        <v>0</v>
      </c>
      <c r="DW301" s="184">
        <f t="shared" ca="1" si="1131"/>
        <v>0</v>
      </c>
      <c r="DX301" s="184">
        <f t="shared" ca="1" si="1132"/>
        <v>0</v>
      </c>
      <c r="DY301" s="184">
        <f t="shared" ca="1" si="1133"/>
        <v>0</v>
      </c>
      <c r="DZ301" s="184">
        <f t="shared" ca="1" si="1134"/>
        <v>0</v>
      </c>
      <c r="EA301" s="184">
        <f t="shared" ca="1" si="1135"/>
        <v>0</v>
      </c>
      <c r="EB301" s="184">
        <f t="shared" ca="1" si="1136"/>
        <v>0</v>
      </c>
      <c r="EC301" s="184">
        <f t="shared" ca="1" si="1137"/>
        <v>0</v>
      </c>
      <c r="ED301" s="184">
        <f t="shared" ca="1" si="1138"/>
        <v>0</v>
      </c>
      <c r="EE301" s="184">
        <f t="shared" ca="1" si="1139"/>
        <v>0</v>
      </c>
      <c r="EF301" s="184">
        <f t="shared" ca="1" si="1140"/>
        <v>0</v>
      </c>
      <c r="EG301" s="184">
        <f t="shared" ca="1" si="1141"/>
        <v>0</v>
      </c>
      <c r="EH301" s="184">
        <f t="shared" ca="1" si="1142"/>
        <v>0</v>
      </c>
      <c r="EI301" s="184">
        <f t="shared" ca="1" si="1143"/>
        <v>0</v>
      </c>
      <c r="EJ301" s="184">
        <f t="shared" ca="1" si="1144"/>
        <v>0</v>
      </c>
      <c r="EK301" s="184">
        <f t="shared" ca="1" si="1145"/>
        <v>0</v>
      </c>
      <c r="EL301" s="184">
        <f t="shared" ca="1" si="1146"/>
        <v>0</v>
      </c>
      <c r="EM301" s="184">
        <f t="shared" ca="1" si="1147"/>
        <v>0</v>
      </c>
      <c r="EN301" s="184">
        <f t="shared" ca="1" si="1148"/>
        <v>0</v>
      </c>
      <c r="EO301" s="184">
        <f t="shared" ca="1" si="1149"/>
        <v>0</v>
      </c>
      <c r="EP301" s="184">
        <f t="shared" ca="1" si="1150"/>
        <v>0</v>
      </c>
      <c r="EQ301" s="184">
        <f t="shared" ca="1" si="1151"/>
        <v>0</v>
      </c>
      <c r="ER301" s="184">
        <f t="shared" ca="1" si="1152"/>
        <v>0</v>
      </c>
      <c r="ES301" s="184">
        <f t="shared" ca="1" si="1153"/>
        <v>0</v>
      </c>
      <c r="ET301" s="184">
        <f t="shared" ca="1" si="1154"/>
        <v>0</v>
      </c>
      <c r="EU301" s="184">
        <f t="shared" ca="1" si="1155"/>
        <v>0</v>
      </c>
      <c r="EV301" s="184">
        <f t="shared" ca="1" si="1156"/>
        <v>0</v>
      </c>
      <c r="EW301" s="184">
        <f t="shared" ca="1" si="1157"/>
        <v>0</v>
      </c>
      <c r="EX301" s="184">
        <f t="shared" ca="1" si="1158"/>
        <v>0</v>
      </c>
      <c r="EY301" s="184">
        <f t="shared" ca="1" si="1159"/>
        <v>0</v>
      </c>
      <c r="EZ301" s="184">
        <f t="shared" ca="1" si="1160"/>
        <v>0</v>
      </c>
      <c r="FA301" s="184">
        <f t="shared" ca="1" si="1161"/>
        <v>0</v>
      </c>
      <c r="FB301" s="184">
        <f t="shared" ca="1" si="1162"/>
        <v>0</v>
      </c>
      <c r="FC301" s="184">
        <f t="shared" ca="1" si="1163"/>
        <v>0</v>
      </c>
      <c r="FD301" s="184">
        <f t="shared" ca="1" si="1164"/>
        <v>0</v>
      </c>
      <c r="FE301" s="184">
        <f t="shared" ca="1" si="1165"/>
        <v>0</v>
      </c>
      <c r="FF301" s="184">
        <f t="shared" ca="1" si="1166"/>
        <v>0</v>
      </c>
      <c r="FG301" s="184">
        <f t="shared" ca="1" si="1167"/>
        <v>0</v>
      </c>
      <c r="FH301" s="184">
        <f t="shared" ca="1" si="1168"/>
        <v>0</v>
      </c>
      <c r="FI301" s="184">
        <f t="shared" ca="1" si="1169"/>
        <v>0</v>
      </c>
      <c r="FJ301" s="184">
        <f t="shared" ca="1" si="1170"/>
        <v>0</v>
      </c>
      <c r="FK301" s="184">
        <f t="shared" ca="1" si="1171"/>
        <v>0</v>
      </c>
      <c r="FL301" s="184">
        <f t="shared" ca="1" si="1172"/>
        <v>0</v>
      </c>
      <c r="FM301" s="184">
        <f t="shared" ca="1" si="1173"/>
        <v>0</v>
      </c>
      <c r="FN301" s="184">
        <f t="shared" ca="1" si="1174"/>
        <v>0</v>
      </c>
      <c r="FO301" s="184">
        <f t="shared" ca="1" si="1175"/>
        <v>0</v>
      </c>
      <c r="FP301" s="184">
        <f t="shared" ca="1" si="1176"/>
        <v>0</v>
      </c>
      <c r="FQ301" s="184">
        <f t="shared" ca="1" si="1177"/>
        <v>0</v>
      </c>
      <c r="FR301" s="184">
        <f t="shared" ca="1" si="1178"/>
        <v>0</v>
      </c>
      <c r="FS301" s="184">
        <f t="shared" ca="1" si="1179"/>
        <v>0</v>
      </c>
      <c r="FT301" s="184">
        <f t="shared" ca="1" si="1180"/>
        <v>0</v>
      </c>
      <c r="FU301" s="184">
        <f t="shared" ca="1" si="1181"/>
        <v>0</v>
      </c>
      <c r="FV301" s="184">
        <f t="shared" ca="1" si="1182"/>
        <v>0</v>
      </c>
      <c r="FW301" s="184">
        <f t="shared" ca="1" si="1183"/>
        <v>0</v>
      </c>
      <c r="FX301" s="184">
        <f t="shared" ca="1" si="1184"/>
        <v>0</v>
      </c>
      <c r="FY301" s="184">
        <f t="shared" ca="1" si="1185"/>
        <v>0</v>
      </c>
      <c r="FZ301" s="184">
        <f t="shared" ca="1" si="1186"/>
        <v>0</v>
      </c>
      <c r="GA301" s="184">
        <f t="shared" ca="1" si="1187"/>
        <v>0</v>
      </c>
      <c r="GB301" s="184">
        <f t="shared" ca="1" si="1188"/>
        <v>0</v>
      </c>
      <c r="GC301" s="184">
        <f t="shared" ca="1" si="1189"/>
        <v>0</v>
      </c>
      <c r="GD301" s="184">
        <f t="shared" ca="1" si="1190"/>
        <v>0</v>
      </c>
      <c r="GE301" s="184">
        <f t="shared" ca="1" si="1191"/>
        <v>0</v>
      </c>
      <c r="GF301" s="184">
        <f t="shared" ca="1" si="1192"/>
        <v>0</v>
      </c>
      <c r="GG301" s="184">
        <f t="shared" ca="1" si="1193"/>
        <v>0</v>
      </c>
      <c r="GH301" s="184">
        <f t="shared" ca="1" si="1194"/>
        <v>0</v>
      </c>
      <c r="GI301" s="184">
        <f t="shared" ca="1" si="1195"/>
        <v>0</v>
      </c>
      <c r="GJ301" s="184">
        <f t="shared" ca="1" si="1196"/>
        <v>0</v>
      </c>
      <c r="GK301" s="184">
        <f t="shared" ca="1" si="1197"/>
        <v>0</v>
      </c>
      <c r="GL301" s="184">
        <f t="shared" ca="1" si="1198"/>
        <v>0</v>
      </c>
      <c r="GM301" s="184">
        <f t="shared" ca="1" si="1199"/>
        <v>0</v>
      </c>
      <c r="GN301" s="184">
        <f t="shared" ca="1" si="1200"/>
        <v>0</v>
      </c>
      <c r="GO301" s="184">
        <f t="shared" ca="1" si="1201"/>
        <v>0</v>
      </c>
      <c r="GP301" s="184">
        <f t="shared" ca="1" si="1202"/>
        <v>0</v>
      </c>
      <c r="GQ301" s="184">
        <f t="shared" ca="1" si="1203"/>
        <v>0</v>
      </c>
      <c r="GR301" s="184">
        <f t="shared" ca="1" si="1204"/>
        <v>0</v>
      </c>
      <c r="GS301" s="184">
        <f t="shared" ca="1" si="1205"/>
        <v>0</v>
      </c>
      <c r="GT301" s="184">
        <f t="shared" ca="1" si="1206"/>
        <v>0</v>
      </c>
      <c r="GU301" s="184">
        <f t="shared" ca="1" si="1207"/>
        <v>0</v>
      </c>
      <c r="GV301" s="184">
        <f t="shared" ca="1" si="1208"/>
        <v>0</v>
      </c>
      <c r="GW301" s="184">
        <f t="shared" ca="1" si="1209"/>
        <v>0</v>
      </c>
      <c r="GX301" s="184">
        <f t="shared" ca="1" si="1210"/>
        <v>0</v>
      </c>
      <c r="GY301" s="184">
        <f t="shared" ca="1" si="1211"/>
        <v>0</v>
      </c>
      <c r="GZ301" s="184">
        <f t="shared" ca="1" si="1212"/>
        <v>0</v>
      </c>
      <c r="HA301" s="184">
        <f t="shared" ca="1" si="1213"/>
        <v>0</v>
      </c>
      <c r="HB301" s="184">
        <f t="shared" ca="1" si="1214"/>
        <v>0</v>
      </c>
      <c r="HC301" s="184">
        <f t="shared" ca="1" si="1215"/>
        <v>0</v>
      </c>
      <c r="HD301" s="184">
        <f t="shared" ca="1" si="1216"/>
        <v>0</v>
      </c>
      <c r="HE301" s="184">
        <f t="shared" ca="1" si="1217"/>
        <v>0</v>
      </c>
      <c r="HF301" s="184">
        <f t="shared" ca="1" si="1218"/>
        <v>0</v>
      </c>
      <c r="HG301" s="184">
        <f t="shared" ca="1" si="1219"/>
        <v>0</v>
      </c>
      <c r="HH301" s="184">
        <f t="shared" ca="1" si="1220"/>
        <v>0</v>
      </c>
      <c r="HI301" s="184">
        <f t="shared" ca="1" si="1221"/>
        <v>0</v>
      </c>
      <c r="HJ301" s="184">
        <f t="shared" ca="1" si="1222"/>
        <v>0</v>
      </c>
      <c r="HK301" s="578">
        <f t="shared" ca="1" si="1223"/>
        <v>0</v>
      </c>
    </row>
    <row r="302" spans="1:219" s="185" customFormat="1">
      <c r="A302" s="284"/>
      <c r="B302" s="285"/>
      <c r="C302" s="286"/>
      <c r="D302" s="287"/>
      <c r="E302" s="288"/>
      <c r="F302" s="289"/>
      <c r="G302" s="289"/>
      <c r="H302" s="289"/>
      <c r="I302" s="289"/>
      <c r="J302" s="289"/>
      <c r="K302" s="289"/>
      <c r="L302" s="289"/>
      <c r="M302" s="572">
        <f t="shared" si="1017"/>
        <v>0</v>
      </c>
      <c r="N302" s="572">
        <f t="shared" si="1018"/>
        <v>0</v>
      </c>
      <c r="O302" s="572">
        <f t="shared" si="1019"/>
        <v>0</v>
      </c>
      <c r="P302" s="572">
        <f t="shared" si="1020"/>
        <v>294</v>
      </c>
      <c r="Q302" s="572" t="str">
        <f t="shared" si="1021"/>
        <v/>
      </c>
      <c r="R302" s="572" t="str">
        <f t="shared" si="1022"/>
        <v/>
      </c>
      <c r="S302" s="184" t="str">
        <f t="shared" ca="1" si="1023"/>
        <v/>
      </c>
      <c r="T302" s="184" t="str">
        <f t="shared" ca="1" si="1024"/>
        <v/>
      </c>
      <c r="U302" s="184" t="str">
        <f t="shared" ca="1" si="1025"/>
        <v/>
      </c>
      <c r="V302" s="184" t="str">
        <f t="shared" ca="1" si="1026"/>
        <v/>
      </c>
      <c r="W302" s="184" t="str">
        <f t="shared" ca="1" si="1027"/>
        <v/>
      </c>
      <c r="X302" s="184" t="str">
        <f t="shared" ca="1" si="1028"/>
        <v/>
      </c>
      <c r="Y302" s="184" t="str">
        <f t="shared" ca="1" si="1029"/>
        <v/>
      </c>
      <c r="Z302" s="184" t="str">
        <f t="shared" ca="1" si="1030"/>
        <v/>
      </c>
      <c r="AA302" s="184" t="str">
        <f t="shared" ca="1" si="1031"/>
        <v/>
      </c>
      <c r="AB302" s="184" t="str">
        <f t="shared" ca="1" si="1032"/>
        <v/>
      </c>
      <c r="AC302" s="184" t="str">
        <f t="shared" ca="1" si="1033"/>
        <v/>
      </c>
      <c r="AD302" s="184" t="str">
        <f t="shared" ca="1" si="1034"/>
        <v/>
      </c>
      <c r="AE302" s="184" t="str">
        <f t="shared" ca="1" si="1035"/>
        <v/>
      </c>
      <c r="AF302" s="184" t="str">
        <f t="shared" ca="1" si="1036"/>
        <v/>
      </c>
      <c r="AG302" s="184" t="str">
        <f t="shared" ca="1" si="1037"/>
        <v/>
      </c>
      <c r="AH302" s="184" t="str">
        <f t="shared" ca="1" si="1038"/>
        <v/>
      </c>
      <c r="AI302" s="184" t="str">
        <f t="shared" ca="1" si="1039"/>
        <v/>
      </c>
      <c r="AJ302" s="184" t="str">
        <f t="shared" ca="1" si="1040"/>
        <v/>
      </c>
      <c r="AK302" s="184" t="str">
        <f t="shared" ca="1" si="1041"/>
        <v/>
      </c>
      <c r="AL302" s="184" t="str">
        <f t="shared" ca="1" si="1042"/>
        <v/>
      </c>
      <c r="AM302" s="184">
        <f t="shared" ca="1" si="1043"/>
        <v>0</v>
      </c>
      <c r="AN302" s="184">
        <f t="shared" ca="1" si="1044"/>
        <v>0</v>
      </c>
      <c r="AO302" s="184">
        <f t="shared" ca="1" si="1045"/>
        <v>0</v>
      </c>
      <c r="AP302" s="184">
        <f t="shared" ca="1" si="1046"/>
        <v>0</v>
      </c>
      <c r="AQ302" s="184">
        <f t="shared" ca="1" si="1047"/>
        <v>0</v>
      </c>
      <c r="AR302" s="184">
        <f t="shared" ca="1" si="1048"/>
        <v>0</v>
      </c>
      <c r="AS302" s="184">
        <f t="shared" ca="1" si="1049"/>
        <v>0</v>
      </c>
      <c r="AT302" s="184">
        <f t="shared" ca="1" si="1050"/>
        <v>0</v>
      </c>
      <c r="AU302" s="184">
        <f t="shared" ca="1" si="1051"/>
        <v>0</v>
      </c>
      <c r="AV302" s="184">
        <f t="shared" ca="1" si="1052"/>
        <v>0</v>
      </c>
      <c r="AW302" s="184">
        <f t="shared" ca="1" si="1053"/>
        <v>0</v>
      </c>
      <c r="AX302" s="184">
        <f t="shared" ca="1" si="1054"/>
        <v>0</v>
      </c>
      <c r="AY302" s="184">
        <f t="shared" ca="1" si="1055"/>
        <v>0</v>
      </c>
      <c r="AZ302" s="184">
        <f t="shared" ca="1" si="1056"/>
        <v>0</v>
      </c>
      <c r="BA302" s="184">
        <f t="shared" ca="1" si="1057"/>
        <v>0</v>
      </c>
      <c r="BB302" s="184">
        <f t="shared" ca="1" si="1058"/>
        <v>0</v>
      </c>
      <c r="BC302" s="184">
        <f t="shared" ca="1" si="1059"/>
        <v>0</v>
      </c>
      <c r="BD302" s="184">
        <f t="shared" ca="1" si="1060"/>
        <v>0</v>
      </c>
      <c r="BE302" s="184">
        <f t="shared" ca="1" si="1061"/>
        <v>0</v>
      </c>
      <c r="BF302" s="184">
        <f t="shared" ca="1" si="1062"/>
        <v>0</v>
      </c>
      <c r="BG302" s="184">
        <f t="shared" ca="1" si="1063"/>
        <v>0</v>
      </c>
      <c r="BH302" s="184">
        <f t="shared" ca="1" si="1064"/>
        <v>0</v>
      </c>
      <c r="BI302" s="184">
        <f t="shared" ca="1" si="1065"/>
        <v>0</v>
      </c>
      <c r="BJ302" s="184">
        <f t="shared" ca="1" si="1066"/>
        <v>0</v>
      </c>
      <c r="BK302" s="184">
        <f t="shared" ca="1" si="1067"/>
        <v>0</v>
      </c>
      <c r="BL302" s="184">
        <f t="shared" ca="1" si="1068"/>
        <v>0</v>
      </c>
      <c r="BM302" s="184">
        <f t="shared" ca="1" si="1069"/>
        <v>0</v>
      </c>
      <c r="BN302" s="184">
        <f t="shared" ca="1" si="1070"/>
        <v>0</v>
      </c>
      <c r="BO302" s="184">
        <f t="shared" ca="1" si="1071"/>
        <v>0</v>
      </c>
      <c r="BP302" s="184">
        <f t="shared" ca="1" si="1072"/>
        <v>0</v>
      </c>
      <c r="BQ302" s="184">
        <f t="shared" ca="1" si="1073"/>
        <v>0</v>
      </c>
      <c r="BR302" s="184">
        <f t="shared" ca="1" si="1074"/>
        <v>0</v>
      </c>
      <c r="BS302" s="184">
        <f t="shared" ca="1" si="1075"/>
        <v>0</v>
      </c>
      <c r="BT302" s="184">
        <f t="shared" ca="1" si="1076"/>
        <v>0</v>
      </c>
      <c r="BU302" s="184">
        <f t="shared" ca="1" si="1077"/>
        <v>0</v>
      </c>
      <c r="BV302" s="184">
        <f t="shared" ca="1" si="1078"/>
        <v>0</v>
      </c>
      <c r="BW302" s="184">
        <f t="shared" ca="1" si="1079"/>
        <v>0</v>
      </c>
      <c r="BX302" s="184">
        <f t="shared" ca="1" si="1080"/>
        <v>0</v>
      </c>
      <c r="BY302" s="184">
        <f t="shared" ca="1" si="1081"/>
        <v>0</v>
      </c>
      <c r="BZ302" s="184">
        <f t="shared" ca="1" si="1082"/>
        <v>0</v>
      </c>
      <c r="CA302" s="184">
        <f t="shared" ca="1" si="1083"/>
        <v>0</v>
      </c>
      <c r="CB302" s="184">
        <f t="shared" ca="1" si="1084"/>
        <v>0</v>
      </c>
      <c r="CC302" s="184">
        <f t="shared" ca="1" si="1085"/>
        <v>0</v>
      </c>
      <c r="CD302" s="184">
        <f t="shared" ca="1" si="1086"/>
        <v>0</v>
      </c>
      <c r="CE302" s="184">
        <f t="shared" ca="1" si="1087"/>
        <v>0</v>
      </c>
      <c r="CF302" s="184">
        <f t="shared" ca="1" si="1088"/>
        <v>0</v>
      </c>
      <c r="CG302" s="184">
        <f t="shared" ca="1" si="1089"/>
        <v>0</v>
      </c>
      <c r="CH302" s="184">
        <f t="shared" ca="1" si="1090"/>
        <v>0</v>
      </c>
      <c r="CI302" s="184">
        <f t="shared" ca="1" si="1091"/>
        <v>0</v>
      </c>
      <c r="CJ302" s="184">
        <f t="shared" ca="1" si="1092"/>
        <v>0</v>
      </c>
      <c r="CK302" s="184">
        <f t="shared" ca="1" si="1093"/>
        <v>0</v>
      </c>
      <c r="CL302" s="184">
        <f t="shared" ca="1" si="1094"/>
        <v>0</v>
      </c>
      <c r="CM302" s="184">
        <f t="shared" ca="1" si="1095"/>
        <v>0</v>
      </c>
      <c r="CN302" s="184">
        <f t="shared" ca="1" si="1096"/>
        <v>0</v>
      </c>
      <c r="CO302" s="184">
        <f t="shared" ca="1" si="1097"/>
        <v>0</v>
      </c>
      <c r="CP302" s="184">
        <f t="shared" ca="1" si="1098"/>
        <v>0</v>
      </c>
      <c r="CQ302" s="184">
        <f t="shared" ca="1" si="1099"/>
        <v>0</v>
      </c>
      <c r="CR302" s="184">
        <f t="shared" ca="1" si="1100"/>
        <v>0</v>
      </c>
      <c r="CS302" s="184">
        <f t="shared" ca="1" si="1101"/>
        <v>0</v>
      </c>
      <c r="CT302" s="184">
        <f t="shared" ca="1" si="1102"/>
        <v>0</v>
      </c>
      <c r="CU302" s="184">
        <f t="shared" ca="1" si="1103"/>
        <v>0</v>
      </c>
      <c r="CV302" s="184">
        <f t="shared" ca="1" si="1104"/>
        <v>0</v>
      </c>
      <c r="CW302" s="184">
        <f t="shared" ca="1" si="1105"/>
        <v>0</v>
      </c>
      <c r="CX302" s="184">
        <f t="shared" ca="1" si="1106"/>
        <v>0</v>
      </c>
      <c r="CY302" s="184">
        <f t="shared" ca="1" si="1107"/>
        <v>0</v>
      </c>
      <c r="CZ302" s="184">
        <f t="shared" ca="1" si="1108"/>
        <v>0</v>
      </c>
      <c r="DA302" s="184">
        <f t="shared" ca="1" si="1109"/>
        <v>0</v>
      </c>
      <c r="DB302" s="184">
        <f t="shared" ca="1" si="1110"/>
        <v>0</v>
      </c>
      <c r="DC302" s="184">
        <f t="shared" ca="1" si="1111"/>
        <v>0</v>
      </c>
      <c r="DD302" s="184">
        <f t="shared" ca="1" si="1112"/>
        <v>0</v>
      </c>
      <c r="DE302" s="184">
        <f t="shared" ca="1" si="1113"/>
        <v>0</v>
      </c>
      <c r="DF302" s="184">
        <f t="shared" ca="1" si="1114"/>
        <v>0</v>
      </c>
      <c r="DG302" s="184">
        <f t="shared" ca="1" si="1115"/>
        <v>0</v>
      </c>
      <c r="DH302" s="184">
        <f t="shared" ca="1" si="1116"/>
        <v>0</v>
      </c>
      <c r="DI302" s="184">
        <f t="shared" ca="1" si="1117"/>
        <v>0</v>
      </c>
      <c r="DJ302" s="184">
        <f t="shared" ca="1" si="1118"/>
        <v>0</v>
      </c>
      <c r="DK302" s="184">
        <f t="shared" ca="1" si="1119"/>
        <v>0</v>
      </c>
      <c r="DL302" s="184">
        <f t="shared" ca="1" si="1120"/>
        <v>0</v>
      </c>
      <c r="DM302" s="184">
        <f t="shared" ca="1" si="1121"/>
        <v>0</v>
      </c>
      <c r="DN302" s="184">
        <f t="shared" ca="1" si="1122"/>
        <v>0</v>
      </c>
      <c r="DO302" s="184">
        <f t="shared" ca="1" si="1123"/>
        <v>0</v>
      </c>
      <c r="DP302" s="184">
        <f t="shared" ca="1" si="1124"/>
        <v>0</v>
      </c>
      <c r="DQ302" s="184">
        <f t="shared" ca="1" si="1125"/>
        <v>0</v>
      </c>
      <c r="DR302" s="184">
        <f t="shared" ca="1" si="1126"/>
        <v>0</v>
      </c>
      <c r="DS302" s="184">
        <f t="shared" ca="1" si="1127"/>
        <v>0</v>
      </c>
      <c r="DT302" s="184">
        <f t="shared" ca="1" si="1128"/>
        <v>0</v>
      </c>
      <c r="DU302" s="184">
        <f t="shared" ca="1" si="1129"/>
        <v>0</v>
      </c>
      <c r="DV302" s="184">
        <f t="shared" ca="1" si="1130"/>
        <v>0</v>
      </c>
      <c r="DW302" s="184">
        <f t="shared" ca="1" si="1131"/>
        <v>0</v>
      </c>
      <c r="DX302" s="184">
        <f t="shared" ca="1" si="1132"/>
        <v>0</v>
      </c>
      <c r="DY302" s="184">
        <f t="shared" ca="1" si="1133"/>
        <v>0</v>
      </c>
      <c r="DZ302" s="184">
        <f t="shared" ca="1" si="1134"/>
        <v>0</v>
      </c>
      <c r="EA302" s="184">
        <f t="shared" ca="1" si="1135"/>
        <v>0</v>
      </c>
      <c r="EB302" s="184">
        <f t="shared" ca="1" si="1136"/>
        <v>0</v>
      </c>
      <c r="EC302" s="184">
        <f t="shared" ca="1" si="1137"/>
        <v>0</v>
      </c>
      <c r="ED302" s="184">
        <f t="shared" ca="1" si="1138"/>
        <v>0</v>
      </c>
      <c r="EE302" s="184">
        <f t="shared" ca="1" si="1139"/>
        <v>0</v>
      </c>
      <c r="EF302" s="184">
        <f t="shared" ca="1" si="1140"/>
        <v>0</v>
      </c>
      <c r="EG302" s="184">
        <f t="shared" ca="1" si="1141"/>
        <v>0</v>
      </c>
      <c r="EH302" s="184">
        <f t="shared" ca="1" si="1142"/>
        <v>0</v>
      </c>
      <c r="EI302" s="184">
        <f t="shared" ca="1" si="1143"/>
        <v>0</v>
      </c>
      <c r="EJ302" s="184">
        <f t="shared" ca="1" si="1144"/>
        <v>0</v>
      </c>
      <c r="EK302" s="184">
        <f t="shared" ca="1" si="1145"/>
        <v>0</v>
      </c>
      <c r="EL302" s="184">
        <f t="shared" ca="1" si="1146"/>
        <v>0</v>
      </c>
      <c r="EM302" s="184">
        <f t="shared" ca="1" si="1147"/>
        <v>0</v>
      </c>
      <c r="EN302" s="184">
        <f t="shared" ca="1" si="1148"/>
        <v>0</v>
      </c>
      <c r="EO302" s="184">
        <f t="shared" ca="1" si="1149"/>
        <v>0</v>
      </c>
      <c r="EP302" s="184">
        <f t="shared" ca="1" si="1150"/>
        <v>0</v>
      </c>
      <c r="EQ302" s="184">
        <f t="shared" ca="1" si="1151"/>
        <v>0</v>
      </c>
      <c r="ER302" s="184">
        <f t="shared" ca="1" si="1152"/>
        <v>0</v>
      </c>
      <c r="ES302" s="184">
        <f t="shared" ca="1" si="1153"/>
        <v>0</v>
      </c>
      <c r="ET302" s="184">
        <f t="shared" ca="1" si="1154"/>
        <v>0</v>
      </c>
      <c r="EU302" s="184">
        <f t="shared" ca="1" si="1155"/>
        <v>0</v>
      </c>
      <c r="EV302" s="184">
        <f t="shared" ca="1" si="1156"/>
        <v>0</v>
      </c>
      <c r="EW302" s="184">
        <f t="shared" ca="1" si="1157"/>
        <v>0</v>
      </c>
      <c r="EX302" s="184">
        <f t="shared" ca="1" si="1158"/>
        <v>0</v>
      </c>
      <c r="EY302" s="184">
        <f t="shared" ca="1" si="1159"/>
        <v>0</v>
      </c>
      <c r="EZ302" s="184">
        <f t="shared" ca="1" si="1160"/>
        <v>0</v>
      </c>
      <c r="FA302" s="184">
        <f t="shared" ca="1" si="1161"/>
        <v>0</v>
      </c>
      <c r="FB302" s="184">
        <f t="shared" ca="1" si="1162"/>
        <v>0</v>
      </c>
      <c r="FC302" s="184">
        <f t="shared" ca="1" si="1163"/>
        <v>0</v>
      </c>
      <c r="FD302" s="184">
        <f t="shared" ca="1" si="1164"/>
        <v>0</v>
      </c>
      <c r="FE302" s="184">
        <f t="shared" ca="1" si="1165"/>
        <v>0</v>
      </c>
      <c r="FF302" s="184">
        <f t="shared" ca="1" si="1166"/>
        <v>0</v>
      </c>
      <c r="FG302" s="184">
        <f t="shared" ca="1" si="1167"/>
        <v>0</v>
      </c>
      <c r="FH302" s="184">
        <f t="shared" ca="1" si="1168"/>
        <v>0</v>
      </c>
      <c r="FI302" s="184">
        <f t="shared" ca="1" si="1169"/>
        <v>0</v>
      </c>
      <c r="FJ302" s="184">
        <f t="shared" ca="1" si="1170"/>
        <v>0</v>
      </c>
      <c r="FK302" s="184">
        <f t="shared" ca="1" si="1171"/>
        <v>0</v>
      </c>
      <c r="FL302" s="184">
        <f t="shared" ca="1" si="1172"/>
        <v>0</v>
      </c>
      <c r="FM302" s="184">
        <f t="shared" ca="1" si="1173"/>
        <v>0</v>
      </c>
      <c r="FN302" s="184">
        <f t="shared" ca="1" si="1174"/>
        <v>0</v>
      </c>
      <c r="FO302" s="184">
        <f t="shared" ca="1" si="1175"/>
        <v>0</v>
      </c>
      <c r="FP302" s="184">
        <f t="shared" ca="1" si="1176"/>
        <v>0</v>
      </c>
      <c r="FQ302" s="184">
        <f t="shared" ca="1" si="1177"/>
        <v>0</v>
      </c>
      <c r="FR302" s="184">
        <f t="shared" ca="1" si="1178"/>
        <v>0</v>
      </c>
      <c r="FS302" s="184">
        <f t="shared" ca="1" si="1179"/>
        <v>0</v>
      </c>
      <c r="FT302" s="184">
        <f t="shared" ca="1" si="1180"/>
        <v>0</v>
      </c>
      <c r="FU302" s="184">
        <f t="shared" ca="1" si="1181"/>
        <v>0</v>
      </c>
      <c r="FV302" s="184">
        <f t="shared" ca="1" si="1182"/>
        <v>0</v>
      </c>
      <c r="FW302" s="184">
        <f t="shared" ca="1" si="1183"/>
        <v>0</v>
      </c>
      <c r="FX302" s="184">
        <f t="shared" ca="1" si="1184"/>
        <v>0</v>
      </c>
      <c r="FY302" s="184">
        <f t="shared" ca="1" si="1185"/>
        <v>0</v>
      </c>
      <c r="FZ302" s="184">
        <f t="shared" ca="1" si="1186"/>
        <v>0</v>
      </c>
      <c r="GA302" s="184">
        <f t="shared" ca="1" si="1187"/>
        <v>0</v>
      </c>
      <c r="GB302" s="184">
        <f t="shared" ca="1" si="1188"/>
        <v>0</v>
      </c>
      <c r="GC302" s="184">
        <f t="shared" ca="1" si="1189"/>
        <v>0</v>
      </c>
      <c r="GD302" s="184">
        <f t="shared" ca="1" si="1190"/>
        <v>0</v>
      </c>
      <c r="GE302" s="184">
        <f t="shared" ca="1" si="1191"/>
        <v>0</v>
      </c>
      <c r="GF302" s="184">
        <f t="shared" ca="1" si="1192"/>
        <v>0</v>
      </c>
      <c r="GG302" s="184">
        <f t="shared" ca="1" si="1193"/>
        <v>0</v>
      </c>
      <c r="GH302" s="184">
        <f t="shared" ca="1" si="1194"/>
        <v>0</v>
      </c>
      <c r="GI302" s="184">
        <f t="shared" ca="1" si="1195"/>
        <v>0</v>
      </c>
      <c r="GJ302" s="184">
        <f t="shared" ca="1" si="1196"/>
        <v>0</v>
      </c>
      <c r="GK302" s="184">
        <f t="shared" ca="1" si="1197"/>
        <v>0</v>
      </c>
      <c r="GL302" s="184">
        <f t="shared" ca="1" si="1198"/>
        <v>0</v>
      </c>
      <c r="GM302" s="184">
        <f t="shared" ca="1" si="1199"/>
        <v>0</v>
      </c>
      <c r="GN302" s="184">
        <f t="shared" ca="1" si="1200"/>
        <v>0</v>
      </c>
      <c r="GO302" s="184">
        <f t="shared" ca="1" si="1201"/>
        <v>0</v>
      </c>
      <c r="GP302" s="184">
        <f t="shared" ca="1" si="1202"/>
        <v>0</v>
      </c>
      <c r="GQ302" s="184">
        <f t="shared" ca="1" si="1203"/>
        <v>0</v>
      </c>
      <c r="GR302" s="184">
        <f t="shared" ca="1" si="1204"/>
        <v>0</v>
      </c>
      <c r="GS302" s="184">
        <f t="shared" ca="1" si="1205"/>
        <v>0</v>
      </c>
      <c r="GT302" s="184">
        <f t="shared" ca="1" si="1206"/>
        <v>0</v>
      </c>
      <c r="GU302" s="184">
        <f t="shared" ca="1" si="1207"/>
        <v>0</v>
      </c>
      <c r="GV302" s="184">
        <f t="shared" ca="1" si="1208"/>
        <v>0</v>
      </c>
      <c r="GW302" s="184">
        <f t="shared" ca="1" si="1209"/>
        <v>0</v>
      </c>
      <c r="GX302" s="184">
        <f t="shared" ca="1" si="1210"/>
        <v>0</v>
      </c>
      <c r="GY302" s="184">
        <f t="shared" ca="1" si="1211"/>
        <v>0</v>
      </c>
      <c r="GZ302" s="184">
        <f t="shared" ca="1" si="1212"/>
        <v>0</v>
      </c>
      <c r="HA302" s="184">
        <f t="shared" ca="1" si="1213"/>
        <v>0</v>
      </c>
      <c r="HB302" s="184">
        <f t="shared" ca="1" si="1214"/>
        <v>0</v>
      </c>
      <c r="HC302" s="184">
        <f t="shared" ca="1" si="1215"/>
        <v>0</v>
      </c>
      <c r="HD302" s="184">
        <f t="shared" ca="1" si="1216"/>
        <v>0</v>
      </c>
      <c r="HE302" s="184">
        <f t="shared" ca="1" si="1217"/>
        <v>0</v>
      </c>
      <c r="HF302" s="184">
        <f t="shared" ca="1" si="1218"/>
        <v>0</v>
      </c>
      <c r="HG302" s="184">
        <f t="shared" ca="1" si="1219"/>
        <v>0</v>
      </c>
      <c r="HH302" s="184">
        <f t="shared" ca="1" si="1220"/>
        <v>0</v>
      </c>
      <c r="HI302" s="184">
        <f t="shared" ca="1" si="1221"/>
        <v>0</v>
      </c>
      <c r="HJ302" s="184">
        <f t="shared" ca="1" si="1222"/>
        <v>0</v>
      </c>
      <c r="HK302" s="578">
        <f t="shared" ca="1" si="1223"/>
        <v>0</v>
      </c>
    </row>
    <row r="303" spans="1:219" s="185" customFormat="1">
      <c r="A303" s="284"/>
      <c r="B303" s="285"/>
      <c r="C303" s="286"/>
      <c r="D303" s="287"/>
      <c r="E303" s="288"/>
      <c r="F303" s="289"/>
      <c r="G303" s="289"/>
      <c r="H303" s="289"/>
      <c r="I303" s="289"/>
      <c r="J303" s="289"/>
      <c r="K303" s="289"/>
      <c r="L303" s="289"/>
      <c r="M303" s="572">
        <f t="shared" si="1017"/>
        <v>0</v>
      </c>
      <c r="N303" s="572">
        <f t="shared" si="1018"/>
        <v>0</v>
      </c>
      <c r="O303" s="572">
        <f t="shared" si="1019"/>
        <v>0</v>
      </c>
      <c r="P303" s="572">
        <f t="shared" si="1020"/>
        <v>295</v>
      </c>
      <c r="Q303" s="572" t="str">
        <f t="shared" si="1021"/>
        <v/>
      </c>
      <c r="R303" s="572" t="str">
        <f t="shared" si="1022"/>
        <v/>
      </c>
      <c r="S303" s="184" t="str">
        <f t="shared" ca="1" si="1023"/>
        <v/>
      </c>
      <c r="T303" s="184" t="str">
        <f t="shared" ca="1" si="1024"/>
        <v/>
      </c>
      <c r="U303" s="184" t="str">
        <f t="shared" ca="1" si="1025"/>
        <v/>
      </c>
      <c r="V303" s="184" t="str">
        <f t="shared" ca="1" si="1026"/>
        <v/>
      </c>
      <c r="W303" s="184" t="str">
        <f t="shared" ca="1" si="1027"/>
        <v/>
      </c>
      <c r="X303" s="184" t="str">
        <f t="shared" ca="1" si="1028"/>
        <v/>
      </c>
      <c r="Y303" s="184" t="str">
        <f t="shared" ca="1" si="1029"/>
        <v/>
      </c>
      <c r="Z303" s="184" t="str">
        <f t="shared" ca="1" si="1030"/>
        <v/>
      </c>
      <c r="AA303" s="184" t="str">
        <f t="shared" ca="1" si="1031"/>
        <v/>
      </c>
      <c r="AB303" s="184" t="str">
        <f t="shared" ca="1" si="1032"/>
        <v/>
      </c>
      <c r="AC303" s="184" t="str">
        <f t="shared" ca="1" si="1033"/>
        <v/>
      </c>
      <c r="AD303" s="184" t="str">
        <f t="shared" ca="1" si="1034"/>
        <v/>
      </c>
      <c r="AE303" s="184" t="str">
        <f t="shared" ca="1" si="1035"/>
        <v/>
      </c>
      <c r="AF303" s="184" t="str">
        <f t="shared" ca="1" si="1036"/>
        <v/>
      </c>
      <c r="AG303" s="184" t="str">
        <f t="shared" ca="1" si="1037"/>
        <v/>
      </c>
      <c r="AH303" s="184" t="str">
        <f t="shared" ca="1" si="1038"/>
        <v/>
      </c>
      <c r="AI303" s="184" t="str">
        <f t="shared" ca="1" si="1039"/>
        <v/>
      </c>
      <c r="AJ303" s="184" t="str">
        <f t="shared" ca="1" si="1040"/>
        <v/>
      </c>
      <c r="AK303" s="184" t="str">
        <f t="shared" ca="1" si="1041"/>
        <v/>
      </c>
      <c r="AL303" s="184">
        <f t="shared" ca="1" si="1042"/>
        <v>0</v>
      </c>
      <c r="AM303" s="184">
        <f t="shared" ca="1" si="1043"/>
        <v>0</v>
      </c>
      <c r="AN303" s="184">
        <f t="shared" ca="1" si="1044"/>
        <v>0</v>
      </c>
      <c r="AO303" s="184">
        <f t="shared" ca="1" si="1045"/>
        <v>0</v>
      </c>
      <c r="AP303" s="184">
        <f t="shared" ca="1" si="1046"/>
        <v>0</v>
      </c>
      <c r="AQ303" s="184">
        <f t="shared" ca="1" si="1047"/>
        <v>0</v>
      </c>
      <c r="AR303" s="184">
        <f t="shared" ca="1" si="1048"/>
        <v>0</v>
      </c>
      <c r="AS303" s="184">
        <f t="shared" ca="1" si="1049"/>
        <v>0</v>
      </c>
      <c r="AT303" s="184">
        <f t="shared" ca="1" si="1050"/>
        <v>0</v>
      </c>
      <c r="AU303" s="184">
        <f t="shared" ca="1" si="1051"/>
        <v>0</v>
      </c>
      <c r="AV303" s="184">
        <f t="shared" ca="1" si="1052"/>
        <v>0</v>
      </c>
      <c r="AW303" s="184">
        <f t="shared" ca="1" si="1053"/>
        <v>0</v>
      </c>
      <c r="AX303" s="184">
        <f t="shared" ca="1" si="1054"/>
        <v>0</v>
      </c>
      <c r="AY303" s="184">
        <f t="shared" ca="1" si="1055"/>
        <v>0</v>
      </c>
      <c r="AZ303" s="184">
        <f t="shared" ca="1" si="1056"/>
        <v>0</v>
      </c>
      <c r="BA303" s="184">
        <f t="shared" ca="1" si="1057"/>
        <v>0</v>
      </c>
      <c r="BB303" s="184">
        <f t="shared" ca="1" si="1058"/>
        <v>0</v>
      </c>
      <c r="BC303" s="184">
        <f t="shared" ca="1" si="1059"/>
        <v>0</v>
      </c>
      <c r="BD303" s="184">
        <f t="shared" ca="1" si="1060"/>
        <v>0</v>
      </c>
      <c r="BE303" s="184">
        <f t="shared" ca="1" si="1061"/>
        <v>0</v>
      </c>
      <c r="BF303" s="184">
        <f t="shared" ca="1" si="1062"/>
        <v>0</v>
      </c>
      <c r="BG303" s="184">
        <f t="shared" ca="1" si="1063"/>
        <v>0</v>
      </c>
      <c r="BH303" s="184">
        <f t="shared" ca="1" si="1064"/>
        <v>0</v>
      </c>
      <c r="BI303" s="184">
        <f t="shared" ca="1" si="1065"/>
        <v>0</v>
      </c>
      <c r="BJ303" s="184">
        <f t="shared" ca="1" si="1066"/>
        <v>0</v>
      </c>
      <c r="BK303" s="184">
        <f t="shared" ca="1" si="1067"/>
        <v>0</v>
      </c>
      <c r="BL303" s="184">
        <f t="shared" ca="1" si="1068"/>
        <v>0</v>
      </c>
      <c r="BM303" s="184">
        <f t="shared" ca="1" si="1069"/>
        <v>0</v>
      </c>
      <c r="BN303" s="184">
        <f t="shared" ca="1" si="1070"/>
        <v>0</v>
      </c>
      <c r="BO303" s="184">
        <f t="shared" ca="1" si="1071"/>
        <v>0</v>
      </c>
      <c r="BP303" s="184">
        <f t="shared" ca="1" si="1072"/>
        <v>0</v>
      </c>
      <c r="BQ303" s="184">
        <f t="shared" ca="1" si="1073"/>
        <v>0</v>
      </c>
      <c r="BR303" s="184">
        <f t="shared" ca="1" si="1074"/>
        <v>0</v>
      </c>
      <c r="BS303" s="184">
        <f t="shared" ca="1" si="1075"/>
        <v>0</v>
      </c>
      <c r="BT303" s="184">
        <f t="shared" ca="1" si="1076"/>
        <v>0</v>
      </c>
      <c r="BU303" s="184">
        <f t="shared" ca="1" si="1077"/>
        <v>0</v>
      </c>
      <c r="BV303" s="184">
        <f t="shared" ca="1" si="1078"/>
        <v>0</v>
      </c>
      <c r="BW303" s="184">
        <f t="shared" ca="1" si="1079"/>
        <v>0</v>
      </c>
      <c r="BX303" s="184">
        <f t="shared" ca="1" si="1080"/>
        <v>0</v>
      </c>
      <c r="BY303" s="184">
        <f t="shared" ca="1" si="1081"/>
        <v>0</v>
      </c>
      <c r="BZ303" s="184">
        <f t="shared" ca="1" si="1082"/>
        <v>0</v>
      </c>
      <c r="CA303" s="184">
        <f t="shared" ca="1" si="1083"/>
        <v>0</v>
      </c>
      <c r="CB303" s="184">
        <f t="shared" ca="1" si="1084"/>
        <v>0</v>
      </c>
      <c r="CC303" s="184">
        <f t="shared" ca="1" si="1085"/>
        <v>0</v>
      </c>
      <c r="CD303" s="184">
        <f t="shared" ca="1" si="1086"/>
        <v>0</v>
      </c>
      <c r="CE303" s="184">
        <f t="shared" ca="1" si="1087"/>
        <v>0</v>
      </c>
      <c r="CF303" s="184">
        <f t="shared" ca="1" si="1088"/>
        <v>0</v>
      </c>
      <c r="CG303" s="184">
        <f t="shared" ca="1" si="1089"/>
        <v>0</v>
      </c>
      <c r="CH303" s="184">
        <f t="shared" ca="1" si="1090"/>
        <v>0</v>
      </c>
      <c r="CI303" s="184">
        <f t="shared" ca="1" si="1091"/>
        <v>0</v>
      </c>
      <c r="CJ303" s="184">
        <f t="shared" ca="1" si="1092"/>
        <v>0</v>
      </c>
      <c r="CK303" s="184">
        <f t="shared" ca="1" si="1093"/>
        <v>0</v>
      </c>
      <c r="CL303" s="184">
        <f t="shared" ca="1" si="1094"/>
        <v>0</v>
      </c>
      <c r="CM303" s="184">
        <f t="shared" ca="1" si="1095"/>
        <v>0</v>
      </c>
      <c r="CN303" s="184">
        <f t="shared" ca="1" si="1096"/>
        <v>0</v>
      </c>
      <c r="CO303" s="184">
        <f t="shared" ca="1" si="1097"/>
        <v>0</v>
      </c>
      <c r="CP303" s="184">
        <f t="shared" ca="1" si="1098"/>
        <v>0</v>
      </c>
      <c r="CQ303" s="184">
        <f t="shared" ca="1" si="1099"/>
        <v>0</v>
      </c>
      <c r="CR303" s="184">
        <f t="shared" ca="1" si="1100"/>
        <v>0</v>
      </c>
      <c r="CS303" s="184">
        <f t="shared" ca="1" si="1101"/>
        <v>0</v>
      </c>
      <c r="CT303" s="184">
        <f t="shared" ca="1" si="1102"/>
        <v>0</v>
      </c>
      <c r="CU303" s="184">
        <f t="shared" ca="1" si="1103"/>
        <v>0</v>
      </c>
      <c r="CV303" s="184">
        <f t="shared" ca="1" si="1104"/>
        <v>0</v>
      </c>
      <c r="CW303" s="184">
        <f t="shared" ca="1" si="1105"/>
        <v>0</v>
      </c>
      <c r="CX303" s="184">
        <f t="shared" ca="1" si="1106"/>
        <v>0</v>
      </c>
      <c r="CY303" s="184">
        <f t="shared" ca="1" si="1107"/>
        <v>0</v>
      </c>
      <c r="CZ303" s="184">
        <f t="shared" ca="1" si="1108"/>
        <v>0</v>
      </c>
      <c r="DA303" s="184">
        <f t="shared" ca="1" si="1109"/>
        <v>0</v>
      </c>
      <c r="DB303" s="184">
        <f t="shared" ca="1" si="1110"/>
        <v>0</v>
      </c>
      <c r="DC303" s="184">
        <f t="shared" ca="1" si="1111"/>
        <v>0</v>
      </c>
      <c r="DD303" s="184">
        <f t="shared" ca="1" si="1112"/>
        <v>0</v>
      </c>
      <c r="DE303" s="184">
        <f t="shared" ca="1" si="1113"/>
        <v>0</v>
      </c>
      <c r="DF303" s="184">
        <f t="shared" ca="1" si="1114"/>
        <v>0</v>
      </c>
      <c r="DG303" s="184">
        <f t="shared" ca="1" si="1115"/>
        <v>0</v>
      </c>
      <c r="DH303" s="184">
        <f t="shared" ca="1" si="1116"/>
        <v>0</v>
      </c>
      <c r="DI303" s="184">
        <f t="shared" ca="1" si="1117"/>
        <v>0</v>
      </c>
      <c r="DJ303" s="184">
        <f t="shared" ca="1" si="1118"/>
        <v>0</v>
      </c>
      <c r="DK303" s="184">
        <f t="shared" ca="1" si="1119"/>
        <v>0</v>
      </c>
      <c r="DL303" s="184">
        <f t="shared" ca="1" si="1120"/>
        <v>0</v>
      </c>
      <c r="DM303" s="184">
        <f t="shared" ca="1" si="1121"/>
        <v>0</v>
      </c>
      <c r="DN303" s="184">
        <f t="shared" ca="1" si="1122"/>
        <v>0</v>
      </c>
      <c r="DO303" s="184">
        <f t="shared" ca="1" si="1123"/>
        <v>0</v>
      </c>
      <c r="DP303" s="184">
        <f t="shared" ca="1" si="1124"/>
        <v>0</v>
      </c>
      <c r="DQ303" s="184">
        <f t="shared" ca="1" si="1125"/>
        <v>0</v>
      </c>
      <c r="DR303" s="184">
        <f t="shared" ca="1" si="1126"/>
        <v>0</v>
      </c>
      <c r="DS303" s="184">
        <f t="shared" ca="1" si="1127"/>
        <v>0</v>
      </c>
      <c r="DT303" s="184">
        <f t="shared" ca="1" si="1128"/>
        <v>0</v>
      </c>
      <c r="DU303" s="184">
        <f t="shared" ca="1" si="1129"/>
        <v>0</v>
      </c>
      <c r="DV303" s="184">
        <f t="shared" ca="1" si="1130"/>
        <v>0</v>
      </c>
      <c r="DW303" s="184">
        <f t="shared" ca="1" si="1131"/>
        <v>0</v>
      </c>
      <c r="DX303" s="184">
        <f t="shared" ca="1" si="1132"/>
        <v>0</v>
      </c>
      <c r="DY303" s="184">
        <f t="shared" ca="1" si="1133"/>
        <v>0</v>
      </c>
      <c r="DZ303" s="184">
        <f t="shared" ca="1" si="1134"/>
        <v>0</v>
      </c>
      <c r="EA303" s="184">
        <f t="shared" ca="1" si="1135"/>
        <v>0</v>
      </c>
      <c r="EB303" s="184">
        <f t="shared" ca="1" si="1136"/>
        <v>0</v>
      </c>
      <c r="EC303" s="184">
        <f t="shared" ca="1" si="1137"/>
        <v>0</v>
      </c>
      <c r="ED303" s="184">
        <f t="shared" ca="1" si="1138"/>
        <v>0</v>
      </c>
      <c r="EE303" s="184">
        <f t="shared" ca="1" si="1139"/>
        <v>0</v>
      </c>
      <c r="EF303" s="184">
        <f t="shared" ca="1" si="1140"/>
        <v>0</v>
      </c>
      <c r="EG303" s="184">
        <f t="shared" ca="1" si="1141"/>
        <v>0</v>
      </c>
      <c r="EH303" s="184">
        <f t="shared" ca="1" si="1142"/>
        <v>0</v>
      </c>
      <c r="EI303" s="184">
        <f t="shared" ca="1" si="1143"/>
        <v>0</v>
      </c>
      <c r="EJ303" s="184">
        <f t="shared" ca="1" si="1144"/>
        <v>0</v>
      </c>
      <c r="EK303" s="184">
        <f t="shared" ca="1" si="1145"/>
        <v>0</v>
      </c>
      <c r="EL303" s="184">
        <f t="shared" ca="1" si="1146"/>
        <v>0</v>
      </c>
      <c r="EM303" s="184">
        <f t="shared" ca="1" si="1147"/>
        <v>0</v>
      </c>
      <c r="EN303" s="184">
        <f t="shared" ca="1" si="1148"/>
        <v>0</v>
      </c>
      <c r="EO303" s="184">
        <f t="shared" ca="1" si="1149"/>
        <v>0</v>
      </c>
      <c r="EP303" s="184">
        <f t="shared" ca="1" si="1150"/>
        <v>0</v>
      </c>
      <c r="EQ303" s="184">
        <f t="shared" ca="1" si="1151"/>
        <v>0</v>
      </c>
      <c r="ER303" s="184">
        <f t="shared" ca="1" si="1152"/>
        <v>0</v>
      </c>
      <c r="ES303" s="184">
        <f t="shared" ca="1" si="1153"/>
        <v>0</v>
      </c>
      <c r="ET303" s="184">
        <f t="shared" ca="1" si="1154"/>
        <v>0</v>
      </c>
      <c r="EU303" s="184">
        <f t="shared" ca="1" si="1155"/>
        <v>0</v>
      </c>
      <c r="EV303" s="184">
        <f t="shared" ca="1" si="1156"/>
        <v>0</v>
      </c>
      <c r="EW303" s="184">
        <f t="shared" ca="1" si="1157"/>
        <v>0</v>
      </c>
      <c r="EX303" s="184">
        <f t="shared" ca="1" si="1158"/>
        <v>0</v>
      </c>
      <c r="EY303" s="184">
        <f t="shared" ca="1" si="1159"/>
        <v>0</v>
      </c>
      <c r="EZ303" s="184">
        <f t="shared" ca="1" si="1160"/>
        <v>0</v>
      </c>
      <c r="FA303" s="184">
        <f t="shared" ca="1" si="1161"/>
        <v>0</v>
      </c>
      <c r="FB303" s="184">
        <f t="shared" ca="1" si="1162"/>
        <v>0</v>
      </c>
      <c r="FC303" s="184">
        <f t="shared" ca="1" si="1163"/>
        <v>0</v>
      </c>
      <c r="FD303" s="184">
        <f t="shared" ca="1" si="1164"/>
        <v>0</v>
      </c>
      <c r="FE303" s="184">
        <f t="shared" ca="1" si="1165"/>
        <v>0</v>
      </c>
      <c r="FF303" s="184">
        <f t="shared" ca="1" si="1166"/>
        <v>0</v>
      </c>
      <c r="FG303" s="184">
        <f t="shared" ca="1" si="1167"/>
        <v>0</v>
      </c>
      <c r="FH303" s="184">
        <f t="shared" ca="1" si="1168"/>
        <v>0</v>
      </c>
      <c r="FI303" s="184">
        <f t="shared" ca="1" si="1169"/>
        <v>0</v>
      </c>
      <c r="FJ303" s="184">
        <f t="shared" ca="1" si="1170"/>
        <v>0</v>
      </c>
      <c r="FK303" s="184">
        <f t="shared" ca="1" si="1171"/>
        <v>0</v>
      </c>
      <c r="FL303" s="184">
        <f t="shared" ca="1" si="1172"/>
        <v>0</v>
      </c>
      <c r="FM303" s="184">
        <f t="shared" ca="1" si="1173"/>
        <v>0</v>
      </c>
      <c r="FN303" s="184">
        <f t="shared" ca="1" si="1174"/>
        <v>0</v>
      </c>
      <c r="FO303" s="184">
        <f t="shared" ca="1" si="1175"/>
        <v>0</v>
      </c>
      <c r="FP303" s="184">
        <f t="shared" ca="1" si="1176"/>
        <v>0</v>
      </c>
      <c r="FQ303" s="184">
        <f t="shared" ca="1" si="1177"/>
        <v>0</v>
      </c>
      <c r="FR303" s="184">
        <f t="shared" ca="1" si="1178"/>
        <v>0</v>
      </c>
      <c r="FS303" s="184">
        <f t="shared" ca="1" si="1179"/>
        <v>0</v>
      </c>
      <c r="FT303" s="184">
        <f t="shared" ca="1" si="1180"/>
        <v>0</v>
      </c>
      <c r="FU303" s="184">
        <f t="shared" ca="1" si="1181"/>
        <v>0</v>
      </c>
      <c r="FV303" s="184">
        <f t="shared" ca="1" si="1182"/>
        <v>0</v>
      </c>
      <c r="FW303" s="184">
        <f t="shared" ca="1" si="1183"/>
        <v>0</v>
      </c>
      <c r="FX303" s="184">
        <f t="shared" ca="1" si="1184"/>
        <v>0</v>
      </c>
      <c r="FY303" s="184">
        <f t="shared" ca="1" si="1185"/>
        <v>0</v>
      </c>
      <c r="FZ303" s="184">
        <f t="shared" ca="1" si="1186"/>
        <v>0</v>
      </c>
      <c r="GA303" s="184">
        <f t="shared" ca="1" si="1187"/>
        <v>0</v>
      </c>
      <c r="GB303" s="184">
        <f t="shared" ca="1" si="1188"/>
        <v>0</v>
      </c>
      <c r="GC303" s="184">
        <f t="shared" ca="1" si="1189"/>
        <v>0</v>
      </c>
      <c r="GD303" s="184">
        <f t="shared" ca="1" si="1190"/>
        <v>0</v>
      </c>
      <c r="GE303" s="184">
        <f t="shared" ca="1" si="1191"/>
        <v>0</v>
      </c>
      <c r="GF303" s="184">
        <f t="shared" ca="1" si="1192"/>
        <v>0</v>
      </c>
      <c r="GG303" s="184">
        <f t="shared" ca="1" si="1193"/>
        <v>0</v>
      </c>
      <c r="GH303" s="184">
        <f t="shared" ca="1" si="1194"/>
        <v>0</v>
      </c>
      <c r="GI303" s="184">
        <f t="shared" ca="1" si="1195"/>
        <v>0</v>
      </c>
      <c r="GJ303" s="184">
        <f t="shared" ca="1" si="1196"/>
        <v>0</v>
      </c>
      <c r="GK303" s="184">
        <f t="shared" ca="1" si="1197"/>
        <v>0</v>
      </c>
      <c r="GL303" s="184">
        <f t="shared" ca="1" si="1198"/>
        <v>0</v>
      </c>
      <c r="GM303" s="184">
        <f t="shared" ca="1" si="1199"/>
        <v>0</v>
      </c>
      <c r="GN303" s="184">
        <f t="shared" ca="1" si="1200"/>
        <v>0</v>
      </c>
      <c r="GO303" s="184">
        <f t="shared" ca="1" si="1201"/>
        <v>0</v>
      </c>
      <c r="GP303" s="184">
        <f t="shared" ca="1" si="1202"/>
        <v>0</v>
      </c>
      <c r="GQ303" s="184">
        <f t="shared" ca="1" si="1203"/>
        <v>0</v>
      </c>
      <c r="GR303" s="184">
        <f t="shared" ca="1" si="1204"/>
        <v>0</v>
      </c>
      <c r="GS303" s="184">
        <f t="shared" ca="1" si="1205"/>
        <v>0</v>
      </c>
      <c r="GT303" s="184">
        <f t="shared" ca="1" si="1206"/>
        <v>0</v>
      </c>
      <c r="GU303" s="184">
        <f t="shared" ca="1" si="1207"/>
        <v>0</v>
      </c>
      <c r="GV303" s="184">
        <f t="shared" ca="1" si="1208"/>
        <v>0</v>
      </c>
      <c r="GW303" s="184">
        <f t="shared" ca="1" si="1209"/>
        <v>0</v>
      </c>
      <c r="GX303" s="184">
        <f t="shared" ca="1" si="1210"/>
        <v>0</v>
      </c>
      <c r="GY303" s="184">
        <f t="shared" ca="1" si="1211"/>
        <v>0</v>
      </c>
      <c r="GZ303" s="184">
        <f t="shared" ca="1" si="1212"/>
        <v>0</v>
      </c>
      <c r="HA303" s="184">
        <f t="shared" ca="1" si="1213"/>
        <v>0</v>
      </c>
      <c r="HB303" s="184">
        <f t="shared" ca="1" si="1214"/>
        <v>0</v>
      </c>
      <c r="HC303" s="184">
        <f t="shared" ca="1" si="1215"/>
        <v>0</v>
      </c>
      <c r="HD303" s="184">
        <f t="shared" ca="1" si="1216"/>
        <v>0</v>
      </c>
      <c r="HE303" s="184">
        <f t="shared" ca="1" si="1217"/>
        <v>0</v>
      </c>
      <c r="HF303" s="184">
        <f t="shared" ca="1" si="1218"/>
        <v>0</v>
      </c>
      <c r="HG303" s="184">
        <f t="shared" ca="1" si="1219"/>
        <v>0</v>
      </c>
      <c r="HH303" s="184">
        <f t="shared" ca="1" si="1220"/>
        <v>0</v>
      </c>
      <c r="HI303" s="184">
        <f t="shared" ca="1" si="1221"/>
        <v>0</v>
      </c>
      <c r="HJ303" s="184">
        <f t="shared" ca="1" si="1222"/>
        <v>0</v>
      </c>
      <c r="HK303" s="578">
        <f t="shared" ca="1" si="1223"/>
        <v>0</v>
      </c>
    </row>
    <row r="304" spans="1:219" s="185" customFormat="1">
      <c r="A304" s="284"/>
      <c r="B304" s="285"/>
      <c r="C304" s="286"/>
      <c r="D304" s="287"/>
      <c r="E304" s="288"/>
      <c r="F304" s="289"/>
      <c r="G304" s="289"/>
      <c r="H304" s="289"/>
      <c r="I304" s="289"/>
      <c r="J304" s="289"/>
      <c r="K304" s="289"/>
      <c r="L304" s="289"/>
      <c r="M304" s="572">
        <f t="shared" si="1017"/>
        <v>0</v>
      </c>
      <c r="N304" s="572">
        <f t="shared" si="1018"/>
        <v>0</v>
      </c>
      <c r="O304" s="572">
        <f t="shared" si="1019"/>
        <v>0</v>
      </c>
      <c r="P304" s="572">
        <f t="shared" si="1020"/>
        <v>296</v>
      </c>
      <c r="Q304" s="572" t="str">
        <f t="shared" si="1021"/>
        <v/>
      </c>
      <c r="R304" s="572" t="str">
        <f t="shared" si="1022"/>
        <v/>
      </c>
      <c r="S304" s="184" t="str">
        <f t="shared" ca="1" si="1023"/>
        <v/>
      </c>
      <c r="T304" s="184" t="str">
        <f t="shared" ca="1" si="1024"/>
        <v/>
      </c>
      <c r="U304" s="184" t="str">
        <f t="shared" ca="1" si="1025"/>
        <v/>
      </c>
      <c r="V304" s="184" t="str">
        <f t="shared" ca="1" si="1026"/>
        <v/>
      </c>
      <c r="W304" s="184" t="str">
        <f t="shared" ca="1" si="1027"/>
        <v/>
      </c>
      <c r="X304" s="184" t="str">
        <f t="shared" ca="1" si="1028"/>
        <v/>
      </c>
      <c r="Y304" s="184" t="str">
        <f t="shared" ca="1" si="1029"/>
        <v/>
      </c>
      <c r="Z304" s="184" t="str">
        <f t="shared" ca="1" si="1030"/>
        <v/>
      </c>
      <c r="AA304" s="184" t="str">
        <f t="shared" ca="1" si="1031"/>
        <v/>
      </c>
      <c r="AB304" s="184" t="str">
        <f t="shared" ca="1" si="1032"/>
        <v/>
      </c>
      <c r="AC304" s="184" t="str">
        <f t="shared" ca="1" si="1033"/>
        <v/>
      </c>
      <c r="AD304" s="184" t="str">
        <f t="shared" ca="1" si="1034"/>
        <v/>
      </c>
      <c r="AE304" s="184" t="str">
        <f t="shared" ca="1" si="1035"/>
        <v/>
      </c>
      <c r="AF304" s="184" t="str">
        <f t="shared" ca="1" si="1036"/>
        <v/>
      </c>
      <c r="AG304" s="184" t="str">
        <f t="shared" ca="1" si="1037"/>
        <v/>
      </c>
      <c r="AH304" s="184" t="str">
        <f t="shared" ca="1" si="1038"/>
        <v/>
      </c>
      <c r="AI304" s="184" t="str">
        <f t="shared" ca="1" si="1039"/>
        <v/>
      </c>
      <c r="AJ304" s="184" t="str">
        <f t="shared" ca="1" si="1040"/>
        <v/>
      </c>
      <c r="AK304" s="184">
        <f t="shared" ca="1" si="1041"/>
        <v>0</v>
      </c>
      <c r="AL304" s="184">
        <f t="shared" ca="1" si="1042"/>
        <v>0</v>
      </c>
      <c r="AM304" s="184">
        <f t="shared" ca="1" si="1043"/>
        <v>0</v>
      </c>
      <c r="AN304" s="184">
        <f t="shared" ca="1" si="1044"/>
        <v>0</v>
      </c>
      <c r="AO304" s="184">
        <f t="shared" ca="1" si="1045"/>
        <v>0</v>
      </c>
      <c r="AP304" s="184">
        <f t="shared" ca="1" si="1046"/>
        <v>0</v>
      </c>
      <c r="AQ304" s="184">
        <f t="shared" ca="1" si="1047"/>
        <v>0</v>
      </c>
      <c r="AR304" s="184">
        <f t="shared" ca="1" si="1048"/>
        <v>0</v>
      </c>
      <c r="AS304" s="184">
        <f t="shared" ca="1" si="1049"/>
        <v>0</v>
      </c>
      <c r="AT304" s="184">
        <f t="shared" ca="1" si="1050"/>
        <v>0</v>
      </c>
      <c r="AU304" s="184">
        <f t="shared" ca="1" si="1051"/>
        <v>0</v>
      </c>
      <c r="AV304" s="184">
        <f t="shared" ca="1" si="1052"/>
        <v>0</v>
      </c>
      <c r="AW304" s="184">
        <f t="shared" ca="1" si="1053"/>
        <v>0</v>
      </c>
      <c r="AX304" s="184">
        <f t="shared" ca="1" si="1054"/>
        <v>0</v>
      </c>
      <c r="AY304" s="184">
        <f t="shared" ca="1" si="1055"/>
        <v>0</v>
      </c>
      <c r="AZ304" s="184">
        <f t="shared" ca="1" si="1056"/>
        <v>0</v>
      </c>
      <c r="BA304" s="184">
        <f t="shared" ca="1" si="1057"/>
        <v>0</v>
      </c>
      <c r="BB304" s="184">
        <f t="shared" ca="1" si="1058"/>
        <v>0</v>
      </c>
      <c r="BC304" s="184">
        <f t="shared" ca="1" si="1059"/>
        <v>0</v>
      </c>
      <c r="BD304" s="184">
        <f t="shared" ca="1" si="1060"/>
        <v>0</v>
      </c>
      <c r="BE304" s="184">
        <f t="shared" ca="1" si="1061"/>
        <v>0</v>
      </c>
      <c r="BF304" s="184">
        <f t="shared" ca="1" si="1062"/>
        <v>0</v>
      </c>
      <c r="BG304" s="184">
        <f t="shared" ca="1" si="1063"/>
        <v>0</v>
      </c>
      <c r="BH304" s="184">
        <f t="shared" ca="1" si="1064"/>
        <v>0</v>
      </c>
      <c r="BI304" s="184">
        <f t="shared" ca="1" si="1065"/>
        <v>0</v>
      </c>
      <c r="BJ304" s="184">
        <f t="shared" ca="1" si="1066"/>
        <v>0</v>
      </c>
      <c r="BK304" s="184">
        <f t="shared" ca="1" si="1067"/>
        <v>0</v>
      </c>
      <c r="BL304" s="184">
        <f t="shared" ca="1" si="1068"/>
        <v>0</v>
      </c>
      <c r="BM304" s="184">
        <f t="shared" ca="1" si="1069"/>
        <v>0</v>
      </c>
      <c r="BN304" s="184">
        <f t="shared" ca="1" si="1070"/>
        <v>0</v>
      </c>
      <c r="BO304" s="184">
        <f t="shared" ca="1" si="1071"/>
        <v>0</v>
      </c>
      <c r="BP304" s="184">
        <f t="shared" ca="1" si="1072"/>
        <v>0</v>
      </c>
      <c r="BQ304" s="184">
        <f t="shared" ca="1" si="1073"/>
        <v>0</v>
      </c>
      <c r="BR304" s="184">
        <f t="shared" ca="1" si="1074"/>
        <v>0</v>
      </c>
      <c r="BS304" s="184">
        <f t="shared" ca="1" si="1075"/>
        <v>0</v>
      </c>
      <c r="BT304" s="184">
        <f t="shared" ca="1" si="1076"/>
        <v>0</v>
      </c>
      <c r="BU304" s="184">
        <f t="shared" ca="1" si="1077"/>
        <v>0</v>
      </c>
      <c r="BV304" s="184">
        <f t="shared" ca="1" si="1078"/>
        <v>0</v>
      </c>
      <c r="BW304" s="184">
        <f t="shared" ca="1" si="1079"/>
        <v>0</v>
      </c>
      <c r="BX304" s="184">
        <f t="shared" ca="1" si="1080"/>
        <v>0</v>
      </c>
      <c r="BY304" s="184">
        <f t="shared" ca="1" si="1081"/>
        <v>0</v>
      </c>
      <c r="BZ304" s="184">
        <f t="shared" ca="1" si="1082"/>
        <v>0</v>
      </c>
      <c r="CA304" s="184">
        <f t="shared" ca="1" si="1083"/>
        <v>0</v>
      </c>
      <c r="CB304" s="184">
        <f t="shared" ca="1" si="1084"/>
        <v>0</v>
      </c>
      <c r="CC304" s="184">
        <f t="shared" ca="1" si="1085"/>
        <v>0</v>
      </c>
      <c r="CD304" s="184">
        <f t="shared" ca="1" si="1086"/>
        <v>0</v>
      </c>
      <c r="CE304" s="184">
        <f t="shared" ca="1" si="1087"/>
        <v>0</v>
      </c>
      <c r="CF304" s="184">
        <f t="shared" ca="1" si="1088"/>
        <v>0</v>
      </c>
      <c r="CG304" s="184">
        <f t="shared" ca="1" si="1089"/>
        <v>0</v>
      </c>
      <c r="CH304" s="184">
        <f t="shared" ca="1" si="1090"/>
        <v>0</v>
      </c>
      <c r="CI304" s="184">
        <f t="shared" ca="1" si="1091"/>
        <v>0</v>
      </c>
      <c r="CJ304" s="184">
        <f t="shared" ca="1" si="1092"/>
        <v>0</v>
      </c>
      <c r="CK304" s="184">
        <f t="shared" ca="1" si="1093"/>
        <v>0</v>
      </c>
      <c r="CL304" s="184">
        <f t="shared" ca="1" si="1094"/>
        <v>0</v>
      </c>
      <c r="CM304" s="184">
        <f t="shared" ca="1" si="1095"/>
        <v>0</v>
      </c>
      <c r="CN304" s="184">
        <f t="shared" ca="1" si="1096"/>
        <v>0</v>
      </c>
      <c r="CO304" s="184">
        <f t="shared" ca="1" si="1097"/>
        <v>0</v>
      </c>
      <c r="CP304" s="184">
        <f t="shared" ca="1" si="1098"/>
        <v>0</v>
      </c>
      <c r="CQ304" s="184">
        <f t="shared" ca="1" si="1099"/>
        <v>0</v>
      </c>
      <c r="CR304" s="184">
        <f t="shared" ca="1" si="1100"/>
        <v>0</v>
      </c>
      <c r="CS304" s="184">
        <f t="shared" ca="1" si="1101"/>
        <v>0</v>
      </c>
      <c r="CT304" s="184">
        <f t="shared" ca="1" si="1102"/>
        <v>0</v>
      </c>
      <c r="CU304" s="184">
        <f t="shared" ca="1" si="1103"/>
        <v>0</v>
      </c>
      <c r="CV304" s="184">
        <f t="shared" ca="1" si="1104"/>
        <v>0</v>
      </c>
      <c r="CW304" s="184">
        <f t="shared" ca="1" si="1105"/>
        <v>0</v>
      </c>
      <c r="CX304" s="184">
        <f t="shared" ca="1" si="1106"/>
        <v>0</v>
      </c>
      <c r="CY304" s="184">
        <f t="shared" ca="1" si="1107"/>
        <v>0</v>
      </c>
      <c r="CZ304" s="184">
        <f t="shared" ca="1" si="1108"/>
        <v>0</v>
      </c>
      <c r="DA304" s="184">
        <f t="shared" ca="1" si="1109"/>
        <v>0</v>
      </c>
      <c r="DB304" s="184">
        <f t="shared" ca="1" si="1110"/>
        <v>0</v>
      </c>
      <c r="DC304" s="184">
        <f t="shared" ca="1" si="1111"/>
        <v>0</v>
      </c>
      <c r="DD304" s="184">
        <f t="shared" ca="1" si="1112"/>
        <v>0</v>
      </c>
      <c r="DE304" s="184">
        <f t="shared" ca="1" si="1113"/>
        <v>0</v>
      </c>
      <c r="DF304" s="184">
        <f t="shared" ca="1" si="1114"/>
        <v>0</v>
      </c>
      <c r="DG304" s="184">
        <f t="shared" ca="1" si="1115"/>
        <v>0</v>
      </c>
      <c r="DH304" s="184">
        <f t="shared" ca="1" si="1116"/>
        <v>0</v>
      </c>
      <c r="DI304" s="184">
        <f t="shared" ca="1" si="1117"/>
        <v>0</v>
      </c>
      <c r="DJ304" s="184">
        <f t="shared" ca="1" si="1118"/>
        <v>0</v>
      </c>
      <c r="DK304" s="184">
        <f t="shared" ca="1" si="1119"/>
        <v>0</v>
      </c>
      <c r="DL304" s="184">
        <f t="shared" ca="1" si="1120"/>
        <v>0</v>
      </c>
      <c r="DM304" s="184">
        <f t="shared" ca="1" si="1121"/>
        <v>0</v>
      </c>
      <c r="DN304" s="184">
        <f t="shared" ca="1" si="1122"/>
        <v>0</v>
      </c>
      <c r="DO304" s="184">
        <f t="shared" ca="1" si="1123"/>
        <v>0</v>
      </c>
      <c r="DP304" s="184">
        <f t="shared" ca="1" si="1124"/>
        <v>0</v>
      </c>
      <c r="DQ304" s="184">
        <f t="shared" ca="1" si="1125"/>
        <v>0</v>
      </c>
      <c r="DR304" s="184">
        <f t="shared" ca="1" si="1126"/>
        <v>0</v>
      </c>
      <c r="DS304" s="184">
        <f t="shared" ca="1" si="1127"/>
        <v>0</v>
      </c>
      <c r="DT304" s="184">
        <f t="shared" ca="1" si="1128"/>
        <v>0</v>
      </c>
      <c r="DU304" s="184">
        <f t="shared" ca="1" si="1129"/>
        <v>0</v>
      </c>
      <c r="DV304" s="184">
        <f t="shared" ca="1" si="1130"/>
        <v>0</v>
      </c>
      <c r="DW304" s="184">
        <f t="shared" ca="1" si="1131"/>
        <v>0</v>
      </c>
      <c r="DX304" s="184">
        <f t="shared" ca="1" si="1132"/>
        <v>0</v>
      </c>
      <c r="DY304" s="184">
        <f t="shared" ca="1" si="1133"/>
        <v>0</v>
      </c>
      <c r="DZ304" s="184">
        <f t="shared" ca="1" si="1134"/>
        <v>0</v>
      </c>
      <c r="EA304" s="184">
        <f t="shared" ca="1" si="1135"/>
        <v>0</v>
      </c>
      <c r="EB304" s="184">
        <f t="shared" ca="1" si="1136"/>
        <v>0</v>
      </c>
      <c r="EC304" s="184">
        <f t="shared" ca="1" si="1137"/>
        <v>0</v>
      </c>
      <c r="ED304" s="184">
        <f t="shared" ca="1" si="1138"/>
        <v>0</v>
      </c>
      <c r="EE304" s="184">
        <f t="shared" ca="1" si="1139"/>
        <v>0</v>
      </c>
      <c r="EF304" s="184">
        <f t="shared" ca="1" si="1140"/>
        <v>0</v>
      </c>
      <c r="EG304" s="184">
        <f t="shared" ca="1" si="1141"/>
        <v>0</v>
      </c>
      <c r="EH304" s="184">
        <f t="shared" ca="1" si="1142"/>
        <v>0</v>
      </c>
      <c r="EI304" s="184">
        <f t="shared" ca="1" si="1143"/>
        <v>0</v>
      </c>
      <c r="EJ304" s="184">
        <f t="shared" ca="1" si="1144"/>
        <v>0</v>
      </c>
      <c r="EK304" s="184">
        <f t="shared" ca="1" si="1145"/>
        <v>0</v>
      </c>
      <c r="EL304" s="184">
        <f t="shared" ca="1" si="1146"/>
        <v>0</v>
      </c>
      <c r="EM304" s="184">
        <f t="shared" ca="1" si="1147"/>
        <v>0</v>
      </c>
      <c r="EN304" s="184">
        <f t="shared" ca="1" si="1148"/>
        <v>0</v>
      </c>
      <c r="EO304" s="184">
        <f t="shared" ca="1" si="1149"/>
        <v>0</v>
      </c>
      <c r="EP304" s="184">
        <f t="shared" ca="1" si="1150"/>
        <v>0</v>
      </c>
      <c r="EQ304" s="184">
        <f t="shared" ca="1" si="1151"/>
        <v>0</v>
      </c>
      <c r="ER304" s="184">
        <f t="shared" ca="1" si="1152"/>
        <v>0</v>
      </c>
      <c r="ES304" s="184">
        <f t="shared" ca="1" si="1153"/>
        <v>0</v>
      </c>
      <c r="ET304" s="184">
        <f t="shared" ca="1" si="1154"/>
        <v>0</v>
      </c>
      <c r="EU304" s="184">
        <f t="shared" ca="1" si="1155"/>
        <v>0</v>
      </c>
      <c r="EV304" s="184">
        <f t="shared" ca="1" si="1156"/>
        <v>0</v>
      </c>
      <c r="EW304" s="184">
        <f t="shared" ca="1" si="1157"/>
        <v>0</v>
      </c>
      <c r="EX304" s="184">
        <f t="shared" ca="1" si="1158"/>
        <v>0</v>
      </c>
      <c r="EY304" s="184">
        <f t="shared" ca="1" si="1159"/>
        <v>0</v>
      </c>
      <c r="EZ304" s="184">
        <f t="shared" ca="1" si="1160"/>
        <v>0</v>
      </c>
      <c r="FA304" s="184">
        <f t="shared" ca="1" si="1161"/>
        <v>0</v>
      </c>
      <c r="FB304" s="184">
        <f t="shared" ca="1" si="1162"/>
        <v>0</v>
      </c>
      <c r="FC304" s="184">
        <f t="shared" ca="1" si="1163"/>
        <v>0</v>
      </c>
      <c r="FD304" s="184">
        <f t="shared" ca="1" si="1164"/>
        <v>0</v>
      </c>
      <c r="FE304" s="184">
        <f t="shared" ca="1" si="1165"/>
        <v>0</v>
      </c>
      <c r="FF304" s="184">
        <f t="shared" ca="1" si="1166"/>
        <v>0</v>
      </c>
      <c r="FG304" s="184">
        <f t="shared" ca="1" si="1167"/>
        <v>0</v>
      </c>
      <c r="FH304" s="184">
        <f t="shared" ca="1" si="1168"/>
        <v>0</v>
      </c>
      <c r="FI304" s="184">
        <f t="shared" ca="1" si="1169"/>
        <v>0</v>
      </c>
      <c r="FJ304" s="184">
        <f t="shared" ca="1" si="1170"/>
        <v>0</v>
      </c>
      <c r="FK304" s="184">
        <f t="shared" ca="1" si="1171"/>
        <v>0</v>
      </c>
      <c r="FL304" s="184">
        <f t="shared" ca="1" si="1172"/>
        <v>0</v>
      </c>
      <c r="FM304" s="184">
        <f t="shared" ca="1" si="1173"/>
        <v>0</v>
      </c>
      <c r="FN304" s="184">
        <f t="shared" ca="1" si="1174"/>
        <v>0</v>
      </c>
      <c r="FO304" s="184">
        <f t="shared" ca="1" si="1175"/>
        <v>0</v>
      </c>
      <c r="FP304" s="184">
        <f t="shared" ca="1" si="1176"/>
        <v>0</v>
      </c>
      <c r="FQ304" s="184">
        <f t="shared" ca="1" si="1177"/>
        <v>0</v>
      </c>
      <c r="FR304" s="184">
        <f t="shared" ca="1" si="1178"/>
        <v>0</v>
      </c>
      <c r="FS304" s="184">
        <f t="shared" ca="1" si="1179"/>
        <v>0</v>
      </c>
      <c r="FT304" s="184">
        <f t="shared" ca="1" si="1180"/>
        <v>0</v>
      </c>
      <c r="FU304" s="184">
        <f t="shared" ca="1" si="1181"/>
        <v>0</v>
      </c>
      <c r="FV304" s="184">
        <f t="shared" ca="1" si="1182"/>
        <v>0</v>
      </c>
      <c r="FW304" s="184">
        <f t="shared" ca="1" si="1183"/>
        <v>0</v>
      </c>
      <c r="FX304" s="184">
        <f t="shared" ca="1" si="1184"/>
        <v>0</v>
      </c>
      <c r="FY304" s="184">
        <f t="shared" ca="1" si="1185"/>
        <v>0</v>
      </c>
      <c r="FZ304" s="184">
        <f t="shared" ca="1" si="1186"/>
        <v>0</v>
      </c>
      <c r="GA304" s="184">
        <f t="shared" ca="1" si="1187"/>
        <v>0</v>
      </c>
      <c r="GB304" s="184">
        <f t="shared" ca="1" si="1188"/>
        <v>0</v>
      </c>
      <c r="GC304" s="184">
        <f t="shared" ca="1" si="1189"/>
        <v>0</v>
      </c>
      <c r="GD304" s="184">
        <f t="shared" ca="1" si="1190"/>
        <v>0</v>
      </c>
      <c r="GE304" s="184">
        <f t="shared" ca="1" si="1191"/>
        <v>0</v>
      </c>
      <c r="GF304" s="184">
        <f t="shared" ca="1" si="1192"/>
        <v>0</v>
      </c>
      <c r="GG304" s="184">
        <f t="shared" ca="1" si="1193"/>
        <v>0</v>
      </c>
      <c r="GH304" s="184">
        <f t="shared" ca="1" si="1194"/>
        <v>0</v>
      </c>
      <c r="GI304" s="184">
        <f t="shared" ca="1" si="1195"/>
        <v>0</v>
      </c>
      <c r="GJ304" s="184">
        <f t="shared" ca="1" si="1196"/>
        <v>0</v>
      </c>
      <c r="GK304" s="184">
        <f t="shared" ca="1" si="1197"/>
        <v>0</v>
      </c>
      <c r="GL304" s="184">
        <f t="shared" ca="1" si="1198"/>
        <v>0</v>
      </c>
      <c r="GM304" s="184">
        <f t="shared" ca="1" si="1199"/>
        <v>0</v>
      </c>
      <c r="GN304" s="184">
        <f t="shared" ca="1" si="1200"/>
        <v>0</v>
      </c>
      <c r="GO304" s="184">
        <f t="shared" ca="1" si="1201"/>
        <v>0</v>
      </c>
      <c r="GP304" s="184">
        <f t="shared" ca="1" si="1202"/>
        <v>0</v>
      </c>
      <c r="GQ304" s="184">
        <f t="shared" ca="1" si="1203"/>
        <v>0</v>
      </c>
      <c r="GR304" s="184">
        <f t="shared" ca="1" si="1204"/>
        <v>0</v>
      </c>
      <c r="GS304" s="184">
        <f t="shared" ca="1" si="1205"/>
        <v>0</v>
      </c>
      <c r="GT304" s="184">
        <f t="shared" ca="1" si="1206"/>
        <v>0</v>
      </c>
      <c r="GU304" s="184">
        <f t="shared" ca="1" si="1207"/>
        <v>0</v>
      </c>
      <c r="GV304" s="184">
        <f t="shared" ca="1" si="1208"/>
        <v>0</v>
      </c>
      <c r="GW304" s="184">
        <f t="shared" ca="1" si="1209"/>
        <v>0</v>
      </c>
      <c r="GX304" s="184">
        <f t="shared" ca="1" si="1210"/>
        <v>0</v>
      </c>
      <c r="GY304" s="184">
        <f t="shared" ca="1" si="1211"/>
        <v>0</v>
      </c>
      <c r="GZ304" s="184">
        <f t="shared" ca="1" si="1212"/>
        <v>0</v>
      </c>
      <c r="HA304" s="184">
        <f t="shared" ca="1" si="1213"/>
        <v>0</v>
      </c>
      <c r="HB304" s="184">
        <f t="shared" ca="1" si="1214"/>
        <v>0</v>
      </c>
      <c r="HC304" s="184">
        <f t="shared" ca="1" si="1215"/>
        <v>0</v>
      </c>
      <c r="HD304" s="184">
        <f t="shared" ca="1" si="1216"/>
        <v>0</v>
      </c>
      <c r="HE304" s="184">
        <f t="shared" ca="1" si="1217"/>
        <v>0</v>
      </c>
      <c r="HF304" s="184">
        <f t="shared" ca="1" si="1218"/>
        <v>0</v>
      </c>
      <c r="HG304" s="184">
        <f t="shared" ca="1" si="1219"/>
        <v>0</v>
      </c>
      <c r="HH304" s="184">
        <f t="shared" ca="1" si="1220"/>
        <v>0</v>
      </c>
      <c r="HI304" s="184">
        <f t="shared" ca="1" si="1221"/>
        <v>0</v>
      </c>
      <c r="HJ304" s="184">
        <f t="shared" ca="1" si="1222"/>
        <v>0</v>
      </c>
      <c r="HK304" s="578">
        <f t="shared" ca="1" si="1223"/>
        <v>0</v>
      </c>
    </row>
    <row r="305" spans="1:219" s="185" customFormat="1">
      <c r="A305" s="284"/>
      <c r="B305" s="285"/>
      <c r="C305" s="286"/>
      <c r="D305" s="287"/>
      <c r="E305" s="288"/>
      <c r="F305" s="289"/>
      <c r="G305" s="289"/>
      <c r="H305" s="289"/>
      <c r="I305" s="289"/>
      <c r="J305" s="289"/>
      <c r="K305" s="289"/>
      <c r="L305" s="289"/>
      <c r="M305" s="572">
        <f t="shared" si="1017"/>
        <v>0</v>
      </c>
      <c r="N305" s="572">
        <f t="shared" si="1018"/>
        <v>0</v>
      </c>
      <c r="O305" s="572">
        <f t="shared" si="1019"/>
        <v>0</v>
      </c>
      <c r="P305" s="572">
        <f t="shared" si="1020"/>
        <v>297</v>
      </c>
      <c r="Q305" s="572" t="str">
        <f t="shared" si="1021"/>
        <v/>
      </c>
      <c r="R305" s="572" t="str">
        <f t="shared" si="1022"/>
        <v/>
      </c>
      <c r="S305" s="184" t="str">
        <f t="shared" ca="1" si="1023"/>
        <v/>
      </c>
      <c r="T305" s="184" t="str">
        <f t="shared" ca="1" si="1024"/>
        <v/>
      </c>
      <c r="U305" s="184" t="str">
        <f t="shared" ca="1" si="1025"/>
        <v/>
      </c>
      <c r="V305" s="184" t="str">
        <f t="shared" ca="1" si="1026"/>
        <v/>
      </c>
      <c r="W305" s="184" t="str">
        <f t="shared" ca="1" si="1027"/>
        <v/>
      </c>
      <c r="X305" s="184" t="str">
        <f t="shared" ca="1" si="1028"/>
        <v/>
      </c>
      <c r="Y305" s="184" t="str">
        <f t="shared" ca="1" si="1029"/>
        <v/>
      </c>
      <c r="Z305" s="184" t="str">
        <f t="shared" ca="1" si="1030"/>
        <v/>
      </c>
      <c r="AA305" s="184" t="str">
        <f t="shared" ca="1" si="1031"/>
        <v/>
      </c>
      <c r="AB305" s="184" t="str">
        <f t="shared" ca="1" si="1032"/>
        <v/>
      </c>
      <c r="AC305" s="184" t="str">
        <f t="shared" ca="1" si="1033"/>
        <v/>
      </c>
      <c r="AD305" s="184" t="str">
        <f t="shared" ca="1" si="1034"/>
        <v/>
      </c>
      <c r="AE305" s="184" t="str">
        <f t="shared" ca="1" si="1035"/>
        <v/>
      </c>
      <c r="AF305" s="184" t="str">
        <f t="shared" ca="1" si="1036"/>
        <v/>
      </c>
      <c r="AG305" s="184" t="str">
        <f t="shared" ca="1" si="1037"/>
        <v/>
      </c>
      <c r="AH305" s="184" t="str">
        <f t="shared" ca="1" si="1038"/>
        <v/>
      </c>
      <c r="AI305" s="184" t="str">
        <f t="shared" ca="1" si="1039"/>
        <v/>
      </c>
      <c r="AJ305" s="184">
        <f t="shared" ca="1" si="1040"/>
        <v>0</v>
      </c>
      <c r="AK305" s="184">
        <f t="shared" ca="1" si="1041"/>
        <v>0</v>
      </c>
      <c r="AL305" s="184">
        <f t="shared" ca="1" si="1042"/>
        <v>0</v>
      </c>
      <c r="AM305" s="184">
        <f t="shared" ca="1" si="1043"/>
        <v>0</v>
      </c>
      <c r="AN305" s="184">
        <f t="shared" ca="1" si="1044"/>
        <v>0</v>
      </c>
      <c r="AO305" s="184">
        <f t="shared" ca="1" si="1045"/>
        <v>0</v>
      </c>
      <c r="AP305" s="184">
        <f t="shared" ca="1" si="1046"/>
        <v>0</v>
      </c>
      <c r="AQ305" s="184">
        <f t="shared" ca="1" si="1047"/>
        <v>0</v>
      </c>
      <c r="AR305" s="184">
        <f t="shared" ca="1" si="1048"/>
        <v>0</v>
      </c>
      <c r="AS305" s="184">
        <f t="shared" ca="1" si="1049"/>
        <v>0</v>
      </c>
      <c r="AT305" s="184">
        <f t="shared" ca="1" si="1050"/>
        <v>0</v>
      </c>
      <c r="AU305" s="184">
        <f t="shared" ca="1" si="1051"/>
        <v>0</v>
      </c>
      <c r="AV305" s="184">
        <f t="shared" ca="1" si="1052"/>
        <v>0</v>
      </c>
      <c r="AW305" s="184">
        <f t="shared" ca="1" si="1053"/>
        <v>0</v>
      </c>
      <c r="AX305" s="184">
        <f t="shared" ca="1" si="1054"/>
        <v>0</v>
      </c>
      <c r="AY305" s="184">
        <f t="shared" ca="1" si="1055"/>
        <v>0</v>
      </c>
      <c r="AZ305" s="184">
        <f t="shared" ca="1" si="1056"/>
        <v>0</v>
      </c>
      <c r="BA305" s="184">
        <f t="shared" ca="1" si="1057"/>
        <v>0</v>
      </c>
      <c r="BB305" s="184">
        <f t="shared" ca="1" si="1058"/>
        <v>0</v>
      </c>
      <c r="BC305" s="184">
        <f t="shared" ca="1" si="1059"/>
        <v>0</v>
      </c>
      <c r="BD305" s="184">
        <f t="shared" ca="1" si="1060"/>
        <v>0</v>
      </c>
      <c r="BE305" s="184">
        <f t="shared" ca="1" si="1061"/>
        <v>0</v>
      </c>
      <c r="BF305" s="184">
        <f t="shared" ca="1" si="1062"/>
        <v>0</v>
      </c>
      <c r="BG305" s="184">
        <f t="shared" ca="1" si="1063"/>
        <v>0</v>
      </c>
      <c r="BH305" s="184">
        <f t="shared" ca="1" si="1064"/>
        <v>0</v>
      </c>
      <c r="BI305" s="184">
        <f t="shared" ca="1" si="1065"/>
        <v>0</v>
      </c>
      <c r="BJ305" s="184">
        <f t="shared" ca="1" si="1066"/>
        <v>0</v>
      </c>
      <c r="BK305" s="184">
        <f t="shared" ca="1" si="1067"/>
        <v>0</v>
      </c>
      <c r="BL305" s="184">
        <f t="shared" ca="1" si="1068"/>
        <v>0</v>
      </c>
      <c r="BM305" s="184">
        <f t="shared" ca="1" si="1069"/>
        <v>0</v>
      </c>
      <c r="BN305" s="184">
        <f t="shared" ca="1" si="1070"/>
        <v>0</v>
      </c>
      <c r="BO305" s="184">
        <f t="shared" ca="1" si="1071"/>
        <v>0</v>
      </c>
      <c r="BP305" s="184">
        <f t="shared" ca="1" si="1072"/>
        <v>0</v>
      </c>
      <c r="BQ305" s="184">
        <f t="shared" ca="1" si="1073"/>
        <v>0</v>
      </c>
      <c r="BR305" s="184">
        <f t="shared" ca="1" si="1074"/>
        <v>0</v>
      </c>
      <c r="BS305" s="184">
        <f t="shared" ca="1" si="1075"/>
        <v>0</v>
      </c>
      <c r="BT305" s="184">
        <f t="shared" ca="1" si="1076"/>
        <v>0</v>
      </c>
      <c r="BU305" s="184">
        <f t="shared" ca="1" si="1077"/>
        <v>0</v>
      </c>
      <c r="BV305" s="184">
        <f t="shared" ca="1" si="1078"/>
        <v>0</v>
      </c>
      <c r="BW305" s="184">
        <f t="shared" ca="1" si="1079"/>
        <v>0</v>
      </c>
      <c r="BX305" s="184">
        <f t="shared" ca="1" si="1080"/>
        <v>0</v>
      </c>
      <c r="BY305" s="184">
        <f t="shared" ca="1" si="1081"/>
        <v>0</v>
      </c>
      <c r="BZ305" s="184">
        <f t="shared" ca="1" si="1082"/>
        <v>0</v>
      </c>
      <c r="CA305" s="184">
        <f t="shared" ca="1" si="1083"/>
        <v>0</v>
      </c>
      <c r="CB305" s="184">
        <f t="shared" ca="1" si="1084"/>
        <v>0</v>
      </c>
      <c r="CC305" s="184">
        <f t="shared" ca="1" si="1085"/>
        <v>0</v>
      </c>
      <c r="CD305" s="184">
        <f t="shared" ca="1" si="1086"/>
        <v>0</v>
      </c>
      <c r="CE305" s="184">
        <f t="shared" ca="1" si="1087"/>
        <v>0</v>
      </c>
      <c r="CF305" s="184">
        <f t="shared" ca="1" si="1088"/>
        <v>0</v>
      </c>
      <c r="CG305" s="184">
        <f t="shared" ca="1" si="1089"/>
        <v>0</v>
      </c>
      <c r="CH305" s="184">
        <f t="shared" ca="1" si="1090"/>
        <v>0</v>
      </c>
      <c r="CI305" s="184">
        <f t="shared" ca="1" si="1091"/>
        <v>0</v>
      </c>
      <c r="CJ305" s="184">
        <f t="shared" ca="1" si="1092"/>
        <v>0</v>
      </c>
      <c r="CK305" s="184">
        <f t="shared" ca="1" si="1093"/>
        <v>0</v>
      </c>
      <c r="CL305" s="184">
        <f t="shared" ca="1" si="1094"/>
        <v>0</v>
      </c>
      <c r="CM305" s="184">
        <f t="shared" ca="1" si="1095"/>
        <v>0</v>
      </c>
      <c r="CN305" s="184">
        <f t="shared" ca="1" si="1096"/>
        <v>0</v>
      </c>
      <c r="CO305" s="184">
        <f t="shared" ca="1" si="1097"/>
        <v>0</v>
      </c>
      <c r="CP305" s="184">
        <f t="shared" ca="1" si="1098"/>
        <v>0</v>
      </c>
      <c r="CQ305" s="184">
        <f t="shared" ca="1" si="1099"/>
        <v>0</v>
      </c>
      <c r="CR305" s="184">
        <f t="shared" ca="1" si="1100"/>
        <v>0</v>
      </c>
      <c r="CS305" s="184">
        <f t="shared" ca="1" si="1101"/>
        <v>0</v>
      </c>
      <c r="CT305" s="184">
        <f t="shared" ca="1" si="1102"/>
        <v>0</v>
      </c>
      <c r="CU305" s="184">
        <f t="shared" ca="1" si="1103"/>
        <v>0</v>
      </c>
      <c r="CV305" s="184">
        <f t="shared" ca="1" si="1104"/>
        <v>0</v>
      </c>
      <c r="CW305" s="184">
        <f t="shared" ca="1" si="1105"/>
        <v>0</v>
      </c>
      <c r="CX305" s="184">
        <f t="shared" ca="1" si="1106"/>
        <v>0</v>
      </c>
      <c r="CY305" s="184">
        <f t="shared" ca="1" si="1107"/>
        <v>0</v>
      </c>
      <c r="CZ305" s="184">
        <f t="shared" ca="1" si="1108"/>
        <v>0</v>
      </c>
      <c r="DA305" s="184">
        <f t="shared" ca="1" si="1109"/>
        <v>0</v>
      </c>
      <c r="DB305" s="184">
        <f t="shared" ca="1" si="1110"/>
        <v>0</v>
      </c>
      <c r="DC305" s="184">
        <f t="shared" ca="1" si="1111"/>
        <v>0</v>
      </c>
      <c r="DD305" s="184">
        <f t="shared" ca="1" si="1112"/>
        <v>0</v>
      </c>
      <c r="DE305" s="184">
        <f t="shared" ca="1" si="1113"/>
        <v>0</v>
      </c>
      <c r="DF305" s="184">
        <f t="shared" ca="1" si="1114"/>
        <v>0</v>
      </c>
      <c r="DG305" s="184">
        <f t="shared" ca="1" si="1115"/>
        <v>0</v>
      </c>
      <c r="DH305" s="184">
        <f t="shared" ca="1" si="1116"/>
        <v>0</v>
      </c>
      <c r="DI305" s="184">
        <f t="shared" ca="1" si="1117"/>
        <v>0</v>
      </c>
      <c r="DJ305" s="184">
        <f t="shared" ca="1" si="1118"/>
        <v>0</v>
      </c>
      <c r="DK305" s="184">
        <f t="shared" ca="1" si="1119"/>
        <v>0</v>
      </c>
      <c r="DL305" s="184">
        <f t="shared" ca="1" si="1120"/>
        <v>0</v>
      </c>
      <c r="DM305" s="184">
        <f t="shared" ca="1" si="1121"/>
        <v>0</v>
      </c>
      <c r="DN305" s="184">
        <f t="shared" ca="1" si="1122"/>
        <v>0</v>
      </c>
      <c r="DO305" s="184">
        <f t="shared" ca="1" si="1123"/>
        <v>0</v>
      </c>
      <c r="DP305" s="184">
        <f t="shared" ca="1" si="1124"/>
        <v>0</v>
      </c>
      <c r="DQ305" s="184">
        <f t="shared" ca="1" si="1125"/>
        <v>0</v>
      </c>
      <c r="DR305" s="184">
        <f t="shared" ca="1" si="1126"/>
        <v>0</v>
      </c>
      <c r="DS305" s="184">
        <f t="shared" ca="1" si="1127"/>
        <v>0</v>
      </c>
      <c r="DT305" s="184">
        <f t="shared" ca="1" si="1128"/>
        <v>0</v>
      </c>
      <c r="DU305" s="184">
        <f t="shared" ca="1" si="1129"/>
        <v>0</v>
      </c>
      <c r="DV305" s="184">
        <f t="shared" ca="1" si="1130"/>
        <v>0</v>
      </c>
      <c r="DW305" s="184">
        <f t="shared" ca="1" si="1131"/>
        <v>0</v>
      </c>
      <c r="DX305" s="184">
        <f t="shared" ca="1" si="1132"/>
        <v>0</v>
      </c>
      <c r="DY305" s="184">
        <f t="shared" ca="1" si="1133"/>
        <v>0</v>
      </c>
      <c r="DZ305" s="184">
        <f t="shared" ca="1" si="1134"/>
        <v>0</v>
      </c>
      <c r="EA305" s="184">
        <f t="shared" ca="1" si="1135"/>
        <v>0</v>
      </c>
      <c r="EB305" s="184">
        <f t="shared" ca="1" si="1136"/>
        <v>0</v>
      </c>
      <c r="EC305" s="184">
        <f t="shared" ca="1" si="1137"/>
        <v>0</v>
      </c>
      <c r="ED305" s="184">
        <f t="shared" ca="1" si="1138"/>
        <v>0</v>
      </c>
      <c r="EE305" s="184">
        <f t="shared" ca="1" si="1139"/>
        <v>0</v>
      </c>
      <c r="EF305" s="184">
        <f t="shared" ca="1" si="1140"/>
        <v>0</v>
      </c>
      <c r="EG305" s="184">
        <f t="shared" ca="1" si="1141"/>
        <v>0</v>
      </c>
      <c r="EH305" s="184">
        <f t="shared" ca="1" si="1142"/>
        <v>0</v>
      </c>
      <c r="EI305" s="184">
        <f t="shared" ca="1" si="1143"/>
        <v>0</v>
      </c>
      <c r="EJ305" s="184">
        <f t="shared" ca="1" si="1144"/>
        <v>0</v>
      </c>
      <c r="EK305" s="184">
        <f t="shared" ca="1" si="1145"/>
        <v>0</v>
      </c>
      <c r="EL305" s="184">
        <f t="shared" ca="1" si="1146"/>
        <v>0</v>
      </c>
      <c r="EM305" s="184">
        <f t="shared" ca="1" si="1147"/>
        <v>0</v>
      </c>
      <c r="EN305" s="184">
        <f t="shared" ca="1" si="1148"/>
        <v>0</v>
      </c>
      <c r="EO305" s="184">
        <f t="shared" ca="1" si="1149"/>
        <v>0</v>
      </c>
      <c r="EP305" s="184">
        <f t="shared" ca="1" si="1150"/>
        <v>0</v>
      </c>
      <c r="EQ305" s="184">
        <f t="shared" ca="1" si="1151"/>
        <v>0</v>
      </c>
      <c r="ER305" s="184">
        <f t="shared" ca="1" si="1152"/>
        <v>0</v>
      </c>
      <c r="ES305" s="184">
        <f t="shared" ca="1" si="1153"/>
        <v>0</v>
      </c>
      <c r="ET305" s="184">
        <f t="shared" ca="1" si="1154"/>
        <v>0</v>
      </c>
      <c r="EU305" s="184">
        <f t="shared" ca="1" si="1155"/>
        <v>0</v>
      </c>
      <c r="EV305" s="184">
        <f t="shared" ca="1" si="1156"/>
        <v>0</v>
      </c>
      <c r="EW305" s="184">
        <f t="shared" ca="1" si="1157"/>
        <v>0</v>
      </c>
      <c r="EX305" s="184">
        <f t="shared" ca="1" si="1158"/>
        <v>0</v>
      </c>
      <c r="EY305" s="184">
        <f t="shared" ca="1" si="1159"/>
        <v>0</v>
      </c>
      <c r="EZ305" s="184">
        <f t="shared" ca="1" si="1160"/>
        <v>0</v>
      </c>
      <c r="FA305" s="184">
        <f t="shared" ca="1" si="1161"/>
        <v>0</v>
      </c>
      <c r="FB305" s="184">
        <f t="shared" ca="1" si="1162"/>
        <v>0</v>
      </c>
      <c r="FC305" s="184">
        <f t="shared" ca="1" si="1163"/>
        <v>0</v>
      </c>
      <c r="FD305" s="184">
        <f t="shared" ca="1" si="1164"/>
        <v>0</v>
      </c>
      <c r="FE305" s="184">
        <f t="shared" ca="1" si="1165"/>
        <v>0</v>
      </c>
      <c r="FF305" s="184">
        <f t="shared" ca="1" si="1166"/>
        <v>0</v>
      </c>
      <c r="FG305" s="184">
        <f t="shared" ca="1" si="1167"/>
        <v>0</v>
      </c>
      <c r="FH305" s="184">
        <f t="shared" ca="1" si="1168"/>
        <v>0</v>
      </c>
      <c r="FI305" s="184">
        <f t="shared" ca="1" si="1169"/>
        <v>0</v>
      </c>
      <c r="FJ305" s="184">
        <f t="shared" ca="1" si="1170"/>
        <v>0</v>
      </c>
      <c r="FK305" s="184">
        <f t="shared" ca="1" si="1171"/>
        <v>0</v>
      </c>
      <c r="FL305" s="184">
        <f t="shared" ca="1" si="1172"/>
        <v>0</v>
      </c>
      <c r="FM305" s="184">
        <f t="shared" ca="1" si="1173"/>
        <v>0</v>
      </c>
      <c r="FN305" s="184">
        <f t="shared" ca="1" si="1174"/>
        <v>0</v>
      </c>
      <c r="FO305" s="184">
        <f t="shared" ca="1" si="1175"/>
        <v>0</v>
      </c>
      <c r="FP305" s="184">
        <f t="shared" ca="1" si="1176"/>
        <v>0</v>
      </c>
      <c r="FQ305" s="184">
        <f t="shared" ca="1" si="1177"/>
        <v>0</v>
      </c>
      <c r="FR305" s="184">
        <f t="shared" ca="1" si="1178"/>
        <v>0</v>
      </c>
      <c r="FS305" s="184">
        <f t="shared" ca="1" si="1179"/>
        <v>0</v>
      </c>
      <c r="FT305" s="184">
        <f t="shared" ca="1" si="1180"/>
        <v>0</v>
      </c>
      <c r="FU305" s="184">
        <f t="shared" ca="1" si="1181"/>
        <v>0</v>
      </c>
      <c r="FV305" s="184">
        <f t="shared" ca="1" si="1182"/>
        <v>0</v>
      </c>
      <c r="FW305" s="184">
        <f t="shared" ca="1" si="1183"/>
        <v>0</v>
      </c>
      <c r="FX305" s="184">
        <f t="shared" ca="1" si="1184"/>
        <v>0</v>
      </c>
      <c r="FY305" s="184">
        <f t="shared" ca="1" si="1185"/>
        <v>0</v>
      </c>
      <c r="FZ305" s="184">
        <f t="shared" ca="1" si="1186"/>
        <v>0</v>
      </c>
      <c r="GA305" s="184">
        <f t="shared" ca="1" si="1187"/>
        <v>0</v>
      </c>
      <c r="GB305" s="184">
        <f t="shared" ca="1" si="1188"/>
        <v>0</v>
      </c>
      <c r="GC305" s="184">
        <f t="shared" ca="1" si="1189"/>
        <v>0</v>
      </c>
      <c r="GD305" s="184">
        <f t="shared" ca="1" si="1190"/>
        <v>0</v>
      </c>
      <c r="GE305" s="184">
        <f t="shared" ca="1" si="1191"/>
        <v>0</v>
      </c>
      <c r="GF305" s="184">
        <f t="shared" ca="1" si="1192"/>
        <v>0</v>
      </c>
      <c r="GG305" s="184">
        <f t="shared" ca="1" si="1193"/>
        <v>0</v>
      </c>
      <c r="GH305" s="184">
        <f t="shared" ca="1" si="1194"/>
        <v>0</v>
      </c>
      <c r="GI305" s="184">
        <f t="shared" ca="1" si="1195"/>
        <v>0</v>
      </c>
      <c r="GJ305" s="184">
        <f t="shared" ca="1" si="1196"/>
        <v>0</v>
      </c>
      <c r="GK305" s="184">
        <f t="shared" ca="1" si="1197"/>
        <v>0</v>
      </c>
      <c r="GL305" s="184">
        <f t="shared" ca="1" si="1198"/>
        <v>0</v>
      </c>
      <c r="GM305" s="184">
        <f t="shared" ca="1" si="1199"/>
        <v>0</v>
      </c>
      <c r="GN305" s="184">
        <f t="shared" ca="1" si="1200"/>
        <v>0</v>
      </c>
      <c r="GO305" s="184">
        <f t="shared" ca="1" si="1201"/>
        <v>0</v>
      </c>
      <c r="GP305" s="184">
        <f t="shared" ca="1" si="1202"/>
        <v>0</v>
      </c>
      <c r="GQ305" s="184">
        <f t="shared" ca="1" si="1203"/>
        <v>0</v>
      </c>
      <c r="GR305" s="184">
        <f t="shared" ca="1" si="1204"/>
        <v>0</v>
      </c>
      <c r="GS305" s="184">
        <f t="shared" ca="1" si="1205"/>
        <v>0</v>
      </c>
      <c r="GT305" s="184">
        <f t="shared" ca="1" si="1206"/>
        <v>0</v>
      </c>
      <c r="GU305" s="184">
        <f t="shared" ca="1" si="1207"/>
        <v>0</v>
      </c>
      <c r="GV305" s="184">
        <f t="shared" ca="1" si="1208"/>
        <v>0</v>
      </c>
      <c r="GW305" s="184">
        <f t="shared" ca="1" si="1209"/>
        <v>0</v>
      </c>
      <c r="GX305" s="184">
        <f t="shared" ca="1" si="1210"/>
        <v>0</v>
      </c>
      <c r="GY305" s="184">
        <f t="shared" ca="1" si="1211"/>
        <v>0</v>
      </c>
      <c r="GZ305" s="184">
        <f t="shared" ca="1" si="1212"/>
        <v>0</v>
      </c>
      <c r="HA305" s="184">
        <f t="shared" ca="1" si="1213"/>
        <v>0</v>
      </c>
      <c r="HB305" s="184">
        <f t="shared" ca="1" si="1214"/>
        <v>0</v>
      </c>
      <c r="HC305" s="184">
        <f t="shared" ca="1" si="1215"/>
        <v>0</v>
      </c>
      <c r="HD305" s="184">
        <f t="shared" ca="1" si="1216"/>
        <v>0</v>
      </c>
      <c r="HE305" s="184">
        <f t="shared" ca="1" si="1217"/>
        <v>0</v>
      </c>
      <c r="HF305" s="184">
        <f t="shared" ca="1" si="1218"/>
        <v>0</v>
      </c>
      <c r="HG305" s="184">
        <f t="shared" ca="1" si="1219"/>
        <v>0</v>
      </c>
      <c r="HH305" s="184">
        <f t="shared" ca="1" si="1220"/>
        <v>0</v>
      </c>
      <c r="HI305" s="184">
        <f t="shared" ca="1" si="1221"/>
        <v>0</v>
      </c>
      <c r="HJ305" s="184">
        <f t="shared" ca="1" si="1222"/>
        <v>0</v>
      </c>
      <c r="HK305" s="578">
        <f t="shared" ca="1" si="1223"/>
        <v>0</v>
      </c>
    </row>
    <row r="306" spans="1:219" s="185" customFormat="1">
      <c r="A306" s="284"/>
      <c r="B306" s="285"/>
      <c r="C306" s="286"/>
      <c r="D306" s="287"/>
      <c r="E306" s="288"/>
      <c r="F306" s="289"/>
      <c r="G306" s="289"/>
      <c r="H306" s="289"/>
      <c r="I306" s="289"/>
      <c r="J306" s="289"/>
      <c r="K306" s="289"/>
      <c r="L306" s="289"/>
      <c r="M306" s="572">
        <f t="shared" si="1017"/>
        <v>0</v>
      </c>
      <c r="N306" s="572">
        <f t="shared" si="1018"/>
        <v>0</v>
      </c>
      <c r="O306" s="572">
        <f t="shared" si="1019"/>
        <v>0</v>
      </c>
      <c r="P306" s="572">
        <f t="shared" si="1020"/>
        <v>298</v>
      </c>
      <c r="Q306" s="572" t="str">
        <f t="shared" si="1021"/>
        <v/>
      </c>
      <c r="R306" s="572" t="str">
        <f t="shared" si="1022"/>
        <v/>
      </c>
      <c r="S306" s="184" t="str">
        <f t="shared" ca="1" si="1023"/>
        <v/>
      </c>
      <c r="T306" s="184" t="str">
        <f t="shared" ca="1" si="1024"/>
        <v/>
      </c>
      <c r="U306" s="184" t="str">
        <f t="shared" ca="1" si="1025"/>
        <v/>
      </c>
      <c r="V306" s="184" t="str">
        <f t="shared" ca="1" si="1026"/>
        <v/>
      </c>
      <c r="W306" s="184" t="str">
        <f t="shared" ca="1" si="1027"/>
        <v/>
      </c>
      <c r="X306" s="184" t="str">
        <f t="shared" ca="1" si="1028"/>
        <v/>
      </c>
      <c r="Y306" s="184" t="str">
        <f t="shared" ca="1" si="1029"/>
        <v/>
      </c>
      <c r="Z306" s="184" t="str">
        <f t="shared" ca="1" si="1030"/>
        <v/>
      </c>
      <c r="AA306" s="184" t="str">
        <f t="shared" ca="1" si="1031"/>
        <v/>
      </c>
      <c r="AB306" s="184" t="str">
        <f t="shared" ca="1" si="1032"/>
        <v/>
      </c>
      <c r="AC306" s="184" t="str">
        <f t="shared" ca="1" si="1033"/>
        <v/>
      </c>
      <c r="AD306" s="184" t="str">
        <f t="shared" ca="1" si="1034"/>
        <v/>
      </c>
      <c r="AE306" s="184" t="str">
        <f t="shared" ca="1" si="1035"/>
        <v/>
      </c>
      <c r="AF306" s="184" t="str">
        <f t="shared" ca="1" si="1036"/>
        <v/>
      </c>
      <c r="AG306" s="184" t="str">
        <f t="shared" ca="1" si="1037"/>
        <v/>
      </c>
      <c r="AH306" s="184" t="str">
        <f t="shared" ca="1" si="1038"/>
        <v/>
      </c>
      <c r="AI306" s="184">
        <f t="shared" ca="1" si="1039"/>
        <v>0</v>
      </c>
      <c r="AJ306" s="184">
        <f t="shared" ca="1" si="1040"/>
        <v>0</v>
      </c>
      <c r="AK306" s="184">
        <f t="shared" ca="1" si="1041"/>
        <v>0</v>
      </c>
      <c r="AL306" s="184">
        <f t="shared" ca="1" si="1042"/>
        <v>0</v>
      </c>
      <c r="AM306" s="184">
        <f t="shared" ca="1" si="1043"/>
        <v>0</v>
      </c>
      <c r="AN306" s="184">
        <f t="shared" ca="1" si="1044"/>
        <v>0</v>
      </c>
      <c r="AO306" s="184">
        <f t="shared" ca="1" si="1045"/>
        <v>0</v>
      </c>
      <c r="AP306" s="184">
        <f t="shared" ca="1" si="1046"/>
        <v>0</v>
      </c>
      <c r="AQ306" s="184">
        <f t="shared" ca="1" si="1047"/>
        <v>0</v>
      </c>
      <c r="AR306" s="184">
        <f t="shared" ca="1" si="1048"/>
        <v>0</v>
      </c>
      <c r="AS306" s="184">
        <f t="shared" ca="1" si="1049"/>
        <v>0</v>
      </c>
      <c r="AT306" s="184">
        <f t="shared" ca="1" si="1050"/>
        <v>0</v>
      </c>
      <c r="AU306" s="184">
        <f t="shared" ca="1" si="1051"/>
        <v>0</v>
      </c>
      <c r="AV306" s="184">
        <f t="shared" ca="1" si="1052"/>
        <v>0</v>
      </c>
      <c r="AW306" s="184">
        <f t="shared" ca="1" si="1053"/>
        <v>0</v>
      </c>
      <c r="AX306" s="184">
        <f t="shared" ca="1" si="1054"/>
        <v>0</v>
      </c>
      <c r="AY306" s="184">
        <f t="shared" ca="1" si="1055"/>
        <v>0</v>
      </c>
      <c r="AZ306" s="184">
        <f t="shared" ca="1" si="1056"/>
        <v>0</v>
      </c>
      <c r="BA306" s="184">
        <f t="shared" ca="1" si="1057"/>
        <v>0</v>
      </c>
      <c r="BB306" s="184">
        <f t="shared" ca="1" si="1058"/>
        <v>0</v>
      </c>
      <c r="BC306" s="184">
        <f t="shared" ca="1" si="1059"/>
        <v>0</v>
      </c>
      <c r="BD306" s="184">
        <f t="shared" ca="1" si="1060"/>
        <v>0</v>
      </c>
      <c r="BE306" s="184">
        <f t="shared" ca="1" si="1061"/>
        <v>0</v>
      </c>
      <c r="BF306" s="184">
        <f t="shared" ca="1" si="1062"/>
        <v>0</v>
      </c>
      <c r="BG306" s="184">
        <f t="shared" ca="1" si="1063"/>
        <v>0</v>
      </c>
      <c r="BH306" s="184">
        <f t="shared" ca="1" si="1064"/>
        <v>0</v>
      </c>
      <c r="BI306" s="184">
        <f t="shared" ca="1" si="1065"/>
        <v>0</v>
      </c>
      <c r="BJ306" s="184">
        <f t="shared" ca="1" si="1066"/>
        <v>0</v>
      </c>
      <c r="BK306" s="184">
        <f t="shared" ca="1" si="1067"/>
        <v>0</v>
      </c>
      <c r="BL306" s="184">
        <f t="shared" ca="1" si="1068"/>
        <v>0</v>
      </c>
      <c r="BM306" s="184">
        <f t="shared" ca="1" si="1069"/>
        <v>0</v>
      </c>
      <c r="BN306" s="184">
        <f t="shared" ca="1" si="1070"/>
        <v>0</v>
      </c>
      <c r="BO306" s="184">
        <f t="shared" ca="1" si="1071"/>
        <v>0</v>
      </c>
      <c r="BP306" s="184">
        <f t="shared" ca="1" si="1072"/>
        <v>0</v>
      </c>
      <c r="BQ306" s="184">
        <f t="shared" ca="1" si="1073"/>
        <v>0</v>
      </c>
      <c r="BR306" s="184">
        <f t="shared" ca="1" si="1074"/>
        <v>0</v>
      </c>
      <c r="BS306" s="184">
        <f t="shared" ca="1" si="1075"/>
        <v>0</v>
      </c>
      <c r="BT306" s="184">
        <f t="shared" ca="1" si="1076"/>
        <v>0</v>
      </c>
      <c r="BU306" s="184">
        <f t="shared" ca="1" si="1077"/>
        <v>0</v>
      </c>
      <c r="BV306" s="184">
        <f t="shared" ca="1" si="1078"/>
        <v>0</v>
      </c>
      <c r="BW306" s="184">
        <f t="shared" ca="1" si="1079"/>
        <v>0</v>
      </c>
      <c r="BX306" s="184">
        <f t="shared" ca="1" si="1080"/>
        <v>0</v>
      </c>
      <c r="BY306" s="184">
        <f t="shared" ca="1" si="1081"/>
        <v>0</v>
      </c>
      <c r="BZ306" s="184">
        <f t="shared" ca="1" si="1082"/>
        <v>0</v>
      </c>
      <c r="CA306" s="184">
        <f t="shared" ca="1" si="1083"/>
        <v>0</v>
      </c>
      <c r="CB306" s="184">
        <f t="shared" ca="1" si="1084"/>
        <v>0</v>
      </c>
      <c r="CC306" s="184">
        <f t="shared" ca="1" si="1085"/>
        <v>0</v>
      </c>
      <c r="CD306" s="184">
        <f t="shared" ca="1" si="1086"/>
        <v>0</v>
      </c>
      <c r="CE306" s="184">
        <f t="shared" ca="1" si="1087"/>
        <v>0</v>
      </c>
      <c r="CF306" s="184">
        <f t="shared" ca="1" si="1088"/>
        <v>0</v>
      </c>
      <c r="CG306" s="184">
        <f t="shared" ca="1" si="1089"/>
        <v>0</v>
      </c>
      <c r="CH306" s="184">
        <f t="shared" ca="1" si="1090"/>
        <v>0</v>
      </c>
      <c r="CI306" s="184">
        <f t="shared" ca="1" si="1091"/>
        <v>0</v>
      </c>
      <c r="CJ306" s="184">
        <f t="shared" ca="1" si="1092"/>
        <v>0</v>
      </c>
      <c r="CK306" s="184">
        <f t="shared" ca="1" si="1093"/>
        <v>0</v>
      </c>
      <c r="CL306" s="184">
        <f t="shared" ca="1" si="1094"/>
        <v>0</v>
      </c>
      <c r="CM306" s="184">
        <f t="shared" ca="1" si="1095"/>
        <v>0</v>
      </c>
      <c r="CN306" s="184">
        <f t="shared" ca="1" si="1096"/>
        <v>0</v>
      </c>
      <c r="CO306" s="184">
        <f t="shared" ca="1" si="1097"/>
        <v>0</v>
      </c>
      <c r="CP306" s="184">
        <f t="shared" ca="1" si="1098"/>
        <v>0</v>
      </c>
      <c r="CQ306" s="184">
        <f t="shared" ca="1" si="1099"/>
        <v>0</v>
      </c>
      <c r="CR306" s="184">
        <f t="shared" ca="1" si="1100"/>
        <v>0</v>
      </c>
      <c r="CS306" s="184">
        <f t="shared" ca="1" si="1101"/>
        <v>0</v>
      </c>
      <c r="CT306" s="184">
        <f t="shared" ca="1" si="1102"/>
        <v>0</v>
      </c>
      <c r="CU306" s="184">
        <f t="shared" ca="1" si="1103"/>
        <v>0</v>
      </c>
      <c r="CV306" s="184">
        <f t="shared" ca="1" si="1104"/>
        <v>0</v>
      </c>
      <c r="CW306" s="184">
        <f t="shared" ca="1" si="1105"/>
        <v>0</v>
      </c>
      <c r="CX306" s="184">
        <f t="shared" ca="1" si="1106"/>
        <v>0</v>
      </c>
      <c r="CY306" s="184">
        <f t="shared" ca="1" si="1107"/>
        <v>0</v>
      </c>
      <c r="CZ306" s="184">
        <f t="shared" ca="1" si="1108"/>
        <v>0</v>
      </c>
      <c r="DA306" s="184">
        <f t="shared" ca="1" si="1109"/>
        <v>0</v>
      </c>
      <c r="DB306" s="184">
        <f t="shared" ca="1" si="1110"/>
        <v>0</v>
      </c>
      <c r="DC306" s="184">
        <f t="shared" ca="1" si="1111"/>
        <v>0</v>
      </c>
      <c r="DD306" s="184">
        <f t="shared" ca="1" si="1112"/>
        <v>0</v>
      </c>
      <c r="DE306" s="184">
        <f t="shared" ca="1" si="1113"/>
        <v>0</v>
      </c>
      <c r="DF306" s="184">
        <f t="shared" ca="1" si="1114"/>
        <v>0</v>
      </c>
      <c r="DG306" s="184">
        <f t="shared" ca="1" si="1115"/>
        <v>0</v>
      </c>
      <c r="DH306" s="184">
        <f t="shared" ca="1" si="1116"/>
        <v>0</v>
      </c>
      <c r="DI306" s="184">
        <f t="shared" ca="1" si="1117"/>
        <v>0</v>
      </c>
      <c r="DJ306" s="184">
        <f t="shared" ca="1" si="1118"/>
        <v>0</v>
      </c>
      <c r="DK306" s="184">
        <f t="shared" ca="1" si="1119"/>
        <v>0</v>
      </c>
      <c r="DL306" s="184">
        <f t="shared" ca="1" si="1120"/>
        <v>0</v>
      </c>
      <c r="DM306" s="184">
        <f t="shared" ca="1" si="1121"/>
        <v>0</v>
      </c>
      <c r="DN306" s="184">
        <f t="shared" ca="1" si="1122"/>
        <v>0</v>
      </c>
      <c r="DO306" s="184">
        <f t="shared" ca="1" si="1123"/>
        <v>0</v>
      </c>
      <c r="DP306" s="184">
        <f t="shared" ca="1" si="1124"/>
        <v>0</v>
      </c>
      <c r="DQ306" s="184">
        <f t="shared" ca="1" si="1125"/>
        <v>0</v>
      </c>
      <c r="DR306" s="184">
        <f t="shared" ca="1" si="1126"/>
        <v>0</v>
      </c>
      <c r="DS306" s="184">
        <f t="shared" ca="1" si="1127"/>
        <v>0</v>
      </c>
      <c r="DT306" s="184">
        <f t="shared" ca="1" si="1128"/>
        <v>0</v>
      </c>
      <c r="DU306" s="184">
        <f t="shared" ca="1" si="1129"/>
        <v>0</v>
      </c>
      <c r="DV306" s="184">
        <f t="shared" ca="1" si="1130"/>
        <v>0</v>
      </c>
      <c r="DW306" s="184">
        <f t="shared" ca="1" si="1131"/>
        <v>0</v>
      </c>
      <c r="DX306" s="184">
        <f t="shared" ca="1" si="1132"/>
        <v>0</v>
      </c>
      <c r="DY306" s="184">
        <f t="shared" ca="1" si="1133"/>
        <v>0</v>
      </c>
      <c r="DZ306" s="184">
        <f t="shared" ca="1" si="1134"/>
        <v>0</v>
      </c>
      <c r="EA306" s="184">
        <f t="shared" ca="1" si="1135"/>
        <v>0</v>
      </c>
      <c r="EB306" s="184">
        <f t="shared" ca="1" si="1136"/>
        <v>0</v>
      </c>
      <c r="EC306" s="184">
        <f t="shared" ca="1" si="1137"/>
        <v>0</v>
      </c>
      <c r="ED306" s="184">
        <f t="shared" ca="1" si="1138"/>
        <v>0</v>
      </c>
      <c r="EE306" s="184">
        <f t="shared" ca="1" si="1139"/>
        <v>0</v>
      </c>
      <c r="EF306" s="184">
        <f t="shared" ca="1" si="1140"/>
        <v>0</v>
      </c>
      <c r="EG306" s="184">
        <f t="shared" ca="1" si="1141"/>
        <v>0</v>
      </c>
      <c r="EH306" s="184">
        <f t="shared" ca="1" si="1142"/>
        <v>0</v>
      </c>
      <c r="EI306" s="184">
        <f t="shared" ca="1" si="1143"/>
        <v>0</v>
      </c>
      <c r="EJ306" s="184">
        <f t="shared" ca="1" si="1144"/>
        <v>0</v>
      </c>
      <c r="EK306" s="184">
        <f t="shared" ca="1" si="1145"/>
        <v>0</v>
      </c>
      <c r="EL306" s="184">
        <f t="shared" ca="1" si="1146"/>
        <v>0</v>
      </c>
      <c r="EM306" s="184">
        <f t="shared" ca="1" si="1147"/>
        <v>0</v>
      </c>
      <c r="EN306" s="184">
        <f t="shared" ca="1" si="1148"/>
        <v>0</v>
      </c>
      <c r="EO306" s="184">
        <f t="shared" ca="1" si="1149"/>
        <v>0</v>
      </c>
      <c r="EP306" s="184">
        <f t="shared" ca="1" si="1150"/>
        <v>0</v>
      </c>
      <c r="EQ306" s="184">
        <f t="shared" ca="1" si="1151"/>
        <v>0</v>
      </c>
      <c r="ER306" s="184">
        <f t="shared" ca="1" si="1152"/>
        <v>0</v>
      </c>
      <c r="ES306" s="184">
        <f t="shared" ca="1" si="1153"/>
        <v>0</v>
      </c>
      <c r="ET306" s="184">
        <f t="shared" ca="1" si="1154"/>
        <v>0</v>
      </c>
      <c r="EU306" s="184">
        <f t="shared" ca="1" si="1155"/>
        <v>0</v>
      </c>
      <c r="EV306" s="184">
        <f t="shared" ca="1" si="1156"/>
        <v>0</v>
      </c>
      <c r="EW306" s="184">
        <f t="shared" ca="1" si="1157"/>
        <v>0</v>
      </c>
      <c r="EX306" s="184">
        <f t="shared" ca="1" si="1158"/>
        <v>0</v>
      </c>
      <c r="EY306" s="184">
        <f t="shared" ca="1" si="1159"/>
        <v>0</v>
      </c>
      <c r="EZ306" s="184">
        <f t="shared" ca="1" si="1160"/>
        <v>0</v>
      </c>
      <c r="FA306" s="184">
        <f t="shared" ca="1" si="1161"/>
        <v>0</v>
      </c>
      <c r="FB306" s="184">
        <f t="shared" ca="1" si="1162"/>
        <v>0</v>
      </c>
      <c r="FC306" s="184">
        <f t="shared" ca="1" si="1163"/>
        <v>0</v>
      </c>
      <c r="FD306" s="184">
        <f t="shared" ca="1" si="1164"/>
        <v>0</v>
      </c>
      <c r="FE306" s="184">
        <f t="shared" ca="1" si="1165"/>
        <v>0</v>
      </c>
      <c r="FF306" s="184">
        <f t="shared" ca="1" si="1166"/>
        <v>0</v>
      </c>
      <c r="FG306" s="184">
        <f t="shared" ca="1" si="1167"/>
        <v>0</v>
      </c>
      <c r="FH306" s="184">
        <f t="shared" ca="1" si="1168"/>
        <v>0</v>
      </c>
      <c r="FI306" s="184">
        <f t="shared" ca="1" si="1169"/>
        <v>0</v>
      </c>
      <c r="FJ306" s="184">
        <f t="shared" ca="1" si="1170"/>
        <v>0</v>
      </c>
      <c r="FK306" s="184">
        <f t="shared" ca="1" si="1171"/>
        <v>0</v>
      </c>
      <c r="FL306" s="184">
        <f t="shared" ca="1" si="1172"/>
        <v>0</v>
      </c>
      <c r="FM306" s="184">
        <f t="shared" ca="1" si="1173"/>
        <v>0</v>
      </c>
      <c r="FN306" s="184">
        <f t="shared" ca="1" si="1174"/>
        <v>0</v>
      </c>
      <c r="FO306" s="184">
        <f t="shared" ca="1" si="1175"/>
        <v>0</v>
      </c>
      <c r="FP306" s="184">
        <f t="shared" ca="1" si="1176"/>
        <v>0</v>
      </c>
      <c r="FQ306" s="184">
        <f t="shared" ca="1" si="1177"/>
        <v>0</v>
      </c>
      <c r="FR306" s="184">
        <f t="shared" ca="1" si="1178"/>
        <v>0</v>
      </c>
      <c r="FS306" s="184">
        <f t="shared" ca="1" si="1179"/>
        <v>0</v>
      </c>
      <c r="FT306" s="184">
        <f t="shared" ca="1" si="1180"/>
        <v>0</v>
      </c>
      <c r="FU306" s="184">
        <f t="shared" ca="1" si="1181"/>
        <v>0</v>
      </c>
      <c r="FV306" s="184">
        <f t="shared" ca="1" si="1182"/>
        <v>0</v>
      </c>
      <c r="FW306" s="184">
        <f t="shared" ca="1" si="1183"/>
        <v>0</v>
      </c>
      <c r="FX306" s="184">
        <f t="shared" ca="1" si="1184"/>
        <v>0</v>
      </c>
      <c r="FY306" s="184">
        <f t="shared" ca="1" si="1185"/>
        <v>0</v>
      </c>
      <c r="FZ306" s="184">
        <f t="shared" ca="1" si="1186"/>
        <v>0</v>
      </c>
      <c r="GA306" s="184">
        <f t="shared" ca="1" si="1187"/>
        <v>0</v>
      </c>
      <c r="GB306" s="184">
        <f t="shared" ca="1" si="1188"/>
        <v>0</v>
      </c>
      <c r="GC306" s="184">
        <f t="shared" ca="1" si="1189"/>
        <v>0</v>
      </c>
      <c r="GD306" s="184">
        <f t="shared" ca="1" si="1190"/>
        <v>0</v>
      </c>
      <c r="GE306" s="184">
        <f t="shared" ca="1" si="1191"/>
        <v>0</v>
      </c>
      <c r="GF306" s="184">
        <f t="shared" ca="1" si="1192"/>
        <v>0</v>
      </c>
      <c r="GG306" s="184">
        <f t="shared" ca="1" si="1193"/>
        <v>0</v>
      </c>
      <c r="GH306" s="184">
        <f t="shared" ca="1" si="1194"/>
        <v>0</v>
      </c>
      <c r="GI306" s="184">
        <f t="shared" ca="1" si="1195"/>
        <v>0</v>
      </c>
      <c r="GJ306" s="184">
        <f t="shared" ca="1" si="1196"/>
        <v>0</v>
      </c>
      <c r="GK306" s="184">
        <f t="shared" ca="1" si="1197"/>
        <v>0</v>
      </c>
      <c r="GL306" s="184">
        <f t="shared" ca="1" si="1198"/>
        <v>0</v>
      </c>
      <c r="GM306" s="184">
        <f t="shared" ca="1" si="1199"/>
        <v>0</v>
      </c>
      <c r="GN306" s="184">
        <f t="shared" ca="1" si="1200"/>
        <v>0</v>
      </c>
      <c r="GO306" s="184">
        <f t="shared" ca="1" si="1201"/>
        <v>0</v>
      </c>
      <c r="GP306" s="184">
        <f t="shared" ca="1" si="1202"/>
        <v>0</v>
      </c>
      <c r="GQ306" s="184">
        <f t="shared" ca="1" si="1203"/>
        <v>0</v>
      </c>
      <c r="GR306" s="184">
        <f t="shared" ca="1" si="1204"/>
        <v>0</v>
      </c>
      <c r="GS306" s="184">
        <f t="shared" ca="1" si="1205"/>
        <v>0</v>
      </c>
      <c r="GT306" s="184">
        <f t="shared" ca="1" si="1206"/>
        <v>0</v>
      </c>
      <c r="GU306" s="184">
        <f t="shared" ca="1" si="1207"/>
        <v>0</v>
      </c>
      <c r="GV306" s="184">
        <f t="shared" ca="1" si="1208"/>
        <v>0</v>
      </c>
      <c r="GW306" s="184">
        <f t="shared" ca="1" si="1209"/>
        <v>0</v>
      </c>
      <c r="GX306" s="184">
        <f t="shared" ca="1" si="1210"/>
        <v>0</v>
      </c>
      <c r="GY306" s="184">
        <f t="shared" ca="1" si="1211"/>
        <v>0</v>
      </c>
      <c r="GZ306" s="184">
        <f t="shared" ca="1" si="1212"/>
        <v>0</v>
      </c>
      <c r="HA306" s="184">
        <f t="shared" ca="1" si="1213"/>
        <v>0</v>
      </c>
      <c r="HB306" s="184">
        <f t="shared" ca="1" si="1214"/>
        <v>0</v>
      </c>
      <c r="HC306" s="184">
        <f t="shared" ca="1" si="1215"/>
        <v>0</v>
      </c>
      <c r="HD306" s="184">
        <f t="shared" ca="1" si="1216"/>
        <v>0</v>
      </c>
      <c r="HE306" s="184">
        <f t="shared" ca="1" si="1217"/>
        <v>0</v>
      </c>
      <c r="HF306" s="184">
        <f t="shared" ca="1" si="1218"/>
        <v>0</v>
      </c>
      <c r="HG306" s="184">
        <f t="shared" ca="1" si="1219"/>
        <v>0</v>
      </c>
      <c r="HH306" s="184">
        <f t="shared" ca="1" si="1220"/>
        <v>0</v>
      </c>
      <c r="HI306" s="184">
        <f t="shared" ca="1" si="1221"/>
        <v>0</v>
      </c>
      <c r="HJ306" s="184">
        <f t="shared" ca="1" si="1222"/>
        <v>0</v>
      </c>
      <c r="HK306" s="578">
        <f t="shared" ca="1" si="1223"/>
        <v>0</v>
      </c>
    </row>
    <row r="307" spans="1:219" s="185" customFormat="1">
      <c r="A307" s="284"/>
      <c r="B307" s="285"/>
      <c r="C307" s="286"/>
      <c r="D307" s="287"/>
      <c r="E307" s="288"/>
      <c r="F307" s="289"/>
      <c r="G307" s="289"/>
      <c r="H307" s="289"/>
      <c r="I307" s="289"/>
      <c r="J307" s="289"/>
      <c r="K307" s="289"/>
      <c r="L307" s="289"/>
      <c r="M307" s="572">
        <f t="shared" si="1017"/>
        <v>0</v>
      </c>
      <c r="N307" s="572">
        <f t="shared" si="1018"/>
        <v>0</v>
      </c>
      <c r="O307" s="572">
        <f t="shared" si="1019"/>
        <v>0</v>
      </c>
      <c r="P307" s="572">
        <f t="shared" si="1020"/>
        <v>299</v>
      </c>
      <c r="Q307" s="572" t="str">
        <f t="shared" si="1021"/>
        <v/>
      </c>
      <c r="R307" s="572" t="str">
        <f t="shared" si="1022"/>
        <v/>
      </c>
      <c r="S307" s="184" t="str">
        <f t="shared" ca="1" si="1023"/>
        <v/>
      </c>
      <c r="T307" s="184" t="str">
        <f t="shared" ca="1" si="1024"/>
        <v/>
      </c>
      <c r="U307" s="184" t="str">
        <f t="shared" ca="1" si="1025"/>
        <v/>
      </c>
      <c r="V307" s="184" t="str">
        <f t="shared" ca="1" si="1026"/>
        <v/>
      </c>
      <c r="W307" s="184" t="str">
        <f t="shared" ca="1" si="1027"/>
        <v/>
      </c>
      <c r="X307" s="184" t="str">
        <f t="shared" ca="1" si="1028"/>
        <v/>
      </c>
      <c r="Y307" s="184" t="str">
        <f t="shared" ca="1" si="1029"/>
        <v/>
      </c>
      <c r="Z307" s="184" t="str">
        <f t="shared" ca="1" si="1030"/>
        <v/>
      </c>
      <c r="AA307" s="184" t="str">
        <f t="shared" ca="1" si="1031"/>
        <v/>
      </c>
      <c r="AB307" s="184" t="str">
        <f t="shared" ca="1" si="1032"/>
        <v/>
      </c>
      <c r="AC307" s="184" t="str">
        <f t="shared" ca="1" si="1033"/>
        <v/>
      </c>
      <c r="AD307" s="184" t="str">
        <f t="shared" ca="1" si="1034"/>
        <v/>
      </c>
      <c r="AE307" s="184" t="str">
        <f t="shared" ca="1" si="1035"/>
        <v/>
      </c>
      <c r="AF307" s="184" t="str">
        <f t="shared" ca="1" si="1036"/>
        <v/>
      </c>
      <c r="AG307" s="184" t="str">
        <f t="shared" ca="1" si="1037"/>
        <v/>
      </c>
      <c r="AH307" s="184">
        <f t="shared" ca="1" si="1038"/>
        <v>0</v>
      </c>
      <c r="AI307" s="184">
        <f t="shared" ca="1" si="1039"/>
        <v>0</v>
      </c>
      <c r="AJ307" s="184">
        <f t="shared" ca="1" si="1040"/>
        <v>0</v>
      </c>
      <c r="AK307" s="184">
        <f t="shared" ca="1" si="1041"/>
        <v>0</v>
      </c>
      <c r="AL307" s="184">
        <f t="shared" ca="1" si="1042"/>
        <v>0</v>
      </c>
      <c r="AM307" s="184">
        <f t="shared" ca="1" si="1043"/>
        <v>0</v>
      </c>
      <c r="AN307" s="184">
        <f t="shared" ca="1" si="1044"/>
        <v>0</v>
      </c>
      <c r="AO307" s="184">
        <f t="shared" ca="1" si="1045"/>
        <v>0</v>
      </c>
      <c r="AP307" s="184">
        <f t="shared" ca="1" si="1046"/>
        <v>0</v>
      </c>
      <c r="AQ307" s="184">
        <f t="shared" ca="1" si="1047"/>
        <v>0</v>
      </c>
      <c r="AR307" s="184">
        <f t="shared" ca="1" si="1048"/>
        <v>0</v>
      </c>
      <c r="AS307" s="184">
        <f t="shared" ca="1" si="1049"/>
        <v>0</v>
      </c>
      <c r="AT307" s="184">
        <f t="shared" ca="1" si="1050"/>
        <v>0</v>
      </c>
      <c r="AU307" s="184">
        <f t="shared" ca="1" si="1051"/>
        <v>0</v>
      </c>
      <c r="AV307" s="184">
        <f t="shared" ca="1" si="1052"/>
        <v>0</v>
      </c>
      <c r="AW307" s="184">
        <f t="shared" ca="1" si="1053"/>
        <v>0</v>
      </c>
      <c r="AX307" s="184">
        <f t="shared" ca="1" si="1054"/>
        <v>0</v>
      </c>
      <c r="AY307" s="184">
        <f t="shared" ca="1" si="1055"/>
        <v>0</v>
      </c>
      <c r="AZ307" s="184">
        <f t="shared" ca="1" si="1056"/>
        <v>0</v>
      </c>
      <c r="BA307" s="184">
        <f t="shared" ca="1" si="1057"/>
        <v>0</v>
      </c>
      <c r="BB307" s="184">
        <f t="shared" ca="1" si="1058"/>
        <v>0</v>
      </c>
      <c r="BC307" s="184">
        <f t="shared" ca="1" si="1059"/>
        <v>0</v>
      </c>
      <c r="BD307" s="184">
        <f t="shared" ca="1" si="1060"/>
        <v>0</v>
      </c>
      <c r="BE307" s="184">
        <f t="shared" ca="1" si="1061"/>
        <v>0</v>
      </c>
      <c r="BF307" s="184">
        <f t="shared" ca="1" si="1062"/>
        <v>0</v>
      </c>
      <c r="BG307" s="184">
        <f t="shared" ca="1" si="1063"/>
        <v>0</v>
      </c>
      <c r="BH307" s="184">
        <f t="shared" ca="1" si="1064"/>
        <v>0</v>
      </c>
      <c r="BI307" s="184">
        <f t="shared" ca="1" si="1065"/>
        <v>0</v>
      </c>
      <c r="BJ307" s="184">
        <f t="shared" ca="1" si="1066"/>
        <v>0</v>
      </c>
      <c r="BK307" s="184">
        <f t="shared" ca="1" si="1067"/>
        <v>0</v>
      </c>
      <c r="BL307" s="184">
        <f t="shared" ca="1" si="1068"/>
        <v>0</v>
      </c>
      <c r="BM307" s="184">
        <f t="shared" ca="1" si="1069"/>
        <v>0</v>
      </c>
      <c r="BN307" s="184">
        <f t="shared" ca="1" si="1070"/>
        <v>0</v>
      </c>
      <c r="BO307" s="184">
        <f t="shared" ca="1" si="1071"/>
        <v>0</v>
      </c>
      <c r="BP307" s="184">
        <f t="shared" ca="1" si="1072"/>
        <v>0</v>
      </c>
      <c r="BQ307" s="184">
        <f t="shared" ca="1" si="1073"/>
        <v>0</v>
      </c>
      <c r="BR307" s="184">
        <f t="shared" ca="1" si="1074"/>
        <v>0</v>
      </c>
      <c r="BS307" s="184">
        <f t="shared" ca="1" si="1075"/>
        <v>0</v>
      </c>
      <c r="BT307" s="184">
        <f t="shared" ca="1" si="1076"/>
        <v>0</v>
      </c>
      <c r="BU307" s="184">
        <f t="shared" ca="1" si="1077"/>
        <v>0</v>
      </c>
      <c r="BV307" s="184">
        <f t="shared" ca="1" si="1078"/>
        <v>0</v>
      </c>
      <c r="BW307" s="184">
        <f t="shared" ca="1" si="1079"/>
        <v>0</v>
      </c>
      <c r="BX307" s="184">
        <f t="shared" ca="1" si="1080"/>
        <v>0</v>
      </c>
      <c r="BY307" s="184">
        <f t="shared" ca="1" si="1081"/>
        <v>0</v>
      </c>
      <c r="BZ307" s="184">
        <f t="shared" ca="1" si="1082"/>
        <v>0</v>
      </c>
      <c r="CA307" s="184">
        <f t="shared" ca="1" si="1083"/>
        <v>0</v>
      </c>
      <c r="CB307" s="184">
        <f t="shared" ca="1" si="1084"/>
        <v>0</v>
      </c>
      <c r="CC307" s="184">
        <f t="shared" ca="1" si="1085"/>
        <v>0</v>
      </c>
      <c r="CD307" s="184">
        <f t="shared" ca="1" si="1086"/>
        <v>0</v>
      </c>
      <c r="CE307" s="184">
        <f t="shared" ca="1" si="1087"/>
        <v>0</v>
      </c>
      <c r="CF307" s="184">
        <f t="shared" ca="1" si="1088"/>
        <v>0</v>
      </c>
      <c r="CG307" s="184">
        <f t="shared" ca="1" si="1089"/>
        <v>0</v>
      </c>
      <c r="CH307" s="184">
        <f t="shared" ca="1" si="1090"/>
        <v>0</v>
      </c>
      <c r="CI307" s="184">
        <f t="shared" ca="1" si="1091"/>
        <v>0</v>
      </c>
      <c r="CJ307" s="184">
        <f t="shared" ca="1" si="1092"/>
        <v>0</v>
      </c>
      <c r="CK307" s="184">
        <f t="shared" ca="1" si="1093"/>
        <v>0</v>
      </c>
      <c r="CL307" s="184">
        <f t="shared" ca="1" si="1094"/>
        <v>0</v>
      </c>
      <c r="CM307" s="184">
        <f t="shared" ca="1" si="1095"/>
        <v>0</v>
      </c>
      <c r="CN307" s="184">
        <f t="shared" ca="1" si="1096"/>
        <v>0</v>
      </c>
      <c r="CO307" s="184">
        <f t="shared" ca="1" si="1097"/>
        <v>0</v>
      </c>
      <c r="CP307" s="184">
        <f t="shared" ca="1" si="1098"/>
        <v>0</v>
      </c>
      <c r="CQ307" s="184">
        <f t="shared" ca="1" si="1099"/>
        <v>0</v>
      </c>
      <c r="CR307" s="184">
        <f t="shared" ca="1" si="1100"/>
        <v>0</v>
      </c>
      <c r="CS307" s="184">
        <f t="shared" ca="1" si="1101"/>
        <v>0</v>
      </c>
      <c r="CT307" s="184">
        <f t="shared" ca="1" si="1102"/>
        <v>0</v>
      </c>
      <c r="CU307" s="184">
        <f t="shared" ca="1" si="1103"/>
        <v>0</v>
      </c>
      <c r="CV307" s="184">
        <f t="shared" ca="1" si="1104"/>
        <v>0</v>
      </c>
      <c r="CW307" s="184">
        <f t="shared" ca="1" si="1105"/>
        <v>0</v>
      </c>
      <c r="CX307" s="184">
        <f t="shared" ca="1" si="1106"/>
        <v>0</v>
      </c>
      <c r="CY307" s="184">
        <f t="shared" ca="1" si="1107"/>
        <v>0</v>
      </c>
      <c r="CZ307" s="184">
        <f t="shared" ca="1" si="1108"/>
        <v>0</v>
      </c>
      <c r="DA307" s="184">
        <f t="shared" ca="1" si="1109"/>
        <v>0</v>
      </c>
      <c r="DB307" s="184">
        <f t="shared" ca="1" si="1110"/>
        <v>0</v>
      </c>
      <c r="DC307" s="184">
        <f t="shared" ca="1" si="1111"/>
        <v>0</v>
      </c>
      <c r="DD307" s="184">
        <f t="shared" ca="1" si="1112"/>
        <v>0</v>
      </c>
      <c r="DE307" s="184">
        <f t="shared" ca="1" si="1113"/>
        <v>0</v>
      </c>
      <c r="DF307" s="184">
        <f t="shared" ca="1" si="1114"/>
        <v>0</v>
      </c>
      <c r="DG307" s="184">
        <f t="shared" ca="1" si="1115"/>
        <v>0</v>
      </c>
      <c r="DH307" s="184">
        <f t="shared" ca="1" si="1116"/>
        <v>0</v>
      </c>
      <c r="DI307" s="184">
        <f t="shared" ca="1" si="1117"/>
        <v>0</v>
      </c>
      <c r="DJ307" s="184">
        <f t="shared" ca="1" si="1118"/>
        <v>0</v>
      </c>
      <c r="DK307" s="184">
        <f t="shared" ca="1" si="1119"/>
        <v>0</v>
      </c>
      <c r="DL307" s="184">
        <f t="shared" ca="1" si="1120"/>
        <v>0</v>
      </c>
      <c r="DM307" s="184">
        <f t="shared" ca="1" si="1121"/>
        <v>0</v>
      </c>
      <c r="DN307" s="184">
        <f t="shared" ca="1" si="1122"/>
        <v>0</v>
      </c>
      <c r="DO307" s="184">
        <f t="shared" ca="1" si="1123"/>
        <v>0</v>
      </c>
      <c r="DP307" s="184">
        <f t="shared" ca="1" si="1124"/>
        <v>0</v>
      </c>
      <c r="DQ307" s="184">
        <f t="shared" ca="1" si="1125"/>
        <v>0</v>
      </c>
      <c r="DR307" s="184">
        <f t="shared" ca="1" si="1126"/>
        <v>0</v>
      </c>
      <c r="DS307" s="184">
        <f t="shared" ca="1" si="1127"/>
        <v>0</v>
      </c>
      <c r="DT307" s="184">
        <f t="shared" ca="1" si="1128"/>
        <v>0</v>
      </c>
      <c r="DU307" s="184">
        <f t="shared" ca="1" si="1129"/>
        <v>0</v>
      </c>
      <c r="DV307" s="184">
        <f t="shared" ca="1" si="1130"/>
        <v>0</v>
      </c>
      <c r="DW307" s="184">
        <f t="shared" ca="1" si="1131"/>
        <v>0</v>
      </c>
      <c r="DX307" s="184">
        <f t="shared" ca="1" si="1132"/>
        <v>0</v>
      </c>
      <c r="DY307" s="184">
        <f t="shared" ca="1" si="1133"/>
        <v>0</v>
      </c>
      <c r="DZ307" s="184">
        <f t="shared" ca="1" si="1134"/>
        <v>0</v>
      </c>
      <c r="EA307" s="184">
        <f t="shared" ca="1" si="1135"/>
        <v>0</v>
      </c>
      <c r="EB307" s="184">
        <f t="shared" ca="1" si="1136"/>
        <v>0</v>
      </c>
      <c r="EC307" s="184">
        <f t="shared" ca="1" si="1137"/>
        <v>0</v>
      </c>
      <c r="ED307" s="184">
        <f t="shared" ca="1" si="1138"/>
        <v>0</v>
      </c>
      <c r="EE307" s="184">
        <f t="shared" ca="1" si="1139"/>
        <v>0</v>
      </c>
      <c r="EF307" s="184">
        <f t="shared" ca="1" si="1140"/>
        <v>0</v>
      </c>
      <c r="EG307" s="184">
        <f t="shared" ca="1" si="1141"/>
        <v>0</v>
      </c>
      <c r="EH307" s="184">
        <f t="shared" ca="1" si="1142"/>
        <v>0</v>
      </c>
      <c r="EI307" s="184">
        <f t="shared" ca="1" si="1143"/>
        <v>0</v>
      </c>
      <c r="EJ307" s="184">
        <f t="shared" ca="1" si="1144"/>
        <v>0</v>
      </c>
      <c r="EK307" s="184">
        <f t="shared" ca="1" si="1145"/>
        <v>0</v>
      </c>
      <c r="EL307" s="184">
        <f t="shared" ca="1" si="1146"/>
        <v>0</v>
      </c>
      <c r="EM307" s="184">
        <f t="shared" ca="1" si="1147"/>
        <v>0</v>
      </c>
      <c r="EN307" s="184">
        <f t="shared" ca="1" si="1148"/>
        <v>0</v>
      </c>
      <c r="EO307" s="184">
        <f t="shared" ca="1" si="1149"/>
        <v>0</v>
      </c>
      <c r="EP307" s="184">
        <f t="shared" ca="1" si="1150"/>
        <v>0</v>
      </c>
      <c r="EQ307" s="184">
        <f t="shared" ca="1" si="1151"/>
        <v>0</v>
      </c>
      <c r="ER307" s="184">
        <f t="shared" ca="1" si="1152"/>
        <v>0</v>
      </c>
      <c r="ES307" s="184">
        <f t="shared" ca="1" si="1153"/>
        <v>0</v>
      </c>
      <c r="ET307" s="184">
        <f t="shared" ca="1" si="1154"/>
        <v>0</v>
      </c>
      <c r="EU307" s="184">
        <f t="shared" ca="1" si="1155"/>
        <v>0</v>
      </c>
      <c r="EV307" s="184">
        <f t="shared" ca="1" si="1156"/>
        <v>0</v>
      </c>
      <c r="EW307" s="184">
        <f t="shared" ca="1" si="1157"/>
        <v>0</v>
      </c>
      <c r="EX307" s="184">
        <f t="shared" ca="1" si="1158"/>
        <v>0</v>
      </c>
      <c r="EY307" s="184">
        <f t="shared" ca="1" si="1159"/>
        <v>0</v>
      </c>
      <c r="EZ307" s="184">
        <f t="shared" ca="1" si="1160"/>
        <v>0</v>
      </c>
      <c r="FA307" s="184">
        <f t="shared" ca="1" si="1161"/>
        <v>0</v>
      </c>
      <c r="FB307" s="184">
        <f t="shared" ca="1" si="1162"/>
        <v>0</v>
      </c>
      <c r="FC307" s="184">
        <f t="shared" ca="1" si="1163"/>
        <v>0</v>
      </c>
      <c r="FD307" s="184">
        <f t="shared" ca="1" si="1164"/>
        <v>0</v>
      </c>
      <c r="FE307" s="184">
        <f t="shared" ca="1" si="1165"/>
        <v>0</v>
      </c>
      <c r="FF307" s="184">
        <f t="shared" ca="1" si="1166"/>
        <v>0</v>
      </c>
      <c r="FG307" s="184">
        <f t="shared" ca="1" si="1167"/>
        <v>0</v>
      </c>
      <c r="FH307" s="184">
        <f t="shared" ca="1" si="1168"/>
        <v>0</v>
      </c>
      <c r="FI307" s="184">
        <f t="shared" ca="1" si="1169"/>
        <v>0</v>
      </c>
      <c r="FJ307" s="184">
        <f t="shared" ca="1" si="1170"/>
        <v>0</v>
      </c>
      <c r="FK307" s="184">
        <f t="shared" ca="1" si="1171"/>
        <v>0</v>
      </c>
      <c r="FL307" s="184">
        <f t="shared" ca="1" si="1172"/>
        <v>0</v>
      </c>
      <c r="FM307" s="184">
        <f t="shared" ca="1" si="1173"/>
        <v>0</v>
      </c>
      <c r="FN307" s="184">
        <f t="shared" ca="1" si="1174"/>
        <v>0</v>
      </c>
      <c r="FO307" s="184">
        <f t="shared" ca="1" si="1175"/>
        <v>0</v>
      </c>
      <c r="FP307" s="184">
        <f t="shared" ca="1" si="1176"/>
        <v>0</v>
      </c>
      <c r="FQ307" s="184">
        <f t="shared" ca="1" si="1177"/>
        <v>0</v>
      </c>
      <c r="FR307" s="184">
        <f t="shared" ca="1" si="1178"/>
        <v>0</v>
      </c>
      <c r="FS307" s="184">
        <f t="shared" ca="1" si="1179"/>
        <v>0</v>
      </c>
      <c r="FT307" s="184">
        <f t="shared" ca="1" si="1180"/>
        <v>0</v>
      </c>
      <c r="FU307" s="184">
        <f t="shared" ca="1" si="1181"/>
        <v>0</v>
      </c>
      <c r="FV307" s="184">
        <f t="shared" ca="1" si="1182"/>
        <v>0</v>
      </c>
      <c r="FW307" s="184">
        <f t="shared" ca="1" si="1183"/>
        <v>0</v>
      </c>
      <c r="FX307" s="184">
        <f t="shared" ca="1" si="1184"/>
        <v>0</v>
      </c>
      <c r="FY307" s="184">
        <f t="shared" ca="1" si="1185"/>
        <v>0</v>
      </c>
      <c r="FZ307" s="184">
        <f t="shared" ca="1" si="1186"/>
        <v>0</v>
      </c>
      <c r="GA307" s="184">
        <f t="shared" ca="1" si="1187"/>
        <v>0</v>
      </c>
      <c r="GB307" s="184">
        <f t="shared" ca="1" si="1188"/>
        <v>0</v>
      </c>
      <c r="GC307" s="184">
        <f t="shared" ca="1" si="1189"/>
        <v>0</v>
      </c>
      <c r="GD307" s="184">
        <f t="shared" ca="1" si="1190"/>
        <v>0</v>
      </c>
      <c r="GE307" s="184">
        <f t="shared" ca="1" si="1191"/>
        <v>0</v>
      </c>
      <c r="GF307" s="184">
        <f t="shared" ca="1" si="1192"/>
        <v>0</v>
      </c>
      <c r="GG307" s="184">
        <f t="shared" ca="1" si="1193"/>
        <v>0</v>
      </c>
      <c r="GH307" s="184">
        <f t="shared" ca="1" si="1194"/>
        <v>0</v>
      </c>
      <c r="GI307" s="184">
        <f t="shared" ca="1" si="1195"/>
        <v>0</v>
      </c>
      <c r="GJ307" s="184">
        <f t="shared" ca="1" si="1196"/>
        <v>0</v>
      </c>
      <c r="GK307" s="184">
        <f t="shared" ca="1" si="1197"/>
        <v>0</v>
      </c>
      <c r="GL307" s="184">
        <f t="shared" ca="1" si="1198"/>
        <v>0</v>
      </c>
      <c r="GM307" s="184">
        <f t="shared" ca="1" si="1199"/>
        <v>0</v>
      </c>
      <c r="GN307" s="184">
        <f t="shared" ca="1" si="1200"/>
        <v>0</v>
      </c>
      <c r="GO307" s="184">
        <f t="shared" ca="1" si="1201"/>
        <v>0</v>
      </c>
      <c r="GP307" s="184">
        <f t="shared" ca="1" si="1202"/>
        <v>0</v>
      </c>
      <c r="GQ307" s="184">
        <f t="shared" ca="1" si="1203"/>
        <v>0</v>
      </c>
      <c r="GR307" s="184">
        <f t="shared" ca="1" si="1204"/>
        <v>0</v>
      </c>
      <c r="GS307" s="184">
        <f t="shared" ca="1" si="1205"/>
        <v>0</v>
      </c>
      <c r="GT307" s="184">
        <f t="shared" ca="1" si="1206"/>
        <v>0</v>
      </c>
      <c r="GU307" s="184">
        <f t="shared" ca="1" si="1207"/>
        <v>0</v>
      </c>
      <c r="GV307" s="184">
        <f t="shared" ca="1" si="1208"/>
        <v>0</v>
      </c>
      <c r="GW307" s="184">
        <f t="shared" ca="1" si="1209"/>
        <v>0</v>
      </c>
      <c r="GX307" s="184">
        <f t="shared" ca="1" si="1210"/>
        <v>0</v>
      </c>
      <c r="GY307" s="184">
        <f t="shared" ca="1" si="1211"/>
        <v>0</v>
      </c>
      <c r="GZ307" s="184">
        <f t="shared" ca="1" si="1212"/>
        <v>0</v>
      </c>
      <c r="HA307" s="184">
        <f t="shared" ca="1" si="1213"/>
        <v>0</v>
      </c>
      <c r="HB307" s="184">
        <f t="shared" ca="1" si="1214"/>
        <v>0</v>
      </c>
      <c r="HC307" s="184">
        <f t="shared" ca="1" si="1215"/>
        <v>0</v>
      </c>
      <c r="HD307" s="184">
        <f t="shared" ca="1" si="1216"/>
        <v>0</v>
      </c>
      <c r="HE307" s="184">
        <f t="shared" ca="1" si="1217"/>
        <v>0</v>
      </c>
      <c r="HF307" s="184">
        <f t="shared" ca="1" si="1218"/>
        <v>0</v>
      </c>
      <c r="HG307" s="184">
        <f t="shared" ca="1" si="1219"/>
        <v>0</v>
      </c>
      <c r="HH307" s="184">
        <f t="shared" ca="1" si="1220"/>
        <v>0</v>
      </c>
      <c r="HI307" s="184">
        <f t="shared" ca="1" si="1221"/>
        <v>0</v>
      </c>
      <c r="HJ307" s="184">
        <f t="shared" ca="1" si="1222"/>
        <v>0</v>
      </c>
      <c r="HK307" s="578">
        <f t="shared" ca="1" si="1223"/>
        <v>0</v>
      </c>
    </row>
    <row r="308" spans="1:219" s="185" customFormat="1">
      <c r="A308" s="284"/>
      <c r="B308" s="285"/>
      <c r="C308" s="286"/>
      <c r="D308" s="287"/>
      <c r="E308" s="288"/>
      <c r="F308" s="289"/>
      <c r="G308" s="289"/>
      <c r="H308" s="289"/>
      <c r="I308" s="289"/>
      <c r="J308" s="289"/>
      <c r="K308" s="289"/>
      <c r="L308" s="289"/>
      <c r="M308" s="572">
        <f t="shared" si="1017"/>
        <v>0</v>
      </c>
      <c r="N308" s="572">
        <f t="shared" si="1018"/>
        <v>0</v>
      </c>
      <c r="O308" s="572">
        <f t="shared" si="1019"/>
        <v>0</v>
      </c>
      <c r="P308" s="572">
        <f t="shared" si="1020"/>
        <v>300</v>
      </c>
      <c r="Q308" s="572" t="str">
        <f t="shared" si="1021"/>
        <v/>
      </c>
      <c r="R308" s="572" t="str">
        <f t="shared" si="1022"/>
        <v/>
      </c>
      <c r="S308" s="184" t="str">
        <f t="shared" ca="1" si="1023"/>
        <v/>
      </c>
      <c r="T308" s="184" t="str">
        <f t="shared" ca="1" si="1024"/>
        <v/>
      </c>
      <c r="U308" s="184" t="str">
        <f t="shared" ca="1" si="1025"/>
        <v/>
      </c>
      <c r="V308" s="184" t="str">
        <f t="shared" ca="1" si="1026"/>
        <v/>
      </c>
      <c r="W308" s="184" t="str">
        <f t="shared" ca="1" si="1027"/>
        <v/>
      </c>
      <c r="X308" s="184" t="str">
        <f t="shared" ca="1" si="1028"/>
        <v/>
      </c>
      <c r="Y308" s="184" t="str">
        <f t="shared" ca="1" si="1029"/>
        <v/>
      </c>
      <c r="Z308" s="184" t="str">
        <f t="shared" ca="1" si="1030"/>
        <v/>
      </c>
      <c r="AA308" s="184" t="str">
        <f t="shared" ca="1" si="1031"/>
        <v/>
      </c>
      <c r="AB308" s="184" t="str">
        <f t="shared" ca="1" si="1032"/>
        <v/>
      </c>
      <c r="AC308" s="184" t="str">
        <f t="shared" ca="1" si="1033"/>
        <v/>
      </c>
      <c r="AD308" s="184" t="str">
        <f t="shared" ca="1" si="1034"/>
        <v/>
      </c>
      <c r="AE308" s="184" t="str">
        <f t="shared" ca="1" si="1035"/>
        <v/>
      </c>
      <c r="AF308" s="184" t="str">
        <f t="shared" ca="1" si="1036"/>
        <v/>
      </c>
      <c r="AG308" s="184">
        <f t="shared" ca="1" si="1037"/>
        <v>0</v>
      </c>
      <c r="AH308" s="184">
        <f t="shared" ca="1" si="1038"/>
        <v>0</v>
      </c>
      <c r="AI308" s="184">
        <f t="shared" ca="1" si="1039"/>
        <v>0</v>
      </c>
      <c r="AJ308" s="184">
        <f t="shared" ca="1" si="1040"/>
        <v>0</v>
      </c>
      <c r="AK308" s="184">
        <f t="shared" ca="1" si="1041"/>
        <v>0</v>
      </c>
      <c r="AL308" s="184">
        <f t="shared" ca="1" si="1042"/>
        <v>0</v>
      </c>
      <c r="AM308" s="184">
        <f t="shared" ca="1" si="1043"/>
        <v>0</v>
      </c>
      <c r="AN308" s="184">
        <f t="shared" ca="1" si="1044"/>
        <v>0</v>
      </c>
      <c r="AO308" s="184">
        <f t="shared" ca="1" si="1045"/>
        <v>0</v>
      </c>
      <c r="AP308" s="184">
        <f t="shared" ca="1" si="1046"/>
        <v>0</v>
      </c>
      <c r="AQ308" s="184">
        <f t="shared" ca="1" si="1047"/>
        <v>0</v>
      </c>
      <c r="AR308" s="184">
        <f t="shared" ca="1" si="1048"/>
        <v>0</v>
      </c>
      <c r="AS308" s="184">
        <f t="shared" ca="1" si="1049"/>
        <v>0</v>
      </c>
      <c r="AT308" s="184">
        <f t="shared" ca="1" si="1050"/>
        <v>0</v>
      </c>
      <c r="AU308" s="184">
        <f t="shared" ca="1" si="1051"/>
        <v>0</v>
      </c>
      <c r="AV308" s="184">
        <f t="shared" ca="1" si="1052"/>
        <v>0</v>
      </c>
      <c r="AW308" s="184">
        <f t="shared" ca="1" si="1053"/>
        <v>0</v>
      </c>
      <c r="AX308" s="184">
        <f t="shared" ca="1" si="1054"/>
        <v>0</v>
      </c>
      <c r="AY308" s="184">
        <f t="shared" ca="1" si="1055"/>
        <v>0</v>
      </c>
      <c r="AZ308" s="184">
        <f t="shared" ca="1" si="1056"/>
        <v>0</v>
      </c>
      <c r="BA308" s="184">
        <f t="shared" ca="1" si="1057"/>
        <v>0</v>
      </c>
      <c r="BB308" s="184">
        <f t="shared" ca="1" si="1058"/>
        <v>0</v>
      </c>
      <c r="BC308" s="184">
        <f t="shared" ca="1" si="1059"/>
        <v>0</v>
      </c>
      <c r="BD308" s="184">
        <f t="shared" ca="1" si="1060"/>
        <v>0</v>
      </c>
      <c r="BE308" s="184">
        <f t="shared" ca="1" si="1061"/>
        <v>0</v>
      </c>
      <c r="BF308" s="184">
        <f t="shared" ca="1" si="1062"/>
        <v>0</v>
      </c>
      <c r="BG308" s="184">
        <f t="shared" ca="1" si="1063"/>
        <v>0</v>
      </c>
      <c r="BH308" s="184">
        <f t="shared" ca="1" si="1064"/>
        <v>0</v>
      </c>
      <c r="BI308" s="184">
        <f t="shared" ca="1" si="1065"/>
        <v>0</v>
      </c>
      <c r="BJ308" s="184">
        <f t="shared" ca="1" si="1066"/>
        <v>0</v>
      </c>
      <c r="BK308" s="184">
        <f t="shared" ca="1" si="1067"/>
        <v>0</v>
      </c>
      <c r="BL308" s="184">
        <f t="shared" ca="1" si="1068"/>
        <v>0</v>
      </c>
      <c r="BM308" s="184">
        <f t="shared" ca="1" si="1069"/>
        <v>0</v>
      </c>
      <c r="BN308" s="184">
        <f t="shared" ca="1" si="1070"/>
        <v>0</v>
      </c>
      <c r="BO308" s="184">
        <f t="shared" ca="1" si="1071"/>
        <v>0</v>
      </c>
      <c r="BP308" s="184">
        <f t="shared" ca="1" si="1072"/>
        <v>0</v>
      </c>
      <c r="BQ308" s="184">
        <f t="shared" ca="1" si="1073"/>
        <v>0</v>
      </c>
      <c r="BR308" s="184">
        <f t="shared" ca="1" si="1074"/>
        <v>0</v>
      </c>
      <c r="BS308" s="184">
        <f t="shared" ca="1" si="1075"/>
        <v>0</v>
      </c>
      <c r="BT308" s="184">
        <f t="shared" ca="1" si="1076"/>
        <v>0</v>
      </c>
      <c r="BU308" s="184">
        <f t="shared" ca="1" si="1077"/>
        <v>0</v>
      </c>
      <c r="BV308" s="184">
        <f t="shared" ca="1" si="1078"/>
        <v>0</v>
      </c>
      <c r="BW308" s="184">
        <f t="shared" ca="1" si="1079"/>
        <v>0</v>
      </c>
      <c r="BX308" s="184">
        <f t="shared" ca="1" si="1080"/>
        <v>0</v>
      </c>
      <c r="BY308" s="184">
        <f t="shared" ca="1" si="1081"/>
        <v>0</v>
      </c>
      <c r="BZ308" s="184">
        <f t="shared" ca="1" si="1082"/>
        <v>0</v>
      </c>
      <c r="CA308" s="184">
        <f t="shared" ca="1" si="1083"/>
        <v>0</v>
      </c>
      <c r="CB308" s="184">
        <f t="shared" ca="1" si="1084"/>
        <v>0</v>
      </c>
      <c r="CC308" s="184">
        <f t="shared" ca="1" si="1085"/>
        <v>0</v>
      </c>
      <c r="CD308" s="184">
        <f t="shared" ca="1" si="1086"/>
        <v>0</v>
      </c>
      <c r="CE308" s="184">
        <f t="shared" ca="1" si="1087"/>
        <v>0</v>
      </c>
      <c r="CF308" s="184">
        <f t="shared" ca="1" si="1088"/>
        <v>0</v>
      </c>
      <c r="CG308" s="184">
        <f t="shared" ca="1" si="1089"/>
        <v>0</v>
      </c>
      <c r="CH308" s="184">
        <f t="shared" ca="1" si="1090"/>
        <v>0</v>
      </c>
      <c r="CI308" s="184">
        <f t="shared" ca="1" si="1091"/>
        <v>0</v>
      </c>
      <c r="CJ308" s="184">
        <f t="shared" ca="1" si="1092"/>
        <v>0</v>
      </c>
      <c r="CK308" s="184">
        <f t="shared" ca="1" si="1093"/>
        <v>0</v>
      </c>
      <c r="CL308" s="184">
        <f t="shared" ca="1" si="1094"/>
        <v>0</v>
      </c>
      <c r="CM308" s="184">
        <f t="shared" ca="1" si="1095"/>
        <v>0</v>
      </c>
      <c r="CN308" s="184">
        <f t="shared" ca="1" si="1096"/>
        <v>0</v>
      </c>
      <c r="CO308" s="184">
        <f t="shared" ca="1" si="1097"/>
        <v>0</v>
      </c>
      <c r="CP308" s="184">
        <f t="shared" ca="1" si="1098"/>
        <v>0</v>
      </c>
      <c r="CQ308" s="184">
        <f t="shared" ca="1" si="1099"/>
        <v>0</v>
      </c>
      <c r="CR308" s="184">
        <f t="shared" ca="1" si="1100"/>
        <v>0</v>
      </c>
      <c r="CS308" s="184">
        <f t="shared" ca="1" si="1101"/>
        <v>0</v>
      </c>
      <c r="CT308" s="184">
        <f t="shared" ca="1" si="1102"/>
        <v>0</v>
      </c>
      <c r="CU308" s="184">
        <f t="shared" ca="1" si="1103"/>
        <v>0</v>
      </c>
      <c r="CV308" s="184">
        <f t="shared" ca="1" si="1104"/>
        <v>0</v>
      </c>
      <c r="CW308" s="184">
        <f t="shared" ca="1" si="1105"/>
        <v>0</v>
      </c>
      <c r="CX308" s="184">
        <f t="shared" ca="1" si="1106"/>
        <v>0</v>
      </c>
      <c r="CY308" s="184">
        <f t="shared" ca="1" si="1107"/>
        <v>0</v>
      </c>
      <c r="CZ308" s="184">
        <f t="shared" ca="1" si="1108"/>
        <v>0</v>
      </c>
      <c r="DA308" s="184">
        <f t="shared" ca="1" si="1109"/>
        <v>0</v>
      </c>
      <c r="DB308" s="184">
        <f t="shared" ca="1" si="1110"/>
        <v>0</v>
      </c>
      <c r="DC308" s="184">
        <f t="shared" ca="1" si="1111"/>
        <v>0</v>
      </c>
      <c r="DD308" s="184">
        <f t="shared" ca="1" si="1112"/>
        <v>0</v>
      </c>
      <c r="DE308" s="184">
        <f t="shared" ca="1" si="1113"/>
        <v>0</v>
      </c>
      <c r="DF308" s="184">
        <f t="shared" ca="1" si="1114"/>
        <v>0</v>
      </c>
      <c r="DG308" s="184">
        <f t="shared" ca="1" si="1115"/>
        <v>0</v>
      </c>
      <c r="DH308" s="184">
        <f t="shared" ca="1" si="1116"/>
        <v>0</v>
      </c>
      <c r="DI308" s="184">
        <f t="shared" ca="1" si="1117"/>
        <v>0</v>
      </c>
      <c r="DJ308" s="184">
        <f t="shared" ca="1" si="1118"/>
        <v>0</v>
      </c>
      <c r="DK308" s="184">
        <f t="shared" ca="1" si="1119"/>
        <v>0</v>
      </c>
      <c r="DL308" s="184">
        <f t="shared" ca="1" si="1120"/>
        <v>0</v>
      </c>
      <c r="DM308" s="184">
        <f t="shared" ca="1" si="1121"/>
        <v>0</v>
      </c>
      <c r="DN308" s="184">
        <f t="shared" ca="1" si="1122"/>
        <v>0</v>
      </c>
      <c r="DO308" s="184">
        <f t="shared" ca="1" si="1123"/>
        <v>0</v>
      </c>
      <c r="DP308" s="184">
        <f t="shared" ca="1" si="1124"/>
        <v>0</v>
      </c>
      <c r="DQ308" s="184">
        <f t="shared" ca="1" si="1125"/>
        <v>0</v>
      </c>
      <c r="DR308" s="184">
        <f t="shared" ca="1" si="1126"/>
        <v>0</v>
      </c>
      <c r="DS308" s="184">
        <f t="shared" ca="1" si="1127"/>
        <v>0</v>
      </c>
      <c r="DT308" s="184">
        <f t="shared" ca="1" si="1128"/>
        <v>0</v>
      </c>
      <c r="DU308" s="184">
        <f t="shared" ca="1" si="1129"/>
        <v>0</v>
      </c>
      <c r="DV308" s="184">
        <f t="shared" ca="1" si="1130"/>
        <v>0</v>
      </c>
      <c r="DW308" s="184">
        <f t="shared" ca="1" si="1131"/>
        <v>0</v>
      </c>
      <c r="DX308" s="184">
        <f t="shared" ca="1" si="1132"/>
        <v>0</v>
      </c>
      <c r="DY308" s="184">
        <f t="shared" ca="1" si="1133"/>
        <v>0</v>
      </c>
      <c r="DZ308" s="184">
        <f t="shared" ca="1" si="1134"/>
        <v>0</v>
      </c>
      <c r="EA308" s="184">
        <f t="shared" ca="1" si="1135"/>
        <v>0</v>
      </c>
      <c r="EB308" s="184">
        <f t="shared" ca="1" si="1136"/>
        <v>0</v>
      </c>
      <c r="EC308" s="184">
        <f t="shared" ca="1" si="1137"/>
        <v>0</v>
      </c>
      <c r="ED308" s="184">
        <f t="shared" ca="1" si="1138"/>
        <v>0</v>
      </c>
      <c r="EE308" s="184">
        <f t="shared" ca="1" si="1139"/>
        <v>0</v>
      </c>
      <c r="EF308" s="184">
        <f t="shared" ca="1" si="1140"/>
        <v>0</v>
      </c>
      <c r="EG308" s="184">
        <f t="shared" ca="1" si="1141"/>
        <v>0</v>
      </c>
      <c r="EH308" s="184">
        <f t="shared" ca="1" si="1142"/>
        <v>0</v>
      </c>
      <c r="EI308" s="184">
        <f t="shared" ca="1" si="1143"/>
        <v>0</v>
      </c>
      <c r="EJ308" s="184">
        <f t="shared" ca="1" si="1144"/>
        <v>0</v>
      </c>
      <c r="EK308" s="184">
        <f t="shared" ca="1" si="1145"/>
        <v>0</v>
      </c>
      <c r="EL308" s="184">
        <f t="shared" ca="1" si="1146"/>
        <v>0</v>
      </c>
      <c r="EM308" s="184">
        <f t="shared" ca="1" si="1147"/>
        <v>0</v>
      </c>
      <c r="EN308" s="184">
        <f t="shared" ca="1" si="1148"/>
        <v>0</v>
      </c>
      <c r="EO308" s="184">
        <f t="shared" ca="1" si="1149"/>
        <v>0</v>
      </c>
      <c r="EP308" s="184">
        <f t="shared" ca="1" si="1150"/>
        <v>0</v>
      </c>
      <c r="EQ308" s="184">
        <f t="shared" ca="1" si="1151"/>
        <v>0</v>
      </c>
      <c r="ER308" s="184">
        <f t="shared" ca="1" si="1152"/>
        <v>0</v>
      </c>
      <c r="ES308" s="184">
        <f t="shared" ca="1" si="1153"/>
        <v>0</v>
      </c>
      <c r="ET308" s="184">
        <f t="shared" ca="1" si="1154"/>
        <v>0</v>
      </c>
      <c r="EU308" s="184">
        <f t="shared" ca="1" si="1155"/>
        <v>0</v>
      </c>
      <c r="EV308" s="184">
        <f t="shared" ca="1" si="1156"/>
        <v>0</v>
      </c>
      <c r="EW308" s="184">
        <f t="shared" ca="1" si="1157"/>
        <v>0</v>
      </c>
      <c r="EX308" s="184">
        <f t="shared" ca="1" si="1158"/>
        <v>0</v>
      </c>
      <c r="EY308" s="184">
        <f t="shared" ca="1" si="1159"/>
        <v>0</v>
      </c>
      <c r="EZ308" s="184">
        <f t="shared" ca="1" si="1160"/>
        <v>0</v>
      </c>
      <c r="FA308" s="184">
        <f t="shared" ca="1" si="1161"/>
        <v>0</v>
      </c>
      <c r="FB308" s="184">
        <f t="shared" ca="1" si="1162"/>
        <v>0</v>
      </c>
      <c r="FC308" s="184">
        <f t="shared" ca="1" si="1163"/>
        <v>0</v>
      </c>
      <c r="FD308" s="184">
        <f t="shared" ca="1" si="1164"/>
        <v>0</v>
      </c>
      <c r="FE308" s="184">
        <f t="shared" ca="1" si="1165"/>
        <v>0</v>
      </c>
      <c r="FF308" s="184">
        <f t="shared" ca="1" si="1166"/>
        <v>0</v>
      </c>
      <c r="FG308" s="184">
        <f t="shared" ca="1" si="1167"/>
        <v>0</v>
      </c>
      <c r="FH308" s="184">
        <f t="shared" ca="1" si="1168"/>
        <v>0</v>
      </c>
      <c r="FI308" s="184">
        <f t="shared" ca="1" si="1169"/>
        <v>0</v>
      </c>
      <c r="FJ308" s="184">
        <f t="shared" ca="1" si="1170"/>
        <v>0</v>
      </c>
      <c r="FK308" s="184">
        <f t="shared" ca="1" si="1171"/>
        <v>0</v>
      </c>
      <c r="FL308" s="184">
        <f t="shared" ca="1" si="1172"/>
        <v>0</v>
      </c>
      <c r="FM308" s="184">
        <f t="shared" ca="1" si="1173"/>
        <v>0</v>
      </c>
      <c r="FN308" s="184">
        <f t="shared" ca="1" si="1174"/>
        <v>0</v>
      </c>
      <c r="FO308" s="184">
        <f t="shared" ca="1" si="1175"/>
        <v>0</v>
      </c>
      <c r="FP308" s="184">
        <f t="shared" ca="1" si="1176"/>
        <v>0</v>
      </c>
      <c r="FQ308" s="184">
        <f t="shared" ca="1" si="1177"/>
        <v>0</v>
      </c>
      <c r="FR308" s="184">
        <f t="shared" ca="1" si="1178"/>
        <v>0</v>
      </c>
      <c r="FS308" s="184">
        <f t="shared" ca="1" si="1179"/>
        <v>0</v>
      </c>
      <c r="FT308" s="184">
        <f t="shared" ca="1" si="1180"/>
        <v>0</v>
      </c>
      <c r="FU308" s="184">
        <f t="shared" ca="1" si="1181"/>
        <v>0</v>
      </c>
      <c r="FV308" s="184">
        <f t="shared" ca="1" si="1182"/>
        <v>0</v>
      </c>
      <c r="FW308" s="184">
        <f t="shared" ca="1" si="1183"/>
        <v>0</v>
      </c>
      <c r="FX308" s="184">
        <f t="shared" ca="1" si="1184"/>
        <v>0</v>
      </c>
      <c r="FY308" s="184">
        <f t="shared" ca="1" si="1185"/>
        <v>0</v>
      </c>
      <c r="FZ308" s="184">
        <f t="shared" ca="1" si="1186"/>
        <v>0</v>
      </c>
      <c r="GA308" s="184">
        <f t="shared" ca="1" si="1187"/>
        <v>0</v>
      </c>
      <c r="GB308" s="184">
        <f t="shared" ca="1" si="1188"/>
        <v>0</v>
      </c>
      <c r="GC308" s="184">
        <f t="shared" ca="1" si="1189"/>
        <v>0</v>
      </c>
      <c r="GD308" s="184">
        <f t="shared" ca="1" si="1190"/>
        <v>0</v>
      </c>
      <c r="GE308" s="184">
        <f t="shared" ca="1" si="1191"/>
        <v>0</v>
      </c>
      <c r="GF308" s="184">
        <f t="shared" ca="1" si="1192"/>
        <v>0</v>
      </c>
      <c r="GG308" s="184">
        <f t="shared" ca="1" si="1193"/>
        <v>0</v>
      </c>
      <c r="GH308" s="184">
        <f t="shared" ca="1" si="1194"/>
        <v>0</v>
      </c>
      <c r="GI308" s="184">
        <f t="shared" ca="1" si="1195"/>
        <v>0</v>
      </c>
      <c r="GJ308" s="184">
        <f t="shared" ca="1" si="1196"/>
        <v>0</v>
      </c>
      <c r="GK308" s="184">
        <f t="shared" ca="1" si="1197"/>
        <v>0</v>
      </c>
      <c r="GL308" s="184">
        <f t="shared" ca="1" si="1198"/>
        <v>0</v>
      </c>
      <c r="GM308" s="184">
        <f t="shared" ca="1" si="1199"/>
        <v>0</v>
      </c>
      <c r="GN308" s="184">
        <f t="shared" ca="1" si="1200"/>
        <v>0</v>
      </c>
      <c r="GO308" s="184">
        <f t="shared" ca="1" si="1201"/>
        <v>0</v>
      </c>
      <c r="GP308" s="184">
        <f t="shared" ca="1" si="1202"/>
        <v>0</v>
      </c>
      <c r="GQ308" s="184">
        <f t="shared" ca="1" si="1203"/>
        <v>0</v>
      </c>
      <c r="GR308" s="184">
        <f t="shared" ca="1" si="1204"/>
        <v>0</v>
      </c>
      <c r="GS308" s="184">
        <f t="shared" ca="1" si="1205"/>
        <v>0</v>
      </c>
      <c r="GT308" s="184">
        <f t="shared" ca="1" si="1206"/>
        <v>0</v>
      </c>
      <c r="GU308" s="184">
        <f t="shared" ca="1" si="1207"/>
        <v>0</v>
      </c>
      <c r="GV308" s="184">
        <f t="shared" ca="1" si="1208"/>
        <v>0</v>
      </c>
      <c r="GW308" s="184">
        <f t="shared" ca="1" si="1209"/>
        <v>0</v>
      </c>
      <c r="GX308" s="184">
        <f t="shared" ca="1" si="1210"/>
        <v>0</v>
      </c>
      <c r="GY308" s="184">
        <f t="shared" ca="1" si="1211"/>
        <v>0</v>
      </c>
      <c r="GZ308" s="184">
        <f t="shared" ca="1" si="1212"/>
        <v>0</v>
      </c>
      <c r="HA308" s="184">
        <f t="shared" ca="1" si="1213"/>
        <v>0</v>
      </c>
      <c r="HB308" s="184">
        <f t="shared" ca="1" si="1214"/>
        <v>0</v>
      </c>
      <c r="HC308" s="184">
        <f t="shared" ca="1" si="1215"/>
        <v>0</v>
      </c>
      <c r="HD308" s="184">
        <f t="shared" ca="1" si="1216"/>
        <v>0</v>
      </c>
      <c r="HE308" s="184">
        <f t="shared" ca="1" si="1217"/>
        <v>0</v>
      </c>
      <c r="HF308" s="184">
        <f t="shared" ca="1" si="1218"/>
        <v>0</v>
      </c>
      <c r="HG308" s="184">
        <f t="shared" ca="1" si="1219"/>
        <v>0</v>
      </c>
      <c r="HH308" s="184">
        <f t="shared" ca="1" si="1220"/>
        <v>0</v>
      </c>
      <c r="HI308" s="184">
        <f t="shared" ca="1" si="1221"/>
        <v>0</v>
      </c>
      <c r="HJ308" s="184">
        <f t="shared" ca="1" si="1222"/>
        <v>0</v>
      </c>
      <c r="HK308" s="578">
        <f t="shared" ca="1" si="1223"/>
        <v>0</v>
      </c>
    </row>
    <row r="309" spans="1:219" s="185" customFormat="1">
      <c r="A309" s="284"/>
      <c r="B309" s="285"/>
      <c r="C309" s="286"/>
      <c r="D309" s="287"/>
      <c r="E309" s="288"/>
      <c r="F309" s="289"/>
      <c r="G309" s="289"/>
      <c r="H309" s="289"/>
      <c r="I309" s="289"/>
      <c r="J309" s="289"/>
      <c r="K309" s="289"/>
      <c r="L309" s="289"/>
      <c r="M309" s="572">
        <f t="shared" si="1017"/>
        <v>0</v>
      </c>
      <c r="N309" s="572">
        <f t="shared" si="1018"/>
        <v>0</v>
      </c>
      <c r="O309" s="572">
        <f t="shared" si="1019"/>
        <v>0</v>
      </c>
      <c r="P309" s="572">
        <f t="shared" si="1020"/>
        <v>301</v>
      </c>
      <c r="Q309" s="572" t="str">
        <f t="shared" si="1021"/>
        <v/>
      </c>
      <c r="R309" s="572" t="str">
        <f t="shared" si="1022"/>
        <v/>
      </c>
      <c r="S309" s="184" t="str">
        <f t="shared" ca="1" si="1023"/>
        <v/>
      </c>
      <c r="T309" s="184" t="str">
        <f t="shared" ca="1" si="1024"/>
        <v/>
      </c>
      <c r="U309" s="184" t="str">
        <f t="shared" ca="1" si="1025"/>
        <v/>
      </c>
      <c r="V309" s="184" t="str">
        <f t="shared" ca="1" si="1026"/>
        <v/>
      </c>
      <c r="W309" s="184" t="str">
        <f t="shared" ca="1" si="1027"/>
        <v/>
      </c>
      <c r="X309" s="184" t="str">
        <f t="shared" ca="1" si="1028"/>
        <v/>
      </c>
      <c r="Y309" s="184" t="str">
        <f t="shared" ca="1" si="1029"/>
        <v/>
      </c>
      <c r="Z309" s="184" t="str">
        <f t="shared" ca="1" si="1030"/>
        <v/>
      </c>
      <c r="AA309" s="184" t="str">
        <f t="shared" ca="1" si="1031"/>
        <v/>
      </c>
      <c r="AB309" s="184" t="str">
        <f t="shared" ca="1" si="1032"/>
        <v/>
      </c>
      <c r="AC309" s="184" t="str">
        <f t="shared" ca="1" si="1033"/>
        <v/>
      </c>
      <c r="AD309" s="184" t="str">
        <f t="shared" ca="1" si="1034"/>
        <v/>
      </c>
      <c r="AE309" s="184" t="str">
        <f t="shared" ca="1" si="1035"/>
        <v/>
      </c>
      <c r="AF309" s="184">
        <f t="shared" ca="1" si="1036"/>
        <v>0</v>
      </c>
      <c r="AG309" s="184">
        <f t="shared" ca="1" si="1037"/>
        <v>0</v>
      </c>
      <c r="AH309" s="184">
        <f t="shared" ca="1" si="1038"/>
        <v>0</v>
      </c>
      <c r="AI309" s="184">
        <f t="shared" ca="1" si="1039"/>
        <v>0</v>
      </c>
      <c r="AJ309" s="184">
        <f t="shared" ca="1" si="1040"/>
        <v>0</v>
      </c>
      <c r="AK309" s="184">
        <f t="shared" ca="1" si="1041"/>
        <v>0</v>
      </c>
      <c r="AL309" s="184">
        <f t="shared" ca="1" si="1042"/>
        <v>0</v>
      </c>
      <c r="AM309" s="184">
        <f t="shared" ca="1" si="1043"/>
        <v>0</v>
      </c>
      <c r="AN309" s="184">
        <f t="shared" ca="1" si="1044"/>
        <v>0</v>
      </c>
      <c r="AO309" s="184">
        <f t="shared" ca="1" si="1045"/>
        <v>0</v>
      </c>
      <c r="AP309" s="184">
        <f t="shared" ca="1" si="1046"/>
        <v>0</v>
      </c>
      <c r="AQ309" s="184">
        <f t="shared" ca="1" si="1047"/>
        <v>0</v>
      </c>
      <c r="AR309" s="184">
        <f t="shared" ca="1" si="1048"/>
        <v>0</v>
      </c>
      <c r="AS309" s="184">
        <f t="shared" ca="1" si="1049"/>
        <v>0</v>
      </c>
      <c r="AT309" s="184">
        <f t="shared" ca="1" si="1050"/>
        <v>0</v>
      </c>
      <c r="AU309" s="184">
        <f t="shared" ca="1" si="1051"/>
        <v>0</v>
      </c>
      <c r="AV309" s="184">
        <f t="shared" ca="1" si="1052"/>
        <v>0</v>
      </c>
      <c r="AW309" s="184">
        <f t="shared" ca="1" si="1053"/>
        <v>0</v>
      </c>
      <c r="AX309" s="184">
        <f t="shared" ca="1" si="1054"/>
        <v>0</v>
      </c>
      <c r="AY309" s="184">
        <f t="shared" ca="1" si="1055"/>
        <v>0</v>
      </c>
      <c r="AZ309" s="184">
        <f t="shared" ca="1" si="1056"/>
        <v>0</v>
      </c>
      <c r="BA309" s="184">
        <f t="shared" ca="1" si="1057"/>
        <v>0</v>
      </c>
      <c r="BB309" s="184">
        <f t="shared" ca="1" si="1058"/>
        <v>0</v>
      </c>
      <c r="BC309" s="184">
        <f t="shared" ca="1" si="1059"/>
        <v>0</v>
      </c>
      <c r="BD309" s="184">
        <f t="shared" ca="1" si="1060"/>
        <v>0</v>
      </c>
      <c r="BE309" s="184">
        <f t="shared" ca="1" si="1061"/>
        <v>0</v>
      </c>
      <c r="BF309" s="184">
        <f t="shared" ca="1" si="1062"/>
        <v>0</v>
      </c>
      <c r="BG309" s="184">
        <f t="shared" ca="1" si="1063"/>
        <v>0</v>
      </c>
      <c r="BH309" s="184">
        <f t="shared" ca="1" si="1064"/>
        <v>0</v>
      </c>
      <c r="BI309" s="184">
        <f t="shared" ca="1" si="1065"/>
        <v>0</v>
      </c>
      <c r="BJ309" s="184">
        <f t="shared" ca="1" si="1066"/>
        <v>0</v>
      </c>
      <c r="BK309" s="184">
        <f t="shared" ca="1" si="1067"/>
        <v>0</v>
      </c>
      <c r="BL309" s="184">
        <f t="shared" ca="1" si="1068"/>
        <v>0</v>
      </c>
      <c r="BM309" s="184">
        <f t="shared" ca="1" si="1069"/>
        <v>0</v>
      </c>
      <c r="BN309" s="184">
        <f t="shared" ca="1" si="1070"/>
        <v>0</v>
      </c>
      <c r="BO309" s="184">
        <f t="shared" ca="1" si="1071"/>
        <v>0</v>
      </c>
      <c r="BP309" s="184">
        <f t="shared" ca="1" si="1072"/>
        <v>0</v>
      </c>
      <c r="BQ309" s="184">
        <f t="shared" ca="1" si="1073"/>
        <v>0</v>
      </c>
      <c r="BR309" s="184">
        <f t="shared" ca="1" si="1074"/>
        <v>0</v>
      </c>
      <c r="BS309" s="184">
        <f t="shared" ca="1" si="1075"/>
        <v>0</v>
      </c>
      <c r="BT309" s="184">
        <f t="shared" ca="1" si="1076"/>
        <v>0</v>
      </c>
      <c r="BU309" s="184">
        <f t="shared" ca="1" si="1077"/>
        <v>0</v>
      </c>
      <c r="BV309" s="184">
        <f t="shared" ca="1" si="1078"/>
        <v>0</v>
      </c>
      <c r="BW309" s="184">
        <f t="shared" ca="1" si="1079"/>
        <v>0</v>
      </c>
      <c r="BX309" s="184">
        <f t="shared" ca="1" si="1080"/>
        <v>0</v>
      </c>
      <c r="BY309" s="184">
        <f t="shared" ca="1" si="1081"/>
        <v>0</v>
      </c>
      <c r="BZ309" s="184">
        <f t="shared" ca="1" si="1082"/>
        <v>0</v>
      </c>
      <c r="CA309" s="184">
        <f t="shared" ca="1" si="1083"/>
        <v>0</v>
      </c>
      <c r="CB309" s="184">
        <f t="shared" ca="1" si="1084"/>
        <v>0</v>
      </c>
      <c r="CC309" s="184">
        <f t="shared" ca="1" si="1085"/>
        <v>0</v>
      </c>
      <c r="CD309" s="184">
        <f t="shared" ca="1" si="1086"/>
        <v>0</v>
      </c>
      <c r="CE309" s="184">
        <f t="shared" ca="1" si="1087"/>
        <v>0</v>
      </c>
      <c r="CF309" s="184">
        <f t="shared" ca="1" si="1088"/>
        <v>0</v>
      </c>
      <c r="CG309" s="184">
        <f t="shared" ca="1" si="1089"/>
        <v>0</v>
      </c>
      <c r="CH309" s="184">
        <f t="shared" ca="1" si="1090"/>
        <v>0</v>
      </c>
      <c r="CI309" s="184">
        <f t="shared" ca="1" si="1091"/>
        <v>0</v>
      </c>
      <c r="CJ309" s="184">
        <f t="shared" ca="1" si="1092"/>
        <v>0</v>
      </c>
      <c r="CK309" s="184">
        <f t="shared" ca="1" si="1093"/>
        <v>0</v>
      </c>
      <c r="CL309" s="184">
        <f t="shared" ca="1" si="1094"/>
        <v>0</v>
      </c>
      <c r="CM309" s="184">
        <f t="shared" ca="1" si="1095"/>
        <v>0</v>
      </c>
      <c r="CN309" s="184">
        <f t="shared" ca="1" si="1096"/>
        <v>0</v>
      </c>
      <c r="CO309" s="184">
        <f t="shared" ca="1" si="1097"/>
        <v>0</v>
      </c>
      <c r="CP309" s="184">
        <f t="shared" ca="1" si="1098"/>
        <v>0</v>
      </c>
      <c r="CQ309" s="184">
        <f t="shared" ca="1" si="1099"/>
        <v>0</v>
      </c>
      <c r="CR309" s="184">
        <f t="shared" ca="1" si="1100"/>
        <v>0</v>
      </c>
      <c r="CS309" s="184">
        <f t="shared" ca="1" si="1101"/>
        <v>0</v>
      </c>
      <c r="CT309" s="184">
        <f t="shared" ca="1" si="1102"/>
        <v>0</v>
      </c>
      <c r="CU309" s="184">
        <f t="shared" ca="1" si="1103"/>
        <v>0</v>
      </c>
      <c r="CV309" s="184">
        <f t="shared" ca="1" si="1104"/>
        <v>0</v>
      </c>
      <c r="CW309" s="184">
        <f t="shared" ca="1" si="1105"/>
        <v>0</v>
      </c>
      <c r="CX309" s="184">
        <f t="shared" ca="1" si="1106"/>
        <v>0</v>
      </c>
      <c r="CY309" s="184">
        <f t="shared" ca="1" si="1107"/>
        <v>0</v>
      </c>
      <c r="CZ309" s="184">
        <f t="shared" ca="1" si="1108"/>
        <v>0</v>
      </c>
      <c r="DA309" s="184">
        <f t="shared" ca="1" si="1109"/>
        <v>0</v>
      </c>
      <c r="DB309" s="184">
        <f t="shared" ca="1" si="1110"/>
        <v>0</v>
      </c>
      <c r="DC309" s="184">
        <f t="shared" ca="1" si="1111"/>
        <v>0</v>
      </c>
      <c r="DD309" s="184">
        <f t="shared" ca="1" si="1112"/>
        <v>0</v>
      </c>
      <c r="DE309" s="184">
        <f t="shared" ca="1" si="1113"/>
        <v>0</v>
      </c>
      <c r="DF309" s="184">
        <f t="shared" ca="1" si="1114"/>
        <v>0</v>
      </c>
      <c r="DG309" s="184">
        <f t="shared" ca="1" si="1115"/>
        <v>0</v>
      </c>
      <c r="DH309" s="184">
        <f t="shared" ca="1" si="1116"/>
        <v>0</v>
      </c>
      <c r="DI309" s="184">
        <f t="shared" ca="1" si="1117"/>
        <v>0</v>
      </c>
      <c r="DJ309" s="184">
        <f t="shared" ca="1" si="1118"/>
        <v>0</v>
      </c>
      <c r="DK309" s="184">
        <f t="shared" ca="1" si="1119"/>
        <v>0</v>
      </c>
      <c r="DL309" s="184">
        <f t="shared" ca="1" si="1120"/>
        <v>0</v>
      </c>
      <c r="DM309" s="184">
        <f t="shared" ca="1" si="1121"/>
        <v>0</v>
      </c>
      <c r="DN309" s="184">
        <f t="shared" ca="1" si="1122"/>
        <v>0</v>
      </c>
      <c r="DO309" s="184">
        <f t="shared" ca="1" si="1123"/>
        <v>0</v>
      </c>
      <c r="DP309" s="184">
        <f t="shared" ca="1" si="1124"/>
        <v>0</v>
      </c>
      <c r="DQ309" s="184">
        <f t="shared" ca="1" si="1125"/>
        <v>0</v>
      </c>
      <c r="DR309" s="184">
        <f t="shared" ca="1" si="1126"/>
        <v>0</v>
      </c>
      <c r="DS309" s="184">
        <f t="shared" ca="1" si="1127"/>
        <v>0</v>
      </c>
      <c r="DT309" s="184">
        <f t="shared" ca="1" si="1128"/>
        <v>0</v>
      </c>
      <c r="DU309" s="184">
        <f t="shared" ca="1" si="1129"/>
        <v>0</v>
      </c>
      <c r="DV309" s="184">
        <f t="shared" ca="1" si="1130"/>
        <v>0</v>
      </c>
      <c r="DW309" s="184">
        <f t="shared" ca="1" si="1131"/>
        <v>0</v>
      </c>
      <c r="DX309" s="184">
        <f t="shared" ca="1" si="1132"/>
        <v>0</v>
      </c>
      <c r="DY309" s="184">
        <f t="shared" ca="1" si="1133"/>
        <v>0</v>
      </c>
      <c r="DZ309" s="184">
        <f t="shared" ca="1" si="1134"/>
        <v>0</v>
      </c>
      <c r="EA309" s="184">
        <f t="shared" ca="1" si="1135"/>
        <v>0</v>
      </c>
      <c r="EB309" s="184">
        <f t="shared" ca="1" si="1136"/>
        <v>0</v>
      </c>
      <c r="EC309" s="184">
        <f t="shared" ca="1" si="1137"/>
        <v>0</v>
      </c>
      <c r="ED309" s="184">
        <f t="shared" ca="1" si="1138"/>
        <v>0</v>
      </c>
      <c r="EE309" s="184">
        <f t="shared" ca="1" si="1139"/>
        <v>0</v>
      </c>
      <c r="EF309" s="184">
        <f t="shared" ca="1" si="1140"/>
        <v>0</v>
      </c>
      <c r="EG309" s="184">
        <f t="shared" ca="1" si="1141"/>
        <v>0</v>
      </c>
      <c r="EH309" s="184">
        <f t="shared" ca="1" si="1142"/>
        <v>0</v>
      </c>
      <c r="EI309" s="184">
        <f t="shared" ca="1" si="1143"/>
        <v>0</v>
      </c>
      <c r="EJ309" s="184">
        <f t="shared" ca="1" si="1144"/>
        <v>0</v>
      </c>
      <c r="EK309" s="184">
        <f t="shared" ca="1" si="1145"/>
        <v>0</v>
      </c>
      <c r="EL309" s="184">
        <f t="shared" ca="1" si="1146"/>
        <v>0</v>
      </c>
      <c r="EM309" s="184">
        <f t="shared" ca="1" si="1147"/>
        <v>0</v>
      </c>
      <c r="EN309" s="184">
        <f t="shared" ca="1" si="1148"/>
        <v>0</v>
      </c>
      <c r="EO309" s="184">
        <f t="shared" ca="1" si="1149"/>
        <v>0</v>
      </c>
      <c r="EP309" s="184">
        <f t="shared" ca="1" si="1150"/>
        <v>0</v>
      </c>
      <c r="EQ309" s="184">
        <f t="shared" ca="1" si="1151"/>
        <v>0</v>
      </c>
      <c r="ER309" s="184">
        <f t="shared" ca="1" si="1152"/>
        <v>0</v>
      </c>
      <c r="ES309" s="184">
        <f t="shared" ca="1" si="1153"/>
        <v>0</v>
      </c>
      <c r="ET309" s="184">
        <f t="shared" ca="1" si="1154"/>
        <v>0</v>
      </c>
      <c r="EU309" s="184">
        <f t="shared" ca="1" si="1155"/>
        <v>0</v>
      </c>
      <c r="EV309" s="184">
        <f t="shared" ca="1" si="1156"/>
        <v>0</v>
      </c>
      <c r="EW309" s="184">
        <f t="shared" ca="1" si="1157"/>
        <v>0</v>
      </c>
      <c r="EX309" s="184">
        <f t="shared" ca="1" si="1158"/>
        <v>0</v>
      </c>
      <c r="EY309" s="184">
        <f t="shared" ca="1" si="1159"/>
        <v>0</v>
      </c>
      <c r="EZ309" s="184">
        <f t="shared" ca="1" si="1160"/>
        <v>0</v>
      </c>
      <c r="FA309" s="184">
        <f t="shared" ca="1" si="1161"/>
        <v>0</v>
      </c>
      <c r="FB309" s="184">
        <f t="shared" ca="1" si="1162"/>
        <v>0</v>
      </c>
      <c r="FC309" s="184">
        <f t="shared" ca="1" si="1163"/>
        <v>0</v>
      </c>
      <c r="FD309" s="184">
        <f t="shared" ca="1" si="1164"/>
        <v>0</v>
      </c>
      <c r="FE309" s="184">
        <f t="shared" ca="1" si="1165"/>
        <v>0</v>
      </c>
      <c r="FF309" s="184">
        <f t="shared" ca="1" si="1166"/>
        <v>0</v>
      </c>
      <c r="FG309" s="184">
        <f t="shared" ca="1" si="1167"/>
        <v>0</v>
      </c>
      <c r="FH309" s="184">
        <f t="shared" ca="1" si="1168"/>
        <v>0</v>
      </c>
      <c r="FI309" s="184">
        <f t="shared" ca="1" si="1169"/>
        <v>0</v>
      </c>
      <c r="FJ309" s="184">
        <f t="shared" ca="1" si="1170"/>
        <v>0</v>
      </c>
      <c r="FK309" s="184">
        <f t="shared" ca="1" si="1171"/>
        <v>0</v>
      </c>
      <c r="FL309" s="184">
        <f t="shared" ca="1" si="1172"/>
        <v>0</v>
      </c>
      <c r="FM309" s="184">
        <f t="shared" ca="1" si="1173"/>
        <v>0</v>
      </c>
      <c r="FN309" s="184">
        <f t="shared" ca="1" si="1174"/>
        <v>0</v>
      </c>
      <c r="FO309" s="184">
        <f t="shared" ca="1" si="1175"/>
        <v>0</v>
      </c>
      <c r="FP309" s="184">
        <f t="shared" ca="1" si="1176"/>
        <v>0</v>
      </c>
      <c r="FQ309" s="184">
        <f t="shared" ca="1" si="1177"/>
        <v>0</v>
      </c>
      <c r="FR309" s="184">
        <f t="shared" ca="1" si="1178"/>
        <v>0</v>
      </c>
      <c r="FS309" s="184">
        <f t="shared" ca="1" si="1179"/>
        <v>0</v>
      </c>
      <c r="FT309" s="184">
        <f t="shared" ca="1" si="1180"/>
        <v>0</v>
      </c>
      <c r="FU309" s="184">
        <f t="shared" ca="1" si="1181"/>
        <v>0</v>
      </c>
      <c r="FV309" s="184">
        <f t="shared" ca="1" si="1182"/>
        <v>0</v>
      </c>
      <c r="FW309" s="184">
        <f t="shared" ca="1" si="1183"/>
        <v>0</v>
      </c>
      <c r="FX309" s="184">
        <f t="shared" ca="1" si="1184"/>
        <v>0</v>
      </c>
      <c r="FY309" s="184">
        <f t="shared" ca="1" si="1185"/>
        <v>0</v>
      </c>
      <c r="FZ309" s="184">
        <f t="shared" ca="1" si="1186"/>
        <v>0</v>
      </c>
      <c r="GA309" s="184">
        <f t="shared" ca="1" si="1187"/>
        <v>0</v>
      </c>
      <c r="GB309" s="184">
        <f t="shared" ca="1" si="1188"/>
        <v>0</v>
      </c>
      <c r="GC309" s="184">
        <f t="shared" ca="1" si="1189"/>
        <v>0</v>
      </c>
      <c r="GD309" s="184">
        <f t="shared" ca="1" si="1190"/>
        <v>0</v>
      </c>
      <c r="GE309" s="184">
        <f t="shared" ca="1" si="1191"/>
        <v>0</v>
      </c>
      <c r="GF309" s="184">
        <f t="shared" ca="1" si="1192"/>
        <v>0</v>
      </c>
      <c r="GG309" s="184">
        <f t="shared" ca="1" si="1193"/>
        <v>0</v>
      </c>
      <c r="GH309" s="184">
        <f t="shared" ca="1" si="1194"/>
        <v>0</v>
      </c>
      <c r="GI309" s="184">
        <f t="shared" ca="1" si="1195"/>
        <v>0</v>
      </c>
      <c r="GJ309" s="184">
        <f t="shared" ca="1" si="1196"/>
        <v>0</v>
      </c>
      <c r="GK309" s="184">
        <f t="shared" ca="1" si="1197"/>
        <v>0</v>
      </c>
      <c r="GL309" s="184">
        <f t="shared" ca="1" si="1198"/>
        <v>0</v>
      </c>
      <c r="GM309" s="184">
        <f t="shared" ca="1" si="1199"/>
        <v>0</v>
      </c>
      <c r="GN309" s="184">
        <f t="shared" ca="1" si="1200"/>
        <v>0</v>
      </c>
      <c r="GO309" s="184">
        <f t="shared" ca="1" si="1201"/>
        <v>0</v>
      </c>
      <c r="GP309" s="184">
        <f t="shared" ca="1" si="1202"/>
        <v>0</v>
      </c>
      <c r="GQ309" s="184">
        <f t="shared" ca="1" si="1203"/>
        <v>0</v>
      </c>
      <c r="GR309" s="184">
        <f t="shared" ca="1" si="1204"/>
        <v>0</v>
      </c>
      <c r="GS309" s="184">
        <f t="shared" ca="1" si="1205"/>
        <v>0</v>
      </c>
      <c r="GT309" s="184">
        <f t="shared" ca="1" si="1206"/>
        <v>0</v>
      </c>
      <c r="GU309" s="184">
        <f t="shared" ca="1" si="1207"/>
        <v>0</v>
      </c>
      <c r="GV309" s="184">
        <f t="shared" ca="1" si="1208"/>
        <v>0</v>
      </c>
      <c r="GW309" s="184">
        <f t="shared" ca="1" si="1209"/>
        <v>0</v>
      </c>
      <c r="GX309" s="184">
        <f t="shared" ca="1" si="1210"/>
        <v>0</v>
      </c>
      <c r="GY309" s="184">
        <f t="shared" ca="1" si="1211"/>
        <v>0</v>
      </c>
      <c r="GZ309" s="184">
        <f t="shared" ca="1" si="1212"/>
        <v>0</v>
      </c>
      <c r="HA309" s="184">
        <f t="shared" ca="1" si="1213"/>
        <v>0</v>
      </c>
      <c r="HB309" s="184">
        <f t="shared" ca="1" si="1214"/>
        <v>0</v>
      </c>
      <c r="HC309" s="184">
        <f t="shared" ca="1" si="1215"/>
        <v>0</v>
      </c>
      <c r="HD309" s="184">
        <f t="shared" ca="1" si="1216"/>
        <v>0</v>
      </c>
      <c r="HE309" s="184">
        <f t="shared" ca="1" si="1217"/>
        <v>0</v>
      </c>
      <c r="HF309" s="184">
        <f t="shared" ca="1" si="1218"/>
        <v>0</v>
      </c>
      <c r="HG309" s="184">
        <f t="shared" ca="1" si="1219"/>
        <v>0</v>
      </c>
      <c r="HH309" s="184">
        <f t="shared" ca="1" si="1220"/>
        <v>0</v>
      </c>
      <c r="HI309" s="184">
        <f t="shared" ca="1" si="1221"/>
        <v>0</v>
      </c>
      <c r="HJ309" s="184">
        <f t="shared" ca="1" si="1222"/>
        <v>0</v>
      </c>
      <c r="HK309" s="578">
        <f t="shared" ca="1" si="1223"/>
        <v>0</v>
      </c>
    </row>
    <row r="310" spans="1:219" s="185" customFormat="1">
      <c r="A310" s="284"/>
      <c r="B310" s="285"/>
      <c r="C310" s="286"/>
      <c r="D310" s="287"/>
      <c r="E310" s="288"/>
      <c r="F310" s="289"/>
      <c r="G310" s="289"/>
      <c r="H310" s="289"/>
      <c r="I310" s="289"/>
      <c r="J310" s="289"/>
      <c r="K310" s="289"/>
      <c r="L310" s="289"/>
      <c r="M310" s="572">
        <f t="shared" si="1017"/>
        <v>0</v>
      </c>
      <c r="N310" s="572">
        <f t="shared" si="1018"/>
        <v>0</v>
      </c>
      <c r="O310" s="572">
        <f t="shared" si="1019"/>
        <v>0</v>
      </c>
      <c r="P310" s="572">
        <f t="shared" si="1020"/>
        <v>302</v>
      </c>
      <c r="Q310" s="572" t="str">
        <f t="shared" si="1021"/>
        <v/>
      </c>
      <c r="R310" s="572" t="str">
        <f t="shared" si="1022"/>
        <v/>
      </c>
      <c r="S310" s="184" t="str">
        <f t="shared" ca="1" si="1023"/>
        <v/>
      </c>
      <c r="T310" s="184" t="str">
        <f t="shared" ca="1" si="1024"/>
        <v/>
      </c>
      <c r="U310" s="184" t="str">
        <f t="shared" ca="1" si="1025"/>
        <v/>
      </c>
      <c r="V310" s="184" t="str">
        <f t="shared" ca="1" si="1026"/>
        <v/>
      </c>
      <c r="W310" s="184" t="str">
        <f t="shared" ca="1" si="1027"/>
        <v/>
      </c>
      <c r="X310" s="184" t="str">
        <f t="shared" ca="1" si="1028"/>
        <v/>
      </c>
      <c r="Y310" s="184" t="str">
        <f t="shared" ca="1" si="1029"/>
        <v/>
      </c>
      <c r="Z310" s="184" t="str">
        <f t="shared" ca="1" si="1030"/>
        <v/>
      </c>
      <c r="AA310" s="184" t="str">
        <f t="shared" ca="1" si="1031"/>
        <v/>
      </c>
      <c r="AB310" s="184" t="str">
        <f t="shared" ca="1" si="1032"/>
        <v/>
      </c>
      <c r="AC310" s="184" t="str">
        <f t="shared" ca="1" si="1033"/>
        <v/>
      </c>
      <c r="AD310" s="184" t="str">
        <f t="shared" ca="1" si="1034"/>
        <v/>
      </c>
      <c r="AE310" s="184">
        <f t="shared" ca="1" si="1035"/>
        <v>0</v>
      </c>
      <c r="AF310" s="184">
        <f t="shared" ca="1" si="1036"/>
        <v>0</v>
      </c>
      <c r="AG310" s="184">
        <f t="shared" ca="1" si="1037"/>
        <v>0</v>
      </c>
      <c r="AH310" s="184">
        <f t="shared" ca="1" si="1038"/>
        <v>0</v>
      </c>
      <c r="AI310" s="184">
        <f t="shared" ca="1" si="1039"/>
        <v>0</v>
      </c>
      <c r="AJ310" s="184">
        <f t="shared" ca="1" si="1040"/>
        <v>0</v>
      </c>
      <c r="AK310" s="184">
        <f t="shared" ca="1" si="1041"/>
        <v>0</v>
      </c>
      <c r="AL310" s="184">
        <f t="shared" ca="1" si="1042"/>
        <v>0</v>
      </c>
      <c r="AM310" s="184">
        <f t="shared" ca="1" si="1043"/>
        <v>0</v>
      </c>
      <c r="AN310" s="184">
        <f t="shared" ca="1" si="1044"/>
        <v>0</v>
      </c>
      <c r="AO310" s="184">
        <f t="shared" ca="1" si="1045"/>
        <v>0</v>
      </c>
      <c r="AP310" s="184">
        <f t="shared" ca="1" si="1046"/>
        <v>0</v>
      </c>
      <c r="AQ310" s="184">
        <f t="shared" ca="1" si="1047"/>
        <v>0</v>
      </c>
      <c r="AR310" s="184">
        <f t="shared" ca="1" si="1048"/>
        <v>0</v>
      </c>
      <c r="AS310" s="184">
        <f t="shared" ca="1" si="1049"/>
        <v>0</v>
      </c>
      <c r="AT310" s="184">
        <f t="shared" ca="1" si="1050"/>
        <v>0</v>
      </c>
      <c r="AU310" s="184">
        <f t="shared" ca="1" si="1051"/>
        <v>0</v>
      </c>
      <c r="AV310" s="184">
        <f t="shared" ca="1" si="1052"/>
        <v>0</v>
      </c>
      <c r="AW310" s="184">
        <f t="shared" ca="1" si="1053"/>
        <v>0</v>
      </c>
      <c r="AX310" s="184">
        <f t="shared" ca="1" si="1054"/>
        <v>0</v>
      </c>
      <c r="AY310" s="184">
        <f t="shared" ca="1" si="1055"/>
        <v>0</v>
      </c>
      <c r="AZ310" s="184">
        <f t="shared" ca="1" si="1056"/>
        <v>0</v>
      </c>
      <c r="BA310" s="184">
        <f t="shared" ca="1" si="1057"/>
        <v>0</v>
      </c>
      <c r="BB310" s="184">
        <f t="shared" ca="1" si="1058"/>
        <v>0</v>
      </c>
      <c r="BC310" s="184">
        <f t="shared" ca="1" si="1059"/>
        <v>0</v>
      </c>
      <c r="BD310" s="184">
        <f t="shared" ca="1" si="1060"/>
        <v>0</v>
      </c>
      <c r="BE310" s="184">
        <f t="shared" ca="1" si="1061"/>
        <v>0</v>
      </c>
      <c r="BF310" s="184">
        <f t="shared" ca="1" si="1062"/>
        <v>0</v>
      </c>
      <c r="BG310" s="184">
        <f t="shared" ca="1" si="1063"/>
        <v>0</v>
      </c>
      <c r="BH310" s="184">
        <f t="shared" ca="1" si="1064"/>
        <v>0</v>
      </c>
      <c r="BI310" s="184">
        <f t="shared" ca="1" si="1065"/>
        <v>0</v>
      </c>
      <c r="BJ310" s="184">
        <f t="shared" ca="1" si="1066"/>
        <v>0</v>
      </c>
      <c r="BK310" s="184">
        <f t="shared" ca="1" si="1067"/>
        <v>0</v>
      </c>
      <c r="BL310" s="184">
        <f t="shared" ca="1" si="1068"/>
        <v>0</v>
      </c>
      <c r="BM310" s="184">
        <f t="shared" ca="1" si="1069"/>
        <v>0</v>
      </c>
      <c r="BN310" s="184">
        <f t="shared" ca="1" si="1070"/>
        <v>0</v>
      </c>
      <c r="BO310" s="184">
        <f t="shared" ca="1" si="1071"/>
        <v>0</v>
      </c>
      <c r="BP310" s="184">
        <f t="shared" ca="1" si="1072"/>
        <v>0</v>
      </c>
      <c r="BQ310" s="184">
        <f t="shared" ca="1" si="1073"/>
        <v>0</v>
      </c>
      <c r="BR310" s="184">
        <f t="shared" ca="1" si="1074"/>
        <v>0</v>
      </c>
      <c r="BS310" s="184">
        <f t="shared" ca="1" si="1075"/>
        <v>0</v>
      </c>
      <c r="BT310" s="184">
        <f t="shared" ca="1" si="1076"/>
        <v>0</v>
      </c>
      <c r="BU310" s="184">
        <f t="shared" ca="1" si="1077"/>
        <v>0</v>
      </c>
      <c r="BV310" s="184">
        <f t="shared" ca="1" si="1078"/>
        <v>0</v>
      </c>
      <c r="BW310" s="184">
        <f t="shared" ca="1" si="1079"/>
        <v>0</v>
      </c>
      <c r="BX310" s="184">
        <f t="shared" ca="1" si="1080"/>
        <v>0</v>
      </c>
      <c r="BY310" s="184">
        <f t="shared" ca="1" si="1081"/>
        <v>0</v>
      </c>
      <c r="BZ310" s="184">
        <f t="shared" ca="1" si="1082"/>
        <v>0</v>
      </c>
      <c r="CA310" s="184">
        <f t="shared" ca="1" si="1083"/>
        <v>0</v>
      </c>
      <c r="CB310" s="184">
        <f t="shared" ca="1" si="1084"/>
        <v>0</v>
      </c>
      <c r="CC310" s="184">
        <f t="shared" ca="1" si="1085"/>
        <v>0</v>
      </c>
      <c r="CD310" s="184">
        <f t="shared" ca="1" si="1086"/>
        <v>0</v>
      </c>
      <c r="CE310" s="184">
        <f t="shared" ca="1" si="1087"/>
        <v>0</v>
      </c>
      <c r="CF310" s="184">
        <f t="shared" ca="1" si="1088"/>
        <v>0</v>
      </c>
      <c r="CG310" s="184">
        <f t="shared" ca="1" si="1089"/>
        <v>0</v>
      </c>
      <c r="CH310" s="184">
        <f t="shared" ca="1" si="1090"/>
        <v>0</v>
      </c>
      <c r="CI310" s="184">
        <f t="shared" ca="1" si="1091"/>
        <v>0</v>
      </c>
      <c r="CJ310" s="184">
        <f t="shared" ca="1" si="1092"/>
        <v>0</v>
      </c>
      <c r="CK310" s="184">
        <f t="shared" ca="1" si="1093"/>
        <v>0</v>
      </c>
      <c r="CL310" s="184">
        <f t="shared" ca="1" si="1094"/>
        <v>0</v>
      </c>
      <c r="CM310" s="184">
        <f t="shared" ca="1" si="1095"/>
        <v>0</v>
      </c>
      <c r="CN310" s="184">
        <f t="shared" ca="1" si="1096"/>
        <v>0</v>
      </c>
      <c r="CO310" s="184">
        <f t="shared" ca="1" si="1097"/>
        <v>0</v>
      </c>
      <c r="CP310" s="184">
        <f t="shared" ca="1" si="1098"/>
        <v>0</v>
      </c>
      <c r="CQ310" s="184">
        <f t="shared" ca="1" si="1099"/>
        <v>0</v>
      </c>
      <c r="CR310" s="184">
        <f t="shared" ca="1" si="1100"/>
        <v>0</v>
      </c>
      <c r="CS310" s="184">
        <f t="shared" ca="1" si="1101"/>
        <v>0</v>
      </c>
      <c r="CT310" s="184">
        <f t="shared" ca="1" si="1102"/>
        <v>0</v>
      </c>
      <c r="CU310" s="184">
        <f t="shared" ca="1" si="1103"/>
        <v>0</v>
      </c>
      <c r="CV310" s="184">
        <f t="shared" ca="1" si="1104"/>
        <v>0</v>
      </c>
      <c r="CW310" s="184">
        <f t="shared" ca="1" si="1105"/>
        <v>0</v>
      </c>
      <c r="CX310" s="184">
        <f t="shared" ca="1" si="1106"/>
        <v>0</v>
      </c>
      <c r="CY310" s="184">
        <f t="shared" ca="1" si="1107"/>
        <v>0</v>
      </c>
      <c r="CZ310" s="184">
        <f t="shared" ca="1" si="1108"/>
        <v>0</v>
      </c>
      <c r="DA310" s="184">
        <f t="shared" ca="1" si="1109"/>
        <v>0</v>
      </c>
      <c r="DB310" s="184">
        <f t="shared" ca="1" si="1110"/>
        <v>0</v>
      </c>
      <c r="DC310" s="184">
        <f t="shared" ca="1" si="1111"/>
        <v>0</v>
      </c>
      <c r="DD310" s="184">
        <f t="shared" ca="1" si="1112"/>
        <v>0</v>
      </c>
      <c r="DE310" s="184">
        <f t="shared" ca="1" si="1113"/>
        <v>0</v>
      </c>
      <c r="DF310" s="184">
        <f t="shared" ca="1" si="1114"/>
        <v>0</v>
      </c>
      <c r="DG310" s="184">
        <f t="shared" ca="1" si="1115"/>
        <v>0</v>
      </c>
      <c r="DH310" s="184">
        <f t="shared" ca="1" si="1116"/>
        <v>0</v>
      </c>
      <c r="DI310" s="184">
        <f t="shared" ca="1" si="1117"/>
        <v>0</v>
      </c>
      <c r="DJ310" s="184">
        <f t="shared" ca="1" si="1118"/>
        <v>0</v>
      </c>
      <c r="DK310" s="184">
        <f t="shared" ca="1" si="1119"/>
        <v>0</v>
      </c>
      <c r="DL310" s="184">
        <f t="shared" ca="1" si="1120"/>
        <v>0</v>
      </c>
      <c r="DM310" s="184">
        <f t="shared" ca="1" si="1121"/>
        <v>0</v>
      </c>
      <c r="DN310" s="184">
        <f t="shared" ca="1" si="1122"/>
        <v>0</v>
      </c>
      <c r="DO310" s="184">
        <f t="shared" ca="1" si="1123"/>
        <v>0</v>
      </c>
      <c r="DP310" s="184">
        <f t="shared" ca="1" si="1124"/>
        <v>0</v>
      </c>
      <c r="DQ310" s="184">
        <f t="shared" ca="1" si="1125"/>
        <v>0</v>
      </c>
      <c r="DR310" s="184">
        <f t="shared" ca="1" si="1126"/>
        <v>0</v>
      </c>
      <c r="DS310" s="184">
        <f t="shared" ca="1" si="1127"/>
        <v>0</v>
      </c>
      <c r="DT310" s="184">
        <f t="shared" ca="1" si="1128"/>
        <v>0</v>
      </c>
      <c r="DU310" s="184">
        <f t="shared" ca="1" si="1129"/>
        <v>0</v>
      </c>
      <c r="DV310" s="184">
        <f t="shared" ca="1" si="1130"/>
        <v>0</v>
      </c>
      <c r="DW310" s="184">
        <f t="shared" ca="1" si="1131"/>
        <v>0</v>
      </c>
      <c r="DX310" s="184">
        <f t="shared" ca="1" si="1132"/>
        <v>0</v>
      </c>
      <c r="DY310" s="184">
        <f t="shared" ca="1" si="1133"/>
        <v>0</v>
      </c>
      <c r="DZ310" s="184">
        <f t="shared" ca="1" si="1134"/>
        <v>0</v>
      </c>
      <c r="EA310" s="184">
        <f t="shared" ca="1" si="1135"/>
        <v>0</v>
      </c>
      <c r="EB310" s="184">
        <f t="shared" ca="1" si="1136"/>
        <v>0</v>
      </c>
      <c r="EC310" s="184">
        <f t="shared" ca="1" si="1137"/>
        <v>0</v>
      </c>
      <c r="ED310" s="184">
        <f t="shared" ca="1" si="1138"/>
        <v>0</v>
      </c>
      <c r="EE310" s="184">
        <f t="shared" ca="1" si="1139"/>
        <v>0</v>
      </c>
      <c r="EF310" s="184">
        <f t="shared" ca="1" si="1140"/>
        <v>0</v>
      </c>
      <c r="EG310" s="184">
        <f t="shared" ca="1" si="1141"/>
        <v>0</v>
      </c>
      <c r="EH310" s="184">
        <f t="shared" ca="1" si="1142"/>
        <v>0</v>
      </c>
      <c r="EI310" s="184">
        <f t="shared" ca="1" si="1143"/>
        <v>0</v>
      </c>
      <c r="EJ310" s="184">
        <f t="shared" ca="1" si="1144"/>
        <v>0</v>
      </c>
      <c r="EK310" s="184">
        <f t="shared" ca="1" si="1145"/>
        <v>0</v>
      </c>
      <c r="EL310" s="184">
        <f t="shared" ca="1" si="1146"/>
        <v>0</v>
      </c>
      <c r="EM310" s="184">
        <f t="shared" ca="1" si="1147"/>
        <v>0</v>
      </c>
      <c r="EN310" s="184">
        <f t="shared" ca="1" si="1148"/>
        <v>0</v>
      </c>
      <c r="EO310" s="184">
        <f t="shared" ca="1" si="1149"/>
        <v>0</v>
      </c>
      <c r="EP310" s="184">
        <f t="shared" ca="1" si="1150"/>
        <v>0</v>
      </c>
      <c r="EQ310" s="184">
        <f t="shared" ca="1" si="1151"/>
        <v>0</v>
      </c>
      <c r="ER310" s="184">
        <f t="shared" ca="1" si="1152"/>
        <v>0</v>
      </c>
      <c r="ES310" s="184">
        <f t="shared" ca="1" si="1153"/>
        <v>0</v>
      </c>
      <c r="ET310" s="184">
        <f t="shared" ca="1" si="1154"/>
        <v>0</v>
      </c>
      <c r="EU310" s="184">
        <f t="shared" ca="1" si="1155"/>
        <v>0</v>
      </c>
      <c r="EV310" s="184">
        <f t="shared" ca="1" si="1156"/>
        <v>0</v>
      </c>
      <c r="EW310" s="184">
        <f t="shared" ca="1" si="1157"/>
        <v>0</v>
      </c>
      <c r="EX310" s="184">
        <f t="shared" ca="1" si="1158"/>
        <v>0</v>
      </c>
      <c r="EY310" s="184">
        <f t="shared" ca="1" si="1159"/>
        <v>0</v>
      </c>
      <c r="EZ310" s="184">
        <f t="shared" ca="1" si="1160"/>
        <v>0</v>
      </c>
      <c r="FA310" s="184">
        <f t="shared" ca="1" si="1161"/>
        <v>0</v>
      </c>
      <c r="FB310" s="184">
        <f t="shared" ca="1" si="1162"/>
        <v>0</v>
      </c>
      <c r="FC310" s="184">
        <f t="shared" ca="1" si="1163"/>
        <v>0</v>
      </c>
      <c r="FD310" s="184">
        <f t="shared" ca="1" si="1164"/>
        <v>0</v>
      </c>
      <c r="FE310" s="184">
        <f t="shared" ca="1" si="1165"/>
        <v>0</v>
      </c>
      <c r="FF310" s="184">
        <f t="shared" ca="1" si="1166"/>
        <v>0</v>
      </c>
      <c r="FG310" s="184">
        <f t="shared" ca="1" si="1167"/>
        <v>0</v>
      </c>
      <c r="FH310" s="184">
        <f t="shared" ca="1" si="1168"/>
        <v>0</v>
      </c>
      <c r="FI310" s="184">
        <f t="shared" ca="1" si="1169"/>
        <v>0</v>
      </c>
      <c r="FJ310" s="184">
        <f t="shared" ca="1" si="1170"/>
        <v>0</v>
      </c>
      <c r="FK310" s="184">
        <f t="shared" ca="1" si="1171"/>
        <v>0</v>
      </c>
      <c r="FL310" s="184">
        <f t="shared" ca="1" si="1172"/>
        <v>0</v>
      </c>
      <c r="FM310" s="184">
        <f t="shared" ca="1" si="1173"/>
        <v>0</v>
      </c>
      <c r="FN310" s="184">
        <f t="shared" ca="1" si="1174"/>
        <v>0</v>
      </c>
      <c r="FO310" s="184">
        <f t="shared" ca="1" si="1175"/>
        <v>0</v>
      </c>
      <c r="FP310" s="184">
        <f t="shared" ca="1" si="1176"/>
        <v>0</v>
      </c>
      <c r="FQ310" s="184">
        <f t="shared" ca="1" si="1177"/>
        <v>0</v>
      </c>
      <c r="FR310" s="184">
        <f t="shared" ca="1" si="1178"/>
        <v>0</v>
      </c>
      <c r="FS310" s="184">
        <f t="shared" ca="1" si="1179"/>
        <v>0</v>
      </c>
      <c r="FT310" s="184">
        <f t="shared" ca="1" si="1180"/>
        <v>0</v>
      </c>
      <c r="FU310" s="184">
        <f t="shared" ca="1" si="1181"/>
        <v>0</v>
      </c>
      <c r="FV310" s="184">
        <f t="shared" ca="1" si="1182"/>
        <v>0</v>
      </c>
      <c r="FW310" s="184">
        <f t="shared" ca="1" si="1183"/>
        <v>0</v>
      </c>
      <c r="FX310" s="184">
        <f t="shared" ca="1" si="1184"/>
        <v>0</v>
      </c>
      <c r="FY310" s="184">
        <f t="shared" ca="1" si="1185"/>
        <v>0</v>
      </c>
      <c r="FZ310" s="184">
        <f t="shared" ca="1" si="1186"/>
        <v>0</v>
      </c>
      <c r="GA310" s="184">
        <f t="shared" ca="1" si="1187"/>
        <v>0</v>
      </c>
      <c r="GB310" s="184">
        <f t="shared" ca="1" si="1188"/>
        <v>0</v>
      </c>
      <c r="GC310" s="184">
        <f t="shared" ca="1" si="1189"/>
        <v>0</v>
      </c>
      <c r="GD310" s="184">
        <f t="shared" ca="1" si="1190"/>
        <v>0</v>
      </c>
      <c r="GE310" s="184">
        <f t="shared" ca="1" si="1191"/>
        <v>0</v>
      </c>
      <c r="GF310" s="184">
        <f t="shared" ca="1" si="1192"/>
        <v>0</v>
      </c>
      <c r="GG310" s="184">
        <f t="shared" ca="1" si="1193"/>
        <v>0</v>
      </c>
      <c r="GH310" s="184">
        <f t="shared" ca="1" si="1194"/>
        <v>0</v>
      </c>
      <c r="GI310" s="184">
        <f t="shared" ca="1" si="1195"/>
        <v>0</v>
      </c>
      <c r="GJ310" s="184">
        <f t="shared" ca="1" si="1196"/>
        <v>0</v>
      </c>
      <c r="GK310" s="184">
        <f t="shared" ca="1" si="1197"/>
        <v>0</v>
      </c>
      <c r="GL310" s="184">
        <f t="shared" ca="1" si="1198"/>
        <v>0</v>
      </c>
      <c r="GM310" s="184">
        <f t="shared" ca="1" si="1199"/>
        <v>0</v>
      </c>
      <c r="GN310" s="184">
        <f t="shared" ca="1" si="1200"/>
        <v>0</v>
      </c>
      <c r="GO310" s="184">
        <f t="shared" ca="1" si="1201"/>
        <v>0</v>
      </c>
      <c r="GP310" s="184">
        <f t="shared" ca="1" si="1202"/>
        <v>0</v>
      </c>
      <c r="GQ310" s="184">
        <f t="shared" ca="1" si="1203"/>
        <v>0</v>
      </c>
      <c r="GR310" s="184">
        <f t="shared" ca="1" si="1204"/>
        <v>0</v>
      </c>
      <c r="GS310" s="184">
        <f t="shared" ca="1" si="1205"/>
        <v>0</v>
      </c>
      <c r="GT310" s="184">
        <f t="shared" ca="1" si="1206"/>
        <v>0</v>
      </c>
      <c r="GU310" s="184">
        <f t="shared" ca="1" si="1207"/>
        <v>0</v>
      </c>
      <c r="GV310" s="184">
        <f t="shared" ca="1" si="1208"/>
        <v>0</v>
      </c>
      <c r="GW310" s="184">
        <f t="shared" ca="1" si="1209"/>
        <v>0</v>
      </c>
      <c r="GX310" s="184">
        <f t="shared" ca="1" si="1210"/>
        <v>0</v>
      </c>
      <c r="GY310" s="184">
        <f t="shared" ca="1" si="1211"/>
        <v>0</v>
      </c>
      <c r="GZ310" s="184">
        <f t="shared" ca="1" si="1212"/>
        <v>0</v>
      </c>
      <c r="HA310" s="184">
        <f t="shared" ca="1" si="1213"/>
        <v>0</v>
      </c>
      <c r="HB310" s="184">
        <f t="shared" ca="1" si="1214"/>
        <v>0</v>
      </c>
      <c r="HC310" s="184">
        <f t="shared" ca="1" si="1215"/>
        <v>0</v>
      </c>
      <c r="HD310" s="184">
        <f t="shared" ca="1" si="1216"/>
        <v>0</v>
      </c>
      <c r="HE310" s="184">
        <f t="shared" ca="1" si="1217"/>
        <v>0</v>
      </c>
      <c r="HF310" s="184">
        <f t="shared" ca="1" si="1218"/>
        <v>0</v>
      </c>
      <c r="HG310" s="184">
        <f t="shared" ca="1" si="1219"/>
        <v>0</v>
      </c>
      <c r="HH310" s="184">
        <f t="shared" ca="1" si="1220"/>
        <v>0</v>
      </c>
      <c r="HI310" s="184">
        <f t="shared" ca="1" si="1221"/>
        <v>0</v>
      </c>
      <c r="HJ310" s="184">
        <f t="shared" ca="1" si="1222"/>
        <v>0</v>
      </c>
      <c r="HK310" s="578">
        <f t="shared" ca="1" si="1223"/>
        <v>0</v>
      </c>
    </row>
    <row r="311" spans="1:219" s="185" customFormat="1">
      <c r="A311" s="284"/>
      <c r="B311" s="285"/>
      <c r="C311" s="286"/>
      <c r="D311" s="287"/>
      <c r="E311" s="288"/>
      <c r="F311" s="289"/>
      <c r="G311" s="289"/>
      <c r="H311" s="289"/>
      <c r="I311" s="289"/>
      <c r="J311" s="289"/>
      <c r="K311" s="289"/>
      <c r="L311" s="289"/>
      <c r="M311" s="572">
        <f t="shared" si="1017"/>
        <v>0</v>
      </c>
      <c r="N311" s="572">
        <f t="shared" si="1018"/>
        <v>0</v>
      </c>
      <c r="O311" s="572">
        <f t="shared" si="1019"/>
        <v>0</v>
      </c>
      <c r="P311" s="572">
        <f t="shared" si="1020"/>
        <v>303</v>
      </c>
      <c r="Q311" s="572" t="str">
        <f t="shared" si="1021"/>
        <v/>
      </c>
      <c r="R311" s="572" t="str">
        <f t="shared" si="1022"/>
        <v/>
      </c>
      <c r="S311" s="184" t="str">
        <f t="shared" ca="1" si="1023"/>
        <v/>
      </c>
      <c r="T311" s="184" t="str">
        <f t="shared" ca="1" si="1024"/>
        <v/>
      </c>
      <c r="U311" s="184" t="str">
        <f t="shared" ca="1" si="1025"/>
        <v/>
      </c>
      <c r="V311" s="184" t="str">
        <f t="shared" ca="1" si="1026"/>
        <v/>
      </c>
      <c r="W311" s="184" t="str">
        <f t="shared" ca="1" si="1027"/>
        <v/>
      </c>
      <c r="X311" s="184" t="str">
        <f t="shared" ca="1" si="1028"/>
        <v/>
      </c>
      <c r="Y311" s="184" t="str">
        <f t="shared" ca="1" si="1029"/>
        <v/>
      </c>
      <c r="Z311" s="184" t="str">
        <f t="shared" ca="1" si="1030"/>
        <v/>
      </c>
      <c r="AA311" s="184" t="str">
        <f t="shared" ca="1" si="1031"/>
        <v/>
      </c>
      <c r="AB311" s="184" t="str">
        <f t="shared" ca="1" si="1032"/>
        <v/>
      </c>
      <c r="AC311" s="184" t="str">
        <f t="shared" ca="1" si="1033"/>
        <v/>
      </c>
      <c r="AD311" s="184">
        <f t="shared" ca="1" si="1034"/>
        <v>0</v>
      </c>
      <c r="AE311" s="184">
        <f t="shared" ca="1" si="1035"/>
        <v>0</v>
      </c>
      <c r="AF311" s="184">
        <f t="shared" ca="1" si="1036"/>
        <v>0</v>
      </c>
      <c r="AG311" s="184">
        <f t="shared" ca="1" si="1037"/>
        <v>0</v>
      </c>
      <c r="AH311" s="184">
        <f t="shared" ca="1" si="1038"/>
        <v>0</v>
      </c>
      <c r="AI311" s="184">
        <f t="shared" ca="1" si="1039"/>
        <v>0</v>
      </c>
      <c r="AJ311" s="184">
        <f t="shared" ca="1" si="1040"/>
        <v>0</v>
      </c>
      <c r="AK311" s="184">
        <f t="shared" ca="1" si="1041"/>
        <v>0</v>
      </c>
      <c r="AL311" s="184">
        <f t="shared" ca="1" si="1042"/>
        <v>0</v>
      </c>
      <c r="AM311" s="184">
        <f t="shared" ca="1" si="1043"/>
        <v>0</v>
      </c>
      <c r="AN311" s="184">
        <f t="shared" ca="1" si="1044"/>
        <v>0</v>
      </c>
      <c r="AO311" s="184">
        <f t="shared" ca="1" si="1045"/>
        <v>0</v>
      </c>
      <c r="AP311" s="184">
        <f t="shared" ca="1" si="1046"/>
        <v>0</v>
      </c>
      <c r="AQ311" s="184">
        <f t="shared" ca="1" si="1047"/>
        <v>0</v>
      </c>
      <c r="AR311" s="184">
        <f t="shared" ca="1" si="1048"/>
        <v>0</v>
      </c>
      <c r="AS311" s="184">
        <f t="shared" ca="1" si="1049"/>
        <v>0</v>
      </c>
      <c r="AT311" s="184">
        <f t="shared" ca="1" si="1050"/>
        <v>0</v>
      </c>
      <c r="AU311" s="184">
        <f t="shared" ca="1" si="1051"/>
        <v>0</v>
      </c>
      <c r="AV311" s="184">
        <f t="shared" ca="1" si="1052"/>
        <v>0</v>
      </c>
      <c r="AW311" s="184">
        <f t="shared" ca="1" si="1053"/>
        <v>0</v>
      </c>
      <c r="AX311" s="184">
        <f t="shared" ca="1" si="1054"/>
        <v>0</v>
      </c>
      <c r="AY311" s="184">
        <f t="shared" ca="1" si="1055"/>
        <v>0</v>
      </c>
      <c r="AZ311" s="184">
        <f t="shared" ca="1" si="1056"/>
        <v>0</v>
      </c>
      <c r="BA311" s="184">
        <f t="shared" ca="1" si="1057"/>
        <v>0</v>
      </c>
      <c r="BB311" s="184">
        <f t="shared" ca="1" si="1058"/>
        <v>0</v>
      </c>
      <c r="BC311" s="184">
        <f t="shared" ca="1" si="1059"/>
        <v>0</v>
      </c>
      <c r="BD311" s="184">
        <f t="shared" ca="1" si="1060"/>
        <v>0</v>
      </c>
      <c r="BE311" s="184">
        <f t="shared" ca="1" si="1061"/>
        <v>0</v>
      </c>
      <c r="BF311" s="184">
        <f t="shared" ca="1" si="1062"/>
        <v>0</v>
      </c>
      <c r="BG311" s="184">
        <f t="shared" ca="1" si="1063"/>
        <v>0</v>
      </c>
      <c r="BH311" s="184">
        <f t="shared" ca="1" si="1064"/>
        <v>0</v>
      </c>
      <c r="BI311" s="184">
        <f t="shared" ca="1" si="1065"/>
        <v>0</v>
      </c>
      <c r="BJ311" s="184">
        <f t="shared" ca="1" si="1066"/>
        <v>0</v>
      </c>
      <c r="BK311" s="184">
        <f t="shared" ca="1" si="1067"/>
        <v>0</v>
      </c>
      <c r="BL311" s="184">
        <f t="shared" ca="1" si="1068"/>
        <v>0</v>
      </c>
      <c r="BM311" s="184">
        <f t="shared" ca="1" si="1069"/>
        <v>0</v>
      </c>
      <c r="BN311" s="184">
        <f t="shared" ca="1" si="1070"/>
        <v>0</v>
      </c>
      <c r="BO311" s="184">
        <f t="shared" ca="1" si="1071"/>
        <v>0</v>
      </c>
      <c r="BP311" s="184">
        <f t="shared" ca="1" si="1072"/>
        <v>0</v>
      </c>
      <c r="BQ311" s="184">
        <f t="shared" ca="1" si="1073"/>
        <v>0</v>
      </c>
      <c r="BR311" s="184">
        <f t="shared" ca="1" si="1074"/>
        <v>0</v>
      </c>
      <c r="BS311" s="184">
        <f t="shared" ca="1" si="1075"/>
        <v>0</v>
      </c>
      <c r="BT311" s="184">
        <f t="shared" ca="1" si="1076"/>
        <v>0</v>
      </c>
      <c r="BU311" s="184">
        <f t="shared" ca="1" si="1077"/>
        <v>0</v>
      </c>
      <c r="BV311" s="184">
        <f t="shared" ca="1" si="1078"/>
        <v>0</v>
      </c>
      <c r="BW311" s="184">
        <f t="shared" ca="1" si="1079"/>
        <v>0</v>
      </c>
      <c r="BX311" s="184">
        <f t="shared" ca="1" si="1080"/>
        <v>0</v>
      </c>
      <c r="BY311" s="184">
        <f t="shared" ca="1" si="1081"/>
        <v>0</v>
      </c>
      <c r="BZ311" s="184">
        <f t="shared" ca="1" si="1082"/>
        <v>0</v>
      </c>
      <c r="CA311" s="184">
        <f t="shared" ca="1" si="1083"/>
        <v>0</v>
      </c>
      <c r="CB311" s="184">
        <f t="shared" ca="1" si="1084"/>
        <v>0</v>
      </c>
      <c r="CC311" s="184">
        <f t="shared" ca="1" si="1085"/>
        <v>0</v>
      </c>
      <c r="CD311" s="184">
        <f t="shared" ca="1" si="1086"/>
        <v>0</v>
      </c>
      <c r="CE311" s="184">
        <f t="shared" ca="1" si="1087"/>
        <v>0</v>
      </c>
      <c r="CF311" s="184">
        <f t="shared" ca="1" si="1088"/>
        <v>0</v>
      </c>
      <c r="CG311" s="184">
        <f t="shared" ca="1" si="1089"/>
        <v>0</v>
      </c>
      <c r="CH311" s="184">
        <f t="shared" ca="1" si="1090"/>
        <v>0</v>
      </c>
      <c r="CI311" s="184">
        <f t="shared" ca="1" si="1091"/>
        <v>0</v>
      </c>
      <c r="CJ311" s="184">
        <f t="shared" ca="1" si="1092"/>
        <v>0</v>
      </c>
      <c r="CK311" s="184">
        <f t="shared" ca="1" si="1093"/>
        <v>0</v>
      </c>
      <c r="CL311" s="184">
        <f t="shared" ca="1" si="1094"/>
        <v>0</v>
      </c>
      <c r="CM311" s="184">
        <f t="shared" ca="1" si="1095"/>
        <v>0</v>
      </c>
      <c r="CN311" s="184">
        <f t="shared" ca="1" si="1096"/>
        <v>0</v>
      </c>
      <c r="CO311" s="184">
        <f t="shared" ca="1" si="1097"/>
        <v>0</v>
      </c>
      <c r="CP311" s="184">
        <f t="shared" ca="1" si="1098"/>
        <v>0</v>
      </c>
      <c r="CQ311" s="184">
        <f t="shared" ca="1" si="1099"/>
        <v>0</v>
      </c>
      <c r="CR311" s="184">
        <f t="shared" ca="1" si="1100"/>
        <v>0</v>
      </c>
      <c r="CS311" s="184">
        <f t="shared" ca="1" si="1101"/>
        <v>0</v>
      </c>
      <c r="CT311" s="184">
        <f t="shared" ca="1" si="1102"/>
        <v>0</v>
      </c>
      <c r="CU311" s="184">
        <f t="shared" ca="1" si="1103"/>
        <v>0</v>
      </c>
      <c r="CV311" s="184">
        <f t="shared" ca="1" si="1104"/>
        <v>0</v>
      </c>
      <c r="CW311" s="184">
        <f t="shared" ca="1" si="1105"/>
        <v>0</v>
      </c>
      <c r="CX311" s="184">
        <f t="shared" ca="1" si="1106"/>
        <v>0</v>
      </c>
      <c r="CY311" s="184">
        <f t="shared" ca="1" si="1107"/>
        <v>0</v>
      </c>
      <c r="CZ311" s="184">
        <f t="shared" ca="1" si="1108"/>
        <v>0</v>
      </c>
      <c r="DA311" s="184">
        <f t="shared" ca="1" si="1109"/>
        <v>0</v>
      </c>
      <c r="DB311" s="184">
        <f t="shared" ca="1" si="1110"/>
        <v>0</v>
      </c>
      <c r="DC311" s="184">
        <f t="shared" ca="1" si="1111"/>
        <v>0</v>
      </c>
      <c r="DD311" s="184">
        <f t="shared" ca="1" si="1112"/>
        <v>0</v>
      </c>
      <c r="DE311" s="184">
        <f t="shared" ca="1" si="1113"/>
        <v>0</v>
      </c>
      <c r="DF311" s="184">
        <f t="shared" ca="1" si="1114"/>
        <v>0</v>
      </c>
      <c r="DG311" s="184">
        <f t="shared" ca="1" si="1115"/>
        <v>0</v>
      </c>
      <c r="DH311" s="184">
        <f t="shared" ca="1" si="1116"/>
        <v>0</v>
      </c>
      <c r="DI311" s="184">
        <f t="shared" ca="1" si="1117"/>
        <v>0</v>
      </c>
      <c r="DJ311" s="184">
        <f t="shared" ca="1" si="1118"/>
        <v>0</v>
      </c>
      <c r="DK311" s="184">
        <f t="shared" ca="1" si="1119"/>
        <v>0</v>
      </c>
      <c r="DL311" s="184">
        <f t="shared" ca="1" si="1120"/>
        <v>0</v>
      </c>
      <c r="DM311" s="184">
        <f t="shared" ca="1" si="1121"/>
        <v>0</v>
      </c>
      <c r="DN311" s="184">
        <f t="shared" ca="1" si="1122"/>
        <v>0</v>
      </c>
      <c r="DO311" s="184">
        <f t="shared" ca="1" si="1123"/>
        <v>0</v>
      </c>
      <c r="DP311" s="184">
        <f t="shared" ca="1" si="1124"/>
        <v>0</v>
      </c>
      <c r="DQ311" s="184">
        <f t="shared" ca="1" si="1125"/>
        <v>0</v>
      </c>
      <c r="DR311" s="184">
        <f t="shared" ca="1" si="1126"/>
        <v>0</v>
      </c>
      <c r="DS311" s="184">
        <f t="shared" ca="1" si="1127"/>
        <v>0</v>
      </c>
      <c r="DT311" s="184">
        <f t="shared" ca="1" si="1128"/>
        <v>0</v>
      </c>
      <c r="DU311" s="184">
        <f t="shared" ca="1" si="1129"/>
        <v>0</v>
      </c>
      <c r="DV311" s="184">
        <f t="shared" ca="1" si="1130"/>
        <v>0</v>
      </c>
      <c r="DW311" s="184">
        <f t="shared" ca="1" si="1131"/>
        <v>0</v>
      </c>
      <c r="DX311" s="184">
        <f t="shared" ca="1" si="1132"/>
        <v>0</v>
      </c>
      <c r="DY311" s="184">
        <f t="shared" ca="1" si="1133"/>
        <v>0</v>
      </c>
      <c r="DZ311" s="184">
        <f t="shared" ca="1" si="1134"/>
        <v>0</v>
      </c>
      <c r="EA311" s="184">
        <f t="shared" ca="1" si="1135"/>
        <v>0</v>
      </c>
      <c r="EB311" s="184">
        <f t="shared" ca="1" si="1136"/>
        <v>0</v>
      </c>
      <c r="EC311" s="184">
        <f t="shared" ca="1" si="1137"/>
        <v>0</v>
      </c>
      <c r="ED311" s="184">
        <f t="shared" ca="1" si="1138"/>
        <v>0</v>
      </c>
      <c r="EE311" s="184">
        <f t="shared" ca="1" si="1139"/>
        <v>0</v>
      </c>
      <c r="EF311" s="184">
        <f t="shared" ca="1" si="1140"/>
        <v>0</v>
      </c>
      <c r="EG311" s="184">
        <f t="shared" ca="1" si="1141"/>
        <v>0</v>
      </c>
      <c r="EH311" s="184">
        <f t="shared" ca="1" si="1142"/>
        <v>0</v>
      </c>
      <c r="EI311" s="184">
        <f t="shared" ca="1" si="1143"/>
        <v>0</v>
      </c>
      <c r="EJ311" s="184">
        <f t="shared" ca="1" si="1144"/>
        <v>0</v>
      </c>
      <c r="EK311" s="184">
        <f t="shared" ca="1" si="1145"/>
        <v>0</v>
      </c>
      <c r="EL311" s="184">
        <f t="shared" ca="1" si="1146"/>
        <v>0</v>
      </c>
      <c r="EM311" s="184">
        <f t="shared" ca="1" si="1147"/>
        <v>0</v>
      </c>
      <c r="EN311" s="184">
        <f t="shared" ca="1" si="1148"/>
        <v>0</v>
      </c>
      <c r="EO311" s="184">
        <f t="shared" ca="1" si="1149"/>
        <v>0</v>
      </c>
      <c r="EP311" s="184">
        <f t="shared" ca="1" si="1150"/>
        <v>0</v>
      </c>
      <c r="EQ311" s="184">
        <f t="shared" ca="1" si="1151"/>
        <v>0</v>
      </c>
      <c r="ER311" s="184">
        <f t="shared" ca="1" si="1152"/>
        <v>0</v>
      </c>
      <c r="ES311" s="184">
        <f t="shared" ca="1" si="1153"/>
        <v>0</v>
      </c>
      <c r="ET311" s="184">
        <f t="shared" ca="1" si="1154"/>
        <v>0</v>
      </c>
      <c r="EU311" s="184">
        <f t="shared" ca="1" si="1155"/>
        <v>0</v>
      </c>
      <c r="EV311" s="184">
        <f t="shared" ca="1" si="1156"/>
        <v>0</v>
      </c>
      <c r="EW311" s="184">
        <f t="shared" ca="1" si="1157"/>
        <v>0</v>
      </c>
      <c r="EX311" s="184">
        <f t="shared" ca="1" si="1158"/>
        <v>0</v>
      </c>
      <c r="EY311" s="184">
        <f t="shared" ca="1" si="1159"/>
        <v>0</v>
      </c>
      <c r="EZ311" s="184">
        <f t="shared" ca="1" si="1160"/>
        <v>0</v>
      </c>
      <c r="FA311" s="184">
        <f t="shared" ca="1" si="1161"/>
        <v>0</v>
      </c>
      <c r="FB311" s="184">
        <f t="shared" ca="1" si="1162"/>
        <v>0</v>
      </c>
      <c r="FC311" s="184">
        <f t="shared" ca="1" si="1163"/>
        <v>0</v>
      </c>
      <c r="FD311" s="184">
        <f t="shared" ca="1" si="1164"/>
        <v>0</v>
      </c>
      <c r="FE311" s="184">
        <f t="shared" ca="1" si="1165"/>
        <v>0</v>
      </c>
      <c r="FF311" s="184">
        <f t="shared" ca="1" si="1166"/>
        <v>0</v>
      </c>
      <c r="FG311" s="184">
        <f t="shared" ca="1" si="1167"/>
        <v>0</v>
      </c>
      <c r="FH311" s="184">
        <f t="shared" ca="1" si="1168"/>
        <v>0</v>
      </c>
      <c r="FI311" s="184">
        <f t="shared" ca="1" si="1169"/>
        <v>0</v>
      </c>
      <c r="FJ311" s="184">
        <f t="shared" ca="1" si="1170"/>
        <v>0</v>
      </c>
      <c r="FK311" s="184">
        <f t="shared" ca="1" si="1171"/>
        <v>0</v>
      </c>
      <c r="FL311" s="184">
        <f t="shared" ca="1" si="1172"/>
        <v>0</v>
      </c>
      <c r="FM311" s="184">
        <f t="shared" ca="1" si="1173"/>
        <v>0</v>
      </c>
      <c r="FN311" s="184">
        <f t="shared" ca="1" si="1174"/>
        <v>0</v>
      </c>
      <c r="FO311" s="184">
        <f t="shared" ca="1" si="1175"/>
        <v>0</v>
      </c>
      <c r="FP311" s="184">
        <f t="shared" ca="1" si="1176"/>
        <v>0</v>
      </c>
      <c r="FQ311" s="184">
        <f t="shared" ca="1" si="1177"/>
        <v>0</v>
      </c>
      <c r="FR311" s="184">
        <f t="shared" ca="1" si="1178"/>
        <v>0</v>
      </c>
      <c r="FS311" s="184">
        <f t="shared" ca="1" si="1179"/>
        <v>0</v>
      </c>
      <c r="FT311" s="184">
        <f t="shared" ca="1" si="1180"/>
        <v>0</v>
      </c>
      <c r="FU311" s="184">
        <f t="shared" ca="1" si="1181"/>
        <v>0</v>
      </c>
      <c r="FV311" s="184">
        <f t="shared" ca="1" si="1182"/>
        <v>0</v>
      </c>
      <c r="FW311" s="184">
        <f t="shared" ca="1" si="1183"/>
        <v>0</v>
      </c>
      <c r="FX311" s="184">
        <f t="shared" ca="1" si="1184"/>
        <v>0</v>
      </c>
      <c r="FY311" s="184">
        <f t="shared" ca="1" si="1185"/>
        <v>0</v>
      </c>
      <c r="FZ311" s="184">
        <f t="shared" ca="1" si="1186"/>
        <v>0</v>
      </c>
      <c r="GA311" s="184">
        <f t="shared" ca="1" si="1187"/>
        <v>0</v>
      </c>
      <c r="GB311" s="184">
        <f t="shared" ca="1" si="1188"/>
        <v>0</v>
      </c>
      <c r="GC311" s="184">
        <f t="shared" ca="1" si="1189"/>
        <v>0</v>
      </c>
      <c r="GD311" s="184">
        <f t="shared" ca="1" si="1190"/>
        <v>0</v>
      </c>
      <c r="GE311" s="184">
        <f t="shared" ca="1" si="1191"/>
        <v>0</v>
      </c>
      <c r="GF311" s="184">
        <f t="shared" ca="1" si="1192"/>
        <v>0</v>
      </c>
      <c r="GG311" s="184">
        <f t="shared" ca="1" si="1193"/>
        <v>0</v>
      </c>
      <c r="GH311" s="184">
        <f t="shared" ca="1" si="1194"/>
        <v>0</v>
      </c>
      <c r="GI311" s="184">
        <f t="shared" ca="1" si="1195"/>
        <v>0</v>
      </c>
      <c r="GJ311" s="184">
        <f t="shared" ca="1" si="1196"/>
        <v>0</v>
      </c>
      <c r="GK311" s="184">
        <f t="shared" ca="1" si="1197"/>
        <v>0</v>
      </c>
      <c r="GL311" s="184">
        <f t="shared" ca="1" si="1198"/>
        <v>0</v>
      </c>
      <c r="GM311" s="184">
        <f t="shared" ca="1" si="1199"/>
        <v>0</v>
      </c>
      <c r="GN311" s="184">
        <f t="shared" ca="1" si="1200"/>
        <v>0</v>
      </c>
      <c r="GO311" s="184">
        <f t="shared" ca="1" si="1201"/>
        <v>0</v>
      </c>
      <c r="GP311" s="184">
        <f t="shared" ca="1" si="1202"/>
        <v>0</v>
      </c>
      <c r="GQ311" s="184">
        <f t="shared" ca="1" si="1203"/>
        <v>0</v>
      </c>
      <c r="GR311" s="184">
        <f t="shared" ca="1" si="1204"/>
        <v>0</v>
      </c>
      <c r="GS311" s="184">
        <f t="shared" ca="1" si="1205"/>
        <v>0</v>
      </c>
      <c r="GT311" s="184">
        <f t="shared" ca="1" si="1206"/>
        <v>0</v>
      </c>
      <c r="GU311" s="184">
        <f t="shared" ca="1" si="1207"/>
        <v>0</v>
      </c>
      <c r="GV311" s="184">
        <f t="shared" ca="1" si="1208"/>
        <v>0</v>
      </c>
      <c r="GW311" s="184">
        <f t="shared" ca="1" si="1209"/>
        <v>0</v>
      </c>
      <c r="GX311" s="184">
        <f t="shared" ca="1" si="1210"/>
        <v>0</v>
      </c>
      <c r="GY311" s="184">
        <f t="shared" ca="1" si="1211"/>
        <v>0</v>
      </c>
      <c r="GZ311" s="184">
        <f t="shared" ca="1" si="1212"/>
        <v>0</v>
      </c>
      <c r="HA311" s="184">
        <f t="shared" ca="1" si="1213"/>
        <v>0</v>
      </c>
      <c r="HB311" s="184">
        <f t="shared" ca="1" si="1214"/>
        <v>0</v>
      </c>
      <c r="HC311" s="184">
        <f t="shared" ca="1" si="1215"/>
        <v>0</v>
      </c>
      <c r="HD311" s="184">
        <f t="shared" ca="1" si="1216"/>
        <v>0</v>
      </c>
      <c r="HE311" s="184">
        <f t="shared" ca="1" si="1217"/>
        <v>0</v>
      </c>
      <c r="HF311" s="184">
        <f t="shared" ca="1" si="1218"/>
        <v>0</v>
      </c>
      <c r="HG311" s="184">
        <f t="shared" ca="1" si="1219"/>
        <v>0</v>
      </c>
      <c r="HH311" s="184">
        <f t="shared" ca="1" si="1220"/>
        <v>0</v>
      </c>
      <c r="HI311" s="184">
        <f t="shared" ca="1" si="1221"/>
        <v>0</v>
      </c>
      <c r="HJ311" s="184">
        <f t="shared" ca="1" si="1222"/>
        <v>0</v>
      </c>
      <c r="HK311" s="578">
        <f t="shared" ca="1" si="1223"/>
        <v>0</v>
      </c>
    </row>
    <row r="312" spans="1:219" s="185" customFormat="1">
      <c r="A312" s="284"/>
      <c r="B312" s="285"/>
      <c r="C312" s="286"/>
      <c r="D312" s="287"/>
      <c r="E312" s="288"/>
      <c r="F312" s="289"/>
      <c r="G312" s="289"/>
      <c r="H312" s="289"/>
      <c r="I312" s="289"/>
      <c r="J312" s="289"/>
      <c r="K312" s="289"/>
      <c r="L312" s="289"/>
      <c r="M312" s="572">
        <f t="shared" si="1017"/>
        <v>0</v>
      </c>
      <c r="N312" s="572">
        <f t="shared" si="1018"/>
        <v>0</v>
      </c>
      <c r="O312" s="572">
        <f t="shared" si="1019"/>
        <v>0</v>
      </c>
      <c r="P312" s="572">
        <f t="shared" si="1020"/>
        <v>304</v>
      </c>
      <c r="Q312" s="572" t="str">
        <f t="shared" si="1021"/>
        <v/>
      </c>
      <c r="R312" s="572" t="str">
        <f t="shared" si="1022"/>
        <v/>
      </c>
      <c r="S312" s="184" t="str">
        <f t="shared" ca="1" si="1023"/>
        <v/>
      </c>
      <c r="T312" s="184" t="str">
        <f t="shared" ca="1" si="1024"/>
        <v/>
      </c>
      <c r="U312" s="184" t="str">
        <f t="shared" ca="1" si="1025"/>
        <v/>
      </c>
      <c r="V312" s="184" t="str">
        <f t="shared" ca="1" si="1026"/>
        <v/>
      </c>
      <c r="W312" s="184" t="str">
        <f t="shared" ca="1" si="1027"/>
        <v/>
      </c>
      <c r="X312" s="184" t="str">
        <f t="shared" ca="1" si="1028"/>
        <v/>
      </c>
      <c r="Y312" s="184" t="str">
        <f t="shared" ca="1" si="1029"/>
        <v/>
      </c>
      <c r="Z312" s="184" t="str">
        <f t="shared" ca="1" si="1030"/>
        <v/>
      </c>
      <c r="AA312" s="184" t="str">
        <f t="shared" ca="1" si="1031"/>
        <v/>
      </c>
      <c r="AB312" s="184" t="str">
        <f t="shared" ca="1" si="1032"/>
        <v/>
      </c>
      <c r="AC312" s="184">
        <f t="shared" ca="1" si="1033"/>
        <v>0</v>
      </c>
      <c r="AD312" s="184">
        <f t="shared" ca="1" si="1034"/>
        <v>0</v>
      </c>
      <c r="AE312" s="184">
        <f t="shared" ca="1" si="1035"/>
        <v>0</v>
      </c>
      <c r="AF312" s="184">
        <f t="shared" ca="1" si="1036"/>
        <v>0</v>
      </c>
      <c r="AG312" s="184">
        <f t="shared" ca="1" si="1037"/>
        <v>0</v>
      </c>
      <c r="AH312" s="184">
        <f t="shared" ca="1" si="1038"/>
        <v>0</v>
      </c>
      <c r="AI312" s="184">
        <f t="shared" ca="1" si="1039"/>
        <v>0</v>
      </c>
      <c r="AJ312" s="184">
        <f t="shared" ca="1" si="1040"/>
        <v>0</v>
      </c>
      <c r="AK312" s="184">
        <f t="shared" ca="1" si="1041"/>
        <v>0</v>
      </c>
      <c r="AL312" s="184">
        <f t="shared" ca="1" si="1042"/>
        <v>0</v>
      </c>
      <c r="AM312" s="184">
        <f t="shared" ca="1" si="1043"/>
        <v>0</v>
      </c>
      <c r="AN312" s="184">
        <f t="shared" ca="1" si="1044"/>
        <v>0</v>
      </c>
      <c r="AO312" s="184">
        <f t="shared" ca="1" si="1045"/>
        <v>0</v>
      </c>
      <c r="AP312" s="184">
        <f t="shared" ca="1" si="1046"/>
        <v>0</v>
      </c>
      <c r="AQ312" s="184">
        <f t="shared" ca="1" si="1047"/>
        <v>0</v>
      </c>
      <c r="AR312" s="184">
        <f t="shared" ca="1" si="1048"/>
        <v>0</v>
      </c>
      <c r="AS312" s="184">
        <f t="shared" ca="1" si="1049"/>
        <v>0</v>
      </c>
      <c r="AT312" s="184">
        <f t="shared" ca="1" si="1050"/>
        <v>0</v>
      </c>
      <c r="AU312" s="184">
        <f t="shared" ca="1" si="1051"/>
        <v>0</v>
      </c>
      <c r="AV312" s="184">
        <f t="shared" ca="1" si="1052"/>
        <v>0</v>
      </c>
      <c r="AW312" s="184">
        <f t="shared" ca="1" si="1053"/>
        <v>0</v>
      </c>
      <c r="AX312" s="184">
        <f t="shared" ca="1" si="1054"/>
        <v>0</v>
      </c>
      <c r="AY312" s="184">
        <f t="shared" ca="1" si="1055"/>
        <v>0</v>
      </c>
      <c r="AZ312" s="184">
        <f t="shared" ca="1" si="1056"/>
        <v>0</v>
      </c>
      <c r="BA312" s="184">
        <f t="shared" ca="1" si="1057"/>
        <v>0</v>
      </c>
      <c r="BB312" s="184">
        <f t="shared" ca="1" si="1058"/>
        <v>0</v>
      </c>
      <c r="BC312" s="184">
        <f t="shared" ca="1" si="1059"/>
        <v>0</v>
      </c>
      <c r="BD312" s="184">
        <f t="shared" ca="1" si="1060"/>
        <v>0</v>
      </c>
      <c r="BE312" s="184">
        <f t="shared" ca="1" si="1061"/>
        <v>0</v>
      </c>
      <c r="BF312" s="184">
        <f t="shared" ca="1" si="1062"/>
        <v>0</v>
      </c>
      <c r="BG312" s="184">
        <f t="shared" ca="1" si="1063"/>
        <v>0</v>
      </c>
      <c r="BH312" s="184">
        <f t="shared" ca="1" si="1064"/>
        <v>0</v>
      </c>
      <c r="BI312" s="184">
        <f t="shared" ca="1" si="1065"/>
        <v>0</v>
      </c>
      <c r="BJ312" s="184">
        <f t="shared" ca="1" si="1066"/>
        <v>0</v>
      </c>
      <c r="BK312" s="184">
        <f t="shared" ca="1" si="1067"/>
        <v>0</v>
      </c>
      <c r="BL312" s="184">
        <f t="shared" ca="1" si="1068"/>
        <v>0</v>
      </c>
      <c r="BM312" s="184">
        <f t="shared" ca="1" si="1069"/>
        <v>0</v>
      </c>
      <c r="BN312" s="184">
        <f t="shared" ca="1" si="1070"/>
        <v>0</v>
      </c>
      <c r="BO312" s="184">
        <f t="shared" ca="1" si="1071"/>
        <v>0</v>
      </c>
      <c r="BP312" s="184">
        <f t="shared" ca="1" si="1072"/>
        <v>0</v>
      </c>
      <c r="BQ312" s="184">
        <f t="shared" ca="1" si="1073"/>
        <v>0</v>
      </c>
      <c r="BR312" s="184">
        <f t="shared" ca="1" si="1074"/>
        <v>0</v>
      </c>
      <c r="BS312" s="184">
        <f t="shared" ca="1" si="1075"/>
        <v>0</v>
      </c>
      <c r="BT312" s="184">
        <f t="shared" ca="1" si="1076"/>
        <v>0</v>
      </c>
      <c r="BU312" s="184">
        <f t="shared" ca="1" si="1077"/>
        <v>0</v>
      </c>
      <c r="BV312" s="184">
        <f t="shared" ca="1" si="1078"/>
        <v>0</v>
      </c>
      <c r="BW312" s="184">
        <f t="shared" ca="1" si="1079"/>
        <v>0</v>
      </c>
      <c r="BX312" s="184">
        <f t="shared" ca="1" si="1080"/>
        <v>0</v>
      </c>
      <c r="BY312" s="184">
        <f t="shared" ca="1" si="1081"/>
        <v>0</v>
      </c>
      <c r="BZ312" s="184">
        <f t="shared" ca="1" si="1082"/>
        <v>0</v>
      </c>
      <c r="CA312" s="184">
        <f t="shared" ca="1" si="1083"/>
        <v>0</v>
      </c>
      <c r="CB312" s="184">
        <f t="shared" ca="1" si="1084"/>
        <v>0</v>
      </c>
      <c r="CC312" s="184">
        <f t="shared" ca="1" si="1085"/>
        <v>0</v>
      </c>
      <c r="CD312" s="184">
        <f t="shared" ca="1" si="1086"/>
        <v>0</v>
      </c>
      <c r="CE312" s="184">
        <f t="shared" ca="1" si="1087"/>
        <v>0</v>
      </c>
      <c r="CF312" s="184">
        <f t="shared" ca="1" si="1088"/>
        <v>0</v>
      </c>
      <c r="CG312" s="184">
        <f t="shared" ca="1" si="1089"/>
        <v>0</v>
      </c>
      <c r="CH312" s="184">
        <f t="shared" ca="1" si="1090"/>
        <v>0</v>
      </c>
      <c r="CI312" s="184">
        <f t="shared" ca="1" si="1091"/>
        <v>0</v>
      </c>
      <c r="CJ312" s="184">
        <f t="shared" ca="1" si="1092"/>
        <v>0</v>
      </c>
      <c r="CK312" s="184">
        <f t="shared" ca="1" si="1093"/>
        <v>0</v>
      </c>
      <c r="CL312" s="184">
        <f t="shared" ca="1" si="1094"/>
        <v>0</v>
      </c>
      <c r="CM312" s="184">
        <f t="shared" ca="1" si="1095"/>
        <v>0</v>
      </c>
      <c r="CN312" s="184">
        <f t="shared" ca="1" si="1096"/>
        <v>0</v>
      </c>
      <c r="CO312" s="184">
        <f t="shared" ca="1" si="1097"/>
        <v>0</v>
      </c>
      <c r="CP312" s="184">
        <f t="shared" ca="1" si="1098"/>
        <v>0</v>
      </c>
      <c r="CQ312" s="184">
        <f t="shared" ca="1" si="1099"/>
        <v>0</v>
      </c>
      <c r="CR312" s="184">
        <f t="shared" ca="1" si="1100"/>
        <v>0</v>
      </c>
      <c r="CS312" s="184">
        <f t="shared" ca="1" si="1101"/>
        <v>0</v>
      </c>
      <c r="CT312" s="184">
        <f t="shared" ca="1" si="1102"/>
        <v>0</v>
      </c>
      <c r="CU312" s="184">
        <f t="shared" ca="1" si="1103"/>
        <v>0</v>
      </c>
      <c r="CV312" s="184">
        <f t="shared" ca="1" si="1104"/>
        <v>0</v>
      </c>
      <c r="CW312" s="184">
        <f t="shared" ca="1" si="1105"/>
        <v>0</v>
      </c>
      <c r="CX312" s="184">
        <f t="shared" ca="1" si="1106"/>
        <v>0</v>
      </c>
      <c r="CY312" s="184">
        <f t="shared" ca="1" si="1107"/>
        <v>0</v>
      </c>
      <c r="CZ312" s="184">
        <f t="shared" ca="1" si="1108"/>
        <v>0</v>
      </c>
      <c r="DA312" s="184">
        <f t="shared" ca="1" si="1109"/>
        <v>0</v>
      </c>
      <c r="DB312" s="184">
        <f t="shared" ca="1" si="1110"/>
        <v>0</v>
      </c>
      <c r="DC312" s="184">
        <f t="shared" ca="1" si="1111"/>
        <v>0</v>
      </c>
      <c r="DD312" s="184">
        <f t="shared" ca="1" si="1112"/>
        <v>0</v>
      </c>
      <c r="DE312" s="184">
        <f t="shared" ca="1" si="1113"/>
        <v>0</v>
      </c>
      <c r="DF312" s="184">
        <f t="shared" ca="1" si="1114"/>
        <v>0</v>
      </c>
      <c r="DG312" s="184">
        <f t="shared" ca="1" si="1115"/>
        <v>0</v>
      </c>
      <c r="DH312" s="184">
        <f t="shared" ca="1" si="1116"/>
        <v>0</v>
      </c>
      <c r="DI312" s="184">
        <f t="shared" ca="1" si="1117"/>
        <v>0</v>
      </c>
      <c r="DJ312" s="184">
        <f t="shared" ca="1" si="1118"/>
        <v>0</v>
      </c>
      <c r="DK312" s="184">
        <f t="shared" ca="1" si="1119"/>
        <v>0</v>
      </c>
      <c r="DL312" s="184">
        <f t="shared" ca="1" si="1120"/>
        <v>0</v>
      </c>
      <c r="DM312" s="184">
        <f t="shared" ca="1" si="1121"/>
        <v>0</v>
      </c>
      <c r="DN312" s="184">
        <f t="shared" ca="1" si="1122"/>
        <v>0</v>
      </c>
      <c r="DO312" s="184">
        <f t="shared" ca="1" si="1123"/>
        <v>0</v>
      </c>
      <c r="DP312" s="184">
        <f t="shared" ca="1" si="1124"/>
        <v>0</v>
      </c>
      <c r="DQ312" s="184">
        <f t="shared" ca="1" si="1125"/>
        <v>0</v>
      </c>
      <c r="DR312" s="184">
        <f t="shared" ca="1" si="1126"/>
        <v>0</v>
      </c>
      <c r="DS312" s="184">
        <f t="shared" ca="1" si="1127"/>
        <v>0</v>
      </c>
      <c r="DT312" s="184">
        <f t="shared" ca="1" si="1128"/>
        <v>0</v>
      </c>
      <c r="DU312" s="184">
        <f t="shared" ca="1" si="1129"/>
        <v>0</v>
      </c>
      <c r="DV312" s="184">
        <f t="shared" ca="1" si="1130"/>
        <v>0</v>
      </c>
      <c r="DW312" s="184">
        <f t="shared" ca="1" si="1131"/>
        <v>0</v>
      </c>
      <c r="DX312" s="184">
        <f t="shared" ca="1" si="1132"/>
        <v>0</v>
      </c>
      <c r="DY312" s="184">
        <f t="shared" ca="1" si="1133"/>
        <v>0</v>
      </c>
      <c r="DZ312" s="184">
        <f t="shared" ca="1" si="1134"/>
        <v>0</v>
      </c>
      <c r="EA312" s="184">
        <f t="shared" ca="1" si="1135"/>
        <v>0</v>
      </c>
      <c r="EB312" s="184">
        <f t="shared" ca="1" si="1136"/>
        <v>0</v>
      </c>
      <c r="EC312" s="184">
        <f t="shared" ca="1" si="1137"/>
        <v>0</v>
      </c>
      <c r="ED312" s="184">
        <f t="shared" ca="1" si="1138"/>
        <v>0</v>
      </c>
      <c r="EE312" s="184">
        <f t="shared" ca="1" si="1139"/>
        <v>0</v>
      </c>
      <c r="EF312" s="184">
        <f t="shared" ca="1" si="1140"/>
        <v>0</v>
      </c>
      <c r="EG312" s="184">
        <f t="shared" ca="1" si="1141"/>
        <v>0</v>
      </c>
      <c r="EH312" s="184">
        <f t="shared" ca="1" si="1142"/>
        <v>0</v>
      </c>
      <c r="EI312" s="184">
        <f t="shared" ca="1" si="1143"/>
        <v>0</v>
      </c>
      <c r="EJ312" s="184">
        <f t="shared" ca="1" si="1144"/>
        <v>0</v>
      </c>
      <c r="EK312" s="184">
        <f t="shared" ca="1" si="1145"/>
        <v>0</v>
      </c>
      <c r="EL312" s="184">
        <f t="shared" ca="1" si="1146"/>
        <v>0</v>
      </c>
      <c r="EM312" s="184">
        <f t="shared" ca="1" si="1147"/>
        <v>0</v>
      </c>
      <c r="EN312" s="184">
        <f t="shared" ca="1" si="1148"/>
        <v>0</v>
      </c>
      <c r="EO312" s="184">
        <f t="shared" ca="1" si="1149"/>
        <v>0</v>
      </c>
      <c r="EP312" s="184">
        <f t="shared" ca="1" si="1150"/>
        <v>0</v>
      </c>
      <c r="EQ312" s="184">
        <f t="shared" ca="1" si="1151"/>
        <v>0</v>
      </c>
      <c r="ER312" s="184">
        <f t="shared" ca="1" si="1152"/>
        <v>0</v>
      </c>
      <c r="ES312" s="184">
        <f t="shared" ca="1" si="1153"/>
        <v>0</v>
      </c>
      <c r="ET312" s="184">
        <f t="shared" ca="1" si="1154"/>
        <v>0</v>
      </c>
      <c r="EU312" s="184">
        <f t="shared" ca="1" si="1155"/>
        <v>0</v>
      </c>
      <c r="EV312" s="184">
        <f t="shared" ca="1" si="1156"/>
        <v>0</v>
      </c>
      <c r="EW312" s="184">
        <f t="shared" ca="1" si="1157"/>
        <v>0</v>
      </c>
      <c r="EX312" s="184">
        <f t="shared" ca="1" si="1158"/>
        <v>0</v>
      </c>
      <c r="EY312" s="184">
        <f t="shared" ca="1" si="1159"/>
        <v>0</v>
      </c>
      <c r="EZ312" s="184">
        <f t="shared" ca="1" si="1160"/>
        <v>0</v>
      </c>
      <c r="FA312" s="184">
        <f t="shared" ca="1" si="1161"/>
        <v>0</v>
      </c>
      <c r="FB312" s="184">
        <f t="shared" ca="1" si="1162"/>
        <v>0</v>
      </c>
      <c r="FC312" s="184">
        <f t="shared" ca="1" si="1163"/>
        <v>0</v>
      </c>
      <c r="FD312" s="184">
        <f t="shared" ca="1" si="1164"/>
        <v>0</v>
      </c>
      <c r="FE312" s="184">
        <f t="shared" ca="1" si="1165"/>
        <v>0</v>
      </c>
      <c r="FF312" s="184">
        <f t="shared" ca="1" si="1166"/>
        <v>0</v>
      </c>
      <c r="FG312" s="184">
        <f t="shared" ca="1" si="1167"/>
        <v>0</v>
      </c>
      <c r="FH312" s="184">
        <f t="shared" ca="1" si="1168"/>
        <v>0</v>
      </c>
      <c r="FI312" s="184">
        <f t="shared" ca="1" si="1169"/>
        <v>0</v>
      </c>
      <c r="FJ312" s="184">
        <f t="shared" ca="1" si="1170"/>
        <v>0</v>
      </c>
      <c r="FK312" s="184">
        <f t="shared" ca="1" si="1171"/>
        <v>0</v>
      </c>
      <c r="FL312" s="184">
        <f t="shared" ca="1" si="1172"/>
        <v>0</v>
      </c>
      <c r="FM312" s="184">
        <f t="shared" ca="1" si="1173"/>
        <v>0</v>
      </c>
      <c r="FN312" s="184">
        <f t="shared" ca="1" si="1174"/>
        <v>0</v>
      </c>
      <c r="FO312" s="184">
        <f t="shared" ca="1" si="1175"/>
        <v>0</v>
      </c>
      <c r="FP312" s="184">
        <f t="shared" ca="1" si="1176"/>
        <v>0</v>
      </c>
      <c r="FQ312" s="184">
        <f t="shared" ca="1" si="1177"/>
        <v>0</v>
      </c>
      <c r="FR312" s="184">
        <f t="shared" ca="1" si="1178"/>
        <v>0</v>
      </c>
      <c r="FS312" s="184">
        <f t="shared" ca="1" si="1179"/>
        <v>0</v>
      </c>
      <c r="FT312" s="184">
        <f t="shared" ca="1" si="1180"/>
        <v>0</v>
      </c>
      <c r="FU312" s="184">
        <f t="shared" ca="1" si="1181"/>
        <v>0</v>
      </c>
      <c r="FV312" s="184">
        <f t="shared" ca="1" si="1182"/>
        <v>0</v>
      </c>
      <c r="FW312" s="184">
        <f t="shared" ca="1" si="1183"/>
        <v>0</v>
      </c>
      <c r="FX312" s="184">
        <f t="shared" ca="1" si="1184"/>
        <v>0</v>
      </c>
      <c r="FY312" s="184">
        <f t="shared" ca="1" si="1185"/>
        <v>0</v>
      </c>
      <c r="FZ312" s="184">
        <f t="shared" ca="1" si="1186"/>
        <v>0</v>
      </c>
      <c r="GA312" s="184">
        <f t="shared" ca="1" si="1187"/>
        <v>0</v>
      </c>
      <c r="GB312" s="184">
        <f t="shared" ca="1" si="1188"/>
        <v>0</v>
      </c>
      <c r="GC312" s="184">
        <f t="shared" ca="1" si="1189"/>
        <v>0</v>
      </c>
      <c r="GD312" s="184">
        <f t="shared" ca="1" si="1190"/>
        <v>0</v>
      </c>
      <c r="GE312" s="184">
        <f t="shared" ca="1" si="1191"/>
        <v>0</v>
      </c>
      <c r="GF312" s="184">
        <f t="shared" ca="1" si="1192"/>
        <v>0</v>
      </c>
      <c r="GG312" s="184">
        <f t="shared" ca="1" si="1193"/>
        <v>0</v>
      </c>
      <c r="GH312" s="184">
        <f t="shared" ca="1" si="1194"/>
        <v>0</v>
      </c>
      <c r="GI312" s="184">
        <f t="shared" ca="1" si="1195"/>
        <v>0</v>
      </c>
      <c r="GJ312" s="184">
        <f t="shared" ca="1" si="1196"/>
        <v>0</v>
      </c>
      <c r="GK312" s="184">
        <f t="shared" ca="1" si="1197"/>
        <v>0</v>
      </c>
      <c r="GL312" s="184">
        <f t="shared" ca="1" si="1198"/>
        <v>0</v>
      </c>
      <c r="GM312" s="184">
        <f t="shared" ca="1" si="1199"/>
        <v>0</v>
      </c>
      <c r="GN312" s="184">
        <f t="shared" ca="1" si="1200"/>
        <v>0</v>
      </c>
      <c r="GO312" s="184">
        <f t="shared" ca="1" si="1201"/>
        <v>0</v>
      </c>
      <c r="GP312" s="184">
        <f t="shared" ca="1" si="1202"/>
        <v>0</v>
      </c>
      <c r="GQ312" s="184">
        <f t="shared" ca="1" si="1203"/>
        <v>0</v>
      </c>
      <c r="GR312" s="184">
        <f t="shared" ca="1" si="1204"/>
        <v>0</v>
      </c>
      <c r="GS312" s="184">
        <f t="shared" ca="1" si="1205"/>
        <v>0</v>
      </c>
      <c r="GT312" s="184">
        <f t="shared" ca="1" si="1206"/>
        <v>0</v>
      </c>
      <c r="GU312" s="184">
        <f t="shared" ca="1" si="1207"/>
        <v>0</v>
      </c>
      <c r="GV312" s="184">
        <f t="shared" ca="1" si="1208"/>
        <v>0</v>
      </c>
      <c r="GW312" s="184">
        <f t="shared" ca="1" si="1209"/>
        <v>0</v>
      </c>
      <c r="GX312" s="184">
        <f t="shared" ca="1" si="1210"/>
        <v>0</v>
      </c>
      <c r="GY312" s="184">
        <f t="shared" ca="1" si="1211"/>
        <v>0</v>
      </c>
      <c r="GZ312" s="184">
        <f t="shared" ca="1" si="1212"/>
        <v>0</v>
      </c>
      <c r="HA312" s="184">
        <f t="shared" ca="1" si="1213"/>
        <v>0</v>
      </c>
      <c r="HB312" s="184">
        <f t="shared" ca="1" si="1214"/>
        <v>0</v>
      </c>
      <c r="HC312" s="184">
        <f t="shared" ca="1" si="1215"/>
        <v>0</v>
      </c>
      <c r="HD312" s="184">
        <f t="shared" ca="1" si="1216"/>
        <v>0</v>
      </c>
      <c r="HE312" s="184">
        <f t="shared" ca="1" si="1217"/>
        <v>0</v>
      </c>
      <c r="HF312" s="184">
        <f t="shared" ca="1" si="1218"/>
        <v>0</v>
      </c>
      <c r="HG312" s="184">
        <f t="shared" ca="1" si="1219"/>
        <v>0</v>
      </c>
      <c r="HH312" s="184">
        <f t="shared" ca="1" si="1220"/>
        <v>0</v>
      </c>
      <c r="HI312" s="184">
        <f t="shared" ca="1" si="1221"/>
        <v>0</v>
      </c>
      <c r="HJ312" s="184">
        <f t="shared" ca="1" si="1222"/>
        <v>0</v>
      </c>
      <c r="HK312" s="578">
        <f t="shared" ca="1" si="1223"/>
        <v>0</v>
      </c>
    </row>
    <row r="313" spans="1:219" s="185" customFormat="1">
      <c r="A313" s="284"/>
      <c r="B313" s="285"/>
      <c r="C313" s="286"/>
      <c r="D313" s="287"/>
      <c r="E313" s="288"/>
      <c r="F313" s="289"/>
      <c r="G313" s="289"/>
      <c r="H313" s="289"/>
      <c r="I313" s="289"/>
      <c r="J313" s="289"/>
      <c r="K313" s="289"/>
      <c r="L313" s="289"/>
      <c r="M313" s="572">
        <f t="shared" si="1017"/>
        <v>0</v>
      </c>
      <c r="N313" s="572">
        <f t="shared" si="1018"/>
        <v>0</v>
      </c>
      <c r="O313" s="572">
        <f t="shared" si="1019"/>
        <v>0</v>
      </c>
      <c r="P313" s="572">
        <f t="shared" si="1020"/>
        <v>305</v>
      </c>
      <c r="Q313" s="572" t="str">
        <f t="shared" si="1021"/>
        <v/>
      </c>
      <c r="R313" s="572" t="str">
        <f t="shared" si="1022"/>
        <v/>
      </c>
      <c r="S313" s="184" t="str">
        <f t="shared" ca="1" si="1023"/>
        <v/>
      </c>
      <c r="T313" s="184" t="str">
        <f t="shared" ca="1" si="1024"/>
        <v/>
      </c>
      <c r="U313" s="184" t="str">
        <f t="shared" ca="1" si="1025"/>
        <v/>
      </c>
      <c r="V313" s="184" t="str">
        <f t="shared" ca="1" si="1026"/>
        <v/>
      </c>
      <c r="W313" s="184" t="str">
        <f t="shared" ca="1" si="1027"/>
        <v/>
      </c>
      <c r="X313" s="184" t="str">
        <f t="shared" ca="1" si="1028"/>
        <v/>
      </c>
      <c r="Y313" s="184" t="str">
        <f t="shared" ca="1" si="1029"/>
        <v/>
      </c>
      <c r="Z313" s="184" t="str">
        <f t="shared" ca="1" si="1030"/>
        <v/>
      </c>
      <c r="AA313" s="184" t="str">
        <f t="shared" ca="1" si="1031"/>
        <v/>
      </c>
      <c r="AB313" s="184">
        <f t="shared" ca="1" si="1032"/>
        <v>0</v>
      </c>
      <c r="AC313" s="184">
        <f t="shared" ca="1" si="1033"/>
        <v>0</v>
      </c>
      <c r="AD313" s="184">
        <f t="shared" ca="1" si="1034"/>
        <v>0</v>
      </c>
      <c r="AE313" s="184">
        <f t="shared" ca="1" si="1035"/>
        <v>0</v>
      </c>
      <c r="AF313" s="184">
        <f t="shared" ca="1" si="1036"/>
        <v>0</v>
      </c>
      <c r="AG313" s="184">
        <f t="shared" ca="1" si="1037"/>
        <v>0</v>
      </c>
      <c r="AH313" s="184">
        <f t="shared" ca="1" si="1038"/>
        <v>0</v>
      </c>
      <c r="AI313" s="184">
        <f t="shared" ca="1" si="1039"/>
        <v>0</v>
      </c>
      <c r="AJ313" s="184">
        <f t="shared" ca="1" si="1040"/>
        <v>0</v>
      </c>
      <c r="AK313" s="184">
        <f t="shared" ca="1" si="1041"/>
        <v>0</v>
      </c>
      <c r="AL313" s="184">
        <f t="shared" ca="1" si="1042"/>
        <v>0</v>
      </c>
      <c r="AM313" s="184">
        <f t="shared" ca="1" si="1043"/>
        <v>0</v>
      </c>
      <c r="AN313" s="184">
        <f t="shared" ca="1" si="1044"/>
        <v>0</v>
      </c>
      <c r="AO313" s="184">
        <f t="shared" ca="1" si="1045"/>
        <v>0</v>
      </c>
      <c r="AP313" s="184">
        <f t="shared" ca="1" si="1046"/>
        <v>0</v>
      </c>
      <c r="AQ313" s="184">
        <f t="shared" ca="1" si="1047"/>
        <v>0</v>
      </c>
      <c r="AR313" s="184">
        <f t="shared" ca="1" si="1048"/>
        <v>0</v>
      </c>
      <c r="AS313" s="184">
        <f t="shared" ca="1" si="1049"/>
        <v>0</v>
      </c>
      <c r="AT313" s="184">
        <f t="shared" ca="1" si="1050"/>
        <v>0</v>
      </c>
      <c r="AU313" s="184">
        <f t="shared" ca="1" si="1051"/>
        <v>0</v>
      </c>
      <c r="AV313" s="184">
        <f t="shared" ca="1" si="1052"/>
        <v>0</v>
      </c>
      <c r="AW313" s="184">
        <f t="shared" ca="1" si="1053"/>
        <v>0</v>
      </c>
      <c r="AX313" s="184">
        <f t="shared" ca="1" si="1054"/>
        <v>0</v>
      </c>
      <c r="AY313" s="184">
        <f t="shared" ca="1" si="1055"/>
        <v>0</v>
      </c>
      <c r="AZ313" s="184">
        <f t="shared" ca="1" si="1056"/>
        <v>0</v>
      </c>
      <c r="BA313" s="184">
        <f t="shared" ca="1" si="1057"/>
        <v>0</v>
      </c>
      <c r="BB313" s="184">
        <f t="shared" ca="1" si="1058"/>
        <v>0</v>
      </c>
      <c r="BC313" s="184">
        <f t="shared" ca="1" si="1059"/>
        <v>0</v>
      </c>
      <c r="BD313" s="184">
        <f t="shared" ca="1" si="1060"/>
        <v>0</v>
      </c>
      <c r="BE313" s="184">
        <f t="shared" ca="1" si="1061"/>
        <v>0</v>
      </c>
      <c r="BF313" s="184">
        <f t="shared" ca="1" si="1062"/>
        <v>0</v>
      </c>
      <c r="BG313" s="184">
        <f t="shared" ca="1" si="1063"/>
        <v>0</v>
      </c>
      <c r="BH313" s="184">
        <f t="shared" ca="1" si="1064"/>
        <v>0</v>
      </c>
      <c r="BI313" s="184">
        <f t="shared" ca="1" si="1065"/>
        <v>0</v>
      </c>
      <c r="BJ313" s="184">
        <f t="shared" ca="1" si="1066"/>
        <v>0</v>
      </c>
      <c r="BK313" s="184">
        <f t="shared" ca="1" si="1067"/>
        <v>0</v>
      </c>
      <c r="BL313" s="184">
        <f t="shared" ca="1" si="1068"/>
        <v>0</v>
      </c>
      <c r="BM313" s="184">
        <f t="shared" ca="1" si="1069"/>
        <v>0</v>
      </c>
      <c r="BN313" s="184">
        <f t="shared" ca="1" si="1070"/>
        <v>0</v>
      </c>
      <c r="BO313" s="184">
        <f t="shared" ca="1" si="1071"/>
        <v>0</v>
      </c>
      <c r="BP313" s="184">
        <f t="shared" ca="1" si="1072"/>
        <v>0</v>
      </c>
      <c r="BQ313" s="184">
        <f t="shared" ca="1" si="1073"/>
        <v>0</v>
      </c>
      <c r="BR313" s="184">
        <f t="shared" ca="1" si="1074"/>
        <v>0</v>
      </c>
      <c r="BS313" s="184">
        <f t="shared" ca="1" si="1075"/>
        <v>0</v>
      </c>
      <c r="BT313" s="184">
        <f t="shared" ca="1" si="1076"/>
        <v>0</v>
      </c>
      <c r="BU313" s="184">
        <f t="shared" ca="1" si="1077"/>
        <v>0</v>
      </c>
      <c r="BV313" s="184">
        <f t="shared" ca="1" si="1078"/>
        <v>0</v>
      </c>
      <c r="BW313" s="184">
        <f t="shared" ca="1" si="1079"/>
        <v>0</v>
      </c>
      <c r="BX313" s="184">
        <f t="shared" ca="1" si="1080"/>
        <v>0</v>
      </c>
      <c r="BY313" s="184">
        <f t="shared" ca="1" si="1081"/>
        <v>0</v>
      </c>
      <c r="BZ313" s="184">
        <f t="shared" ca="1" si="1082"/>
        <v>0</v>
      </c>
      <c r="CA313" s="184">
        <f t="shared" ca="1" si="1083"/>
        <v>0</v>
      </c>
      <c r="CB313" s="184">
        <f t="shared" ca="1" si="1084"/>
        <v>0</v>
      </c>
      <c r="CC313" s="184">
        <f t="shared" ca="1" si="1085"/>
        <v>0</v>
      </c>
      <c r="CD313" s="184">
        <f t="shared" ca="1" si="1086"/>
        <v>0</v>
      </c>
      <c r="CE313" s="184">
        <f t="shared" ca="1" si="1087"/>
        <v>0</v>
      </c>
      <c r="CF313" s="184">
        <f t="shared" ca="1" si="1088"/>
        <v>0</v>
      </c>
      <c r="CG313" s="184">
        <f t="shared" ca="1" si="1089"/>
        <v>0</v>
      </c>
      <c r="CH313" s="184">
        <f t="shared" ca="1" si="1090"/>
        <v>0</v>
      </c>
      <c r="CI313" s="184">
        <f t="shared" ca="1" si="1091"/>
        <v>0</v>
      </c>
      <c r="CJ313" s="184">
        <f t="shared" ca="1" si="1092"/>
        <v>0</v>
      </c>
      <c r="CK313" s="184">
        <f t="shared" ca="1" si="1093"/>
        <v>0</v>
      </c>
      <c r="CL313" s="184">
        <f t="shared" ca="1" si="1094"/>
        <v>0</v>
      </c>
      <c r="CM313" s="184">
        <f t="shared" ca="1" si="1095"/>
        <v>0</v>
      </c>
      <c r="CN313" s="184">
        <f t="shared" ca="1" si="1096"/>
        <v>0</v>
      </c>
      <c r="CO313" s="184">
        <f t="shared" ca="1" si="1097"/>
        <v>0</v>
      </c>
      <c r="CP313" s="184">
        <f t="shared" ca="1" si="1098"/>
        <v>0</v>
      </c>
      <c r="CQ313" s="184">
        <f t="shared" ca="1" si="1099"/>
        <v>0</v>
      </c>
      <c r="CR313" s="184">
        <f t="shared" ca="1" si="1100"/>
        <v>0</v>
      </c>
      <c r="CS313" s="184">
        <f t="shared" ca="1" si="1101"/>
        <v>0</v>
      </c>
      <c r="CT313" s="184">
        <f t="shared" ca="1" si="1102"/>
        <v>0</v>
      </c>
      <c r="CU313" s="184">
        <f t="shared" ca="1" si="1103"/>
        <v>0</v>
      </c>
      <c r="CV313" s="184">
        <f t="shared" ca="1" si="1104"/>
        <v>0</v>
      </c>
      <c r="CW313" s="184">
        <f t="shared" ca="1" si="1105"/>
        <v>0</v>
      </c>
      <c r="CX313" s="184">
        <f t="shared" ca="1" si="1106"/>
        <v>0</v>
      </c>
      <c r="CY313" s="184">
        <f t="shared" ca="1" si="1107"/>
        <v>0</v>
      </c>
      <c r="CZ313" s="184">
        <f t="shared" ca="1" si="1108"/>
        <v>0</v>
      </c>
      <c r="DA313" s="184">
        <f t="shared" ca="1" si="1109"/>
        <v>0</v>
      </c>
      <c r="DB313" s="184">
        <f t="shared" ca="1" si="1110"/>
        <v>0</v>
      </c>
      <c r="DC313" s="184">
        <f t="shared" ca="1" si="1111"/>
        <v>0</v>
      </c>
      <c r="DD313" s="184">
        <f t="shared" ca="1" si="1112"/>
        <v>0</v>
      </c>
      <c r="DE313" s="184">
        <f t="shared" ca="1" si="1113"/>
        <v>0</v>
      </c>
      <c r="DF313" s="184">
        <f t="shared" ca="1" si="1114"/>
        <v>0</v>
      </c>
      <c r="DG313" s="184">
        <f t="shared" ca="1" si="1115"/>
        <v>0</v>
      </c>
      <c r="DH313" s="184">
        <f t="shared" ca="1" si="1116"/>
        <v>0</v>
      </c>
      <c r="DI313" s="184">
        <f t="shared" ca="1" si="1117"/>
        <v>0</v>
      </c>
      <c r="DJ313" s="184">
        <f t="shared" ca="1" si="1118"/>
        <v>0</v>
      </c>
      <c r="DK313" s="184">
        <f t="shared" ca="1" si="1119"/>
        <v>0</v>
      </c>
      <c r="DL313" s="184">
        <f t="shared" ca="1" si="1120"/>
        <v>0</v>
      </c>
      <c r="DM313" s="184">
        <f t="shared" ca="1" si="1121"/>
        <v>0</v>
      </c>
      <c r="DN313" s="184">
        <f t="shared" ca="1" si="1122"/>
        <v>0</v>
      </c>
      <c r="DO313" s="184">
        <f t="shared" ca="1" si="1123"/>
        <v>0</v>
      </c>
      <c r="DP313" s="184">
        <f t="shared" ca="1" si="1124"/>
        <v>0</v>
      </c>
      <c r="DQ313" s="184">
        <f t="shared" ca="1" si="1125"/>
        <v>0</v>
      </c>
      <c r="DR313" s="184">
        <f t="shared" ca="1" si="1126"/>
        <v>0</v>
      </c>
      <c r="DS313" s="184">
        <f t="shared" ca="1" si="1127"/>
        <v>0</v>
      </c>
      <c r="DT313" s="184">
        <f t="shared" ca="1" si="1128"/>
        <v>0</v>
      </c>
      <c r="DU313" s="184">
        <f t="shared" ca="1" si="1129"/>
        <v>0</v>
      </c>
      <c r="DV313" s="184">
        <f t="shared" ca="1" si="1130"/>
        <v>0</v>
      </c>
      <c r="DW313" s="184">
        <f t="shared" ca="1" si="1131"/>
        <v>0</v>
      </c>
      <c r="DX313" s="184">
        <f t="shared" ca="1" si="1132"/>
        <v>0</v>
      </c>
      <c r="DY313" s="184">
        <f t="shared" ca="1" si="1133"/>
        <v>0</v>
      </c>
      <c r="DZ313" s="184">
        <f t="shared" ca="1" si="1134"/>
        <v>0</v>
      </c>
      <c r="EA313" s="184">
        <f t="shared" ca="1" si="1135"/>
        <v>0</v>
      </c>
      <c r="EB313" s="184">
        <f t="shared" ca="1" si="1136"/>
        <v>0</v>
      </c>
      <c r="EC313" s="184">
        <f t="shared" ca="1" si="1137"/>
        <v>0</v>
      </c>
      <c r="ED313" s="184">
        <f t="shared" ca="1" si="1138"/>
        <v>0</v>
      </c>
      <c r="EE313" s="184">
        <f t="shared" ca="1" si="1139"/>
        <v>0</v>
      </c>
      <c r="EF313" s="184">
        <f t="shared" ca="1" si="1140"/>
        <v>0</v>
      </c>
      <c r="EG313" s="184">
        <f t="shared" ca="1" si="1141"/>
        <v>0</v>
      </c>
      <c r="EH313" s="184">
        <f t="shared" ca="1" si="1142"/>
        <v>0</v>
      </c>
      <c r="EI313" s="184">
        <f t="shared" ca="1" si="1143"/>
        <v>0</v>
      </c>
      <c r="EJ313" s="184">
        <f t="shared" ca="1" si="1144"/>
        <v>0</v>
      </c>
      <c r="EK313" s="184">
        <f t="shared" ca="1" si="1145"/>
        <v>0</v>
      </c>
      <c r="EL313" s="184">
        <f t="shared" ca="1" si="1146"/>
        <v>0</v>
      </c>
      <c r="EM313" s="184">
        <f t="shared" ca="1" si="1147"/>
        <v>0</v>
      </c>
      <c r="EN313" s="184">
        <f t="shared" ca="1" si="1148"/>
        <v>0</v>
      </c>
      <c r="EO313" s="184">
        <f t="shared" ca="1" si="1149"/>
        <v>0</v>
      </c>
      <c r="EP313" s="184">
        <f t="shared" ca="1" si="1150"/>
        <v>0</v>
      </c>
      <c r="EQ313" s="184">
        <f t="shared" ca="1" si="1151"/>
        <v>0</v>
      </c>
      <c r="ER313" s="184">
        <f t="shared" ca="1" si="1152"/>
        <v>0</v>
      </c>
      <c r="ES313" s="184">
        <f t="shared" ca="1" si="1153"/>
        <v>0</v>
      </c>
      <c r="ET313" s="184">
        <f t="shared" ca="1" si="1154"/>
        <v>0</v>
      </c>
      <c r="EU313" s="184">
        <f t="shared" ca="1" si="1155"/>
        <v>0</v>
      </c>
      <c r="EV313" s="184">
        <f t="shared" ca="1" si="1156"/>
        <v>0</v>
      </c>
      <c r="EW313" s="184">
        <f t="shared" ca="1" si="1157"/>
        <v>0</v>
      </c>
      <c r="EX313" s="184">
        <f t="shared" ca="1" si="1158"/>
        <v>0</v>
      </c>
      <c r="EY313" s="184">
        <f t="shared" ca="1" si="1159"/>
        <v>0</v>
      </c>
      <c r="EZ313" s="184">
        <f t="shared" ca="1" si="1160"/>
        <v>0</v>
      </c>
      <c r="FA313" s="184">
        <f t="shared" ca="1" si="1161"/>
        <v>0</v>
      </c>
      <c r="FB313" s="184">
        <f t="shared" ca="1" si="1162"/>
        <v>0</v>
      </c>
      <c r="FC313" s="184">
        <f t="shared" ca="1" si="1163"/>
        <v>0</v>
      </c>
      <c r="FD313" s="184">
        <f t="shared" ca="1" si="1164"/>
        <v>0</v>
      </c>
      <c r="FE313" s="184">
        <f t="shared" ca="1" si="1165"/>
        <v>0</v>
      </c>
      <c r="FF313" s="184">
        <f t="shared" ca="1" si="1166"/>
        <v>0</v>
      </c>
      <c r="FG313" s="184">
        <f t="shared" ca="1" si="1167"/>
        <v>0</v>
      </c>
      <c r="FH313" s="184">
        <f t="shared" ca="1" si="1168"/>
        <v>0</v>
      </c>
      <c r="FI313" s="184">
        <f t="shared" ca="1" si="1169"/>
        <v>0</v>
      </c>
      <c r="FJ313" s="184">
        <f t="shared" ca="1" si="1170"/>
        <v>0</v>
      </c>
      <c r="FK313" s="184">
        <f t="shared" ca="1" si="1171"/>
        <v>0</v>
      </c>
      <c r="FL313" s="184">
        <f t="shared" ca="1" si="1172"/>
        <v>0</v>
      </c>
      <c r="FM313" s="184">
        <f t="shared" ca="1" si="1173"/>
        <v>0</v>
      </c>
      <c r="FN313" s="184">
        <f t="shared" ca="1" si="1174"/>
        <v>0</v>
      </c>
      <c r="FO313" s="184">
        <f t="shared" ca="1" si="1175"/>
        <v>0</v>
      </c>
      <c r="FP313" s="184">
        <f t="shared" ca="1" si="1176"/>
        <v>0</v>
      </c>
      <c r="FQ313" s="184">
        <f t="shared" ca="1" si="1177"/>
        <v>0</v>
      </c>
      <c r="FR313" s="184">
        <f t="shared" ca="1" si="1178"/>
        <v>0</v>
      </c>
      <c r="FS313" s="184">
        <f t="shared" ca="1" si="1179"/>
        <v>0</v>
      </c>
      <c r="FT313" s="184">
        <f t="shared" ca="1" si="1180"/>
        <v>0</v>
      </c>
      <c r="FU313" s="184">
        <f t="shared" ca="1" si="1181"/>
        <v>0</v>
      </c>
      <c r="FV313" s="184">
        <f t="shared" ca="1" si="1182"/>
        <v>0</v>
      </c>
      <c r="FW313" s="184">
        <f t="shared" ca="1" si="1183"/>
        <v>0</v>
      </c>
      <c r="FX313" s="184">
        <f t="shared" ca="1" si="1184"/>
        <v>0</v>
      </c>
      <c r="FY313" s="184">
        <f t="shared" ca="1" si="1185"/>
        <v>0</v>
      </c>
      <c r="FZ313" s="184">
        <f t="shared" ca="1" si="1186"/>
        <v>0</v>
      </c>
      <c r="GA313" s="184">
        <f t="shared" ca="1" si="1187"/>
        <v>0</v>
      </c>
      <c r="GB313" s="184">
        <f t="shared" ca="1" si="1188"/>
        <v>0</v>
      </c>
      <c r="GC313" s="184">
        <f t="shared" ca="1" si="1189"/>
        <v>0</v>
      </c>
      <c r="GD313" s="184">
        <f t="shared" ca="1" si="1190"/>
        <v>0</v>
      </c>
      <c r="GE313" s="184">
        <f t="shared" ca="1" si="1191"/>
        <v>0</v>
      </c>
      <c r="GF313" s="184">
        <f t="shared" ca="1" si="1192"/>
        <v>0</v>
      </c>
      <c r="GG313" s="184">
        <f t="shared" ca="1" si="1193"/>
        <v>0</v>
      </c>
      <c r="GH313" s="184">
        <f t="shared" ca="1" si="1194"/>
        <v>0</v>
      </c>
      <c r="GI313" s="184">
        <f t="shared" ca="1" si="1195"/>
        <v>0</v>
      </c>
      <c r="GJ313" s="184">
        <f t="shared" ca="1" si="1196"/>
        <v>0</v>
      </c>
      <c r="GK313" s="184">
        <f t="shared" ca="1" si="1197"/>
        <v>0</v>
      </c>
      <c r="GL313" s="184">
        <f t="shared" ca="1" si="1198"/>
        <v>0</v>
      </c>
      <c r="GM313" s="184">
        <f t="shared" ca="1" si="1199"/>
        <v>0</v>
      </c>
      <c r="GN313" s="184">
        <f t="shared" ca="1" si="1200"/>
        <v>0</v>
      </c>
      <c r="GO313" s="184">
        <f t="shared" ca="1" si="1201"/>
        <v>0</v>
      </c>
      <c r="GP313" s="184">
        <f t="shared" ca="1" si="1202"/>
        <v>0</v>
      </c>
      <c r="GQ313" s="184">
        <f t="shared" ca="1" si="1203"/>
        <v>0</v>
      </c>
      <c r="GR313" s="184">
        <f t="shared" ca="1" si="1204"/>
        <v>0</v>
      </c>
      <c r="GS313" s="184">
        <f t="shared" ca="1" si="1205"/>
        <v>0</v>
      </c>
      <c r="GT313" s="184">
        <f t="shared" ca="1" si="1206"/>
        <v>0</v>
      </c>
      <c r="GU313" s="184">
        <f t="shared" ca="1" si="1207"/>
        <v>0</v>
      </c>
      <c r="GV313" s="184">
        <f t="shared" ca="1" si="1208"/>
        <v>0</v>
      </c>
      <c r="GW313" s="184">
        <f t="shared" ca="1" si="1209"/>
        <v>0</v>
      </c>
      <c r="GX313" s="184">
        <f t="shared" ca="1" si="1210"/>
        <v>0</v>
      </c>
      <c r="GY313" s="184">
        <f t="shared" ca="1" si="1211"/>
        <v>0</v>
      </c>
      <c r="GZ313" s="184">
        <f t="shared" ca="1" si="1212"/>
        <v>0</v>
      </c>
      <c r="HA313" s="184">
        <f t="shared" ca="1" si="1213"/>
        <v>0</v>
      </c>
      <c r="HB313" s="184">
        <f t="shared" ca="1" si="1214"/>
        <v>0</v>
      </c>
      <c r="HC313" s="184">
        <f t="shared" ca="1" si="1215"/>
        <v>0</v>
      </c>
      <c r="HD313" s="184">
        <f t="shared" ca="1" si="1216"/>
        <v>0</v>
      </c>
      <c r="HE313" s="184">
        <f t="shared" ca="1" si="1217"/>
        <v>0</v>
      </c>
      <c r="HF313" s="184">
        <f t="shared" ca="1" si="1218"/>
        <v>0</v>
      </c>
      <c r="HG313" s="184">
        <f t="shared" ca="1" si="1219"/>
        <v>0</v>
      </c>
      <c r="HH313" s="184">
        <f t="shared" ca="1" si="1220"/>
        <v>0</v>
      </c>
      <c r="HI313" s="184">
        <f t="shared" ca="1" si="1221"/>
        <v>0</v>
      </c>
      <c r="HJ313" s="184">
        <f t="shared" ca="1" si="1222"/>
        <v>0</v>
      </c>
      <c r="HK313" s="578">
        <f t="shared" ca="1" si="1223"/>
        <v>0</v>
      </c>
    </row>
    <row r="314" spans="1:219" s="185" customFormat="1">
      <c r="A314" s="284"/>
      <c r="B314" s="285"/>
      <c r="C314" s="286"/>
      <c r="D314" s="287"/>
      <c r="E314" s="288"/>
      <c r="F314" s="289"/>
      <c r="G314" s="289"/>
      <c r="H314" s="289"/>
      <c r="I314" s="289"/>
      <c r="J314" s="289"/>
      <c r="K314" s="289"/>
      <c r="L314" s="289"/>
      <c r="M314" s="572">
        <f t="shared" si="1017"/>
        <v>0</v>
      </c>
      <c r="N314" s="572">
        <f t="shared" si="1018"/>
        <v>0</v>
      </c>
      <c r="O314" s="572">
        <f t="shared" si="1019"/>
        <v>0</v>
      </c>
      <c r="P314" s="572">
        <f t="shared" si="1020"/>
        <v>306</v>
      </c>
      <c r="Q314" s="572" t="str">
        <f t="shared" si="1021"/>
        <v/>
      </c>
      <c r="R314" s="572" t="str">
        <f t="shared" si="1022"/>
        <v/>
      </c>
      <c r="S314" s="184" t="str">
        <f t="shared" ca="1" si="1023"/>
        <v/>
      </c>
      <c r="T314" s="184" t="str">
        <f t="shared" ca="1" si="1024"/>
        <v/>
      </c>
      <c r="U314" s="184" t="str">
        <f t="shared" ca="1" si="1025"/>
        <v/>
      </c>
      <c r="V314" s="184" t="str">
        <f t="shared" ca="1" si="1026"/>
        <v/>
      </c>
      <c r="W314" s="184" t="str">
        <f t="shared" ca="1" si="1027"/>
        <v/>
      </c>
      <c r="X314" s="184" t="str">
        <f t="shared" ca="1" si="1028"/>
        <v/>
      </c>
      <c r="Y314" s="184" t="str">
        <f t="shared" ca="1" si="1029"/>
        <v/>
      </c>
      <c r="Z314" s="184" t="str">
        <f t="shared" ca="1" si="1030"/>
        <v/>
      </c>
      <c r="AA314" s="184">
        <f t="shared" ca="1" si="1031"/>
        <v>0</v>
      </c>
      <c r="AB314" s="184">
        <f t="shared" ca="1" si="1032"/>
        <v>0</v>
      </c>
      <c r="AC314" s="184">
        <f t="shared" ca="1" si="1033"/>
        <v>0</v>
      </c>
      <c r="AD314" s="184">
        <f t="shared" ca="1" si="1034"/>
        <v>0</v>
      </c>
      <c r="AE314" s="184">
        <f t="shared" ca="1" si="1035"/>
        <v>0</v>
      </c>
      <c r="AF314" s="184">
        <f t="shared" ca="1" si="1036"/>
        <v>0</v>
      </c>
      <c r="AG314" s="184">
        <f t="shared" ca="1" si="1037"/>
        <v>0</v>
      </c>
      <c r="AH314" s="184">
        <f t="shared" ca="1" si="1038"/>
        <v>0</v>
      </c>
      <c r="AI314" s="184">
        <f t="shared" ca="1" si="1039"/>
        <v>0</v>
      </c>
      <c r="AJ314" s="184">
        <f t="shared" ca="1" si="1040"/>
        <v>0</v>
      </c>
      <c r="AK314" s="184">
        <f t="shared" ca="1" si="1041"/>
        <v>0</v>
      </c>
      <c r="AL314" s="184">
        <f t="shared" ca="1" si="1042"/>
        <v>0</v>
      </c>
      <c r="AM314" s="184">
        <f t="shared" ca="1" si="1043"/>
        <v>0</v>
      </c>
      <c r="AN314" s="184">
        <f t="shared" ca="1" si="1044"/>
        <v>0</v>
      </c>
      <c r="AO314" s="184">
        <f t="shared" ca="1" si="1045"/>
        <v>0</v>
      </c>
      <c r="AP314" s="184">
        <f t="shared" ca="1" si="1046"/>
        <v>0</v>
      </c>
      <c r="AQ314" s="184">
        <f t="shared" ca="1" si="1047"/>
        <v>0</v>
      </c>
      <c r="AR314" s="184">
        <f t="shared" ca="1" si="1048"/>
        <v>0</v>
      </c>
      <c r="AS314" s="184">
        <f t="shared" ca="1" si="1049"/>
        <v>0</v>
      </c>
      <c r="AT314" s="184">
        <f t="shared" ca="1" si="1050"/>
        <v>0</v>
      </c>
      <c r="AU314" s="184">
        <f t="shared" ca="1" si="1051"/>
        <v>0</v>
      </c>
      <c r="AV314" s="184">
        <f t="shared" ca="1" si="1052"/>
        <v>0</v>
      </c>
      <c r="AW314" s="184">
        <f t="shared" ca="1" si="1053"/>
        <v>0</v>
      </c>
      <c r="AX314" s="184">
        <f t="shared" ca="1" si="1054"/>
        <v>0</v>
      </c>
      <c r="AY314" s="184">
        <f t="shared" ca="1" si="1055"/>
        <v>0</v>
      </c>
      <c r="AZ314" s="184">
        <f t="shared" ca="1" si="1056"/>
        <v>0</v>
      </c>
      <c r="BA314" s="184">
        <f t="shared" ca="1" si="1057"/>
        <v>0</v>
      </c>
      <c r="BB314" s="184">
        <f t="shared" ca="1" si="1058"/>
        <v>0</v>
      </c>
      <c r="BC314" s="184">
        <f t="shared" ca="1" si="1059"/>
        <v>0</v>
      </c>
      <c r="BD314" s="184">
        <f t="shared" ca="1" si="1060"/>
        <v>0</v>
      </c>
      <c r="BE314" s="184">
        <f t="shared" ca="1" si="1061"/>
        <v>0</v>
      </c>
      <c r="BF314" s="184">
        <f t="shared" ca="1" si="1062"/>
        <v>0</v>
      </c>
      <c r="BG314" s="184">
        <f t="shared" ca="1" si="1063"/>
        <v>0</v>
      </c>
      <c r="BH314" s="184">
        <f t="shared" ca="1" si="1064"/>
        <v>0</v>
      </c>
      <c r="BI314" s="184">
        <f t="shared" ca="1" si="1065"/>
        <v>0</v>
      </c>
      <c r="BJ314" s="184">
        <f t="shared" ca="1" si="1066"/>
        <v>0</v>
      </c>
      <c r="BK314" s="184">
        <f t="shared" ca="1" si="1067"/>
        <v>0</v>
      </c>
      <c r="BL314" s="184">
        <f t="shared" ca="1" si="1068"/>
        <v>0</v>
      </c>
      <c r="BM314" s="184">
        <f t="shared" ca="1" si="1069"/>
        <v>0</v>
      </c>
      <c r="BN314" s="184">
        <f t="shared" ca="1" si="1070"/>
        <v>0</v>
      </c>
      <c r="BO314" s="184">
        <f t="shared" ca="1" si="1071"/>
        <v>0</v>
      </c>
      <c r="BP314" s="184">
        <f t="shared" ca="1" si="1072"/>
        <v>0</v>
      </c>
      <c r="BQ314" s="184">
        <f t="shared" ca="1" si="1073"/>
        <v>0</v>
      </c>
      <c r="BR314" s="184">
        <f t="shared" ca="1" si="1074"/>
        <v>0</v>
      </c>
      <c r="BS314" s="184">
        <f t="shared" ca="1" si="1075"/>
        <v>0</v>
      </c>
      <c r="BT314" s="184">
        <f t="shared" ca="1" si="1076"/>
        <v>0</v>
      </c>
      <c r="BU314" s="184">
        <f t="shared" ca="1" si="1077"/>
        <v>0</v>
      </c>
      <c r="BV314" s="184">
        <f t="shared" ca="1" si="1078"/>
        <v>0</v>
      </c>
      <c r="BW314" s="184">
        <f t="shared" ca="1" si="1079"/>
        <v>0</v>
      </c>
      <c r="BX314" s="184">
        <f t="shared" ca="1" si="1080"/>
        <v>0</v>
      </c>
      <c r="BY314" s="184">
        <f t="shared" ca="1" si="1081"/>
        <v>0</v>
      </c>
      <c r="BZ314" s="184">
        <f t="shared" ca="1" si="1082"/>
        <v>0</v>
      </c>
      <c r="CA314" s="184">
        <f t="shared" ca="1" si="1083"/>
        <v>0</v>
      </c>
      <c r="CB314" s="184">
        <f t="shared" ca="1" si="1084"/>
        <v>0</v>
      </c>
      <c r="CC314" s="184">
        <f t="shared" ca="1" si="1085"/>
        <v>0</v>
      </c>
      <c r="CD314" s="184">
        <f t="shared" ca="1" si="1086"/>
        <v>0</v>
      </c>
      <c r="CE314" s="184">
        <f t="shared" ca="1" si="1087"/>
        <v>0</v>
      </c>
      <c r="CF314" s="184">
        <f t="shared" ca="1" si="1088"/>
        <v>0</v>
      </c>
      <c r="CG314" s="184">
        <f t="shared" ca="1" si="1089"/>
        <v>0</v>
      </c>
      <c r="CH314" s="184">
        <f t="shared" ca="1" si="1090"/>
        <v>0</v>
      </c>
      <c r="CI314" s="184">
        <f t="shared" ca="1" si="1091"/>
        <v>0</v>
      </c>
      <c r="CJ314" s="184">
        <f t="shared" ca="1" si="1092"/>
        <v>0</v>
      </c>
      <c r="CK314" s="184">
        <f t="shared" ca="1" si="1093"/>
        <v>0</v>
      </c>
      <c r="CL314" s="184">
        <f t="shared" ca="1" si="1094"/>
        <v>0</v>
      </c>
      <c r="CM314" s="184">
        <f t="shared" ca="1" si="1095"/>
        <v>0</v>
      </c>
      <c r="CN314" s="184">
        <f t="shared" ca="1" si="1096"/>
        <v>0</v>
      </c>
      <c r="CO314" s="184">
        <f t="shared" ca="1" si="1097"/>
        <v>0</v>
      </c>
      <c r="CP314" s="184">
        <f t="shared" ca="1" si="1098"/>
        <v>0</v>
      </c>
      <c r="CQ314" s="184">
        <f t="shared" ca="1" si="1099"/>
        <v>0</v>
      </c>
      <c r="CR314" s="184">
        <f t="shared" ca="1" si="1100"/>
        <v>0</v>
      </c>
      <c r="CS314" s="184">
        <f t="shared" ca="1" si="1101"/>
        <v>0</v>
      </c>
      <c r="CT314" s="184">
        <f t="shared" ca="1" si="1102"/>
        <v>0</v>
      </c>
      <c r="CU314" s="184">
        <f t="shared" ca="1" si="1103"/>
        <v>0</v>
      </c>
      <c r="CV314" s="184">
        <f t="shared" ca="1" si="1104"/>
        <v>0</v>
      </c>
      <c r="CW314" s="184">
        <f t="shared" ca="1" si="1105"/>
        <v>0</v>
      </c>
      <c r="CX314" s="184">
        <f t="shared" ca="1" si="1106"/>
        <v>0</v>
      </c>
      <c r="CY314" s="184">
        <f t="shared" ca="1" si="1107"/>
        <v>0</v>
      </c>
      <c r="CZ314" s="184">
        <f t="shared" ca="1" si="1108"/>
        <v>0</v>
      </c>
      <c r="DA314" s="184">
        <f t="shared" ca="1" si="1109"/>
        <v>0</v>
      </c>
      <c r="DB314" s="184">
        <f t="shared" ca="1" si="1110"/>
        <v>0</v>
      </c>
      <c r="DC314" s="184">
        <f t="shared" ca="1" si="1111"/>
        <v>0</v>
      </c>
      <c r="DD314" s="184">
        <f t="shared" ca="1" si="1112"/>
        <v>0</v>
      </c>
      <c r="DE314" s="184">
        <f t="shared" ca="1" si="1113"/>
        <v>0</v>
      </c>
      <c r="DF314" s="184">
        <f t="shared" ca="1" si="1114"/>
        <v>0</v>
      </c>
      <c r="DG314" s="184">
        <f t="shared" ca="1" si="1115"/>
        <v>0</v>
      </c>
      <c r="DH314" s="184">
        <f t="shared" ca="1" si="1116"/>
        <v>0</v>
      </c>
      <c r="DI314" s="184">
        <f t="shared" ca="1" si="1117"/>
        <v>0</v>
      </c>
      <c r="DJ314" s="184">
        <f t="shared" ca="1" si="1118"/>
        <v>0</v>
      </c>
      <c r="DK314" s="184">
        <f t="shared" ca="1" si="1119"/>
        <v>0</v>
      </c>
      <c r="DL314" s="184">
        <f t="shared" ca="1" si="1120"/>
        <v>0</v>
      </c>
      <c r="DM314" s="184">
        <f t="shared" ca="1" si="1121"/>
        <v>0</v>
      </c>
      <c r="DN314" s="184">
        <f t="shared" ca="1" si="1122"/>
        <v>0</v>
      </c>
      <c r="DO314" s="184">
        <f t="shared" ca="1" si="1123"/>
        <v>0</v>
      </c>
      <c r="DP314" s="184">
        <f t="shared" ca="1" si="1124"/>
        <v>0</v>
      </c>
      <c r="DQ314" s="184">
        <f t="shared" ca="1" si="1125"/>
        <v>0</v>
      </c>
      <c r="DR314" s="184">
        <f t="shared" ca="1" si="1126"/>
        <v>0</v>
      </c>
      <c r="DS314" s="184">
        <f t="shared" ca="1" si="1127"/>
        <v>0</v>
      </c>
      <c r="DT314" s="184">
        <f t="shared" ca="1" si="1128"/>
        <v>0</v>
      </c>
      <c r="DU314" s="184">
        <f t="shared" ca="1" si="1129"/>
        <v>0</v>
      </c>
      <c r="DV314" s="184">
        <f t="shared" ca="1" si="1130"/>
        <v>0</v>
      </c>
      <c r="DW314" s="184">
        <f t="shared" ca="1" si="1131"/>
        <v>0</v>
      </c>
      <c r="DX314" s="184">
        <f t="shared" ca="1" si="1132"/>
        <v>0</v>
      </c>
      <c r="DY314" s="184">
        <f t="shared" ca="1" si="1133"/>
        <v>0</v>
      </c>
      <c r="DZ314" s="184">
        <f t="shared" ca="1" si="1134"/>
        <v>0</v>
      </c>
      <c r="EA314" s="184">
        <f t="shared" ca="1" si="1135"/>
        <v>0</v>
      </c>
      <c r="EB314" s="184">
        <f t="shared" ca="1" si="1136"/>
        <v>0</v>
      </c>
      <c r="EC314" s="184">
        <f t="shared" ca="1" si="1137"/>
        <v>0</v>
      </c>
      <c r="ED314" s="184">
        <f t="shared" ca="1" si="1138"/>
        <v>0</v>
      </c>
      <c r="EE314" s="184">
        <f t="shared" ca="1" si="1139"/>
        <v>0</v>
      </c>
      <c r="EF314" s="184">
        <f t="shared" ca="1" si="1140"/>
        <v>0</v>
      </c>
      <c r="EG314" s="184">
        <f t="shared" ca="1" si="1141"/>
        <v>0</v>
      </c>
      <c r="EH314" s="184">
        <f t="shared" ca="1" si="1142"/>
        <v>0</v>
      </c>
      <c r="EI314" s="184">
        <f t="shared" ca="1" si="1143"/>
        <v>0</v>
      </c>
      <c r="EJ314" s="184">
        <f t="shared" ca="1" si="1144"/>
        <v>0</v>
      </c>
      <c r="EK314" s="184">
        <f t="shared" ca="1" si="1145"/>
        <v>0</v>
      </c>
      <c r="EL314" s="184">
        <f t="shared" ca="1" si="1146"/>
        <v>0</v>
      </c>
      <c r="EM314" s="184">
        <f t="shared" ca="1" si="1147"/>
        <v>0</v>
      </c>
      <c r="EN314" s="184">
        <f t="shared" ca="1" si="1148"/>
        <v>0</v>
      </c>
      <c r="EO314" s="184">
        <f t="shared" ca="1" si="1149"/>
        <v>0</v>
      </c>
      <c r="EP314" s="184">
        <f t="shared" ca="1" si="1150"/>
        <v>0</v>
      </c>
      <c r="EQ314" s="184">
        <f t="shared" ca="1" si="1151"/>
        <v>0</v>
      </c>
      <c r="ER314" s="184">
        <f t="shared" ca="1" si="1152"/>
        <v>0</v>
      </c>
      <c r="ES314" s="184">
        <f t="shared" ca="1" si="1153"/>
        <v>0</v>
      </c>
      <c r="ET314" s="184">
        <f t="shared" ca="1" si="1154"/>
        <v>0</v>
      </c>
      <c r="EU314" s="184">
        <f t="shared" ca="1" si="1155"/>
        <v>0</v>
      </c>
      <c r="EV314" s="184">
        <f t="shared" ca="1" si="1156"/>
        <v>0</v>
      </c>
      <c r="EW314" s="184">
        <f t="shared" ca="1" si="1157"/>
        <v>0</v>
      </c>
      <c r="EX314" s="184">
        <f t="shared" ca="1" si="1158"/>
        <v>0</v>
      </c>
      <c r="EY314" s="184">
        <f t="shared" ca="1" si="1159"/>
        <v>0</v>
      </c>
      <c r="EZ314" s="184">
        <f t="shared" ca="1" si="1160"/>
        <v>0</v>
      </c>
      <c r="FA314" s="184">
        <f t="shared" ca="1" si="1161"/>
        <v>0</v>
      </c>
      <c r="FB314" s="184">
        <f t="shared" ca="1" si="1162"/>
        <v>0</v>
      </c>
      <c r="FC314" s="184">
        <f t="shared" ca="1" si="1163"/>
        <v>0</v>
      </c>
      <c r="FD314" s="184">
        <f t="shared" ca="1" si="1164"/>
        <v>0</v>
      </c>
      <c r="FE314" s="184">
        <f t="shared" ca="1" si="1165"/>
        <v>0</v>
      </c>
      <c r="FF314" s="184">
        <f t="shared" ca="1" si="1166"/>
        <v>0</v>
      </c>
      <c r="FG314" s="184">
        <f t="shared" ca="1" si="1167"/>
        <v>0</v>
      </c>
      <c r="FH314" s="184">
        <f t="shared" ca="1" si="1168"/>
        <v>0</v>
      </c>
      <c r="FI314" s="184">
        <f t="shared" ca="1" si="1169"/>
        <v>0</v>
      </c>
      <c r="FJ314" s="184">
        <f t="shared" ca="1" si="1170"/>
        <v>0</v>
      </c>
      <c r="FK314" s="184">
        <f t="shared" ca="1" si="1171"/>
        <v>0</v>
      </c>
      <c r="FL314" s="184">
        <f t="shared" ca="1" si="1172"/>
        <v>0</v>
      </c>
      <c r="FM314" s="184">
        <f t="shared" ca="1" si="1173"/>
        <v>0</v>
      </c>
      <c r="FN314" s="184">
        <f t="shared" ca="1" si="1174"/>
        <v>0</v>
      </c>
      <c r="FO314" s="184">
        <f t="shared" ca="1" si="1175"/>
        <v>0</v>
      </c>
      <c r="FP314" s="184">
        <f t="shared" ca="1" si="1176"/>
        <v>0</v>
      </c>
      <c r="FQ314" s="184">
        <f t="shared" ca="1" si="1177"/>
        <v>0</v>
      </c>
      <c r="FR314" s="184">
        <f t="shared" ca="1" si="1178"/>
        <v>0</v>
      </c>
      <c r="FS314" s="184">
        <f t="shared" ca="1" si="1179"/>
        <v>0</v>
      </c>
      <c r="FT314" s="184">
        <f t="shared" ca="1" si="1180"/>
        <v>0</v>
      </c>
      <c r="FU314" s="184">
        <f t="shared" ca="1" si="1181"/>
        <v>0</v>
      </c>
      <c r="FV314" s="184">
        <f t="shared" ca="1" si="1182"/>
        <v>0</v>
      </c>
      <c r="FW314" s="184">
        <f t="shared" ca="1" si="1183"/>
        <v>0</v>
      </c>
      <c r="FX314" s="184">
        <f t="shared" ca="1" si="1184"/>
        <v>0</v>
      </c>
      <c r="FY314" s="184">
        <f t="shared" ca="1" si="1185"/>
        <v>0</v>
      </c>
      <c r="FZ314" s="184">
        <f t="shared" ca="1" si="1186"/>
        <v>0</v>
      </c>
      <c r="GA314" s="184">
        <f t="shared" ca="1" si="1187"/>
        <v>0</v>
      </c>
      <c r="GB314" s="184">
        <f t="shared" ca="1" si="1188"/>
        <v>0</v>
      </c>
      <c r="GC314" s="184">
        <f t="shared" ca="1" si="1189"/>
        <v>0</v>
      </c>
      <c r="GD314" s="184">
        <f t="shared" ca="1" si="1190"/>
        <v>0</v>
      </c>
      <c r="GE314" s="184">
        <f t="shared" ca="1" si="1191"/>
        <v>0</v>
      </c>
      <c r="GF314" s="184">
        <f t="shared" ca="1" si="1192"/>
        <v>0</v>
      </c>
      <c r="GG314" s="184">
        <f t="shared" ca="1" si="1193"/>
        <v>0</v>
      </c>
      <c r="GH314" s="184">
        <f t="shared" ca="1" si="1194"/>
        <v>0</v>
      </c>
      <c r="GI314" s="184">
        <f t="shared" ca="1" si="1195"/>
        <v>0</v>
      </c>
      <c r="GJ314" s="184">
        <f t="shared" ca="1" si="1196"/>
        <v>0</v>
      </c>
      <c r="GK314" s="184">
        <f t="shared" ca="1" si="1197"/>
        <v>0</v>
      </c>
      <c r="GL314" s="184">
        <f t="shared" ca="1" si="1198"/>
        <v>0</v>
      </c>
      <c r="GM314" s="184">
        <f t="shared" ca="1" si="1199"/>
        <v>0</v>
      </c>
      <c r="GN314" s="184">
        <f t="shared" ca="1" si="1200"/>
        <v>0</v>
      </c>
      <c r="GO314" s="184">
        <f t="shared" ca="1" si="1201"/>
        <v>0</v>
      </c>
      <c r="GP314" s="184">
        <f t="shared" ca="1" si="1202"/>
        <v>0</v>
      </c>
      <c r="GQ314" s="184">
        <f t="shared" ca="1" si="1203"/>
        <v>0</v>
      </c>
      <c r="GR314" s="184">
        <f t="shared" ca="1" si="1204"/>
        <v>0</v>
      </c>
      <c r="GS314" s="184">
        <f t="shared" ca="1" si="1205"/>
        <v>0</v>
      </c>
      <c r="GT314" s="184">
        <f t="shared" ca="1" si="1206"/>
        <v>0</v>
      </c>
      <c r="GU314" s="184">
        <f t="shared" ca="1" si="1207"/>
        <v>0</v>
      </c>
      <c r="GV314" s="184">
        <f t="shared" ca="1" si="1208"/>
        <v>0</v>
      </c>
      <c r="GW314" s="184">
        <f t="shared" ca="1" si="1209"/>
        <v>0</v>
      </c>
      <c r="GX314" s="184">
        <f t="shared" ca="1" si="1210"/>
        <v>0</v>
      </c>
      <c r="GY314" s="184">
        <f t="shared" ca="1" si="1211"/>
        <v>0</v>
      </c>
      <c r="GZ314" s="184">
        <f t="shared" ca="1" si="1212"/>
        <v>0</v>
      </c>
      <c r="HA314" s="184">
        <f t="shared" ca="1" si="1213"/>
        <v>0</v>
      </c>
      <c r="HB314" s="184">
        <f t="shared" ca="1" si="1214"/>
        <v>0</v>
      </c>
      <c r="HC314" s="184">
        <f t="shared" ca="1" si="1215"/>
        <v>0</v>
      </c>
      <c r="HD314" s="184">
        <f t="shared" ca="1" si="1216"/>
        <v>0</v>
      </c>
      <c r="HE314" s="184">
        <f t="shared" ca="1" si="1217"/>
        <v>0</v>
      </c>
      <c r="HF314" s="184">
        <f t="shared" ca="1" si="1218"/>
        <v>0</v>
      </c>
      <c r="HG314" s="184">
        <f t="shared" ca="1" si="1219"/>
        <v>0</v>
      </c>
      <c r="HH314" s="184">
        <f t="shared" ca="1" si="1220"/>
        <v>0</v>
      </c>
      <c r="HI314" s="184">
        <f t="shared" ca="1" si="1221"/>
        <v>0</v>
      </c>
      <c r="HJ314" s="184">
        <f t="shared" ca="1" si="1222"/>
        <v>0</v>
      </c>
      <c r="HK314" s="578">
        <f t="shared" ca="1" si="1223"/>
        <v>0</v>
      </c>
    </row>
    <row r="315" spans="1:219" s="185" customFormat="1">
      <c r="A315" s="284"/>
      <c r="B315" s="285"/>
      <c r="C315" s="286"/>
      <c r="D315" s="287"/>
      <c r="E315" s="288"/>
      <c r="F315" s="289"/>
      <c r="G315" s="289"/>
      <c r="H315" s="289"/>
      <c r="I315" s="289"/>
      <c r="J315" s="289"/>
      <c r="K315" s="289"/>
      <c r="L315" s="289"/>
      <c r="M315" s="572">
        <f t="shared" si="1017"/>
        <v>0</v>
      </c>
      <c r="N315" s="572">
        <f t="shared" si="1018"/>
        <v>0</v>
      </c>
      <c r="O315" s="572">
        <f t="shared" si="1019"/>
        <v>0</v>
      </c>
      <c r="P315" s="572">
        <f t="shared" si="1020"/>
        <v>307</v>
      </c>
      <c r="Q315" s="572" t="str">
        <f t="shared" si="1021"/>
        <v/>
      </c>
      <c r="R315" s="572" t="str">
        <f t="shared" si="1022"/>
        <v/>
      </c>
      <c r="S315" s="184" t="str">
        <f t="shared" ca="1" si="1023"/>
        <v/>
      </c>
      <c r="T315" s="184" t="str">
        <f t="shared" ca="1" si="1024"/>
        <v/>
      </c>
      <c r="U315" s="184" t="str">
        <f t="shared" ca="1" si="1025"/>
        <v/>
      </c>
      <c r="V315" s="184" t="str">
        <f t="shared" ca="1" si="1026"/>
        <v/>
      </c>
      <c r="W315" s="184" t="str">
        <f t="shared" ca="1" si="1027"/>
        <v/>
      </c>
      <c r="X315" s="184" t="str">
        <f t="shared" ca="1" si="1028"/>
        <v/>
      </c>
      <c r="Y315" s="184" t="str">
        <f t="shared" ca="1" si="1029"/>
        <v/>
      </c>
      <c r="Z315" s="184">
        <f t="shared" ca="1" si="1030"/>
        <v>0</v>
      </c>
      <c r="AA315" s="184">
        <f t="shared" ca="1" si="1031"/>
        <v>0</v>
      </c>
      <c r="AB315" s="184">
        <f t="shared" ca="1" si="1032"/>
        <v>0</v>
      </c>
      <c r="AC315" s="184">
        <f t="shared" ca="1" si="1033"/>
        <v>0</v>
      </c>
      <c r="AD315" s="184">
        <f t="shared" ca="1" si="1034"/>
        <v>0</v>
      </c>
      <c r="AE315" s="184">
        <f t="shared" ca="1" si="1035"/>
        <v>0</v>
      </c>
      <c r="AF315" s="184">
        <f t="shared" ca="1" si="1036"/>
        <v>0</v>
      </c>
      <c r="AG315" s="184">
        <f t="shared" ca="1" si="1037"/>
        <v>0</v>
      </c>
      <c r="AH315" s="184">
        <f t="shared" ca="1" si="1038"/>
        <v>0</v>
      </c>
      <c r="AI315" s="184">
        <f t="shared" ca="1" si="1039"/>
        <v>0</v>
      </c>
      <c r="AJ315" s="184">
        <f t="shared" ca="1" si="1040"/>
        <v>0</v>
      </c>
      <c r="AK315" s="184">
        <f t="shared" ca="1" si="1041"/>
        <v>0</v>
      </c>
      <c r="AL315" s="184">
        <f t="shared" ca="1" si="1042"/>
        <v>0</v>
      </c>
      <c r="AM315" s="184">
        <f t="shared" ca="1" si="1043"/>
        <v>0</v>
      </c>
      <c r="AN315" s="184">
        <f t="shared" ca="1" si="1044"/>
        <v>0</v>
      </c>
      <c r="AO315" s="184">
        <f t="shared" ca="1" si="1045"/>
        <v>0</v>
      </c>
      <c r="AP315" s="184">
        <f t="shared" ca="1" si="1046"/>
        <v>0</v>
      </c>
      <c r="AQ315" s="184">
        <f t="shared" ca="1" si="1047"/>
        <v>0</v>
      </c>
      <c r="AR315" s="184">
        <f t="shared" ca="1" si="1048"/>
        <v>0</v>
      </c>
      <c r="AS315" s="184">
        <f t="shared" ca="1" si="1049"/>
        <v>0</v>
      </c>
      <c r="AT315" s="184">
        <f t="shared" ca="1" si="1050"/>
        <v>0</v>
      </c>
      <c r="AU315" s="184">
        <f t="shared" ca="1" si="1051"/>
        <v>0</v>
      </c>
      <c r="AV315" s="184">
        <f t="shared" ca="1" si="1052"/>
        <v>0</v>
      </c>
      <c r="AW315" s="184">
        <f t="shared" ca="1" si="1053"/>
        <v>0</v>
      </c>
      <c r="AX315" s="184">
        <f t="shared" ca="1" si="1054"/>
        <v>0</v>
      </c>
      <c r="AY315" s="184">
        <f t="shared" ca="1" si="1055"/>
        <v>0</v>
      </c>
      <c r="AZ315" s="184">
        <f t="shared" ca="1" si="1056"/>
        <v>0</v>
      </c>
      <c r="BA315" s="184">
        <f t="shared" ca="1" si="1057"/>
        <v>0</v>
      </c>
      <c r="BB315" s="184">
        <f t="shared" ca="1" si="1058"/>
        <v>0</v>
      </c>
      <c r="BC315" s="184">
        <f t="shared" ca="1" si="1059"/>
        <v>0</v>
      </c>
      <c r="BD315" s="184">
        <f t="shared" ca="1" si="1060"/>
        <v>0</v>
      </c>
      <c r="BE315" s="184">
        <f t="shared" ca="1" si="1061"/>
        <v>0</v>
      </c>
      <c r="BF315" s="184">
        <f t="shared" ca="1" si="1062"/>
        <v>0</v>
      </c>
      <c r="BG315" s="184">
        <f t="shared" ca="1" si="1063"/>
        <v>0</v>
      </c>
      <c r="BH315" s="184">
        <f t="shared" ca="1" si="1064"/>
        <v>0</v>
      </c>
      <c r="BI315" s="184">
        <f t="shared" ca="1" si="1065"/>
        <v>0</v>
      </c>
      <c r="BJ315" s="184">
        <f t="shared" ca="1" si="1066"/>
        <v>0</v>
      </c>
      <c r="BK315" s="184">
        <f t="shared" ca="1" si="1067"/>
        <v>0</v>
      </c>
      <c r="BL315" s="184">
        <f t="shared" ca="1" si="1068"/>
        <v>0</v>
      </c>
      <c r="BM315" s="184">
        <f t="shared" ca="1" si="1069"/>
        <v>0</v>
      </c>
      <c r="BN315" s="184">
        <f t="shared" ca="1" si="1070"/>
        <v>0</v>
      </c>
      <c r="BO315" s="184">
        <f t="shared" ca="1" si="1071"/>
        <v>0</v>
      </c>
      <c r="BP315" s="184">
        <f t="shared" ca="1" si="1072"/>
        <v>0</v>
      </c>
      <c r="BQ315" s="184">
        <f t="shared" ca="1" si="1073"/>
        <v>0</v>
      </c>
      <c r="BR315" s="184">
        <f t="shared" ca="1" si="1074"/>
        <v>0</v>
      </c>
      <c r="BS315" s="184">
        <f t="shared" ca="1" si="1075"/>
        <v>0</v>
      </c>
      <c r="BT315" s="184">
        <f t="shared" ca="1" si="1076"/>
        <v>0</v>
      </c>
      <c r="BU315" s="184">
        <f t="shared" ca="1" si="1077"/>
        <v>0</v>
      </c>
      <c r="BV315" s="184">
        <f t="shared" ca="1" si="1078"/>
        <v>0</v>
      </c>
      <c r="BW315" s="184">
        <f t="shared" ca="1" si="1079"/>
        <v>0</v>
      </c>
      <c r="BX315" s="184">
        <f t="shared" ca="1" si="1080"/>
        <v>0</v>
      </c>
      <c r="BY315" s="184">
        <f t="shared" ca="1" si="1081"/>
        <v>0</v>
      </c>
      <c r="BZ315" s="184">
        <f t="shared" ca="1" si="1082"/>
        <v>0</v>
      </c>
      <c r="CA315" s="184">
        <f t="shared" ca="1" si="1083"/>
        <v>0</v>
      </c>
      <c r="CB315" s="184">
        <f t="shared" ca="1" si="1084"/>
        <v>0</v>
      </c>
      <c r="CC315" s="184">
        <f t="shared" ca="1" si="1085"/>
        <v>0</v>
      </c>
      <c r="CD315" s="184">
        <f t="shared" ca="1" si="1086"/>
        <v>0</v>
      </c>
      <c r="CE315" s="184">
        <f t="shared" ca="1" si="1087"/>
        <v>0</v>
      </c>
      <c r="CF315" s="184">
        <f t="shared" ca="1" si="1088"/>
        <v>0</v>
      </c>
      <c r="CG315" s="184">
        <f t="shared" ca="1" si="1089"/>
        <v>0</v>
      </c>
      <c r="CH315" s="184">
        <f t="shared" ca="1" si="1090"/>
        <v>0</v>
      </c>
      <c r="CI315" s="184">
        <f t="shared" ca="1" si="1091"/>
        <v>0</v>
      </c>
      <c r="CJ315" s="184">
        <f t="shared" ca="1" si="1092"/>
        <v>0</v>
      </c>
      <c r="CK315" s="184">
        <f t="shared" ca="1" si="1093"/>
        <v>0</v>
      </c>
      <c r="CL315" s="184">
        <f t="shared" ca="1" si="1094"/>
        <v>0</v>
      </c>
      <c r="CM315" s="184">
        <f t="shared" ca="1" si="1095"/>
        <v>0</v>
      </c>
      <c r="CN315" s="184">
        <f t="shared" ca="1" si="1096"/>
        <v>0</v>
      </c>
      <c r="CO315" s="184">
        <f t="shared" ca="1" si="1097"/>
        <v>0</v>
      </c>
      <c r="CP315" s="184">
        <f t="shared" ca="1" si="1098"/>
        <v>0</v>
      </c>
      <c r="CQ315" s="184">
        <f t="shared" ca="1" si="1099"/>
        <v>0</v>
      </c>
      <c r="CR315" s="184">
        <f t="shared" ca="1" si="1100"/>
        <v>0</v>
      </c>
      <c r="CS315" s="184">
        <f t="shared" ca="1" si="1101"/>
        <v>0</v>
      </c>
      <c r="CT315" s="184">
        <f t="shared" ca="1" si="1102"/>
        <v>0</v>
      </c>
      <c r="CU315" s="184">
        <f t="shared" ca="1" si="1103"/>
        <v>0</v>
      </c>
      <c r="CV315" s="184">
        <f t="shared" ca="1" si="1104"/>
        <v>0</v>
      </c>
      <c r="CW315" s="184">
        <f t="shared" ca="1" si="1105"/>
        <v>0</v>
      </c>
      <c r="CX315" s="184">
        <f t="shared" ca="1" si="1106"/>
        <v>0</v>
      </c>
      <c r="CY315" s="184">
        <f t="shared" ca="1" si="1107"/>
        <v>0</v>
      </c>
      <c r="CZ315" s="184">
        <f t="shared" ca="1" si="1108"/>
        <v>0</v>
      </c>
      <c r="DA315" s="184">
        <f t="shared" ca="1" si="1109"/>
        <v>0</v>
      </c>
      <c r="DB315" s="184">
        <f t="shared" ca="1" si="1110"/>
        <v>0</v>
      </c>
      <c r="DC315" s="184">
        <f t="shared" ca="1" si="1111"/>
        <v>0</v>
      </c>
      <c r="DD315" s="184">
        <f t="shared" ca="1" si="1112"/>
        <v>0</v>
      </c>
      <c r="DE315" s="184">
        <f t="shared" ca="1" si="1113"/>
        <v>0</v>
      </c>
      <c r="DF315" s="184">
        <f t="shared" ca="1" si="1114"/>
        <v>0</v>
      </c>
      <c r="DG315" s="184">
        <f t="shared" ca="1" si="1115"/>
        <v>0</v>
      </c>
      <c r="DH315" s="184">
        <f t="shared" ca="1" si="1116"/>
        <v>0</v>
      </c>
      <c r="DI315" s="184">
        <f t="shared" ca="1" si="1117"/>
        <v>0</v>
      </c>
      <c r="DJ315" s="184">
        <f t="shared" ca="1" si="1118"/>
        <v>0</v>
      </c>
      <c r="DK315" s="184">
        <f t="shared" ca="1" si="1119"/>
        <v>0</v>
      </c>
      <c r="DL315" s="184">
        <f t="shared" ca="1" si="1120"/>
        <v>0</v>
      </c>
      <c r="DM315" s="184">
        <f t="shared" ca="1" si="1121"/>
        <v>0</v>
      </c>
      <c r="DN315" s="184">
        <f t="shared" ca="1" si="1122"/>
        <v>0</v>
      </c>
      <c r="DO315" s="184">
        <f t="shared" ca="1" si="1123"/>
        <v>0</v>
      </c>
      <c r="DP315" s="184">
        <f t="shared" ca="1" si="1124"/>
        <v>0</v>
      </c>
      <c r="DQ315" s="184">
        <f t="shared" ca="1" si="1125"/>
        <v>0</v>
      </c>
      <c r="DR315" s="184">
        <f t="shared" ca="1" si="1126"/>
        <v>0</v>
      </c>
      <c r="DS315" s="184">
        <f t="shared" ca="1" si="1127"/>
        <v>0</v>
      </c>
      <c r="DT315" s="184">
        <f t="shared" ca="1" si="1128"/>
        <v>0</v>
      </c>
      <c r="DU315" s="184">
        <f t="shared" ca="1" si="1129"/>
        <v>0</v>
      </c>
      <c r="DV315" s="184">
        <f t="shared" ca="1" si="1130"/>
        <v>0</v>
      </c>
      <c r="DW315" s="184">
        <f t="shared" ca="1" si="1131"/>
        <v>0</v>
      </c>
      <c r="DX315" s="184">
        <f t="shared" ca="1" si="1132"/>
        <v>0</v>
      </c>
      <c r="DY315" s="184">
        <f t="shared" ca="1" si="1133"/>
        <v>0</v>
      </c>
      <c r="DZ315" s="184">
        <f t="shared" ca="1" si="1134"/>
        <v>0</v>
      </c>
      <c r="EA315" s="184">
        <f t="shared" ca="1" si="1135"/>
        <v>0</v>
      </c>
      <c r="EB315" s="184">
        <f t="shared" ca="1" si="1136"/>
        <v>0</v>
      </c>
      <c r="EC315" s="184">
        <f t="shared" ca="1" si="1137"/>
        <v>0</v>
      </c>
      <c r="ED315" s="184">
        <f t="shared" ca="1" si="1138"/>
        <v>0</v>
      </c>
      <c r="EE315" s="184">
        <f t="shared" ca="1" si="1139"/>
        <v>0</v>
      </c>
      <c r="EF315" s="184">
        <f t="shared" ca="1" si="1140"/>
        <v>0</v>
      </c>
      <c r="EG315" s="184">
        <f t="shared" ca="1" si="1141"/>
        <v>0</v>
      </c>
      <c r="EH315" s="184">
        <f t="shared" ca="1" si="1142"/>
        <v>0</v>
      </c>
      <c r="EI315" s="184">
        <f t="shared" ca="1" si="1143"/>
        <v>0</v>
      </c>
      <c r="EJ315" s="184">
        <f t="shared" ca="1" si="1144"/>
        <v>0</v>
      </c>
      <c r="EK315" s="184">
        <f t="shared" ca="1" si="1145"/>
        <v>0</v>
      </c>
      <c r="EL315" s="184">
        <f t="shared" ca="1" si="1146"/>
        <v>0</v>
      </c>
      <c r="EM315" s="184">
        <f t="shared" ca="1" si="1147"/>
        <v>0</v>
      </c>
      <c r="EN315" s="184">
        <f t="shared" ca="1" si="1148"/>
        <v>0</v>
      </c>
      <c r="EO315" s="184">
        <f t="shared" ca="1" si="1149"/>
        <v>0</v>
      </c>
      <c r="EP315" s="184">
        <f t="shared" ca="1" si="1150"/>
        <v>0</v>
      </c>
      <c r="EQ315" s="184">
        <f t="shared" ca="1" si="1151"/>
        <v>0</v>
      </c>
      <c r="ER315" s="184">
        <f t="shared" ca="1" si="1152"/>
        <v>0</v>
      </c>
      <c r="ES315" s="184">
        <f t="shared" ca="1" si="1153"/>
        <v>0</v>
      </c>
      <c r="ET315" s="184">
        <f t="shared" ca="1" si="1154"/>
        <v>0</v>
      </c>
      <c r="EU315" s="184">
        <f t="shared" ca="1" si="1155"/>
        <v>0</v>
      </c>
      <c r="EV315" s="184">
        <f t="shared" ca="1" si="1156"/>
        <v>0</v>
      </c>
      <c r="EW315" s="184">
        <f t="shared" ca="1" si="1157"/>
        <v>0</v>
      </c>
      <c r="EX315" s="184">
        <f t="shared" ca="1" si="1158"/>
        <v>0</v>
      </c>
      <c r="EY315" s="184">
        <f t="shared" ca="1" si="1159"/>
        <v>0</v>
      </c>
      <c r="EZ315" s="184">
        <f t="shared" ca="1" si="1160"/>
        <v>0</v>
      </c>
      <c r="FA315" s="184">
        <f t="shared" ca="1" si="1161"/>
        <v>0</v>
      </c>
      <c r="FB315" s="184">
        <f t="shared" ca="1" si="1162"/>
        <v>0</v>
      </c>
      <c r="FC315" s="184">
        <f t="shared" ca="1" si="1163"/>
        <v>0</v>
      </c>
      <c r="FD315" s="184">
        <f t="shared" ca="1" si="1164"/>
        <v>0</v>
      </c>
      <c r="FE315" s="184">
        <f t="shared" ca="1" si="1165"/>
        <v>0</v>
      </c>
      <c r="FF315" s="184">
        <f t="shared" ca="1" si="1166"/>
        <v>0</v>
      </c>
      <c r="FG315" s="184">
        <f t="shared" ca="1" si="1167"/>
        <v>0</v>
      </c>
      <c r="FH315" s="184">
        <f t="shared" ca="1" si="1168"/>
        <v>0</v>
      </c>
      <c r="FI315" s="184">
        <f t="shared" ca="1" si="1169"/>
        <v>0</v>
      </c>
      <c r="FJ315" s="184">
        <f t="shared" ca="1" si="1170"/>
        <v>0</v>
      </c>
      <c r="FK315" s="184">
        <f t="shared" ca="1" si="1171"/>
        <v>0</v>
      </c>
      <c r="FL315" s="184">
        <f t="shared" ca="1" si="1172"/>
        <v>0</v>
      </c>
      <c r="FM315" s="184">
        <f t="shared" ca="1" si="1173"/>
        <v>0</v>
      </c>
      <c r="FN315" s="184">
        <f t="shared" ca="1" si="1174"/>
        <v>0</v>
      </c>
      <c r="FO315" s="184">
        <f t="shared" ca="1" si="1175"/>
        <v>0</v>
      </c>
      <c r="FP315" s="184">
        <f t="shared" ca="1" si="1176"/>
        <v>0</v>
      </c>
      <c r="FQ315" s="184">
        <f t="shared" ca="1" si="1177"/>
        <v>0</v>
      </c>
      <c r="FR315" s="184">
        <f t="shared" ca="1" si="1178"/>
        <v>0</v>
      </c>
      <c r="FS315" s="184">
        <f t="shared" ca="1" si="1179"/>
        <v>0</v>
      </c>
      <c r="FT315" s="184">
        <f t="shared" ca="1" si="1180"/>
        <v>0</v>
      </c>
      <c r="FU315" s="184">
        <f t="shared" ca="1" si="1181"/>
        <v>0</v>
      </c>
      <c r="FV315" s="184">
        <f t="shared" ca="1" si="1182"/>
        <v>0</v>
      </c>
      <c r="FW315" s="184">
        <f t="shared" ca="1" si="1183"/>
        <v>0</v>
      </c>
      <c r="FX315" s="184">
        <f t="shared" ca="1" si="1184"/>
        <v>0</v>
      </c>
      <c r="FY315" s="184">
        <f t="shared" ca="1" si="1185"/>
        <v>0</v>
      </c>
      <c r="FZ315" s="184">
        <f t="shared" ca="1" si="1186"/>
        <v>0</v>
      </c>
      <c r="GA315" s="184">
        <f t="shared" ca="1" si="1187"/>
        <v>0</v>
      </c>
      <c r="GB315" s="184">
        <f t="shared" ca="1" si="1188"/>
        <v>0</v>
      </c>
      <c r="GC315" s="184">
        <f t="shared" ca="1" si="1189"/>
        <v>0</v>
      </c>
      <c r="GD315" s="184">
        <f t="shared" ca="1" si="1190"/>
        <v>0</v>
      </c>
      <c r="GE315" s="184">
        <f t="shared" ca="1" si="1191"/>
        <v>0</v>
      </c>
      <c r="GF315" s="184">
        <f t="shared" ca="1" si="1192"/>
        <v>0</v>
      </c>
      <c r="GG315" s="184">
        <f t="shared" ca="1" si="1193"/>
        <v>0</v>
      </c>
      <c r="GH315" s="184">
        <f t="shared" ca="1" si="1194"/>
        <v>0</v>
      </c>
      <c r="GI315" s="184">
        <f t="shared" ca="1" si="1195"/>
        <v>0</v>
      </c>
      <c r="GJ315" s="184">
        <f t="shared" ca="1" si="1196"/>
        <v>0</v>
      </c>
      <c r="GK315" s="184">
        <f t="shared" ca="1" si="1197"/>
        <v>0</v>
      </c>
      <c r="GL315" s="184">
        <f t="shared" ca="1" si="1198"/>
        <v>0</v>
      </c>
      <c r="GM315" s="184">
        <f t="shared" ca="1" si="1199"/>
        <v>0</v>
      </c>
      <c r="GN315" s="184">
        <f t="shared" ca="1" si="1200"/>
        <v>0</v>
      </c>
      <c r="GO315" s="184">
        <f t="shared" ca="1" si="1201"/>
        <v>0</v>
      </c>
      <c r="GP315" s="184">
        <f t="shared" ca="1" si="1202"/>
        <v>0</v>
      </c>
      <c r="GQ315" s="184">
        <f t="shared" ca="1" si="1203"/>
        <v>0</v>
      </c>
      <c r="GR315" s="184">
        <f t="shared" ca="1" si="1204"/>
        <v>0</v>
      </c>
      <c r="GS315" s="184">
        <f t="shared" ca="1" si="1205"/>
        <v>0</v>
      </c>
      <c r="GT315" s="184">
        <f t="shared" ca="1" si="1206"/>
        <v>0</v>
      </c>
      <c r="GU315" s="184">
        <f t="shared" ca="1" si="1207"/>
        <v>0</v>
      </c>
      <c r="GV315" s="184">
        <f t="shared" ca="1" si="1208"/>
        <v>0</v>
      </c>
      <c r="GW315" s="184">
        <f t="shared" ca="1" si="1209"/>
        <v>0</v>
      </c>
      <c r="GX315" s="184">
        <f t="shared" ca="1" si="1210"/>
        <v>0</v>
      </c>
      <c r="GY315" s="184">
        <f t="shared" ca="1" si="1211"/>
        <v>0</v>
      </c>
      <c r="GZ315" s="184">
        <f t="shared" ca="1" si="1212"/>
        <v>0</v>
      </c>
      <c r="HA315" s="184">
        <f t="shared" ca="1" si="1213"/>
        <v>0</v>
      </c>
      <c r="HB315" s="184">
        <f t="shared" ca="1" si="1214"/>
        <v>0</v>
      </c>
      <c r="HC315" s="184">
        <f t="shared" ca="1" si="1215"/>
        <v>0</v>
      </c>
      <c r="HD315" s="184">
        <f t="shared" ca="1" si="1216"/>
        <v>0</v>
      </c>
      <c r="HE315" s="184">
        <f t="shared" ca="1" si="1217"/>
        <v>0</v>
      </c>
      <c r="HF315" s="184">
        <f t="shared" ca="1" si="1218"/>
        <v>0</v>
      </c>
      <c r="HG315" s="184">
        <f t="shared" ca="1" si="1219"/>
        <v>0</v>
      </c>
      <c r="HH315" s="184">
        <f t="shared" ca="1" si="1220"/>
        <v>0</v>
      </c>
      <c r="HI315" s="184">
        <f t="shared" ca="1" si="1221"/>
        <v>0</v>
      </c>
      <c r="HJ315" s="184">
        <f t="shared" ca="1" si="1222"/>
        <v>0</v>
      </c>
      <c r="HK315" s="578">
        <f t="shared" ca="1" si="1223"/>
        <v>0</v>
      </c>
    </row>
    <row r="316" spans="1:219" s="185" customFormat="1">
      <c r="A316" s="284"/>
      <c r="B316" s="285"/>
      <c r="C316" s="286"/>
      <c r="D316" s="287"/>
      <c r="E316" s="288"/>
      <c r="F316" s="289"/>
      <c r="G316" s="289"/>
      <c r="H316" s="289"/>
      <c r="I316" s="289"/>
      <c r="J316" s="289"/>
      <c r="K316" s="289"/>
      <c r="L316" s="289"/>
      <c r="M316" s="572">
        <f t="shared" si="1017"/>
        <v>0</v>
      </c>
      <c r="N316" s="572">
        <f t="shared" si="1018"/>
        <v>0</v>
      </c>
      <c r="O316" s="572">
        <f t="shared" si="1019"/>
        <v>0</v>
      </c>
      <c r="P316" s="572">
        <f t="shared" si="1020"/>
        <v>308</v>
      </c>
      <c r="Q316" s="572" t="str">
        <f t="shared" si="1021"/>
        <v/>
      </c>
      <c r="R316" s="572" t="str">
        <f t="shared" si="1022"/>
        <v/>
      </c>
      <c r="S316" s="184" t="str">
        <f t="shared" ca="1" si="1023"/>
        <v/>
      </c>
      <c r="T316" s="184" t="str">
        <f t="shared" ca="1" si="1024"/>
        <v/>
      </c>
      <c r="U316" s="184" t="str">
        <f t="shared" ca="1" si="1025"/>
        <v/>
      </c>
      <c r="V316" s="184" t="str">
        <f t="shared" ca="1" si="1026"/>
        <v/>
      </c>
      <c r="W316" s="184" t="str">
        <f t="shared" ca="1" si="1027"/>
        <v/>
      </c>
      <c r="X316" s="184" t="str">
        <f t="shared" ca="1" si="1028"/>
        <v/>
      </c>
      <c r="Y316" s="184">
        <f t="shared" ca="1" si="1029"/>
        <v>0</v>
      </c>
      <c r="Z316" s="184">
        <f t="shared" ca="1" si="1030"/>
        <v>0</v>
      </c>
      <c r="AA316" s="184">
        <f t="shared" ca="1" si="1031"/>
        <v>0</v>
      </c>
      <c r="AB316" s="184">
        <f t="shared" ca="1" si="1032"/>
        <v>0</v>
      </c>
      <c r="AC316" s="184">
        <f t="shared" ca="1" si="1033"/>
        <v>0</v>
      </c>
      <c r="AD316" s="184">
        <f t="shared" ca="1" si="1034"/>
        <v>0</v>
      </c>
      <c r="AE316" s="184">
        <f t="shared" ca="1" si="1035"/>
        <v>0</v>
      </c>
      <c r="AF316" s="184">
        <f t="shared" ca="1" si="1036"/>
        <v>0</v>
      </c>
      <c r="AG316" s="184">
        <f t="shared" ca="1" si="1037"/>
        <v>0</v>
      </c>
      <c r="AH316" s="184">
        <f t="shared" ca="1" si="1038"/>
        <v>0</v>
      </c>
      <c r="AI316" s="184">
        <f t="shared" ca="1" si="1039"/>
        <v>0</v>
      </c>
      <c r="AJ316" s="184">
        <f t="shared" ca="1" si="1040"/>
        <v>0</v>
      </c>
      <c r="AK316" s="184">
        <f t="shared" ca="1" si="1041"/>
        <v>0</v>
      </c>
      <c r="AL316" s="184">
        <f t="shared" ca="1" si="1042"/>
        <v>0</v>
      </c>
      <c r="AM316" s="184">
        <f t="shared" ca="1" si="1043"/>
        <v>0</v>
      </c>
      <c r="AN316" s="184">
        <f t="shared" ca="1" si="1044"/>
        <v>0</v>
      </c>
      <c r="AO316" s="184">
        <f t="shared" ca="1" si="1045"/>
        <v>0</v>
      </c>
      <c r="AP316" s="184">
        <f t="shared" ca="1" si="1046"/>
        <v>0</v>
      </c>
      <c r="AQ316" s="184">
        <f t="shared" ca="1" si="1047"/>
        <v>0</v>
      </c>
      <c r="AR316" s="184">
        <f t="shared" ca="1" si="1048"/>
        <v>0</v>
      </c>
      <c r="AS316" s="184">
        <f t="shared" ca="1" si="1049"/>
        <v>0</v>
      </c>
      <c r="AT316" s="184">
        <f t="shared" ca="1" si="1050"/>
        <v>0</v>
      </c>
      <c r="AU316" s="184">
        <f t="shared" ca="1" si="1051"/>
        <v>0</v>
      </c>
      <c r="AV316" s="184">
        <f t="shared" ca="1" si="1052"/>
        <v>0</v>
      </c>
      <c r="AW316" s="184">
        <f t="shared" ca="1" si="1053"/>
        <v>0</v>
      </c>
      <c r="AX316" s="184">
        <f t="shared" ca="1" si="1054"/>
        <v>0</v>
      </c>
      <c r="AY316" s="184">
        <f t="shared" ca="1" si="1055"/>
        <v>0</v>
      </c>
      <c r="AZ316" s="184">
        <f t="shared" ca="1" si="1056"/>
        <v>0</v>
      </c>
      <c r="BA316" s="184">
        <f t="shared" ca="1" si="1057"/>
        <v>0</v>
      </c>
      <c r="BB316" s="184">
        <f t="shared" ca="1" si="1058"/>
        <v>0</v>
      </c>
      <c r="BC316" s="184">
        <f t="shared" ca="1" si="1059"/>
        <v>0</v>
      </c>
      <c r="BD316" s="184">
        <f t="shared" ca="1" si="1060"/>
        <v>0</v>
      </c>
      <c r="BE316" s="184">
        <f t="shared" ca="1" si="1061"/>
        <v>0</v>
      </c>
      <c r="BF316" s="184">
        <f t="shared" ca="1" si="1062"/>
        <v>0</v>
      </c>
      <c r="BG316" s="184">
        <f t="shared" ca="1" si="1063"/>
        <v>0</v>
      </c>
      <c r="BH316" s="184">
        <f t="shared" ca="1" si="1064"/>
        <v>0</v>
      </c>
      <c r="BI316" s="184">
        <f t="shared" ca="1" si="1065"/>
        <v>0</v>
      </c>
      <c r="BJ316" s="184">
        <f t="shared" ca="1" si="1066"/>
        <v>0</v>
      </c>
      <c r="BK316" s="184">
        <f t="shared" ca="1" si="1067"/>
        <v>0</v>
      </c>
      <c r="BL316" s="184">
        <f t="shared" ca="1" si="1068"/>
        <v>0</v>
      </c>
      <c r="BM316" s="184">
        <f t="shared" ca="1" si="1069"/>
        <v>0</v>
      </c>
      <c r="BN316" s="184">
        <f t="shared" ca="1" si="1070"/>
        <v>0</v>
      </c>
      <c r="BO316" s="184">
        <f t="shared" ca="1" si="1071"/>
        <v>0</v>
      </c>
      <c r="BP316" s="184">
        <f t="shared" ca="1" si="1072"/>
        <v>0</v>
      </c>
      <c r="BQ316" s="184">
        <f t="shared" ca="1" si="1073"/>
        <v>0</v>
      </c>
      <c r="BR316" s="184">
        <f t="shared" ca="1" si="1074"/>
        <v>0</v>
      </c>
      <c r="BS316" s="184">
        <f t="shared" ca="1" si="1075"/>
        <v>0</v>
      </c>
      <c r="BT316" s="184">
        <f t="shared" ca="1" si="1076"/>
        <v>0</v>
      </c>
      <c r="BU316" s="184">
        <f t="shared" ca="1" si="1077"/>
        <v>0</v>
      </c>
      <c r="BV316" s="184">
        <f t="shared" ca="1" si="1078"/>
        <v>0</v>
      </c>
      <c r="BW316" s="184">
        <f t="shared" ca="1" si="1079"/>
        <v>0</v>
      </c>
      <c r="BX316" s="184">
        <f t="shared" ca="1" si="1080"/>
        <v>0</v>
      </c>
      <c r="BY316" s="184">
        <f t="shared" ca="1" si="1081"/>
        <v>0</v>
      </c>
      <c r="BZ316" s="184">
        <f t="shared" ca="1" si="1082"/>
        <v>0</v>
      </c>
      <c r="CA316" s="184">
        <f t="shared" ca="1" si="1083"/>
        <v>0</v>
      </c>
      <c r="CB316" s="184">
        <f t="shared" ca="1" si="1084"/>
        <v>0</v>
      </c>
      <c r="CC316" s="184">
        <f t="shared" ca="1" si="1085"/>
        <v>0</v>
      </c>
      <c r="CD316" s="184">
        <f t="shared" ca="1" si="1086"/>
        <v>0</v>
      </c>
      <c r="CE316" s="184">
        <f t="shared" ca="1" si="1087"/>
        <v>0</v>
      </c>
      <c r="CF316" s="184">
        <f t="shared" ca="1" si="1088"/>
        <v>0</v>
      </c>
      <c r="CG316" s="184">
        <f t="shared" ca="1" si="1089"/>
        <v>0</v>
      </c>
      <c r="CH316" s="184">
        <f t="shared" ca="1" si="1090"/>
        <v>0</v>
      </c>
      <c r="CI316" s="184">
        <f t="shared" ca="1" si="1091"/>
        <v>0</v>
      </c>
      <c r="CJ316" s="184">
        <f t="shared" ca="1" si="1092"/>
        <v>0</v>
      </c>
      <c r="CK316" s="184">
        <f t="shared" ca="1" si="1093"/>
        <v>0</v>
      </c>
      <c r="CL316" s="184">
        <f t="shared" ca="1" si="1094"/>
        <v>0</v>
      </c>
      <c r="CM316" s="184">
        <f t="shared" ca="1" si="1095"/>
        <v>0</v>
      </c>
      <c r="CN316" s="184">
        <f t="shared" ca="1" si="1096"/>
        <v>0</v>
      </c>
      <c r="CO316" s="184">
        <f t="shared" ca="1" si="1097"/>
        <v>0</v>
      </c>
      <c r="CP316" s="184">
        <f t="shared" ca="1" si="1098"/>
        <v>0</v>
      </c>
      <c r="CQ316" s="184">
        <f t="shared" ca="1" si="1099"/>
        <v>0</v>
      </c>
      <c r="CR316" s="184">
        <f t="shared" ca="1" si="1100"/>
        <v>0</v>
      </c>
      <c r="CS316" s="184">
        <f t="shared" ca="1" si="1101"/>
        <v>0</v>
      </c>
      <c r="CT316" s="184">
        <f t="shared" ca="1" si="1102"/>
        <v>0</v>
      </c>
      <c r="CU316" s="184">
        <f t="shared" ca="1" si="1103"/>
        <v>0</v>
      </c>
      <c r="CV316" s="184">
        <f t="shared" ca="1" si="1104"/>
        <v>0</v>
      </c>
      <c r="CW316" s="184">
        <f t="shared" ca="1" si="1105"/>
        <v>0</v>
      </c>
      <c r="CX316" s="184">
        <f t="shared" ca="1" si="1106"/>
        <v>0</v>
      </c>
      <c r="CY316" s="184">
        <f t="shared" ca="1" si="1107"/>
        <v>0</v>
      </c>
      <c r="CZ316" s="184">
        <f t="shared" ca="1" si="1108"/>
        <v>0</v>
      </c>
      <c r="DA316" s="184">
        <f t="shared" ca="1" si="1109"/>
        <v>0</v>
      </c>
      <c r="DB316" s="184">
        <f t="shared" ca="1" si="1110"/>
        <v>0</v>
      </c>
      <c r="DC316" s="184">
        <f t="shared" ca="1" si="1111"/>
        <v>0</v>
      </c>
      <c r="DD316" s="184">
        <f t="shared" ca="1" si="1112"/>
        <v>0</v>
      </c>
      <c r="DE316" s="184">
        <f t="shared" ca="1" si="1113"/>
        <v>0</v>
      </c>
      <c r="DF316" s="184">
        <f t="shared" ca="1" si="1114"/>
        <v>0</v>
      </c>
      <c r="DG316" s="184">
        <f t="shared" ca="1" si="1115"/>
        <v>0</v>
      </c>
      <c r="DH316" s="184">
        <f t="shared" ca="1" si="1116"/>
        <v>0</v>
      </c>
      <c r="DI316" s="184">
        <f t="shared" ca="1" si="1117"/>
        <v>0</v>
      </c>
      <c r="DJ316" s="184">
        <f t="shared" ca="1" si="1118"/>
        <v>0</v>
      </c>
      <c r="DK316" s="184">
        <f t="shared" ca="1" si="1119"/>
        <v>0</v>
      </c>
      <c r="DL316" s="184">
        <f t="shared" ca="1" si="1120"/>
        <v>0</v>
      </c>
      <c r="DM316" s="184">
        <f t="shared" ca="1" si="1121"/>
        <v>0</v>
      </c>
      <c r="DN316" s="184">
        <f t="shared" ca="1" si="1122"/>
        <v>0</v>
      </c>
      <c r="DO316" s="184">
        <f t="shared" ca="1" si="1123"/>
        <v>0</v>
      </c>
      <c r="DP316" s="184">
        <f t="shared" ca="1" si="1124"/>
        <v>0</v>
      </c>
      <c r="DQ316" s="184">
        <f t="shared" ca="1" si="1125"/>
        <v>0</v>
      </c>
      <c r="DR316" s="184">
        <f t="shared" ca="1" si="1126"/>
        <v>0</v>
      </c>
      <c r="DS316" s="184">
        <f t="shared" ca="1" si="1127"/>
        <v>0</v>
      </c>
      <c r="DT316" s="184">
        <f t="shared" ca="1" si="1128"/>
        <v>0</v>
      </c>
      <c r="DU316" s="184">
        <f t="shared" ca="1" si="1129"/>
        <v>0</v>
      </c>
      <c r="DV316" s="184">
        <f t="shared" ca="1" si="1130"/>
        <v>0</v>
      </c>
      <c r="DW316" s="184">
        <f t="shared" ca="1" si="1131"/>
        <v>0</v>
      </c>
      <c r="DX316" s="184">
        <f t="shared" ca="1" si="1132"/>
        <v>0</v>
      </c>
      <c r="DY316" s="184">
        <f t="shared" ca="1" si="1133"/>
        <v>0</v>
      </c>
      <c r="DZ316" s="184">
        <f t="shared" ca="1" si="1134"/>
        <v>0</v>
      </c>
      <c r="EA316" s="184">
        <f t="shared" ca="1" si="1135"/>
        <v>0</v>
      </c>
      <c r="EB316" s="184">
        <f t="shared" ca="1" si="1136"/>
        <v>0</v>
      </c>
      <c r="EC316" s="184">
        <f t="shared" ca="1" si="1137"/>
        <v>0</v>
      </c>
      <c r="ED316" s="184">
        <f t="shared" ca="1" si="1138"/>
        <v>0</v>
      </c>
      <c r="EE316" s="184">
        <f t="shared" ca="1" si="1139"/>
        <v>0</v>
      </c>
      <c r="EF316" s="184">
        <f t="shared" ca="1" si="1140"/>
        <v>0</v>
      </c>
      <c r="EG316" s="184">
        <f t="shared" ca="1" si="1141"/>
        <v>0</v>
      </c>
      <c r="EH316" s="184">
        <f t="shared" ca="1" si="1142"/>
        <v>0</v>
      </c>
      <c r="EI316" s="184">
        <f t="shared" ca="1" si="1143"/>
        <v>0</v>
      </c>
      <c r="EJ316" s="184">
        <f t="shared" ca="1" si="1144"/>
        <v>0</v>
      </c>
      <c r="EK316" s="184">
        <f t="shared" ca="1" si="1145"/>
        <v>0</v>
      </c>
      <c r="EL316" s="184">
        <f t="shared" ca="1" si="1146"/>
        <v>0</v>
      </c>
      <c r="EM316" s="184">
        <f t="shared" ca="1" si="1147"/>
        <v>0</v>
      </c>
      <c r="EN316" s="184">
        <f t="shared" ca="1" si="1148"/>
        <v>0</v>
      </c>
      <c r="EO316" s="184">
        <f t="shared" ca="1" si="1149"/>
        <v>0</v>
      </c>
      <c r="EP316" s="184">
        <f t="shared" ca="1" si="1150"/>
        <v>0</v>
      </c>
      <c r="EQ316" s="184">
        <f t="shared" ca="1" si="1151"/>
        <v>0</v>
      </c>
      <c r="ER316" s="184">
        <f t="shared" ca="1" si="1152"/>
        <v>0</v>
      </c>
      <c r="ES316" s="184">
        <f t="shared" ca="1" si="1153"/>
        <v>0</v>
      </c>
      <c r="ET316" s="184">
        <f t="shared" ca="1" si="1154"/>
        <v>0</v>
      </c>
      <c r="EU316" s="184">
        <f t="shared" ca="1" si="1155"/>
        <v>0</v>
      </c>
      <c r="EV316" s="184">
        <f t="shared" ca="1" si="1156"/>
        <v>0</v>
      </c>
      <c r="EW316" s="184">
        <f t="shared" ca="1" si="1157"/>
        <v>0</v>
      </c>
      <c r="EX316" s="184">
        <f t="shared" ca="1" si="1158"/>
        <v>0</v>
      </c>
      <c r="EY316" s="184">
        <f t="shared" ca="1" si="1159"/>
        <v>0</v>
      </c>
      <c r="EZ316" s="184">
        <f t="shared" ca="1" si="1160"/>
        <v>0</v>
      </c>
      <c r="FA316" s="184">
        <f t="shared" ca="1" si="1161"/>
        <v>0</v>
      </c>
      <c r="FB316" s="184">
        <f t="shared" ca="1" si="1162"/>
        <v>0</v>
      </c>
      <c r="FC316" s="184">
        <f t="shared" ca="1" si="1163"/>
        <v>0</v>
      </c>
      <c r="FD316" s="184">
        <f t="shared" ca="1" si="1164"/>
        <v>0</v>
      </c>
      <c r="FE316" s="184">
        <f t="shared" ca="1" si="1165"/>
        <v>0</v>
      </c>
      <c r="FF316" s="184">
        <f t="shared" ca="1" si="1166"/>
        <v>0</v>
      </c>
      <c r="FG316" s="184">
        <f t="shared" ca="1" si="1167"/>
        <v>0</v>
      </c>
      <c r="FH316" s="184">
        <f t="shared" ca="1" si="1168"/>
        <v>0</v>
      </c>
      <c r="FI316" s="184">
        <f t="shared" ca="1" si="1169"/>
        <v>0</v>
      </c>
      <c r="FJ316" s="184">
        <f t="shared" ca="1" si="1170"/>
        <v>0</v>
      </c>
      <c r="FK316" s="184">
        <f t="shared" ca="1" si="1171"/>
        <v>0</v>
      </c>
      <c r="FL316" s="184">
        <f t="shared" ca="1" si="1172"/>
        <v>0</v>
      </c>
      <c r="FM316" s="184">
        <f t="shared" ca="1" si="1173"/>
        <v>0</v>
      </c>
      <c r="FN316" s="184">
        <f t="shared" ca="1" si="1174"/>
        <v>0</v>
      </c>
      <c r="FO316" s="184">
        <f t="shared" ca="1" si="1175"/>
        <v>0</v>
      </c>
      <c r="FP316" s="184">
        <f t="shared" ca="1" si="1176"/>
        <v>0</v>
      </c>
      <c r="FQ316" s="184">
        <f t="shared" ca="1" si="1177"/>
        <v>0</v>
      </c>
      <c r="FR316" s="184">
        <f t="shared" ca="1" si="1178"/>
        <v>0</v>
      </c>
      <c r="FS316" s="184">
        <f t="shared" ca="1" si="1179"/>
        <v>0</v>
      </c>
      <c r="FT316" s="184">
        <f t="shared" ca="1" si="1180"/>
        <v>0</v>
      </c>
      <c r="FU316" s="184">
        <f t="shared" ca="1" si="1181"/>
        <v>0</v>
      </c>
      <c r="FV316" s="184">
        <f t="shared" ca="1" si="1182"/>
        <v>0</v>
      </c>
      <c r="FW316" s="184">
        <f t="shared" ca="1" si="1183"/>
        <v>0</v>
      </c>
      <c r="FX316" s="184">
        <f t="shared" ca="1" si="1184"/>
        <v>0</v>
      </c>
      <c r="FY316" s="184">
        <f t="shared" ca="1" si="1185"/>
        <v>0</v>
      </c>
      <c r="FZ316" s="184">
        <f t="shared" ca="1" si="1186"/>
        <v>0</v>
      </c>
      <c r="GA316" s="184">
        <f t="shared" ca="1" si="1187"/>
        <v>0</v>
      </c>
      <c r="GB316" s="184">
        <f t="shared" ca="1" si="1188"/>
        <v>0</v>
      </c>
      <c r="GC316" s="184">
        <f t="shared" ca="1" si="1189"/>
        <v>0</v>
      </c>
      <c r="GD316" s="184">
        <f t="shared" ca="1" si="1190"/>
        <v>0</v>
      </c>
      <c r="GE316" s="184">
        <f t="shared" ca="1" si="1191"/>
        <v>0</v>
      </c>
      <c r="GF316" s="184">
        <f t="shared" ca="1" si="1192"/>
        <v>0</v>
      </c>
      <c r="GG316" s="184">
        <f t="shared" ca="1" si="1193"/>
        <v>0</v>
      </c>
      <c r="GH316" s="184">
        <f t="shared" ca="1" si="1194"/>
        <v>0</v>
      </c>
      <c r="GI316" s="184">
        <f t="shared" ca="1" si="1195"/>
        <v>0</v>
      </c>
      <c r="GJ316" s="184">
        <f t="shared" ca="1" si="1196"/>
        <v>0</v>
      </c>
      <c r="GK316" s="184">
        <f t="shared" ca="1" si="1197"/>
        <v>0</v>
      </c>
      <c r="GL316" s="184">
        <f t="shared" ca="1" si="1198"/>
        <v>0</v>
      </c>
      <c r="GM316" s="184">
        <f t="shared" ca="1" si="1199"/>
        <v>0</v>
      </c>
      <c r="GN316" s="184">
        <f t="shared" ca="1" si="1200"/>
        <v>0</v>
      </c>
      <c r="GO316" s="184">
        <f t="shared" ca="1" si="1201"/>
        <v>0</v>
      </c>
      <c r="GP316" s="184">
        <f t="shared" ca="1" si="1202"/>
        <v>0</v>
      </c>
      <c r="GQ316" s="184">
        <f t="shared" ca="1" si="1203"/>
        <v>0</v>
      </c>
      <c r="GR316" s="184">
        <f t="shared" ca="1" si="1204"/>
        <v>0</v>
      </c>
      <c r="GS316" s="184">
        <f t="shared" ca="1" si="1205"/>
        <v>0</v>
      </c>
      <c r="GT316" s="184">
        <f t="shared" ca="1" si="1206"/>
        <v>0</v>
      </c>
      <c r="GU316" s="184">
        <f t="shared" ca="1" si="1207"/>
        <v>0</v>
      </c>
      <c r="GV316" s="184">
        <f t="shared" ca="1" si="1208"/>
        <v>0</v>
      </c>
      <c r="GW316" s="184">
        <f t="shared" ca="1" si="1209"/>
        <v>0</v>
      </c>
      <c r="GX316" s="184">
        <f t="shared" ca="1" si="1210"/>
        <v>0</v>
      </c>
      <c r="GY316" s="184">
        <f t="shared" ca="1" si="1211"/>
        <v>0</v>
      </c>
      <c r="GZ316" s="184">
        <f t="shared" ca="1" si="1212"/>
        <v>0</v>
      </c>
      <c r="HA316" s="184">
        <f t="shared" ca="1" si="1213"/>
        <v>0</v>
      </c>
      <c r="HB316" s="184">
        <f t="shared" ca="1" si="1214"/>
        <v>0</v>
      </c>
      <c r="HC316" s="184">
        <f t="shared" ca="1" si="1215"/>
        <v>0</v>
      </c>
      <c r="HD316" s="184">
        <f t="shared" ca="1" si="1216"/>
        <v>0</v>
      </c>
      <c r="HE316" s="184">
        <f t="shared" ca="1" si="1217"/>
        <v>0</v>
      </c>
      <c r="HF316" s="184">
        <f t="shared" ca="1" si="1218"/>
        <v>0</v>
      </c>
      <c r="HG316" s="184">
        <f t="shared" ca="1" si="1219"/>
        <v>0</v>
      </c>
      <c r="HH316" s="184">
        <f t="shared" ca="1" si="1220"/>
        <v>0</v>
      </c>
      <c r="HI316" s="184">
        <f t="shared" ca="1" si="1221"/>
        <v>0</v>
      </c>
      <c r="HJ316" s="184">
        <f t="shared" ca="1" si="1222"/>
        <v>0</v>
      </c>
      <c r="HK316" s="578">
        <f t="shared" ca="1" si="1223"/>
        <v>0</v>
      </c>
    </row>
    <row r="317" spans="1:219" s="185" customFormat="1">
      <c r="A317" s="284"/>
      <c r="B317" s="285"/>
      <c r="C317" s="286"/>
      <c r="D317" s="287"/>
      <c r="E317" s="288"/>
      <c r="F317" s="289"/>
      <c r="G317" s="289"/>
      <c r="H317" s="289"/>
      <c r="I317" s="289"/>
      <c r="J317" s="289"/>
      <c r="K317" s="289"/>
      <c r="L317" s="289"/>
      <c r="M317" s="572">
        <f t="shared" si="1017"/>
        <v>0</v>
      </c>
      <c r="N317" s="572">
        <f t="shared" si="1018"/>
        <v>0</v>
      </c>
      <c r="O317" s="572">
        <f t="shared" si="1019"/>
        <v>0</v>
      </c>
      <c r="P317" s="572">
        <f t="shared" si="1020"/>
        <v>309</v>
      </c>
      <c r="Q317" s="572" t="str">
        <f t="shared" si="1021"/>
        <v/>
      </c>
      <c r="R317" s="572" t="str">
        <f t="shared" si="1022"/>
        <v/>
      </c>
      <c r="S317" s="184" t="str">
        <f t="shared" ca="1" si="1023"/>
        <v/>
      </c>
      <c r="T317" s="184" t="str">
        <f t="shared" ca="1" si="1024"/>
        <v/>
      </c>
      <c r="U317" s="184" t="str">
        <f t="shared" ca="1" si="1025"/>
        <v/>
      </c>
      <c r="V317" s="184" t="str">
        <f t="shared" ca="1" si="1026"/>
        <v/>
      </c>
      <c r="W317" s="184" t="str">
        <f t="shared" ca="1" si="1027"/>
        <v/>
      </c>
      <c r="X317" s="184">
        <f t="shared" ca="1" si="1028"/>
        <v>0</v>
      </c>
      <c r="Y317" s="184">
        <f t="shared" ca="1" si="1029"/>
        <v>0</v>
      </c>
      <c r="Z317" s="184">
        <f t="shared" ca="1" si="1030"/>
        <v>0</v>
      </c>
      <c r="AA317" s="184">
        <f t="shared" ca="1" si="1031"/>
        <v>0</v>
      </c>
      <c r="AB317" s="184">
        <f t="shared" ca="1" si="1032"/>
        <v>0</v>
      </c>
      <c r="AC317" s="184">
        <f t="shared" ca="1" si="1033"/>
        <v>0</v>
      </c>
      <c r="AD317" s="184">
        <f t="shared" ca="1" si="1034"/>
        <v>0</v>
      </c>
      <c r="AE317" s="184">
        <f t="shared" ca="1" si="1035"/>
        <v>0</v>
      </c>
      <c r="AF317" s="184">
        <f t="shared" ca="1" si="1036"/>
        <v>0</v>
      </c>
      <c r="AG317" s="184">
        <f t="shared" ca="1" si="1037"/>
        <v>0</v>
      </c>
      <c r="AH317" s="184">
        <f t="shared" ca="1" si="1038"/>
        <v>0</v>
      </c>
      <c r="AI317" s="184">
        <f t="shared" ca="1" si="1039"/>
        <v>0</v>
      </c>
      <c r="AJ317" s="184">
        <f t="shared" ca="1" si="1040"/>
        <v>0</v>
      </c>
      <c r="AK317" s="184">
        <f t="shared" ca="1" si="1041"/>
        <v>0</v>
      </c>
      <c r="AL317" s="184">
        <f t="shared" ca="1" si="1042"/>
        <v>0</v>
      </c>
      <c r="AM317" s="184">
        <f t="shared" ca="1" si="1043"/>
        <v>0</v>
      </c>
      <c r="AN317" s="184">
        <f t="shared" ca="1" si="1044"/>
        <v>0</v>
      </c>
      <c r="AO317" s="184">
        <f t="shared" ca="1" si="1045"/>
        <v>0</v>
      </c>
      <c r="AP317" s="184">
        <f t="shared" ca="1" si="1046"/>
        <v>0</v>
      </c>
      <c r="AQ317" s="184">
        <f t="shared" ca="1" si="1047"/>
        <v>0</v>
      </c>
      <c r="AR317" s="184">
        <f t="shared" ca="1" si="1048"/>
        <v>0</v>
      </c>
      <c r="AS317" s="184">
        <f t="shared" ca="1" si="1049"/>
        <v>0</v>
      </c>
      <c r="AT317" s="184">
        <f t="shared" ca="1" si="1050"/>
        <v>0</v>
      </c>
      <c r="AU317" s="184">
        <f t="shared" ca="1" si="1051"/>
        <v>0</v>
      </c>
      <c r="AV317" s="184">
        <f t="shared" ca="1" si="1052"/>
        <v>0</v>
      </c>
      <c r="AW317" s="184">
        <f t="shared" ca="1" si="1053"/>
        <v>0</v>
      </c>
      <c r="AX317" s="184">
        <f t="shared" ca="1" si="1054"/>
        <v>0</v>
      </c>
      <c r="AY317" s="184">
        <f t="shared" ca="1" si="1055"/>
        <v>0</v>
      </c>
      <c r="AZ317" s="184">
        <f t="shared" ca="1" si="1056"/>
        <v>0</v>
      </c>
      <c r="BA317" s="184">
        <f t="shared" ca="1" si="1057"/>
        <v>0</v>
      </c>
      <c r="BB317" s="184">
        <f t="shared" ca="1" si="1058"/>
        <v>0</v>
      </c>
      <c r="BC317" s="184">
        <f t="shared" ca="1" si="1059"/>
        <v>0</v>
      </c>
      <c r="BD317" s="184">
        <f t="shared" ca="1" si="1060"/>
        <v>0</v>
      </c>
      <c r="BE317" s="184">
        <f t="shared" ca="1" si="1061"/>
        <v>0</v>
      </c>
      <c r="BF317" s="184">
        <f t="shared" ca="1" si="1062"/>
        <v>0</v>
      </c>
      <c r="BG317" s="184">
        <f t="shared" ca="1" si="1063"/>
        <v>0</v>
      </c>
      <c r="BH317" s="184">
        <f t="shared" ca="1" si="1064"/>
        <v>0</v>
      </c>
      <c r="BI317" s="184">
        <f t="shared" ca="1" si="1065"/>
        <v>0</v>
      </c>
      <c r="BJ317" s="184">
        <f t="shared" ca="1" si="1066"/>
        <v>0</v>
      </c>
      <c r="BK317" s="184">
        <f t="shared" ca="1" si="1067"/>
        <v>0</v>
      </c>
      <c r="BL317" s="184">
        <f t="shared" ca="1" si="1068"/>
        <v>0</v>
      </c>
      <c r="BM317" s="184">
        <f t="shared" ca="1" si="1069"/>
        <v>0</v>
      </c>
      <c r="BN317" s="184">
        <f t="shared" ca="1" si="1070"/>
        <v>0</v>
      </c>
      <c r="BO317" s="184">
        <f t="shared" ca="1" si="1071"/>
        <v>0</v>
      </c>
      <c r="BP317" s="184">
        <f t="shared" ca="1" si="1072"/>
        <v>0</v>
      </c>
      <c r="BQ317" s="184">
        <f t="shared" ca="1" si="1073"/>
        <v>0</v>
      </c>
      <c r="BR317" s="184">
        <f t="shared" ca="1" si="1074"/>
        <v>0</v>
      </c>
      <c r="BS317" s="184">
        <f t="shared" ca="1" si="1075"/>
        <v>0</v>
      </c>
      <c r="BT317" s="184">
        <f t="shared" ca="1" si="1076"/>
        <v>0</v>
      </c>
      <c r="BU317" s="184">
        <f t="shared" ca="1" si="1077"/>
        <v>0</v>
      </c>
      <c r="BV317" s="184">
        <f t="shared" ca="1" si="1078"/>
        <v>0</v>
      </c>
      <c r="BW317" s="184">
        <f t="shared" ca="1" si="1079"/>
        <v>0</v>
      </c>
      <c r="BX317" s="184">
        <f t="shared" ca="1" si="1080"/>
        <v>0</v>
      </c>
      <c r="BY317" s="184">
        <f t="shared" ca="1" si="1081"/>
        <v>0</v>
      </c>
      <c r="BZ317" s="184">
        <f t="shared" ca="1" si="1082"/>
        <v>0</v>
      </c>
      <c r="CA317" s="184">
        <f t="shared" ca="1" si="1083"/>
        <v>0</v>
      </c>
      <c r="CB317" s="184">
        <f t="shared" ca="1" si="1084"/>
        <v>0</v>
      </c>
      <c r="CC317" s="184">
        <f t="shared" ca="1" si="1085"/>
        <v>0</v>
      </c>
      <c r="CD317" s="184">
        <f t="shared" ca="1" si="1086"/>
        <v>0</v>
      </c>
      <c r="CE317" s="184">
        <f t="shared" ca="1" si="1087"/>
        <v>0</v>
      </c>
      <c r="CF317" s="184">
        <f t="shared" ca="1" si="1088"/>
        <v>0</v>
      </c>
      <c r="CG317" s="184">
        <f t="shared" ca="1" si="1089"/>
        <v>0</v>
      </c>
      <c r="CH317" s="184">
        <f t="shared" ca="1" si="1090"/>
        <v>0</v>
      </c>
      <c r="CI317" s="184">
        <f t="shared" ca="1" si="1091"/>
        <v>0</v>
      </c>
      <c r="CJ317" s="184">
        <f t="shared" ca="1" si="1092"/>
        <v>0</v>
      </c>
      <c r="CK317" s="184">
        <f t="shared" ca="1" si="1093"/>
        <v>0</v>
      </c>
      <c r="CL317" s="184">
        <f t="shared" ca="1" si="1094"/>
        <v>0</v>
      </c>
      <c r="CM317" s="184">
        <f t="shared" ca="1" si="1095"/>
        <v>0</v>
      </c>
      <c r="CN317" s="184">
        <f t="shared" ca="1" si="1096"/>
        <v>0</v>
      </c>
      <c r="CO317" s="184">
        <f t="shared" ca="1" si="1097"/>
        <v>0</v>
      </c>
      <c r="CP317" s="184">
        <f t="shared" ca="1" si="1098"/>
        <v>0</v>
      </c>
      <c r="CQ317" s="184">
        <f t="shared" ca="1" si="1099"/>
        <v>0</v>
      </c>
      <c r="CR317" s="184">
        <f t="shared" ca="1" si="1100"/>
        <v>0</v>
      </c>
      <c r="CS317" s="184">
        <f t="shared" ca="1" si="1101"/>
        <v>0</v>
      </c>
      <c r="CT317" s="184">
        <f t="shared" ca="1" si="1102"/>
        <v>0</v>
      </c>
      <c r="CU317" s="184">
        <f t="shared" ca="1" si="1103"/>
        <v>0</v>
      </c>
      <c r="CV317" s="184">
        <f t="shared" ca="1" si="1104"/>
        <v>0</v>
      </c>
      <c r="CW317" s="184">
        <f t="shared" ca="1" si="1105"/>
        <v>0</v>
      </c>
      <c r="CX317" s="184">
        <f t="shared" ca="1" si="1106"/>
        <v>0</v>
      </c>
      <c r="CY317" s="184">
        <f t="shared" ca="1" si="1107"/>
        <v>0</v>
      </c>
      <c r="CZ317" s="184">
        <f t="shared" ca="1" si="1108"/>
        <v>0</v>
      </c>
      <c r="DA317" s="184">
        <f t="shared" ca="1" si="1109"/>
        <v>0</v>
      </c>
      <c r="DB317" s="184">
        <f t="shared" ca="1" si="1110"/>
        <v>0</v>
      </c>
      <c r="DC317" s="184">
        <f t="shared" ca="1" si="1111"/>
        <v>0</v>
      </c>
      <c r="DD317" s="184">
        <f t="shared" ca="1" si="1112"/>
        <v>0</v>
      </c>
      <c r="DE317" s="184">
        <f t="shared" ca="1" si="1113"/>
        <v>0</v>
      </c>
      <c r="DF317" s="184">
        <f t="shared" ca="1" si="1114"/>
        <v>0</v>
      </c>
      <c r="DG317" s="184">
        <f t="shared" ca="1" si="1115"/>
        <v>0</v>
      </c>
      <c r="DH317" s="184">
        <f t="shared" ca="1" si="1116"/>
        <v>0</v>
      </c>
      <c r="DI317" s="184">
        <f t="shared" ca="1" si="1117"/>
        <v>0</v>
      </c>
      <c r="DJ317" s="184">
        <f t="shared" ca="1" si="1118"/>
        <v>0</v>
      </c>
      <c r="DK317" s="184">
        <f t="shared" ca="1" si="1119"/>
        <v>0</v>
      </c>
      <c r="DL317" s="184">
        <f t="shared" ca="1" si="1120"/>
        <v>0</v>
      </c>
      <c r="DM317" s="184">
        <f t="shared" ca="1" si="1121"/>
        <v>0</v>
      </c>
      <c r="DN317" s="184">
        <f t="shared" ca="1" si="1122"/>
        <v>0</v>
      </c>
      <c r="DO317" s="184">
        <f t="shared" ca="1" si="1123"/>
        <v>0</v>
      </c>
      <c r="DP317" s="184">
        <f t="shared" ca="1" si="1124"/>
        <v>0</v>
      </c>
      <c r="DQ317" s="184">
        <f t="shared" ca="1" si="1125"/>
        <v>0</v>
      </c>
      <c r="DR317" s="184">
        <f t="shared" ca="1" si="1126"/>
        <v>0</v>
      </c>
      <c r="DS317" s="184">
        <f t="shared" ca="1" si="1127"/>
        <v>0</v>
      </c>
      <c r="DT317" s="184">
        <f t="shared" ca="1" si="1128"/>
        <v>0</v>
      </c>
      <c r="DU317" s="184">
        <f t="shared" ca="1" si="1129"/>
        <v>0</v>
      </c>
      <c r="DV317" s="184">
        <f t="shared" ca="1" si="1130"/>
        <v>0</v>
      </c>
      <c r="DW317" s="184">
        <f t="shared" ca="1" si="1131"/>
        <v>0</v>
      </c>
      <c r="DX317" s="184">
        <f t="shared" ca="1" si="1132"/>
        <v>0</v>
      </c>
      <c r="DY317" s="184">
        <f t="shared" ca="1" si="1133"/>
        <v>0</v>
      </c>
      <c r="DZ317" s="184">
        <f t="shared" ca="1" si="1134"/>
        <v>0</v>
      </c>
      <c r="EA317" s="184">
        <f t="shared" ca="1" si="1135"/>
        <v>0</v>
      </c>
      <c r="EB317" s="184">
        <f t="shared" ca="1" si="1136"/>
        <v>0</v>
      </c>
      <c r="EC317" s="184">
        <f t="shared" ca="1" si="1137"/>
        <v>0</v>
      </c>
      <c r="ED317" s="184">
        <f t="shared" ca="1" si="1138"/>
        <v>0</v>
      </c>
      <c r="EE317" s="184">
        <f t="shared" ca="1" si="1139"/>
        <v>0</v>
      </c>
      <c r="EF317" s="184">
        <f t="shared" ca="1" si="1140"/>
        <v>0</v>
      </c>
      <c r="EG317" s="184">
        <f t="shared" ca="1" si="1141"/>
        <v>0</v>
      </c>
      <c r="EH317" s="184">
        <f t="shared" ca="1" si="1142"/>
        <v>0</v>
      </c>
      <c r="EI317" s="184">
        <f t="shared" ca="1" si="1143"/>
        <v>0</v>
      </c>
      <c r="EJ317" s="184">
        <f t="shared" ca="1" si="1144"/>
        <v>0</v>
      </c>
      <c r="EK317" s="184">
        <f t="shared" ca="1" si="1145"/>
        <v>0</v>
      </c>
      <c r="EL317" s="184">
        <f t="shared" ca="1" si="1146"/>
        <v>0</v>
      </c>
      <c r="EM317" s="184">
        <f t="shared" ca="1" si="1147"/>
        <v>0</v>
      </c>
      <c r="EN317" s="184">
        <f t="shared" ca="1" si="1148"/>
        <v>0</v>
      </c>
      <c r="EO317" s="184">
        <f t="shared" ca="1" si="1149"/>
        <v>0</v>
      </c>
      <c r="EP317" s="184">
        <f t="shared" ca="1" si="1150"/>
        <v>0</v>
      </c>
      <c r="EQ317" s="184">
        <f t="shared" ca="1" si="1151"/>
        <v>0</v>
      </c>
      <c r="ER317" s="184">
        <f t="shared" ca="1" si="1152"/>
        <v>0</v>
      </c>
      <c r="ES317" s="184">
        <f t="shared" ca="1" si="1153"/>
        <v>0</v>
      </c>
      <c r="ET317" s="184">
        <f t="shared" ca="1" si="1154"/>
        <v>0</v>
      </c>
      <c r="EU317" s="184">
        <f t="shared" ca="1" si="1155"/>
        <v>0</v>
      </c>
      <c r="EV317" s="184">
        <f t="shared" ca="1" si="1156"/>
        <v>0</v>
      </c>
      <c r="EW317" s="184">
        <f t="shared" ca="1" si="1157"/>
        <v>0</v>
      </c>
      <c r="EX317" s="184">
        <f t="shared" ca="1" si="1158"/>
        <v>0</v>
      </c>
      <c r="EY317" s="184">
        <f t="shared" ca="1" si="1159"/>
        <v>0</v>
      </c>
      <c r="EZ317" s="184">
        <f t="shared" ca="1" si="1160"/>
        <v>0</v>
      </c>
      <c r="FA317" s="184">
        <f t="shared" ca="1" si="1161"/>
        <v>0</v>
      </c>
      <c r="FB317" s="184">
        <f t="shared" ca="1" si="1162"/>
        <v>0</v>
      </c>
      <c r="FC317" s="184">
        <f t="shared" ca="1" si="1163"/>
        <v>0</v>
      </c>
      <c r="FD317" s="184">
        <f t="shared" ca="1" si="1164"/>
        <v>0</v>
      </c>
      <c r="FE317" s="184">
        <f t="shared" ca="1" si="1165"/>
        <v>0</v>
      </c>
      <c r="FF317" s="184">
        <f t="shared" ca="1" si="1166"/>
        <v>0</v>
      </c>
      <c r="FG317" s="184">
        <f t="shared" ca="1" si="1167"/>
        <v>0</v>
      </c>
      <c r="FH317" s="184">
        <f t="shared" ca="1" si="1168"/>
        <v>0</v>
      </c>
      <c r="FI317" s="184">
        <f t="shared" ca="1" si="1169"/>
        <v>0</v>
      </c>
      <c r="FJ317" s="184">
        <f t="shared" ca="1" si="1170"/>
        <v>0</v>
      </c>
      <c r="FK317" s="184">
        <f t="shared" ca="1" si="1171"/>
        <v>0</v>
      </c>
      <c r="FL317" s="184">
        <f t="shared" ca="1" si="1172"/>
        <v>0</v>
      </c>
      <c r="FM317" s="184">
        <f t="shared" ca="1" si="1173"/>
        <v>0</v>
      </c>
      <c r="FN317" s="184">
        <f t="shared" ca="1" si="1174"/>
        <v>0</v>
      </c>
      <c r="FO317" s="184">
        <f t="shared" ca="1" si="1175"/>
        <v>0</v>
      </c>
      <c r="FP317" s="184">
        <f t="shared" ca="1" si="1176"/>
        <v>0</v>
      </c>
      <c r="FQ317" s="184">
        <f t="shared" ca="1" si="1177"/>
        <v>0</v>
      </c>
      <c r="FR317" s="184">
        <f t="shared" ca="1" si="1178"/>
        <v>0</v>
      </c>
      <c r="FS317" s="184">
        <f t="shared" ca="1" si="1179"/>
        <v>0</v>
      </c>
      <c r="FT317" s="184">
        <f t="shared" ca="1" si="1180"/>
        <v>0</v>
      </c>
      <c r="FU317" s="184">
        <f t="shared" ca="1" si="1181"/>
        <v>0</v>
      </c>
      <c r="FV317" s="184">
        <f t="shared" ca="1" si="1182"/>
        <v>0</v>
      </c>
      <c r="FW317" s="184">
        <f t="shared" ca="1" si="1183"/>
        <v>0</v>
      </c>
      <c r="FX317" s="184">
        <f t="shared" ca="1" si="1184"/>
        <v>0</v>
      </c>
      <c r="FY317" s="184">
        <f t="shared" ca="1" si="1185"/>
        <v>0</v>
      </c>
      <c r="FZ317" s="184">
        <f t="shared" ca="1" si="1186"/>
        <v>0</v>
      </c>
      <c r="GA317" s="184">
        <f t="shared" ca="1" si="1187"/>
        <v>0</v>
      </c>
      <c r="GB317" s="184">
        <f t="shared" ca="1" si="1188"/>
        <v>0</v>
      </c>
      <c r="GC317" s="184">
        <f t="shared" ca="1" si="1189"/>
        <v>0</v>
      </c>
      <c r="GD317" s="184">
        <f t="shared" ca="1" si="1190"/>
        <v>0</v>
      </c>
      <c r="GE317" s="184">
        <f t="shared" ca="1" si="1191"/>
        <v>0</v>
      </c>
      <c r="GF317" s="184">
        <f t="shared" ca="1" si="1192"/>
        <v>0</v>
      </c>
      <c r="GG317" s="184">
        <f t="shared" ca="1" si="1193"/>
        <v>0</v>
      </c>
      <c r="GH317" s="184">
        <f t="shared" ca="1" si="1194"/>
        <v>0</v>
      </c>
      <c r="GI317" s="184">
        <f t="shared" ca="1" si="1195"/>
        <v>0</v>
      </c>
      <c r="GJ317" s="184">
        <f t="shared" ca="1" si="1196"/>
        <v>0</v>
      </c>
      <c r="GK317" s="184">
        <f t="shared" ca="1" si="1197"/>
        <v>0</v>
      </c>
      <c r="GL317" s="184">
        <f t="shared" ca="1" si="1198"/>
        <v>0</v>
      </c>
      <c r="GM317" s="184">
        <f t="shared" ca="1" si="1199"/>
        <v>0</v>
      </c>
      <c r="GN317" s="184">
        <f t="shared" ca="1" si="1200"/>
        <v>0</v>
      </c>
      <c r="GO317" s="184">
        <f t="shared" ca="1" si="1201"/>
        <v>0</v>
      </c>
      <c r="GP317" s="184">
        <f t="shared" ca="1" si="1202"/>
        <v>0</v>
      </c>
      <c r="GQ317" s="184">
        <f t="shared" ca="1" si="1203"/>
        <v>0</v>
      </c>
      <c r="GR317" s="184">
        <f t="shared" ca="1" si="1204"/>
        <v>0</v>
      </c>
      <c r="GS317" s="184">
        <f t="shared" ca="1" si="1205"/>
        <v>0</v>
      </c>
      <c r="GT317" s="184">
        <f t="shared" ca="1" si="1206"/>
        <v>0</v>
      </c>
      <c r="GU317" s="184">
        <f t="shared" ca="1" si="1207"/>
        <v>0</v>
      </c>
      <c r="GV317" s="184">
        <f t="shared" ca="1" si="1208"/>
        <v>0</v>
      </c>
      <c r="GW317" s="184">
        <f t="shared" ca="1" si="1209"/>
        <v>0</v>
      </c>
      <c r="GX317" s="184">
        <f t="shared" ca="1" si="1210"/>
        <v>0</v>
      </c>
      <c r="GY317" s="184">
        <f t="shared" ca="1" si="1211"/>
        <v>0</v>
      </c>
      <c r="GZ317" s="184">
        <f t="shared" ca="1" si="1212"/>
        <v>0</v>
      </c>
      <c r="HA317" s="184">
        <f t="shared" ca="1" si="1213"/>
        <v>0</v>
      </c>
      <c r="HB317" s="184">
        <f t="shared" ca="1" si="1214"/>
        <v>0</v>
      </c>
      <c r="HC317" s="184">
        <f t="shared" ca="1" si="1215"/>
        <v>0</v>
      </c>
      <c r="HD317" s="184">
        <f t="shared" ca="1" si="1216"/>
        <v>0</v>
      </c>
      <c r="HE317" s="184">
        <f t="shared" ca="1" si="1217"/>
        <v>0</v>
      </c>
      <c r="HF317" s="184">
        <f t="shared" ca="1" si="1218"/>
        <v>0</v>
      </c>
      <c r="HG317" s="184">
        <f t="shared" ca="1" si="1219"/>
        <v>0</v>
      </c>
      <c r="HH317" s="184">
        <f t="shared" ca="1" si="1220"/>
        <v>0</v>
      </c>
      <c r="HI317" s="184">
        <f t="shared" ca="1" si="1221"/>
        <v>0</v>
      </c>
      <c r="HJ317" s="184">
        <f t="shared" ca="1" si="1222"/>
        <v>0</v>
      </c>
      <c r="HK317" s="578">
        <f t="shared" ca="1" si="1223"/>
        <v>0</v>
      </c>
    </row>
    <row r="318" spans="1:219" s="185" customFormat="1">
      <c r="A318" s="284"/>
      <c r="B318" s="285"/>
      <c r="C318" s="286"/>
      <c r="D318" s="287"/>
      <c r="E318" s="288"/>
      <c r="F318" s="289"/>
      <c r="G318" s="289"/>
      <c r="H318" s="289"/>
      <c r="I318" s="289"/>
      <c r="J318" s="289"/>
      <c r="K318" s="289"/>
      <c r="L318" s="289"/>
      <c r="M318" s="572">
        <f t="shared" si="1017"/>
        <v>0</v>
      </c>
      <c r="N318" s="572">
        <f t="shared" si="1018"/>
        <v>0</v>
      </c>
      <c r="O318" s="572">
        <f t="shared" si="1019"/>
        <v>0</v>
      </c>
      <c r="P318" s="572">
        <f t="shared" si="1020"/>
        <v>310</v>
      </c>
      <c r="Q318" s="572" t="str">
        <f t="shared" si="1021"/>
        <v/>
      </c>
      <c r="R318" s="572" t="str">
        <f t="shared" si="1022"/>
        <v/>
      </c>
      <c r="S318" s="184" t="str">
        <f t="shared" ca="1" si="1023"/>
        <v/>
      </c>
      <c r="T318" s="184" t="str">
        <f t="shared" ca="1" si="1024"/>
        <v/>
      </c>
      <c r="U318" s="184" t="str">
        <f t="shared" ca="1" si="1025"/>
        <v/>
      </c>
      <c r="V318" s="184" t="str">
        <f t="shared" ca="1" si="1026"/>
        <v/>
      </c>
      <c r="W318" s="184">
        <f t="shared" ca="1" si="1027"/>
        <v>0</v>
      </c>
      <c r="X318" s="184">
        <f t="shared" ca="1" si="1028"/>
        <v>0</v>
      </c>
      <c r="Y318" s="184">
        <f t="shared" ca="1" si="1029"/>
        <v>0</v>
      </c>
      <c r="Z318" s="184">
        <f t="shared" ca="1" si="1030"/>
        <v>0</v>
      </c>
      <c r="AA318" s="184">
        <f t="shared" ca="1" si="1031"/>
        <v>0</v>
      </c>
      <c r="AB318" s="184">
        <f t="shared" ca="1" si="1032"/>
        <v>0</v>
      </c>
      <c r="AC318" s="184">
        <f t="shared" ca="1" si="1033"/>
        <v>0</v>
      </c>
      <c r="AD318" s="184">
        <f t="shared" ca="1" si="1034"/>
        <v>0</v>
      </c>
      <c r="AE318" s="184">
        <f t="shared" ca="1" si="1035"/>
        <v>0</v>
      </c>
      <c r="AF318" s="184">
        <f t="shared" ca="1" si="1036"/>
        <v>0</v>
      </c>
      <c r="AG318" s="184">
        <f t="shared" ca="1" si="1037"/>
        <v>0</v>
      </c>
      <c r="AH318" s="184">
        <f t="shared" ca="1" si="1038"/>
        <v>0</v>
      </c>
      <c r="AI318" s="184">
        <f t="shared" ca="1" si="1039"/>
        <v>0</v>
      </c>
      <c r="AJ318" s="184">
        <f t="shared" ca="1" si="1040"/>
        <v>0</v>
      </c>
      <c r="AK318" s="184">
        <f t="shared" ca="1" si="1041"/>
        <v>0</v>
      </c>
      <c r="AL318" s="184">
        <f t="shared" ca="1" si="1042"/>
        <v>0</v>
      </c>
      <c r="AM318" s="184">
        <f t="shared" ca="1" si="1043"/>
        <v>0</v>
      </c>
      <c r="AN318" s="184">
        <f t="shared" ca="1" si="1044"/>
        <v>0</v>
      </c>
      <c r="AO318" s="184">
        <f t="shared" ca="1" si="1045"/>
        <v>0</v>
      </c>
      <c r="AP318" s="184">
        <f t="shared" ca="1" si="1046"/>
        <v>0</v>
      </c>
      <c r="AQ318" s="184">
        <f t="shared" ca="1" si="1047"/>
        <v>0</v>
      </c>
      <c r="AR318" s="184">
        <f t="shared" ca="1" si="1048"/>
        <v>0</v>
      </c>
      <c r="AS318" s="184">
        <f t="shared" ca="1" si="1049"/>
        <v>0</v>
      </c>
      <c r="AT318" s="184">
        <f t="shared" ca="1" si="1050"/>
        <v>0</v>
      </c>
      <c r="AU318" s="184">
        <f t="shared" ca="1" si="1051"/>
        <v>0</v>
      </c>
      <c r="AV318" s="184">
        <f t="shared" ca="1" si="1052"/>
        <v>0</v>
      </c>
      <c r="AW318" s="184">
        <f t="shared" ca="1" si="1053"/>
        <v>0</v>
      </c>
      <c r="AX318" s="184">
        <f t="shared" ca="1" si="1054"/>
        <v>0</v>
      </c>
      <c r="AY318" s="184">
        <f t="shared" ca="1" si="1055"/>
        <v>0</v>
      </c>
      <c r="AZ318" s="184">
        <f t="shared" ca="1" si="1056"/>
        <v>0</v>
      </c>
      <c r="BA318" s="184">
        <f t="shared" ca="1" si="1057"/>
        <v>0</v>
      </c>
      <c r="BB318" s="184">
        <f t="shared" ca="1" si="1058"/>
        <v>0</v>
      </c>
      <c r="BC318" s="184">
        <f t="shared" ca="1" si="1059"/>
        <v>0</v>
      </c>
      <c r="BD318" s="184">
        <f t="shared" ca="1" si="1060"/>
        <v>0</v>
      </c>
      <c r="BE318" s="184">
        <f t="shared" ca="1" si="1061"/>
        <v>0</v>
      </c>
      <c r="BF318" s="184">
        <f t="shared" ca="1" si="1062"/>
        <v>0</v>
      </c>
      <c r="BG318" s="184">
        <f t="shared" ca="1" si="1063"/>
        <v>0</v>
      </c>
      <c r="BH318" s="184">
        <f t="shared" ca="1" si="1064"/>
        <v>0</v>
      </c>
      <c r="BI318" s="184">
        <f t="shared" ca="1" si="1065"/>
        <v>0</v>
      </c>
      <c r="BJ318" s="184">
        <f t="shared" ca="1" si="1066"/>
        <v>0</v>
      </c>
      <c r="BK318" s="184">
        <f t="shared" ca="1" si="1067"/>
        <v>0</v>
      </c>
      <c r="BL318" s="184">
        <f t="shared" ca="1" si="1068"/>
        <v>0</v>
      </c>
      <c r="BM318" s="184">
        <f t="shared" ca="1" si="1069"/>
        <v>0</v>
      </c>
      <c r="BN318" s="184">
        <f t="shared" ca="1" si="1070"/>
        <v>0</v>
      </c>
      <c r="BO318" s="184">
        <f t="shared" ca="1" si="1071"/>
        <v>0</v>
      </c>
      <c r="BP318" s="184">
        <f t="shared" ca="1" si="1072"/>
        <v>0</v>
      </c>
      <c r="BQ318" s="184">
        <f t="shared" ca="1" si="1073"/>
        <v>0</v>
      </c>
      <c r="BR318" s="184">
        <f t="shared" ca="1" si="1074"/>
        <v>0</v>
      </c>
      <c r="BS318" s="184">
        <f t="shared" ca="1" si="1075"/>
        <v>0</v>
      </c>
      <c r="BT318" s="184">
        <f t="shared" ca="1" si="1076"/>
        <v>0</v>
      </c>
      <c r="BU318" s="184">
        <f t="shared" ca="1" si="1077"/>
        <v>0</v>
      </c>
      <c r="BV318" s="184">
        <f t="shared" ca="1" si="1078"/>
        <v>0</v>
      </c>
      <c r="BW318" s="184">
        <f t="shared" ca="1" si="1079"/>
        <v>0</v>
      </c>
      <c r="BX318" s="184">
        <f t="shared" ca="1" si="1080"/>
        <v>0</v>
      </c>
      <c r="BY318" s="184">
        <f t="shared" ca="1" si="1081"/>
        <v>0</v>
      </c>
      <c r="BZ318" s="184">
        <f t="shared" ca="1" si="1082"/>
        <v>0</v>
      </c>
      <c r="CA318" s="184">
        <f t="shared" ca="1" si="1083"/>
        <v>0</v>
      </c>
      <c r="CB318" s="184">
        <f t="shared" ca="1" si="1084"/>
        <v>0</v>
      </c>
      <c r="CC318" s="184">
        <f t="shared" ca="1" si="1085"/>
        <v>0</v>
      </c>
      <c r="CD318" s="184">
        <f t="shared" ca="1" si="1086"/>
        <v>0</v>
      </c>
      <c r="CE318" s="184">
        <f t="shared" ca="1" si="1087"/>
        <v>0</v>
      </c>
      <c r="CF318" s="184">
        <f t="shared" ca="1" si="1088"/>
        <v>0</v>
      </c>
      <c r="CG318" s="184">
        <f t="shared" ca="1" si="1089"/>
        <v>0</v>
      </c>
      <c r="CH318" s="184">
        <f t="shared" ca="1" si="1090"/>
        <v>0</v>
      </c>
      <c r="CI318" s="184">
        <f t="shared" ca="1" si="1091"/>
        <v>0</v>
      </c>
      <c r="CJ318" s="184">
        <f t="shared" ca="1" si="1092"/>
        <v>0</v>
      </c>
      <c r="CK318" s="184">
        <f t="shared" ca="1" si="1093"/>
        <v>0</v>
      </c>
      <c r="CL318" s="184">
        <f t="shared" ca="1" si="1094"/>
        <v>0</v>
      </c>
      <c r="CM318" s="184">
        <f t="shared" ca="1" si="1095"/>
        <v>0</v>
      </c>
      <c r="CN318" s="184">
        <f t="shared" ca="1" si="1096"/>
        <v>0</v>
      </c>
      <c r="CO318" s="184">
        <f t="shared" ca="1" si="1097"/>
        <v>0</v>
      </c>
      <c r="CP318" s="184">
        <f t="shared" ca="1" si="1098"/>
        <v>0</v>
      </c>
      <c r="CQ318" s="184">
        <f t="shared" ca="1" si="1099"/>
        <v>0</v>
      </c>
      <c r="CR318" s="184">
        <f t="shared" ca="1" si="1100"/>
        <v>0</v>
      </c>
      <c r="CS318" s="184">
        <f t="shared" ca="1" si="1101"/>
        <v>0</v>
      </c>
      <c r="CT318" s="184">
        <f t="shared" ca="1" si="1102"/>
        <v>0</v>
      </c>
      <c r="CU318" s="184">
        <f t="shared" ca="1" si="1103"/>
        <v>0</v>
      </c>
      <c r="CV318" s="184">
        <f t="shared" ca="1" si="1104"/>
        <v>0</v>
      </c>
      <c r="CW318" s="184">
        <f t="shared" ca="1" si="1105"/>
        <v>0</v>
      </c>
      <c r="CX318" s="184">
        <f t="shared" ca="1" si="1106"/>
        <v>0</v>
      </c>
      <c r="CY318" s="184">
        <f t="shared" ca="1" si="1107"/>
        <v>0</v>
      </c>
      <c r="CZ318" s="184">
        <f t="shared" ca="1" si="1108"/>
        <v>0</v>
      </c>
      <c r="DA318" s="184">
        <f t="shared" ca="1" si="1109"/>
        <v>0</v>
      </c>
      <c r="DB318" s="184">
        <f t="shared" ca="1" si="1110"/>
        <v>0</v>
      </c>
      <c r="DC318" s="184">
        <f t="shared" ca="1" si="1111"/>
        <v>0</v>
      </c>
      <c r="DD318" s="184">
        <f t="shared" ca="1" si="1112"/>
        <v>0</v>
      </c>
      <c r="DE318" s="184">
        <f t="shared" ca="1" si="1113"/>
        <v>0</v>
      </c>
      <c r="DF318" s="184">
        <f t="shared" ca="1" si="1114"/>
        <v>0</v>
      </c>
      <c r="DG318" s="184">
        <f t="shared" ca="1" si="1115"/>
        <v>0</v>
      </c>
      <c r="DH318" s="184">
        <f t="shared" ca="1" si="1116"/>
        <v>0</v>
      </c>
      <c r="DI318" s="184">
        <f t="shared" ca="1" si="1117"/>
        <v>0</v>
      </c>
      <c r="DJ318" s="184">
        <f t="shared" ca="1" si="1118"/>
        <v>0</v>
      </c>
      <c r="DK318" s="184">
        <f t="shared" ca="1" si="1119"/>
        <v>0</v>
      </c>
      <c r="DL318" s="184">
        <f t="shared" ca="1" si="1120"/>
        <v>0</v>
      </c>
      <c r="DM318" s="184">
        <f t="shared" ca="1" si="1121"/>
        <v>0</v>
      </c>
      <c r="DN318" s="184">
        <f t="shared" ca="1" si="1122"/>
        <v>0</v>
      </c>
      <c r="DO318" s="184">
        <f t="shared" ca="1" si="1123"/>
        <v>0</v>
      </c>
      <c r="DP318" s="184">
        <f t="shared" ca="1" si="1124"/>
        <v>0</v>
      </c>
      <c r="DQ318" s="184">
        <f t="shared" ca="1" si="1125"/>
        <v>0</v>
      </c>
      <c r="DR318" s="184">
        <f t="shared" ca="1" si="1126"/>
        <v>0</v>
      </c>
      <c r="DS318" s="184">
        <f t="shared" ca="1" si="1127"/>
        <v>0</v>
      </c>
      <c r="DT318" s="184">
        <f t="shared" ca="1" si="1128"/>
        <v>0</v>
      </c>
      <c r="DU318" s="184">
        <f t="shared" ca="1" si="1129"/>
        <v>0</v>
      </c>
      <c r="DV318" s="184">
        <f t="shared" ca="1" si="1130"/>
        <v>0</v>
      </c>
      <c r="DW318" s="184">
        <f t="shared" ca="1" si="1131"/>
        <v>0</v>
      </c>
      <c r="DX318" s="184">
        <f t="shared" ca="1" si="1132"/>
        <v>0</v>
      </c>
      <c r="DY318" s="184">
        <f t="shared" ca="1" si="1133"/>
        <v>0</v>
      </c>
      <c r="DZ318" s="184">
        <f t="shared" ca="1" si="1134"/>
        <v>0</v>
      </c>
      <c r="EA318" s="184">
        <f t="shared" ca="1" si="1135"/>
        <v>0</v>
      </c>
      <c r="EB318" s="184">
        <f t="shared" ca="1" si="1136"/>
        <v>0</v>
      </c>
      <c r="EC318" s="184">
        <f t="shared" ca="1" si="1137"/>
        <v>0</v>
      </c>
      <c r="ED318" s="184">
        <f t="shared" ca="1" si="1138"/>
        <v>0</v>
      </c>
      <c r="EE318" s="184">
        <f t="shared" ca="1" si="1139"/>
        <v>0</v>
      </c>
      <c r="EF318" s="184">
        <f t="shared" ca="1" si="1140"/>
        <v>0</v>
      </c>
      <c r="EG318" s="184">
        <f t="shared" ca="1" si="1141"/>
        <v>0</v>
      </c>
      <c r="EH318" s="184">
        <f t="shared" ca="1" si="1142"/>
        <v>0</v>
      </c>
      <c r="EI318" s="184">
        <f t="shared" ca="1" si="1143"/>
        <v>0</v>
      </c>
      <c r="EJ318" s="184">
        <f t="shared" ca="1" si="1144"/>
        <v>0</v>
      </c>
      <c r="EK318" s="184">
        <f t="shared" ca="1" si="1145"/>
        <v>0</v>
      </c>
      <c r="EL318" s="184">
        <f t="shared" ca="1" si="1146"/>
        <v>0</v>
      </c>
      <c r="EM318" s="184">
        <f t="shared" ca="1" si="1147"/>
        <v>0</v>
      </c>
      <c r="EN318" s="184">
        <f t="shared" ca="1" si="1148"/>
        <v>0</v>
      </c>
      <c r="EO318" s="184">
        <f t="shared" ca="1" si="1149"/>
        <v>0</v>
      </c>
      <c r="EP318" s="184">
        <f t="shared" ca="1" si="1150"/>
        <v>0</v>
      </c>
      <c r="EQ318" s="184">
        <f t="shared" ca="1" si="1151"/>
        <v>0</v>
      </c>
      <c r="ER318" s="184">
        <f t="shared" ca="1" si="1152"/>
        <v>0</v>
      </c>
      <c r="ES318" s="184">
        <f t="shared" ca="1" si="1153"/>
        <v>0</v>
      </c>
      <c r="ET318" s="184">
        <f t="shared" ca="1" si="1154"/>
        <v>0</v>
      </c>
      <c r="EU318" s="184">
        <f t="shared" ca="1" si="1155"/>
        <v>0</v>
      </c>
      <c r="EV318" s="184">
        <f t="shared" ca="1" si="1156"/>
        <v>0</v>
      </c>
      <c r="EW318" s="184">
        <f t="shared" ca="1" si="1157"/>
        <v>0</v>
      </c>
      <c r="EX318" s="184">
        <f t="shared" ca="1" si="1158"/>
        <v>0</v>
      </c>
      <c r="EY318" s="184">
        <f t="shared" ca="1" si="1159"/>
        <v>0</v>
      </c>
      <c r="EZ318" s="184">
        <f t="shared" ca="1" si="1160"/>
        <v>0</v>
      </c>
      <c r="FA318" s="184">
        <f t="shared" ca="1" si="1161"/>
        <v>0</v>
      </c>
      <c r="FB318" s="184">
        <f t="shared" ca="1" si="1162"/>
        <v>0</v>
      </c>
      <c r="FC318" s="184">
        <f t="shared" ca="1" si="1163"/>
        <v>0</v>
      </c>
      <c r="FD318" s="184">
        <f t="shared" ca="1" si="1164"/>
        <v>0</v>
      </c>
      <c r="FE318" s="184">
        <f t="shared" ca="1" si="1165"/>
        <v>0</v>
      </c>
      <c r="FF318" s="184">
        <f t="shared" ca="1" si="1166"/>
        <v>0</v>
      </c>
      <c r="FG318" s="184">
        <f t="shared" ca="1" si="1167"/>
        <v>0</v>
      </c>
      <c r="FH318" s="184">
        <f t="shared" ca="1" si="1168"/>
        <v>0</v>
      </c>
      <c r="FI318" s="184">
        <f t="shared" ca="1" si="1169"/>
        <v>0</v>
      </c>
      <c r="FJ318" s="184">
        <f t="shared" ca="1" si="1170"/>
        <v>0</v>
      </c>
      <c r="FK318" s="184">
        <f t="shared" ca="1" si="1171"/>
        <v>0</v>
      </c>
      <c r="FL318" s="184">
        <f t="shared" ca="1" si="1172"/>
        <v>0</v>
      </c>
      <c r="FM318" s="184">
        <f t="shared" ca="1" si="1173"/>
        <v>0</v>
      </c>
      <c r="FN318" s="184">
        <f t="shared" ca="1" si="1174"/>
        <v>0</v>
      </c>
      <c r="FO318" s="184">
        <f t="shared" ca="1" si="1175"/>
        <v>0</v>
      </c>
      <c r="FP318" s="184">
        <f t="shared" ca="1" si="1176"/>
        <v>0</v>
      </c>
      <c r="FQ318" s="184">
        <f t="shared" ca="1" si="1177"/>
        <v>0</v>
      </c>
      <c r="FR318" s="184">
        <f t="shared" ca="1" si="1178"/>
        <v>0</v>
      </c>
      <c r="FS318" s="184">
        <f t="shared" ca="1" si="1179"/>
        <v>0</v>
      </c>
      <c r="FT318" s="184">
        <f t="shared" ca="1" si="1180"/>
        <v>0</v>
      </c>
      <c r="FU318" s="184">
        <f t="shared" ca="1" si="1181"/>
        <v>0</v>
      </c>
      <c r="FV318" s="184">
        <f t="shared" ca="1" si="1182"/>
        <v>0</v>
      </c>
      <c r="FW318" s="184">
        <f t="shared" ca="1" si="1183"/>
        <v>0</v>
      </c>
      <c r="FX318" s="184">
        <f t="shared" ca="1" si="1184"/>
        <v>0</v>
      </c>
      <c r="FY318" s="184">
        <f t="shared" ca="1" si="1185"/>
        <v>0</v>
      </c>
      <c r="FZ318" s="184">
        <f t="shared" ca="1" si="1186"/>
        <v>0</v>
      </c>
      <c r="GA318" s="184">
        <f t="shared" ca="1" si="1187"/>
        <v>0</v>
      </c>
      <c r="GB318" s="184">
        <f t="shared" ca="1" si="1188"/>
        <v>0</v>
      </c>
      <c r="GC318" s="184">
        <f t="shared" ca="1" si="1189"/>
        <v>0</v>
      </c>
      <c r="GD318" s="184">
        <f t="shared" ca="1" si="1190"/>
        <v>0</v>
      </c>
      <c r="GE318" s="184">
        <f t="shared" ca="1" si="1191"/>
        <v>0</v>
      </c>
      <c r="GF318" s="184">
        <f t="shared" ca="1" si="1192"/>
        <v>0</v>
      </c>
      <c r="GG318" s="184">
        <f t="shared" ca="1" si="1193"/>
        <v>0</v>
      </c>
      <c r="GH318" s="184">
        <f t="shared" ca="1" si="1194"/>
        <v>0</v>
      </c>
      <c r="GI318" s="184">
        <f t="shared" ca="1" si="1195"/>
        <v>0</v>
      </c>
      <c r="GJ318" s="184">
        <f t="shared" ca="1" si="1196"/>
        <v>0</v>
      </c>
      <c r="GK318" s="184">
        <f t="shared" ca="1" si="1197"/>
        <v>0</v>
      </c>
      <c r="GL318" s="184">
        <f t="shared" ca="1" si="1198"/>
        <v>0</v>
      </c>
      <c r="GM318" s="184">
        <f t="shared" ca="1" si="1199"/>
        <v>0</v>
      </c>
      <c r="GN318" s="184">
        <f t="shared" ca="1" si="1200"/>
        <v>0</v>
      </c>
      <c r="GO318" s="184">
        <f t="shared" ca="1" si="1201"/>
        <v>0</v>
      </c>
      <c r="GP318" s="184">
        <f t="shared" ca="1" si="1202"/>
        <v>0</v>
      </c>
      <c r="GQ318" s="184">
        <f t="shared" ca="1" si="1203"/>
        <v>0</v>
      </c>
      <c r="GR318" s="184">
        <f t="shared" ca="1" si="1204"/>
        <v>0</v>
      </c>
      <c r="GS318" s="184">
        <f t="shared" ca="1" si="1205"/>
        <v>0</v>
      </c>
      <c r="GT318" s="184">
        <f t="shared" ca="1" si="1206"/>
        <v>0</v>
      </c>
      <c r="GU318" s="184">
        <f t="shared" ca="1" si="1207"/>
        <v>0</v>
      </c>
      <c r="GV318" s="184">
        <f t="shared" ca="1" si="1208"/>
        <v>0</v>
      </c>
      <c r="GW318" s="184">
        <f t="shared" ca="1" si="1209"/>
        <v>0</v>
      </c>
      <c r="GX318" s="184">
        <f t="shared" ca="1" si="1210"/>
        <v>0</v>
      </c>
      <c r="GY318" s="184">
        <f t="shared" ca="1" si="1211"/>
        <v>0</v>
      </c>
      <c r="GZ318" s="184">
        <f t="shared" ca="1" si="1212"/>
        <v>0</v>
      </c>
      <c r="HA318" s="184">
        <f t="shared" ca="1" si="1213"/>
        <v>0</v>
      </c>
      <c r="HB318" s="184">
        <f t="shared" ca="1" si="1214"/>
        <v>0</v>
      </c>
      <c r="HC318" s="184">
        <f t="shared" ca="1" si="1215"/>
        <v>0</v>
      </c>
      <c r="HD318" s="184">
        <f t="shared" ca="1" si="1216"/>
        <v>0</v>
      </c>
      <c r="HE318" s="184">
        <f t="shared" ca="1" si="1217"/>
        <v>0</v>
      </c>
      <c r="HF318" s="184">
        <f t="shared" ca="1" si="1218"/>
        <v>0</v>
      </c>
      <c r="HG318" s="184">
        <f t="shared" ca="1" si="1219"/>
        <v>0</v>
      </c>
      <c r="HH318" s="184">
        <f t="shared" ca="1" si="1220"/>
        <v>0</v>
      </c>
      <c r="HI318" s="184">
        <f t="shared" ca="1" si="1221"/>
        <v>0</v>
      </c>
      <c r="HJ318" s="184">
        <f t="shared" ca="1" si="1222"/>
        <v>0</v>
      </c>
      <c r="HK318" s="578">
        <f t="shared" ca="1" si="1223"/>
        <v>0</v>
      </c>
    </row>
    <row r="319" spans="1:219" s="185" customFormat="1">
      <c r="A319" s="284"/>
      <c r="B319" s="285"/>
      <c r="C319" s="286"/>
      <c r="D319" s="287"/>
      <c r="E319" s="288"/>
      <c r="F319" s="289"/>
      <c r="G319" s="289"/>
      <c r="H319" s="289"/>
      <c r="I319" s="289"/>
      <c r="J319" s="289"/>
      <c r="K319" s="289"/>
      <c r="L319" s="289"/>
      <c r="M319" s="572">
        <f t="shared" si="1017"/>
        <v>0</v>
      </c>
      <c r="N319" s="572">
        <f t="shared" si="1018"/>
        <v>0</v>
      </c>
      <c r="O319" s="572">
        <f t="shared" si="1019"/>
        <v>0</v>
      </c>
      <c r="P319" s="572">
        <f t="shared" si="1020"/>
        <v>311</v>
      </c>
      <c r="Q319" s="572" t="str">
        <f t="shared" si="1021"/>
        <v/>
      </c>
      <c r="R319" s="572" t="str">
        <f t="shared" si="1022"/>
        <v/>
      </c>
      <c r="S319" s="184" t="str">
        <f t="shared" ca="1" si="1023"/>
        <v/>
      </c>
      <c r="T319" s="184" t="str">
        <f t="shared" ca="1" si="1024"/>
        <v/>
      </c>
      <c r="U319" s="184" t="str">
        <f t="shared" ca="1" si="1025"/>
        <v/>
      </c>
      <c r="V319" s="184">
        <f t="shared" ca="1" si="1026"/>
        <v>0</v>
      </c>
      <c r="W319" s="184">
        <f t="shared" ca="1" si="1027"/>
        <v>0</v>
      </c>
      <c r="X319" s="184">
        <f t="shared" ca="1" si="1028"/>
        <v>0</v>
      </c>
      <c r="Y319" s="184">
        <f t="shared" ca="1" si="1029"/>
        <v>0</v>
      </c>
      <c r="Z319" s="184">
        <f t="shared" ca="1" si="1030"/>
        <v>0</v>
      </c>
      <c r="AA319" s="184">
        <f t="shared" ca="1" si="1031"/>
        <v>0</v>
      </c>
      <c r="AB319" s="184">
        <f t="shared" ca="1" si="1032"/>
        <v>0</v>
      </c>
      <c r="AC319" s="184">
        <f t="shared" ca="1" si="1033"/>
        <v>0</v>
      </c>
      <c r="AD319" s="184">
        <f t="shared" ca="1" si="1034"/>
        <v>0</v>
      </c>
      <c r="AE319" s="184">
        <f t="shared" ca="1" si="1035"/>
        <v>0</v>
      </c>
      <c r="AF319" s="184">
        <f t="shared" ca="1" si="1036"/>
        <v>0</v>
      </c>
      <c r="AG319" s="184">
        <f t="shared" ca="1" si="1037"/>
        <v>0</v>
      </c>
      <c r="AH319" s="184">
        <f t="shared" ca="1" si="1038"/>
        <v>0</v>
      </c>
      <c r="AI319" s="184">
        <f t="shared" ca="1" si="1039"/>
        <v>0</v>
      </c>
      <c r="AJ319" s="184">
        <f t="shared" ca="1" si="1040"/>
        <v>0</v>
      </c>
      <c r="AK319" s="184">
        <f t="shared" ca="1" si="1041"/>
        <v>0</v>
      </c>
      <c r="AL319" s="184">
        <f t="shared" ca="1" si="1042"/>
        <v>0</v>
      </c>
      <c r="AM319" s="184">
        <f t="shared" ca="1" si="1043"/>
        <v>0</v>
      </c>
      <c r="AN319" s="184">
        <f t="shared" ca="1" si="1044"/>
        <v>0</v>
      </c>
      <c r="AO319" s="184">
        <f t="shared" ca="1" si="1045"/>
        <v>0</v>
      </c>
      <c r="AP319" s="184">
        <f t="shared" ca="1" si="1046"/>
        <v>0</v>
      </c>
      <c r="AQ319" s="184">
        <f t="shared" ca="1" si="1047"/>
        <v>0</v>
      </c>
      <c r="AR319" s="184">
        <f t="shared" ca="1" si="1048"/>
        <v>0</v>
      </c>
      <c r="AS319" s="184">
        <f t="shared" ca="1" si="1049"/>
        <v>0</v>
      </c>
      <c r="AT319" s="184">
        <f t="shared" ca="1" si="1050"/>
        <v>0</v>
      </c>
      <c r="AU319" s="184">
        <f t="shared" ca="1" si="1051"/>
        <v>0</v>
      </c>
      <c r="AV319" s="184">
        <f t="shared" ca="1" si="1052"/>
        <v>0</v>
      </c>
      <c r="AW319" s="184">
        <f t="shared" ca="1" si="1053"/>
        <v>0</v>
      </c>
      <c r="AX319" s="184">
        <f t="shared" ca="1" si="1054"/>
        <v>0</v>
      </c>
      <c r="AY319" s="184">
        <f t="shared" ca="1" si="1055"/>
        <v>0</v>
      </c>
      <c r="AZ319" s="184">
        <f t="shared" ca="1" si="1056"/>
        <v>0</v>
      </c>
      <c r="BA319" s="184">
        <f t="shared" ca="1" si="1057"/>
        <v>0</v>
      </c>
      <c r="BB319" s="184">
        <f t="shared" ca="1" si="1058"/>
        <v>0</v>
      </c>
      <c r="BC319" s="184">
        <f t="shared" ca="1" si="1059"/>
        <v>0</v>
      </c>
      <c r="BD319" s="184">
        <f t="shared" ca="1" si="1060"/>
        <v>0</v>
      </c>
      <c r="BE319" s="184">
        <f t="shared" ca="1" si="1061"/>
        <v>0</v>
      </c>
      <c r="BF319" s="184">
        <f t="shared" ca="1" si="1062"/>
        <v>0</v>
      </c>
      <c r="BG319" s="184">
        <f t="shared" ca="1" si="1063"/>
        <v>0</v>
      </c>
      <c r="BH319" s="184">
        <f t="shared" ca="1" si="1064"/>
        <v>0</v>
      </c>
      <c r="BI319" s="184">
        <f t="shared" ca="1" si="1065"/>
        <v>0</v>
      </c>
      <c r="BJ319" s="184">
        <f t="shared" ca="1" si="1066"/>
        <v>0</v>
      </c>
      <c r="BK319" s="184">
        <f t="shared" ca="1" si="1067"/>
        <v>0</v>
      </c>
      <c r="BL319" s="184">
        <f t="shared" ca="1" si="1068"/>
        <v>0</v>
      </c>
      <c r="BM319" s="184">
        <f t="shared" ca="1" si="1069"/>
        <v>0</v>
      </c>
      <c r="BN319" s="184">
        <f t="shared" ca="1" si="1070"/>
        <v>0</v>
      </c>
      <c r="BO319" s="184">
        <f t="shared" ca="1" si="1071"/>
        <v>0</v>
      </c>
      <c r="BP319" s="184">
        <f t="shared" ca="1" si="1072"/>
        <v>0</v>
      </c>
      <c r="BQ319" s="184">
        <f t="shared" ca="1" si="1073"/>
        <v>0</v>
      </c>
      <c r="BR319" s="184">
        <f t="shared" ca="1" si="1074"/>
        <v>0</v>
      </c>
      <c r="BS319" s="184">
        <f t="shared" ca="1" si="1075"/>
        <v>0</v>
      </c>
      <c r="BT319" s="184">
        <f t="shared" ca="1" si="1076"/>
        <v>0</v>
      </c>
      <c r="BU319" s="184">
        <f t="shared" ca="1" si="1077"/>
        <v>0</v>
      </c>
      <c r="BV319" s="184">
        <f t="shared" ca="1" si="1078"/>
        <v>0</v>
      </c>
      <c r="BW319" s="184">
        <f t="shared" ca="1" si="1079"/>
        <v>0</v>
      </c>
      <c r="BX319" s="184">
        <f t="shared" ca="1" si="1080"/>
        <v>0</v>
      </c>
      <c r="BY319" s="184">
        <f t="shared" ca="1" si="1081"/>
        <v>0</v>
      </c>
      <c r="BZ319" s="184">
        <f t="shared" ca="1" si="1082"/>
        <v>0</v>
      </c>
      <c r="CA319" s="184">
        <f t="shared" ca="1" si="1083"/>
        <v>0</v>
      </c>
      <c r="CB319" s="184">
        <f t="shared" ca="1" si="1084"/>
        <v>0</v>
      </c>
      <c r="CC319" s="184">
        <f t="shared" ca="1" si="1085"/>
        <v>0</v>
      </c>
      <c r="CD319" s="184">
        <f t="shared" ca="1" si="1086"/>
        <v>0</v>
      </c>
      <c r="CE319" s="184">
        <f t="shared" ca="1" si="1087"/>
        <v>0</v>
      </c>
      <c r="CF319" s="184">
        <f t="shared" ca="1" si="1088"/>
        <v>0</v>
      </c>
      <c r="CG319" s="184">
        <f t="shared" ca="1" si="1089"/>
        <v>0</v>
      </c>
      <c r="CH319" s="184">
        <f t="shared" ca="1" si="1090"/>
        <v>0</v>
      </c>
      <c r="CI319" s="184">
        <f t="shared" ca="1" si="1091"/>
        <v>0</v>
      </c>
      <c r="CJ319" s="184">
        <f t="shared" ca="1" si="1092"/>
        <v>0</v>
      </c>
      <c r="CK319" s="184">
        <f t="shared" ca="1" si="1093"/>
        <v>0</v>
      </c>
      <c r="CL319" s="184">
        <f t="shared" ca="1" si="1094"/>
        <v>0</v>
      </c>
      <c r="CM319" s="184">
        <f t="shared" ca="1" si="1095"/>
        <v>0</v>
      </c>
      <c r="CN319" s="184">
        <f t="shared" ca="1" si="1096"/>
        <v>0</v>
      </c>
      <c r="CO319" s="184">
        <f t="shared" ca="1" si="1097"/>
        <v>0</v>
      </c>
      <c r="CP319" s="184">
        <f t="shared" ca="1" si="1098"/>
        <v>0</v>
      </c>
      <c r="CQ319" s="184">
        <f t="shared" ca="1" si="1099"/>
        <v>0</v>
      </c>
      <c r="CR319" s="184">
        <f t="shared" ca="1" si="1100"/>
        <v>0</v>
      </c>
      <c r="CS319" s="184">
        <f t="shared" ca="1" si="1101"/>
        <v>0</v>
      </c>
      <c r="CT319" s="184">
        <f t="shared" ca="1" si="1102"/>
        <v>0</v>
      </c>
      <c r="CU319" s="184">
        <f t="shared" ca="1" si="1103"/>
        <v>0</v>
      </c>
      <c r="CV319" s="184">
        <f t="shared" ca="1" si="1104"/>
        <v>0</v>
      </c>
      <c r="CW319" s="184">
        <f t="shared" ca="1" si="1105"/>
        <v>0</v>
      </c>
      <c r="CX319" s="184">
        <f t="shared" ca="1" si="1106"/>
        <v>0</v>
      </c>
      <c r="CY319" s="184">
        <f t="shared" ca="1" si="1107"/>
        <v>0</v>
      </c>
      <c r="CZ319" s="184">
        <f t="shared" ca="1" si="1108"/>
        <v>0</v>
      </c>
      <c r="DA319" s="184">
        <f t="shared" ca="1" si="1109"/>
        <v>0</v>
      </c>
      <c r="DB319" s="184">
        <f t="shared" ca="1" si="1110"/>
        <v>0</v>
      </c>
      <c r="DC319" s="184">
        <f t="shared" ca="1" si="1111"/>
        <v>0</v>
      </c>
      <c r="DD319" s="184">
        <f t="shared" ca="1" si="1112"/>
        <v>0</v>
      </c>
      <c r="DE319" s="184">
        <f t="shared" ca="1" si="1113"/>
        <v>0</v>
      </c>
      <c r="DF319" s="184">
        <f t="shared" ca="1" si="1114"/>
        <v>0</v>
      </c>
      <c r="DG319" s="184">
        <f t="shared" ca="1" si="1115"/>
        <v>0</v>
      </c>
      <c r="DH319" s="184">
        <f t="shared" ca="1" si="1116"/>
        <v>0</v>
      </c>
      <c r="DI319" s="184">
        <f t="shared" ca="1" si="1117"/>
        <v>0</v>
      </c>
      <c r="DJ319" s="184">
        <f t="shared" ca="1" si="1118"/>
        <v>0</v>
      </c>
      <c r="DK319" s="184">
        <f t="shared" ca="1" si="1119"/>
        <v>0</v>
      </c>
      <c r="DL319" s="184">
        <f t="shared" ca="1" si="1120"/>
        <v>0</v>
      </c>
      <c r="DM319" s="184">
        <f t="shared" ca="1" si="1121"/>
        <v>0</v>
      </c>
      <c r="DN319" s="184">
        <f t="shared" ca="1" si="1122"/>
        <v>0</v>
      </c>
      <c r="DO319" s="184">
        <f t="shared" ca="1" si="1123"/>
        <v>0</v>
      </c>
      <c r="DP319" s="184">
        <f t="shared" ca="1" si="1124"/>
        <v>0</v>
      </c>
      <c r="DQ319" s="184">
        <f t="shared" ca="1" si="1125"/>
        <v>0</v>
      </c>
      <c r="DR319" s="184">
        <f t="shared" ca="1" si="1126"/>
        <v>0</v>
      </c>
      <c r="DS319" s="184">
        <f t="shared" ca="1" si="1127"/>
        <v>0</v>
      </c>
      <c r="DT319" s="184">
        <f t="shared" ca="1" si="1128"/>
        <v>0</v>
      </c>
      <c r="DU319" s="184">
        <f t="shared" ca="1" si="1129"/>
        <v>0</v>
      </c>
      <c r="DV319" s="184">
        <f t="shared" ca="1" si="1130"/>
        <v>0</v>
      </c>
      <c r="DW319" s="184">
        <f t="shared" ca="1" si="1131"/>
        <v>0</v>
      </c>
      <c r="DX319" s="184">
        <f t="shared" ca="1" si="1132"/>
        <v>0</v>
      </c>
      <c r="DY319" s="184">
        <f t="shared" ca="1" si="1133"/>
        <v>0</v>
      </c>
      <c r="DZ319" s="184">
        <f t="shared" ca="1" si="1134"/>
        <v>0</v>
      </c>
      <c r="EA319" s="184">
        <f t="shared" ca="1" si="1135"/>
        <v>0</v>
      </c>
      <c r="EB319" s="184">
        <f t="shared" ca="1" si="1136"/>
        <v>0</v>
      </c>
      <c r="EC319" s="184">
        <f t="shared" ca="1" si="1137"/>
        <v>0</v>
      </c>
      <c r="ED319" s="184">
        <f t="shared" ca="1" si="1138"/>
        <v>0</v>
      </c>
      <c r="EE319" s="184">
        <f t="shared" ca="1" si="1139"/>
        <v>0</v>
      </c>
      <c r="EF319" s="184">
        <f t="shared" ca="1" si="1140"/>
        <v>0</v>
      </c>
      <c r="EG319" s="184">
        <f t="shared" ca="1" si="1141"/>
        <v>0</v>
      </c>
      <c r="EH319" s="184">
        <f t="shared" ca="1" si="1142"/>
        <v>0</v>
      </c>
      <c r="EI319" s="184">
        <f t="shared" ca="1" si="1143"/>
        <v>0</v>
      </c>
      <c r="EJ319" s="184">
        <f t="shared" ca="1" si="1144"/>
        <v>0</v>
      </c>
      <c r="EK319" s="184">
        <f t="shared" ca="1" si="1145"/>
        <v>0</v>
      </c>
      <c r="EL319" s="184">
        <f t="shared" ca="1" si="1146"/>
        <v>0</v>
      </c>
      <c r="EM319" s="184">
        <f t="shared" ca="1" si="1147"/>
        <v>0</v>
      </c>
      <c r="EN319" s="184">
        <f t="shared" ca="1" si="1148"/>
        <v>0</v>
      </c>
      <c r="EO319" s="184">
        <f t="shared" ca="1" si="1149"/>
        <v>0</v>
      </c>
      <c r="EP319" s="184">
        <f t="shared" ca="1" si="1150"/>
        <v>0</v>
      </c>
      <c r="EQ319" s="184">
        <f t="shared" ca="1" si="1151"/>
        <v>0</v>
      </c>
      <c r="ER319" s="184">
        <f t="shared" ca="1" si="1152"/>
        <v>0</v>
      </c>
      <c r="ES319" s="184">
        <f t="shared" ca="1" si="1153"/>
        <v>0</v>
      </c>
      <c r="ET319" s="184">
        <f t="shared" ca="1" si="1154"/>
        <v>0</v>
      </c>
      <c r="EU319" s="184">
        <f t="shared" ca="1" si="1155"/>
        <v>0</v>
      </c>
      <c r="EV319" s="184">
        <f t="shared" ca="1" si="1156"/>
        <v>0</v>
      </c>
      <c r="EW319" s="184">
        <f t="shared" ca="1" si="1157"/>
        <v>0</v>
      </c>
      <c r="EX319" s="184">
        <f t="shared" ca="1" si="1158"/>
        <v>0</v>
      </c>
      <c r="EY319" s="184">
        <f t="shared" ca="1" si="1159"/>
        <v>0</v>
      </c>
      <c r="EZ319" s="184">
        <f t="shared" ca="1" si="1160"/>
        <v>0</v>
      </c>
      <c r="FA319" s="184">
        <f t="shared" ca="1" si="1161"/>
        <v>0</v>
      </c>
      <c r="FB319" s="184">
        <f t="shared" ca="1" si="1162"/>
        <v>0</v>
      </c>
      <c r="FC319" s="184">
        <f t="shared" ca="1" si="1163"/>
        <v>0</v>
      </c>
      <c r="FD319" s="184">
        <f t="shared" ca="1" si="1164"/>
        <v>0</v>
      </c>
      <c r="FE319" s="184">
        <f t="shared" ca="1" si="1165"/>
        <v>0</v>
      </c>
      <c r="FF319" s="184">
        <f t="shared" ca="1" si="1166"/>
        <v>0</v>
      </c>
      <c r="FG319" s="184">
        <f t="shared" ca="1" si="1167"/>
        <v>0</v>
      </c>
      <c r="FH319" s="184">
        <f t="shared" ca="1" si="1168"/>
        <v>0</v>
      </c>
      <c r="FI319" s="184">
        <f t="shared" ca="1" si="1169"/>
        <v>0</v>
      </c>
      <c r="FJ319" s="184">
        <f t="shared" ca="1" si="1170"/>
        <v>0</v>
      </c>
      <c r="FK319" s="184">
        <f t="shared" ca="1" si="1171"/>
        <v>0</v>
      </c>
      <c r="FL319" s="184">
        <f t="shared" ca="1" si="1172"/>
        <v>0</v>
      </c>
      <c r="FM319" s="184">
        <f t="shared" ca="1" si="1173"/>
        <v>0</v>
      </c>
      <c r="FN319" s="184">
        <f t="shared" ca="1" si="1174"/>
        <v>0</v>
      </c>
      <c r="FO319" s="184">
        <f t="shared" ca="1" si="1175"/>
        <v>0</v>
      </c>
      <c r="FP319" s="184">
        <f t="shared" ca="1" si="1176"/>
        <v>0</v>
      </c>
      <c r="FQ319" s="184">
        <f t="shared" ca="1" si="1177"/>
        <v>0</v>
      </c>
      <c r="FR319" s="184">
        <f t="shared" ca="1" si="1178"/>
        <v>0</v>
      </c>
      <c r="FS319" s="184">
        <f t="shared" ca="1" si="1179"/>
        <v>0</v>
      </c>
      <c r="FT319" s="184">
        <f t="shared" ca="1" si="1180"/>
        <v>0</v>
      </c>
      <c r="FU319" s="184">
        <f t="shared" ca="1" si="1181"/>
        <v>0</v>
      </c>
      <c r="FV319" s="184">
        <f t="shared" ca="1" si="1182"/>
        <v>0</v>
      </c>
      <c r="FW319" s="184">
        <f t="shared" ca="1" si="1183"/>
        <v>0</v>
      </c>
      <c r="FX319" s="184">
        <f t="shared" ca="1" si="1184"/>
        <v>0</v>
      </c>
      <c r="FY319" s="184">
        <f t="shared" ca="1" si="1185"/>
        <v>0</v>
      </c>
      <c r="FZ319" s="184">
        <f t="shared" ca="1" si="1186"/>
        <v>0</v>
      </c>
      <c r="GA319" s="184">
        <f t="shared" ca="1" si="1187"/>
        <v>0</v>
      </c>
      <c r="GB319" s="184">
        <f t="shared" ca="1" si="1188"/>
        <v>0</v>
      </c>
      <c r="GC319" s="184">
        <f t="shared" ca="1" si="1189"/>
        <v>0</v>
      </c>
      <c r="GD319" s="184">
        <f t="shared" ca="1" si="1190"/>
        <v>0</v>
      </c>
      <c r="GE319" s="184">
        <f t="shared" ca="1" si="1191"/>
        <v>0</v>
      </c>
      <c r="GF319" s="184">
        <f t="shared" ca="1" si="1192"/>
        <v>0</v>
      </c>
      <c r="GG319" s="184">
        <f t="shared" ca="1" si="1193"/>
        <v>0</v>
      </c>
      <c r="GH319" s="184">
        <f t="shared" ca="1" si="1194"/>
        <v>0</v>
      </c>
      <c r="GI319" s="184">
        <f t="shared" ca="1" si="1195"/>
        <v>0</v>
      </c>
      <c r="GJ319" s="184">
        <f t="shared" ca="1" si="1196"/>
        <v>0</v>
      </c>
      <c r="GK319" s="184">
        <f t="shared" ca="1" si="1197"/>
        <v>0</v>
      </c>
      <c r="GL319" s="184">
        <f t="shared" ca="1" si="1198"/>
        <v>0</v>
      </c>
      <c r="GM319" s="184">
        <f t="shared" ca="1" si="1199"/>
        <v>0</v>
      </c>
      <c r="GN319" s="184">
        <f t="shared" ca="1" si="1200"/>
        <v>0</v>
      </c>
      <c r="GO319" s="184">
        <f t="shared" ca="1" si="1201"/>
        <v>0</v>
      </c>
      <c r="GP319" s="184">
        <f t="shared" ca="1" si="1202"/>
        <v>0</v>
      </c>
      <c r="GQ319" s="184">
        <f t="shared" ca="1" si="1203"/>
        <v>0</v>
      </c>
      <c r="GR319" s="184">
        <f t="shared" ca="1" si="1204"/>
        <v>0</v>
      </c>
      <c r="GS319" s="184">
        <f t="shared" ca="1" si="1205"/>
        <v>0</v>
      </c>
      <c r="GT319" s="184">
        <f t="shared" ca="1" si="1206"/>
        <v>0</v>
      </c>
      <c r="GU319" s="184">
        <f t="shared" ca="1" si="1207"/>
        <v>0</v>
      </c>
      <c r="GV319" s="184">
        <f t="shared" ca="1" si="1208"/>
        <v>0</v>
      </c>
      <c r="GW319" s="184">
        <f t="shared" ca="1" si="1209"/>
        <v>0</v>
      </c>
      <c r="GX319" s="184">
        <f t="shared" ca="1" si="1210"/>
        <v>0</v>
      </c>
      <c r="GY319" s="184">
        <f t="shared" ca="1" si="1211"/>
        <v>0</v>
      </c>
      <c r="GZ319" s="184">
        <f t="shared" ca="1" si="1212"/>
        <v>0</v>
      </c>
      <c r="HA319" s="184">
        <f t="shared" ca="1" si="1213"/>
        <v>0</v>
      </c>
      <c r="HB319" s="184">
        <f t="shared" ca="1" si="1214"/>
        <v>0</v>
      </c>
      <c r="HC319" s="184">
        <f t="shared" ca="1" si="1215"/>
        <v>0</v>
      </c>
      <c r="HD319" s="184">
        <f t="shared" ca="1" si="1216"/>
        <v>0</v>
      </c>
      <c r="HE319" s="184">
        <f t="shared" ca="1" si="1217"/>
        <v>0</v>
      </c>
      <c r="HF319" s="184">
        <f t="shared" ca="1" si="1218"/>
        <v>0</v>
      </c>
      <c r="HG319" s="184">
        <f t="shared" ca="1" si="1219"/>
        <v>0</v>
      </c>
      <c r="HH319" s="184">
        <f t="shared" ca="1" si="1220"/>
        <v>0</v>
      </c>
      <c r="HI319" s="184">
        <f t="shared" ca="1" si="1221"/>
        <v>0</v>
      </c>
      <c r="HJ319" s="184">
        <f t="shared" ca="1" si="1222"/>
        <v>0</v>
      </c>
      <c r="HK319" s="578">
        <f t="shared" ca="1" si="1223"/>
        <v>0</v>
      </c>
    </row>
    <row r="320" spans="1:219" s="185" customFormat="1">
      <c r="A320" s="284"/>
      <c r="B320" s="285"/>
      <c r="C320" s="286"/>
      <c r="D320" s="287"/>
      <c r="E320" s="288"/>
      <c r="F320" s="289"/>
      <c r="G320" s="289"/>
      <c r="H320" s="289"/>
      <c r="I320" s="289"/>
      <c r="J320" s="289"/>
      <c r="K320" s="289"/>
      <c r="L320" s="289"/>
      <c r="M320" s="572">
        <f t="shared" si="1017"/>
        <v>0</v>
      </c>
      <c r="N320" s="572">
        <f t="shared" si="1018"/>
        <v>0</v>
      </c>
      <c r="O320" s="572">
        <f t="shared" si="1019"/>
        <v>0</v>
      </c>
      <c r="P320" s="572">
        <f t="shared" si="1020"/>
        <v>312</v>
      </c>
      <c r="Q320" s="572" t="str">
        <f t="shared" si="1021"/>
        <v/>
      </c>
      <c r="R320" s="572" t="str">
        <f t="shared" si="1022"/>
        <v/>
      </c>
      <c r="S320" s="184" t="str">
        <f t="shared" ca="1" si="1023"/>
        <v/>
      </c>
      <c r="T320" s="184" t="str">
        <f t="shared" ca="1" si="1024"/>
        <v/>
      </c>
      <c r="U320" s="184">
        <f t="shared" ca="1" si="1025"/>
        <v>0</v>
      </c>
      <c r="V320" s="184">
        <f t="shared" ca="1" si="1026"/>
        <v>0</v>
      </c>
      <c r="W320" s="184">
        <f t="shared" ca="1" si="1027"/>
        <v>0</v>
      </c>
      <c r="X320" s="184">
        <f t="shared" ca="1" si="1028"/>
        <v>0</v>
      </c>
      <c r="Y320" s="184">
        <f t="shared" ca="1" si="1029"/>
        <v>0</v>
      </c>
      <c r="Z320" s="184">
        <f t="shared" ca="1" si="1030"/>
        <v>0</v>
      </c>
      <c r="AA320" s="184">
        <f t="shared" ca="1" si="1031"/>
        <v>0</v>
      </c>
      <c r="AB320" s="184">
        <f t="shared" ca="1" si="1032"/>
        <v>0</v>
      </c>
      <c r="AC320" s="184">
        <f t="shared" ca="1" si="1033"/>
        <v>0</v>
      </c>
      <c r="AD320" s="184">
        <f t="shared" ca="1" si="1034"/>
        <v>0</v>
      </c>
      <c r="AE320" s="184">
        <f t="shared" ca="1" si="1035"/>
        <v>0</v>
      </c>
      <c r="AF320" s="184">
        <f t="shared" ca="1" si="1036"/>
        <v>0</v>
      </c>
      <c r="AG320" s="184">
        <f t="shared" ca="1" si="1037"/>
        <v>0</v>
      </c>
      <c r="AH320" s="184">
        <f t="shared" ca="1" si="1038"/>
        <v>0</v>
      </c>
      <c r="AI320" s="184">
        <f t="shared" ca="1" si="1039"/>
        <v>0</v>
      </c>
      <c r="AJ320" s="184">
        <f t="shared" ca="1" si="1040"/>
        <v>0</v>
      </c>
      <c r="AK320" s="184">
        <f t="shared" ca="1" si="1041"/>
        <v>0</v>
      </c>
      <c r="AL320" s="184">
        <f t="shared" ca="1" si="1042"/>
        <v>0</v>
      </c>
      <c r="AM320" s="184">
        <f t="shared" ca="1" si="1043"/>
        <v>0</v>
      </c>
      <c r="AN320" s="184">
        <f t="shared" ca="1" si="1044"/>
        <v>0</v>
      </c>
      <c r="AO320" s="184">
        <f t="shared" ca="1" si="1045"/>
        <v>0</v>
      </c>
      <c r="AP320" s="184">
        <f t="shared" ca="1" si="1046"/>
        <v>0</v>
      </c>
      <c r="AQ320" s="184">
        <f t="shared" ca="1" si="1047"/>
        <v>0</v>
      </c>
      <c r="AR320" s="184">
        <f t="shared" ca="1" si="1048"/>
        <v>0</v>
      </c>
      <c r="AS320" s="184">
        <f t="shared" ca="1" si="1049"/>
        <v>0</v>
      </c>
      <c r="AT320" s="184">
        <f t="shared" ca="1" si="1050"/>
        <v>0</v>
      </c>
      <c r="AU320" s="184">
        <f t="shared" ca="1" si="1051"/>
        <v>0</v>
      </c>
      <c r="AV320" s="184">
        <f t="shared" ca="1" si="1052"/>
        <v>0</v>
      </c>
      <c r="AW320" s="184">
        <f t="shared" ca="1" si="1053"/>
        <v>0</v>
      </c>
      <c r="AX320" s="184">
        <f t="shared" ca="1" si="1054"/>
        <v>0</v>
      </c>
      <c r="AY320" s="184">
        <f t="shared" ca="1" si="1055"/>
        <v>0</v>
      </c>
      <c r="AZ320" s="184">
        <f t="shared" ca="1" si="1056"/>
        <v>0</v>
      </c>
      <c r="BA320" s="184">
        <f t="shared" ca="1" si="1057"/>
        <v>0</v>
      </c>
      <c r="BB320" s="184">
        <f t="shared" ca="1" si="1058"/>
        <v>0</v>
      </c>
      <c r="BC320" s="184">
        <f t="shared" ca="1" si="1059"/>
        <v>0</v>
      </c>
      <c r="BD320" s="184">
        <f t="shared" ca="1" si="1060"/>
        <v>0</v>
      </c>
      <c r="BE320" s="184">
        <f t="shared" ca="1" si="1061"/>
        <v>0</v>
      </c>
      <c r="BF320" s="184">
        <f t="shared" ca="1" si="1062"/>
        <v>0</v>
      </c>
      <c r="BG320" s="184">
        <f t="shared" ca="1" si="1063"/>
        <v>0</v>
      </c>
      <c r="BH320" s="184">
        <f t="shared" ca="1" si="1064"/>
        <v>0</v>
      </c>
      <c r="BI320" s="184">
        <f t="shared" ca="1" si="1065"/>
        <v>0</v>
      </c>
      <c r="BJ320" s="184">
        <f t="shared" ca="1" si="1066"/>
        <v>0</v>
      </c>
      <c r="BK320" s="184">
        <f t="shared" ca="1" si="1067"/>
        <v>0</v>
      </c>
      <c r="BL320" s="184">
        <f t="shared" ca="1" si="1068"/>
        <v>0</v>
      </c>
      <c r="BM320" s="184">
        <f t="shared" ca="1" si="1069"/>
        <v>0</v>
      </c>
      <c r="BN320" s="184">
        <f t="shared" ca="1" si="1070"/>
        <v>0</v>
      </c>
      <c r="BO320" s="184">
        <f t="shared" ca="1" si="1071"/>
        <v>0</v>
      </c>
      <c r="BP320" s="184">
        <f t="shared" ca="1" si="1072"/>
        <v>0</v>
      </c>
      <c r="BQ320" s="184">
        <f t="shared" ca="1" si="1073"/>
        <v>0</v>
      </c>
      <c r="BR320" s="184">
        <f t="shared" ca="1" si="1074"/>
        <v>0</v>
      </c>
      <c r="BS320" s="184">
        <f t="shared" ca="1" si="1075"/>
        <v>0</v>
      </c>
      <c r="BT320" s="184">
        <f t="shared" ca="1" si="1076"/>
        <v>0</v>
      </c>
      <c r="BU320" s="184">
        <f t="shared" ca="1" si="1077"/>
        <v>0</v>
      </c>
      <c r="BV320" s="184">
        <f t="shared" ca="1" si="1078"/>
        <v>0</v>
      </c>
      <c r="BW320" s="184">
        <f t="shared" ca="1" si="1079"/>
        <v>0</v>
      </c>
      <c r="BX320" s="184">
        <f t="shared" ca="1" si="1080"/>
        <v>0</v>
      </c>
      <c r="BY320" s="184">
        <f t="shared" ca="1" si="1081"/>
        <v>0</v>
      </c>
      <c r="BZ320" s="184">
        <f t="shared" ca="1" si="1082"/>
        <v>0</v>
      </c>
      <c r="CA320" s="184">
        <f t="shared" ca="1" si="1083"/>
        <v>0</v>
      </c>
      <c r="CB320" s="184">
        <f t="shared" ca="1" si="1084"/>
        <v>0</v>
      </c>
      <c r="CC320" s="184">
        <f t="shared" ca="1" si="1085"/>
        <v>0</v>
      </c>
      <c r="CD320" s="184">
        <f t="shared" ca="1" si="1086"/>
        <v>0</v>
      </c>
      <c r="CE320" s="184">
        <f t="shared" ca="1" si="1087"/>
        <v>0</v>
      </c>
      <c r="CF320" s="184">
        <f t="shared" ca="1" si="1088"/>
        <v>0</v>
      </c>
      <c r="CG320" s="184">
        <f t="shared" ca="1" si="1089"/>
        <v>0</v>
      </c>
      <c r="CH320" s="184">
        <f t="shared" ca="1" si="1090"/>
        <v>0</v>
      </c>
      <c r="CI320" s="184">
        <f t="shared" ca="1" si="1091"/>
        <v>0</v>
      </c>
      <c r="CJ320" s="184">
        <f t="shared" ca="1" si="1092"/>
        <v>0</v>
      </c>
      <c r="CK320" s="184">
        <f t="shared" ca="1" si="1093"/>
        <v>0</v>
      </c>
      <c r="CL320" s="184">
        <f t="shared" ca="1" si="1094"/>
        <v>0</v>
      </c>
      <c r="CM320" s="184">
        <f t="shared" ca="1" si="1095"/>
        <v>0</v>
      </c>
      <c r="CN320" s="184">
        <f t="shared" ca="1" si="1096"/>
        <v>0</v>
      </c>
      <c r="CO320" s="184">
        <f t="shared" ca="1" si="1097"/>
        <v>0</v>
      </c>
      <c r="CP320" s="184">
        <f t="shared" ca="1" si="1098"/>
        <v>0</v>
      </c>
      <c r="CQ320" s="184">
        <f t="shared" ca="1" si="1099"/>
        <v>0</v>
      </c>
      <c r="CR320" s="184">
        <f t="shared" ca="1" si="1100"/>
        <v>0</v>
      </c>
      <c r="CS320" s="184">
        <f t="shared" ca="1" si="1101"/>
        <v>0</v>
      </c>
      <c r="CT320" s="184">
        <f t="shared" ca="1" si="1102"/>
        <v>0</v>
      </c>
      <c r="CU320" s="184">
        <f t="shared" ca="1" si="1103"/>
        <v>0</v>
      </c>
      <c r="CV320" s="184">
        <f t="shared" ca="1" si="1104"/>
        <v>0</v>
      </c>
      <c r="CW320" s="184">
        <f t="shared" ca="1" si="1105"/>
        <v>0</v>
      </c>
      <c r="CX320" s="184">
        <f t="shared" ca="1" si="1106"/>
        <v>0</v>
      </c>
      <c r="CY320" s="184">
        <f t="shared" ca="1" si="1107"/>
        <v>0</v>
      </c>
      <c r="CZ320" s="184">
        <f t="shared" ca="1" si="1108"/>
        <v>0</v>
      </c>
      <c r="DA320" s="184">
        <f t="shared" ca="1" si="1109"/>
        <v>0</v>
      </c>
      <c r="DB320" s="184">
        <f t="shared" ca="1" si="1110"/>
        <v>0</v>
      </c>
      <c r="DC320" s="184">
        <f t="shared" ca="1" si="1111"/>
        <v>0</v>
      </c>
      <c r="DD320" s="184">
        <f t="shared" ca="1" si="1112"/>
        <v>0</v>
      </c>
      <c r="DE320" s="184">
        <f t="shared" ca="1" si="1113"/>
        <v>0</v>
      </c>
      <c r="DF320" s="184">
        <f t="shared" ca="1" si="1114"/>
        <v>0</v>
      </c>
      <c r="DG320" s="184">
        <f t="shared" ca="1" si="1115"/>
        <v>0</v>
      </c>
      <c r="DH320" s="184">
        <f t="shared" ca="1" si="1116"/>
        <v>0</v>
      </c>
      <c r="DI320" s="184">
        <f t="shared" ca="1" si="1117"/>
        <v>0</v>
      </c>
      <c r="DJ320" s="184">
        <f t="shared" ca="1" si="1118"/>
        <v>0</v>
      </c>
      <c r="DK320" s="184">
        <f t="shared" ca="1" si="1119"/>
        <v>0</v>
      </c>
      <c r="DL320" s="184">
        <f t="shared" ca="1" si="1120"/>
        <v>0</v>
      </c>
      <c r="DM320" s="184">
        <f t="shared" ca="1" si="1121"/>
        <v>0</v>
      </c>
      <c r="DN320" s="184">
        <f t="shared" ca="1" si="1122"/>
        <v>0</v>
      </c>
      <c r="DO320" s="184">
        <f t="shared" ca="1" si="1123"/>
        <v>0</v>
      </c>
      <c r="DP320" s="184">
        <f t="shared" ca="1" si="1124"/>
        <v>0</v>
      </c>
      <c r="DQ320" s="184">
        <f t="shared" ca="1" si="1125"/>
        <v>0</v>
      </c>
      <c r="DR320" s="184">
        <f t="shared" ca="1" si="1126"/>
        <v>0</v>
      </c>
      <c r="DS320" s="184">
        <f t="shared" ca="1" si="1127"/>
        <v>0</v>
      </c>
      <c r="DT320" s="184">
        <f t="shared" ca="1" si="1128"/>
        <v>0</v>
      </c>
      <c r="DU320" s="184">
        <f t="shared" ca="1" si="1129"/>
        <v>0</v>
      </c>
      <c r="DV320" s="184">
        <f t="shared" ca="1" si="1130"/>
        <v>0</v>
      </c>
      <c r="DW320" s="184">
        <f t="shared" ca="1" si="1131"/>
        <v>0</v>
      </c>
      <c r="DX320" s="184">
        <f t="shared" ca="1" si="1132"/>
        <v>0</v>
      </c>
      <c r="DY320" s="184">
        <f t="shared" ca="1" si="1133"/>
        <v>0</v>
      </c>
      <c r="DZ320" s="184">
        <f t="shared" ca="1" si="1134"/>
        <v>0</v>
      </c>
      <c r="EA320" s="184">
        <f t="shared" ca="1" si="1135"/>
        <v>0</v>
      </c>
      <c r="EB320" s="184">
        <f t="shared" ca="1" si="1136"/>
        <v>0</v>
      </c>
      <c r="EC320" s="184">
        <f t="shared" ca="1" si="1137"/>
        <v>0</v>
      </c>
      <c r="ED320" s="184">
        <f t="shared" ca="1" si="1138"/>
        <v>0</v>
      </c>
      <c r="EE320" s="184">
        <f t="shared" ca="1" si="1139"/>
        <v>0</v>
      </c>
      <c r="EF320" s="184">
        <f t="shared" ca="1" si="1140"/>
        <v>0</v>
      </c>
      <c r="EG320" s="184">
        <f t="shared" ca="1" si="1141"/>
        <v>0</v>
      </c>
      <c r="EH320" s="184">
        <f t="shared" ca="1" si="1142"/>
        <v>0</v>
      </c>
      <c r="EI320" s="184">
        <f t="shared" ca="1" si="1143"/>
        <v>0</v>
      </c>
      <c r="EJ320" s="184">
        <f t="shared" ca="1" si="1144"/>
        <v>0</v>
      </c>
      <c r="EK320" s="184">
        <f t="shared" ca="1" si="1145"/>
        <v>0</v>
      </c>
      <c r="EL320" s="184">
        <f t="shared" ca="1" si="1146"/>
        <v>0</v>
      </c>
      <c r="EM320" s="184">
        <f t="shared" ca="1" si="1147"/>
        <v>0</v>
      </c>
      <c r="EN320" s="184">
        <f t="shared" ca="1" si="1148"/>
        <v>0</v>
      </c>
      <c r="EO320" s="184">
        <f t="shared" ca="1" si="1149"/>
        <v>0</v>
      </c>
      <c r="EP320" s="184">
        <f t="shared" ca="1" si="1150"/>
        <v>0</v>
      </c>
      <c r="EQ320" s="184">
        <f t="shared" ca="1" si="1151"/>
        <v>0</v>
      </c>
      <c r="ER320" s="184">
        <f t="shared" ca="1" si="1152"/>
        <v>0</v>
      </c>
      <c r="ES320" s="184">
        <f t="shared" ca="1" si="1153"/>
        <v>0</v>
      </c>
      <c r="ET320" s="184">
        <f t="shared" ca="1" si="1154"/>
        <v>0</v>
      </c>
      <c r="EU320" s="184">
        <f t="shared" ca="1" si="1155"/>
        <v>0</v>
      </c>
      <c r="EV320" s="184">
        <f t="shared" ca="1" si="1156"/>
        <v>0</v>
      </c>
      <c r="EW320" s="184">
        <f t="shared" ca="1" si="1157"/>
        <v>0</v>
      </c>
      <c r="EX320" s="184">
        <f t="shared" ca="1" si="1158"/>
        <v>0</v>
      </c>
      <c r="EY320" s="184">
        <f t="shared" ca="1" si="1159"/>
        <v>0</v>
      </c>
      <c r="EZ320" s="184">
        <f t="shared" ca="1" si="1160"/>
        <v>0</v>
      </c>
      <c r="FA320" s="184">
        <f t="shared" ca="1" si="1161"/>
        <v>0</v>
      </c>
      <c r="FB320" s="184">
        <f t="shared" ca="1" si="1162"/>
        <v>0</v>
      </c>
      <c r="FC320" s="184">
        <f t="shared" ca="1" si="1163"/>
        <v>0</v>
      </c>
      <c r="FD320" s="184">
        <f t="shared" ca="1" si="1164"/>
        <v>0</v>
      </c>
      <c r="FE320" s="184">
        <f t="shared" ca="1" si="1165"/>
        <v>0</v>
      </c>
      <c r="FF320" s="184">
        <f t="shared" ca="1" si="1166"/>
        <v>0</v>
      </c>
      <c r="FG320" s="184">
        <f t="shared" ca="1" si="1167"/>
        <v>0</v>
      </c>
      <c r="FH320" s="184">
        <f t="shared" ca="1" si="1168"/>
        <v>0</v>
      </c>
      <c r="FI320" s="184">
        <f t="shared" ca="1" si="1169"/>
        <v>0</v>
      </c>
      <c r="FJ320" s="184">
        <f t="shared" ca="1" si="1170"/>
        <v>0</v>
      </c>
      <c r="FK320" s="184">
        <f t="shared" ca="1" si="1171"/>
        <v>0</v>
      </c>
      <c r="FL320" s="184">
        <f t="shared" ca="1" si="1172"/>
        <v>0</v>
      </c>
      <c r="FM320" s="184">
        <f t="shared" ca="1" si="1173"/>
        <v>0</v>
      </c>
      <c r="FN320" s="184">
        <f t="shared" ca="1" si="1174"/>
        <v>0</v>
      </c>
      <c r="FO320" s="184">
        <f t="shared" ca="1" si="1175"/>
        <v>0</v>
      </c>
      <c r="FP320" s="184">
        <f t="shared" ca="1" si="1176"/>
        <v>0</v>
      </c>
      <c r="FQ320" s="184">
        <f t="shared" ca="1" si="1177"/>
        <v>0</v>
      </c>
      <c r="FR320" s="184">
        <f t="shared" ca="1" si="1178"/>
        <v>0</v>
      </c>
      <c r="FS320" s="184">
        <f t="shared" ca="1" si="1179"/>
        <v>0</v>
      </c>
      <c r="FT320" s="184">
        <f t="shared" ca="1" si="1180"/>
        <v>0</v>
      </c>
      <c r="FU320" s="184">
        <f t="shared" ca="1" si="1181"/>
        <v>0</v>
      </c>
      <c r="FV320" s="184">
        <f t="shared" ca="1" si="1182"/>
        <v>0</v>
      </c>
      <c r="FW320" s="184">
        <f t="shared" ca="1" si="1183"/>
        <v>0</v>
      </c>
      <c r="FX320" s="184">
        <f t="shared" ca="1" si="1184"/>
        <v>0</v>
      </c>
      <c r="FY320" s="184">
        <f t="shared" ca="1" si="1185"/>
        <v>0</v>
      </c>
      <c r="FZ320" s="184">
        <f t="shared" ca="1" si="1186"/>
        <v>0</v>
      </c>
      <c r="GA320" s="184">
        <f t="shared" ca="1" si="1187"/>
        <v>0</v>
      </c>
      <c r="GB320" s="184">
        <f t="shared" ca="1" si="1188"/>
        <v>0</v>
      </c>
      <c r="GC320" s="184">
        <f t="shared" ca="1" si="1189"/>
        <v>0</v>
      </c>
      <c r="GD320" s="184">
        <f t="shared" ca="1" si="1190"/>
        <v>0</v>
      </c>
      <c r="GE320" s="184">
        <f t="shared" ca="1" si="1191"/>
        <v>0</v>
      </c>
      <c r="GF320" s="184">
        <f t="shared" ca="1" si="1192"/>
        <v>0</v>
      </c>
      <c r="GG320" s="184">
        <f t="shared" ca="1" si="1193"/>
        <v>0</v>
      </c>
      <c r="GH320" s="184">
        <f t="shared" ca="1" si="1194"/>
        <v>0</v>
      </c>
      <c r="GI320" s="184">
        <f t="shared" ca="1" si="1195"/>
        <v>0</v>
      </c>
      <c r="GJ320" s="184">
        <f t="shared" ca="1" si="1196"/>
        <v>0</v>
      </c>
      <c r="GK320" s="184">
        <f t="shared" ca="1" si="1197"/>
        <v>0</v>
      </c>
      <c r="GL320" s="184">
        <f t="shared" ca="1" si="1198"/>
        <v>0</v>
      </c>
      <c r="GM320" s="184">
        <f t="shared" ca="1" si="1199"/>
        <v>0</v>
      </c>
      <c r="GN320" s="184">
        <f t="shared" ca="1" si="1200"/>
        <v>0</v>
      </c>
      <c r="GO320" s="184">
        <f t="shared" ca="1" si="1201"/>
        <v>0</v>
      </c>
      <c r="GP320" s="184">
        <f t="shared" ca="1" si="1202"/>
        <v>0</v>
      </c>
      <c r="GQ320" s="184">
        <f t="shared" ca="1" si="1203"/>
        <v>0</v>
      </c>
      <c r="GR320" s="184">
        <f t="shared" ca="1" si="1204"/>
        <v>0</v>
      </c>
      <c r="GS320" s="184">
        <f t="shared" ca="1" si="1205"/>
        <v>0</v>
      </c>
      <c r="GT320" s="184">
        <f t="shared" ca="1" si="1206"/>
        <v>0</v>
      </c>
      <c r="GU320" s="184">
        <f t="shared" ca="1" si="1207"/>
        <v>0</v>
      </c>
      <c r="GV320" s="184">
        <f t="shared" ca="1" si="1208"/>
        <v>0</v>
      </c>
      <c r="GW320" s="184">
        <f t="shared" ca="1" si="1209"/>
        <v>0</v>
      </c>
      <c r="GX320" s="184">
        <f t="shared" ca="1" si="1210"/>
        <v>0</v>
      </c>
      <c r="GY320" s="184">
        <f t="shared" ca="1" si="1211"/>
        <v>0</v>
      </c>
      <c r="GZ320" s="184">
        <f t="shared" ca="1" si="1212"/>
        <v>0</v>
      </c>
      <c r="HA320" s="184">
        <f t="shared" ca="1" si="1213"/>
        <v>0</v>
      </c>
      <c r="HB320" s="184">
        <f t="shared" ca="1" si="1214"/>
        <v>0</v>
      </c>
      <c r="HC320" s="184">
        <f t="shared" ca="1" si="1215"/>
        <v>0</v>
      </c>
      <c r="HD320" s="184">
        <f t="shared" ca="1" si="1216"/>
        <v>0</v>
      </c>
      <c r="HE320" s="184">
        <f t="shared" ca="1" si="1217"/>
        <v>0</v>
      </c>
      <c r="HF320" s="184">
        <f t="shared" ca="1" si="1218"/>
        <v>0</v>
      </c>
      <c r="HG320" s="184">
        <f t="shared" ca="1" si="1219"/>
        <v>0</v>
      </c>
      <c r="HH320" s="184">
        <f t="shared" ca="1" si="1220"/>
        <v>0</v>
      </c>
      <c r="HI320" s="184">
        <f t="shared" ca="1" si="1221"/>
        <v>0</v>
      </c>
      <c r="HJ320" s="184">
        <f t="shared" ca="1" si="1222"/>
        <v>0</v>
      </c>
      <c r="HK320" s="578">
        <f t="shared" ca="1" si="1223"/>
        <v>0</v>
      </c>
    </row>
    <row r="321" spans="1:219" s="185" customFormat="1">
      <c r="A321" s="284"/>
      <c r="B321" s="285"/>
      <c r="C321" s="286"/>
      <c r="D321" s="287"/>
      <c r="E321" s="288"/>
      <c r="F321" s="289"/>
      <c r="G321" s="289"/>
      <c r="H321" s="289"/>
      <c r="I321" s="289"/>
      <c r="J321" s="289"/>
      <c r="K321" s="289"/>
      <c r="L321" s="289"/>
      <c r="M321" s="572">
        <f t="shared" si="1017"/>
        <v>0</v>
      </c>
      <c r="N321" s="572">
        <f t="shared" si="1018"/>
        <v>0</v>
      </c>
      <c r="O321" s="572">
        <f t="shared" si="1019"/>
        <v>0</v>
      </c>
      <c r="P321" s="572">
        <f t="shared" si="1020"/>
        <v>313</v>
      </c>
      <c r="Q321" s="572" t="str">
        <f t="shared" si="1021"/>
        <v/>
      </c>
      <c r="R321" s="572" t="str">
        <f t="shared" si="1022"/>
        <v/>
      </c>
      <c r="S321" s="184" t="str">
        <f t="shared" ca="1" si="1023"/>
        <v/>
      </c>
      <c r="T321" s="184">
        <f t="shared" ca="1" si="1024"/>
        <v>0</v>
      </c>
      <c r="U321" s="184">
        <f t="shared" ca="1" si="1025"/>
        <v>0</v>
      </c>
      <c r="V321" s="184">
        <f t="shared" ca="1" si="1026"/>
        <v>0</v>
      </c>
      <c r="W321" s="184">
        <f t="shared" ca="1" si="1027"/>
        <v>0</v>
      </c>
      <c r="X321" s="184">
        <f t="shared" ca="1" si="1028"/>
        <v>0</v>
      </c>
      <c r="Y321" s="184">
        <f t="shared" ca="1" si="1029"/>
        <v>0</v>
      </c>
      <c r="Z321" s="184">
        <f t="shared" ca="1" si="1030"/>
        <v>0</v>
      </c>
      <c r="AA321" s="184">
        <f t="shared" ca="1" si="1031"/>
        <v>0</v>
      </c>
      <c r="AB321" s="184">
        <f t="shared" ca="1" si="1032"/>
        <v>0</v>
      </c>
      <c r="AC321" s="184">
        <f t="shared" ca="1" si="1033"/>
        <v>0</v>
      </c>
      <c r="AD321" s="184">
        <f t="shared" ca="1" si="1034"/>
        <v>0</v>
      </c>
      <c r="AE321" s="184">
        <f t="shared" ca="1" si="1035"/>
        <v>0</v>
      </c>
      <c r="AF321" s="184">
        <f t="shared" ca="1" si="1036"/>
        <v>0</v>
      </c>
      <c r="AG321" s="184">
        <f t="shared" ca="1" si="1037"/>
        <v>0</v>
      </c>
      <c r="AH321" s="184">
        <f t="shared" ca="1" si="1038"/>
        <v>0</v>
      </c>
      <c r="AI321" s="184">
        <f t="shared" ca="1" si="1039"/>
        <v>0</v>
      </c>
      <c r="AJ321" s="184">
        <f t="shared" ca="1" si="1040"/>
        <v>0</v>
      </c>
      <c r="AK321" s="184">
        <f t="shared" ca="1" si="1041"/>
        <v>0</v>
      </c>
      <c r="AL321" s="184">
        <f t="shared" ca="1" si="1042"/>
        <v>0</v>
      </c>
      <c r="AM321" s="184">
        <f t="shared" ca="1" si="1043"/>
        <v>0</v>
      </c>
      <c r="AN321" s="184">
        <f t="shared" ca="1" si="1044"/>
        <v>0</v>
      </c>
      <c r="AO321" s="184">
        <f t="shared" ca="1" si="1045"/>
        <v>0</v>
      </c>
      <c r="AP321" s="184">
        <f t="shared" ca="1" si="1046"/>
        <v>0</v>
      </c>
      <c r="AQ321" s="184">
        <f t="shared" ca="1" si="1047"/>
        <v>0</v>
      </c>
      <c r="AR321" s="184">
        <f t="shared" ca="1" si="1048"/>
        <v>0</v>
      </c>
      <c r="AS321" s="184">
        <f t="shared" ca="1" si="1049"/>
        <v>0</v>
      </c>
      <c r="AT321" s="184">
        <f t="shared" ca="1" si="1050"/>
        <v>0</v>
      </c>
      <c r="AU321" s="184">
        <f t="shared" ca="1" si="1051"/>
        <v>0</v>
      </c>
      <c r="AV321" s="184">
        <f t="shared" ca="1" si="1052"/>
        <v>0</v>
      </c>
      <c r="AW321" s="184">
        <f t="shared" ca="1" si="1053"/>
        <v>0</v>
      </c>
      <c r="AX321" s="184">
        <f t="shared" ca="1" si="1054"/>
        <v>0</v>
      </c>
      <c r="AY321" s="184">
        <f t="shared" ca="1" si="1055"/>
        <v>0</v>
      </c>
      <c r="AZ321" s="184">
        <f t="shared" ca="1" si="1056"/>
        <v>0</v>
      </c>
      <c r="BA321" s="184">
        <f t="shared" ca="1" si="1057"/>
        <v>0</v>
      </c>
      <c r="BB321" s="184">
        <f t="shared" ca="1" si="1058"/>
        <v>0</v>
      </c>
      <c r="BC321" s="184">
        <f t="shared" ca="1" si="1059"/>
        <v>0</v>
      </c>
      <c r="BD321" s="184">
        <f t="shared" ca="1" si="1060"/>
        <v>0</v>
      </c>
      <c r="BE321" s="184">
        <f t="shared" ca="1" si="1061"/>
        <v>0</v>
      </c>
      <c r="BF321" s="184">
        <f t="shared" ca="1" si="1062"/>
        <v>0</v>
      </c>
      <c r="BG321" s="184">
        <f t="shared" ca="1" si="1063"/>
        <v>0</v>
      </c>
      <c r="BH321" s="184">
        <f t="shared" ca="1" si="1064"/>
        <v>0</v>
      </c>
      <c r="BI321" s="184">
        <f t="shared" ca="1" si="1065"/>
        <v>0</v>
      </c>
      <c r="BJ321" s="184">
        <f t="shared" ca="1" si="1066"/>
        <v>0</v>
      </c>
      <c r="BK321" s="184">
        <f t="shared" ca="1" si="1067"/>
        <v>0</v>
      </c>
      <c r="BL321" s="184">
        <f t="shared" ca="1" si="1068"/>
        <v>0</v>
      </c>
      <c r="BM321" s="184">
        <f t="shared" ca="1" si="1069"/>
        <v>0</v>
      </c>
      <c r="BN321" s="184">
        <f t="shared" ca="1" si="1070"/>
        <v>0</v>
      </c>
      <c r="BO321" s="184">
        <f t="shared" ca="1" si="1071"/>
        <v>0</v>
      </c>
      <c r="BP321" s="184">
        <f t="shared" ca="1" si="1072"/>
        <v>0</v>
      </c>
      <c r="BQ321" s="184">
        <f t="shared" ca="1" si="1073"/>
        <v>0</v>
      </c>
      <c r="BR321" s="184">
        <f t="shared" ca="1" si="1074"/>
        <v>0</v>
      </c>
      <c r="BS321" s="184">
        <f t="shared" ca="1" si="1075"/>
        <v>0</v>
      </c>
      <c r="BT321" s="184">
        <f t="shared" ca="1" si="1076"/>
        <v>0</v>
      </c>
      <c r="BU321" s="184">
        <f t="shared" ca="1" si="1077"/>
        <v>0</v>
      </c>
      <c r="BV321" s="184">
        <f t="shared" ca="1" si="1078"/>
        <v>0</v>
      </c>
      <c r="BW321" s="184">
        <f t="shared" ca="1" si="1079"/>
        <v>0</v>
      </c>
      <c r="BX321" s="184">
        <f t="shared" ca="1" si="1080"/>
        <v>0</v>
      </c>
      <c r="BY321" s="184">
        <f t="shared" ca="1" si="1081"/>
        <v>0</v>
      </c>
      <c r="BZ321" s="184">
        <f t="shared" ca="1" si="1082"/>
        <v>0</v>
      </c>
      <c r="CA321" s="184">
        <f t="shared" ca="1" si="1083"/>
        <v>0</v>
      </c>
      <c r="CB321" s="184">
        <f t="shared" ca="1" si="1084"/>
        <v>0</v>
      </c>
      <c r="CC321" s="184">
        <f t="shared" ca="1" si="1085"/>
        <v>0</v>
      </c>
      <c r="CD321" s="184">
        <f t="shared" ca="1" si="1086"/>
        <v>0</v>
      </c>
      <c r="CE321" s="184">
        <f t="shared" ca="1" si="1087"/>
        <v>0</v>
      </c>
      <c r="CF321" s="184">
        <f t="shared" ca="1" si="1088"/>
        <v>0</v>
      </c>
      <c r="CG321" s="184">
        <f t="shared" ca="1" si="1089"/>
        <v>0</v>
      </c>
      <c r="CH321" s="184">
        <f t="shared" ca="1" si="1090"/>
        <v>0</v>
      </c>
      <c r="CI321" s="184">
        <f t="shared" ca="1" si="1091"/>
        <v>0</v>
      </c>
      <c r="CJ321" s="184">
        <f t="shared" ca="1" si="1092"/>
        <v>0</v>
      </c>
      <c r="CK321" s="184">
        <f t="shared" ca="1" si="1093"/>
        <v>0</v>
      </c>
      <c r="CL321" s="184">
        <f t="shared" ca="1" si="1094"/>
        <v>0</v>
      </c>
      <c r="CM321" s="184">
        <f t="shared" ca="1" si="1095"/>
        <v>0</v>
      </c>
      <c r="CN321" s="184">
        <f t="shared" ca="1" si="1096"/>
        <v>0</v>
      </c>
      <c r="CO321" s="184">
        <f t="shared" ca="1" si="1097"/>
        <v>0</v>
      </c>
      <c r="CP321" s="184">
        <f t="shared" ca="1" si="1098"/>
        <v>0</v>
      </c>
      <c r="CQ321" s="184">
        <f t="shared" ca="1" si="1099"/>
        <v>0</v>
      </c>
      <c r="CR321" s="184">
        <f t="shared" ca="1" si="1100"/>
        <v>0</v>
      </c>
      <c r="CS321" s="184">
        <f t="shared" ca="1" si="1101"/>
        <v>0</v>
      </c>
      <c r="CT321" s="184">
        <f t="shared" ca="1" si="1102"/>
        <v>0</v>
      </c>
      <c r="CU321" s="184">
        <f t="shared" ca="1" si="1103"/>
        <v>0</v>
      </c>
      <c r="CV321" s="184">
        <f t="shared" ca="1" si="1104"/>
        <v>0</v>
      </c>
      <c r="CW321" s="184">
        <f t="shared" ca="1" si="1105"/>
        <v>0</v>
      </c>
      <c r="CX321" s="184">
        <f t="shared" ca="1" si="1106"/>
        <v>0</v>
      </c>
      <c r="CY321" s="184">
        <f t="shared" ca="1" si="1107"/>
        <v>0</v>
      </c>
      <c r="CZ321" s="184">
        <f t="shared" ca="1" si="1108"/>
        <v>0</v>
      </c>
      <c r="DA321" s="184">
        <f t="shared" ca="1" si="1109"/>
        <v>0</v>
      </c>
      <c r="DB321" s="184">
        <f t="shared" ca="1" si="1110"/>
        <v>0</v>
      </c>
      <c r="DC321" s="184">
        <f t="shared" ca="1" si="1111"/>
        <v>0</v>
      </c>
      <c r="DD321" s="184">
        <f t="shared" ca="1" si="1112"/>
        <v>0</v>
      </c>
      <c r="DE321" s="184">
        <f t="shared" ca="1" si="1113"/>
        <v>0</v>
      </c>
      <c r="DF321" s="184">
        <f t="shared" ca="1" si="1114"/>
        <v>0</v>
      </c>
      <c r="DG321" s="184">
        <f t="shared" ca="1" si="1115"/>
        <v>0</v>
      </c>
      <c r="DH321" s="184">
        <f t="shared" ca="1" si="1116"/>
        <v>0</v>
      </c>
      <c r="DI321" s="184">
        <f t="shared" ca="1" si="1117"/>
        <v>0</v>
      </c>
      <c r="DJ321" s="184">
        <f t="shared" ca="1" si="1118"/>
        <v>0</v>
      </c>
      <c r="DK321" s="184">
        <f t="shared" ca="1" si="1119"/>
        <v>0</v>
      </c>
      <c r="DL321" s="184">
        <f t="shared" ca="1" si="1120"/>
        <v>0</v>
      </c>
      <c r="DM321" s="184">
        <f t="shared" ca="1" si="1121"/>
        <v>0</v>
      </c>
      <c r="DN321" s="184">
        <f t="shared" ca="1" si="1122"/>
        <v>0</v>
      </c>
      <c r="DO321" s="184">
        <f t="shared" ca="1" si="1123"/>
        <v>0</v>
      </c>
      <c r="DP321" s="184">
        <f t="shared" ca="1" si="1124"/>
        <v>0</v>
      </c>
      <c r="DQ321" s="184">
        <f t="shared" ca="1" si="1125"/>
        <v>0</v>
      </c>
      <c r="DR321" s="184">
        <f t="shared" ca="1" si="1126"/>
        <v>0</v>
      </c>
      <c r="DS321" s="184">
        <f t="shared" ca="1" si="1127"/>
        <v>0</v>
      </c>
      <c r="DT321" s="184">
        <f t="shared" ca="1" si="1128"/>
        <v>0</v>
      </c>
      <c r="DU321" s="184">
        <f t="shared" ca="1" si="1129"/>
        <v>0</v>
      </c>
      <c r="DV321" s="184">
        <f t="shared" ca="1" si="1130"/>
        <v>0</v>
      </c>
      <c r="DW321" s="184">
        <f t="shared" ca="1" si="1131"/>
        <v>0</v>
      </c>
      <c r="DX321" s="184">
        <f t="shared" ca="1" si="1132"/>
        <v>0</v>
      </c>
      <c r="DY321" s="184">
        <f t="shared" ca="1" si="1133"/>
        <v>0</v>
      </c>
      <c r="DZ321" s="184">
        <f t="shared" ca="1" si="1134"/>
        <v>0</v>
      </c>
      <c r="EA321" s="184">
        <f t="shared" ca="1" si="1135"/>
        <v>0</v>
      </c>
      <c r="EB321" s="184">
        <f t="shared" ca="1" si="1136"/>
        <v>0</v>
      </c>
      <c r="EC321" s="184">
        <f t="shared" ca="1" si="1137"/>
        <v>0</v>
      </c>
      <c r="ED321" s="184">
        <f t="shared" ca="1" si="1138"/>
        <v>0</v>
      </c>
      <c r="EE321" s="184">
        <f t="shared" ca="1" si="1139"/>
        <v>0</v>
      </c>
      <c r="EF321" s="184">
        <f t="shared" ca="1" si="1140"/>
        <v>0</v>
      </c>
      <c r="EG321" s="184">
        <f t="shared" ca="1" si="1141"/>
        <v>0</v>
      </c>
      <c r="EH321" s="184">
        <f t="shared" ca="1" si="1142"/>
        <v>0</v>
      </c>
      <c r="EI321" s="184">
        <f t="shared" ca="1" si="1143"/>
        <v>0</v>
      </c>
      <c r="EJ321" s="184">
        <f t="shared" ca="1" si="1144"/>
        <v>0</v>
      </c>
      <c r="EK321" s="184">
        <f t="shared" ca="1" si="1145"/>
        <v>0</v>
      </c>
      <c r="EL321" s="184">
        <f t="shared" ca="1" si="1146"/>
        <v>0</v>
      </c>
      <c r="EM321" s="184">
        <f t="shared" ca="1" si="1147"/>
        <v>0</v>
      </c>
      <c r="EN321" s="184">
        <f t="shared" ca="1" si="1148"/>
        <v>0</v>
      </c>
      <c r="EO321" s="184">
        <f t="shared" ca="1" si="1149"/>
        <v>0</v>
      </c>
      <c r="EP321" s="184">
        <f t="shared" ca="1" si="1150"/>
        <v>0</v>
      </c>
      <c r="EQ321" s="184">
        <f t="shared" ca="1" si="1151"/>
        <v>0</v>
      </c>
      <c r="ER321" s="184">
        <f t="shared" ca="1" si="1152"/>
        <v>0</v>
      </c>
      <c r="ES321" s="184">
        <f t="shared" ca="1" si="1153"/>
        <v>0</v>
      </c>
      <c r="ET321" s="184">
        <f t="shared" ca="1" si="1154"/>
        <v>0</v>
      </c>
      <c r="EU321" s="184">
        <f t="shared" ca="1" si="1155"/>
        <v>0</v>
      </c>
      <c r="EV321" s="184">
        <f t="shared" ca="1" si="1156"/>
        <v>0</v>
      </c>
      <c r="EW321" s="184">
        <f t="shared" ca="1" si="1157"/>
        <v>0</v>
      </c>
      <c r="EX321" s="184">
        <f t="shared" ca="1" si="1158"/>
        <v>0</v>
      </c>
      <c r="EY321" s="184">
        <f t="shared" ca="1" si="1159"/>
        <v>0</v>
      </c>
      <c r="EZ321" s="184">
        <f t="shared" ca="1" si="1160"/>
        <v>0</v>
      </c>
      <c r="FA321" s="184">
        <f t="shared" ca="1" si="1161"/>
        <v>0</v>
      </c>
      <c r="FB321" s="184">
        <f t="shared" ca="1" si="1162"/>
        <v>0</v>
      </c>
      <c r="FC321" s="184">
        <f t="shared" ca="1" si="1163"/>
        <v>0</v>
      </c>
      <c r="FD321" s="184">
        <f t="shared" ca="1" si="1164"/>
        <v>0</v>
      </c>
      <c r="FE321" s="184">
        <f t="shared" ca="1" si="1165"/>
        <v>0</v>
      </c>
      <c r="FF321" s="184">
        <f t="shared" ca="1" si="1166"/>
        <v>0</v>
      </c>
      <c r="FG321" s="184">
        <f t="shared" ca="1" si="1167"/>
        <v>0</v>
      </c>
      <c r="FH321" s="184">
        <f t="shared" ca="1" si="1168"/>
        <v>0</v>
      </c>
      <c r="FI321" s="184">
        <f t="shared" ca="1" si="1169"/>
        <v>0</v>
      </c>
      <c r="FJ321" s="184">
        <f t="shared" ca="1" si="1170"/>
        <v>0</v>
      </c>
      <c r="FK321" s="184">
        <f t="shared" ca="1" si="1171"/>
        <v>0</v>
      </c>
      <c r="FL321" s="184">
        <f t="shared" ca="1" si="1172"/>
        <v>0</v>
      </c>
      <c r="FM321" s="184">
        <f t="shared" ca="1" si="1173"/>
        <v>0</v>
      </c>
      <c r="FN321" s="184">
        <f t="shared" ca="1" si="1174"/>
        <v>0</v>
      </c>
      <c r="FO321" s="184">
        <f t="shared" ca="1" si="1175"/>
        <v>0</v>
      </c>
      <c r="FP321" s="184">
        <f t="shared" ca="1" si="1176"/>
        <v>0</v>
      </c>
      <c r="FQ321" s="184">
        <f t="shared" ca="1" si="1177"/>
        <v>0</v>
      </c>
      <c r="FR321" s="184">
        <f t="shared" ca="1" si="1178"/>
        <v>0</v>
      </c>
      <c r="FS321" s="184">
        <f t="shared" ca="1" si="1179"/>
        <v>0</v>
      </c>
      <c r="FT321" s="184">
        <f t="shared" ca="1" si="1180"/>
        <v>0</v>
      </c>
      <c r="FU321" s="184">
        <f t="shared" ca="1" si="1181"/>
        <v>0</v>
      </c>
      <c r="FV321" s="184">
        <f t="shared" ca="1" si="1182"/>
        <v>0</v>
      </c>
      <c r="FW321" s="184">
        <f t="shared" ca="1" si="1183"/>
        <v>0</v>
      </c>
      <c r="FX321" s="184">
        <f t="shared" ca="1" si="1184"/>
        <v>0</v>
      </c>
      <c r="FY321" s="184">
        <f t="shared" ca="1" si="1185"/>
        <v>0</v>
      </c>
      <c r="FZ321" s="184">
        <f t="shared" ca="1" si="1186"/>
        <v>0</v>
      </c>
      <c r="GA321" s="184">
        <f t="shared" ca="1" si="1187"/>
        <v>0</v>
      </c>
      <c r="GB321" s="184">
        <f t="shared" ca="1" si="1188"/>
        <v>0</v>
      </c>
      <c r="GC321" s="184">
        <f t="shared" ca="1" si="1189"/>
        <v>0</v>
      </c>
      <c r="GD321" s="184">
        <f t="shared" ca="1" si="1190"/>
        <v>0</v>
      </c>
      <c r="GE321" s="184">
        <f t="shared" ca="1" si="1191"/>
        <v>0</v>
      </c>
      <c r="GF321" s="184">
        <f t="shared" ca="1" si="1192"/>
        <v>0</v>
      </c>
      <c r="GG321" s="184">
        <f t="shared" ca="1" si="1193"/>
        <v>0</v>
      </c>
      <c r="GH321" s="184">
        <f t="shared" ca="1" si="1194"/>
        <v>0</v>
      </c>
      <c r="GI321" s="184">
        <f t="shared" ca="1" si="1195"/>
        <v>0</v>
      </c>
      <c r="GJ321" s="184">
        <f t="shared" ca="1" si="1196"/>
        <v>0</v>
      </c>
      <c r="GK321" s="184">
        <f t="shared" ca="1" si="1197"/>
        <v>0</v>
      </c>
      <c r="GL321" s="184">
        <f t="shared" ca="1" si="1198"/>
        <v>0</v>
      </c>
      <c r="GM321" s="184">
        <f t="shared" ca="1" si="1199"/>
        <v>0</v>
      </c>
      <c r="GN321" s="184">
        <f t="shared" ca="1" si="1200"/>
        <v>0</v>
      </c>
      <c r="GO321" s="184">
        <f t="shared" ca="1" si="1201"/>
        <v>0</v>
      </c>
      <c r="GP321" s="184">
        <f t="shared" ca="1" si="1202"/>
        <v>0</v>
      </c>
      <c r="GQ321" s="184">
        <f t="shared" ca="1" si="1203"/>
        <v>0</v>
      </c>
      <c r="GR321" s="184">
        <f t="shared" ca="1" si="1204"/>
        <v>0</v>
      </c>
      <c r="GS321" s="184">
        <f t="shared" ca="1" si="1205"/>
        <v>0</v>
      </c>
      <c r="GT321" s="184">
        <f t="shared" ca="1" si="1206"/>
        <v>0</v>
      </c>
      <c r="GU321" s="184">
        <f t="shared" ca="1" si="1207"/>
        <v>0</v>
      </c>
      <c r="GV321" s="184">
        <f t="shared" ca="1" si="1208"/>
        <v>0</v>
      </c>
      <c r="GW321" s="184">
        <f t="shared" ca="1" si="1209"/>
        <v>0</v>
      </c>
      <c r="GX321" s="184">
        <f t="shared" ca="1" si="1210"/>
        <v>0</v>
      </c>
      <c r="GY321" s="184">
        <f t="shared" ca="1" si="1211"/>
        <v>0</v>
      </c>
      <c r="GZ321" s="184">
        <f t="shared" ca="1" si="1212"/>
        <v>0</v>
      </c>
      <c r="HA321" s="184">
        <f t="shared" ca="1" si="1213"/>
        <v>0</v>
      </c>
      <c r="HB321" s="184">
        <f t="shared" ca="1" si="1214"/>
        <v>0</v>
      </c>
      <c r="HC321" s="184">
        <f t="shared" ca="1" si="1215"/>
        <v>0</v>
      </c>
      <c r="HD321" s="184">
        <f t="shared" ca="1" si="1216"/>
        <v>0</v>
      </c>
      <c r="HE321" s="184">
        <f t="shared" ca="1" si="1217"/>
        <v>0</v>
      </c>
      <c r="HF321" s="184">
        <f t="shared" ca="1" si="1218"/>
        <v>0</v>
      </c>
      <c r="HG321" s="184">
        <f t="shared" ca="1" si="1219"/>
        <v>0</v>
      </c>
      <c r="HH321" s="184">
        <f t="shared" ca="1" si="1220"/>
        <v>0</v>
      </c>
      <c r="HI321" s="184">
        <f t="shared" ca="1" si="1221"/>
        <v>0</v>
      </c>
      <c r="HJ321" s="184">
        <f t="shared" ca="1" si="1222"/>
        <v>0</v>
      </c>
      <c r="HK321" s="578">
        <f t="shared" ca="1" si="1223"/>
        <v>0</v>
      </c>
    </row>
    <row r="322" spans="1:219" s="185" customFormat="1">
      <c r="A322" s="284"/>
      <c r="B322" s="285"/>
      <c r="C322" s="286"/>
      <c r="D322" s="287"/>
      <c r="E322" s="288"/>
      <c r="F322" s="289"/>
      <c r="G322" s="289"/>
      <c r="H322" s="289"/>
      <c r="I322" s="289"/>
      <c r="J322" s="289"/>
      <c r="K322" s="289"/>
      <c r="L322" s="289"/>
      <c r="M322" s="572">
        <f t="shared" si="1017"/>
        <v>0</v>
      </c>
      <c r="N322" s="572">
        <f t="shared" si="1018"/>
        <v>0</v>
      </c>
      <c r="O322" s="572">
        <f t="shared" si="1019"/>
        <v>0</v>
      </c>
      <c r="P322" s="572">
        <f t="shared" si="1020"/>
        <v>314</v>
      </c>
      <c r="Q322" s="572" t="str">
        <f t="shared" si="1021"/>
        <v/>
      </c>
      <c r="R322" s="572" t="str">
        <f t="shared" si="1022"/>
        <v/>
      </c>
      <c r="S322" s="184">
        <f t="shared" ca="1" si="1023"/>
        <v>0</v>
      </c>
      <c r="T322" s="184">
        <f t="shared" ca="1" si="1024"/>
        <v>0</v>
      </c>
      <c r="U322" s="184">
        <f t="shared" ca="1" si="1025"/>
        <v>0</v>
      </c>
      <c r="V322" s="184">
        <f t="shared" ca="1" si="1026"/>
        <v>0</v>
      </c>
      <c r="W322" s="184">
        <f t="shared" ca="1" si="1027"/>
        <v>0</v>
      </c>
      <c r="X322" s="184">
        <f t="shared" ca="1" si="1028"/>
        <v>0</v>
      </c>
      <c r="Y322" s="184">
        <f t="shared" ca="1" si="1029"/>
        <v>0</v>
      </c>
      <c r="Z322" s="184">
        <f t="shared" ca="1" si="1030"/>
        <v>0</v>
      </c>
      <c r="AA322" s="184">
        <f t="shared" ca="1" si="1031"/>
        <v>0</v>
      </c>
      <c r="AB322" s="184">
        <f t="shared" ca="1" si="1032"/>
        <v>0</v>
      </c>
      <c r="AC322" s="184">
        <f t="shared" ca="1" si="1033"/>
        <v>0</v>
      </c>
      <c r="AD322" s="184">
        <f t="shared" ca="1" si="1034"/>
        <v>0</v>
      </c>
      <c r="AE322" s="184">
        <f t="shared" ca="1" si="1035"/>
        <v>0</v>
      </c>
      <c r="AF322" s="184">
        <f t="shared" ca="1" si="1036"/>
        <v>0</v>
      </c>
      <c r="AG322" s="184">
        <f t="shared" ca="1" si="1037"/>
        <v>0</v>
      </c>
      <c r="AH322" s="184">
        <f t="shared" ca="1" si="1038"/>
        <v>0</v>
      </c>
      <c r="AI322" s="184">
        <f t="shared" ca="1" si="1039"/>
        <v>0</v>
      </c>
      <c r="AJ322" s="184">
        <f t="shared" ca="1" si="1040"/>
        <v>0</v>
      </c>
      <c r="AK322" s="184">
        <f t="shared" ca="1" si="1041"/>
        <v>0</v>
      </c>
      <c r="AL322" s="184">
        <f t="shared" ca="1" si="1042"/>
        <v>0</v>
      </c>
      <c r="AM322" s="184">
        <f t="shared" ca="1" si="1043"/>
        <v>0</v>
      </c>
      <c r="AN322" s="184">
        <f t="shared" ca="1" si="1044"/>
        <v>0</v>
      </c>
      <c r="AO322" s="184">
        <f t="shared" ca="1" si="1045"/>
        <v>0</v>
      </c>
      <c r="AP322" s="184">
        <f t="shared" ca="1" si="1046"/>
        <v>0</v>
      </c>
      <c r="AQ322" s="184">
        <f t="shared" ca="1" si="1047"/>
        <v>0</v>
      </c>
      <c r="AR322" s="184">
        <f t="shared" ca="1" si="1048"/>
        <v>0</v>
      </c>
      <c r="AS322" s="184">
        <f t="shared" ca="1" si="1049"/>
        <v>0</v>
      </c>
      <c r="AT322" s="184">
        <f t="shared" ca="1" si="1050"/>
        <v>0</v>
      </c>
      <c r="AU322" s="184">
        <f t="shared" ca="1" si="1051"/>
        <v>0</v>
      </c>
      <c r="AV322" s="184">
        <f t="shared" ca="1" si="1052"/>
        <v>0</v>
      </c>
      <c r="AW322" s="184">
        <f t="shared" ca="1" si="1053"/>
        <v>0</v>
      </c>
      <c r="AX322" s="184">
        <f t="shared" ca="1" si="1054"/>
        <v>0</v>
      </c>
      <c r="AY322" s="184">
        <f t="shared" ca="1" si="1055"/>
        <v>0</v>
      </c>
      <c r="AZ322" s="184">
        <f t="shared" ca="1" si="1056"/>
        <v>0</v>
      </c>
      <c r="BA322" s="184">
        <f t="shared" ca="1" si="1057"/>
        <v>0</v>
      </c>
      <c r="BB322" s="184">
        <f t="shared" ca="1" si="1058"/>
        <v>0</v>
      </c>
      <c r="BC322" s="184">
        <f t="shared" ca="1" si="1059"/>
        <v>0</v>
      </c>
      <c r="BD322" s="184">
        <f t="shared" ca="1" si="1060"/>
        <v>0</v>
      </c>
      <c r="BE322" s="184">
        <f t="shared" ca="1" si="1061"/>
        <v>0</v>
      </c>
      <c r="BF322" s="184">
        <f t="shared" ca="1" si="1062"/>
        <v>0</v>
      </c>
      <c r="BG322" s="184">
        <f t="shared" ca="1" si="1063"/>
        <v>0</v>
      </c>
      <c r="BH322" s="184">
        <f t="shared" ca="1" si="1064"/>
        <v>0</v>
      </c>
      <c r="BI322" s="184">
        <f t="shared" ca="1" si="1065"/>
        <v>0</v>
      </c>
      <c r="BJ322" s="184">
        <f t="shared" ca="1" si="1066"/>
        <v>0</v>
      </c>
      <c r="BK322" s="184">
        <f t="shared" ca="1" si="1067"/>
        <v>0</v>
      </c>
      <c r="BL322" s="184">
        <f t="shared" ca="1" si="1068"/>
        <v>0</v>
      </c>
      <c r="BM322" s="184">
        <f t="shared" ca="1" si="1069"/>
        <v>0</v>
      </c>
      <c r="BN322" s="184">
        <f t="shared" ca="1" si="1070"/>
        <v>0</v>
      </c>
      <c r="BO322" s="184">
        <f t="shared" ca="1" si="1071"/>
        <v>0</v>
      </c>
      <c r="BP322" s="184">
        <f t="shared" ca="1" si="1072"/>
        <v>0</v>
      </c>
      <c r="BQ322" s="184">
        <f t="shared" ca="1" si="1073"/>
        <v>0</v>
      </c>
      <c r="BR322" s="184">
        <f t="shared" ca="1" si="1074"/>
        <v>0</v>
      </c>
      <c r="BS322" s="184">
        <f t="shared" ca="1" si="1075"/>
        <v>0</v>
      </c>
      <c r="BT322" s="184">
        <f t="shared" ca="1" si="1076"/>
        <v>0</v>
      </c>
      <c r="BU322" s="184">
        <f t="shared" ca="1" si="1077"/>
        <v>0</v>
      </c>
      <c r="BV322" s="184">
        <f t="shared" ca="1" si="1078"/>
        <v>0</v>
      </c>
      <c r="BW322" s="184">
        <f t="shared" ca="1" si="1079"/>
        <v>0</v>
      </c>
      <c r="BX322" s="184">
        <f t="shared" ca="1" si="1080"/>
        <v>0</v>
      </c>
      <c r="BY322" s="184">
        <f t="shared" ca="1" si="1081"/>
        <v>0</v>
      </c>
      <c r="BZ322" s="184">
        <f t="shared" ca="1" si="1082"/>
        <v>0</v>
      </c>
      <c r="CA322" s="184">
        <f t="shared" ca="1" si="1083"/>
        <v>0</v>
      </c>
      <c r="CB322" s="184">
        <f t="shared" ca="1" si="1084"/>
        <v>0</v>
      </c>
      <c r="CC322" s="184">
        <f t="shared" ca="1" si="1085"/>
        <v>0</v>
      </c>
      <c r="CD322" s="184">
        <f t="shared" ca="1" si="1086"/>
        <v>0</v>
      </c>
      <c r="CE322" s="184">
        <f t="shared" ca="1" si="1087"/>
        <v>0</v>
      </c>
      <c r="CF322" s="184">
        <f t="shared" ca="1" si="1088"/>
        <v>0</v>
      </c>
      <c r="CG322" s="184">
        <f t="shared" ca="1" si="1089"/>
        <v>0</v>
      </c>
      <c r="CH322" s="184">
        <f t="shared" ca="1" si="1090"/>
        <v>0</v>
      </c>
      <c r="CI322" s="184">
        <f t="shared" ca="1" si="1091"/>
        <v>0</v>
      </c>
      <c r="CJ322" s="184">
        <f t="shared" ca="1" si="1092"/>
        <v>0</v>
      </c>
      <c r="CK322" s="184">
        <f t="shared" ca="1" si="1093"/>
        <v>0</v>
      </c>
      <c r="CL322" s="184">
        <f t="shared" ca="1" si="1094"/>
        <v>0</v>
      </c>
      <c r="CM322" s="184">
        <f t="shared" ca="1" si="1095"/>
        <v>0</v>
      </c>
      <c r="CN322" s="184">
        <f t="shared" ca="1" si="1096"/>
        <v>0</v>
      </c>
      <c r="CO322" s="184">
        <f t="shared" ca="1" si="1097"/>
        <v>0</v>
      </c>
      <c r="CP322" s="184">
        <f t="shared" ca="1" si="1098"/>
        <v>0</v>
      </c>
      <c r="CQ322" s="184">
        <f t="shared" ca="1" si="1099"/>
        <v>0</v>
      </c>
      <c r="CR322" s="184">
        <f t="shared" ca="1" si="1100"/>
        <v>0</v>
      </c>
      <c r="CS322" s="184">
        <f t="shared" ca="1" si="1101"/>
        <v>0</v>
      </c>
      <c r="CT322" s="184">
        <f t="shared" ca="1" si="1102"/>
        <v>0</v>
      </c>
      <c r="CU322" s="184">
        <f t="shared" ca="1" si="1103"/>
        <v>0</v>
      </c>
      <c r="CV322" s="184">
        <f t="shared" ca="1" si="1104"/>
        <v>0</v>
      </c>
      <c r="CW322" s="184">
        <f t="shared" ca="1" si="1105"/>
        <v>0</v>
      </c>
      <c r="CX322" s="184">
        <f t="shared" ca="1" si="1106"/>
        <v>0</v>
      </c>
      <c r="CY322" s="184">
        <f t="shared" ca="1" si="1107"/>
        <v>0</v>
      </c>
      <c r="CZ322" s="184">
        <f t="shared" ca="1" si="1108"/>
        <v>0</v>
      </c>
      <c r="DA322" s="184">
        <f t="shared" ca="1" si="1109"/>
        <v>0</v>
      </c>
      <c r="DB322" s="184">
        <f t="shared" ca="1" si="1110"/>
        <v>0</v>
      </c>
      <c r="DC322" s="184">
        <f t="shared" ca="1" si="1111"/>
        <v>0</v>
      </c>
      <c r="DD322" s="184">
        <f t="shared" ca="1" si="1112"/>
        <v>0</v>
      </c>
      <c r="DE322" s="184">
        <f t="shared" ca="1" si="1113"/>
        <v>0</v>
      </c>
      <c r="DF322" s="184">
        <f t="shared" ca="1" si="1114"/>
        <v>0</v>
      </c>
      <c r="DG322" s="184">
        <f t="shared" ca="1" si="1115"/>
        <v>0</v>
      </c>
      <c r="DH322" s="184">
        <f t="shared" ca="1" si="1116"/>
        <v>0</v>
      </c>
      <c r="DI322" s="184">
        <f t="shared" ca="1" si="1117"/>
        <v>0</v>
      </c>
      <c r="DJ322" s="184">
        <f t="shared" ca="1" si="1118"/>
        <v>0</v>
      </c>
      <c r="DK322" s="184">
        <f t="shared" ca="1" si="1119"/>
        <v>0</v>
      </c>
      <c r="DL322" s="184">
        <f t="shared" ca="1" si="1120"/>
        <v>0</v>
      </c>
      <c r="DM322" s="184">
        <f t="shared" ca="1" si="1121"/>
        <v>0</v>
      </c>
      <c r="DN322" s="184">
        <f t="shared" ca="1" si="1122"/>
        <v>0</v>
      </c>
      <c r="DO322" s="184">
        <f t="shared" ca="1" si="1123"/>
        <v>0</v>
      </c>
      <c r="DP322" s="184">
        <f t="shared" ca="1" si="1124"/>
        <v>0</v>
      </c>
      <c r="DQ322" s="184">
        <f t="shared" ca="1" si="1125"/>
        <v>0</v>
      </c>
      <c r="DR322" s="184">
        <f t="shared" ca="1" si="1126"/>
        <v>0</v>
      </c>
      <c r="DS322" s="184">
        <f t="shared" ca="1" si="1127"/>
        <v>0</v>
      </c>
      <c r="DT322" s="184">
        <f t="shared" ca="1" si="1128"/>
        <v>0</v>
      </c>
      <c r="DU322" s="184">
        <f t="shared" ca="1" si="1129"/>
        <v>0</v>
      </c>
      <c r="DV322" s="184">
        <f t="shared" ca="1" si="1130"/>
        <v>0</v>
      </c>
      <c r="DW322" s="184">
        <f t="shared" ca="1" si="1131"/>
        <v>0</v>
      </c>
      <c r="DX322" s="184">
        <f t="shared" ca="1" si="1132"/>
        <v>0</v>
      </c>
      <c r="DY322" s="184">
        <f t="shared" ca="1" si="1133"/>
        <v>0</v>
      </c>
      <c r="DZ322" s="184">
        <f t="shared" ca="1" si="1134"/>
        <v>0</v>
      </c>
      <c r="EA322" s="184">
        <f t="shared" ca="1" si="1135"/>
        <v>0</v>
      </c>
      <c r="EB322" s="184">
        <f t="shared" ca="1" si="1136"/>
        <v>0</v>
      </c>
      <c r="EC322" s="184">
        <f t="shared" ca="1" si="1137"/>
        <v>0</v>
      </c>
      <c r="ED322" s="184">
        <f t="shared" ca="1" si="1138"/>
        <v>0</v>
      </c>
      <c r="EE322" s="184">
        <f t="shared" ca="1" si="1139"/>
        <v>0</v>
      </c>
      <c r="EF322" s="184">
        <f t="shared" ca="1" si="1140"/>
        <v>0</v>
      </c>
      <c r="EG322" s="184">
        <f t="shared" ca="1" si="1141"/>
        <v>0</v>
      </c>
      <c r="EH322" s="184">
        <f t="shared" ca="1" si="1142"/>
        <v>0</v>
      </c>
      <c r="EI322" s="184">
        <f t="shared" ca="1" si="1143"/>
        <v>0</v>
      </c>
      <c r="EJ322" s="184">
        <f t="shared" ca="1" si="1144"/>
        <v>0</v>
      </c>
      <c r="EK322" s="184">
        <f t="shared" ca="1" si="1145"/>
        <v>0</v>
      </c>
      <c r="EL322" s="184">
        <f t="shared" ca="1" si="1146"/>
        <v>0</v>
      </c>
      <c r="EM322" s="184">
        <f t="shared" ca="1" si="1147"/>
        <v>0</v>
      </c>
      <c r="EN322" s="184">
        <f t="shared" ca="1" si="1148"/>
        <v>0</v>
      </c>
      <c r="EO322" s="184">
        <f t="shared" ca="1" si="1149"/>
        <v>0</v>
      </c>
      <c r="EP322" s="184">
        <f t="shared" ca="1" si="1150"/>
        <v>0</v>
      </c>
      <c r="EQ322" s="184">
        <f t="shared" ca="1" si="1151"/>
        <v>0</v>
      </c>
      <c r="ER322" s="184">
        <f t="shared" ca="1" si="1152"/>
        <v>0</v>
      </c>
      <c r="ES322" s="184">
        <f t="shared" ca="1" si="1153"/>
        <v>0</v>
      </c>
      <c r="ET322" s="184">
        <f t="shared" ca="1" si="1154"/>
        <v>0</v>
      </c>
      <c r="EU322" s="184">
        <f t="shared" ca="1" si="1155"/>
        <v>0</v>
      </c>
      <c r="EV322" s="184">
        <f t="shared" ca="1" si="1156"/>
        <v>0</v>
      </c>
      <c r="EW322" s="184">
        <f t="shared" ca="1" si="1157"/>
        <v>0</v>
      </c>
      <c r="EX322" s="184">
        <f t="shared" ca="1" si="1158"/>
        <v>0</v>
      </c>
      <c r="EY322" s="184">
        <f t="shared" ca="1" si="1159"/>
        <v>0</v>
      </c>
      <c r="EZ322" s="184">
        <f t="shared" ca="1" si="1160"/>
        <v>0</v>
      </c>
      <c r="FA322" s="184">
        <f t="shared" ca="1" si="1161"/>
        <v>0</v>
      </c>
      <c r="FB322" s="184">
        <f t="shared" ca="1" si="1162"/>
        <v>0</v>
      </c>
      <c r="FC322" s="184">
        <f t="shared" ca="1" si="1163"/>
        <v>0</v>
      </c>
      <c r="FD322" s="184">
        <f t="shared" ca="1" si="1164"/>
        <v>0</v>
      </c>
      <c r="FE322" s="184">
        <f t="shared" ca="1" si="1165"/>
        <v>0</v>
      </c>
      <c r="FF322" s="184">
        <f t="shared" ca="1" si="1166"/>
        <v>0</v>
      </c>
      <c r="FG322" s="184">
        <f t="shared" ca="1" si="1167"/>
        <v>0</v>
      </c>
      <c r="FH322" s="184">
        <f t="shared" ca="1" si="1168"/>
        <v>0</v>
      </c>
      <c r="FI322" s="184">
        <f t="shared" ca="1" si="1169"/>
        <v>0</v>
      </c>
      <c r="FJ322" s="184">
        <f t="shared" ca="1" si="1170"/>
        <v>0</v>
      </c>
      <c r="FK322" s="184">
        <f t="shared" ca="1" si="1171"/>
        <v>0</v>
      </c>
      <c r="FL322" s="184">
        <f t="shared" ca="1" si="1172"/>
        <v>0</v>
      </c>
      <c r="FM322" s="184">
        <f t="shared" ca="1" si="1173"/>
        <v>0</v>
      </c>
      <c r="FN322" s="184">
        <f t="shared" ca="1" si="1174"/>
        <v>0</v>
      </c>
      <c r="FO322" s="184">
        <f t="shared" ca="1" si="1175"/>
        <v>0</v>
      </c>
      <c r="FP322" s="184">
        <f t="shared" ca="1" si="1176"/>
        <v>0</v>
      </c>
      <c r="FQ322" s="184">
        <f t="shared" ca="1" si="1177"/>
        <v>0</v>
      </c>
      <c r="FR322" s="184">
        <f t="shared" ca="1" si="1178"/>
        <v>0</v>
      </c>
      <c r="FS322" s="184">
        <f t="shared" ca="1" si="1179"/>
        <v>0</v>
      </c>
      <c r="FT322" s="184">
        <f t="shared" ca="1" si="1180"/>
        <v>0</v>
      </c>
      <c r="FU322" s="184">
        <f t="shared" ca="1" si="1181"/>
        <v>0</v>
      </c>
      <c r="FV322" s="184">
        <f t="shared" ca="1" si="1182"/>
        <v>0</v>
      </c>
      <c r="FW322" s="184">
        <f t="shared" ca="1" si="1183"/>
        <v>0</v>
      </c>
      <c r="FX322" s="184">
        <f t="shared" ca="1" si="1184"/>
        <v>0</v>
      </c>
      <c r="FY322" s="184">
        <f t="shared" ca="1" si="1185"/>
        <v>0</v>
      </c>
      <c r="FZ322" s="184">
        <f t="shared" ca="1" si="1186"/>
        <v>0</v>
      </c>
      <c r="GA322" s="184">
        <f t="shared" ca="1" si="1187"/>
        <v>0</v>
      </c>
      <c r="GB322" s="184">
        <f t="shared" ca="1" si="1188"/>
        <v>0</v>
      </c>
      <c r="GC322" s="184">
        <f t="shared" ca="1" si="1189"/>
        <v>0</v>
      </c>
      <c r="GD322" s="184">
        <f t="shared" ca="1" si="1190"/>
        <v>0</v>
      </c>
      <c r="GE322" s="184">
        <f t="shared" ca="1" si="1191"/>
        <v>0</v>
      </c>
      <c r="GF322" s="184">
        <f t="shared" ca="1" si="1192"/>
        <v>0</v>
      </c>
      <c r="GG322" s="184">
        <f t="shared" ca="1" si="1193"/>
        <v>0</v>
      </c>
      <c r="GH322" s="184">
        <f t="shared" ca="1" si="1194"/>
        <v>0</v>
      </c>
      <c r="GI322" s="184">
        <f t="shared" ca="1" si="1195"/>
        <v>0</v>
      </c>
      <c r="GJ322" s="184">
        <f t="shared" ca="1" si="1196"/>
        <v>0</v>
      </c>
      <c r="GK322" s="184">
        <f t="shared" ca="1" si="1197"/>
        <v>0</v>
      </c>
      <c r="GL322" s="184">
        <f t="shared" ca="1" si="1198"/>
        <v>0</v>
      </c>
      <c r="GM322" s="184">
        <f t="shared" ca="1" si="1199"/>
        <v>0</v>
      </c>
      <c r="GN322" s="184">
        <f t="shared" ca="1" si="1200"/>
        <v>0</v>
      </c>
      <c r="GO322" s="184">
        <f t="shared" ca="1" si="1201"/>
        <v>0</v>
      </c>
      <c r="GP322" s="184">
        <f t="shared" ca="1" si="1202"/>
        <v>0</v>
      </c>
      <c r="GQ322" s="184">
        <f t="shared" ca="1" si="1203"/>
        <v>0</v>
      </c>
      <c r="GR322" s="184">
        <f t="shared" ca="1" si="1204"/>
        <v>0</v>
      </c>
      <c r="GS322" s="184">
        <f t="shared" ca="1" si="1205"/>
        <v>0</v>
      </c>
      <c r="GT322" s="184">
        <f t="shared" ca="1" si="1206"/>
        <v>0</v>
      </c>
      <c r="GU322" s="184">
        <f t="shared" ca="1" si="1207"/>
        <v>0</v>
      </c>
      <c r="GV322" s="184">
        <f t="shared" ca="1" si="1208"/>
        <v>0</v>
      </c>
      <c r="GW322" s="184">
        <f t="shared" ca="1" si="1209"/>
        <v>0</v>
      </c>
      <c r="GX322" s="184">
        <f t="shared" ca="1" si="1210"/>
        <v>0</v>
      </c>
      <c r="GY322" s="184">
        <f t="shared" ca="1" si="1211"/>
        <v>0</v>
      </c>
      <c r="GZ322" s="184">
        <f t="shared" ca="1" si="1212"/>
        <v>0</v>
      </c>
      <c r="HA322" s="184">
        <f t="shared" ca="1" si="1213"/>
        <v>0</v>
      </c>
      <c r="HB322" s="184">
        <f t="shared" ca="1" si="1214"/>
        <v>0</v>
      </c>
      <c r="HC322" s="184">
        <f t="shared" ca="1" si="1215"/>
        <v>0</v>
      </c>
      <c r="HD322" s="184">
        <f t="shared" ca="1" si="1216"/>
        <v>0</v>
      </c>
      <c r="HE322" s="184">
        <f t="shared" ca="1" si="1217"/>
        <v>0</v>
      </c>
      <c r="HF322" s="184">
        <f t="shared" ca="1" si="1218"/>
        <v>0</v>
      </c>
      <c r="HG322" s="184">
        <f t="shared" ca="1" si="1219"/>
        <v>0</v>
      </c>
      <c r="HH322" s="184">
        <f t="shared" ca="1" si="1220"/>
        <v>0</v>
      </c>
      <c r="HI322" s="184">
        <f t="shared" ca="1" si="1221"/>
        <v>0</v>
      </c>
      <c r="HJ322" s="184">
        <f t="shared" ca="1" si="1222"/>
        <v>0</v>
      </c>
      <c r="HK322" s="578">
        <f t="shared" ca="1" si="1223"/>
        <v>0</v>
      </c>
    </row>
    <row r="323" spans="1:219" s="185" customFormat="1">
      <c r="A323" s="284"/>
      <c r="B323" s="285"/>
      <c r="C323" s="286"/>
      <c r="D323" s="287"/>
      <c r="E323" s="288"/>
      <c r="F323" s="289"/>
      <c r="G323" s="289"/>
      <c r="H323" s="289"/>
      <c r="I323" s="289"/>
      <c r="J323" s="289"/>
      <c r="K323" s="289"/>
      <c r="L323" s="289"/>
      <c r="M323" s="572"/>
      <c r="N323" s="572"/>
      <c r="O323" s="572"/>
      <c r="P323" s="572"/>
      <c r="Q323" s="572"/>
      <c r="R323" s="572"/>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c r="BP323" s="184"/>
      <c r="BQ323" s="184"/>
      <c r="BR323" s="184"/>
      <c r="BS323" s="184"/>
      <c r="BT323" s="184"/>
      <c r="BU323" s="184"/>
      <c r="BV323" s="184"/>
      <c r="BW323" s="184"/>
      <c r="BX323" s="184"/>
      <c r="BY323" s="184"/>
      <c r="BZ323" s="184"/>
      <c r="CA323" s="184"/>
      <c r="CB323" s="184"/>
      <c r="CC323" s="184"/>
      <c r="CD323" s="184"/>
      <c r="CE323" s="184"/>
      <c r="CF323" s="184"/>
      <c r="CG323" s="184"/>
      <c r="CH323" s="184"/>
      <c r="CI323" s="184"/>
      <c r="CJ323" s="184"/>
      <c r="CK323" s="184"/>
      <c r="CL323" s="184"/>
      <c r="CM323" s="184"/>
      <c r="CN323" s="184"/>
      <c r="CO323" s="184"/>
      <c r="CP323" s="184"/>
      <c r="CQ323" s="184"/>
      <c r="CR323" s="184"/>
      <c r="CS323" s="184"/>
      <c r="CT323" s="184"/>
      <c r="CU323" s="184"/>
      <c r="CV323" s="184"/>
      <c r="CW323" s="184"/>
      <c r="CX323" s="184"/>
      <c r="CY323" s="184"/>
      <c r="CZ323" s="184"/>
      <c r="DA323" s="184"/>
      <c r="DB323" s="184"/>
      <c r="DC323" s="184"/>
      <c r="DD323" s="184"/>
      <c r="DE323" s="184"/>
      <c r="DF323" s="184"/>
      <c r="DG323" s="184"/>
      <c r="DH323" s="184"/>
      <c r="DI323" s="184"/>
      <c r="DJ323" s="184"/>
      <c r="DK323" s="184"/>
      <c r="DL323" s="184"/>
      <c r="DM323" s="184"/>
      <c r="DN323" s="184"/>
      <c r="DO323" s="184"/>
      <c r="DP323" s="184"/>
      <c r="DQ323" s="184"/>
      <c r="DR323" s="184"/>
      <c r="DS323" s="184"/>
      <c r="DT323" s="184"/>
      <c r="DU323" s="184"/>
      <c r="DV323" s="184"/>
      <c r="DW323" s="184"/>
      <c r="DX323" s="184"/>
      <c r="DY323" s="184"/>
      <c r="DZ323" s="184"/>
      <c r="EA323" s="184"/>
      <c r="EB323" s="184"/>
      <c r="EC323" s="184"/>
      <c r="ED323" s="184"/>
      <c r="EE323" s="184"/>
      <c r="EF323" s="184"/>
      <c r="EG323" s="184"/>
      <c r="EH323" s="184"/>
      <c r="EI323" s="184"/>
      <c r="EJ323" s="184"/>
      <c r="EK323" s="184"/>
      <c r="EL323" s="184"/>
      <c r="EM323" s="184"/>
      <c r="EN323" s="184"/>
      <c r="EO323" s="184"/>
      <c r="EP323" s="184"/>
      <c r="EQ323" s="184"/>
      <c r="ER323" s="184"/>
      <c r="ES323" s="184"/>
      <c r="ET323" s="184"/>
      <c r="EU323" s="184"/>
      <c r="EV323" s="184"/>
      <c r="EW323" s="184"/>
      <c r="EX323" s="184"/>
      <c r="EY323" s="184"/>
      <c r="EZ323" s="184"/>
      <c r="FA323" s="184"/>
      <c r="FB323" s="184"/>
      <c r="FC323" s="184"/>
      <c r="FD323" s="184"/>
      <c r="FE323" s="184"/>
      <c r="FF323" s="184"/>
      <c r="FG323" s="184"/>
      <c r="FH323" s="184"/>
      <c r="FI323" s="184"/>
      <c r="FJ323" s="184"/>
      <c r="FK323" s="184"/>
      <c r="FL323" s="184"/>
      <c r="FM323" s="184"/>
      <c r="FN323" s="184"/>
      <c r="FO323" s="184"/>
      <c r="FP323" s="184"/>
      <c r="FQ323" s="184"/>
      <c r="FR323" s="184"/>
      <c r="FS323" s="184"/>
      <c r="FT323" s="184"/>
      <c r="FU323" s="184"/>
      <c r="FV323" s="184"/>
      <c r="FW323" s="184"/>
      <c r="FX323" s="184"/>
      <c r="FY323" s="184"/>
      <c r="FZ323" s="184"/>
      <c r="GA323" s="184"/>
      <c r="GB323" s="184"/>
      <c r="GC323" s="184"/>
      <c r="GD323" s="184"/>
      <c r="GE323" s="184"/>
      <c r="GF323" s="184"/>
      <c r="GG323" s="184"/>
      <c r="GH323" s="184"/>
      <c r="GI323" s="184"/>
      <c r="GJ323" s="184"/>
      <c r="GK323" s="184"/>
      <c r="GL323" s="184"/>
      <c r="GM323" s="184"/>
      <c r="GN323" s="184"/>
      <c r="GO323" s="184"/>
      <c r="GP323" s="184"/>
      <c r="GQ323" s="184"/>
      <c r="GR323" s="184"/>
      <c r="GS323" s="184"/>
      <c r="GT323" s="184"/>
      <c r="GU323" s="184"/>
      <c r="GV323" s="184"/>
      <c r="GW323" s="184"/>
      <c r="GX323" s="184"/>
      <c r="GY323" s="184"/>
      <c r="GZ323" s="184"/>
      <c r="HA323" s="184"/>
      <c r="HB323" s="184"/>
      <c r="HC323" s="184"/>
      <c r="HD323" s="184"/>
      <c r="HE323" s="184"/>
      <c r="HF323" s="184"/>
      <c r="HG323" s="184"/>
      <c r="HH323" s="184"/>
      <c r="HI323" s="184"/>
      <c r="HJ323" s="184"/>
      <c r="HK323" s="578"/>
    </row>
    <row r="324" spans="1:219" s="185" customFormat="1">
      <c r="A324" s="284"/>
      <c r="B324" s="285"/>
      <c r="C324" s="286"/>
      <c r="D324" s="287"/>
      <c r="E324" s="288"/>
      <c r="F324" s="289"/>
      <c r="G324" s="289"/>
      <c r="H324" s="289"/>
      <c r="I324" s="289"/>
      <c r="J324" s="289"/>
      <c r="K324" s="289"/>
      <c r="L324" s="289"/>
      <c r="M324" s="572"/>
      <c r="N324" s="572"/>
      <c r="O324" s="572"/>
      <c r="P324" s="572"/>
      <c r="Q324" s="572"/>
      <c r="R324" s="572"/>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4"/>
      <c r="BR324" s="184"/>
      <c r="BS324" s="184"/>
      <c r="BT324" s="184"/>
      <c r="BU324" s="184"/>
      <c r="BV324" s="184"/>
      <c r="BW324" s="184"/>
      <c r="BX324" s="184"/>
      <c r="BY324" s="184"/>
      <c r="BZ324" s="184"/>
      <c r="CA324" s="184"/>
      <c r="CB324" s="184"/>
      <c r="CC324" s="184"/>
      <c r="CD324" s="184"/>
      <c r="CE324" s="184"/>
      <c r="CF324" s="184"/>
      <c r="CG324" s="184"/>
      <c r="CH324" s="184"/>
      <c r="CI324" s="184"/>
      <c r="CJ324" s="184"/>
      <c r="CK324" s="184"/>
      <c r="CL324" s="184"/>
      <c r="CM324" s="184"/>
      <c r="CN324" s="184"/>
      <c r="CO324" s="184"/>
      <c r="CP324" s="184"/>
      <c r="CQ324" s="184"/>
      <c r="CR324" s="184"/>
      <c r="CS324" s="184"/>
      <c r="CT324" s="184"/>
      <c r="CU324" s="184"/>
      <c r="CV324" s="184"/>
      <c r="CW324" s="184"/>
      <c r="CX324" s="184"/>
      <c r="CY324" s="184"/>
      <c r="CZ324" s="184"/>
      <c r="DA324" s="184"/>
      <c r="DB324" s="184"/>
      <c r="DC324" s="184"/>
      <c r="DD324" s="184"/>
      <c r="DE324" s="184"/>
      <c r="DF324" s="184"/>
      <c r="DG324" s="184"/>
      <c r="DH324" s="184"/>
      <c r="DI324" s="184"/>
      <c r="DJ324" s="184"/>
      <c r="DK324" s="184"/>
      <c r="DL324" s="184"/>
      <c r="DM324" s="184"/>
      <c r="DN324" s="184"/>
      <c r="DO324" s="184"/>
      <c r="DP324" s="184"/>
      <c r="DQ324" s="184"/>
      <c r="DR324" s="184"/>
      <c r="DS324" s="184"/>
      <c r="DT324" s="184"/>
      <c r="DU324" s="184"/>
      <c r="DV324" s="184"/>
      <c r="DW324" s="184"/>
      <c r="DX324" s="184"/>
      <c r="DY324" s="184"/>
      <c r="DZ324" s="184"/>
      <c r="EA324" s="184"/>
      <c r="EB324" s="184"/>
      <c r="EC324" s="184"/>
      <c r="ED324" s="184"/>
      <c r="EE324" s="184"/>
      <c r="EF324" s="184"/>
      <c r="EG324" s="184"/>
      <c r="EH324" s="184"/>
      <c r="EI324" s="184"/>
      <c r="EJ324" s="184"/>
      <c r="EK324" s="184"/>
      <c r="EL324" s="184"/>
      <c r="EM324" s="184"/>
      <c r="EN324" s="184"/>
      <c r="EO324" s="184"/>
      <c r="EP324" s="184"/>
      <c r="EQ324" s="184"/>
      <c r="ER324" s="184"/>
      <c r="ES324" s="184"/>
      <c r="ET324" s="184"/>
      <c r="EU324" s="184"/>
      <c r="EV324" s="184"/>
      <c r="EW324" s="184"/>
      <c r="EX324" s="184"/>
      <c r="EY324" s="184"/>
      <c r="EZ324" s="184"/>
      <c r="FA324" s="184"/>
      <c r="FB324" s="184"/>
      <c r="FC324" s="184"/>
      <c r="FD324" s="184"/>
      <c r="FE324" s="184"/>
      <c r="FF324" s="184"/>
      <c r="FG324" s="184"/>
      <c r="FH324" s="184"/>
      <c r="FI324" s="184"/>
      <c r="FJ324" s="184"/>
      <c r="FK324" s="184"/>
      <c r="FL324" s="184"/>
      <c r="FM324" s="184"/>
      <c r="FN324" s="184"/>
      <c r="FO324" s="184"/>
      <c r="FP324" s="184"/>
      <c r="FQ324" s="184"/>
      <c r="FR324" s="184"/>
      <c r="FS324" s="184"/>
      <c r="FT324" s="184"/>
      <c r="FU324" s="184"/>
      <c r="FV324" s="184"/>
      <c r="FW324" s="184"/>
      <c r="FX324" s="184"/>
      <c r="FY324" s="184"/>
      <c r="FZ324" s="184"/>
      <c r="GA324" s="184"/>
      <c r="GB324" s="184"/>
      <c r="GC324" s="184"/>
      <c r="GD324" s="184"/>
      <c r="GE324" s="184"/>
      <c r="GF324" s="184"/>
      <c r="GG324" s="184"/>
      <c r="GH324" s="184"/>
      <c r="GI324" s="184"/>
      <c r="GJ324" s="184"/>
      <c r="GK324" s="184"/>
      <c r="GL324" s="184"/>
      <c r="GM324" s="184"/>
      <c r="GN324" s="184"/>
      <c r="GO324" s="184"/>
      <c r="GP324" s="184"/>
      <c r="GQ324" s="184"/>
      <c r="GR324" s="184"/>
      <c r="GS324" s="184"/>
      <c r="GT324" s="184"/>
      <c r="GU324" s="184"/>
      <c r="GV324" s="184"/>
      <c r="GW324" s="184"/>
      <c r="GX324" s="184"/>
      <c r="GY324" s="184"/>
      <c r="GZ324" s="184"/>
      <c r="HA324" s="184"/>
      <c r="HB324" s="184"/>
      <c r="HC324" s="184"/>
      <c r="HD324" s="184"/>
      <c r="HE324" s="184"/>
      <c r="HF324" s="184"/>
      <c r="HG324" s="184"/>
      <c r="HH324" s="184"/>
      <c r="HI324" s="184"/>
      <c r="HJ324" s="184"/>
      <c r="HK324" s="578"/>
    </row>
    <row r="325" spans="1:219" s="185" customFormat="1">
      <c r="A325" s="284"/>
      <c r="B325" s="285"/>
      <c r="C325" s="286"/>
      <c r="D325" s="287"/>
      <c r="E325" s="288"/>
      <c r="F325" s="289"/>
      <c r="G325" s="289"/>
      <c r="H325" s="289"/>
      <c r="I325" s="289"/>
      <c r="J325" s="289"/>
      <c r="K325" s="289"/>
      <c r="L325" s="289"/>
      <c r="M325" s="572"/>
      <c r="N325" s="572"/>
      <c r="O325" s="572"/>
      <c r="P325" s="572"/>
      <c r="Q325" s="572"/>
      <c r="R325" s="572"/>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c r="CE325" s="184"/>
      <c r="CF325" s="184"/>
      <c r="CG325" s="184"/>
      <c r="CH325" s="184"/>
      <c r="CI325" s="184"/>
      <c r="CJ325" s="184"/>
      <c r="CK325" s="184"/>
      <c r="CL325" s="184"/>
      <c r="CM325" s="184"/>
      <c r="CN325" s="184"/>
      <c r="CO325" s="184"/>
      <c r="CP325" s="184"/>
      <c r="CQ325" s="184"/>
      <c r="CR325" s="184"/>
      <c r="CS325" s="184"/>
      <c r="CT325" s="184"/>
      <c r="CU325" s="184"/>
      <c r="CV325" s="184"/>
      <c r="CW325" s="184"/>
      <c r="CX325" s="184"/>
      <c r="CY325" s="184"/>
      <c r="CZ325" s="184"/>
      <c r="DA325" s="184"/>
      <c r="DB325" s="184"/>
      <c r="DC325" s="184"/>
      <c r="DD325" s="184"/>
      <c r="DE325" s="184"/>
      <c r="DF325" s="184"/>
      <c r="DG325" s="184"/>
      <c r="DH325" s="184"/>
      <c r="DI325" s="184"/>
      <c r="DJ325" s="184"/>
      <c r="DK325" s="184"/>
      <c r="DL325" s="184"/>
      <c r="DM325" s="184"/>
      <c r="DN325" s="184"/>
      <c r="DO325" s="184"/>
      <c r="DP325" s="184"/>
      <c r="DQ325" s="184"/>
      <c r="DR325" s="184"/>
      <c r="DS325" s="184"/>
      <c r="DT325" s="184"/>
      <c r="DU325" s="184"/>
      <c r="DV325" s="184"/>
      <c r="DW325" s="184"/>
      <c r="DX325" s="184"/>
      <c r="DY325" s="184"/>
      <c r="DZ325" s="184"/>
      <c r="EA325" s="184"/>
      <c r="EB325" s="184"/>
      <c r="EC325" s="184"/>
      <c r="ED325" s="184"/>
      <c r="EE325" s="184"/>
      <c r="EF325" s="184"/>
      <c r="EG325" s="184"/>
      <c r="EH325" s="184"/>
      <c r="EI325" s="184"/>
      <c r="EJ325" s="184"/>
      <c r="EK325" s="184"/>
      <c r="EL325" s="184"/>
      <c r="EM325" s="184"/>
      <c r="EN325" s="184"/>
      <c r="EO325" s="184"/>
      <c r="EP325" s="184"/>
      <c r="EQ325" s="184"/>
      <c r="ER325" s="184"/>
      <c r="ES325" s="184"/>
      <c r="ET325" s="184"/>
      <c r="EU325" s="184"/>
      <c r="EV325" s="184"/>
      <c r="EW325" s="184"/>
      <c r="EX325" s="184"/>
      <c r="EY325" s="184"/>
      <c r="EZ325" s="184"/>
      <c r="FA325" s="184"/>
      <c r="FB325" s="184"/>
      <c r="FC325" s="184"/>
      <c r="FD325" s="184"/>
      <c r="FE325" s="184"/>
      <c r="FF325" s="184"/>
      <c r="FG325" s="184"/>
      <c r="FH325" s="184"/>
      <c r="FI325" s="184"/>
      <c r="FJ325" s="184"/>
      <c r="FK325" s="184"/>
      <c r="FL325" s="184"/>
      <c r="FM325" s="184"/>
      <c r="FN325" s="184"/>
      <c r="FO325" s="184"/>
      <c r="FP325" s="184"/>
      <c r="FQ325" s="184"/>
      <c r="FR325" s="184"/>
      <c r="FS325" s="184"/>
      <c r="FT325" s="184"/>
      <c r="FU325" s="184"/>
      <c r="FV325" s="184"/>
      <c r="FW325" s="184"/>
      <c r="FX325" s="184"/>
      <c r="FY325" s="184"/>
      <c r="FZ325" s="184"/>
      <c r="GA325" s="184"/>
      <c r="GB325" s="184"/>
      <c r="GC325" s="184"/>
      <c r="GD325" s="184"/>
      <c r="GE325" s="184"/>
      <c r="GF325" s="184"/>
      <c r="GG325" s="184"/>
      <c r="GH325" s="184"/>
      <c r="GI325" s="184"/>
      <c r="GJ325" s="184"/>
      <c r="GK325" s="184"/>
      <c r="GL325" s="184"/>
      <c r="GM325" s="184"/>
      <c r="GN325" s="184"/>
      <c r="GO325" s="184"/>
      <c r="GP325" s="184"/>
      <c r="GQ325" s="184"/>
      <c r="GR325" s="184"/>
      <c r="GS325" s="184"/>
      <c r="GT325" s="184"/>
      <c r="GU325" s="184"/>
      <c r="GV325" s="184"/>
      <c r="GW325" s="184"/>
      <c r="GX325" s="184"/>
      <c r="GY325" s="184"/>
      <c r="GZ325" s="184"/>
      <c r="HA325" s="184"/>
      <c r="HB325" s="184"/>
      <c r="HC325" s="184"/>
      <c r="HD325" s="184"/>
      <c r="HE325" s="184"/>
      <c r="HF325" s="184"/>
      <c r="HG325" s="184"/>
      <c r="HH325" s="184"/>
      <c r="HI325" s="184"/>
      <c r="HJ325" s="184"/>
      <c r="HK325" s="578"/>
    </row>
    <row r="326" spans="1:219" s="185" customFormat="1">
      <c r="A326" s="284"/>
      <c r="B326" s="285"/>
      <c r="C326" s="286"/>
      <c r="D326" s="287"/>
      <c r="E326" s="288"/>
      <c r="F326" s="289"/>
      <c r="G326" s="289"/>
      <c r="H326" s="289"/>
      <c r="I326" s="289"/>
      <c r="J326" s="289"/>
      <c r="K326" s="289"/>
      <c r="L326" s="289"/>
      <c r="M326" s="572"/>
      <c r="N326" s="572"/>
      <c r="O326" s="572"/>
      <c r="P326" s="572"/>
      <c r="Q326" s="572"/>
      <c r="R326" s="572"/>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c r="CE326" s="184"/>
      <c r="CF326" s="184"/>
      <c r="CG326" s="184"/>
      <c r="CH326" s="184"/>
      <c r="CI326" s="184"/>
      <c r="CJ326" s="184"/>
      <c r="CK326" s="184"/>
      <c r="CL326" s="184"/>
      <c r="CM326" s="184"/>
      <c r="CN326" s="184"/>
      <c r="CO326" s="184"/>
      <c r="CP326" s="184"/>
      <c r="CQ326" s="184"/>
      <c r="CR326" s="184"/>
      <c r="CS326" s="184"/>
      <c r="CT326" s="184"/>
      <c r="CU326" s="184"/>
      <c r="CV326" s="184"/>
      <c r="CW326" s="184"/>
      <c r="CX326" s="184"/>
      <c r="CY326" s="184"/>
      <c r="CZ326" s="184"/>
      <c r="DA326" s="184"/>
      <c r="DB326" s="184"/>
      <c r="DC326" s="184"/>
      <c r="DD326" s="184"/>
      <c r="DE326" s="184"/>
      <c r="DF326" s="184"/>
      <c r="DG326" s="184"/>
      <c r="DH326" s="184"/>
      <c r="DI326" s="184"/>
      <c r="DJ326" s="184"/>
      <c r="DK326" s="184"/>
      <c r="DL326" s="184"/>
      <c r="DM326" s="184"/>
      <c r="DN326" s="184"/>
      <c r="DO326" s="184"/>
      <c r="DP326" s="184"/>
      <c r="DQ326" s="184"/>
      <c r="DR326" s="184"/>
      <c r="DS326" s="184"/>
      <c r="DT326" s="184"/>
      <c r="DU326" s="184"/>
      <c r="DV326" s="184"/>
      <c r="DW326" s="184"/>
      <c r="DX326" s="184"/>
      <c r="DY326" s="184"/>
      <c r="DZ326" s="184"/>
      <c r="EA326" s="184"/>
      <c r="EB326" s="184"/>
      <c r="EC326" s="184"/>
      <c r="ED326" s="184"/>
      <c r="EE326" s="184"/>
      <c r="EF326" s="184"/>
      <c r="EG326" s="184"/>
      <c r="EH326" s="184"/>
      <c r="EI326" s="184"/>
      <c r="EJ326" s="184"/>
      <c r="EK326" s="184"/>
      <c r="EL326" s="184"/>
      <c r="EM326" s="184"/>
      <c r="EN326" s="184"/>
      <c r="EO326" s="184"/>
      <c r="EP326" s="184"/>
      <c r="EQ326" s="184"/>
      <c r="ER326" s="184"/>
      <c r="ES326" s="184"/>
      <c r="ET326" s="184"/>
      <c r="EU326" s="184"/>
      <c r="EV326" s="184"/>
      <c r="EW326" s="184"/>
      <c r="EX326" s="184"/>
      <c r="EY326" s="184"/>
      <c r="EZ326" s="184"/>
      <c r="FA326" s="184"/>
      <c r="FB326" s="184"/>
      <c r="FC326" s="184"/>
      <c r="FD326" s="184"/>
      <c r="FE326" s="184"/>
      <c r="FF326" s="184"/>
      <c r="FG326" s="184"/>
      <c r="FH326" s="184"/>
      <c r="FI326" s="184"/>
      <c r="FJ326" s="184"/>
      <c r="FK326" s="184"/>
      <c r="FL326" s="184"/>
      <c r="FM326" s="184"/>
      <c r="FN326" s="184"/>
      <c r="FO326" s="184"/>
      <c r="FP326" s="184"/>
      <c r="FQ326" s="184"/>
      <c r="FR326" s="184"/>
      <c r="FS326" s="184"/>
      <c r="FT326" s="184"/>
      <c r="FU326" s="184"/>
      <c r="FV326" s="184"/>
      <c r="FW326" s="184"/>
      <c r="FX326" s="184"/>
      <c r="FY326" s="184"/>
      <c r="FZ326" s="184"/>
      <c r="GA326" s="184"/>
      <c r="GB326" s="184"/>
      <c r="GC326" s="184"/>
      <c r="GD326" s="184"/>
      <c r="GE326" s="184"/>
      <c r="GF326" s="184"/>
      <c r="GG326" s="184"/>
      <c r="GH326" s="184"/>
      <c r="GI326" s="184"/>
      <c r="GJ326" s="184"/>
      <c r="GK326" s="184"/>
      <c r="GL326" s="184"/>
      <c r="GM326" s="184"/>
      <c r="GN326" s="184"/>
      <c r="GO326" s="184"/>
      <c r="GP326" s="184"/>
      <c r="GQ326" s="184"/>
      <c r="GR326" s="184"/>
      <c r="GS326" s="184"/>
      <c r="GT326" s="184"/>
      <c r="GU326" s="184"/>
      <c r="GV326" s="184"/>
      <c r="GW326" s="184"/>
      <c r="GX326" s="184"/>
      <c r="GY326" s="184"/>
      <c r="GZ326" s="184"/>
      <c r="HA326" s="184"/>
      <c r="HB326" s="184"/>
      <c r="HC326" s="184"/>
      <c r="HD326" s="184"/>
      <c r="HE326" s="184"/>
      <c r="HF326" s="184"/>
      <c r="HG326" s="184"/>
      <c r="HH326" s="184"/>
      <c r="HI326" s="184"/>
      <c r="HJ326" s="184"/>
      <c r="HK326" s="578"/>
    </row>
    <row r="327" spans="1:219" s="185" customFormat="1">
      <c r="A327" s="284"/>
      <c r="B327" s="285"/>
      <c r="C327" s="286"/>
      <c r="D327" s="287"/>
      <c r="E327" s="288"/>
      <c r="F327" s="289"/>
      <c r="G327" s="289"/>
      <c r="H327" s="289"/>
      <c r="I327" s="289"/>
      <c r="J327" s="289"/>
      <c r="K327" s="289"/>
      <c r="L327" s="289"/>
      <c r="M327" s="572"/>
      <c r="N327" s="572"/>
      <c r="O327" s="572"/>
      <c r="P327" s="572"/>
      <c r="Q327" s="572"/>
      <c r="R327" s="572"/>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c r="DA327" s="184"/>
      <c r="DB327" s="184"/>
      <c r="DC327" s="184"/>
      <c r="DD327" s="184"/>
      <c r="DE327" s="184"/>
      <c r="DF327" s="184"/>
      <c r="DG327" s="184"/>
      <c r="DH327" s="184"/>
      <c r="DI327" s="184"/>
      <c r="DJ327" s="184"/>
      <c r="DK327" s="184"/>
      <c r="DL327" s="184"/>
      <c r="DM327" s="184"/>
      <c r="DN327" s="184"/>
      <c r="DO327" s="184"/>
      <c r="DP327" s="184"/>
      <c r="DQ327" s="184"/>
      <c r="DR327" s="184"/>
      <c r="DS327" s="184"/>
      <c r="DT327" s="184"/>
      <c r="DU327" s="184"/>
      <c r="DV327" s="184"/>
      <c r="DW327" s="184"/>
      <c r="DX327" s="184"/>
      <c r="DY327" s="184"/>
      <c r="DZ327" s="184"/>
      <c r="EA327" s="184"/>
      <c r="EB327" s="184"/>
      <c r="EC327" s="184"/>
      <c r="ED327" s="184"/>
      <c r="EE327" s="184"/>
      <c r="EF327" s="184"/>
      <c r="EG327" s="184"/>
      <c r="EH327" s="184"/>
      <c r="EI327" s="184"/>
      <c r="EJ327" s="184"/>
      <c r="EK327" s="184"/>
      <c r="EL327" s="184"/>
      <c r="EM327" s="184"/>
      <c r="EN327" s="184"/>
      <c r="EO327" s="184"/>
      <c r="EP327" s="184"/>
      <c r="EQ327" s="184"/>
      <c r="ER327" s="184"/>
      <c r="ES327" s="184"/>
      <c r="ET327" s="184"/>
      <c r="EU327" s="184"/>
      <c r="EV327" s="184"/>
      <c r="EW327" s="184"/>
      <c r="EX327" s="184"/>
      <c r="EY327" s="184"/>
      <c r="EZ327" s="184"/>
      <c r="FA327" s="184"/>
      <c r="FB327" s="184"/>
      <c r="FC327" s="184"/>
      <c r="FD327" s="184"/>
      <c r="FE327" s="184"/>
      <c r="FF327" s="184"/>
      <c r="FG327" s="184"/>
      <c r="FH327" s="184"/>
      <c r="FI327" s="184"/>
      <c r="FJ327" s="184"/>
      <c r="FK327" s="184"/>
      <c r="FL327" s="184"/>
      <c r="FM327" s="184"/>
      <c r="FN327" s="184"/>
      <c r="FO327" s="184"/>
      <c r="FP327" s="184"/>
      <c r="FQ327" s="184"/>
      <c r="FR327" s="184"/>
      <c r="FS327" s="184"/>
      <c r="FT327" s="184"/>
      <c r="FU327" s="184"/>
      <c r="FV327" s="184"/>
      <c r="FW327" s="184"/>
      <c r="FX327" s="184"/>
      <c r="FY327" s="184"/>
      <c r="FZ327" s="184"/>
      <c r="GA327" s="184"/>
      <c r="GB327" s="184"/>
      <c r="GC327" s="184"/>
      <c r="GD327" s="184"/>
      <c r="GE327" s="184"/>
      <c r="GF327" s="184"/>
      <c r="GG327" s="184"/>
      <c r="GH327" s="184"/>
      <c r="GI327" s="184"/>
      <c r="GJ327" s="184"/>
      <c r="GK327" s="184"/>
      <c r="GL327" s="184"/>
      <c r="GM327" s="184"/>
      <c r="GN327" s="184"/>
      <c r="GO327" s="184"/>
      <c r="GP327" s="184"/>
      <c r="GQ327" s="184"/>
      <c r="GR327" s="184"/>
      <c r="GS327" s="184"/>
      <c r="GT327" s="184"/>
      <c r="GU327" s="184"/>
      <c r="GV327" s="184"/>
      <c r="GW327" s="184"/>
      <c r="GX327" s="184"/>
      <c r="GY327" s="184"/>
      <c r="GZ327" s="184"/>
      <c r="HA327" s="184"/>
      <c r="HB327" s="184"/>
      <c r="HC327" s="184"/>
      <c r="HD327" s="184"/>
      <c r="HE327" s="184"/>
      <c r="HF327" s="184"/>
      <c r="HG327" s="184"/>
      <c r="HH327" s="184"/>
      <c r="HI327" s="184"/>
      <c r="HJ327" s="184"/>
      <c r="HK327" s="578"/>
    </row>
    <row r="328" spans="1:219" s="185" customFormat="1">
      <c r="A328" s="284"/>
      <c r="B328" s="285"/>
      <c r="C328" s="286"/>
      <c r="D328" s="287"/>
      <c r="E328" s="288"/>
      <c r="F328" s="289"/>
      <c r="G328" s="289"/>
      <c r="H328" s="289"/>
      <c r="I328" s="289"/>
      <c r="J328" s="289"/>
      <c r="K328" s="289"/>
      <c r="L328" s="289"/>
      <c r="M328" s="572"/>
      <c r="N328" s="572"/>
      <c r="O328" s="572"/>
      <c r="P328" s="572"/>
      <c r="Q328" s="572"/>
      <c r="R328" s="572"/>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c r="CE328" s="184"/>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c r="CZ328" s="184"/>
      <c r="DA328" s="184"/>
      <c r="DB328" s="184"/>
      <c r="DC328" s="184"/>
      <c r="DD328" s="184"/>
      <c r="DE328" s="184"/>
      <c r="DF328" s="184"/>
      <c r="DG328" s="184"/>
      <c r="DH328" s="184"/>
      <c r="DI328" s="184"/>
      <c r="DJ328" s="184"/>
      <c r="DK328" s="184"/>
      <c r="DL328" s="184"/>
      <c r="DM328" s="184"/>
      <c r="DN328" s="184"/>
      <c r="DO328" s="184"/>
      <c r="DP328" s="184"/>
      <c r="DQ328" s="184"/>
      <c r="DR328" s="184"/>
      <c r="DS328" s="184"/>
      <c r="DT328" s="184"/>
      <c r="DU328" s="184"/>
      <c r="DV328" s="184"/>
      <c r="DW328" s="184"/>
      <c r="DX328" s="184"/>
      <c r="DY328" s="184"/>
      <c r="DZ328" s="184"/>
      <c r="EA328" s="184"/>
      <c r="EB328" s="184"/>
      <c r="EC328" s="184"/>
      <c r="ED328" s="184"/>
      <c r="EE328" s="184"/>
      <c r="EF328" s="184"/>
      <c r="EG328" s="184"/>
      <c r="EH328" s="184"/>
      <c r="EI328" s="184"/>
      <c r="EJ328" s="184"/>
      <c r="EK328" s="184"/>
      <c r="EL328" s="184"/>
      <c r="EM328" s="184"/>
      <c r="EN328" s="184"/>
      <c r="EO328" s="184"/>
      <c r="EP328" s="184"/>
      <c r="EQ328" s="184"/>
      <c r="ER328" s="184"/>
      <c r="ES328" s="184"/>
      <c r="ET328" s="184"/>
      <c r="EU328" s="184"/>
      <c r="EV328" s="184"/>
      <c r="EW328" s="184"/>
      <c r="EX328" s="184"/>
      <c r="EY328" s="184"/>
      <c r="EZ328" s="184"/>
      <c r="FA328" s="184"/>
      <c r="FB328" s="184"/>
      <c r="FC328" s="184"/>
      <c r="FD328" s="184"/>
      <c r="FE328" s="184"/>
      <c r="FF328" s="184"/>
      <c r="FG328" s="184"/>
      <c r="FH328" s="184"/>
      <c r="FI328" s="184"/>
      <c r="FJ328" s="184"/>
      <c r="FK328" s="184"/>
      <c r="FL328" s="184"/>
      <c r="FM328" s="184"/>
      <c r="FN328" s="184"/>
      <c r="FO328" s="184"/>
      <c r="FP328" s="184"/>
      <c r="FQ328" s="184"/>
      <c r="FR328" s="184"/>
      <c r="FS328" s="184"/>
      <c r="FT328" s="184"/>
      <c r="FU328" s="184"/>
      <c r="FV328" s="184"/>
      <c r="FW328" s="184"/>
      <c r="FX328" s="184"/>
      <c r="FY328" s="184"/>
      <c r="FZ328" s="184"/>
      <c r="GA328" s="184"/>
      <c r="GB328" s="184"/>
      <c r="GC328" s="184"/>
      <c r="GD328" s="184"/>
      <c r="GE328" s="184"/>
      <c r="GF328" s="184"/>
      <c r="GG328" s="184"/>
      <c r="GH328" s="184"/>
      <c r="GI328" s="184"/>
      <c r="GJ328" s="184"/>
      <c r="GK328" s="184"/>
      <c r="GL328" s="184"/>
      <c r="GM328" s="184"/>
      <c r="GN328" s="184"/>
      <c r="GO328" s="184"/>
      <c r="GP328" s="184"/>
      <c r="GQ328" s="184"/>
      <c r="GR328" s="184"/>
      <c r="GS328" s="184"/>
      <c r="GT328" s="184"/>
      <c r="GU328" s="184"/>
      <c r="GV328" s="184"/>
      <c r="GW328" s="184"/>
      <c r="GX328" s="184"/>
      <c r="GY328" s="184"/>
      <c r="GZ328" s="184"/>
      <c r="HA328" s="184"/>
      <c r="HB328" s="184"/>
      <c r="HC328" s="184"/>
      <c r="HD328" s="184"/>
      <c r="HE328" s="184"/>
      <c r="HF328" s="184"/>
      <c r="HG328" s="184"/>
      <c r="HH328" s="184"/>
      <c r="HI328" s="184"/>
      <c r="HJ328" s="184"/>
      <c r="HK328" s="578"/>
    </row>
    <row r="329" spans="1:219" s="185" customFormat="1">
      <c r="A329" s="284"/>
      <c r="B329" s="285"/>
      <c r="C329" s="286"/>
      <c r="D329" s="287"/>
      <c r="E329" s="288"/>
      <c r="F329" s="289"/>
      <c r="G329" s="289"/>
      <c r="H329" s="289"/>
      <c r="I329" s="289"/>
      <c r="J329" s="289"/>
      <c r="K329" s="289"/>
      <c r="L329" s="289"/>
      <c r="M329" s="572"/>
      <c r="N329" s="572"/>
      <c r="O329" s="572"/>
      <c r="P329" s="572"/>
      <c r="Q329" s="572"/>
      <c r="R329" s="572"/>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84"/>
      <c r="CM329" s="184"/>
      <c r="CN329" s="184"/>
      <c r="CO329" s="184"/>
      <c r="CP329" s="184"/>
      <c r="CQ329" s="184"/>
      <c r="CR329" s="184"/>
      <c r="CS329" s="184"/>
      <c r="CT329" s="184"/>
      <c r="CU329" s="184"/>
      <c r="CV329" s="184"/>
      <c r="CW329" s="184"/>
      <c r="CX329" s="184"/>
      <c r="CY329" s="184"/>
      <c r="CZ329" s="184"/>
      <c r="DA329" s="184"/>
      <c r="DB329" s="184"/>
      <c r="DC329" s="184"/>
      <c r="DD329" s="184"/>
      <c r="DE329" s="184"/>
      <c r="DF329" s="184"/>
      <c r="DG329" s="184"/>
      <c r="DH329" s="184"/>
      <c r="DI329" s="184"/>
      <c r="DJ329" s="184"/>
      <c r="DK329" s="184"/>
      <c r="DL329" s="184"/>
      <c r="DM329" s="184"/>
      <c r="DN329" s="184"/>
      <c r="DO329" s="184"/>
      <c r="DP329" s="184"/>
      <c r="DQ329" s="184"/>
      <c r="DR329" s="184"/>
      <c r="DS329" s="184"/>
      <c r="DT329" s="184"/>
      <c r="DU329" s="184"/>
      <c r="DV329" s="184"/>
      <c r="DW329" s="184"/>
      <c r="DX329" s="184"/>
      <c r="DY329" s="184"/>
      <c r="DZ329" s="184"/>
      <c r="EA329" s="184"/>
      <c r="EB329" s="184"/>
      <c r="EC329" s="184"/>
      <c r="ED329" s="184"/>
      <c r="EE329" s="184"/>
      <c r="EF329" s="184"/>
      <c r="EG329" s="184"/>
      <c r="EH329" s="184"/>
      <c r="EI329" s="184"/>
      <c r="EJ329" s="184"/>
      <c r="EK329" s="184"/>
      <c r="EL329" s="184"/>
      <c r="EM329" s="184"/>
      <c r="EN329" s="184"/>
      <c r="EO329" s="184"/>
      <c r="EP329" s="184"/>
      <c r="EQ329" s="184"/>
      <c r="ER329" s="184"/>
      <c r="ES329" s="184"/>
      <c r="ET329" s="184"/>
      <c r="EU329" s="184"/>
      <c r="EV329" s="184"/>
      <c r="EW329" s="184"/>
      <c r="EX329" s="184"/>
      <c r="EY329" s="184"/>
      <c r="EZ329" s="184"/>
      <c r="FA329" s="184"/>
      <c r="FB329" s="184"/>
      <c r="FC329" s="184"/>
      <c r="FD329" s="184"/>
      <c r="FE329" s="184"/>
      <c r="FF329" s="184"/>
      <c r="FG329" s="184"/>
      <c r="FH329" s="184"/>
      <c r="FI329" s="184"/>
      <c r="FJ329" s="184"/>
      <c r="FK329" s="184"/>
      <c r="FL329" s="184"/>
      <c r="FM329" s="184"/>
      <c r="FN329" s="184"/>
      <c r="FO329" s="184"/>
      <c r="FP329" s="184"/>
      <c r="FQ329" s="184"/>
      <c r="FR329" s="184"/>
      <c r="FS329" s="184"/>
      <c r="FT329" s="184"/>
      <c r="FU329" s="184"/>
      <c r="FV329" s="184"/>
      <c r="FW329" s="184"/>
      <c r="FX329" s="184"/>
      <c r="FY329" s="184"/>
      <c r="FZ329" s="184"/>
      <c r="GA329" s="184"/>
      <c r="GB329" s="184"/>
      <c r="GC329" s="184"/>
      <c r="GD329" s="184"/>
      <c r="GE329" s="184"/>
      <c r="GF329" s="184"/>
      <c r="GG329" s="184"/>
      <c r="GH329" s="184"/>
      <c r="GI329" s="184"/>
      <c r="GJ329" s="184"/>
      <c r="GK329" s="184"/>
      <c r="GL329" s="184"/>
      <c r="GM329" s="184"/>
      <c r="GN329" s="184"/>
      <c r="GO329" s="184"/>
      <c r="GP329" s="184"/>
      <c r="GQ329" s="184"/>
      <c r="GR329" s="184"/>
      <c r="GS329" s="184"/>
      <c r="GT329" s="184"/>
      <c r="GU329" s="184"/>
      <c r="GV329" s="184"/>
      <c r="GW329" s="184"/>
      <c r="GX329" s="184"/>
      <c r="GY329" s="184"/>
      <c r="GZ329" s="184"/>
      <c r="HA329" s="184"/>
      <c r="HB329" s="184"/>
      <c r="HC329" s="184"/>
      <c r="HD329" s="184"/>
      <c r="HE329" s="184"/>
      <c r="HF329" s="184"/>
      <c r="HG329" s="184"/>
      <c r="HH329" s="184"/>
      <c r="HI329" s="184"/>
      <c r="HJ329" s="184"/>
      <c r="HK329" s="578"/>
    </row>
    <row r="330" spans="1:219" s="185" customFormat="1">
      <c r="A330" s="284"/>
      <c r="B330" s="285"/>
      <c r="C330" s="286"/>
      <c r="D330" s="287"/>
      <c r="E330" s="288"/>
      <c r="F330" s="289"/>
      <c r="G330" s="289"/>
      <c r="H330" s="289"/>
      <c r="I330" s="289"/>
      <c r="J330" s="289"/>
      <c r="K330" s="289"/>
      <c r="L330" s="289"/>
      <c r="M330" s="572"/>
      <c r="N330" s="572"/>
      <c r="O330" s="572"/>
      <c r="P330" s="572"/>
      <c r="Q330" s="572"/>
      <c r="R330" s="572"/>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c r="CN330" s="184"/>
      <c r="CO330" s="184"/>
      <c r="CP330" s="184"/>
      <c r="CQ330" s="184"/>
      <c r="CR330" s="184"/>
      <c r="CS330" s="184"/>
      <c r="CT330" s="184"/>
      <c r="CU330" s="184"/>
      <c r="CV330" s="184"/>
      <c r="CW330" s="184"/>
      <c r="CX330" s="184"/>
      <c r="CY330" s="184"/>
      <c r="CZ330" s="184"/>
      <c r="DA330" s="184"/>
      <c r="DB330" s="184"/>
      <c r="DC330" s="184"/>
      <c r="DD330" s="184"/>
      <c r="DE330" s="184"/>
      <c r="DF330" s="184"/>
      <c r="DG330" s="184"/>
      <c r="DH330" s="184"/>
      <c r="DI330" s="184"/>
      <c r="DJ330" s="184"/>
      <c r="DK330" s="184"/>
      <c r="DL330" s="184"/>
      <c r="DM330" s="184"/>
      <c r="DN330" s="184"/>
      <c r="DO330" s="184"/>
      <c r="DP330" s="184"/>
      <c r="DQ330" s="184"/>
      <c r="DR330" s="184"/>
      <c r="DS330" s="184"/>
      <c r="DT330" s="184"/>
      <c r="DU330" s="184"/>
      <c r="DV330" s="184"/>
      <c r="DW330" s="184"/>
      <c r="DX330" s="184"/>
      <c r="DY330" s="184"/>
      <c r="DZ330" s="184"/>
      <c r="EA330" s="184"/>
      <c r="EB330" s="184"/>
      <c r="EC330" s="184"/>
      <c r="ED330" s="184"/>
      <c r="EE330" s="184"/>
      <c r="EF330" s="184"/>
      <c r="EG330" s="184"/>
      <c r="EH330" s="184"/>
      <c r="EI330" s="184"/>
      <c r="EJ330" s="184"/>
      <c r="EK330" s="184"/>
      <c r="EL330" s="184"/>
      <c r="EM330" s="184"/>
      <c r="EN330" s="184"/>
      <c r="EO330" s="184"/>
      <c r="EP330" s="184"/>
      <c r="EQ330" s="184"/>
      <c r="ER330" s="184"/>
      <c r="ES330" s="184"/>
      <c r="ET330" s="184"/>
      <c r="EU330" s="184"/>
      <c r="EV330" s="184"/>
      <c r="EW330" s="184"/>
      <c r="EX330" s="184"/>
      <c r="EY330" s="184"/>
      <c r="EZ330" s="184"/>
      <c r="FA330" s="184"/>
      <c r="FB330" s="184"/>
      <c r="FC330" s="184"/>
      <c r="FD330" s="184"/>
      <c r="FE330" s="184"/>
      <c r="FF330" s="184"/>
      <c r="FG330" s="184"/>
      <c r="FH330" s="184"/>
      <c r="FI330" s="184"/>
      <c r="FJ330" s="184"/>
      <c r="FK330" s="184"/>
      <c r="FL330" s="184"/>
      <c r="FM330" s="184"/>
      <c r="FN330" s="184"/>
      <c r="FO330" s="184"/>
      <c r="FP330" s="184"/>
      <c r="FQ330" s="184"/>
      <c r="FR330" s="184"/>
      <c r="FS330" s="184"/>
      <c r="FT330" s="184"/>
      <c r="FU330" s="184"/>
      <c r="FV330" s="184"/>
      <c r="FW330" s="184"/>
      <c r="FX330" s="184"/>
      <c r="FY330" s="184"/>
      <c r="FZ330" s="184"/>
      <c r="GA330" s="184"/>
      <c r="GB330" s="184"/>
      <c r="GC330" s="184"/>
      <c r="GD330" s="184"/>
      <c r="GE330" s="184"/>
      <c r="GF330" s="184"/>
      <c r="GG330" s="184"/>
      <c r="GH330" s="184"/>
      <c r="GI330" s="184"/>
      <c r="GJ330" s="184"/>
      <c r="GK330" s="184"/>
      <c r="GL330" s="184"/>
      <c r="GM330" s="184"/>
      <c r="GN330" s="184"/>
      <c r="GO330" s="184"/>
      <c r="GP330" s="184"/>
      <c r="GQ330" s="184"/>
      <c r="GR330" s="184"/>
      <c r="GS330" s="184"/>
      <c r="GT330" s="184"/>
      <c r="GU330" s="184"/>
      <c r="GV330" s="184"/>
      <c r="GW330" s="184"/>
      <c r="GX330" s="184"/>
      <c r="GY330" s="184"/>
      <c r="GZ330" s="184"/>
      <c r="HA330" s="184"/>
      <c r="HB330" s="184"/>
      <c r="HC330" s="184"/>
      <c r="HD330" s="184"/>
      <c r="HE330" s="184"/>
      <c r="HF330" s="184"/>
      <c r="HG330" s="184"/>
      <c r="HH330" s="184"/>
      <c r="HI330" s="184"/>
      <c r="HJ330" s="184"/>
      <c r="HK330" s="578"/>
    </row>
    <row r="331" spans="1:219" s="185" customFormat="1">
      <c r="A331" s="284"/>
      <c r="B331" s="285"/>
      <c r="C331" s="286"/>
      <c r="D331" s="287"/>
      <c r="E331" s="288"/>
      <c r="F331" s="289"/>
      <c r="G331" s="289"/>
      <c r="H331" s="289"/>
      <c r="I331" s="289"/>
      <c r="J331" s="289"/>
      <c r="K331" s="289"/>
      <c r="L331" s="289"/>
      <c r="M331" s="572"/>
      <c r="N331" s="572"/>
      <c r="O331" s="572"/>
      <c r="P331" s="572"/>
      <c r="Q331" s="572"/>
      <c r="R331" s="572"/>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c r="CF331" s="184"/>
      <c r="CG331" s="184"/>
      <c r="CH331" s="184"/>
      <c r="CI331" s="184"/>
      <c r="CJ331" s="184"/>
      <c r="CK331" s="184"/>
      <c r="CL331" s="184"/>
      <c r="CM331" s="184"/>
      <c r="CN331" s="184"/>
      <c r="CO331" s="184"/>
      <c r="CP331" s="184"/>
      <c r="CQ331" s="184"/>
      <c r="CR331" s="184"/>
      <c r="CS331" s="184"/>
      <c r="CT331" s="184"/>
      <c r="CU331" s="184"/>
      <c r="CV331" s="184"/>
      <c r="CW331" s="184"/>
      <c r="CX331" s="184"/>
      <c r="CY331" s="184"/>
      <c r="CZ331" s="184"/>
      <c r="DA331" s="184"/>
      <c r="DB331" s="184"/>
      <c r="DC331" s="184"/>
      <c r="DD331" s="184"/>
      <c r="DE331" s="184"/>
      <c r="DF331" s="184"/>
      <c r="DG331" s="184"/>
      <c r="DH331" s="184"/>
      <c r="DI331" s="184"/>
      <c r="DJ331" s="184"/>
      <c r="DK331" s="184"/>
      <c r="DL331" s="184"/>
      <c r="DM331" s="184"/>
      <c r="DN331" s="184"/>
      <c r="DO331" s="184"/>
      <c r="DP331" s="184"/>
      <c r="DQ331" s="184"/>
      <c r="DR331" s="184"/>
      <c r="DS331" s="184"/>
      <c r="DT331" s="184"/>
      <c r="DU331" s="184"/>
      <c r="DV331" s="184"/>
      <c r="DW331" s="184"/>
      <c r="DX331" s="184"/>
      <c r="DY331" s="184"/>
      <c r="DZ331" s="184"/>
      <c r="EA331" s="184"/>
      <c r="EB331" s="184"/>
      <c r="EC331" s="184"/>
      <c r="ED331" s="184"/>
      <c r="EE331" s="184"/>
      <c r="EF331" s="184"/>
      <c r="EG331" s="184"/>
      <c r="EH331" s="184"/>
      <c r="EI331" s="184"/>
      <c r="EJ331" s="184"/>
      <c r="EK331" s="184"/>
      <c r="EL331" s="184"/>
      <c r="EM331" s="184"/>
      <c r="EN331" s="184"/>
      <c r="EO331" s="184"/>
      <c r="EP331" s="184"/>
      <c r="EQ331" s="184"/>
      <c r="ER331" s="184"/>
      <c r="ES331" s="184"/>
      <c r="ET331" s="184"/>
      <c r="EU331" s="184"/>
      <c r="EV331" s="184"/>
      <c r="EW331" s="184"/>
      <c r="EX331" s="184"/>
      <c r="EY331" s="184"/>
      <c r="EZ331" s="184"/>
      <c r="FA331" s="184"/>
      <c r="FB331" s="184"/>
      <c r="FC331" s="184"/>
      <c r="FD331" s="184"/>
      <c r="FE331" s="184"/>
      <c r="FF331" s="184"/>
      <c r="FG331" s="184"/>
      <c r="FH331" s="184"/>
      <c r="FI331" s="184"/>
      <c r="FJ331" s="184"/>
      <c r="FK331" s="184"/>
      <c r="FL331" s="184"/>
      <c r="FM331" s="184"/>
      <c r="FN331" s="184"/>
      <c r="FO331" s="184"/>
      <c r="FP331" s="184"/>
      <c r="FQ331" s="184"/>
      <c r="FR331" s="184"/>
      <c r="FS331" s="184"/>
      <c r="FT331" s="184"/>
      <c r="FU331" s="184"/>
      <c r="FV331" s="184"/>
      <c r="FW331" s="184"/>
      <c r="FX331" s="184"/>
      <c r="FY331" s="184"/>
      <c r="FZ331" s="184"/>
      <c r="GA331" s="184"/>
      <c r="GB331" s="184"/>
      <c r="GC331" s="184"/>
      <c r="GD331" s="184"/>
      <c r="GE331" s="184"/>
      <c r="GF331" s="184"/>
      <c r="GG331" s="184"/>
      <c r="GH331" s="184"/>
      <c r="GI331" s="184"/>
      <c r="GJ331" s="184"/>
      <c r="GK331" s="184"/>
      <c r="GL331" s="184"/>
      <c r="GM331" s="184"/>
      <c r="GN331" s="184"/>
      <c r="GO331" s="184"/>
      <c r="GP331" s="184"/>
      <c r="GQ331" s="184"/>
      <c r="GR331" s="184"/>
      <c r="GS331" s="184"/>
      <c r="GT331" s="184"/>
      <c r="GU331" s="184"/>
      <c r="GV331" s="184"/>
      <c r="GW331" s="184"/>
      <c r="GX331" s="184"/>
      <c r="GY331" s="184"/>
      <c r="GZ331" s="184"/>
      <c r="HA331" s="184"/>
      <c r="HB331" s="184"/>
      <c r="HC331" s="184"/>
      <c r="HD331" s="184"/>
      <c r="HE331" s="184"/>
      <c r="HF331" s="184"/>
      <c r="HG331" s="184"/>
      <c r="HH331" s="184"/>
      <c r="HI331" s="184"/>
      <c r="HJ331" s="184"/>
      <c r="HK331" s="578"/>
    </row>
    <row r="332" spans="1:219" s="185" customFormat="1">
      <c r="A332" s="284"/>
      <c r="B332" s="285"/>
      <c r="C332" s="286"/>
      <c r="D332" s="287"/>
      <c r="E332" s="288"/>
      <c r="F332" s="289"/>
      <c r="G332" s="289"/>
      <c r="H332" s="289"/>
      <c r="I332" s="289"/>
      <c r="J332" s="289"/>
      <c r="K332" s="289"/>
      <c r="L332" s="289"/>
      <c r="M332" s="572"/>
      <c r="N332" s="572"/>
      <c r="O332" s="572"/>
      <c r="P332" s="572"/>
      <c r="Q332" s="572"/>
      <c r="R332" s="572"/>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c r="BM332" s="184"/>
      <c r="BN332" s="184"/>
      <c r="BO332" s="184"/>
      <c r="BP332" s="184"/>
      <c r="BQ332" s="184"/>
      <c r="BR332" s="184"/>
      <c r="BS332" s="184"/>
      <c r="BT332" s="184"/>
      <c r="BU332" s="184"/>
      <c r="BV332" s="184"/>
      <c r="BW332" s="184"/>
      <c r="BX332" s="184"/>
      <c r="BY332" s="184"/>
      <c r="BZ332" s="184"/>
      <c r="CA332" s="184"/>
      <c r="CB332" s="184"/>
      <c r="CC332" s="184"/>
      <c r="CD332" s="184"/>
      <c r="CE332" s="184"/>
      <c r="CF332" s="184"/>
      <c r="CG332" s="184"/>
      <c r="CH332" s="184"/>
      <c r="CI332" s="184"/>
      <c r="CJ332" s="184"/>
      <c r="CK332" s="184"/>
      <c r="CL332" s="184"/>
      <c r="CM332" s="184"/>
      <c r="CN332" s="184"/>
      <c r="CO332" s="184"/>
      <c r="CP332" s="184"/>
      <c r="CQ332" s="184"/>
      <c r="CR332" s="184"/>
      <c r="CS332" s="184"/>
      <c r="CT332" s="184"/>
      <c r="CU332" s="184"/>
      <c r="CV332" s="184"/>
      <c r="CW332" s="184"/>
      <c r="CX332" s="184"/>
      <c r="CY332" s="184"/>
      <c r="CZ332" s="184"/>
      <c r="DA332" s="184"/>
      <c r="DB332" s="184"/>
      <c r="DC332" s="184"/>
      <c r="DD332" s="184"/>
      <c r="DE332" s="184"/>
      <c r="DF332" s="184"/>
      <c r="DG332" s="184"/>
      <c r="DH332" s="184"/>
      <c r="DI332" s="184"/>
      <c r="DJ332" s="184"/>
      <c r="DK332" s="184"/>
      <c r="DL332" s="184"/>
      <c r="DM332" s="184"/>
      <c r="DN332" s="184"/>
      <c r="DO332" s="184"/>
      <c r="DP332" s="184"/>
      <c r="DQ332" s="184"/>
      <c r="DR332" s="184"/>
      <c r="DS332" s="184"/>
      <c r="DT332" s="184"/>
      <c r="DU332" s="184"/>
      <c r="DV332" s="184"/>
      <c r="DW332" s="184"/>
      <c r="DX332" s="184"/>
      <c r="DY332" s="184"/>
      <c r="DZ332" s="184"/>
      <c r="EA332" s="184"/>
      <c r="EB332" s="184"/>
      <c r="EC332" s="184"/>
      <c r="ED332" s="184"/>
      <c r="EE332" s="184"/>
      <c r="EF332" s="184"/>
      <c r="EG332" s="184"/>
      <c r="EH332" s="184"/>
      <c r="EI332" s="184"/>
      <c r="EJ332" s="184"/>
      <c r="EK332" s="184"/>
      <c r="EL332" s="184"/>
      <c r="EM332" s="184"/>
      <c r="EN332" s="184"/>
      <c r="EO332" s="184"/>
      <c r="EP332" s="184"/>
      <c r="EQ332" s="184"/>
      <c r="ER332" s="184"/>
      <c r="ES332" s="184"/>
      <c r="ET332" s="184"/>
      <c r="EU332" s="184"/>
      <c r="EV332" s="184"/>
      <c r="EW332" s="184"/>
      <c r="EX332" s="184"/>
      <c r="EY332" s="184"/>
      <c r="EZ332" s="184"/>
      <c r="FA332" s="184"/>
      <c r="FB332" s="184"/>
      <c r="FC332" s="184"/>
      <c r="FD332" s="184"/>
      <c r="FE332" s="184"/>
      <c r="FF332" s="184"/>
      <c r="FG332" s="184"/>
      <c r="FH332" s="184"/>
      <c r="FI332" s="184"/>
      <c r="FJ332" s="184"/>
      <c r="FK332" s="184"/>
      <c r="FL332" s="184"/>
      <c r="FM332" s="184"/>
      <c r="FN332" s="184"/>
      <c r="FO332" s="184"/>
      <c r="FP332" s="184"/>
      <c r="FQ332" s="184"/>
      <c r="FR332" s="184"/>
      <c r="FS332" s="184"/>
      <c r="FT332" s="184"/>
      <c r="FU332" s="184"/>
      <c r="FV332" s="184"/>
      <c r="FW332" s="184"/>
      <c r="FX332" s="184"/>
      <c r="FY332" s="184"/>
      <c r="FZ332" s="184"/>
      <c r="GA332" s="184"/>
      <c r="GB332" s="184"/>
      <c r="GC332" s="184"/>
      <c r="GD332" s="184"/>
      <c r="GE332" s="184"/>
      <c r="GF332" s="184"/>
      <c r="GG332" s="184"/>
      <c r="GH332" s="184"/>
      <c r="GI332" s="184"/>
      <c r="GJ332" s="184"/>
      <c r="GK332" s="184"/>
      <c r="GL332" s="184"/>
      <c r="GM332" s="184"/>
      <c r="GN332" s="184"/>
      <c r="GO332" s="184"/>
      <c r="GP332" s="184"/>
      <c r="GQ332" s="184"/>
      <c r="GR332" s="184"/>
      <c r="GS332" s="184"/>
      <c r="GT332" s="184"/>
      <c r="GU332" s="184"/>
      <c r="GV332" s="184"/>
      <c r="GW332" s="184"/>
      <c r="GX332" s="184"/>
      <c r="GY332" s="184"/>
      <c r="GZ332" s="184"/>
      <c r="HA332" s="184"/>
      <c r="HB332" s="184"/>
      <c r="HC332" s="184"/>
      <c r="HD332" s="184"/>
      <c r="HE332" s="184"/>
      <c r="HF332" s="184"/>
      <c r="HG332" s="184"/>
      <c r="HH332" s="184"/>
      <c r="HI332" s="184"/>
      <c r="HJ332" s="184"/>
      <c r="HK332" s="578"/>
    </row>
    <row r="333" spans="1:219" s="185" customFormat="1">
      <c r="A333" s="284"/>
      <c r="B333" s="285"/>
      <c r="C333" s="286"/>
      <c r="D333" s="287"/>
      <c r="E333" s="288"/>
      <c r="F333" s="289"/>
      <c r="G333" s="289"/>
      <c r="H333" s="289"/>
      <c r="I333" s="289"/>
      <c r="J333" s="289"/>
      <c r="K333" s="289"/>
      <c r="L333" s="289"/>
      <c r="M333" s="572"/>
      <c r="N333" s="572"/>
      <c r="O333" s="572"/>
      <c r="P333" s="572"/>
      <c r="Q333" s="572"/>
      <c r="R333" s="572"/>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c r="BM333" s="184"/>
      <c r="BN333" s="184"/>
      <c r="BO333" s="184"/>
      <c r="BP333" s="184"/>
      <c r="BQ333" s="184"/>
      <c r="BR333" s="184"/>
      <c r="BS333" s="184"/>
      <c r="BT333" s="184"/>
      <c r="BU333" s="184"/>
      <c r="BV333" s="184"/>
      <c r="BW333" s="184"/>
      <c r="BX333" s="184"/>
      <c r="BY333" s="184"/>
      <c r="BZ333" s="184"/>
      <c r="CA333" s="184"/>
      <c r="CB333" s="184"/>
      <c r="CC333" s="184"/>
      <c r="CD333" s="184"/>
      <c r="CE333" s="184"/>
      <c r="CF333" s="184"/>
      <c r="CG333" s="184"/>
      <c r="CH333" s="184"/>
      <c r="CI333" s="184"/>
      <c r="CJ333" s="184"/>
      <c r="CK333" s="184"/>
      <c r="CL333" s="184"/>
      <c r="CM333" s="184"/>
      <c r="CN333" s="184"/>
      <c r="CO333" s="184"/>
      <c r="CP333" s="184"/>
      <c r="CQ333" s="184"/>
      <c r="CR333" s="184"/>
      <c r="CS333" s="184"/>
      <c r="CT333" s="184"/>
      <c r="CU333" s="184"/>
      <c r="CV333" s="184"/>
      <c r="CW333" s="184"/>
      <c r="CX333" s="184"/>
      <c r="CY333" s="184"/>
      <c r="CZ333" s="184"/>
      <c r="DA333" s="184"/>
      <c r="DB333" s="184"/>
      <c r="DC333" s="184"/>
      <c r="DD333" s="184"/>
      <c r="DE333" s="184"/>
      <c r="DF333" s="184"/>
      <c r="DG333" s="184"/>
      <c r="DH333" s="184"/>
      <c r="DI333" s="184"/>
      <c r="DJ333" s="184"/>
      <c r="DK333" s="184"/>
      <c r="DL333" s="184"/>
      <c r="DM333" s="184"/>
      <c r="DN333" s="184"/>
      <c r="DO333" s="184"/>
      <c r="DP333" s="184"/>
      <c r="DQ333" s="184"/>
      <c r="DR333" s="184"/>
      <c r="DS333" s="184"/>
      <c r="DT333" s="184"/>
      <c r="DU333" s="184"/>
      <c r="DV333" s="184"/>
      <c r="DW333" s="184"/>
      <c r="DX333" s="184"/>
      <c r="DY333" s="184"/>
      <c r="DZ333" s="184"/>
      <c r="EA333" s="184"/>
      <c r="EB333" s="184"/>
      <c r="EC333" s="184"/>
      <c r="ED333" s="184"/>
      <c r="EE333" s="184"/>
      <c r="EF333" s="184"/>
      <c r="EG333" s="184"/>
      <c r="EH333" s="184"/>
      <c r="EI333" s="184"/>
      <c r="EJ333" s="184"/>
      <c r="EK333" s="184"/>
      <c r="EL333" s="184"/>
      <c r="EM333" s="184"/>
      <c r="EN333" s="184"/>
      <c r="EO333" s="184"/>
      <c r="EP333" s="184"/>
      <c r="EQ333" s="184"/>
      <c r="ER333" s="184"/>
      <c r="ES333" s="184"/>
      <c r="ET333" s="184"/>
      <c r="EU333" s="184"/>
      <c r="EV333" s="184"/>
      <c r="EW333" s="184"/>
      <c r="EX333" s="184"/>
      <c r="EY333" s="184"/>
      <c r="EZ333" s="184"/>
      <c r="FA333" s="184"/>
      <c r="FB333" s="184"/>
      <c r="FC333" s="184"/>
      <c r="FD333" s="184"/>
      <c r="FE333" s="184"/>
      <c r="FF333" s="184"/>
      <c r="FG333" s="184"/>
      <c r="FH333" s="184"/>
      <c r="FI333" s="184"/>
      <c r="FJ333" s="184"/>
      <c r="FK333" s="184"/>
      <c r="FL333" s="184"/>
      <c r="FM333" s="184"/>
      <c r="FN333" s="184"/>
      <c r="FO333" s="184"/>
      <c r="FP333" s="184"/>
      <c r="FQ333" s="184"/>
      <c r="FR333" s="184"/>
      <c r="FS333" s="184"/>
      <c r="FT333" s="184"/>
      <c r="FU333" s="184"/>
      <c r="FV333" s="184"/>
      <c r="FW333" s="184"/>
      <c r="FX333" s="184"/>
      <c r="FY333" s="184"/>
      <c r="FZ333" s="184"/>
      <c r="GA333" s="184"/>
      <c r="GB333" s="184"/>
      <c r="GC333" s="184"/>
      <c r="GD333" s="184"/>
      <c r="GE333" s="184"/>
      <c r="GF333" s="184"/>
      <c r="GG333" s="184"/>
      <c r="GH333" s="184"/>
      <c r="GI333" s="184"/>
      <c r="GJ333" s="184"/>
      <c r="GK333" s="184"/>
      <c r="GL333" s="184"/>
      <c r="GM333" s="184"/>
      <c r="GN333" s="184"/>
      <c r="GO333" s="184"/>
      <c r="GP333" s="184"/>
      <c r="GQ333" s="184"/>
      <c r="GR333" s="184"/>
      <c r="GS333" s="184"/>
      <c r="GT333" s="184"/>
      <c r="GU333" s="184"/>
      <c r="GV333" s="184"/>
      <c r="GW333" s="184"/>
      <c r="GX333" s="184"/>
      <c r="GY333" s="184"/>
      <c r="GZ333" s="184"/>
      <c r="HA333" s="184"/>
      <c r="HB333" s="184"/>
      <c r="HC333" s="184"/>
      <c r="HD333" s="184"/>
      <c r="HE333" s="184"/>
      <c r="HF333" s="184"/>
      <c r="HG333" s="184"/>
      <c r="HH333" s="184"/>
      <c r="HI333" s="184"/>
      <c r="HJ333" s="184"/>
      <c r="HK333" s="578"/>
    </row>
    <row r="334" spans="1:219" s="185" customFormat="1">
      <c r="A334" s="284"/>
      <c r="B334" s="285"/>
      <c r="C334" s="286"/>
      <c r="D334" s="287"/>
      <c r="E334" s="288"/>
      <c r="F334" s="289"/>
      <c r="G334" s="289"/>
      <c r="H334" s="289"/>
      <c r="I334" s="289"/>
      <c r="J334" s="289"/>
      <c r="K334" s="289"/>
      <c r="L334" s="289"/>
      <c r="M334" s="572"/>
      <c r="N334" s="572"/>
      <c r="O334" s="572"/>
      <c r="P334" s="572"/>
      <c r="Q334" s="572"/>
      <c r="R334" s="572"/>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c r="CN334" s="184"/>
      <c r="CO334" s="184"/>
      <c r="CP334" s="184"/>
      <c r="CQ334" s="184"/>
      <c r="CR334" s="184"/>
      <c r="CS334" s="184"/>
      <c r="CT334" s="184"/>
      <c r="CU334" s="184"/>
      <c r="CV334" s="184"/>
      <c r="CW334" s="184"/>
      <c r="CX334" s="184"/>
      <c r="CY334" s="184"/>
      <c r="CZ334" s="184"/>
      <c r="DA334" s="184"/>
      <c r="DB334" s="184"/>
      <c r="DC334" s="184"/>
      <c r="DD334" s="184"/>
      <c r="DE334" s="184"/>
      <c r="DF334" s="184"/>
      <c r="DG334" s="184"/>
      <c r="DH334" s="184"/>
      <c r="DI334" s="184"/>
      <c r="DJ334" s="184"/>
      <c r="DK334" s="184"/>
      <c r="DL334" s="184"/>
      <c r="DM334" s="184"/>
      <c r="DN334" s="184"/>
      <c r="DO334" s="184"/>
      <c r="DP334" s="184"/>
      <c r="DQ334" s="184"/>
      <c r="DR334" s="184"/>
      <c r="DS334" s="184"/>
      <c r="DT334" s="184"/>
      <c r="DU334" s="184"/>
      <c r="DV334" s="184"/>
      <c r="DW334" s="184"/>
      <c r="DX334" s="184"/>
      <c r="DY334" s="184"/>
      <c r="DZ334" s="184"/>
      <c r="EA334" s="184"/>
      <c r="EB334" s="184"/>
      <c r="EC334" s="184"/>
      <c r="ED334" s="184"/>
      <c r="EE334" s="184"/>
      <c r="EF334" s="184"/>
      <c r="EG334" s="184"/>
      <c r="EH334" s="184"/>
      <c r="EI334" s="184"/>
      <c r="EJ334" s="184"/>
      <c r="EK334" s="184"/>
      <c r="EL334" s="184"/>
      <c r="EM334" s="184"/>
      <c r="EN334" s="184"/>
      <c r="EO334" s="184"/>
      <c r="EP334" s="184"/>
      <c r="EQ334" s="184"/>
      <c r="ER334" s="184"/>
      <c r="ES334" s="184"/>
      <c r="ET334" s="184"/>
      <c r="EU334" s="184"/>
      <c r="EV334" s="184"/>
      <c r="EW334" s="184"/>
      <c r="EX334" s="184"/>
      <c r="EY334" s="184"/>
      <c r="EZ334" s="184"/>
      <c r="FA334" s="184"/>
      <c r="FB334" s="184"/>
      <c r="FC334" s="184"/>
      <c r="FD334" s="184"/>
      <c r="FE334" s="184"/>
      <c r="FF334" s="184"/>
      <c r="FG334" s="184"/>
      <c r="FH334" s="184"/>
      <c r="FI334" s="184"/>
      <c r="FJ334" s="184"/>
      <c r="FK334" s="184"/>
      <c r="FL334" s="184"/>
      <c r="FM334" s="184"/>
      <c r="FN334" s="184"/>
      <c r="FO334" s="184"/>
      <c r="FP334" s="184"/>
      <c r="FQ334" s="184"/>
      <c r="FR334" s="184"/>
      <c r="FS334" s="184"/>
      <c r="FT334" s="184"/>
      <c r="FU334" s="184"/>
      <c r="FV334" s="184"/>
      <c r="FW334" s="184"/>
      <c r="FX334" s="184"/>
      <c r="FY334" s="184"/>
      <c r="FZ334" s="184"/>
      <c r="GA334" s="184"/>
      <c r="GB334" s="184"/>
      <c r="GC334" s="184"/>
      <c r="GD334" s="184"/>
      <c r="GE334" s="184"/>
      <c r="GF334" s="184"/>
      <c r="GG334" s="184"/>
      <c r="GH334" s="184"/>
      <c r="GI334" s="184"/>
      <c r="GJ334" s="184"/>
      <c r="GK334" s="184"/>
      <c r="GL334" s="184"/>
      <c r="GM334" s="184"/>
      <c r="GN334" s="184"/>
      <c r="GO334" s="184"/>
      <c r="GP334" s="184"/>
      <c r="GQ334" s="184"/>
      <c r="GR334" s="184"/>
      <c r="GS334" s="184"/>
      <c r="GT334" s="184"/>
      <c r="GU334" s="184"/>
      <c r="GV334" s="184"/>
      <c r="GW334" s="184"/>
      <c r="GX334" s="184"/>
      <c r="GY334" s="184"/>
      <c r="GZ334" s="184"/>
      <c r="HA334" s="184"/>
      <c r="HB334" s="184"/>
      <c r="HC334" s="184"/>
      <c r="HD334" s="184"/>
      <c r="HE334" s="184"/>
      <c r="HF334" s="184"/>
      <c r="HG334" s="184"/>
      <c r="HH334" s="184"/>
      <c r="HI334" s="184"/>
      <c r="HJ334" s="184"/>
      <c r="HK334" s="578"/>
    </row>
    <row r="335" spans="1:219" s="185" customFormat="1">
      <c r="A335" s="284"/>
      <c r="B335" s="285"/>
      <c r="C335" s="286"/>
      <c r="D335" s="287"/>
      <c r="E335" s="288"/>
      <c r="F335" s="289"/>
      <c r="G335" s="289"/>
      <c r="H335" s="289"/>
      <c r="I335" s="289"/>
      <c r="J335" s="289"/>
      <c r="K335" s="289"/>
      <c r="L335" s="289"/>
      <c r="M335" s="572"/>
      <c r="N335" s="572"/>
      <c r="O335" s="572"/>
      <c r="P335" s="572"/>
      <c r="Q335" s="572"/>
      <c r="R335" s="572"/>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c r="CF335" s="184"/>
      <c r="CG335" s="184"/>
      <c r="CH335" s="184"/>
      <c r="CI335" s="184"/>
      <c r="CJ335" s="184"/>
      <c r="CK335" s="184"/>
      <c r="CL335" s="184"/>
      <c r="CM335" s="184"/>
      <c r="CN335" s="184"/>
      <c r="CO335" s="184"/>
      <c r="CP335" s="184"/>
      <c r="CQ335" s="184"/>
      <c r="CR335" s="184"/>
      <c r="CS335" s="184"/>
      <c r="CT335" s="184"/>
      <c r="CU335" s="184"/>
      <c r="CV335" s="184"/>
      <c r="CW335" s="184"/>
      <c r="CX335" s="184"/>
      <c r="CY335" s="184"/>
      <c r="CZ335" s="184"/>
      <c r="DA335" s="184"/>
      <c r="DB335" s="184"/>
      <c r="DC335" s="184"/>
      <c r="DD335" s="184"/>
      <c r="DE335" s="184"/>
      <c r="DF335" s="184"/>
      <c r="DG335" s="184"/>
      <c r="DH335" s="184"/>
      <c r="DI335" s="184"/>
      <c r="DJ335" s="184"/>
      <c r="DK335" s="184"/>
      <c r="DL335" s="184"/>
      <c r="DM335" s="184"/>
      <c r="DN335" s="184"/>
      <c r="DO335" s="184"/>
      <c r="DP335" s="184"/>
      <c r="DQ335" s="184"/>
      <c r="DR335" s="184"/>
      <c r="DS335" s="184"/>
      <c r="DT335" s="184"/>
      <c r="DU335" s="184"/>
      <c r="DV335" s="184"/>
      <c r="DW335" s="184"/>
      <c r="DX335" s="184"/>
      <c r="DY335" s="184"/>
      <c r="DZ335" s="184"/>
      <c r="EA335" s="184"/>
      <c r="EB335" s="184"/>
      <c r="EC335" s="184"/>
      <c r="ED335" s="184"/>
      <c r="EE335" s="184"/>
      <c r="EF335" s="184"/>
      <c r="EG335" s="184"/>
      <c r="EH335" s="184"/>
      <c r="EI335" s="184"/>
      <c r="EJ335" s="184"/>
      <c r="EK335" s="184"/>
      <c r="EL335" s="184"/>
      <c r="EM335" s="184"/>
      <c r="EN335" s="184"/>
      <c r="EO335" s="184"/>
      <c r="EP335" s="184"/>
      <c r="EQ335" s="184"/>
      <c r="ER335" s="184"/>
      <c r="ES335" s="184"/>
      <c r="ET335" s="184"/>
      <c r="EU335" s="184"/>
      <c r="EV335" s="184"/>
      <c r="EW335" s="184"/>
      <c r="EX335" s="184"/>
      <c r="EY335" s="184"/>
      <c r="EZ335" s="184"/>
      <c r="FA335" s="184"/>
      <c r="FB335" s="184"/>
      <c r="FC335" s="184"/>
      <c r="FD335" s="184"/>
      <c r="FE335" s="184"/>
      <c r="FF335" s="184"/>
      <c r="FG335" s="184"/>
      <c r="FH335" s="184"/>
      <c r="FI335" s="184"/>
      <c r="FJ335" s="184"/>
      <c r="FK335" s="184"/>
      <c r="FL335" s="184"/>
      <c r="FM335" s="184"/>
      <c r="FN335" s="184"/>
      <c r="FO335" s="184"/>
      <c r="FP335" s="184"/>
      <c r="FQ335" s="184"/>
      <c r="FR335" s="184"/>
      <c r="FS335" s="184"/>
      <c r="FT335" s="184"/>
      <c r="FU335" s="184"/>
      <c r="FV335" s="184"/>
      <c r="FW335" s="184"/>
      <c r="FX335" s="184"/>
      <c r="FY335" s="184"/>
      <c r="FZ335" s="184"/>
      <c r="GA335" s="184"/>
      <c r="GB335" s="184"/>
      <c r="GC335" s="184"/>
      <c r="GD335" s="184"/>
      <c r="GE335" s="184"/>
      <c r="GF335" s="184"/>
      <c r="GG335" s="184"/>
      <c r="GH335" s="184"/>
      <c r="GI335" s="184"/>
      <c r="GJ335" s="184"/>
      <c r="GK335" s="184"/>
      <c r="GL335" s="184"/>
      <c r="GM335" s="184"/>
      <c r="GN335" s="184"/>
      <c r="GO335" s="184"/>
      <c r="GP335" s="184"/>
      <c r="GQ335" s="184"/>
      <c r="GR335" s="184"/>
      <c r="GS335" s="184"/>
      <c r="GT335" s="184"/>
      <c r="GU335" s="184"/>
      <c r="GV335" s="184"/>
      <c r="GW335" s="184"/>
      <c r="GX335" s="184"/>
      <c r="GY335" s="184"/>
      <c r="GZ335" s="184"/>
      <c r="HA335" s="184"/>
      <c r="HB335" s="184"/>
      <c r="HC335" s="184"/>
      <c r="HD335" s="184"/>
      <c r="HE335" s="184"/>
      <c r="HF335" s="184"/>
      <c r="HG335" s="184"/>
      <c r="HH335" s="184"/>
      <c r="HI335" s="184"/>
      <c r="HJ335" s="184"/>
      <c r="HK335" s="578"/>
    </row>
    <row r="336" spans="1:219" s="185" customFormat="1">
      <c r="A336" s="284"/>
      <c r="B336" s="285"/>
      <c r="C336" s="286"/>
      <c r="D336" s="287"/>
      <c r="E336" s="288"/>
      <c r="F336" s="289"/>
      <c r="G336" s="289"/>
      <c r="H336" s="289"/>
      <c r="I336" s="289"/>
      <c r="J336" s="289"/>
      <c r="K336" s="289"/>
      <c r="L336" s="289"/>
      <c r="M336" s="572"/>
      <c r="N336" s="572"/>
      <c r="O336" s="572"/>
      <c r="P336" s="572"/>
      <c r="Q336" s="572"/>
      <c r="R336" s="572"/>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c r="BM336" s="184"/>
      <c r="BN336" s="184"/>
      <c r="BO336" s="184"/>
      <c r="BP336" s="184"/>
      <c r="BQ336" s="184"/>
      <c r="BR336" s="184"/>
      <c r="BS336" s="184"/>
      <c r="BT336" s="184"/>
      <c r="BU336" s="184"/>
      <c r="BV336" s="184"/>
      <c r="BW336" s="184"/>
      <c r="BX336" s="184"/>
      <c r="BY336" s="184"/>
      <c r="BZ336" s="184"/>
      <c r="CA336" s="184"/>
      <c r="CB336" s="184"/>
      <c r="CC336" s="184"/>
      <c r="CD336" s="184"/>
      <c r="CE336" s="184"/>
      <c r="CF336" s="184"/>
      <c r="CG336" s="184"/>
      <c r="CH336" s="184"/>
      <c r="CI336" s="184"/>
      <c r="CJ336" s="184"/>
      <c r="CK336" s="184"/>
      <c r="CL336" s="184"/>
      <c r="CM336" s="184"/>
      <c r="CN336" s="184"/>
      <c r="CO336" s="184"/>
      <c r="CP336" s="184"/>
      <c r="CQ336" s="184"/>
      <c r="CR336" s="184"/>
      <c r="CS336" s="184"/>
      <c r="CT336" s="184"/>
      <c r="CU336" s="184"/>
      <c r="CV336" s="184"/>
      <c r="CW336" s="184"/>
      <c r="CX336" s="184"/>
      <c r="CY336" s="184"/>
      <c r="CZ336" s="184"/>
      <c r="DA336" s="184"/>
      <c r="DB336" s="184"/>
      <c r="DC336" s="184"/>
      <c r="DD336" s="184"/>
      <c r="DE336" s="184"/>
      <c r="DF336" s="184"/>
      <c r="DG336" s="184"/>
      <c r="DH336" s="184"/>
      <c r="DI336" s="184"/>
      <c r="DJ336" s="184"/>
      <c r="DK336" s="184"/>
      <c r="DL336" s="184"/>
      <c r="DM336" s="184"/>
      <c r="DN336" s="184"/>
      <c r="DO336" s="184"/>
      <c r="DP336" s="184"/>
      <c r="DQ336" s="184"/>
      <c r="DR336" s="184"/>
      <c r="DS336" s="184"/>
      <c r="DT336" s="184"/>
      <c r="DU336" s="184"/>
      <c r="DV336" s="184"/>
      <c r="DW336" s="184"/>
      <c r="DX336" s="184"/>
      <c r="DY336" s="184"/>
      <c r="DZ336" s="184"/>
      <c r="EA336" s="184"/>
      <c r="EB336" s="184"/>
      <c r="EC336" s="184"/>
      <c r="ED336" s="184"/>
      <c r="EE336" s="184"/>
      <c r="EF336" s="184"/>
      <c r="EG336" s="184"/>
      <c r="EH336" s="184"/>
      <c r="EI336" s="184"/>
      <c r="EJ336" s="184"/>
      <c r="EK336" s="184"/>
      <c r="EL336" s="184"/>
      <c r="EM336" s="184"/>
      <c r="EN336" s="184"/>
      <c r="EO336" s="184"/>
      <c r="EP336" s="184"/>
      <c r="EQ336" s="184"/>
      <c r="ER336" s="184"/>
      <c r="ES336" s="184"/>
      <c r="ET336" s="184"/>
      <c r="EU336" s="184"/>
      <c r="EV336" s="184"/>
      <c r="EW336" s="184"/>
      <c r="EX336" s="184"/>
      <c r="EY336" s="184"/>
      <c r="EZ336" s="184"/>
      <c r="FA336" s="184"/>
      <c r="FB336" s="184"/>
      <c r="FC336" s="184"/>
      <c r="FD336" s="184"/>
      <c r="FE336" s="184"/>
      <c r="FF336" s="184"/>
      <c r="FG336" s="184"/>
      <c r="FH336" s="184"/>
      <c r="FI336" s="184"/>
      <c r="FJ336" s="184"/>
      <c r="FK336" s="184"/>
      <c r="FL336" s="184"/>
      <c r="FM336" s="184"/>
      <c r="FN336" s="184"/>
      <c r="FO336" s="184"/>
      <c r="FP336" s="184"/>
      <c r="FQ336" s="184"/>
      <c r="FR336" s="184"/>
      <c r="FS336" s="184"/>
      <c r="FT336" s="184"/>
      <c r="FU336" s="184"/>
      <c r="FV336" s="184"/>
      <c r="FW336" s="184"/>
      <c r="FX336" s="184"/>
      <c r="FY336" s="184"/>
      <c r="FZ336" s="184"/>
      <c r="GA336" s="184"/>
      <c r="GB336" s="184"/>
      <c r="GC336" s="184"/>
      <c r="GD336" s="184"/>
      <c r="GE336" s="184"/>
      <c r="GF336" s="184"/>
      <c r="GG336" s="184"/>
      <c r="GH336" s="184"/>
      <c r="GI336" s="184"/>
      <c r="GJ336" s="184"/>
      <c r="GK336" s="184"/>
      <c r="GL336" s="184"/>
      <c r="GM336" s="184"/>
      <c r="GN336" s="184"/>
      <c r="GO336" s="184"/>
      <c r="GP336" s="184"/>
      <c r="GQ336" s="184"/>
      <c r="GR336" s="184"/>
      <c r="GS336" s="184"/>
      <c r="GT336" s="184"/>
      <c r="GU336" s="184"/>
      <c r="GV336" s="184"/>
      <c r="GW336" s="184"/>
      <c r="GX336" s="184"/>
      <c r="GY336" s="184"/>
      <c r="GZ336" s="184"/>
      <c r="HA336" s="184"/>
      <c r="HB336" s="184"/>
      <c r="HC336" s="184"/>
      <c r="HD336" s="184"/>
      <c r="HE336" s="184"/>
      <c r="HF336" s="184"/>
      <c r="HG336" s="184"/>
      <c r="HH336" s="184"/>
      <c r="HI336" s="184"/>
      <c r="HJ336" s="184"/>
      <c r="HK336" s="578"/>
    </row>
    <row r="337" spans="1:219" s="185" customFormat="1">
      <c r="A337" s="284"/>
      <c r="B337" s="285"/>
      <c r="C337" s="286"/>
      <c r="D337" s="287"/>
      <c r="E337" s="288"/>
      <c r="F337" s="289"/>
      <c r="G337" s="289"/>
      <c r="H337" s="289"/>
      <c r="I337" s="289"/>
      <c r="J337" s="289"/>
      <c r="K337" s="289"/>
      <c r="L337" s="289"/>
      <c r="M337" s="572"/>
      <c r="N337" s="572"/>
      <c r="O337" s="572"/>
      <c r="P337" s="572"/>
      <c r="Q337" s="572"/>
      <c r="R337" s="572"/>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84"/>
      <c r="CW337" s="184"/>
      <c r="CX337" s="184"/>
      <c r="CY337" s="184"/>
      <c r="CZ337" s="184"/>
      <c r="DA337" s="184"/>
      <c r="DB337" s="184"/>
      <c r="DC337" s="184"/>
      <c r="DD337" s="184"/>
      <c r="DE337" s="184"/>
      <c r="DF337" s="184"/>
      <c r="DG337" s="184"/>
      <c r="DH337" s="184"/>
      <c r="DI337" s="184"/>
      <c r="DJ337" s="184"/>
      <c r="DK337" s="184"/>
      <c r="DL337" s="184"/>
      <c r="DM337" s="184"/>
      <c r="DN337" s="184"/>
      <c r="DO337" s="184"/>
      <c r="DP337" s="184"/>
      <c r="DQ337" s="184"/>
      <c r="DR337" s="184"/>
      <c r="DS337" s="184"/>
      <c r="DT337" s="184"/>
      <c r="DU337" s="184"/>
      <c r="DV337" s="184"/>
      <c r="DW337" s="184"/>
      <c r="DX337" s="184"/>
      <c r="DY337" s="184"/>
      <c r="DZ337" s="184"/>
      <c r="EA337" s="184"/>
      <c r="EB337" s="184"/>
      <c r="EC337" s="184"/>
      <c r="ED337" s="184"/>
      <c r="EE337" s="184"/>
      <c r="EF337" s="184"/>
      <c r="EG337" s="184"/>
      <c r="EH337" s="184"/>
      <c r="EI337" s="184"/>
      <c r="EJ337" s="184"/>
      <c r="EK337" s="184"/>
      <c r="EL337" s="184"/>
      <c r="EM337" s="184"/>
      <c r="EN337" s="184"/>
      <c r="EO337" s="184"/>
      <c r="EP337" s="184"/>
      <c r="EQ337" s="184"/>
      <c r="ER337" s="184"/>
      <c r="ES337" s="184"/>
      <c r="ET337" s="184"/>
      <c r="EU337" s="184"/>
      <c r="EV337" s="184"/>
      <c r="EW337" s="184"/>
      <c r="EX337" s="184"/>
      <c r="EY337" s="184"/>
      <c r="EZ337" s="184"/>
      <c r="FA337" s="184"/>
      <c r="FB337" s="184"/>
      <c r="FC337" s="184"/>
      <c r="FD337" s="184"/>
      <c r="FE337" s="184"/>
      <c r="FF337" s="184"/>
      <c r="FG337" s="184"/>
      <c r="FH337" s="184"/>
      <c r="FI337" s="184"/>
      <c r="FJ337" s="184"/>
      <c r="FK337" s="184"/>
      <c r="FL337" s="184"/>
      <c r="FM337" s="184"/>
      <c r="FN337" s="184"/>
      <c r="FO337" s="184"/>
      <c r="FP337" s="184"/>
      <c r="FQ337" s="184"/>
      <c r="FR337" s="184"/>
      <c r="FS337" s="184"/>
      <c r="FT337" s="184"/>
      <c r="FU337" s="184"/>
      <c r="FV337" s="184"/>
      <c r="FW337" s="184"/>
      <c r="FX337" s="184"/>
      <c r="FY337" s="184"/>
      <c r="FZ337" s="184"/>
      <c r="GA337" s="184"/>
      <c r="GB337" s="184"/>
      <c r="GC337" s="184"/>
      <c r="GD337" s="184"/>
      <c r="GE337" s="184"/>
      <c r="GF337" s="184"/>
      <c r="GG337" s="184"/>
      <c r="GH337" s="184"/>
      <c r="GI337" s="184"/>
      <c r="GJ337" s="184"/>
      <c r="GK337" s="184"/>
      <c r="GL337" s="184"/>
      <c r="GM337" s="184"/>
      <c r="GN337" s="184"/>
      <c r="GO337" s="184"/>
      <c r="GP337" s="184"/>
      <c r="GQ337" s="184"/>
      <c r="GR337" s="184"/>
      <c r="GS337" s="184"/>
      <c r="GT337" s="184"/>
      <c r="GU337" s="184"/>
      <c r="GV337" s="184"/>
      <c r="GW337" s="184"/>
      <c r="GX337" s="184"/>
      <c r="GY337" s="184"/>
      <c r="GZ337" s="184"/>
      <c r="HA337" s="184"/>
      <c r="HB337" s="184"/>
      <c r="HC337" s="184"/>
      <c r="HD337" s="184"/>
      <c r="HE337" s="184"/>
      <c r="HF337" s="184"/>
      <c r="HG337" s="184"/>
      <c r="HH337" s="184"/>
      <c r="HI337" s="184"/>
      <c r="HJ337" s="184"/>
      <c r="HK337" s="578"/>
    </row>
    <row r="338" spans="1:219" s="185" customFormat="1">
      <c r="A338" s="284"/>
      <c r="B338" s="285"/>
      <c r="C338" s="286"/>
      <c r="D338" s="287"/>
      <c r="E338" s="288"/>
      <c r="F338" s="289"/>
      <c r="G338" s="289"/>
      <c r="H338" s="289"/>
      <c r="I338" s="289"/>
      <c r="J338" s="289"/>
      <c r="K338" s="289"/>
      <c r="L338" s="289"/>
      <c r="M338" s="572"/>
      <c r="N338" s="572"/>
      <c r="O338" s="572"/>
      <c r="P338" s="572"/>
      <c r="Q338" s="572"/>
      <c r="R338" s="572"/>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84"/>
      <c r="CW338" s="184"/>
      <c r="CX338" s="184"/>
      <c r="CY338" s="184"/>
      <c r="CZ338" s="184"/>
      <c r="DA338" s="184"/>
      <c r="DB338" s="184"/>
      <c r="DC338" s="184"/>
      <c r="DD338" s="184"/>
      <c r="DE338" s="184"/>
      <c r="DF338" s="184"/>
      <c r="DG338" s="184"/>
      <c r="DH338" s="184"/>
      <c r="DI338" s="184"/>
      <c r="DJ338" s="184"/>
      <c r="DK338" s="184"/>
      <c r="DL338" s="184"/>
      <c r="DM338" s="184"/>
      <c r="DN338" s="184"/>
      <c r="DO338" s="184"/>
      <c r="DP338" s="184"/>
      <c r="DQ338" s="184"/>
      <c r="DR338" s="184"/>
      <c r="DS338" s="184"/>
      <c r="DT338" s="184"/>
      <c r="DU338" s="184"/>
      <c r="DV338" s="184"/>
      <c r="DW338" s="184"/>
      <c r="DX338" s="184"/>
      <c r="DY338" s="184"/>
      <c r="DZ338" s="184"/>
      <c r="EA338" s="184"/>
      <c r="EB338" s="184"/>
      <c r="EC338" s="184"/>
      <c r="ED338" s="184"/>
      <c r="EE338" s="184"/>
      <c r="EF338" s="184"/>
      <c r="EG338" s="184"/>
      <c r="EH338" s="184"/>
      <c r="EI338" s="184"/>
      <c r="EJ338" s="184"/>
      <c r="EK338" s="184"/>
      <c r="EL338" s="184"/>
      <c r="EM338" s="184"/>
      <c r="EN338" s="184"/>
      <c r="EO338" s="184"/>
      <c r="EP338" s="184"/>
      <c r="EQ338" s="184"/>
      <c r="ER338" s="184"/>
      <c r="ES338" s="184"/>
      <c r="ET338" s="184"/>
      <c r="EU338" s="184"/>
      <c r="EV338" s="184"/>
      <c r="EW338" s="184"/>
      <c r="EX338" s="184"/>
      <c r="EY338" s="184"/>
      <c r="EZ338" s="184"/>
      <c r="FA338" s="184"/>
      <c r="FB338" s="184"/>
      <c r="FC338" s="184"/>
      <c r="FD338" s="184"/>
      <c r="FE338" s="184"/>
      <c r="FF338" s="184"/>
      <c r="FG338" s="184"/>
      <c r="FH338" s="184"/>
      <c r="FI338" s="184"/>
      <c r="FJ338" s="184"/>
      <c r="FK338" s="184"/>
      <c r="FL338" s="184"/>
      <c r="FM338" s="184"/>
      <c r="FN338" s="184"/>
      <c r="FO338" s="184"/>
      <c r="FP338" s="184"/>
      <c r="FQ338" s="184"/>
      <c r="FR338" s="184"/>
      <c r="FS338" s="184"/>
      <c r="FT338" s="184"/>
      <c r="FU338" s="184"/>
      <c r="FV338" s="184"/>
      <c r="FW338" s="184"/>
      <c r="FX338" s="184"/>
      <c r="FY338" s="184"/>
      <c r="FZ338" s="184"/>
      <c r="GA338" s="184"/>
      <c r="GB338" s="184"/>
      <c r="GC338" s="184"/>
      <c r="GD338" s="184"/>
      <c r="GE338" s="184"/>
      <c r="GF338" s="184"/>
      <c r="GG338" s="184"/>
      <c r="GH338" s="184"/>
      <c r="GI338" s="184"/>
      <c r="GJ338" s="184"/>
      <c r="GK338" s="184"/>
      <c r="GL338" s="184"/>
      <c r="GM338" s="184"/>
      <c r="GN338" s="184"/>
      <c r="GO338" s="184"/>
      <c r="GP338" s="184"/>
      <c r="GQ338" s="184"/>
      <c r="GR338" s="184"/>
      <c r="GS338" s="184"/>
      <c r="GT338" s="184"/>
      <c r="GU338" s="184"/>
      <c r="GV338" s="184"/>
      <c r="GW338" s="184"/>
      <c r="GX338" s="184"/>
      <c r="GY338" s="184"/>
      <c r="GZ338" s="184"/>
      <c r="HA338" s="184"/>
      <c r="HB338" s="184"/>
      <c r="HC338" s="184"/>
      <c r="HD338" s="184"/>
      <c r="HE338" s="184"/>
      <c r="HF338" s="184"/>
      <c r="HG338" s="184"/>
      <c r="HH338" s="184"/>
      <c r="HI338" s="184"/>
      <c r="HJ338" s="184"/>
      <c r="HK338" s="578"/>
    </row>
    <row r="339" spans="1:219" s="185" customFormat="1">
      <c r="A339" s="284"/>
      <c r="B339" s="285"/>
      <c r="C339" s="286"/>
      <c r="D339" s="287"/>
      <c r="E339" s="288"/>
      <c r="F339" s="289"/>
      <c r="G339" s="289"/>
      <c r="H339" s="289"/>
      <c r="I339" s="289"/>
      <c r="J339" s="289"/>
      <c r="K339" s="289"/>
      <c r="L339" s="289"/>
      <c r="M339" s="572"/>
      <c r="N339" s="572"/>
      <c r="O339" s="572"/>
      <c r="P339" s="572"/>
      <c r="Q339" s="572"/>
      <c r="R339" s="572"/>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c r="DA339" s="184"/>
      <c r="DB339" s="184"/>
      <c r="DC339" s="184"/>
      <c r="DD339" s="184"/>
      <c r="DE339" s="184"/>
      <c r="DF339" s="184"/>
      <c r="DG339" s="184"/>
      <c r="DH339" s="184"/>
      <c r="DI339" s="184"/>
      <c r="DJ339" s="184"/>
      <c r="DK339" s="184"/>
      <c r="DL339" s="184"/>
      <c r="DM339" s="184"/>
      <c r="DN339" s="184"/>
      <c r="DO339" s="184"/>
      <c r="DP339" s="184"/>
      <c r="DQ339" s="184"/>
      <c r="DR339" s="184"/>
      <c r="DS339" s="184"/>
      <c r="DT339" s="184"/>
      <c r="DU339" s="184"/>
      <c r="DV339" s="184"/>
      <c r="DW339" s="184"/>
      <c r="DX339" s="184"/>
      <c r="DY339" s="184"/>
      <c r="DZ339" s="184"/>
      <c r="EA339" s="184"/>
      <c r="EB339" s="184"/>
      <c r="EC339" s="184"/>
      <c r="ED339" s="184"/>
      <c r="EE339" s="184"/>
      <c r="EF339" s="184"/>
      <c r="EG339" s="184"/>
      <c r="EH339" s="184"/>
      <c r="EI339" s="184"/>
      <c r="EJ339" s="184"/>
      <c r="EK339" s="184"/>
      <c r="EL339" s="184"/>
      <c r="EM339" s="184"/>
      <c r="EN339" s="184"/>
      <c r="EO339" s="184"/>
      <c r="EP339" s="184"/>
      <c r="EQ339" s="184"/>
      <c r="ER339" s="184"/>
      <c r="ES339" s="184"/>
      <c r="ET339" s="184"/>
      <c r="EU339" s="184"/>
      <c r="EV339" s="184"/>
      <c r="EW339" s="184"/>
      <c r="EX339" s="184"/>
      <c r="EY339" s="184"/>
      <c r="EZ339" s="184"/>
      <c r="FA339" s="184"/>
      <c r="FB339" s="184"/>
      <c r="FC339" s="184"/>
      <c r="FD339" s="184"/>
      <c r="FE339" s="184"/>
      <c r="FF339" s="184"/>
      <c r="FG339" s="184"/>
      <c r="FH339" s="184"/>
      <c r="FI339" s="184"/>
      <c r="FJ339" s="184"/>
      <c r="FK339" s="184"/>
      <c r="FL339" s="184"/>
      <c r="FM339" s="184"/>
      <c r="FN339" s="184"/>
      <c r="FO339" s="184"/>
      <c r="FP339" s="184"/>
      <c r="FQ339" s="184"/>
      <c r="FR339" s="184"/>
      <c r="FS339" s="184"/>
      <c r="FT339" s="184"/>
      <c r="FU339" s="184"/>
      <c r="FV339" s="184"/>
      <c r="FW339" s="184"/>
      <c r="FX339" s="184"/>
      <c r="FY339" s="184"/>
      <c r="FZ339" s="184"/>
      <c r="GA339" s="184"/>
      <c r="GB339" s="184"/>
      <c r="GC339" s="184"/>
      <c r="GD339" s="184"/>
      <c r="GE339" s="184"/>
      <c r="GF339" s="184"/>
      <c r="GG339" s="184"/>
      <c r="GH339" s="184"/>
      <c r="GI339" s="184"/>
      <c r="GJ339" s="184"/>
      <c r="GK339" s="184"/>
      <c r="GL339" s="184"/>
      <c r="GM339" s="184"/>
      <c r="GN339" s="184"/>
      <c r="GO339" s="184"/>
      <c r="GP339" s="184"/>
      <c r="GQ339" s="184"/>
      <c r="GR339" s="184"/>
      <c r="GS339" s="184"/>
      <c r="GT339" s="184"/>
      <c r="GU339" s="184"/>
      <c r="GV339" s="184"/>
      <c r="GW339" s="184"/>
      <c r="GX339" s="184"/>
      <c r="GY339" s="184"/>
      <c r="GZ339" s="184"/>
      <c r="HA339" s="184"/>
      <c r="HB339" s="184"/>
      <c r="HC339" s="184"/>
      <c r="HD339" s="184"/>
      <c r="HE339" s="184"/>
      <c r="HF339" s="184"/>
      <c r="HG339" s="184"/>
      <c r="HH339" s="184"/>
      <c r="HI339" s="184"/>
      <c r="HJ339" s="184"/>
      <c r="HK339" s="578"/>
    </row>
    <row r="340" spans="1:219" s="185" customFormat="1">
      <c r="A340" s="284"/>
      <c r="B340" s="285"/>
      <c r="C340" s="286"/>
      <c r="D340" s="287"/>
      <c r="E340" s="288"/>
      <c r="F340" s="289"/>
      <c r="G340" s="289"/>
      <c r="H340" s="289"/>
      <c r="I340" s="289"/>
      <c r="J340" s="289"/>
      <c r="K340" s="289"/>
      <c r="L340" s="289"/>
      <c r="M340" s="572"/>
      <c r="N340" s="572"/>
      <c r="O340" s="572"/>
      <c r="P340" s="572"/>
      <c r="Q340" s="572"/>
      <c r="R340" s="572"/>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c r="BM340" s="184"/>
      <c r="BN340" s="184"/>
      <c r="BO340" s="184"/>
      <c r="BP340" s="184"/>
      <c r="BQ340" s="184"/>
      <c r="BR340" s="184"/>
      <c r="BS340" s="184"/>
      <c r="BT340" s="184"/>
      <c r="BU340" s="184"/>
      <c r="BV340" s="184"/>
      <c r="BW340" s="184"/>
      <c r="BX340" s="184"/>
      <c r="BY340" s="184"/>
      <c r="BZ340" s="184"/>
      <c r="CA340" s="184"/>
      <c r="CB340" s="184"/>
      <c r="CC340" s="184"/>
      <c r="CD340" s="184"/>
      <c r="CE340" s="184"/>
      <c r="CF340" s="184"/>
      <c r="CG340" s="184"/>
      <c r="CH340" s="184"/>
      <c r="CI340" s="184"/>
      <c r="CJ340" s="184"/>
      <c r="CK340" s="184"/>
      <c r="CL340" s="184"/>
      <c r="CM340" s="184"/>
      <c r="CN340" s="184"/>
      <c r="CO340" s="184"/>
      <c r="CP340" s="184"/>
      <c r="CQ340" s="184"/>
      <c r="CR340" s="184"/>
      <c r="CS340" s="184"/>
      <c r="CT340" s="184"/>
      <c r="CU340" s="184"/>
      <c r="CV340" s="184"/>
      <c r="CW340" s="184"/>
      <c r="CX340" s="184"/>
      <c r="CY340" s="184"/>
      <c r="CZ340" s="184"/>
      <c r="DA340" s="184"/>
      <c r="DB340" s="184"/>
      <c r="DC340" s="184"/>
      <c r="DD340" s="184"/>
      <c r="DE340" s="184"/>
      <c r="DF340" s="184"/>
      <c r="DG340" s="184"/>
      <c r="DH340" s="184"/>
      <c r="DI340" s="184"/>
      <c r="DJ340" s="184"/>
      <c r="DK340" s="184"/>
      <c r="DL340" s="184"/>
      <c r="DM340" s="184"/>
      <c r="DN340" s="184"/>
      <c r="DO340" s="184"/>
      <c r="DP340" s="184"/>
      <c r="DQ340" s="184"/>
      <c r="DR340" s="184"/>
      <c r="DS340" s="184"/>
      <c r="DT340" s="184"/>
      <c r="DU340" s="184"/>
      <c r="DV340" s="184"/>
      <c r="DW340" s="184"/>
      <c r="DX340" s="184"/>
      <c r="DY340" s="184"/>
      <c r="DZ340" s="184"/>
      <c r="EA340" s="184"/>
      <c r="EB340" s="184"/>
      <c r="EC340" s="184"/>
      <c r="ED340" s="184"/>
      <c r="EE340" s="184"/>
      <c r="EF340" s="184"/>
      <c r="EG340" s="184"/>
      <c r="EH340" s="184"/>
      <c r="EI340" s="184"/>
      <c r="EJ340" s="184"/>
      <c r="EK340" s="184"/>
      <c r="EL340" s="184"/>
      <c r="EM340" s="184"/>
      <c r="EN340" s="184"/>
      <c r="EO340" s="184"/>
      <c r="EP340" s="184"/>
      <c r="EQ340" s="184"/>
      <c r="ER340" s="184"/>
      <c r="ES340" s="184"/>
      <c r="ET340" s="184"/>
      <c r="EU340" s="184"/>
      <c r="EV340" s="184"/>
      <c r="EW340" s="184"/>
      <c r="EX340" s="184"/>
      <c r="EY340" s="184"/>
      <c r="EZ340" s="184"/>
      <c r="FA340" s="184"/>
      <c r="FB340" s="184"/>
      <c r="FC340" s="184"/>
      <c r="FD340" s="184"/>
      <c r="FE340" s="184"/>
      <c r="FF340" s="184"/>
      <c r="FG340" s="184"/>
      <c r="FH340" s="184"/>
      <c r="FI340" s="184"/>
      <c r="FJ340" s="184"/>
      <c r="FK340" s="184"/>
      <c r="FL340" s="184"/>
      <c r="FM340" s="184"/>
      <c r="FN340" s="184"/>
      <c r="FO340" s="184"/>
      <c r="FP340" s="184"/>
      <c r="FQ340" s="184"/>
      <c r="FR340" s="184"/>
      <c r="FS340" s="184"/>
      <c r="FT340" s="184"/>
      <c r="FU340" s="184"/>
      <c r="FV340" s="184"/>
      <c r="FW340" s="184"/>
      <c r="FX340" s="184"/>
      <c r="FY340" s="184"/>
      <c r="FZ340" s="184"/>
      <c r="GA340" s="184"/>
      <c r="GB340" s="184"/>
      <c r="GC340" s="184"/>
      <c r="GD340" s="184"/>
      <c r="GE340" s="184"/>
      <c r="GF340" s="184"/>
      <c r="GG340" s="184"/>
      <c r="GH340" s="184"/>
      <c r="GI340" s="184"/>
      <c r="GJ340" s="184"/>
      <c r="GK340" s="184"/>
      <c r="GL340" s="184"/>
      <c r="GM340" s="184"/>
      <c r="GN340" s="184"/>
      <c r="GO340" s="184"/>
      <c r="GP340" s="184"/>
      <c r="GQ340" s="184"/>
      <c r="GR340" s="184"/>
      <c r="GS340" s="184"/>
      <c r="GT340" s="184"/>
      <c r="GU340" s="184"/>
      <c r="GV340" s="184"/>
      <c r="GW340" s="184"/>
      <c r="GX340" s="184"/>
      <c r="GY340" s="184"/>
      <c r="GZ340" s="184"/>
      <c r="HA340" s="184"/>
      <c r="HB340" s="184"/>
      <c r="HC340" s="184"/>
      <c r="HD340" s="184"/>
      <c r="HE340" s="184"/>
      <c r="HF340" s="184"/>
      <c r="HG340" s="184"/>
      <c r="HH340" s="184"/>
      <c r="HI340" s="184"/>
      <c r="HJ340" s="184"/>
      <c r="HK340" s="578"/>
    </row>
    <row r="341" spans="1:219" s="185" customFormat="1">
      <c r="A341" s="284"/>
      <c r="B341" s="285"/>
      <c r="C341" s="286"/>
      <c r="D341" s="287"/>
      <c r="E341" s="288"/>
      <c r="F341" s="289"/>
      <c r="G341" s="289"/>
      <c r="H341" s="289"/>
      <c r="I341" s="289"/>
      <c r="J341" s="289"/>
      <c r="K341" s="289"/>
      <c r="L341" s="289"/>
      <c r="M341" s="572"/>
      <c r="N341" s="572"/>
      <c r="O341" s="572"/>
      <c r="P341" s="572"/>
      <c r="Q341" s="572"/>
      <c r="R341" s="572"/>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c r="CN341" s="184"/>
      <c r="CO341" s="184"/>
      <c r="CP341" s="184"/>
      <c r="CQ341" s="184"/>
      <c r="CR341" s="184"/>
      <c r="CS341" s="184"/>
      <c r="CT341" s="184"/>
      <c r="CU341" s="184"/>
      <c r="CV341" s="184"/>
      <c r="CW341" s="184"/>
      <c r="CX341" s="184"/>
      <c r="CY341" s="184"/>
      <c r="CZ341" s="184"/>
      <c r="DA341" s="184"/>
      <c r="DB341" s="184"/>
      <c r="DC341" s="184"/>
      <c r="DD341" s="184"/>
      <c r="DE341" s="184"/>
      <c r="DF341" s="184"/>
      <c r="DG341" s="184"/>
      <c r="DH341" s="184"/>
      <c r="DI341" s="184"/>
      <c r="DJ341" s="184"/>
      <c r="DK341" s="184"/>
      <c r="DL341" s="184"/>
      <c r="DM341" s="184"/>
      <c r="DN341" s="184"/>
      <c r="DO341" s="184"/>
      <c r="DP341" s="184"/>
      <c r="DQ341" s="184"/>
      <c r="DR341" s="184"/>
      <c r="DS341" s="184"/>
      <c r="DT341" s="184"/>
      <c r="DU341" s="184"/>
      <c r="DV341" s="184"/>
      <c r="DW341" s="184"/>
      <c r="DX341" s="184"/>
      <c r="DY341" s="184"/>
      <c r="DZ341" s="184"/>
      <c r="EA341" s="184"/>
      <c r="EB341" s="184"/>
      <c r="EC341" s="184"/>
      <c r="ED341" s="184"/>
      <c r="EE341" s="184"/>
      <c r="EF341" s="184"/>
      <c r="EG341" s="184"/>
      <c r="EH341" s="184"/>
      <c r="EI341" s="184"/>
      <c r="EJ341" s="184"/>
      <c r="EK341" s="184"/>
      <c r="EL341" s="184"/>
      <c r="EM341" s="184"/>
      <c r="EN341" s="184"/>
      <c r="EO341" s="184"/>
      <c r="EP341" s="184"/>
      <c r="EQ341" s="184"/>
      <c r="ER341" s="184"/>
      <c r="ES341" s="184"/>
      <c r="ET341" s="184"/>
      <c r="EU341" s="184"/>
      <c r="EV341" s="184"/>
      <c r="EW341" s="184"/>
      <c r="EX341" s="184"/>
      <c r="EY341" s="184"/>
      <c r="EZ341" s="184"/>
      <c r="FA341" s="184"/>
      <c r="FB341" s="184"/>
      <c r="FC341" s="184"/>
      <c r="FD341" s="184"/>
      <c r="FE341" s="184"/>
      <c r="FF341" s="184"/>
      <c r="FG341" s="184"/>
      <c r="FH341" s="184"/>
      <c r="FI341" s="184"/>
      <c r="FJ341" s="184"/>
      <c r="FK341" s="184"/>
      <c r="FL341" s="184"/>
      <c r="FM341" s="184"/>
      <c r="FN341" s="184"/>
      <c r="FO341" s="184"/>
      <c r="FP341" s="184"/>
      <c r="FQ341" s="184"/>
      <c r="FR341" s="184"/>
      <c r="FS341" s="184"/>
      <c r="FT341" s="184"/>
      <c r="FU341" s="184"/>
      <c r="FV341" s="184"/>
      <c r="FW341" s="184"/>
      <c r="FX341" s="184"/>
      <c r="FY341" s="184"/>
      <c r="FZ341" s="184"/>
      <c r="GA341" s="184"/>
      <c r="GB341" s="184"/>
      <c r="GC341" s="184"/>
      <c r="GD341" s="184"/>
      <c r="GE341" s="184"/>
      <c r="GF341" s="184"/>
      <c r="GG341" s="184"/>
      <c r="GH341" s="184"/>
      <c r="GI341" s="184"/>
      <c r="GJ341" s="184"/>
      <c r="GK341" s="184"/>
      <c r="GL341" s="184"/>
      <c r="GM341" s="184"/>
      <c r="GN341" s="184"/>
      <c r="GO341" s="184"/>
      <c r="GP341" s="184"/>
      <c r="GQ341" s="184"/>
      <c r="GR341" s="184"/>
      <c r="GS341" s="184"/>
      <c r="GT341" s="184"/>
      <c r="GU341" s="184"/>
      <c r="GV341" s="184"/>
      <c r="GW341" s="184"/>
      <c r="GX341" s="184"/>
      <c r="GY341" s="184"/>
      <c r="GZ341" s="184"/>
      <c r="HA341" s="184"/>
      <c r="HB341" s="184"/>
      <c r="HC341" s="184"/>
      <c r="HD341" s="184"/>
      <c r="HE341" s="184"/>
      <c r="HF341" s="184"/>
      <c r="HG341" s="184"/>
      <c r="HH341" s="184"/>
      <c r="HI341" s="184"/>
      <c r="HJ341" s="184"/>
      <c r="HK341" s="578"/>
    </row>
    <row r="342" spans="1:219" s="185" customFormat="1">
      <c r="A342" s="284"/>
      <c r="B342" s="285"/>
      <c r="C342" s="286"/>
      <c r="D342" s="287"/>
      <c r="E342" s="288"/>
      <c r="F342" s="289"/>
      <c r="G342" s="289"/>
      <c r="H342" s="289"/>
      <c r="I342" s="289"/>
      <c r="J342" s="289"/>
      <c r="K342" s="289"/>
      <c r="L342" s="289"/>
      <c r="M342" s="572"/>
      <c r="N342" s="572"/>
      <c r="O342" s="572"/>
      <c r="P342" s="572"/>
      <c r="Q342" s="572"/>
      <c r="R342" s="572"/>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c r="CW342" s="184"/>
      <c r="CX342" s="184"/>
      <c r="CY342" s="184"/>
      <c r="CZ342" s="184"/>
      <c r="DA342" s="184"/>
      <c r="DB342" s="184"/>
      <c r="DC342" s="184"/>
      <c r="DD342" s="184"/>
      <c r="DE342" s="184"/>
      <c r="DF342" s="184"/>
      <c r="DG342" s="184"/>
      <c r="DH342" s="184"/>
      <c r="DI342" s="184"/>
      <c r="DJ342" s="184"/>
      <c r="DK342" s="184"/>
      <c r="DL342" s="184"/>
      <c r="DM342" s="184"/>
      <c r="DN342" s="184"/>
      <c r="DO342" s="184"/>
      <c r="DP342" s="184"/>
      <c r="DQ342" s="184"/>
      <c r="DR342" s="184"/>
      <c r="DS342" s="184"/>
      <c r="DT342" s="184"/>
      <c r="DU342" s="184"/>
      <c r="DV342" s="184"/>
      <c r="DW342" s="184"/>
      <c r="DX342" s="184"/>
      <c r="DY342" s="184"/>
      <c r="DZ342" s="184"/>
      <c r="EA342" s="184"/>
      <c r="EB342" s="184"/>
      <c r="EC342" s="184"/>
      <c r="ED342" s="184"/>
      <c r="EE342" s="184"/>
      <c r="EF342" s="184"/>
      <c r="EG342" s="184"/>
      <c r="EH342" s="184"/>
      <c r="EI342" s="184"/>
      <c r="EJ342" s="184"/>
      <c r="EK342" s="184"/>
      <c r="EL342" s="184"/>
      <c r="EM342" s="184"/>
      <c r="EN342" s="184"/>
      <c r="EO342" s="184"/>
      <c r="EP342" s="184"/>
      <c r="EQ342" s="184"/>
      <c r="ER342" s="184"/>
      <c r="ES342" s="184"/>
      <c r="ET342" s="184"/>
      <c r="EU342" s="184"/>
      <c r="EV342" s="184"/>
      <c r="EW342" s="184"/>
      <c r="EX342" s="184"/>
      <c r="EY342" s="184"/>
      <c r="EZ342" s="184"/>
      <c r="FA342" s="184"/>
      <c r="FB342" s="184"/>
      <c r="FC342" s="184"/>
      <c r="FD342" s="184"/>
      <c r="FE342" s="184"/>
      <c r="FF342" s="184"/>
      <c r="FG342" s="184"/>
      <c r="FH342" s="184"/>
      <c r="FI342" s="184"/>
      <c r="FJ342" s="184"/>
      <c r="FK342" s="184"/>
      <c r="FL342" s="184"/>
      <c r="FM342" s="184"/>
      <c r="FN342" s="184"/>
      <c r="FO342" s="184"/>
      <c r="FP342" s="184"/>
      <c r="FQ342" s="184"/>
      <c r="FR342" s="184"/>
      <c r="FS342" s="184"/>
      <c r="FT342" s="184"/>
      <c r="FU342" s="184"/>
      <c r="FV342" s="184"/>
      <c r="FW342" s="184"/>
      <c r="FX342" s="184"/>
      <c r="FY342" s="184"/>
      <c r="FZ342" s="184"/>
      <c r="GA342" s="184"/>
      <c r="GB342" s="184"/>
      <c r="GC342" s="184"/>
      <c r="GD342" s="184"/>
      <c r="GE342" s="184"/>
      <c r="GF342" s="184"/>
      <c r="GG342" s="184"/>
      <c r="GH342" s="184"/>
      <c r="GI342" s="184"/>
      <c r="GJ342" s="184"/>
      <c r="GK342" s="184"/>
      <c r="GL342" s="184"/>
      <c r="GM342" s="184"/>
      <c r="GN342" s="184"/>
      <c r="GO342" s="184"/>
      <c r="GP342" s="184"/>
      <c r="GQ342" s="184"/>
      <c r="GR342" s="184"/>
      <c r="GS342" s="184"/>
      <c r="GT342" s="184"/>
      <c r="GU342" s="184"/>
      <c r="GV342" s="184"/>
      <c r="GW342" s="184"/>
      <c r="GX342" s="184"/>
      <c r="GY342" s="184"/>
      <c r="GZ342" s="184"/>
      <c r="HA342" s="184"/>
      <c r="HB342" s="184"/>
      <c r="HC342" s="184"/>
      <c r="HD342" s="184"/>
      <c r="HE342" s="184"/>
      <c r="HF342" s="184"/>
      <c r="HG342" s="184"/>
      <c r="HH342" s="184"/>
      <c r="HI342" s="184"/>
      <c r="HJ342" s="184"/>
      <c r="HK342" s="578"/>
    </row>
    <row r="343" spans="1:219" s="185" customFormat="1">
      <c r="A343" s="284"/>
      <c r="B343" s="285"/>
      <c r="C343" s="286"/>
      <c r="D343" s="287"/>
      <c r="E343" s="288"/>
      <c r="F343" s="289"/>
      <c r="G343" s="289"/>
      <c r="H343" s="289"/>
      <c r="I343" s="289"/>
      <c r="J343" s="289"/>
      <c r="K343" s="289"/>
      <c r="L343" s="289"/>
      <c r="M343" s="572"/>
      <c r="N343" s="572"/>
      <c r="O343" s="572"/>
      <c r="P343" s="572"/>
      <c r="Q343" s="572"/>
      <c r="R343" s="572"/>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c r="BM343" s="184"/>
      <c r="BN343" s="184"/>
      <c r="BO343" s="184"/>
      <c r="BP343" s="184"/>
      <c r="BQ343" s="184"/>
      <c r="BR343" s="184"/>
      <c r="BS343" s="184"/>
      <c r="BT343" s="184"/>
      <c r="BU343" s="184"/>
      <c r="BV343" s="184"/>
      <c r="BW343" s="184"/>
      <c r="BX343" s="184"/>
      <c r="BY343" s="184"/>
      <c r="BZ343" s="184"/>
      <c r="CA343" s="184"/>
      <c r="CB343" s="184"/>
      <c r="CC343" s="184"/>
      <c r="CD343" s="184"/>
      <c r="CE343" s="184"/>
      <c r="CF343" s="184"/>
      <c r="CG343" s="184"/>
      <c r="CH343" s="184"/>
      <c r="CI343" s="184"/>
      <c r="CJ343" s="184"/>
      <c r="CK343" s="184"/>
      <c r="CL343" s="184"/>
      <c r="CM343" s="184"/>
      <c r="CN343" s="184"/>
      <c r="CO343" s="184"/>
      <c r="CP343" s="184"/>
      <c r="CQ343" s="184"/>
      <c r="CR343" s="184"/>
      <c r="CS343" s="184"/>
      <c r="CT343" s="184"/>
      <c r="CU343" s="184"/>
      <c r="CV343" s="184"/>
      <c r="CW343" s="184"/>
      <c r="CX343" s="184"/>
      <c r="CY343" s="184"/>
      <c r="CZ343" s="184"/>
      <c r="DA343" s="184"/>
      <c r="DB343" s="184"/>
      <c r="DC343" s="184"/>
      <c r="DD343" s="184"/>
      <c r="DE343" s="184"/>
      <c r="DF343" s="184"/>
      <c r="DG343" s="184"/>
      <c r="DH343" s="184"/>
      <c r="DI343" s="184"/>
      <c r="DJ343" s="184"/>
      <c r="DK343" s="184"/>
      <c r="DL343" s="184"/>
      <c r="DM343" s="184"/>
      <c r="DN343" s="184"/>
      <c r="DO343" s="184"/>
      <c r="DP343" s="184"/>
      <c r="DQ343" s="184"/>
      <c r="DR343" s="184"/>
      <c r="DS343" s="184"/>
      <c r="DT343" s="184"/>
      <c r="DU343" s="184"/>
      <c r="DV343" s="184"/>
      <c r="DW343" s="184"/>
      <c r="DX343" s="184"/>
      <c r="DY343" s="184"/>
      <c r="DZ343" s="184"/>
      <c r="EA343" s="184"/>
      <c r="EB343" s="184"/>
      <c r="EC343" s="184"/>
      <c r="ED343" s="184"/>
      <c r="EE343" s="184"/>
      <c r="EF343" s="184"/>
      <c r="EG343" s="184"/>
      <c r="EH343" s="184"/>
      <c r="EI343" s="184"/>
      <c r="EJ343" s="184"/>
      <c r="EK343" s="184"/>
      <c r="EL343" s="184"/>
      <c r="EM343" s="184"/>
      <c r="EN343" s="184"/>
      <c r="EO343" s="184"/>
      <c r="EP343" s="184"/>
      <c r="EQ343" s="184"/>
      <c r="ER343" s="184"/>
      <c r="ES343" s="184"/>
      <c r="ET343" s="184"/>
      <c r="EU343" s="184"/>
      <c r="EV343" s="184"/>
      <c r="EW343" s="184"/>
      <c r="EX343" s="184"/>
      <c r="EY343" s="184"/>
      <c r="EZ343" s="184"/>
      <c r="FA343" s="184"/>
      <c r="FB343" s="184"/>
      <c r="FC343" s="184"/>
      <c r="FD343" s="184"/>
      <c r="FE343" s="184"/>
      <c r="FF343" s="184"/>
      <c r="FG343" s="184"/>
      <c r="FH343" s="184"/>
      <c r="FI343" s="184"/>
      <c r="FJ343" s="184"/>
      <c r="FK343" s="184"/>
      <c r="FL343" s="184"/>
      <c r="FM343" s="184"/>
      <c r="FN343" s="184"/>
      <c r="FO343" s="184"/>
      <c r="FP343" s="184"/>
      <c r="FQ343" s="184"/>
      <c r="FR343" s="184"/>
      <c r="FS343" s="184"/>
      <c r="FT343" s="184"/>
      <c r="FU343" s="184"/>
      <c r="FV343" s="184"/>
      <c r="FW343" s="184"/>
      <c r="FX343" s="184"/>
      <c r="FY343" s="184"/>
      <c r="FZ343" s="184"/>
      <c r="GA343" s="184"/>
      <c r="GB343" s="184"/>
      <c r="GC343" s="184"/>
      <c r="GD343" s="184"/>
      <c r="GE343" s="184"/>
      <c r="GF343" s="184"/>
      <c r="GG343" s="184"/>
      <c r="GH343" s="184"/>
      <c r="GI343" s="184"/>
      <c r="GJ343" s="184"/>
      <c r="GK343" s="184"/>
      <c r="GL343" s="184"/>
      <c r="GM343" s="184"/>
      <c r="GN343" s="184"/>
      <c r="GO343" s="184"/>
      <c r="GP343" s="184"/>
      <c r="GQ343" s="184"/>
      <c r="GR343" s="184"/>
      <c r="GS343" s="184"/>
      <c r="GT343" s="184"/>
      <c r="GU343" s="184"/>
      <c r="GV343" s="184"/>
      <c r="GW343" s="184"/>
      <c r="GX343" s="184"/>
      <c r="GY343" s="184"/>
      <c r="GZ343" s="184"/>
      <c r="HA343" s="184"/>
      <c r="HB343" s="184"/>
      <c r="HC343" s="184"/>
      <c r="HD343" s="184"/>
      <c r="HE343" s="184"/>
      <c r="HF343" s="184"/>
      <c r="HG343" s="184"/>
      <c r="HH343" s="184"/>
      <c r="HI343" s="184"/>
      <c r="HJ343" s="184"/>
      <c r="HK343" s="578"/>
    </row>
    <row r="344" spans="1:219" s="185" customFormat="1">
      <c r="A344" s="284"/>
      <c r="B344" s="285"/>
      <c r="C344" s="286"/>
      <c r="D344" s="287"/>
      <c r="E344" s="288"/>
      <c r="F344" s="289"/>
      <c r="G344" s="289"/>
      <c r="H344" s="289"/>
      <c r="I344" s="289"/>
      <c r="J344" s="289"/>
      <c r="K344" s="289"/>
      <c r="L344" s="289"/>
      <c r="M344" s="572"/>
      <c r="N344" s="572"/>
      <c r="O344" s="572"/>
      <c r="P344" s="572"/>
      <c r="Q344" s="572"/>
      <c r="R344" s="572"/>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c r="CH344" s="184"/>
      <c r="CI344" s="184"/>
      <c r="CJ344" s="184"/>
      <c r="CK344" s="184"/>
      <c r="CL344" s="184"/>
      <c r="CM344" s="184"/>
      <c r="CN344" s="184"/>
      <c r="CO344" s="184"/>
      <c r="CP344" s="184"/>
      <c r="CQ344" s="184"/>
      <c r="CR344" s="184"/>
      <c r="CS344" s="184"/>
      <c r="CT344" s="184"/>
      <c r="CU344" s="184"/>
      <c r="CV344" s="184"/>
      <c r="CW344" s="184"/>
      <c r="CX344" s="184"/>
      <c r="CY344" s="184"/>
      <c r="CZ344" s="184"/>
      <c r="DA344" s="184"/>
      <c r="DB344" s="184"/>
      <c r="DC344" s="184"/>
      <c r="DD344" s="184"/>
      <c r="DE344" s="184"/>
      <c r="DF344" s="184"/>
      <c r="DG344" s="184"/>
      <c r="DH344" s="184"/>
      <c r="DI344" s="184"/>
      <c r="DJ344" s="184"/>
      <c r="DK344" s="184"/>
      <c r="DL344" s="184"/>
      <c r="DM344" s="184"/>
      <c r="DN344" s="184"/>
      <c r="DO344" s="184"/>
      <c r="DP344" s="184"/>
      <c r="DQ344" s="184"/>
      <c r="DR344" s="184"/>
      <c r="DS344" s="184"/>
      <c r="DT344" s="184"/>
      <c r="DU344" s="184"/>
      <c r="DV344" s="184"/>
      <c r="DW344" s="184"/>
      <c r="DX344" s="184"/>
      <c r="DY344" s="184"/>
      <c r="DZ344" s="184"/>
      <c r="EA344" s="184"/>
      <c r="EB344" s="184"/>
      <c r="EC344" s="184"/>
      <c r="ED344" s="184"/>
      <c r="EE344" s="184"/>
      <c r="EF344" s="184"/>
      <c r="EG344" s="184"/>
      <c r="EH344" s="184"/>
      <c r="EI344" s="184"/>
      <c r="EJ344" s="184"/>
      <c r="EK344" s="184"/>
      <c r="EL344" s="184"/>
      <c r="EM344" s="184"/>
      <c r="EN344" s="184"/>
      <c r="EO344" s="184"/>
      <c r="EP344" s="184"/>
      <c r="EQ344" s="184"/>
      <c r="ER344" s="184"/>
      <c r="ES344" s="184"/>
      <c r="ET344" s="184"/>
      <c r="EU344" s="184"/>
      <c r="EV344" s="184"/>
      <c r="EW344" s="184"/>
      <c r="EX344" s="184"/>
      <c r="EY344" s="184"/>
      <c r="EZ344" s="184"/>
      <c r="FA344" s="184"/>
      <c r="FB344" s="184"/>
      <c r="FC344" s="184"/>
      <c r="FD344" s="184"/>
      <c r="FE344" s="184"/>
      <c r="FF344" s="184"/>
      <c r="FG344" s="184"/>
      <c r="FH344" s="184"/>
      <c r="FI344" s="184"/>
      <c r="FJ344" s="184"/>
      <c r="FK344" s="184"/>
      <c r="FL344" s="184"/>
      <c r="FM344" s="184"/>
      <c r="FN344" s="184"/>
      <c r="FO344" s="184"/>
      <c r="FP344" s="184"/>
      <c r="FQ344" s="184"/>
      <c r="FR344" s="184"/>
      <c r="FS344" s="184"/>
      <c r="FT344" s="184"/>
      <c r="FU344" s="184"/>
      <c r="FV344" s="184"/>
      <c r="FW344" s="184"/>
      <c r="FX344" s="184"/>
      <c r="FY344" s="184"/>
      <c r="FZ344" s="184"/>
      <c r="GA344" s="184"/>
      <c r="GB344" s="184"/>
      <c r="GC344" s="184"/>
      <c r="GD344" s="184"/>
      <c r="GE344" s="184"/>
      <c r="GF344" s="184"/>
      <c r="GG344" s="184"/>
      <c r="GH344" s="184"/>
      <c r="GI344" s="184"/>
      <c r="GJ344" s="184"/>
      <c r="GK344" s="184"/>
      <c r="GL344" s="184"/>
      <c r="GM344" s="184"/>
      <c r="GN344" s="184"/>
      <c r="GO344" s="184"/>
      <c r="GP344" s="184"/>
      <c r="GQ344" s="184"/>
      <c r="GR344" s="184"/>
      <c r="GS344" s="184"/>
      <c r="GT344" s="184"/>
      <c r="GU344" s="184"/>
      <c r="GV344" s="184"/>
      <c r="GW344" s="184"/>
      <c r="GX344" s="184"/>
      <c r="GY344" s="184"/>
      <c r="GZ344" s="184"/>
      <c r="HA344" s="184"/>
      <c r="HB344" s="184"/>
      <c r="HC344" s="184"/>
      <c r="HD344" s="184"/>
      <c r="HE344" s="184"/>
      <c r="HF344" s="184"/>
      <c r="HG344" s="184"/>
      <c r="HH344" s="184"/>
      <c r="HI344" s="184"/>
      <c r="HJ344" s="184"/>
      <c r="HK344" s="578"/>
    </row>
    <row r="345" spans="1:219" s="185" customFormat="1">
      <c r="A345" s="284"/>
      <c r="B345" s="285"/>
      <c r="C345" s="286"/>
      <c r="D345" s="287"/>
      <c r="E345" s="288"/>
      <c r="F345" s="289"/>
      <c r="G345" s="289"/>
      <c r="H345" s="289"/>
      <c r="I345" s="289"/>
      <c r="J345" s="289"/>
      <c r="K345" s="289"/>
      <c r="L345" s="289"/>
      <c r="M345" s="572"/>
      <c r="N345" s="572"/>
      <c r="O345" s="572"/>
      <c r="P345" s="572"/>
      <c r="Q345" s="572"/>
      <c r="R345" s="572"/>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c r="CW345" s="184"/>
      <c r="CX345" s="184"/>
      <c r="CY345" s="184"/>
      <c r="CZ345" s="184"/>
      <c r="DA345" s="184"/>
      <c r="DB345" s="184"/>
      <c r="DC345" s="184"/>
      <c r="DD345" s="184"/>
      <c r="DE345" s="184"/>
      <c r="DF345" s="184"/>
      <c r="DG345" s="184"/>
      <c r="DH345" s="184"/>
      <c r="DI345" s="184"/>
      <c r="DJ345" s="184"/>
      <c r="DK345" s="184"/>
      <c r="DL345" s="184"/>
      <c r="DM345" s="184"/>
      <c r="DN345" s="184"/>
      <c r="DO345" s="184"/>
      <c r="DP345" s="184"/>
      <c r="DQ345" s="184"/>
      <c r="DR345" s="184"/>
      <c r="DS345" s="184"/>
      <c r="DT345" s="184"/>
      <c r="DU345" s="184"/>
      <c r="DV345" s="184"/>
      <c r="DW345" s="184"/>
      <c r="DX345" s="184"/>
      <c r="DY345" s="184"/>
      <c r="DZ345" s="184"/>
      <c r="EA345" s="184"/>
      <c r="EB345" s="184"/>
      <c r="EC345" s="184"/>
      <c r="ED345" s="184"/>
      <c r="EE345" s="184"/>
      <c r="EF345" s="184"/>
      <c r="EG345" s="184"/>
      <c r="EH345" s="184"/>
      <c r="EI345" s="184"/>
      <c r="EJ345" s="184"/>
      <c r="EK345" s="184"/>
      <c r="EL345" s="184"/>
      <c r="EM345" s="184"/>
      <c r="EN345" s="184"/>
      <c r="EO345" s="184"/>
      <c r="EP345" s="184"/>
      <c r="EQ345" s="184"/>
      <c r="ER345" s="184"/>
      <c r="ES345" s="184"/>
      <c r="ET345" s="184"/>
      <c r="EU345" s="184"/>
      <c r="EV345" s="184"/>
      <c r="EW345" s="184"/>
      <c r="EX345" s="184"/>
      <c r="EY345" s="184"/>
      <c r="EZ345" s="184"/>
      <c r="FA345" s="184"/>
      <c r="FB345" s="184"/>
      <c r="FC345" s="184"/>
      <c r="FD345" s="184"/>
      <c r="FE345" s="184"/>
      <c r="FF345" s="184"/>
      <c r="FG345" s="184"/>
      <c r="FH345" s="184"/>
      <c r="FI345" s="184"/>
      <c r="FJ345" s="184"/>
      <c r="FK345" s="184"/>
      <c r="FL345" s="184"/>
      <c r="FM345" s="184"/>
      <c r="FN345" s="184"/>
      <c r="FO345" s="184"/>
      <c r="FP345" s="184"/>
      <c r="FQ345" s="184"/>
      <c r="FR345" s="184"/>
      <c r="FS345" s="184"/>
      <c r="FT345" s="184"/>
      <c r="FU345" s="184"/>
      <c r="FV345" s="184"/>
      <c r="FW345" s="184"/>
      <c r="FX345" s="184"/>
      <c r="FY345" s="184"/>
      <c r="FZ345" s="184"/>
      <c r="GA345" s="184"/>
      <c r="GB345" s="184"/>
      <c r="GC345" s="184"/>
      <c r="GD345" s="184"/>
      <c r="GE345" s="184"/>
      <c r="GF345" s="184"/>
      <c r="GG345" s="184"/>
      <c r="GH345" s="184"/>
      <c r="GI345" s="184"/>
      <c r="GJ345" s="184"/>
      <c r="GK345" s="184"/>
      <c r="GL345" s="184"/>
      <c r="GM345" s="184"/>
      <c r="GN345" s="184"/>
      <c r="GO345" s="184"/>
      <c r="GP345" s="184"/>
      <c r="GQ345" s="184"/>
      <c r="GR345" s="184"/>
      <c r="GS345" s="184"/>
      <c r="GT345" s="184"/>
      <c r="GU345" s="184"/>
      <c r="GV345" s="184"/>
      <c r="GW345" s="184"/>
      <c r="GX345" s="184"/>
      <c r="GY345" s="184"/>
      <c r="GZ345" s="184"/>
      <c r="HA345" s="184"/>
      <c r="HB345" s="184"/>
      <c r="HC345" s="184"/>
      <c r="HD345" s="184"/>
      <c r="HE345" s="184"/>
      <c r="HF345" s="184"/>
      <c r="HG345" s="184"/>
      <c r="HH345" s="184"/>
      <c r="HI345" s="184"/>
      <c r="HJ345" s="184"/>
      <c r="HK345" s="578"/>
    </row>
    <row r="346" spans="1:219" s="185" customFormat="1">
      <c r="A346" s="284"/>
      <c r="B346" s="285"/>
      <c r="C346" s="286"/>
      <c r="D346" s="287"/>
      <c r="E346" s="288"/>
      <c r="F346" s="289"/>
      <c r="G346" s="289"/>
      <c r="H346" s="289"/>
      <c r="I346" s="289"/>
      <c r="J346" s="289"/>
      <c r="K346" s="289"/>
      <c r="L346" s="289"/>
      <c r="M346" s="572"/>
      <c r="N346" s="572"/>
      <c r="O346" s="572"/>
      <c r="P346" s="572"/>
      <c r="Q346" s="572"/>
      <c r="R346" s="572"/>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184"/>
      <c r="AX346" s="184"/>
      <c r="AY346" s="184"/>
      <c r="AZ346" s="184"/>
      <c r="BA346" s="184"/>
      <c r="BB346" s="184"/>
      <c r="BC346" s="184"/>
      <c r="BD346" s="184"/>
      <c r="BE346" s="184"/>
      <c r="BF346" s="184"/>
      <c r="BG346" s="184"/>
      <c r="BH346" s="184"/>
      <c r="BI346" s="184"/>
      <c r="BJ346" s="184"/>
      <c r="BK346" s="184"/>
      <c r="BL346" s="184"/>
      <c r="BM346" s="184"/>
      <c r="BN346" s="184"/>
      <c r="BO346" s="184"/>
      <c r="BP346" s="184"/>
      <c r="BQ346" s="184"/>
      <c r="BR346" s="184"/>
      <c r="BS346" s="184"/>
      <c r="BT346" s="184"/>
      <c r="BU346" s="184"/>
      <c r="BV346" s="184"/>
      <c r="BW346" s="184"/>
      <c r="BX346" s="184"/>
      <c r="BY346" s="184"/>
      <c r="BZ346" s="184"/>
      <c r="CA346" s="184"/>
      <c r="CB346" s="184"/>
      <c r="CC346" s="184"/>
      <c r="CD346" s="184"/>
      <c r="CE346" s="184"/>
      <c r="CF346" s="184"/>
      <c r="CG346" s="184"/>
      <c r="CH346" s="184"/>
      <c r="CI346" s="184"/>
      <c r="CJ346" s="184"/>
      <c r="CK346" s="184"/>
      <c r="CL346" s="184"/>
      <c r="CM346" s="184"/>
      <c r="CN346" s="184"/>
      <c r="CO346" s="184"/>
      <c r="CP346" s="184"/>
      <c r="CQ346" s="184"/>
      <c r="CR346" s="184"/>
      <c r="CS346" s="184"/>
      <c r="CT346" s="184"/>
      <c r="CU346" s="184"/>
      <c r="CV346" s="184"/>
      <c r="CW346" s="184"/>
      <c r="CX346" s="184"/>
      <c r="CY346" s="184"/>
      <c r="CZ346" s="184"/>
      <c r="DA346" s="184"/>
      <c r="DB346" s="184"/>
      <c r="DC346" s="184"/>
      <c r="DD346" s="184"/>
      <c r="DE346" s="184"/>
      <c r="DF346" s="184"/>
      <c r="DG346" s="184"/>
      <c r="DH346" s="184"/>
      <c r="DI346" s="184"/>
      <c r="DJ346" s="184"/>
      <c r="DK346" s="184"/>
      <c r="DL346" s="184"/>
      <c r="DM346" s="184"/>
      <c r="DN346" s="184"/>
      <c r="DO346" s="184"/>
      <c r="DP346" s="184"/>
      <c r="DQ346" s="184"/>
      <c r="DR346" s="184"/>
      <c r="DS346" s="184"/>
      <c r="DT346" s="184"/>
      <c r="DU346" s="184"/>
      <c r="DV346" s="184"/>
      <c r="DW346" s="184"/>
      <c r="DX346" s="184"/>
      <c r="DY346" s="184"/>
      <c r="DZ346" s="184"/>
      <c r="EA346" s="184"/>
      <c r="EB346" s="184"/>
      <c r="EC346" s="184"/>
      <c r="ED346" s="184"/>
      <c r="EE346" s="184"/>
      <c r="EF346" s="184"/>
      <c r="EG346" s="184"/>
      <c r="EH346" s="184"/>
      <c r="EI346" s="184"/>
      <c r="EJ346" s="184"/>
      <c r="EK346" s="184"/>
      <c r="EL346" s="184"/>
      <c r="EM346" s="184"/>
      <c r="EN346" s="184"/>
      <c r="EO346" s="184"/>
      <c r="EP346" s="184"/>
      <c r="EQ346" s="184"/>
      <c r="ER346" s="184"/>
      <c r="ES346" s="184"/>
      <c r="ET346" s="184"/>
      <c r="EU346" s="184"/>
      <c r="EV346" s="184"/>
      <c r="EW346" s="184"/>
      <c r="EX346" s="184"/>
      <c r="EY346" s="184"/>
      <c r="EZ346" s="184"/>
      <c r="FA346" s="184"/>
      <c r="FB346" s="184"/>
      <c r="FC346" s="184"/>
      <c r="FD346" s="184"/>
      <c r="FE346" s="184"/>
      <c r="FF346" s="184"/>
      <c r="FG346" s="184"/>
      <c r="FH346" s="184"/>
      <c r="FI346" s="184"/>
      <c r="FJ346" s="184"/>
      <c r="FK346" s="184"/>
      <c r="FL346" s="184"/>
      <c r="FM346" s="184"/>
      <c r="FN346" s="184"/>
      <c r="FO346" s="184"/>
      <c r="FP346" s="184"/>
      <c r="FQ346" s="184"/>
      <c r="FR346" s="184"/>
      <c r="FS346" s="184"/>
      <c r="FT346" s="184"/>
      <c r="FU346" s="184"/>
      <c r="FV346" s="184"/>
      <c r="FW346" s="184"/>
      <c r="FX346" s="184"/>
      <c r="FY346" s="184"/>
      <c r="FZ346" s="184"/>
      <c r="GA346" s="184"/>
      <c r="GB346" s="184"/>
      <c r="GC346" s="184"/>
      <c r="GD346" s="184"/>
      <c r="GE346" s="184"/>
      <c r="GF346" s="184"/>
      <c r="GG346" s="184"/>
      <c r="GH346" s="184"/>
      <c r="GI346" s="184"/>
      <c r="GJ346" s="184"/>
      <c r="GK346" s="184"/>
      <c r="GL346" s="184"/>
      <c r="GM346" s="184"/>
      <c r="GN346" s="184"/>
      <c r="GO346" s="184"/>
      <c r="GP346" s="184"/>
      <c r="GQ346" s="184"/>
      <c r="GR346" s="184"/>
      <c r="GS346" s="184"/>
      <c r="GT346" s="184"/>
      <c r="GU346" s="184"/>
      <c r="GV346" s="184"/>
      <c r="GW346" s="184"/>
      <c r="GX346" s="184"/>
      <c r="GY346" s="184"/>
      <c r="GZ346" s="184"/>
      <c r="HA346" s="184"/>
      <c r="HB346" s="184"/>
      <c r="HC346" s="184"/>
      <c r="HD346" s="184"/>
      <c r="HE346" s="184"/>
      <c r="HF346" s="184"/>
      <c r="HG346" s="184"/>
      <c r="HH346" s="184"/>
      <c r="HI346" s="184"/>
      <c r="HJ346" s="184"/>
      <c r="HK346" s="578"/>
    </row>
    <row r="347" spans="1:219" s="185" customFormat="1">
      <c r="A347" s="284"/>
      <c r="B347" s="285"/>
      <c r="C347" s="286"/>
      <c r="D347" s="287"/>
      <c r="E347" s="288"/>
      <c r="F347" s="289"/>
      <c r="G347" s="289"/>
      <c r="H347" s="289"/>
      <c r="I347" s="289"/>
      <c r="J347" s="289"/>
      <c r="K347" s="289"/>
      <c r="L347" s="289"/>
      <c r="M347" s="572"/>
      <c r="N347" s="572"/>
      <c r="O347" s="572"/>
      <c r="P347" s="572"/>
      <c r="Q347" s="572"/>
      <c r="R347" s="572"/>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c r="BM347" s="184"/>
      <c r="BN347" s="184"/>
      <c r="BO347" s="184"/>
      <c r="BP347" s="184"/>
      <c r="BQ347" s="184"/>
      <c r="BR347" s="184"/>
      <c r="BS347" s="184"/>
      <c r="BT347" s="184"/>
      <c r="BU347" s="184"/>
      <c r="BV347" s="184"/>
      <c r="BW347" s="184"/>
      <c r="BX347" s="184"/>
      <c r="BY347" s="184"/>
      <c r="BZ347" s="184"/>
      <c r="CA347" s="184"/>
      <c r="CB347" s="184"/>
      <c r="CC347" s="184"/>
      <c r="CD347" s="184"/>
      <c r="CE347" s="184"/>
      <c r="CF347" s="184"/>
      <c r="CG347" s="184"/>
      <c r="CH347" s="184"/>
      <c r="CI347" s="184"/>
      <c r="CJ347" s="184"/>
      <c r="CK347" s="184"/>
      <c r="CL347" s="184"/>
      <c r="CM347" s="184"/>
      <c r="CN347" s="184"/>
      <c r="CO347" s="184"/>
      <c r="CP347" s="184"/>
      <c r="CQ347" s="184"/>
      <c r="CR347" s="184"/>
      <c r="CS347" s="184"/>
      <c r="CT347" s="184"/>
      <c r="CU347" s="184"/>
      <c r="CV347" s="184"/>
      <c r="CW347" s="184"/>
      <c r="CX347" s="184"/>
      <c r="CY347" s="184"/>
      <c r="CZ347" s="184"/>
      <c r="DA347" s="184"/>
      <c r="DB347" s="184"/>
      <c r="DC347" s="184"/>
      <c r="DD347" s="184"/>
      <c r="DE347" s="184"/>
      <c r="DF347" s="184"/>
      <c r="DG347" s="184"/>
      <c r="DH347" s="184"/>
      <c r="DI347" s="184"/>
      <c r="DJ347" s="184"/>
      <c r="DK347" s="184"/>
      <c r="DL347" s="184"/>
      <c r="DM347" s="184"/>
      <c r="DN347" s="184"/>
      <c r="DO347" s="184"/>
      <c r="DP347" s="184"/>
      <c r="DQ347" s="184"/>
      <c r="DR347" s="184"/>
      <c r="DS347" s="184"/>
      <c r="DT347" s="184"/>
      <c r="DU347" s="184"/>
      <c r="DV347" s="184"/>
      <c r="DW347" s="184"/>
      <c r="DX347" s="184"/>
      <c r="DY347" s="184"/>
      <c r="DZ347" s="184"/>
      <c r="EA347" s="184"/>
      <c r="EB347" s="184"/>
      <c r="EC347" s="184"/>
      <c r="ED347" s="184"/>
      <c r="EE347" s="184"/>
      <c r="EF347" s="184"/>
      <c r="EG347" s="184"/>
      <c r="EH347" s="184"/>
      <c r="EI347" s="184"/>
      <c r="EJ347" s="184"/>
      <c r="EK347" s="184"/>
      <c r="EL347" s="184"/>
      <c r="EM347" s="184"/>
      <c r="EN347" s="184"/>
      <c r="EO347" s="184"/>
      <c r="EP347" s="184"/>
      <c r="EQ347" s="184"/>
      <c r="ER347" s="184"/>
      <c r="ES347" s="184"/>
      <c r="ET347" s="184"/>
      <c r="EU347" s="184"/>
      <c r="EV347" s="184"/>
      <c r="EW347" s="184"/>
      <c r="EX347" s="184"/>
      <c r="EY347" s="184"/>
      <c r="EZ347" s="184"/>
      <c r="FA347" s="184"/>
      <c r="FB347" s="184"/>
      <c r="FC347" s="184"/>
      <c r="FD347" s="184"/>
      <c r="FE347" s="184"/>
      <c r="FF347" s="184"/>
      <c r="FG347" s="184"/>
      <c r="FH347" s="184"/>
      <c r="FI347" s="184"/>
      <c r="FJ347" s="184"/>
      <c r="FK347" s="184"/>
      <c r="FL347" s="184"/>
      <c r="FM347" s="184"/>
      <c r="FN347" s="184"/>
      <c r="FO347" s="184"/>
      <c r="FP347" s="184"/>
      <c r="FQ347" s="184"/>
      <c r="FR347" s="184"/>
      <c r="FS347" s="184"/>
      <c r="FT347" s="184"/>
      <c r="FU347" s="184"/>
      <c r="FV347" s="184"/>
      <c r="FW347" s="184"/>
      <c r="FX347" s="184"/>
      <c r="FY347" s="184"/>
      <c r="FZ347" s="184"/>
      <c r="GA347" s="184"/>
      <c r="GB347" s="184"/>
      <c r="GC347" s="184"/>
      <c r="GD347" s="184"/>
      <c r="GE347" s="184"/>
      <c r="GF347" s="184"/>
      <c r="GG347" s="184"/>
      <c r="GH347" s="184"/>
      <c r="GI347" s="184"/>
      <c r="GJ347" s="184"/>
      <c r="GK347" s="184"/>
      <c r="GL347" s="184"/>
      <c r="GM347" s="184"/>
      <c r="GN347" s="184"/>
      <c r="GO347" s="184"/>
      <c r="GP347" s="184"/>
      <c r="GQ347" s="184"/>
      <c r="GR347" s="184"/>
      <c r="GS347" s="184"/>
      <c r="GT347" s="184"/>
      <c r="GU347" s="184"/>
      <c r="GV347" s="184"/>
      <c r="GW347" s="184"/>
      <c r="GX347" s="184"/>
      <c r="GY347" s="184"/>
      <c r="GZ347" s="184"/>
      <c r="HA347" s="184"/>
      <c r="HB347" s="184"/>
      <c r="HC347" s="184"/>
      <c r="HD347" s="184"/>
      <c r="HE347" s="184"/>
      <c r="HF347" s="184"/>
      <c r="HG347" s="184"/>
      <c r="HH347" s="184"/>
      <c r="HI347" s="184"/>
      <c r="HJ347" s="184"/>
      <c r="HK347" s="578"/>
    </row>
    <row r="348" spans="1:219" s="185" customFormat="1">
      <c r="A348" s="284"/>
      <c r="B348" s="285"/>
      <c r="C348" s="286"/>
      <c r="D348" s="287"/>
      <c r="E348" s="288"/>
      <c r="F348" s="289"/>
      <c r="G348" s="289"/>
      <c r="H348" s="289"/>
      <c r="I348" s="289"/>
      <c r="J348" s="289"/>
      <c r="K348" s="289"/>
      <c r="L348" s="289"/>
      <c r="M348" s="572"/>
      <c r="N348" s="572"/>
      <c r="O348" s="572"/>
      <c r="P348" s="572"/>
      <c r="Q348" s="572"/>
      <c r="R348" s="572"/>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c r="BM348" s="184"/>
      <c r="BN348" s="184"/>
      <c r="BO348" s="184"/>
      <c r="BP348" s="184"/>
      <c r="BQ348" s="184"/>
      <c r="BR348" s="184"/>
      <c r="BS348" s="184"/>
      <c r="BT348" s="184"/>
      <c r="BU348" s="184"/>
      <c r="BV348" s="184"/>
      <c r="BW348" s="184"/>
      <c r="BX348" s="184"/>
      <c r="BY348" s="184"/>
      <c r="BZ348" s="184"/>
      <c r="CA348" s="184"/>
      <c r="CB348" s="184"/>
      <c r="CC348" s="184"/>
      <c r="CD348" s="184"/>
      <c r="CE348" s="184"/>
      <c r="CF348" s="184"/>
      <c r="CG348" s="184"/>
      <c r="CH348" s="184"/>
      <c r="CI348" s="184"/>
      <c r="CJ348" s="184"/>
      <c r="CK348" s="184"/>
      <c r="CL348" s="184"/>
      <c r="CM348" s="184"/>
      <c r="CN348" s="184"/>
      <c r="CO348" s="184"/>
      <c r="CP348" s="184"/>
      <c r="CQ348" s="184"/>
      <c r="CR348" s="184"/>
      <c r="CS348" s="184"/>
      <c r="CT348" s="184"/>
      <c r="CU348" s="184"/>
      <c r="CV348" s="184"/>
      <c r="CW348" s="184"/>
      <c r="CX348" s="184"/>
      <c r="CY348" s="184"/>
      <c r="CZ348" s="184"/>
      <c r="DA348" s="184"/>
      <c r="DB348" s="184"/>
      <c r="DC348" s="184"/>
      <c r="DD348" s="184"/>
      <c r="DE348" s="184"/>
      <c r="DF348" s="184"/>
      <c r="DG348" s="184"/>
      <c r="DH348" s="184"/>
      <c r="DI348" s="184"/>
      <c r="DJ348" s="184"/>
      <c r="DK348" s="184"/>
      <c r="DL348" s="184"/>
      <c r="DM348" s="184"/>
      <c r="DN348" s="184"/>
      <c r="DO348" s="184"/>
      <c r="DP348" s="184"/>
      <c r="DQ348" s="184"/>
      <c r="DR348" s="184"/>
      <c r="DS348" s="184"/>
      <c r="DT348" s="184"/>
      <c r="DU348" s="184"/>
      <c r="DV348" s="184"/>
      <c r="DW348" s="184"/>
      <c r="DX348" s="184"/>
      <c r="DY348" s="184"/>
      <c r="DZ348" s="184"/>
      <c r="EA348" s="184"/>
      <c r="EB348" s="184"/>
      <c r="EC348" s="184"/>
      <c r="ED348" s="184"/>
      <c r="EE348" s="184"/>
      <c r="EF348" s="184"/>
      <c r="EG348" s="184"/>
      <c r="EH348" s="184"/>
      <c r="EI348" s="184"/>
      <c r="EJ348" s="184"/>
      <c r="EK348" s="184"/>
      <c r="EL348" s="184"/>
      <c r="EM348" s="184"/>
      <c r="EN348" s="184"/>
      <c r="EO348" s="184"/>
      <c r="EP348" s="184"/>
      <c r="EQ348" s="184"/>
      <c r="ER348" s="184"/>
      <c r="ES348" s="184"/>
      <c r="ET348" s="184"/>
      <c r="EU348" s="184"/>
      <c r="EV348" s="184"/>
      <c r="EW348" s="184"/>
      <c r="EX348" s="184"/>
      <c r="EY348" s="184"/>
      <c r="EZ348" s="184"/>
      <c r="FA348" s="184"/>
      <c r="FB348" s="184"/>
      <c r="FC348" s="184"/>
      <c r="FD348" s="184"/>
      <c r="FE348" s="184"/>
      <c r="FF348" s="184"/>
      <c r="FG348" s="184"/>
      <c r="FH348" s="184"/>
      <c r="FI348" s="184"/>
      <c r="FJ348" s="184"/>
      <c r="FK348" s="184"/>
      <c r="FL348" s="184"/>
      <c r="FM348" s="184"/>
      <c r="FN348" s="184"/>
      <c r="FO348" s="184"/>
      <c r="FP348" s="184"/>
      <c r="FQ348" s="184"/>
      <c r="FR348" s="184"/>
      <c r="FS348" s="184"/>
      <c r="FT348" s="184"/>
      <c r="FU348" s="184"/>
      <c r="FV348" s="184"/>
      <c r="FW348" s="184"/>
      <c r="FX348" s="184"/>
      <c r="FY348" s="184"/>
      <c r="FZ348" s="184"/>
      <c r="GA348" s="184"/>
      <c r="GB348" s="184"/>
      <c r="GC348" s="184"/>
      <c r="GD348" s="184"/>
      <c r="GE348" s="184"/>
      <c r="GF348" s="184"/>
      <c r="GG348" s="184"/>
      <c r="GH348" s="184"/>
      <c r="GI348" s="184"/>
      <c r="GJ348" s="184"/>
      <c r="GK348" s="184"/>
      <c r="GL348" s="184"/>
      <c r="GM348" s="184"/>
      <c r="GN348" s="184"/>
      <c r="GO348" s="184"/>
      <c r="GP348" s="184"/>
      <c r="GQ348" s="184"/>
      <c r="GR348" s="184"/>
      <c r="GS348" s="184"/>
      <c r="GT348" s="184"/>
      <c r="GU348" s="184"/>
      <c r="GV348" s="184"/>
      <c r="GW348" s="184"/>
      <c r="GX348" s="184"/>
      <c r="GY348" s="184"/>
      <c r="GZ348" s="184"/>
      <c r="HA348" s="184"/>
      <c r="HB348" s="184"/>
      <c r="HC348" s="184"/>
      <c r="HD348" s="184"/>
      <c r="HE348" s="184"/>
      <c r="HF348" s="184"/>
      <c r="HG348" s="184"/>
      <c r="HH348" s="184"/>
      <c r="HI348" s="184"/>
      <c r="HJ348" s="184"/>
      <c r="HK348" s="578"/>
    </row>
    <row r="349" spans="1:219" s="185" customFormat="1">
      <c r="A349" s="284"/>
      <c r="B349" s="285"/>
      <c r="C349" s="286"/>
      <c r="D349" s="287"/>
      <c r="E349" s="288"/>
      <c r="F349" s="289"/>
      <c r="G349" s="289"/>
      <c r="H349" s="289"/>
      <c r="I349" s="289"/>
      <c r="J349" s="289"/>
      <c r="K349" s="289"/>
      <c r="L349" s="289"/>
      <c r="M349" s="572"/>
      <c r="N349" s="572"/>
      <c r="O349" s="572"/>
      <c r="P349" s="572"/>
      <c r="Q349" s="572"/>
      <c r="R349" s="572"/>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4"/>
      <c r="BR349" s="184"/>
      <c r="BS349" s="184"/>
      <c r="BT349" s="184"/>
      <c r="BU349" s="184"/>
      <c r="BV349" s="184"/>
      <c r="BW349" s="184"/>
      <c r="BX349" s="184"/>
      <c r="BY349" s="184"/>
      <c r="BZ349" s="184"/>
      <c r="CA349" s="184"/>
      <c r="CB349" s="184"/>
      <c r="CC349" s="184"/>
      <c r="CD349" s="184"/>
      <c r="CE349" s="184"/>
      <c r="CF349" s="184"/>
      <c r="CG349" s="184"/>
      <c r="CH349" s="184"/>
      <c r="CI349" s="184"/>
      <c r="CJ349" s="184"/>
      <c r="CK349" s="184"/>
      <c r="CL349" s="184"/>
      <c r="CM349" s="184"/>
      <c r="CN349" s="184"/>
      <c r="CO349" s="184"/>
      <c r="CP349" s="184"/>
      <c r="CQ349" s="184"/>
      <c r="CR349" s="184"/>
      <c r="CS349" s="184"/>
      <c r="CT349" s="184"/>
      <c r="CU349" s="184"/>
      <c r="CV349" s="184"/>
      <c r="CW349" s="184"/>
      <c r="CX349" s="184"/>
      <c r="CY349" s="184"/>
      <c r="CZ349" s="184"/>
      <c r="DA349" s="184"/>
      <c r="DB349" s="184"/>
      <c r="DC349" s="184"/>
      <c r="DD349" s="184"/>
      <c r="DE349" s="184"/>
      <c r="DF349" s="184"/>
      <c r="DG349" s="184"/>
      <c r="DH349" s="184"/>
      <c r="DI349" s="184"/>
      <c r="DJ349" s="184"/>
      <c r="DK349" s="184"/>
      <c r="DL349" s="184"/>
      <c r="DM349" s="184"/>
      <c r="DN349" s="184"/>
      <c r="DO349" s="184"/>
      <c r="DP349" s="184"/>
      <c r="DQ349" s="184"/>
      <c r="DR349" s="184"/>
      <c r="DS349" s="184"/>
      <c r="DT349" s="184"/>
      <c r="DU349" s="184"/>
      <c r="DV349" s="184"/>
      <c r="DW349" s="184"/>
      <c r="DX349" s="184"/>
      <c r="DY349" s="184"/>
      <c r="DZ349" s="184"/>
      <c r="EA349" s="184"/>
      <c r="EB349" s="184"/>
      <c r="EC349" s="184"/>
      <c r="ED349" s="184"/>
      <c r="EE349" s="184"/>
      <c r="EF349" s="184"/>
      <c r="EG349" s="184"/>
      <c r="EH349" s="184"/>
      <c r="EI349" s="184"/>
      <c r="EJ349" s="184"/>
      <c r="EK349" s="184"/>
      <c r="EL349" s="184"/>
      <c r="EM349" s="184"/>
      <c r="EN349" s="184"/>
      <c r="EO349" s="184"/>
      <c r="EP349" s="184"/>
      <c r="EQ349" s="184"/>
      <c r="ER349" s="184"/>
      <c r="ES349" s="184"/>
      <c r="ET349" s="184"/>
      <c r="EU349" s="184"/>
      <c r="EV349" s="184"/>
      <c r="EW349" s="184"/>
      <c r="EX349" s="184"/>
      <c r="EY349" s="184"/>
      <c r="EZ349" s="184"/>
      <c r="FA349" s="184"/>
      <c r="FB349" s="184"/>
      <c r="FC349" s="184"/>
      <c r="FD349" s="184"/>
      <c r="FE349" s="184"/>
      <c r="FF349" s="184"/>
      <c r="FG349" s="184"/>
      <c r="FH349" s="184"/>
      <c r="FI349" s="184"/>
      <c r="FJ349" s="184"/>
      <c r="FK349" s="184"/>
      <c r="FL349" s="184"/>
      <c r="FM349" s="184"/>
      <c r="FN349" s="184"/>
      <c r="FO349" s="184"/>
      <c r="FP349" s="184"/>
      <c r="FQ349" s="184"/>
      <c r="FR349" s="184"/>
      <c r="FS349" s="184"/>
      <c r="FT349" s="184"/>
      <c r="FU349" s="184"/>
      <c r="FV349" s="184"/>
      <c r="FW349" s="184"/>
      <c r="FX349" s="184"/>
      <c r="FY349" s="184"/>
      <c r="FZ349" s="184"/>
      <c r="GA349" s="184"/>
      <c r="GB349" s="184"/>
      <c r="GC349" s="184"/>
      <c r="GD349" s="184"/>
      <c r="GE349" s="184"/>
      <c r="GF349" s="184"/>
      <c r="GG349" s="184"/>
      <c r="GH349" s="184"/>
      <c r="GI349" s="184"/>
      <c r="GJ349" s="184"/>
      <c r="GK349" s="184"/>
      <c r="GL349" s="184"/>
      <c r="GM349" s="184"/>
      <c r="GN349" s="184"/>
      <c r="GO349" s="184"/>
      <c r="GP349" s="184"/>
      <c r="GQ349" s="184"/>
      <c r="GR349" s="184"/>
      <c r="GS349" s="184"/>
      <c r="GT349" s="184"/>
      <c r="GU349" s="184"/>
      <c r="GV349" s="184"/>
      <c r="GW349" s="184"/>
      <c r="GX349" s="184"/>
      <c r="GY349" s="184"/>
      <c r="GZ349" s="184"/>
      <c r="HA349" s="184"/>
      <c r="HB349" s="184"/>
      <c r="HC349" s="184"/>
      <c r="HD349" s="184"/>
      <c r="HE349" s="184"/>
      <c r="HF349" s="184"/>
      <c r="HG349" s="184"/>
      <c r="HH349" s="184"/>
      <c r="HI349" s="184"/>
      <c r="HJ349" s="184"/>
      <c r="HK349" s="578"/>
    </row>
    <row r="350" spans="1:219" s="185" customFormat="1">
      <c r="A350" s="284"/>
      <c r="B350" s="285"/>
      <c r="C350" s="286"/>
      <c r="D350" s="287"/>
      <c r="E350" s="288"/>
      <c r="F350" s="289"/>
      <c r="G350" s="289"/>
      <c r="H350" s="289"/>
      <c r="I350" s="289"/>
      <c r="J350" s="289"/>
      <c r="K350" s="289"/>
      <c r="L350" s="289"/>
      <c r="M350" s="572"/>
      <c r="N350" s="572"/>
      <c r="O350" s="572"/>
      <c r="P350" s="572"/>
      <c r="Q350" s="572"/>
      <c r="R350" s="572"/>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c r="BM350" s="184"/>
      <c r="BN350" s="184"/>
      <c r="BO350" s="184"/>
      <c r="BP350" s="184"/>
      <c r="BQ350" s="184"/>
      <c r="BR350" s="184"/>
      <c r="BS350" s="184"/>
      <c r="BT350" s="184"/>
      <c r="BU350" s="184"/>
      <c r="BV350" s="184"/>
      <c r="BW350" s="184"/>
      <c r="BX350" s="184"/>
      <c r="BY350" s="184"/>
      <c r="BZ350" s="184"/>
      <c r="CA350" s="184"/>
      <c r="CB350" s="184"/>
      <c r="CC350" s="184"/>
      <c r="CD350" s="184"/>
      <c r="CE350" s="184"/>
      <c r="CF350" s="184"/>
      <c r="CG350" s="184"/>
      <c r="CH350" s="184"/>
      <c r="CI350" s="184"/>
      <c r="CJ350" s="184"/>
      <c r="CK350" s="184"/>
      <c r="CL350" s="184"/>
      <c r="CM350" s="184"/>
      <c r="CN350" s="184"/>
      <c r="CO350" s="184"/>
      <c r="CP350" s="184"/>
      <c r="CQ350" s="184"/>
      <c r="CR350" s="184"/>
      <c r="CS350" s="184"/>
      <c r="CT350" s="184"/>
      <c r="CU350" s="184"/>
      <c r="CV350" s="184"/>
      <c r="CW350" s="184"/>
      <c r="CX350" s="184"/>
      <c r="CY350" s="184"/>
      <c r="CZ350" s="184"/>
      <c r="DA350" s="184"/>
      <c r="DB350" s="184"/>
      <c r="DC350" s="184"/>
      <c r="DD350" s="184"/>
      <c r="DE350" s="184"/>
      <c r="DF350" s="184"/>
      <c r="DG350" s="184"/>
      <c r="DH350" s="184"/>
      <c r="DI350" s="184"/>
      <c r="DJ350" s="184"/>
      <c r="DK350" s="184"/>
      <c r="DL350" s="184"/>
      <c r="DM350" s="184"/>
      <c r="DN350" s="184"/>
      <c r="DO350" s="184"/>
      <c r="DP350" s="184"/>
      <c r="DQ350" s="184"/>
      <c r="DR350" s="184"/>
      <c r="DS350" s="184"/>
      <c r="DT350" s="184"/>
      <c r="DU350" s="184"/>
      <c r="DV350" s="184"/>
      <c r="DW350" s="184"/>
      <c r="DX350" s="184"/>
      <c r="DY350" s="184"/>
      <c r="DZ350" s="184"/>
      <c r="EA350" s="184"/>
      <c r="EB350" s="184"/>
      <c r="EC350" s="184"/>
      <c r="ED350" s="184"/>
      <c r="EE350" s="184"/>
      <c r="EF350" s="184"/>
      <c r="EG350" s="184"/>
      <c r="EH350" s="184"/>
      <c r="EI350" s="184"/>
      <c r="EJ350" s="184"/>
      <c r="EK350" s="184"/>
      <c r="EL350" s="184"/>
      <c r="EM350" s="184"/>
      <c r="EN350" s="184"/>
      <c r="EO350" s="184"/>
      <c r="EP350" s="184"/>
      <c r="EQ350" s="184"/>
      <c r="ER350" s="184"/>
      <c r="ES350" s="184"/>
      <c r="ET350" s="184"/>
      <c r="EU350" s="184"/>
      <c r="EV350" s="184"/>
      <c r="EW350" s="184"/>
      <c r="EX350" s="184"/>
      <c r="EY350" s="184"/>
      <c r="EZ350" s="184"/>
      <c r="FA350" s="184"/>
      <c r="FB350" s="184"/>
      <c r="FC350" s="184"/>
      <c r="FD350" s="184"/>
      <c r="FE350" s="184"/>
      <c r="FF350" s="184"/>
      <c r="FG350" s="184"/>
      <c r="FH350" s="184"/>
      <c r="FI350" s="184"/>
      <c r="FJ350" s="184"/>
      <c r="FK350" s="184"/>
      <c r="FL350" s="184"/>
      <c r="FM350" s="184"/>
      <c r="FN350" s="184"/>
      <c r="FO350" s="184"/>
      <c r="FP350" s="184"/>
      <c r="FQ350" s="184"/>
      <c r="FR350" s="184"/>
      <c r="FS350" s="184"/>
      <c r="FT350" s="184"/>
      <c r="FU350" s="184"/>
      <c r="FV350" s="184"/>
      <c r="FW350" s="184"/>
      <c r="FX350" s="184"/>
      <c r="FY350" s="184"/>
      <c r="FZ350" s="184"/>
      <c r="GA350" s="184"/>
      <c r="GB350" s="184"/>
      <c r="GC350" s="184"/>
      <c r="GD350" s="184"/>
      <c r="GE350" s="184"/>
      <c r="GF350" s="184"/>
      <c r="GG350" s="184"/>
      <c r="GH350" s="184"/>
      <c r="GI350" s="184"/>
      <c r="GJ350" s="184"/>
      <c r="GK350" s="184"/>
      <c r="GL350" s="184"/>
      <c r="GM350" s="184"/>
      <c r="GN350" s="184"/>
      <c r="GO350" s="184"/>
      <c r="GP350" s="184"/>
      <c r="GQ350" s="184"/>
      <c r="GR350" s="184"/>
      <c r="GS350" s="184"/>
      <c r="GT350" s="184"/>
      <c r="GU350" s="184"/>
      <c r="GV350" s="184"/>
      <c r="GW350" s="184"/>
      <c r="GX350" s="184"/>
      <c r="GY350" s="184"/>
      <c r="GZ350" s="184"/>
      <c r="HA350" s="184"/>
      <c r="HB350" s="184"/>
      <c r="HC350" s="184"/>
      <c r="HD350" s="184"/>
      <c r="HE350" s="184"/>
      <c r="HF350" s="184"/>
      <c r="HG350" s="184"/>
      <c r="HH350" s="184"/>
      <c r="HI350" s="184"/>
      <c r="HJ350" s="184"/>
      <c r="HK350" s="578"/>
    </row>
    <row r="351" spans="1:219" s="185" customFormat="1">
      <c r="A351" s="284"/>
      <c r="B351" s="285"/>
      <c r="C351" s="286"/>
      <c r="D351" s="287"/>
      <c r="E351" s="288"/>
      <c r="F351" s="289"/>
      <c r="G351" s="289"/>
      <c r="H351" s="289"/>
      <c r="I351" s="289"/>
      <c r="J351" s="289"/>
      <c r="K351" s="289"/>
      <c r="L351" s="289"/>
      <c r="M351" s="572"/>
      <c r="N351" s="572"/>
      <c r="O351" s="572"/>
      <c r="P351" s="572"/>
      <c r="Q351" s="572"/>
      <c r="R351" s="572"/>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c r="BC351" s="184"/>
      <c r="BD351" s="184"/>
      <c r="BE351" s="184"/>
      <c r="BF351" s="184"/>
      <c r="BG351" s="184"/>
      <c r="BH351" s="184"/>
      <c r="BI351" s="184"/>
      <c r="BJ351" s="184"/>
      <c r="BK351" s="184"/>
      <c r="BL351" s="184"/>
      <c r="BM351" s="184"/>
      <c r="BN351" s="184"/>
      <c r="BO351" s="184"/>
      <c r="BP351" s="184"/>
      <c r="BQ351" s="184"/>
      <c r="BR351" s="184"/>
      <c r="BS351" s="184"/>
      <c r="BT351" s="184"/>
      <c r="BU351" s="184"/>
      <c r="BV351" s="184"/>
      <c r="BW351" s="184"/>
      <c r="BX351" s="184"/>
      <c r="BY351" s="184"/>
      <c r="BZ351" s="184"/>
      <c r="CA351" s="184"/>
      <c r="CB351" s="184"/>
      <c r="CC351" s="184"/>
      <c r="CD351" s="184"/>
      <c r="CE351" s="184"/>
      <c r="CF351" s="184"/>
      <c r="CG351" s="184"/>
      <c r="CH351" s="184"/>
      <c r="CI351" s="184"/>
      <c r="CJ351" s="184"/>
      <c r="CK351" s="184"/>
      <c r="CL351" s="184"/>
      <c r="CM351" s="184"/>
      <c r="CN351" s="184"/>
      <c r="CO351" s="184"/>
      <c r="CP351" s="184"/>
      <c r="CQ351" s="184"/>
      <c r="CR351" s="184"/>
      <c r="CS351" s="184"/>
      <c r="CT351" s="184"/>
      <c r="CU351" s="184"/>
      <c r="CV351" s="184"/>
      <c r="CW351" s="184"/>
      <c r="CX351" s="184"/>
      <c r="CY351" s="184"/>
      <c r="CZ351" s="184"/>
      <c r="DA351" s="184"/>
      <c r="DB351" s="184"/>
      <c r="DC351" s="184"/>
      <c r="DD351" s="184"/>
      <c r="DE351" s="184"/>
      <c r="DF351" s="184"/>
      <c r="DG351" s="184"/>
      <c r="DH351" s="184"/>
      <c r="DI351" s="184"/>
      <c r="DJ351" s="184"/>
      <c r="DK351" s="184"/>
      <c r="DL351" s="184"/>
      <c r="DM351" s="184"/>
      <c r="DN351" s="184"/>
      <c r="DO351" s="184"/>
      <c r="DP351" s="184"/>
      <c r="DQ351" s="184"/>
      <c r="DR351" s="184"/>
      <c r="DS351" s="184"/>
      <c r="DT351" s="184"/>
      <c r="DU351" s="184"/>
      <c r="DV351" s="184"/>
      <c r="DW351" s="184"/>
      <c r="DX351" s="184"/>
      <c r="DY351" s="184"/>
      <c r="DZ351" s="184"/>
      <c r="EA351" s="184"/>
      <c r="EB351" s="184"/>
      <c r="EC351" s="184"/>
      <c r="ED351" s="184"/>
      <c r="EE351" s="184"/>
      <c r="EF351" s="184"/>
      <c r="EG351" s="184"/>
      <c r="EH351" s="184"/>
      <c r="EI351" s="184"/>
      <c r="EJ351" s="184"/>
      <c r="EK351" s="184"/>
      <c r="EL351" s="184"/>
      <c r="EM351" s="184"/>
      <c r="EN351" s="184"/>
      <c r="EO351" s="184"/>
      <c r="EP351" s="184"/>
      <c r="EQ351" s="184"/>
      <c r="ER351" s="184"/>
      <c r="ES351" s="184"/>
      <c r="ET351" s="184"/>
      <c r="EU351" s="184"/>
      <c r="EV351" s="184"/>
      <c r="EW351" s="184"/>
      <c r="EX351" s="184"/>
      <c r="EY351" s="184"/>
      <c r="EZ351" s="184"/>
      <c r="FA351" s="184"/>
      <c r="FB351" s="184"/>
      <c r="FC351" s="184"/>
      <c r="FD351" s="184"/>
      <c r="FE351" s="184"/>
      <c r="FF351" s="184"/>
      <c r="FG351" s="184"/>
      <c r="FH351" s="184"/>
      <c r="FI351" s="184"/>
      <c r="FJ351" s="184"/>
      <c r="FK351" s="184"/>
      <c r="FL351" s="184"/>
      <c r="FM351" s="184"/>
      <c r="FN351" s="184"/>
      <c r="FO351" s="184"/>
      <c r="FP351" s="184"/>
      <c r="FQ351" s="184"/>
      <c r="FR351" s="184"/>
      <c r="FS351" s="184"/>
      <c r="FT351" s="184"/>
      <c r="FU351" s="184"/>
      <c r="FV351" s="184"/>
      <c r="FW351" s="184"/>
      <c r="FX351" s="184"/>
      <c r="FY351" s="184"/>
      <c r="FZ351" s="184"/>
      <c r="GA351" s="184"/>
      <c r="GB351" s="184"/>
      <c r="GC351" s="184"/>
      <c r="GD351" s="184"/>
      <c r="GE351" s="184"/>
      <c r="GF351" s="184"/>
      <c r="GG351" s="184"/>
      <c r="GH351" s="184"/>
      <c r="GI351" s="184"/>
      <c r="GJ351" s="184"/>
      <c r="GK351" s="184"/>
      <c r="GL351" s="184"/>
      <c r="GM351" s="184"/>
      <c r="GN351" s="184"/>
      <c r="GO351" s="184"/>
      <c r="GP351" s="184"/>
      <c r="GQ351" s="184"/>
      <c r="GR351" s="184"/>
      <c r="GS351" s="184"/>
      <c r="GT351" s="184"/>
      <c r="GU351" s="184"/>
      <c r="GV351" s="184"/>
      <c r="GW351" s="184"/>
      <c r="GX351" s="184"/>
      <c r="GY351" s="184"/>
      <c r="GZ351" s="184"/>
      <c r="HA351" s="184"/>
      <c r="HB351" s="184"/>
      <c r="HC351" s="184"/>
      <c r="HD351" s="184"/>
      <c r="HE351" s="184"/>
      <c r="HF351" s="184"/>
      <c r="HG351" s="184"/>
      <c r="HH351" s="184"/>
      <c r="HI351" s="184"/>
      <c r="HJ351" s="184"/>
      <c r="HK351" s="578"/>
    </row>
    <row r="352" spans="1:219" s="185" customFormat="1">
      <c r="A352" s="284"/>
      <c r="B352" s="285"/>
      <c r="C352" s="286"/>
      <c r="D352" s="287"/>
      <c r="E352" s="288"/>
      <c r="F352" s="289"/>
      <c r="G352" s="289"/>
      <c r="H352" s="289"/>
      <c r="I352" s="289"/>
      <c r="J352" s="289"/>
      <c r="K352" s="289"/>
      <c r="L352" s="289"/>
      <c r="M352" s="572"/>
      <c r="N352" s="572"/>
      <c r="O352" s="572"/>
      <c r="P352" s="572"/>
      <c r="Q352" s="572"/>
      <c r="R352" s="572"/>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c r="BM352" s="184"/>
      <c r="BN352" s="184"/>
      <c r="BO352" s="184"/>
      <c r="BP352" s="184"/>
      <c r="BQ352" s="184"/>
      <c r="BR352" s="184"/>
      <c r="BS352" s="184"/>
      <c r="BT352" s="184"/>
      <c r="BU352" s="184"/>
      <c r="BV352" s="184"/>
      <c r="BW352" s="184"/>
      <c r="BX352" s="184"/>
      <c r="BY352" s="184"/>
      <c r="BZ352" s="184"/>
      <c r="CA352" s="184"/>
      <c r="CB352" s="184"/>
      <c r="CC352" s="184"/>
      <c r="CD352" s="184"/>
      <c r="CE352" s="184"/>
      <c r="CF352" s="184"/>
      <c r="CG352" s="184"/>
      <c r="CH352" s="184"/>
      <c r="CI352" s="184"/>
      <c r="CJ352" s="184"/>
      <c r="CK352" s="184"/>
      <c r="CL352" s="184"/>
      <c r="CM352" s="184"/>
      <c r="CN352" s="184"/>
      <c r="CO352" s="184"/>
      <c r="CP352" s="184"/>
      <c r="CQ352" s="184"/>
      <c r="CR352" s="184"/>
      <c r="CS352" s="184"/>
      <c r="CT352" s="184"/>
      <c r="CU352" s="184"/>
      <c r="CV352" s="184"/>
      <c r="CW352" s="184"/>
      <c r="CX352" s="184"/>
      <c r="CY352" s="184"/>
      <c r="CZ352" s="184"/>
      <c r="DA352" s="184"/>
      <c r="DB352" s="184"/>
      <c r="DC352" s="184"/>
      <c r="DD352" s="184"/>
      <c r="DE352" s="184"/>
      <c r="DF352" s="184"/>
      <c r="DG352" s="184"/>
      <c r="DH352" s="184"/>
      <c r="DI352" s="184"/>
      <c r="DJ352" s="184"/>
      <c r="DK352" s="184"/>
      <c r="DL352" s="184"/>
      <c r="DM352" s="184"/>
      <c r="DN352" s="184"/>
      <c r="DO352" s="184"/>
      <c r="DP352" s="184"/>
      <c r="DQ352" s="184"/>
      <c r="DR352" s="184"/>
      <c r="DS352" s="184"/>
      <c r="DT352" s="184"/>
      <c r="DU352" s="184"/>
      <c r="DV352" s="184"/>
      <c r="DW352" s="184"/>
      <c r="DX352" s="184"/>
      <c r="DY352" s="184"/>
      <c r="DZ352" s="184"/>
      <c r="EA352" s="184"/>
      <c r="EB352" s="184"/>
      <c r="EC352" s="184"/>
      <c r="ED352" s="184"/>
      <c r="EE352" s="184"/>
      <c r="EF352" s="184"/>
      <c r="EG352" s="184"/>
      <c r="EH352" s="184"/>
      <c r="EI352" s="184"/>
      <c r="EJ352" s="184"/>
      <c r="EK352" s="184"/>
      <c r="EL352" s="184"/>
      <c r="EM352" s="184"/>
      <c r="EN352" s="184"/>
      <c r="EO352" s="184"/>
      <c r="EP352" s="184"/>
      <c r="EQ352" s="184"/>
      <c r="ER352" s="184"/>
      <c r="ES352" s="184"/>
      <c r="ET352" s="184"/>
      <c r="EU352" s="184"/>
      <c r="EV352" s="184"/>
      <c r="EW352" s="184"/>
      <c r="EX352" s="184"/>
      <c r="EY352" s="184"/>
      <c r="EZ352" s="184"/>
      <c r="FA352" s="184"/>
      <c r="FB352" s="184"/>
      <c r="FC352" s="184"/>
      <c r="FD352" s="184"/>
      <c r="FE352" s="184"/>
      <c r="FF352" s="184"/>
      <c r="FG352" s="184"/>
      <c r="FH352" s="184"/>
      <c r="FI352" s="184"/>
      <c r="FJ352" s="184"/>
      <c r="FK352" s="184"/>
      <c r="FL352" s="184"/>
      <c r="FM352" s="184"/>
      <c r="FN352" s="184"/>
      <c r="FO352" s="184"/>
      <c r="FP352" s="184"/>
      <c r="FQ352" s="184"/>
      <c r="FR352" s="184"/>
      <c r="FS352" s="184"/>
      <c r="FT352" s="184"/>
      <c r="FU352" s="184"/>
      <c r="FV352" s="184"/>
      <c r="FW352" s="184"/>
      <c r="FX352" s="184"/>
      <c r="FY352" s="184"/>
      <c r="FZ352" s="184"/>
      <c r="GA352" s="184"/>
      <c r="GB352" s="184"/>
      <c r="GC352" s="184"/>
      <c r="GD352" s="184"/>
      <c r="GE352" s="184"/>
      <c r="GF352" s="184"/>
      <c r="GG352" s="184"/>
      <c r="GH352" s="184"/>
      <c r="GI352" s="184"/>
      <c r="GJ352" s="184"/>
      <c r="GK352" s="184"/>
      <c r="GL352" s="184"/>
      <c r="GM352" s="184"/>
      <c r="GN352" s="184"/>
      <c r="GO352" s="184"/>
      <c r="GP352" s="184"/>
      <c r="GQ352" s="184"/>
      <c r="GR352" s="184"/>
      <c r="GS352" s="184"/>
      <c r="GT352" s="184"/>
      <c r="GU352" s="184"/>
      <c r="GV352" s="184"/>
      <c r="GW352" s="184"/>
      <c r="GX352" s="184"/>
      <c r="GY352" s="184"/>
      <c r="GZ352" s="184"/>
      <c r="HA352" s="184"/>
      <c r="HB352" s="184"/>
      <c r="HC352" s="184"/>
      <c r="HD352" s="184"/>
      <c r="HE352" s="184"/>
      <c r="HF352" s="184"/>
      <c r="HG352" s="184"/>
      <c r="HH352" s="184"/>
      <c r="HI352" s="184"/>
      <c r="HJ352" s="184"/>
      <c r="HK352" s="578"/>
    </row>
    <row r="353" spans="1:219" s="185" customFormat="1">
      <c r="A353" s="284"/>
      <c r="B353" s="285"/>
      <c r="C353" s="286"/>
      <c r="D353" s="287"/>
      <c r="E353" s="288"/>
      <c r="F353" s="289"/>
      <c r="G353" s="289"/>
      <c r="H353" s="289"/>
      <c r="I353" s="289"/>
      <c r="J353" s="289"/>
      <c r="K353" s="289"/>
      <c r="L353" s="289"/>
      <c r="M353" s="572"/>
      <c r="N353" s="572"/>
      <c r="O353" s="572"/>
      <c r="P353" s="572"/>
      <c r="Q353" s="572"/>
      <c r="R353" s="572"/>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c r="BM353" s="184"/>
      <c r="BN353" s="184"/>
      <c r="BO353" s="184"/>
      <c r="BP353" s="184"/>
      <c r="BQ353" s="184"/>
      <c r="BR353" s="184"/>
      <c r="BS353" s="184"/>
      <c r="BT353" s="184"/>
      <c r="BU353" s="184"/>
      <c r="BV353" s="184"/>
      <c r="BW353" s="184"/>
      <c r="BX353" s="184"/>
      <c r="BY353" s="184"/>
      <c r="BZ353" s="184"/>
      <c r="CA353" s="184"/>
      <c r="CB353" s="184"/>
      <c r="CC353" s="184"/>
      <c r="CD353" s="184"/>
      <c r="CE353" s="184"/>
      <c r="CF353" s="184"/>
      <c r="CG353" s="184"/>
      <c r="CH353" s="184"/>
      <c r="CI353" s="184"/>
      <c r="CJ353" s="184"/>
      <c r="CK353" s="184"/>
      <c r="CL353" s="184"/>
      <c r="CM353" s="184"/>
      <c r="CN353" s="184"/>
      <c r="CO353" s="184"/>
      <c r="CP353" s="184"/>
      <c r="CQ353" s="184"/>
      <c r="CR353" s="184"/>
      <c r="CS353" s="184"/>
      <c r="CT353" s="184"/>
      <c r="CU353" s="184"/>
      <c r="CV353" s="184"/>
      <c r="CW353" s="184"/>
      <c r="CX353" s="184"/>
      <c r="CY353" s="184"/>
      <c r="CZ353" s="184"/>
      <c r="DA353" s="184"/>
      <c r="DB353" s="184"/>
      <c r="DC353" s="184"/>
      <c r="DD353" s="184"/>
      <c r="DE353" s="184"/>
      <c r="DF353" s="184"/>
      <c r="DG353" s="184"/>
      <c r="DH353" s="184"/>
      <c r="DI353" s="184"/>
      <c r="DJ353" s="184"/>
      <c r="DK353" s="184"/>
      <c r="DL353" s="184"/>
      <c r="DM353" s="184"/>
      <c r="DN353" s="184"/>
      <c r="DO353" s="184"/>
      <c r="DP353" s="184"/>
      <c r="DQ353" s="184"/>
      <c r="DR353" s="184"/>
      <c r="DS353" s="184"/>
      <c r="DT353" s="184"/>
      <c r="DU353" s="184"/>
      <c r="DV353" s="184"/>
      <c r="DW353" s="184"/>
      <c r="DX353" s="184"/>
      <c r="DY353" s="184"/>
      <c r="DZ353" s="184"/>
      <c r="EA353" s="184"/>
      <c r="EB353" s="184"/>
      <c r="EC353" s="184"/>
      <c r="ED353" s="184"/>
      <c r="EE353" s="184"/>
      <c r="EF353" s="184"/>
      <c r="EG353" s="184"/>
      <c r="EH353" s="184"/>
      <c r="EI353" s="184"/>
      <c r="EJ353" s="184"/>
      <c r="EK353" s="184"/>
      <c r="EL353" s="184"/>
      <c r="EM353" s="184"/>
      <c r="EN353" s="184"/>
      <c r="EO353" s="184"/>
      <c r="EP353" s="184"/>
      <c r="EQ353" s="184"/>
      <c r="ER353" s="184"/>
      <c r="ES353" s="184"/>
      <c r="ET353" s="184"/>
      <c r="EU353" s="184"/>
      <c r="EV353" s="184"/>
      <c r="EW353" s="184"/>
      <c r="EX353" s="184"/>
      <c r="EY353" s="184"/>
      <c r="EZ353" s="184"/>
      <c r="FA353" s="184"/>
      <c r="FB353" s="184"/>
      <c r="FC353" s="184"/>
      <c r="FD353" s="184"/>
      <c r="FE353" s="184"/>
      <c r="FF353" s="184"/>
      <c r="FG353" s="184"/>
      <c r="FH353" s="184"/>
      <c r="FI353" s="184"/>
      <c r="FJ353" s="184"/>
      <c r="FK353" s="184"/>
      <c r="FL353" s="184"/>
      <c r="FM353" s="184"/>
      <c r="FN353" s="184"/>
      <c r="FO353" s="184"/>
      <c r="FP353" s="184"/>
      <c r="FQ353" s="184"/>
      <c r="FR353" s="184"/>
      <c r="FS353" s="184"/>
      <c r="FT353" s="184"/>
      <c r="FU353" s="184"/>
      <c r="FV353" s="184"/>
      <c r="FW353" s="184"/>
      <c r="FX353" s="184"/>
      <c r="FY353" s="184"/>
      <c r="FZ353" s="184"/>
      <c r="GA353" s="184"/>
      <c r="GB353" s="184"/>
      <c r="GC353" s="184"/>
      <c r="GD353" s="184"/>
      <c r="GE353" s="184"/>
      <c r="GF353" s="184"/>
      <c r="GG353" s="184"/>
      <c r="GH353" s="184"/>
      <c r="GI353" s="184"/>
      <c r="GJ353" s="184"/>
      <c r="GK353" s="184"/>
      <c r="GL353" s="184"/>
      <c r="GM353" s="184"/>
      <c r="GN353" s="184"/>
      <c r="GO353" s="184"/>
      <c r="GP353" s="184"/>
      <c r="GQ353" s="184"/>
      <c r="GR353" s="184"/>
      <c r="GS353" s="184"/>
      <c r="GT353" s="184"/>
      <c r="GU353" s="184"/>
      <c r="GV353" s="184"/>
      <c r="GW353" s="184"/>
      <c r="GX353" s="184"/>
      <c r="GY353" s="184"/>
      <c r="GZ353" s="184"/>
      <c r="HA353" s="184"/>
      <c r="HB353" s="184"/>
      <c r="HC353" s="184"/>
      <c r="HD353" s="184"/>
      <c r="HE353" s="184"/>
      <c r="HF353" s="184"/>
      <c r="HG353" s="184"/>
      <c r="HH353" s="184"/>
      <c r="HI353" s="184"/>
      <c r="HJ353" s="184"/>
      <c r="HK353" s="578"/>
    </row>
    <row r="354" spans="1:219" s="185" customFormat="1">
      <c r="A354" s="284"/>
      <c r="B354" s="285"/>
      <c r="C354" s="286"/>
      <c r="D354" s="287"/>
      <c r="E354" s="288"/>
      <c r="F354" s="289"/>
      <c r="G354" s="289"/>
      <c r="H354" s="289"/>
      <c r="I354" s="289"/>
      <c r="J354" s="289"/>
      <c r="K354" s="289"/>
      <c r="L354" s="289"/>
      <c r="M354" s="572"/>
      <c r="N354" s="572"/>
      <c r="O354" s="572"/>
      <c r="P354" s="572"/>
      <c r="Q354" s="572"/>
      <c r="R354" s="572"/>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c r="BM354" s="184"/>
      <c r="BN354" s="184"/>
      <c r="BO354" s="184"/>
      <c r="BP354" s="184"/>
      <c r="BQ354" s="184"/>
      <c r="BR354" s="184"/>
      <c r="BS354" s="184"/>
      <c r="BT354" s="184"/>
      <c r="BU354" s="184"/>
      <c r="BV354" s="184"/>
      <c r="BW354" s="184"/>
      <c r="BX354" s="184"/>
      <c r="BY354" s="184"/>
      <c r="BZ354" s="184"/>
      <c r="CA354" s="184"/>
      <c r="CB354" s="184"/>
      <c r="CC354" s="184"/>
      <c r="CD354" s="184"/>
      <c r="CE354" s="184"/>
      <c r="CF354" s="184"/>
      <c r="CG354" s="184"/>
      <c r="CH354" s="184"/>
      <c r="CI354" s="184"/>
      <c r="CJ354" s="184"/>
      <c r="CK354" s="184"/>
      <c r="CL354" s="184"/>
      <c r="CM354" s="184"/>
      <c r="CN354" s="184"/>
      <c r="CO354" s="184"/>
      <c r="CP354" s="184"/>
      <c r="CQ354" s="184"/>
      <c r="CR354" s="184"/>
      <c r="CS354" s="184"/>
      <c r="CT354" s="184"/>
      <c r="CU354" s="184"/>
      <c r="CV354" s="184"/>
      <c r="CW354" s="184"/>
      <c r="CX354" s="184"/>
      <c r="CY354" s="184"/>
      <c r="CZ354" s="184"/>
      <c r="DA354" s="184"/>
      <c r="DB354" s="184"/>
      <c r="DC354" s="184"/>
      <c r="DD354" s="184"/>
      <c r="DE354" s="184"/>
      <c r="DF354" s="184"/>
      <c r="DG354" s="184"/>
      <c r="DH354" s="184"/>
      <c r="DI354" s="184"/>
      <c r="DJ354" s="184"/>
      <c r="DK354" s="184"/>
      <c r="DL354" s="184"/>
      <c r="DM354" s="184"/>
      <c r="DN354" s="184"/>
      <c r="DO354" s="184"/>
      <c r="DP354" s="184"/>
      <c r="DQ354" s="184"/>
      <c r="DR354" s="184"/>
      <c r="DS354" s="184"/>
      <c r="DT354" s="184"/>
      <c r="DU354" s="184"/>
      <c r="DV354" s="184"/>
      <c r="DW354" s="184"/>
      <c r="DX354" s="184"/>
      <c r="DY354" s="184"/>
      <c r="DZ354" s="184"/>
      <c r="EA354" s="184"/>
      <c r="EB354" s="184"/>
      <c r="EC354" s="184"/>
      <c r="ED354" s="184"/>
      <c r="EE354" s="184"/>
      <c r="EF354" s="184"/>
      <c r="EG354" s="184"/>
      <c r="EH354" s="184"/>
      <c r="EI354" s="184"/>
      <c r="EJ354" s="184"/>
      <c r="EK354" s="184"/>
      <c r="EL354" s="184"/>
      <c r="EM354" s="184"/>
      <c r="EN354" s="184"/>
      <c r="EO354" s="184"/>
      <c r="EP354" s="184"/>
      <c r="EQ354" s="184"/>
      <c r="ER354" s="184"/>
      <c r="ES354" s="184"/>
      <c r="ET354" s="184"/>
      <c r="EU354" s="184"/>
      <c r="EV354" s="184"/>
      <c r="EW354" s="184"/>
      <c r="EX354" s="184"/>
      <c r="EY354" s="184"/>
      <c r="EZ354" s="184"/>
      <c r="FA354" s="184"/>
      <c r="FB354" s="184"/>
      <c r="FC354" s="184"/>
      <c r="FD354" s="184"/>
      <c r="FE354" s="184"/>
      <c r="FF354" s="184"/>
      <c r="FG354" s="184"/>
      <c r="FH354" s="184"/>
      <c r="FI354" s="184"/>
      <c r="FJ354" s="184"/>
      <c r="FK354" s="184"/>
      <c r="FL354" s="184"/>
      <c r="FM354" s="184"/>
      <c r="FN354" s="184"/>
      <c r="FO354" s="184"/>
      <c r="FP354" s="184"/>
      <c r="FQ354" s="184"/>
      <c r="FR354" s="184"/>
      <c r="FS354" s="184"/>
      <c r="FT354" s="184"/>
      <c r="FU354" s="184"/>
      <c r="FV354" s="184"/>
      <c r="FW354" s="184"/>
      <c r="FX354" s="184"/>
      <c r="FY354" s="184"/>
      <c r="FZ354" s="184"/>
      <c r="GA354" s="184"/>
      <c r="GB354" s="184"/>
      <c r="GC354" s="184"/>
      <c r="GD354" s="184"/>
      <c r="GE354" s="184"/>
      <c r="GF354" s="184"/>
      <c r="GG354" s="184"/>
      <c r="GH354" s="184"/>
      <c r="GI354" s="184"/>
      <c r="GJ354" s="184"/>
      <c r="GK354" s="184"/>
      <c r="GL354" s="184"/>
      <c r="GM354" s="184"/>
      <c r="GN354" s="184"/>
      <c r="GO354" s="184"/>
      <c r="GP354" s="184"/>
      <c r="GQ354" s="184"/>
      <c r="GR354" s="184"/>
      <c r="GS354" s="184"/>
      <c r="GT354" s="184"/>
      <c r="GU354" s="184"/>
      <c r="GV354" s="184"/>
      <c r="GW354" s="184"/>
      <c r="GX354" s="184"/>
      <c r="GY354" s="184"/>
      <c r="GZ354" s="184"/>
      <c r="HA354" s="184"/>
      <c r="HB354" s="184"/>
      <c r="HC354" s="184"/>
      <c r="HD354" s="184"/>
      <c r="HE354" s="184"/>
      <c r="HF354" s="184"/>
      <c r="HG354" s="184"/>
      <c r="HH354" s="184"/>
      <c r="HI354" s="184"/>
      <c r="HJ354" s="184"/>
      <c r="HK354" s="578"/>
    </row>
    <row r="355" spans="1:219" s="185" customFormat="1">
      <c r="A355" s="284"/>
      <c r="B355" s="285"/>
      <c r="C355" s="286"/>
      <c r="D355" s="287"/>
      <c r="E355" s="288"/>
      <c r="F355" s="289"/>
      <c r="G355" s="289"/>
      <c r="H355" s="289"/>
      <c r="I355" s="289"/>
      <c r="J355" s="289"/>
      <c r="K355" s="289"/>
      <c r="L355" s="289"/>
      <c r="M355" s="572"/>
      <c r="N355" s="572"/>
      <c r="O355" s="572"/>
      <c r="P355" s="572"/>
      <c r="Q355" s="572"/>
      <c r="R355" s="572"/>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4"/>
      <c r="BR355" s="184"/>
      <c r="BS355" s="184"/>
      <c r="BT355" s="184"/>
      <c r="BU355" s="184"/>
      <c r="BV355" s="184"/>
      <c r="BW355" s="184"/>
      <c r="BX355" s="184"/>
      <c r="BY355" s="184"/>
      <c r="BZ355" s="184"/>
      <c r="CA355" s="184"/>
      <c r="CB355" s="184"/>
      <c r="CC355" s="184"/>
      <c r="CD355" s="184"/>
      <c r="CE355" s="184"/>
      <c r="CF355" s="184"/>
      <c r="CG355" s="184"/>
      <c r="CH355" s="184"/>
      <c r="CI355" s="184"/>
      <c r="CJ355" s="184"/>
      <c r="CK355" s="184"/>
      <c r="CL355" s="184"/>
      <c r="CM355" s="184"/>
      <c r="CN355" s="184"/>
      <c r="CO355" s="184"/>
      <c r="CP355" s="184"/>
      <c r="CQ355" s="184"/>
      <c r="CR355" s="184"/>
      <c r="CS355" s="184"/>
      <c r="CT355" s="184"/>
      <c r="CU355" s="184"/>
      <c r="CV355" s="184"/>
      <c r="CW355" s="184"/>
      <c r="CX355" s="184"/>
      <c r="CY355" s="184"/>
      <c r="CZ355" s="184"/>
      <c r="DA355" s="184"/>
      <c r="DB355" s="184"/>
      <c r="DC355" s="184"/>
      <c r="DD355" s="184"/>
      <c r="DE355" s="184"/>
      <c r="DF355" s="184"/>
      <c r="DG355" s="184"/>
      <c r="DH355" s="184"/>
      <c r="DI355" s="184"/>
      <c r="DJ355" s="184"/>
      <c r="DK355" s="184"/>
      <c r="DL355" s="184"/>
      <c r="DM355" s="184"/>
      <c r="DN355" s="184"/>
      <c r="DO355" s="184"/>
      <c r="DP355" s="184"/>
      <c r="DQ355" s="184"/>
      <c r="DR355" s="184"/>
      <c r="DS355" s="184"/>
      <c r="DT355" s="184"/>
      <c r="DU355" s="184"/>
      <c r="DV355" s="184"/>
      <c r="DW355" s="184"/>
      <c r="DX355" s="184"/>
      <c r="DY355" s="184"/>
      <c r="DZ355" s="184"/>
      <c r="EA355" s="184"/>
      <c r="EB355" s="184"/>
      <c r="EC355" s="184"/>
      <c r="ED355" s="184"/>
      <c r="EE355" s="184"/>
      <c r="EF355" s="184"/>
      <c r="EG355" s="184"/>
      <c r="EH355" s="184"/>
      <c r="EI355" s="184"/>
      <c r="EJ355" s="184"/>
      <c r="EK355" s="184"/>
      <c r="EL355" s="184"/>
      <c r="EM355" s="184"/>
      <c r="EN355" s="184"/>
      <c r="EO355" s="184"/>
      <c r="EP355" s="184"/>
      <c r="EQ355" s="184"/>
      <c r="ER355" s="184"/>
      <c r="ES355" s="184"/>
      <c r="ET355" s="184"/>
      <c r="EU355" s="184"/>
      <c r="EV355" s="184"/>
      <c r="EW355" s="184"/>
      <c r="EX355" s="184"/>
      <c r="EY355" s="184"/>
      <c r="EZ355" s="184"/>
      <c r="FA355" s="184"/>
      <c r="FB355" s="184"/>
      <c r="FC355" s="184"/>
      <c r="FD355" s="184"/>
      <c r="FE355" s="184"/>
      <c r="FF355" s="184"/>
      <c r="FG355" s="184"/>
      <c r="FH355" s="184"/>
      <c r="FI355" s="184"/>
      <c r="FJ355" s="184"/>
      <c r="FK355" s="184"/>
      <c r="FL355" s="184"/>
      <c r="FM355" s="184"/>
      <c r="FN355" s="184"/>
      <c r="FO355" s="184"/>
      <c r="FP355" s="184"/>
      <c r="FQ355" s="184"/>
      <c r="FR355" s="184"/>
      <c r="FS355" s="184"/>
      <c r="FT355" s="184"/>
      <c r="FU355" s="184"/>
      <c r="FV355" s="184"/>
      <c r="FW355" s="184"/>
      <c r="FX355" s="184"/>
      <c r="FY355" s="184"/>
      <c r="FZ355" s="184"/>
      <c r="GA355" s="184"/>
      <c r="GB355" s="184"/>
      <c r="GC355" s="184"/>
      <c r="GD355" s="184"/>
      <c r="GE355" s="184"/>
      <c r="GF355" s="184"/>
      <c r="GG355" s="184"/>
      <c r="GH355" s="184"/>
      <c r="GI355" s="184"/>
      <c r="GJ355" s="184"/>
      <c r="GK355" s="184"/>
      <c r="GL355" s="184"/>
      <c r="GM355" s="184"/>
      <c r="GN355" s="184"/>
      <c r="GO355" s="184"/>
      <c r="GP355" s="184"/>
      <c r="GQ355" s="184"/>
      <c r="GR355" s="184"/>
      <c r="GS355" s="184"/>
      <c r="GT355" s="184"/>
      <c r="GU355" s="184"/>
      <c r="GV355" s="184"/>
      <c r="GW355" s="184"/>
      <c r="GX355" s="184"/>
      <c r="GY355" s="184"/>
      <c r="GZ355" s="184"/>
      <c r="HA355" s="184"/>
      <c r="HB355" s="184"/>
      <c r="HC355" s="184"/>
      <c r="HD355" s="184"/>
      <c r="HE355" s="184"/>
      <c r="HF355" s="184"/>
      <c r="HG355" s="184"/>
      <c r="HH355" s="184"/>
      <c r="HI355" s="184"/>
      <c r="HJ355" s="184"/>
      <c r="HK355" s="578"/>
    </row>
    <row r="356" spans="1:219" s="185" customFormat="1">
      <c r="A356" s="284"/>
      <c r="B356" s="285"/>
      <c r="C356" s="286"/>
      <c r="D356" s="287"/>
      <c r="E356" s="288"/>
      <c r="F356" s="289"/>
      <c r="G356" s="289"/>
      <c r="H356" s="289"/>
      <c r="I356" s="289"/>
      <c r="J356" s="289"/>
      <c r="K356" s="289"/>
      <c r="L356" s="289"/>
      <c r="M356" s="572"/>
      <c r="N356" s="572"/>
      <c r="O356" s="572"/>
      <c r="P356" s="572"/>
      <c r="Q356" s="572"/>
      <c r="R356" s="572"/>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c r="BM356" s="184"/>
      <c r="BN356" s="184"/>
      <c r="BO356" s="184"/>
      <c r="BP356" s="184"/>
      <c r="BQ356" s="184"/>
      <c r="BR356" s="184"/>
      <c r="BS356" s="184"/>
      <c r="BT356" s="184"/>
      <c r="BU356" s="184"/>
      <c r="BV356" s="184"/>
      <c r="BW356" s="184"/>
      <c r="BX356" s="184"/>
      <c r="BY356" s="184"/>
      <c r="BZ356" s="184"/>
      <c r="CA356" s="184"/>
      <c r="CB356" s="184"/>
      <c r="CC356" s="184"/>
      <c r="CD356" s="184"/>
      <c r="CE356" s="184"/>
      <c r="CF356" s="184"/>
      <c r="CG356" s="184"/>
      <c r="CH356" s="184"/>
      <c r="CI356" s="184"/>
      <c r="CJ356" s="184"/>
      <c r="CK356" s="184"/>
      <c r="CL356" s="184"/>
      <c r="CM356" s="184"/>
      <c r="CN356" s="184"/>
      <c r="CO356" s="184"/>
      <c r="CP356" s="184"/>
      <c r="CQ356" s="184"/>
      <c r="CR356" s="184"/>
      <c r="CS356" s="184"/>
      <c r="CT356" s="184"/>
      <c r="CU356" s="184"/>
      <c r="CV356" s="184"/>
      <c r="CW356" s="184"/>
      <c r="CX356" s="184"/>
      <c r="CY356" s="184"/>
      <c r="CZ356" s="184"/>
      <c r="DA356" s="184"/>
      <c r="DB356" s="184"/>
      <c r="DC356" s="184"/>
      <c r="DD356" s="184"/>
      <c r="DE356" s="184"/>
      <c r="DF356" s="184"/>
      <c r="DG356" s="184"/>
      <c r="DH356" s="184"/>
      <c r="DI356" s="184"/>
      <c r="DJ356" s="184"/>
      <c r="DK356" s="184"/>
      <c r="DL356" s="184"/>
      <c r="DM356" s="184"/>
      <c r="DN356" s="184"/>
      <c r="DO356" s="184"/>
      <c r="DP356" s="184"/>
      <c r="DQ356" s="184"/>
      <c r="DR356" s="184"/>
      <c r="DS356" s="184"/>
      <c r="DT356" s="184"/>
      <c r="DU356" s="184"/>
      <c r="DV356" s="184"/>
      <c r="DW356" s="184"/>
      <c r="DX356" s="184"/>
      <c r="DY356" s="184"/>
      <c r="DZ356" s="184"/>
      <c r="EA356" s="184"/>
      <c r="EB356" s="184"/>
      <c r="EC356" s="184"/>
      <c r="ED356" s="184"/>
      <c r="EE356" s="184"/>
      <c r="EF356" s="184"/>
      <c r="EG356" s="184"/>
      <c r="EH356" s="184"/>
      <c r="EI356" s="184"/>
      <c r="EJ356" s="184"/>
      <c r="EK356" s="184"/>
      <c r="EL356" s="184"/>
      <c r="EM356" s="184"/>
      <c r="EN356" s="184"/>
      <c r="EO356" s="184"/>
      <c r="EP356" s="184"/>
      <c r="EQ356" s="184"/>
      <c r="ER356" s="184"/>
      <c r="ES356" s="184"/>
      <c r="ET356" s="184"/>
      <c r="EU356" s="184"/>
      <c r="EV356" s="184"/>
      <c r="EW356" s="184"/>
      <c r="EX356" s="184"/>
      <c r="EY356" s="184"/>
      <c r="EZ356" s="184"/>
      <c r="FA356" s="184"/>
      <c r="FB356" s="184"/>
      <c r="FC356" s="184"/>
      <c r="FD356" s="184"/>
      <c r="FE356" s="184"/>
      <c r="FF356" s="184"/>
      <c r="FG356" s="184"/>
      <c r="FH356" s="184"/>
      <c r="FI356" s="184"/>
      <c r="FJ356" s="184"/>
      <c r="FK356" s="184"/>
      <c r="FL356" s="184"/>
      <c r="FM356" s="184"/>
      <c r="FN356" s="184"/>
      <c r="FO356" s="184"/>
      <c r="FP356" s="184"/>
      <c r="FQ356" s="184"/>
      <c r="FR356" s="184"/>
      <c r="FS356" s="184"/>
      <c r="FT356" s="184"/>
      <c r="FU356" s="184"/>
      <c r="FV356" s="184"/>
      <c r="FW356" s="184"/>
      <c r="FX356" s="184"/>
      <c r="FY356" s="184"/>
      <c r="FZ356" s="184"/>
      <c r="GA356" s="184"/>
      <c r="GB356" s="184"/>
      <c r="GC356" s="184"/>
      <c r="GD356" s="184"/>
      <c r="GE356" s="184"/>
      <c r="GF356" s="184"/>
      <c r="GG356" s="184"/>
      <c r="GH356" s="184"/>
      <c r="GI356" s="184"/>
      <c r="GJ356" s="184"/>
      <c r="GK356" s="184"/>
      <c r="GL356" s="184"/>
      <c r="GM356" s="184"/>
      <c r="GN356" s="184"/>
      <c r="GO356" s="184"/>
      <c r="GP356" s="184"/>
      <c r="GQ356" s="184"/>
      <c r="GR356" s="184"/>
      <c r="GS356" s="184"/>
      <c r="GT356" s="184"/>
      <c r="GU356" s="184"/>
      <c r="GV356" s="184"/>
      <c r="GW356" s="184"/>
      <c r="GX356" s="184"/>
      <c r="GY356" s="184"/>
      <c r="GZ356" s="184"/>
      <c r="HA356" s="184"/>
      <c r="HB356" s="184"/>
      <c r="HC356" s="184"/>
      <c r="HD356" s="184"/>
      <c r="HE356" s="184"/>
      <c r="HF356" s="184"/>
      <c r="HG356" s="184"/>
      <c r="HH356" s="184"/>
      <c r="HI356" s="184"/>
      <c r="HJ356" s="184"/>
      <c r="HK356" s="578"/>
    </row>
    <row r="357" spans="1:219" s="185" customFormat="1">
      <c r="A357" s="284"/>
      <c r="B357" s="285"/>
      <c r="C357" s="286"/>
      <c r="D357" s="287"/>
      <c r="E357" s="288"/>
      <c r="F357" s="289"/>
      <c r="G357" s="289"/>
      <c r="H357" s="289"/>
      <c r="I357" s="289"/>
      <c r="J357" s="289"/>
      <c r="K357" s="289"/>
      <c r="L357" s="289"/>
      <c r="M357" s="572"/>
      <c r="N357" s="572"/>
      <c r="O357" s="572"/>
      <c r="P357" s="572"/>
      <c r="Q357" s="572"/>
      <c r="R357" s="572"/>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c r="BM357" s="184"/>
      <c r="BN357" s="184"/>
      <c r="BO357" s="184"/>
      <c r="BP357" s="184"/>
      <c r="BQ357" s="184"/>
      <c r="BR357" s="184"/>
      <c r="BS357" s="184"/>
      <c r="BT357" s="184"/>
      <c r="BU357" s="184"/>
      <c r="BV357" s="184"/>
      <c r="BW357" s="184"/>
      <c r="BX357" s="184"/>
      <c r="BY357" s="184"/>
      <c r="BZ357" s="184"/>
      <c r="CA357" s="184"/>
      <c r="CB357" s="184"/>
      <c r="CC357" s="184"/>
      <c r="CD357" s="184"/>
      <c r="CE357" s="184"/>
      <c r="CF357" s="184"/>
      <c r="CG357" s="184"/>
      <c r="CH357" s="184"/>
      <c r="CI357" s="184"/>
      <c r="CJ357" s="184"/>
      <c r="CK357" s="184"/>
      <c r="CL357" s="184"/>
      <c r="CM357" s="184"/>
      <c r="CN357" s="184"/>
      <c r="CO357" s="184"/>
      <c r="CP357" s="184"/>
      <c r="CQ357" s="184"/>
      <c r="CR357" s="184"/>
      <c r="CS357" s="184"/>
      <c r="CT357" s="184"/>
      <c r="CU357" s="184"/>
      <c r="CV357" s="184"/>
      <c r="CW357" s="184"/>
      <c r="CX357" s="184"/>
      <c r="CY357" s="184"/>
      <c r="CZ357" s="184"/>
      <c r="DA357" s="184"/>
      <c r="DB357" s="184"/>
      <c r="DC357" s="184"/>
      <c r="DD357" s="184"/>
      <c r="DE357" s="184"/>
      <c r="DF357" s="184"/>
      <c r="DG357" s="184"/>
      <c r="DH357" s="184"/>
      <c r="DI357" s="184"/>
      <c r="DJ357" s="184"/>
      <c r="DK357" s="184"/>
      <c r="DL357" s="184"/>
      <c r="DM357" s="184"/>
      <c r="DN357" s="184"/>
      <c r="DO357" s="184"/>
      <c r="DP357" s="184"/>
      <c r="DQ357" s="184"/>
      <c r="DR357" s="184"/>
      <c r="DS357" s="184"/>
      <c r="DT357" s="184"/>
      <c r="DU357" s="184"/>
      <c r="DV357" s="184"/>
      <c r="DW357" s="184"/>
      <c r="DX357" s="184"/>
      <c r="DY357" s="184"/>
      <c r="DZ357" s="184"/>
      <c r="EA357" s="184"/>
      <c r="EB357" s="184"/>
      <c r="EC357" s="184"/>
      <c r="ED357" s="184"/>
      <c r="EE357" s="184"/>
      <c r="EF357" s="184"/>
      <c r="EG357" s="184"/>
      <c r="EH357" s="184"/>
      <c r="EI357" s="184"/>
      <c r="EJ357" s="184"/>
      <c r="EK357" s="184"/>
      <c r="EL357" s="184"/>
      <c r="EM357" s="184"/>
      <c r="EN357" s="184"/>
      <c r="EO357" s="184"/>
      <c r="EP357" s="184"/>
      <c r="EQ357" s="184"/>
      <c r="ER357" s="184"/>
      <c r="ES357" s="184"/>
      <c r="ET357" s="184"/>
      <c r="EU357" s="184"/>
      <c r="EV357" s="184"/>
      <c r="EW357" s="184"/>
      <c r="EX357" s="184"/>
      <c r="EY357" s="184"/>
      <c r="EZ357" s="184"/>
      <c r="FA357" s="184"/>
      <c r="FB357" s="184"/>
      <c r="FC357" s="184"/>
      <c r="FD357" s="184"/>
      <c r="FE357" s="184"/>
      <c r="FF357" s="184"/>
      <c r="FG357" s="184"/>
      <c r="FH357" s="184"/>
      <c r="FI357" s="184"/>
      <c r="FJ357" s="184"/>
      <c r="FK357" s="184"/>
      <c r="FL357" s="184"/>
      <c r="FM357" s="184"/>
      <c r="FN357" s="184"/>
      <c r="FO357" s="184"/>
      <c r="FP357" s="184"/>
      <c r="FQ357" s="184"/>
      <c r="FR357" s="184"/>
      <c r="FS357" s="184"/>
      <c r="FT357" s="184"/>
      <c r="FU357" s="184"/>
      <c r="FV357" s="184"/>
      <c r="FW357" s="184"/>
      <c r="FX357" s="184"/>
      <c r="FY357" s="184"/>
      <c r="FZ357" s="184"/>
      <c r="GA357" s="184"/>
      <c r="GB357" s="184"/>
      <c r="GC357" s="184"/>
      <c r="GD357" s="184"/>
      <c r="GE357" s="184"/>
      <c r="GF357" s="184"/>
      <c r="GG357" s="184"/>
      <c r="GH357" s="184"/>
      <c r="GI357" s="184"/>
      <c r="GJ357" s="184"/>
      <c r="GK357" s="184"/>
      <c r="GL357" s="184"/>
      <c r="GM357" s="184"/>
      <c r="GN357" s="184"/>
      <c r="GO357" s="184"/>
      <c r="GP357" s="184"/>
      <c r="GQ357" s="184"/>
      <c r="GR357" s="184"/>
      <c r="GS357" s="184"/>
      <c r="GT357" s="184"/>
      <c r="GU357" s="184"/>
      <c r="GV357" s="184"/>
      <c r="GW357" s="184"/>
      <c r="GX357" s="184"/>
      <c r="GY357" s="184"/>
      <c r="GZ357" s="184"/>
      <c r="HA357" s="184"/>
      <c r="HB357" s="184"/>
      <c r="HC357" s="184"/>
      <c r="HD357" s="184"/>
      <c r="HE357" s="184"/>
      <c r="HF357" s="184"/>
      <c r="HG357" s="184"/>
      <c r="HH357" s="184"/>
      <c r="HI357" s="184"/>
      <c r="HJ357" s="184"/>
      <c r="HK357" s="578"/>
    </row>
    <row r="358" spans="1:219" s="185" customFormat="1">
      <c r="A358" s="284"/>
      <c r="B358" s="285"/>
      <c r="C358" s="286"/>
      <c r="D358" s="287"/>
      <c r="E358" s="288"/>
      <c r="F358" s="289"/>
      <c r="G358" s="289"/>
      <c r="H358" s="289"/>
      <c r="I358" s="289"/>
      <c r="J358" s="289"/>
      <c r="K358" s="289"/>
      <c r="L358" s="289"/>
      <c r="M358" s="572"/>
      <c r="N358" s="572"/>
      <c r="O358" s="572"/>
      <c r="P358" s="572"/>
      <c r="Q358" s="572"/>
      <c r="R358" s="572"/>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c r="CE358" s="184"/>
      <c r="CF358" s="184"/>
      <c r="CG358" s="184"/>
      <c r="CH358" s="184"/>
      <c r="CI358" s="184"/>
      <c r="CJ358" s="184"/>
      <c r="CK358" s="184"/>
      <c r="CL358" s="184"/>
      <c r="CM358" s="184"/>
      <c r="CN358" s="184"/>
      <c r="CO358" s="184"/>
      <c r="CP358" s="184"/>
      <c r="CQ358" s="184"/>
      <c r="CR358" s="184"/>
      <c r="CS358" s="184"/>
      <c r="CT358" s="184"/>
      <c r="CU358" s="184"/>
      <c r="CV358" s="184"/>
      <c r="CW358" s="184"/>
      <c r="CX358" s="184"/>
      <c r="CY358" s="184"/>
      <c r="CZ358" s="184"/>
      <c r="DA358" s="184"/>
      <c r="DB358" s="184"/>
      <c r="DC358" s="184"/>
      <c r="DD358" s="184"/>
      <c r="DE358" s="184"/>
      <c r="DF358" s="184"/>
      <c r="DG358" s="184"/>
      <c r="DH358" s="184"/>
      <c r="DI358" s="184"/>
      <c r="DJ358" s="184"/>
      <c r="DK358" s="184"/>
      <c r="DL358" s="184"/>
      <c r="DM358" s="184"/>
      <c r="DN358" s="184"/>
      <c r="DO358" s="184"/>
      <c r="DP358" s="184"/>
      <c r="DQ358" s="184"/>
      <c r="DR358" s="184"/>
      <c r="DS358" s="184"/>
      <c r="DT358" s="184"/>
      <c r="DU358" s="184"/>
      <c r="DV358" s="184"/>
      <c r="DW358" s="184"/>
      <c r="DX358" s="184"/>
      <c r="DY358" s="184"/>
      <c r="DZ358" s="184"/>
      <c r="EA358" s="184"/>
      <c r="EB358" s="184"/>
      <c r="EC358" s="184"/>
      <c r="ED358" s="184"/>
      <c r="EE358" s="184"/>
      <c r="EF358" s="184"/>
      <c r="EG358" s="184"/>
      <c r="EH358" s="184"/>
      <c r="EI358" s="184"/>
      <c r="EJ358" s="184"/>
      <c r="EK358" s="184"/>
      <c r="EL358" s="184"/>
      <c r="EM358" s="184"/>
      <c r="EN358" s="184"/>
      <c r="EO358" s="184"/>
      <c r="EP358" s="184"/>
      <c r="EQ358" s="184"/>
      <c r="ER358" s="184"/>
      <c r="ES358" s="184"/>
      <c r="ET358" s="184"/>
      <c r="EU358" s="184"/>
      <c r="EV358" s="184"/>
      <c r="EW358" s="184"/>
      <c r="EX358" s="184"/>
      <c r="EY358" s="184"/>
      <c r="EZ358" s="184"/>
      <c r="FA358" s="184"/>
      <c r="FB358" s="184"/>
      <c r="FC358" s="184"/>
      <c r="FD358" s="184"/>
      <c r="FE358" s="184"/>
      <c r="FF358" s="184"/>
      <c r="FG358" s="184"/>
      <c r="FH358" s="184"/>
      <c r="FI358" s="184"/>
      <c r="FJ358" s="184"/>
      <c r="FK358" s="184"/>
      <c r="FL358" s="184"/>
      <c r="FM358" s="184"/>
      <c r="FN358" s="184"/>
      <c r="FO358" s="184"/>
      <c r="FP358" s="184"/>
      <c r="FQ358" s="184"/>
      <c r="FR358" s="184"/>
      <c r="FS358" s="184"/>
      <c r="FT358" s="184"/>
      <c r="FU358" s="184"/>
      <c r="FV358" s="184"/>
      <c r="FW358" s="184"/>
      <c r="FX358" s="184"/>
      <c r="FY358" s="184"/>
      <c r="FZ358" s="184"/>
      <c r="GA358" s="184"/>
      <c r="GB358" s="184"/>
      <c r="GC358" s="184"/>
      <c r="GD358" s="184"/>
      <c r="GE358" s="184"/>
      <c r="GF358" s="184"/>
      <c r="GG358" s="184"/>
      <c r="GH358" s="184"/>
      <c r="GI358" s="184"/>
      <c r="GJ358" s="184"/>
      <c r="GK358" s="184"/>
      <c r="GL358" s="184"/>
      <c r="GM358" s="184"/>
      <c r="GN358" s="184"/>
      <c r="GO358" s="184"/>
      <c r="GP358" s="184"/>
      <c r="GQ358" s="184"/>
      <c r="GR358" s="184"/>
      <c r="GS358" s="184"/>
      <c r="GT358" s="184"/>
      <c r="GU358" s="184"/>
      <c r="GV358" s="184"/>
      <c r="GW358" s="184"/>
      <c r="GX358" s="184"/>
      <c r="GY358" s="184"/>
      <c r="GZ358" s="184"/>
      <c r="HA358" s="184"/>
      <c r="HB358" s="184"/>
      <c r="HC358" s="184"/>
      <c r="HD358" s="184"/>
      <c r="HE358" s="184"/>
      <c r="HF358" s="184"/>
      <c r="HG358" s="184"/>
      <c r="HH358" s="184"/>
      <c r="HI358" s="184"/>
      <c r="HJ358" s="184"/>
      <c r="HK358" s="578"/>
    </row>
    <row r="359" spans="1:219" s="185" customFormat="1">
      <c r="A359" s="284"/>
      <c r="B359" s="285"/>
      <c r="C359" s="286"/>
      <c r="D359" s="287"/>
      <c r="E359" s="288"/>
      <c r="F359" s="289"/>
      <c r="G359" s="289"/>
      <c r="H359" s="289"/>
      <c r="I359" s="289"/>
      <c r="J359" s="289"/>
      <c r="K359" s="289"/>
      <c r="L359" s="289"/>
      <c r="M359" s="572"/>
      <c r="N359" s="572"/>
      <c r="O359" s="572"/>
      <c r="P359" s="572"/>
      <c r="Q359" s="572"/>
      <c r="R359" s="572"/>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c r="BE359" s="184"/>
      <c r="BF359" s="184"/>
      <c r="BG359" s="184"/>
      <c r="BH359" s="184"/>
      <c r="BI359" s="184"/>
      <c r="BJ359" s="184"/>
      <c r="BK359" s="184"/>
      <c r="BL359" s="184"/>
      <c r="BM359" s="184"/>
      <c r="BN359" s="184"/>
      <c r="BO359" s="184"/>
      <c r="BP359" s="184"/>
      <c r="BQ359" s="184"/>
      <c r="BR359" s="184"/>
      <c r="BS359" s="184"/>
      <c r="BT359" s="184"/>
      <c r="BU359" s="184"/>
      <c r="BV359" s="184"/>
      <c r="BW359" s="184"/>
      <c r="BX359" s="184"/>
      <c r="BY359" s="184"/>
      <c r="BZ359" s="184"/>
      <c r="CA359" s="184"/>
      <c r="CB359" s="184"/>
      <c r="CC359" s="184"/>
      <c r="CD359" s="184"/>
      <c r="CE359" s="184"/>
      <c r="CF359" s="184"/>
      <c r="CG359" s="184"/>
      <c r="CH359" s="184"/>
      <c r="CI359" s="184"/>
      <c r="CJ359" s="184"/>
      <c r="CK359" s="184"/>
      <c r="CL359" s="184"/>
      <c r="CM359" s="184"/>
      <c r="CN359" s="184"/>
      <c r="CO359" s="184"/>
      <c r="CP359" s="184"/>
      <c r="CQ359" s="184"/>
      <c r="CR359" s="184"/>
      <c r="CS359" s="184"/>
      <c r="CT359" s="184"/>
      <c r="CU359" s="184"/>
      <c r="CV359" s="184"/>
      <c r="CW359" s="184"/>
      <c r="CX359" s="184"/>
      <c r="CY359" s="184"/>
      <c r="CZ359" s="184"/>
      <c r="DA359" s="184"/>
      <c r="DB359" s="184"/>
      <c r="DC359" s="184"/>
      <c r="DD359" s="184"/>
      <c r="DE359" s="184"/>
      <c r="DF359" s="184"/>
      <c r="DG359" s="184"/>
      <c r="DH359" s="184"/>
      <c r="DI359" s="184"/>
      <c r="DJ359" s="184"/>
      <c r="DK359" s="184"/>
      <c r="DL359" s="184"/>
      <c r="DM359" s="184"/>
      <c r="DN359" s="184"/>
      <c r="DO359" s="184"/>
      <c r="DP359" s="184"/>
      <c r="DQ359" s="184"/>
      <c r="DR359" s="184"/>
      <c r="DS359" s="184"/>
      <c r="DT359" s="184"/>
      <c r="DU359" s="184"/>
      <c r="DV359" s="184"/>
      <c r="DW359" s="184"/>
      <c r="DX359" s="184"/>
      <c r="DY359" s="184"/>
      <c r="DZ359" s="184"/>
      <c r="EA359" s="184"/>
      <c r="EB359" s="184"/>
      <c r="EC359" s="184"/>
      <c r="ED359" s="184"/>
      <c r="EE359" s="184"/>
      <c r="EF359" s="184"/>
      <c r="EG359" s="184"/>
      <c r="EH359" s="184"/>
      <c r="EI359" s="184"/>
      <c r="EJ359" s="184"/>
      <c r="EK359" s="184"/>
      <c r="EL359" s="184"/>
      <c r="EM359" s="184"/>
      <c r="EN359" s="184"/>
      <c r="EO359" s="184"/>
      <c r="EP359" s="184"/>
      <c r="EQ359" s="184"/>
      <c r="ER359" s="184"/>
      <c r="ES359" s="184"/>
      <c r="ET359" s="184"/>
      <c r="EU359" s="184"/>
      <c r="EV359" s="184"/>
      <c r="EW359" s="184"/>
      <c r="EX359" s="184"/>
      <c r="EY359" s="184"/>
      <c r="EZ359" s="184"/>
      <c r="FA359" s="184"/>
      <c r="FB359" s="184"/>
      <c r="FC359" s="184"/>
      <c r="FD359" s="184"/>
      <c r="FE359" s="184"/>
      <c r="FF359" s="184"/>
      <c r="FG359" s="184"/>
      <c r="FH359" s="184"/>
      <c r="FI359" s="184"/>
      <c r="FJ359" s="184"/>
      <c r="FK359" s="184"/>
      <c r="FL359" s="184"/>
      <c r="FM359" s="184"/>
      <c r="FN359" s="184"/>
      <c r="FO359" s="184"/>
      <c r="FP359" s="184"/>
      <c r="FQ359" s="184"/>
      <c r="FR359" s="184"/>
      <c r="FS359" s="184"/>
      <c r="FT359" s="184"/>
      <c r="FU359" s="184"/>
      <c r="FV359" s="184"/>
      <c r="FW359" s="184"/>
      <c r="FX359" s="184"/>
      <c r="FY359" s="184"/>
      <c r="FZ359" s="184"/>
      <c r="GA359" s="184"/>
      <c r="GB359" s="184"/>
      <c r="GC359" s="184"/>
      <c r="GD359" s="184"/>
      <c r="GE359" s="184"/>
      <c r="GF359" s="184"/>
      <c r="GG359" s="184"/>
      <c r="GH359" s="184"/>
      <c r="GI359" s="184"/>
      <c r="GJ359" s="184"/>
      <c r="GK359" s="184"/>
      <c r="GL359" s="184"/>
      <c r="GM359" s="184"/>
      <c r="GN359" s="184"/>
      <c r="GO359" s="184"/>
      <c r="GP359" s="184"/>
      <c r="GQ359" s="184"/>
      <c r="GR359" s="184"/>
      <c r="GS359" s="184"/>
      <c r="GT359" s="184"/>
      <c r="GU359" s="184"/>
      <c r="GV359" s="184"/>
      <c r="GW359" s="184"/>
      <c r="GX359" s="184"/>
      <c r="GY359" s="184"/>
      <c r="GZ359" s="184"/>
      <c r="HA359" s="184"/>
      <c r="HB359" s="184"/>
      <c r="HC359" s="184"/>
      <c r="HD359" s="184"/>
      <c r="HE359" s="184"/>
      <c r="HF359" s="184"/>
      <c r="HG359" s="184"/>
      <c r="HH359" s="184"/>
      <c r="HI359" s="184"/>
      <c r="HJ359" s="184"/>
      <c r="HK359" s="578"/>
    </row>
    <row r="360" spans="1:219" s="185" customFormat="1">
      <c r="A360" s="284"/>
      <c r="B360" s="285"/>
      <c r="C360" s="286"/>
      <c r="D360" s="287"/>
      <c r="E360" s="288"/>
      <c r="F360" s="289"/>
      <c r="G360" s="289"/>
      <c r="H360" s="289"/>
      <c r="I360" s="289"/>
      <c r="J360" s="289"/>
      <c r="K360" s="289"/>
      <c r="L360" s="289"/>
      <c r="M360" s="572"/>
      <c r="N360" s="572"/>
      <c r="O360" s="572"/>
      <c r="P360" s="572"/>
      <c r="Q360" s="572"/>
      <c r="R360" s="572"/>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c r="BM360" s="184"/>
      <c r="BN360" s="184"/>
      <c r="BO360" s="184"/>
      <c r="BP360" s="184"/>
      <c r="BQ360" s="184"/>
      <c r="BR360" s="184"/>
      <c r="BS360" s="184"/>
      <c r="BT360" s="184"/>
      <c r="BU360" s="184"/>
      <c r="BV360" s="184"/>
      <c r="BW360" s="184"/>
      <c r="BX360" s="184"/>
      <c r="BY360" s="184"/>
      <c r="BZ360" s="184"/>
      <c r="CA360" s="184"/>
      <c r="CB360" s="184"/>
      <c r="CC360" s="184"/>
      <c r="CD360" s="184"/>
      <c r="CE360" s="184"/>
      <c r="CF360" s="184"/>
      <c r="CG360" s="184"/>
      <c r="CH360" s="184"/>
      <c r="CI360" s="184"/>
      <c r="CJ360" s="184"/>
      <c r="CK360" s="184"/>
      <c r="CL360" s="184"/>
      <c r="CM360" s="184"/>
      <c r="CN360" s="184"/>
      <c r="CO360" s="184"/>
      <c r="CP360" s="184"/>
      <c r="CQ360" s="184"/>
      <c r="CR360" s="184"/>
      <c r="CS360" s="184"/>
      <c r="CT360" s="184"/>
      <c r="CU360" s="184"/>
      <c r="CV360" s="184"/>
      <c r="CW360" s="184"/>
      <c r="CX360" s="184"/>
      <c r="CY360" s="184"/>
      <c r="CZ360" s="184"/>
      <c r="DA360" s="184"/>
      <c r="DB360" s="184"/>
      <c r="DC360" s="184"/>
      <c r="DD360" s="184"/>
      <c r="DE360" s="184"/>
      <c r="DF360" s="184"/>
      <c r="DG360" s="184"/>
      <c r="DH360" s="184"/>
      <c r="DI360" s="184"/>
      <c r="DJ360" s="184"/>
      <c r="DK360" s="184"/>
      <c r="DL360" s="184"/>
      <c r="DM360" s="184"/>
      <c r="DN360" s="184"/>
      <c r="DO360" s="184"/>
      <c r="DP360" s="184"/>
      <c r="DQ360" s="184"/>
      <c r="DR360" s="184"/>
      <c r="DS360" s="184"/>
      <c r="DT360" s="184"/>
      <c r="DU360" s="184"/>
      <c r="DV360" s="184"/>
      <c r="DW360" s="184"/>
      <c r="DX360" s="184"/>
      <c r="DY360" s="184"/>
      <c r="DZ360" s="184"/>
      <c r="EA360" s="184"/>
      <c r="EB360" s="184"/>
      <c r="EC360" s="184"/>
      <c r="ED360" s="184"/>
      <c r="EE360" s="184"/>
      <c r="EF360" s="184"/>
      <c r="EG360" s="184"/>
      <c r="EH360" s="184"/>
      <c r="EI360" s="184"/>
      <c r="EJ360" s="184"/>
      <c r="EK360" s="184"/>
      <c r="EL360" s="184"/>
      <c r="EM360" s="184"/>
      <c r="EN360" s="184"/>
      <c r="EO360" s="184"/>
      <c r="EP360" s="184"/>
      <c r="EQ360" s="184"/>
      <c r="ER360" s="184"/>
      <c r="ES360" s="184"/>
      <c r="ET360" s="184"/>
      <c r="EU360" s="184"/>
      <c r="EV360" s="184"/>
      <c r="EW360" s="184"/>
      <c r="EX360" s="184"/>
      <c r="EY360" s="184"/>
      <c r="EZ360" s="184"/>
      <c r="FA360" s="184"/>
      <c r="FB360" s="184"/>
      <c r="FC360" s="184"/>
      <c r="FD360" s="184"/>
      <c r="FE360" s="184"/>
      <c r="FF360" s="184"/>
      <c r="FG360" s="184"/>
      <c r="FH360" s="184"/>
      <c r="FI360" s="184"/>
      <c r="FJ360" s="184"/>
      <c r="FK360" s="184"/>
      <c r="FL360" s="184"/>
      <c r="FM360" s="184"/>
      <c r="FN360" s="184"/>
      <c r="FO360" s="184"/>
      <c r="FP360" s="184"/>
      <c r="FQ360" s="184"/>
      <c r="FR360" s="184"/>
      <c r="FS360" s="184"/>
      <c r="FT360" s="184"/>
      <c r="FU360" s="184"/>
      <c r="FV360" s="184"/>
      <c r="FW360" s="184"/>
      <c r="FX360" s="184"/>
      <c r="FY360" s="184"/>
      <c r="FZ360" s="184"/>
      <c r="GA360" s="184"/>
      <c r="GB360" s="184"/>
      <c r="GC360" s="184"/>
      <c r="GD360" s="184"/>
      <c r="GE360" s="184"/>
      <c r="GF360" s="184"/>
      <c r="GG360" s="184"/>
      <c r="GH360" s="184"/>
      <c r="GI360" s="184"/>
      <c r="GJ360" s="184"/>
      <c r="GK360" s="184"/>
      <c r="GL360" s="184"/>
      <c r="GM360" s="184"/>
      <c r="GN360" s="184"/>
      <c r="GO360" s="184"/>
      <c r="GP360" s="184"/>
      <c r="GQ360" s="184"/>
      <c r="GR360" s="184"/>
      <c r="GS360" s="184"/>
      <c r="GT360" s="184"/>
      <c r="GU360" s="184"/>
      <c r="GV360" s="184"/>
      <c r="GW360" s="184"/>
      <c r="GX360" s="184"/>
      <c r="GY360" s="184"/>
      <c r="GZ360" s="184"/>
      <c r="HA360" s="184"/>
      <c r="HB360" s="184"/>
      <c r="HC360" s="184"/>
      <c r="HD360" s="184"/>
      <c r="HE360" s="184"/>
      <c r="HF360" s="184"/>
      <c r="HG360" s="184"/>
      <c r="HH360" s="184"/>
      <c r="HI360" s="184"/>
      <c r="HJ360" s="184"/>
      <c r="HK360" s="578"/>
    </row>
    <row r="361" spans="1:219" s="185" customFormat="1">
      <c r="A361" s="284"/>
      <c r="B361" s="285"/>
      <c r="C361" s="286"/>
      <c r="D361" s="287"/>
      <c r="E361" s="288"/>
      <c r="F361" s="289"/>
      <c r="G361" s="289"/>
      <c r="H361" s="289"/>
      <c r="I361" s="289"/>
      <c r="J361" s="289"/>
      <c r="K361" s="289"/>
      <c r="L361" s="289"/>
      <c r="M361" s="572"/>
      <c r="N361" s="572"/>
      <c r="O361" s="572"/>
      <c r="P361" s="572"/>
      <c r="Q361" s="572"/>
      <c r="R361" s="572"/>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c r="CH361" s="184"/>
      <c r="CI361" s="184"/>
      <c r="CJ361" s="184"/>
      <c r="CK361" s="184"/>
      <c r="CL361" s="184"/>
      <c r="CM361" s="184"/>
      <c r="CN361" s="184"/>
      <c r="CO361" s="184"/>
      <c r="CP361" s="184"/>
      <c r="CQ361" s="184"/>
      <c r="CR361" s="184"/>
      <c r="CS361" s="184"/>
      <c r="CT361" s="184"/>
      <c r="CU361" s="184"/>
      <c r="CV361" s="184"/>
      <c r="CW361" s="184"/>
      <c r="CX361" s="184"/>
      <c r="CY361" s="184"/>
      <c r="CZ361" s="184"/>
      <c r="DA361" s="184"/>
      <c r="DB361" s="184"/>
      <c r="DC361" s="184"/>
      <c r="DD361" s="184"/>
      <c r="DE361" s="184"/>
      <c r="DF361" s="184"/>
      <c r="DG361" s="184"/>
      <c r="DH361" s="184"/>
      <c r="DI361" s="184"/>
      <c r="DJ361" s="184"/>
      <c r="DK361" s="184"/>
      <c r="DL361" s="184"/>
      <c r="DM361" s="184"/>
      <c r="DN361" s="184"/>
      <c r="DO361" s="184"/>
      <c r="DP361" s="184"/>
      <c r="DQ361" s="184"/>
      <c r="DR361" s="184"/>
      <c r="DS361" s="184"/>
      <c r="DT361" s="184"/>
      <c r="DU361" s="184"/>
      <c r="DV361" s="184"/>
      <c r="DW361" s="184"/>
      <c r="DX361" s="184"/>
      <c r="DY361" s="184"/>
      <c r="DZ361" s="184"/>
      <c r="EA361" s="184"/>
      <c r="EB361" s="184"/>
      <c r="EC361" s="184"/>
      <c r="ED361" s="184"/>
      <c r="EE361" s="184"/>
      <c r="EF361" s="184"/>
      <c r="EG361" s="184"/>
      <c r="EH361" s="184"/>
      <c r="EI361" s="184"/>
      <c r="EJ361" s="184"/>
      <c r="EK361" s="184"/>
      <c r="EL361" s="184"/>
      <c r="EM361" s="184"/>
      <c r="EN361" s="184"/>
      <c r="EO361" s="184"/>
      <c r="EP361" s="184"/>
      <c r="EQ361" s="184"/>
      <c r="ER361" s="184"/>
      <c r="ES361" s="184"/>
      <c r="ET361" s="184"/>
      <c r="EU361" s="184"/>
      <c r="EV361" s="184"/>
      <c r="EW361" s="184"/>
      <c r="EX361" s="184"/>
      <c r="EY361" s="184"/>
      <c r="EZ361" s="184"/>
      <c r="FA361" s="184"/>
      <c r="FB361" s="184"/>
      <c r="FC361" s="184"/>
      <c r="FD361" s="184"/>
      <c r="FE361" s="184"/>
      <c r="FF361" s="184"/>
      <c r="FG361" s="184"/>
      <c r="FH361" s="184"/>
      <c r="FI361" s="184"/>
      <c r="FJ361" s="184"/>
      <c r="FK361" s="184"/>
      <c r="FL361" s="184"/>
      <c r="FM361" s="184"/>
      <c r="FN361" s="184"/>
      <c r="FO361" s="184"/>
      <c r="FP361" s="184"/>
      <c r="FQ361" s="184"/>
      <c r="FR361" s="184"/>
      <c r="FS361" s="184"/>
      <c r="FT361" s="184"/>
      <c r="FU361" s="184"/>
      <c r="FV361" s="184"/>
      <c r="FW361" s="184"/>
      <c r="FX361" s="184"/>
      <c r="FY361" s="184"/>
      <c r="FZ361" s="184"/>
      <c r="GA361" s="184"/>
      <c r="GB361" s="184"/>
      <c r="GC361" s="184"/>
      <c r="GD361" s="184"/>
      <c r="GE361" s="184"/>
      <c r="GF361" s="184"/>
      <c r="GG361" s="184"/>
      <c r="GH361" s="184"/>
      <c r="GI361" s="184"/>
      <c r="GJ361" s="184"/>
      <c r="GK361" s="184"/>
      <c r="GL361" s="184"/>
      <c r="GM361" s="184"/>
      <c r="GN361" s="184"/>
      <c r="GO361" s="184"/>
      <c r="GP361" s="184"/>
      <c r="GQ361" s="184"/>
      <c r="GR361" s="184"/>
      <c r="GS361" s="184"/>
      <c r="GT361" s="184"/>
      <c r="GU361" s="184"/>
      <c r="GV361" s="184"/>
      <c r="GW361" s="184"/>
      <c r="GX361" s="184"/>
      <c r="GY361" s="184"/>
      <c r="GZ361" s="184"/>
      <c r="HA361" s="184"/>
      <c r="HB361" s="184"/>
      <c r="HC361" s="184"/>
      <c r="HD361" s="184"/>
      <c r="HE361" s="184"/>
      <c r="HF361" s="184"/>
      <c r="HG361" s="184"/>
      <c r="HH361" s="184"/>
      <c r="HI361" s="184"/>
      <c r="HJ361" s="184"/>
      <c r="HK361" s="578"/>
    </row>
    <row r="362" spans="1:219" s="185" customFormat="1">
      <c r="A362" s="284"/>
      <c r="B362" s="285"/>
      <c r="C362" s="286"/>
      <c r="D362" s="287"/>
      <c r="E362" s="288"/>
      <c r="F362" s="289"/>
      <c r="G362" s="289"/>
      <c r="H362" s="289"/>
      <c r="I362" s="289"/>
      <c r="J362" s="289"/>
      <c r="K362" s="289"/>
      <c r="L362" s="289"/>
      <c r="M362" s="572"/>
      <c r="N362" s="572"/>
      <c r="O362" s="572"/>
      <c r="P362" s="572"/>
      <c r="Q362" s="572"/>
      <c r="R362" s="572"/>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c r="CE362" s="184"/>
      <c r="CF362" s="184"/>
      <c r="CG362" s="184"/>
      <c r="CH362" s="184"/>
      <c r="CI362" s="184"/>
      <c r="CJ362" s="184"/>
      <c r="CK362" s="184"/>
      <c r="CL362" s="184"/>
      <c r="CM362" s="184"/>
      <c r="CN362" s="184"/>
      <c r="CO362" s="184"/>
      <c r="CP362" s="184"/>
      <c r="CQ362" s="184"/>
      <c r="CR362" s="184"/>
      <c r="CS362" s="184"/>
      <c r="CT362" s="184"/>
      <c r="CU362" s="184"/>
      <c r="CV362" s="184"/>
      <c r="CW362" s="184"/>
      <c r="CX362" s="184"/>
      <c r="CY362" s="184"/>
      <c r="CZ362" s="184"/>
      <c r="DA362" s="184"/>
      <c r="DB362" s="184"/>
      <c r="DC362" s="184"/>
      <c r="DD362" s="184"/>
      <c r="DE362" s="184"/>
      <c r="DF362" s="184"/>
      <c r="DG362" s="184"/>
      <c r="DH362" s="184"/>
      <c r="DI362" s="184"/>
      <c r="DJ362" s="184"/>
      <c r="DK362" s="184"/>
      <c r="DL362" s="184"/>
      <c r="DM362" s="184"/>
      <c r="DN362" s="184"/>
      <c r="DO362" s="184"/>
      <c r="DP362" s="184"/>
      <c r="DQ362" s="184"/>
      <c r="DR362" s="184"/>
      <c r="DS362" s="184"/>
      <c r="DT362" s="184"/>
      <c r="DU362" s="184"/>
      <c r="DV362" s="184"/>
      <c r="DW362" s="184"/>
      <c r="DX362" s="184"/>
      <c r="DY362" s="184"/>
      <c r="DZ362" s="184"/>
      <c r="EA362" s="184"/>
      <c r="EB362" s="184"/>
      <c r="EC362" s="184"/>
      <c r="ED362" s="184"/>
      <c r="EE362" s="184"/>
      <c r="EF362" s="184"/>
      <c r="EG362" s="184"/>
      <c r="EH362" s="184"/>
      <c r="EI362" s="184"/>
      <c r="EJ362" s="184"/>
      <c r="EK362" s="184"/>
      <c r="EL362" s="184"/>
      <c r="EM362" s="184"/>
      <c r="EN362" s="184"/>
      <c r="EO362" s="184"/>
      <c r="EP362" s="184"/>
      <c r="EQ362" s="184"/>
      <c r="ER362" s="184"/>
      <c r="ES362" s="184"/>
      <c r="ET362" s="184"/>
      <c r="EU362" s="184"/>
      <c r="EV362" s="184"/>
      <c r="EW362" s="184"/>
      <c r="EX362" s="184"/>
      <c r="EY362" s="184"/>
      <c r="EZ362" s="184"/>
      <c r="FA362" s="184"/>
      <c r="FB362" s="184"/>
      <c r="FC362" s="184"/>
      <c r="FD362" s="184"/>
      <c r="FE362" s="184"/>
      <c r="FF362" s="184"/>
      <c r="FG362" s="184"/>
      <c r="FH362" s="184"/>
      <c r="FI362" s="184"/>
      <c r="FJ362" s="184"/>
      <c r="FK362" s="184"/>
      <c r="FL362" s="184"/>
      <c r="FM362" s="184"/>
      <c r="FN362" s="184"/>
      <c r="FO362" s="184"/>
      <c r="FP362" s="184"/>
      <c r="FQ362" s="184"/>
      <c r="FR362" s="184"/>
      <c r="FS362" s="184"/>
      <c r="FT362" s="184"/>
      <c r="FU362" s="184"/>
      <c r="FV362" s="184"/>
      <c r="FW362" s="184"/>
      <c r="FX362" s="184"/>
      <c r="FY362" s="184"/>
      <c r="FZ362" s="184"/>
      <c r="GA362" s="184"/>
      <c r="GB362" s="184"/>
      <c r="GC362" s="184"/>
      <c r="GD362" s="184"/>
      <c r="GE362" s="184"/>
      <c r="GF362" s="184"/>
      <c r="GG362" s="184"/>
      <c r="GH362" s="184"/>
      <c r="GI362" s="184"/>
      <c r="GJ362" s="184"/>
      <c r="GK362" s="184"/>
      <c r="GL362" s="184"/>
      <c r="GM362" s="184"/>
      <c r="GN362" s="184"/>
      <c r="GO362" s="184"/>
      <c r="GP362" s="184"/>
      <c r="GQ362" s="184"/>
      <c r="GR362" s="184"/>
      <c r="GS362" s="184"/>
      <c r="GT362" s="184"/>
      <c r="GU362" s="184"/>
      <c r="GV362" s="184"/>
      <c r="GW362" s="184"/>
      <c r="GX362" s="184"/>
      <c r="GY362" s="184"/>
      <c r="GZ362" s="184"/>
      <c r="HA362" s="184"/>
      <c r="HB362" s="184"/>
      <c r="HC362" s="184"/>
      <c r="HD362" s="184"/>
      <c r="HE362" s="184"/>
      <c r="HF362" s="184"/>
      <c r="HG362" s="184"/>
      <c r="HH362" s="184"/>
      <c r="HI362" s="184"/>
      <c r="HJ362" s="184"/>
      <c r="HK362" s="578"/>
    </row>
    <row r="363" spans="1:219" s="185" customFormat="1">
      <c r="A363" s="284"/>
      <c r="B363" s="285"/>
      <c r="C363" s="286"/>
      <c r="D363" s="287"/>
      <c r="E363" s="288"/>
      <c r="F363" s="289"/>
      <c r="G363" s="289"/>
      <c r="H363" s="289"/>
      <c r="I363" s="289"/>
      <c r="J363" s="289"/>
      <c r="K363" s="289"/>
      <c r="L363" s="289"/>
      <c r="M363" s="572"/>
      <c r="N363" s="572"/>
      <c r="O363" s="572"/>
      <c r="P363" s="572"/>
      <c r="Q363" s="572"/>
      <c r="R363" s="572"/>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c r="CH363" s="184"/>
      <c r="CI363" s="184"/>
      <c r="CJ363" s="184"/>
      <c r="CK363" s="184"/>
      <c r="CL363" s="184"/>
      <c r="CM363" s="184"/>
      <c r="CN363" s="184"/>
      <c r="CO363" s="184"/>
      <c r="CP363" s="184"/>
      <c r="CQ363" s="184"/>
      <c r="CR363" s="184"/>
      <c r="CS363" s="184"/>
      <c r="CT363" s="184"/>
      <c r="CU363" s="184"/>
      <c r="CV363" s="184"/>
      <c r="CW363" s="184"/>
      <c r="CX363" s="184"/>
      <c r="CY363" s="184"/>
      <c r="CZ363" s="184"/>
      <c r="DA363" s="184"/>
      <c r="DB363" s="184"/>
      <c r="DC363" s="184"/>
      <c r="DD363" s="184"/>
      <c r="DE363" s="184"/>
      <c r="DF363" s="184"/>
      <c r="DG363" s="184"/>
      <c r="DH363" s="184"/>
      <c r="DI363" s="184"/>
      <c r="DJ363" s="184"/>
      <c r="DK363" s="184"/>
      <c r="DL363" s="184"/>
      <c r="DM363" s="184"/>
      <c r="DN363" s="184"/>
      <c r="DO363" s="184"/>
      <c r="DP363" s="184"/>
      <c r="DQ363" s="184"/>
      <c r="DR363" s="184"/>
      <c r="DS363" s="184"/>
      <c r="DT363" s="184"/>
      <c r="DU363" s="184"/>
      <c r="DV363" s="184"/>
      <c r="DW363" s="184"/>
      <c r="DX363" s="184"/>
      <c r="DY363" s="184"/>
      <c r="DZ363" s="184"/>
      <c r="EA363" s="184"/>
      <c r="EB363" s="184"/>
      <c r="EC363" s="184"/>
      <c r="ED363" s="184"/>
      <c r="EE363" s="184"/>
      <c r="EF363" s="184"/>
      <c r="EG363" s="184"/>
      <c r="EH363" s="184"/>
      <c r="EI363" s="184"/>
      <c r="EJ363" s="184"/>
      <c r="EK363" s="184"/>
      <c r="EL363" s="184"/>
      <c r="EM363" s="184"/>
      <c r="EN363" s="184"/>
      <c r="EO363" s="184"/>
      <c r="EP363" s="184"/>
      <c r="EQ363" s="184"/>
      <c r="ER363" s="184"/>
      <c r="ES363" s="184"/>
      <c r="ET363" s="184"/>
      <c r="EU363" s="184"/>
      <c r="EV363" s="184"/>
      <c r="EW363" s="184"/>
      <c r="EX363" s="184"/>
      <c r="EY363" s="184"/>
      <c r="EZ363" s="184"/>
      <c r="FA363" s="184"/>
      <c r="FB363" s="184"/>
      <c r="FC363" s="184"/>
      <c r="FD363" s="184"/>
      <c r="FE363" s="184"/>
      <c r="FF363" s="184"/>
      <c r="FG363" s="184"/>
      <c r="FH363" s="184"/>
      <c r="FI363" s="184"/>
      <c r="FJ363" s="184"/>
      <c r="FK363" s="184"/>
      <c r="FL363" s="184"/>
      <c r="FM363" s="184"/>
      <c r="FN363" s="184"/>
      <c r="FO363" s="184"/>
      <c r="FP363" s="184"/>
      <c r="FQ363" s="184"/>
      <c r="FR363" s="184"/>
      <c r="FS363" s="184"/>
      <c r="FT363" s="184"/>
      <c r="FU363" s="184"/>
      <c r="FV363" s="184"/>
      <c r="FW363" s="184"/>
      <c r="FX363" s="184"/>
      <c r="FY363" s="184"/>
      <c r="FZ363" s="184"/>
      <c r="GA363" s="184"/>
      <c r="GB363" s="184"/>
      <c r="GC363" s="184"/>
      <c r="GD363" s="184"/>
      <c r="GE363" s="184"/>
      <c r="GF363" s="184"/>
      <c r="GG363" s="184"/>
      <c r="GH363" s="184"/>
      <c r="GI363" s="184"/>
      <c r="GJ363" s="184"/>
      <c r="GK363" s="184"/>
      <c r="GL363" s="184"/>
      <c r="GM363" s="184"/>
      <c r="GN363" s="184"/>
      <c r="GO363" s="184"/>
      <c r="GP363" s="184"/>
      <c r="GQ363" s="184"/>
      <c r="GR363" s="184"/>
      <c r="GS363" s="184"/>
      <c r="GT363" s="184"/>
      <c r="GU363" s="184"/>
      <c r="GV363" s="184"/>
      <c r="GW363" s="184"/>
      <c r="GX363" s="184"/>
      <c r="GY363" s="184"/>
      <c r="GZ363" s="184"/>
      <c r="HA363" s="184"/>
      <c r="HB363" s="184"/>
      <c r="HC363" s="184"/>
      <c r="HD363" s="184"/>
      <c r="HE363" s="184"/>
      <c r="HF363" s="184"/>
      <c r="HG363" s="184"/>
      <c r="HH363" s="184"/>
      <c r="HI363" s="184"/>
      <c r="HJ363" s="184"/>
      <c r="HK363" s="578"/>
    </row>
    <row r="364" spans="1:219" s="185" customFormat="1">
      <c r="A364" s="284"/>
      <c r="B364" s="285"/>
      <c r="C364" s="286"/>
      <c r="D364" s="287"/>
      <c r="E364" s="288"/>
      <c r="F364" s="289"/>
      <c r="G364" s="289"/>
      <c r="H364" s="289"/>
      <c r="I364" s="289"/>
      <c r="J364" s="289"/>
      <c r="K364" s="289"/>
      <c r="L364" s="289"/>
      <c r="M364" s="572"/>
      <c r="N364" s="572"/>
      <c r="O364" s="572"/>
      <c r="P364" s="572"/>
      <c r="Q364" s="572"/>
      <c r="R364" s="572"/>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c r="CW364" s="184"/>
      <c r="CX364" s="184"/>
      <c r="CY364" s="184"/>
      <c r="CZ364" s="184"/>
      <c r="DA364" s="184"/>
      <c r="DB364" s="184"/>
      <c r="DC364" s="184"/>
      <c r="DD364" s="184"/>
      <c r="DE364" s="184"/>
      <c r="DF364" s="184"/>
      <c r="DG364" s="184"/>
      <c r="DH364" s="184"/>
      <c r="DI364" s="184"/>
      <c r="DJ364" s="184"/>
      <c r="DK364" s="184"/>
      <c r="DL364" s="184"/>
      <c r="DM364" s="184"/>
      <c r="DN364" s="184"/>
      <c r="DO364" s="184"/>
      <c r="DP364" s="184"/>
      <c r="DQ364" s="184"/>
      <c r="DR364" s="184"/>
      <c r="DS364" s="184"/>
      <c r="DT364" s="184"/>
      <c r="DU364" s="184"/>
      <c r="DV364" s="184"/>
      <c r="DW364" s="184"/>
      <c r="DX364" s="184"/>
      <c r="DY364" s="184"/>
      <c r="DZ364" s="184"/>
      <c r="EA364" s="184"/>
      <c r="EB364" s="184"/>
      <c r="EC364" s="184"/>
      <c r="ED364" s="184"/>
      <c r="EE364" s="184"/>
      <c r="EF364" s="184"/>
      <c r="EG364" s="184"/>
      <c r="EH364" s="184"/>
      <c r="EI364" s="184"/>
      <c r="EJ364" s="184"/>
      <c r="EK364" s="184"/>
      <c r="EL364" s="184"/>
      <c r="EM364" s="184"/>
      <c r="EN364" s="184"/>
      <c r="EO364" s="184"/>
      <c r="EP364" s="184"/>
      <c r="EQ364" s="184"/>
      <c r="ER364" s="184"/>
      <c r="ES364" s="184"/>
      <c r="ET364" s="184"/>
      <c r="EU364" s="184"/>
      <c r="EV364" s="184"/>
      <c r="EW364" s="184"/>
      <c r="EX364" s="184"/>
      <c r="EY364" s="184"/>
      <c r="EZ364" s="184"/>
      <c r="FA364" s="184"/>
      <c r="FB364" s="184"/>
      <c r="FC364" s="184"/>
      <c r="FD364" s="184"/>
      <c r="FE364" s="184"/>
      <c r="FF364" s="184"/>
      <c r="FG364" s="184"/>
      <c r="FH364" s="184"/>
      <c r="FI364" s="184"/>
      <c r="FJ364" s="184"/>
      <c r="FK364" s="184"/>
      <c r="FL364" s="184"/>
      <c r="FM364" s="184"/>
      <c r="FN364" s="184"/>
      <c r="FO364" s="184"/>
      <c r="FP364" s="184"/>
      <c r="FQ364" s="184"/>
      <c r="FR364" s="184"/>
      <c r="FS364" s="184"/>
      <c r="FT364" s="184"/>
      <c r="FU364" s="184"/>
      <c r="FV364" s="184"/>
      <c r="FW364" s="184"/>
      <c r="FX364" s="184"/>
      <c r="FY364" s="184"/>
      <c r="FZ364" s="184"/>
      <c r="GA364" s="184"/>
      <c r="GB364" s="184"/>
      <c r="GC364" s="184"/>
      <c r="GD364" s="184"/>
      <c r="GE364" s="184"/>
      <c r="GF364" s="184"/>
      <c r="GG364" s="184"/>
      <c r="GH364" s="184"/>
      <c r="GI364" s="184"/>
      <c r="GJ364" s="184"/>
      <c r="GK364" s="184"/>
      <c r="GL364" s="184"/>
      <c r="GM364" s="184"/>
      <c r="GN364" s="184"/>
      <c r="GO364" s="184"/>
      <c r="GP364" s="184"/>
      <c r="GQ364" s="184"/>
      <c r="GR364" s="184"/>
      <c r="GS364" s="184"/>
      <c r="GT364" s="184"/>
      <c r="GU364" s="184"/>
      <c r="GV364" s="184"/>
      <c r="GW364" s="184"/>
      <c r="GX364" s="184"/>
      <c r="GY364" s="184"/>
      <c r="GZ364" s="184"/>
      <c r="HA364" s="184"/>
      <c r="HB364" s="184"/>
      <c r="HC364" s="184"/>
      <c r="HD364" s="184"/>
      <c r="HE364" s="184"/>
      <c r="HF364" s="184"/>
      <c r="HG364" s="184"/>
      <c r="HH364" s="184"/>
      <c r="HI364" s="184"/>
      <c r="HJ364" s="184"/>
      <c r="HK364" s="578"/>
    </row>
    <row r="365" spans="1:219" s="185" customFormat="1">
      <c r="A365" s="284"/>
      <c r="B365" s="285"/>
      <c r="C365" s="286"/>
      <c r="D365" s="287"/>
      <c r="E365" s="288"/>
      <c r="F365" s="289"/>
      <c r="G365" s="289"/>
      <c r="H365" s="289"/>
      <c r="I365" s="289"/>
      <c r="J365" s="289"/>
      <c r="K365" s="289"/>
      <c r="L365" s="289"/>
      <c r="M365" s="572"/>
      <c r="N365" s="572"/>
      <c r="O365" s="572"/>
      <c r="P365" s="572"/>
      <c r="Q365" s="572"/>
      <c r="R365" s="572"/>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c r="CW365" s="184"/>
      <c r="CX365" s="184"/>
      <c r="CY365" s="184"/>
      <c r="CZ365" s="184"/>
      <c r="DA365" s="184"/>
      <c r="DB365" s="184"/>
      <c r="DC365" s="184"/>
      <c r="DD365" s="184"/>
      <c r="DE365" s="184"/>
      <c r="DF365" s="184"/>
      <c r="DG365" s="184"/>
      <c r="DH365" s="184"/>
      <c r="DI365" s="184"/>
      <c r="DJ365" s="184"/>
      <c r="DK365" s="184"/>
      <c r="DL365" s="184"/>
      <c r="DM365" s="184"/>
      <c r="DN365" s="184"/>
      <c r="DO365" s="184"/>
      <c r="DP365" s="184"/>
      <c r="DQ365" s="184"/>
      <c r="DR365" s="184"/>
      <c r="DS365" s="184"/>
      <c r="DT365" s="184"/>
      <c r="DU365" s="184"/>
      <c r="DV365" s="184"/>
      <c r="DW365" s="184"/>
      <c r="DX365" s="184"/>
      <c r="DY365" s="184"/>
      <c r="DZ365" s="184"/>
      <c r="EA365" s="184"/>
      <c r="EB365" s="184"/>
      <c r="EC365" s="184"/>
      <c r="ED365" s="184"/>
      <c r="EE365" s="184"/>
      <c r="EF365" s="184"/>
      <c r="EG365" s="184"/>
      <c r="EH365" s="184"/>
      <c r="EI365" s="184"/>
      <c r="EJ365" s="184"/>
      <c r="EK365" s="184"/>
      <c r="EL365" s="184"/>
      <c r="EM365" s="184"/>
      <c r="EN365" s="184"/>
      <c r="EO365" s="184"/>
      <c r="EP365" s="184"/>
      <c r="EQ365" s="184"/>
      <c r="ER365" s="184"/>
      <c r="ES365" s="184"/>
      <c r="ET365" s="184"/>
      <c r="EU365" s="184"/>
      <c r="EV365" s="184"/>
      <c r="EW365" s="184"/>
      <c r="EX365" s="184"/>
      <c r="EY365" s="184"/>
      <c r="EZ365" s="184"/>
      <c r="FA365" s="184"/>
      <c r="FB365" s="184"/>
      <c r="FC365" s="184"/>
      <c r="FD365" s="184"/>
      <c r="FE365" s="184"/>
      <c r="FF365" s="184"/>
      <c r="FG365" s="184"/>
      <c r="FH365" s="184"/>
      <c r="FI365" s="184"/>
      <c r="FJ365" s="184"/>
      <c r="FK365" s="184"/>
      <c r="FL365" s="184"/>
      <c r="FM365" s="184"/>
      <c r="FN365" s="184"/>
      <c r="FO365" s="184"/>
      <c r="FP365" s="184"/>
      <c r="FQ365" s="184"/>
      <c r="FR365" s="184"/>
      <c r="FS365" s="184"/>
      <c r="FT365" s="184"/>
      <c r="FU365" s="184"/>
      <c r="FV365" s="184"/>
      <c r="FW365" s="184"/>
      <c r="FX365" s="184"/>
      <c r="FY365" s="184"/>
      <c r="FZ365" s="184"/>
      <c r="GA365" s="184"/>
      <c r="GB365" s="184"/>
      <c r="GC365" s="184"/>
      <c r="GD365" s="184"/>
      <c r="GE365" s="184"/>
      <c r="GF365" s="184"/>
      <c r="GG365" s="184"/>
      <c r="GH365" s="184"/>
      <c r="GI365" s="184"/>
      <c r="GJ365" s="184"/>
      <c r="GK365" s="184"/>
      <c r="GL365" s="184"/>
      <c r="GM365" s="184"/>
      <c r="GN365" s="184"/>
      <c r="GO365" s="184"/>
      <c r="GP365" s="184"/>
      <c r="GQ365" s="184"/>
      <c r="GR365" s="184"/>
      <c r="GS365" s="184"/>
      <c r="GT365" s="184"/>
      <c r="GU365" s="184"/>
      <c r="GV365" s="184"/>
      <c r="GW365" s="184"/>
      <c r="GX365" s="184"/>
      <c r="GY365" s="184"/>
      <c r="GZ365" s="184"/>
      <c r="HA365" s="184"/>
      <c r="HB365" s="184"/>
      <c r="HC365" s="184"/>
      <c r="HD365" s="184"/>
      <c r="HE365" s="184"/>
      <c r="HF365" s="184"/>
      <c r="HG365" s="184"/>
      <c r="HH365" s="184"/>
      <c r="HI365" s="184"/>
      <c r="HJ365" s="184"/>
      <c r="HK365" s="578"/>
    </row>
    <row r="366" spans="1:219" s="185" customFormat="1">
      <c r="A366" s="284"/>
      <c r="B366" s="285"/>
      <c r="C366" s="286"/>
      <c r="D366" s="287"/>
      <c r="E366" s="288"/>
      <c r="F366" s="289"/>
      <c r="G366" s="289"/>
      <c r="H366" s="289"/>
      <c r="I366" s="289"/>
      <c r="J366" s="289"/>
      <c r="K366" s="289"/>
      <c r="L366" s="289"/>
      <c r="M366" s="572"/>
      <c r="N366" s="572"/>
      <c r="O366" s="572"/>
      <c r="P366" s="572"/>
      <c r="Q366" s="572"/>
      <c r="R366" s="572"/>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c r="CH366" s="184"/>
      <c r="CI366" s="184"/>
      <c r="CJ366" s="184"/>
      <c r="CK366" s="184"/>
      <c r="CL366" s="184"/>
      <c r="CM366" s="184"/>
      <c r="CN366" s="184"/>
      <c r="CO366" s="184"/>
      <c r="CP366" s="184"/>
      <c r="CQ366" s="184"/>
      <c r="CR366" s="184"/>
      <c r="CS366" s="184"/>
      <c r="CT366" s="184"/>
      <c r="CU366" s="184"/>
      <c r="CV366" s="184"/>
      <c r="CW366" s="184"/>
      <c r="CX366" s="184"/>
      <c r="CY366" s="184"/>
      <c r="CZ366" s="184"/>
      <c r="DA366" s="184"/>
      <c r="DB366" s="184"/>
      <c r="DC366" s="184"/>
      <c r="DD366" s="184"/>
      <c r="DE366" s="184"/>
      <c r="DF366" s="184"/>
      <c r="DG366" s="184"/>
      <c r="DH366" s="184"/>
      <c r="DI366" s="184"/>
      <c r="DJ366" s="184"/>
      <c r="DK366" s="184"/>
      <c r="DL366" s="184"/>
      <c r="DM366" s="184"/>
      <c r="DN366" s="184"/>
      <c r="DO366" s="184"/>
      <c r="DP366" s="184"/>
      <c r="DQ366" s="184"/>
      <c r="DR366" s="184"/>
      <c r="DS366" s="184"/>
      <c r="DT366" s="184"/>
      <c r="DU366" s="184"/>
      <c r="DV366" s="184"/>
      <c r="DW366" s="184"/>
      <c r="DX366" s="184"/>
      <c r="DY366" s="184"/>
      <c r="DZ366" s="184"/>
      <c r="EA366" s="184"/>
      <c r="EB366" s="184"/>
      <c r="EC366" s="184"/>
      <c r="ED366" s="184"/>
      <c r="EE366" s="184"/>
      <c r="EF366" s="184"/>
      <c r="EG366" s="184"/>
      <c r="EH366" s="184"/>
      <c r="EI366" s="184"/>
      <c r="EJ366" s="184"/>
      <c r="EK366" s="184"/>
      <c r="EL366" s="184"/>
      <c r="EM366" s="184"/>
      <c r="EN366" s="184"/>
      <c r="EO366" s="184"/>
      <c r="EP366" s="184"/>
      <c r="EQ366" s="184"/>
      <c r="ER366" s="184"/>
      <c r="ES366" s="184"/>
      <c r="ET366" s="184"/>
      <c r="EU366" s="184"/>
      <c r="EV366" s="184"/>
      <c r="EW366" s="184"/>
      <c r="EX366" s="184"/>
      <c r="EY366" s="184"/>
      <c r="EZ366" s="184"/>
      <c r="FA366" s="184"/>
      <c r="FB366" s="184"/>
      <c r="FC366" s="184"/>
      <c r="FD366" s="184"/>
      <c r="FE366" s="184"/>
      <c r="FF366" s="184"/>
      <c r="FG366" s="184"/>
      <c r="FH366" s="184"/>
      <c r="FI366" s="184"/>
      <c r="FJ366" s="184"/>
      <c r="FK366" s="184"/>
      <c r="FL366" s="184"/>
      <c r="FM366" s="184"/>
      <c r="FN366" s="184"/>
      <c r="FO366" s="184"/>
      <c r="FP366" s="184"/>
      <c r="FQ366" s="184"/>
      <c r="FR366" s="184"/>
      <c r="FS366" s="184"/>
      <c r="FT366" s="184"/>
      <c r="FU366" s="184"/>
      <c r="FV366" s="184"/>
      <c r="FW366" s="184"/>
      <c r="FX366" s="184"/>
      <c r="FY366" s="184"/>
      <c r="FZ366" s="184"/>
      <c r="GA366" s="184"/>
      <c r="GB366" s="184"/>
      <c r="GC366" s="184"/>
      <c r="GD366" s="184"/>
      <c r="GE366" s="184"/>
      <c r="GF366" s="184"/>
      <c r="GG366" s="184"/>
      <c r="GH366" s="184"/>
      <c r="GI366" s="184"/>
      <c r="GJ366" s="184"/>
      <c r="GK366" s="184"/>
      <c r="GL366" s="184"/>
      <c r="GM366" s="184"/>
      <c r="GN366" s="184"/>
      <c r="GO366" s="184"/>
      <c r="GP366" s="184"/>
      <c r="GQ366" s="184"/>
      <c r="GR366" s="184"/>
      <c r="GS366" s="184"/>
      <c r="GT366" s="184"/>
      <c r="GU366" s="184"/>
      <c r="GV366" s="184"/>
      <c r="GW366" s="184"/>
      <c r="GX366" s="184"/>
      <c r="GY366" s="184"/>
      <c r="GZ366" s="184"/>
      <c r="HA366" s="184"/>
      <c r="HB366" s="184"/>
      <c r="HC366" s="184"/>
      <c r="HD366" s="184"/>
      <c r="HE366" s="184"/>
      <c r="HF366" s="184"/>
      <c r="HG366" s="184"/>
      <c r="HH366" s="184"/>
      <c r="HI366" s="184"/>
      <c r="HJ366" s="184"/>
      <c r="HK366" s="578"/>
    </row>
    <row r="367" spans="1:219" s="185" customFormat="1">
      <c r="A367" s="284"/>
      <c r="B367" s="285"/>
      <c r="C367" s="286"/>
      <c r="D367" s="287"/>
      <c r="E367" s="288"/>
      <c r="F367" s="289"/>
      <c r="G367" s="289"/>
      <c r="H367" s="289"/>
      <c r="I367" s="289"/>
      <c r="J367" s="289"/>
      <c r="K367" s="289"/>
      <c r="L367" s="289"/>
      <c r="M367" s="572"/>
      <c r="N367" s="572"/>
      <c r="O367" s="572"/>
      <c r="P367" s="572"/>
      <c r="Q367" s="572"/>
      <c r="R367" s="572"/>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c r="BM367" s="184"/>
      <c r="BN367" s="184"/>
      <c r="BO367" s="184"/>
      <c r="BP367" s="184"/>
      <c r="BQ367" s="184"/>
      <c r="BR367" s="184"/>
      <c r="BS367" s="184"/>
      <c r="BT367" s="184"/>
      <c r="BU367" s="184"/>
      <c r="BV367" s="184"/>
      <c r="BW367" s="184"/>
      <c r="BX367" s="184"/>
      <c r="BY367" s="184"/>
      <c r="BZ367" s="184"/>
      <c r="CA367" s="184"/>
      <c r="CB367" s="184"/>
      <c r="CC367" s="184"/>
      <c r="CD367" s="184"/>
      <c r="CE367" s="184"/>
      <c r="CF367" s="184"/>
      <c r="CG367" s="184"/>
      <c r="CH367" s="184"/>
      <c r="CI367" s="184"/>
      <c r="CJ367" s="184"/>
      <c r="CK367" s="184"/>
      <c r="CL367" s="184"/>
      <c r="CM367" s="184"/>
      <c r="CN367" s="184"/>
      <c r="CO367" s="184"/>
      <c r="CP367" s="184"/>
      <c r="CQ367" s="184"/>
      <c r="CR367" s="184"/>
      <c r="CS367" s="184"/>
      <c r="CT367" s="184"/>
      <c r="CU367" s="184"/>
      <c r="CV367" s="184"/>
      <c r="CW367" s="184"/>
      <c r="CX367" s="184"/>
      <c r="CY367" s="184"/>
      <c r="CZ367" s="184"/>
      <c r="DA367" s="184"/>
      <c r="DB367" s="184"/>
      <c r="DC367" s="184"/>
      <c r="DD367" s="184"/>
      <c r="DE367" s="184"/>
      <c r="DF367" s="184"/>
      <c r="DG367" s="184"/>
      <c r="DH367" s="184"/>
      <c r="DI367" s="184"/>
      <c r="DJ367" s="184"/>
      <c r="DK367" s="184"/>
      <c r="DL367" s="184"/>
      <c r="DM367" s="184"/>
      <c r="DN367" s="184"/>
      <c r="DO367" s="184"/>
      <c r="DP367" s="184"/>
      <c r="DQ367" s="184"/>
      <c r="DR367" s="184"/>
      <c r="DS367" s="184"/>
      <c r="DT367" s="184"/>
      <c r="DU367" s="184"/>
      <c r="DV367" s="184"/>
      <c r="DW367" s="184"/>
      <c r="DX367" s="184"/>
      <c r="DY367" s="184"/>
      <c r="DZ367" s="184"/>
      <c r="EA367" s="184"/>
      <c r="EB367" s="184"/>
      <c r="EC367" s="184"/>
      <c r="ED367" s="184"/>
      <c r="EE367" s="184"/>
      <c r="EF367" s="184"/>
      <c r="EG367" s="184"/>
      <c r="EH367" s="184"/>
      <c r="EI367" s="184"/>
      <c r="EJ367" s="184"/>
      <c r="EK367" s="184"/>
      <c r="EL367" s="184"/>
      <c r="EM367" s="184"/>
      <c r="EN367" s="184"/>
      <c r="EO367" s="184"/>
      <c r="EP367" s="184"/>
      <c r="EQ367" s="184"/>
      <c r="ER367" s="184"/>
      <c r="ES367" s="184"/>
      <c r="ET367" s="184"/>
      <c r="EU367" s="184"/>
      <c r="EV367" s="184"/>
      <c r="EW367" s="184"/>
      <c r="EX367" s="184"/>
      <c r="EY367" s="184"/>
      <c r="EZ367" s="184"/>
      <c r="FA367" s="184"/>
      <c r="FB367" s="184"/>
      <c r="FC367" s="184"/>
      <c r="FD367" s="184"/>
      <c r="FE367" s="184"/>
      <c r="FF367" s="184"/>
      <c r="FG367" s="184"/>
      <c r="FH367" s="184"/>
      <c r="FI367" s="184"/>
      <c r="FJ367" s="184"/>
      <c r="FK367" s="184"/>
      <c r="FL367" s="184"/>
      <c r="FM367" s="184"/>
      <c r="FN367" s="184"/>
      <c r="FO367" s="184"/>
      <c r="FP367" s="184"/>
      <c r="FQ367" s="184"/>
      <c r="FR367" s="184"/>
      <c r="FS367" s="184"/>
      <c r="FT367" s="184"/>
      <c r="FU367" s="184"/>
      <c r="FV367" s="184"/>
      <c r="FW367" s="184"/>
      <c r="FX367" s="184"/>
      <c r="FY367" s="184"/>
      <c r="FZ367" s="184"/>
      <c r="GA367" s="184"/>
      <c r="GB367" s="184"/>
      <c r="GC367" s="184"/>
      <c r="GD367" s="184"/>
      <c r="GE367" s="184"/>
      <c r="GF367" s="184"/>
      <c r="GG367" s="184"/>
      <c r="GH367" s="184"/>
      <c r="GI367" s="184"/>
      <c r="GJ367" s="184"/>
      <c r="GK367" s="184"/>
      <c r="GL367" s="184"/>
      <c r="GM367" s="184"/>
      <c r="GN367" s="184"/>
      <c r="GO367" s="184"/>
      <c r="GP367" s="184"/>
      <c r="GQ367" s="184"/>
      <c r="GR367" s="184"/>
      <c r="GS367" s="184"/>
      <c r="GT367" s="184"/>
      <c r="GU367" s="184"/>
      <c r="GV367" s="184"/>
      <c r="GW367" s="184"/>
      <c r="GX367" s="184"/>
      <c r="GY367" s="184"/>
      <c r="GZ367" s="184"/>
      <c r="HA367" s="184"/>
      <c r="HB367" s="184"/>
      <c r="HC367" s="184"/>
      <c r="HD367" s="184"/>
      <c r="HE367" s="184"/>
      <c r="HF367" s="184"/>
      <c r="HG367" s="184"/>
      <c r="HH367" s="184"/>
      <c r="HI367" s="184"/>
      <c r="HJ367" s="184"/>
      <c r="HK367" s="578"/>
    </row>
    <row r="368" spans="1:219" s="185" customFormat="1">
      <c r="A368" s="284"/>
      <c r="B368" s="285"/>
      <c r="C368" s="286"/>
      <c r="D368" s="287"/>
      <c r="E368" s="288"/>
      <c r="F368" s="289"/>
      <c r="G368" s="289"/>
      <c r="H368" s="289"/>
      <c r="I368" s="289"/>
      <c r="J368" s="289"/>
      <c r="K368" s="289"/>
      <c r="L368" s="289"/>
      <c r="M368" s="572"/>
      <c r="N368" s="572"/>
      <c r="O368" s="572"/>
      <c r="P368" s="572"/>
      <c r="Q368" s="572"/>
      <c r="R368" s="572"/>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c r="BM368" s="184"/>
      <c r="BN368" s="184"/>
      <c r="BO368" s="184"/>
      <c r="BP368" s="184"/>
      <c r="BQ368" s="184"/>
      <c r="BR368" s="184"/>
      <c r="BS368" s="184"/>
      <c r="BT368" s="184"/>
      <c r="BU368" s="184"/>
      <c r="BV368" s="184"/>
      <c r="BW368" s="184"/>
      <c r="BX368" s="184"/>
      <c r="BY368" s="184"/>
      <c r="BZ368" s="184"/>
      <c r="CA368" s="184"/>
      <c r="CB368" s="184"/>
      <c r="CC368" s="184"/>
      <c r="CD368" s="184"/>
      <c r="CE368" s="184"/>
      <c r="CF368" s="184"/>
      <c r="CG368" s="184"/>
      <c r="CH368" s="184"/>
      <c r="CI368" s="184"/>
      <c r="CJ368" s="184"/>
      <c r="CK368" s="184"/>
      <c r="CL368" s="184"/>
      <c r="CM368" s="184"/>
      <c r="CN368" s="184"/>
      <c r="CO368" s="184"/>
      <c r="CP368" s="184"/>
      <c r="CQ368" s="184"/>
      <c r="CR368" s="184"/>
      <c r="CS368" s="184"/>
      <c r="CT368" s="184"/>
      <c r="CU368" s="184"/>
      <c r="CV368" s="184"/>
      <c r="CW368" s="184"/>
      <c r="CX368" s="184"/>
      <c r="CY368" s="184"/>
      <c r="CZ368" s="184"/>
      <c r="DA368" s="184"/>
      <c r="DB368" s="184"/>
      <c r="DC368" s="184"/>
      <c r="DD368" s="184"/>
      <c r="DE368" s="184"/>
      <c r="DF368" s="184"/>
      <c r="DG368" s="184"/>
      <c r="DH368" s="184"/>
      <c r="DI368" s="184"/>
      <c r="DJ368" s="184"/>
      <c r="DK368" s="184"/>
      <c r="DL368" s="184"/>
      <c r="DM368" s="184"/>
      <c r="DN368" s="184"/>
      <c r="DO368" s="184"/>
      <c r="DP368" s="184"/>
      <c r="DQ368" s="184"/>
      <c r="DR368" s="184"/>
      <c r="DS368" s="184"/>
      <c r="DT368" s="184"/>
      <c r="DU368" s="184"/>
      <c r="DV368" s="184"/>
      <c r="DW368" s="184"/>
      <c r="DX368" s="184"/>
      <c r="DY368" s="184"/>
      <c r="DZ368" s="184"/>
      <c r="EA368" s="184"/>
      <c r="EB368" s="184"/>
      <c r="EC368" s="184"/>
      <c r="ED368" s="184"/>
      <c r="EE368" s="184"/>
      <c r="EF368" s="184"/>
      <c r="EG368" s="184"/>
      <c r="EH368" s="184"/>
      <c r="EI368" s="184"/>
      <c r="EJ368" s="184"/>
      <c r="EK368" s="184"/>
      <c r="EL368" s="184"/>
      <c r="EM368" s="184"/>
      <c r="EN368" s="184"/>
      <c r="EO368" s="184"/>
      <c r="EP368" s="184"/>
      <c r="EQ368" s="184"/>
      <c r="ER368" s="184"/>
      <c r="ES368" s="184"/>
      <c r="ET368" s="184"/>
      <c r="EU368" s="184"/>
      <c r="EV368" s="184"/>
      <c r="EW368" s="184"/>
      <c r="EX368" s="184"/>
      <c r="EY368" s="184"/>
      <c r="EZ368" s="184"/>
      <c r="FA368" s="184"/>
      <c r="FB368" s="184"/>
      <c r="FC368" s="184"/>
      <c r="FD368" s="184"/>
      <c r="FE368" s="184"/>
      <c r="FF368" s="184"/>
      <c r="FG368" s="184"/>
      <c r="FH368" s="184"/>
      <c r="FI368" s="184"/>
      <c r="FJ368" s="184"/>
      <c r="FK368" s="184"/>
      <c r="FL368" s="184"/>
      <c r="FM368" s="184"/>
      <c r="FN368" s="184"/>
      <c r="FO368" s="184"/>
      <c r="FP368" s="184"/>
      <c r="FQ368" s="184"/>
      <c r="FR368" s="184"/>
      <c r="FS368" s="184"/>
      <c r="FT368" s="184"/>
      <c r="FU368" s="184"/>
      <c r="FV368" s="184"/>
      <c r="FW368" s="184"/>
      <c r="FX368" s="184"/>
      <c r="FY368" s="184"/>
      <c r="FZ368" s="184"/>
      <c r="GA368" s="184"/>
      <c r="GB368" s="184"/>
      <c r="GC368" s="184"/>
      <c r="GD368" s="184"/>
      <c r="GE368" s="184"/>
      <c r="GF368" s="184"/>
      <c r="GG368" s="184"/>
      <c r="GH368" s="184"/>
      <c r="GI368" s="184"/>
      <c r="GJ368" s="184"/>
      <c r="GK368" s="184"/>
      <c r="GL368" s="184"/>
      <c r="GM368" s="184"/>
      <c r="GN368" s="184"/>
      <c r="GO368" s="184"/>
      <c r="GP368" s="184"/>
      <c r="GQ368" s="184"/>
      <c r="GR368" s="184"/>
      <c r="GS368" s="184"/>
      <c r="GT368" s="184"/>
      <c r="GU368" s="184"/>
      <c r="GV368" s="184"/>
      <c r="GW368" s="184"/>
      <c r="GX368" s="184"/>
      <c r="GY368" s="184"/>
      <c r="GZ368" s="184"/>
      <c r="HA368" s="184"/>
      <c r="HB368" s="184"/>
      <c r="HC368" s="184"/>
      <c r="HD368" s="184"/>
      <c r="HE368" s="184"/>
      <c r="HF368" s="184"/>
      <c r="HG368" s="184"/>
      <c r="HH368" s="184"/>
      <c r="HI368" s="184"/>
      <c r="HJ368" s="184"/>
      <c r="HK368" s="578"/>
    </row>
    <row r="369" spans="1:219" s="185" customFormat="1">
      <c r="A369" s="284"/>
      <c r="B369" s="285"/>
      <c r="C369" s="286"/>
      <c r="D369" s="287"/>
      <c r="E369" s="288"/>
      <c r="F369" s="289"/>
      <c r="G369" s="289"/>
      <c r="H369" s="289"/>
      <c r="I369" s="289"/>
      <c r="J369" s="289"/>
      <c r="K369" s="289"/>
      <c r="L369" s="289"/>
      <c r="M369" s="572"/>
      <c r="N369" s="572"/>
      <c r="O369" s="572"/>
      <c r="P369" s="572"/>
      <c r="Q369" s="572"/>
      <c r="R369" s="572"/>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c r="BM369" s="184"/>
      <c r="BN369" s="184"/>
      <c r="BO369" s="184"/>
      <c r="BP369" s="184"/>
      <c r="BQ369" s="184"/>
      <c r="BR369" s="184"/>
      <c r="BS369" s="184"/>
      <c r="BT369" s="184"/>
      <c r="BU369" s="184"/>
      <c r="BV369" s="184"/>
      <c r="BW369" s="184"/>
      <c r="BX369" s="184"/>
      <c r="BY369" s="184"/>
      <c r="BZ369" s="184"/>
      <c r="CA369" s="184"/>
      <c r="CB369" s="184"/>
      <c r="CC369" s="184"/>
      <c r="CD369" s="184"/>
      <c r="CE369" s="184"/>
      <c r="CF369" s="184"/>
      <c r="CG369" s="184"/>
      <c r="CH369" s="184"/>
      <c r="CI369" s="184"/>
      <c r="CJ369" s="184"/>
      <c r="CK369" s="184"/>
      <c r="CL369" s="184"/>
      <c r="CM369" s="184"/>
      <c r="CN369" s="184"/>
      <c r="CO369" s="184"/>
      <c r="CP369" s="184"/>
      <c r="CQ369" s="184"/>
      <c r="CR369" s="184"/>
      <c r="CS369" s="184"/>
      <c r="CT369" s="184"/>
      <c r="CU369" s="184"/>
      <c r="CV369" s="184"/>
      <c r="CW369" s="184"/>
      <c r="CX369" s="184"/>
      <c r="CY369" s="184"/>
      <c r="CZ369" s="184"/>
      <c r="DA369" s="184"/>
      <c r="DB369" s="184"/>
      <c r="DC369" s="184"/>
      <c r="DD369" s="184"/>
      <c r="DE369" s="184"/>
      <c r="DF369" s="184"/>
      <c r="DG369" s="184"/>
      <c r="DH369" s="184"/>
      <c r="DI369" s="184"/>
      <c r="DJ369" s="184"/>
      <c r="DK369" s="184"/>
      <c r="DL369" s="184"/>
      <c r="DM369" s="184"/>
      <c r="DN369" s="184"/>
      <c r="DO369" s="184"/>
      <c r="DP369" s="184"/>
      <c r="DQ369" s="184"/>
      <c r="DR369" s="184"/>
      <c r="DS369" s="184"/>
      <c r="DT369" s="184"/>
      <c r="DU369" s="184"/>
      <c r="DV369" s="184"/>
      <c r="DW369" s="184"/>
      <c r="DX369" s="184"/>
      <c r="DY369" s="184"/>
      <c r="DZ369" s="184"/>
      <c r="EA369" s="184"/>
      <c r="EB369" s="184"/>
      <c r="EC369" s="184"/>
      <c r="ED369" s="184"/>
      <c r="EE369" s="184"/>
      <c r="EF369" s="184"/>
      <c r="EG369" s="184"/>
      <c r="EH369" s="184"/>
      <c r="EI369" s="184"/>
      <c r="EJ369" s="184"/>
      <c r="EK369" s="184"/>
      <c r="EL369" s="184"/>
      <c r="EM369" s="184"/>
      <c r="EN369" s="184"/>
      <c r="EO369" s="184"/>
      <c r="EP369" s="184"/>
      <c r="EQ369" s="184"/>
      <c r="ER369" s="184"/>
      <c r="ES369" s="184"/>
      <c r="ET369" s="184"/>
      <c r="EU369" s="184"/>
      <c r="EV369" s="184"/>
      <c r="EW369" s="184"/>
      <c r="EX369" s="184"/>
      <c r="EY369" s="184"/>
      <c r="EZ369" s="184"/>
      <c r="FA369" s="184"/>
      <c r="FB369" s="184"/>
      <c r="FC369" s="184"/>
      <c r="FD369" s="184"/>
      <c r="FE369" s="184"/>
      <c r="FF369" s="184"/>
      <c r="FG369" s="184"/>
      <c r="FH369" s="184"/>
      <c r="FI369" s="184"/>
      <c r="FJ369" s="184"/>
      <c r="FK369" s="184"/>
      <c r="FL369" s="184"/>
      <c r="FM369" s="184"/>
      <c r="FN369" s="184"/>
      <c r="FO369" s="184"/>
      <c r="FP369" s="184"/>
      <c r="FQ369" s="184"/>
      <c r="FR369" s="184"/>
      <c r="FS369" s="184"/>
      <c r="FT369" s="184"/>
      <c r="FU369" s="184"/>
      <c r="FV369" s="184"/>
      <c r="FW369" s="184"/>
      <c r="FX369" s="184"/>
      <c r="FY369" s="184"/>
      <c r="FZ369" s="184"/>
      <c r="GA369" s="184"/>
      <c r="GB369" s="184"/>
      <c r="GC369" s="184"/>
      <c r="GD369" s="184"/>
      <c r="GE369" s="184"/>
      <c r="GF369" s="184"/>
      <c r="GG369" s="184"/>
      <c r="GH369" s="184"/>
      <c r="GI369" s="184"/>
      <c r="GJ369" s="184"/>
      <c r="GK369" s="184"/>
      <c r="GL369" s="184"/>
      <c r="GM369" s="184"/>
      <c r="GN369" s="184"/>
      <c r="GO369" s="184"/>
      <c r="GP369" s="184"/>
      <c r="GQ369" s="184"/>
      <c r="GR369" s="184"/>
      <c r="GS369" s="184"/>
      <c r="GT369" s="184"/>
      <c r="GU369" s="184"/>
      <c r="GV369" s="184"/>
      <c r="GW369" s="184"/>
      <c r="GX369" s="184"/>
      <c r="GY369" s="184"/>
      <c r="GZ369" s="184"/>
      <c r="HA369" s="184"/>
      <c r="HB369" s="184"/>
      <c r="HC369" s="184"/>
      <c r="HD369" s="184"/>
      <c r="HE369" s="184"/>
      <c r="HF369" s="184"/>
      <c r="HG369" s="184"/>
      <c r="HH369" s="184"/>
      <c r="HI369" s="184"/>
      <c r="HJ369" s="184"/>
      <c r="HK369" s="578"/>
    </row>
    <row r="370" spans="1:219" s="185" customFormat="1">
      <c r="A370" s="284"/>
      <c r="B370" s="285"/>
      <c r="C370" s="286"/>
      <c r="D370" s="287"/>
      <c r="E370" s="288"/>
      <c r="F370" s="289"/>
      <c r="G370" s="289"/>
      <c r="H370" s="289"/>
      <c r="I370" s="289"/>
      <c r="J370" s="289"/>
      <c r="K370" s="289"/>
      <c r="L370" s="289"/>
      <c r="M370" s="572"/>
      <c r="N370" s="572"/>
      <c r="O370" s="572"/>
      <c r="P370" s="572"/>
      <c r="Q370" s="572"/>
      <c r="R370" s="572"/>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c r="BM370" s="184"/>
      <c r="BN370" s="184"/>
      <c r="BO370" s="184"/>
      <c r="BP370" s="184"/>
      <c r="BQ370" s="184"/>
      <c r="BR370" s="184"/>
      <c r="BS370" s="184"/>
      <c r="BT370" s="184"/>
      <c r="BU370" s="184"/>
      <c r="BV370" s="184"/>
      <c r="BW370" s="184"/>
      <c r="BX370" s="184"/>
      <c r="BY370" s="184"/>
      <c r="BZ370" s="184"/>
      <c r="CA370" s="184"/>
      <c r="CB370" s="184"/>
      <c r="CC370" s="184"/>
      <c r="CD370" s="184"/>
      <c r="CE370" s="184"/>
      <c r="CF370" s="184"/>
      <c r="CG370" s="184"/>
      <c r="CH370" s="184"/>
      <c r="CI370" s="184"/>
      <c r="CJ370" s="184"/>
      <c r="CK370" s="184"/>
      <c r="CL370" s="184"/>
      <c r="CM370" s="184"/>
      <c r="CN370" s="184"/>
      <c r="CO370" s="184"/>
      <c r="CP370" s="184"/>
      <c r="CQ370" s="184"/>
      <c r="CR370" s="184"/>
      <c r="CS370" s="184"/>
      <c r="CT370" s="184"/>
      <c r="CU370" s="184"/>
      <c r="CV370" s="184"/>
      <c r="CW370" s="184"/>
      <c r="CX370" s="184"/>
      <c r="CY370" s="184"/>
      <c r="CZ370" s="184"/>
      <c r="DA370" s="184"/>
      <c r="DB370" s="184"/>
      <c r="DC370" s="184"/>
      <c r="DD370" s="184"/>
      <c r="DE370" s="184"/>
      <c r="DF370" s="184"/>
      <c r="DG370" s="184"/>
      <c r="DH370" s="184"/>
      <c r="DI370" s="184"/>
      <c r="DJ370" s="184"/>
      <c r="DK370" s="184"/>
      <c r="DL370" s="184"/>
      <c r="DM370" s="184"/>
      <c r="DN370" s="184"/>
      <c r="DO370" s="184"/>
      <c r="DP370" s="184"/>
      <c r="DQ370" s="184"/>
      <c r="DR370" s="184"/>
      <c r="DS370" s="184"/>
      <c r="DT370" s="184"/>
      <c r="DU370" s="184"/>
      <c r="DV370" s="184"/>
      <c r="DW370" s="184"/>
      <c r="DX370" s="184"/>
      <c r="DY370" s="184"/>
      <c r="DZ370" s="184"/>
      <c r="EA370" s="184"/>
      <c r="EB370" s="184"/>
      <c r="EC370" s="184"/>
      <c r="ED370" s="184"/>
      <c r="EE370" s="184"/>
      <c r="EF370" s="184"/>
      <c r="EG370" s="184"/>
      <c r="EH370" s="184"/>
      <c r="EI370" s="184"/>
      <c r="EJ370" s="184"/>
      <c r="EK370" s="184"/>
      <c r="EL370" s="184"/>
      <c r="EM370" s="184"/>
      <c r="EN370" s="184"/>
      <c r="EO370" s="184"/>
      <c r="EP370" s="184"/>
      <c r="EQ370" s="184"/>
      <c r="ER370" s="184"/>
      <c r="ES370" s="184"/>
      <c r="ET370" s="184"/>
      <c r="EU370" s="184"/>
      <c r="EV370" s="184"/>
      <c r="EW370" s="184"/>
      <c r="EX370" s="184"/>
      <c r="EY370" s="184"/>
      <c r="EZ370" s="184"/>
      <c r="FA370" s="184"/>
      <c r="FB370" s="184"/>
      <c r="FC370" s="184"/>
      <c r="FD370" s="184"/>
      <c r="FE370" s="184"/>
      <c r="FF370" s="184"/>
      <c r="FG370" s="184"/>
      <c r="FH370" s="184"/>
      <c r="FI370" s="184"/>
      <c r="FJ370" s="184"/>
      <c r="FK370" s="184"/>
      <c r="FL370" s="184"/>
      <c r="FM370" s="184"/>
      <c r="FN370" s="184"/>
      <c r="FO370" s="184"/>
      <c r="FP370" s="184"/>
      <c r="FQ370" s="184"/>
      <c r="FR370" s="184"/>
      <c r="FS370" s="184"/>
      <c r="FT370" s="184"/>
      <c r="FU370" s="184"/>
      <c r="FV370" s="184"/>
      <c r="FW370" s="184"/>
      <c r="FX370" s="184"/>
      <c r="FY370" s="184"/>
      <c r="FZ370" s="184"/>
      <c r="GA370" s="184"/>
      <c r="GB370" s="184"/>
      <c r="GC370" s="184"/>
      <c r="GD370" s="184"/>
      <c r="GE370" s="184"/>
      <c r="GF370" s="184"/>
      <c r="GG370" s="184"/>
      <c r="GH370" s="184"/>
      <c r="GI370" s="184"/>
      <c r="GJ370" s="184"/>
      <c r="GK370" s="184"/>
      <c r="GL370" s="184"/>
      <c r="GM370" s="184"/>
      <c r="GN370" s="184"/>
      <c r="GO370" s="184"/>
      <c r="GP370" s="184"/>
      <c r="GQ370" s="184"/>
      <c r="GR370" s="184"/>
      <c r="GS370" s="184"/>
      <c r="GT370" s="184"/>
      <c r="GU370" s="184"/>
      <c r="GV370" s="184"/>
      <c r="GW370" s="184"/>
      <c r="GX370" s="184"/>
      <c r="GY370" s="184"/>
      <c r="GZ370" s="184"/>
      <c r="HA370" s="184"/>
      <c r="HB370" s="184"/>
      <c r="HC370" s="184"/>
      <c r="HD370" s="184"/>
      <c r="HE370" s="184"/>
      <c r="HF370" s="184"/>
      <c r="HG370" s="184"/>
      <c r="HH370" s="184"/>
      <c r="HI370" s="184"/>
      <c r="HJ370" s="184"/>
      <c r="HK370" s="578"/>
    </row>
    <row r="371" spans="1:219" s="185" customFormat="1">
      <c r="A371" s="284"/>
      <c r="B371" s="285"/>
      <c r="C371" s="286"/>
      <c r="D371" s="287"/>
      <c r="E371" s="288"/>
      <c r="F371" s="289"/>
      <c r="G371" s="289"/>
      <c r="H371" s="289"/>
      <c r="I371" s="289"/>
      <c r="J371" s="289"/>
      <c r="K371" s="289"/>
      <c r="L371" s="289"/>
      <c r="M371" s="572"/>
      <c r="N371" s="572"/>
      <c r="O371" s="572"/>
      <c r="P371" s="572"/>
      <c r="Q371" s="572"/>
      <c r="R371" s="572"/>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c r="CT371" s="184"/>
      <c r="CU371" s="184"/>
      <c r="CV371" s="184"/>
      <c r="CW371" s="184"/>
      <c r="CX371" s="184"/>
      <c r="CY371" s="184"/>
      <c r="CZ371" s="184"/>
      <c r="DA371" s="184"/>
      <c r="DB371" s="184"/>
      <c r="DC371" s="184"/>
      <c r="DD371" s="184"/>
      <c r="DE371" s="184"/>
      <c r="DF371" s="184"/>
      <c r="DG371" s="184"/>
      <c r="DH371" s="184"/>
      <c r="DI371" s="184"/>
      <c r="DJ371" s="184"/>
      <c r="DK371" s="184"/>
      <c r="DL371" s="184"/>
      <c r="DM371" s="184"/>
      <c r="DN371" s="184"/>
      <c r="DO371" s="184"/>
      <c r="DP371" s="184"/>
      <c r="DQ371" s="184"/>
      <c r="DR371" s="184"/>
      <c r="DS371" s="184"/>
      <c r="DT371" s="184"/>
      <c r="DU371" s="184"/>
      <c r="DV371" s="184"/>
      <c r="DW371" s="184"/>
      <c r="DX371" s="184"/>
      <c r="DY371" s="184"/>
      <c r="DZ371" s="184"/>
      <c r="EA371" s="184"/>
      <c r="EB371" s="184"/>
      <c r="EC371" s="184"/>
      <c r="ED371" s="184"/>
      <c r="EE371" s="184"/>
      <c r="EF371" s="184"/>
      <c r="EG371" s="184"/>
      <c r="EH371" s="184"/>
      <c r="EI371" s="184"/>
      <c r="EJ371" s="184"/>
      <c r="EK371" s="184"/>
      <c r="EL371" s="184"/>
      <c r="EM371" s="184"/>
      <c r="EN371" s="184"/>
      <c r="EO371" s="184"/>
      <c r="EP371" s="184"/>
      <c r="EQ371" s="184"/>
      <c r="ER371" s="184"/>
      <c r="ES371" s="184"/>
      <c r="ET371" s="184"/>
      <c r="EU371" s="184"/>
      <c r="EV371" s="184"/>
      <c r="EW371" s="184"/>
      <c r="EX371" s="184"/>
      <c r="EY371" s="184"/>
      <c r="EZ371" s="184"/>
      <c r="FA371" s="184"/>
      <c r="FB371" s="184"/>
      <c r="FC371" s="184"/>
      <c r="FD371" s="184"/>
      <c r="FE371" s="184"/>
      <c r="FF371" s="184"/>
      <c r="FG371" s="184"/>
      <c r="FH371" s="184"/>
      <c r="FI371" s="184"/>
      <c r="FJ371" s="184"/>
      <c r="FK371" s="184"/>
      <c r="FL371" s="184"/>
      <c r="FM371" s="184"/>
      <c r="FN371" s="184"/>
      <c r="FO371" s="184"/>
      <c r="FP371" s="184"/>
      <c r="FQ371" s="184"/>
      <c r="FR371" s="184"/>
      <c r="FS371" s="184"/>
      <c r="FT371" s="184"/>
      <c r="FU371" s="184"/>
      <c r="FV371" s="184"/>
      <c r="FW371" s="184"/>
      <c r="FX371" s="184"/>
      <c r="FY371" s="184"/>
      <c r="FZ371" s="184"/>
      <c r="GA371" s="184"/>
      <c r="GB371" s="184"/>
      <c r="GC371" s="184"/>
      <c r="GD371" s="184"/>
      <c r="GE371" s="184"/>
      <c r="GF371" s="184"/>
      <c r="GG371" s="184"/>
      <c r="GH371" s="184"/>
      <c r="GI371" s="184"/>
      <c r="GJ371" s="184"/>
      <c r="GK371" s="184"/>
      <c r="GL371" s="184"/>
      <c r="GM371" s="184"/>
      <c r="GN371" s="184"/>
      <c r="GO371" s="184"/>
      <c r="GP371" s="184"/>
      <c r="GQ371" s="184"/>
      <c r="GR371" s="184"/>
      <c r="GS371" s="184"/>
      <c r="GT371" s="184"/>
      <c r="GU371" s="184"/>
      <c r="GV371" s="184"/>
      <c r="GW371" s="184"/>
      <c r="GX371" s="184"/>
      <c r="GY371" s="184"/>
      <c r="GZ371" s="184"/>
      <c r="HA371" s="184"/>
      <c r="HB371" s="184"/>
      <c r="HC371" s="184"/>
      <c r="HD371" s="184"/>
      <c r="HE371" s="184"/>
      <c r="HF371" s="184"/>
      <c r="HG371" s="184"/>
      <c r="HH371" s="184"/>
      <c r="HI371" s="184"/>
      <c r="HJ371" s="184"/>
      <c r="HK371" s="578"/>
    </row>
    <row r="372" spans="1:219" s="185" customFormat="1">
      <c r="A372" s="284"/>
      <c r="B372" s="285"/>
      <c r="C372" s="286"/>
      <c r="D372" s="287"/>
      <c r="E372" s="288"/>
      <c r="F372" s="289"/>
      <c r="G372" s="289"/>
      <c r="H372" s="289"/>
      <c r="I372" s="289"/>
      <c r="J372" s="289"/>
      <c r="K372" s="289"/>
      <c r="L372" s="289"/>
      <c r="M372" s="572"/>
      <c r="N372" s="572"/>
      <c r="O372" s="572"/>
      <c r="P372" s="572"/>
      <c r="Q372" s="572"/>
      <c r="R372" s="572"/>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c r="BM372" s="184"/>
      <c r="BN372" s="184"/>
      <c r="BO372" s="184"/>
      <c r="BP372" s="184"/>
      <c r="BQ372" s="184"/>
      <c r="BR372" s="184"/>
      <c r="BS372" s="184"/>
      <c r="BT372" s="184"/>
      <c r="BU372" s="184"/>
      <c r="BV372" s="184"/>
      <c r="BW372" s="184"/>
      <c r="BX372" s="184"/>
      <c r="BY372" s="184"/>
      <c r="BZ372" s="184"/>
      <c r="CA372" s="184"/>
      <c r="CB372" s="184"/>
      <c r="CC372" s="184"/>
      <c r="CD372" s="184"/>
      <c r="CE372" s="184"/>
      <c r="CF372" s="184"/>
      <c r="CG372" s="184"/>
      <c r="CH372" s="184"/>
      <c r="CI372" s="184"/>
      <c r="CJ372" s="184"/>
      <c r="CK372" s="184"/>
      <c r="CL372" s="184"/>
      <c r="CM372" s="184"/>
      <c r="CN372" s="184"/>
      <c r="CO372" s="184"/>
      <c r="CP372" s="184"/>
      <c r="CQ372" s="184"/>
      <c r="CR372" s="184"/>
      <c r="CS372" s="184"/>
      <c r="CT372" s="184"/>
      <c r="CU372" s="184"/>
      <c r="CV372" s="184"/>
      <c r="CW372" s="184"/>
      <c r="CX372" s="184"/>
      <c r="CY372" s="184"/>
      <c r="CZ372" s="184"/>
      <c r="DA372" s="184"/>
      <c r="DB372" s="184"/>
      <c r="DC372" s="184"/>
      <c r="DD372" s="184"/>
      <c r="DE372" s="184"/>
      <c r="DF372" s="184"/>
      <c r="DG372" s="184"/>
      <c r="DH372" s="184"/>
      <c r="DI372" s="184"/>
      <c r="DJ372" s="184"/>
      <c r="DK372" s="184"/>
      <c r="DL372" s="184"/>
      <c r="DM372" s="184"/>
      <c r="DN372" s="184"/>
      <c r="DO372" s="184"/>
      <c r="DP372" s="184"/>
      <c r="DQ372" s="184"/>
      <c r="DR372" s="184"/>
      <c r="DS372" s="184"/>
      <c r="DT372" s="184"/>
      <c r="DU372" s="184"/>
      <c r="DV372" s="184"/>
      <c r="DW372" s="184"/>
      <c r="DX372" s="184"/>
      <c r="DY372" s="184"/>
      <c r="DZ372" s="184"/>
      <c r="EA372" s="184"/>
      <c r="EB372" s="184"/>
      <c r="EC372" s="184"/>
      <c r="ED372" s="184"/>
      <c r="EE372" s="184"/>
      <c r="EF372" s="184"/>
      <c r="EG372" s="184"/>
      <c r="EH372" s="184"/>
      <c r="EI372" s="184"/>
      <c r="EJ372" s="184"/>
      <c r="EK372" s="184"/>
      <c r="EL372" s="184"/>
      <c r="EM372" s="184"/>
      <c r="EN372" s="184"/>
      <c r="EO372" s="184"/>
      <c r="EP372" s="184"/>
      <c r="EQ372" s="184"/>
      <c r="ER372" s="184"/>
      <c r="ES372" s="184"/>
      <c r="ET372" s="184"/>
      <c r="EU372" s="184"/>
      <c r="EV372" s="184"/>
      <c r="EW372" s="184"/>
      <c r="EX372" s="184"/>
      <c r="EY372" s="184"/>
      <c r="EZ372" s="184"/>
      <c r="FA372" s="184"/>
      <c r="FB372" s="184"/>
      <c r="FC372" s="184"/>
      <c r="FD372" s="184"/>
      <c r="FE372" s="184"/>
      <c r="FF372" s="184"/>
      <c r="FG372" s="184"/>
      <c r="FH372" s="184"/>
      <c r="FI372" s="184"/>
      <c r="FJ372" s="184"/>
      <c r="FK372" s="184"/>
      <c r="FL372" s="184"/>
      <c r="FM372" s="184"/>
      <c r="FN372" s="184"/>
      <c r="FO372" s="184"/>
      <c r="FP372" s="184"/>
      <c r="FQ372" s="184"/>
      <c r="FR372" s="184"/>
      <c r="FS372" s="184"/>
      <c r="FT372" s="184"/>
      <c r="FU372" s="184"/>
      <c r="FV372" s="184"/>
      <c r="FW372" s="184"/>
      <c r="FX372" s="184"/>
      <c r="FY372" s="184"/>
      <c r="FZ372" s="184"/>
      <c r="GA372" s="184"/>
      <c r="GB372" s="184"/>
      <c r="GC372" s="184"/>
      <c r="GD372" s="184"/>
      <c r="GE372" s="184"/>
      <c r="GF372" s="184"/>
      <c r="GG372" s="184"/>
      <c r="GH372" s="184"/>
      <c r="GI372" s="184"/>
      <c r="GJ372" s="184"/>
      <c r="GK372" s="184"/>
      <c r="GL372" s="184"/>
      <c r="GM372" s="184"/>
      <c r="GN372" s="184"/>
      <c r="GO372" s="184"/>
      <c r="GP372" s="184"/>
      <c r="GQ372" s="184"/>
      <c r="GR372" s="184"/>
      <c r="GS372" s="184"/>
      <c r="GT372" s="184"/>
      <c r="GU372" s="184"/>
      <c r="GV372" s="184"/>
      <c r="GW372" s="184"/>
      <c r="GX372" s="184"/>
      <c r="GY372" s="184"/>
      <c r="GZ372" s="184"/>
      <c r="HA372" s="184"/>
      <c r="HB372" s="184"/>
      <c r="HC372" s="184"/>
      <c r="HD372" s="184"/>
      <c r="HE372" s="184"/>
      <c r="HF372" s="184"/>
      <c r="HG372" s="184"/>
      <c r="HH372" s="184"/>
      <c r="HI372" s="184"/>
      <c r="HJ372" s="184"/>
      <c r="HK372" s="578"/>
    </row>
    <row r="373" spans="1:219" s="185" customFormat="1">
      <c r="A373" s="284"/>
      <c r="B373" s="285"/>
      <c r="C373" s="286"/>
      <c r="D373" s="287"/>
      <c r="E373" s="288"/>
      <c r="F373" s="289"/>
      <c r="G373" s="289"/>
      <c r="H373" s="289"/>
      <c r="I373" s="289"/>
      <c r="J373" s="289"/>
      <c r="K373" s="289"/>
      <c r="L373" s="289"/>
      <c r="M373" s="572"/>
      <c r="N373" s="572"/>
      <c r="O373" s="572"/>
      <c r="P373" s="572"/>
      <c r="Q373" s="572"/>
      <c r="R373" s="572"/>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c r="BM373" s="184"/>
      <c r="BN373" s="184"/>
      <c r="BO373" s="184"/>
      <c r="BP373" s="184"/>
      <c r="BQ373" s="184"/>
      <c r="BR373" s="184"/>
      <c r="BS373" s="184"/>
      <c r="BT373" s="184"/>
      <c r="BU373" s="184"/>
      <c r="BV373" s="184"/>
      <c r="BW373" s="184"/>
      <c r="BX373" s="184"/>
      <c r="BY373" s="184"/>
      <c r="BZ373" s="184"/>
      <c r="CA373" s="184"/>
      <c r="CB373" s="184"/>
      <c r="CC373" s="184"/>
      <c r="CD373" s="184"/>
      <c r="CE373" s="184"/>
      <c r="CF373" s="184"/>
      <c r="CG373" s="184"/>
      <c r="CH373" s="184"/>
      <c r="CI373" s="184"/>
      <c r="CJ373" s="184"/>
      <c r="CK373" s="184"/>
      <c r="CL373" s="184"/>
      <c r="CM373" s="184"/>
      <c r="CN373" s="184"/>
      <c r="CO373" s="184"/>
      <c r="CP373" s="184"/>
      <c r="CQ373" s="184"/>
      <c r="CR373" s="184"/>
      <c r="CS373" s="184"/>
      <c r="CT373" s="184"/>
      <c r="CU373" s="184"/>
      <c r="CV373" s="184"/>
      <c r="CW373" s="184"/>
      <c r="CX373" s="184"/>
      <c r="CY373" s="184"/>
      <c r="CZ373" s="184"/>
      <c r="DA373" s="184"/>
      <c r="DB373" s="184"/>
      <c r="DC373" s="184"/>
      <c r="DD373" s="184"/>
      <c r="DE373" s="184"/>
      <c r="DF373" s="184"/>
      <c r="DG373" s="184"/>
      <c r="DH373" s="184"/>
      <c r="DI373" s="184"/>
      <c r="DJ373" s="184"/>
      <c r="DK373" s="184"/>
      <c r="DL373" s="184"/>
      <c r="DM373" s="184"/>
      <c r="DN373" s="184"/>
      <c r="DO373" s="184"/>
      <c r="DP373" s="184"/>
      <c r="DQ373" s="184"/>
      <c r="DR373" s="184"/>
      <c r="DS373" s="184"/>
      <c r="DT373" s="184"/>
      <c r="DU373" s="184"/>
      <c r="DV373" s="184"/>
      <c r="DW373" s="184"/>
      <c r="DX373" s="184"/>
      <c r="DY373" s="184"/>
      <c r="DZ373" s="184"/>
      <c r="EA373" s="184"/>
      <c r="EB373" s="184"/>
      <c r="EC373" s="184"/>
      <c r="ED373" s="184"/>
      <c r="EE373" s="184"/>
      <c r="EF373" s="184"/>
      <c r="EG373" s="184"/>
      <c r="EH373" s="184"/>
      <c r="EI373" s="184"/>
      <c r="EJ373" s="184"/>
      <c r="EK373" s="184"/>
      <c r="EL373" s="184"/>
      <c r="EM373" s="184"/>
      <c r="EN373" s="184"/>
      <c r="EO373" s="184"/>
      <c r="EP373" s="184"/>
      <c r="EQ373" s="184"/>
      <c r="ER373" s="184"/>
      <c r="ES373" s="184"/>
      <c r="ET373" s="184"/>
      <c r="EU373" s="184"/>
      <c r="EV373" s="184"/>
      <c r="EW373" s="184"/>
      <c r="EX373" s="184"/>
      <c r="EY373" s="184"/>
      <c r="EZ373" s="184"/>
      <c r="FA373" s="184"/>
      <c r="FB373" s="184"/>
      <c r="FC373" s="184"/>
      <c r="FD373" s="184"/>
      <c r="FE373" s="184"/>
      <c r="FF373" s="184"/>
      <c r="FG373" s="184"/>
      <c r="FH373" s="184"/>
      <c r="FI373" s="184"/>
      <c r="FJ373" s="184"/>
      <c r="FK373" s="184"/>
      <c r="FL373" s="184"/>
      <c r="FM373" s="184"/>
      <c r="FN373" s="184"/>
      <c r="FO373" s="184"/>
      <c r="FP373" s="184"/>
      <c r="FQ373" s="184"/>
      <c r="FR373" s="184"/>
      <c r="FS373" s="184"/>
      <c r="FT373" s="184"/>
      <c r="FU373" s="184"/>
      <c r="FV373" s="184"/>
      <c r="FW373" s="184"/>
      <c r="FX373" s="184"/>
      <c r="FY373" s="184"/>
      <c r="FZ373" s="184"/>
      <c r="GA373" s="184"/>
      <c r="GB373" s="184"/>
      <c r="GC373" s="184"/>
      <c r="GD373" s="184"/>
      <c r="GE373" s="184"/>
      <c r="GF373" s="184"/>
      <c r="GG373" s="184"/>
      <c r="GH373" s="184"/>
      <c r="GI373" s="184"/>
      <c r="GJ373" s="184"/>
      <c r="GK373" s="184"/>
      <c r="GL373" s="184"/>
      <c r="GM373" s="184"/>
      <c r="GN373" s="184"/>
      <c r="GO373" s="184"/>
      <c r="GP373" s="184"/>
      <c r="GQ373" s="184"/>
      <c r="GR373" s="184"/>
      <c r="GS373" s="184"/>
      <c r="GT373" s="184"/>
      <c r="GU373" s="184"/>
      <c r="GV373" s="184"/>
      <c r="GW373" s="184"/>
      <c r="GX373" s="184"/>
      <c r="GY373" s="184"/>
      <c r="GZ373" s="184"/>
      <c r="HA373" s="184"/>
      <c r="HB373" s="184"/>
      <c r="HC373" s="184"/>
      <c r="HD373" s="184"/>
      <c r="HE373" s="184"/>
      <c r="HF373" s="184"/>
      <c r="HG373" s="184"/>
      <c r="HH373" s="184"/>
      <c r="HI373" s="184"/>
      <c r="HJ373" s="184"/>
      <c r="HK373" s="578"/>
    </row>
    <row r="374" spans="1:219" s="185" customFormat="1">
      <c r="A374" s="284"/>
      <c r="B374" s="285"/>
      <c r="C374" s="286"/>
      <c r="D374" s="287"/>
      <c r="E374" s="288"/>
      <c r="F374" s="289"/>
      <c r="G374" s="289"/>
      <c r="H374" s="289"/>
      <c r="I374" s="289"/>
      <c r="J374" s="289"/>
      <c r="K374" s="289"/>
      <c r="L374" s="289"/>
      <c r="M374" s="572"/>
      <c r="N374" s="572"/>
      <c r="O374" s="572"/>
      <c r="P374" s="572"/>
      <c r="Q374" s="572"/>
      <c r="R374" s="572"/>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c r="BM374" s="184"/>
      <c r="BN374" s="184"/>
      <c r="BO374" s="184"/>
      <c r="BP374" s="184"/>
      <c r="BQ374" s="184"/>
      <c r="BR374" s="184"/>
      <c r="BS374" s="184"/>
      <c r="BT374" s="184"/>
      <c r="BU374" s="184"/>
      <c r="BV374" s="184"/>
      <c r="BW374" s="184"/>
      <c r="BX374" s="184"/>
      <c r="BY374" s="184"/>
      <c r="BZ374" s="184"/>
      <c r="CA374" s="184"/>
      <c r="CB374" s="184"/>
      <c r="CC374" s="184"/>
      <c r="CD374" s="184"/>
      <c r="CE374" s="184"/>
      <c r="CF374" s="184"/>
      <c r="CG374" s="184"/>
      <c r="CH374" s="184"/>
      <c r="CI374" s="184"/>
      <c r="CJ374" s="184"/>
      <c r="CK374" s="184"/>
      <c r="CL374" s="184"/>
      <c r="CM374" s="184"/>
      <c r="CN374" s="184"/>
      <c r="CO374" s="184"/>
      <c r="CP374" s="184"/>
      <c r="CQ374" s="184"/>
      <c r="CR374" s="184"/>
      <c r="CS374" s="184"/>
      <c r="CT374" s="184"/>
      <c r="CU374" s="184"/>
      <c r="CV374" s="184"/>
      <c r="CW374" s="184"/>
      <c r="CX374" s="184"/>
      <c r="CY374" s="184"/>
      <c r="CZ374" s="184"/>
      <c r="DA374" s="184"/>
      <c r="DB374" s="184"/>
      <c r="DC374" s="184"/>
      <c r="DD374" s="184"/>
      <c r="DE374" s="184"/>
      <c r="DF374" s="184"/>
      <c r="DG374" s="184"/>
      <c r="DH374" s="184"/>
      <c r="DI374" s="184"/>
      <c r="DJ374" s="184"/>
      <c r="DK374" s="184"/>
      <c r="DL374" s="184"/>
      <c r="DM374" s="184"/>
      <c r="DN374" s="184"/>
      <c r="DO374" s="184"/>
      <c r="DP374" s="184"/>
      <c r="DQ374" s="184"/>
      <c r="DR374" s="184"/>
      <c r="DS374" s="184"/>
      <c r="DT374" s="184"/>
      <c r="DU374" s="184"/>
      <c r="DV374" s="184"/>
      <c r="DW374" s="184"/>
      <c r="DX374" s="184"/>
      <c r="DY374" s="184"/>
      <c r="DZ374" s="184"/>
      <c r="EA374" s="184"/>
      <c r="EB374" s="184"/>
      <c r="EC374" s="184"/>
      <c r="ED374" s="184"/>
      <c r="EE374" s="184"/>
      <c r="EF374" s="184"/>
      <c r="EG374" s="184"/>
      <c r="EH374" s="184"/>
      <c r="EI374" s="184"/>
      <c r="EJ374" s="184"/>
      <c r="EK374" s="184"/>
      <c r="EL374" s="184"/>
      <c r="EM374" s="184"/>
      <c r="EN374" s="184"/>
      <c r="EO374" s="184"/>
      <c r="EP374" s="184"/>
      <c r="EQ374" s="184"/>
      <c r="ER374" s="184"/>
      <c r="ES374" s="184"/>
      <c r="ET374" s="184"/>
      <c r="EU374" s="184"/>
      <c r="EV374" s="184"/>
      <c r="EW374" s="184"/>
      <c r="EX374" s="184"/>
      <c r="EY374" s="184"/>
      <c r="EZ374" s="184"/>
      <c r="FA374" s="184"/>
      <c r="FB374" s="184"/>
      <c r="FC374" s="184"/>
      <c r="FD374" s="184"/>
      <c r="FE374" s="184"/>
      <c r="FF374" s="184"/>
      <c r="FG374" s="184"/>
      <c r="FH374" s="184"/>
      <c r="FI374" s="184"/>
      <c r="FJ374" s="184"/>
      <c r="FK374" s="184"/>
      <c r="FL374" s="184"/>
      <c r="FM374" s="184"/>
      <c r="FN374" s="184"/>
      <c r="FO374" s="184"/>
      <c r="FP374" s="184"/>
      <c r="FQ374" s="184"/>
      <c r="FR374" s="184"/>
      <c r="FS374" s="184"/>
      <c r="FT374" s="184"/>
      <c r="FU374" s="184"/>
      <c r="FV374" s="184"/>
      <c r="FW374" s="184"/>
      <c r="FX374" s="184"/>
      <c r="FY374" s="184"/>
      <c r="FZ374" s="184"/>
      <c r="GA374" s="184"/>
      <c r="GB374" s="184"/>
      <c r="GC374" s="184"/>
      <c r="GD374" s="184"/>
      <c r="GE374" s="184"/>
      <c r="GF374" s="184"/>
      <c r="GG374" s="184"/>
      <c r="GH374" s="184"/>
      <c r="GI374" s="184"/>
      <c r="GJ374" s="184"/>
      <c r="GK374" s="184"/>
      <c r="GL374" s="184"/>
      <c r="GM374" s="184"/>
      <c r="GN374" s="184"/>
      <c r="GO374" s="184"/>
      <c r="GP374" s="184"/>
      <c r="GQ374" s="184"/>
      <c r="GR374" s="184"/>
      <c r="GS374" s="184"/>
      <c r="GT374" s="184"/>
      <c r="GU374" s="184"/>
      <c r="GV374" s="184"/>
      <c r="GW374" s="184"/>
      <c r="GX374" s="184"/>
      <c r="GY374" s="184"/>
      <c r="GZ374" s="184"/>
      <c r="HA374" s="184"/>
      <c r="HB374" s="184"/>
      <c r="HC374" s="184"/>
      <c r="HD374" s="184"/>
      <c r="HE374" s="184"/>
      <c r="HF374" s="184"/>
      <c r="HG374" s="184"/>
      <c r="HH374" s="184"/>
      <c r="HI374" s="184"/>
      <c r="HJ374" s="184"/>
      <c r="HK374" s="578"/>
    </row>
    <row r="375" spans="1:219" s="185" customFormat="1">
      <c r="A375" s="284"/>
      <c r="B375" s="285"/>
      <c r="C375" s="286"/>
      <c r="D375" s="287"/>
      <c r="E375" s="288"/>
      <c r="F375" s="289"/>
      <c r="G375" s="289"/>
      <c r="H375" s="289"/>
      <c r="I375" s="289"/>
      <c r="J375" s="289"/>
      <c r="K375" s="289"/>
      <c r="L375" s="289"/>
      <c r="M375" s="572"/>
      <c r="N375" s="572"/>
      <c r="O375" s="572"/>
      <c r="P375" s="572"/>
      <c r="Q375" s="572"/>
      <c r="R375" s="572"/>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c r="BM375" s="184"/>
      <c r="BN375" s="184"/>
      <c r="BO375" s="184"/>
      <c r="BP375" s="184"/>
      <c r="BQ375" s="184"/>
      <c r="BR375" s="184"/>
      <c r="BS375" s="184"/>
      <c r="BT375" s="184"/>
      <c r="BU375" s="184"/>
      <c r="BV375" s="184"/>
      <c r="BW375" s="184"/>
      <c r="BX375" s="184"/>
      <c r="BY375" s="184"/>
      <c r="BZ375" s="184"/>
      <c r="CA375" s="184"/>
      <c r="CB375" s="184"/>
      <c r="CC375" s="184"/>
      <c r="CD375" s="184"/>
      <c r="CE375" s="184"/>
      <c r="CF375" s="184"/>
      <c r="CG375" s="184"/>
      <c r="CH375" s="184"/>
      <c r="CI375" s="184"/>
      <c r="CJ375" s="184"/>
      <c r="CK375" s="184"/>
      <c r="CL375" s="184"/>
      <c r="CM375" s="184"/>
      <c r="CN375" s="184"/>
      <c r="CO375" s="184"/>
      <c r="CP375" s="184"/>
      <c r="CQ375" s="184"/>
      <c r="CR375" s="184"/>
      <c r="CS375" s="184"/>
      <c r="CT375" s="184"/>
      <c r="CU375" s="184"/>
      <c r="CV375" s="184"/>
      <c r="CW375" s="184"/>
      <c r="CX375" s="184"/>
      <c r="CY375" s="184"/>
      <c r="CZ375" s="184"/>
      <c r="DA375" s="184"/>
      <c r="DB375" s="184"/>
      <c r="DC375" s="184"/>
      <c r="DD375" s="184"/>
      <c r="DE375" s="184"/>
      <c r="DF375" s="184"/>
      <c r="DG375" s="184"/>
      <c r="DH375" s="184"/>
      <c r="DI375" s="184"/>
      <c r="DJ375" s="184"/>
      <c r="DK375" s="184"/>
      <c r="DL375" s="184"/>
      <c r="DM375" s="184"/>
      <c r="DN375" s="184"/>
      <c r="DO375" s="184"/>
      <c r="DP375" s="184"/>
      <c r="DQ375" s="184"/>
      <c r="DR375" s="184"/>
      <c r="DS375" s="184"/>
      <c r="DT375" s="184"/>
      <c r="DU375" s="184"/>
      <c r="DV375" s="184"/>
      <c r="DW375" s="184"/>
      <c r="DX375" s="184"/>
      <c r="DY375" s="184"/>
      <c r="DZ375" s="184"/>
      <c r="EA375" s="184"/>
      <c r="EB375" s="184"/>
      <c r="EC375" s="184"/>
      <c r="ED375" s="184"/>
      <c r="EE375" s="184"/>
      <c r="EF375" s="184"/>
      <c r="EG375" s="184"/>
      <c r="EH375" s="184"/>
      <c r="EI375" s="184"/>
      <c r="EJ375" s="184"/>
      <c r="EK375" s="184"/>
      <c r="EL375" s="184"/>
      <c r="EM375" s="184"/>
      <c r="EN375" s="184"/>
      <c r="EO375" s="184"/>
      <c r="EP375" s="184"/>
      <c r="EQ375" s="184"/>
      <c r="ER375" s="184"/>
      <c r="ES375" s="184"/>
      <c r="ET375" s="184"/>
      <c r="EU375" s="184"/>
      <c r="EV375" s="184"/>
      <c r="EW375" s="184"/>
      <c r="EX375" s="184"/>
      <c r="EY375" s="184"/>
      <c r="EZ375" s="184"/>
      <c r="FA375" s="184"/>
      <c r="FB375" s="184"/>
      <c r="FC375" s="184"/>
      <c r="FD375" s="184"/>
      <c r="FE375" s="184"/>
      <c r="FF375" s="184"/>
      <c r="FG375" s="184"/>
      <c r="FH375" s="184"/>
      <c r="FI375" s="184"/>
      <c r="FJ375" s="184"/>
      <c r="FK375" s="184"/>
      <c r="FL375" s="184"/>
      <c r="FM375" s="184"/>
      <c r="FN375" s="184"/>
      <c r="FO375" s="184"/>
      <c r="FP375" s="184"/>
      <c r="FQ375" s="184"/>
      <c r="FR375" s="184"/>
      <c r="FS375" s="184"/>
      <c r="FT375" s="184"/>
      <c r="FU375" s="184"/>
      <c r="FV375" s="184"/>
      <c r="FW375" s="184"/>
      <c r="FX375" s="184"/>
      <c r="FY375" s="184"/>
      <c r="FZ375" s="184"/>
      <c r="GA375" s="184"/>
      <c r="GB375" s="184"/>
      <c r="GC375" s="184"/>
      <c r="GD375" s="184"/>
      <c r="GE375" s="184"/>
      <c r="GF375" s="184"/>
      <c r="GG375" s="184"/>
      <c r="GH375" s="184"/>
      <c r="GI375" s="184"/>
      <c r="GJ375" s="184"/>
      <c r="GK375" s="184"/>
      <c r="GL375" s="184"/>
      <c r="GM375" s="184"/>
      <c r="GN375" s="184"/>
      <c r="GO375" s="184"/>
      <c r="GP375" s="184"/>
      <c r="GQ375" s="184"/>
      <c r="GR375" s="184"/>
      <c r="GS375" s="184"/>
      <c r="GT375" s="184"/>
      <c r="GU375" s="184"/>
      <c r="GV375" s="184"/>
      <c r="GW375" s="184"/>
      <c r="GX375" s="184"/>
      <c r="GY375" s="184"/>
      <c r="GZ375" s="184"/>
      <c r="HA375" s="184"/>
      <c r="HB375" s="184"/>
      <c r="HC375" s="184"/>
      <c r="HD375" s="184"/>
      <c r="HE375" s="184"/>
      <c r="HF375" s="184"/>
      <c r="HG375" s="184"/>
      <c r="HH375" s="184"/>
      <c r="HI375" s="184"/>
      <c r="HJ375" s="184"/>
      <c r="HK375" s="578"/>
    </row>
    <row r="376" spans="1:219" s="185" customFormat="1">
      <c r="A376" s="284"/>
      <c r="B376" s="285"/>
      <c r="C376" s="286"/>
      <c r="D376" s="287"/>
      <c r="E376" s="288"/>
      <c r="F376" s="289"/>
      <c r="G376" s="289"/>
      <c r="H376" s="289"/>
      <c r="I376" s="289"/>
      <c r="J376" s="289"/>
      <c r="K376" s="289"/>
      <c r="L376" s="289"/>
      <c r="M376" s="572"/>
      <c r="N376" s="572"/>
      <c r="O376" s="572"/>
      <c r="P376" s="572"/>
      <c r="Q376" s="572"/>
      <c r="R376" s="572"/>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c r="BP376" s="184"/>
      <c r="BQ376" s="184"/>
      <c r="BR376" s="184"/>
      <c r="BS376" s="184"/>
      <c r="BT376" s="184"/>
      <c r="BU376" s="184"/>
      <c r="BV376" s="184"/>
      <c r="BW376" s="184"/>
      <c r="BX376" s="184"/>
      <c r="BY376" s="184"/>
      <c r="BZ376" s="184"/>
      <c r="CA376" s="184"/>
      <c r="CB376" s="184"/>
      <c r="CC376" s="184"/>
      <c r="CD376" s="184"/>
      <c r="CE376" s="184"/>
      <c r="CF376" s="184"/>
      <c r="CG376" s="184"/>
      <c r="CH376" s="184"/>
      <c r="CI376" s="184"/>
      <c r="CJ376" s="184"/>
      <c r="CK376" s="184"/>
      <c r="CL376" s="184"/>
      <c r="CM376" s="184"/>
      <c r="CN376" s="184"/>
      <c r="CO376" s="184"/>
      <c r="CP376" s="184"/>
      <c r="CQ376" s="184"/>
      <c r="CR376" s="184"/>
      <c r="CS376" s="184"/>
      <c r="CT376" s="184"/>
      <c r="CU376" s="184"/>
      <c r="CV376" s="184"/>
      <c r="CW376" s="184"/>
      <c r="CX376" s="184"/>
      <c r="CY376" s="184"/>
      <c r="CZ376" s="184"/>
      <c r="DA376" s="184"/>
      <c r="DB376" s="184"/>
      <c r="DC376" s="184"/>
      <c r="DD376" s="184"/>
      <c r="DE376" s="184"/>
      <c r="DF376" s="184"/>
      <c r="DG376" s="184"/>
      <c r="DH376" s="184"/>
      <c r="DI376" s="184"/>
      <c r="DJ376" s="184"/>
      <c r="DK376" s="184"/>
      <c r="DL376" s="184"/>
      <c r="DM376" s="184"/>
      <c r="DN376" s="184"/>
      <c r="DO376" s="184"/>
      <c r="DP376" s="184"/>
      <c r="DQ376" s="184"/>
      <c r="DR376" s="184"/>
      <c r="DS376" s="184"/>
      <c r="DT376" s="184"/>
      <c r="DU376" s="184"/>
      <c r="DV376" s="184"/>
      <c r="DW376" s="184"/>
      <c r="DX376" s="184"/>
      <c r="DY376" s="184"/>
      <c r="DZ376" s="184"/>
      <c r="EA376" s="184"/>
      <c r="EB376" s="184"/>
      <c r="EC376" s="184"/>
      <c r="ED376" s="184"/>
      <c r="EE376" s="184"/>
      <c r="EF376" s="184"/>
      <c r="EG376" s="184"/>
      <c r="EH376" s="184"/>
      <c r="EI376" s="184"/>
      <c r="EJ376" s="184"/>
      <c r="EK376" s="184"/>
      <c r="EL376" s="184"/>
      <c r="EM376" s="184"/>
      <c r="EN376" s="184"/>
      <c r="EO376" s="184"/>
      <c r="EP376" s="184"/>
      <c r="EQ376" s="184"/>
      <c r="ER376" s="184"/>
      <c r="ES376" s="184"/>
      <c r="ET376" s="184"/>
      <c r="EU376" s="184"/>
      <c r="EV376" s="184"/>
      <c r="EW376" s="184"/>
      <c r="EX376" s="184"/>
      <c r="EY376" s="184"/>
      <c r="EZ376" s="184"/>
      <c r="FA376" s="184"/>
      <c r="FB376" s="184"/>
      <c r="FC376" s="184"/>
      <c r="FD376" s="184"/>
      <c r="FE376" s="184"/>
      <c r="FF376" s="184"/>
      <c r="FG376" s="184"/>
      <c r="FH376" s="184"/>
      <c r="FI376" s="184"/>
      <c r="FJ376" s="184"/>
      <c r="FK376" s="184"/>
      <c r="FL376" s="184"/>
      <c r="FM376" s="184"/>
      <c r="FN376" s="184"/>
      <c r="FO376" s="184"/>
      <c r="FP376" s="184"/>
      <c r="FQ376" s="184"/>
      <c r="FR376" s="184"/>
      <c r="FS376" s="184"/>
      <c r="FT376" s="184"/>
      <c r="FU376" s="184"/>
      <c r="FV376" s="184"/>
      <c r="FW376" s="184"/>
      <c r="FX376" s="184"/>
      <c r="FY376" s="184"/>
      <c r="FZ376" s="184"/>
      <c r="GA376" s="184"/>
      <c r="GB376" s="184"/>
      <c r="GC376" s="184"/>
      <c r="GD376" s="184"/>
      <c r="GE376" s="184"/>
      <c r="GF376" s="184"/>
      <c r="GG376" s="184"/>
      <c r="GH376" s="184"/>
      <c r="GI376" s="184"/>
      <c r="GJ376" s="184"/>
      <c r="GK376" s="184"/>
      <c r="GL376" s="184"/>
      <c r="GM376" s="184"/>
      <c r="GN376" s="184"/>
      <c r="GO376" s="184"/>
      <c r="GP376" s="184"/>
      <c r="GQ376" s="184"/>
      <c r="GR376" s="184"/>
      <c r="GS376" s="184"/>
      <c r="GT376" s="184"/>
      <c r="GU376" s="184"/>
      <c r="GV376" s="184"/>
      <c r="GW376" s="184"/>
      <c r="GX376" s="184"/>
      <c r="GY376" s="184"/>
      <c r="GZ376" s="184"/>
      <c r="HA376" s="184"/>
      <c r="HB376" s="184"/>
      <c r="HC376" s="184"/>
      <c r="HD376" s="184"/>
      <c r="HE376" s="184"/>
      <c r="HF376" s="184"/>
      <c r="HG376" s="184"/>
      <c r="HH376" s="184"/>
      <c r="HI376" s="184"/>
      <c r="HJ376" s="184"/>
      <c r="HK376" s="578"/>
    </row>
    <row r="377" spans="1:219" s="185" customFormat="1">
      <c r="A377" s="284"/>
      <c r="B377" s="285"/>
      <c r="C377" s="286"/>
      <c r="D377" s="287"/>
      <c r="E377" s="288"/>
      <c r="F377" s="289"/>
      <c r="G377" s="289"/>
      <c r="H377" s="289"/>
      <c r="I377" s="289"/>
      <c r="J377" s="289"/>
      <c r="K377" s="289"/>
      <c r="L377" s="289"/>
      <c r="M377" s="572"/>
      <c r="N377" s="572"/>
      <c r="O377" s="572"/>
      <c r="P377" s="572"/>
      <c r="Q377" s="572"/>
      <c r="R377" s="572"/>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c r="BM377" s="184"/>
      <c r="BN377" s="184"/>
      <c r="BO377" s="184"/>
      <c r="BP377" s="184"/>
      <c r="BQ377" s="184"/>
      <c r="BR377" s="184"/>
      <c r="BS377" s="184"/>
      <c r="BT377" s="184"/>
      <c r="BU377" s="184"/>
      <c r="BV377" s="184"/>
      <c r="BW377" s="184"/>
      <c r="BX377" s="184"/>
      <c r="BY377" s="184"/>
      <c r="BZ377" s="184"/>
      <c r="CA377" s="184"/>
      <c r="CB377" s="184"/>
      <c r="CC377" s="184"/>
      <c r="CD377" s="184"/>
      <c r="CE377" s="184"/>
      <c r="CF377" s="184"/>
      <c r="CG377" s="184"/>
      <c r="CH377" s="184"/>
      <c r="CI377" s="184"/>
      <c r="CJ377" s="184"/>
      <c r="CK377" s="184"/>
      <c r="CL377" s="184"/>
      <c r="CM377" s="184"/>
      <c r="CN377" s="184"/>
      <c r="CO377" s="184"/>
      <c r="CP377" s="184"/>
      <c r="CQ377" s="184"/>
      <c r="CR377" s="184"/>
      <c r="CS377" s="184"/>
      <c r="CT377" s="184"/>
      <c r="CU377" s="184"/>
      <c r="CV377" s="184"/>
      <c r="CW377" s="184"/>
      <c r="CX377" s="184"/>
      <c r="CY377" s="184"/>
      <c r="CZ377" s="184"/>
      <c r="DA377" s="184"/>
      <c r="DB377" s="184"/>
      <c r="DC377" s="184"/>
      <c r="DD377" s="184"/>
      <c r="DE377" s="184"/>
      <c r="DF377" s="184"/>
      <c r="DG377" s="184"/>
      <c r="DH377" s="184"/>
      <c r="DI377" s="184"/>
      <c r="DJ377" s="184"/>
      <c r="DK377" s="184"/>
      <c r="DL377" s="184"/>
      <c r="DM377" s="184"/>
      <c r="DN377" s="184"/>
      <c r="DO377" s="184"/>
      <c r="DP377" s="184"/>
      <c r="DQ377" s="184"/>
      <c r="DR377" s="184"/>
      <c r="DS377" s="184"/>
      <c r="DT377" s="184"/>
      <c r="DU377" s="184"/>
      <c r="DV377" s="184"/>
      <c r="DW377" s="184"/>
      <c r="DX377" s="184"/>
      <c r="DY377" s="184"/>
      <c r="DZ377" s="184"/>
      <c r="EA377" s="184"/>
      <c r="EB377" s="184"/>
      <c r="EC377" s="184"/>
      <c r="ED377" s="184"/>
      <c r="EE377" s="184"/>
      <c r="EF377" s="184"/>
      <c r="EG377" s="184"/>
      <c r="EH377" s="184"/>
      <c r="EI377" s="184"/>
      <c r="EJ377" s="184"/>
      <c r="EK377" s="184"/>
      <c r="EL377" s="184"/>
      <c r="EM377" s="184"/>
      <c r="EN377" s="184"/>
      <c r="EO377" s="184"/>
      <c r="EP377" s="184"/>
      <c r="EQ377" s="184"/>
      <c r="ER377" s="184"/>
      <c r="ES377" s="184"/>
      <c r="ET377" s="184"/>
      <c r="EU377" s="184"/>
      <c r="EV377" s="184"/>
      <c r="EW377" s="184"/>
      <c r="EX377" s="184"/>
      <c r="EY377" s="184"/>
      <c r="EZ377" s="184"/>
      <c r="FA377" s="184"/>
      <c r="FB377" s="184"/>
      <c r="FC377" s="184"/>
      <c r="FD377" s="184"/>
      <c r="FE377" s="184"/>
      <c r="FF377" s="184"/>
      <c r="FG377" s="184"/>
      <c r="FH377" s="184"/>
      <c r="FI377" s="184"/>
      <c r="FJ377" s="184"/>
      <c r="FK377" s="184"/>
      <c r="FL377" s="184"/>
      <c r="FM377" s="184"/>
      <c r="FN377" s="184"/>
      <c r="FO377" s="184"/>
      <c r="FP377" s="184"/>
      <c r="FQ377" s="184"/>
      <c r="FR377" s="184"/>
      <c r="FS377" s="184"/>
      <c r="FT377" s="184"/>
      <c r="FU377" s="184"/>
      <c r="FV377" s="184"/>
      <c r="FW377" s="184"/>
      <c r="FX377" s="184"/>
      <c r="FY377" s="184"/>
      <c r="FZ377" s="184"/>
      <c r="GA377" s="184"/>
      <c r="GB377" s="184"/>
      <c r="GC377" s="184"/>
      <c r="GD377" s="184"/>
      <c r="GE377" s="184"/>
      <c r="GF377" s="184"/>
      <c r="GG377" s="184"/>
      <c r="GH377" s="184"/>
      <c r="GI377" s="184"/>
      <c r="GJ377" s="184"/>
      <c r="GK377" s="184"/>
      <c r="GL377" s="184"/>
      <c r="GM377" s="184"/>
      <c r="GN377" s="184"/>
      <c r="GO377" s="184"/>
      <c r="GP377" s="184"/>
      <c r="GQ377" s="184"/>
      <c r="GR377" s="184"/>
      <c r="GS377" s="184"/>
      <c r="GT377" s="184"/>
      <c r="GU377" s="184"/>
      <c r="GV377" s="184"/>
      <c r="GW377" s="184"/>
      <c r="GX377" s="184"/>
      <c r="GY377" s="184"/>
      <c r="GZ377" s="184"/>
      <c r="HA377" s="184"/>
      <c r="HB377" s="184"/>
      <c r="HC377" s="184"/>
      <c r="HD377" s="184"/>
      <c r="HE377" s="184"/>
      <c r="HF377" s="184"/>
      <c r="HG377" s="184"/>
      <c r="HH377" s="184"/>
      <c r="HI377" s="184"/>
      <c r="HJ377" s="184"/>
      <c r="HK377" s="578"/>
    </row>
    <row r="378" spans="1:219" s="185" customFormat="1">
      <c r="A378" s="284"/>
      <c r="B378" s="285"/>
      <c r="C378" s="286"/>
      <c r="D378" s="287"/>
      <c r="E378" s="288"/>
      <c r="F378" s="289"/>
      <c r="G378" s="289"/>
      <c r="H378" s="289"/>
      <c r="I378" s="289"/>
      <c r="J378" s="289"/>
      <c r="K378" s="289"/>
      <c r="L378" s="289"/>
      <c r="M378" s="572"/>
      <c r="N378" s="572"/>
      <c r="O378" s="572"/>
      <c r="P378" s="572"/>
      <c r="Q378" s="572"/>
      <c r="R378" s="572"/>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c r="BM378" s="184"/>
      <c r="BN378" s="184"/>
      <c r="BO378" s="184"/>
      <c r="BP378" s="184"/>
      <c r="BQ378" s="184"/>
      <c r="BR378" s="184"/>
      <c r="BS378" s="184"/>
      <c r="BT378" s="184"/>
      <c r="BU378" s="184"/>
      <c r="BV378" s="184"/>
      <c r="BW378" s="184"/>
      <c r="BX378" s="184"/>
      <c r="BY378" s="184"/>
      <c r="BZ378" s="184"/>
      <c r="CA378" s="184"/>
      <c r="CB378" s="184"/>
      <c r="CC378" s="184"/>
      <c r="CD378" s="184"/>
      <c r="CE378" s="184"/>
      <c r="CF378" s="184"/>
      <c r="CG378" s="184"/>
      <c r="CH378" s="184"/>
      <c r="CI378" s="184"/>
      <c r="CJ378" s="184"/>
      <c r="CK378" s="184"/>
      <c r="CL378" s="184"/>
      <c r="CM378" s="184"/>
      <c r="CN378" s="184"/>
      <c r="CO378" s="184"/>
      <c r="CP378" s="184"/>
      <c r="CQ378" s="184"/>
      <c r="CR378" s="184"/>
      <c r="CS378" s="184"/>
      <c r="CT378" s="184"/>
      <c r="CU378" s="184"/>
      <c r="CV378" s="184"/>
      <c r="CW378" s="184"/>
      <c r="CX378" s="184"/>
      <c r="CY378" s="184"/>
      <c r="CZ378" s="184"/>
      <c r="DA378" s="184"/>
      <c r="DB378" s="184"/>
      <c r="DC378" s="184"/>
      <c r="DD378" s="184"/>
      <c r="DE378" s="184"/>
      <c r="DF378" s="184"/>
      <c r="DG378" s="184"/>
      <c r="DH378" s="184"/>
      <c r="DI378" s="184"/>
      <c r="DJ378" s="184"/>
      <c r="DK378" s="184"/>
      <c r="DL378" s="184"/>
      <c r="DM378" s="184"/>
      <c r="DN378" s="184"/>
      <c r="DO378" s="184"/>
      <c r="DP378" s="184"/>
      <c r="DQ378" s="184"/>
      <c r="DR378" s="184"/>
      <c r="DS378" s="184"/>
      <c r="DT378" s="184"/>
      <c r="DU378" s="184"/>
      <c r="DV378" s="184"/>
      <c r="DW378" s="184"/>
      <c r="DX378" s="184"/>
      <c r="DY378" s="184"/>
      <c r="DZ378" s="184"/>
      <c r="EA378" s="184"/>
      <c r="EB378" s="184"/>
      <c r="EC378" s="184"/>
      <c r="ED378" s="184"/>
      <c r="EE378" s="184"/>
      <c r="EF378" s="184"/>
      <c r="EG378" s="184"/>
      <c r="EH378" s="184"/>
      <c r="EI378" s="184"/>
      <c r="EJ378" s="184"/>
      <c r="EK378" s="184"/>
      <c r="EL378" s="184"/>
      <c r="EM378" s="184"/>
      <c r="EN378" s="184"/>
      <c r="EO378" s="184"/>
      <c r="EP378" s="184"/>
      <c r="EQ378" s="184"/>
      <c r="ER378" s="184"/>
      <c r="ES378" s="184"/>
      <c r="ET378" s="184"/>
      <c r="EU378" s="184"/>
      <c r="EV378" s="184"/>
      <c r="EW378" s="184"/>
      <c r="EX378" s="184"/>
      <c r="EY378" s="184"/>
      <c r="EZ378" s="184"/>
      <c r="FA378" s="184"/>
      <c r="FB378" s="184"/>
      <c r="FC378" s="184"/>
      <c r="FD378" s="184"/>
      <c r="FE378" s="184"/>
      <c r="FF378" s="184"/>
      <c r="FG378" s="184"/>
      <c r="FH378" s="184"/>
      <c r="FI378" s="184"/>
      <c r="FJ378" s="184"/>
      <c r="FK378" s="184"/>
      <c r="FL378" s="184"/>
      <c r="FM378" s="184"/>
      <c r="FN378" s="184"/>
      <c r="FO378" s="184"/>
      <c r="FP378" s="184"/>
      <c r="FQ378" s="184"/>
      <c r="FR378" s="184"/>
      <c r="FS378" s="184"/>
      <c r="FT378" s="184"/>
      <c r="FU378" s="184"/>
      <c r="FV378" s="184"/>
      <c r="FW378" s="184"/>
      <c r="FX378" s="184"/>
      <c r="FY378" s="184"/>
      <c r="FZ378" s="184"/>
      <c r="GA378" s="184"/>
      <c r="GB378" s="184"/>
      <c r="GC378" s="184"/>
      <c r="GD378" s="184"/>
      <c r="GE378" s="184"/>
      <c r="GF378" s="184"/>
      <c r="GG378" s="184"/>
      <c r="GH378" s="184"/>
      <c r="GI378" s="184"/>
      <c r="GJ378" s="184"/>
      <c r="GK378" s="184"/>
      <c r="GL378" s="184"/>
      <c r="GM378" s="184"/>
      <c r="GN378" s="184"/>
      <c r="GO378" s="184"/>
      <c r="GP378" s="184"/>
      <c r="GQ378" s="184"/>
      <c r="GR378" s="184"/>
      <c r="GS378" s="184"/>
      <c r="GT378" s="184"/>
      <c r="GU378" s="184"/>
      <c r="GV378" s="184"/>
      <c r="GW378" s="184"/>
      <c r="GX378" s="184"/>
      <c r="GY378" s="184"/>
      <c r="GZ378" s="184"/>
      <c r="HA378" s="184"/>
      <c r="HB378" s="184"/>
      <c r="HC378" s="184"/>
      <c r="HD378" s="184"/>
      <c r="HE378" s="184"/>
      <c r="HF378" s="184"/>
      <c r="HG378" s="184"/>
      <c r="HH378" s="184"/>
      <c r="HI378" s="184"/>
      <c r="HJ378" s="184"/>
      <c r="HK378" s="578"/>
    </row>
    <row r="379" spans="1:219" s="185" customFormat="1">
      <c r="A379" s="284"/>
      <c r="B379" s="285"/>
      <c r="C379" s="286"/>
      <c r="D379" s="287"/>
      <c r="E379" s="288"/>
      <c r="F379" s="289"/>
      <c r="G379" s="289"/>
      <c r="H379" s="289"/>
      <c r="I379" s="289"/>
      <c r="J379" s="289"/>
      <c r="K379" s="289"/>
      <c r="L379" s="289"/>
      <c r="M379" s="572"/>
      <c r="N379" s="572"/>
      <c r="O379" s="572"/>
      <c r="P379" s="572"/>
      <c r="Q379" s="572"/>
      <c r="R379" s="572"/>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c r="BM379" s="184"/>
      <c r="BN379" s="184"/>
      <c r="BO379" s="184"/>
      <c r="BP379" s="184"/>
      <c r="BQ379" s="184"/>
      <c r="BR379" s="184"/>
      <c r="BS379" s="184"/>
      <c r="BT379" s="184"/>
      <c r="BU379" s="184"/>
      <c r="BV379" s="184"/>
      <c r="BW379" s="184"/>
      <c r="BX379" s="184"/>
      <c r="BY379" s="184"/>
      <c r="BZ379" s="184"/>
      <c r="CA379" s="184"/>
      <c r="CB379" s="184"/>
      <c r="CC379" s="184"/>
      <c r="CD379" s="184"/>
      <c r="CE379" s="184"/>
      <c r="CF379" s="184"/>
      <c r="CG379" s="184"/>
      <c r="CH379" s="184"/>
      <c r="CI379" s="184"/>
      <c r="CJ379" s="184"/>
      <c r="CK379" s="184"/>
      <c r="CL379" s="184"/>
      <c r="CM379" s="184"/>
      <c r="CN379" s="184"/>
      <c r="CO379" s="184"/>
      <c r="CP379" s="184"/>
      <c r="CQ379" s="184"/>
      <c r="CR379" s="184"/>
      <c r="CS379" s="184"/>
      <c r="CT379" s="184"/>
      <c r="CU379" s="184"/>
      <c r="CV379" s="184"/>
      <c r="CW379" s="184"/>
      <c r="CX379" s="184"/>
      <c r="CY379" s="184"/>
      <c r="CZ379" s="184"/>
      <c r="DA379" s="184"/>
      <c r="DB379" s="184"/>
      <c r="DC379" s="184"/>
      <c r="DD379" s="184"/>
      <c r="DE379" s="184"/>
      <c r="DF379" s="184"/>
      <c r="DG379" s="184"/>
      <c r="DH379" s="184"/>
      <c r="DI379" s="184"/>
      <c r="DJ379" s="184"/>
      <c r="DK379" s="184"/>
      <c r="DL379" s="184"/>
      <c r="DM379" s="184"/>
      <c r="DN379" s="184"/>
      <c r="DO379" s="184"/>
      <c r="DP379" s="184"/>
      <c r="DQ379" s="184"/>
      <c r="DR379" s="184"/>
      <c r="DS379" s="184"/>
      <c r="DT379" s="184"/>
      <c r="DU379" s="184"/>
      <c r="DV379" s="184"/>
      <c r="DW379" s="184"/>
      <c r="DX379" s="184"/>
      <c r="DY379" s="184"/>
      <c r="DZ379" s="184"/>
      <c r="EA379" s="184"/>
      <c r="EB379" s="184"/>
      <c r="EC379" s="184"/>
      <c r="ED379" s="184"/>
      <c r="EE379" s="184"/>
      <c r="EF379" s="184"/>
      <c r="EG379" s="184"/>
      <c r="EH379" s="184"/>
      <c r="EI379" s="184"/>
      <c r="EJ379" s="184"/>
      <c r="EK379" s="184"/>
      <c r="EL379" s="184"/>
      <c r="EM379" s="184"/>
      <c r="EN379" s="184"/>
      <c r="EO379" s="184"/>
      <c r="EP379" s="184"/>
      <c r="EQ379" s="184"/>
      <c r="ER379" s="184"/>
      <c r="ES379" s="184"/>
      <c r="ET379" s="184"/>
      <c r="EU379" s="184"/>
      <c r="EV379" s="184"/>
      <c r="EW379" s="184"/>
      <c r="EX379" s="184"/>
      <c r="EY379" s="184"/>
      <c r="EZ379" s="184"/>
      <c r="FA379" s="184"/>
      <c r="FB379" s="184"/>
      <c r="FC379" s="184"/>
      <c r="FD379" s="184"/>
      <c r="FE379" s="184"/>
      <c r="FF379" s="184"/>
      <c r="FG379" s="184"/>
      <c r="FH379" s="184"/>
      <c r="FI379" s="184"/>
      <c r="FJ379" s="184"/>
      <c r="FK379" s="184"/>
      <c r="FL379" s="184"/>
      <c r="FM379" s="184"/>
      <c r="FN379" s="184"/>
      <c r="FO379" s="184"/>
      <c r="FP379" s="184"/>
      <c r="FQ379" s="184"/>
      <c r="FR379" s="184"/>
      <c r="FS379" s="184"/>
      <c r="FT379" s="184"/>
      <c r="FU379" s="184"/>
      <c r="FV379" s="184"/>
      <c r="FW379" s="184"/>
      <c r="FX379" s="184"/>
      <c r="FY379" s="184"/>
      <c r="FZ379" s="184"/>
      <c r="GA379" s="184"/>
      <c r="GB379" s="184"/>
      <c r="GC379" s="184"/>
      <c r="GD379" s="184"/>
      <c r="GE379" s="184"/>
      <c r="GF379" s="184"/>
      <c r="GG379" s="184"/>
      <c r="GH379" s="184"/>
      <c r="GI379" s="184"/>
      <c r="GJ379" s="184"/>
      <c r="GK379" s="184"/>
      <c r="GL379" s="184"/>
      <c r="GM379" s="184"/>
      <c r="GN379" s="184"/>
      <c r="GO379" s="184"/>
      <c r="GP379" s="184"/>
      <c r="GQ379" s="184"/>
      <c r="GR379" s="184"/>
      <c r="GS379" s="184"/>
      <c r="GT379" s="184"/>
      <c r="GU379" s="184"/>
      <c r="GV379" s="184"/>
      <c r="GW379" s="184"/>
      <c r="GX379" s="184"/>
      <c r="GY379" s="184"/>
      <c r="GZ379" s="184"/>
      <c r="HA379" s="184"/>
      <c r="HB379" s="184"/>
      <c r="HC379" s="184"/>
      <c r="HD379" s="184"/>
      <c r="HE379" s="184"/>
      <c r="HF379" s="184"/>
      <c r="HG379" s="184"/>
      <c r="HH379" s="184"/>
      <c r="HI379" s="184"/>
      <c r="HJ379" s="184"/>
      <c r="HK379" s="578"/>
    </row>
    <row r="380" spans="1:219" s="185" customFormat="1">
      <c r="A380" s="284"/>
      <c r="B380" s="285"/>
      <c r="C380" s="286"/>
      <c r="D380" s="287"/>
      <c r="E380" s="288"/>
      <c r="F380" s="289"/>
      <c r="G380" s="289"/>
      <c r="H380" s="289"/>
      <c r="I380" s="289"/>
      <c r="J380" s="289"/>
      <c r="K380" s="289"/>
      <c r="L380" s="289"/>
      <c r="M380" s="572"/>
      <c r="N380" s="572"/>
      <c r="O380" s="572"/>
      <c r="P380" s="572"/>
      <c r="Q380" s="572"/>
      <c r="R380" s="572"/>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c r="BM380" s="184"/>
      <c r="BN380" s="184"/>
      <c r="BO380" s="184"/>
      <c r="BP380" s="184"/>
      <c r="BQ380" s="184"/>
      <c r="BR380" s="184"/>
      <c r="BS380" s="184"/>
      <c r="BT380" s="184"/>
      <c r="BU380" s="184"/>
      <c r="BV380" s="184"/>
      <c r="BW380" s="184"/>
      <c r="BX380" s="184"/>
      <c r="BY380" s="184"/>
      <c r="BZ380" s="184"/>
      <c r="CA380" s="184"/>
      <c r="CB380" s="184"/>
      <c r="CC380" s="184"/>
      <c r="CD380" s="184"/>
      <c r="CE380" s="184"/>
      <c r="CF380" s="184"/>
      <c r="CG380" s="184"/>
      <c r="CH380" s="184"/>
      <c r="CI380" s="184"/>
      <c r="CJ380" s="184"/>
      <c r="CK380" s="184"/>
      <c r="CL380" s="184"/>
      <c r="CM380" s="184"/>
      <c r="CN380" s="184"/>
      <c r="CO380" s="184"/>
      <c r="CP380" s="184"/>
      <c r="CQ380" s="184"/>
      <c r="CR380" s="184"/>
      <c r="CS380" s="184"/>
      <c r="CT380" s="184"/>
      <c r="CU380" s="184"/>
      <c r="CV380" s="184"/>
      <c r="CW380" s="184"/>
      <c r="CX380" s="184"/>
      <c r="CY380" s="184"/>
      <c r="CZ380" s="184"/>
      <c r="DA380" s="184"/>
      <c r="DB380" s="184"/>
      <c r="DC380" s="184"/>
      <c r="DD380" s="184"/>
      <c r="DE380" s="184"/>
      <c r="DF380" s="184"/>
      <c r="DG380" s="184"/>
      <c r="DH380" s="184"/>
      <c r="DI380" s="184"/>
      <c r="DJ380" s="184"/>
      <c r="DK380" s="184"/>
      <c r="DL380" s="184"/>
      <c r="DM380" s="184"/>
      <c r="DN380" s="184"/>
      <c r="DO380" s="184"/>
      <c r="DP380" s="184"/>
      <c r="DQ380" s="184"/>
      <c r="DR380" s="184"/>
      <c r="DS380" s="184"/>
      <c r="DT380" s="184"/>
      <c r="DU380" s="184"/>
      <c r="DV380" s="184"/>
      <c r="DW380" s="184"/>
      <c r="DX380" s="184"/>
      <c r="DY380" s="184"/>
      <c r="DZ380" s="184"/>
      <c r="EA380" s="184"/>
      <c r="EB380" s="184"/>
      <c r="EC380" s="184"/>
      <c r="ED380" s="184"/>
      <c r="EE380" s="184"/>
      <c r="EF380" s="184"/>
      <c r="EG380" s="184"/>
      <c r="EH380" s="184"/>
      <c r="EI380" s="184"/>
      <c r="EJ380" s="184"/>
      <c r="EK380" s="184"/>
      <c r="EL380" s="184"/>
      <c r="EM380" s="184"/>
      <c r="EN380" s="184"/>
      <c r="EO380" s="184"/>
      <c r="EP380" s="184"/>
      <c r="EQ380" s="184"/>
      <c r="ER380" s="184"/>
      <c r="ES380" s="184"/>
      <c r="ET380" s="184"/>
      <c r="EU380" s="184"/>
      <c r="EV380" s="184"/>
      <c r="EW380" s="184"/>
      <c r="EX380" s="184"/>
      <c r="EY380" s="184"/>
      <c r="EZ380" s="184"/>
      <c r="FA380" s="184"/>
      <c r="FB380" s="184"/>
      <c r="FC380" s="184"/>
      <c r="FD380" s="184"/>
      <c r="FE380" s="184"/>
      <c r="FF380" s="184"/>
      <c r="FG380" s="184"/>
      <c r="FH380" s="184"/>
      <c r="FI380" s="184"/>
      <c r="FJ380" s="184"/>
      <c r="FK380" s="184"/>
      <c r="FL380" s="184"/>
      <c r="FM380" s="184"/>
      <c r="FN380" s="184"/>
      <c r="FO380" s="184"/>
      <c r="FP380" s="184"/>
      <c r="FQ380" s="184"/>
      <c r="FR380" s="184"/>
      <c r="FS380" s="184"/>
      <c r="FT380" s="184"/>
      <c r="FU380" s="184"/>
      <c r="FV380" s="184"/>
      <c r="FW380" s="184"/>
      <c r="FX380" s="184"/>
      <c r="FY380" s="184"/>
      <c r="FZ380" s="184"/>
      <c r="GA380" s="184"/>
      <c r="GB380" s="184"/>
      <c r="GC380" s="184"/>
      <c r="GD380" s="184"/>
      <c r="GE380" s="184"/>
      <c r="GF380" s="184"/>
      <c r="GG380" s="184"/>
      <c r="GH380" s="184"/>
      <c r="GI380" s="184"/>
      <c r="GJ380" s="184"/>
      <c r="GK380" s="184"/>
      <c r="GL380" s="184"/>
      <c r="GM380" s="184"/>
      <c r="GN380" s="184"/>
      <c r="GO380" s="184"/>
      <c r="GP380" s="184"/>
      <c r="GQ380" s="184"/>
      <c r="GR380" s="184"/>
      <c r="GS380" s="184"/>
      <c r="GT380" s="184"/>
      <c r="GU380" s="184"/>
      <c r="GV380" s="184"/>
      <c r="GW380" s="184"/>
      <c r="GX380" s="184"/>
      <c r="GY380" s="184"/>
      <c r="GZ380" s="184"/>
      <c r="HA380" s="184"/>
      <c r="HB380" s="184"/>
      <c r="HC380" s="184"/>
      <c r="HD380" s="184"/>
      <c r="HE380" s="184"/>
      <c r="HF380" s="184"/>
      <c r="HG380" s="184"/>
      <c r="HH380" s="184"/>
      <c r="HI380" s="184"/>
      <c r="HJ380" s="184"/>
      <c r="HK380" s="578"/>
    </row>
    <row r="381" spans="1:219" s="185" customFormat="1">
      <c r="A381" s="284"/>
      <c r="B381" s="285"/>
      <c r="C381" s="286"/>
      <c r="D381" s="287"/>
      <c r="E381" s="288"/>
      <c r="F381" s="289"/>
      <c r="G381" s="289"/>
      <c r="H381" s="289"/>
      <c r="I381" s="289"/>
      <c r="J381" s="289"/>
      <c r="K381" s="289"/>
      <c r="L381" s="289"/>
      <c r="M381" s="572"/>
      <c r="N381" s="572"/>
      <c r="O381" s="572"/>
      <c r="P381" s="572"/>
      <c r="Q381" s="572"/>
      <c r="R381" s="572"/>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c r="BM381" s="184"/>
      <c r="BN381" s="184"/>
      <c r="BO381" s="184"/>
      <c r="BP381" s="184"/>
      <c r="BQ381" s="184"/>
      <c r="BR381" s="184"/>
      <c r="BS381" s="184"/>
      <c r="BT381" s="184"/>
      <c r="BU381" s="184"/>
      <c r="BV381" s="184"/>
      <c r="BW381" s="184"/>
      <c r="BX381" s="184"/>
      <c r="BY381" s="184"/>
      <c r="BZ381" s="184"/>
      <c r="CA381" s="184"/>
      <c r="CB381" s="184"/>
      <c r="CC381" s="184"/>
      <c r="CD381" s="184"/>
      <c r="CE381" s="184"/>
      <c r="CF381" s="184"/>
      <c r="CG381" s="184"/>
      <c r="CH381" s="184"/>
      <c r="CI381" s="184"/>
      <c r="CJ381" s="184"/>
      <c r="CK381" s="184"/>
      <c r="CL381" s="184"/>
      <c r="CM381" s="184"/>
      <c r="CN381" s="184"/>
      <c r="CO381" s="184"/>
      <c r="CP381" s="184"/>
      <c r="CQ381" s="184"/>
      <c r="CR381" s="184"/>
      <c r="CS381" s="184"/>
      <c r="CT381" s="184"/>
      <c r="CU381" s="184"/>
      <c r="CV381" s="184"/>
      <c r="CW381" s="184"/>
      <c r="CX381" s="184"/>
      <c r="CY381" s="184"/>
      <c r="CZ381" s="184"/>
      <c r="DA381" s="184"/>
      <c r="DB381" s="184"/>
      <c r="DC381" s="184"/>
      <c r="DD381" s="184"/>
      <c r="DE381" s="184"/>
      <c r="DF381" s="184"/>
      <c r="DG381" s="184"/>
      <c r="DH381" s="184"/>
      <c r="DI381" s="184"/>
      <c r="DJ381" s="184"/>
      <c r="DK381" s="184"/>
      <c r="DL381" s="184"/>
      <c r="DM381" s="184"/>
      <c r="DN381" s="184"/>
      <c r="DO381" s="184"/>
      <c r="DP381" s="184"/>
      <c r="DQ381" s="184"/>
      <c r="DR381" s="184"/>
      <c r="DS381" s="184"/>
      <c r="DT381" s="184"/>
      <c r="DU381" s="184"/>
      <c r="DV381" s="184"/>
      <c r="DW381" s="184"/>
      <c r="DX381" s="184"/>
      <c r="DY381" s="184"/>
      <c r="DZ381" s="184"/>
      <c r="EA381" s="184"/>
      <c r="EB381" s="184"/>
      <c r="EC381" s="184"/>
      <c r="ED381" s="184"/>
      <c r="EE381" s="184"/>
      <c r="EF381" s="184"/>
      <c r="EG381" s="184"/>
      <c r="EH381" s="184"/>
      <c r="EI381" s="184"/>
      <c r="EJ381" s="184"/>
      <c r="EK381" s="184"/>
      <c r="EL381" s="184"/>
      <c r="EM381" s="184"/>
      <c r="EN381" s="184"/>
      <c r="EO381" s="184"/>
      <c r="EP381" s="184"/>
      <c r="EQ381" s="184"/>
      <c r="ER381" s="184"/>
      <c r="ES381" s="184"/>
      <c r="ET381" s="184"/>
      <c r="EU381" s="184"/>
      <c r="EV381" s="184"/>
      <c r="EW381" s="184"/>
      <c r="EX381" s="184"/>
      <c r="EY381" s="184"/>
      <c r="EZ381" s="184"/>
      <c r="FA381" s="184"/>
      <c r="FB381" s="184"/>
      <c r="FC381" s="184"/>
      <c r="FD381" s="184"/>
      <c r="FE381" s="184"/>
      <c r="FF381" s="184"/>
      <c r="FG381" s="184"/>
      <c r="FH381" s="184"/>
      <c r="FI381" s="184"/>
      <c r="FJ381" s="184"/>
      <c r="FK381" s="184"/>
      <c r="FL381" s="184"/>
      <c r="FM381" s="184"/>
      <c r="FN381" s="184"/>
      <c r="FO381" s="184"/>
      <c r="FP381" s="184"/>
      <c r="FQ381" s="184"/>
      <c r="FR381" s="184"/>
      <c r="FS381" s="184"/>
      <c r="FT381" s="184"/>
      <c r="FU381" s="184"/>
      <c r="FV381" s="184"/>
      <c r="FW381" s="184"/>
      <c r="FX381" s="184"/>
      <c r="FY381" s="184"/>
      <c r="FZ381" s="184"/>
      <c r="GA381" s="184"/>
      <c r="GB381" s="184"/>
      <c r="GC381" s="184"/>
      <c r="GD381" s="184"/>
      <c r="GE381" s="184"/>
      <c r="GF381" s="184"/>
      <c r="GG381" s="184"/>
      <c r="GH381" s="184"/>
      <c r="GI381" s="184"/>
      <c r="GJ381" s="184"/>
      <c r="GK381" s="184"/>
      <c r="GL381" s="184"/>
      <c r="GM381" s="184"/>
      <c r="GN381" s="184"/>
      <c r="GO381" s="184"/>
      <c r="GP381" s="184"/>
      <c r="GQ381" s="184"/>
      <c r="GR381" s="184"/>
      <c r="GS381" s="184"/>
      <c r="GT381" s="184"/>
      <c r="GU381" s="184"/>
      <c r="GV381" s="184"/>
      <c r="GW381" s="184"/>
      <c r="GX381" s="184"/>
      <c r="GY381" s="184"/>
      <c r="GZ381" s="184"/>
      <c r="HA381" s="184"/>
      <c r="HB381" s="184"/>
      <c r="HC381" s="184"/>
      <c r="HD381" s="184"/>
      <c r="HE381" s="184"/>
      <c r="HF381" s="184"/>
      <c r="HG381" s="184"/>
      <c r="HH381" s="184"/>
      <c r="HI381" s="184"/>
      <c r="HJ381" s="184"/>
      <c r="HK381" s="578"/>
    </row>
    <row r="382" spans="1:219" s="185" customFormat="1">
      <c r="A382" s="284"/>
      <c r="B382" s="285"/>
      <c r="C382" s="286"/>
      <c r="D382" s="287"/>
      <c r="E382" s="288"/>
      <c r="F382" s="289"/>
      <c r="G382" s="289"/>
      <c r="H382" s="289"/>
      <c r="I382" s="289"/>
      <c r="J382" s="289"/>
      <c r="K382" s="289"/>
      <c r="L382" s="289"/>
      <c r="M382" s="572"/>
      <c r="N382" s="572"/>
      <c r="O382" s="572"/>
      <c r="P382" s="572"/>
      <c r="Q382" s="572"/>
      <c r="R382" s="572"/>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c r="BM382" s="184"/>
      <c r="BN382" s="184"/>
      <c r="BO382" s="184"/>
      <c r="BP382" s="184"/>
      <c r="BQ382" s="184"/>
      <c r="BR382" s="184"/>
      <c r="BS382" s="184"/>
      <c r="BT382" s="184"/>
      <c r="BU382" s="184"/>
      <c r="BV382" s="184"/>
      <c r="BW382" s="184"/>
      <c r="BX382" s="184"/>
      <c r="BY382" s="184"/>
      <c r="BZ382" s="184"/>
      <c r="CA382" s="184"/>
      <c r="CB382" s="184"/>
      <c r="CC382" s="184"/>
      <c r="CD382" s="184"/>
      <c r="CE382" s="184"/>
      <c r="CF382" s="184"/>
      <c r="CG382" s="184"/>
      <c r="CH382" s="184"/>
      <c r="CI382" s="184"/>
      <c r="CJ382" s="184"/>
      <c r="CK382" s="184"/>
      <c r="CL382" s="184"/>
      <c r="CM382" s="184"/>
      <c r="CN382" s="184"/>
      <c r="CO382" s="184"/>
      <c r="CP382" s="184"/>
      <c r="CQ382" s="184"/>
      <c r="CR382" s="184"/>
      <c r="CS382" s="184"/>
      <c r="CT382" s="184"/>
      <c r="CU382" s="184"/>
      <c r="CV382" s="184"/>
      <c r="CW382" s="184"/>
      <c r="CX382" s="184"/>
      <c r="CY382" s="184"/>
      <c r="CZ382" s="184"/>
      <c r="DA382" s="184"/>
      <c r="DB382" s="184"/>
      <c r="DC382" s="184"/>
      <c r="DD382" s="184"/>
      <c r="DE382" s="184"/>
      <c r="DF382" s="184"/>
      <c r="DG382" s="184"/>
      <c r="DH382" s="184"/>
      <c r="DI382" s="184"/>
      <c r="DJ382" s="184"/>
      <c r="DK382" s="184"/>
      <c r="DL382" s="184"/>
      <c r="DM382" s="184"/>
      <c r="DN382" s="184"/>
      <c r="DO382" s="184"/>
      <c r="DP382" s="184"/>
      <c r="DQ382" s="184"/>
      <c r="DR382" s="184"/>
      <c r="DS382" s="184"/>
      <c r="DT382" s="184"/>
      <c r="DU382" s="184"/>
      <c r="DV382" s="184"/>
      <c r="DW382" s="184"/>
      <c r="DX382" s="184"/>
      <c r="DY382" s="184"/>
      <c r="DZ382" s="184"/>
      <c r="EA382" s="184"/>
      <c r="EB382" s="184"/>
      <c r="EC382" s="184"/>
      <c r="ED382" s="184"/>
      <c r="EE382" s="184"/>
      <c r="EF382" s="184"/>
      <c r="EG382" s="184"/>
      <c r="EH382" s="184"/>
      <c r="EI382" s="184"/>
      <c r="EJ382" s="184"/>
      <c r="EK382" s="184"/>
      <c r="EL382" s="184"/>
      <c r="EM382" s="184"/>
      <c r="EN382" s="184"/>
      <c r="EO382" s="184"/>
      <c r="EP382" s="184"/>
      <c r="EQ382" s="184"/>
      <c r="ER382" s="184"/>
      <c r="ES382" s="184"/>
      <c r="ET382" s="184"/>
      <c r="EU382" s="184"/>
      <c r="EV382" s="184"/>
      <c r="EW382" s="184"/>
      <c r="EX382" s="184"/>
      <c r="EY382" s="184"/>
      <c r="EZ382" s="184"/>
      <c r="FA382" s="184"/>
      <c r="FB382" s="184"/>
      <c r="FC382" s="184"/>
      <c r="FD382" s="184"/>
      <c r="FE382" s="184"/>
      <c r="FF382" s="184"/>
      <c r="FG382" s="184"/>
      <c r="FH382" s="184"/>
      <c r="FI382" s="184"/>
      <c r="FJ382" s="184"/>
      <c r="FK382" s="184"/>
      <c r="FL382" s="184"/>
      <c r="FM382" s="184"/>
      <c r="FN382" s="184"/>
      <c r="FO382" s="184"/>
      <c r="FP382" s="184"/>
      <c r="FQ382" s="184"/>
      <c r="FR382" s="184"/>
      <c r="FS382" s="184"/>
      <c r="FT382" s="184"/>
      <c r="FU382" s="184"/>
      <c r="FV382" s="184"/>
      <c r="FW382" s="184"/>
      <c r="FX382" s="184"/>
      <c r="FY382" s="184"/>
      <c r="FZ382" s="184"/>
      <c r="GA382" s="184"/>
      <c r="GB382" s="184"/>
      <c r="GC382" s="184"/>
      <c r="GD382" s="184"/>
      <c r="GE382" s="184"/>
      <c r="GF382" s="184"/>
      <c r="GG382" s="184"/>
      <c r="GH382" s="184"/>
      <c r="GI382" s="184"/>
      <c r="GJ382" s="184"/>
      <c r="GK382" s="184"/>
      <c r="GL382" s="184"/>
      <c r="GM382" s="184"/>
      <c r="GN382" s="184"/>
      <c r="GO382" s="184"/>
      <c r="GP382" s="184"/>
      <c r="GQ382" s="184"/>
      <c r="GR382" s="184"/>
      <c r="GS382" s="184"/>
      <c r="GT382" s="184"/>
      <c r="GU382" s="184"/>
      <c r="GV382" s="184"/>
      <c r="GW382" s="184"/>
      <c r="GX382" s="184"/>
      <c r="GY382" s="184"/>
      <c r="GZ382" s="184"/>
      <c r="HA382" s="184"/>
      <c r="HB382" s="184"/>
      <c r="HC382" s="184"/>
      <c r="HD382" s="184"/>
      <c r="HE382" s="184"/>
      <c r="HF382" s="184"/>
      <c r="HG382" s="184"/>
      <c r="HH382" s="184"/>
      <c r="HI382" s="184"/>
      <c r="HJ382" s="184"/>
      <c r="HK382" s="578"/>
    </row>
    <row r="383" spans="1:219" s="185" customFormat="1">
      <c r="A383" s="284"/>
      <c r="B383" s="285"/>
      <c r="C383" s="286"/>
      <c r="D383" s="287"/>
      <c r="E383" s="288"/>
      <c r="F383" s="289"/>
      <c r="G383" s="289"/>
      <c r="H383" s="289"/>
      <c r="I383" s="289"/>
      <c r="J383" s="289"/>
      <c r="K383" s="289"/>
      <c r="L383" s="289"/>
      <c r="M383" s="572"/>
      <c r="N383" s="572"/>
      <c r="O383" s="572"/>
      <c r="P383" s="572"/>
      <c r="Q383" s="572"/>
      <c r="R383" s="572"/>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c r="BM383" s="184"/>
      <c r="BN383" s="184"/>
      <c r="BO383" s="184"/>
      <c r="BP383" s="184"/>
      <c r="BQ383" s="184"/>
      <c r="BR383" s="184"/>
      <c r="BS383" s="184"/>
      <c r="BT383" s="184"/>
      <c r="BU383" s="184"/>
      <c r="BV383" s="184"/>
      <c r="BW383" s="184"/>
      <c r="BX383" s="184"/>
      <c r="BY383" s="184"/>
      <c r="BZ383" s="184"/>
      <c r="CA383" s="184"/>
      <c r="CB383" s="184"/>
      <c r="CC383" s="184"/>
      <c r="CD383" s="184"/>
      <c r="CE383" s="184"/>
      <c r="CF383" s="184"/>
      <c r="CG383" s="184"/>
      <c r="CH383" s="184"/>
      <c r="CI383" s="184"/>
      <c r="CJ383" s="184"/>
      <c r="CK383" s="184"/>
      <c r="CL383" s="184"/>
      <c r="CM383" s="184"/>
      <c r="CN383" s="184"/>
      <c r="CO383" s="184"/>
      <c r="CP383" s="184"/>
      <c r="CQ383" s="184"/>
      <c r="CR383" s="184"/>
      <c r="CS383" s="184"/>
      <c r="CT383" s="184"/>
      <c r="CU383" s="184"/>
      <c r="CV383" s="184"/>
      <c r="CW383" s="184"/>
      <c r="CX383" s="184"/>
      <c r="CY383" s="184"/>
      <c r="CZ383" s="184"/>
      <c r="DA383" s="184"/>
      <c r="DB383" s="184"/>
      <c r="DC383" s="184"/>
      <c r="DD383" s="184"/>
      <c r="DE383" s="184"/>
      <c r="DF383" s="184"/>
      <c r="DG383" s="184"/>
      <c r="DH383" s="184"/>
      <c r="DI383" s="184"/>
      <c r="DJ383" s="184"/>
      <c r="DK383" s="184"/>
      <c r="DL383" s="184"/>
      <c r="DM383" s="184"/>
      <c r="DN383" s="184"/>
      <c r="DO383" s="184"/>
      <c r="DP383" s="184"/>
      <c r="DQ383" s="184"/>
      <c r="DR383" s="184"/>
      <c r="DS383" s="184"/>
      <c r="DT383" s="184"/>
      <c r="DU383" s="184"/>
      <c r="DV383" s="184"/>
      <c r="DW383" s="184"/>
      <c r="DX383" s="184"/>
      <c r="DY383" s="184"/>
      <c r="DZ383" s="184"/>
      <c r="EA383" s="184"/>
      <c r="EB383" s="184"/>
      <c r="EC383" s="184"/>
      <c r="ED383" s="184"/>
      <c r="EE383" s="184"/>
      <c r="EF383" s="184"/>
      <c r="EG383" s="184"/>
      <c r="EH383" s="184"/>
      <c r="EI383" s="184"/>
      <c r="EJ383" s="184"/>
      <c r="EK383" s="184"/>
      <c r="EL383" s="184"/>
      <c r="EM383" s="184"/>
      <c r="EN383" s="184"/>
      <c r="EO383" s="184"/>
      <c r="EP383" s="184"/>
      <c r="EQ383" s="184"/>
      <c r="ER383" s="184"/>
      <c r="ES383" s="184"/>
      <c r="ET383" s="184"/>
      <c r="EU383" s="184"/>
      <c r="EV383" s="184"/>
      <c r="EW383" s="184"/>
      <c r="EX383" s="184"/>
      <c r="EY383" s="184"/>
      <c r="EZ383" s="184"/>
      <c r="FA383" s="184"/>
      <c r="FB383" s="184"/>
      <c r="FC383" s="184"/>
      <c r="FD383" s="184"/>
      <c r="FE383" s="184"/>
      <c r="FF383" s="184"/>
      <c r="FG383" s="184"/>
      <c r="FH383" s="184"/>
      <c r="FI383" s="184"/>
      <c r="FJ383" s="184"/>
      <c r="FK383" s="184"/>
      <c r="FL383" s="184"/>
      <c r="FM383" s="184"/>
      <c r="FN383" s="184"/>
      <c r="FO383" s="184"/>
      <c r="FP383" s="184"/>
      <c r="FQ383" s="184"/>
      <c r="FR383" s="184"/>
      <c r="FS383" s="184"/>
      <c r="FT383" s="184"/>
      <c r="FU383" s="184"/>
      <c r="FV383" s="184"/>
      <c r="FW383" s="184"/>
      <c r="FX383" s="184"/>
      <c r="FY383" s="184"/>
      <c r="FZ383" s="184"/>
      <c r="GA383" s="184"/>
      <c r="GB383" s="184"/>
      <c r="GC383" s="184"/>
      <c r="GD383" s="184"/>
      <c r="GE383" s="184"/>
      <c r="GF383" s="184"/>
      <c r="GG383" s="184"/>
      <c r="GH383" s="184"/>
      <c r="GI383" s="184"/>
      <c r="GJ383" s="184"/>
      <c r="GK383" s="184"/>
      <c r="GL383" s="184"/>
      <c r="GM383" s="184"/>
      <c r="GN383" s="184"/>
      <c r="GO383" s="184"/>
      <c r="GP383" s="184"/>
      <c r="GQ383" s="184"/>
      <c r="GR383" s="184"/>
      <c r="GS383" s="184"/>
      <c r="GT383" s="184"/>
      <c r="GU383" s="184"/>
      <c r="GV383" s="184"/>
      <c r="GW383" s="184"/>
      <c r="GX383" s="184"/>
      <c r="GY383" s="184"/>
      <c r="GZ383" s="184"/>
      <c r="HA383" s="184"/>
      <c r="HB383" s="184"/>
      <c r="HC383" s="184"/>
      <c r="HD383" s="184"/>
      <c r="HE383" s="184"/>
      <c r="HF383" s="184"/>
      <c r="HG383" s="184"/>
      <c r="HH383" s="184"/>
      <c r="HI383" s="184"/>
      <c r="HJ383" s="184"/>
      <c r="HK383" s="578"/>
    </row>
    <row r="384" spans="1:219" s="185" customFormat="1">
      <c r="A384" s="284"/>
      <c r="B384" s="285"/>
      <c r="C384" s="286"/>
      <c r="D384" s="287"/>
      <c r="E384" s="288"/>
      <c r="F384" s="289"/>
      <c r="G384" s="289"/>
      <c r="H384" s="289"/>
      <c r="I384" s="289"/>
      <c r="J384" s="289"/>
      <c r="K384" s="289"/>
      <c r="L384" s="289"/>
      <c r="M384" s="572"/>
      <c r="N384" s="572"/>
      <c r="O384" s="572"/>
      <c r="P384" s="572"/>
      <c r="Q384" s="572"/>
      <c r="R384" s="572"/>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c r="CH384" s="184"/>
      <c r="CI384" s="184"/>
      <c r="CJ384" s="184"/>
      <c r="CK384" s="184"/>
      <c r="CL384" s="184"/>
      <c r="CM384" s="184"/>
      <c r="CN384" s="184"/>
      <c r="CO384" s="184"/>
      <c r="CP384" s="184"/>
      <c r="CQ384" s="184"/>
      <c r="CR384" s="184"/>
      <c r="CS384" s="184"/>
      <c r="CT384" s="184"/>
      <c r="CU384" s="184"/>
      <c r="CV384" s="184"/>
      <c r="CW384" s="184"/>
      <c r="CX384" s="184"/>
      <c r="CY384" s="184"/>
      <c r="CZ384" s="184"/>
      <c r="DA384" s="184"/>
      <c r="DB384" s="184"/>
      <c r="DC384" s="184"/>
      <c r="DD384" s="184"/>
      <c r="DE384" s="184"/>
      <c r="DF384" s="184"/>
      <c r="DG384" s="184"/>
      <c r="DH384" s="184"/>
      <c r="DI384" s="184"/>
      <c r="DJ384" s="184"/>
      <c r="DK384" s="184"/>
      <c r="DL384" s="184"/>
      <c r="DM384" s="184"/>
      <c r="DN384" s="184"/>
      <c r="DO384" s="184"/>
      <c r="DP384" s="184"/>
      <c r="DQ384" s="184"/>
      <c r="DR384" s="184"/>
      <c r="DS384" s="184"/>
      <c r="DT384" s="184"/>
      <c r="DU384" s="184"/>
      <c r="DV384" s="184"/>
      <c r="DW384" s="184"/>
      <c r="DX384" s="184"/>
      <c r="DY384" s="184"/>
      <c r="DZ384" s="184"/>
      <c r="EA384" s="184"/>
      <c r="EB384" s="184"/>
      <c r="EC384" s="184"/>
      <c r="ED384" s="184"/>
      <c r="EE384" s="184"/>
      <c r="EF384" s="184"/>
      <c r="EG384" s="184"/>
      <c r="EH384" s="184"/>
      <c r="EI384" s="184"/>
      <c r="EJ384" s="184"/>
      <c r="EK384" s="184"/>
      <c r="EL384" s="184"/>
      <c r="EM384" s="184"/>
      <c r="EN384" s="184"/>
      <c r="EO384" s="184"/>
      <c r="EP384" s="184"/>
      <c r="EQ384" s="184"/>
      <c r="ER384" s="184"/>
      <c r="ES384" s="184"/>
      <c r="ET384" s="184"/>
      <c r="EU384" s="184"/>
      <c r="EV384" s="184"/>
      <c r="EW384" s="184"/>
      <c r="EX384" s="184"/>
      <c r="EY384" s="184"/>
      <c r="EZ384" s="184"/>
      <c r="FA384" s="184"/>
      <c r="FB384" s="184"/>
      <c r="FC384" s="184"/>
      <c r="FD384" s="184"/>
      <c r="FE384" s="184"/>
      <c r="FF384" s="184"/>
      <c r="FG384" s="184"/>
      <c r="FH384" s="184"/>
      <c r="FI384" s="184"/>
      <c r="FJ384" s="184"/>
      <c r="FK384" s="184"/>
      <c r="FL384" s="184"/>
      <c r="FM384" s="184"/>
      <c r="FN384" s="184"/>
      <c r="FO384" s="184"/>
      <c r="FP384" s="184"/>
      <c r="FQ384" s="184"/>
      <c r="FR384" s="184"/>
      <c r="FS384" s="184"/>
      <c r="FT384" s="184"/>
      <c r="FU384" s="184"/>
      <c r="FV384" s="184"/>
      <c r="FW384" s="184"/>
      <c r="FX384" s="184"/>
      <c r="FY384" s="184"/>
      <c r="FZ384" s="184"/>
      <c r="GA384" s="184"/>
      <c r="GB384" s="184"/>
      <c r="GC384" s="184"/>
      <c r="GD384" s="184"/>
      <c r="GE384" s="184"/>
      <c r="GF384" s="184"/>
      <c r="GG384" s="184"/>
      <c r="GH384" s="184"/>
      <c r="GI384" s="184"/>
      <c r="GJ384" s="184"/>
      <c r="GK384" s="184"/>
      <c r="GL384" s="184"/>
      <c r="GM384" s="184"/>
      <c r="GN384" s="184"/>
      <c r="GO384" s="184"/>
      <c r="GP384" s="184"/>
      <c r="GQ384" s="184"/>
      <c r="GR384" s="184"/>
      <c r="GS384" s="184"/>
      <c r="GT384" s="184"/>
      <c r="GU384" s="184"/>
      <c r="GV384" s="184"/>
      <c r="GW384" s="184"/>
      <c r="GX384" s="184"/>
      <c r="GY384" s="184"/>
      <c r="GZ384" s="184"/>
      <c r="HA384" s="184"/>
      <c r="HB384" s="184"/>
      <c r="HC384" s="184"/>
      <c r="HD384" s="184"/>
      <c r="HE384" s="184"/>
      <c r="HF384" s="184"/>
      <c r="HG384" s="184"/>
      <c r="HH384" s="184"/>
      <c r="HI384" s="184"/>
      <c r="HJ384" s="184"/>
      <c r="HK384" s="578"/>
    </row>
    <row r="385" spans="1:219" s="185" customFormat="1">
      <c r="A385" s="284"/>
      <c r="B385" s="285"/>
      <c r="C385" s="286"/>
      <c r="D385" s="287"/>
      <c r="E385" s="288"/>
      <c r="F385" s="289"/>
      <c r="G385" s="289"/>
      <c r="H385" s="289"/>
      <c r="I385" s="289"/>
      <c r="J385" s="289"/>
      <c r="K385" s="289"/>
      <c r="L385" s="289"/>
      <c r="M385" s="572"/>
      <c r="N385" s="572"/>
      <c r="O385" s="572"/>
      <c r="P385" s="572"/>
      <c r="Q385" s="572"/>
      <c r="R385" s="572"/>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c r="BM385" s="184"/>
      <c r="BN385" s="184"/>
      <c r="BO385" s="184"/>
      <c r="BP385" s="184"/>
      <c r="BQ385" s="184"/>
      <c r="BR385" s="184"/>
      <c r="BS385" s="184"/>
      <c r="BT385" s="184"/>
      <c r="BU385" s="184"/>
      <c r="BV385" s="184"/>
      <c r="BW385" s="184"/>
      <c r="BX385" s="184"/>
      <c r="BY385" s="184"/>
      <c r="BZ385" s="184"/>
      <c r="CA385" s="184"/>
      <c r="CB385" s="184"/>
      <c r="CC385" s="184"/>
      <c r="CD385" s="184"/>
      <c r="CE385" s="184"/>
      <c r="CF385" s="184"/>
      <c r="CG385" s="184"/>
      <c r="CH385" s="184"/>
      <c r="CI385" s="184"/>
      <c r="CJ385" s="184"/>
      <c r="CK385" s="184"/>
      <c r="CL385" s="184"/>
      <c r="CM385" s="184"/>
      <c r="CN385" s="184"/>
      <c r="CO385" s="184"/>
      <c r="CP385" s="184"/>
      <c r="CQ385" s="184"/>
      <c r="CR385" s="184"/>
      <c r="CS385" s="184"/>
      <c r="CT385" s="184"/>
      <c r="CU385" s="184"/>
      <c r="CV385" s="184"/>
      <c r="CW385" s="184"/>
      <c r="CX385" s="184"/>
      <c r="CY385" s="184"/>
      <c r="CZ385" s="184"/>
      <c r="DA385" s="184"/>
      <c r="DB385" s="184"/>
      <c r="DC385" s="184"/>
      <c r="DD385" s="184"/>
      <c r="DE385" s="184"/>
      <c r="DF385" s="184"/>
      <c r="DG385" s="184"/>
      <c r="DH385" s="184"/>
      <c r="DI385" s="184"/>
      <c r="DJ385" s="184"/>
      <c r="DK385" s="184"/>
      <c r="DL385" s="184"/>
      <c r="DM385" s="184"/>
      <c r="DN385" s="184"/>
      <c r="DO385" s="184"/>
      <c r="DP385" s="184"/>
      <c r="DQ385" s="184"/>
      <c r="DR385" s="184"/>
      <c r="DS385" s="184"/>
      <c r="DT385" s="184"/>
      <c r="DU385" s="184"/>
      <c r="DV385" s="184"/>
      <c r="DW385" s="184"/>
      <c r="DX385" s="184"/>
      <c r="DY385" s="184"/>
      <c r="DZ385" s="184"/>
      <c r="EA385" s="184"/>
      <c r="EB385" s="184"/>
      <c r="EC385" s="184"/>
      <c r="ED385" s="184"/>
      <c r="EE385" s="184"/>
      <c r="EF385" s="184"/>
      <c r="EG385" s="184"/>
      <c r="EH385" s="184"/>
      <c r="EI385" s="184"/>
      <c r="EJ385" s="184"/>
      <c r="EK385" s="184"/>
      <c r="EL385" s="184"/>
      <c r="EM385" s="184"/>
      <c r="EN385" s="184"/>
      <c r="EO385" s="184"/>
      <c r="EP385" s="184"/>
      <c r="EQ385" s="184"/>
      <c r="ER385" s="184"/>
      <c r="ES385" s="184"/>
      <c r="ET385" s="184"/>
      <c r="EU385" s="184"/>
      <c r="EV385" s="184"/>
      <c r="EW385" s="184"/>
      <c r="EX385" s="184"/>
      <c r="EY385" s="184"/>
      <c r="EZ385" s="184"/>
      <c r="FA385" s="184"/>
      <c r="FB385" s="184"/>
      <c r="FC385" s="184"/>
      <c r="FD385" s="184"/>
      <c r="FE385" s="184"/>
      <c r="FF385" s="184"/>
      <c r="FG385" s="184"/>
      <c r="FH385" s="184"/>
      <c r="FI385" s="184"/>
      <c r="FJ385" s="184"/>
      <c r="FK385" s="184"/>
      <c r="FL385" s="184"/>
      <c r="FM385" s="184"/>
      <c r="FN385" s="184"/>
      <c r="FO385" s="184"/>
      <c r="FP385" s="184"/>
      <c r="FQ385" s="184"/>
      <c r="FR385" s="184"/>
      <c r="FS385" s="184"/>
      <c r="FT385" s="184"/>
      <c r="FU385" s="184"/>
      <c r="FV385" s="184"/>
      <c r="FW385" s="184"/>
      <c r="FX385" s="184"/>
      <c r="FY385" s="184"/>
      <c r="FZ385" s="184"/>
      <c r="GA385" s="184"/>
      <c r="GB385" s="184"/>
      <c r="GC385" s="184"/>
      <c r="GD385" s="184"/>
      <c r="GE385" s="184"/>
      <c r="GF385" s="184"/>
      <c r="GG385" s="184"/>
      <c r="GH385" s="184"/>
      <c r="GI385" s="184"/>
      <c r="GJ385" s="184"/>
      <c r="GK385" s="184"/>
      <c r="GL385" s="184"/>
      <c r="GM385" s="184"/>
      <c r="GN385" s="184"/>
      <c r="GO385" s="184"/>
      <c r="GP385" s="184"/>
      <c r="GQ385" s="184"/>
      <c r="GR385" s="184"/>
      <c r="GS385" s="184"/>
      <c r="GT385" s="184"/>
      <c r="GU385" s="184"/>
      <c r="GV385" s="184"/>
      <c r="GW385" s="184"/>
      <c r="GX385" s="184"/>
      <c r="GY385" s="184"/>
      <c r="GZ385" s="184"/>
      <c r="HA385" s="184"/>
      <c r="HB385" s="184"/>
      <c r="HC385" s="184"/>
      <c r="HD385" s="184"/>
      <c r="HE385" s="184"/>
      <c r="HF385" s="184"/>
      <c r="HG385" s="184"/>
      <c r="HH385" s="184"/>
      <c r="HI385" s="184"/>
      <c r="HJ385" s="184"/>
      <c r="HK385" s="578"/>
    </row>
    <row r="386" spans="1:219" s="185" customFormat="1">
      <c r="A386" s="284"/>
      <c r="B386" s="285"/>
      <c r="C386" s="286"/>
      <c r="D386" s="287"/>
      <c r="E386" s="288"/>
      <c r="F386" s="289"/>
      <c r="G386" s="289"/>
      <c r="H386" s="289"/>
      <c r="I386" s="289"/>
      <c r="J386" s="289"/>
      <c r="K386" s="289"/>
      <c r="L386" s="289"/>
      <c r="M386" s="572"/>
      <c r="N386" s="572"/>
      <c r="O386" s="572"/>
      <c r="P386" s="572"/>
      <c r="Q386" s="572"/>
      <c r="R386" s="572"/>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c r="CH386" s="184"/>
      <c r="CI386" s="184"/>
      <c r="CJ386" s="184"/>
      <c r="CK386" s="184"/>
      <c r="CL386" s="184"/>
      <c r="CM386" s="184"/>
      <c r="CN386" s="184"/>
      <c r="CO386" s="184"/>
      <c r="CP386" s="184"/>
      <c r="CQ386" s="184"/>
      <c r="CR386" s="184"/>
      <c r="CS386" s="184"/>
      <c r="CT386" s="184"/>
      <c r="CU386" s="184"/>
      <c r="CV386" s="184"/>
      <c r="CW386" s="184"/>
      <c r="CX386" s="184"/>
      <c r="CY386" s="184"/>
      <c r="CZ386" s="184"/>
      <c r="DA386" s="184"/>
      <c r="DB386" s="184"/>
      <c r="DC386" s="184"/>
      <c r="DD386" s="184"/>
      <c r="DE386" s="184"/>
      <c r="DF386" s="184"/>
      <c r="DG386" s="184"/>
      <c r="DH386" s="184"/>
      <c r="DI386" s="184"/>
      <c r="DJ386" s="184"/>
      <c r="DK386" s="184"/>
      <c r="DL386" s="184"/>
      <c r="DM386" s="184"/>
      <c r="DN386" s="184"/>
      <c r="DO386" s="184"/>
      <c r="DP386" s="184"/>
      <c r="DQ386" s="184"/>
      <c r="DR386" s="184"/>
      <c r="DS386" s="184"/>
      <c r="DT386" s="184"/>
      <c r="DU386" s="184"/>
      <c r="DV386" s="184"/>
      <c r="DW386" s="184"/>
      <c r="DX386" s="184"/>
      <c r="DY386" s="184"/>
      <c r="DZ386" s="184"/>
      <c r="EA386" s="184"/>
      <c r="EB386" s="184"/>
      <c r="EC386" s="184"/>
      <c r="ED386" s="184"/>
      <c r="EE386" s="184"/>
      <c r="EF386" s="184"/>
      <c r="EG386" s="184"/>
      <c r="EH386" s="184"/>
      <c r="EI386" s="184"/>
      <c r="EJ386" s="184"/>
      <c r="EK386" s="184"/>
      <c r="EL386" s="184"/>
      <c r="EM386" s="184"/>
      <c r="EN386" s="184"/>
      <c r="EO386" s="184"/>
      <c r="EP386" s="184"/>
      <c r="EQ386" s="184"/>
      <c r="ER386" s="184"/>
      <c r="ES386" s="184"/>
      <c r="ET386" s="184"/>
      <c r="EU386" s="184"/>
      <c r="EV386" s="184"/>
      <c r="EW386" s="184"/>
      <c r="EX386" s="184"/>
      <c r="EY386" s="184"/>
      <c r="EZ386" s="184"/>
      <c r="FA386" s="184"/>
      <c r="FB386" s="184"/>
      <c r="FC386" s="184"/>
      <c r="FD386" s="184"/>
      <c r="FE386" s="184"/>
      <c r="FF386" s="184"/>
      <c r="FG386" s="184"/>
      <c r="FH386" s="184"/>
      <c r="FI386" s="184"/>
      <c r="FJ386" s="184"/>
      <c r="FK386" s="184"/>
      <c r="FL386" s="184"/>
      <c r="FM386" s="184"/>
      <c r="FN386" s="184"/>
      <c r="FO386" s="184"/>
      <c r="FP386" s="184"/>
      <c r="FQ386" s="184"/>
      <c r="FR386" s="184"/>
      <c r="FS386" s="184"/>
      <c r="FT386" s="184"/>
      <c r="FU386" s="184"/>
      <c r="FV386" s="184"/>
      <c r="FW386" s="184"/>
      <c r="FX386" s="184"/>
      <c r="FY386" s="184"/>
      <c r="FZ386" s="184"/>
      <c r="GA386" s="184"/>
      <c r="GB386" s="184"/>
      <c r="GC386" s="184"/>
      <c r="GD386" s="184"/>
      <c r="GE386" s="184"/>
      <c r="GF386" s="184"/>
      <c r="GG386" s="184"/>
      <c r="GH386" s="184"/>
      <c r="GI386" s="184"/>
      <c r="GJ386" s="184"/>
      <c r="GK386" s="184"/>
      <c r="GL386" s="184"/>
      <c r="GM386" s="184"/>
      <c r="GN386" s="184"/>
      <c r="GO386" s="184"/>
      <c r="GP386" s="184"/>
      <c r="GQ386" s="184"/>
      <c r="GR386" s="184"/>
      <c r="GS386" s="184"/>
      <c r="GT386" s="184"/>
      <c r="GU386" s="184"/>
      <c r="GV386" s="184"/>
      <c r="GW386" s="184"/>
      <c r="GX386" s="184"/>
      <c r="GY386" s="184"/>
      <c r="GZ386" s="184"/>
      <c r="HA386" s="184"/>
      <c r="HB386" s="184"/>
      <c r="HC386" s="184"/>
      <c r="HD386" s="184"/>
      <c r="HE386" s="184"/>
      <c r="HF386" s="184"/>
      <c r="HG386" s="184"/>
      <c r="HH386" s="184"/>
      <c r="HI386" s="184"/>
      <c r="HJ386" s="184"/>
      <c r="HK386" s="578"/>
    </row>
    <row r="387" spans="1:219" s="185" customFormat="1">
      <c r="A387" s="284"/>
      <c r="B387" s="285"/>
      <c r="C387" s="286"/>
      <c r="D387" s="287"/>
      <c r="E387" s="288"/>
      <c r="F387" s="289"/>
      <c r="G387" s="289"/>
      <c r="H387" s="289"/>
      <c r="I387" s="289"/>
      <c r="J387" s="289"/>
      <c r="K387" s="289"/>
      <c r="L387" s="289"/>
      <c r="M387" s="572"/>
      <c r="N387" s="572"/>
      <c r="O387" s="572"/>
      <c r="P387" s="572"/>
      <c r="Q387" s="572"/>
      <c r="R387" s="572"/>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c r="CH387" s="184"/>
      <c r="CI387" s="184"/>
      <c r="CJ387" s="184"/>
      <c r="CK387" s="184"/>
      <c r="CL387" s="184"/>
      <c r="CM387" s="184"/>
      <c r="CN387" s="184"/>
      <c r="CO387" s="184"/>
      <c r="CP387" s="184"/>
      <c r="CQ387" s="184"/>
      <c r="CR387" s="184"/>
      <c r="CS387" s="184"/>
      <c r="CT387" s="184"/>
      <c r="CU387" s="184"/>
      <c r="CV387" s="184"/>
      <c r="CW387" s="184"/>
      <c r="CX387" s="184"/>
      <c r="CY387" s="184"/>
      <c r="CZ387" s="184"/>
      <c r="DA387" s="184"/>
      <c r="DB387" s="184"/>
      <c r="DC387" s="184"/>
      <c r="DD387" s="184"/>
      <c r="DE387" s="184"/>
      <c r="DF387" s="184"/>
      <c r="DG387" s="184"/>
      <c r="DH387" s="184"/>
      <c r="DI387" s="184"/>
      <c r="DJ387" s="184"/>
      <c r="DK387" s="184"/>
      <c r="DL387" s="184"/>
      <c r="DM387" s="184"/>
      <c r="DN387" s="184"/>
      <c r="DO387" s="184"/>
      <c r="DP387" s="184"/>
      <c r="DQ387" s="184"/>
      <c r="DR387" s="184"/>
      <c r="DS387" s="184"/>
      <c r="DT387" s="184"/>
      <c r="DU387" s="184"/>
      <c r="DV387" s="184"/>
      <c r="DW387" s="184"/>
      <c r="DX387" s="184"/>
      <c r="DY387" s="184"/>
      <c r="DZ387" s="184"/>
      <c r="EA387" s="184"/>
      <c r="EB387" s="184"/>
      <c r="EC387" s="184"/>
      <c r="ED387" s="184"/>
      <c r="EE387" s="184"/>
      <c r="EF387" s="184"/>
      <c r="EG387" s="184"/>
      <c r="EH387" s="184"/>
      <c r="EI387" s="184"/>
      <c r="EJ387" s="184"/>
      <c r="EK387" s="184"/>
      <c r="EL387" s="184"/>
      <c r="EM387" s="184"/>
      <c r="EN387" s="184"/>
      <c r="EO387" s="184"/>
      <c r="EP387" s="184"/>
      <c r="EQ387" s="184"/>
      <c r="ER387" s="184"/>
      <c r="ES387" s="184"/>
      <c r="ET387" s="184"/>
      <c r="EU387" s="184"/>
      <c r="EV387" s="184"/>
      <c r="EW387" s="184"/>
      <c r="EX387" s="184"/>
      <c r="EY387" s="184"/>
      <c r="EZ387" s="184"/>
      <c r="FA387" s="184"/>
      <c r="FB387" s="184"/>
      <c r="FC387" s="184"/>
      <c r="FD387" s="184"/>
      <c r="FE387" s="184"/>
      <c r="FF387" s="184"/>
      <c r="FG387" s="184"/>
      <c r="FH387" s="184"/>
      <c r="FI387" s="184"/>
      <c r="FJ387" s="184"/>
      <c r="FK387" s="184"/>
      <c r="FL387" s="184"/>
      <c r="FM387" s="184"/>
      <c r="FN387" s="184"/>
      <c r="FO387" s="184"/>
      <c r="FP387" s="184"/>
      <c r="FQ387" s="184"/>
      <c r="FR387" s="184"/>
      <c r="FS387" s="184"/>
      <c r="FT387" s="184"/>
      <c r="FU387" s="184"/>
      <c r="FV387" s="184"/>
      <c r="FW387" s="184"/>
      <c r="FX387" s="184"/>
      <c r="FY387" s="184"/>
      <c r="FZ387" s="184"/>
      <c r="GA387" s="184"/>
      <c r="GB387" s="184"/>
      <c r="GC387" s="184"/>
      <c r="GD387" s="184"/>
      <c r="GE387" s="184"/>
      <c r="GF387" s="184"/>
      <c r="GG387" s="184"/>
      <c r="GH387" s="184"/>
      <c r="GI387" s="184"/>
      <c r="GJ387" s="184"/>
      <c r="GK387" s="184"/>
      <c r="GL387" s="184"/>
      <c r="GM387" s="184"/>
      <c r="GN387" s="184"/>
      <c r="GO387" s="184"/>
      <c r="GP387" s="184"/>
      <c r="GQ387" s="184"/>
      <c r="GR387" s="184"/>
      <c r="GS387" s="184"/>
      <c r="GT387" s="184"/>
      <c r="GU387" s="184"/>
      <c r="GV387" s="184"/>
      <c r="GW387" s="184"/>
      <c r="GX387" s="184"/>
      <c r="GY387" s="184"/>
      <c r="GZ387" s="184"/>
      <c r="HA387" s="184"/>
      <c r="HB387" s="184"/>
      <c r="HC387" s="184"/>
      <c r="HD387" s="184"/>
      <c r="HE387" s="184"/>
      <c r="HF387" s="184"/>
      <c r="HG387" s="184"/>
      <c r="HH387" s="184"/>
      <c r="HI387" s="184"/>
      <c r="HJ387" s="184"/>
      <c r="HK387" s="578"/>
    </row>
    <row r="388" spans="1:219" s="185" customFormat="1">
      <c r="A388" s="284"/>
      <c r="B388" s="285"/>
      <c r="C388" s="286"/>
      <c r="D388" s="287"/>
      <c r="E388" s="288"/>
      <c r="F388" s="289"/>
      <c r="G388" s="289"/>
      <c r="H388" s="289"/>
      <c r="I388" s="289"/>
      <c r="J388" s="289"/>
      <c r="K388" s="289"/>
      <c r="L388" s="289"/>
      <c r="M388" s="572"/>
      <c r="N388" s="572"/>
      <c r="O388" s="572"/>
      <c r="P388" s="572"/>
      <c r="Q388" s="572"/>
      <c r="R388" s="572"/>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c r="BM388" s="184"/>
      <c r="BN388" s="184"/>
      <c r="BO388" s="184"/>
      <c r="BP388" s="184"/>
      <c r="BQ388" s="184"/>
      <c r="BR388" s="184"/>
      <c r="BS388" s="184"/>
      <c r="BT388" s="184"/>
      <c r="BU388" s="184"/>
      <c r="BV388" s="184"/>
      <c r="BW388" s="184"/>
      <c r="BX388" s="184"/>
      <c r="BY388" s="184"/>
      <c r="BZ388" s="184"/>
      <c r="CA388" s="184"/>
      <c r="CB388" s="184"/>
      <c r="CC388" s="184"/>
      <c r="CD388" s="184"/>
      <c r="CE388" s="184"/>
      <c r="CF388" s="184"/>
      <c r="CG388" s="184"/>
      <c r="CH388" s="184"/>
      <c r="CI388" s="184"/>
      <c r="CJ388" s="184"/>
      <c r="CK388" s="184"/>
      <c r="CL388" s="184"/>
      <c r="CM388" s="184"/>
      <c r="CN388" s="184"/>
      <c r="CO388" s="184"/>
      <c r="CP388" s="184"/>
      <c r="CQ388" s="184"/>
      <c r="CR388" s="184"/>
      <c r="CS388" s="184"/>
      <c r="CT388" s="184"/>
      <c r="CU388" s="184"/>
      <c r="CV388" s="184"/>
      <c r="CW388" s="184"/>
      <c r="CX388" s="184"/>
      <c r="CY388" s="184"/>
      <c r="CZ388" s="184"/>
      <c r="DA388" s="184"/>
      <c r="DB388" s="184"/>
      <c r="DC388" s="184"/>
      <c r="DD388" s="184"/>
      <c r="DE388" s="184"/>
      <c r="DF388" s="184"/>
      <c r="DG388" s="184"/>
      <c r="DH388" s="184"/>
      <c r="DI388" s="184"/>
      <c r="DJ388" s="184"/>
      <c r="DK388" s="184"/>
      <c r="DL388" s="184"/>
      <c r="DM388" s="184"/>
      <c r="DN388" s="184"/>
      <c r="DO388" s="184"/>
      <c r="DP388" s="184"/>
      <c r="DQ388" s="184"/>
      <c r="DR388" s="184"/>
      <c r="DS388" s="184"/>
      <c r="DT388" s="184"/>
      <c r="DU388" s="184"/>
      <c r="DV388" s="184"/>
      <c r="DW388" s="184"/>
      <c r="DX388" s="184"/>
      <c r="DY388" s="184"/>
      <c r="DZ388" s="184"/>
      <c r="EA388" s="184"/>
      <c r="EB388" s="184"/>
      <c r="EC388" s="184"/>
      <c r="ED388" s="184"/>
      <c r="EE388" s="184"/>
      <c r="EF388" s="184"/>
      <c r="EG388" s="184"/>
      <c r="EH388" s="184"/>
      <c r="EI388" s="184"/>
      <c r="EJ388" s="184"/>
      <c r="EK388" s="184"/>
      <c r="EL388" s="184"/>
      <c r="EM388" s="184"/>
      <c r="EN388" s="184"/>
      <c r="EO388" s="184"/>
      <c r="EP388" s="184"/>
      <c r="EQ388" s="184"/>
      <c r="ER388" s="184"/>
      <c r="ES388" s="184"/>
      <c r="ET388" s="184"/>
      <c r="EU388" s="184"/>
      <c r="EV388" s="184"/>
      <c r="EW388" s="184"/>
      <c r="EX388" s="184"/>
      <c r="EY388" s="184"/>
      <c r="EZ388" s="184"/>
      <c r="FA388" s="184"/>
      <c r="FB388" s="184"/>
      <c r="FC388" s="184"/>
      <c r="FD388" s="184"/>
      <c r="FE388" s="184"/>
      <c r="FF388" s="184"/>
      <c r="FG388" s="184"/>
      <c r="FH388" s="184"/>
      <c r="FI388" s="184"/>
      <c r="FJ388" s="184"/>
      <c r="FK388" s="184"/>
      <c r="FL388" s="184"/>
      <c r="FM388" s="184"/>
      <c r="FN388" s="184"/>
      <c r="FO388" s="184"/>
      <c r="FP388" s="184"/>
      <c r="FQ388" s="184"/>
      <c r="FR388" s="184"/>
      <c r="FS388" s="184"/>
      <c r="FT388" s="184"/>
      <c r="FU388" s="184"/>
      <c r="FV388" s="184"/>
      <c r="FW388" s="184"/>
      <c r="FX388" s="184"/>
      <c r="FY388" s="184"/>
      <c r="FZ388" s="184"/>
      <c r="GA388" s="184"/>
      <c r="GB388" s="184"/>
      <c r="GC388" s="184"/>
      <c r="GD388" s="184"/>
      <c r="GE388" s="184"/>
      <c r="GF388" s="184"/>
      <c r="GG388" s="184"/>
      <c r="GH388" s="184"/>
      <c r="GI388" s="184"/>
      <c r="GJ388" s="184"/>
      <c r="GK388" s="184"/>
      <c r="GL388" s="184"/>
      <c r="GM388" s="184"/>
      <c r="GN388" s="184"/>
      <c r="GO388" s="184"/>
      <c r="GP388" s="184"/>
      <c r="GQ388" s="184"/>
      <c r="GR388" s="184"/>
      <c r="GS388" s="184"/>
      <c r="GT388" s="184"/>
      <c r="GU388" s="184"/>
      <c r="GV388" s="184"/>
      <c r="GW388" s="184"/>
      <c r="GX388" s="184"/>
      <c r="GY388" s="184"/>
      <c r="GZ388" s="184"/>
      <c r="HA388" s="184"/>
      <c r="HB388" s="184"/>
      <c r="HC388" s="184"/>
      <c r="HD388" s="184"/>
      <c r="HE388" s="184"/>
      <c r="HF388" s="184"/>
      <c r="HG388" s="184"/>
      <c r="HH388" s="184"/>
      <c r="HI388" s="184"/>
      <c r="HJ388" s="184"/>
      <c r="HK388" s="578"/>
    </row>
    <row r="389" spans="1:219" s="185" customFormat="1">
      <c r="A389" s="284"/>
      <c r="B389" s="285"/>
      <c r="C389" s="286"/>
      <c r="D389" s="287"/>
      <c r="E389" s="288"/>
      <c r="F389" s="289"/>
      <c r="G389" s="289"/>
      <c r="H389" s="289"/>
      <c r="I389" s="289"/>
      <c r="J389" s="289"/>
      <c r="K389" s="289"/>
      <c r="L389" s="289"/>
      <c r="M389" s="572"/>
      <c r="N389" s="572"/>
      <c r="O389" s="572"/>
      <c r="P389" s="572"/>
      <c r="Q389" s="572"/>
      <c r="R389" s="572"/>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c r="CH389" s="184"/>
      <c r="CI389" s="184"/>
      <c r="CJ389" s="184"/>
      <c r="CK389" s="184"/>
      <c r="CL389" s="184"/>
      <c r="CM389" s="184"/>
      <c r="CN389" s="184"/>
      <c r="CO389" s="184"/>
      <c r="CP389" s="184"/>
      <c r="CQ389" s="184"/>
      <c r="CR389" s="184"/>
      <c r="CS389" s="184"/>
      <c r="CT389" s="184"/>
      <c r="CU389" s="184"/>
      <c r="CV389" s="184"/>
      <c r="CW389" s="184"/>
      <c r="CX389" s="184"/>
      <c r="CY389" s="184"/>
      <c r="CZ389" s="184"/>
      <c r="DA389" s="184"/>
      <c r="DB389" s="184"/>
      <c r="DC389" s="184"/>
      <c r="DD389" s="184"/>
      <c r="DE389" s="184"/>
      <c r="DF389" s="184"/>
      <c r="DG389" s="184"/>
      <c r="DH389" s="184"/>
      <c r="DI389" s="184"/>
      <c r="DJ389" s="184"/>
      <c r="DK389" s="184"/>
      <c r="DL389" s="184"/>
      <c r="DM389" s="184"/>
      <c r="DN389" s="184"/>
      <c r="DO389" s="184"/>
      <c r="DP389" s="184"/>
      <c r="DQ389" s="184"/>
      <c r="DR389" s="184"/>
      <c r="DS389" s="184"/>
      <c r="DT389" s="184"/>
      <c r="DU389" s="184"/>
      <c r="DV389" s="184"/>
      <c r="DW389" s="184"/>
      <c r="DX389" s="184"/>
      <c r="DY389" s="184"/>
      <c r="DZ389" s="184"/>
      <c r="EA389" s="184"/>
      <c r="EB389" s="184"/>
      <c r="EC389" s="184"/>
      <c r="ED389" s="184"/>
      <c r="EE389" s="184"/>
      <c r="EF389" s="184"/>
      <c r="EG389" s="184"/>
      <c r="EH389" s="184"/>
      <c r="EI389" s="184"/>
      <c r="EJ389" s="184"/>
      <c r="EK389" s="184"/>
      <c r="EL389" s="184"/>
      <c r="EM389" s="184"/>
      <c r="EN389" s="184"/>
      <c r="EO389" s="184"/>
      <c r="EP389" s="184"/>
      <c r="EQ389" s="184"/>
      <c r="ER389" s="184"/>
      <c r="ES389" s="184"/>
      <c r="ET389" s="184"/>
      <c r="EU389" s="184"/>
      <c r="EV389" s="184"/>
      <c r="EW389" s="184"/>
      <c r="EX389" s="184"/>
      <c r="EY389" s="184"/>
      <c r="EZ389" s="184"/>
      <c r="FA389" s="184"/>
      <c r="FB389" s="184"/>
      <c r="FC389" s="184"/>
      <c r="FD389" s="184"/>
      <c r="FE389" s="184"/>
      <c r="FF389" s="184"/>
      <c r="FG389" s="184"/>
      <c r="FH389" s="184"/>
      <c r="FI389" s="184"/>
      <c r="FJ389" s="184"/>
      <c r="FK389" s="184"/>
      <c r="FL389" s="184"/>
      <c r="FM389" s="184"/>
      <c r="FN389" s="184"/>
      <c r="FO389" s="184"/>
      <c r="FP389" s="184"/>
      <c r="FQ389" s="184"/>
      <c r="FR389" s="184"/>
      <c r="FS389" s="184"/>
      <c r="FT389" s="184"/>
      <c r="FU389" s="184"/>
      <c r="FV389" s="184"/>
      <c r="FW389" s="184"/>
      <c r="FX389" s="184"/>
      <c r="FY389" s="184"/>
      <c r="FZ389" s="184"/>
      <c r="GA389" s="184"/>
      <c r="GB389" s="184"/>
      <c r="GC389" s="184"/>
      <c r="GD389" s="184"/>
      <c r="GE389" s="184"/>
      <c r="GF389" s="184"/>
      <c r="GG389" s="184"/>
      <c r="GH389" s="184"/>
      <c r="GI389" s="184"/>
      <c r="GJ389" s="184"/>
      <c r="GK389" s="184"/>
      <c r="GL389" s="184"/>
      <c r="GM389" s="184"/>
      <c r="GN389" s="184"/>
      <c r="GO389" s="184"/>
      <c r="GP389" s="184"/>
      <c r="GQ389" s="184"/>
      <c r="GR389" s="184"/>
      <c r="GS389" s="184"/>
      <c r="GT389" s="184"/>
      <c r="GU389" s="184"/>
      <c r="GV389" s="184"/>
      <c r="GW389" s="184"/>
      <c r="GX389" s="184"/>
      <c r="GY389" s="184"/>
      <c r="GZ389" s="184"/>
      <c r="HA389" s="184"/>
      <c r="HB389" s="184"/>
      <c r="HC389" s="184"/>
      <c r="HD389" s="184"/>
      <c r="HE389" s="184"/>
      <c r="HF389" s="184"/>
      <c r="HG389" s="184"/>
      <c r="HH389" s="184"/>
      <c r="HI389" s="184"/>
      <c r="HJ389" s="184"/>
      <c r="HK389" s="578"/>
    </row>
    <row r="390" spans="1:219" s="185" customFormat="1">
      <c r="A390" s="284"/>
      <c r="B390" s="285"/>
      <c r="C390" s="286"/>
      <c r="D390" s="287"/>
      <c r="E390" s="288"/>
      <c r="F390" s="289"/>
      <c r="G390" s="289"/>
      <c r="H390" s="289"/>
      <c r="I390" s="289"/>
      <c r="J390" s="289"/>
      <c r="K390" s="289"/>
      <c r="L390" s="289"/>
      <c r="M390" s="572"/>
      <c r="N390" s="572"/>
      <c r="O390" s="572"/>
      <c r="P390" s="572"/>
      <c r="Q390" s="572"/>
      <c r="R390" s="572"/>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c r="BM390" s="184"/>
      <c r="BN390" s="184"/>
      <c r="BO390" s="184"/>
      <c r="BP390" s="184"/>
      <c r="BQ390" s="184"/>
      <c r="BR390" s="184"/>
      <c r="BS390" s="184"/>
      <c r="BT390" s="184"/>
      <c r="BU390" s="184"/>
      <c r="BV390" s="184"/>
      <c r="BW390" s="184"/>
      <c r="BX390" s="184"/>
      <c r="BY390" s="184"/>
      <c r="BZ390" s="184"/>
      <c r="CA390" s="184"/>
      <c r="CB390" s="184"/>
      <c r="CC390" s="184"/>
      <c r="CD390" s="184"/>
      <c r="CE390" s="184"/>
      <c r="CF390" s="184"/>
      <c r="CG390" s="184"/>
      <c r="CH390" s="184"/>
      <c r="CI390" s="184"/>
      <c r="CJ390" s="184"/>
      <c r="CK390" s="184"/>
      <c r="CL390" s="184"/>
      <c r="CM390" s="184"/>
      <c r="CN390" s="184"/>
      <c r="CO390" s="184"/>
      <c r="CP390" s="184"/>
      <c r="CQ390" s="184"/>
      <c r="CR390" s="184"/>
      <c r="CS390" s="184"/>
      <c r="CT390" s="184"/>
      <c r="CU390" s="184"/>
      <c r="CV390" s="184"/>
      <c r="CW390" s="184"/>
      <c r="CX390" s="184"/>
      <c r="CY390" s="184"/>
      <c r="CZ390" s="184"/>
      <c r="DA390" s="184"/>
      <c r="DB390" s="184"/>
      <c r="DC390" s="184"/>
      <c r="DD390" s="184"/>
      <c r="DE390" s="184"/>
      <c r="DF390" s="184"/>
      <c r="DG390" s="184"/>
      <c r="DH390" s="184"/>
      <c r="DI390" s="184"/>
      <c r="DJ390" s="184"/>
      <c r="DK390" s="184"/>
      <c r="DL390" s="184"/>
      <c r="DM390" s="184"/>
      <c r="DN390" s="184"/>
      <c r="DO390" s="184"/>
      <c r="DP390" s="184"/>
      <c r="DQ390" s="184"/>
      <c r="DR390" s="184"/>
      <c r="DS390" s="184"/>
      <c r="DT390" s="184"/>
      <c r="DU390" s="184"/>
      <c r="DV390" s="184"/>
      <c r="DW390" s="184"/>
      <c r="DX390" s="184"/>
      <c r="DY390" s="184"/>
      <c r="DZ390" s="184"/>
      <c r="EA390" s="184"/>
      <c r="EB390" s="184"/>
      <c r="EC390" s="184"/>
      <c r="ED390" s="184"/>
      <c r="EE390" s="184"/>
      <c r="EF390" s="184"/>
      <c r="EG390" s="184"/>
      <c r="EH390" s="184"/>
      <c r="EI390" s="184"/>
      <c r="EJ390" s="184"/>
      <c r="EK390" s="184"/>
      <c r="EL390" s="184"/>
      <c r="EM390" s="184"/>
      <c r="EN390" s="184"/>
      <c r="EO390" s="184"/>
      <c r="EP390" s="184"/>
      <c r="EQ390" s="184"/>
      <c r="ER390" s="184"/>
      <c r="ES390" s="184"/>
      <c r="ET390" s="184"/>
      <c r="EU390" s="184"/>
      <c r="EV390" s="184"/>
      <c r="EW390" s="184"/>
      <c r="EX390" s="184"/>
      <c r="EY390" s="184"/>
      <c r="EZ390" s="184"/>
      <c r="FA390" s="184"/>
      <c r="FB390" s="184"/>
      <c r="FC390" s="184"/>
      <c r="FD390" s="184"/>
      <c r="FE390" s="184"/>
      <c r="FF390" s="184"/>
      <c r="FG390" s="184"/>
      <c r="FH390" s="184"/>
      <c r="FI390" s="184"/>
      <c r="FJ390" s="184"/>
      <c r="FK390" s="184"/>
      <c r="FL390" s="184"/>
      <c r="FM390" s="184"/>
      <c r="FN390" s="184"/>
      <c r="FO390" s="184"/>
      <c r="FP390" s="184"/>
      <c r="FQ390" s="184"/>
      <c r="FR390" s="184"/>
      <c r="FS390" s="184"/>
      <c r="FT390" s="184"/>
      <c r="FU390" s="184"/>
      <c r="FV390" s="184"/>
      <c r="FW390" s="184"/>
      <c r="FX390" s="184"/>
      <c r="FY390" s="184"/>
      <c r="FZ390" s="184"/>
      <c r="GA390" s="184"/>
      <c r="GB390" s="184"/>
      <c r="GC390" s="184"/>
      <c r="GD390" s="184"/>
      <c r="GE390" s="184"/>
      <c r="GF390" s="184"/>
      <c r="GG390" s="184"/>
      <c r="GH390" s="184"/>
      <c r="GI390" s="184"/>
      <c r="GJ390" s="184"/>
      <c r="GK390" s="184"/>
      <c r="GL390" s="184"/>
      <c r="GM390" s="184"/>
      <c r="GN390" s="184"/>
      <c r="GO390" s="184"/>
      <c r="GP390" s="184"/>
      <c r="GQ390" s="184"/>
      <c r="GR390" s="184"/>
      <c r="GS390" s="184"/>
      <c r="GT390" s="184"/>
      <c r="GU390" s="184"/>
      <c r="GV390" s="184"/>
      <c r="GW390" s="184"/>
      <c r="GX390" s="184"/>
      <c r="GY390" s="184"/>
      <c r="GZ390" s="184"/>
      <c r="HA390" s="184"/>
      <c r="HB390" s="184"/>
      <c r="HC390" s="184"/>
      <c r="HD390" s="184"/>
      <c r="HE390" s="184"/>
      <c r="HF390" s="184"/>
      <c r="HG390" s="184"/>
      <c r="HH390" s="184"/>
      <c r="HI390" s="184"/>
      <c r="HJ390" s="184"/>
      <c r="HK390" s="578"/>
    </row>
    <row r="391" spans="1:219" s="185" customFormat="1">
      <c r="A391" s="284"/>
      <c r="B391" s="285"/>
      <c r="C391" s="286"/>
      <c r="D391" s="287"/>
      <c r="E391" s="288"/>
      <c r="F391" s="289"/>
      <c r="G391" s="289"/>
      <c r="H391" s="289"/>
      <c r="I391" s="289"/>
      <c r="J391" s="289"/>
      <c r="K391" s="289"/>
      <c r="L391" s="289"/>
      <c r="M391" s="572"/>
      <c r="N391" s="572"/>
      <c r="O391" s="572"/>
      <c r="P391" s="572"/>
      <c r="Q391" s="572"/>
      <c r="R391" s="572"/>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84"/>
      <c r="CW391" s="184"/>
      <c r="CX391" s="184"/>
      <c r="CY391" s="184"/>
      <c r="CZ391" s="184"/>
      <c r="DA391" s="184"/>
      <c r="DB391" s="184"/>
      <c r="DC391" s="184"/>
      <c r="DD391" s="184"/>
      <c r="DE391" s="184"/>
      <c r="DF391" s="184"/>
      <c r="DG391" s="184"/>
      <c r="DH391" s="184"/>
      <c r="DI391" s="184"/>
      <c r="DJ391" s="184"/>
      <c r="DK391" s="184"/>
      <c r="DL391" s="184"/>
      <c r="DM391" s="184"/>
      <c r="DN391" s="184"/>
      <c r="DO391" s="184"/>
      <c r="DP391" s="184"/>
      <c r="DQ391" s="184"/>
      <c r="DR391" s="184"/>
      <c r="DS391" s="184"/>
      <c r="DT391" s="184"/>
      <c r="DU391" s="184"/>
      <c r="DV391" s="184"/>
      <c r="DW391" s="184"/>
      <c r="DX391" s="184"/>
      <c r="DY391" s="184"/>
      <c r="DZ391" s="184"/>
      <c r="EA391" s="184"/>
      <c r="EB391" s="184"/>
      <c r="EC391" s="184"/>
      <c r="ED391" s="184"/>
      <c r="EE391" s="184"/>
      <c r="EF391" s="184"/>
      <c r="EG391" s="184"/>
      <c r="EH391" s="184"/>
      <c r="EI391" s="184"/>
      <c r="EJ391" s="184"/>
      <c r="EK391" s="184"/>
      <c r="EL391" s="184"/>
      <c r="EM391" s="184"/>
      <c r="EN391" s="184"/>
      <c r="EO391" s="184"/>
      <c r="EP391" s="184"/>
      <c r="EQ391" s="184"/>
      <c r="ER391" s="184"/>
      <c r="ES391" s="184"/>
      <c r="ET391" s="184"/>
      <c r="EU391" s="184"/>
      <c r="EV391" s="184"/>
      <c r="EW391" s="184"/>
      <c r="EX391" s="184"/>
      <c r="EY391" s="184"/>
      <c r="EZ391" s="184"/>
      <c r="FA391" s="184"/>
      <c r="FB391" s="184"/>
      <c r="FC391" s="184"/>
      <c r="FD391" s="184"/>
      <c r="FE391" s="184"/>
      <c r="FF391" s="184"/>
      <c r="FG391" s="184"/>
      <c r="FH391" s="184"/>
      <c r="FI391" s="184"/>
      <c r="FJ391" s="184"/>
      <c r="FK391" s="184"/>
      <c r="FL391" s="184"/>
      <c r="FM391" s="184"/>
      <c r="FN391" s="184"/>
      <c r="FO391" s="184"/>
      <c r="FP391" s="184"/>
      <c r="FQ391" s="184"/>
      <c r="FR391" s="184"/>
      <c r="FS391" s="184"/>
      <c r="FT391" s="184"/>
      <c r="FU391" s="184"/>
      <c r="FV391" s="184"/>
      <c r="FW391" s="184"/>
      <c r="FX391" s="184"/>
      <c r="FY391" s="184"/>
      <c r="FZ391" s="184"/>
      <c r="GA391" s="184"/>
      <c r="GB391" s="184"/>
      <c r="GC391" s="184"/>
      <c r="GD391" s="184"/>
      <c r="GE391" s="184"/>
      <c r="GF391" s="184"/>
      <c r="GG391" s="184"/>
      <c r="GH391" s="184"/>
      <c r="GI391" s="184"/>
      <c r="GJ391" s="184"/>
      <c r="GK391" s="184"/>
      <c r="GL391" s="184"/>
      <c r="GM391" s="184"/>
      <c r="GN391" s="184"/>
      <c r="GO391" s="184"/>
      <c r="GP391" s="184"/>
      <c r="GQ391" s="184"/>
      <c r="GR391" s="184"/>
      <c r="GS391" s="184"/>
      <c r="GT391" s="184"/>
      <c r="GU391" s="184"/>
      <c r="GV391" s="184"/>
      <c r="GW391" s="184"/>
      <c r="GX391" s="184"/>
      <c r="GY391" s="184"/>
      <c r="GZ391" s="184"/>
      <c r="HA391" s="184"/>
      <c r="HB391" s="184"/>
      <c r="HC391" s="184"/>
      <c r="HD391" s="184"/>
      <c r="HE391" s="184"/>
      <c r="HF391" s="184"/>
      <c r="HG391" s="184"/>
      <c r="HH391" s="184"/>
      <c r="HI391" s="184"/>
      <c r="HJ391" s="184"/>
      <c r="HK391" s="578"/>
    </row>
    <row r="392" spans="1:219" s="185" customFormat="1">
      <c r="A392" s="284"/>
      <c r="B392" s="285"/>
      <c r="C392" s="286"/>
      <c r="D392" s="287"/>
      <c r="E392" s="288"/>
      <c r="F392" s="289"/>
      <c r="G392" s="289"/>
      <c r="H392" s="289"/>
      <c r="I392" s="289"/>
      <c r="J392" s="289"/>
      <c r="K392" s="289"/>
      <c r="L392" s="289"/>
      <c r="M392" s="572"/>
      <c r="N392" s="572"/>
      <c r="O392" s="572"/>
      <c r="P392" s="572"/>
      <c r="Q392" s="572"/>
      <c r="R392" s="572"/>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c r="CH392" s="184"/>
      <c r="CI392" s="184"/>
      <c r="CJ392" s="184"/>
      <c r="CK392" s="184"/>
      <c r="CL392" s="184"/>
      <c r="CM392" s="184"/>
      <c r="CN392" s="184"/>
      <c r="CO392" s="184"/>
      <c r="CP392" s="184"/>
      <c r="CQ392" s="184"/>
      <c r="CR392" s="184"/>
      <c r="CS392" s="184"/>
      <c r="CT392" s="184"/>
      <c r="CU392" s="184"/>
      <c r="CV392" s="184"/>
      <c r="CW392" s="184"/>
      <c r="CX392" s="184"/>
      <c r="CY392" s="184"/>
      <c r="CZ392" s="184"/>
      <c r="DA392" s="184"/>
      <c r="DB392" s="184"/>
      <c r="DC392" s="184"/>
      <c r="DD392" s="184"/>
      <c r="DE392" s="184"/>
      <c r="DF392" s="184"/>
      <c r="DG392" s="184"/>
      <c r="DH392" s="184"/>
      <c r="DI392" s="184"/>
      <c r="DJ392" s="184"/>
      <c r="DK392" s="184"/>
      <c r="DL392" s="184"/>
      <c r="DM392" s="184"/>
      <c r="DN392" s="184"/>
      <c r="DO392" s="184"/>
      <c r="DP392" s="184"/>
      <c r="DQ392" s="184"/>
      <c r="DR392" s="184"/>
      <c r="DS392" s="184"/>
      <c r="DT392" s="184"/>
      <c r="DU392" s="184"/>
      <c r="DV392" s="184"/>
      <c r="DW392" s="184"/>
      <c r="DX392" s="184"/>
      <c r="DY392" s="184"/>
      <c r="DZ392" s="184"/>
      <c r="EA392" s="184"/>
      <c r="EB392" s="184"/>
      <c r="EC392" s="184"/>
      <c r="ED392" s="184"/>
      <c r="EE392" s="184"/>
      <c r="EF392" s="184"/>
      <c r="EG392" s="184"/>
      <c r="EH392" s="184"/>
      <c r="EI392" s="184"/>
      <c r="EJ392" s="184"/>
      <c r="EK392" s="184"/>
      <c r="EL392" s="184"/>
      <c r="EM392" s="184"/>
      <c r="EN392" s="184"/>
      <c r="EO392" s="184"/>
      <c r="EP392" s="184"/>
      <c r="EQ392" s="184"/>
      <c r="ER392" s="184"/>
      <c r="ES392" s="184"/>
      <c r="ET392" s="184"/>
      <c r="EU392" s="184"/>
      <c r="EV392" s="184"/>
      <c r="EW392" s="184"/>
      <c r="EX392" s="184"/>
      <c r="EY392" s="184"/>
      <c r="EZ392" s="184"/>
      <c r="FA392" s="184"/>
      <c r="FB392" s="184"/>
      <c r="FC392" s="184"/>
      <c r="FD392" s="184"/>
      <c r="FE392" s="184"/>
      <c r="FF392" s="184"/>
      <c r="FG392" s="184"/>
      <c r="FH392" s="184"/>
      <c r="FI392" s="184"/>
      <c r="FJ392" s="184"/>
      <c r="FK392" s="184"/>
      <c r="FL392" s="184"/>
      <c r="FM392" s="184"/>
      <c r="FN392" s="184"/>
      <c r="FO392" s="184"/>
      <c r="FP392" s="184"/>
      <c r="FQ392" s="184"/>
      <c r="FR392" s="184"/>
      <c r="FS392" s="184"/>
      <c r="FT392" s="184"/>
      <c r="FU392" s="184"/>
      <c r="FV392" s="184"/>
      <c r="FW392" s="184"/>
      <c r="FX392" s="184"/>
      <c r="FY392" s="184"/>
      <c r="FZ392" s="184"/>
      <c r="GA392" s="184"/>
      <c r="GB392" s="184"/>
      <c r="GC392" s="184"/>
      <c r="GD392" s="184"/>
      <c r="GE392" s="184"/>
      <c r="GF392" s="184"/>
      <c r="GG392" s="184"/>
      <c r="GH392" s="184"/>
      <c r="GI392" s="184"/>
      <c r="GJ392" s="184"/>
      <c r="GK392" s="184"/>
      <c r="GL392" s="184"/>
      <c r="GM392" s="184"/>
      <c r="GN392" s="184"/>
      <c r="GO392" s="184"/>
      <c r="GP392" s="184"/>
      <c r="GQ392" s="184"/>
      <c r="GR392" s="184"/>
      <c r="GS392" s="184"/>
      <c r="GT392" s="184"/>
      <c r="GU392" s="184"/>
      <c r="GV392" s="184"/>
      <c r="GW392" s="184"/>
      <c r="GX392" s="184"/>
      <c r="GY392" s="184"/>
      <c r="GZ392" s="184"/>
      <c r="HA392" s="184"/>
      <c r="HB392" s="184"/>
      <c r="HC392" s="184"/>
      <c r="HD392" s="184"/>
      <c r="HE392" s="184"/>
      <c r="HF392" s="184"/>
      <c r="HG392" s="184"/>
      <c r="HH392" s="184"/>
      <c r="HI392" s="184"/>
      <c r="HJ392" s="184"/>
      <c r="HK392" s="578"/>
    </row>
    <row r="393" spans="1:219" s="185" customFormat="1">
      <c r="A393" s="284"/>
      <c r="B393" s="285"/>
      <c r="C393" s="286"/>
      <c r="D393" s="287"/>
      <c r="E393" s="288"/>
      <c r="F393" s="289"/>
      <c r="G393" s="289"/>
      <c r="H393" s="289"/>
      <c r="I393" s="289"/>
      <c r="J393" s="289"/>
      <c r="K393" s="289"/>
      <c r="L393" s="289"/>
      <c r="M393" s="572"/>
      <c r="N393" s="572"/>
      <c r="O393" s="572"/>
      <c r="P393" s="572"/>
      <c r="Q393" s="572"/>
      <c r="R393" s="572"/>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c r="BM393" s="184"/>
      <c r="BN393" s="184"/>
      <c r="BO393" s="184"/>
      <c r="BP393" s="184"/>
      <c r="BQ393" s="184"/>
      <c r="BR393" s="184"/>
      <c r="BS393" s="184"/>
      <c r="BT393" s="184"/>
      <c r="BU393" s="184"/>
      <c r="BV393" s="184"/>
      <c r="BW393" s="184"/>
      <c r="BX393" s="184"/>
      <c r="BY393" s="184"/>
      <c r="BZ393" s="184"/>
      <c r="CA393" s="184"/>
      <c r="CB393" s="184"/>
      <c r="CC393" s="184"/>
      <c r="CD393" s="184"/>
      <c r="CE393" s="184"/>
      <c r="CF393" s="184"/>
      <c r="CG393" s="184"/>
      <c r="CH393" s="184"/>
      <c r="CI393" s="184"/>
      <c r="CJ393" s="184"/>
      <c r="CK393" s="184"/>
      <c r="CL393" s="184"/>
      <c r="CM393" s="184"/>
      <c r="CN393" s="184"/>
      <c r="CO393" s="184"/>
      <c r="CP393" s="184"/>
      <c r="CQ393" s="184"/>
      <c r="CR393" s="184"/>
      <c r="CS393" s="184"/>
      <c r="CT393" s="184"/>
      <c r="CU393" s="184"/>
      <c r="CV393" s="184"/>
      <c r="CW393" s="184"/>
      <c r="CX393" s="184"/>
      <c r="CY393" s="184"/>
      <c r="CZ393" s="184"/>
      <c r="DA393" s="184"/>
      <c r="DB393" s="184"/>
      <c r="DC393" s="184"/>
      <c r="DD393" s="184"/>
      <c r="DE393" s="184"/>
      <c r="DF393" s="184"/>
      <c r="DG393" s="184"/>
      <c r="DH393" s="184"/>
      <c r="DI393" s="184"/>
      <c r="DJ393" s="184"/>
      <c r="DK393" s="184"/>
      <c r="DL393" s="184"/>
      <c r="DM393" s="184"/>
      <c r="DN393" s="184"/>
      <c r="DO393" s="184"/>
      <c r="DP393" s="184"/>
      <c r="DQ393" s="184"/>
      <c r="DR393" s="184"/>
      <c r="DS393" s="184"/>
      <c r="DT393" s="184"/>
      <c r="DU393" s="184"/>
      <c r="DV393" s="184"/>
      <c r="DW393" s="184"/>
      <c r="DX393" s="184"/>
      <c r="DY393" s="184"/>
      <c r="DZ393" s="184"/>
      <c r="EA393" s="184"/>
      <c r="EB393" s="184"/>
      <c r="EC393" s="184"/>
      <c r="ED393" s="184"/>
      <c r="EE393" s="184"/>
      <c r="EF393" s="184"/>
      <c r="EG393" s="184"/>
      <c r="EH393" s="184"/>
      <c r="EI393" s="184"/>
      <c r="EJ393" s="184"/>
      <c r="EK393" s="184"/>
      <c r="EL393" s="184"/>
      <c r="EM393" s="184"/>
      <c r="EN393" s="184"/>
      <c r="EO393" s="184"/>
      <c r="EP393" s="184"/>
      <c r="EQ393" s="184"/>
      <c r="ER393" s="184"/>
      <c r="ES393" s="184"/>
      <c r="ET393" s="184"/>
      <c r="EU393" s="184"/>
      <c r="EV393" s="184"/>
      <c r="EW393" s="184"/>
      <c r="EX393" s="184"/>
      <c r="EY393" s="184"/>
      <c r="EZ393" s="184"/>
      <c r="FA393" s="184"/>
      <c r="FB393" s="184"/>
      <c r="FC393" s="184"/>
      <c r="FD393" s="184"/>
      <c r="FE393" s="184"/>
      <c r="FF393" s="184"/>
      <c r="FG393" s="184"/>
      <c r="FH393" s="184"/>
      <c r="FI393" s="184"/>
      <c r="FJ393" s="184"/>
      <c r="FK393" s="184"/>
      <c r="FL393" s="184"/>
      <c r="FM393" s="184"/>
      <c r="FN393" s="184"/>
      <c r="FO393" s="184"/>
      <c r="FP393" s="184"/>
      <c r="FQ393" s="184"/>
      <c r="FR393" s="184"/>
      <c r="FS393" s="184"/>
      <c r="FT393" s="184"/>
      <c r="FU393" s="184"/>
      <c r="FV393" s="184"/>
      <c r="FW393" s="184"/>
      <c r="FX393" s="184"/>
      <c r="FY393" s="184"/>
      <c r="FZ393" s="184"/>
      <c r="GA393" s="184"/>
      <c r="GB393" s="184"/>
      <c r="GC393" s="184"/>
      <c r="GD393" s="184"/>
      <c r="GE393" s="184"/>
      <c r="GF393" s="184"/>
      <c r="GG393" s="184"/>
      <c r="GH393" s="184"/>
      <c r="GI393" s="184"/>
      <c r="GJ393" s="184"/>
      <c r="GK393" s="184"/>
      <c r="GL393" s="184"/>
      <c r="GM393" s="184"/>
      <c r="GN393" s="184"/>
      <c r="GO393" s="184"/>
      <c r="GP393" s="184"/>
      <c r="GQ393" s="184"/>
      <c r="GR393" s="184"/>
      <c r="GS393" s="184"/>
      <c r="GT393" s="184"/>
      <c r="GU393" s="184"/>
      <c r="GV393" s="184"/>
      <c r="GW393" s="184"/>
      <c r="GX393" s="184"/>
      <c r="GY393" s="184"/>
      <c r="GZ393" s="184"/>
      <c r="HA393" s="184"/>
      <c r="HB393" s="184"/>
      <c r="HC393" s="184"/>
      <c r="HD393" s="184"/>
      <c r="HE393" s="184"/>
      <c r="HF393" s="184"/>
      <c r="HG393" s="184"/>
      <c r="HH393" s="184"/>
      <c r="HI393" s="184"/>
      <c r="HJ393" s="184"/>
      <c r="HK393" s="578"/>
    </row>
    <row r="394" spans="1:219" s="185" customFormat="1">
      <c r="A394" s="284"/>
      <c r="B394" s="285"/>
      <c r="C394" s="286"/>
      <c r="D394" s="287"/>
      <c r="E394" s="288"/>
      <c r="F394" s="289"/>
      <c r="G394" s="289"/>
      <c r="H394" s="289"/>
      <c r="I394" s="289"/>
      <c r="J394" s="289"/>
      <c r="K394" s="289"/>
      <c r="L394" s="289"/>
      <c r="M394" s="572"/>
      <c r="N394" s="572"/>
      <c r="O394" s="572"/>
      <c r="P394" s="572"/>
      <c r="Q394" s="572"/>
      <c r="R394" s="572"/>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c r="CH394" s="184"/>
      <c r="CI394" s="184"/>
      <c r="CJ394" s="184"/>
      <c r="CK394" s="184"/>
      <c r="CL394" s="184"/>
      <c r="CM394" s="184"/>
      <c r="CN394" s="184"/>
      <c r="CO394" s="184"/>
      <c r="CP394" s="184"/>
      <c r="CQ394" s="184"/>
      <c r="CR394" s="184"/>
      <c r="CS394" s="184"/>
      <c r="CT394" s="184"/>
      <c r="CU394" s="184"/>
      <c r="CV394" s="184"/>
      <c r="CW394" s="184"/>
      <c r="CX394" s="184"/>
      <c r="CY394" s="184"/>
      <c r="CZ394" s="184"/>
      <c r="DA394" s="184"/>
      <c r="DB394" s="184"/>
      <c r="DC394" s="184"/>
      <c r="DD394" s="184"/>
      <c r="DE394" s="184"/>
      <c r="DF394" s="184"/>
      <c r="DG394" s="184"/>
      <c r="DH394" s="184"/>
      <c r="DI394" s="184"/>
      <c r="DJ394" s="184"/>
      <c r="DK394" s="184"/>
      <c r="DL394" s="184"/>
      <c r="DM394" s="184"/>
      <c r="DN394" s="184"/>
      <c r="DO394" s="184"/>
      <c r="DP394" s="184"/>
      <c r="DQ394" s="184"/>
      <c r="DR394" s="184"/>
      <c r="DS394" s="184"/>
      <c r="DT394" s="184"/>
      <c r="DU394" s="184"/>
      <c r="DV394" s="184"/>
      <c r="DW394" s="184"/>
      <c r="DX394" s="184"/>
      <c r="DY394" s="184"/>
      <c r="DZ394" s="184"/>
      <c r="EA394" s="184"/>
      <c r="EB394" s="184"/>
      <c r="EC394" s="184"/>
      <c r="ED394" s="184"/>
      <c r="EE394" s="184"/>
      <c r="EF394" s="184"/>
      <c r="EG394" s="184"/>
      <c r="EH394" s="184"/>
      <c r="EI394" s="184"/>
      <c r="EJ394" s="184"/>
      <c r="EK394" s="184"/>
      <c r="EL394" s="184"/>
      <c r="EM394" s="184"/>
      <c r="EN394" s="184"/>
      <c r="EO394" s="184"/>
      <c r="EP394" s="184"/>
      <c r="EQ394" s="184"/>
      <c r="ER394" s="184"/>
      <c r="ES394" s="184"/>
      <c r="ET394" s="184"/>
      <c r="EU394" s="184"/>
      <c r="EV394" s="184"/>
      <c r="EW394" s="184"/>
      <c r="EX394" s="184"/>
      <c r="EY394" s="184"/>
      <c r="EZ394" s="184"/>
      <c r="FA394" s="184"/>
      <c r="FB394" s="184"/>
      <c r="FC394" s="184"/>
      <c r="FD394" s="184"/>
      <c r="FE394" s="184"/>
      <c r="FF394" s="184"/>
      <c r="FG394" s="184"/>
      <c r="FH394" s="184"/>
      <c r="FI394" s="184"/>
      <c r="FJ394" s="184"/>
      <c r="FK394" s="184"/>
      <c r="FL394" s="184"/>
      <c r="FM394" s="184"/>
      <c r="FN394" s="184"/>
      <c r="FO394" s="184"/>
      <c r="FP394" s="184"/>
      <c r="FQ394" s="184"/>
      <c r="FR394" s="184"/>
      <c r="FS394" s="184"/>
      <c r="FT394" s="184"/>
      <c r="FU394" s="184"/>
      <c r="FV394" s="184"/>
      <c r="FW394" s="184"/>
      <c r="FX394" s="184"/>
      <c r="FY394" s="184"/>
      <c r="FZ394" s="184"/>
      <c r="GA394" s="184"/>
      <c r="GB394" s="184"/>
      <c r="GC394" s="184"/>
      <c r="GD394" s="184"/>
      <c r="GE394" s="184"/>
      <c r="GF394" s="184"/>
      <c r="GG394" s="184"/>
      <c r="GH394" s="184"/>
      <c r="GI394" s="184"/>
      <c r="GJ394" s="184"/>
      <c r="GK394" s="184"/>
      <c r="GL394" s="184"/>
      <c r="GM394" s="184"/>
      <c r="GN394" s="184"/>
      <c r="GO394" s="184"/>
      <c r="GP394" s="184"/>
      <c r="GQ394" s="184"/>
      <c r="GR394" s="184"/>
      <c r="GS394" s="184"/>
      <c r="GT394" s="184"/>
      <c r="GU394" s="184"/>
      <c r="GV394" s="184"/>
      <c r="GW394" s="184"/>
      <c r="GX394" s="184"/>
      <c r="GY394" s="184"/>
      <c r="GZ394" s="184"/>
      <c r="HA394" s="184"/>
      <c r="HB394" s="184"/>
      <c r="HC394" s="184"/>
      <c r="HD394" s="184"/>
      <c r="HE394" s="184"/>
      <c r="HF394" s="184"/>
      <c r="HG394" s="184"/>
      <c r="HH394" s="184"/>
      <c r="HI394" s="184"/>
      <c r="HJ394" s="184"/>
      <c r="HK394" s="578"/>
    </row>
    <row r="395" spans="1:219" s="185" customFormat="1">
      <c r="A395" s="284"/>
      <c r="B395" s="285"/>
      <c r="C395" s="286"/>
      <c r="D395" s="287"/>
      <c r="E395" s="288"/>
      <c r="F395" s="289"/>
      <c r="G395" s="289"/>
      <c r="H395" s="289"/>
      <c r="I395" s="289"/>
      <c r="J395" s="289"/>
      <c r="K395" s="289"/>
      <c r="L395" s="289"/>
      <c r="M395" s="572"/>
      <c r="N395" s="572"/>
      <c r="O395" s="572"/>
      <c r="P395" s="572"/>
      <c r="Q395" s="572"/>
      <c r="R395" s="572"/>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c r="CE395" s="184"/>
      <c r="CF395" s="184"/>
      <c r="CG395" s="184"/>
      <c r="CH395" s="184"/>
      <c r="CI395" s="184"/>
      <c r="CJ395" s="184"/>
      <c r="CK395" s="184"/>
      <c r="CL395" s="184"/>
      <c r="CM395" s="184"/>
      <c r="CN395" s="184"/>
      <c r="CO395" s="184"/>
      <c r="CP395" s="184"/>
      <c r="CQ395" s="184"/>
      <c r="CR395" s="184"/>
      <c r="CS395" s="184"/>
      <c r="CT395" s="184"/>
      <c r="CU395" s="184"/>
      <c r="CV395" s="184"/>
      <c r="CW395" s="184"/>
      <c r="CX395" s="184"/>
      <c r="CY395" s="184"/>
      <c r="CZ395" s="184"/>
      <c r="DA395" s="184"/>
      <c r="DB395" s="184"/>
      <c r="DC395" s="184"/>
      <c r="DD395" s="184"/>
      <c r="DE395" s="184"/>
      <c r="DF395" s="184"/>
      <c r="DG395" s="184"/>
      <c r="DH395" s="184"/>
      <c r="DI395" s="184"/>
      <c r="DJ395" s="184"/>
      <c r="DK395" s="184"/>
      <c r="DL395" s="184"/>
      <c r="DM395" s="184"/>
      <c r="DN395" s="184"/>
      <c r="DO395" s="184"/>
      <c r="DP395" s="184"/>
      <c r="DQ395" s="184"/>
      <c r="DR395" s="184"/>
      <c r="DS395" s="184"/>
      <c r="DT395" s="184"/>
      <c r="DU395" s="184"/>
      <c r="DV395" s="184"/>
      <c r="DW395" s="184"/>
      <c r="DX395" s="184"/>
      <c r="DY395" s="184"/>
      <c r="DZ395" s="184"/>
      <c r="EA395" s="184"/>
      <c r="EB395" s="184"/>
      <c r="EC395" s="184"/>
      <c r="ED395" s="184"/>
      <c r="EE395" s="184"/>
      <c r="EF395" s="184"/>
      <c r="EG395" s="184"/>
      <c r="EH395" s="184"/>
      <c r="EI395" s="184"/>
      <c r="EJ395" s="184"/>
      <c r="EK395" s="184"/>
      <c r="EL395" s="184"/>
      <c r="EM395" s="184"/>
      <c r="EN395" s="184"/>
      <c r="EO395" s="184"/>
      <c r="EP395" s="184"/>
      <c r="EQ395" s="184"/>
      <c r="ER395" s="184"/>
      <c r="ES395" s="184"/>
      <c r="ET395" s="184"/>
      <c r="EU395" s="184"/>
      <c r="EV395" s="184"/>
      <c r="EW395" s="184"/>
      <c r="EX395" s="184"/>
      <c r="EY395" s="184"/>
      <c r="EZ395" s="184"/>
      <c r="FA395" s="184"/>
      <c r="FB395" s="184"/>
      <c r="FC395" s="184"/>
      <c r="FD395" s="184"/>
      <c r="FE395" s="184"/>
      <c r="FF395" s="184"/>
      <c r="FG395" s="184"/>
      <c r="FH395" s="184"/>
      <c r="FI395" s="184"/>
      <c r="FJ395" s="184"/>
      <c r="FK395" s="184"/>
      <c r="FL395" s="184"/>
      <c r="FM395" s="184"/>
      <c r="FN395" s="184"/>
      <c r="FO395" s="184"/>
      <c r="FP395" s="184"/>
      <c r="FQ395" s="184"/>
      <c r="FR395" s="184"/>
      <c r="FS395" s="184"/>
      <c r="FT395" s="184"/>
      <c r="FU395" s="184"/>
      <c r="FV395" s="184"/>
      <c r="FW395" s="184"/>
      <c r="FX395" s="184"/>
      <c r="FY395" s="184"/>
      <c r="FZ395" s="184"/>
      <c r="GA395" s="184"/>
      <c r="GB395" s="184"/>
      <c r="GC395" s="184"/>
      <c r="GD395" s="184"/>
      <c r="GE395" s="184"/>
      <c r="GF395" s="184"/>
      <c r="GG395" s="184"/>
      <c r="GH395" s="184"/>
      <c r="GI395" s="184"/>
      <c r="GJ395" s="184"/>
      <c r="GK395" s="184"/>
      <c r="GL395" s="184"/>
      <c r="GM395" s="184"/>
      <c r="GN395" s="184"/>
      <c r="GO395" s="184"/>
      <c r="GP395" s="184"/>
      <c r="GQ395" s="184"/>
      <c r="GR395" s="184"/>
      <c r="GS395" s="184"/>
      <c r="GT395" s="184"/>
      <c r="GU395" s="184"/>
      <c r="GV395" s="184"/>
      <c r="GW395" s="184"/>
      <c r="GX395" s="184"/>
      <c r="GY395" s="184"/>
      <c r="GZ395" s="184"/>
      <c r="HA395" s="184"/>
      <c r="HB395" s="184"/>
      <c r="HC395" s="184"/>
      <c r="HD395" s="184"/>
      <c r="HE395" s="184"/>
      <c r="HF395" s="184"/>
      <c r="HG395" s="184"/>
      <c r="HH395" s="184"/>
      <c r="HI395" s="184"/>
      <c r="HJ395" s="184"/>
      <c r="HK395" s="578"/>
    </row>
    <row r="396" spans="1:219" s="185" customFormat="1">
      <c r="A396" s="284"/>
      <c r="B396" s="285"/>
      <c r="C396" s="286"/>
      <c r="D396" s="287"/>
      <c r="E396" s="288"/>
      <c r="F396" s="289"/>
      <c r="G396" s="289"/>
      <c r="H396" s="289"/>
      <c r="I396" s="289"/>
      <c r="J396" s="289"/>
      <c r="K396" s="289"/>
      <c r="L396" s="289"/>
      <c r="M396" s="572"/>
      <c r="N396" s="572"/>
      <c r="O396" s="572"/>
      <c r="P396" s="572"/>
      <c r="Q396" s="572"/>
      <c r="R396" s="572"/>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c r="BM396" s="184"/>
      <c r="BN396" s="184"/>
      <c r="BO396" s="184"/>
      <c r="BP396" s="184"/>
      <c r="BQ396" s="184"/>
      <c r="BR396" s="184"/>
      <c r="BS396" s="184"/>
      <c r="BT396" s="184"/>
      <c r="BU396" s="184"/>
      <c r="BV396" s="184"/>
      <c r="BW396" s="184"/>
      <c r="BX396" s="184"/>
      <c r="BY396" s="184"/>
      <c r="BZ396" s="184"/>
      <c r="CA396" s="184"/>
      <c r="CB396" s="184"/>
      <c r="CC396" s="184"/>
      <c r="CD396" s="184"/>
      <c r="CE396" s="184"/>
      <c r="CF396" s="184"/>
      <c r="CG396" s="184"/>
      <c r="CH396" s="184"/>
      <c r="CI396" s="184"/>
      <c r="CJ396" s="184"/>
      <c r="CK396" s="184"/>
      <c r="CL396" s="184"/>
      <c r="CM396" s="184"/>
      <c r="CN396" s="184"/>
      <c r="CO396" s="184"/>
      <c r="CP396" s="184"/>
      <c r="CQ396" s="184"/>
      <c r="CR396" s="184"/>
      <c r="CS396" s="184"/>
      <c r="CT396" s="184"/>
      <c r="CU396" s="184"/>
      <c r="CV396" s="184"/>
      <c r="CW396" s="184"/>
      <c r="CX396" s="184"/>
      <c r="CY396" s="184"/>
      <c r="CZ396" s="184"/>
      <c r="DA396" s="184"/>
      <c r="DB396" s="184"/>
      <c r="DC396" s="184"/>
      <c r="DD396" s="184"/>
      <c r="DE396" s="184"/>
      <c r="DF396" s="184"/>
      <c r="DG396" s="184"/>
      <c r="DH396" s="184"/>
      <c r="DI396" s="184"/>
      <c r="DJ396" s="184"/>
      <c r="DK396" s="184"/>
      <c r="DL396" s="184"/>
      <c r="DM396" s="184"/>
      <c r="DN396" s="184"/>
      <c r="DO396" s="184"/>
      <c r="DP396" s="184"/>
      <c r="DQ396" s="184"/>
      <c r="DR396" s="184"/>
      <c r="DS396" s="184"/>
      <c r="DT396" s="184"/>
      <c r="DU396" s="184"/>
      <c r="DV396" s="184"/>
      <c r="DW396" s="184"/>
      <c r="DX396" s="184"/>
      <c r="DY396" s="184"/>
      <c r="DZ396" s="184"/>
      <c r="EA396" s="184"/>
      <c r="EB396" s="184"/>
      <c r="EC396" s="184"/>
      <c r="ED396" s="184"/>
      <c r="EE396" s="184"/>
      <c r="EF396" s="184"/>
      <c r="EG396" s="184"/>
      <c r="EH396" s="184"/>
      <c r="EI396" s="184"/>
      <c r="EJ396" s="184"/>
      <c r="EK396" s="184"/>
      <c r="EL396" s="184"/>
      <c r="EM396" s="184"/>
      <c r="EN396" s="184"/>
      <c r="EO396" s="184"/>
      <c r="EP396" s="184"/>
      <c r="EQ396" s="184"/>
      <c r="ER396" s="184"/>
      <c r="ES396" s="184"/>
      <c r="ET396" s="184"/>
      <c r="EU396" s="184"/>
      <c r="EV396" s="184"/>
      <c r="EW396" s="184"/>
      <c r="EX396" s="184"/>
      <c r="EY396" s="184"/>
      <c r="EZ396" s="184"/>
      <c r="FA396" s="184"/>
      <c r="FB396" s="184"/>
      <c r="FC396" s="184"/>
      <c r="FD396" s="184"/>
      <c r="FE396" s="184"/>
      <c r="FF396" s="184"/>
      <c r="FG396" s="184"/>
      <c r="FH396" s="184"/>
      <c r="FI396" s="184"/>
      <c r="FJ396" s="184"/>
      <c r="FK396" s="184"/>
      <c r="FL396" s="184"/>
      <c r="FM396" s="184"/>
      <c r="FN396" s="184"/>
      <c r="FO396" s="184"/>
      <c r="FP396" s="184"/>
      <c r="FQ396" s="184"/>
      <c r="FR396" s="184"/>
      <c r="FS396" s="184"/>
      <c r="FT396" s="184"/>
      <c r="FU396" s="184"/>
      <c r="FV396" s="184"/>
      <c r="FW396" s="184"/>
      <c r="FX396" s="184"/>
      <c r="FY396" s="184"/>
      <c r="FZ396" s="184"/>
      <c r="GA396" s="184"/>
      <c r="GB396" s="184"/>
      <c r="GC396" s="184"/>
      <c r="GD396" s="184"/>
      <c r="GE396" s="184"/>
      <c r="GF396" s="184"/>
      <c r="GG396" s="184"/>
      <c r="GH396" s="184"/>
      <c r="GI396" s="184"/>
      <c r="GJ396" s="184"/>
      <c r="GK396" s="184"/>
      <c r="GL396" s="184"/>
      <c r="GM396" s="184"/>
      <c r="GN396" s="184"/>
      <c r="GO396" s="184"/>
      <c r="GP396" s="184"/>
      <c r="GQ396" s="184"/>
      <c r="GR396" s="184"/>
      <c r="GS396" s="184"/>
      <c r="GT396" s="184"/>
      <c r="GU396" s="184"/>
      <c r="GV396" s="184"/>
      <c r="GW396" s="184"/>
      <c r="GX396" s="184"/>
      <c r="GY396" s="184"/>
      <c r="GZ396" s="184"/>
      <c r="HA396" s="184"/>
      <c r="HB396" s="184"/>
      <c r="HC396" s="184"/>
      <c r="HD396" s="184"/>
      <c r="HE396" s="184"/>
      <c r="HF396" s="184"/>
      <c r="HG396" s="184"/>
      <c r="HH396" s="184"/>
      <c r="HI396" s="184"/>
      <c r="HJ396" s="184"/>
      <c r="HK396" s="578"/>
    </row>
    <row r="397" spans="1:219" s="185" customFormat="1">
      <c r="A397" s="284"/>
      <c r="B397" s="285"/>
      <c r="C397" s="286"/>
      <c r="D397" s="287"/>
      <c r="E397" s="288"/>
      <c r="F397" s="289"/>
      <c r="G397" s="289"/>
      <c r="H397" s="289"/>
      <c r="I397" s="289"/>
      <c r="J397" s="289"/>
      <c r="K397" s="289"/>
      <c r="L397" s="289"/>
      <c r="M397" s="572"/>
      <c r="N397" s="572"/>
      <c r="O397" s="572"/>
      <c r="P397" s="572"/>
      <c r="Q397" s="572"/>
      <c r="R397" s="572"/>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c r="CW397" s="184"/>
      <c r="CX397" s="184"/>
      <c r="CY397" s="184"/>
      <c r="CZ397" s="184"/>
      <c r="DA397" s="184"/>
      <c r="DB397" s="184"/>
      <c r="DC397" s="184"/>
      <c r="DD397" s="184"/>
      <c r="DE397" s="184"/>
      <c r="DF397" s="184"/>
      <c r="DG397" s="184"/>
      <c r="DH397" s="184"/>
      <c r="DI397" s="184"/>
      <c r="DJ397" s="184"/>
      <c r="DK397" s="184"/>
      <c r="DL397" s="184"/>
      <c r="DM397" s="184"/>
      <c r="DN397" s="184"/>
      <c r="DO397" s="184"/>
      <c r="DP397" s="184"/>
      <c r="DQ397" s="184"/>
      <c r="DR397" s="184"/>
      <c r="DS397" s="184"/>
      <c r="DT397" s="184"/>
      <c r="DU397" s="184"/>
      <c r="DV397" s="184"/>
      <c r="DW397" s="184"/>
      <c r="DX397" s="184"/>
      <c r="DY397" s="184"/>
      <c r="DZ397" s="184"/>
      <c r="EA397" s="184"/>
      <c r="EB397" s="184"/>
      <c r="EC397" s="184"/>
      <c r="ED397" s="184"/>
      <c r="EE397" s="184"/>
      <c r="EF397" s="184"/>
      <c r="EG397" s="184"/>
      <c r="EH397" s="184"/>
      <c r="EI397" s="184"/>
      <c r="EJ397" s="184"/>
      <c r="EK397" s="184"/>
      <c r="EL397" s="184"/>
      <c r="EM397" s="184"/>
      <c r="EN397" s="184"/>
      <c r="EO397" s="184"/>
      <c r="EP397" s="184"/>
      <c r="EQ397" s="184"/>
      <c r="ER397" s="184"/>
      <c r="ES397" s="184"/>
      <c r="ET397" s="184"/>
      <c r="EU397" s="184"/>
      <c r="EV397" s="184"/>
      <c r="EW397" s="184"/>
      <c r="EX397" s="184"/>
      <c r="EY397" s="184"/>
      <c r="EZ397" s="184"/>
      <c r="FA397" s="184"/>
      <c r="FB397" s="184"/>
      <c r="FC397" s="184"/>
      <c r="FD397" s="184"/>
      <c r="FE397" s="184"/>
      <c r="FF397" s="184"/>
      <c r="FG397" s="184"/>
      <c r="FH397" s="184"/>
      <c r="FI397" s="184"/>
      <c r="FJ397" s="184"/>
      <c r="FK397" s="184"/>
      <c r="FL397" s="184"/>
      <c r="FM397" s="184"/>
      <c r="FN397" s="184"/>
      <c r="FO397" s="184"/>
      <c r="FP397" s="184"/>
      <c r="FQ397" s="184"/>
      <c r="FR397" s="184"/>
      <c r="FS397" s="184"/>
      <c r="FT397" s="184"/>
      <c r="FU397" s="184"/>
      <c r="FV397" s="184"/>
      <c r="FW397" s="184"/>
      <c r="FX397" s="184"/>
      <c r="FY397" s="184"/>
      <c r="FZ397" s="184"/>
      <c r="GA397" s="184"/>
      <c r="GB397" s="184"/>
      <c r="GC397" s="184"/>
      <c r="GD397" s="184"/>
      <c r="GE397" s="184"/>
      <c r="GF397" s="184"/>
      <c r="GG397" s="184"/>
      <c r="GH397" s="184"/>
      <c r="GI397" s="184"/>
      <c r="GJ397" s="184"/>
      <c r="GK397" s="184"/>
      <c r="GL397" s="184"/>
      <c r="GM397" s="184"/>
      <c r="GN397" s="184"/>
      <c r="GO397" s="184"/>
      <c r="GP397" s="184"/>
      <c r="GQ397" s="184"/>
      <c r="GR397" s="184"/>
      <c r="GS397" s="184"/>
      <c r="GT397" s="184"/>
      <c r="GU397" s="184"/>
      <c r="GV397" s="184"/>
      <c r="GW397" s="184"/>
      <c r="GX397" s="184"/>
      <c r="GY397" s="184"/>
      <c r="GZ397" s="184"/>
      <c r="HA397" s="184"/>
      <c r="HB397" s="184"/>
      <c r="HC397" s="184"/>
      <c r="HD397" s="184"/>
      <c r="HE397" s="184"/>
      <c r="HF397" s="184"/>
      <c r="HG397" s="184"/>
      <c r="HH397" s="184"/>
      <c r="HI397" s="184"/>
      <c r="HJ397" s="184"/>
      <c r="HK397" s="578"/>
    </row>
    <row r="398" spans="1:219" s="185" customFormat="1">
      <c r="A398" s="284"/>
      <c r="B398" s="285"/>
      <c r="C398" s="286"/>
      <c r="D398" s="287"/>
      <c r="E398" s="288"/>
      <c r="F398" s="289"/>
      <c r="G398" s="289"/>
      <c r="H398" s="289"/>
      <c r="I398" s="289"/>
      <c r="J398" s="289"/>
      <c r="K398" s="289"/>
      <c r="L398" s="289"/>
      <c r="M398" s="572"/>
      <c r="N398" s="572"/>
      <c r="O398" s="572"/>
      <c r="P398" s="572"/>
      <c r="Q398" s="572"/>
      <c r="R398" s="572"/>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c r="CW398" s="184"/>
      <c r="CX398" s="184"/>
      <c r="CY398" s="184"/>
      <c r="CZ398" s="184"/>
      <c r="DA398" s="184"/>
      <c r="DB398" s="184"/>
      <c r="DC398" s="184"/>
      <c r="DD398" s="184"/>
      <c r="DE398" s="184"/>
      <c r="DF398" s="184"/>
      <c r="DG398" s="184"/>
      <c r="DH398" s="184"/>
      <c r="DI398" s="184"/>
      <c r="DJ398" s="184"/>
      <c r="DK398" s="184"/>
      <c r="DL398" s="184"/>
      <c r="DM398" s="184"/>
      <c r="DN398" s="184"/>
      <c r="DO398" s="184"/>
      <c r="DP398" s="184"/>
      <c r="DQ398" s="184"/>
      <c r="DR398" s="184"/>
      <c r="DS398" s="184"/>
      <c r="DT398" s="184"/>
      <c r="DU398" s="184"/>
      <c r="DV398" s="184"/>
      <c r="DW398" s="184"/>
      <c r="DX398" s="184"/>
      <c r="DY398" s="184"/>
      <c r="DZ398" s="184"/>
      <c r="EA398" s="184"/>
      <c r="EB398" s="184"/>
      <c r="EC398" s="184"/>
      <c r="ED398" s="184"/>
      <c r="EE398" s="184"/>
      <c r="EF398" s="184"/>
      <c r="EG398" s="184"/>
      <c r="EH398" s="184"/>
      <c r="EI398" s="184"/>
      <c r="EJ398" s="184"/>
      <c r="EK398" s="184"/>
      <c r="EL398" s="184"/>
      <c r="EM398" s="184"/>
      <c r="EN398" s="184"/>
      <c r="EO398" s="184"/>
      <c r="EP398" s="184"/>
      <c r="EQ398" s="184"/>
      <c r="ER398" s="184"/>
      <c r="ES398" s="184"/>
      <c r="ET398" s="184"/>
      <c r="EU398" s="184"/>
      <c r="EV398" s="184"/>
      <c r="EW398" s="184"/>
      <c r="EX398" s="184"/>
      <c r="EY398" s="184"/>
      <c r="EZ398" s="184"/>
      <c r="FA398" s="184"/>
      <c r="FB398" s="184"/>
      <c r="FC398" s="184"/>
      <c r="FD398" s="184"/>
      <c r="FE398" s="184"/>
      <c r="FF398" s="184"/>
      <c r="FG398" s="184"/>
      <c r="FH398" s="184"/>
      <c r="FI398" s="184"/>
      <c r="FJ398" s="184"/>
      <c r="FK398" s="184"/>
      <c r="FL398" s="184"/>
      <c r="FM398" s="184"/>
      <c r="FN398" s="184"/>
      <c r="FO398" s="184"/>
      <c r="FP398" s="184"/>
      <c r="FQ398" s="184"/>
      <c r="FR398" s="184"/>
      <c r="FS398" s="184"/>
      <c r="FT398" s="184"/>
      <c r="FU398" s="184"/>
      <c r="FV398" s="184"/>
      <c r="FW398" s="184"/>
      <c r="FX398" s="184"/>
      <c r="FY398" s="184"/>
      <c r="FZ398" s="184"/>
      <c r="GA398" s="184"/>
      <c r="GB398" s="184"/>
      <c r="GC398" s="184"/>
      <c r="GD398" s="184"/>
      <c r="GE398" s="184"/>
      <c r="GF398" s="184"/>
      <c r="GG398" s="184"/>
      <c r="GH398" s="184"/>
      <c r="GI398" s="184"/>
      <c r="GJ398" s="184"/>
      <c r="GK398" s="184"/>
      <c r="GL398" s="184"/>
      <c r="GM398" s="184"/>
      <c r="GN398" s="184"/>
      <c r="GO398" s="184"/>
      <c r="GP398" s="184"/>
      <c r="GQ398" s="184"/>
      <c r="GR398" s="184"/>
      <c r="GS398" s="184"/>
      <c r="GT398" s="184"/>
      <c r="GU398" s="184"/>
      <c r="GV398" s="184"/>
      <c r="GW398" s="184"/>
      <c r="GX398" s="184"/>
      <c r="GY398" s="184"/>
      <c r="GZ398" s="184"/>
      <c r="HA398" s="184"/>
      <c r="HB398" s="184"/>
      <c r="HC398" s="184"/>
      <c r="HD398" s="184"/>
      <c r="HE398" s="184"/>
      <c r="HF398" s="184"/>
      <c r="HG398" s="184"/>
      <c r="HH398" s="184"/>
      <c r="HI398" s="184"/>
      <c r="HJ398" s="184"/>
      <c r="HK398" s="578"/>
    </row>
    <row r="399" spans="1:219" s="185" customFormat="1">
      <c r="A399" s="284"/>
      <c r="B399" s="285"/>
      <c r="C399" s="286"/>
      <c r="D399" s="287"/>
      <c r="E399" s="288"/>
      <c r="F399" s="289"/>
      <c r="G399" s="289"/>
      <c r="H399" s="289"/>
      <c r="I399" s="289"/>
      <c r="J399" s="289"/>
      <c r="K399" s="289"/>
      <c r="L399" s="289"/>
      <c r="M399" s="572"/>
      <c r="N399" s="572"/>
      <c r="O399" s="572"/>
      <c r="P399" s="572"/>
      <c r="Q399" s="572"/>
      <c r="R399" s="572"/>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c r="CH399" s="184"/>
      <c r="CI399" s="184"/>
      <c r="CJ399" s="184"/>
      <c r="CK399" s="184"/>
      <c r="CL399" s="184"/>
      <c r="CM399" s="184"/>
      <c r="CN399" s="184"/>
      <c r="CO399" s="184"/>
      <c r="CP399" s="184"/>
      <c r="CQ399" s="184"/>
      <c r="CR399" s="184"/>
      <c r="CS399" s="184"/>
      <c r="CT399" s="184"/>
      <c r="CU399" s="184"/>
      <c r="CV399" s="184"/>
      <c r="CW399" s="184"/>
      <c r="CX399" s="184"/>
      <c r="CY399" s="184"/>
      <c r="CZ399" s="184"/>
      <c r="DA399" s="184"/>
      <c r="DB399" s="184"/>
      <c r="DC399" s="184"/>
      <c r="DD399" s="184"/>
      <c r="DE399" s="184"/>
      <c r="DF399" s="184"/>
      <c r="DG399" s="184"/>
      <c r="DH399" s="184"/>
      <c r="DI399" s="184"/>
      <c r="DJ399" s="184"/>
      <c r="DK399" s="184"/>
      <c r="DL399" s="184"/>
      <c r="DM399" s="184"/>
      <c r="DN399" s="184"/>
      <c r="DO399" s="184"/>
      <c r="DP399" s="184"/>
      <c r="DQ399" s="184"/>
      <c r="DR399" s="184"/>
      <c r="DS399" s="184"/>
      <c r="DT399" s="184"/>
      <c r="DU399" s="184"/>
      <c r="DV399" s="184"/>
      <c r="DW399" s="184"/>
      <c r="DX399" s="184"/>
      <c r="DY399" s="184"/>
      <c r="DZ399" s="184"/>
      <c r="EA399" s="184"/>
      <c r="EB399" s="184"/>
      <c r="EC399" s="184"/>
      <c r="ED399" s="184"/>
      <c r="EE399" s="184"/>
      <c r="EF399" s="184"/>
      <c r="EG399" s="184"/>
      <c r="EH399" s="184"/>
      <c r="EI399" s="184"/>
      <c r="EJ399" s="184"/>
      <c r="EK399" s="184"/>
      <c r="EL399" s="184"/>
      <c r="EM399" s="184"/>
      <c r="EN399" s="184"/>
      <c r="EO399" s="184"/>
      <c r="EP399" s="184"/>
      <c r="EQ399" s="184"/>
      <c r="ER399" s="184"/>
      <c r="ES399" s="184"/>
      <c r="ET399" s="184"/>
      <c r="EU399" s="184"/>
      <c r="EV399" s="184"/>
      <c r="EW399" s="184"/>
      <c r="EX399" s="184"/>
      <c r="EY399" s="184"/>
      <c r="EZ399" s="184"/>
      <c r="FA399" s="184"/>
      <c r="FB399" s="184"/>
      <c r="FC399" s="184"/>
      <c r="FD399" s="184"/>
      <c r="FE399" s="184"/>
      <c r="FF399" s="184"/>
      <c r="FG399" s="184"/>
      <c r="FH399" s="184"/>
      <c r="FI399" s="184"/>
      <c r="FJ399" s="184"/>
      <c r="FK399" s="184"/>
      <c r="FL399" s="184"/>
      <c r="FM399" s="184"/>
      <c r="FN399" s="184"/>
      <c r="FO399" s="184"/>
      <c r="FP399" s="184"/>
      <c r="FQ399" s="184"/>
      <c r="FR399" s="184"/>
      <c r="FS399" s="184"/>
      <c r="FT399" s="184"/>
      <c r="FU399" s="184"/>
      <c r="FV399" s="184"/>
      <c r="FW399" s="184"/>
      <c r="FX399" s="184"/>
      <c r="FY399" s="184"/>
      <c r="FZ399" s="184"/>
      <c r="GA399" s="184"/>
      <c r="GB399" s="184"/>
      <c r="GC399" s="184"/>
      <c r="GD399" s="184"/>
      <c r="GE399" s="184"/>
      <c r="GF399" s="184"/>
      <c r="GG399" s="184"/>
      <c r="GH399" s="184"/>
      <c r="GI399" s="184"/>
      <c r="GJ399" s="184"/>
      <c r="GK399" s="184"/>
      <c r="GL399" s="184"/>
      <c r="GM399" s="184"/>
      <c r="GN399" s="184"/>
      <c r="GO399" s="184"/>
      <c r="GP399" s="184"/>
      <c r="GQ399" s="184"/>
      <c r="GR399" s="184"/>
      <c r="GS399" s="184"/>
      <c r="GT399" s="184"/>
      <c r="GU399" s="184"/>
      <c r="GV399" s="184"/>
      <c r="GW399" s="184"/>
      <c r="GX399" s="184"/>
      <c r="GY399" s="184"/>
      <c r="GZ399" s="184"/>
      <c r="HA399" s="184"/>
      <c r="HB399" s="184"/>
      <c r="HC399" s="184"/>
      <c r="HD399" s="184"/>
      <c r="HE399" s="184"/>
      <c r="HF399" s="184"/>
      <c r="HG399" s="184"/>
      <c r="HH399" s="184"/>
      <c r="HI399" s="184"/>
      <c r="HJ399" s="184"/>
      <c r="HK399" s="578"/>
    </row>
    <row r="400" spans="1:219" s="185" customFormat="1">
      <c r="A400" s="284"/>
      <c r="B400" s="285"/>
      <c r="C400" s="286"/>
      <c r="D400" s="287"/>
      <c r="E400" s="288"/>
      <c r="F400" s="289"/>
      <c r="G400" s="289"/>
      <c r="H400" s="289"/>
      <c r="I400" s="289"/>
      <c r="J400" s="289"/>
      <c r="K400" s="289"/>
      <c r="L400" s="289"/>
      <c r="M400" s="572"/>
      <c r="N400" s="572"/>
      <c r="O400" s="572"/>
      <c r="P400" s="572"/>
      <c r="Q400" s="572"/>
      <c r="R400" s="572"/>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c r="CE400" s="184"/>
      <c r="CF400" s="184"/>
      <c r="CG400" s="184"/>
      <c r="CH400" s="184"/>
      <c r="CI400" s="184"/>
      <c r="CJ400" s="184"/>
      <c r="CK400" s="184"/>
      <c r="CL400" s="184"/>
      <c r="CM400" s="184"/>
      <c r="CN400" s="184"/>
      <c r="CO400" s="184"/>
      <c r="CP400" s="184"/>
      <c r="CQ400" s="184"/>
      <c r="CR400" s="184"/>
      <c r="CS400" s="184"/>
      <c r="CT400" s="184"/>
      <c r="CU400" s="184"/>
      <c r="CV400" s="184"/>
      <c r="CW400" s="184"/>
      <c r="CX400" s="184"/>
      <c r="CY400" s="184"/>
      <c r="CZ400" s="184"/>
      <c r="DA400" s="184"/>
      <c r="DB400" s="184"/>
      <c r="DC400" s="184"/>
      <c r="DD400" s="184"/>
      <c r="DE400" s="184"/>
      <c r="DF400" s="184"/>
      <c r="DG400" s="184"/>
      <c r="DH400" s="184"/>
      <c r="DI400" s="184"/>
      <c r="DJ400" s="184"/>
      <c r="DK400" s="184"/>
      <c r="DL400" s="184"/>
      <c r="DM400" s="184"/>
      <c r="DN400" s="184"/>
      <c r="DO400" s="184"/>
      <c r="DP400" s="184"/>
      <c r="DQ400" s="184"/>
      <c r="DR400" s="184"/>
      <c r="DS400" s="184"/>
      <c r="DT400" s="184"/>
      <c r="DU400" s="184"/>
      <c r="DV400" s="184"/>
      <c r="DW400" s="184"/>
      <c r="DX400" s="184"/>
      <c r="DY400" s="184"/>
      <c r="DZ400" s="184"/>
      <c r="EA400" s="184"/>
      <c r="EB400" s="184"/>
      <c r="EC400" s="184"/>
      <c r="ED400" s="184"/>
      <c r="EE400" s="184"/>
      <c r="EF400" s="184"/>
      <c r="EG400" s="184"/>
      <c r="EH400" s="184"/>
      <c r="EI400" s="184"/>
      <c r="EJ400" s="184"/>
      <c r="EK400" s="184"/>
      <c r="EL400" s="184"/>
      <c r="EM400" s="184"/>
      <c r="EN400" s="184"/>
      <c r="EO400" s="184"/>
      <c r="EP400" s="184"/>
      <c r="EQ400" s="184"/>
      <c r="ER400" s="184"/>
      <c r="ES400" s="184"/>
      <c r="ET400" s="184"/>
      <c r="EU400" s="184"/>
      <c r="EV400" s="184"/>
      <c r="EW400" s="184"/>
      <c r="EX400" s="184"/>
      <c r="EY400" s="184"/>
      <c r="EZ400" s="184"/>
      <c r="FA400" s="184"/>
      <c r="FB400" s="184"/>
      <c r="FC400" s="184"/>
      <c r="FD400" s="184"/>
      <c r="FE400" s="184"/>
      <c r="FF400" s="184"/>
      <c r="FG400" s="184"/>
      <c r="FH400" s="184"/>
      <c r="FI400" s="184"/>
      <c r="FJ400" s="184"/>
      <c r="FK400" s="184"/>
      <c r="FL400" s="184"/>
      <c r="FM400" s="184"/>
      <c r="FN400" s="184"/>
      <c r="FO400" s="184"/>
      <c r="FP400" s="184"/>
      <c r="FQ400" s="184"/>
      <c r="FR400" s="184"/>
      <c r="FS400" s="184"/>
      <c r="FT400" s="184"/>
      <c r="FU400" s="184"/>
      <c r="FV400" s="184"/>
      <c r="FW400" s="184"/>
      <c r="FX400" s="184"/>
      <c r="FY400" s="184"/>
      <c r="FZ400" s="184"/>
      <c r="GA400" s="184"/>
      <c r="GB400" s="184"/>
      <c r="GC400" s="184"/>
      <c r="GD400" s="184"/>
      <c r="GE400" s="184"/>
      <c r="GF400" s="184"/>
      <c r="GG400" s="184"/>
      <c r="GH400" s="184"/>
      <c r="GI400" s="184"/>
      <c r="GJ400" s="184"/>
      <c r="GK400" s="184"/>
      <c r="GL400" s="184"/>
      <c r="GM400" s="184"/>
      <c r="GN400" s="184"/>
      <c r="GO400" s="184"/>
      <c r="GP400" s="184"/>
      <c r="GQ400" s="184"/>
      <c r="GR400" s="184"/>
      <c r="GS400" s="184"/>
      <c r="GT400" s="184"/>
      <c r="GU400" s="184"/>
      <c r="GV400" s="184"/>
      <c r="GW400" s="184"/>
      <c r="GX400" s="184"/>
      <c r="GY400" s="184"/>
      <c r="GZ400" s="184"/>
      <c r="HA400" s="184"/>
      <c r="HB400" s="184"/>
      <c r="HC400" s="184"/>
      <c r="HD400" s="184"/>
      <c r="HE400" s="184"/>
      <c r="HF400" s="184"/>
      <c r="HG400" s="184"/>
      <c r="HH400" s="184"/>
      <c r="HI400" s="184"/>
      <c r="HJ400" s="184"/>
      <c r="HK400" s="578"/>
    </row>
    <row r="401" spans="1:219" s="185" customFormat="1">
      <c r="A401" s="284"/>
      <c r="B401" s="285"/>
      <c r="C401" s="286"/>
      <c r="D401" s="287"/>
      <c r="E401" s="288"/>
      <c r="F401" s="289"/>
      <c r="G401" s="289"/>
      <c r="H401" s="289"/>
      <c r="I401" s="289"/>
      <c r="J401" s="289"/>
      <c r="K401" s="289"/>
      <c r="L401" s="289"/>
      <c r="M401" s="572"/>
      <c r="N401" s="572"/>
      <c r="O401" s="572"/>
      <c r="P401" s="572"/>
      <c r="Q401" s="572"/>
      <c r="R401" s="572"/>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c r="BY401" s="184"/>
      <c r="BZ401" s="184"/>
      <c r="CA401" s="184"/>
      <c r="CB401" s="184"/>
      <c r="CC401" s="184"/>
      <c r="CD401" s="184"/>
      <c r="CE401" s="184"/>
      <c r="CF401" s="184"/>
      <c r="CG401" s="184"/>
      <c r="CH401" s="184"/>
      <c r="CI401" s="184"/>
      <c r="CJ401" s="184"/>
      <c r="CK401" s="184"/>
      <c r="CL401" s="184"/>
      <c r="CM401" s="184"/>
      <c r="CN401" s="184"/>
      <c r="CO401" s="184"/>
      <c r="CP401" s="184"/>
      <c r="CQ401" s="184"/>
      <c r="CR401" s="184"/>
      <c r="CS401" s="184"/>
      <c r="CT401" s="184"/>
      <c r="CU401" s="184"/>
      <c r="CV401" s="184"/>
      <c r="CW401" s="184"/>
      <c r="CX401" s="184"/>
      <c r="CY401" s="184"/>
      <c r="CZ401" s="184"/>
      <c r="DA401" s="184"/>
      <c r="DB401" s="184"/>
      <c r="DC401" s="184"/>
      <c r="DD401" s="184"/>
      <c r="DE401" s="184"/>
      <c r="DF401" s="184"/>
      <c r="DG401" s="184"/>
      <c r="DH401" s="184"/>
      <c r="DI401" s="184"/>
      <c r="DJ401" s="184"/>
      <c r="DK401" s="184"/>
      <c r="DL401" s="184"/>
      <c r="DM401" s="184"/>
      <c r="DN401" s="184"/>
      <c r="DO401" s="184"/>
      <c r="DP401" s="184"/>
      <c r="DQ401" s="184"/>
      <c r="DR401" s="184"/>
      <c r="DS401" s="184"/>
      <c r="DT401" s="184"/>
      <c r="DU401" s="184"/>
      <c r="DV401" s="184"/>
      <c r="DW401" s="184"/>
      <c r="DX401" s="184"/>
      <c r="DY401" s="184"/>
      <c r="DZ401" s="184"/>
      <c r="EA401" s="184"/>
      <c r="EB401" s="184"/>
      <c r="EC401" s="184"/>
      <c r="ED401" s="184"/>
      <c r="EE401" s="184"/>
      <c r="EF401" s="184"/>
      <c r="EG401" s="184"/>
      <c r="EH401" s="184"/>
      <c r="EI401" s="184"/>
      <c r="EJ401" s="184"/>
      <c r="EK401" s="184"/>
      <c r="EL401" s="184"/>
      <c r="EM401" s="184"/>
      <c r="EN401" s="184"/>
      <c r="EO401" s="184"/>
      <c r="EP401" s="184"/>
      <c r="EQ401" s="184"/>
      <c r="ER401" s="184"/>
      <c r="ES401" s="184"/>
      <c r="ET401" s="184"/>
      <c r="EU401" s="184"/>
      <c r="EV401" s="184"/>
      <c r="EW401" s="184"/>
      <c r="EX401" s="184"/>
      <c r="EY401" s="184"/>
      <c r="EZ401" s="184"/>
      <c r="FA401" s="184"/>
      <c r="FB401" s="184"/>
      <c r="FC401" s="184"/>
      <c r="FD401" s="184"/>
      <c r="FE401" s="184"/>
      <c r="FF401" s="184"/>
      <c r="FG401" s="184"/>
      <c r="FH401" s="184"/>
      <c r="FI401" s="184"/>
      <c r="FJ401" s="184"/>
      <c r="FK401" s="184"/>
      <c r="FL401" s="184"/>
      <c r="FM401" s="184"/>
      <c r="FN401" s="184"/>
      <c r="FO401" s="184"/>
      <c r="FP401" s="184"/>
      <c r="FQ401" s="184"/>
      <c r="FR401" s="184"/>
      <c r="FS401" s="184"/>
      <c r="FT401" s="184"/>
      <c r="FU401" s="184"/>
      <c r="FV401" s="184"/>
      <c r="FW401" s="184"/>
      <c r="FX401" s="184"/>
      <c r="FY401" s="184"/>
      <c r="FZ401" s="184"/>
      <c r="GA401" s="184"/>
      <c r="GB401" s="184"/>
      <c r="GC401" s="184"/>
      <c r="GD401" s="184"/>
      <c r="GE401" s="184"/>
      <c r="GF401" s="184"/>
      <c r="GG401" s="184"/>
      <c r="GH401" s="184"/>
      <c r="GI401" s="184"/>
      <c r="GJ401" s="184"/>
      <c r="GK401" s="184"/>
      <c r="GL401" s="184"/>
      <c r="GM401" s="184"/>
      <c r="GN401" s="184"/>
      <c r="GO401" s="184"/>
      <c r="GP401" s="184"/>
      <c r="GQ401" s="184"/>
      <c r="GR401" s="184"/>
      <c r="GS401" s="184"/>
      <c r="GT401" s="184"/>
      <c r="GU401" s="184"/>
      <c r="GV401" s="184"/>
      <c r="GW401" s="184"/>
      <c r="GX401" s="184"/>
      <c r="GY401" s="184"/>
      <c r="GZ401" s="184"/>
      <c r="HA401" s="184"/>
      <c r="HB401" s="184"/>
      <c r="HC401" s="184"/>
      <c r="HD401" s="184"/>
      <c r="HE401" s="184"/>
      <c r="HF401" s="184"/>
      <c r="HG401" s="184"/>
      <c r="HH401" s="184"/>
      <c r="HI401" s="184"/>
      <c r="HJ401" s="184"/>
      <c r="HK401" s="578"/>
    </row>
    <row r="402" spans="1:219" s="185" customFormat="1">
      <c r="A402" s="284"/>
      <c r="B402" s="285"/>
      <c r="C402" s="286"/>
      <c r="D402" s="287"/>
      <c r="E402" s="288"/>
      <c r="F402" s="289"/>
      <c r="G402" s="289"/>
      <c r="H402" s="289"/>
      <c r="I402" s="289"/>
      <c r="J402" s="289"/>
      <c r="K402" s="289"/>
      <c r="L402" s="289"/>
      <c r="M402" s="572"/>
      <c r="N402" s="572"/>
      <c r="O402" s="572"/>
      <c r="P402" s="572"/>
      <c r="Q402" s="572"/>
      <c r="R402" s="572"/>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c r="BY402" s="184"/>
      <c r="BZ402" s="184"/>
      <c r="CA402" s="184"/>
      <c r="CB402" s="184"/>
      <c r="CC402" s="184"/>
      <c r="CD402" s="184"/>
      <c r="CE402" s="184"/>
      <c r="CF402" s="184"/>
      <c r="CG402" s="184"/>
      <c r="CH402" s="184"/>
      <c r="CI402" s="184"/>
      <c r="CJ402" s="184"/>
      <c r="CK402" s="184"/>
      <c r="CL402" s="184"/>
      <c r="CM402" s="184"/>
      <c r="CN402" s="184"/>
      <c r="CO402" s="184"/>
      <c r="CP402" s="184"/>
      <c r="CQ402" s="184"/>
      <c r="CR402" s="184"/>
      <c r="CS402" s="184"/>
      <c r="CT402" s="184"/>
      <c r="CU402" s="184"/>
      <c r="CV402" s="184"/>
      <c r="CW402" s="184"/>
      <c r="CX402" s="184"/>
      <c r="CY402" s="184"/>
      <c r="CZ402" s="184"/>
      <c r="DA402" s="184"/>
      <c r="DB402" s="184"/>
      <c r="DC402" s="184"/>
      <c r="DD402" s="184"/>
      <c r="DE402" s="184"/>
      <c r="DF402" s="184"/>
      <c r="DG402" s="184"/>
      <c r="DH402" s="184"/>
      <c r="DI402" s="184"/>
      <c r="DJ402" s="184"/>
      <c r="DK402" s="184"/>
      <c r="DL402" s="184"/>
      <c r="DM402" s="184"/>
      <c r="DN402" s="184"/>
      <c r="DO402" s="184"/>
      <c r="DP402" s="184"/>
      <c r="DQ402" s="184"/>
      <c r="DR402" s="184"/>
      <c r="DS402" s="184"/>
      <c r="DT402" s="184"/>
      <c r="DU402" s="184"/>
      <c r="DV402" s="184"/>
      <c r="DW402" s="184"/>
      <c r="DX402" s="184"/>
      <c r="DY402" s="184"/>
      <c r="DZ402" s="184"/>
      <c r="EA402" s="184"/>
      <c r="EB402" s="184"/>
      <c r="EC402" s="184"/>
      <c r="ED402" s="184"/>
      <c r="EE402" s="184"/>
      <c r="EF402" s="184"/>
      <c r="EG402" s="184"/>
      <c r="EH402" s="184"/>
      <c r="EI402" s="184"/>
      <c r="EJ402" s="184"/>
      <c r="EK402" s="184"/>
      <c r="EL402" s="184"/>
      <c r="EM402" s="184"/>
      <c r="EN402" s="184"/>
      <c r="EO402" s="184"/>
      <c r="EP402" s="184"/>
      <c r="EQ402" s="184"/>
      <c r="ER402" s="184"/>
      <c r="ES402" s="184"/>
      <c r="ET402" s="184"/>
      <c r="EU402" s="184"/>
      <c r="EV402" s="184"/>
      <c r="EW402" s="184"/>
      <c r="EX402" s="184"/>
      <c r="EY402" s="184"/>
      <c r="EZ402" s="184"/>
      <c r="FA402" s="184"/>
      <c r="FB402" s="184"/>
      <c r="FC402" s="184"/>
      <c r="FD402" s="184"/>
      <c r="FE402" s="184"/>
      <c r="FF402" s="184"/>
      <c r="FG402" s="184"/>
      <c r="FH402" s="184"/>
      <c r="FI402" s="184"/>
      <c r="FJ402" s="184"/>
      <c r="FK402" s="184"/>
      <c r="FL402" s="184"/>
      <c r="FM402" s="184"/>
      <c r="FN402" s="184"/>
      <c r="FO402" s="184"/>
      <c r="FP402" s="184"/>
      <c r="FQ402" s="184"/>
      <c r="FR402" s="184"/>
      <c r="FS402" s="184"/>
      <c r="FT402" s="184"/>
      <c r="FU402" s="184"/>
      <c r="FV402" s="184"/>
      <c r="FW402" s="184"/>
      <c r="FX402" s="184"/>
      <c r="FY402" s="184"/>
      <c r="FZ402" s="184"/>
      <c r="GA402" s="184"/>
      <c r="GB402" s="184"/>
      <c r="GC402" s="184"/>
      <c r="GD402" s="184"/>
      <c r="GE402" s="184"/>
      <c r="GF402" s="184"/>
      <c r="GG402" s="184"/>
      <c r="GH402" s="184"/>
      <c r="GI402" s="184"/>
      <c r="GJ402" s="184"/>
      <c r="GK402" s="184"/>
      <c r="GL402" s="184"/>
      <c r="GM402" s="184"/>
      <c r="GN402" s="184"/>
      <c r="GO402" s="184"/>
      <c r="GP402" s="184"/>
      <c r="GQ402" s="184"/>
      <c r="GR402" s="184"/>
      <c r="GS402" s="184"/>
      <c r="GT402" s="184"/>
      <c r="GU402" s="184"/>
      <c r="GV402" s="184"/>
      <c r="GW402" s="184"/>
      <c r="GX402" s="184"/>
      <c r="GY402" s="184"/>
      <c r="GZ402" s="184"/>
      <c r="HA402" s="184"/>
      <c r="HB402" s="184"/>
      <c r="HC402" s="184"/>
      <c r="HD402" s="184"/>
      <c r="HE402" s="184"/>
      <c r="HF402" s="184"/>
      <c r="HG402" s="184"/>
      <c r="HH402" s="184"/>
      <c r="HI402" s="184"/>
      <c r="HJ402" s="184"/>
      <c r="HK402" s="578"/>
    </row>
    <row r="403" spans="1:219" s="185" customFormat="1">
      <c r="A403" s="284"/>
      <c r="B403" s="285"/>
      <c r="C403" s="286"/>
      <c r="D403" s="287"/>
      <c r="E403" s="288"/>
      <c r="F403" s="289"/>
      <c r="G403" s="289"/>
      <c r="H403" s="289"/>
      <c r="I403" s="289"/>
      <c r="J403" s="289"/>
      <c r="K403" s="289"/>
      <c r="L403" s="289"/>
      <c r="M403" s="572"/>
      <c r="N403" s="572"/>
      <c r="O403" s="572"/>
      <c r="P403" s="572"/>
      <c r="Q403" s="572"/>
      <c r="R403" s="572"/>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c r="CW403" s="184"/>
      <c r="CX403" s="184"/>
      <c r="CY403" s="184"/>
      <c r="CZ403" s="184"/>
      <c r="DA403" s="184"/>
      <c r="DB403" s="184"/>
      <c r="DC403" s="184"/>
      <c r="DD403" s="184"/>
      <c r="DE403" s="184"/>
      <c r="DF403" s="184"/>
      <c r="DG403" s="184"/>
      <c r="DH403" s="184"/>
      <c r="DI403" s="184"/>
      <c r="DJ403" s="184"/>
      <c r="DK403" s="184"/>
      <c r="DL403" s="184"/>
      <c r="DM403" s="184"/>
      <c r="DN403" s="184"/>
      <c r="DO403" s="184"/>
      <c r="DP403" s="184"/>
      <c r="DQ403" s="184"/>
      <c r="DR403" s="184"/>
      <c r="DS403" s="184"/>
      <c r="DT403" s="184"/>
      <c r="DU403" s="184"/>
      <c r="DV403" s="184"/>
      <c r="DW403" s="184"/>
      <c r="DX403" s="184"/>
      <c r="DY403" s="184"/>
      <c r="DZ403" s="184"/>
      <c r="EA403" s="184"/>
      <c r="EB403" s="184"/>
      <c r="EC403" s="184"/>
      <c r="ED403" s="184"/>
      <c r="EE403" s="184"/>
      <c r="EF403" s="184"/>
      <c r="EG403" s="184"/>
      <c r="EH403" s="184"/>
      <c r="EI403" s="184"/>
      <c r="EJ403" s="184"/>
      <c r="EK403" s="184"/>
      <c r="EL403" s="184"/>
      <c r="EM403" s="184"/>
      <c r="EN403" s="184"/>
      <c r="EO403" s="184"/>
      <c r="EP403" s="184"/>
      <c r="EQ403" s="184"/>
      <c r="ER403" s="184"/>
      <c r="ES403" s="184"/>
      <c r="ET403" s="184"/>
      <c r="EU403" s="184"/>
      <c r="EV403" s="184"/>
      <c r="EW403" s="184"/>
      <c r="EX403" s="184"/>
      <c r="EY403" s="184"/>
      <c r="EZ403" s="184"/>
      <c r="FA403" s="184"/>
      <c r="FB403" s="184"/>
      <c r="FC403" s="184"/>
      <c r="FD403" s="184"/>
      <c r="FE403" s="184"/>
      <c r="FF403" s="184"/>
      <c r="FG403" s="184"/>
      <c r="FH403" s="184"/>
      <c r="FI403" s="184"/>
      <c r="FJ403" s="184"/>
      <c r="FK403" s="184"/>
      <c r="FL403" s="184"/>
      <c r="FM403" s="184"/>
      <c r="FN403" s="184"/>
      <c r="FO403" s="184"/>
      <c r="FP403" s="184"/>
      <c r="FQ403" s="184"/>
      <c r="FR403" s="184"/>
      <c r="FS403" s="184"/>
      <c r="FT403" s="184"/>
      <c r="FU403" s="184"/>
      <c r="FV403" s="184"/>
      <c r="FW403" s="184"/>
      <c r="FX403" s="184"/>
      <c r="FY403" s="184"/>
      <c r="FZ403" s="184"/>
      <c r="GA403" s="184"/>
      <c r="GB403" s="184"/>
      <c r="GC403" s="184"/>
      <c r="GD403" s="184"/>
      <c r="GE403" s="184"/>
      <c r="GF403" s="184"/>
      <c r="GG403" s="184"/>
      <c r="GH403" s="184"/>
      <c r="GI403" s="184"/>
      <c r="GJ403" s="184"/>
      <c r="GK403" s="184"/>
      <c r="GL403" s="184"/>
      <c r="GM403" s="184"/>
      <c r="GN403" s="184"/>
      <c r="GO403" s="184"/>
      <c r="GP403" s="184"/>
      <c r="GQ403" s="184"/>
      <c r="GR403" s="184"/>
      <c r="GS403" s="184"/>
      <c r="GT403" s="184"/>
      <c r="GU403" s="184"/>
      <c r="GV403" s="184"/>
      <c r="GW403" s="184"/>
      <c r="GX403" s="184"/>
      <c r="GY403" s="184"/>
      <c r="GZ403" s="184"/>
      <c r="HA403" s="184"/>
      <c r="HB403" s="184"/>
      <c r="HC403" s="184"/>
      <c r="HD403" s="184"/>
      <c r="HE403" s="184"/>
      <c r="HF403" s="184"/>
      <c r="HG403" s="184"/>
      <c r="HH403" s="184"/>
      <c r="HI403" s="184"/>
      <c r="HJ403" s="184"/>
      <c r="HK403" s="578"/>
    </row>
    <row r="404" spans="1:219" s="185" customFormat="1">
      <c r="A404" s="284"/>
      <c r="B404" s="285"/>
      <c r="C404" s="286"/>
      <c r="D404" s="287"/>
      <c r="E404" s="288"/>
      <c r="F404" s="289"/>
      <c r="G404" s="289"/>
      <c r="H404" s="289"/>
      <c r="I404" s="289"/>
      <c r="J404" s="289"/>
      <c r="K404" s="289"/>
      <c r="L404" s="289"/>
      <c r="M404" s="572"/>
      <c r="N404" s="572"/>
      <c r="O404" s="572"/>
      <c r="P404" s="572"/>
      <c r="Q404" s="572"/>
      <c r="R404" s="572"/>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c r="BM404" s="184"/>
      <c r="BN404" s="184"/>
      <c r="BO404" s="184"/>
      <c r="BP404" s="184"/>
      <c r="BQ404" s="184"/>
      <c r="BR404" s="184"/>
      <c r="BS404" s="184"/>
      <c r="BT404" s="184"/>
      <c r="BU404" s="184"/>
      <c r="BV404" s="184"/>
      <c r="BW404" s="184"/>
      <c r="BX404" s="184"/>
      <c r="BY404" s="184"/>
      <c r="BZ404" s="184"/>
      <c r="CA404" s="184"/>
      <c r="CB404" s="184"/>
      <c r="CC404" s="184"/>
      <c r="CD404" s="184"/>
      <c r="CE404" s="184"/>
      <c r="CF404" s="184"/>
      <c r="CG404" s="184"/>
      <c r="CH404" s="184"/>
      <c r="CI404" s="184"/>
      <c r="CJ404" s="184"/>
      <c r="CK404" s="184"/>
      <c r="CL404" s="184"/>
      <c r="CM404" s="184"/>
      <c r="CN404" s="184"/>
      <c r="CO404" s="184"/>
      <c r="CP404" s="184"/>
      <c r="CQ404" s="184"/>
      <c r="CR404" s="184"/>
      <c r="CS404" s="184"/>
      <c r="CT404" s="184"/>
      <c r="CU404" s="184"/>
      <c r="CV404" s="184"/>
      <c r="CW404" s="184"/>
      <c r="CX404" s="184"/>
      <c r="CY404" s="184"/>
      <c r="CZ404" s="184"/>
      <c r="DA404" s="184"/>
      <c r="DB404" s="184"/>
      <c r="DC404" s="184"/>
      <c r="DD404" s="184"/>
      <c r="DE404" s="184"/>
      <c r="DF404" s="184"/>
      <c r="DG404" s="184"/>
      <c r="DH404" s="184"/>
      <c r="DI404" s="184"/>
      <c r="DJ404" s="184"/>
      <c r="DK404" s="184"/>
      <c r="DL404" s="184"/>
      <c r="DM404" s="184"/>
      <c r="DN404" s="184"/>
      <c r="DO404" s="184"/>
      <c r="DP404" s="184"/>
      <c r="DQ404" s="184"/>
      <c r="DR404" s="184"/>
      <c r="DS404" s="184"/>
      <c r="DT404" s="184"/>
      <c r="DU404" s="184"/>
      <c r="DV404" s="184"/>
      <c r="DW404" s="184"/>
      <c r="DX404" s="184"/>
      <c r="DY404" s="184"/>
      <c r="DZ404" s="184"/>
      <c r="EA404" s="184"/>
      <c r="EB404" s="184"/>
      <c r="EC404" s="184"/>
      <c r="ED404" s="184"/>
      <c r="EE404" s="184"/>
      <c r="EF404" s="184"/>
      <c r="EG404" s="184"/>
      <c r="EH404" s="184"/>
      <c r="EI404" s="184"/>
      <c r="EJ404" s="184"/>
      <c r="EK404" s="184"/>
      <c r="EL404" s="184"/>
      <c r="EM404" s="184"/>
      <c r="EN404" s="184"/>
      <c r="EO404" s="184"/>
      <c r="EP404" s="184"/>
      <c r="EQ404" s="184"/>
      <c r="ER404" s="184"/>
      <c r="ES404" s="184"/>
      <c r="ET404" s="184"/>
      <c r="EU404" s="184"/>
      <c r="EV404" s="184"/>
      <c r="EW404" s="184"/>
      <c r="EX404" s="184"/>
      <c r="EY404" s="184"/>
      <c r="EZ404" s="184"/>
      <c r="FA404" s="184"/>
      <c r="FB404" s="184"/>
      <c r="FC404" s="184"/>
      <c r="FD404" s="184"/>
      <c r="FE404" s="184"/>
      <c r="FF404" s="184"/>
      <c r="FG404" s="184"/>
      <c r="FH404" s="184"/>
      <c r="FI404" s="184"/>
      <c r="FJ404" s="184"/>
      <c r="FK404" s="184"/>
      <c r="FL404" s="184"/>
      <c r="FM404" s="184"/>
      <c r="FN404" s="184"/>
      <c r="FO404" s="184"/>
      <c r="FP404" s="184"/>
      <c r="FQ404" s="184"/>
      <c r="FR404" s="184"/>
      <c r="FS404" s="184"/>
      <c r="FT404" s="184"/>
      <c r="FU404" s="184"/>
      <c r="FV404" s="184"/>
      <c r="FW404" s="184"/>
      <c r="FX404" s="184"/>
      <c r="FY404" s="184"/>
      <c r="FZ404" s="184"/>
      <c r="GA404" s="184"/>
      <c r="GB404" s="184"/>
      <c r="GC404" s="184"/>
      <c r="GD404" s="184"/>
      <c r="GE404" s="184"/>
      <c r="GF404" s="184"/>
      <c r="GG404" s="184"/>
      <c r="GH404" s="184"/>
      <c r="GI404" s="184"/>
      <c r="GJ404" s="184"/>
      <c r="GK404" s="184"/>
      <c r="GL404" s="184"/>
      <c r="GM404" s="184"/>
      <c r="GN404" s="184"/>
      <c r="GO404" s="184"/>
      <c r="GP404" s="184"/>
      <c r="GQ404" s="184"/>
      <c r="GR404" s="184"/>
      <c r="GS404" s="184"/>
      <c r="GT404" s="184"/>
      <c r="GU404" s="184"/>
      <c r="GV404" s="184"/>
      <c r="GW404" s="184"/>
      <c r="GX404" s="184"/>
      <c r="GY404" s="184"/>
      <c r="GZ404" s="184"/>
      <c r="HA404" s="184"/>
      <c r="HB404" s="184"/>
      <c r="HC404" s="184"/>
      <c r="HD404" s="184"/>
      <c r="HE404" s="184"/>
      <c r="HF404" s="184"/>
      <c r="HG404" s="184"/>
      <c r="HH404" s="184"/>
      <c r="HI404" s="184"/>
      <c r="HJ404" s="184"/>
      <c r="HK404" s="578"/>
    </row>
    <row r="405" spans="1:219" s="185" customFormat="1">
      <c r="A405" s="284"/>
      <c r="B405" s="285"/>
      <c r="C405" s="286"/>
      <c r="D405" s="287"/>
      <c r="E405" s="288"/>
      <c r="F405" s="289"/>
      <c r="G405" s="289"/>
      <c r="H405" s="289"/>
      <c r="I405" s="289"/>
      <c r="J405" s="289"/>
      <c r="K405" s="289"/>
      <c r="L405" s="289"/>
      <c r="M405" s="572"/>
      <c r="N405" s="572"/>
      <c r="O405" s="572"/>
      <c r="P405" s="572"/>
      <c r="Q405" s="572"/>
      <c r="R405" s="572"/>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c r="BM405" s="184"/>
      <c r="BN405" s="184"/>
      <c r="BO405" s="184"/>
      <c r="BP405" s="184"/>
      <c r="BQ405" s="184"/>
      <c r="BR405" s="184"/>
      <c r="BS405" s="184"/>
      <c r="BT405" s="184"/>
      <c r="BU405" s="184"/>
      <c r="BV405" s="184"/>
      <c r="BW405" s="184"/>
      <c r="BX405" s="184"/>
      <c r="BY405" s="184"/>
      <c r="BZ405" s="184"/>
      <c r="CA405" s="184"/>
      <c r="CB405" s="184"/>
      <c r="CC405" s="184"/>
      <c r="CD405" s="184"/>
      <c r="CE405" s="184"/>
      <c r="CF405" s="184"/>
      <c r="CG405" s="184"/>
      <c r="CH405" s="184"/>
      <c r="CI405" s="184"/>
      <c r="CJ405" s="184"/>
      <c r="CK405" s="184"/>
      <c r="CL405" s="184"/>
      <c r="CM405" s="184"/>
      <c r="CN405" s="184"/>
      <c r="CO405" s="184"/>
      <c r="CP405" s="184"/>
      <c r="CQ405" s="184"/>
      <c r="CR405" s="184"/>
      <c r="CS405" s="184"/>
      <c r="CT405" s="184"/>
      <c r="CU405" s="184"/>
      <c r="CV405" s="184"/>
      <c r="CW405" s="184"/>
      <c r="CX405" s="184"/>
      <c r="CY405" s="184"/>
      <c r="CZ405" s="184"/>
      <c r="DA405" s="184"/>
      <c r="DB405" s="184"/>
      <c r="DC405" s="184"/>
      <c r="DD405" s="184"/>
      <c r="DE405" s="184"/>
      <c r="DF405" s="184"/>
      <c r="DG405" s="184"/>
      <c r="DH405" s="184"/>
      <c r="DI405" s="184"/>
      <c r="DJ405" s="184"/>
      <c r="DK405" s="184"/>
      <c r="DL405" s="184"/>
      <c r="DM405" s="184"/>
      <c r="DN405" s="184"/>
      <c r="DO405" s="184"/>
      <c r="DP405" s="184"/>
      <c r="DQ405" s="184"/>
      <c r="DR405" s="184"/>
      <c r="DS405" s="184"/>
      <c r="DT405" s="184"/>
      <c r="DU405" s="184"/>
      <c r="DV405" s="184"/>
      <c r="DW405" s="184"/>
      <c r="DX405" s="184"/>
      <c r="DY405" s="184"/>
      <c r="DZ405" s="184"/>
      <c r="EA405" s="184"/>
      <c r="EB405" s="184"/>
      <c r="EC405" s="184"/>
      <c r="ED405" s="184"/>
      <c r="EE405" s="184"/>
      <c r="EF405" s="184"/>
      <c r="EG405" s="184"/>
      <c r="EH405" s="184"/>
      <c r="EI405" s="184"/>
      <c r="EJ405" s="184"/>
      <c r="EK405" s="184"/>
      <c r="EL405" s="184"/>
      <c r="EM405" s="184"/>
      <c r="EN405" s="184"/>
      <c r="EO405" s="184"/>
      <c r="EP405" s="184"/>
      <c r="EQ405" s="184"/>
      <c r="ER405" s="184"/>
      <c r="ES405" s="184"/>
      <c r="ET405" s="184"/>
      <c r="EU405" s="184"/>
      <c r="EV405" s="184"/>
      <c r="EW405" s="184"/>
      <c r="EX405" s="184"/>
      <c r="EY405" s="184"/>
      <c r="EZ405" s="184"/>
      <c r="FA405" s="184"/>
      <c r="FB405" s="184"/>
      <c r="FC405" s="184"/>
      <c r="FD405" s="184"/>
      <c r="FE405" s="184"/>
      <c r="FF405" s="184"/>
      <c r="FG405" s="184"/>
      <c r="FH405" s="184"/>
      <c r="FI405" s="184"/>
      <c r="FJ405" s="184"/>
      <c r="FK405" s="184"/>
      <c r="FL405" s="184"/>
      <c r="FM405" s="184"/>
      <c r="FN405" s="184"/>
      <c r="FO405" s="184"/>
      <c r="FP405" s="184"/>
      <c r="FQ405" s="184"/>
      <c r="FR405" s="184"/>
      <c r="FS405" s="184"/>
      <c r="FT405" s="184"/>
      <c r="FU405" s="184"/>
      <c r="FV405" s="184"/>
      <c r="FW405" s="184"/>
      <c r="FX405" s="184"/>
      <c r="FY405" s="184"/>
      <c r="FZ405" s="184"/>
      <c r="GA405" s="184"/>
      <c r="GB405" s="184"/>
      <c r="GC405" s="184"/>
      <c r="GD405" s="184"/>
      <c r="GE405" s="184"/>
      <c r="GF405" s="184"/>
      <c r="GG405" s="184"/>
      <c r="GH405" s="184"/>
      <c r="GI405" s="184"/>
      <c r="GJ405" s="184"/>
      <c r="GK405" s="184"/>
      <c r="GL405" s="184"/>
      <c r="GM405" s="184"/>
      <c r="GN405" s="184"/>
      <c r="GO405" s="184"/>
      <c r="GP405" s="184"/>
      <c r="GQ405" s="184"/>
      <c r="GR405" s="184"/>
      <c r="GS405" s="184"/>
      <c r="GT405" s="184"/>
      <c r="GU405" s="184"/>
      <c r="GV405" s="184"/>
      <c r="GW405" s="184"/>
      <c r="GX405" s="184"/>
      <c r="GY405" s="184"/>
      <c r="GZ405" s="184"/>
      <c r="HA405" s="184"/>
      <c r="HB405" s="184"/>
      <c r="HC405" s="184"/>
      <c r="HD405" s="184"/>
      <c r="HE405" s="184"/>
      <c r="HF405" s="184"/>
      <c r="HG405" s="184"/>
      <c r="HH405" s="184"/>
      <c r="HI405" s="184"/>
      <c r="HJ405" s="184"/>
      <c r="HK405" s="578"/>
    </row>
    <row r="406" spans="1:219" s="185" customFormat="1">
      <c r="A406" s="284"/>
      <c r="B406" s="285"/>
      <c r="C406" s="286"/>
      <c r="D406" s="287"/>
      <c r="E406" s="288"/>
      <c r="F406" s="289"/>
      <c r="G406" s="289"/>
      <c r="H406" s="289"/>
      <c r="I406" s="289"/>
      <c r="J406" s="289"/>
      <c r="K406" s="289"/>
      <c r="L406" s="289"/>
      <c r="M406" s="572"/>
      <c r="N406" s="572"/>
      <c r="O406" s="572"/>
      <c r="P406" s="572"/>
      <c r="Q406" s="572"/>
      <c r="R406" s="572"/>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c r="BM406" s="184"/>
      <c r="BN406" s="184"/>
      <c r="BO406" s="184"/>
      <c r="BP406" s="184"/>
      <c r="BQ406" s="184"/>
      <c r="BR406" s="184"/>
      <c r="BS406" s="184"/>
      <c r="BT406" s="184"/>
      <c r="BU406" s="184"/>
      <c r="BV406" s="184"/>
      <c r="BW406" s="184"/>
      <c r="BX406" s="184"/>
      <c r="BY406" s="184"/>
      <c r="BZ406" s="184"/>
      <c r="CA406" s="184"/>
      <c r="CB406" s="184"/>
      <c r="CC406" s="184"/>
      <c r="CD406" s="184"/>
      <c r="CE406" s="184"/>
      <c r="CF406" s="184"/>
      <c r="CG406" s="184"/>
      <c r="CH406" s="184"/>
      <c r="CI406" s="184"/>
      <c r="CJ406" s="184"/>
      <c r="CK406" s="184"/>
      <c r="CL406" s="184"/>
      <c r="CM406" s="184"/>
      <c r="CN406" s="184"/>
      <c r="CO406" s="184"/>
      <c r="CP406" s="184"/>
      <c r="CQ406" s="184"/>
      <c r="CR406" s="184"/>
      <c r="CS406" s="184"/>
      <c r="CT406" s="184"/>
      <c r="CU406" s="184"/>
      <c r="CV406" s="184"/>
      <c r="CW406" s="184"/>
      <c r="CX406" s="184"/>
      <c r="CY406" s="184"/>
      <c r="CZ406" s="184"/>
      <c r="DA406" s="184"/>
      <c r="DB406" s="184"/>
      <c r="DC406" s="184"/>
      <c r="DD406" s="184"/>
      <c r="DE406" s="184"/>
      <c r="DF406" s="184"/>
      <c r="DG406" s="184"/>
      <c r="DH406" s="184"/>
      <c r="DI406" s="184"/>
      <c r="DJ406" s="184"/>
      <c r="DK406" s="184"/>
      <c r="DL406" s="184"/>
      <c r="DM406" s="184"/>
      <c r="DN406" s="184"/>
      <c r="DO406" s="184"/>
      <c r="DP406" s="184"/>
      <c r="DQ406" s="184"/>
      <c r="DR406" s="184"/>
      <c r="DS406" s="184"/>
      <c r="DT406" s="184"/>
      <c r="DU406" s="184"/>
      <c r="DV406" s="184"/>
      <c r="DW406" s="184"/>
      <c r="DX406" s="184"/>
      <c r="DY406" s="184"/>
      <c r="DZ406" s="184"/>
      <c r="EA406" s="184"/>
      <c r="EB406" s="184"/>
      <c r="EC406" s="184"/>
      <c r="ED406" s="184"/>
      <c r="EE406" s="184"/>
      <c r="EF406" s="184"/>
      <c r="EG406" s="184"/>
      <c r="EH406" s="184"/>
      <c r="EI406" s="184"/>
      <c r="EJ406" s="184"/>
      <c r="EK406" s="184"/>
      <c r="EL406" s="184"/>
      <c r="EM406" s="184"/>
      <c r="EN406" s="184"/>
      <c r="EO406" s="184"/>
      <c r="EP406" s="184"/>
      <c r="EQ406" s="184"/>
      <c r="ER406" s="184"/>
      <c r="ES406" s="184"/>
      <c r="ET406" s="184"/>
      <c r="EU406" s="184"/>
      <c r="EV406" s="184"/>
      <c r="EW406" s="184"/>
      <c r="EX406" s="184"/>
      <c r="EY406" s="184"/>
      <c r="EZ406" s="184"/>
      <c r="FA406" s="184"/>
      <c r="FB406" s="184"/>
      <c r="FC406" s="184"/>
      <c r="FD406" s="184"/>
      <c r="FE406" s="184"/>
      <c r="FF406" s="184"/>
      <c r="FG406" s="184"/>
      <c r="FH406" s="184"/>
      <c r="FI406" s="184"/>
      <c r="FJ406" s="184"/>
      <c r="FK406" s="184"/>
      <c r="FL406" s="184"/>
      <c r="FM406" s="184"/>
      <c r="FN406" s="184"/>
      <c r="FO406" s="184"/>
      <c r="FP406" s="184"/>
      <c r="FQ406" s="184"/>
      <c r="FR406" s="184"/>
      <c r="FS406" s="184"/>
      <c r="FT406" s="184"/>
      <c r="FU406" s="184"/>
      <c r="FV406" s="184"/>
      <c r="FW406" s="184"/>
      <c r="FX406" s="184"/>
      <c r="FY406" s="184"/>
      <c r="FZ406" s="184"/>
      <c r="GA406" s="184"/>
      <c r="GB406" s="184"/>
      <c r="GC406" s="184"/>
      <c r="GD406" s="184"/>
      <c r="GE406" s="184"/>
      <c r="GF406" s="184"/>
      <c r="GG406" s="184"/>
      <c r="GH406" s="184"/>
      <c r="GI406" s="184"/>
      <c r="GJ406" s="184"/>
      <c r="GK406" s="184"/>
      <c r="GL406" s="184"/>
      <c r="GM406" s="184"/>
      <c r="GN406" s="184"/>
      <c r="GO406" s="184"/>
      <c r="GP406" s="184"/>
      <c r="GQ406" s="184"/>
      <c r="GR406" s="184"/>
      <c r="GS406" s="184"/>
      <c r="GT406" s="184"/>
      <c r="GU406" s="184"/>
      <c r="GV406" s="184"/>
      <c r="GW406" s="184"/>
      <c r="GX406" s="184"/>
      <c r="GY406" s="184"/>
      <c r="GZ406" s="184"/>
      <c r="HA406" s="184"/>
      <c r="HB406" s="184"/>
      <c r="HC406" s="184"/>
      <c r="HD406" s="184"/>
      <c r="HE406" s="184"/>
      <c r="HF406" s="184"/>
      <c r="HG406" s="184"/>
      <c r="HH406" s="184"/>
      <c r="HI406" s="184"/>
      <c r="HJ406" s="184"/>
      <c r="HK406" s="578"/>
    </row>
    <row r="407" spans="1:219" s="185" customFormat="1">
      <c r="A407" s="284"/>
      <c r="B407" s="285"/>
      <c r="C407" s="286"/>
      <c r="D407" s="287"/>
      <c r="E407" s="288"/>
      <c r="F407" s="289"/>
      <c r="G407" s="289"/>
      <c r="H407" s="289"/>
      <c r="I407" s="289"/>
      <c r="J407" s="289"/>
      <c r="K407" s="289"/>
      <c r="L407" s="289"/>
      <c r="M407" s="572"/>
      <c r="N407" s="572"/>
      <c r="O407" s="572"/>
      <c r="P407" s="572"/>
      <c r="Q407" s="572"/>
      <c r="R407" s="572"/>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c r="BE407" s="184"/>
      <c r="BF407" s="184"/>
      <c r="BG407" s="184"/>
      <c r="BH407" s="184"/>
      <c r="BI407" s="184"/>
      <c r="BJ407" s="184"/>
      <c r="BK407" s="184"/>
      <c r="BL407" s="184"/>
      <c r="BM407" s="184"/>
      <c r="BN407" s="184"/>
      <c r="BO407" s="184"/>
      <c r="BP407" s="184"/>
      <c r="BQ407" s="184"/>
      <c r="BR407" s="184"/>
      <c r="BS407" s="184"/>
      <c r="BT407" s="184"/>
      <c r="BU407" s="184"/>
      <c r="BV407" s="184"/>
      <c r="BW407" s="184"/>
      <c r="BX407" s="184"/>
      <c r="BY407" s="184"/>
      <c r="BZ407" s="184"/>
      <c r="CA407" s="184"/>
      <c r="CB407" s="184"/>
      <c r="CC407" s="184"/>
      <c r="CD407" s="184"/>
      <c r="CE407" s="184"/>
      <c r="CF407" s="184"/>
      <c r="CG407" s="184"/>
      <c r="CH407" s="184"/>
      <c r="CI407" s="184"/>
      <c r="CJ407" s="184"/>
      <c r="CK407" s="184"/>
      <c r="CL407" s="184"/>
      <c r="CM407" s="184"/>
      <c r="CN407" s="184"/>
      <c r="CO407" s="184"/>
      <c r="CP407" s="184"/>
      <c r="CQ407" s="184"/>
      <c r="CR407" s="184"/>
      <c r="CS407" s="184"/>
      <c r="CT407" s="184"/>
      <c r="CU407" s="184"/>
      <c r="CV407" s="184"/>
      <c r="CW407" s="184"/>
      <c r="CX407" s="184"/>
      <c r="CY407" s="184"/>
      <c r="CZ407" s="184"/>
      <c r="DA407" s="184"/>
      <c r="DB407" s="184"/>
      <c r="DC407" s="184"/>
      <c r="DD407" s="184"/>
      <c r="DE407" s="184"/>
      <c r="DF407" s="184"/>
      <c r="DG407" s="184"/>
      <c r="DH407" s="184"/>
      <c r="DI407" s="184"/>
      <c r="DJ407" s="184"/>
      <c r="DK407" s="184"/>
      <c r="DL407" s="184"/>
      <c r="DM407" s="184"/>
      <c r="DN407" s="184"/>
      <c r="DO407" s="184"/>
      <c r="DP407" s="184"/>
      <c r="DQ407" s="184"/>
      <c r="DR407" s="184"/>
      <c r="DS407" s="184"/>
      <c r="DT407" s="184"/>
      <c r="DU407" s="184"/>
      <c r="DV407" s="184"/>
      <c r="DW407" s="184"/>
      <c r="DX407" s="184"/>
      <c r="DY407" s="184"/>
      <c r="DZ407" s="184"/>
      <c r="EA407" s="184"/>
      <c r="EB407" s="184"/>
      <c r="EC407" s="184"/>
      <c r="ED407" s="184"/>
      <c r="EE407" s="184"/>
      <c r="EF407" s="184"/>
      <c r="EG407" s="184"/>
      <c r="EH407" s="184"/>
      <c r="EI407" s="184"/>
      <c r="EJ407" s="184"/>
      <c r="EK407" s="184"/>
      <c r="EL407" s="184"/>
      <c r="EM407" s="184"/>
      <c r="EN407" s="184"/>
      <c r="EO407" s="184"/>
      <c r="EP407" s="184"/>
      <c r="EQ407" s="184"/>
      <c r="ER407" s="184"/>
      <c r="ES407" s="184"/>
      <c r="ET407" s="184"/>
      <c r="EU407" s="184"/>
      <c r="EV407" s="184"/>
      <c r="EW407" s="184"/>
      <c r="EX407" s="184"/>
      <c r="EY407" s="184"/>
      <c r="EZ407" s="184"/>
      <c r="FA407" s="184"/>
      <c r="FB407" s="184"/>
      <c r="FC407" s="184"/>
      <c r="FD407" s="184"/>
      <c r="FE407" s="184"/>
      <c r="FF407" s="184"/>
      <c r="FG407" s="184"/>
      <c r="FH407" s="184"/>
      <c r="FI407" s="184"/>
      <c r="FJ407" s="184"/>
      <c r="FK407" s="184"/>
      <c r="FL407" s="184"/>
      <c r="FM407" s="184"/>
      <c r="FN407" s="184"/>
      <c r="FO407" s="184"/>
      <c r="FP407" s="184"/>
      <c r="FQ407" s="184"/>
      <c r="FR407" s="184"/>
      <c r="FS407" s="184"/>
      <c r="FT407" s="184"/>
      <c r="FU407" s="184"/>
      <c r="FV407" s="184"/>
      <c r="FW407" s="184"/>
      <c r="FX407" s="184"/>
      <c r="FY407" s="184"/>
      <c r="FZ407" s="184"/>
      <c r="GA407" s="184"/>
      <c r="GB407" s="184"/>
      <c r="GC407" s="184"/>
      <c r="GD407" s="184"/>
      <c r="GE407" s="184"/>
      <c r="GF407" s="184"/>
      <c r="GG407" s="184"/>
      <c r="GH407" s="184"/>
      <c r="GI407" s="184"/>
      <c r="GJ407" s="184"/>
      <c r="GK407" s="184"/>
      <c r="GL407" s="184"/>
      <c r="GM407" s="184"/>
      <c r="GN407" s="184"/>
      <c r="GO407" s="184"/>
      <c r="GP407" s="184"/>
      <c r="GQ407" s="184"/>
      <c r="GR407" s="184"/>
      <c r="GS407" s="184"/>
      <c r="GT407" s="184"/>
      <c r="GU407" s="184"/>
      <c r="GV407" s="184"/>
      <c r="GW407" s="184"/>
      <c r="GX407" s="184"/>
      <c r="GY407" s="184"/>
      <c r="GZ407" s="184"/>
      <c r="HA407" s="184"/>
      <c r="HB407" s="184"/>
      <c r="HC407" s="184"/>
      <c r="HD407" s="184"/>
      <c r="HE407" s="184"/>
      <c r="HF407" s="184"/>
      <c r="HG407" s="184"/>
      <c r="HH407" s="184"/>
      <c r="HI407" s="184"/>
      <c r="HJ407" s="184"/>
      <c r="HK407" s="578"/>
    </row>
    <row r="408" spans="1:219" s="185" customFormat="1">
      <c r="A408" s="284"/>
      <c r="B408" s="285"/>
      <c r="C408" s="286"/>
      <c r="D408" s="287"/>
      <c r="E408" s="288"/>
      <c r="F408" s="289"/>
      <c r="G408" s="289"/>
      <c r="H408" s="289"/>
      <c r="I408" s="289"/>
      <c r="J408" s="289"/>
      <c r="K408" s="289"/>
      <c r="L408" s="289"/>
      <c r="M408" s="572"/>
      <c r="N408" s="572"/>
      <c r="O408" s="572"/>
      <c r="P408" s="572"/>
      <c r="Q408" s="572"/>
      <c r="R408" s="572"/>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c r="BM408" s="184"/>
      <c r="BN408" s="184"/>
      <c r="BO408" s="184"/>
      <c r="BP408" s="184"/>
      <c r="BQ408" s="184"/>
      <c r="BR408" s="184"/>
      <c r="BS408" s="184"/>
      <c r="BT408" s="184"/>
      <c r="BU408" s="184"/>
      <c r="BV408" s="184"/>
      <c r="BW408" s="184"/>
      <c r="BX408" s="184"/>
      <c r="BY408" s="184"/>
      <c r="BZ408" s="184"/>
      <c r="CA408" s="184"/>
      <c r="CB408" s="184"/>
      <c r="CC408" s="184"/>
      <c r="CD408" s="184"/>
      <c r="CE408" s="184"/>
      <c r="CF408" s="184"/>
      <c r="CG408" s="184"/>
      <c r="CH408" s="184"/>
      <c r="CI408" s="184"/>
      <c r="CJ408" s="184"/>
      <c r="CK408" s="184"/>
      <c r="CL408" s="184"/>
      <c r="CM408" s="184"/>
      <c r="CN408" s="184"/>
      <c r="CO408" s="184"/>
      <c r="CP408" s="184"/>
      <c r="CQ408" s="184"/>
      <c r="CR408" s="184"/>
      <c r="CS408" s="184"/>
      <c r="CT408" s="184"/>
      <c r="CU408" s="184"/>
      <c r="CV408" s="184"/>
      <c r="CW408" s="184"/>
      <c r="CX408" s="184"/>
      <c r="CY408" s="184"/>
      <c r="CZ408" s="184"/>
      <c r="DA408" s="184"/>
      <c r="DB408" s="184"/>
      <c r="DC408" s="184"/>
      <c r="DD408" s="184"/>
      <c r="DE408" s="184"/>
      <c r="DF408" s="184"/>
      <c r="DG408" s="184"/>
      <c r="DH408" s="184"/>
      <c r="DI408" s="184"/>
      <c r="DJ408" s="184"/>
      <c r="DK408" s="184"/>
      <c r="DL408" s="184"/>
      <c r="DM408" s="184"/>
      <c r="DN408" s="184"/>
      <c r="DO408" s="184"/>
      <c r="DP408" s="184"/>
      <c r="DQ408" s="184"/>
      <c r="DR408" s="184"/>
      <c r="DS408" s="184"/>
      <c r="DT408" s="184"/>
      <c r="DU408" s="184"/>
      <c r="DV408" s="184"/>
      <c r="DW408" s="184"/>
      <c r="DX408" s="184"/>
      <c r="DY408" s="184"/>
      <c r="DZ408" s="184"/>
      <c r="EA408" s="184"/>
      <c r="EB408" s="184"/>
      <c r="EC408" s="184"/>
      <c r="ED408" s="184"/>
      <c r="EE408" s="184"/>
      <c r="EF408" s="184"/>
      <c r="EG408" s="184"/>
      <c r="EH408" s="184"/>
      <c r="EI408" s="184"/>
      <c r="EJ408" s="184"/>
      <c r="EK408" s="184"/>
      <c r="EL408" s="184"/>
      <c r="EM408" s="184"/>
      <c r="EN408" s="184"/>
      <c r="EO408" s="184"/>
      <c r="EP408" s="184"/>
      <c r="EQ408" s="184"/>
      <c r="ER408" s="184"/>
      <c r="ES408" s="184"/>
      <c r="ET408" s="184"/>
      <c r="EU408" s="184"/>
      <c r="EV408" s="184"/>
      <c r="EW408" s="184"/>
      <c r="EX408" s="184"/>
      <c r="EY408" s="184"/>
      <c r="EZ408" s="184"/>
      <c r="FA408" s="184"/>
      <c r="FB408" s="184"/>
      <c r="FC408" s="184"/>
      <c r="FD408" s="184"/>
      <c r="FE408" s="184"/>
      <c r="FF408" s="184"/>
      <c r="FG408" s="184"/>
      <c r="FH408" s="184"/>
      <c r="FI408" s="184"/>
      <c r="FJ408" s="184"/>
      <c r="FK408" s="184"/>
      <c r="FL408" s="184"/>
      <c r="FM408" s="184"/>
      <c r="FN408" s="184"/>
      <c r="FO408" s="184"/>
      <c r="FP408" s="184"/>
      <c r="FQ408" s="184"/>
      <c r="FR408" s="184"/>
      <c r="FS408" s="184"/>
      <c r="FT408" s="184"/>
      <c r="FU408" s="184"/>
      <c r="FV408" s="184"/>
      <c r="FW408" s="184"/>
      <c r="FX408" s="184"/>
      <c r="FY408" s="184"/>
      <c r="FZ408" s="184"/>
      <c r="GA408" s="184"/>
      <c r="GB408" s="184"/>
      <c r="GC408" s="184"/>
      <c r="GD408" s="184"/>
      <c r="GE408" s="184"/>
      <c r="GF408" s="184"/>
      <c r="GG408" s="184"/>
      <c r="GH408" s="184"/>
      <c r="GI408" s="184"/>
      <c r="GJ408" s="184"/>
      <c r="GK408" s="184"/>
      <c r="GL408" s="184"/>
      <c r="GM408" s="184"/>
      <c r="GN408" s="184"/>
      <c r="GO408" s="184"/>
      <c r="GP408" s="184"/>
      <c r="GQ408" s="184"/>
      <c r="GR408" s="184"/>
      <c r="GS408" s="184"/>
      <c r="GT408" s="184"/>
      <c r="GU408" s="184"/>
      <c r="GV408" s="184"/>
      <c r="GW408" s="184"/>
      <c r="GX408" s="184"/>
      <c r="GY408" s="184"/>
      <c r="GZ408" s="184"/>
      <c r="HA408" s="184"/>
      <c r="HB408" s="184"/>
      <c r="HC408" s="184"/>
      <c r="HD408" s="184"/>
      <c r="HE408" s="184"/>
      <c r="HF408" s="184"/>
      <c r="HG408" s="184"/>
      <c r="HH408" s="184"/>
      <c r="HI408" s="184"/>
      <c r="HJ408" s="184"/>
      <c r="HK408" s="578"/>
    </row>
    <row r="409" spans="1:219" s="185" customFormat="1">
      <c r="A409" s="284"/>
      <c r="B409" s="285"/>
      <c r="C409" s="286"/>
      <c r="D409" s="287"/>
      <c r="E409" s="288"/>
      <c r="F409" s="289"/>
      <c r="G409" s="289"/>
      <c r="H409" s="289"/>
      <c r="I409" s="289"/>
      <c r="J409" s="289"/>
      <c r="K409" s="289"/>
      <c r="L409" s="289"/>
      <c r="M409" s="572"/>
      <c r="N409" s="572"/>
      <c r="O409" s="572"/>
      <c r="P409" s="572"/>
      <c r="Q409" s="572"/>
      <c r="R409" s="572"/>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c r="CH409" s="184"/>
      <c r="CI409" s="184"/>
      <c r="CJ409" s="184"/>
      <c r="CK409" s="184"/>
      <c r="CL409" s="184"/>
      <c r="CM409" s="184"/>
      <c r="CN409" s="184"/>
      <c r="CO409" s="184"/>
      <c r="CP409" s="184"/>
      <c r="CQ409" s="184"/>
      <c r="CR409" s="184"/>
      <c r="CS409" s="184"/>
      <c r="CT409" s="184"/>
      <c r="CU409" s="184"/>
      <c r="CV409" s="184"/>
      <c r="CW409" s="184"/>
      <c r="CX409" s="184"/>
      <c r="CY409" s="184"/>
      <c r="CZ409" s="184"/>
      <c r="DA409" s="184"/>
      <c r="DB409" s="184"/>
      <c r="DC409" s="184"/>
      <c r="DD409" s="184"/>
      <c r="DE409" s="184"/>
      <c r="DF409" s="184"/>
      <c r="DG409" s="184"/>
      <c r="DH409" s="184"/>
      <c r="DI409" s="184"/>
      <c r="DJ409" s="184"/>
      <c r="DK409" s="184"/>
      <c r="DL409" s="184"/>
      <c r="DM409" s="184"/>
      <c r="DN409" s="184"/>
      <c r="DO409" s="184"/>
      <c r="DP409" s="184"/>
      <c r="DQ409" s="184"/>
      <c r="DR409" s="184"/>
      <c r="DS409" s="184"/>
      <c r="DT409" s="184"/>
      <c r="DU409" s="184"/>
      <c r="DV409" s="184"/>
      <c r="DW409" s="184"/>
      <c r="DX409" s="184"/>
      <c r="DY409" s="184"/>
      <c r="DZ409" s="184"/>
      <c r="EA409" s="184"/>
      <c r="EB409" s="184"/>
      <c r="EC409" s="184"/>
      <c r="ED409" s="184"/>
      <c r="EE409" s="184"/>
      <c r="EF409" s="184"/>
      <c r="EG409" s="184"/>
      <c r="EH409" s="184"/>
      <c r="EI409" s="184"/>
      <c r="EJ409" s="184"/>
      <c r="EK409" s="184"/>
      <c r="EL409" s="184"/>
      <c r="EM409" s="184"/>
      <c r="EN409" s="184"/>
      <c r="EO409" s="184"/>
      <c r="EP409" s="184"/>
      <c r="EQ409" s="184"/>
      <c r="ER409" s="184"/>
      <c r="ES409" s="184"/>
      <c r="ET409" s="184"/>
      <c r="EU409" s="184"/>
      <c r="EV409" s="184"/>
      <c r="EW409" s="184"/>
      <c r="EX409" s="184"/>
      <c r="EY409" s="184"/>
      <c r="EZ409" s="184"/>
      <c r="FA409" s="184"/>
      <c r="FB409" s="184"/>
      <c r="FC409" s="184"/>
      <c r="FD409" s="184"/>
      <c r="FE409" s="184"/>
      <c r="FF409" s="184"/>
      <c r="FG409" s="184"/>
      <c r="FH409" s="184"/>
      <c r="FI409" s="184"/>
      <c r="FJ409" s="184"/>
      <c r="FK409" s="184"/>
      <c r="FL409" s="184"/>
      <c r="FM409" s="184"/>
      <c r="FN409" s="184"/>
      <c r="FO409" s="184"/>
      <c r="FP409" s="184"/>
      <c r="FQ409" s="184"/>
      <c r="FR409" s="184"/>
      <c r="FS409" s="184"/>
      <c r="FT409" s="184"/>
      <c r="FU409" s="184"/>
      <c r="FV409" s="184"/>
      <c r="FW409" s="184"/>
      <c r="FX409" s="184"/>
      <c r="FY409" s="184"/>
      <c r="FZ409" s="184"/>
      <c r="GA409" s="184"/>
      <c r="GB409" s="184"/>
      <c r="GC409" s="184"/>
      <c r="GD409" s="184"/>
      <c r="GE409" s="184"/>
      <c r="GF409" s="184"/>
      <c r="GG409" s="184"/>
      <c r="GH409" s="184"/>
      <c r="GI409" s="184"/>
      <c r="GJ409" s="184"/>
      <c r="GK409" s="184"/>
      <c r="GL409" s="184"/>
      <c r="GM409" s="184"/>
      <c r="GN409" s="184"/>
      <c r="GO409" s="184"/>
      <c r="GP409" s="184"/>
      <c r="GQ409" s="184"/>
      <c r="GR409" s="184"/>
      <c r="GS409" s="184"/>
      <c r="GT409" s="184"/>
      <c r="GU409" s="184"/>
      <c r="GV409" s="184"/>
      <c r="GW409" s="184"/>
      <c r="GX409" s="184"/>
      <c r="GY409" s="184"/>
      <c r="GZ409" s="184"/>
      <c r="HA409" s="184"/>
      <c r="HB409" s="184"/>
      <c r="HC409" s="184"/>
      <c r="HD409" s="184"/>
      <c r="HE409" s="184"/>
      <c r="HF409" s="184"/>
      <c r="HG409" s="184"/>
      <c r="HH409" s="184"/>
      <c r="HI409" s="184"/>
      <c r="HJ409" s="184"/>
      <c r="HK409" s="578"/>
    </row>
    <row r="410" spans="1:219" s="185" customFormat="1">
      <c r="A410" s="284"/>
      <c r="B410" s="285"/>
      <c r="C410" s="286"/>
      <c r="D410" s="287"/>
      <c r="E410" s="288"/>
      <c r="F410" s="289"/>
      <c r="G410" s="289"/>
      <c r="H410" s="289"/>
      <c r="I410" s="289"/>
      <c r="J410" s="289"/>
      <c r="K410" s="289"/>
      <c r="L410" s="289"/>
      <c r="M410" s="572"/>
      <c r="N410" s="572"/>
      <c r="O410" s="572"/>
      <c r="P410" s="572"/>
      <c r="Q410" s="572"/>
      <c r="R410" s="572"/>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c r="CE410" s="184"/>
      <c r="CF410" s="184"/>
      <c r="CG410" s="184"/>
      <c r="CH410" s="184"/>
      <c r="CI410" s="184"/>
      <c r="CJ410" s="184"/>
      <c r="CK410" s="184"/>
      <c r="CL410" s="184"/>
      <c r="CM410" s="184"/>
      <c r="CN410" s="184"/>
      <c r="CO410" s="184"/>
      <c r="CP410" s="184"/>
      <c r="CQ410" s="184"/>
      <c r="CR410" s="184"/>
      <c r="CS410" s="184"/>
      <c r="CT410" s="184"/>
      <c r="CU410" s="184"/>
      <c r="CV410" s="184"/>
      <c r="CW410" s="184"/>
      <c r="CX410" s="184"/>
      <c r="CY410" s="184"/>
      <c r="CZ410" s="184"/>
      <c r="DA410" s="184"/>
      <c r="DB410" s="184"/>
      <c r="DC410" s="184"/>
      <c r="DD410" s="184"/>
      <c r="DE410" s="184"/>
      <c r="DF410" s="184"/>
      <c r="DG410" s="184"/>
      <c r="DH410" s="184"/>
      <c r="DI410" s="184"/>
      <c r="DJ410" s="184"/>
      <c r="DK410" s="184"/>
      <c r="DL410" s="184"/>
      <c r="DM410" s="184"/>
      <c r="DN410" s="184"/>
      <c r="DO410" s="184"/>
      <c r="DP410" s="184"/>
      <c r="DQ410" s="184"/>
      <c r="DR410" s="184"/>
      <c r="DS410" s="184"/>
      <c r="DT410" s="184"/>
      <c r="DU410" s="184"/>
      <c r="DV410" s="184"/>
      <c r="DW410" s="184"/>
      <c r="DX410" s="184"/>
      <c r="DY410" s="184"/>
      <c r="DZ410" s="184"/>
      <c r="EA410" s="184"/>
      <c r="EB410" s="184"/>
      <c r="EC410" s="184"/>
      <c r="ED410" s="184"/>
      <c r="EE410" s="184"/>
      <c r="EF410" s="184"/>
      <c r="EG410" s="184"/>
      <c r="EH410" s="184"/>
      <c r="EI410" s="184"/>
      <c r="EJ410" s="184"/>
      <c r="EK410" s="184"/>
      <c r="EL410" s="184"/>
      <c r="EM410" s="184"/>
      <c r="EN410" s="184"/>
      <c r="EO410" s="184"/>
      <c r="EP410" s="184"/>
      <c r="EQ410" s="184"/>
      <c r="ER410" s="184"/>
      <c r="ES410" s="184"/>
      <c r="ET410" s="184"/>
      <c r="EU410" s="184"/>
      <c r="EV410" s="184"/>
      <c r="EW410" s="184"/>
      <c r="EX410" s="184"/>
      <c r="EY410" s="184"/>
      <c r="EZ410" s="184"/>
      <c r="FA410" s="184"/>
      <c r="FB410" s="184"/>
      <c r="FC410" s="184"/>
      <c r="FD410" s="184"/>
      <c r="FE410" s="184"/>
      <c r="FF410" s="184"/>
      <c r="FG410" s="184"/>
      <c r="FH410" s="184"/>
      <c r="FI410" s="184"/>
      <c r="FJ410" s="184"/>
      <c r="FK410" s="184"/>
      <c r="FL410" s="184"/>
      <c r="FM410" s="184"/>
      <c r="FN410" s="184"/>
      <c r="FO410" s="184"/>
      <c r="FP410" s="184"/>
      <c r="FQ410" s="184"/>
      <c r="FR410" s="184"/>
      <c r="FS410" s="184"/>
      <c r="FT410" s="184"/>
      <c r="FU410" s="184"/>
      <c r="FV410" s="184"/>
      <c r="FW410" s="184"/>
      <c r="FX410" s="184"/>
      <c r="FY410" s="184"/>
      <c r="FZ410" s="184"/>
      <c r="GA410" s="184"/>
      <c r="GB410" s="184"/>
      <c r="GC410" s="184"/>
      <c r="GD410" s="184"/>
      <c r="GE410" s="184"/>
      <c r="GF410" s="184"/>
      <c r="GG410" s="184"/>
      <c r="GH410" s="184"/>
      <c r="GI410" s="184"/>
      <c r="GJ410" s="184"/>
      <c r="GK410" s="184"/>
      <c r="GL410" s="184"/>
      <c r="GM410" s="184"/>
      <c r="GN410" s="184"/>
      <c r="GO410" s="184"/>
      <c r="GP410" s="184"/>
      <c r="GQ410" s="184"/>
      <c r="GR410" s="184"/>
      <c r="GS410" s="184"/>
      <c r="GT410" s="184"/>
      <c r="GU410" s="184"/>
      <c r="GV410" s="184"/>
      <c r="GW410" s="184"/>
      <c r="GX410" s="184"/>
      <c r="GY410" s="184"/>
      <c r="GZ410" s="184"/>
      <c r="HA410" s="184"/>
      <c r="HB410" s="184"/>
      <c r="HC410" s="184"/>
      <c r="HD410" s="184"/>
      <c r="HE410" s="184"/>
      <c r="HF410" s="184"/>
      <c r="HG410" s="184"/>
      <c r="HH410" s="184"/>
      <c r="HI410" s="184"/>
      <c r="HJ410" s="184"/>
      <c r="HK410" s="578"/>
    </row>
    <row r="411" spans="1:219" s="185" customFormat="1">
      <c r="A411" s="284"/>
      <c r="B411" s="285"/>
      <c r="C411" s="286"/>
      <c r="D411" s="287"/>
      <c r="E411" s="288"/>
      <c r="F411" s="289"/>
      <c r="G411" s="289"/>
      <c r="H411" s="289"/>
      <c r="I411" s="289"/>
      <c r="J411" s="289"/>
      <c r="K411" s="289"/>
      <c r="L411" s="289"/>
      <c r="M411" s="572"/>
      <c r="N411" s="572"/>
      <c r="O411" s="572"/>
      <c r="P411" s="572"/>
      <c r="Q411" s="572"/>
      <c r="R411" s="572"/>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c r="CH411" s="184"/>
      <c r="CI411" s="184"/>
      <c r="CJ411" s="184"/>
      <c r="CK411" s="184"/>
      <c r="CL411" s="184"/>
      <c r="CM411" s="184"/>
      <c r="CN411" s="184"/>
      <c r="CO411" s="184"/>
      <c r="CP411" s="184"/>
      <c r="CQ411" s="184"/>
      <c r="CR411" s="184"/>
      <c r="CS411" s="184"/>
      <c r="CT411" s="184"/>
      <c r="CU411" s="184"/>
      <c r="CV411" s="184"/>
      <c r="CW411" s="184"/>
      <c r="CX411" s="184"/>
      <c r="CY411" s="184"/>
      <c r="CZ411" s="184"/>
      <c r="DA411" s="184"/>
      <c r="DB411" s="184"/>
      <c r="DC411" s="184"/>
      <c r="DD411" s="184"/>
      <c r="DE411" s="184"/>
      <c r="DF411" s="184"/>
      <c r="DG411" s="184"/>
      <c r="DH411" s="184"/>
      <c r="DI411" s="184"/>
      <c r="DJ411" s="184"/>
      <c r="DK411" s="184"/>
      <c r="DL411" s="184"/>
      <c r="DM411" s="184"/>
      <c r="DN411" s="184"/>
      <c r="DO411" s="184"/>
      <c r="DP411" s="184"/>
      <c r="DQ411" s="184"/>
      <c r="DR411" s="184"/>
      <c r="DS411" s="184"/>
      <c r="DT411" s="184"/>
      <c r="DU411" s="184"/>
      <c r="DV411" s="184"/>
      <c r="DW411" s="184"/>
      <c r="DX411" s="184"/>
      <c r="DY411" s="184"/>
      <c r="DZ411" s="184"/>
      <c r="EA411" s="184"/>
      <c r="EB411" s="184"/>
      <c r="EC411" s="184"/>
      <c r="ED411" s="184"/>
      <c r="EE411" s="184"/>
      <c r="EF411" s="184"/>
      <c r="EG411" s="184"/>
      <c r="EH411" s="184"/>
      <c r="EI411" s="184"/>
      <c r="EJ411" s="184"/>
      <c r="EK411" s="184"/>
      <c r="EL411" s="184"/>
      <c r="EM411" s="184"/>
      <c r="EN411" s="184"/>
      <c r="EO411" s="184"/>
      <c r="EP411" s="184"/>
      <c r="EQ411" s="184"/>
      <c r="ER411" s="184"/>
      <c r="ES411" s="184"/>
      <c r="ET411" s="184"/>
      <c r="EU411" s="184"/>
      <c r="EV411" s="184"/>
      <c r="EW411" s="184"/>
      <c r="EX411" s="184"/>
      <c r="EY411" s="184"/>
      <c r="EZ411" s="184"/>
      <c r="FA411" s="184"/>
      <c r="FB411" s="184"/>
      <c r="FC411" s="184"/>
      <c r="FD411" s="184"/>
      <c r="FE411" s="184"/>
      <c r="FF411" s="184"/>
      <c r="FG411" s="184"/>
      <c r="FH411" s="184"/>
      <c r="FI411" s="184"/>
      <c r="FJ411" s="184"/>
      <c r="FK411" s="184"/>
      <c r="FL411" s="184"/>
      <c r="FM411" s="184"/>
      <c r="FN411" s="184"/>
      <c r="FO411" s="184"/>
      <c r="FP411" s="184"/>
      <c r="FQ411" s="184"/>
      <c r="FR411" s="184"/>
      <c r="FS411" s="184"/>
      <c r="FT411" s="184"/>
      <c r="FU411" s="184"/>
      <c r="FV411" s="184"/>
      <c r="FW411" s="184"/>
      <c r="FX411" s="184"/>
      <c r="FY411" s="184"/>
      <c r="FZ411" s="184"/>
      <c r="GA411" s="184"/>
      <c r="GB411" s="184"/>
      <c r="GC411" s="184"/>
      <c r="GD411" s="184"/>
      <c r="GE411" s="184"/>
      <c r="GF411" s="184"/>
      <c r="GG411" s="184"/>
      <c r="GH411" s="184"/>
      <c r="GI411" s="184"/>
      <c r="GJ411" s="184"/>
      <c r="GK411" s="184"/>
      <c r="GL411" s="184"/>
      <c r="GM411" s="184"/>
      <c r="GN411" s="184"/>
      <c r="GO411" s="184"/>
      <c r="GP411" s="184"/>
      <c r="GQ411" s="184"/>
      <c r="GR411" s="184"/>
      <c r="GS411" s="184"/>
      <c r="GT411" s="184"/>
      <c r="GU411" s="184"/>
      <c r="GV411" s="184"/>
      <c r="GW411" s="184"/>
      <c r="GX411" s="184"/>
      <c r="GY411" s="184"/>
      <c r="GZ411" s="184"/>
      <c r="HA411" s="184"/>
      <c r="HB411" s="184"/>
      <c r="HC411" s="184"/>
      <c r="HD411" s="184"/>
      <c r="HE411" s="184"/>
      <c r="HF411" s="184"/>
      <c r="HG411" s="184"/>
      <c r="HH411" s="184"/>
      <c r="HI411" s="184"/>
      <c r="HJ411" s="184"/>
      <c r="HK411" s="578"/>
    </row>
    <row r="412" spans="1:219" s="185" customFormat="1">
      <c r="A412" s="284"/>
      <c r="B412" s="285"/>
      <c r="C412" s="286"/>
      <c r="D412" s="287"/>
      <c r="E412" s="288"/>
      <c r="F412" s="289"/>
      <c r="G412" s="289"/>
      <c r="H412" s="289"/>
      <c r="I412" s="289"/>
      <c r="J412" s="289"/>
      <c r="K412" s="289"/>
      <c r="L412" s="289"/>
      <c r="M412" s="572"/>
      <c r="N412" s="572"/>
      <c r="O412" s="572"/>
      <c r="P412" s="572"/>
      <c r="Q412" s="572"/>
      <c r="R412" s="572"/>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c r="BM412" s="184"/>
      <c r="BN412" s="184"/>
      <c r="BO412" s="184"/>
      <c r="BP412" s="184"/>
      <c r="BQ412" s="184"/>
      <c r="BR412" s="184"/>
      <c r="BS412" s="184"/>
      <c r="BT412" s="184"/>
      <c r="BU412" s="184"/>
      <c r="BV412" s="184"/>
      <c r="BW412" s="184"/>
      <c r="BX412" s="184"/>
      <c r="BY412" s="184"/>
      <c r="BZ412" s="184"/>
      <c r="CA412" s="184"/>
      <c r="CB412" s="184"/>
      <c r="CC412" s="184"/>
      <c r="CD412" s="184"/>
      <c r="CE412" s="184"/>
      <c r="CF412" s="184"/>
      <c r="CG412" s="184"/>
      <c r="CH412" s="184"/>
      <c r="CI412" s="184"/>
      <c r="CJ412" s="184"/>
      <c r="CK412" s="184"/>
      <c r="CL412" s="184"/>
      <c r="CM412" s="184"/>
      <c r="CN412" s="184"/>
      <c r="CO412" s="184"/>
      <c r="CP412" s="184"/>
      <c r="CQ412" s="184"/>
      <c r="CR412" s="184"/>
      <c r="CS412" s="184"/>
      <c r="CT412" s="184"/>
      <c r="CU412" s="184"/>
      <c r="CV412" s="184"/>
      <c r="CW412" s="184"/>
      <c r="CX412" s="184"/>
      <c r="CY412" s="184"/>
      <c r="CZ412" s="184"/>
      <c r="DA412" s="184"/>
      <c r="DB412" s="184"/>
      <c r="DC412" s="184"/>
      <c r="DD412" s="184"/>
      <c r="DE412" s="184"/>
      <c r="DF412" s="184"/>
      <c r="DG412" s="184"/>
      <c r="DH412" s="184"/>
      <c r="DI412" s="184"/>
      <c r="DJ412" s="184"/>
      <c r="DK412" s="184"/>
      <c r="DL412" s="184"/>
      <c r="DM412" s="184"/>
      <c r="DN412" s="184"/>
      <c r="DO412" s="184"/>
      <c r="DP412" s="184"/>
      <c r="DQ412" s="184"/>
      <c r="DR412" s="184"/>
      <c r="DS412" s="184"/>
      <c r="DT412" s="184"/>
      <c r="DU412" s="184"/>
      <c r="DV412" s="184"/>
      <c r="DW412" s="184"/>
      <c r="DX412" s="184"/>
      <c r="DY412" s="184"/>
      <c r="DZ412" s="184"/>
      <c r="EA412" s="184"/>
      <c r="EB412" s="184"/>
      <c r="EC412" s="184"/>
      <c r="ED412" s="184"/>
      <c r="EE412" s="184"/>
      <c r="EF412" s="184"/>
      <c r="EG412" s="184"/>
      <c r="EH412" s="184"/>
      <c r="EI412" s="184"/>
      <c r="EJ412" s="184"/>
      <c r="EK412" s="184"/>
      <c r="EL412" s="184"/>
      <c r="EM412" s="184"/>
      <c r="EN412" s="184"/>
      <c r="EO412" s="184"/>
      <c r="EP412" s="184"/>
      <c r="EQ412" s="184"/>
      <c r="ER412" s="184"/>
      <c r="ES412" s="184"/>
      <c r="ET412" s="184"/>
      <c r="EU412" s="184"/>
      <c r="EV412" s="184"/>
      <c r="EW412" s="184"/>
      <c r="EX412" s="184"/>
      <c r="EY412" s="184"/>
      <c r="EZ412" s="184"/>
      <c r="FA412" s="184"/>
      <c r="FB412" s="184"/>
      <c r="FC412" s="184"/>
      <c r="FD412" s="184"/>
      <c r="FE412" s="184"/>
      <c r="FF412" s="184"/>
      <c r="FG412" s="184"/>
      <c r="FH412" s="184"/>
      <c r="FI412" s="184"/>
      <c r="FJ412" s="184"/>
      <c r="FK412" s="184"/>
      <c r="FL412" s="184"/>
      <c r="FM412" s="184"/>
      <c r="FN412" s="184"/>
      <c r="FO412" s="184"/>
      <c r="FP412" s="184"/>
      <c r="FQ412" s="184"/>
      <c r="FR412" s="184"/>
      <c r="FS412" s="184"/>
      <c r="FT412" s="184"/>
      <c r="FU412" s="184"/>
      <c r="FV412" s="184"/>
      <c r="FW412" s="184"/>
      <c r="FX412" s="184"/>
      <c r="FY412" s="184"/>
      <c r="FZ412" s="184"/>
      <c r="GA412" s="184"/>
      <c r="GB412" s="184"/>
      <c r="GC412" s="184"/>
      <c r="GD412" s="184"/>
      <c r="GE412" s="184"/>
      <c r="GF412" s="184"/>
      <c r="GG412" s="184"/>
      <c r="GH412" s="184"/>
      <c r="GI412" s="184"/>
      <c r="GJ412" s="184"/>
      <c r="GK412" s="184"/>
      <c r="GL412" s="184"/>
      <c r="GM412" s="184"/>
      <c r="GN412" s="184"/>
      <c r="GO412" s="184"/>
      <c r="GP412" s="184"/>
      <c r="GQ412" s="184"/>
      <c r="GR412" s="184"/>
      <c r="GS412" s="184"/>
      <c r="GT412" s="184"/>
      <c r="GU412" s="184"/>
      <c r="GV412" s="184"/>
      <c r="GW412" s="184"/>
      <c r="GX412" s="184"/>
      <c r="GY412" s="184"/>
      <c r="GZ412" s="184"/>
      <c r="HA412" s="184"/>
      <c r="HB412" s="184"/>
      <c r="HC412" s="184"/>
      <c r="HD412" s="184"/>
      <c r="HE412" s="184"/>
      <c r="HF412" s="184"/>
      <c r="HG412" s="184"/>
      <c r="HH412" s="184"/>
      <c r="HI412" s="184"/>
      <c r="HJ412" s="184"/>
      <c r="HK412" s="578"/>
    </row>
    <row r="413" spans="1:219" s="185" customFormat="1">
      <c r="A413" s="284"/>
      <c r="B413" s="285"/>
      <c r="C413" s="286"/>
      <c r="D413" s="287"/>
      <c r="E413" s="288"/>
      <c r="F413" s="289"/>
      <c r="G413" s="289"/>
      <c r="H413" s="289"/>
      <c r="I413" s="289"/>
      <c r="J413" s="289"/>
      <c r="K413" s="289"/>
      <c r="L413" s="289"/>
      <c r="M413" s="572"/>
      <c r="N413" s="572"/>
      <c r="O413" s="572"/>
      <c r="P413" s="572"/>
      <c r="Q413" s="572"/>
      <c r="R413" s="572"/>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c r="CH413" s="184"/>
      <c r="CI413" s="184"/>
      <c r="CJ413" s="184"/>
      <c r="CK413" s="184"/>
      <c r="CL413" s="184"/>
      <c r="CM413" s="184"/>
      <c r="CN413" s="184"/>
      <c r="CO413" s="184"/>
      <c r="CP413" s="184"/>
      <c r="CQ413" s="184"/>
      <c r="CR413" s="184"/>
      <c r="CS413" s="184"/>
      <c r="CT413" s="184"/>
      <c r="CU413" s="184"/>
      <c r="CV413" s="184"/>
      <c r="CW413" s="184"/>
      <c r="CX413" s="184"/>
      <c r="CY413" s="184"/>
      <c r="CZ413" s="184"/>
      <c r="DA413" s="184"/>
      <c r="DB413" s="184"/>
      <c r="DC413" s="184"/>
      <c r="DD413" s="184"/>
      <c r="DE413" s="184"/>
      <c r="DF413" s="184"/>
      <c r="DG413" s="184"/>
      <c r="DH413" s="184"/>
      <c r="DI413" s="184"/>
      <c r="DJ413" s="184"/>
      <c r="DK413" s="184"/>
      <c r="DL413" s="184"/>
      <c r="DM413" s="184"/>
      <c r="DN413" s="184"/>
      <c r="DO413" s="184"/>
      <c r="DP413" s="184"/>
      <c r="DQ413" s="184"/>
      <c r="DR413" s="184"/>
      <c r="DS413" s="184"/>
      <c r="DT413" s="184"/>
      <c r="DU413" s="184"/>
      <c r="DV413" s="184"/>
      <c r="DW413" s="184"/>
      <c r="DX413" s="184"/>
      <c r="DY413" s="184"/>
      <c r="DZ413" s="184"/>
      <c r="EA413" s="184"/>
      <c r="EB413" s="184"/>
      <c r="EC413" s="184"/>
      <c r="ED413" s="184"/>
      <c r="EE413" s="184"/>
      <c r="EF413" s="184"/>
      <c r="EG413" s="184"/>
      <c r="EH413" s="184"/>
      <c r="EI413" s="184"/>
      <c r="EJ413" s="184"/>
      <c r="EK413" s="184"/>
      <c r="EL413" s="184"/>
      <c r="EM413" s="184"/>
      <c r="EN413" s="184"/>
      <c r="EO413" s="184"/>
      <c r="EP413" s="184"/>
      <c r="EQ413" s="184"/>
      <c r="ER413" s="184"/>
      <c r="ES413" s="184"/>
      <c r="ET413" s="184"/>
      <c r="EU413" s="184"/>
      <c r="EV413" s="184"/>
      <c r="EW413" s="184"/>
      <c r="EX413" s="184"/>
      <c r="EY413" s="184"/>
      <c r="EZ413" s="184"/>
      <c r="FA413" s="184"/>
      <c r="FB413" s="184"/>
      <c r="FC413" s="184"/>
      <c r="FD413" s="184"/>
      <c r="FE413" s="184"/>
      <c r="FF413" s="184"/>
      <c r="FG413" s="184"/>
      <c r="FH413" s="184"/>
      <c r="FI413" s="184"/>
      <c r="FJ413" s="184"/>
      <c r="FK413" s="184"/>
      <c r="FL413" s="184"/>
      <c r="FM413" s="184"/>
      <c r="FN413" s="184"/>
      <c r="FO413" s="184"/>
      <c r="FP413" s="184"/>
      <c r="FQ413" s="184"/>
      <c r="FR413" s="184"/>
      <c r="FS413" s="184"/>
      <c r="FT413" s="184"/>
      <c r="FU413" s="184"/>
      <c r="FV413" s="184"/>
      <c r="FW413" s="184"/>
      <c r="FX413" s="184"/>
      <c r="FY413" s="184"/>
      <c r="FZ413" s="184"/>
      <c r="GA413" s="184"/>
      <c r="GB413" s="184"/>
      <c r="GC413" s="184"/>
      <c r="GD413" s="184"/>
      <c r="GE413" s="184"/>
      <c r="GF413" s="184"/>
      <c r="GG413" s="184"/>
      <c r="GH413" s="184"/>
      <c r="GI413" s="184"/>
      <c r="GJ413" s="184"/>
      <c r="GK413" s="184"/>
      <c r="GL413" s="184"/>
      <c r="GM413" s="184"/>
      <c r="GN413" s="184"/>
      <c r="GO413" s="184"/>
      <c r="GP413" s="184"/>
      <c r="GQ413" s="184"/>
      <c r="GR413" s="184"/>
      <c r="GS413" s="184"/>
      <c r="GT413" s="184"/>
      <c r="GU413" s="184"/>
      <c r="GV413" s="184"/>
      <c r="GW413" s="184"/>
      <c r="GX413" s="184"/>
      <c r="GY413" s="184"/>
      <c r="GZ413" s="184"/>
      <c r="HA413" s="184"/>
      <c r="HB413" s="184"/>
      <c r="HC413" s="184"/>
      <c r="HD413" s="184"/>
      <c r="HE413" s="184"/>
      <c r="HF413" s="184"/>
      <c r="HG413" s="184"/>
      <c r="HH413" s="184"/>
      <c r="HI413" s="184"/>
      <c r="HJ413" s="184"/>
      <c r="HK413" s="578"/>
    </row>
    <row r="414" spans="1:219" s="185" customFormat="1">
      <c r="A414" s="284"/>
      <c r="B414" s="285"/>
      <c r="C414" s="286"/>
      <c r="D414" s="287"/>
      <c r="E414" s="288"/>
      <c r="F414" s="289"/>
      <c r="G414" s="289"/>
      <c r="H414" s="289"/>
      <c r="I414" s="289"/>
      <c r="J414" s="289"/>
      <c r="K414" s="289"/>
      <c r="L414" s="289"/>
      <c r="M414" s="572"/>
      <c r="N414" s="572"/>
      <c r="O414" s="572"/>
      <c r="P414" s="572"/>
      <c r="Q414" s="572"/>
      <c r="R414" s="572"/>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c r="BM414" s="184"/>
      <c r="BN414" s="184"/>
      <c r="BO414" s="184"/>
      <c r="BP414" s="184"/>
      <c r="BQ414" s="184"/>
      <c r="BR414" s="184"/>
      <c r="BS414" s="184"/>
      <c r="BT414" s="184"/>
      <c r="BU414" s="184"/>
      <c r="BV414" s="184"/>
      <c r="BW414" s="184"/>
      <c r="BX414" s="184"/>
      <c r="BY414" s="184"/>
      <c r="BZ414" s="184"/>
      <c r="CA414" s="184"/>
      <c r="CB414" s="184"/>
      <c r="CC414" s="184"/>
      <c r="CD414" s="184"/>
      <c r="CE414" s="184"/>
      <c r="CF414" s="184"/>
      <c r="CG414" s="184"/>
      <c r="CH414" s="184"/>
      <c r="CI414" s="184"/>
      <c r="CJ414" s="184"/>
      <c r="CK414" s="184"/>
      <c r="CL414" s="184"/>
      <c r="CM414" s="184"/>
      <c r="CN414" s="184"/>
      <c r="CO414" s="184"/>
      <c r="CP414" s="184"/>
      <c r="CQ414" s="184"/>
      <c r="CR414" s="184"/>
      <c r="CS414" s="184"/>
      <c r="CT414" s="184"/>
      <c r="CU414" s="184"/>
      <c r="CV414" s="184"/>
      <c r="CW414" s="184"/>
      <c r="CX414" s="184"/>
      <c r="CY414" s="184"/>
      <c r="CZ414" s="184"/>
      <c r="DA414" s="184"/>
      <c r="DB414" s="184"/>
      <c r="DC414" s="184"/>
      <c r="DD414" s="184"/>
      <c r="DE414" s="184"/>
      <c r="DF414" s="184"/>
      <c r="DG414" s="184"/>
      <c r="DH414" s="184"/>
      <c r="DI414" s="184"/>
      <c r="DJ414" s="184"/>
      <c r="DK414" s="184"/>
      <c r="DL414" s="184"/>
      <c r="DM414" s="184"/>
      <c r="DN414" s="184"/>
      <c r="DO414" s="184"/>
      <c r="DP414" s="184"/>
      <c r="DQ414" s="184"/>
      <c r="DR414" s="184"/>
      <c r="DS414" s="184"/>
      <c r="DT414" s="184"/>
      <c r="DU414" s="184"/>
      <c r="DV414" s="184"/>
      <c r="DW414" s="184"/>
      <c r="DX414" s="184"/>
      <c r="DY414" s="184"/>
      <c r="DZ414" s="184"/>
      <c r="EA414" s="184"/>
      <c r="EB414" s="184"/>
      <c r="EC414" s="184"/>
      <c r="ED414" s="184"/>
      <c r="EE414" s="184"/>
      <c r="EF414" s="184"/>
      <c r="EG414" s="184"/>
      <c r="EH414" s="184"/>
      <c r="EI414" s="184"/>
      <c r="EJ414" s="184"/>
      <c r="EK414" s="184"/>
      <c r="EL414" s="184"/>
      <c r="EM414" s="184"/>
      <c r="EN414" s="184"/>
      <c r="EO414" s="184"/>
      <c r="EP414" s="184"/>
      <c r="EQ414" s="184"/>
      <c r="ER414" s="184"/>
      <c r="ES414" s="184"/>
      <c r="ET414" s="184"/>
      <c r="EU414" s="184"/>
      <c r="EV414" s="184"/>
      <c r="EW414" s="184"/>
      <c r="EX414" s="184"/>
      <c r="EY414" s="184"/>
      <c r="EZ414" s="184"/>
      <c r="FA414" s="184"/>
      <c r="FB414" s="184"/>
      <c r="FC414" s="184"/>
      <c r="FD414" s="184"/>
      <c r="FE414" s="184"/>
      <c r="FF414" s="184"/>
      <c r="FG414" s="184"/>
      <c r="FH414" s="184"/>
      <c r="FI414" s="184"/>
      <c r="FJ414" s="184"/>
      <c r="FK414" s="184"/>
      <c r="FL414" s="184"/>
      <c r="FM414" s="184"/>
      <c r="FN414" s="184"/>
      <c r="FO414" s="184"/>
      <c r="FP414" s="184"/>
      <c r="FQ414" s="184"/>
      <c r="FR414" s="184"/>
      <c r="FS414" s="184"/>
      <c r="FT414" s="184"/>
      <c r="FU414" s="184"/>
      <c r="FV414" s="184"/>
      <c r="FW414" s="184"/>
      <c r="FX414" s="184"/>
      <c r="FY414" s="184"/>
      <c r="FZ414" s="184"/>
      <c r="GA414" s="184"/>
      <c r="GB414" s="184"/>
      <c r="GC414" s="184"/>
      <c r="GD414" s="184"/>
      <c r="GE414" s="184"/>
      <c r="GF414" s="184"/>
      <c r="GG414" s="184"/>
      <c r="GH414" s="184"/>
      <c r="GI414" s="184"/>
      <c r="GJ414" s="184"/>
      <c r="GK414" s="184"/>
      <c r="GL414" s="184"/>
      <c r="GM414" s="184"/>
      <c r="GN414" s="184"/>
      <c r="GO414" s="184"/>
      <c r="GP414" s="184"/>
      <c r="GQ414" s="184"/>
      <c r="GR414" s="184"/>
      <c r="GS414" s="184"/>
      <c r="GT414" s="184"/>
      <c r="GU414" s="184"/>
      <c r="GV414" s="184"/>
      <c r="GW414" s="184"/>
      <c r="GX414" s="184"/>
      <c r="GY414" s="184"/>
      <c r="GZ414" s="184"/>
      <c r="HA414" s="184"/>
      <c r="HB414" s="184"/>
      <c r="HC414" s="184"/>
      <c r="HD414" s="184"/>
      <c r="HE414" s="184"/>
      <c r="HF414" s="184"/>
      <c r="HG414" s="184"/>
      <c r="HH414" s="184"/>
      <c r="HI414" s="184"/>
      <c r="HJ414" s="184"/>
      <c r="HK414" s="578"/>
    </row>
    <row r="415" spans="1:219" s="185" customFormat="1">
      <c r="A415" s="284"/>
      <c r="B415" s="285"/>
      <c r="C415" s="286"/>
      <c r="D415" s="287"/>
      <c r="E415" s="288"/>
      <c r="F415" s="289"/>
      <c r="G415" s="289"/>
      <c r="H415" s="289"/>
      <c r="I415" s="289"/>
      <c r="J415" s="289"/>
      <c r="K415" s="289"/>
      <c r="L415" s="289"/>
      <c r="M415" s="572"/>
      <c r="N415" s="572"/>
      <c r="O415" s="572"/>
      <c r="P415" s="572"/>
      <c r="Q415" s="572"/>
      <c r="R415" s="572"/>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c r="CE415" s="184"/>
      <c r="CF415" s="184"/>
      <c r="CG415" s="184"/>
      <c r="CH415" s="184"/>
      <c r="CI415" s="184"/>
      <c r="CJ415" s="184"/>
      <c r="CK415" s="184"/>
      <c r="CL415" s="184"/>
      <c r="CM415" s="184"/>
      <c r="CN415" s="184"/>
      <c r="CO415" s="184"/>
      <c r="CP415" s="184"/>
      <c r="CQ415" s="184"/>
      <c r="CR415" s="184"/>
      <c r="CS415" s="184"/>
      <c r="CT415" s="184"/>
      <c r="CU415" s="184"/>
      <c r="CV415" s="184"/>
      <c r="CW415" s="184"/>
      <c r="CX415" s="184"/>
      <c r="CY415" s="184"/>
      <c r="CZ415" s="184"/>
      <c r="DA415" s="184"/>
      <c r="DB415" s="184"/>
      <c r="DC415" s="184"/>
      <c r="DD415" s="184"/>
      <c r="DE415" s="184"/>
      <c r="DF415" s="184"/>
      <c r="DG415" s="184"/>
      <c r="DH415" s="184"/>
      <c r="DI415" s="184"/>
      <c r="DJ415" s="184"/>
      <c r="DK415" s="184"/>
      <c r="DL415" s="184"/>
      <c r="DM415" s="184"/>
      <c r="DN415" s="184"/>
      <c r="DO415" s="184"/>
      <c r="DP415" s="184"/>
      <c r="DQ415" s="184"/>
      <c r="DR415" s="184"/>
      <c r="DS415" s="184"/>
      <c r="DT415" s="184"/>
      <c r="DU415" s="184"/>
      <c r="DV415" s="184"/>
      <c r="DW415" s="184"/>
      <c r="DX415" s="184"/>
      <c r="DY415" s="184"/>
      <c r="DZ415" s="184"/>
      <c r="EA415" s="184"/>
      <c r="EB415" s="184"/>
      <c r="EC415" s="184"/>
      <c r="ED415" s="184"/>
      <c r="EE415" s="184"/>
      <c r="EF415" s="184"/>
      <c r="EG415" s="184"/>
      <c r="EH415" s="184"/>
      <c r="EI415" s="184"/>
      <c r="EJ415" s="184"/>
      <c r="EK415" s="184"/>
      <c r="EL415" s="184"/>
      <c r="EM415" s="184"/>
      <c r="EN415" s="184"/>
      <c r="EO415" s="184"/>
      <c r="EP415" s="184"/>
      <c r="EQ415" s="184"/>
      <c r="ER415" s="184"/>
      <c r="ES415" s="184"/>
      <c r="ET415" s="184"/>
      <c r="EU415" s="184"/>
      <c r="EV415" s="184"/>
      <c r="EW415" s="184"/>
      <c r="EX415" s="184"/>
      <c r="EY415" s="184"/>
      <c r="EZ415" s="184"/>
      <c r="FA415" s="184"/>
      <c r="FB415" s="184"/>
      <c r="FC415" s="184"/>
      <c r="FD415" s="184"/>
      <c r="FE415" s="184"/>
      <c r="FF415" s="184"/>
      <c r="FG415" s="184"/>
      <c r="FH415" s="184"/>
      <c r="FI415" s="184"/>
      <c r="FJ415" s="184"/>
      <c r="FK415" s="184"/>
      <c r="FL415" s="184"/>
      <c r="FM415" s="184"/>
      <c r="FN415" s="184"/>
      <c r="FO415" s="184"/>
      <c r="FP415" s="184"/>
      <c r="FQ415" s="184"/>
      <c r="FR415" s="184"/>
      <c r="FS415" s="184"/>
      <c r="FT415" s="184"/>
      <c r="FU415" s="184"/>
      <c r="FV415" s="184"/>
      <c r="FW415" s="184"/>
      <c r="FX415" s="184"/>
      <c r="FY415" s="184"/>
      <c r="FZ415" s="184"/>
      <c r="GA415" s="184"/>
      <c r="GB415" s="184"/>
      <c r="GC415" s="184"/>
      <c r="GD415" s="184"/>
      <c r="GE415" s="184"/>
      <c r="GF415" s="184"/>
      <c r="GG415" s="184"/>
      <c r="GH415" s="184"/>
      <c r="GI415" s="184"/>
      <c r="GJ415" s="184"/>
      <c r="GK415" s="184"/>
      <c r="GL415" s="184"/>
      <c r="GM415" s="184"/>
      <c r="GN415" s="184"/>
      <c r="GO415" s="184"/>
      <c r="GP415" s="184"/>
      <c r="GQ415" s="184"/>
      <c r="GR415" s="184"/>
      <c r="GS415" s="184"/>
      <c r="GT415" s="184"/>
      <c r="GU415" s="184"/>
      <c r="GV415" s="184"/>
      <c r="GW415" s="184"/>
      <c r="GX415" s="184"/>
      <c r="GY415" s="184"/>
      <c r="GZ415" s="184"/>
      <c r="HA415" s="184"/>
      <c r="HB415" s="184"/>
      <c r="HC415" s="184"/>
      <c r="HD415" s="184"/>
      <c r="HE415" s="184"/>
      <c r="HF415" s="184"/>
      <c r="HG415" s="184"/>
      <c r="HH415" s="184"/>
      <c r="HI415" s="184"/>
      <c r="HJ415" s="184"/>
      <c r="HK415" s="578"/>
    </row>
    <row r="416" spans="1:219" s="185" customFormat="1">
      <c r="A416" s="284"/>
      <c r="B416" s="285"/>
      <c r="C416" s="286"/>
      <c r="D416" s="287"/>
      <c r="E416" s="288"/>
      <c r="F416" s="289"/>
      <c r="G416" s="289"/>
      <c r="H416" s="289"/>
      <c r="I416" s="289"/>
      <c r="J416" s="289"/>
      <c r="K416" s="289"/>
      <c r="L416" s="289"/>
      <c r="M416" s="572"/>
      <c r="N416" s="572"/>
      <c r="O416" s="572"/>
      <c r="P416" s="572"/>
      <c r="Q416" s="572"/>
      <c r="R416" s="572"/>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c r="BM416" s="184"/>
      <c r="BN416" s="184"/>
      <c r="BO416" s="184"/>
      <c r="BP416" s="184"/>
      <c r="BQ416" s="184"/>
      <c r="BR416" s="184"/>
      <c r="BS416" s="184"/>
      <c r="BT416" s="184"/>
      <c r="BU416" s="184"/>
      <c r="BV416" s="184"/>
      <c r="BW416" s="184"/>
      <c r="BX416" s="184"/>
      <c r="BY416" s="184"/>
      <c r="BZ416" s="184"/>
      <c r="CA416" s="184"/>
      <c r="CB416" s="184"/>
      <c r="CC416" s="184"/>
      <c r="CD416" s="184"/>
      <c r="CE416" s="184"/>
      <c r="CF416" s="184"/>
      <c r="CG416" s="184"/>
      <c r="CH416" s="184"/>
      <c r="CI416" s="184"/>
      <c r="CJ416" s="184"/>
      <c r="CK416" s="184"/>
      <c r="CL416" s="184"/>
      <c r="CM416" s="184"/>
      <c r="CN416" s="184"/>
      <c r="CO416" s="184"/>
      <c r="CP416" s="184"/>
      <c r="CQ416" s="184"/>
      <c r="CR416" s="184"/>
      <c r="CS416" s="184"/>
      <c r="CT416" s="184"/>
      <c r="CU416" s="184"/>
      <c r="CV416" s="184"/>
      <c r="CW416" s="184"/>
      <c r="CX416" s="184"/>
      <c r="CY416" s="184"/>
      <c r="CZ416" s="184"/>
      <c r="DA416" s="184"/>
      <c r="DB416" s="184"/>
      <c r="DC416" s="184"/>
      <c r="DD416" s="184"/>
      <c r="DE416" s="184"/>
      <c r="DF416" s="184"/>
      <c r="DG416" s="184"/>
      <c r="DH416" s="184"/>
      <c r="DI416" s="184"/>
      <c r="DJ416" s="184"/>
      <c r="DK416" s="184"/>
      <c r="DL416" s="184"/>
      <c r="DM416" s="184"/>
      <c r="DN416" s="184"/>
      <c r="DO416" s="184"/>
      <c r="DP416" s="184"/>
      <c r="DQ416" s="184"/>
      <c r="DR416" s="184"/>
      <c r="DS416" s="184"/>
      <c r="DT416" s="184"/>
      <c r="DU416" s="184"/>
      <c r="DV416" s="184"/>
      <c r="DW416" s="184"/>
      <c r="DX416" s="184"/>
      <c r="DY416" s="184"/>
      <c r="DZ416" s="184"/>
      <c r="EA416" s="184"/>
      <c r="EB416" s="184"/>
      <c r="EC416" s="184"/>
      <c r="ED416" s="184"/>
      <c r="EE416" s="184"/>
      <c r="EF416" s="184"/>
      <c r="EG416" s="184"/>
      <c r="EH416" s="184"/>
      <c r="EI416" s="184"/>
      <c r="EJ416" s="184"/>
      <c r="EK416" s="184"/>
      <c r="EL416" s="184"/>
      <c r="EM416" s="184"/>
      <c r="EN416" s="184"/>
      <c r="EO416" s="184"/>
      <c r="EP416" s="184"/>
      <c r="EQ416" s="184"/>
      <c r="ER416" s="184"/>
      <c r="ES416" s="184"/>
      <c r="ET416" s="184"/>
      <c r="EU416" s="184"/>
      <c r="EV416" s="184"/>
      <c r="EW416" s="184"/>
      <c r="EX416" s="184"/>
      <c r="EY416" s="184"/>
      <c r="EZ416" s="184"/>
      <c r="FA416" s="184"/>
      <c r="FB416" s="184"/>
      <c r="FC416" s="184"/>
      <c r="FD416" s="184"/>
      <c r="FE416" s="184"/>
      <c r="FF416" s="184"/>
      <c r="FG416" s="184"/>
      <c r="FH416" s="184"/>
      <c r="FI416" s="184"/>
      <c r="FJ416" s="184"/>
      <c r="FK416" s="184"/>
      <c r="FL416" s="184"/>
      <c r="FM416" s="184"/>
      <c r="FN416" s="184"/>
      <c r="FO416" s="184"/>
      <c r="FP416" s="184"/>
      <c r="FQ416" s="184"/>
      <c r="FR416" s="184"/>
      <c r="FS416" s="184"/>
      <c r="FT416" s="184"/>
      <c r="FU416" s="184"/>
      <c r="FV416" s="184"/>
      <c r="FW416" s="184"/>
      <c r="FX416" s="184"/>
      <c r="FY416" s="184"/>
      <c r="FZ416" s="184"/>
      <c r="GA416" s="184"/>
      <c r="GB416" s="184"/>
      <c r="GC416" s="184"/>
      <c r="GD416" s="184"/>
      <c r="GE416" s="184"/>
      <c r="GF416" s="184"/>
      <c r="GG416" s="184"/>
      <c r="GH416" s="184"/>
      <c r="GI416" s="184"/>
      <c r="GJ416" s="184"/>
      <c r="GK416" s="184"/>
      <c r="GL416" s="184"/>
      <c r="GM416" s="184"/>
      <c r="GN416" s="184"/>
      <c r="GO416" s="184"/>
      <c r="GP416" s="184"/>
      <c r="GQ416" s="184"/>
      <c r="GR416" s="184"/>
      <c r="GS416" s="184"/>
      <c r="GT416" s="184"/>
      <c r="GU416" s="184"/>
      <c r="GV416" s="184"/>
      <c r="GW416" s="184"/>
      <c r="GX416" s="184"/>
      <c r="GY416" s="184"/>
      <c r="GZ416" s="184"/>
      <c r="HA416" s="184"/>
      <c r="HB416" s="184"/>
      <c r="HC416" s="184"/>
      <c r="HD416" s="184"/>
      <c r="HE416" s="184"/>
      <c r="HF416" s="184"/>
      <c r="HG416" s="184"/>
      <c r="HH416" s="184"/>
      <c r="HI416" s="184"/>
      <c r="HJ416" s="184"/>
      <c r="HK416" s="578"/>
    </row>
    <row r="417" spans="1:220" s="185" customFormat="1">
      <c r="A417" s="284"/>
      <c r="B417" s="285"/>
      <c r="C417" s="286"/>
      <c r="D417" s="287"/>
      <c r="E417" s="288"/>
      <c r="F417" s="289"/>
      <c r="G417" s="289"/>
      <c r="H417" s="289"/>
      <c r="I417" s="289"/>
      <c r="J417" s="289"/>
      <c r="K417" s="289"/>
      <c r="L417" s="289"/>
      <c r="M417" s="572"/>
      <c r="N417" s="572"/>
      <c r="O417" s="572"/>
      <c r="P417" s="572"/>
      <c r="Q417" s="572"/>
      <c r="R417" s="572"/>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c r="BM417" s="184"/>
      <c r="BN417" s="184"/>
      <c r="BO417" s="184"/>
      <c r="BP417" s="184"/>
      <c r="BQ417" s="184"/>
      <c r="BR417" s="184"/>
      <c r="BS417" s="184"/>
      <c r="BT417" s="184"/>
      <c r="BU417" s="184"/>
      <c r="BV417" s="184"/>
      <c r="BW417" s="184"/>
      <c r="BX417" s="184"/>
      <c r="BY417" s="184"/>
      <c r="BZ417" s="184"/>
      <c r="CA417" s="184"/>
      <c r="CB417" s="184"/>
      <c r="CC417" s="184"/>
      <c r="CD417" s="184"/>
      <c r="CE417" s="184"/>
      <c r="CF417" s="184"/>
      <c r="CG417" s="184"/>
      <c r="CH417" s="184"/>
      <c r="CI417" s="184"/>
      <c r="CJ417" s="184"/>
      <c r="CK417" s="184"/>
      <c r="CL417" s="184"/>
      <c r="CM417" s="184"/>
      <c r="CN417" s="184"/>
      <c r="CO417" s="184"/>
      <c r="CP417" s="184"/>
      <c r="CQ417" s="184"/>
      <c r="CR417" s="184"/>
      <c r="CS417" s="184"/>
      <c r="CT417" s="184"/>
      <c r="CU417" s="184"/>
      <c r="CV417" s="184"/>
      <c r="CW417" s="184"/>
      <c r="CX417" s="184"/>
      <c r="CY417" s="184"/>
      <c r="CZ417" s="184"/>
      <c r="DA417" s="184"/>
      <c r="DB417" s="184"/>
      <c r="DC417" s="184"/>
      <c r="DD417" s="184"/>
      <c r="DE417" s="184"/>
      <c r="DF417" s="184"/>
      <c r="DG417" s="184"/>
      <c r="DH417" s="184"/>
      <c r="DI417" s="184"/>
      <c r="DJ417" s="184"/>
      <c r="DK417" s="184"/>
      <c r="DL417" s="184"/>
      <c r="DM417" s="184"/>
      <c r="DN417" s="184"/>
      <c r="DO417" s="184"/>
      <c r="DP417" s="184"/>
      <c r="DQ417" s="184"/>
      <c r="DR417" s="184"/>
      <c r="DS417" s="184"/>
      <c r="DT417" s="184"/>
      <c r="DU417" s="184"/>
      <c r="DV417" s="184"/>
      <c r="DW417" s="184"/>
      <c r="DX417" s="184"/>
      <c r="DY417" s="184"/>
      <c r="DZ417" s="184"/>
      <c r="EA417" s="184"/>
      <c r="EB417" s="184"/>
      <c r="EC417" s="184"/>
      <c r="ED417" s="184"/>
      <c r="EE417" s="184"/>
      <c r="EF417" s="184"/>
      <c r="EG417" s="184"/>
      <c r="EH417" s="184"/>
      <c r="EI417" s="184"/>
      <c r="EJ417" s="184"/>
      <c r="EK417" s="184"/>
      <c r="EL417" s="184"/>
      <c r="EM417" s="184"/>
      <c r="EN417" s="184"/>
      <c r="EO417" s="184"/>
      <c r="EP417" s="184"/>
      <c r="EQ417" s="184"/>
      <c r="ER417" s="184"/>
      <c r="ES417" s="184"/>
      <c r="ET417" s="184"/>
      <c r="EU417" s="184"/>
      <c r="EV417" s="184"/>
      <c r="EW417" s="184"/>
      <c r="EX417" s="184"/>
      <c r="EY417" s="184"/>
      <c r="EZ417" s="184"/>
      <c r="FA417" s="184"/>
      <c r="FB417" s="184"/>
      <c r="FC417" s="184"/>
      <c r="FD417" s="184"/>
      <c r="FE417" s="184"/>
      <c r="FF417" s="184"/>
      <c r="FG417" s="184"/>
      <c r="FH417" s="184"/>
      <c r="FI417" s="184"/>
      <c r="FJ417" s="184"/>
      <c r="FK417" s="184"/>
      <c r="FL417" s="184"/>
      <c r="FM417" s="184"/>
      <c r="FN417" s="184"/>
      <c r="FO417" s="184"/>
      <c r="FP417" s="184"/>
      <c r="FQ417" s="184"/>
      <c r="FR417" s="184"/>
      <c r="FS417" s="184"/>
      <c r="FT417" s="184"/>
      <c r="FU417" s="184"/>
      <c r="FV417" s="184"/>
      <c r="FW417" s="184"/>
      <c r="FX417" s="184"/>
      <c r="FY417" s="184"/>
      <c r="FZ417" s="184"/>
      <c r="GA417" s="184"/>
      <c r="GB417" s="184"/>
      <c r="GC417" s="184"/>
      <c r="GD417" s="184"/>
      <c r="GE417" s="184"/>
      <c r="GF417" s="184"/>
      <c r="GG417" s="184"/>
      <c r="GH417" s="184"/>
      <c r="GI417" s="184"/>
      <c r="GJ417" s="184"/>
      <c r="GK417" s="184"/>
      <c r="GL417" s="184"/>
      <c r="GM417" s="184"/>
      <c r="GN417" s="184"/>
      <c r="GO417" s="184"/>
      <c r="GP417" s="184"/>
      <c r="GQ417" s="184"/>
      <c r="GR417" s="184"/>
      <c r="GS417" s="184"/>
      <c r="GT417" s="184"/>
      <c r="GU417" s="184"/>
      <c r="GV417" s="184"/>
      <c r="GW417" s="184"/>
      <c r="GX417" s="184"/>
      <c r="GY417" s="184"/>
      <c r="GZ417" s="184"/>
      <c r="HA417" s="184"/>
      <c r="HB417" s="184"/>
      <c r="HC417" s="184"/>
      <c r="HD417" s="184"/>
      <c r="HE417" s="184"/>
      <c r="HF417" s="184"/>
      <c r="HG417" s="184"/>
      <c r="HH417" s="184"/>
      <c r="HI417" s="184"/>
      <c r="HJ417" s="184"/>
      <c r="HK417" s="578"/>
    </row>
    <row r="418" spans="1:220" s="185" customFormat="1">
      <c r="A418" s="284"/>
      <c r="B418" s="285"/>
      <c r="C418" s="286"/>
      <c r="D418" s="287"/>
      <c r="E418" s="288"/>
      <c r="F418" s="289"/>
      <c r="G418" s="289"/>
      <c r="H418" s="289"/>
      <c r="I418" s="289"/>
      <c r="J418" s="289"/>
      <c r="K418" s="289"/>
      <c r="L418" s="289"/>
      <c r="M418" s="572"/>
      <c r="N418" s="572"/>
      <c r="O418" s="572"/>
      <c r="P418" s="572"/>
      <c r="Q418" s="572"/>
      <c r="R418" s="572"/>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c r="BM418" s="184"/>
      <c r="BN418" s="184"/>
      <c r="BO418" s="184"/>
      <c r="BP418" s="184"/>
      <c r="BQ418" s="184"/>
      <c r="BR418" s="184"/>
      <c r="BS418" s="184"/>
      <c r="BT418" s="184"/>
      <c r="BU418" s="184"/>
      <c r="BV418" s="184"/>
      <c r="BW418" s="184"/>
      <c r="BX418" s="184"/>
      <c r="BY418" s="184"/>
      <c r="BZ418" s="184"/>
      <c r="CA418" s="184"/>
      <c r="CB418" s="184"/>
      <c r="CC418" s="184"/>
      <c r="CD418" s="184"/>
      <c r="CE418" s="184"/>
      <c r="CF418" s="184"/>
      <c r="CG418" s="184"/>
      <c r="CH418" s="184"/>
      <c r="CI418" s="184"/>
      <c r="CJ418" s="184"/>
      <c r="CK418" s="184"/>
      <c r="CL418" s="184"/>
      <c r="CM418" s="184"/>
      <c r="CN418" s="184"/>
      <c r="CO418" s="184"/>
      <c r="CP418" s="184"/>
      <c r="CQ418" s="184"/>
      <c r="CR418" s="184"/>
      <c r="CS418" s="184"/>
      <c r="CT418" s="184"/>
      <c r="CU418" s="184"/>
      <c r="CV418" s="184"/>
      <c r="CW418" s="184"/>
      <c r="CX418" s="184"/>
      <c r="CY418" s="184"/>
      <c r="CZ418" s="184"/>
      <c r="DA418" s="184"/>
      <c r="DB418" s="184"/>
      <c r="DC418" s="184"/>
      <c r="DD418" s="184"/>
      <c r="DE418" s="184"/>
      <c r="DF418" s="184"/>
      <c r="DG418" s="184"/>
      <c r="DH418" s="184"/>
      <c r="DI418" s="184"/>
      <c r="DJ418" s="184"/>
      <c r="DK418" s="184"/>
      <c r="DL418" s="184"/>
      <c r="DM418" s="184"/>
      <c r="DN418" s="184"/>
      <c r="DO418" s="184"/>
      <c r="DP418" s="184"/>
      <c r="DQ418" s="184"/>
      <c r="DR418" s="184"/>
      <c r="DS418" s="184"/>
      <c r="DT418" s="184"/>
      <c r="DU418" s="184"/>
      <c r="DV418" s="184"/>
      <c r="DW418" s="184"/>
      <c r="DX418" s="184"/>
      <c r="DY418" s="184"/>
      <c r="DZ418" s="184"/>
      <c r="EA418" s="184"/>
      <c r="EB418" s="184"/>
      <c r="EC418" s="184"/>
      <c r="ED418" s="184"/>
      <c r="EE418" s="184"/>
      <c r="EF418" s="184"/>
      <c r="EG418" s="184"/>
      <c r="EH418" s="184"/>
      <c r="EI418" s="184"/>
      <c r="EJ418" s="184"/>
      <c r="EK418" s="184"/>
      <c r="EL418" s="184"/>
      <c r="EM418" s="184"/>
      <c r="EN418" s="184"/>
      <c r="EO418" s="184"/>
      <c r="EP418" s="184"/>
      <c r="EQ418" s="184"/>
      <c r="ER418" s="184"/>
      <c r="ES418" s="184"/>
      <c r="ET418" s="184"/>
      <c r="EU418" s="184"/>
      <c r="EV418" s="184"/>
      <c r="EW418" s="184"/>
      <c r="EX418" s="184"/>
      <c r="EY418" s="184"/>
      <c r="EZ418" s="184"/>
      <c r="FA418" s="184"/>
      <c r="FB418" s="184"/>
      <c r="FC418" s="184"/>
      <c r="FD418" s="184"/>
      <c r="FE418" s="184"/>
      <c r="FF418" s="184"/>
      <c r="FG418" s="184"/>
      <c r="FH418" s="184"/>
      <c r="FI418" s="184"/>
      <c r="FJ418" s="184"/>
      <c r="FK418" s="184"/>
      <c r="FL418" s="184"/>
      <c r="FM418" s="184"/>
      <c r="FN418" s="184"/>
      <c r="FO418" s="184"/>
      <c r="FP418" s="184"/>
      <c r="FQ418" s="184"/>
      <c r="FR418" s="184"/>
      <c r="FS418" s="184"/>
      <c r="FT418" s="184"/>
      <c r="FU418" s="184"/>
      <c r="FV418" s="184"/>
      <c r="FW418" s="184"/>
      <c r="FX418" s="184"/>
      <c r="FY418" s="184"/>
      <c r="FZ418" s="184"/>
      <c r="GA418" s="184"/>
      <c r="GB418" s="184"/>
      <c r="GC418" s="184"/>
      <c r="GD418" s="184"/>
      <c r="GE418" s="184"/>
      <c r="GF418" s="184"/>
      <c r="GG418" s="184"/>
      <c r="GH418" s="184"/>
      <c r="GI418" s="184"/>
      <c r="GJ418" s="184"/>
      <c r="GK418" s="184"/>
      <c r="GL418" s="184"/>
      <c r="GM418" s="184"/>
      <c r="GN418" s="184"/>
      <c r="GO418" s="184"/>
      <c r="GP418" s="184"/>
      <c r="GQ418" s="184"/>
      <c r="GR418" s="184"/>
      <c r="GS418" s="184"/>
      <c r="GT418" s="184"/>
      <c r="GU418" s="184"/>
      <c r="GV418" s="184"/>
      <c r="GW418" s="184"/>
      <c r="GX418" s="184"/>
      <c r="GY418" s="184"/>
      <c r="GZ418" s="184"/>
      <c r="HA418" s="184"/>
      <c r="HB418" s="184"/>
      <c r="HC418" s="184"/>
      <c r="HD418" s="184"/>
      <c r="HE418" s="184"/>
      <c r="HF418" s="184"/>
      <c r="HG418" s="184"/>
      <c r="HH418" s="184"/>
      <c r="HI418" s="184"/>
      <c r="HJ418" s="184"/>
      <c r="HK418" s="578"/>
    </row>
    <row r="419" spans="1:220" s="185" customFormat="1">
      <c r="A419" s="284"/>
      <c r="B419" s="285"/>
      <c r="C419" s="286"/>
      <c r="D419" s="287"/>
      <c r="E419" s="288"/>
      <c r="F419" s="289"/>
      <c r="G419" s="289"/>
      <c r="H419" s="289"/>
      <c r="I419" s="289"/>
      <c r="J419" s="289"/>
      <c r="K419" s="289"/>
      <c r="L419" s="289"/>
      <c r="M419" s="572"/>
      <c r="N419" s="572"/>
      <c r="O419" s="572"/>
      <c r="P419" s="572"/>
      <c r="Q419" s="572"/>
      <c r="R419" s="572"/>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c r="BX419" s="184"/>
      <c r="BY419" s="184"/>
      <c r="BZ419" s="184"/>
      <c r="CA419" s="184"/>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84"/>
      <c r="CW419" s="184"/>
      <c r="CX419" s="184"/>
      <c r="CY419" s="184"/>
      <c r="CZ419" s="184"/>
      <c r="DA419" s="184"/>
      <c r="DB419" s="184"/>
      <c r="DC419" s="184"/>
      <c r="DD419" s="184"/>
      <c r="DE419" s="184"/>
      <c r="DF419" s="184"/>
      <c r="DG419" s="184"/>
      <c r="DH419" s="184"/>
      <c r="DI419" s="184"/>
      <c r="DJ419" s="184"/>
      <c r="DK419" s="184"/>
      <c r="DL419" s="184"/>
      <c r="DM419" s="184"/>
      <c r="DN419" s="184"/>
      <c r="DO419" s="184"/>
      <c r="DP419" s="184"/>
      <c r="DQ419" s="184"/>
      <c r="DR419" s="184"/>
      <c r="DS419" s="184"/>
      <c r="DT419" s="184"/>
      <c r="DU419" s="184"/>
      <c r="DV419" s="184"/>
      <c r="DW419" s="184"/>
      <c r="DX419" s="184"/>
      <c r="DY419" s="184"/>
      <c r="DZ419" s="184"/>
      <c r="EA419" s="184"/>
      <c r="EB419" s="184"/>
      <c r="EC419" s="184"/>
      <c r="ED419" s="184"/>
      <c r="EE419" s="184"/>
      <c r="EF419" s="184"/>
      <c r="EG419" s="184"/>
      <c r="EH419" s="184"/>
      <c r="EI419" s="184"/>
      <c r="EJ419" s="184"/>
      <c r="EK419" s="184"/>
      <c r="EL419" s="184"/>
      <c r="EM419" s="184"/>
      <c r="EN419" s="184"/>
      <c r="EO419" s="184"/>
      <c r="EP419" s="184"/>
      <c r="EQ419" s="184"/>
      <c r="ER419" s="184"/>
      <c r="ES419" s="184"/>
      <c r="ET419" s="184"/>
      <c r="EU419" s="184"/>
      <c r="EV419" s="184"/>
      <c r="EW419" s="184"/>
      <c r="EX419" s="184"/>
      <c r="EY419" s="184"/>
      <c r="EZ419" s="184"/>
      <c r="FA419" s="184"/>
      <c r="FB419" s="184"/>
      <c r="FC419" s="184"/>
      <c r="FD419" s="184"/>
      <c r="FE419" s="184"/>
      <c r="FF419" s="184"/>
      <c r="FG419" s="184"/>
      <c r="FH419" s="184"/>
      <c r="FI419" s="184"/>
      <c r="FJ419" s="184"/>
      <c r="FK419" s="184"/>
      <c r="FL419" s="184"/>
      <c r="FM419" s="184"/>
      <c r="FN419" s="184"/>
      <c r="FO419" s="184"/>
      <c r="FP419" s="184"/>
      <c r="FQ419" s="184"/>
      <c r="FR419" s="184"/>
      <c r="FS419" s="184"/>
      <c r="FT419" s="184"/>
      <c r="FU419" s="184"/>
      <c r="FV419" s="184"/>
      <c r="FW419" s="184"/>
      <c r="FX419" s="184"/>
      <c r="FY419" s="184"/>
      <c r="FZ419" s="184"/>
      <c r="GA419" s="184"/>
      <c r="GB419" s="184"/>
      <c r="GC419" s="184"/>
      <c r="GD419" s="184"/>
      <c r="GE419" s="184"/>
      <c r="GF419" s="184"/>
      <c r="GG419" s="184"/>
      <c r="GH419" s="184"/>
      <c r="GI419" s="184"/>
      <c r="GJ419" s="184"/>
      <c r="GK419" s="184"/>
      <c r="GL419" s="184"/>
      <c r="GM419" s="184"/>
      <c r="GN419" s="184"/>
      <c r="GO419" s="184"/>
      <c r="GP419" s="184"/>
      <c r="GQ419" s="184"/>
      <c r="GR419" s="184"/>
      <c r="GS419" s="184"/>
      <c r="GT419" s="184"/>
      <c r="GU419" s="184"/>
      <c r="GV419" s="184"/>
      <c r="GW419" s="184"/>
      <c r="GX419" s="184"/>
      <c r="GY419" s="184"/>
      <c r="GZ419" s="184"/>
      <c r="HA419" s="184"/>
      <c r="HB419" s="184"/>
      <c r="HC419" s="184"/>
      <c r="HD419" s="184"/>
      <c r="HE419" s="184"/>
      <c r="HF419" s="184"/>
      <c r="HG419" s="184"/>
      <c r="HH419" s="184"/>
      <c r="HI419" s="184"/>
      <c r="HJ419" s="184"/>
      <c r="HK419" s="578"/>
    </row>
    <row r="420" spans="1:220" s="185" customFormat="1">
      <c r="A420" s="284"/>
      <c r="B420" s="285"/>
      <c r="C420" s="286"/>
      <c r="D420" s="287"/>
      <c r="E420" s="288"/>
      <c r="F420" s="289"/>
      <c r="G420" s="289"/>
      <c r="H420" s="289"/>
      <c r="I420" s="289"/>
      <c r="J420" s="289"/>
      <c r="K420" s="289"/>
      <c r="L420" s="289"/>
      <c r="M420" s="572"/>
      <c r="N420" s="572"/>
      <c r="O420" s="572"/>
      <c r="P420" s="572"/>
      <c r="Q420" s="572"/>
      <c r="R420" s="572"/>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c r="CE420" s="184"/>
      <c r="CF420" s="184"/>
      <c r="CG420" s="184"/>
      <c r="CH420" s="184"/>
      <c r="CI420" s="184"/>
      <c r="CJ420" s="184"/>
      <c r="CK420" s="184"/>
      <c r="CL420" s="184"/>
      <c r="CM420" s="184"/>
      <c r="CN420" s="184"/>
      <c r="CO420" s="184"/>
      <c r="CP420" s="184"/>
      <c r="CQ420" s="184"/>
      <c r="CR420" s="184"/>
      <c r="CS420" s="184"/>
      <c r="CT420" s="184"/>
      <c r="CU420" s="184"/>
      <c r="CV420" s="184"/>
      <c r="CW420" s="184"/>
      <c r="CX420" s="184"/>
      <c r="CY420" s="184"/>
      <c r="CZ420" s="184"/>
      <c r="DA420" s="184"/>
      <c r="DB420" s="184"/>
      <c r="DC420" s="184"/>
      <c r="DD420" s="184"/>
      <c r="DE420" s="184"/>
      <c r="DF420" s="184"/>
      <c r="DG420" s="184"/>
      <c r="DH420" s="184"/>
      <c r="DI420" s="184"/>
      <c r="DJ420" s="184"/>
      <c r="DK420" s="184"/>
      <c r="DL420" s="184"/>
      <c r="DM420" s="184"/>
      <c r="DN420" s="184"/>
      <c r="DO420" s="184"/>
      <c r="DP420" s="184"/>
      <c r="DQ420" s="184"/>
      <c r="DR420" s="184"/>
      <c r="DS420" s="184"/>
      <c r="DT420" s="184"/>
      <c r="DU420" s="184"/>
      <c r="DV420" s="184"/>
      <c r="DW420" s="184"/>
      <c r="DX420" s="184"/>
      <c r="DY420" s="184"/>
      <c r="DZ420" s="184"/>
      <c r="EA420" s="184"/>
      <c r="EB420" s="184"/>
      <c r="EC420" s="184"/>
      <c r="ED420" s="184"/>
      <c r="EE420" s="184"/>
      <c r="EF420" s="184"/>
      <c r="EG420" s="184"/>
      <c r="EH420" s="184"/>
      <c r="EI420" s="184"/>
      <c r="EJ420" s="184"/>
      <c r="EK420" s="184"/>
      <c r="EL420" s="184"/>
      <c r="EM420" s="184"/>
      <c r="EN420" s="184"/>
      <c r="EO420" s="184"/>
      <c r="EP420" s="184"/>
      <c r="EQ420" s="184"/>
      <c r="ER420" s="184"/>
      <c r="ES420" s="184"/>
      <c r="ET420" s="184"/>
      <c r="EU420" s="184"/>
      <c r="EV420" s="184"/>
      <c r="EW420" s="184"/>
      <c r="EX420" s="184"/>
      <c r="EY420" s="184"/>
      <c r="EZ420" s="184"/>
      <c r="FA420" s="184"/>
      <c r="FB420" s="184"/>
      <c r="FC420" s="184"/>
      <c r="FD420" s="184"/>
      <c r="FE420" s="184"/>
      <c r="FF420" s="184"/>
      <c r="FG420" s="184"/>
      <c r="FH420" s="184"/>
      <c r="FI420" s="184"/>
      <c r="FJ420" s="184"/>
      <c r="FK420" s="184"/>
      <c r="FL420" s="184"/>
      <c r="FM420" s="184"/>
      <c r="FN420" s="184"/>
      <c r="FO420" s="184"/>
      <c r="FP420" s="184"/>
      <c r="FQ420" s="184"/>
      <c r="FR420" s="184"/>
      <c r="FS420" s="184"/>
      <c r="FT420" s="184"/>
      <c r="FU420" s="184"/>
      <c r="FV420" s="184"/>
      <c r="FW420" s="184"/>
      <c r="FX420" s="184"/>
      <c r="FY420" s="184"/>
      <c r="FZ420" s="184"/>
      <c r="GA420" s="184"/>
      <c r="GB420" s="184"/>
      <c r="GC420" s="184"/>
      <c r="GD420" s="184"/>
      <c r="GE420" s="184"/>
      <c r="GF420" s="184"/>
      <c r="GG420" s="184"/>
      <c r="GH420" s="184"/>
      <c r="GI420" s="184"/>
      <c r="GJ420" s="184"/>
      <c r="GK420" s="184"/>
      <c r="GL420" s="184"/>
      <c r="GM420" s="184"/>
      <c r="GN420" s="184"/>
      <c r="GO420" s="184"/>
      <c r="GP420" s="184"/>
      <c r="GQ420" s="184"/>
      <c r="GR420" s="184"/>
      <c r="GS420" s="184"/>
      <c r="GT420" s="184"/>
      <c r="GU420" s="184"/>
      <c r="GV420" s="184"/>
      <c r="GW420" s="184"/>
      <c r="GX420" s="184"/>
      <c r="GY420" s="184"/>
      <c r="GZ420" s="184"/>
      <c r="HA420" s="184"/>
      <c r="HB420" s="184"/>
      <c r="HC420" s="184"/>
      <c r="HD420" s="184"/>
      <c r="HE420" s="184"/>
      <c r="HF420" s="184"/>
      <c r="HG420" s="184"/>
      <c r="HH420" s="184"/>
      <c r="HI420" s="184"/>
      <c r="HJ420" s="184"/>
      <c r="HK420" s="578"/>
    </row>
    <row r="421" spans="1:220" s="185" customFormat="1">
      <c r="A421" s="284"/>
      <c r="B421" s="285"/>
      <c r="C421" s="286"/>
      <c r="D421" s="287"/>
      <c r="E421" s="288"/>
      <c r="F421" s="289"/>
      <c r="G421" s="289"/>
      <c r="H421" s="289"/>
      <c r="I421" s="289"/>
      <c r="J421" s="289"/>
      <c r="K421" s="289"/>
      <c r="L421" s="289"/>
      <c r="M421" s="572"/>
      <c r="N421" s="572"/>
      <c r="O421" s="572"/>
      <c r="P421" s="572"/>
      <c r="Q421" s="572"/>
      <c r="R421" s="572"/>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c r="BY421" s="184"/>
      <c r="BZ421" s="184"/>
      <c r="CA421" s="184"/>
      <c r="CB421" s="184"/>
      <c r="CC421" s="184"/>
      <c r="CD421" s="184"/>
      <c r="CE421" s="184"/>
      <c r="CF421" s="184"/>
      <c r="CG421" s="184"/>
      <c r="CH421" s="184"/>
      <c r="CI421" s="184"/>
      <c r="CJ421" s="184"/>
      <c r="CK421" s="184"/>
      <c r="CL421" s="184"/>
      <c r="CM421" s="184"/>
      <c r="CN421" s="184"/>
      <c r="CO421" s="184"/>
      <c r="CP421" s="184"/>
      <c r="CQ421" s="184"/>
      <c r="CR421" s="184"/>
      <c r="CS421" s="184"/>
      <c r="CT421" s="184"/>
      <c r="CU421" s="184"/>
      <c r="CV421" s="184"/>
      <c r="CW421" s="184"/>
      <c r="CX421" s="184"/>
      <c r="CY421" s="184"/>
      <c r="CZ421" s="184"/>
      <c r="DA421" s="184"/>
      <c r="DB421" s="184"/>
      <c r="DC421" s="184"/>
      <c r="DD421" s="184"/>
      <c r="DE421" s="184"/>
      <c r="DF421" s="184"/>
      <c r="DG421" s="184"/>
      <c r="DH421" s="184"/>
      <c r="DI421" s="184"/>
      <c r="DJ421" s="184"/>
      <c r="DK421" s="184"/>
      <c r="DL421" s="184"/>
      <c r="DM421" s="184"/>
      <c r="DN421" s="184"/>
      <c r="DO421" s="184"/>
      <c r="DP421" s="184"/>
      <c r="DQ421" s="184"/>
      <c r="DR421" s="184"/>
      <c r="DS421" s="184"/>
      <c r="DT421" s="184"/>
      <c r="DU421" s="184"/>
      <c r="DV421" s="184"/>
      <c r="DW421" s="184"/>
      <c r="DX421" s="184"/>
      <c r="DY421" s="184"/>
      <c r="DZ421" s="184"/>
      <c r="EA421" s="184"/>
      <c r="EB421" s="184"/>
      <c r="EC421" s="184"/>
      <c r="ED421" s="184"/>
      <c r="EE421" s="184"/>
      <c r="EF421" s="184"/>
      <c r="EG421" s="184"/>
      <c r="EH421" s="184"/>
      <c r="EI421" s="184"/>
      <c r="EJ421" s="184"/>
      <c r="EK421" s="184"/>
      <c r="EL421" s="184"/>
      <c r="EM421" s="184"/>
      <c r="EN421" s="184"/>
      <c r="EO421" s="184"/>
      <c r="EP421" s="184"/>
      <c r="EQ421" s="184"/>
      <c r="ER421" s="184"/>
      <c r="ES421" s="184"/>
      <c r="ET421" s="184"/>
      <c r="EU421" s="184"/>
      <c r="EV421" s="184"/>
      <c r="EW421" s="184"/>
      <c r="EX421" s="184"/>
      <c r="EY421" s="184"/>
      <c r="EZ421" s="184"/>
      <c r="FA421" s="184"/>
      <c r="FB421" s="184"/>
      <c r="FC421" s="184"/>
      <c r="FD421" s="184"/>
      <c r="FE421" s="184"/>
      <c r="FF421" s="184"/>
      <c r="FG421" s="184"/>
      <c r="FH421" s="184"/>
      <c r="FI421" s="184"/>
      <c r="FJ421" s="184"/>
      <c r="FK421" s="184"/>
      <c r="FL421" s="184"/>
      <c r="FM421" s="184"/>
      <c r="FN421" s="184"/>
      <c r="FO421" s="184"/>
      <c r="FP421" s="184"/>
      <c r="FQ421" s="184"/>
      <c r="FR421" s="184"/>
      <c r="FS421" s="184"/>
      <c r="FT421" s="184"/>
      <c r="FU421" s="184"/>
      <c r="FV421" s="184"/>
      <c r="FW421" s="184"/>
      <c r="FX421" s="184"/>
      <c r="FY421" s="184"/>
      <c r="FZ421" s="184"/>
      <c r="GA421" s="184"/>
      <c r="GB421" s="184"/>
      <c r="GC421" s="184"/>
      <c r="GD421" s="184"/>
      <c r="GE421" s="184"/>
      <c r="GF421" s="184"/>
      <c r="GG421" s="184"/>
      <c r="GH421" s="184"/>
      <c r="GI421" s="184"/>
      <c r="GJ421" s="184"/>
      <c r="GK421" s="184"/>
      <c r="GL421" s="184"/>
      <c r="GM421" s="184"/>
      <c r="GN421" s="184"/>
      <c r="GO421" s="184"/>
      <c r="GP421" s="184"/>
      <c r="GQ421" s="184"/>
      <c r="GR421" s="184"/>
      <c r="GS421" s="184"/>
      <c r="GT421" s="184"/>
      <c r="GU421" s="184"/>
      <c r="GV421" s="184"/>
      <c r="GW421" s="184"/>
      <c r="GX421" s="184"/>
      <c r="GY421" s="184"/>
      <c r="GZ421" s="184"/>
      <c r="HA421" s="184"/>
      <c r="HB421" s="184"/>
      <c r="HC421" s="184"/>
      <c r="HD421" s="184"/>
      <c r="HE421" s="184"/>
      <c r="HF421" s="184"/>
      <c r="HG421" s="184"/>
      <c r="HH421" s="184"/>
      <c r="HI421" s="184"/>
      <c r="HJ421" s="184"/>
      <c r="HK421" s="578"/>
    </row>
    <row r="422" spans="1:220" s="185" customFormat="1">
      <c r="A422" s="284"/>
      <c r="B422" s="285"/>
      <c r="C422" s="286"/>
      <c r="D422" s="287"/>
      <c r="E422" s="288"/>
      <c r="F422" s="289"/>
      <c r="G422" s="289"/>
      <c r="H422" s="289"/>
      <c r="I422" s="289"/>
      <c r="J422" s="289"/>
      <c r="K422" s="289"/>
      <c r="L422" s="289"/>
      <c r="M422" s="572"/>
      <c r="N422" s="572"/>
      <c r="O422" s="572"/>
      <c r="P422" s="572"/>
      <c r="Q422" s="572"/>
      <c r="R422" s="572"/>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c r="CE422" s="184"/>
      <c r="CF422" s="184"/>
      <c r="CG422" s="184"/>
      <c r="CH422" s="184"/>
      <c r="CI422" s="184"/>
      <c r="CJ422" s="184"/>
      <c r="CK422" s="184"/>
      <c r="CL422" s="184"/>
      <c r="CM422" s="184"/>
      <c r="CN422" s="184"/>
      <c r="CO422" s="184"/>
      <c r="CP422" s="184"/>
      <c r="CQ422" s="184"/>
      <c r="CR422" s="184"/>
      <c r="CS422" s="184"/>
      <c r="CT422" s="184"/>
      <c r="CU422" s="184"/>
      <c r="CV422" s="184"/>
      <c r="CW422" s="184"/>
      <c r="CX422" s="184"/>
      <c r="CY422" s="184"/>
      <c r="CZ422" s="184"/>
      <c r="DA422" s="184"/>
      <c r="DB422" s="184"/>
      <c r="DC422" s="184"/>
      <c r="DD422" s="184"/>
      <c r="DE422" s="184"/>
      <c r="DF422" s="184"/>
      <c r="DG422" s="184"/>
      <c r="DH422" s="184"/>
      <c r="DI422" s="184"/>
      <c r="DJ422" s="184"/>
      <c r="DK422" s="184"/>
      <c r="DL422" s="184"/>
      <c r="DM422" s="184"/>
      <c r="DN422" s="184"/>
      <c r="DO422" s="184"/>
      <c r="DP422" s="184"/>
      <c r="DQ422" s="184"/>
      <c r="DR422" s="184"/>
      <c r="DS422" s="184"/>
      <c r="DT422" s="184"/>
      <c r="DU422" s="184"/>
      <c r="DV422" s="184"/>
      <c r="DW422" s="184"/>
      <c r="DX422" s="184"/>
      <c r="DY422" s="184"/>
      <c r="DZ422" s="184"/>
      <c r="EA422" s="184"/>
      <c r="EB422" s="184"/>
      <c r="EC422" s="184"/>
      <c r="ED422" s="184"/>
      <c r="EE422" s="184"/>
      <c r="EF422" s="184"/>
      <c r="EG422" s="184"/>
      <c r="EH422" s="184"/>
      <c r="EI422" s="184"/>
      <c r="EJ422" s="184"/>
      <c r="EK422" s="184"/>
      <c r="EL422" s="184"/>
      <c r="EM422" s="184"/>
      <c r="EN422" s="184"/>
      <c r="EO422" s="184"/>
      <c r="EP422" s="184"/>
      <c r="EQ422" s="184"/>
      <c r="ER422" s="184"/>
      <c r="ES422" s="184"/>
      <c r="ET422" s="184"/>
      <c r="EU422" s="184"/>
      <c r="EV422" s="184"/>
      <c r="EW422" s="184"/>
      <c r="EX422" s="184"/>
      <c r="EY422" s="184"/>
      <c r="EZ422" s="184"/>
      <c r="FA422" s="184"/>
      <c r="FB422" s="184"/>
      <c r="FC422" s="184"/>
      <c r="FD422" s="184"/>
      <c r="FE422" s="184"/>
      <c r="FF422" s="184"/>
      <c r="FG422" s="184"/>
      <c r="FH422" s="184"/>
      <c r="FI422" s="184"/>
      <c r="FJ422" s="184"/>
      <c r="FK422" s="184"/>
      <c r="FL422" s="184"/>
      <c r="FM422" s="184"/>
      <c r="FN422" s="184"/>
      <c r="FO422" s="184"/>
      <c r="FP422" s="184"/>
      <c r="FQ422" s="184"/>
      <c r="FR422" s="184"/>
      <c r="FS422" s="184"/>
      <c r="FT422" s="184"/>
      <c r="FU422" s="184"/>
      <c r="FV422" s="184"/>
      <c r="FW422" s="184"/>
      <c r="FX422" s="184"/>
      <c r="FY422" s="184"/>
      <c r="FZ422" s="184"/>
      <c r="GA422" s="184"/>
      <c r="GB422" s="184"/>
      <c r="GC422" s="184"/>
      <c r="GD422" s="184"/>
      <c r="GE422" s="184"/>
      <c r="GF422" s="184"/>
      <c r="GG422" s="184"/>
      <c r="GH422" s="184"/>
      <c r="GI422" s="184"/>
      <c r="GJ422" s="184"/>
      <c r="GK422" s="184"/>
      <c r="GL422" s="184"/>
      <c r="GM422" s="184"/>
      <c r="GN422" s="184"/>
      <c r="GO422" s="184"/>
      <c r="GP422" s="184"/>
      <c r="GQ422" s="184"/>
      <c r="GR422" s="184"/>
      <c r="GS422" s="184"/>
      <c r="GT422" s="184"/>
      <c r="GU422" s="184"/>
      <c r="GV422" s="184"/>
      <c r="GW422" s="184"/>
      <c r="GX422" s="184"/>
      <c r="GY422" s="184"/>
      <c r="GZ422" s="184"/>
      <c r="HA422" s="184"/>
      <c r="HB422" s="184"/>
      <c r="HC422" s="184"/>
      <c r="HD422" s="184"/>
      <c r="HE422" s="184"/>
      <c r="HF422" s="184"/>
      <c r="HG422" s="184"/>
      <c r="HH422" s="184"/>
      <c r="HI422" s="184"/>
      <c r="HJ422" s="184"/>
      <c r="HK422" s="578"/>
    </row>
    <row r="423" spans="1:220" s="185" customFormat="1">
      <c r="A423" s="284"/>
      <c r="B423" s="285"/>
      <c r="C423" s="286"/>
      <c r="D423" s="287"/>
      <c r="E423" s="288"/>
      <c r="F423" s="289"/>
      <c r="G423" s="289"/>
      <c r="H423" s="289"/>
      <c r="I423" s="289"/>
      <c r="J423" s="289"/>
      <c r="K423" s="289"/>
      <c r="L423" s="289"/>
      <c r="M423" s="572"/>
      <c r="N423" s="572"/>
      <c r="O423" s="572"/>
      <c r="P423" s="572"/>
      <c r="Q423" s="572"/>
      <c r="R423" s="572"/>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c r="BM423" s="184"/>
      <c r="BN423" s="184"/>
      <c r="BO423" s="184"/>
      <c r="BP423" s="184"/>
      <c r="BQ423" s="184"/>
      <c r="BR423" s="184"/>
      <c r="BS423" s="184"/>
      <c r="BT423" s="184"/>
      <c r="BU423" s="184"/>
      <c r="BV423" s="184"/>
      <c r="BW423" s="184"/>
      <c r="BX423" s="184"/>
      <c r="BY423" s="184"/>
      <c r="BZ423" s="184"/>
      <c r="CA423" s="184"/>
      <c r="CB423" s="184"/>
      <c r="CC423" s="184"/>
      <c r="CD423" s="184"/>
      <c r="CE423" s="184"/>
      <c r="CF423" s="184"/>
      <c r="CG423" s="184"/>
      <c r="CH423" s="184"/>
      <c r="CI423" s="184"/>
      <c r="CJ423" s="184"/>
      <c r="CK423" s="184"/>
      <c r="CL423" s="184"/>
      <c r="CM423" s="184"/>
      <c r="CN423" s="184"/>
      <c r="CO423" s="184"/>
      <c r="CP423" s="184"/>
      <c r="CQ423" s="184"/>
      <c r="CR423" s="184"/>
      <c r="CS423" s="184"/>
      <c r="CT423" s="184"/>
      <c r="CU423" s="184"/>
      <c r="CV423" s="184"/>
      <c r="CW423" s="184"/>
      <c r="CX423" s="184"/>
      <c r="CY423" s="184"/>
      <c r="CZ423" s="184"/>
      <c r="DA423" s="184"/>
      <c r="DB423" s="184"/>
      <c r="DC423" s="184"/>
      <c r="DD423" s="184"/>
      <c r="DE423" s="184"/>
      <c r="DF423" s="184"/>
      <c r="DG423" s="184"/>
      <c r="DH423" s="184"/>
      <c r="DI423" s="184"/>
      <c r="DJ423" s="184"/>
      <c r="DK423" s="184"/>
      <c r="DL423" s="184"/>
      <c r="DM423" s="184"/>
      <c r="DN423" s="184"/>
      <c r="DO423" s="184"/>
      <c r="DP423" s="184"/>
      <c r="DQ423" s="184"/>
      <c r="DR423" s="184"/>
      <c r="DS423" s="184"/>
      <c r="DT423" s="184"/>
      <c r="DU423" s="184"/>
      <c r="DV423" s="184"/>
      <c r="DW423" s="184"/>
      <c r="DX423" s="184"/>
      <c r="DY423" s="184"/>
      <c r="DZ423" s="184"/>
      <c r="EA423" s="184"/>
      <c r="EB423" s="184"/>
      <c r="EC423" s="184"/>
      <c r="ED423" s="184"/>
      <c r="EE423" s="184"/>
      <c r="EF423" s="184"/>
      <c r="EG423" s="184"/>
      <c r="EH423" s="184"/>
      <c r="EI423" s="184"/>
      <c r="EJ423" s="184"/>
      <c r="EK423" s="184"/>
      <c r="EL423" s="184"/>
      <c r="EM423" s="184"/>
      <c r="EN423" s="184"/>
      <c r="EO423" s="184"/>
      <c r="EP423" s="184"/>
      <c r="EQ423" s="184"/>
      <c r="ER423" s="184"/>
      <c r="ES423" s="184"/>
      <c r="ET423" s="184"/>
      <c r="EU423" s="184"/>
      <c r="EV423" s="184"/>
      <c r="EW423" s="184"/>
      <c r="EX423" s="184"/>
      <c r="EY423" s="184"/>
      <c r="EZ423" s="184"/>
      <c r="FA423" s="184"/>
      <c r="FB423" s="184"/>
      <c r="FC423" s="184"/>
      <c r="FD423" s="184"/>
      <c r="FE423" s="184"/>
      <c r="FF423" s="184"/>
      <c r="FG423" s="184"/>
      <c r="FH423" s="184"/>
      <c r="FI423" s="184"/>
      <c r="FJ423" s="184"/>
      <c r="FK423" s="184"/>
      <c r="FL423" s="184"/>
      <c r="FM423" s="184"/>
      <c r="FN423" s="184"/>
      <c r="FO423" s="184"/>
      <c r="FP423" s="184"/>
      <c r="FQ423" s="184"/>
      <c r="FR423" s="184"/>
      <c r="FS423" s="184"/>
      <c r="FT423" s="184"/>
      <c r="FU423" s="184"/>
      <c r="FV423" s="184"/>
      <c r="FW423" s="184"/>
      <c r="FX423" s="184"/>
      <c r="FY423" s="184"/>
      <c r="FZ423" s="184"/>
      <c r="GA423" s="184"/>
      <c r="GB423" s="184"/>
      <c r="GC423" s="184"/>
      <c r="GD423" s="184"/>
      <c r="GE423" s="184"/>
      <c r="GF423" s="184"/>
      <c r="GG423" s="184"/>
      <c r="GH423" s="184"/>
      <c r="GI423" s="184"/>
      <c r="GJ423" s="184"/>
      <c r="GK423" s="184"/>
      <c r="GL423" s="184"/>
      <c r="GM423" s="184"/>
      <c r="GN423" s="184"/>
      <c r="GO423" s="184"/>
      <c r="GP423" s="184"/>
      <c r="GQ423" s="184"/>
      <c r="GR423" s="184"/>
      <c r="GS423" s="184"/>
      <c r="GT423" s="184"/>
      <c r="GU423" s="184"/>
      <c r="GV423" s="184"/>
      <c r="GW423" s="184"/>
      <c r="GX423" s="184"/>
      <c r="GY423" s="184"/>
      <c r="GZ423" s="184"/>
      <c r="HA423" s="184"/>
      <c r="HB423" s="184"/>
      <c r="HC423" s="184"/>
      <c r="HD423" s="184"/>
      <c r="HE423" s="184"/>
      <c r="HF423" s="184"/>
      <c r="HG423" s="184"/>
      <c r="HH423" s="184"/>
      <c r="HI423" s="184"/>
      <c r="HJ423" s="184"/>
      <c r="HK423" s="578"/>
    </row>
    <row r="424" spans="1:220" s="185" customFormat="1">
      <c r="A424" s="284"/>
      <c r="B424" s="285"/>
      <c r="C424" s="286"/>
      <c r="D424" s="287"/>
      <c r="E424" s="288"/>
      <c r="F424" s="289"/>
      <c r="G424" s="289"/>
      <c r="H424" s="289"/>
      <c r="I424" s="289"/>
      <c r="J424" s="289"/>
      <c r="K424" s="289"/>
      <c r="L424" s="289"/>
      <c r="M424" s="572"/>
      <c r="N424" s="572"/>
      <c r="O424" s="572"/>
      <c r="P424" s="572"/>
      <c r="Q424" s="572"/>
      <c r="R424" s="572"/>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c r="BX424" s="184"/>
      <c r="BY424" s="184"/>
      <c r="BZ424" s="184"/>
      <c r="CA424" s="184"/>
      <c r="CB424" s="184"/>
      <c r="CC424" s="184"/>
      <c r="CD424" s="184"/>
      <c r="CE424" s="184"/>
      <c r="CF424" s="184"/>
      <c r="CG424" s="184"/>
      <c r="CH424" s="184"/>
      <c r="CI424" s="184"/>
      <c r="CJ424" s="184"/>
      <c r="CK424" s="184"/>
      <c r="CL424" s="184"/>
      <c r="CM424" s="184"/>
      <c r="CN424" s="184"/>
      <c r="CO424" s="184"/>
      <c r="CP424" s="184"/>
      <c r="CQ424" s="184"/>
      <c r="CR424" s="184"/>
      <c r="CS424" s="184"/>
      <c r="CT424" s="184"/>
      <c r="CU424" s="184"/>
      <c r="CV424" s="184"/>
      <c r="CW424" s="184"/>
      <c r="CX424" s="184"/>
      <c r="CY424" s="184"/>
      <c r="CZ424" s="184"/>
      <c r="DA424" s="184"/>
      <c r="DB424" s="184"/>
      <c r="DC424" s="184"/>
      <c r="DD424" s="184"/>
      <c r="DE424" s="184"/>
      <c r="DF424" s="184"/>
      <c r="DG424" s="184"/>
      <c r="DH424" s="184"/>
      <c r="DI424" s="184"/>
      <c r="DJ424" s="184"/>
      <c r="DK424" s="184"/>
      <c r="DL424" s="184"/>
      <c r="DM424" s="184"/>
      <c r="DN424" s="184"/>
      <c r="DO424" s="184"/>
      <c r="DP424" s="184"/>
      <c r="DQ424" s="184"/>
      <c r="DR424" s="184"/>
      <c r="DS424" s="184"/>
      <c r="DT424" s="184"/>
      <c r="DU424" s="184"/>
      <c r="DV424" s="184"/>
      <c r="DW424" s="184"/>
      <c r="DX424" s="184"/>
      <c r="DY424" s="184"/>
      <c r="DZ424" s="184"/>
      <c r="EA424" s="184"/>
      <c r="EB424" s="184"/>
      <c r="EC424" s="184"/>
      <c r="ED424" s="184"/>
      <c r="EE424" s="184"/>
      <c r="EF424" s="184"/>
      <c r="EG424" s="184"/>
      <c r="EH424" s="184"/>
      <c r="EI424" s="184"/>
      <c r="EJ424" s="184"/>
      <c r="EK424" s="184"/>
      <c r="EL424" s="184"/>
      <c r="EM424" s="184"/>
      <c r="EN424" s="184"/>
      <c r="EO424" s="184"/>
      <c r="EP424" s="184"/>
      <c r="EQ424" s="184"/>
      <c r="ER424" s="184"/>
      <c r="ES424" s="184"/>
      <c r="ET424" s="184"/>
      <c r="EU424" s="184"/>
      <c r="EV424" s="184"/>
      <c r="EW424" s="184"/>
      <c r="EX424" s="184"/>
      <c r="EY424" s="184"/>
      <c r="EZ424" s="184"/>
      <c r="FA424" s="184"/>
      <c r="FB424" s="184"/>
      <c r="FC424" s="184"/>
      <c r="FD424" s="184"/>
      <c r="FE424" s="184"/>
      <c r="FF424" s="184"/>
      <c r="FG424" s="184"/>
      <c r="FH424" s="184"/>
      <c r="FI424" s="184"/>
      <c r="FJ424" s="184"/>
      <c r="FK424" s="184"/>
      <c r="FL424" s="184"/>
      <c r="FM424" s="184"/>
      <c r="FN424" s="184"/>
      <c r="FO424" s="184"/>
      <c r="FP424" s="184"/>
      <c r="FQ424" s="184"/>
      <c r="FR424" s="184"/>
      <c r="FS424" s="184"/>
      <c r="FT424" s="184"/>
      <c r="FU424" s="184"/>
      <c r="FV424" s="184"/>
      <c r="FW424" s="184"/>
      <c r="FX424" s="184"/>
      <c r="FY424" s="184"/>
      <c r="FZ424" s="184"/>
      <c r="GA424" s="184"/>
      <c r="GB424" s="184"/>
      <c r="GC424" s="184"/>
      <c r="GD424" s="184"/>
      <c r="GE424" s="184"/>
      <c r="GF424" s="184"/>
      <c r="GG424" s="184"/>
      <c r="GH424" s="184"/>
      <c r="GI424" s="184"/>
      <c r="GJ424" s="184"/>
      <c r="GK424" s="184"/>
      <c r="GL424" s="184"/>
      <c r="GM424" s="184"/>
      <c r="GN424" s="184"/>
      <c r="GO424" s="184"/>
      <c r="GP424" s="184"/>
      <c r="GQ424" s="184"/>
      <c r="GR424" s="184"/>
      <c r="GS424" s="184"/>
      <c r="GT424" s="184"/>
      <c r="GU424" s="184"/>
      <c r="GV424" s="184"/>
      <c r="GW424" s="184"/>
      <c r="GX424" s="184"/>
      <c r="GY424" s="184"/>
      <c r="GZ424" s="184"/>
      <c r="HA424" s="184"/>
      <c r="HB424" s="184"/>
      <c r="HC424" s="184"/>
      <c r="HD424" s="184"/>
      <c r="HE424" s="184"/>
      <c r="HF424" s="184"/>
      <c r="HG424" s="184"/>
      <c r="HH424" s="184"/>
      <c r="HI424" s="184"/>
      <c r="HJ424" s="184"/>
      <c r="HK424" s="578"/>
    </row>
    <row r="425" spans="1:220" s="185" customFormat="1">
      <c r="A425" s="284"/>
      <c r="B425" s="285"/>
      <c r="C425" s="286"/>
      <c r="D425" s="287"/>
      <c r="E425" s="288"/>
      <c r="F425" s="289"/>
      <c r="G425" s="289"/>
      <c r="H425" s="289"/>
      <c r="I425" s="289"/>
      <c r="J425" s="289"/>
      <c r="K425" s="289"/>
      <c r="L425" s="289"/>
      <c r="M425" s="572"/>
      <c r="N425" s="572"/>
      <c r="O425" s="572"/>
      <c r="P425" s="572"/>
      <c r="Q425" s="572"/>
      <c r="R425" s="572"/>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c r="BY425" s="184"/>
      <c r="BZ425" s="184"/>
      <c r="CA425" s="184"/>
      <c r="CB425" s="184"/>
      <c r="CC425" s="184"/>
      <c r="CD425" s="184"/>
      <c r="CE425" s="184"/>
      <c r="CF425" s="184"/>
      <c r="CG425" s="184"/>
      <c r="CH425" s="184"/>
      <c r="CI425" s="184"/>
      <c r="CJ425" s="184"/>
      <c r="CK425" s="184"/>
      <c r="CL425" s="184"/>
      <c r="CM425" s="184"/>
      <c r="CN425" s="184"/>
      <c r="CO425" s="184"/>
      <c r="CP425" s="184"/>
      <c r="CQ425" s="184"/>
      <c r="CR425" s="184"/>
      <c r="CS425" s="184"/>
      <c r="CT425" s="184"/>
      <c r="CU425" s="184"/>
      <c r="CV425" s="184"/>
      <c r="CW425" s="184"/>
      <c r="CX425" s="184"/>
      <c r="CY425" s="184"/>
      <c r="CZ425" s="184"/>
      <c r="DA425" s="184"/>
      <c r="DB425" s="184"/>
      <c r="DC425" s="184"/>
      <c r="DD425" s="184"/>
      <c r="DE425" s="184"/>
      <c r="DF425" s="184"/>
      <c r="DG425" s="184"/>
      <c r="DH425" s="184"/>
      <c r="DI425" s="184"/>
      <c r="DJ425" s="184"/>
      <c r="DK425" s="184"/>
      <c r="DL425" s="184"/>
      <c r="DM425" s="184"/>
      <c r="DN425" s="184"/>
      <c r="DO425" s="184"/>
      <c r="DP425" s="184"/>
      <c r="DQ425" s="184"/>
      <c r="DR425" s="184"/>
      <c r="DS425" s="184"/>
      <c r="DT425" s="184"/>
      <c r="DU425" s="184"/>
      <c r="DV425" s="184"/>
      <c r="DW425" s="184"/>
      <c r="DX425" s="184"/>
      <c r="DY425" s="184"/>
      <c r="DZ425" s="184"/>
      <c r="EA425" s="184"/>
      <c r="EB425" s="184"/>
      <c r="EC425" s="184"/>
      <c r="ED425" s="184"/>
      <c r="EE425" s="184"/>
      <c r="EF425" s="184"/>
      <c r="EG425" s="184"/>
      <c r="EH425" s="184"/>
      <c r="EI425" s="184"/>
      <c r="EJ425" s="184"/>
      <c r="EK425" s="184"/>
      <c r="EL425" s="184"/>
      <c r="EM425" s="184"/>
      <c r="EN425" s="184"/>
      <c r="EO425" s="184"/>
      <c r="EP425" s="184"/>
      <c r="EQ425" s="184"/>
      <c r="ER425" s="184"/>
      <c r="ES425" s="184"/>
      <c r="ET425" s="184"/>
      <c r="EU425" s="184"/>
      <c r="EV425" s="184"/>
      <c r="EW425" s="184"/>
      <c r="EX425" s="184"/>
      <c r="EY425" s="184"/>
      <c r="EZ425" s="184"/>
      <c r="FA425" s="184"/>
      <c r="FB425" s="184"/>
      <c r="FC425" s="184"/>
      <c r="FD425" s="184"/>
      <c r="FE425" s="184"/>
      <c r="FF425" s="184"/>
      <c r="FG425" s="184"/>
      <c r="FH425" s="184"/>
      <c r="FI425" s="184"/>
      <c r="FJ425" s="184"/>
      <c r="FK425" s="184"/>
      <c r="FL425" s="184"/>
      <c r="FM425" s="184"/>
      <c r="FN425" s="184"/>
      <c r="FO425" s="184"/>
      <c r="FP425" s="184"/>
      <c r="FQ425" s="184"/>
      <c r="FR425" s="184"/>
      <c r="FS425" s="184"/>
      <c r="FT425" s="184"/>
      <c r="FU425" s="184"/>
      <c r="FV425" s="184"/>
      <c r="FW425" s="184"/>
      <c r="FX425" s="184"/>
      <c r="FY425" s="184"/>
      <c r="FZ425" s="184"/>
      <c r="GA425" s="184"/>
      <c r="GB425" s="184"/>
      <c r="GC425" s="184"/>
      <c r="GD425" s="184"/>
      <c r="GE425" s="184"/>
      <c r="GF425" s="184"/>
      <c r="GG425" s="184"/>
      <c r="GH425" s="184"/>
      <c r="GI425" s="184"/>
      <c r="GJ425" s="184"/>
      <c r="GK425" s="184"/>
      <c r="GL425" s="184"/>
      <c r="GM425" s="184"/>
      <c r="GN425" s="184"/>
      <c r="GO425" s="184"/>
      <c r="GP425" s="184"/>
      <c r="GQ425" s="184"/>
      <c r="GR425" s="184"/>
      <c r="GS425" s="184"/>
      <c r="GT425" s="184"/>
      <c r="GU425" s="184"/>
      <c r="GV425" s="184"/>
      <c r="GW425" s="184"/>
      <c r="GX425" s="184"/>
      <c r="GY425" s="184"/>
      <c r="GZ425" s="184"/>
      <c r="HA425" s="184"/>
      <c r="HB425" s="184"/>
      <c r="HC425" s="184"/>
      <c r="HD425" s="184"/>
      <c r="HE425" s="184"/>
      <c r="HF425" s="184"/>
      <c r="HG425" s="184"/>
      <c r="HH425" s="184"/>
      <c r="HI425" s="184"/>
      <c r="HJ425" s="184"/>
      <c r="HK425" s="578"/>
    </row>
    <row r="426" spans="1:220" s="185" customFormat="1">
      <c r="A426" s="284"/>
      <c r="B426" s="285"/>
      <c r="C426" s="286"/>
      <c r="D426" s="287"/>
      <c r="E426" s="288"/>
      <c r="F426" s="289"/>
      <c r="G426" s="289"/>
      <c r="H426" s="289"/>
      <c r="I426" s="289"/>
      <c r="J426" s="289"/>
      <c r="K426" s="289"/>
      <c r="L426" s="289"/>
      <c r="M426" s="572"/>
      <c r="N426" s="572"/>
      <c r="O426" s="572"/>
      <c r="P426" s="572"/>
      <c r="Q426" s="572"/>
      <c r="R426" s="572"/>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c r="BY426" s="184"/>
      <c r="BZ426" s="184"/>
      <c r="CA426" s="184"/>
      <c r="CB426" s="184"/>
      <c r="CC426" s="184"/>
      <c r="CD426" s="184"/>
      <c r="CE426" s="184"/>
      <c r="CF426" s="184"/>
      <c r="CG426" s="184"/>
      <c r="CH426" s="184"/>
      <c r="CI426" s="184"/>
      <c r="CJ426" s="184"/>
      <c r="CK426" s="184"/>
      <c r="CL426" s="184"/>
      <c r="CM426" s="184"/>
      <c r="CN426" s="184"/>
      <c r="CO426" s="184"/>
      <c r="CP426" s="184"/>
      <c r="CQ426" s="184"/>
      <c r="CR426" s="184"/>
      <c r="CS426" s="184"/>
      <c r="CT426" s="184"/>
      <c r="CU426" s="184"/>
      <c r="CV426" s="184"/>
      <c r="CW426" s="184"/>
      <c r="CX426" s="184"/>
      <c r="CY426" s="184"/>
      <c r="CZ426" s="184"/>
      <c r="DA426" s="184"/>
      <c r="DB426" s="184"/>
      <c r="DC426" s="184"/>
      <c r="DD426" s="184"/>
      <c r="DE426" s="184"/>
      <c r="DF426" s="184"/>
      <c r="DG426" s="184"/>
      <c r="DH426" s="184"/>
      <c r="DI426" s="184"/>
      <c r="DJ426" s="184"/>
      <c r="DK426" s="184"/>
      <c r="DL426" s="184"/>
      <c r="DM426" s="184"/>
      <c r="DN426" s="184"/>
      <c r="DO426" s="184"/>
      <c r="DP426" s="184"/>
      <c r="DQ426" s="184"/>
      <c r="DR426" s="184"/>
      <c r="DS426" s="184"/>
      <c r="DT426" s="184"/>
      <c r="DU426" s="184"/>
      <c r="DV426" s="184"/>
      <c r="DW426" s="184"/>
      <c r="DX426" s="184"/>
      <c r="DY426" s="184"/>
      <c r="DZ426" s="184"/>
      <c r="EA426" s="184"/>
      <c r="EB426" s="184"/>
      <c r="EC426" s="184"/>
      <c r="ED426" s="184"/>
      <c r="EE426" s="184"/>
      <c r="EF426" s="184"/>
      <c r="EG426" s="184"/>
      <c r="EH426" s="184"/>
      <c r="EI426" s="184"/>
      <c r="EJ426" s="184"/>
      <c r="EK426" s="184"/>
      <c r="EL426" s="184"/>
      <c r="EM426" s="184"/>
      <c r="EN426" s="184"/>
      <c r="EO426" s="184"/>
      <c r="EP426" s="184"/>
      <c r="EQ426" s="184"/>
      <c r="ER426" s="184"/>
      <c r="ES426" s="184"/>
      <c r="ET426" s="184"/>
      <c r="EU426" s="184"/>
      <c r="EV426" s="184"/>
      <c r="EW426" s="184"/>
      <c r="EX426" s="184"/>
      <c r="EY426" s="184"/>
      <c r="EZ426" s="184"/>
      <c r="FA426" s="184"/>
      <c r="FB426" s="184"/>
      <c r="FC426" s="184"/>
      <c r="FD426" s="184"/>
      <c r="FE426" s="184"/>
      <c r="FF426" s="184"/>
      <c r="FG426" s="184"/>
      <c r="FH426" s="184"/>
      <c r="FI426" s="184"/>
      <c r="FJ426" s="184"/>
      <c r="FK426" s="184"/>
      <c r="FL426" s="184"/>
      <c r="FM426" s="184"/>
      <c r="FN426" s="184"/>
      <c r="FO426" s="184"/>
      <c r="FP426" s="184"/>
      <c r="FQ426" s="184"/>
      <c r="FR426" s="184"/>
      <c r="FS426" s="184"/>
      <c r="FT426" s="184"/>
      <c r="FU426" s="184"/>
      <c r="FV426" s="184"/>
      <c r="FW426" s="184"/>
      <c r="FX426" s="184"/>
      <c r="FY426" s="184"/>
      <c r="FZ426" s="184"/>
      <c r="GA426" s="184"/>
      <c r="GB426" s="184"/>
      <c r="GC426" s="184"/>
      <c r="GD426" s="184"/>
      <c r="GE426" s="184"/>
      <c r="GF426" s="184"/>
      <c r="GG426" s="184"/>
      <c r="GH426" s="184"/>
      <c r="GI426" s="184"/>
      <c r="GJ426" s="184"/>
      <c r="GK426" s="184"/>
      <c r="GL426" s="184"/>
      <c r="GM426" s="184"/>
      <c r="GN426" s="184"/>
      <c r="GO426" s="184"/>
      <c r="GP426" s="184"/>
      <c r="GQ426" s="184"/>
      <c r="GR426" s="184"/>
      <c r="GS426" s="184"/>
      <c r="GT426" s="184"/>
      <c r="GU426" s="184"/>
      <c r="GV426" s="184"/>
      <c r="GW426" s="184"/>
      <c r="GX426" s="184"/>
      <c r="GY426" s="184"/>
      <c r="GZ426" s="184"/>
      <c r="HA426" s="184"/>
      <c r="HB426" s="184"/>
      <c r="HC426" s="184"/>
      <c r="HD426" s="184"/>
      <c r="HE426" s="184"/>
      <c r="HF426" s="184"/>
      <c r="HG426" s="184"/>
      <c r="HH426" s="184"/>
      <c r="HI426" s="184"/>
      <c r="HJ426" s="184"/>
      <c r="HK426" s="578"/>
    </row>
    <row r="427" spans="1:220" s="185" customFormat="1">
      <c r="A427" s="284"/>
      <c r="B427" s="285"/>
      <c r="C427" s="286"/>
      <c r="D427" s="287"/>
      <c r="E427" s="288"/>
      <c r="F427" s="289"/>
      <c r="G427" s="289"/>
      <c r="H427" s="289"/>
      <c r="I427" s="289"/>
      <c r="J427" s="289"/>
      <c r="K427" s="289"/>
      <c r="L427" s="289"/>
      <c r="M427" s="572"/>
      <c r="N427" s="572"/>
      <c r="O427" s="572"/>
      <c r="P427" s="572"/>
      <c r="Q427" s="572"/>
      <c r="R427" s="572"/>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c r="CH427" s="184"/>
      <c r="CI427" s="184"/>
      <c r="CJ427" s="184"/>
      <c r="CK427" s="184"/>
      <c r="CL427" s="184"/>
      <c r="CM427" s="184"/>
      <c r="CN427" s="184"/>
      <c r="CO427" s="184"/>
      <c r="CP427" s="184"/>
      <c r="CQ427" s="184"/>
      <c r="CR427" s="184"/>
      <c r="CS427" s="184"/>
      <c r="CT427" s="184"/>
      <c r="CU427" s="184"/>
      <c r="CV427" s="184"/>
      <c r="CW427" s="184"/>
      <c r="CX427" s="184"/>
      <c r="CY427" s="184"/>
      <c r="CZ427" s="184"/>
      <c r="DA427" s="184"/>
      <c r="DB427" s="184"/>
      <c r="DC427" s="184"/>
      <c r="DD427" s="184"/>
      <c r="DE427" s="184"/>
      <c r="DF427" s="184"/>
      <c r="DG427" s="184"/>
      <c r="DH427" s="184"/>
      <c r="DI427" s="184"/>
      <c r="DJ427" s="184"/>
      <c r="DK427" s="184"/>
      <c r="DL427" s="184"/>
      <c r="DM427" s="184"/>
      <c r="DN427" s="184"/>
      <c r="DO427" s="184"/>
      <c r="DP427" s="184"/>
      <c r="DQ427" s="184"/>
      <c r="DR427" s="184"/>
      <c r="DS427" s="184"/>
      <c r="DT427" s="184"/>
      <c r="DU427" s="184"/>
      <c r="DV427" s="184"/>
      <c r="DW427" s="184"/>
      <c r="DX427" s="184"/>
      <c r="DY427" s="184"/>
      <c r="DZ427" s="184"/>
      <c r="EA427" s="184"/>
      <c r="EB427" s="184"/>
      <c r="EC427" s="184"/>
      <c r="ED427" s="184"/>
      <c r="EE427" s="184"/>
      <c r="EF427" s="184"/>
      <c r="EG427" s="184"/>
      <c r="EH427" s="184"/>
      <c r="EI427" s="184"/>
      <c r="EJ427" s="184"/>
      <c r="EK427" s="184"/>
      <c r="EL427" s="184"/>
      <c r="EM427" s="184"/>
      <c r="EN427" s="184"/>
      <c r="EO427" s="184"/>
      <c r="EP427" s="184"/>
      <c r="EQ427" s="184"/>
      <c r="ER427" s="184"/>
      <c r="ES427" s="184"/>
      <c r="ET427" s="184"/>
      <c r="EU427" s="184"/>
      <c r="EV427" s="184"/>
      <c r="EW427" s="184"/>
      <c r="EX427" s="184"/>
      <c r="EY427" s="184"/>
      <c r="EZ427" s="184"/>
      <c r="FA427" s="184"/>
      <c r="FB427" s="184"/>
      <c r="FC427" s="184"/>
      <c r="FD427" s="184"/>
      <c r="FE427" s="184"/>
      <c r="FF427" s="184"/>
      <c r="FG427" s="184"/>
      <c r="FH427" s="184"/>
      <c r="FI427" s="184"/>
      <c r="FJ427" s="184"/>
      <c r="FK427" s="184"/>
      <c r="FL427" s="184"/>
      <c r="FM427" s="184"/>
      <c r="FN427" s="184"/>
      <c r="FO427" s="184"/>
      <c r="FP427" s="184"/>
      <c r="FQ427" s="184"/>
      <c r="FR427" s="184"/>
      <c r="FS427" s="184"/>
      <c r="FT427" s="184"/>
      <c r="FU427" s="184"/>
      <c r="FV427" s="184"/>
      <c r="FW427" s="184"/>
      <c r="FX427" s="184"/>
      <c r="FY427" s="184"/>
      <c r="FZ427" s="184"/>
      <c r="GA427" s="184"/>
      <c r="GB427" s="184"/>
      <c r="GC427" s="184"/>
      <c r="GD427" s="184"/>
      <c r="GE427" s="184"/>
      <c r="GF427" s="184"/>
      <c r="GG427" s="184"/>
      <c r="GH427" s="184"/>
      <c r="GI427" s="184"/>
      <c r="GJ427" s="184"/>
      <c r="GK427" s="184"/>
      <c r="GL427" s="184"/>
      <c r="GM427" s="184"/>
      <c r="GN427" s="184"/>
      <c r="GO427" s="184"/>
      <c r="GP427" s="184"/>
      <c r="GQ427" s="184"/>
      <c r="GR427" s="184"/>
      <c r="GS427" s="184"/>
      <c r="GT427" s="184"/>
      <c r="GU427" s="184"/>
      <c r="GV427" s="184"/>
      <c r="GW427" s="184"/>
      <c r="GX427" s="184"/>
      <c r="GY427" s="184"/>
      <c r="GZ427" s="184"/>
      <c r="HA427" s="184"/>
      <c r="HB427" s="184"/>
      <c r="HC427" s="184"/>
      <c r="HD427" s="184"/>
      <c r="HE427" s="184"/>
      <c r="HF427" s="184"/>
      <c r="HG427" s="184"/>
      <c r="HH427" s="184"/>
      <c r="HI427" s="184"/>
      <c r="HJ427" s="184"/>
      <c r="HK427" s="578"/>
    </row>
    <row r="428" spans="1:220" s="185" customFormat="1">
      <c r="A428" s="284"/>
      <c r="B428" s="285"/>
      <c r="C428" s="286"/>
      <c r="D428" s="287"/>
      <c r="E428" s="288"/>
      <c r="F428" s="289"/>
      <c r="G428" s="289"/>
      <c r="H428" s="289"/>
      <c r="I428" s="289"/>
      <c r="J428" s="289"/>
      <c r="K428" s="289"/>
      <c r="L428" s="289"/>
      <c r="M428" s="572"/>
      <c r="N428" s="572"/>
      <c r="O428" s="572"/>
      <c r="P428" s="572"/>
      <c r="Q428" s="572"/>
      <c r="R428" s="572"/>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c r="BM428" s="184"/>
      <c r="BN428" s="184"/>
      <c r="BO428" s="184"/>
      <c r="BP428" s="184"/>
      <c r="BQ428" s="184"/>
      <c r="BR428" s="184"/>
      <c r="BS428" s="184"/>
      <c r="BT428" s="184"/>
      <c r="BU428" s="184"/>
      <c r="BV428" s="184"/>
      <c r="BW428" s="184"/>
      <c r="BX428" s="184"/>
      <c r="BY428" s="184"/>
      <c r="BZ428" s="184"/>
      <c r="CA428" s="184"/>
      <c r="CB428" s="184"/>
      <c r="CC428" s="184"/>
      <c r="CD428" s="184"/>
      <c r="CE428" s="184"/>
      <c r="CF428" s="184"/>
      <c r="CG428" s="184"/>
      <c r="CH428" s="184"/>
      <c r="CI428" s="184"/>
      <c r="CJ428" s="184"/>
      <c r="CK428" s="184"/>
      <c r="CL428" s="184"/>
      <c r="CM428" s="184"/>
      <c r="CN428" s="184"/>
      <c r="CO428" s="184"/>
      <c r="CP428" s="184"/>
      <c r="CQ428" s="184"/>
      <c r="CR428" s="184"/>
      <c r="CS428" s="184"/>
      <c r="CT428" s="184"/>
      <c r="CU428" s="184"/>
      <c r="CV428" s="184"/>
      <c r="CW428" s="184"/>
      <c r="CX428" s="184"/>
      <c r="CY428" s="184"/>
      <c r="CZ428" s="184"/>
      <c r="DA428" s="184"/>
      <c r="DB428" s="184"/>
      <c r="DC428" s="184"/>
      <c r="DD428" s="184"/>
      <c r="DE428" s="184"/>
      <c r="DF428" s="184"/>
      <c r="DG428" s="184"/>
      <c r="DH428" s="184"/>
      <c r="DI428" s="184"/>
      <c r="DJ428" s="184"/>
      <c r="DK428" s="184"/>
      <c r="DL428" s="184"/>
      <c r="DM428" s="184"/>
      <c r="DN428" s="184"/>
      <c r="DO428" s="184"/>
      <c r="DP428" s="184"/>
      <c r="DQ428" s="184"/>
      <c r="DR428" s="184"/>
      <c r="DS428" s="184"/>
      <c r="DT428" s="184"/>
      <c r="DU428" s="184"/>
      <c r="DV428" s="184"/>
      <c r="DW428" s="184"/>
      <c r="DX428" s="184"/>
      <c r="DY428" s="184"/>
      <c r="DZ428" s="184"/>
      <c r="EA428" s="184"/>
      <c r="EB428" s="184"/>
      <c r="EC428" s="184"/>
      <c r="ED428" s="184"/>
      <c r="EE428" s="184"/>
      <c r="EF428" s="184"/>
      <c r="EG428" s="184"/>
      <c r="EH428" s="184"/>
      <c r="EI428" s="184"/>
      <c r="EJ428" s="184"/>
      <c r="EK428" s="184"/>
      <c r="EL428" s="184"/>
      <c r="EM428" s="184"/>
      <c r="EN428" s="184"/>
      <c r="EO428" s="184"/>
      <c r="EP428" s="184"/>
      <c r="EQ428" s="184"/>
      <c r="ER428" s="184"/>
      <c r="ES428" s="184"/>
      <c r="ET428" s="184"/>
      <c r="EU428" s="184"/>
      <c r="EV428" s="184"/>
      <c r="EW428" s="184"/>
      <c r="EX428" s="184"/>
      <c r="EY428" s="184"/>
      <c r="EZ428" s="184"/>
      <c r="FA428" s="184"/>
      <c r="FB428" s="184"/>
      <c r="FC428" s="184"/>
      <c r="FD428" s="184"/>
      <c r="FE428" s="184"/>
      <c r="FF428" s="184"/>
      <c r="FG428" s="184"/>
      <c r="FH428" s="184"/>
      <c r="FI428" s="184"/>
      <c r="FJ428" s="184"/>
      <c r="FK428" s="184"/>
      <c r="FL428" s="184"/>
      <c r="FM428" s="184"/>
      <c r="FN428" s="184"/>
      <c r="FO428" s="184"/>
      <c r="FP428" s="184"/>
      <c r="FQ428" s="184"/>
      <c r="FR428" s="184"/>
      <c r="FS428" s="184"/>
      <c r="FT428" s="184"/>
      <c r="FU428" s="184"/>
      <c r="FV428" s="184"/>
      <c r="FW428" s="184"/>
      <c r="FX428" s="184"/>
      <c r="FY428" s="184"/>
      <c r="FZ428" s="184"/>
      <c r="GA428" s="184"/>
      <c r="GB428" s="184"/>
      <c r="GC428" s="184"/>
      <c r="GD428" s="184"/>
      <c r="GE428" s="184"/>
      <c r="GF428" s="184"/>
      <c r="GG428" s="184"/>
      <c r="GH428" s="184"/>
      <c r="GI428" s="184"/>
      <c r="GJ428" s="184"/>
      <c r="GK428" s="184"/>
      <c r="GL428" s="184"/>
      <c r="GM428" s="184"/>
      <c r="GN428" s="184"/>
      <c r="GO428" s="184"/>
      <c r="GP428" s="184"/>
      <c r="GQ428" s="184"/>
      <c r="GR428" s="184"/>
      <c r="GS428" s="184"/>
      <c r="GT428" s="184"/>
      <c r="GU428" s="184"/>
      <c r="GV428" s="184"/>
      <c r="GW428" s="184"/>
      <c r="GX428" s="184"/>
      <c r="GY428" s="184"/>
      <c r="GZ428" s="184"/>
      <c r="HA428" s="184"/>
      <c r="HB428" s="184"/>
      <c r="HC428" s="184"/>
      <c r="HD428" s="184"/>
      <c r="HE428" s="184"/>
      <c r="HF428" s="184"/>
      <c r="HG428" s="184"/>
      <c r="HH428" s="184"/>
      <c r="HI428" s="184"/>
      <c r="HJ428" s="184"/>
      <c r="HK428" s="578"/>
    </row>
    <row r="429" spans="1:220" s="185" customFormat="1">
      <c r="A429" s="284"/>
      <c r="B429" s="285"/>
      <c r="C429" s="286"/>
      <c r="D429" s="287"/>
      <c r="E429" s="288"/>
      <c r="F429" s="289"/>
      <c r="G429" s="289"/>
      <c r="H429" s="289"/>
      <c r="I429" s="289"/>
      <c r="J429" s="289"/>
      <c r="K429" s="289"/>
      <c r="L429" s="289"/>
      <c r="M429" s="572"/>
      <c r="N429" s="572"/>
      <c r="O429" s="572"/>
      <c r="P429" s="572"/>
      <c r="Q429" s="572"/>
      <c r="R429" s="572"/>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c r="BM429" s="184"/>
      <c r="BN429" s="184"/>
      <c r="BO429" s="184"/>
      <c r="BP429" s="184"/>
      <c r="BQ429" s="184"/>
      <c r="BR429" s="184"/>
      <c r="BS429" s="184"/>
      <c r="BT429" s="184"/>
      <c r="BU429" s="184"/>
      <c r="BV429" s="184"/>
      <c r="BW429" s="184"/>
      <c r="BX429" s="184"/>
      <c r="BY429" s="184"/>
      <c r="BZ429" s="184"/>
      <c r="CA429" s="184"/>
      <c r="CB429" s="184"/>
      <c r="CC429" s="184"/>
      <c r="CD429" s="184"/>
      <c r="CE429" s="184"/>
      <c r="CF429" s="184"/>
      <c r="CG429" s="184"/>
      <c r="CH429" s="184"/>
      <c r="CI429" s="184"/>
      <c r="CJ429" s="184"/>
      <c r="CK429" s="184"/>
      <c r="CL429" s="184"/>
      <c r="CM429" s="184"/>
      <c r="CN429" s="184"/>
      <c r="CO429" s="184"/>
      <c r="CP429" s="184"/>
      <c r="CQ429" s="184"/>
      <c r="CR429" s="184"/>
      <c r="CS429" s="184"/>
      <c r="CT429" s="184"/>
      <c r="CU429" s="184"/>
      <c r="CV429" s="184"/>
      <c r="CW429" s="184"/>
      <c r="CX429" s="184"/>
      <c r="CY429" s="184"/>
      <c r="CZ429" s="184"/>
      <c r="DA429" s="184"/>
      <c r="DB429" s="184"/>
      <c r="DC429" s="184"/>
      <c r="DD429" s="184"/>
      <c r="DE429" s="184"/>
      <c r="DF429" s="184"/>
      <c r="DG429" s="184"/>
      <c r="DH429" s="184"/>
      <c r="DI429" s="184"/>
      <c r="DJ429" s="184"/>
      <c r="DK429" s="184"/>
      <c r="DL429" s="184"/>
      <c r="DM429" s="184"/>
      <c r="DN429" s="184"/>
      <c r="DO429" s="184"/>
      <c r="DP429" s="184"/>
      <c r="DQ429" s="184"/>
      <c r="DR429" s="184"/>
      <c r="DS429" s="184"/>
      <c r="DT429" s="184"/>
      <c r="DU429" s="184"/>
      <c r="DV429" s="184"/>
      <c r="DW429" s="184"/>
      <c r="DX429" s="184"/>
      <c r="DY429" s="184"/>
      <c r="DZ429" s="184"/>
      <c r="EA429" s="184"/>
      <c r="EB429" s="184"/>
      <c r="EC429" s="184"/>
      <c r="ED429" s="184"/>
      <c r="EE429" s="184"/>
      <c r="EF429" s="184"/>
      <c r="EG429" s="184"/>
      <c r="EH429" s="184"/>
      <c r="EI429" s="184"/>
      <c r="EJ429" s="184"/>
      <c r="EK429" s="184"/>
      <c r="EL429" s="184"/>
      <c r="EM429" s="184"/>
      <c r="EN429" s="184"/>
      <c r="EO429" s="184"/>
      <c r="EP429" s="184"/>
      <c r="EQ429" s="184"/>
      <c r="ER429" s="184"/>
      <c r="ES429" s="184"/>
      <c r="ET429" s="184"/>
      <c r="EU429" s="184"/>
      <c r="EV429" s="184"/>
      <c r="EW429" s="184"/>
      <c r="EX429" s="184"/>
      <c r="EY429" s="184"/>
      <c r="EZ429" s="184"/>
      <c r="FA429" s="184"/>
      <c r="FB429" s="184"/>
      <c r="FC429" s="184"/>
      <c r="FD429" s="184"/>
      <c r="FE429" s="184"/>
      <c r="FF429" s="184"/>
      <c r="FG429" s="184"/>
      <c r="FH429" s="184"/>
      <c r="FI429" s="184"/>
      <c r="FJ429" s="184"/>
      <c r="FK429" s="184"/>
      <c r="FL429" s="184"/>
      <c r="FM429" s="184"/>
      <c r="FN429" s="184"/>
      <c r="FO429" s="184"/>
      <c r="FP429" s="184"/>
      <c r="FQ429" s="184"/>
      <c r="FR429" s="184"/>
      <c r="FS429" s="184"/>
      <c r="FT429" s="184"/>
      <c r="FU429" s="184"/>
      <c r="FV429" s="184"/>
      <c r="FW429" s="184"/>
      <c r="FX429" s="184"/>
      <c r="FY429" s="184"/>
      <c r="FZ429" s="184"/>
      <c r="GA429" s="184"/>
      <c r="GB429" s="184"/>
      <c r="GC429" s="184"/>
      <c r="GD429" s="184"/>
      <c r="GE429" s="184"/>
      <c r="GF429" s="184"/>
      <c r="GG429" s="184"/>
      <c r="GH429" s="184"/>
      <c r="GI429" s="184"/>
      <c r="GJ429" s="184"/>
      <c r="GK429" s="184"/>
      <c r="GL429" s="184"/>
      <c r="GM429" s="184"/>
      <c r="GN429" s="184"/>
      <c r="GO429" s="184"/>
      <c r="GP429" s="184"/>
      <c r="GQ429" s="184"/>
      <c r="GR429" s="184"/>
      <c r="GS429" s="184"/>
      <c r="GT429" s="184"/>
      <c r="GU429" s="184"/>
      <c r="GV429" s="184"/>
      <c r="GW429" s="184"/>
      <c r="GX429" s="184"/>
      <c r="GY429" s="184"/>
      <c r="GZ429" s="184"/>
      <c r="HA429" s="184"/>
      <c r="HB429" s="184"/>
      <c r="HC429" s="184"/>
      <c r="HD429" s="184"/>
      <c r="HE429" s="184"/>
      <c r="HF429" s="184"/>
      <c r="HG429" s="184"/>
      <c r="HH429" s="184"/>
      <c r="HI429" s="184"/>
      <c r="HJ429" s="184"/>
      <c r="HK429" s="578"/>
    </row>
    <row r="430" spans="1:220">
      <c r="A430" s="284"/>
      <c r="B430" s="285"/>
      <c r="C430" s="286"/>
      <c r="D430" s="287"/>
      <c r="E430" s="288"/>
      <c r="F430" s="289"/>
      <c r="G430" s="289"/>
      <c r="H430" s="289"/>
      <c r="I430" s="289"/>
      <c r="J430" s="289"/>
      <c r="K430" s="289"/>
      <c r="L430" s="289"/>
      <c r="M430" s="572"/>
      <c r="N430" s="572"/>
      <c r="O430" s="572"/>
      <c r="P430" s="572"/>
      <c r="Q430" s="572"/>
      <c r="R430" s="572"/>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c r="BX430" s="184"/>
      <c r="BY430" s="184"/>
      <c r="BZ430" s="184"/>
      <c r="CA430" s="184"/>
      <c r="CB430" s="184"/>
      <c r="CC430" s="184"/>
      <c r="CD430" s="184"/>
      <c r="CE430" s="184"/>
      <c r="CF430" s="184"/>
      <c r="CG430" s="184"/>
      <c r="CH430" s="184"/>
      <c r="CI430" s="184"/>
      <c r="CJ430" s="184"/>
      <c r="CK430" s="184"/>
      <c r="CL430" s="184"/>
      <c r="CM430" s="184"/>
      <c r="CN430" s="184"/>
      <c r="CO430" s="184"/>
      <c r="CP430" s="184"/>
      <c r="CQ430" s="184"/>
      <c r="CR430" s="184"/>
      <c r="CS430" s="184"/>
      <c r="CT430" s="184"/>
      <c r="CU430" s="184"/>
      <c r="CV430" s="184"/>
      <c r="CW430" s="184"/>
      <c r="CX430" s="184"/>
      <c r="CY430" s="184"/>
      <c r="CZ430" s="184"/>
      <c r="DA430" s="184"/>
      <c r="DB430" s="184"/>
      <c r="DC430" s="184"/>
      <c r="DD430" s="184"/>
      <c r="DE430" s="184"/>
      <c r="DF430" s="184"/>
      <c r="DG430" s="184"/>
      <c r="DH430" s="184"/>
      <c r="DI430" s="184"/>
      <c r="DJ430" s="184"/>
      <c r="DK430" s="184"/>
      <c r="DL430" s="184"/>
      <c r="DM430" s="184"/>
      <c r="DN430" s="184"/>
      <c r="DO430" s="184"/>
      <c r="DP430" s="184"/>
      <c r="DQ430" s="184"/>
      <c r="DR430" s="184"/>
      <c r="DS430" s="184"/>
      <c r="DT430" s="184"/>
      <c r="DU430" s="184"/>
      <c r="DV430" s="184"/>
      <c r="DW430" s="184"/>
      <c r="DX430" s="184"/>
      <c r="DY430" s="184"/>
      <c r="DZ430" s="184"/>
      <c r="EA430" s="184"/>
      <c r="EB430" s="184"/>
      <c r="EC430" s="184"/>
      <c r="ED430" s="184"/>
      <c r="EE430" s="184"/>
      <c r="EF430" s="184"/>
      <c r="EG430" s="184"/>
      <c r="EH430" s="184"/>
      <c r="EI430" s="184"/>
      <c r="EJ430" s="184"/>
      <c r="EK430" s="184"/>
      <c r="EL430" s="184"/>
      <c r="EM430" s="184"/>
      <c r="EN430" s="184"/>
      <c r="EO430" s="184"/>
      <c r="EP430" s="184"/>
      <c r="EQ430" s="184"/>
      <c r="ER430" s="184"/>
      <c r="ES430" s="184"/>
      <c r="ET430" s="184"/>
      <c r="EU430" s="184"/>
      <c r="EV430" s="184"/>
      <c r="EW430" s="184"/>
      <c r="EX430" s="184"/>
      <c r="EY430" s="184"/>
      <c r="EZ430" s="184"/>
      <c r="FA430" s="184"/>
      <c r="FB430" s="184"/>
      <c r="FC430" s="184"/>
      <c r="FD430" s="184"/>
      <c r="FE430" s="184"/>
      <c r="FF430" s="184"/>
      <c r="FG430" s="184"/>
      <c r="FH430" s="184"/>
      <c r="FI430" s="184"/>
      <c r="FJ430" s="184"/>
      <c r="FK430" s="184"/>
      <c r="FL430" s="184"/>
      <c r="FM430" s="184"/>
      <c r="FN430" s="184"/>
      <c r="FO430" s="184"/>
      <c r="FP430" s="184"/>
      <c r="FQ430" s="184"/>
      <c r="FR430" s="184"/>
      <c r="FS430" s="184"/>
      <c r="FT430" s="184"/>
      <c r="FU430" s="184"/>
      <c r="FV430" s="184"/>
      <c r="FW430" s="184"/>
      <c r="FX430" s="184"/>
      <c r="FY430" s="184"/>
      <c r="FZ430" s="184"/>
      <c r="GA430" s="184"/>
      <c r="GB430" s="184"/>
      <c r="GC430" s="184"/>
      <c r="GD430" s="184"/>
      <c r="GE430" s="184"/>
      <c r="GF430" s="184"/>
      <c r="GG430" s="184"/>
      <c r="GH430" s="184"/>
      <c r="GI430" s="184"/>
      <c r="GJ430" s="184"/>
      <c r="GK430" s="184"/>
      <c r="GL430" s="184"/>
      <c r="GM430" s="184"/>
      <c r="GN430" s="184"/>
      <c r="GO430" s="184"/>
      <c r="GP430" s="184"/>
      <c r="GQ430" s="184"/>
      <c r="GR430" s="184"/>
      <c r="GS430" s="184"/>
      <c r="GT430" s="184"/>
      <c r="GU430" s="184"/>
      <c r="GV430" s="184"/>
      <c r="GW430" s="184"/>
      <c r="GX430" s="184"/>
      <c r="GY430" s="184"/>
      <c r="GZ430" s="184"/>
      <c r="HA430" s="184"/>
      <c r="HB430" s="184"/>
      <c r="HC430" s="184"/>
      <c r="HD430" s="184"/>
      <c r="HE430" s="184"/>
      <c r="HF430" s="184"/>
      <c r="HG430" s="184"/>
      <c r="HH430" s="184"/>
      <c r="HI430" s="184"/>
      <c r="HJ430" s="184"/>
      <c r="HK430" s="578"/>
      <c r="HL430" s="185"/>
    </row>
    <row r="431" spans="1:220">
      <c r="A431" s="284"/>
      <c r="B431" s="285"/>
      <c r="C431" s="286"/>
      <c r="D431" s="287"/>
      <c r="E431" s="288"/>
      <c r="F431" s="289"/>
      <c r="G431" s="289"/>
      <c r="H431" s="289"/>
      <c r="I431" s="289"/>
      <c r="J431" s="289"/>
      <c r="K431" s="289"/>
      <c r="L431" s="289"/>
      <c r="M431" s="572"/>
      <c r="N431" s="572"/>
      <c r="O431" s="572"/>
      <c r="P431" s="572"/>
      <c r="Q431" s="572"/>
      <c r="R431" s="572"/>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c r="BM431" s="184"/>
      <c r="BN431" s="184"/>
      <c r="BO431" s="184"/>
      <c r="BP431" s="184"/>
      <c r="BQ431" s="184"/>
      <c r="BR431" s="184"/>
      <c r="BS431" s="184"/>
      <c r="BT431" s="184"/>
      <c r="BU431" s="184"/>
      <c r="BV431" s="184"/>
      <c r="BW431" s="184"/>
      <c r="BX431" s="184"/>
      <c r="BY431" s="184"/>
      <c r="BZ431" s="184"/>
      <c r="CA431" s="184"/>
      <c r="CB431" s="184"/>
      <c r="CC431" s="184"/>
      <c r="CD431" s="184"/>
      <c r="CE431" s="184"/>
      <c r="CF431" s="184"/>
      <c r="CG431" s="184"/>
      <c r="CH431" s="184"/>
      <c r="CI431" s="184"/>
      <c r="CJ431" s="184"/>
      <c r="CK431" s="184"/>
      <c r="CL431" s="184"/>
      <c r="CM431" s="184"/>
      <c r="CN431" s="184"/>
      <c r="CO431" s="184"/>
      <c r="CP431" s="184"/>
      <c r="CQ431" s="184"/>
      <c r="CR431" s="184"/>
      <c r="CS431" s="184"/>
      <c r="CT431" s="184"/>
      <c r="CU431" s="184"/>
      <c r="CV431" s="184"/>
      <c r="CW431" s="184"/>
      <c r="CX431" s="184"/>
      <c r="CY431" s="184"/>
      <c r="CZ431" s="184"/>
      <c r="DA431" s="184"/>
      <c r="DB431" s="184"/>
      <c r="DC431" s="184"/>
      <c r="DD431" s="184"/>
      <c r="DE431" s="184"/>
      <c r="DF431" s="184"/>
      <c r="DG431" s="184"/>
      <c r="DH431" s="184"/>
      <c r="DI431" s="184"/>
      <c r="DJ431" s="184"/>
      <c r="DK431" s="184"/>
      <c r="DL431" s="184"/>
      <c r="DM431" s="184"/>
      <c r="DN431" s="184"/>
      <c r="DO431" s="184"/>
      <c r="DP431" s="184"/>
      <c r="DQ431" s="184"/>
      <c r="DR431" s="184"/>
      <c r="DS431" s="184"/>
      <c r="DT431" s="184"/>
      <c r="DU431" s="184"/>
      <c r="DV431" s="184"/>
      <c r="DW431" s="184"/>
      <c r="DX431" s="184"/>
      <c r="DY431" s="184"/>
      <c r="DZ431" s="184"/>
      <c r="EA431" s="184"/>
      <c r="EB431" s="184"/>
      <c r="EC431" s="184"/>
      <c r="ED431" s="184"/>
      <c r="EE431" s="184"/>
      <c r="EF431" s="184"/>
      <c r="EG431" s="184"/>
      <c r="EH431" s="184"/>
      <c r="EI431" s="184"/>
      <c r="EJ431" s="184"/>
      <c r="EK431" s="184"/>
      <c r="EL431" s="184"/>
      <c r="EM431" s="184"/>
      <c r="EN431" s="184"/>
      <c r="EO431" s="184"/>
      <c r="EP431" s="184"/>
      <c r="EQ431" s="184"/>
      <c r="ER431" s="184"/>
      <c r="ES431" s="184"/>
      <c r="ET431" s="184"/>
      <c r="EU431" s="184"/>
      <c r="EV431" s="184"/>
      <c r="EW431" s="184"/>
      <c r="EX431" s="184"/>
      <c r="EY431" s="184"/>
      <c r="EZ431" s="184"/>
      <c r="FA431" s="184"/>
      <c r="FB431" s="184"/>
      <c r="FC431" s="184"/>
      <c r="FD431" s="184"/>
      <c r="FE431" s="184"/>
      <c r="FF431" s="184"/>
      <c r="FG431" s="184"/>
      <c r="FH431" s="184"/>
      <c r="FI431" s="184"/>
      <c r="FJ431" s="184"/>
      <c r="FK431" s="184"/>
      <c r="FL431" s="184"/>
      <c r="FM431" s="184"/>
      <c r="FN431" s="184"/>
      <c r="FO431" s="184"/>
      <c r="FP431" s="184"/>
      <c r="FQ431" s="184"/>
      <c r="FR431" s="184"/>
      <c r="FS431" s="184"/>
      <c r="FT431" s="184"/>
      <c r="FU431" s="184"/>
      <c r="FV431" s="184"/>
      <c r="FW431" s="184"/>
      <c r="FX431" s="184"/>
      <c r="FY431" s="184"/>
      <c r="FZ431" s="184"/>
      <c r="GA431" s="184"/>
      <c r="GB431" s="184"/>
      <c r="GC431" s="184"/>
      <c r="GD431" s="184"/>
      <c r="GE431" s="184"/>
      <c r="GF431" s="184"/>
      <c r="GG431" s="184"/>
      <c r="GH431" s="184"/>
      <c r="GI431" s="184"/>
      <c r="GJ431" s="184"/>
      <c r="GK431" s="184"/>
      <c r="GL431" s="184"/>
      <c r="GM431" s="184"/>
      <c r="GN431" s="184"/>
      <c r="GO431" s="184"/>
      <c r="GP431" s="184"/>
      <c r="GQ431" s="184"/>
      <c r="GR431" s="184"/>
      <c r="GS431" s="184"/>
      <c r="GT431" s="184"/>
      <c r="GU431" s="184"/>
      <c r="GV431" s="184"/>
      <c r="GW431" s="184"/>
      <c r="GX431" s="184"/>
      <c r="GY431" s="184"/>
      <c r="GZ431" s="184"/>
      <c r="HA431" s="184"/>
      <c r="HB431" s="184"/>
      <c r="HC431" s="184"/>
      <c r="HD431" s="184"/>
      <c r="HE431" s="184"/>
      <c r="HF431" s="184"/>
      <c r="HG431" s="184"/>
      <c r="HH431" s="184"/>
      <c r="HI431" s="184"/>
      <c r="HJ431" s="184"/>
      <c r="HK431" s="578"/>
      <c r="HL431" s="185"/>
    </row>
    <row r="432" spans="1:220">
      <c r="A432" s="284"/>
      <c r="B432" s="285"/>
      <c r="C432" s="286"/>
      <c r="D432" s="287"/>
      <c r="E432" s="288"/>
      <c r="F432" s="289"/>
      <c r="G432" s="289"/>
      <c r="H432" s="289"/>
      <c r="I432" s="289"/>
      <c r="J432" s="289"/>
      <c r="K432" s="289"/>
      <c r="L432" s="289"/>
      <c r="M432" s="572"/>
      <c r="N432" s="572"/>
      <c r="O432" s="572"/>
      <c r="P432" s="572"/>
      <c r="Q432" s="572"/>
      <c r="R432" s="572"/>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c r="CW432" s="184"/>
      <c r="CX432" s="184"/>
      <c r="CY432" s="184"/>
      <c r="CZ432" s="184"/>
      <c r="DA432" s="184"/>
      <c r="DB432" s="184"/>
      <c r="DC432" s="184"/>
      <c r="DD432" s="184"/>
      <c r="DE432" s="184"/>
      <c r="DF432" s="184"/>
      <c r="DG432" s="184"/>
      <c r="DH432" s="184"/>
      <c r="DI432" s="184"/>
      <c r="DJ432" s="184"/>
      <c r="DK432" s="184"/>
      <c r="DL432" s="184"/>
      <c r="DM432" s="184"/>
      <c r="DN432" s="184"/>
      <c r="DO432" s="184"/>
      <c r="DP432" s="184"/>
      <c r="DQ432" s="184"/>
      <c r="DR432" s="184"/>
      <c r="DS432" s="184"/>
      <c r="DT432" s="184"/>
      <c r="DU432" s="184"/>
      <c r="DV432" s="184"/>
      <c r="DW432" s="184"/>
      <c r="DX432" s="184"/>
      <c r="DY432" s="184"/>
      <c r="DZ432" s="184"/>
      <c r="EA432" s="184"/>
      <c r="EB432" s="184"/>
      <c r="EC432" s="184"/>
      <c r="ED432" s="184"/>
      <c r="EE432" s="184"/>
      <c r="EF432" s="184"/>
      <c r="EG432" s="184"/>
      <c r="EH432" s="184"/>
      <c r="EI432" s="184"/>
      <c r="EJ432" s="184"/>
      <c r="EK432" s="184"/>
      <c r="EL432" s="184"/>
      <c r="EM432" s="184"/>
      <c r="EN432" s="184"/>
      <c r="EO432" s="184"/>
      <c r="EP432" s="184"/>
      <c r="EQ432" s="184"/>
      <c r="ER432" s="184"/>
      <c r="ES432" s="184"/>
      <c r="ET432" s="184"/>
      <c r="EU432" s="184"/>
      <c r="EV432" s="184"/>
      <c r="EW432" s="184"/>
      <c r="EX432" s="184"/>
      <c r="EY432" s="184"/>
      <c r="EZ432" s="184"/>
      <c r="FA432" s="184"/>
      <c r="FB432" s="184"/>
      <c r="FC432" s="184"/>
      <c r="FD432" s="184"/>
      <c r="FE432" s="184"/>
      <c r="FF432" s="184"/>
      <c r="FG432" s="184"/>
      <c r="FH432" s="184"/>
      <c r="FI432" s="184"/>
      <c r="FJ432" s="184"/>
      <c r="FK432" s="184"/>
      <c r="FL432" s="184"/>
      <c r="FM432" s="184"/>
      <c r="FN432" s="184"/>
      <c r="FO432" s="184"/>
      <c r="FP432" s="184"/>
      <c r="FQ432" s="184"/>
      <c r="FR432" s="184"/>
      <c r="FS432" s="184"/>
      <c r="FT432" s="184"/>
      <c r="FU432" s="184"/>
      <c r="FV432" s="184"/>
      <c r="FW432" s="184"/>
      <c r="FX432" s="184"/>
      <c r="FY432" s="184"/>
      <c r="FZ432" s="184"/>
      <c r="GA432" s="184"/>
      <c r="GB432" s="184"/>
      <c r="GC432" s="184"/>
      <c r="GD432" s="184"/>
      <c r="GE432" s="184"/>
      <c r="GF432" s="184"/>
      <c r="GG432" s="184"/>
      <c r="GH432" s="184"/>
      <c r="GI432" s="184"/>
      <c r="GJ432" s="184"/>
      <c r="GK432" s="184"/>
      <c r="GL432" s="184"/>
      <c r="GM432" s="184"/>
      <c r="GN432" s="184"/>
      <c r="GO432" s="184"/>
      <c r="GP432" s="184"/>
      <c r="GQ432" s="184"/>
      <c r="GR432" s="184"/>
      <c r="GS432" s="184"/>
      <c r="GT432" s="184"/>
      <c r="GU432" s="184"/>
      <c r="GV432" s="184"/>
      <c r="GW432" s="184"/>
      <c r="GX432" s="184"/>
      <c r="GY432" s="184"/>
      <c r="GZ432" s="184"/>
      <c r="HA432" s="184"/>
      <c r="HB432" s="184"/>
      <c r="HC432" s="184"/>
      <c r="HD432" s="184"/>
      <c r="HE432" s="184"/>
      <c r="HF432" s="184"/>
      <c r="HG432" s="184"/>
      <c r="HH432" s="184"/>
      <c r="HI432" s="184"/>
      <c r="HJ432" s="184"/>
      <c r="HK432" s="578"/>
      <c r="HL432" s="185"/>
    </row>
    <row r="433" spans="1:220">
      <c r="A433" s="284"/>
      <c r="B433" s="285"/>
      <c r="C433" s="286"/>
      <c r="D433" s="287"/>
      <c r="E433" s="288"/>
      <c r="F433" s="289"/>
      <c r="G433" s="289"/>
      <c r="H433" s="289"/>
      <c r="I433" s="289"/>
      <c r="J433" s="289"/>
      <c r="K433" s="289"/>
      <c r="L433" s="289"/>
      <c r="M433" s="572"/>
      <c r="N433" s="572"/>
      <c r="O433" s="572"/>
      <c r="P433" s="572"/>
      <c r="Q433" s="572"/>
      <c r="R433" s="572"/>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c r="BX433" s="184"/>
      <c r="BY433" s="184"/>
      <c r="BZ433" s="184"/>
      <c r="CA433" s="184"/>
      <c r="CB433" s="184"/>
      <c r="CC433" s="184"/>
      <c r="CD433" s="184"/>
      <c r="CE433" s="184"/>
      <c r="CF433" s="184"/>
      <c r="CG433" s="184"/>
      <c r="CH433" s="184"/>
      <c r="CI433" s="184"/>
      <c r="CJ433" s="184"/>
      <c r="CK433" s="184"/>
      <c r="CL433" s="184"/>
      <c r="CM433" s="184"/>
      <c r="CN433" s="184"/>
      <c r="CO433" s="184"/>
      <c r="CP433" s="184"/>
      <c r="CQ433" s="184"/>
      <c r="CR433" s="184"/>
      <c r="CS433" s="184"/>
      <c r="CT433" s="184"/>
      <c r="CU433" s="184"/>
      <c r="CV433" s="184"/>
      <c r="CW433" s="184"/>
      <c r="CX433" s="184"/>
      <c r="CY433" s="184"/>
      <c r="CZ433" s="184"/>
      <c r="DA433" s="184"/>
      <c r="DB433" s="184"/>
      <c r="DC433" s="184"/>
      <c r="DD433" s="184"/>
      <c r="DE433" s="184"/>
      <c r="DF433" s="184"/>
      <c r="DG433" s="184"/>
      <c r="DH433" s="184"/>
      <c r="DI433" s="184"/>
      <c r="DJ433" s="184"/>
      <c r="DK433" s="184"/>
      <c r="DL433" s="184"/>
      <c r="DM433" s="184"/>
      <c r="DN433" s="184"/>
      <c r="DO433" s="184"/>
      <c r="DP433" s="184"/>
      <c r="DQ433" s="184"/>
      <c r="DR433" s="184"/>
      <c r="DS433" s="184"/>
      <c r="DT433" s="184"/>
      <c r="DU433" s="184"/>
      <c r="DV433" s="184"/>
      <c r="DW433" s="184"/>
      <c r="DX433" s="184"/>
      <c r="DY433" s="184"/>
      <c r="DZ433" s="184"/>
      <c r="EA433" s="184"/>
      <c r="EB433" s="184"/>
      <c r="EC433" s="184"/>
      <c r="ED433" s="184"/>
      <c r="EE433" s="184"/>
      <c r="EF433" s="184"/>
      <c r="EG433" s="184"/>
      <c r="EH433" s="184"/>
      <c r="EI433" s="184"/>
      <c r="EJ433" s="184"/>
      <c r="EK433" s="184"/>
      <c r="EL433" s="184"/>
      <c r="EM433" s="184"/>
      <c r="EN433" s="184"/>
      <c r="EO433" s="184"/>
      <c r="EP433" s="184"/>
      <c r="EQ433" s="184"/>
      <c r="ER433" s="184"/>
      <c r="ES433" s="184"/>
      <c r="ET433" s="184"/>
      <c r="EU433" s="184"/>
      <c r="EV433" s="184"/>
      <c r="EW433" s="184"/>
      <c r="EX433" s="184"/>
      <c r="EY433" s="184"/>
      <c r="EZ433" s="184"/>
      <c r="FA433" s="184"/>
      <c r="FB433" s="184"/>
      <c r="FC433" s="184"/>
      <c r="FD433" s="184"/>
      <c r="FE433" s="184"/>
      <c r="FF433" s="184"/>
      <c r="FG433" s="184"/>
      <c r="FH433" s="184"/>
      <c r="FI433" s="184"/>
      <c r="FJ433" s="184"/>
      <c r="FK433" s="184"/>
      <c r="FL433" s="184"/>
      <c r="FM433" s="184"/>
      <c r="FN433" s="184"/>
      <c r="FO433" s="184"/>
      <c r="FP433" s="184"/>
      <c r="FQ433" s="184"/>
      <c r="FR433" s="184"/>
      <c r="FS433" s="184"/>
      <c r="FT433" s="184"/>
      <c r="FU433" s="184"/>
      <c r="FV433" s="184"/>
      <c r="FW433" s="184"/>
      <c r="FX433" s="184"/>
      <c r="FY433" s="184"/>
      <c r="FZ433" s="184"/>
      <c r="GA433" s="184"/>
      <c r="GB433" s="184"/>
      <c r="GC433" s="184"/>
      <c r="GD433" s="184"/>
      <c r="GE433" s="184"/>
      <c r="GF433" s="184"/>
      <c r="GG433" s="184"/>
      <c r="GH433" s="184"/>
      <c r="GI433" s="184"/>
      <c r="GJ433" s="184"/>
      <c r="GK433" s="184"/>
      <c r="GL433" s="184"/>
      <c r="GM433" s="184"/>
      <c r="GN433" s="184"/>
      <c r="GO433" s="184"/>
      <c r="GP433" s="184"/>
      <c r="GQ433" s="184"/>
      <c r="GR433" s="184"/>
      <c r="GS433" s="184"/>
      <c r="GT433" s="184"/>
      <c r="GU433" s="184"/>
      <c r="GV433" s="184"/>
      <c r="GW433" s="184"/>
      <c r="GX433" s="184"/>
      <c r="GY433" s="184"/>
      <c r="GZ433" s="184"/>
      <c r="HA433" s="184"/>
      <c r="HB433" s="184"/>
      <c r="HC433" s="184"/>
      <c r="HD433" s="184"/>
      <c r="HE433" s="184"/>
      <c r="HF433" s="184"/>
      <c r="HG433" s="184"/>
      <c r="HH433" s="184"/>
      <c r="HI433" s="184"/>
      <c r="HJ433" s="184"/>
      <c r="HK433" s="578"/>
      <c r="HL433" s="185"/>
    </row>
    <row r="434" spans="1:220">
      <c r="A434" s="284"/>
      <c r="B434" s="285"/>
      <c r="C434" s="286"/>
      <c r="D434" s="287"/>
      <c r="E434" s="288"/>
      <c r="F434" s="289"/>
      <c r="G434" s="289"/>
      <c r="H434" s="289"/>
      <c r="I434" s="289"/>
      <c r="J434" s="289"/>
      <c r="K434" s="289"/>
      <c r="L434" s="289"/>
      <c r="M434" s="572"/>
      <c r="N434" s="572"/>
      <c r="O434" s="572"/>
      <c r="P434" s="572"/>
      <c r="Q434" s="572"/>
      <c r="R434" s="572"/>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c r="BX434" s="184"/>
      <c r="BY434" s="184"/>
      <c r="BZ434" s="184"/>
      <c r="CA434" s="184"/>
      <c r="CB434" s="184"/>
      <c r="CC434" s="184"/>
      <c r="CD434" s="184"/>
      <c r="CE434" s="184"/>
      <c r="CF434" s="184"/>
      <c r="CG434" s="184"/>
      <c r="CH434" s="184"/>
      <c r="CI434" s="184"/>
      <c r="CJ434" s="184"/>
      <c r="CK434" s="184"/>
      <c r="CL434" s="184"/>
      <c r="CM434" s="184"/>
      <c r="CN434" s="184"/>
      <c r="CO434" s="184"/>
      <c r="CP434" s="184"/>
      <c r="CQ434" s="184"/>
      <c r="CR434" s="184"/>
      <c r="CS434" s="184"/>
      <c r="CT434" s="184"/>
      <c r="CU434" s="184"/>
      <c r="CV434" s="184"/>
      <c r="CW434" s="184"/>
      <c r="CX434" s="184"/>
      <c r="CY434" s="184"/>
      <c r="CZ434" s="184"/>
      <c r="DA434" s="184"/>
      <c r="DB434" s="184"/>
      <c r="DC434" s="184"/>
      <c r="DD434" s="184"/>
      <c r="DE434" s="184"/>
      <c r="DF434" s="184"/>
      <c r="DG434" s="184"/>
      <c r="DH434" s="184"/>
      <c r="DI434" s="184"/>
      <c r="DJ434" s="184"/>
      <c r="DK434" s="184"/>
      <c r="DL434" s="184"/>
      <c r="DM434" s="184"/>
      <c r="DN434" s="184"/>
      <c r="DO434" s="184"/>
      <c r="DP434" s="184"/>
      <c r="DQ434" s="184"/>
      <c r="DR434" s="184"/>
      <c r="DS434" s="184"/>
      <c r="DT434" s="184"/>
      <c r="DU434" s="184"/>
      <c r="DV434" s="184"/>
      <c r="DW434" s="184"/>
      <c r="DX434" s="184"/>
      <c r="DY434" s="184"/>
      <c r="DZ434" s="184"/>
      <c r="EA434" s="184"/>
      <c r="EB434" s="184"/>
      <c r="EC434" s="184"/>
      <c r="ED434" s="184"/>
      <c r="EE434" s="184"/>
      <c r="EF434" s="184"/>
      <c r="EG434" s="184"/>
      <c r="EH434" s="184"/>
      <c r="EI434" s="184"/>
      <c r="EJ434" s="184"/>
      <c r="EK434" s="184"/>
      <c r="EL434" s="184"/>
      <c r="EM434" s="184"/>
      <c r="EN434" s="184"/>
      <c r="EO434" s="184"/>
      <c r="EP434" s="184"/>
      <c r="EQ434" s="184"/>
      <c r="ER434" s="184"/>
      <c r="ES434" s="184"/>
      <c r="ET434" s="184"/>
      <c r="EU434" s="184"/>
      <c r="EV434" s="184"/>
      <c r="EW434" s="184"/>
      <c r="EX434" s="184"/>
      <c r="EY434" s="184"/>
      <c r="EZ434" s="184"/>
      <c r="FA434" s="184"/>
      <c r="FB434" s="184"/>
      <c r="FC434" s="184"/>
      <c r="FD434" s="184"/>
      <c r="FE434" s="184"/>
      <c r="FF434" s="184"/>
      <c r="FG434" s="184"/>
      <c r="FH434" s="184"/>
      <c r="FI434" s="184"/>
      <c r="FJ434" s="184"/>
      <c r="FK434" s="184"/>
      <c r="FL434" s="184"/>
      <c r="FM434" s="184"/>
      <c r="FN434" s="184"/>
      <c r="FO434" s="184"/>
      <c r="FP434" s="184"/>
      <c r="FQ434" s="184"/>
      <c r="FR434" s="184"/>
      <c r="FS434" s="184"/>
      <c r="FT434" s="184"/>
      <c r="FU434" s="184"/>
      <c r="FV434" s="184"/>
      <c r="FW434" s="184"/>
      <c r="FX434" s="184"/>
      <c r="FY434" s="184"/>
      <c r="FZ434" s="184"/>
      <c r="GA434" s="184"/>
      <c r="GB434" s="184"/>
      <c r="GC434" s="184"/>
      <c r="GD434" s="184"/>
      <c r="GE434" s="184"/>
      <c r="GF434" s="184"/>
      <c r="GG434" s="184"/>
      <c r="GH434" s="184"/>
      <c r="GI434" s="184"/>
      <c r="GJ434" s="184"/>
      <c r="GK434" s="184"/>
      <c r="GL434" s="184"/>
      <c r="GM434" s="184"/>
      <c r="GN434" s="184"/>
      <c r="GO434" s="184"/>
      <c r="GP434" s="184"/>
      <c r="GQ434" s="184"/>
      <c r="GR434" s="184"/>
      <c r="GS434" s="184"/>
      <c r="GT434" s="184"/>
      <c r="GU434" s="184"/>
      <c r="GV434" s="184"/>
      <c r="GW434" s="184"/>
      <c r="GX434" s="184"/>
      <c r="GY434" s="184"/>
      <c r="GZ434" s="184"/>
      <c r="HA434" s="184"/>
      <c r="HB434" s="184"/>
      <c r="HC434" s="184"/>
      <c r="HD434" s="184"/>
      <c r="HE434" s="184"/>
      <c r="HF434" s="184"/>
      <c r="HG434" s="184"/>
      <c r="HH434" s="184"/>
      <c r="HI434" s="184"/>
      <c r="HJ434" s="184"/>
      <c r="HK434" s="578"/>
      <c r="HL434" s="185"/>
    </row>
    <row r="435" spans="1:220">
      <c r="A435" s="284"/>
      <c r="B435" s="285"/>
      <c r="C435" s="286"/>
      <c r="D435" s="287"/>
      <c r="E435" s="288"/>
      <c r="F435" s="289"/>
      <c r="G435" s="289"/>
      <c r="H435" s="289"/>
      <c r="I435" s="289"/>
      <c r="J435" s="289"/>
      <c r="K435" s="289"/>
      <c r="L435" s="289"/>
      <c r="M435" s="572"/>
      <c r="N435" s="572"/>
      <c r="O435" s="572"/>
      <c r="P435" s="572"/>
      <c r="Q435" s="572"/>
      <c r="R435" s="572"/>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c r="BM435" s="184"/>
      <c r="BN435" s="184"/>
      <c r="BO435" s="184"/>
      <c r="BP435" s="184"/>
      <c r="BQ435" s="184"/>
      <c r="BR435" s="184"/>
      <c r="BS435" s="184"/>
      <c r="BT435" s="184"/>
      <c r="BU435" s="184"/>
      <c r="BV435" s="184"/>
      <c r="BW435" s="184"/>
      <c r="BX435" s="184"/>
      <c r="BY435" s="184"/>
      <c r="BZ435" s="184"/>
      <c r="CA435" s="184"/>
      <c r="CB435" s="184"/>
      <c r="CC435" s="184"/>
      <c r="CD435" s="184"/>
      <c r="CE435" s="184"/>
      <c r="CF435" s="184"/>
      <c r="CG435" s="184"/>
      <c r="CH435" s="184"/>
      <c r="CI435" s="184"/>
      <c r="CJ435" s="184"/>
      <c r="CK435" s="184"/>
      <c r="CL435" s="184"/>
      <c r="CM435" s="184"/>
      <c r="CN435" s="184"/>
      <c r="CO435" s="184"/>
      <c r="CP435" s="184"/>
      <c r="CQ435" s="184"/>
      <c r="CR435" s="184"/>
      <c r="CS435" s="184"/>
      <c r="CT435" s="184"/>
      <c r="CU435" s="184"/>
      <c r="CV435" s="184"/>
      <c r="CW435" s="184"/>
      <c r="CX435" s="184"/>
      <c r="CY435" s="184"/>
      <c r="CZ435" s="184"/>
      <c r="DA435" s="184"/>
      <c r="DB435" s="184"/>
      <c r="DC435" s="184"/>
      <c r="DD435" s="184"/>
      <c r="DE435" s="184"/>
      <c r="DF435" s="184"/>
      <c r="DG435" s="184"/>
      <c r="DH435" s="184"/>
      <c r="DI435" s="184"/>
      <c r="DJ435" s="184"/>
      <c r="DK435" s="184"/>
      <c r="DL435" s="184"/>
      <c r="DM435" s="184"/>
      <c r="DN435" s="184"/>
      <c r="DO435" s="184"/>
      <c r="DP435" s="184"/>
      <c r="DQ435" s="184"/>
      <c r="DR435" s="184"/>
      <c r="DS435" s="184"/>
      <c r="DT435" s="184"/>
      <c r="DU435" s="184"/>
      <c r="DV435" s="184"/>
      <c r="DW435" s="184"/>
      <c r="DX435" s="184"/>
      <c r="DY435" s="184"/>
      <c r="DZ435" s="184"/>
      <c r="EA435" s="184"/>
      <c r="EB435" s="184"/>
      <c r="EC435" s="184"/>
      <c r="ED435" s="184"/>
      <c r="EE435" s="184"/>
      <c r="EF435" s="184"/>
      <c r="EG435" s="184"/>
      <c r="EH435" s="184"/>
      <c r="EI435" s="184"/>
      <c r="EJ435" s="184"/>
      <c r="EK435" s="184"/>
      <c r="EL435" s="184"/>
      <c r="EM435" s="184"/>
      <c r="EN435" s="184"/>
      <c r="EO435" s="184"/>
      <c r="EP435" s="184"/>
      <c r="EQ435" s="184"/>
      <c r="ER435" s="184"/>
      <c r="ES435" s="184"/>
      <c r="ET435" s="184"/>
      <c r="EU435" s="184"/>
      <c r="EV435" s="184"/>
      <c r="EW435" s="184"/>
      <c r="EX435" s="184"/>
      <c r="EY435" s="184"/>
      <c r="EZ435" s="184"/>
      <c r="FA435" s="184"/>
      <c r="FB435" s="184"/>
      <c r="FC435" s="184"/>
      <c r="FD435" s="184"/>
      <c r="FE435" s="184"/>
      <c r="FF435" s="184"/>
      <c r="FG435" s="184"/>
      <c r="FH435" s="184"/>
      <c r="FI435" s="184"/>
      <c r="FJ435" s="184"/>
      <c r="FK435" s="184"/>
      <c r="FL435" s="184"/>
      <c r="FM435" s="184"/>
      <c r="FN435" s="184"/>
      <c r="FO435" s="184"/>
      <c r="FP435" s="184"/>
      <c r="FQ435" s="184"/>
      <c r="FR435" s="184"/>
      <c r="FS435" s="184"/>
      <c r="FT435" s="184"/>
      <c r="FU435" s="184"/>
      <c r="FV435" s="184"/>
      <c r="FW435" s="184"/>
      <c r="FX435" s="184"/>
      <c r="FY435" s="184"/>
      <c r="FZ435" s="184"/>
      <c r="GA435" s="184"/>
      <c r="GB435" s="184"/>
      <c r="GC435" s="184"/>
      <c r="GD435" s="184"/>
      <c r="GE435" s="184"/>
      <c r="GF435" s="184"/>
      <c r="GG435" s="184"/>
      <c r="GH435" s="184"/>
      <c r="GI435" s="184"/>
      <c r="GJ435" s="184"/>
      <c r="GK435" s="184"/>
      <c r="GL435" s="184"/>
      <c r="GM435" s="184"/>
      <c r="GN435" s="184"/>
      <c r="GO435" s="184"/>
      <c r="GP435" s="184"/>
      <c r="GQ435" s="184"/>
      <c r="GR435" s="184"/>
      <c r="GS435" s="184"/>
      <c r="GT435" s="184"/>
      <c r="GU435" s="184"/>
      <c r="GV435" s="184"/>
      <c r="GW435" s="184"/>
      <c r="GX435" s="184"/>
      <c r="GY435" s="184"/>
      <c r="GZ435" s="184"/>
      <c r="HA435" s="184"/>
      <c r="HB435" s="184"/>
      <c r="HC435" s="184"/>
      <c r="HD435" s="184"/>
      <c r="HE435" s="184"/>
      <c r="HF435" s="184"/>
      <c r="HG435" s="184"/>
      <c r="HH435" s="184"/>
      <c r="HI435" s="184"/>
      <c r="HJ435" s="184"/>
      <c r="HK435" s="578"/>
      <c r="HL435" s="185"/>
    </row>
    <row r="436" spans="1:220">
      <c r="A436" s="284"/>
      <c r="B436" s="285"/>
      <c r="C436" s="286"/>
      <c r="D436" s="287"/>
      <c r="E436" s="288"/>
      <c r="F436" s="289"/>
      <c r="G436" s="289"/>
      <c r="H436" s="289"/>
      <c r="I436" s="289"/>
      <c r="J436" s="289"/>
      <c r="K436" s="289"/>
      <c r="L436" s="289"/>
      <c r="M436" s="572"/>
      <c r="N436" s="572"/>
      <c r="O436" s="572"/>
      <c r="P436" s="572"/>
      <c r="Q436" s="572"/>
      <c r="R436" s="572"/>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c r="BW436" s="184"/>
      <c r="BX436" s="184"/>
      <c r="BY436" s="184"/>
      <c r="BZ436" s="184"/>
      <c r="CA436" s="184"/>
      <c r="CB436" s="184"/>
      <c r="CC436" s="184"/>
      <c r="CD436" s="184"/>
      <c r="CE436" s="184"/>
      <c r="CF436" s="184"/>
      <c r="CG436" s="184"/>
      <c r="CH436" s="184"/>
      <c r="CI436" s="184"/>
      <c r="CJ436" s="184"/>
      <c r="CK436" s="184"/>
      <c r="CL436" s="184"/>
      <c r="CM436" s="184"/>
      <c r="CN436" s="184"/>
      <c r="CO436" s="184"/>
      <c r="CP436" s="184"/>
      <c r="CQ436" s="184"/>
      <c r="CR436" s="184"/>
      <c r="CS436" s="184"/>
      <c r="CT436" s="184"/>
      <c r="CU436" s="184"/>
      <c r="CV436" s="184"/>
      <c r="CW436" s="184"/>
      <c r="CX436" s="184"/>
      <c r="CY436" s="184"/>
      <c r="CZ436" s="184"/>
      <c r="DA436" s="184"/>
      <c r="DB436" s="184"/>
      <c r="DC436" s="184"/>
      <c r="DD436" s="184"/>
      <c r="DE436" s="184"/>
      <c r="DF436" s="184"/>
      <c r="DG436" s="184"/>
      <c r="DH436" s="184"/>
      <c r="DI436" s="184"/>
      <c r="DJ436" s="184"/>
      <c r="DK436" s="184"/>
      <c r="DL436" s="184"/>
      <c r="DM436" s="184"/>
      <c r="DN436" s="184"/>
      <c r="DO436" s="184"/>
      <c r="DP436" s="184"/>
      <c r="DQ436" s="184"/>
      <c r="DR436" s="184"/>
      <c r="DS436" s="184"/>
      <c r="DT436" s="184"/>
      <c r="DU436" s="184"/>
      <c r="DV436" s="184"/>
      <c r="DW436" s="184"/>
      <c r="DX436" s="184"/>
      <c r="DY436" s="184"/>
      <c r="DZ436" s="184"/>
      <c r="EA436" s="184"/>
      <c r="EB436" s="184"/>
      <c r="EC436" s="184"/>
      <c r="ED436" s="184"/>
      <c r="EE436" s="184"/>
      <c r="EF436" s="184"/>
      <c r="EG436" s="184"/>
      <c r="EH436" s="184"/>
      <c r="EI436" s="184"/>
      <c r="EJ436" s="184"/>
      <c r="EK436" s="184"/>
      <c r="EL436" s="184"/>
      <c r="EM436" s="184"/>
      <c r="EN436" s="184"/>
      <c r="EO436" s="184"/>
      <c r="EP436" s="184"/>
      <c r="EQ436" s="184"/>
      <c r="ER436" s="184"/>
      <c r="ES436" s="184"/>
      <c r="ET436" s="184"/>
      <c r="EU436" s="184"/>
      <c r="EV436" s="184"/>
      <c r="EW436" s="184"/>
      <c r="EX436" s="184"/>
      <c r="EY436" s="184"/>
      <c r="EZ436" s="184"/>
      <c r="FA436" s="184"/>
      <c r="FB436" s="184"/>
      <c r="FC436" s="184"/>
      <c r="FD436" s="184"/>
      <c r="FE436" s="184"/>
      <c r="FF436" s="184"/>
      <c r="FG436" s="184"/>
      <c r="FH436" s="184"/>
      <c r="FI436" s="184"/>
      <c r="FJ436" s="184"/>
      <c r="FK436" s="184"/>
      <c r="FL436" s="184"/>
      <c r="FM436" s="184"/>
      <c r="FN436" s="184"/>
      <c r="FO436" s="184"/>
      <c r="FP436" s="184"/>
      <c r="FQ436" s="184"/>
      <c r="FR436" s="184"/>
      <c r="FS436" s="184"/>
      <c r="FT436" s="184"/>
      <c r="FU436" s="184"/>
      <c r="FV436" s="184"/>
      <c r="FW436" s="184"/>
      <c r="FX436" s="184"/>
      <c r="FY436" s="184"/>
      <c r="FZ436" s="184"/>
      <c r="GA436" s="184"/>
      <c r="GB436" s="184"/>
      <c r="GC436" s="184"/>
      <c r="GD436" s="184"/>
      <c r="GE436" s="184"/>
      <c r="GF436" s="184"/>
      <c r="GG436" s="184"/>
      <c r="GH436" s="184"/>
      <c r="GI436" s="184"/>
      <c r="GJ436" s="184"/>
      <c r="GK436" s="184"/>
      <c r="GL436" s="184"/>
      <c r="GM436" s="184"/>
      <c r="GN436" s="184"/>
      <c r="GO436" s="184"/>
      <c r="GP436" s="184"/>
      <c r="GQ436" s="184"/>
      <c r="GR436" s="184"/>
      <c r="GS436" s="184"/>
      <c r="GT436" s="184"/>
      <c r="GU436" s="184"/>
      <c r="GV436" s="184"/>
      <c r="GW436" s="184"/>
      <c r="GX436" s="184"/>
      <c r="GY436" s="184"/>
      <c r="GZ436" s="184"/>
      <c r="HA436" s="184"/>
      <c r="HB436" s="184"/>
      <c r="HC436" s="184"/>
      <c r="HD436" s="184"/>
      <c r="HE436" s="184"/>
      <c r="HF436" s="184"/>
      <c r="HG436" s="184"/>
      <c r="HH436" s="184"/>
      <c r="HI436" s="184"/>
      <c r="HJ436" s="184"/>
      <c r="HK436" s="578"/>
      <c r="HL436" s="185"/>
    </row>
    <row r="437" spans="1:220">
      <c r="A437" s="284"/>
      <c r="B437" s="285"/>
      <c r="C437" s="286"/>
      <c r="D437" s="287"/>
      <c r="E437" s="288"/>
      <c r="F437" s="289"/>
      <c r="G437" s="289"/>
      <c r="H437" s="289"/>
      <c r="I437" s="289"/>
      <c r="J437" s="289"/>
      <c r="K437" s="289"/>
      <c r="L437" s="289"/>
      <c r="M437" s="572"/>
      <c r="N437" s="572"/>
      <c r="O437" s="572"/>
      <c r="P437" s="572"/>
      <c r="Q437" s="572"/>
      <c r="R437" s="572"/>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c r="BW437" s="184"/>
      <c r="BX437" s="184"/>
      <c r="BY437" s="184"/>
      <c r="BZ437" s="184"/>
      <c r="CA437" s="184"/>
      <c r="CB437" s="184"/>
      <c r="CC437" s="184"/>
      <c r="CD437" s="184"/>
      <c r="CE437" s="184"/>
      <c r="CF437" s="184"/>
      <c r="CG437" s="184"/>
      <c r="CH437" s="184"/>
      <c r="CI437" s="184"/>
      <c r="CJ437" s="184"/>
      <c r="CK437" s="184"/>
      <c r="CL437" s="184"/>
      <c r="CM437" s="184"/>
      <c r="CN437" s="184"/>
      <c r="CO437" s="184"/>
      <c r="CP437" s="184"/>
      <c r="CQ437" s="184"/>
      <c r="CR437" s="184"/>
      <c r="CS437" s="184"/>
      <c r="CT437" s="184"/>
      <c r="CU437" s="184"/>
      <c r="CV437" s="184"/>
      <c r="CW437" s="184"/>
      <c r="CX437" s="184"/>
      <c r="CY437" s="184"/>
      <c r="CZ437" s="184"/>
      <c r="DA437" s="184"/>
      <c r="DB437" s="184"/>
      <c r="DC437" s="184"/>
      <c r="DD437" s="184"/>
      <c r="DE437" s="184"/>
      <c r="DF437" s="184"/>
      <c r="DG437" s="184"/>
      <c r="DH437" s="184"/>
      <c r="DI437" s="184"/>
      <c r="DJ437" s="184"/>
      <c r="DK437" s="184"/>
      <c r="DL437" s="184"/>
      <c r="DM437" s="184"/>
      <c r="DN437" s="184"/>
      <c r="DO437" s="184"/>
      <c r="DP437" s="184"/>
      <c r="DQ437" s="184"/>
      <c r="DR437" s="184"/>
      <c r="DS437" s="184"/>
      <c r="DT437" s="184"/>
      <c r="DU437" s="184"/>
      <c r="DV437" s="184"/>
      <c r="DW437" s="184"/>
      <c r="DX437" s="184"/>
      <c r="DY437" s="184"/>
      <c r="DZ437" s="184"/>
      <c r="EA437" s="184"/>
      <c r="EB437" s="184"/>
      <c r="EC437" s="184"/>
      <c r="ED437" s="184"/>
      <c r="EE437" s="184"/>
      <c r="EF437" s="184"/>
      <c r="EG437" s="184"/>
      <c r="EH437" s="184"/>
      <c r="EI437" s="184"/>
      <c r="EJ437" s="184"/>
      <c r="EK437" s="184"/>
      <c r="EL437" s="184"/>
      <c r="EM437" s="184"/>
      <c r="EN437" s="184"/>
      <c r="EO437" s="184"/>
      <c r="EP437" s="184"/>
      <c r="EQ437" s="184"/>
      <c r="ER437" s="184"/>
      <c r="ES437" s="184"/>
      <c r="ET437" s="184"/>
      <c r="EU437" s="184"/>
      <c r="EV437" s="184"/>
      <c r="EW437" s="184"/>
      <c r="EX437" s="184"/>
      <c r="EY437" s="184"/>
      <c r="EZ437" s="184"/>
      <c r="FA437" s="184"/>
      <c r="FB437" s="184"/>
      <c r="FC437" s="184"/>
      <c r="FD437" s="184"/>
      <c r="FE437" s="184"/>
      <c r="FF437" s="184"/>
      <c r="FG437" s="184"/>
      <c r="FH437" s="184"/>
      <c r="FI437" s="184"/>
      <c r="FJ437" s="184"/>
      <c r="FK437" s="184"/>
      <c r="FL437" s="184"/>
      <c r="FM437" s="184"/>
      <c r="FN437" s="184"/>
      <c r="FO437" s="184"/>
      <c r="FP437" s="184"/>
      <c r="FQ437" s="184"/>
      <c r="FR437" s="184"/>
      <c r="FS437" s="184"/>
      <c r="FT437" s="184"/>
      <c r="FU437" s="184"/>
      <c r="FV437" s="184"/>
      <c r="FW437" s="184"/>
      <c r="FX437" s="184"/>
      <c r="FY437" s="184"/>
      <c r="FZ437" s="184"/>
      <c r="GA437" s="184"/>
      <c r="GB437" s="184"/>
      <c r="GC437" s="184"/>
      <c r="GD437" s="184"/>
      <c r="GE437" s="184"/>
      <c r="GF437" s="184"/>
      <c r="GG437" s="184"/>
      <c r="GH437" s="184"/>
      <c r="GI437" s="184"/>
      <c r="GJ437" s="184"/>
      <c r="GK437" s="184"/>
      <c r="GL437" s="184"/>
      <c r="GM437" s="184"/>
      <c r="GN437" s="184"/>
      <c r="GO437" s="184"/>
      <c r="GP437" s="184"/>
      <c r="GQ437" s="184"/>
      <c r="GR437" s="184"/>
      <c r="GS437" s="184"/>
      <c r="GT437" s="184"/>
      <c r="GU437" s="184"/>
      <c r="GV437" s="184"/>
      <c r="GW437" s="184"/>
      <c r="GX437" s="184"/>
      <c r="GY437" s="184"/>
      <c r="GZ437" s="184"/>
      <c r="HA437" s="184"/>
      <c r="HB437" s="184"/>
      <c r="HC437" s="184"/>
      <c r="HD437" s="184"/>
      <c r="HE437" s="184"/>
      <c r="HF437" s="184"/>
      <c r="HG437" s="184"/>
      <c r="HH437" s="184"/>
      <c r="HI437" s="184"/>
      <c r="HJ437" s="184"/>
      <c r="HK437" s="578"/>
      <c r="HL437" s="185"/>
    </row>
    <row r="438" spans="1:220">
      <c r="A438" s="284"/>
      <c r="B438" s="285"/>
      <c r="C438" s="286"/>
      <c r="D438" s="287"/>
      <c r="E438" s="288"/>
      <c r="F438" s="289"/>
      <c r="G438" s="289"/>
      <c r="H438" s="289"/>
      <c r="I438" s="289"/>
      <c r="J438" s="289"/>
      <c r="K438" s="289"/>
      <c r="L438" s="289"/>
      <c r="M438" s="572"/>
      <c r="N438" s="572"/>
      <c r="O438" s="572"/>
      <c r="P438" s="572"/>
      <c r="Q438" s="572"/>
      <c r="R438" s="572"/>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c r="BM438" s="184"/>
      <c r="BN438" s="184"/>
      <c r="BO438" s="184"/>
      <c r="BP438" s="184"/>
      <c r="BQ438" s="184"/>
      <c r="BR438" s="184"/>
      <c r="BS438" s="184"/>
      <c r="BT438" s="184"/>
      <c r="BU438" s="184"/>
      <c r="BV438" s="184"/>
      <c r="BW438" s="184"/>
      <c r="BX438" s="184"/>
      <c r="BY438" s="184"/>
      <c r="BZ438" s="184"/>
      <c r="CA438" s="184"/>
      <c r="CB438" s="184"/>
      <c r="CC438" s="184"/>
      <c r="CD438" s="184"/>
      <c r="CE438" s="184"/>
      <c r="CF438" s="184"/>
      <c r="CG438" s="184"/>
      <c r="CH438" s="184"/>
      <c r="CI438" s="184"/>
      <c r="CJ438" s="184"/>
      <c r="CK438" s="184"/>
      <c r="CL438" s="184"/>
      <c r="CM438" s="184"/>
      <c r="CN438" s="184"/>
      <c r="CO438" s="184"/>
      <c r="CP438" s="184"/>
      <c r="CQ438" s="184"/>
      <c r="CR438" s="184"/>
      <c r="CS438" s="184"/>
      <c r="CT438" s="184"/>
      <c r="CU438" s="184"/>
      <c r="CV438" s="184"/>
      <c r="CW438" s="184"/>
      <c r="CX438" s="184"/>
      <c r="CY438" s="184"/>
      <c r="CZ438" s="184"/>
      <c r="DA438" s="184"/>
      <c r="DB438" s="184"/>
      <c r="DC438" s="184"/>
      <c r="DD438" s="184"/>
      <c r="DE438" s="184"/>
      <c r="DF438" s="184"/>
      <c r="DG438" s="184"/>
      <c r="DH438" s="184"/>
      <c r="DI438" s="184"/>
      <c r="DJ438" s="184"/>
      <c r="DK438" s="184"/>
      <c r="DL438" s="184"/>
      <c r="DM438" s="184"/>
      <c r="DN438" s="184"/>
      <c r="DO438" s="184"/>
      <c r="DP438" s="184"/>
      <c r="DQ438" s="184"/>
      <c r="DR438" s="184"/>
      <c r="DS438" s="184"/>
      <c r="DT438" s="184"/>
      <c r="DU438" s="184"/>
      <c r="DV438" s="184"/>
      <c r="DW438" s="184"/>
      <c r="DX438" s="184"/>
      <c r="DY438" s="184"/>
      <c r="DZ438" s="184"/>
      <c r="EA438" s="184"/>
      <c r="EB438" s="184"/>
      <c r="EC438" s="184"/>
      <c r="ED438" s="184"/>
      <c r="EE438" s="184"/>
      <c r="EF438" s="184"/>
      <c r="EG438" s="184"/>
      <c r="EH438" s="184"/>
      <c r="EI438" s="184"/>
      <c r="EJ438" s="184"/>
      <c r="EK438" s="184"/>
      <c r="EL438" s="184"/>
      <c r="EM438" s="184"/>
      <c r="EN438" s="184"/>
      <c r="EO438" s="184"/>
      <c r="EP438" s="184"/>
      <c r="EQ438" s="184"/>
      <c r="ER438" s="184"/>
      <c r="ES438" s="184"/>
      <c r="ET438" s="184"/>
      <c r="EU438" s="184"/>
      <c r="EV438" s="184"/>
      <c r="EW438" s="184"/>
      <c r="EX438" s="184"/>
      <c r="EY438" s="184"/>
      <c r="EZ438" s="184"/>
      <c r="FA438" s="184"/>
      <c r="FB438" s="184"/>
      <c r="FC438" s="184"/>
      <c r="FD438" s="184"/>
      <c r="FE438" s="184"/>
      <c r="FF438" s="184"/>
      <c r="FG438" s="184"/>
      <c r="FH438" s="184"/>
      <c r="FI438" s="184"/>
      <c r="FJ438" s="184"/>
      <c r="FK438" s="184"/>
      <c r="FL438" s="184"/>
      <c r="FM438" s="184"/>
      <c r="FN438" s="184"/>
      <c r="FO438" s="184"/>
      <c r="FP438" s="184"/>
      <c r="FQ438" s="184"/>
      <c r="FR438" s="184"/>
      <c r="FS438" s="184"/>
      <c r="FT438" s="184"/>
      <c r="FU438" s="184"/>
      <c r="FV438" s="184"/>
      <c r="FW438" s="184"/>
      <c r="FX438" s="184"/>
      <c r="FY438" s="184"/>
      <c r="FZ438" s="184"/>
      <c r="GA438" s="184"/>
      <c r="GB438" s="184"/>
      <c r="GC438" s="184"/>
      <c r="GD438" s="184"/>
      <c r="GE438" s="184"/>
      <c r="GF438" s="184"/>
      <c r="GG438" s="184"/>
      <c r="GH438" s="184"/>
      <c r="GI438" s="184"/>
      <c r="GJ438" s="184"/>
      <c r="GK438" s="184"/>
      <c r="GL438" s="184"/>
      <c r="GM438" s="184"/>
      <c r="GN438" s="184"/>
      <c r="GO438" s="184"/>
      <c r="GP438" s="184"/>
      <c r="GQ438" s="184"/>
      <c r="GR438" s="184"/>
      <c r="GS438" s="184"/>
      <c r="GT438" s="184"/>
      <c r="GU438" s="184"/>
      <c r="GV438" s="184"/>
      <c r="GW438" s="184"/>
      <c r="GX438" s="184"/>
      <c r="GY438" s="184"/>
      <c r="GZ438" s="184"/>
      <c r="HA438" s="184"/>
      <c r="HB438" s="184"/>
      <c r="HC438" s="184"/>
      <c r="HD438" s="184"/>
      <c r="HE438" s="184"/>
      <c r="HF438" s="184"/>
      <c r="HG438" s="184"/>
      <c r="HH438" s="184"/>
      <c r="HI438" s="184"/>
      <c r="HJ438" s="184"/>
      <c r="HK438" s="578"/>
      <c r="HL438" s="185"/>
    </row>
    <row r="439" spans="1:220">
      <c r="A439" s="284"/>
      <c r="B439" s="285"/>
      <c r="C439" s="286"/>
      <c r="D439" s="287"/>
      <c r="E439" s="288"/>
      <c r="F439" s="289"/>
      <c r="G439" s="289"/>
      <c r="H439" s="289"/>
      <c r="I439" s="289"/>
      <c r="J439" s="289"/>
      <c r="K439" s="289"/>
      <c r="L439" s="289"/>
      <c r="M439" s="572"/>
      <c r="N439" s="572"/>
      <c r="O439" s="572"/>
      <c r="P439" s="572"/>
      <c r="Q439" s="572"/>
      <c r="R439" s="572"/>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c r="BM439" s="184"/>
      <c r="BN439" s="184"/>
      <c r="BO439" s="184"/>
      <c r="BP439" s="184"/>
      <c r="BQ439" s="184"/>
      <c r="BR439" s="184"/>
      <c r="BS439" s="184"/>
      <c r="BT439" s="184"/>
      <c r="BU439" s="184"/>
      <c r="BV439" s="184"/>
      <c r="BW439" s="184"/>
      <c r="BX439" s="184"/>
      <c r="BY439" s="184"/>
      <c r="BZ439" s="184"/>
      <c r="CA439" s="184"/>
      <c r="CB439" s="184"/>
      <c r="CC439" s="184"/>
      <c r="CD439" s="184"/>
      <c r="CE439" s="184"/>
      <c r="CF439" s="184"/>
      <c r="CG439" s="184"/>
      <c r="CH439" s="184"/>
      <c r="CI439" s="184"/>
      <c r="CJ439" s="184"/>
      <c r="CK439" s="184"/>
      <c r="CL439" s="184"/>
      <c r="CM439" s="184"/>
      <c r="CN439" s="184"/>
      <c r="CO439" s="184"/>
      <c r="CP439" s="184"/>
      <c r="CQ439" s="184"/>
      <c r="CR439" s="184"/>
      <c r="CS439" s="184"/>
      <c r="CT439" s="184"/>
      <c r="CU439" s="184"/>
      <c r="CV439" s="184"/>
      <c r="CW439" s="184"/>
      <c r="CX439" s="184"/>
      <c r="CY439" s="184"/>
      <c r="CZ439" s="184"/>
      <c r="DA439" s="184"/>
      <c r="DB439" s="184"/>
      <c r="DC439" s="184"/>
      <c r="DD439" s="184"/>
      <c r="DE439" s="184"/>
      <c r="DF439" s="184"/>
      <c r="DG439" s="184"/>
      <c r="DH439" s="184"/>
      <c r="DI439" s="184"/>
      <c r="DJ439" s="184"/>
      <c r="DK439" s="184"/>
      <c r="DL439" s="184"/>
      <c r="DM439" s="184"/>
      <c r="DN439" s="184"/>
      <c r="DO439" s="184"/>
      <c r="DP439" s="184"/>
      <c r="DQ439" s="184"/>
      <c r="DR439" s="184"/>
      <c r="DS439" s="184"/>
      <c r="DT439" s="184"/>
      <c r="DU439" s="184"/>
      <c r="DV439" s="184"/>
      <c r="DW439" s="184"/>
      <c r="DX439" s="184"/>
      <c r="DY439" s="184"/>
      <c r="DZ439" s="184"/>
      <c r="EA439" s="184"/>
      <c r="EB439" s="184"/>
      <c r="EC439" s="184"/>
      <c r="ED439" s="184"/>
      <c r="EE439" s="184"/>
      <c r="EF439" s="184"/>
      <c r="EG439" s="184"/>
      <c r="EH439" s="184"/>
      <c r="EI439" s="184"/>
      <c r="EJ439" s="184"/>
      <c r="EK439" s="184"/>
      <c r="EL439" s="184"/>
      <c r="EM439" s="184"/>
      <c r="EN439" s="184"/>
      <c r="EO439" s="184"/>
      <c r="EP439" s="184"/>
      <c r="EQ439" s="184"/>
      <c r="ER439" s="184"/>
      <c r="ES439" s="184"/>
      <c r="ET439" s="184"/>
      <c r="EU439" s="184"/>
      <c r="EV439" s="184"/>
      <c r="EW439" s="184"/>
      <c r="EX439" s="184"/>
      <c r="EY439" s="184"/>
      <c r="EZ439" s="184"/>
      <c r="FA439" s="184"/>
      <c r="FB439" s="184"/>
      <c r="FC439" s="184"/>
      <c r="FD439" s="184"/>
      <c r="FE439" s="184"/>
      <c r="FF439" s="184"/>
      <c r="FG439" s="184"/>
      <c r="FH439" s="184"/>
      <c r="FI439" s="184"/>
      <c r="FJ439" s="184"/>
      <c r="FK439" s="184"/>
      <c r="FL439" s="184"/>
      <c r="FM439" s="184"/>
      <c r="FN439" s="184"/>
      <c r="FO439" s="184"/>
      <c r="FP439" s="184"/>
      <c r="FQ439" s="184"/>
      <c r="FR439" s="184"/>
      <c r="FS439" s="184"/>
      <c r="FT439" s="184"/>
      <c r="FU439" s="184"/>
      <c r="FV439" s="184"/>
      <c r="FW439" s="184"/>
      <c r="FX439" s="184"/>
      <c r="FY439" s="184"/>
      <c r="FZ439" s="184"/>
      <c r="GA439" s="184"/>
      <c r="GB439" s="184"/>
      <c r="GC439" s="184"/>
      <c r="GD439" s="184"/>
      <c r="GE439" s="184"/>
      <c r="GF439" s="184"/>
      <c r="GG439" s="184"/>
      <c r="GH439" s="184"/>
      <c r="GI439" s="184"/>
      <c r="GJ439" s="184"/>
      <c r="GK439" s="184"/>
      <c r="GL439" s="184"/>
      <c r="GM439" s="184"/>
      <c r="GN439" s="184"/>
      <c r="GO439" s="184"/>
      <c r="GP439" s="184"/>
      <c r="GQ439" s="184"/>
      <c r="GR439" s="184"/>
      <c r="GS439" s="184"/>
      <c r="GT439" s="184"/>
      <c r="GU439" s="184"/>
      <c r="GV439" s="184"/>
      <c r="GW439" s="184"/>
      <c r="GX439" s="184"/>
      <c r="GY439" s="184"/>
      <c r="GZ439" s="184"/>
      <c r="HA439" s="184"/>
      <c r="HB439" s="184"/>
      <c r="HC439" s="184"/>
      <c r="HD439" s="184"/>
      <c r="HE439" s="184"/>
      <c r="HF439" s="184"/>
      <c r="HG439" s="184"/>
      <c r="HH439" s="184"/>
      <c r="HI439" s="184"/>
      <c r="HJ439" s="184"/>
      <c r="HK439" s="578"/>
      <c r="HL439" s="185"/>
    </row>
    <row r="440" spans="1:220">
      <c r="A440" s="284"/>
      <c r="B440" s="285"/>
      <c r="C440" s="286"/>
      <c r="D440" s="287"/>
      <c r="E440" s="288"/>
      <c r="F440" s="289"/>
      <c r="G440" s="289"/>
      <c r="H440" s="289"/>
      <c r="I440" s="289"/>
      <c r="J440" s="289"/>
      <c r="K440" s="289"/>
      <c r="L440" s="289"/>
      <c r="M440" s="572"/>
      <c r="N440" s="572"/>
      <c r="O440" s="572"/>
      <c r="P440" s="572"/>
      <c r="Q440" s="572"/>
      <c r="R440" s="572"/>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c r="CE440" s="184"/>
      <c r="CF440" s="184"/>
      <c r="CG440" s="184"/>
      <c r="CH440" s="184"/>
      <c r="CI440" s="184"/>
      <c r="CJ440" s="184"/>
      <c r="CK440" s="184"/>
      <c r="CL440" s="184"/>
      <c r="CM440" s="184"/>
      <c r="CN440" s="184"/>
      <c r="CO440" s="184"/>
      <c r="CP440" s="184"/>
      <c r="CQ440" s="184"/>
      <c r="CR440" s="184"/>
      <c r="CS440" s="184"/>
      <c r="CT440" s="184"/>
      <c r="CU440" s="184"/>
      <c r="CV440" s="184"/>
      <c r="CW440" s="184"/>
      <c r="CX440" s="184"/>
      <c r="CY440" s="184"/>
      <c r="CZ440" s="184"/>
      <c r="DA440" s="184"/>
      <c r="DB440" s="184"/>
      <c r="DC440" s="184"/>
      <c r="DD440" s="184"/>
      <c r="DE440" s="184"/>
      <c r="DF440" s="184"/>
      <c r="DG440" s="184"/>
      <c r="DH440" s="184"/>
      <c r="DI440" s="184"/>
      <c r="DJ440" s="184"/>
      <c r="DK440" s="184"/>
      <c r="DL440" s="184"/>
      <c r="DM440" s="184"/>
      <c r="DN440" s="184"/>
      <c r="DO440" s="184"/>
      <c r="DP440" s="184"/>
      <c r="DQ440" s="184"/>
      <c r="DR440" s="184"/>
      <c r="DS440" s="184"/>
      <c r="DT440" s="184"/>
      <c r="DU440" s="184"/>
      <c r="DV440" s="184"/>
      <c r="DW440" s="184"/>
      <c r="DX440" s="184"/>
      <c r="DY440" s="184"/>
      <c r="DZ440" s="184"/>
      <c r="EA440" s="184"/>
      <c r="EB440" s="184"/>
      <c r="EC440" s="184"/>
      <c r="ED440" s="184"/>
      <c r="EE440" s="184"/>
      <c r="EF440" s="184"/>
      <c r="EG440" s="184"/>
      <c r="EH440" s="184"/>
      <c r="EI440" s="184"/>
      <c r="EJ440" s="184"/>
      <c r="EK440" s="184"/>
      <c r="EL440" s="184"/>
      <c r="EM440" s="184"/>
      <c r="EN440" s="184"/>
      <c r="EO440" s="184"/>
      <c r="EP440" s="184"/>
      <c r="EQ440" s="184"/>
      <c r="ER440" s="184"/>
      <c r="ES440" s="184"/>
      <c r="ET440" s="184"/>
      <c r="EU440" s="184"/>
      <c r="EV440" s="184"/>
      <c r="EW440" s="184"/>
      <c r="EX440" s="184"/>
      <c r="EY440" s="184"/>
      <c r="EZ440" s="184"/>
      <c r="FA440" s="184"/>
      <c r="FB440" s="184"/>
      <c r="FC440" s="184"/>
      <c r="FD440" s="184"/>
      <c r="FE440" s="184"/>
      <c r="FF440" s="184"/>
      <c r="FG440" s="184"/>
      <c r="FH440" s="184"/>
      <c r="FI440" s="184"/>
      <c r="FJ440" s="184"/>
      <c r="FK440" s="184"/>
      <c r="FL440" s="184"/>
      <c r="FM440" s="184"/>
      <c r="FN440" s="184"/>
      <c r="FO440" s="184"/>
      <c r="FP440" s="184"/>
      <c r="FQ440" s="184"/>
      <c r="FR440" s="184"/>
      <c r="FS440" s="184"/>
      <c r="FT440" s="184"/>
      <c r="FU440" s="184"/>
      <c r="FV440" s="184"/>
      <c r="FW440" s="184"/>
      <c r="FX440" s="184"/>
      <c r="FY440" s="184"/>
      <c r="FZ440" s="184"/>
      <c r="GA440" s="184"/>
      <c r="GB440" s="184"/>
      <c r="GC440" s="184"/>
      <c r="GD440" s="184"/>
      <c r="GE440" s="184"/>
      <c r="GF440" s="184"/>
      <c r="GG440" s="184"/>
      <c r="GH440" s="184"/>
      <c r="GI440" s="184"/>
      <c r="GJ440" s="184"/>
      <c r="GK440" s="184"/>
      <c r="GL440" s="184"/>
      <c r="GM440" s="184"/>
      <c r="GN440" s="184"/>
      <c r="GO440" s="184"/>
      <c r="GP440" s="184"/>
      <c r="GQ440" s="184"/>
      <c r="GR440" s="184"/>
      <c r="GS440" s="184"/>
      <c r="GT440" s="184"/>
      <c r="GU440" s="184"/>
      <c r="GV440" s="184"/>
      <c r="GW440" s="184"/>
      <c r="GX440" s="184"/>
      <c r="GY440" s="184"/>
      <c r="GZ440" s="184"/>
      <c r="HA440" s="184"/>
      <c r="HB440" s="184"/>
      <c r="HC440" s="184"/>
      <c r="HD440" s="184"/>
      <c r="HE440" s="184"/>
      <c r="HF440" s="184"/>
      <c r="HG440" s="184"/>
      <c r="HH440" s="184"/>
      <c r="HI440" s="184"/>
      <c r="HJ440" s="184"/>
      <c r="HK440" s="578"/>
      <c r="HL440" s="185"/>
    </row>
    <row r="441" spans="1:220">
      <c r="A441" s="284"/>
      <c r="B441" s="285"/>
      <c r="C441" s="286"/>
      <c r="D441" s="287"/>
      <c r="E441" s="288"/>
      <c r="F441" s="289"/>
      <c r="G441" s="289"/>
      <c r="H441" s="289"/>
      <c r="I441" s="289"/>
      <c r="J441" s="289"/>
      <c r="K441" s="289"/>
      <c r="L441" s="289"/>
      <c r="M441" s="572"/>
      <c r="N441" s="572"/>
      <c r="O441" s="572"/>
      <c r="P441" s="572"/>
      <c r="Q441" s="572"/>
      <c r="R441" s="572"/>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c r="BM441" s="184"/>
      <c r="BN441" s="184"/>
      <c r="BO441" s="184"/>
      <c r="BP441" s="184"/>
      <c r="BQ441" s="184"/>
      <c r="BR441" s="184"/>
      <c r="BS441" s="184"/>
      <c r="BT441" s="184"/>
      <c r="BU441" s="184"/>
      <c r="BV441" s="184"/>
      <c r="BW441" s="184"/>
      <c r="BX441" s="184"/>
      <c r="BY441" s="184"/>
      <c r="BZ441" s="184"/>
      <c r="CA441" s="184"/>
      <c r="CB441" s="184"/>
      <c r="CC441" s="184"/>
      <c r="CD441" s="184"/>
      <c r="CE441" s="184"/>
      <c r="CF441" s="184"/>
      <c r="CG441" s="184"/>
      <c r="CH441" s="184"/>
      <c r="CI441" s="184"/>
      <c r="CJ441" s="184"/>
      <c r="CK441" s="184"/>
      <c r="CL441" s="184"/>
      <c r="CM441" s="184"/>
      <c r="CN441" s="184"/>
      <c r="CO441" s="184"/>
      <c r="CP441" s="184"/>
      <c r="CQ441" s="184"/>
      <c r="CR441" s="184"/>
      <c r="CS441" s="184"/>
      <c r="CT441" s="184"/>
      <c r="CU441" s="184"/>
      <c r="CV441" s="184"/>
      <c r="CW441" s="184"/>
      <c r="CX441" s="184"/>
      <c r="CY441" s="184"/>
      <c r="CZ441" s="184"/>
      <c r="DA441" s="184"/>
      <c r="DB441" s="184"/>
      <c r="DC441" s="184"/>
      <c r="DD441" s="184"/>
      <c r="DE441" s="184"/>
      <c r="DF441" s="184"/>
      <c r="DG441" s="184"/>
      <c r="DH441" s="184"/>
      <c r="DI441" s="184"/>
      <c r="DJ441" s="184"/>
      <c r="DK441" s="184"/>
      <c r="DL441" s="184"/>
      <c r="DM441" s="184"/>
      <c r="DN441" s="184"/>
      <c r="DO441" s="184"/>
      <c r="DP441" s="184"/>
      <c r="DQ441" s="184"/>
      <c r="DR441" s="184"/>
      <c r="DS441" s="184"/>
      <c r="DT441" s="184"/>
      <c r="DU441" s="184"/>
      <c r="DV441" s="184"/>
      <c r="DW441" s="184"/>
      <c r="DX441" s="184"/>
      <c r="DY441" s="184"/>
      <c r="DZ441" s="184"/>
      <c r="EA441" s="184"/>
      <c r="EB441" s="184"/>
      <c r="EC441" s="184"/>
      <c r="ED441" s="184"/>
      <c r="EE441" s="184"/>
      <c r="EF441" s="184"/>
      <c r="EG441" s="184"/>
      <c r="EH441" s="184"/>
      <c r="EI441" s="184"/>
      <c r="EJ441" s="184"/>
      <c r="EK441" s="184"/>
      <c r="EL441" s="184"/>
      <c r="EM441" s="184"/>
      <c r="EN441" s="184"/>
      <c r="EO441" s="184"/>
      <c r="EP441" s="184"/>
      <c r="EQ441" s="184"/>
      <c r="ER441" s="184"/>
      <c r="ES441" s="184"/>
      <c r="ET441" s="184"/>
      <c r="EU441" s="184"/>
      <c r="EV441" s="184"/>
      <c r="EW441" s="184"/>
      <c r="EX441" s="184"/>
      <c r="EY441" s="184"/>
      <c r="EZ441" s="184"/>
      <c r="FA441" s="184"/>
      <c r="FB441" s="184"/>
      <c r="FC441" s="184"/>
      <c r="FD441" s="184"/>
      <c r="FE441" s="184"/>
      <c r="FF441" s="184"/>
      <c r="FG441" s="184"/>
      <c r="FH441" s="184"/>
      <c r="FI441" s="184"/>
      <c r="FJ441" s="184"/>
      <c r="FK441" s="184"/>
      <c r="FL441" s="184"/>
      <c r="FM441" s="184"/>
      <c r="FN441" s="184"/>
      <c r="FO441" s="184"/>
      <c r="FP441" s="184"/>
      <c r="FQ441" s="184"/>
      <c r="FR441" s="184"/>
      <c r="FS441" s="184"/>
      <c r="FT441" s="184"/>
      <c r="FU441" s="184"/>
      <c r="FV441" s="184"/>
      <c r="FW441" s="184"/>
      <c r="FX441" s="184"/>
      <c r="FY441" s="184"/>
      <c r="FZ441" s="184"/>
      <c r="GA441" s="184"/>
      <c r="GB441" s="184"/>
      <c r="GC441" s="184"/>
      <c r="GD441" s="184"/>
      <c r="GE441" s="184"/>
      <c r="GF441" s="184"/>
      <c r="GG441" s="184"/>
      <c r="GH441" s="184"/>
      <c r="GI441" s="184"/>
      <c r="GJ441" s="184"/>
      <c r="GK441" s="184"/>
      <c r="GL441" s="184"/>
      <c r="GM441" s="184"/>
      <c r="GN441" s="184"/>
      <c r="GO441" s="184"/>
      <c r="GP441" s="184"/>
      <c r="GQ441" s="184"/>
      <c r="GR441" s="184"/>
      <c r="GS441" s="184"/>
      <c r="GT441" s="184"/>
      <c r="GU441" s="184"/>
      <c r="GV441" s="184"/>
      <c r="GW441" s="184"/>
      <c r="GX441" s="184"/>
      <c r="GY441" s="184"/>
      <c r="GZ441" s="184"/>
      <c r="HA441" s="184"/>
      <c r="HB441" s="184"/>
      <c r="HC441" s="184"/>
      <c r="HD441" s="184"/>
      <c r="HE441" s="184"/>
      <c r="HF441" s="184"/>
      <c r="HG441" s="184"/>
      <c r="HH441" s="184"/>
      <c r="HI441" s="184"/>
      <c r="HJ441" s="184"/>
      <c r="HK441" s="578"/>
      <c r="HL441" s="185"/>
    </row>
    <row r="442" spans="1:220">
      <c r="A442" s="284"/>
      <c r="B442" s="285"/>
      <c r="C442" s="286"/>
      <c r="D442" s="287"/>
      <c r="E442" s="288"/>
      <c r="F442" s="289"/>
      <c r="G442" s="289"/>
      <c r="H442" s="289"/>
      <c r="I442" s="289"/>
      <c r="J442" s="289"/>
      <c r="K442" s="289"/>
      <c r="L442" s="289"/>
      <c r="M442" s="572"/>
      <c r="N442" s="572"/>
      <c r="O442" s="572"/>
      <c r="P442" s="572"/>
      <c r="Q442" s="572"/>
      <c r="R442" s="572"/>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c r="BM442" s="184"/>
      <c r="BN442" s="184"/>
      <c r="BO442" s="184"/>
      <c r="BP442" s="184"/>
      <c r="BQ442" s="184"/>
      <c r="BR442" s="184"/>
      <c r="BS442" s="184"/>
      <c r="BT442" s="184"/>
      <c r="BU442" s="184"/>
      <c r="BV442" s="184"/>
      <c r="BW442" s="184"/>
      <c r="BX442" s="184"/>
      <c r="BY442" s="184"/>
      <c r="BZ442" s="184"/>
      <c r="CA442" s="184"/>
      <c r="CB442" s="184"/>
      <c r="CC442" s="184"/>
      <c r="CD442" s="184"/>
      <c r="CE442" s="184"/>
      <c r="CF442" s="184"/>
      <c r="CG442" s="184"/>
      <c r="CH442" s="184"/>
      <c r="CI442" s="184"/>
      <c r="CJ442" s="184"/>
      <c r="CK442" s="184"/>
      <c r="CL442" s="184"/>
      <c r="CM442" s="184"/>
      <c r="CN442" s="184"/>
      <c r="CO442" s="184"/>
      <c r="CP442" s="184"/>
      <c r="CQ442" s="184"/>
      <c r="CR442" s="184"/>
      <c r="CS442" s="184"/>
      <c r="CT442" s="184"/>
      <c r="CU442" s="184"/>
      <c r="CV442" s="184"/>
      <c r="CW442" s="184"/>
      <c r="CX442" s="184"/>
      <c r="CY442" s="184"/>
      <c r="CZ442" s="184"/>
      <c r="DA442" s="184"/>
      <c r="DB442" s="184"/>
      <c r="DC442" s="184"/>
      <c r="DD442" s="184"/>
      <c r="DE442" s="184"/>
      <c r="DF442" s="184"/>
      <c r="DG442" s="184"/>
      <c r="DH442" s="184"/>
      <c r="DI442" s="184"/>
      <c r="DJ442" s="184"/>
      <c r="DK442" s="184"/>
      <c r="DL442" s="184"/>
      <c r="DM442" s="184"/>
      <c r="DN442" s="184"/>
      <c r="DO442" s="184"/>
      <c r="DP442" s="184"/>
      <c r="DQ442" s="184"/>
      <c r="DR442" s="184"/>
      <c r="DS442" s="184"/>
      <c r="DT442" s="184"/>
      <c r="DU442" s="184"/>
      <c r="DV442" s="184"/>
      <c r="DW442" s="184"/>
      <c r="DX442" s="184"/>
      <c r="DY442" s="184"/>
      <c r="DZ442" s="184"/>
      <c r="EA442" s="184"/>
      <c r="EB442" s="184"/>
      <c r="EC442" s="184"/>
      <c r="ED442" s="184"/>
      <c r="EE442" s="184"/>
      <c r="EF442" s="184"/>
      <c r="EG442" s="184"/>
      <c r="EH442" s="184"/>
      <c r="EI442" s="184"/>
      <c r="EJ442" s="184"/>
      <c r="EK442" s="184"/>
      <c r="EL442" s="184"/>
      <c r="EM442" s="184"/>
      <c r="EN442" s="184"/>
      <c r="EO442" s="184"/>
      <c r="EP442" s="184"/>
      <c r="EQ442" s="184"/>
      <c r="ER442" s="184"/>
      <c r="ES442" s="184"/>
      <c r="ET442" s="184"/>
      <c r="EU442" s="184"/>
      <c r="EV442" s="184"/>
      <c r="EW442" s="184"/>
      <c r="EX442" s="184"/>
      <c r="EY442" s="184"/>
      <c r="EZ442" s="184"/>
      <c r="FA442" s="184"/>
      <c r="FB442" s="184"/>
      <c r="FC442" s="184"/>
      <c r="FD442" s="184"/>
      <c r="FE442" s="184"/>
      <c r="FF442" s="184"/>
      <c r="FG442" s="184"/>
      <c r="FH442" s="184"/>
      <c r="FI442" s="184"/>
      <c r="FJ442" s="184"/>
      <c r="FK442" s="184"/>
      <c r="FL442" s="184"/>
      <c r="FM442" s="184"/>
      <c r="FN442" s="184"/>
      <c r="FO442" s="184"/>
      <c r="FP442" s="184"/>
      <c r="FQ442" s="184"/>
      <c r="FR442" s="184"/>
      <c r="FS442" s="184"/>
      <c r="FT442" s="184"/>
      <c r="FU442" s="184"/>
      <c r="FV442" s="184"/>
      <c r="FW442" s="184"/>
      <c r="FX442" s="184"/>
      <c r="FY442" s="184"/>
      <c r="FZ442" s="184"/>
      <c r="GA442" s="184"/>
      <c r="GB442" s="184"/>
      <c r="GC442" s="184"/>
      <c r="GD442" s="184"/>
      <c r="GE442" s="184"/>
      <c r="GF442" s="184"/>
      <c r="GG442" s="184"/>
      <c r="GH442" s="184"/>
      <c r="GI442" s="184"/>
      <c r="GJ442" s="184"/>
      <c r="GK442" s="184"/>
      <c r="GL442" s="184"/>
      <c r="GM442" s="184"/>
      <c r="GN442" s="184"/>
      <c r="GO442" s="184"/>
      <c r="GP442" s="184"/>
      <c r="GQ442" s="184"/>
      <c r="GR442" s="184"/>
      <c r="GS442" s="184"/>
      <c r="GT442" s="184"/>
      <c r="GU442" s="184"/>
      <c r="GV442" s="184"/>
      <c r="GW442" s="184"/>
      <c r="GX442" s="184"/>
      <c r="GY442" s="184"/>
      <c r="GZ442" s="184"/>
      <c r="HA442" s="184"/>
      <c r="HB442" s="184"/>
      <c r="HC442" s="184"/>
      <c r="HD442" s="184"/>
      <c r="HE442" s="184"/>
      <c r="HF442" s="184"/>
      <c r="HG442" s="184"/>
      <c r="HH442" s="184"/>
      <c r="HI442" s="184"/>
      <c r="HJ442" s="184"/>
      <c r="HK442" s="578"/>
      <c r="HL442" s="185"/>
    </row>
    <row r="443" spans="1:220">
      <c r="A443" s="284"/>
      <c r="B443" s="285"/>
      <c r="C443" s="286"/>
      <c r="D443" s="287"/>
      <c r="E443" s="288"/>
      <c r="F443" s="289"/>
      <c r="G443" s="289"/>
      <c r="H443" s="289"/>
      <c r="I443" s="289"/>
      <c r="J443" s="289"/>
      <c r="K443" s="289"/>
      <c r="L443" s="289"/>
      <c r="M443" s="572"/>
      <c r="N443" s="572"/>
      <c r="O443" s="572"/>
      <c r="P443" s="572"/>
      <c r="Q443" s="572"/>
      <c r="R443" s="572"/>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c r="BO443" s="184"/>
      <c r="BP443" s="184"/>
      <c r="BQ443" s="184"/>
      <c r="BR443" s="184"/>
      <c r="BS443" s="184"/>
      <c r="BT443" s="184"/>
      <c r="BU443" s="184"/>
      <c r="BV443" s="184"/>
      <c r="BW443" s="184"/>
      <c r="BX443" s="184"/>
      <c r="BY443" s="184"/>
      <c r="BZ443" s="184"/>
      <c r="CA443" s="184"/>
      <c r="CB443" s="184"/>
      <c r="CC443" s="184"/>
      <c r="CD443" s="184"/>
      <c r="CE443" s="184"/>
      <c r="CF443" s="184"/>
      <c r="CG443" s="184"/>
      <c r="CH443" s="184"/>
      <c r="CI443" s="184"/>
      <c r="CJ443" s="184"/>
      <c r="CK443" s="184"/>
      <c r="CL443" s="184"/>
      <c r="CM443" s="184"/>
      <c r="CN443" s="184"/>
      <c r="CO443" s="184"/>
      <c r="CP443" s="184"/>
      <c r="CQ443" s="184"/>
      <c r="CR443" s="184"/>
      <c r="CS443" s="184"/>
      <c r="CT443" s="184"/>
      <c r="CU443" s="184"/>
      <c r="CV443" s="184"/>
      <c r="CW443" s="184"/>
      <c r="CX443" s="184"/>
      <c r="CY443" s="184"/>
      <c r="CZ443" s="184"/>
      <c r="DA443" s="184"/>
      <c r="DB443" s="184"/>
      <c r="DC443" s="184"/>
      <c r="DD443" s="184"/>
      <c r="DE443" s="184"/>
      <c r="DF443" s="184"/>
      <c r="DG443" s="184"/>
      <c r="DH443" s="184"/>
      <c r="DI443" s="184"/>
      <c r="DJ443" s="184"/>
      <c r="DK443" s="184"/>
      <c r="DL443" s="184"/>
      <c r="DM443" s="184"/>
      <c r="DN443" s="184"/>
      <c r="DO443" s="184"/>
      <c r="DP443" s="184"/>
      <c r="DQ443" s="184"/>
      <c r="DR443" s="184"/>
      <c r="DS443" s="184"/>
      <c r="DT443" s="184"/>
      <c r="DU443" s="184"/>
      <c r="DV443" s="184"/>
      <c r="DW443" s="184"/>
      <c r="DX443" s="184"/>
      <c r="DY443" s="184"/>
      <c r="DZ443" s="184"/>
      <c r="EA443" s="184"/>
      <c r="EB443" s="184"/>
      <c r="EC443" s="184"/>
      <c r="ED443" s="184"/>
      <c r="EE443" s="184"/>
      <c r="EF443" s="184"/>
      <c r="EG443" s="184"/>
      <c r="EH443" s="184"/>
      <c r="EI443" s="184"/>
      <c r="EJ443" s="184"/>
      <c r="EK443" s="184"/>
      <c r="EL443" s="184"/>
      <c r="EM443" s="184"/>
      <c r="EN443" s="184"/>
      <c r="EO443" s="184"/>
      <c r="EP443" s="184"/>
      <c r="EQ443" s="184"/>
      <c r="ER443" s="184"/>
      <c r="ES443" s="184"/>
      <c r="ET443" s="184"/>
      <c r="EU443" s="184"/>
      <c r="EV443" s="184"/>
      <c r="EW443" s="184"/>
      <c r="EX443" s="184"/>
      <c r="EY443" s="184"/>
      <c r="EZ443" s="184"/>
      <c r="FA443" s="184"/>
      <c r="FB443" s="184"/>
      <c r="FC443" s="184"/>
      <c r="FD443" s="184"/>
      <c r="FE443" s="184"/>
      <c r="FF443" s="184"/>
      <c r="FG443" s="184"/>
      <c r="FH443" s="184"/>
      <c r="FI443" s="184"/>
      <c r="FJ443" s="184"/>
      <c r="FK443" s="184"/>
      <c r="FL443" s="184"/>
      <c r="FM443" s="184"/>
      <c r="FN443" s="184"/>
      <c r="FO443" s="184"/>
      <c r="FP443" s="184"/>
      <c r="FQ443" s="184"/>
      <c r="FR443" s="184"/>
      <c r="FS443" s="184"/>
      <c r="FT443" s="184"/>
      <c r="FU443" s="184"/>
      <c r="FV443" s="184"/>
      <c r="FW443" s="184"/>
      <c r="FX443" s="184"/>
      <c r="FY443" s="184"/>
      <c r="FZ443" s="184"/>
      <c r="GA443" s="184"/>
      <c r="GB443" s="184"/>
      <c r="GC443" s="184"/>
      <c r="GD443" s="184"/>
      <c r="GE443" s="184"/>
      <c r="GF443" s="184"/>
      <c r="GG443" s="184"/>
      <c r="GH443" s="184"/>
      <c r="GI443" s="184"/>
      <c r="GJ443" s="184"/>
      <c r="GK443" s="184"/>
      <c r="GL443" s="184"/>
      <c r="GM443" s="184"/>
      <c r="GN443" s="184"/>
      <c r="GO443" s="184"/>
      <c r="GP443" s="184"/>
      <c r="GQ443" s="184"/>
      <c r="GR443" s="184"/>
      <c r="GS443" s="184"/>
      <c r="GT443" s="184"/>
      <c r="GU443" s="184"/>
      <c r="GV443" s="184"/>
      <c r="GW443" s="184"/>
      <c r="GX443" s="184"/>
      <c r="GY443" s="184"/>
      <c r="GZ443" s="184"/>
      <c r="HA443" s="184"/>
      <c r="HB443" s="184"/>
      <c r="HC443" s="184"/>
      <c r="HD443" s="184"/>
      <c r="HE443" s="184"/>
      <c r="HF443" s="184"/>
      <c r="HG443" s="184"/>
      <c r="HH443" s="184"/>
      <c r="HI443" s="184"/>
      <c r="HJ443" s="184"/>
      <c r="HK443" s="578"/>
      <c r="HL443" s="185"/>
    </row>
    <row r="444" spans="1:220">
      <c r="A444" s="284"/>
      <c r="B444" s="285"/>
      <c r="C444" s="286"/>
      <c r="D444" s="287"/>
      <c r="E444" s="288"/>
      <c r="F444" s="289"/>
      <c r="G444" s="289"/>
      <c r="H444" s="289"/>
      <c r="I444" s="289"/>
      <c r="J444" s="289"/>
      <c r="K444" s="289"/>
      <c r="L444" s="289"/>
      <c r="M444" s="572"/>
      <c r="N444" s="572"/>
      <c r="O444" s="572"/>
      <c r="P444" s="572"/>
      <c r="Q444" s="572"/>
      <c r="R444" s="572"/>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c r="BM444" s="184"/>
      <c r="BN444" s="184"/>
      <c r="BO444" s="184"/>
      <c r="BP444" s="184"/>
      <c r="BQ444" s="184"/>
      <c r="BR444" s="184"/>
      <c r="BS444" s="184"/>
      <c r="BT444" s="184"/>
      <c r="BU444" s="184"/>
      <c r="BV444" s="184"/>
      <c r="BW444" s="184"/>
      <c r="BX444" s="184"/>
      <c r="BY444" s="184"/>
      <c r="BZ444" s="184"/>
      <c r="CA444" s="184"/>
      <c r="CB444" s="184"/>
      <c r="CC444" s="184"/>
      <c r="CD444" s="184"/>
      <c r="CE444" s="184"/>
      <c r="CF444" s="184"/>
      <c r="CG444" s="184"/>
      <c r="CH444" s="184"/>
      <c r="CI444" s="184"/>
      <c r="CJ444" s="184"/>
      <c r="CK444" s="184"/>
      <c r="CL444" s="184"/>
      <c r="CM444" s="184"/>
      <c r="CN444" s="184"/>
      <c r="CO444" s="184"/>
      <c r="CP444" s="184"/>
      <c r="CQ444" s="184"/>
      <c r="CR444" s="184"/>
      <c r="CS444" s="184"/>
      <c r="CT444" s="184"/>
      <c r="CU444" s="184"/>
      <c r="CV444" s="184"/>
      <c r="CW444" s="184"/>
      <c r="CX444" s="184"/>
      <c r="CY444" s="184"/>
      <c r="CZ444" s="184"/>
      <c r="DA444" s="184"/>
      <c r="DB444" s="184"/>
      <c r="DC444" s="184"/>
      <c r="DD444" s="184"/>
      <c r="DE444" s="184"/>
      <c r="DF444" s="184"/>
      <c r="DG444" s="184"/>
      <c r="DH444" s="184"/>
      <c r="DI444" s="184"/>
      <c r="DJ444" s="184"/>
      <c r="DK444" s="184"/>
      <c r="DL444" s="184"/>
      <c r="DM444" s="184"/>
      <c r="DN444" s="184"/>
      <c r="DO444" s="184"/>
      <c r="DP444" s="184"/>
      <c r="DQ444" s="184"/>
      <c r="DR444" s="184"/>
      <c r="DS444" s="184"/>
      <c r="DT444" s="184"/>
      <c r="DU444" s="184"/>
      <c r="DV444" s="184"/>
      <c r="DW444" s="184"/>
      <c r="DX444" s="184"/>
      <c r="DY444" s="184"/>
      <c r="DZ444" s="184"/>
      <c r="EA444" s="184"/>
      <c r="EB444" s="184"/>
      <c r="EC444" s="184"/>
      <c r="ED444" s="184"/>
      <c r="EE444" s="184"/>
      <c r="EF444" s="184"/>
      <c r="EG444" s="184"/>
      <c r="EH444" s="184"/>
      <c r="EI444" s="184"/>
      <c r="EJ444" s="184"/>
      <c r="EK444" s="184"/>
      <c r="EL444" s="184"/>
      <c r="EM444" s="184"/>
      <c r="EN444" s="184"/>
      <c r="EO444" s="184"/>
      <c r="EP444" s="184"/>
      <c r="EQ444" s="184"/>
      <c r="ER444" s="184"/>
      <c r="ES444" s="184"/>
      <c r="ET444" s="184"/>
      <c r="EU444" s="184"/>
      <c r="EV444" s="184"/>
      <c r="EW444" s="184"/>
      <c r="EX444" s="184"/>
      <c r="EY444" s="184"/>
      <c r="EZ444" s="184"/>
      <c r="FA444" s="184"/>
      <c r="FB444" s="184"/>
      <c r="FC444" s="184"/>
      <c r="FD444" s="184"/>
      <c r="FE444" s="184"/>
      <c r="FF444" s="184"/>
      <c r="FG444" s="184"/>
      <c r="FH444" s="184"/>
      <c r="FI444" s="184"/>
      <c r="FJ444" s="184"/>
      <c r="FK444" s="184"/>
      <c r="FL444" s="184"/>
      <c r="FM444" s="184"/>
      <c r="FN444" s="184"/>
      <c r="FO444" s="184"/>
      <c r="FP444" s="184"/>
      <c r="FQ444" s="184"/>
      <c r="FR444" s="184"/>
      <c r="FS444" s="184"/>
      <c r="FT444" s="184"/>
      <c r="FU444" s="184"/>
      <c r="FV444" s="184"/>
      <c r="FW444" s="184"/>
      <c r="FX444" s="184"/>
      <c r="FY444" s="184"/>
      <c r="FZ444" s="184"/>
      <c r="GA444" s="184"/>
      <c r="GB444" s="184"/>
      <c r="GC444" s="184"/>
      <c r="GD444" s="184"/>
      <c r="GE444" s="184"/>
      <c r="GF444" s="184"/>
      <c r="GG444" s="184"/>
      <c r="GH444" s="184"/>
      <c r="GI444" s="184"/>
      <c r="GJ444" s="184"/>
      <c r="GK444" s="184"/>
      <c r="GL444" s="184"/>
      <c r="GM444" s="184"/>
      <c r="GN444" s="184"/>
      <c r="GO444" s="184"/>
      <c r="GP444" s="184"/>
      <c r="GQ444" s="184"/>
      <c r="GR444" s="184"/>
      <c r="GS444" s="184"/>
      <c r="GT444" s="184"/>
      <c r="GU444" s="184"/>
      <c r="GV444" s="184"/>
      <c r="GW444" s="184"/>
      <c r="GX444" s="184"/>
      <c r="GY444" s="184"/>
      <c r="GZ444" s="184"/>
      <c r="HA444" s="184"/>
      <c r="HB444" s="184"/>
      <c r="HC444" s="184"/>
      <c r="HD444" s="184"/>
      <c r="HE444" s="184"/>
      <c r="HF444" s="184"/>
      <c r="HG444" s="184"/>
      <c r="HH444" s="184"/>
      <c r="HI444" s="184"/>
      <c r="HJ444" s="184"/>
      <c r="HK444" s="578"/>
      <c r="HL444" s="185"/>
    </row>
    <row r="445" spans="1:220">
      <c r="A445" s="284"/>
      <c r="B445" s="285"/>
      <c r="C445" s="286"/>
      <c r="D445" s="287"/>
      <c r="E445" s="288"/>
      <c r="F445" s="289"/>
      <c r="G445" s="289"/>
      <c r="H445" s="289"/>
      <c r="I445" s="289"/>
      <c r="J445" s="289"/>
      <c r="K445" s="289"/>
      <c r="L445" s="289"/>
      <c r="M445" s="572"/>
      <c r="N445" s="572"/>
      <c r="O445" s="572"/>
      <c r="P445" s="572"/>
      <c r="Q445" s="572"/>
      <c r="R445" s="572"/>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c r="BM445" s="184"/>
      <c r="BN445" s="184"/>
      <c r="BO445" s="184"/>
      <c r="BP445" s="184"/>
      <c r="BQ445" s="184"/>
      <c r="BR445" s="184"/>
      <c r="BS445" s="184"/>
      <c r="BT445" s="184"/>
      <c r="BU445" s="184"/>
      <c r="BV445" s="184"/>
      <c r="BW445" s="184"/>
      <c r="BX445" s="184"/>
      <c r="BY445" s="184"/>
      <c r="BZ445" s="184"/>
      <c r="CA445" s="184"/>
      <c r="CB445" s="184"/>
      <c r="CC445" s="184"/>
      <c r="CD445" s="184"/>
      <c r="CE445" s="184"/>
      <c r="CF445" s="184"/>
      <c r="CG445" s="184"/>
      <c r="CH445" s="184"/>
      <c r="CI445" s="184"/>
      <c r="CJ445" s="184"/>
      <c r="CK445" s="184"/>
      <c r="CL445" s="184"/>
      <c r="CM445" s="184"/>
      <c r="CN445" s="184"/>
      <c r="CO445" s="184"/>
      <c r="CP445" s="184"/>
      <c r="CQ445" s="184"/>
      <c r="CR445" s="184"/>
      <c r="CS445" s="184"/>
      <c r="CT445" s="184"/>
      <c r="CU445" s="184"/>
      <c r="CV445" s="184"/>
      <c r="CW445" s="184"/>
      <c r="CX445" s="184"/>
      <c r="CY445" s="184"/>
      <c r="CZ445" s="184"/>
      <c r="DA445" s="184"/>
      <c r="DB445" s="184"/>
      <c r="DC445" s="184"/>
      <c r="DD445" s="184"/>
      <c r="DE445" s="184"/>
      <c r="DF445" s="184"/>
      <c r="DG445" s="184"/>
      <c r="DH445" s="184"/>
      <c r="DI445" s="184"/>
      <c r="DJ445" s="184"/>
      <c r="DK445" s="184"/>
      <c r="DL445" s="184"/>
      <c r="DM445" s="184"/>
      <c r="DN445" s="184"/>
      <c r="DO445" s="184"/>
      <c r="DP445" s="184"/>
      <c r="DQ445" s="184"/>
      <c r="DR445" s="184"/>
      <c r="DS445" s="184"/>
      <c r="DT445" s="184"/>
      <c r="DU445" s="184"/>
      <c r="DV445" s="184"/>
      <c r="DW445" s="184"/>
      <c r="DX445" s="184"/>
      <c r="DY445" s="184"/>
      <c r="DZ445" s="184"/>
      <c r="EA445" s="184"/>
      <c r="EB445" s="184"/>
      <c r="EC445" s="184"/>
      <c r="ED445" s="184"/>
      <c r="EE445" s="184"/>
      <c r="EF445" s="184"/>
      <c r="EG445" s="184"/>
      <c r="EH445" s="184"/>
      <c r="EI445" s="184"/>
      <c r="EJ445" s="184"/>
      <c r="EK445" s="184"/>
      <c r="EL445" s="184"/>
      <c r="EM445" s="184"/>
      <c r="EN445" s="184"/>
      <c r="EO445" s="184"/>
      <c r="EP445" s="184"/>
      <c r="EQ445" s="184"/>
      <c r="ER445" s="184"/>
      <c r="ES445" s="184"/>
      <c r="ET445" s="184"/>
      <c r="EU445" s="184"/>
      <c r="EV445" s="184"/>
      <c r="EW445" s="184"/>
      <c r="EX445" s="184"/>
      <c r="EY445" s="184"/>
      <c r="EZ445" s="184"/>
      <c r="FA445" s="184"/>
      <c r="FB445" s="184"/>
      <c r="FC445" s="184"/>
      <c r="FD445" s="184"/>
      <c r="FE445" s="184"/>
      <c r="FF445" s="184"/>
      <c r="FG445" s="184"/>
      <c r="FH445" s="184"/>
      <c r="FI445" s="184"/>
      <c r="FJ445" s="184"/>
      <c r="FK445" s="184"/>
      <c r="FL445" s="184"/>
      <c r="FM445" s="184"/>
      <c r="FN445" s="184"/>
      <c r="FO445" s="184"/>
      <c r="FP445" s="184"/>
      <c r="FQ445" s="184"/>
      <c r="FR445" s="184"/>
      <c r="FS445" s="184"/>
      <c r="FT445" s="184"/>
      <c r="FU445" s="184"/>
      <c r="FV445" s="184"/>
      <c r="FW445" s="184"/>
      <c r="FX445" s="184"/>
      <c r="FY445" s="184"/>
      <c r="FZ445" s="184"/>
      <c r="GA445" s="184"/>
      <c r="GB445" s="184"/>
      <c r="GC445" s="184"/>
      <c r="GD445" s="184"/>
      <c r="GE445" s="184"/>
      <c r="GF445" s="184"/>
      <c r="GG445" s="184"/>
      <c r="GH445" s="184"/>
      <c r="GI445" s="184"/>
      <c r="GJ445" s="184"/>
      <c r="GK445" s="184"/>
      <c r="GL445" s="184"/>
      <c r="GM445" s="184"/>
      <c r="GN445" s="184"/>
      <c r="GO445" s="184"/>
      <c r="GP445" s="184"/>
      <c r="GQ445" s="184"/>
      <c r="GR445" s="184"/>
      <c r="GS445" s="184"/>
      <c r="GT445" s="184"/>
      <c r="GU445" s="184"/>
      <c r="GV445" s="184"/>
      <c r="GW445" s="184"/>
      <c r="GX445" s="184"/>
      <c r="GY445" s="184"/>
      <c r="GZ445" s="184"/>
      <c r="HA445" s="184"/>
      <c r="HB445" s="184"/>
      <c r="HC445" s="184"/>
      <c r="HD445" s="184"/>
      <c r="HE445" s="184"/>
      <c r="HF445" s="184"/>
      <c r="HG445" s="184"/>
      <c r="HH445" s="184"/>
      <c r="HI445" s="184"/>
      <c r="HJ445" s="184"/>
      <c r="HK445" s="578"/>
      <c r="HL445" s="185"/>
    </row>
    <row r="446" spans="1:220">
      <c r="A446" s="284"/>
      <c r="B446" s="285"/>
      <c r="C446" s="286"/>
      <c r="D446" s="287"/>
      <c r="E446" s="288"/>
      <c r="F446" s="289"/>
      <c r="G446" s="289"/>
      <c r="H446" s="289"/>
      <c r="I446" s="289"/>
      <c r="J446" s="289"/>
      <c r="K446" s="289"/>
      <c r="L446" s="289"/>
      <c r="M446" s="572"/>
      <c r="N446" s="572"/>
      <c r="O446" s="572"/>
      <c r="P446" s="572"/>
      <c r="Q446" s="572"/>
      <c r="R446" s="572"/>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c r="BY446" s="184"/>
      <c r="BZ446" s="184"/>
      <c r="CA446" s="184"/>
      <c r="CB446" s="184"/>
      <c r="CC446" s="184"/>
      <c r="CD446" s="184"/>
      <c r="CE446" s="184"/>
      <c r="CF446" s="184"/>
      <c r="CG446" s="184"/>
      <c r="CH446" s="184"/>
      <c r="CI446" s="184"/>
      <c r="CJ446" s="184"/>
      <c r="CK446" s="184"/>
      <c r="CL446" s="184"/>
      <c r="CM446" s="184"/>
      <c r="CN446" s="184"/>
      <c r="CO446" s="184"/>
      <c r="CP446" s="184"/>
      <c r="CQ446" s="184"/>
      <c r="CR446" s="184"/>
      <c r="CS446" s="184"/>
      <c r="CT446" s="184"/>
      <c r="CU446" s="184"/>
      <c r="CV446" s="184"/>
      <c r="CW446" s="184"/>
      <c r="CX446" s="184"/>
      <c r="CY446" s="184"/>
      <c r="CZ446" s="184"/>
      <c r="DA446" s="184"/>
      <c r="DB446" s="184"/>
      <c r="DC446" s="184"/>
      <c r="DD446" s="184"/>
      <c r="DE446" s="184"/>
      <c r="DF446" s="184"/>
      <c r="DG446" s="184"/>
      <c r="DH446" s="184"/>
      <c r="DI446" s="184"/>
      <c r="DJ446" s="184"/>
      <c r="DK446" s="184"/>
      <c r="DL446" s="184"/>
      <c r="DM446" s="184"/>
      <c r="DN446" s="184"/>
      <c r="DO446" s="184"/>
      <c r="DP446" s="184"/>
      <c r="DQ446" s="184"/>
      <c r="DR446" s="184"/>
      <c r="DS446" s="184"/>
      <c r="DT446" s="184"/>
      <c r="DU446" s="184"/>
      <c r="DV446" s="184"/>
      <c r="DW446" s="184"/>
      <c r="DX446" s="184"/>
      <c r="DY446" s="184"/>
      <c r="DZ446" s="184"/>
      <c r="EA446" s="184"/>
      <c r="EB446" s="184"/>
      <c r="EC446" s="184"/>
      <c r="ED446" s="184"/>
      <c r="EE446" s="184"/>
      <c r="EF446" s="184"/>
      <c r="EG446" s="184"/>
      <c r="EH446" s="184"/>
      <c r="EI446" s="184"/>
      <c r="EJ446" s="184"/>
      <c r="EK446" s="184"/>
      <c r="EL446" s="184"/>
      <c r="EM446" s="184"/>
      <c r="EN446" s="184"/>
      <c r="EO446" s="184"/>
      <c r="EP446" s="184"/>
      <c r="EQ446" s="184"/>
      <c r="ER446" s="184"/>
      <c r="ES446" s="184"/>
      <c r="ET446" s="184"/>
      <c r="EU446" s="184"/>
      <c r="EV446" s="184"/>
      <c r="EW446" s="184"/>
      <c r="EX446" s="184"/>
      <c r="EY446" s="184"/>
      <c r="EZ446" s="184"/>
      <c r="FA446" s="184"/>
      <c r="FB446" s="184"/>
      <c r="FC446" s="184"/>
      <c r="FD446" s="184"/>
      <c r="FE446" s="184"/>
      <c r="FF446" s="184"/>
      <c r="FG446" s="184"/>
      <c r="FH446" s="184"/>
      <c r="FI446" s="184"/>
      <c r="FJ446" s="184"/>
      <c r="FK446" s="184"/>
      <c r="FL446" s="184"/>
      <c r="FM446" s="184"/>
      <c r="FN446" s="184"/>
      <c r="FO446" s="184"/>
      <c r="FP446" s="184"/>
      <c r="FQ446" s="184"/>
      <c r="FR446" s="184"/>
      <c r="FS446" s="184"/>
      <c r="FT446" s="184"/>
      <c r="FU446" s="184"/>
      <c r="FV446" s="184"/>
      <c r="FW446" s="184"/>
      <c r="FX446" s="184"/>
      <c r="FY446" s="184"/>
      <c r="FZ446" s="184"/>
      <c r="GA446" s="184"/>
      <c r="GB446" s="184"/>
      <c r="GC446" s="184"/>
      <c r="GD446" s="184"/>
      <c r="GE446" s="184"/>
      <c r="GF446" s="184"/>
      <c r="GG446" s="184"/>
      <c r="GH446" s="184"/>
      <c r="GI446" s="184"/>
      <c r="GJ446" s="184"/>
      <c r="GK446" s="184"/>
      <c r="GL446" s="184"/>
      <c r="GM446" s="184"/>
      <c r="GN446" s="184"/>
      <c r="GO446" s="184"/>
      <c r="GP446" s="184"/>
      <c r="GQ446" s="184"/>
      <c r="GR446" s="184"/>
      <c r="GS446" s="184"/>
      <c r="GT446" s="184"/>
      <c r="GU446" s="184"/>
      <c r="GV446" s="184"/>
      <c r="GW446" s="184"/>
      <c r="GX446" s="184"/>
      <c r="GY446" s="184"/>
      <c r="GZ446" s="184"/>
      <c r="HA446" s="184"/>
      <c r="HB446" s="184"/>
      <c r="HC446" s="184"/>
      <c r="HD446" s="184"/>
      <c r="HE446" s="184"/>
      <c r="HF446" s="184"/>
      <c r="HG446" s="184"/>
      <c r="HH446" s="184"/>
      <c r="HI446" s="184"/>
      <c r="HJ446" s="184"/>
      <c r="HK446" s="578"/>
      <c r="HL446" s="185"/>
    </row>
    <row r="447" spans="1:220">
      <c r="A447" s="284"/>
      <c r="B447" s="285"/>
      <c r="C447" s="286"/>
      <c r="D447" s="287"/>
      <c r="E447" s="288"/>
      <c r="F447" s="289"/>
      <c r="G447" s="289"/>
      <c r="H447" s="289"/>
      <c r="I447" s="289"/>
      <c r="J447" s="289"/>
      <c r="K447" s="289"/>
      <c r="L447" s="289"/>
      <c r="M447" s="572"/>
      <c r="N447" s="572"/>
      <c r="O447" s="572"/>
      <c r="P447" s="572"/>
      <c r="Q447" s="572"/>
      <c r="R447" s="572"/>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c r="CT447" s="184"/>
      <c r="CU447" s="184"/>
      <c r="CV447" s="184"/>
      <c r="CW447" s="184"/>
      <c r="CX447" s="184"/>
      <c r="CY447" s="184"/>
      <c r="CZ447" s="184"/>
      <c r="DA447" s="184"/>
      <c r="DB447" s="184"/>
      <c r="DC447" s="184"/>
      <c r="DD447" s="184"/>
      <c r="DE447" s="184"/>
      <c r="DF447" s="184"/>
      <c r="DG447" s="184"/>
      <c r="DH447" s="184"/>
      <c r="DI447" s="184"/>
      <c r="DJ447" s="184"/>
      <c r="DK447" s="184"/>
      <c r="DL447" s="184"/>
      <c r="DM447" s="184"/>
      <c r="DN447" s="184"/>
      <c r="DO447" s="184"/>
      <c r="DP447" s="184"/>
      <c r="DQ447" s="184"/>
      <c r="DR447" s="184"/>
      <c r="DS447" s="184"/>
      <c r="DT447" s="184"/>
      <c r="DU447" s="184"/>
      <c r="DV447" s="184"/>
      <c r="DW447" s="184"/>
      <c r="DX447" s="184"/>
      <c r="DY447" s="184"/>
      <c r="DZ447" s="184"/>
      <c r="EA447" s="184"/>
      <c r="EB447" s="184"/>
      <c r="EC447" s="184"/>
      <c r="ED447" s="184"/>
      <c r="EE447" s="184"/>
      <c r="EF447" s="184"/>
      <c r="EG447" s="184"/>
      <c r="EH447" s="184"/>
      <c r="EI447" s="184"/>
      <c r="EJ447" s="184"/>
      <c r="EK447" s="184"/>
      <c r="EL447" s="184"/>
      <c r="EM447" s="184"/>
      <c r="EN447" s="184"/>
      <c r="EO447" s="184"/>
      <c r="EP447" s="184"/>
      <c r="EQ447" s="184"/>
      <c r="ER447" s="184"/>
      <c r="ES447" s="184"/>
      <c r="ET447" s="184"/>
      <c r="EU447" s="184"/>
      <c r="EV447" s="184"/>
      <c r="EW447" s="184"/>
      <c r="EX447" s="184"/>
      <c r="EY447" s="184"/>
      <c r="EZ447" s="184"/>
      <c r="FA447" s="184"/>
      <c r="FB447" s="184"/>
      <c r="FC447" s="184"/>
      <c r="FD447" s="184"/>
      <c r="FE447" s="184"/>
      <c r="FF447" s="184"/>
      <c r="FG447" s="184"/>
      <c r="FH447" s="184"/>
      <c r="FI447" s="184"/>
      <c r="FJ447" s="184"/>
      <c r="FK447" s="184"/>
      <c r="FL447" s="184"/>
      <c r="FM447" s="184"/>
      <c r="FN447" s="184"/>
      <c r="FO447" s="184"/>
      <c r="FP447" s="184"/>
      <c r="FQ447" s="184"/>
      <c r="FR447" s="184"/>
      <c r="FS447" s="184"/>
      <c r="FT447" s="184"/>
      <c r="FU447" s="184"/>
      <c r="FV447" s="184"/>
      <c r="FW447" s="184"/>
      <c r="FX447" s="184"/>
      <c r="FY447" s="184"/>
      <c r="FZ447" s="184"/>
      <c r="GA447" s="184"/>
      <c r="GB447" s="184"/>
      <c r="GC447" s="184"/>
      <c r="GD447" s="184"/>
      <c r="GE447" s="184"/>
      <c r="GF447" s="184"/>
      <c r="GG447" s="184"/>
      <c r="GH447" s="184"/>
      <c r="GI447" s="184"/>
      <c r="GJ447" s="184"/>
      <c r="GK447" s="184"/>
      <c r="GL447" s="184"/>
      <c r="GM447" s="184"/>
      <c r="GN447" s="184"/>
      <c r="GO447" s="184"/>
      <c r="GP447" s="184"/>
      <c r="GQ447" s="184"/>
      <c r="GR447" s="184"/>
      <c r="GS447" s="184"/>
      <c r="GT447" s="184"/>
      <c r="GU447" s="184"/>
      <c r="GV447" s="184"/>
      <c r="GW447" s="184"/>
      <c r="GX447" s="184"/>
      <c r="GY447" s="184"/>
      <c r="GZ447" s="184"/>
      <c r="HA447" s="184"/>
      <c r="HB447" s="184"/>
      <c r="HC447" s="184"/>
      <c r="HD447" s="184"/>
      <c r="HE447" s="184"/>
      <c r="HF447" s="184"/>
      <c r="HG447" s="184"/>
      <c r="HH447" s="184"/>
      <c r="HI447" s="184"/>
      <c r="HJ447" s="184"/>
      <c r="HK447" s="578"/>
      <c r="HL447" s="185"/>
    </row>
    <row r="448" spans="1:220">
      <c r="A448" s="284"/>
      <c r="B448" s="285"/>
      <c r="C448" s="286"/>
      <c r="D448" s="287"/>
      <c r="E448" s="288"/>
      <c r="F448" s="289"/>
      <c r="G448" s="289"/>
      <c r="H448" s="289"/>
      <c r="I448" s="289"/>
      <c r="J448" s="289"/>
      <c r="K448" s="289"/>
      <c r="L448" s="289"/>
      <c r="M448" s="572"/>
      <c r="N448" s="572"/>
      <c r="O448" s="572"/>
      <c r="P448" s="572"/>
      <c r="Q448" s="572"/>
      <c r="R448" s="572"/>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c r="BS448" s="184"/>
      <c r="BT448" s="184"/>
      <c r="BU448" s="184"/>
      <c r="BV448" s="184"/>
      <c r="BW448" s="184"/>
      <c r="BX448" s="184"/>
      <c r="BY448" s="184"/>
      <c r="BZ448" s="184"/>
      <c r="CA448" s="184"/>
      <c r="CB448" s="184"/>
      <c r="CC448" s="184"/>
      <c r="CD448" s="184"/>
      <c r="CE448" s="184"/>
      <c r="CF448" s="184"/>
      <c r="CG448" s="184"/>
      <c r="CH448" s="184"/>
      <c r="CI448" s="184"/>
      <c r="CJ448" s="184"/>
      <c r="CK448" s="184"/>
      <c r="CL448" s="184"/>
      <c r="CM448" s="184"/>
      <c r="CN448" s="184"/>
      <c r="CO448" s="184"/>
      <c r="CP448" s="184"/>
      <c r="CQ448" s="184"/>
      <c r="CR448" s="184"/>
      <c r="CS448" s="184"/>
      <c r="CT448" s="184"/>
      <c r="CU448" s="184"/>
      <c r="CV448" s="184"/>
      <c r="CW448" s="184"/>
      <c r="CX448" s="184"/>
      <c r="CY448" s="184"/>
      <c r="CZ448" s="184"/>
      <c r="DA448" s="184"/>
      <c r="DB448" s="184"/>
      <c r="DC448" s="184"/>
      <c r="DD448" s="184"/>
      <c r="DE448" s="184"/>
      <c r="DF448" s="184"/>
      <c r="DG448" s="184"/>
      <c r="DH448" s="184"/>
      <c r="DI448" s="184"/>
      <c r="DJ448" s="184"/>
      <c r="DK448" s="184"/>
      <c r="DL448" s="184"/>
      <c r="DM448" s="184"/>
      <c r="DN448" s="184"/>
      <c r="DO448" s="184"/>
      <c r="DP448" s="184"/>
      <c r="DQ448" s="184"/>
      <c r="DR448" s="184"/>
      <c r="DS448" s="184"/>
      <c r="DT448" s="184"/>
      <c r="DU448" s="184"/>
      <c r="DV448" s="184"/>
      <c r="DW448" s="184"/>
      <c r="DX448" s="184"/>
      <c r="DY448" s="184"/>
      <c r="DZ448" s="184"/>
      <c r="EA448" s="184"/>
      <c r="EB448" s="184"/>
      <c r="EC448" s="184"/>
      <c r="ED448" s="184"/>
      <c r="EE448" s="184"/>
      <c r="EF448" s="184"/>
      <c r="EG448" s="184"/>
      <c r="EH448" s="184"/>
      <c r="EI448" s="184"/>
      <c r="EJ448" s="184"/>
      <c r="EK448" s="184"/>
      <c r="EL448" s="184"/>
      <c r="EM448" s="184"/>
      <c r="EN448" s="184"/>
      <c r="EO448" s="184"/>
      <c r="EP448" s="184"/>
      <c r="EQ448" s="184"/>
      <c r="ER448" s="184"/>
      <c r="ES448" s="184"/>
      <c r="ET448" s="184"/>
      <c r="EU448" s="184"/>
      <c r="EV448" s="184"/>
      <c r="EW448" s="184"/>
      <c r="EX448" s="184"/>
      <c r="EY448" s="184"/>
      <c r="EZ448" s="184"/>
      <c r="FA448" s="184"/>
      <c r="FB448" s="184"/>
      <c r="FC448" s="184"/>
      <c r="FD448" s="184"/>
      <c r="FE448" s="184"/>
      <c r="FF448" s="184"/>
      <c r="FG448" s="184"/>
      <c r="FH448" s="184"/>
      <c r="FI448" s="184"/>
      <c r="FJ448" s="184"/>
      <c r="FK448" s="184"/>
      <c r="FL448" s="184"/>
      <c r="FM448" s="184"/>
      <c r="FN448" s="184"/>
      <c r="FO448" s="184"/>
      <c r="FP448" s="184"/>
      <c r="FQ448" s="184"/>
      <c r="FR448" s="184"/>
      <c r="FS448" s="184"/>
      <c r="FT448" s="184"/>
      <c r="FU448" s="184"/>
      <c r="FV448" s="184"/>
      <c r="FW448" s="184"/>
      <c r="FX448" s="184"/>
      <c r="FY448" s="184"/>
      <c r="FZ448" s="184"/>
      <c r="GA448" s="184"/>
      <c r="GB448" s="184"/>
      <c r="GC448" s="184"/>
      <c r="GD448" s="184"/>
      <c r="GE448" s="184"/>
      <c r="GF448" s="184"/>
      <c r="GG448" s="184"/>
      <c r="GH448" s="184"/>
      <c r="GI448" s="184"/>
      <c r="GJ448" s="184"/>
      <c r="GK448" s="184"/>
      <c r="GL448" s="184"/>
      <c r="GM448" s="184"/>
      <c r="GN448" s="184"/>
      <c r="GO448" s="184"/>
      <c r="GP448" s="184"/>
      <c r="GQ448" s="184"/>
      <c r="GR448" s="184"/>
      <c r="GS448" s="184"/>
      <c r="GT448" s="184"/>
      <c r="GU448" s="184"/>
      <c r="GV448" s="184"/>
      <c r="GW448" s="184"/>
      <c r="GX448" s="184"/>
      <c r="GY448" s="184"/>
      <c r="GZ448" s="184"/>
      <c r="HA448" s="184"/>
      <c r="HB448" s="184"/>
      <c r="HC448" s="184"/>
      <c r="HD448" s="184"/>
      <c r="HE448" s="184"/>
      <c r="HF448" s="184"/>
      <c r="HG448" s="184"/>
      <c r="HH448" s="184"/>
      <c r="HI448" s="184"/>
      <c r="HJ448" s="184"/>
      <c r="HK448" s="578"/>
      <c r="HL448" s="185"/>
    </row>
    <row r="449" spans="1:220">
      <c r="A449" s="284"/>
      <c r="B449" s="285"/>
      <c r="C449" s="286"/>
      <c r="D449" s="287"/>
      <c r="E449" s="288"/>
      <c r="F449" s="289"/>
      <c r="G449" s="289"/>
      <c r="H449" s="289"/>
      <c r="I449" s="289"/>
      <c r="J449" s="289"/>
      <c r="K449" s="289"/>
      <c r="L449" s="289"/>
      <c r="M449" s="572"/>
      <c r="N449" s="572"/>
      <c r="O449" s="572"/>
      <c r="P449" s="572"/>
      <c r="Q449" s="572"/>
      <c r="R449" s="572"/>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c r="BM449" s="184"/>
      <c r="BN449" s="184"/>
      <c r="BO449" s="184"/>
      <c r="BP449" s="184"/>
      <c r="BQ449" s="184"/>
      <c r="BR449" s="184"/>
      <c r="BS449" s="184"/>
      <c r="BT449" s="184"/>
      <c r="BU449" s="184"/>
      <c r="BV449" s="184"/>
      <c r="BW449" s="184"/>
      <c r="BX449" s="184"/>
      <c r="BY449" s="184"/>
      <c r="BZ449" s="184"/>
      <c r="CA449" s="184"/>
      <c r="CB449" s="184"/>
      <c r="CC449" s="184"/>
      <c r="CD449" s="184"/>
      <c r="CE449" s="184"/>
      <c r="CF449" s="184"/>
      <c r="CG449" s="184"/>
      <c r="CH449" s="184"/>
      <c r="CI449" s="184"/>
      <c r="CJ449" s="184"/>
      <c r="CK449" s="184"/>
      <c r="CL449" s="184"/>
      <c r="CM449" s="184"/>
      <c r="CN449" s="184"/>
      <c r="CO449" s="184"/>
      <c r="CP449" s="184"/>
      <c r="CQ449" s="184"/>
      <c r="CR449" s="184"/>
      <c r="CS449" s="184"/>
      <c r="CT449" s="184"/>
      <c r="CU449" s="184"/>
      <c r="CV449" s="184"/>
      <c r="CW449" s="184"/>
      <c r="CX449" s="184"/>
      <c r="CY449" s="184"/>
      <c r="CZ449" s="184"/>
      <c r="DA449" s="184"/>
      <c r="DB449" s="184"/>
      <c r="DC449" s="184"/>
      <c r="DD449" s="184"/>
      <c r="DE449" s="184"/>
      <c r="DF449" s="184"/>
      <c r="DG449" s="184"/>
      <c r="DH449" s="184"/>
      <c r="DI449" s="184"/>
      <c r="DJ449" s="184"/>
      <c r="DK449" s="184"/>
      <c r="DL449" s="184"/>
      <c r="DM449" s="184"/>
      <c r="DN449" s="184"/>
      <c r="DO449" s="184"/>
      <c r="DP449" s="184"/>
      <c r="DQ449" s="184"/>
      <c r="DR449" s="184"/>
      <c r="DS449" s="184"/>
      <c r="DT449" s="184"/>
      <c r="DU449" s="184"/>
      <c r="DV449" s="184"/>
      <c r="DW449" s="184"/>
      <c r="DX449" s="184"/>
      <c r="DY449" s="184"/>
      <c r="DZ449" s="184"/>
      <c r="EA449" s="184"/>
      <c r="EB449" s="184"/>
      <c r="EC449" s="184"/>
      <c r="ED449" s="184"/>
      <c r="EE449" s="184"/>
      <c r="EF449" s="184"/>
      <c r="EG449" s="184"/>
      <c r="EH449" s="184"/>
      <c r="EI449" s="184"/>
      <c r="EJ449" s="184"/>
      <c r="EK449" s="184"/>
      <c r="EL449" s="184"/>
      <c r="EM449" s="184"/>
      <c r="EN449" s="184"/>
      <c r="EO449" s="184"/>
      <c r="EP449" s="184"/>
      <c r="EQ449" s="184"/>
      <c r="ER449" s="184"/>
      <c r="ES449" s="184"/>
      <c r="ET449" s="184"/>
      <c r="EU449" s="184"/>
      <c r="EV449" s="184"/>
      <c r="EW449" s="184"/>
      <c r="EX449" s="184"/>
      <c r="EY449" s="184"/>
      <c r="EZ449" s="184"/>
      <c r="FA449" s="184"/>
      <c r="FB449" s="184"/>
      <c r="FC449" s="184"/>
      <c r="FD449" s="184"/>
      <c r="FE449" s="184"/>
      <c r="FF449" s="184"/>
      <c r="FG449" s="184"/>
      <c r="FH449" s="184"/>
      <c r="FI449" s="184"/>
      <c r="FJ449" s="184"/>
      <c r="FK449" s="184"/>
      <c r="FL449" s="184"/>
      <c r="FM449" s="184"/>
      <c r="FN449" s="184"/>
      <c r="FO449" s="184"/>
      <c r="FP449" s="184"/>
      <c r="FQ449" s="184"/>
      <c r="FR449" s="184"/>
      <c r="FS449" s="184"/>
      <c r="FT449" s="184"/>
      <c r="FU449" s="184"/>
      <c r="FV449" s="184"/>
      <c r="FW449" s="184"/>
      <c r="FX449" s="184"/>
      <c r="FY449" s="184"/>
      <c r="FZ449" s="184"/>
      <c r="GA449" s="184"/>
      <c r="GB449" s="184"/>
      <c r="GC449" s="184"/>
      <c r="GD449" s="184"/>
      <c r="GE449" s="184"/>
      <c r="GF449" s="184"/>
      <c r="GG449" s="184"/>
      <c r="GH449" s="184"/>
      <c r="GI449" s="184"/>
      <c r="GJ449" s="184"/>
      <c r="GK449" s="184"/>
      <c r="GL449" s="184"/>
      <c r="GM449" s="184"/>
      <c r="GN449" s="184"/>
      <c r="GO449" s="184"/>
      <c r="GP449" s="184"/>
      <c r="GQ449" s="184"/>
      <c r="GR449" s="184"/>
      <c r="GS449" s="184"/>
      <c r="GT449" s="184"/>
      <c r="GU449" s="184"/>
      <c r="GV449" s="184"/>
      <c r="GW449" s="184"/>
      <c r="GX449" s="184"/>
      <c r="GY449" s="184"/>
      <c r="GZ449" s="184"/>
      <c r="HA449" s="184"/>
      <c r="HB449" s="184"/>
      <c r="HC449" s="184"/>
      <c r="HD449" s="184"/>
      <c r="HE449" s="184"/>
      <c r="HF449" s="184"/>
      <c r="HG449" s="184"/>
      <c r="HH449" s="184"/>
      <c r="HI449" s="184"/>
      <c r="HJ449" s="184"/>
      <c r="HK449" s="578"/>
      <c r="HL449" s="185"/>
    </row>
    <row r="450" spans="1:220">
      <c r="A450" s="284"/>
      <c r="B450" s="285"/>
      <c r="C450" s="286"/>
      <c r="D450" s="287"/>
      <c r="E450" s="288"/>
      <c r="F450" s="289"/>
      <c r="G450" s="289"/>
      <c r="H450" s="289"/>
      <c r="I450" s="289"/>
      <c r="J450" s="289"/>
      <c r="K450" s="289"/>
      <c r="L450" s="289"/>
      <c r="M450" s="572"/>
      <c r="N450" s="572"/>
      <c r="O450" s="572"/>
      <c r="P450" s="572"/>
      <c r="Q450" s="572"/>
      <c r="R450" s="572"/>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c r="BY450" s="184"/>
      <c r="BZ450" s="184"/>
      <c r="CA450" s="184"/>
      <c r="CB450" s="184"/>
      <c r="CC450" s="184"/>
      <c r="CD450" s="184"/>
      <c r="CE450" s="184"/>
      <c r="CF450" s="184"/>
      <c r="CG450" s="184"/>
      <c r="CH450" s="184"/>
      <c r="CI450" s="184"/>
      <c r="CJ450" s="184"/>
      <c r="CK450" s="184"/>
      <c r="CL450" s="184"/>
      <c r="CM450" s="184"/>
      <c r="CN450" s="184"/>
      <c r="CO450" s="184"/>
      <c r="CP450" s="184"/>
      <c r="CQ450" s="184"/>
      <c r="CR450" s="184"/>
      <c r="CS450" s="184"/>
      <c r="CT450" s="184"/>
      <c r="CU450" s="184"/>
      <c r="CV450" s="184"/>
      <c r="CW450" s="184"/>
      <c r="CX450" s="184"/>
      <c r="CY450" s="184"/>
      <c r="CZ450" s="184"/>
      <c r="DA450" s="184"/>
      <c r="DB450" s="184"/>
      <c r="DC450" s="184"/>
      <c r="DD450" s="184"/>
      <c r="DE450" s="184"/>
      <c r="DF450" s="184"/>
      <c r="DG450" s="184"/>
      <c r="DH450" s="184"/>
      <c r="DI450" s="184"/>
      <c r="DJ450" s="184"/>
      <c r="DK450" s="184"/>
      <c r="DL450" s="184"/>
      <c r="DM450" s="184"/>
      <c r="DN450" s="184"/>
      <c r="DO450" s="184"/>
      <c r="DP450" s="184"/>
      <c r="DQ450" s="184"/>
      <c r="DR450" s="184"/>
      <c r="DS450" s="184"/>
      <c r="DT450" s="184"/>
      <c r="DU450" s="184"/>
      <c r="DV450" s="184"/>
      <c r="DW450" s="184"/>
      <c r="DX450" s="184"/>
      <c r="DY450" s="184"/>
      <c r="DZ450" s="184"/>
      <c r="EA450" s="184"/>
      <c r="EB450" s="184"/>
      <c r="EC450" s="184"/>
      <c r="ED450" s="184"/>
      <c r="EE450" s="184"/>
      <c r="EF450" s="184"/>
      <c r="EG450" s="184"/>
      <c r="EH450" s="184"/>
      <c r="EI450" s="184"/>
      <c r="EJ450" s="184"/>
      <c r="EK450" s="184"/>
      <c r="EL450" s="184"/>
      <c r="EM450" s="184"/>
      <c r="EN450" s="184"/>
      <c r="EO450" s="184"/>
      <c r="EP450" s="184"/>
      <c r="EQ450" s="184"/>
      <c r="ER450" s="184"/>
      <c r="ES450" s="184"/>
      <c r="ET450" s="184"/>
      <c r="EU450" s="184"/>
      <c r="EV450" s="184"/>
      <c r="EW450" s="184"/>
      <c r="EX450" s="184"/>
      <c r="EY450" s="184"/>
      <c r="EZ450" s="184"/>
      <c r="FA450" s="184"/>
      <c r="FB450" s="184"/>
      <c r="FC450" s="184"/>
      <c r="FD450" s="184"/>
      <c r="FE450" s="184"/>
      <c r="FF450" s="184"/>
      <c r="FG450" s="184"/>
      <c r="FH450" s="184"/>
      <c r="FI450" s="184"/>
      <c r="FJ450" s="184"/>
      <c r="FK450" s="184"/>
      <c r="FL450" s="184"/>
      <c r="FM450" s="184"/>
      <c r="FN450" s="184"/>
      <c r="FO450" s="184"/>
      <c r="FP450" s="184"/>
      <c r="FQ450" s="184"/>
      <c r="FR450" s="184"/>
      <c r="FS450" s="184"/>
      <c r="FT450" s="184"/>
      <c r="FU450" s="184"/>
      <c r="FV450" s="184"/>
      <c r="FW450" s="184"/>
      <c r="FX450" s="184"/>
      <c r="FY450" s="184"/>
      <c r="FZ450" s="184"/>
      <c r="GA450" s="184"/>
      <c r="GB450" s="184"/>
      <c r="GC450" s="184"/>
      <c r="GD450" s="184"/>
      <c r="GE450" s="184"/>
      <c r="GF450" s="184"/>
      <c r="GG450" s="184"/>
      <c r="GH450" s="184"/>
      <c r="GI450" s="184"/>
      <c r="GJ450" s="184"/>
      <c r="GK450" s="184"/>
      <c r="GL450" s="184"/>
      <c r="GM450" s="184"/>
      <c r="GN450" s="184"/>
      <c r="GO450" s="184"/>
      <c r="GP450" s="184"/>
      <c r="GQ450" s="184"/>
      <c r="GR450" s="184"/>
      <c r="GS450" s="184"/>
      <c r="GT450" s="184"/>
      <c r="GU450" s="184"/>
      <c r="GV450" s="184"/>
      <c r="GW450" s="184"/>
      <c r="GX450" s="184"/>
      <c r="GY450" s="184"/>
      <c r="GZ450" s="184"/>
      <c r="HA450" s="184"/>
      <c r="HB450" s="184"/>
      <c r="HC450" s="184"/>
      <c r="HD450" s="184"/>
      <c r="HE450" s="184"/>
      <c r="HF450" s="184"/>
      <c r="HG450" s="184"/>
      <c r="HH450" s="184"/>
      <c r="HI450" s="184"/>
      <c r="HJ450" s="184"/>
      <c r="HK450" s="578"/>
      <c r="HL450" s="185"/>
    </row>
    <row r="451" spans="1:220">
      <c r="A451" s="284"/>
      <c r="B451" s="285"/>
      <c r="C451" s="286"/>
      <c r="D451" s="287"/>
      <c r="E451" s="288"/>
      <c r="F451" s="289"/>
      <c r="G451" s="289"/>
      <c r="H451" s="289"/>
      <c r="I451" s="289"/>
      <c r="J451" s="289"/>
      <c r="K451" s="289"/>
      <c r="L451" s="289"/>
      <c r="M451" s="572"/>
      <c r="N451" s="572"/>
      <c r="O451" s="572"/>
      <c r="P451" s="572"/>
      <c r="Q451" s="572"/>
      <c r="R451" s="572"/>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c r="BO451" s="184"/>
      <c r="BP451" s="184"/>
      <c r="BQ451" s="184"/>
      <c r="BR451" s="184"/>
      <c r="BS451" s="184"/>
      <c r="BT451" s="184"/>
      <c r="BU451" s="184"/>
      <c r="BV451" s="184"/>
      <c r="BW451" s="184"/>
      <c r="BX451" s="184"/>
      <c r="BY451" s="184"/>
      <c r="BZ451" s="184"/>
      <c r="CA451" s="184"/>
      <c r="CB451" s="184"/>
      <c r="CC451" s="184"/>
      <c r="CD451" s="184"/>
      <c r="CE451" s="184"/>
      <c r="CF451" s="184"/>
      <c r="CG451" s="184"/>
      <c r="CH451" s="184"/>
      <c r="CI451" s="184"/>
      <c r="CJ451" s="184"/>
      <c r="CK451" s="184"/>
      <c r="CL451" s="184"/>
      <c r="CM451" s="184"/>
      <c r="CN451" s="184"/>
      <c r="CO451" s="184"/>
      <c r="CP451" s="184"/>
      <c r="CQ451" s="184"/>
      <c r="CR451" s="184"/>
      <c r="CS451" s="184"/>
      <c r="CT451" s="184"/>
      <c r="CU451" s="184"/>
      <c r="CV451" s="184"/>
      <c r="CW451" s="184"/>
      <c r="CX451" s="184"/>
      <c r="CY451" s="184"/>
      <c r="CZ451" s="184"/>
      <c r="DA451" s="184"/>
      <c r="DB451" s="184"/>
      <c r="DC451" s="184"/>
      <c r="DD451" s="184"/>
      <c r="DE451" s="184"/>
      <c r="DF451" s="184"/>
      <c r="DG451" s="184"/>
      <c r="DH451" s="184"/>
      <c r="DI451" s="184"/>
      <c r="DJ451" s="184"/>
      <c r="DK451" s="184"/>
      <c r="DL451" s="184"/>
      <c r="DM451" s="184"/>
      <c r="DN451" s="184"/>
      <c r="DO451" s="184"/>
      <c r="DP451" s="184"/>
      <c r="DQ451" s="184"/>
      <c r="DR451" s="184"/>
      <c r="DS451" s="184"/>
      <c r="DT451" s="184"/>
      <c r="DU451" s="184"/>
      <c r="DV451" s="184"/>
      <c r="DW451" s="184"/>
      <c r="DX451" s="184"/>
      <c r="DY451" s="184"/>
      <c r="DZ451" s="184"/>
      <c r="EA451" s="184"/>
      <c r="EB451" s="184"/>
      <c r="EC451" s="184"/>
      <c r="ED451" s="184"/>
      <c r="EE451" s="184"/>
      <c r="EF451" s="184"/>
      <c r="EG451" s="184"/>
      <c r="EH451" s="184"/>
      <c r="EI451" s="184"/>
      <c r="EJ451" s="184"/>
      <c r="EK451" s="184"/>
      <c r="EL451" s="184"/>
      <c r="EM451" s="184"/>
      <c r="EN451" s="184"/>
      <c r="EO451" s="184"/>
      <c r="EP451" s="184"/>
      <c r="EQ451" s="184"/>
      <c r="ER451" s="184"/>
      <c r="ES451" s="184"/>
      <c r="ET451" s="184"/>
      <c r="EU451" s="184"/>
      <c r="EV451" s="184"/>
      <c r="EW451" s="184"/>
      <c r="EX451" s="184"/>
      <c r="EY451" s="184"/>
      <c r="EZ451" s="184"/>
      <c r="FA451" s="184"/>
      <c r="FB451" s="184"/>
      <c r="FC451" s="184"/>
      <c r="FD451" s="184"/>
      <c r="FE451" s="184"/>
      <c r="FF451" s="184"/>
      <c r="FG451" s="184"/>
      <c r="FH451" s="184"/>
      <c r="FI451" s="184"/>
      <c r="FJ451" s="184"/>
      <c r="FK451" s="184"/>
      <c r="FL451" s="184"/>
      <c r="FM451" s="184"/>
      <c r="FN451" s="184"/>
      <c r="FO451" s="184"/>
      <c r="FP451" s="184"/>
      <c r="FQ451" s="184"/>
      <c r="FR451" s="184"/>
      <c r="FS451" s="184"/>
      <c r="FT451" s="184"/>
      <c r="FU451" s="184"/>
      <c r="FV451" s="184"/>
      <c r="FW451" s="184"/>
      <c r="FX451" s="184"/>
      <c r="FY451" s="184"/>
      <c r="FZ451" s="184"/>
      <c r="GA451" s="184"/>
      <c r="GB451" s="184"/>
      <c r="GC451" s="184"/>
      <c r="GD451" s="184"/>
      <c r="GE451" s="184"/>
      <c r="GF451" s="184"/>
      <c r="GG451" s="184"/>
      <c r="GH451" s="184"/>
      <c r="GI451" s="184"/>
      <c r="GJ451" s="184"/>
      <c r="GK451" s="184"/>
      <c r="GL451" s="184"/>
      <c r="GM451" s="184"/>
      <c r="GN451" s="184"/>
      <c r="GO451" s="184"/>
      <c r="GP451" s="184"/>
      <c r="GQ451" s="184"/>
      <c r="GR451" s="184"/>
      <c r="GS451" s="184"/>
      <c r="GT451" s="184"/>
      <c r="GU451" s="184"/>
      <c r="GV451" s="184"/>
      <c r="GW451" s="184"/>
      <c r="GX451" s="184"/>
      <c r="GY451" s="184"/>
      <c r="GZ451" s="184"/>
      <c r="HA451" s="184"/>
      <c r="HB451" s="184"/>
      <c r="HC451" s="184"/>
      <c r="HD451" s="184"/>
      <c r="HE451" s="184"/>
      <c r="HF451" s="184"/>
      <c r="HG451" s="184"/>
      <c r="HH451" s="184"/>
      <c r="HI451" s="184"/>
      <c r="HJ451" s="184"/>
      <c r="HK451" s="578"/>
      <c r="HL451" s="185"/>
    </row>
    <row r="452" spans="1:220">
      <c r="A452" s="284"/>
      <c r="B452" s="285"/>
      <c r="C452" s="286"/>
      <c r="D452" s="287"/>
      <c r="E452" s="288"/>
      <c r="F452" s="289"/>
      <c r="G452" s="289"/>
      <c r="H452" s="289"/>
      <c r="I452" s="289"/>
      <c r="J452" s="289"/>
      <c r="K452" s="289"/>
      <c r="L452" s="289"/>
      <c r="M452" s="572"/>
      <c r="N452" s="572"/>
      <c r="O452" s="572"/>
      <c r="P452" s="572"/>
      <c r="Q452" s="572"/>
      <c r="R452" s="572"/>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c r="BO452" s="184"/>
      <c r="BP452" s="184"/>
      <c r="BQ452" s="184"/>
      <c r="BR452" s="184"/>
      <c r="BS452" s="184"/>
      <c r="BT452" s="184"/>
      <c r="BU452" s="184"/>
      <c r="BV452" s="184"/>
      <c r="BW452" s="184"/>
      <c r="BX452" s="184"/>
      <c r="BY452" s="184"/>
      <c r="BZ452" s="184"/>
      <c r="CA452" s="184"/>
      <c r="CB452" s="184"/>
      <c r="CC452" s="184"/>
      <c r="CD452" s="184"/>
      <c r="CE452" s="184"/>
      <c r="CF452" s="184"/>
      <c r="CG452" s="184"/>
      <c r="CH452" s="184"/>
      <c r="CI452" s="184"/>
      <c r="CJ452" s="184"/>
      <c r="CK452" s="184"/>
      <c r="CL452" s="184"/>
      <c r="CM452" s="184"/>
      <c r="CN452" s="184"/>
      <c r="CO452" s="184"/>
      <c r="CP452" s="184"/>
      <c r="CQ452" s="184"/>
      <c r="CR452" s="184"/>
      <c r="CS452" s="184"/>
      <c r="CT452" s="184"/>
      <c r="CU452" s="184"/>
      <c r="CV452" s="184"/>
      <c r="CW452" s="184"/>
      <c r="CX452" s="184"/>
      <c r="CY452" s="184"/>
      <c r="CZ452" s="184"/>
      <c r="DA452" s="184"/>
      <c r="DB452" s="184"/>
      <c r="DC452" s="184"/>
      <c r="DD452" s="184"/>
      <c r="DE452" s="184"/>
      <c r="DF452" s="184"/>
      <c r="DG452" s="184"/>
      <c r="DH452" s="184"/>
      <c r="DI452" s="184"/>
      <c r="DJ452" s="184"/>
      <c r="DK452" s="184"/>
      <c r="DL452" s="184"/>
      <c r="DM452" s="184"/>
      <c r="DN452" s="184"/>
      <c r="DO452" s="184"/>
      <c r="DP452" s="184"/>
      <c r="DQ452" s="184"/>
      <c r="DR452" s="184"/>
      <c r="DS452" s="184"/>
      <c r="DT452" s="184"/>
      <c r="DU452" s="184"/>
      <c r="DV452" s="184"/>
      <c r="DW452" s="184"/>
      <c r="DX452" s="184"/>
      <c r="DY452" s="184"/>
      <c r="DZ452" s="184"/>
      <c r="EA452" s="184"/>
      <c r="EB452" s="184"/>
      <c r="EC452" s="184"/>
      <c r="ED452" s="184"/>
      <c r="EE452" s="184"/>
      <c r="EF452" s="184"/>
      <c r="EG452" s="184"/>
      <c r="EH452" s="184"/>
      <c r="EI452" s="184"/>
      <c r="EJ452" s="184"/>
      <c r="EK452" s="184"/>
      <c r="EL452" s="184"/>
      <c r="EM452" s="184"/>
      <c r="EN452" s="184"/>
      <c r="EO452" s="184"/>
      <c r="EP452" s="184"/>
      <c r="EQ452" s="184"/>
      <c r="ER452" s="184"/>
      <c r="ES452" s="184"/>
      <c r="ET452" s="184"/>
      <c r="EU452" s="184"/>
      <c r="EV452" s="184"/>
      <c r="EW452" s="184"/>
      <c r="EX452" s="184"/>
      <c r="EY452" s="184"/>
      <c r="EZ452" s="184"/>
      <c r="FA452" s="184"/>
      <c r="FB452" s="184"/>
      <c r="FC452" s="184"/>
      <c r="FD452" s="184"/>
      <c r="FE452" s="184"/>
      <c r="FF452" s="184"/>
      <c r="FG452" s="184"/>
      <c r="FH452" s="184"/>
      <c r="FI452" s="184"/>
      <c r="FJ452" s="184"/>
      <c r="FK452" s="184"/>
      <c r="FL452" s="184"/>
      <c r="FM452" s="184"/>
      <c r="FN452" s="184"/>
      <c r="FO452" s="184"/>
      <c r="FP452" s="184"/>
      <c r="FQ452" s="184"/>
      <c r="FR452" s="184"/>
      <c r="FS452" s="184"/>
      <c r="FT452" s="184"/>
      <c r="FU452" s="184"/>
      <c r="FV452" s="184"/>
      <c r="FW452" s="184"/>
      <c r="FX452" s="184"/>
      <c r="FY452" s="184"/>
      <c r="FZ452" s="184"/>
      <c r="GA452" s="184"/>
      <c r="GB452" s="184"/>
      <c r="GC452" s="184"/>
      <c r="GD452" s="184"/>
      <c r="GE452" s="184"/>
      <c r="GF452" s="184"/>
      <c r="GG452" s="184"/>
      <c r="GH452" s="184"/>
      <c r="GI452" s="184"/>
      <c r="GJ452" s="184"/>
      <c r="GK452" s="184"/>
      <c r="GL452" s="184"/>
      <c r="GM452" s="184"/>
      <c r="GN452" s="184"/>
      <c r="GO452" s="184"/>
      <c r="GP452" s="184"/>
      <c r="GQ452" s="184"/>
      <c r="GR452" s="184"/>
      <c r="GS452" s="184"/>
      <c r="GT452" s="184"/>
      <c r="GU452" s="184"/>
      <c r="GV452" s="184"/>
      <c r="GW452" s="184"/>
      <c r="GX452" s="184"/>
      <c r="GY452" s="184"/>
      <c r="GZ452" s="184"/>
      <c r="HA452" s="184"/>
      <c r="HB452" s="184"/>
      <c r="HC452" s="184"/>
      <c r="HD452" s="184"/>
      <c r="HE452" s="184"/>
      <c r="HF452" s="184"/>
      <c r="HG452" s="184"/>
      <c r="HH452" s="184"/>
      <c r="HI452" s="184"/>
      <c r="HJ452" s="184"/>
      <c r="HK452" s="578"/>
      <c r="HL452" s="185"/>
    </row>
    <row r="453" spans="1:220">
      <c r="A453" s="284"/>
      <c r="B453" s="285"/>
      <c r="C453" s="286"/>
      <c r="D453" s="287"/>
      <c r="E453" s="288"/>
      <c r="F453" s="289"/>
      <c r="G453" s="289"/>
      <c r="H453" s="289"/>
      <c r="I453" s="289"/>
      <c r="J453" s="289"/>
      <c r="K453" s="289"/>
      <c r="L453" s="289"/>
      <c r="M453" s="572"/>
      <c r="N453" s="572"/>
      <c r="O453" s="572"/>
      <c r="P453" s="572"/>
      <c r="Q453" s="572"/>
      <c r="R453" s="572"/>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184"/>
      <c r="AX453" s="184"/>
      <c r="AY453" s="184"/>
      <c r="AZ453" s="184"/>
      <c r="BA453" s="184"/>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c r="CE453" s="184"/>
      <c r="CF453" s="184"/>
      <c r="CG453" s="184"/>
      <c r="CH453" s="184"/>
      <c r="CI453" s="184"/>
      <c r="CJ453" s="184"/>
      <c r="CK453" s="184"/>
      <c r="CL453" s="184"/>
      <c r="CM453" s="184"/>
      <c r="CN453" s="184"/>
      <c r="CO453" s="184"/>
      <c r="CP453" s="184"/>
      <c r="CQ453" s="184"/>
      <c r="CR453" s="184"/>
      <c r="CS453" s="184"/>
      <c r="CT453" s="184"/>
      <c r="CU453" s="184"/>
      <c r="CV453" s="184"/>
      <c r="CW453" s="184"/>
      <c r="CX453" s="184"/>
      <c r="CY453" s="184"/>
      <c r="CZ453" s="184"/>
      <c r="DA453" s="184"/>
      <c r="DB453" s="184"/>
      <c r="DC453" s="184"/>
      <c r="DD453" s="184"/>
      <c r="DE453" s="184"/>
      <c r="DF453" s="184"/>
      <c r="DG453" s="184"/>
      <c r="DH453" s="184"/>
      <c r="DI453" s="184"/>
      <c r="DJ453" s="184"/>
      <c r="DK453" s="184"/>
      <c r="DL453" s="184"/>
      <c r="DM453" s="184"/>
      <c r="DN453" s="184"/>
      <c r="DO453" s="184"/>
      <c r="DP453" s="184"/>
      <c r="DQ453" s="184"/>
      <c r="DR453" s="184"/>
      <c r="DS453" s="184"/>
      <c r="DT453" s="184"/>
      <c r="DU453" s="184"/>
      <c r="DV453" s="184"/>
      <c r="DW453" s="184"/>
      <c r="DX453" s="184"/>
      <c r="DY453" s="184"/>
      <c r="DZ453" s="184"/>
      <c r="EA453" s="184"/>
      <c r="EB453" s="184"/>
      <c r="EC453" s="184"/>
      <c r="ED453" s="184"/>
      <c r="EE453" s="184"/>
      <c r="EF453" s="184"/>
      <c r="EG453" s="184"/>
      <c r="EH453" s="184"/>
      <c r="EI453" s="184"/>
      <c r="EJ453" s="184"/>
      <c r="EK453" s="184"/>
      <c r="EL453" s="184"/>
      <c r="EM453" s="184"/>
      <c r="EN453" s="184"/>
      <c r="EO453" s="184"/>
      <c r="EP453" s="184"/>
      <c r="EQ453" s="184"/>
      <c r="ER453" s="184"/>
      <c r="ES453" s="184"/>
      <c r="ET453" s="184"/>
      <c r="EU453" s="184"/>
      <c r="EV453" s="184"/>
      <c r="EW453" s="184"/>
      <c r="EX453" s="184"/>
      <c r="EY453" s="184"/>
      <c r="EZ453" s="184"/>
      <c r="FA453" s="184"/>
      <c r="FB453" s="184"/>
      <c r="FC453" s="184"/>
      <c r="FD453" s="184"/>
      <c r="FE453" s="184"/>
      <c r="FF453" s="184"/>
      <c r="FG453" s="184"/>
      <c r="FH453" s="184"/>
      <c r="FI453" s="184"/>
      <c r="FJ453" s="184"/>
      <c r="FK453" s="184"/>
      <c r="FL453" s="184"/>
      <c r="FM453" s="184"/>
      <c r="FN453" s="184"/>
      <c r="FO453" s="184"/>
      <c r="FP453" s="184"/>
      <c r="FQ453" s="184"/>
      <c r="FR453" s="184"/>
      <c r="FS453" s="184"/>
      <c r="FT453" s="184"/>
      <c r="FU453" s="184"/>
      <c r="FV453" s="184"/>
      <c r="FW453" s="184"/>
      <c r="FX453" s="184"/>
      <c r="FY453" s="184"/>
      <c r="FZ453" s="184"/>
      <c r="GA453" s="184"/>
      <c r="GB453" s="184"/>
      <c r="GC453" s="184"/>
      <c r="GD453" s="184"/>
      <c r="GE453" s="184"/>
      <c r="GF453" s="184"/>
      <c r="GG453" s="184"/>
      <c r="GH453" s="184"/>
      <c r="GI453" s="184"/>
      <c r="GJ453" s="184"/>
      <c r="GK453" s="184"/>
      <c r="GL453" s="184"/>
      <c r="GM453" s="184"/>
      <c r="GN453" s="184"/>
      <c r="GO453" s="184"/>
      <c r="GP453" s="184"/>
      <c r="GQ453" s="184"/>
      <c r="GR453" s="184"/>
      <c r="GS453" s="184"/>
      <c r="GT453" s="184"/>
      <c r="GU453" s="184"/>
      <c r="GV453" s="184"/>
      <c r="GW453" s="184"/>
      <c r="GX453" s="184"/>
      <c r="GY453" s="184"/>
      <c r="GZ453" s="184"/>
      <c r="HA453" s="184"/>
      <c r="HB453" s="184"/>
      <c r="HC453" s="184"/>
      <c r="HD453" s="184"/>
      <c r="HE453" s="184"/>
      <c r="HF453" s="184"/>
      <c r="HG453" s="184"/>
      <c r="HH453" s="184"/>
      <c r="HI453" s="184"/>
      <c r="HJ453" s="184"/>
      <c r="HK453" s="578"/>
      <c r="HL453" s="185"/>
    </row>
    <row r="454" spans="1:220">
      <c r="A454" s="284"/>
      <c r="B454" s="285"/>
      <c r="C454" s="286"/>
      <c r="D454" s="287"/>
      <c r="E454" s="288"/>
      <c r="F454" s="289"/>
      <c r="G454" s="289"/>
      <c r="H454" s="289"/>
      <c r="I454" s="289"/>
      <c r="J454" s="289"/>
      <c r="K454" s="289"/>
      <c r="L454" s="289"/>
      <c r="M454" s="572"/>
      <c r="N454" s="572"/>
      <c r="O454" s="572"/>
      <c r="P454" s="572"/>
      <c r="Q454" s="572"/>
      <c r="R454" s="572"/>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184"/>
      <c r="AX454" s="184"/>
      <c r="AY454" s="184"/>
      <c r="AZ454" s="184"/>
      <c r="BA454" s="184"/>
      <c r="BB454" s="184"/>
      <c r="BC454" s="184"/>
      <c r="BD454" s="184"/>
      <c r="BE454" s="184"/>
      <c r="BF454" s="184"/>
      <c r="BG454" s="184"/>
      <c r="BH454" s="184"/>
      <c r="BI454" s="184"/>
      <c r="BJ454" s="184"/>
      <c r="BK454" s="184"/>
      <c r="BL454" s="184"/>
      <c r="BM454" s="184"/>
      <c r="BN454" s="184"/>
      <c r="BO454" s="184"/>
      <c r="BP454" s="184"/>
      <c r="BQ454" s="184"/>
      <c r="BR454" s="184"/>
      <c r="BS454" s="184"/>
      <c r="BT454" s="184"/>
      <c r="BU454" s="184"/>
      <c r="BV454" s="184"/>
      <c r="BW454" s="184"/>
      <c r="BX454" s="184"/>
      <c r="BY454" s="184"/>
      <c r="BZ454" s="184"/>
      <c r="CA454" s="184"/>
      <c r="CB454" s="184"/>
      <c r="CC454" s="184"/>
      <c r="CD454" s="184"/>
      <c r="CE454" s="184"/>
      <c r="CF454" s="184"/>
      <c r="CG454" s="184"/>
      <c r="CH454" s="184"/>
      <c r="CI454" s="184"/>
      <c r="CJ454" s="184"/>
      <c r="CK454" s="184"/>
      <c r="CL454" s="184"/>
      <c r="CM454" s="184"/>
      <c r="CN454" s="184"/>
      <c r="CO454" s="184"/>
      <c r="CP454" s="184"/>
      <c r="CQ454" s="184"/>
      <c r="CR454" s="184"/>
      <c r="CS454" s="184"/>
      <c r="CT454" s="184"/>
      <c r="CU454" s="184"/>
      <c r="CV454" s="184"/>
      <c r="CW454" s="184"/>
      <c r="CX454" s="184"/>
      <c r="CY454" s="184"/>
      <c r="CZ454" s="184"/>
      <c r="DA454" s="184"/>
      <c r="DB454" s="184"/>
      <c r="DC454" s="184"/>
      <c r="DD454" s="184"/>
      <c r="DE454" s="184"/>
      <c r="DF454" s="184"/>
      <c r="DG454" s="184"/>
      <c r="DH454" s="184"/>
      <c r="DI454" s="184"/>
      <c r="DJ454" s="184"/>
      <c r="DK454" s="184"/>
      <c r="DL454" s="184"/>
      <c r="DM454" s="184"/>
      <c r="DN454" s="184"/>
      <c r="DO454" s="184"/>
      <c r="DP454" s="184"/>
      <c r="DQ454" s="184"/>
      <c r="DR454" s="184"/>
      <c r="DS454" s="184"/>
      <c r="DT454" s="184"/>
      <c r="DU454" s="184"/>
      <c r="DV454" s="184"/>
      <c r="DW454" s="184"/>
      <c r="DX454" s="184"/>
      <c r="DY454" s="184"/>
      <c r="DZ454" s="184"/>
      <c r="EA454" s="184"/>
      <c r="EB454" s="184"/>
      <c r="EC454" s="184"/>
      <c r="ED454" s="184"/>
      <c r="EE454" s="184"/>
      <c r="EF454" s="184"/>
      <c r="EG454" s="184"/>
      <c r="EH454" s="184"/>
      <c r="EI454" s="184"/>
      <c r="EJ454" s="184"/>
      <c r="EK454" s="184"/>
      <c r="EL454" s="184"/>
      <c r="EM454" s="184"/>
      <c r="EN454" s="184"/>
      <c r="EO454" s="184"/>
      <c r="EP454" s="184"/>
      <c r="EQ454" s="184"/>
      <c r="ER454" s="184"/>
      <c r="ES454" s="184"/>
      <c r="ET454" s="184"/>
      <c r="EU454" s="184"/>
      <c r="EV454" s="184"/>
      <c r="EW454" s="184"/>
      <c r="EX454" s="184"/>
      <c r="EY454" s="184"/>
      <c r="EZ454" s="184"/>
      <c r="FA454" s="184"/>
      <c r="FB454" s="184"/>
      <c r="FC454" s="184"/>
      <c r="FD454" s="184"/>
      <c r="FE454" s="184"/>
      <c r="FF454" s="184"/>
      <c r="FG454" s="184"/>
      <c r="FH454" s="184"/>
      <c r="FI454" s="184"/>
      <c r="FJ454" s="184"/>
      <c r="FK454" s="184"/>
      <c r="FL454" s="184"/>
      <c r="FM454" s="184"/>
      <c r="FN454" s="184"/>
      <c r="FO454" s="184"/>
      <c r="FP454" s="184"/>
      <c r="FQ454" s="184"/>
      <c r="FR454" s="184"/>
      <c r="FS454" s="184"/>
      <c r="FT454" s="184"/>
      <c r="FU454" s="184"/>
      <c r="FV454" s="184"/>
      <c r="FW454" s="184"/>
      <c r="FX454" s="184"/>
      <c r="FY454" s="184"/>
      <c r="FZ454" s="184"/>
      <c r="GA454" s="184"/>
      <c r="GB454" s="184"/>
      <c r="GC454" s="184"/>
      <c r="GD454" s="184"/>
      <c r="GE454" s="184"/>
      <c r="GF454" s="184"/>
      <c r="GG454" s="184"/>
      <c r="GH454" s="184"/>
      <c r="GI454" s="184"/>
      <c r="GJ454" s="184"/>
      <c r="GK454" s="184"/>
      <c r="GL454" s="184"/>
      <c r="GM454" s="184"/>
      <c r="GN454" s="184"/>
      <c r="GO454" s="184"/>
      <c r="GP454" s="184"/>
      <c r="GQ454" s="184"/>
      <c r="GR454" s="184"/>
      <c r="GS454" s="184"/>
      <c r="GT454" s="184"/>
      <c r="GU454" s="184"/>
      <c r="GV454" s="184"/>
      <c r="GW454" s="184"/>
      <c r="GX454" s="184"/>
      <c r="GY454" s="184"/>
      <c r="GZ454" s="184"/>
      <c r="HA454" s="184"/>
      <c r="HB454" s="184"/>
      <c r="HC454" s="184"/>
      <c r="HD454" s="184"/>
      <c r="HE454" s="184"/>
      <c r="HF454" s="184"/>
      <c r="HG454" s="184"/>
      <c r="HH454" s="184"/>
      <c r="HI454" s="184"/>
      <c r="HJ454" s="184"/>
      <c r="HK454" s="578"/>
      <c r="HL454" s="185"/>
    </row>
    <row r="455" spans="1:220">
      <c r="A455" s="284"/>
      <c r="B455" s="285"/>
      <c r="C455" s="286"/>
      <c r="D455" s="287"/>
      <c r="E455" s="288"/>
      <c r="F455" s="289"/>
      <c r="G455" s="289"/>
      <c r="H455" s="289"/>
      <c r="I455" s="289"/>
      <c r="J455" s="289"/>
      <c r="K455" s="289"/>
      <c r="L455" s="289"/>
      <c r="M455" s="572"/>
      <c r="N455" s="572"/>
      <c r="O455" s="572"/>
      <c r="P455" s="572"/>
      <c r="Q455" s="572"/>
      <c r="R455" s="572"/>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184"/>
      <c r="AX455" s="184"/>
      <c r="AY455" s="184"/>
      <c r="AZ455" s="184"/>
      <c r="BA455" s="184"/>
      <c r="BB455" s="184"/>
      <c r="BC455" s="184"/>
      <c r="BD455" s="184"/>
      <c r="BE455" s="184"/>
      <c r="BF455" s="184"/>
      <c r="BG455" s="184"/>
      <c r="BH455" s="184"/>
      <c r="BI455" s="184"/>
      <c r="BJ455" s="184"/>
      <c r="BK455" s="184"/>
      <c r="BL455" s="184"/>
      <c r="BM455" s="184"/>
      <c r="BN455" s="184"/>
      <c r="BO455" s="184"/>
      <c r="BP455" s="184"/>
      <c r="BQ455" s="184"/>
      <c r="BR455" s="184"/>
      <c r="BS455" s="184"/>
      <c r="BT455" s="184"/>
      <c r="BU455" s="184"/>
      <c r="BV455" s="184"/>
      <c r="BW455" s="184"/>
      <c r="BX455" s="184"/>
      <c r="BY455" s="184"/>
      <c r="BZ455" s="184"/>
      <c r="CA455" s="184"/>
      <c r="CB455" s="184"/>
      <c r="CC455" s="184"/>
      <c r="CD455" s="184"/>
      <c r="CE455" s="184"/>
      <c r="CF455" s="184"/>
      <c r="CG455" s="184"/>
      <c r="CH455" s="184"/>
      <c r="CI455" s="184"/>
      <c r="CJ455" s="184"/>
      <c r="CK455" s="184"/>
      <c r="CL455" s="184"/>
      <c r="CM455" s="184"/>
      <c r="CN455" s="184"/>
      <c r="CO455" s="184"/>
      <c r="CP455" s="184"/>
      <c r="CQ455" s="184"/>
      <c r="CR455" s="184"/>
      <c r="CS455" s="184"/>
      <c r="CT455" s="184"/>
      <c r="CU455" s="184"/>
      <c r="CV455" s="184"/>
      <c r="CW455" s="184"/>
      <c r="CX455" s="184"/>
      <c r="CY455" s="184"/>
      <c r="CZ455" s="184"/>
      <c r="DA455" s="184"/>
      <c r="DB455" s="184"/>
      <c r="DC455" s="184"/>
      <c r="DD455" s="184"/>
      <c r="DE455" s="184"/>
      <c r="DF455" s="184"/>
      <c r="DG455" s="184"/>
      <c r="DH455" s="184"/>
      <c r="DI455" s="184"/>
      <c r="DJ455" s="184"/>
      <c r="DK455" s="184"/>
      <c r="DL455" s="184"/>
      <c r="DM455" s="184"/>
      <c r="DN455" s="184"/>
      <c r="DO455" s="184"/>
      <c r="DP455" s="184"/>
      <c r="DQ455" s="184"/>
      <c r="DR455" s="184"/>
      <c r="DS455" s="184"/>
      <c r="DT455" s="184"/>
      <c r="DU455" s="184"/>
      <c r="DV455" s="184"/>
      <c r="DW455" s="184"/>
      <c r="DX455" s="184"/>
      <c r="DY455" s="184"/>
      <c r="DZ455" s="184"/>
      <c r="EA455" s="184"/>
      <c r="EB455" s="184"/>
      <c r="EC455" s="184"/>
      <c r="ED455" s="184"/>
      <c r="EE455" s="184"/>
      <c r="EF455" s="184"/>
      <c r="EG455" s="184"/>
      <c r="EH455" s="184"/>
      <c r="EI455" s="184"/>
      <c r="EJ455" s="184"/>
      <c r="EK455" s="184"/>
      <c r="EL455" s="184"/>
      <c r="EM455" s="184"/>
      <c r="EN455" s="184"/>
      <c r="EO455" s="184"/>
      <c r="EP455" s="184"/>
      <c r="EQ455" s="184"/>
      <c r="ER455" s="184"/>
      <c r="ES455" s="184"/>
      <c r="ET455" s="184"/>
      <c r="EU455" s="184"/>
      <c r="EV455" s="184"/>
      <c r="EW455" s="184"/>
      <c r="EX455" s="184"/>
      <c r="EY455" s="184"/>
      <c r="EZ455" s="184"/>
      <c r="FA455" s="184"/>
      <c r="FB455" s="184"/>
      <c r="FC455" s="184"/>
      <c r="FD455" s="184"/>
      <c r="FE455" s="184"/>
      <c r="FF455" s="184"/>
      <c r="FG455" s="184"/>
      <c r="FH455" s="184"/>
      <c r="FI455" s="184"/>
      <c r="FJ455" s="184"/>
      <c r="FK455" s="184"/>
      <c r="FL455" s="184"/>
      <c r="FM455" s="184"/>
      <c r="FN455" s="184"/>
      <c r="FO455" s="184"/>
      <c r="FP455" s="184"/>
      <c r="FQ455" s="184"/>
      <c r="FR455" s="184"/>
      <c r="FS455" s="184"/>
      <c r="FT455" s="184"/>
      <c r="FU455" s="184"/>
      <c r="FV455" s="184"/>
      <c r="FW455" s="184"/>
      <c r="FX455" s="184"/>
      <c r="FY455" s="184"/>
      <c r="FZ455" s="184"/>
      <c r="GA455" s="184"/>
      <c r="GB455" s="184"/>
      <c r="GC455" s="184"/>
      <c r="GD455" s="184"/>
      <c r="GE455" s="184"/>
      <c r="GF455" s="184"/>
      <c r="GG455" s="184"/>
      <c r="GH455" s="184"/>
      <c r="GI455" s="184"/>
      <c r="GJ455" s="184"/>
      <c r="GK455" s="184"/>
      <c r="GL455" s="184"/>
      <c r="GM455" s="184"/>
      <c r="GN455" s="184"/>
      <c r="GO455" s="184"/>
      <c r="GP455" s="184"/>
      <c r="GQ455" s="184"/>
      <c r="GR455" s="184"/>
      <c r="GS455" s="184"/>
      <c r="GT455" s="184"/>
      <c r="GU455" s="184"/>
      <c r="GV455" s="184"/>
      <c r="GW455" s="184"/>
      <c r="GX455" s="184"/>
      <c r="GY455" s="184"/>
      <c r="GZ455" s="184"/>
      <c r="HA455" s="184"/>
      <c r="HB455" s="184"/>
      <c r="HC455" s="184"/>
      <c r="HD455" s="184"/>
      <c r="HE455" s="184"/>
      <c r="HF455" s="184"/>
      <c r="HG455" s="184"/>
      <c r="HH455" s="184"/>
      <c r="HI455" s="184"/>
      <c r="HJ455" s="184"/>
      <c r="HK455" s="578"/>
      <c r="HL455" s="185"/>
    </row>
    <row r="456" spans="1:220">
      <c r="A456" s="284"/>
      <c r="B456" s="285"/>
      <c r="C456" s="286"/>
      <c r="D456" s="287"/>
      <c r="E456" s="288"/>
      <c r="F456" s="289"/>
      <c r="G456" s="289"/>
      <c r="H456" s="289"/>
      <c r="I456" s="289"/>
      <c r="J456" s="289"/>
      <c r="K456" s="289"/>
      <c r="L456" s="289"/>
      <c r="M456" s="572"/>
      <c r="N456" s="572"/>
      <c r="O456" s="572"/>
      <c r="P456" s="572"/>
      <c r="Q456" s="572"/>
      <c r="R456" s="572"/>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184"/>
      <c r="AX456" s="184"/>
      <c r="AY456" s="184"/>
      <c r="AZ456" s="184"/>
      <c r="BA456" s="184"/>
      <c r="BB456" s="184"/>
      <c r="BC456" s="184"/>
      <c r="BD456" s="184"/>
      <c r="BE456" s="184"/>
      <c r="BF456" s="184"/>
      <c r="BG456" s="184"/>
      <c r="BH456" s="184"/>
      <c r="BI456" s="184"/>
      <c r="BJ456" s="184"/>
      <c r="BK456" s="184"/>
      <c r="BL456" s="184"/>
      <c r="BM456" s="184"/>
      <c r="BN456" s="184"/>
      <c r="BO456" s="184"/>
      <c r="BP456" s="184"/>
      <c r="BQ456" s="184"/>
      <c r="BR456" s="184"/>
      <c r="BS456" s="184"/>
      <c r="BT456" s="184"/>
      <c r="BU456" s="184"/>
      <c r="BV456" s="184"/>
      <c r="BW456" s="184"/>
      <c r="BX456" s="184"/>
      <c r="BY456" s="184"/>
      <c r="BZ456" s="184"/>
      <c r="CA456" s="184"/>
      <c r="CB456" s="184"/>
      <c r="CC456" s="184"/>
      <c r="CD456" s="184"/>
      <c r="CE456" s="184"/>
      <c r="CF456" s="184"/>
      <c r="CG456" s="184"/>
      <c r="CH456" s="184"/>
      <c r="CI456" s="184"/>
      <c r="CJ456" s="184"/>
      <c r="CK456" s="184"/>
      <c r="CL456" s="184"/>
      <c r="CM456" s="184"/>
      <c r="CN456" s="184"/>
      <c r="CO456" s="184"/>
      <c r="CP456" s="184"/>
      <c r="CQ456" s="184"/>
      <c r="CR456" s="184"/>
      <c r="CS456" s="184"/>
      <c r="CT456" s="184"/>
      <c r="CU456" s="184"/>
      <c r="CV456" s="184"/>
      <c r="CW456" s="184"/>
      <c r="CX456" s="184"/>
      <c r="CY456" s="184"/>
      <c r="CZ456" s="184"/>
      <c r="DA456" s="184"/>
      <c r="DB456" s="184"/>
      <c r="DC456" s="184"/>
      <c r="DD456" s="184"/>
      <c r="DE456" s="184"/>
      <c r="DF456" s="184"/>
      <c r="DG456" s="184"/>
      <c r="DH456" s="184"/>
      <c r="DI456" s="184"/>
      <c r="DJ456" s="184"/>
      <c r="DK456" s="184"/>
      <c r="DL456" s="184"/>
      <c r="DM456" s="184"/>
      <c r="DN456" s="184"/>
      <c r="DO456" s="184"/>
      <c r="DP456" s="184"/>
      <c r="DQ456" s="184"/>
      <c r="DR456" s="184"/>
      <c r="DS456" s="184"/>
      <c r="DT456" s="184"/>
      <c r="DU456" s="184"/>
      <c r="DV456" s="184"/>
      <c r="DW456" s="184"/>
      <c r="DX456" s="184"/>
      <c r="DY456" s="184"/>
      <c r="DZ456" s="184"/>
      <c r="EA456" s="184"/>
      <c r="EB456" s="184"/>
      <c r="EC456" s="184"/>
      <c r="ED456" s="184"/>
      <c r="EE456" s="184"/>
      <c r="EF456" s="184"/>
      <c r="EG456" s="184"/>
      <c r="EH456" s="184"/>
      <c r="EI456" s="184"/>
      <c r="EJ456" s="184"/>
      <c r="EK456" s="184"/>
      <c r="EL456" s="184"/>
      <c r="EM456" s="184"/>
      <c r="EN456" s="184"/>
      <c r="EO456" s="184"/>
      <c r="EP456" s="184"/>
      <c r="EQ456" s="184"/>
      <c r="ER456" s="184"/>
      <c r="ES456" s="184"/>
      <c r="ET456" s="184"/>
      <c r="EU456" s="184"/>
      <c r="EV456" s="184"/>
      <c r="EW456" s="184"/>
      <c r="EX456" s="184"/>
      <c r="EY456" s="184"/>
      <c r="EZ456" s="184"/>
      <c r="FA456" s="184"/>
      <c r="FB456" s="184"/>
      <c r="FC456" s="184"/>
      <c r="FD456" s="184"/>
      <c r="FE456" s="184"/>
      <c r="FF456" s="184"/>
      <c r="FG456" s="184"/>
      <c r="FH456" s="184"/>
      <c r="FI456" s="184"/>
      <c r="FJ456" s="184"/>
      <c r="FK456" s="184"/>
      <c r="FL456" s="184"/>
      <c r="FM456" s="184"/>
      <c r="FN456" s="184"/>
      <c r="FO456" s="184"/>
      <c r="FP456" s="184"/>
      <c r="FQ456" s="184"/>
      <c r="FR456" s="184"/>
      <c r="FS456" s="184"/>
      <c r="FT456" s="184"/>
      <c r="FU456" s="184"/>
      <c r="FV456" s="184"/>
      <c r="FW456" s="184"/>
      <c r="FX456" s="184"/>
      <c r="FY456" s="184"/>
      <c r="FZ456" s="184"/>
      <c r="GA456" s="184"/>
      <c r="GB456" s="184"/>
      <c r="GC456" s="184"/>
      <c r="GD456" s="184"/>
      <c r="GE456" s="184"/>
      <c r="GF456" s="184"/>
      <c r="GG456" s="184"/>
      <c r="GH456" s="184"/>
      <c r="GI456" s="184"/>
      <c r="GJ456" s="184"/>
      <c r="GK456" s="184"/>
      <c r="GL456" s="184"/>
      <c r="GM456" s="184"/>
      <c r="GN456" s="184"/>
      <c r="GO456" s="184"/>
      <c r="GP456" s="184"/>
      <c r="GQ456" s="184"/>
      <c r="GR456" s="184"/>
      <c r="GS456" s="184"/>
      <c r="GT456" s="184"/>
      <c r="GU456" s="184"/>
      <c r="GV456" s="184"/>
      <c r="GW456" s="184"/>
      <c r="GX456" s="184"/>
      <c r="GY456" s="184"/>
      <c r="GZ456" s="184"/>
      <c r="HA456" s="184"/>
      <c r="HB456" s="184"/>
      <c r="HC456" s="184"/>
      <c r="HD456" s="184"/>
      <c r="HE456" s="184"/>
      <c r="HF456" s="184"/>
      <c r="HG456" s="184"/>
      <c r="HH456" s="184"/>
      <c r="HI456" s="184"/>
      <c r="HJ456" s="184"/>
      <c r="HK456" s="578"/>
      <c r="HL456" s="185"/>
    </row>
    <row r="457" spans="1:220">
      <c r="A457" s="284"/>
      <c r="B457" s="285"/>
      <c r="C457" s="286"/>
      <c r="D457" s="287"/>
      <c r="E457" s="288"/>
      <c r="F457" s="289"/>
      <c r="G457" s="289"/>
      <c r="H457" s="289"/>
      <c r="I457" s="289"/>
      <c r="J457" s="289"/>
      <c r="K457" s="289"/>
      <c r="L457" s="289"/>
      <c r="M457" s="572"/>
      <c r="N457" s="572"/>
      <c r="O457" s="572"/>
      <c r="P457" s="572"/>
      <c r="Q457" s="572"/>
      <c r="R457" s="572"/>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184"/>
      <c r="AX457" s="184"/>
      <c r="AY457" s="184"/>
      <c r="AZ457" s="184"/>
      <c r="BA457" s="184"/>
      <c r="BB457" s="184"/>
      <c r="BC457" s="184"/>
      <c r="BD457" s="184"/>
      <c r="BE457" s="184"/>
      <c r="BF457" s="184"/>
      <c r="BG457" s="184"/>
      <c r="BH457" s="184"/>
      <c r="BI457" s="184"/>
      <c r="BJ457" s="184"/>
      <c r="BK457" s="184"/>
      <c r="BL457" s="184"/>
      <c r="BM457" s="184"/>
      <c r="BN457" s="184"/>
      <c r="BO457" s="184"/>
      <c r="BP457" s="184"/>
      <c r="BQ457" s="184"/>
      <c r="BR457" s="184"/>
      <c r="BS457" s="184"/>
      <c r="BT457" s="184"/>
      <c r="BU457" s="184"/>
      <c r="BV457" s="184"/>
      <c r="BW457" s="184"/>
      <c r="BX457" s="184"/>
      <c r="BY457" s="184"/>
      <c r="BZ457" s="184"/>
      <c r="CA457" s="184"/>
      <c r="CB457" s="184"/>
      <c r="CC457" s="184"/>
      <c r="CD457" s="184"/>
      <c r="CE457" s="184"/>
      <c r="CF457" s="184"/>
      <c r="CG457" s="184"/>
      <c r="CH457" s="184"/>
      <c r="CI457" s="184"/>
      <c r="CJ457" s="184"/>
      <c r="CK457" s="184"/>
      <c r="CL457" s="184"/>
      <c r="CM457" s="184"/>
      <c r="CN457" s="184"/>
      <c r="CO457" s="184"/>
      <c r="CP457" s="184"/>
      <c r="CQ457" s="184"/>
      <c r="CR457" s="184"/>
      <c r="CS457" s="184"/>
      <c r="CT457" s="184"/>
      <c r="CU457" s="184"/>
      <c r="CV457" s="184"/>
      <c r="CW457" s="184"/>
      <c r="CX457" s="184"/>
      <c r="CY457" s="184"/>
      <c r="CZ457" s="184"/>
      <c r="DA457" s="184"/>
      <c r="DB457" s="184"/>
      <c r="DC457" s="184"/>
      <c r="DD457" s="184"/>
      <c r="DE457" s="184"/>
      <c r="DF457" s="184"/>
      <c r="DG457" s="184"/>
      <c r="DH457" s="184"/>
      <c r="DI457" s="184"/>
      <c r="DJ457" s="184"/>
      <c r="DK457" s="184"/>
      <c r="DL457" s="184"/>
      <c r="DM457" s="184"/>
      <c r="DN457" s="184"/>
      <c r="DO457" s="184"/>
      <c r="DP457" s="184"/>
      <c r="DQ457" s="184"/>
      <c r="DR457" s="184"/>
      <c r="DS457" s="184"/>
      <c r="DT457" s="184"/>
      <c r="DU457" s="184"/>
      <c r="DV457" s="184"/>
      <c r="DW457" s="184"/>
      <c r="DX457" s="184"/>
      <c r="DY457" s="184"/>
      <c r="DZ457" s="184"/>
      <c r="EA457" s="184"/>
      <c r="EB457" s="184"/>
      <c r="EC457" s="184"/>
      <c r="ED457" s="184"/>
      <c r="EE457" s="184"/>
      <c r="EF457" s="184"/>
      <c r="EG457" s="184"/>
      <c r="EH457" s="184"/>
      <c r="EI457" s="184"/>
      <c r="EJ457" s="184"/>
      <c r="EK457" s="184"/>
      <c r="EL457" s="184"/>
      <c r="EM457" s="184"/>
      <c r="EN457" s="184"/>
      <c r="EO457" s="184"/>
      <c r="EP457" s="184"/>
      <c r="EQ457" s="184"/>
      <c r="ER457" s="184"/>
      <c r="ES457" s="184"/>
      <c r="ET457" s="184"/>
      <c r="EU457" s="184"/>
      <c r="EV457" s="184"/>
      <c r="EW457" s="184"/>
      <c r="EX457" s="184"/>
      <c r="EY457" s="184"/>
      <c r="EZ457" s="184"/>
      <c r="FA457" s="184"/>
      <c r="FB457" s="184"/>
      <c r="FC457" s="184"/>
      <c r="FD457" s="184"/>
      <c r="FE457" s="184"/>
      <c r="FF457" s="184"/>
      <c r="FG457" s="184"/>
      <c r="FH457" s="184"/>
      <c r="FI457" s="184"/>
      <c r="FJ457" s="184"/>
      <c r="FK457" s="184"/>
      <c r="FL457" s="184"/>
      <c r="FM457" s="184"/>
      <c r="FN457" s="184"/>
      <c r="FO457" s="184"/>
      <c r="FP457" s="184"/>
      <c r="FQ457" s="184"/>
      <c r="FR457" s="184"/>
      <c r="FS457" s="184"/>
      <c r="FT457" s="184"/>
      <c r="FU457" s="184"/>
      <c r="FV457" s="184"/>
      <c r="FW457" s="184"/>
      <c r="FX457" s="184"/>
      <c r="FY457" s="184"/>
      <c r="FZ457" s="184"/>
      <c r="GA457" s="184"/>
      <c r="GB457" s="184"/>
      <c r="GC457" s="184"/>
      <c r="GD457" s="184"/>
      <c r="GE457" s="184"/>
      <c r="GF457" s="184"/>
      <c r="GG457" s="184"/>
      <c r="GH457" s="184"/>
      <c r="GI457" s="184"/>
      <c r="GJ457" s="184"/>
      <c r="GK457" s="184"/>
      <c r="GL457" s="184"/>
      <c r="GM457" s="184"/>
      <c r="GN457" s="184"/>
      <c r="GO457" s="184"/>
      <c r="GP457" s="184"/>
      <c r="GQ457" s="184"/>
      <c r="GR457" s="184"/>
      <c r="GS457" s="184"/>
      <c r="GT457" s="184"/>
      <c r="GU457" s="184"/>
      <c r="GV457" s="184"/>
      <c r="GW457" s="184"/>
      <c r="GX457" s="184"/>
      <c r="GY457" s="184"/>
      <c r="GZ457" s="184"/>
      <c r="HA457" s="184"/>
      <c r="HB457" s="184"/>
      <c r="HC457" s="184"/>
      <c r="HD457" s="184"/>
      <c r="HE457" s="184"/>
      <c r="HF457" s="184"/>
      <c r="HG457" s="184"/>
      <c r="HH457" s="184"/>
      <c r="HI457" s="184"/>
      <c r="HJ457" s="184"/>
      <c r="HK457" s="578"/>
      <c r="HL457" s="185"/>
    </row>
    <row r="458" spans="1:220">
      <c r="A458" s="284"/>
      <c r="B458" s="285"/>
      <c r="C458" s="286"/>
      <c r="D458" s="287"/>
      <c r="E458" s="288"/>
      <c r="F458" s="289"/>
      <c r="G458" s="289"/>
      <c r="H458" s="289"/>
      <c r="I458" s="289"/>
      <c r="J458" s="289"/>
      <c r="K458" s="289"/>
      <c r="L458" s="289"/>
      <c r="M458" s="572"/>
      <c r="N458" s="572"/>
      <c r="O458" s="572"/>
      <c r="P458" s="572"/>
      <c r="Q458" s="572"/>
      <c r="R458" s="572"/>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184"/>
      <c r="AX458" s="184"/>
      <c r="AY458" s="184"/>
      <c r="AZ458" s="184"/>
      <c r="BA458" s="184"/>
      <c r="BB458" s="184"/>
      <c r="BC458" s="184"/>
      <c r="BD458" s="184"/>
      <c r="BE458" s="184"/>
      <c r="BF458" s="184"/>
      <c r="BG458" s="184"/>
      <c r="BH458" s="184"/>
      <c r="BI458" s="184"/>
      <c r="BJ458" s="184"/>
      <c r="BK458" s="184"/>
      <c r="BL458" s="184"/>
      <c r="BM458" s="184"/>
      <c r="BN458" s="184"/>
      <c r="BO458" s="184"/>
      <c r="BP458" s="184"/>
      <c r="BQ458" s="184"/>
      <c r="BR458" s="184"/>
      <c r="BS458" s="184"/>
      <c r="BT458" s="184"/>
      <c r="BU458" s="184"/>
      <c r="BV458" s="184"/>
      <c r="BW458" s="184"/>
      <c r="BX458" s="184"/>
      <c r="BY458" s="184"/>
      <c r="BZ458" s="184"/>
      <c r="CA458" s="184"/>
      <c r="CB458" s="184"/>
      <c r="CC458" s="184"/>
      <c r="CD458" s="184"/>
      <c r="CE458" s="184"/>
      <c r="CF458" s="184"/>
      <c r="CG458" s="184"/>
      <c r="CH458" s="184"/>
      <c r="CI458" s="184"/>
      <c r="CJ458" s="184"/>
      <c r="CK458" s="184"/>
      <c r="CL458" s="184"/>
      <c r="CM458" s="184"/>
      <c r="CN458" s="184"/>
      <c r="CO458" s="184"/>
      <c r="CP458" s="184"/>
      <c r="CQ458" s="184"/>
      <c r="CR458" s="184"/>
      <c r="CS458" s="184"/>
      <c r="CT458" s="184"/>
      <c r="CU458" s="184"/>
      <c r="CV458" s="184"/>
      <c r="CW458" s="184"/>
      <c r="CX458" s="184"/>
      <c r="CY458" s="184"/>
      <c r="CZ458" s="184"/>
      <c r="DA458" s="184"/>
      <c r="DB458" s="184"/>
      <c r="DC458" s="184"/>
      <c r="DD458" s="184"/>
      <c r="DE458" s="184"/>
      <c r="DF458" s="184"/>
      <c r="DG458" s="184"/>
      <c r="DH458" s="184"/>
      <c r="DI458" s="184"/>
      <c r="DJ458" s="184"/>
      <c r="DK458" s="184"/>
      <c r="DL458" s="184"/>
      <c r="DM458" s="184"/>
      <c r="DN458" s="184"/>
      <c r="DO458" s="184"/>
      <c r="DP458" s="184"/>
      <c r="DQ458" s="184"/>
      <c r="DR458" s="184"/>
      <c r="DS458" s="184"/>
      <c r="DT458" s="184"/>
      <c r="DU458" s="184"/>
      <c r="DV458" s="184"/>
      <c r="DW458" s="184"/>
      <c r="DX458" s="184"/>
      <c r="DY458" s="184"/>
      <c r="DZ458" s="184"/>
      <c r="EA458" s="184"/>
      <c r="EB458" s="184"/>
      <c r="EC458" s="184"/>
      <c r="ED458" s="184"/>
      <c r="EE458" s="184"/>
      <c r="EF458" s="184"/>
      <c r="EG458" s="184"/>
      <c r="EH458" s="184"/>
      <c r="EI458" s="184"/>
      <c r="EJ458" s="184"/>
      <c r="EK458" s="184"/>
      <c r="EL458" s="184"/>
      <c r="EM458" s="184"/>
      <c r="EN458" s="184"/>
      <c r="EO458" s="184"/>
      <c r="EP458" s="184"/>
      <c r="EQ458" s="184"/>
      <c r="ER458" s="184"/>
      <c r="ES458" s="184"/>
      <c r="ET458" s="184"/>
      <c r="EU458" s="184"/>
      <c r="EV458" s="184"/>
      <c r="EW458" s="184"/>
      <c r="EX458" s="184"/>
      <c r="EY458" s="184"/>
      <c r="EZ458" s="184"/>
      <c r="FA458" s="184"/>
      <c r="FB458" s="184"/>
      <c r="FC458" s="184"/>
      <c r="FD458" s="184"/>
      <c r="FE458" s="184"/>
      <c r="FF458" s="184"/>
      <c r="FG458" s="184"/>
      <c r="FH458" s="184"/>
      <c r="FI458" s="184"/>
      <c r="FJ458" s="184"/>
      <c r="FK458" s="184"/>
      <c r="FL458" s="184"/>
      <c r="FM458" s="184"/>
      <c r="FN458" s="184"/>
      <c r="FO458" s="184"/>
      <c r="FP458" s="184"/>
      <c r="FQ458" s="184"/>
      <c r="FR458" s="184"/>
      <c r="FS458" s="184"/>
      <c r="FT458" s="184"/>
      <c r="FU458" s="184"/>
      <c r="FV458" s="184"/>
      <c r="FW458" s="184"/>
      <c r="FX458" s="184"/>
      <c r="FY458" s="184"/>
      <c r="FZ458" s="184"/>
      <c r="GA458" s="184"/>
      <c r="GB458" s="184"/>
      <c r="GC458" s="184"/>
      <c r="GD458" s="184"/>
      <c r="GE458" s="184"/>
      <c r="GF458" s="184"/>
      <c r="GG458" s="184"/>
      <c r="GH458" s="184"/>
      <c r="GI458" s="184"/>
      <c r="GJ458" s="184"/>
      <c r="GK458" s="184"/>
      <c r="GL458" s="184"/>
      <c r="GM458" s="184"/>
      <c r="GN458" s="184"/>
      <c r="GO458" s="184"/>
      <c r="GP458" s="184"/>
      <c r="GQ458" s="184"/>
      <c r="GR458" s="184"/>
      <c r="GS458" s="184"/>
      <c r="GT458" s="184"/>
      <c r="GU458" s="184"/>
      <c r="GV458" s="184"/>
      <c r="GW458" s="184"/>
      <c r="GX458" s="184"/>
      <c r="GY458" s="184"/>
      <c r="GZ458" s="184"/>
      <c r="HA458" s="184"/>
      <c r="HB458" s="184"/>
      <c r="HC458" s="184"/>
      <c r="HD458" s="184"/>
      <c r="HE458" s="184"/>
      <c r="HF458" s="184"/>
      <c r="HG458" s="184"/>
      <c r="HH458" s="184"/>
      <c r="HI458" s="184"/>
      <c r="HJ458" s="184"/>
      <c r="HK458" s="578"/>
      <c r="HL458" s="185"/>
    </row>
    <row r="459" spans="1:220">
      <c r="A459" s="284"/>
      <c r="B459" s="285"/>
      <c r="C459" s="286"/>
      <c r="D459" s="287"/>
      <c r="E459" s="288"/>
      <c r="F459" s="289"/>
      <c r="G459" s="289"/>
      <c r="H459" s="289"/>
      <c r="I459" s="289"/>
      <c r="J459" s="289"/>
      <c r="K459" s="289"/>
      <c r="L459" s="289"/>
      <c r="M459" s="572"/>
      <c r="N459" s="572"/>
      <c r="O459" s="572"/>
      <c r="P459" s="572"/>
      <c r="Q459" s="572"/>
      <c r="R459" s="572"/>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184"/>
      <c r="AX459" s="184"/>
      <c r="AY459" s="184"/>
      <c r="AZ459" s="184"/>
      <c r="BA459" s="184"/>
      <c r="BB459" s="184"/>
      <c r="BC459" s="184"/>
      <c r="BD459" s="184"/>
      <c r="BE459" s="184"/>
      <c r="BF459" s="184"/>
      <c r="BG459" s="184"/>
      <c r="BH459" s="184"/>
      <c r="BI459" s="184"/>
      <c r="BJ459" s="184"/>
      <c r="BK459" s="184"/>
      <c r="BL459" s="184"/>
      <c r="BM459" s="184"/>
      <c r="BN459" s="184"/>
      <c r="BO459" s="184"/>
      <c r="BP459" s="184"/>
      <c r="BQ459" s="184"/>
      <c r="BR459" s="184"/>
      <c r="BS459" s="184"/>
      <c r="BT459" s="184"/>
      <c r="BU459" s="184"/>
      <c r="BV459" s="184"/>
      <c r="BW459" s="184"/>
      <c r="BX459" s="184"/>
      <c r="BY459" s="184"/>
      <c r="BZ459" s="184"/>
      <c r="CA459" s="184"/>
      <c r="CB459" s="184"/>
      <c r="CC459" s="184"/>
      <c r="CD459" s="184"/>
      <c r="CE459" s="184"/>
      <c r="CF459" s="184"/>
      <c r="CG459" s="184"/>
      <c r="CH459" s="184"/>
      <c r="CI459" s="184"/>
      <c r="CJ459" s="184"/>
      <c r="CK459" s="184"/>
      <c r="CL459" s="184"/>
      <c r="CM459" s="184"/>
      <c r="CN459" s="184"/>
      <c r="CO459" s="184"/>
      <c r="CP459" s="184"/>
      <c r="CQ459" s="184"/>
      <c r="CR459" s="184"/>
      <c r="CS459" s="184"/>
      <c r="CT459" s="184"/>
      <c r="CU459" s="184"/>
      <c r="CV459" s="184"/>
      <c r="CW459" s="184"/>
      <c r="CX459" s="184"/>
      <c r="CY459" s="184"/>
      <c r="CZ459" s="184"/>
      <c r="DA459" s="184"/>
      <c r="DB459" s="184"/>
      <c r="DC459" s="184"/>
      <c r="DD459" s="184"/>
      <c r="DE459" s="184"/>
      <c r="DF459" s="184"/>
      <c r="DG459" s="184"/>
      <c r="DH459" s="184"/>
      <c r="DI459" s="184"/>
      <c r="DJ459" s="184"/>
      <c r="DK459" s="184"/>
      <c r="DL459" s="184"/>
      <c r="DM459" s="184"/>
      <c r="DN459" s="184"/>
      <c r="DO459" s="184"/>
      <c r="DP459" s="184"/>
      <c r="DQ459" s="184"/>
      <c r="DR459" s="184"/>
      <c r="DS459" s="184"/>
      <c r="DT459" s="184"/>
      <c r="DU459" s="184"/>
      <c r="DV459" s="184"/>
      <c r="DW459" s="184"/>
      <c r="DX459" s="184"/>
      <c r="DY459" s="184"/>
      <c r="DZ459" s="184"/>
      <c r="EA459" s="184"/>
      <c r="EB459" s="184"/>
      <c r="EC459" s="184"/>
      <c r="ED459" s="184"/>
      <c r="EE459" s="184"/>
      <c r="EF459" s="184"/>
      <c r="EG459" s="184"/>
      <c r="EH459" s="184"/>
      <c r="EI459" s="184"/>
      <c r="EJ459" s="184"/>
      <c r="EK459" s="184"/>
      <c r="EL459" s="184"/>
      <c r="EM459" s="184"/>
      <c r="EN459" s="184"/>
      <c r="EO459" s="184"/>
      <c r="EP459" s="184"/>
      <c r="EQ459" s="184"/>
      <c r="ER459" s="184"/>
      <c r="ES459" s="184"/>
      <c r="ET459" s="184"/>
      <c r="EU459" s="184"/>
      <c r="EV459" s="184"/>
      <c r="EW459" s="184"/>
      <c r="EX459" s="184"/>
      <c r="EY459" s="184"/>
      <c r="EZ459" s="184"/>
      <c r="FA459" s="184"/>
      <c r="FB459" s="184"/>
      <c r="FC459" s="184"/>
      <c r="FD459" s="184"/>
      <c r="FE459" s="184"/>
      <c r="FF459" s="184"/>
      <c r="FG459" s="184"/>
      <c r="FH459" s="184"/>
      <c r="FI459" s="184"/>
      <c r="FJ459" s="184"/>
      <c r="FK459" s="184"/>
      <c r="FL459" s="184"/>
      <c r="FM459" s="184"/>
      <c r="FN459" s="184"/>
      <c r="FO459" s="184"/>
      <c r="FP459" s="184"/>
      <c r="FQ459" s="184"/>
      <c r="FR459" s="184"/>
      <c r="FS459" s="184"/>
      <c r="FT459" s="184"/>
      <c r="FU459" s="184"/>
      <c r="FV459" s="184"/>
      <c r="FW459" s="184"/>
      <c r="FX459" s="184"/>
      <c r="FY459" s="184"/>
      <c r="FZ459" s="184"/>
      <c r="GA459" s="184"/>
      <c r="GB459" s="184"/>
      <c r="GC459" s="184"/>
      <c r="GD459" s="184"/>
      <c r="GE459" s="184"/>
      <c r="GF459" s="184"/>
      <c r="GG459" s="184"/>
      <c r="GH459" s="184"/>
      <c r="GI459" s="184"/>
      <c r="GJ459" s="184"/>
      <c r="GK459" s="184"/>
      <c r="GL459" s="184"/>
      <c r="GM459" s="184"/>
      <c r="GN459" s="184"/>
      <c r="GO459" s="184"/>
      <c r="GP459" s="184"/>
      <c r="GQ459" s="184"/>
      <c r="GR459" s="184"/>
      <c r="GS459" s="184"/>
      <c r="GT459" s="184"/>
      <c r="GU459" s="184"/>
      <c r="GV459" s="184"/>
      <c r="GW459" s="184"/>
      <c r="GX459" s="184"/>
      <c r="GY459" s="184"/>
      <c r="GZ459" s="184"/>
      <c r="HA459" s="184"/>
      <c r="HB459" s="184"/>
      <c r="HC459" s="184"/>
      <c r="HD459" s="184"/>
      <c r="HE459" s="184"/>
      <c r="HF459" s="184"/>
      <c r="HG459" s="184"/>
      <c r="HH459" s="184"/>
      <c r="HI459" s="184"/>
      <c r="HJ459" s="184"/>
      <c r="HK459" s="578"/>
      <c r="HL459" s="185"/>
    </row>
    <row r="460" spans="1:220">
      <c r="A460" s="284"/>
      <c r="B460" s="285"/>
      <c r="C460" s="286"/>
      <c r="D460" s="287"/>
      <c r="E460" s="288"/>
      <c r="F460" s="289"/>
      <c r="G460" s="289"/>
      <c r="H460" s="289"/>
      <c r="I460" s="289"/>
      <c r="J460" s="289"/>
      <c r="K460" s="289"/>
      <c r="L460" s="289"/>
      <c r="M460" s="572"/>
      <c r="N460" s="572"/>
      <c r="O460" s="572"/>
      <c r="P460" s="572"/>
      <c r="Q460" s="572"/>
      <c r="R460" s="572"/>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184"/>
      <c r="AX460" s="184"/>
      <c r="AY460" s="184"/>
      <c r="AZ460" s="184"/>
      <c r="BA460" s="184"/>
      <c r="BB460" s="184"/>
      <c r="BC460" s="184"/>
      <c r="BD460" s="184"/>
      <c r="BE460" s="184"/>
      <c r="BF460" s="184"/>
      <c r="BG460" s="184"/>
      <c r="BH460" s="184"/>
      <c r="BI460" s="184"/>
      <c r="BJ460" s="184"/>
      <c r="BK460" s="184"/>
      <c r="BL460" s="184"/>
      <c r="BM460" s="184"/>
      <c r="BN460" s="184"/>
      <c r="BO460" s="184"/>
      <c r="BP460" s="184"/>
      <c r="BQ460" s="184"/>
      <c r="BR460" s="184"/>
      <c r="BS460" s="184"/>
      <c r="BT460" s="184"/>
      <c r="BU460" s="184"/>
      <c r="BV460" s="184"/>
      <c r="BW460" s="184"/>
      <c r="BX460" s="184"/>
      <c r="BY460" s="184"/>
      <c r="BZ460" s="184"/>
      <c r="CA460" s="184"/>
      <c r="CB460" s="184"/>
      <c r="CC460" s="184"/>
      <c r="CD460" s="184"/>
      <c r="CE460" s="184"/>
      <c r="CF460" s="184"/>
      <c r="CG460" s="184"/>
      <c r="CH460" s="184"/>
      <c r="CI460" s="184"/>
      <c r="CJ460" s="184"/>
      <c r="CK460" s="184"/>
      <c r="CL460" s="184"/>
      <c r="CM460" s="184"/>
      <c r="CN460" s="184"/>
      <c r="CO460" s="184"/>
      <c r="CP460" s="184"/>
      <c r="CQ460" s="184"/>
      <c r="CR460" s="184"/>
      <c r="CS460" s="184"/>
      <c r="CT460" s="184"/>
      <c r="CU460" s="184"/>
      <c r="CV460" s="184"/>
      <c r="CW460" s="184"/>
      <c r="CX460" s="184"/>
      <c r="CY460" s="184"/>
      <c r="CZ460" s="184"/>
      <c r="DA460" s="184"/>
      <c r="DB460" s="184"/>
      <c r="DC460" s="184"/>
      <c r="DD460" s="184"/>
      <c r="DE460" s="184"/>
      <c r="DF460" s="184"/>
      <c r="DG460" s="184"/>
      <c r="DH460" s="184"/>
      <c r="DI460" s="184"/>
      <c r="DJ460" s="184"/>
      <c r="DK460" s="184"/>
      <c r="DL460" s="184"/>
      <c r="DM460" s="184"/>
      <c r="DN460" s="184"/>
      <c r="DO460" s="184"/>
      <c r="DP460" s="184"/>
      <c r="DQ460" s="184"/>
      <c r="DR460" s="184"/>
      <c r="DS460" s="184"/>
      <c r="DT460" s="184"/>
      <c r="DU460" s="184"/>
      <c r="DV460" s="184"/>
      <c r="DW460" s="184"/>
      <c r="DX460" s="184"/>
      <c r="DY460" s="184"/>
      <c r="DZ460" s="184"/>
      <c r="EA460" s="184"/>
      <c r="EB460" s="184"/>
      <c r="EC460" s="184"/>
      <c r="ED460" s="184"/>
      <c r="EE460" s="184"/>
      <c r="EF460" s="184"/>
      <c r="EG460" s="184"/>
      <c r="EH460" s="184"/>
      <c r="EI460" s="184"/>
      <c r="EJ460" s="184"/>
      <c r="EK460" s="184"/>
      <c r="EL460" s="184"/>
      <c r="EM460" s="184"/>
      <c r="EN460" s="184"/>
      <c r="EO460" s="184"/>
      <c r="EP460" s="184"/>
      <c r="EQ460" s="184"/>
      <c r="ER460" s="184"/>
      <c r="ES460" s="184"/>
      <c r="ET460" s="184"/>
      <c r="EU460" s="184"/>
      <c r="EV460" s="184"/>
      <c r="EW460" s="184"/>
      <c r="EX460" s="184"/>
      <c r="EY460" s="184"/>
      <c r="EZ460" s="184"/>
      <c r="FA460" s="184"/>
      <c r="FB460" s="184"/>
      <c r="FC460" s="184"/>
      <c r="FD460" s="184"/>
      <c r="FE460" s="184"/>
      <c r="FF460" s="184"/>
      <c r="FG460" s="184"/>
      <c r="FH460" s="184"/>
      <c r="FI460" s="184"/>
      <c r="FJ460" s="184"/>
      <c r="FK460" s="184"/>
      <c r="FL460" s="184"/>
      <c r="FM460" s="184"/>
      <c r="FN460" s="184"/>
      <c r="FO460" s="184"/>
      <c r="FP460" s="184"/>
      <c r="FQ460" s="184"/>
      <c r="FR460" s="184"/>
      <c r="FS460" s="184"/>
      <c r="FT460" s="184"/>
      <c r="FU460" s="184"/>
      <c r="FV460" s="184"/>
      <c r="FW460" s="184"/>
      <c r="FX460" s="184"/>
      <c r="FY460" s="184"/>
      <c r="FZ460" s="184"/>
      <c r="GA460" s="184"/>
      <c r="GB460" s="184"/>
      <c r="GC460" s="184"/>
      <c r="GD460" s="184"/>
      <c r="GE460" s="184"/>
      <c r="GF460" s="184"/>
      <c r="GG460" s="184"/>
      <c r="GH460" s="184"/>
      <c r="GI460" s="184"/>
      <c r="GJ460" s="184"/>
      <c r="GK460" s="184"/>
      <c r="GL460" s="184"/>
      <c r="GM460" s="184"/>
      <c r="GN460" s="184"/>
      <c r="GO460" s="184"/>
      <c r="GP460" s="184"/>
      <c r="GQ460" s="184"/>
      <c r="GR460" s="184"/>
      <c r="GS460" s="184"/>
      <c r="GT460" s="184"/>
      <c r="GU460" s="184"/>
      <c r="GV460" s="184"/>
      <c r="GW460" s="184"/>
      <c r="GX460" s="184"/>
      <c r="GY460" s="184"/>
      <c r="GZ460" s="184"/>
      <c r="HA460" s="184"/>
      <c r="HB460" s="184"/>
      <c r="HC460" s="184"/>
      <c r="HD460" s="184"/>
      <c r="HE460" s="184"/>
      <c r="HF460" s="184"/>
      <c r="HG460" s="184"/>
      <c r="HH460" s="184"/>
      <c r="HI460" s="184"/>
      <c r="HJ460" s="184"/>
      <c r="HK460" s="578"/>
      <c r="HL460" s="185"/>
    </row>
    <row r="461" spans="1:220">
      <c r="A461" s="284"/>
      <c r="B461" s="285"/>
      <c r="C461" s="286"/>
      <c r="D461" s="287"/>
      <c r="E461" s="288"/>
      <c r="F461" s="289"/>
      <c r="G461" s="289"/>
      <c r="H461" s="289"/>
      <c r="I461" s="289"/>
      <c r="J461" s="289"/>
      <c r="K461" s="289"/>
      <c r="L461" s="289"/>
      <c r="M461" s="572"/>
      <c r="N461" s="572"/>
      <c r="O461" s="572"/>
      <c r="P461" s="572"/>
      <c r="Q461" s="572"/>
      <c r="R461" s="572"/>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184"/>
      <c r="AX461" s="184"/>
      <c r="AY461" s="184"/>
      <c r="AZ461" s="184"/>
      <c r="BA461" s="184"/>
      <c r="BB461" s="184"/>
      <c r="BC461" s="184"/>
      <c r="BD461" s="184"/>
      <c r="BE461" s="184"/>
      <c r="BF461" s="184"/>
      <c r="BG461" s="184"/>
      <c r="BH461" s="184"/>
      <c r="BI461" s="184"/>
      <c r="BJ461" s="184"/>
      <c r="BK461" s="184"/>
      <c r="BL461" s="184"/>
      <c r="BM461" s="184"/>
      <c r="BN461" s="184"/>
      <c r="BO461" s="184"/>
      <c r="BP461" s="184"/>
      <c r="BQ461" s="184"/>
      <c r="BR461" s="184"/>
      <c r="BS461" s="184"/>
      <c r="BT461" s="184"/>
      <c r="BU461" s="184"/>
      <c r="BV461" s="184"/>
      <c r="BW461" s="184"/>
      <c r="BX461" s="184"/>
      <c r="BY461" s="184"/>
      <c r="BZ461" s="184"/>
      <c r="CA461" s="184"/>
      <c r="CB461" s="184"/>
      <c r="CC461" s="184"/>
      <c r="CD461" s="184"/>
      <c r="CE461" s="184"/>
      <c r="CF461" s="184"/>
      <c r="CG461" s="184"/>
      <c r="CH461" s="184"/>
      <c r="CI461" s="184"/>
      <c r="CJ461" s="184"/>
      <c r="CK461" s="184"/>
      <c r="CL461" s="184"/>
      <c r="CM461" s="184"/>
      <c r="CN461" s="184"/>
      <c r="CO461" s="184"/>
      <c r="CP461" s="184"/>
      <c r="CQ461" s="184"/>
      <c r="CR461" s="184"/>
      <c r="CS461" s="184"/>
      <c r="CT461" s="184"/>
      <c r="CU461" s="184"/>
      <c r="CV461" s="184"/>
      <c r="CW461" s="184"/>
      <c r="CX461" s="184"/>
      <c r="CY461" s="184"/>
      <c r="CZ461" s="184"/>
      <c r="DA461" s="184"/>
      <c r="DB461" s="184"/>
      <c r="DC461" s="184"/>
      <c r="DD461" s="184"/>
      <c r="DE461" s="184"/>
      <c r="DF461" s="184"/>
      <c r="DG461" s="184"/>
      <c r="DH461" s="184"/>
      <c r="DI461" s="184"/>
      <c r="DJ461" s="184"/>
      <c r="DK461" s="184"/>
      <c r="DL461" s="184"/>
      <c r="DM461" s="184"/>
      <c r="DN461" s="184"/>
      <c r="DO461" s="184"/>
      <c r="DP461" s="184"/>
      <c r="DQ461" s="184"/>
      <c r="DR461" s="184"/>
      <c r="DS461" s="184"/>
      <c r="DT461" s="184"/>
      <c r="DU461" s="184"/>
      <c r="DV461" s="184"/>
      <c r="DW461" s="184"/>
      <c r="DX461" s="184"/>
      <c r="DY461" s="184"/>
      <c r="DZ461" s="184"/>
      <c r="EA461" s="184"/>
      <c r="EB461" s="184"/>
      <c r="EC461" s="184"/>
      <c r="ED461" s="184"/>
      <c r="EE461" s="184"/>
      <c r="EF461" s="184"/>
      <c r="EG461" s="184"/>
      <c r="EH461" s="184"/>
      <c r="EI461" s="184"/>
      <c r="EJ461" s="184"/>
      <c r="EK461" s="184"/>
      <c r="EL461" s="184"/>
      <c r="EM461" s="184"/>
      <c r="EN461" s="184"/>
      <c r="EO461" s="184"/>
      <c r="EP461" s="184"/>
      <c r="EQ461" s="184"/>
      <c r="ER461" s="184"/>
      <c r="ES461" s="184"/>
      <c r="ET461" s="184"/>
      <c r="EU461" s="184"/>
      <c r="EV461" s="184"/>
      <c r="EW461" s="184"/>
      <c r="EX461" s="184"/>
      <c r="EY461" s="184"/>
      <c r="EZ461" s="184"/>
      <c r="FA461" s="184"/>
      <c r="FB461" s="184"/>
      <c r="FC461" s="184"/>
      <c r="FD461" s="184"/>
      <c r="FE461" s="184"/>
      <c r="FF461" s="184"/>
      <c r="FG461" s="184"/>
      <c r="FH461" s="184"/>
      <c r="FI461" s="184"/>
      <c r="FJ461" s="184"/>
      <c r="FK461" s="184"/>
      <c r="FL461" s="184"/>
      <c r="FM461" s="184"/>
      <c r="FN461" s="184"/>
      <c r="FO461" s="184"/>
      <c r="FP461" s="184"/>
      <c r="FQ461" s="184"/>
      <c r="FR461" s="184"/>
      <c r="FS461" s="184"/>
      <c r="FT461" s="184"/>
      <c r="FU461" s="184"/>
      <c r="FV461" s="184"/>
      <c r="FW461" s="184"/>
      <c r="FX461" s="184"/>
      <c r="FY461" s="184"/>
      <c r="FZ461" s="184"/>
      <c r="GA461" s="184"/>
      <c r="GB461" s="184"/>
      <c r="GC461" s="184"/>
      <c r="GD461" s="184"/>
      <c r="GE461" s="184"/>
      <c r="GF461" s="184"/>
      <c r="GG461" s="184"/>
      <c r="GH461" s="184"/>
      <c r="GI461" s="184"/>
      <c r="GJ461" s="184"/>
      <c r="GK461" s="184"/>
      <c r="GL461" s="184"/>
      <c r="GM461" s="184"/>
      <c r="GN461" s="184"/>
      <c r="GO461" s="184"/>
      <c r="GP461" s="184"/>
      <c r="GQ461" s="184"/>
      <c r="GR461" s="184"/>
      <c r="GS461" s="184"/>
      <c r="GT461" s="184"/>
      <c r="GU461" s="184"/>
      <c r="GV461" s="184"/>
      <c r="GW461" s="184"/>
      <c r="GX461" s="184"/>
      <c r="GY461" s="184"/>
      <c r="GZ461" s="184"/>
      <c r="HA461" s="184"/>
      <c r="HB461" s="184"/>
      <c r="HC461" s="184"/>
      <c r="HD461" s="184"/>
      <c r="HE461" s="184"/>
      <c r="HF461" s="184"/>
      <c r="HG461" s="184"/>
      <c r="HH461" s="184"/>
      <c r="HI461" s="184"/>
      <c r="HJ461" s="184"/>
      <c r="HK461" s="578"/>
      <c r="HL461" s="185"/>
    </row>
    <row r="462" spans="1:220">
      <c r="A462" s="284"/>
      <c r="B462" s="285"/>
      <c r="C462" s="286"/>
      <c r="D462" s="287"/>
      <c r="E462" s="288"/>
      <c r="F462" s="289"/>
      <c r="G462" s="289"/>
      <c r="H462" s="289"/>
      <c r="I462" s="289"/>
      <c r="J462" s="289"/>
      <c r="K462" s="289"/>
      <c r="L462" s="289"/>
      <c r="M462" s="572"/>
      <c r="N462" s="572"/>
      <c r="O462" s="572"/>
      <c r="P462" s="572"/>
      <c r="Q462" s="572"/>
      <c r="R462" s="572"/>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184"/>
      <c r="AX462" s="184"/>
      <c r="AY462" s="184"/>
      <c r="AZ462" s="184"/>
      <c r="BA462" s="184"/>
      <c r="BB462" s="184"/>
      <c r="BC462" s="184"/>
      <c r="BD462" s="184"/>
      <c r="BE462" s="184"/>
      <c r="BF462" s="184"/>
      <c r="BG462" s="184"/>
      <c r="BH462" s="184"/>
      <c r="BI462" s="184"/>
      <c r="BJ462" s="184"/>
      <c r="BK462" s="184"/>
      <c r="BL462" s="184"/>
      <c r="BM462" s="184"/>
      <c r="BN462" s="184"/>
      <c r="BO462" s="184"/>
      <c r="BP462" s="184"/>
      <c r="BQ462" s="184"/>
      <c r="BR462" s="184"/>
      <c r="BS462" s="184"/>
      <c r="BT462" s="184"/>
      <c r="BU462" s="184"/>
      <c r="BV462" s="184"/>
      <c r="BW462" s="184"/>
      <c r="BX462" s="184"/>
      <c r="BY462" s="184"/>
      <c r="BZ462" s="184"/>
      <c r="CA462" s="184"/>
      <c r="CB462" s="184"/>
      <c r="CC462" s="184"/>
      <c r="CD462" s="184"/>
      <c r="CE462" s="184"/>
      <c r="CF462" s="184"/>
      <c r="CG462" s="184"/>
      <c r="CH462" s="184"/>
      <c r="CI462" s="184"/>
      <c r="CJ462" s="184"/>
      <c r="CK462" s="184"/>
      <c r="CL462" s="184"/>
      <c r="CM462" s="184"/>
      <c r="CN462" s="184"/>
      <c r="CO462" s="184"/>
      <c r="CP462" s="184"/>
      <c r="CQ462" s="184"/>
      <c r="CR462" s="184"/>
      <c r="CS462" s="184"/>
      <c r="CT462" s="184"/>
      <c r="CU462" s="184"/>
      <c r="CV462" s="184"/>
      <c r="CW462" s="184"/>
      <c r="CX462" s="184"/>
      <c r="CY462" s="184"/>
      <c r="CZ462" s="184"/>
      <c r="DA462" s="184"/>
      <c r="DB462" s="184"/>
      <c r="DC462" s="184"/>
      <c r="DD462" s="184"/>
      <c r="DE462" s="184"/>
      <c r="DF462" s="184"/>
      <c r="DG462" s="184"/>
      <c r="DH462" s="184"/>
      <c r="DI462" s="184"/>
      <c r="DJ462" s="184"/>
      <c r="DK462" s="184"/>
      <c r="DL462" s="184"/>
      <c r="DM462" s="184"/>
      <c r="DN462" s="184"/>
      <c r="DO462" s="184"/>
      <c r="DP462" s="184"/>
      <c r="DQ462" s="184"/>
      <c r="DR462" s="184"/>
      <c r="DS462" s="184"/>
      <c r="DT462" s="184"/>
      <c r="DU462" s="184"/>
      <c r="DV462" s="184"/>
      <c r="DW462" s="184"/>
      <c r="DX462" s="184"/>
      <c r="DY462" s="184"/>
      <c r="DZ462" s="184"/>
      <c r="EA462" s="184"/>
      <c r="EB462" s="184"/>
      <c r="EC462" s="184"/>
      <c r="ED462" s="184"/>
      <c r="EE462" s="184"/>
      <c r="EF462" s="184"/>
      <c r="EG462" s="184"/>
      <c r="EH462" s="184"/>
      <c r="EI462" s="184"/>
      <c r="EJ462" s="184"/>
      <c r="EK462" s="184"/>
      <c r="EL462" s="184"/>
      <c r="EM462" s="184"/>
      <c r="EN462" s="184"/>
      <c r="EO462" s="184"/>
      <c r="EP462" s="184"/>
      <c r="EQ462" s="184"/>
      <c r="ER462" s="184"/>
      <c r="ES462" s="184"/>
      <c r="ET462" s="184"/>
      <c r="EU462" s="184"/>
      <c r="EV462" s="184"/>
      <c r="EW462" s="184"/>
      <c r="EX462" s="184"/>
      <c r="EY462" s="184"/>
      <c r="EZ462" s="184"/>
      <c r="FA462" s="184"/>
      <c r="FB462" s="184"/>
      <c r="FC462" s="184"/>
      <c r="FD462" s="184"/>
      <c r="FE462" s="184"/>
      <c r="FF462" s="184"/>
      <c r="FG462" s="184"/>
      <c r="FH462" s="184"/>
      <c r="FI462" s="184"/>
      <c r="FJ462" s="184"/>
      <c r="FK462" s="184"/>
      <c r="FL462" s="184"/>
      <c r="FM462" s="184"/>
      <c r="FN462" s="184"/>
      <c r="FO462" s="184"/>
      <c r="FP462" s="184"/>
      <c r="FQ462" s="184"/>
      <c r="FR462" s="184"/>
      <c r="FS462" s="184"/>
      <c r="FT462" s="184"/>
      <c r="FU462" s="184"/>
      <c r="FV462" s="184"/>
      <c r="FW462" s="184"/>
      <c r="FX462" s="184"/>
      <c r="FY462" s="184"/>
      <c r="FZ462" s="184"/>
      <c r="GA462" s="184"/>
      <c r="GB462" s="184"/>
      <c r="GC462" s="184"/>
      <c r="GD462" s="184"/>
      <c r="GE462" s="184"/>
      <c r="GF462" s="184"/>
      <c r="GG462" s="184"/>
      <c r="GH462" s="184"/>
      <c r="GI462" s="184"/>
      <c r="GJ462" s="184"/>
      <c r="GK462" s="184"/>
      <c r="GL462" s="184"/>
      <c r="GM462" s="184"/>
      <c r="GN462" s="184"/>
      <c r="GO462" s="184"/>
      <c r="GP462" s="184"/>
      <c r="GQ462" s="184"/>
      <c r="GR462" s="184"/>
      <c r="GS462" s="184"/>
      <c r="GT462" s="184"/>
      <c r="GU462" s="184"/>
      <c r="GV462" s="184"/>
      <c r="GW462" s="184"/>
      <c r="GX462" s="184"/>
      <c r="GY462" s="184"/>
      <c r="GZ462" s="184"/>
      <c r="HA462" s="184"/>
      <c r="HB462" s="184"/>
      <c r="HC462" s="184"/>
      <c r="HD462" s="184"/>
      <c r="HE462" s="184"/>
      <c r="HF462" s="184"/>
      <c r="HG462" s="184"/>
      <c r="HH462" s="184"/>
      <c r="HI462" s="184"/>
      <c r="HJ462" s="184"/>
      <c r="HK462" s="578"/>
      <c r="HL462" s="185"/>
    </row>
    <row r="463" spans="1:220">
      <c r="A463" s="284"/>
      <c r="B463" s="285"/>
      <c r="C463" s="286"/>
      <c r="D463" s="287"/>
      <c r="E463" s="288"/>
      <c r="F463" s="289"/>
      <c r="G463" s="289"/>
      <c r="H463" s="289"/>
      <c r="I463" s="289"/>
      <c r="J463" s="289"/>
      <c r="K463" s="289"/>
      <c r="L463" s="289"/>
      <c r="M463" s="572"/>
      <c r="N463" s="572"/>
      <c r="O463" s="572"/>
      <c r="P463" s="572"/>
      <c r="Q463" s="572"/>
      <c r="R463" s="572"/>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184"/>
      <c r="AX463" s="184"/>
      <c r="AY463" s="184"/>
      <c r="AZ463" s="184"/>
      <c r="BA463" s="184"/>
      <c r="BB463" s="184"/>
      <c r="BC463" s="184"/>
      <c r="BD463" s="184"/>
      <c r="BE463" s="184"/>
      <c r="BF463" s="184"/>
      <c r="BG463" s="184"/>
      <c r="BH463" s="184"/>
      <c r="BI463" s="184"/>
      <c r="BJ463" s="184"/>
      <c r="BK463" s="184"/>
      <c r="BL463" s="184"/>
      <c r="BM463" s="184"/>
      <c r="BN463" s="184"/>
      <c r="BO463" s="184"/>
      <c r="BP463" s="184"/>
      <c r="BQ463" s="184"/>
      <c r="BR463" s="184"/>
      <c r="BS463" s="184"/>
      <c r="BT463" s="184"/>
      <c r="BU463" s="184"/>
      <c r="BV463" s="184"/>
      <c r="BW463" s="184"/>
      <c r="BX463" s="184"/>
      <c r="BY463" s="184"/>
      <c r="BZ463" s="184"/>
      <c r="CA463" s="184"/>
      <c r="CB463" s="184"/>
      <c r="CC463" s="184"/>
      <c r="CD463" s="184"/>
      <c r="CE463" s="184"/>
      <c r="CF463" s="184"/>
      <c r="CG463" s="184"/>
      <c r="CH463" s="184"/>
      <c r="CI463" s="184"/>
      <c r="CJ463" s="184"/>
      <c r="CK463" s="184"/>
      <c r="CL463" s="184"/>
      <c r="CM463" s="184"/>
      <c r="CN463" s="184"/>
      <c r="CO463" s="184"/>
      <c r="CP463" s="184"/>
      <c r="CQ463" s="184"/>
      <c r="CR463" s="184"/>
      <c r="CS463" s="184"/>
      <c r="CT463" s="184"/>
      <c r="CU463" s="184"/>
      <c r="CV463" s="184"/>
      <c r="CW463" s="184"/>
      <c r="CX463" s="184"/>
      <c r="CY463" s="184"/>
      <c r="CZ463" s="184"/>
      <c r="DA463" s="184"/>
      <c r="DB463" s="184"/>
      <c r="DC463" s="184"/>
      <c r="DD463" s="184"/>
      <c r="DE463" s="184"/>
      <c r="DF463" s="184"/>
      <c r="DG463" s="184"/>
      <c r="DH463" s="184"/>
      <c r="DI463" s="184"/>
      <c r="DJ463" s="184"/>
      <c r="DK463" s="184"/>
      <c r="DL463" s="184"/>
      <c r="DM463" s="184"/>
      <c r="DN463" s="184"/>
      <c r="DO463" s="184"/>
      <c r="DP463" s="184"/>
      <c r="DQ463" s="184"/>
      <c r="DR463" s="184"/>
      <c r="DS463" s="184"/>
      <c r="DT463" s="184"/>
      <c r="DU463" s="184"/>
      <c r="DV463" s="184"/>
      <c r="DW463" s="184"/>
      <c r="DX463" s="184"/>
      <c r="DY463" s="184"/>
      <c r="DZ463" s="184"/>
      <c r="EA463" s="184"/>
      <c r="EB463" s="184"/>
      <c r="EC463" s="184"/>
      <c r="ED463" s="184"/>
      <c r="EE463" s="184"/>
      <c r="EF463" s="184"/>
      <c r="EG463" s="184"/>
      <c r="EH463" s="184"/>
      <c r="EI463" s="184"/>
      <c r="EJ463" s="184"/>
      <c r="EK463" s="184"/>
      <c r="EL463" s="184"/>
      <c r="EM463" s="184"/>
      <c r="EN463" s="184"/>
      <c r="EO463" s="184"/>
      <c r="EP463" s="184"/>
      <c r="EQ463" s="184"/>
      <c r="ER463" s="184"/>
      <c r="ES463" s="184"/>
      <c r="ET463" s="184"/>
      <c r="EU463" s="184"/>
      <c r="EV463" s="184"/>
      <c r="EW463" s="184"/>
      <c r="EX463" s="184"/>
      <c r="EY463" s="184"/>
      <c r="EZ463" s="184"/>
      <c r="FA463" s="184"/>
      <c r="FB463" s="184"/>
      <c r="FC463" s="184"/>
      <c r="FD463" s="184"/>
      <c r="FE463" s="184"/>
      <c r="FF463" s="184"/>
      <c r="FG463" s="184"/>
      <c r="FH463" s="184"/>
      <c r="FI463" s="184"/>
      <c r="FJ463" s="184"/>
      <c r="FK463" s="184"/>
      <c r="FL463" s="184"/>
      <c r="FM463" s="184"/>
      <c r="FN463" s="184"/>
      <c r="FO463" s="184"/>
      <c r="FP463" s="184"/>
      <c r="FQ463" s="184"/>
      <c r="FR463" s="184"/>
      <c r="FS463" s="184"/>
      <c r="FT463" s="184"/>
      <c r="FU463" s="184"/>
      <c r="FV463" s="184"/>
      <c r="FW463" s="184"/>
      <c r="FX463" s="184"/>
      <c r="FY463" s="184"/>
      <c r="FZ463" s="184"/>
      <c r="GA463" s="184"/>
      <c r="GB463" s="184"/>
      <c r="GC463" s="184"/>
      <c r="GD463" s="184"/>
      <c r="GE463" s="184"/>
      <c r="GF463" s="184"/>
      <c r="GG463" s="184"/>
      <c r="GH463" s="184"/>
      <c r="GI463" s="184"/>
      <c r="GJ463" s="184"/>
      <c r="GK463" s="184"/>
      <c r="GL463" s="184"/>
      <c r="GM463" s="184"/>
      <c r="GN463" s="184"/>
      <c r="GO463" s="184"/>
      <c r="GP463" s="184"/>
      <c r="GQ463" s="184"/>
      <c r="GR463" s="184"/>
      <c r="GS463" s="184"/>
      <c r="GT463" s="184"/>
      <c r="GU463" s="184"/>
      <c r="GV463" s="184"/>
      <c r="GW463" s="184"/>
      <c r="GX463" s="184"/>
      <c r="GY463" s="184"/>
      <c r="GZ463" s="184"/>
      <c r="HA463" s="184"/>
      <c r="HB463" s="184"/>
      <c r="HC463" s="184"/>
      <c r="HD463" s="184"/>
      <c r="HE463" s="184"/>
      <c r="HF463" s="184"/>
      <c r="HG463" s="184"/>
      <c r="HH463" s="184"/>
      <c r="HI463" s="184"/>
      <c r="HJ463" s="184"/>
      <c r="HK463" s="578"/>
      <c r="HL463" s="185"/>
    </row>
    <row r="464" spans="1:220">
      <c r="A464" s="284"/>
      <c r="B464" s="285"/>
      <c r="C464" s="286"/>
      <c r="D464" s="287"/>
      <c r="E464" s="288"/>
      <c r="F464" s="289"/>
      <c r="G464" s="289"/>
      <c r="H464" s="289"/>
      <c r="I464" s="289"/>
      <c r="J464" s="289"/>
      <c r="K464" s="289"/>
      <c r="L464" s="289"/>
      <c r="M464" s="572"/>
      <c r="N464" s="572"/>
      <c r="O464" s="572"/>
      <c r="P464" s="572"/>
      <c r="Q464" s="572"/>
      <c r="R464" s="572"/>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184"/>
      <c r="AX464" s="184"/>
      <c r="AY464" s="184"/>
      <c r="AZ464" s="184"/>
      <c r="BA464" s="184"/>
      <c r="BB464" s="184"/>
      <c r="BC464" s="184"/>
      <c r="BD464" s="184"/>
      <c r="BE464" s="184"/>
      <c r="BF464" s="184"/>
      <c r="BG464" s="184"/>
      <c r="BH464" s="184"/>
      <c r="BI464" s="184"/>
      <c r="BJ464" s="184"/>
      <c r="BK464" s="184"/>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c r="CH464" s="184"/>
      <c r="CI464" s="184"/>
      <c r="CJ464" s="184"/>
      <c r="CK464" s="184"/>
      <c r="CL464" s="184"/>
      <c r="CM464" s="184"/>
      <c r="CN464" s="184"/>
      <c r="CO464" s="184"/>
      <c r="CP464" s="184"/>
      <c r="CQ464" s="184"/>
      <c r="CR464" s="184"/>
      <c r="CS464" s="184"/>
      <c r="CT464" s="184"/>
      <c r="CU464" s="184"/>
      <c r="CV464" s="184"/>
      <c r="CW464" s="184"/>
      <c r="CX464" s="184"/>
      <c r="CY464" s="184"/>
      <c r="CZ464" s="184"/>
      <c r="DA464" s="184"/>
      <c r="DB464" s="184"/>
      <c r="DC464" s="184"/>
      <c r="DD464" s="184"/>
      <c r="DE464" s="184"/>
      <c r="DF464" s="184"/>
      <c r="DG464" s="184"/>
      <c r="DH464" s="184"/>
      <c r="DI464" s="184"/>
      <c r="DJ464" s="184"/>
      <c r="DK464" s="184"/>
      <c r="DL464" s="184"/>
      <c r="DM464" s="184"/>
      <c r="DN464" s="184"/>
      <c r="DO464" s="184"/>
      <c r="DP464" s="184"/>
      <c r="DQ464" s="184"/>
      <c r="DR464" s="184"/>
      <c r="DS464" s="184"/>
      <c r="DT464" s="184"/>
      <c r="DU464" s="184"/>
      <c r="DV464" s="184"/>
      <c r="DW464" s="184"/>
      <c r="DX464" s="184"/>
      <c r="DY464" s="184"/>
      <c r="DZ464" s="184"/>
      <c r="EA464" s="184"/>
      <c r="EB464" s="184"/>
      <c r="EC464" s="184"/>
      <c r="ED464" s="184"/>
      <c r="EE464" s="184"/>
      <c r="EF464" s="184"/>
      <c r="EG464" s="184"/>
      <c r="EH464" s="184"/>
      <c r="EI464" s="184"/>
      <c r="EJ464" s="184"/>
      <c r="EK464" s="184"/>
      <c r="EL464" s="184"/>
      <c r="EM464" s="184"/>
      <c r="EN464" s="184"/>
      <c r="EO464" s="184"/>
      <c r="EP464" s="184"/>
      <c r="EQ464" s="184"/>
      <c r="ER464" s="184"/>
      <c r="ES464" s="184"/>
      <c r="ET464" s="184"/>
      <c r="EU464" s="184"/>
      <c r="EV464" s="184"/>
      <c r="EW464" s="184"/>
      <c r="EX464" s="184"/>
      <c r="EY464" s="184"/>
      <c r="EZ464" s="184"/>
      <c r="FA464" s="184"/>
      <c r="FB464" s="184"/>
      <c r="FC464" s="184"/>
      <c r="FD464" s="184"/>
      <c r="FE464" s="184"/>
      <c r="FF464" s="184"/>
      <c r="FG464" s="184"/>
      <c r="FH464" s="184"/>
      <c r="FI464" s="184"/>
      <c r="FJ464" s="184"/>
      <c r="FK464" s="184"/>
      <c r="FL464" s="184"/>
      <c r="FM464" s="184"/>
      <c r="FN464" s="184"/>
      <c r="FO464" s="184"/>
      <c r="FP464" s="184"/>
      <c r="FQ464" s="184"/>
      <c r="FR464" s="184"/>
      <c r="FS464" s="184"/>
      <c r="FT464" s="184"/>
      <c r="FU464" s="184"/>
      <c r="FV464" s="184"/>
      <c r="FW464" s="184"/>
      <c r="FX464" s="184"/>
      <c r="FY464" s="184"/>
      <c r="FZ464" s="184"/>
      <c r="GA464" s="184"/>
      <c r="GB464" s="184"/>
      <c r="GC464" s="184"/>
      <c r="GD464" s="184"/>
      <c r="GE464" s="184"/>
      <c r="GF464" s="184"/>
      <c r="GG464" s="184"/>
      <c r="GH464" s="184"/>
      <c r="GI464" s="184"/>
      <c r="GJ464" s="184"/>
      <c r="GK464" s="184"/>
      <c r="GL464" s="184"/>
      <c r="GM464" s="184"/>
      <c r="GN464" s="184"/>
      <c r="GO464" s="184"/>
      <c r="GP464" s="184"/>
      <c r="GQ464" s="184"/>
      <c r="GR464" s="184"/>
      <c r="GS464" s="184"/>
      <c r="GT464" s="184"/>
      <c r="GU464" s="184"/>
      <c r="GV464" s="184"/>
      <c r="GW464" s="184"/>
      <c r="GX464" s="184"/>
      <c r="GY464" s="184"/>
      <c r="GZ464" s="184"/>
      <c r="HA464" s="184"/>
      <c r="HB464" s="184"/>
      <c r="HC464" s="184"/>
      <c r="HD464" s="184"/>
      <c r="HE464" s="184"/>
      <c r="HF464" s="184"/>
      <c r="HG464" s="184"/>
      <c r="HH464" s="184"/>
      <c r="HI464" s="184"/>
      <c r="HJ464" s="184"/>
      <c r="HK464" s="578"/>
      <c r="HL464" s="185"/>
    </row>
    <row r="465" spans="1:220">
      <c r="A465" s="284"/>
      <c r="B465" s="285"/>
      <c r="C465" s="286"/>
      <c r="D465" s="287"/>
      <c r="E465" s="288"/>
      <c r="F465" s="289"/>
      <c r="G465" s="289"/>
      <c r="H465" s="289"/>
      <c r="I465" s="289"/>
      <c r="J465" s="289"/>
      <c r="K465" s="289"/>
      <c r="L465" s="289"/>
      <c r="M465" s="572"/>
      <c r="N465" s="572"/>
      <c r="O465" s="572"/>
      <c r="P465" s="572"/>
      <c r="Q465" s="572"/>
      <c r="R465" s="572"/>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184"/>
      <c r="AX465" s="184"/>
      <c r="AY465" s="184"/>
      <c r="AZ465" s="184"/>
      <c r="BA465" s="184"/>
      <c r="BB465" s="184"/>
      <c r="BC465" s="184"/>
      <c r="BD465" s="184"/>
      <c r="BE465" s="184"/>
      <c r="BF465" s="184"/>
      <c r="BG465" s="184"/>
      <c r="BH465" s="184"/>
      <c r="BI465" s="184"/>
      <c r="BJ465" s="184"/>
      <c r="BK465" s="184"/>
      <c r="BL465" s="184"/>
      <c r="BM465" s="184"/>
      <c r="BN465" s="184"/>
      <c r="BO465" s="184"/>
      <c r="BP465" s="184"/>
      <c r="BQ465" s="184"/>
      <c r="BR465" s="184"/>
      <c r="BS465" s="184"/>
      <c r="BT465" s="184"/>
      <c r="BU465" s="184"/>
      <c r="BV465" s="184"/>
      <c r="BW465" s="184"/>
      <c r="BX465" s="184"/>
      <c r="BY465" s="184"/>
      <c r="BZ465" s="184"/>
      <c r="CA465" s="184"/>
      <c r="CB465" s="184"/>
      <c r="CC465" s="184"/>
      <c r="CD465" s="184"/>
      <c r="CE465" s="184"/>
      <c r="CF465" s="184"/>
      <c r="CG465" s="184"/>
      <c r="CH465" s="184"/>
      <c r="CI465" s="184"/>
      <c r="CJ465" s="184"/>
      <c r="CK465" s="184"/>
      <c r="CL465" s="184"/>
      <c r="CM465" s="184"/>
      <c r="CN465" s="184"/>
      <c r="CO465" s="184"/>
      <c r="CP465" s="184"/>
      <c r="CQ465" s="184"/>
      <c r="CR465" s="184"/>
      <c r="CS465" s="184"/>
      <c r="CT465" s="184"/>
      <c r="CU465" s="184"/>
      <c r="CV465" s="184"/>
      <c r="CW465" s="184"/>
      <c r="CX465" s="184"/>
      <c r="CY465" s="184"/>
      <c r="CZ465" s="184"/>
      <c r="DA465" s="184"/>
      <c r="DB465" s="184"/>
      <c r="DC465" s="184"/>
      <c r="DD465" s="184"/>
      <c r="DE465" s="184"/>
      <c r="DF465" s="184"/>
      <c r="DG465" s="184"/>
      <c r="DH465" s="184"/>
      <c r="DI465" s="184"/>
      <c r="DJ465" s="184"/>
      <c r="DK465" s="184"/>
      <c r="DL465" s="184"/>
      <c r="DM465" s="184"/>
      <c r="DN465" s="184"/>
      <c r="DO465" s="184"/>
      <c r="DP465" s="184"/>
      <c r="DQ465" s="184"/>
      <c r="DR465" s="184"/>
      <c r="DS465" s="184"/>
      <c r="DT465" s="184"/>
      <c r="DU465" s="184"/>
      <c r="DV465" s="184"/>
      <c r="DW465" s="184"/>
      <c r="DX465" s="184"/>
      <c r="DY465" s="184"/>
      <c r="DZ465" s="184"/>
      <c r="EA465" s="184"/>
      <c r="EB465" s="184"/>
      <c r="EC465" s="184"/>
      <c r="ED465" s="184"/>
      <c r="EE465" s="184"/>
      <c r="EF465" s="184"/>
      <c r="EG465" s="184"/>
      <c r="EH465" s="184"/>
      <c r="EI465" s="184"/>
      <c r="EJ465" s="184"/>
      <c r="EK465" s="184"/>
      <c r="EL465" s="184"/>
      <c r="EM465" s="184"/>
      <c r="EN465" s="184"/>
      <c r="EO465" s="184"/>
      <c r="EP465" s="184"/>
      <c r="EQ465" s="184"/>
      <c r="ER465" s="184"/>
      <c r="ES465" s="184"/>
      <c r="ET465" s="184"/>
      <c r="EU465" s="184"/>
      <c r="EV465" s="184"/>
      <c r="EW465" s="184"/>
      <c r="EX465" s="184"/>
      <c r="EY465" s="184"/>
      <c r="EZ465" s="184"/>
      <c r="FA465" s="184"/>
      <c r="FB465" s="184"/>
      <c r="FC465" s="184"/>
      <c r="FD465" s="184"/>
      <c r="FE465" s="184"/>
      <c r="FF465" s="184"/>
      <c r="FG465" s="184"/>
      <c r="FH465" s="184"/>
      <c r="FI465" s="184"/>
      <c r="FJ465" s="184"/>
      <c r="FK465" s="184"/>
      <c r="FL465" s="184"/>
      <c r="FM465" s="184"/>
      <c r="FN465" s="184"/>
      <c r="FO465" s="184"/>
      <c r="FP465" s="184"/>
      <c r="FQ465" s="184"/>
      <c r="FR465" s="184"/>
      <c r="FS465" s="184"/>
      <c r="FT465" s="184"/>
      <c r="FU465" s="184"/>
      <c r="FV465" s="184"/>
      <c r="FW465" s="184"/>
      <c r="FX465" s="184"/>
      <c r="FY465" s="184"/>
      <c r="FZ465" s="184"/>
      <c r="GA465" s="184"/>
      <c r="GB465" s="184"/>
      <c r="GC465" s="184"/>
      <c r="GD465" s="184"/>
      <c r="GE465" s="184"/>
      <c r="GF465" s="184"/>
      <c r="GG465" s="184"/>
      <c r="GH465" s="184"/>
      <c r="GI465" s="184"/>
      <c r="GJ465" s="184"/>
      <c r="GK465" s="184"/>
      <c r="GL465" s="184"/>
      <c r="GM465" s="184"/>
      <c r="GN465" s="184"/>
      <c r="GO465" s="184"/>
      <c r="GP465" s="184"/>
      <c r="GQ465" s="184"/>
      <c r="GR465" s="184"/>
      <c r="GS465" s="184"/>
      <c r="GT465" s="184"/>
      <c r="GU465" s="184"/>
      <c r="GV465" s="184"/>
      <c r="GW465" s="184"/>
      <c r="GX465" s="184"/>
      <c r="GY465" s="184"/>
      <c r="GZ465" s="184"/>
      <c r="HA465" s="184"/>
      <c r="HB465" s="184"/>
      <c r="HC465" s="184"/>
      <c r="HD465" s="184"/>
      <c r="HE465" s="184"/>
      <c r="HF465" s="184"/>
      <c r="HG465" s="184"/>
      <c r="HH465" s="184"/>
      <c r="HI465" s="184"/>
      <c r="HJ465" s="184"/>
      <c r="HK465" s="578"/>
      <c r="HL465" s="185"/>
    </row>
    <row r="466" spans="1:220">
      <c r="A466" s="284"/>
      <c r="B466" s="285"/>
      <c r="C466" s="286"/>
      <c r="D466" s="287"/>
      <c r="E466" s="288"/>
      <c r="F466" s="289"/>
      <c r="G466" s="289"/>
      <c r="H466" s="289"/>
      <c r="I466" s="289"/>
      <c r="J466" s="289"/>
      <c r="K466" s="289"/>
      <c r="L466" s="289"/>
      <c r="M466" s="572"/>
      <c r="N466" s="572"/>
      <c r="O466" s="572"/>
      <c r="P466" s="572"/>
      <c r="Q466" s="572"/>
      <c r="R466" s="572"/>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184"/>
      <c r="AX466" s="184"/>
      <c r="AY466" s="184"/>
      <c r="AZ466" s="184"/>
      <c r="BA466" s="184"/>
      <c r="BB466" s="184"/>
      <c r="BC466" s="184"/>
      <c r="BD466" s="184"/>
      <c r="BE466" s="184"/>
      <c r="BF466" s="184"/>
      <c r="BG466" s="184"/>
      <c r="BH466" s="184"/>
      <c r="BI466" s="184"/>
      <c r="BJ466" s="184"/>
      <c r="BK466" s="184"/>
      <c r="BL466" s="184"/>
      <c r="BM466" s="184"/>
      <c r="BN466" s="184"/>
      <c r="BO466" s="184"/>
      <c r="BP466" s="184"/>
      <c r="BQ466" s="184"/>
      <c r="BR466" s="184"/>
      <c r="BS466" s="184"/>
      <c r="BT466" s="184"/>
      <c r="BU466" s="184"/>
      <c r="BV466" s="184"/>
      <c r="BW466" s="184"/>
      <c r="BX466" s="184"/>
      <c r="BY466" s="184"/>
      <c r="BZ466" s="184"/>
      <c r="CA466" s="184"/>
      <c r="CB466" s="184"/>
      <c r="CC466" s="184"/>
      <c r="CD466" s="184"/>
      <c r="CE466" s="184"/>
      <c r="CF466" s="184"/>
      <c r="CG466" s="184"/>
      <c r="CH466" s="184"/>
      <c r="CI466" s="184"/>
      <c r="CJ466" s="184"/>
      <c r="CK466" s="184"/>
      <c r="CL466" s="184"/>
      <c r="CM466" s="184"/>
      <c r="CN466" s="184"/>
      <c r="CO466" s="184"/>
      <c r="CP466" s="184"/>
      <c r="CQ466" s="184"/>
      <c r="CR466" s="184"/>
      <c r="CS466" s="184"/>
      <c r="CT466" s="184"/>
      <c r="CU466" s="184"/>
      <c r="CV466" s="184"/>
      <c r="CW466" s="184"/>
      <c r="CX466" s="184"/>
      <c r="CY466" s="184"/>
      <c r="CZ466" s="184"/>
      <c r="DA466" s="184"/>
      <c r="DB466" s="184"/>
      <c r="DC466" s="184"/>
      <c r="DD466" s="184"/>
      <c r="DE466" s="184"/>
      <c r="DF466" s="184"/>
      <c r="DG466" s="184"/>
      <c r="DH466" s="184"/>
      <c r="DI466" s="184"/>
      <c r="DJ466" s="184"/>
      <c r="DK466" s="184"/>
      <c r="DL466" s="184"/>
      <c r="DM466" s="184"/>
      <c r="DN466" s="184"/>
      <c r="DO466" s="184"/>
      <c r="DP466" s="184"/>
      <c r="DQ466" s="184"/>
      <c r="DR466" s="184"/>
      <c r="DS466" s="184"/>
      <c r="DT466" s="184"/>
      <c r="DU466" s="184"/>
      <c r="DV466" s="184"/>
      <c r="DW466" s="184"/>
      <c r="DX466" s="184"/>
      <c r="DY466" s="184"/>
      <c r="DZ466" s="184"/>
      <c r="EA466" s="184"/>
      <c r="EB466" s="184"/>
      <c r="EC466" s="184"/>
      <c r="ED466" s="184"/>
      <c r="EE466" s="184"/>
      <c r="EF466" s="184"/>
      <c r="EG466" s="184"/>
      <c r="EH466" s="184"/>
      <c r="EI466" s="184"/>
      <c r="EJ466" s="184"/>
      <c r="EK466" s="184"/>
      <c r="EL466" s="184"/>
      <c r="EM466" s="184"/>
      <c r="EN466" s="184"/>
      <c r="EO466" s="184"/>
      <c r="EP466" s="184"/>
      <c r="EQ466" s="184"/>
      <c r="ER466" s="184"/>
      <c r="ES466" s="184"/>
      <c r="ET466" s="184"/>
      <c r="EU466" s="184"/>
      <c r="EV466" s="184"/>
      <c r="EW466" s="184"/>
      <c r="EX466" s="184"/>
      <c r="EY466" s="184"/>
      <c r="EZ466" s="184"/>
      <c r="FA466" s="184"/>
      <c r="FB466" s="184"/>
      <c r="FC466" s="184"/>
      <c r="FD466" s="184"/>
      <c r="FE466" s="184"/>
      <c r="FF466" s="184"/>
      <c r="FG466" s="184"/>
      <c r="FH466" s="184"/>
      <c r="FI466" s="184"/>
      <c r="FJ466" s="184"/>
      <c r="FK466" s="184"/>
      <c r="FL466" s="184"/>
      <c r="FM466" s="184"/>
      <c r="FN466" s="184"/>
      <c r="FO466" s="184"/>
      <c r="FP466" s="184"/>
      <c r="FQ466" s="184"/>
      <c r="FR466" s="184"/>
      <c r="FS466" s="184"/>
      <c r="FT466" s="184"/>
      <c r="FU466" s="184"/>
      <c r="FV466" s="184"/>
      <c r="FW466" s="184"/>
      <c r="FX466" s="184"/>
      <c r="FY466" s="184"/>
      <c r="FZ466" s="184"/>
      <c r="GA466" s="184"/>
      <c r="GB466" s="184"/>
      <c r="GC466" s="184"/>
      <c r="GD466" s="184"/>
      <c r="GE466" s="184"/>
      <c r="GF466" s="184"/>
      <c r="GG466" s="184"/>
      <c r="GH466" s="184"/>
      <c r="GI466" s="184"/>
      <c r="GJ466" s="184"/>
      <c r="GK466" s="184"/>
      <c r="GL466" s="184"/>
      <c r="GM466" s="184"/>
      <c r="GN466" s="184"/>
      <c r="GO466" s="184"/>
      <c r="GP466" s="184"/>
      <c r="GQ466" s="184"/>
      <c r="GR466" s="184"/>
      <c r="GS466" s="184"/>
      <c r="GT466" s="184"/>
      <c r="GU466" s="184"/>
      <c r="GV466" s="184"/>
      <c r="GW466" s="184"/>
      <c r="GX466" s="184"/>
      <c r="GY466" s="184"/>
      <c r="GZ466" s="184"/>
      <c r="HA466" s="184"/>
      <c r="HB466" s="184"/>
      <c r="HC466" s="184"/>
      <c r="HD466" s="184"/>
      <c r="HE466" s="184"/>
      <c r="HF466" s="184"/>
      <c r="HG466" s="184"/>
      <c r="HH466" s="184"/>
      <c r="HI466" s="184"/>
      <c r="HJ466" s="184"/>
      <c r="HK466" s="578"/>
      <c r="HL466" s="185"/>
    </row>
    <row r="467" spans="1:220">
      <c r="A467" s="284"/>
      <c r="B467" s="285"/>
      <c r="C467" s="286"/>
      <c r="D467" s="287"/>
      <c r="E467" s="288"/>
      <c r="F467" s="289"/>
      <c r="G467" s="289"/>
      <c r="H467" s="289"/>
      <c r="I467" s="289"/>
      <c r="J467" s="289"/>
      <c r="K467" s="289"/>
      <c r="L467" s="289"/>
      <c r="M467" s="572"/>
      <c r="N467" s="572"/>
      <c r="O467" s="572"/>
      <c r="P467" s="572"/>
      <c r="Q467" s="572"/>
      <c r="R467" s="572"/>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c r="BO467" s="184"/>
      <c r="BP467" s="184"/>
      <c r="BQ467" s="184"/>
      <c r="BR467" s="184"/>
      <c r="BS467" s="184"/>
      <c r="BT467" s="184"/>
      <c r="BU467" s="184"/>
      <c r="BV467" s="184"/>
      <c r="BW467" s="184"/>
      <c r="BX467" s="184"/>
      <c r="BY467" s="184"/>
      <c r="BZ467" s="184"/>
      <c r="CA467" s="184"/>
      <c r="CB467" s="184"/>
      <c r="CC467" s="184"/>
      <c r="CD467" s="184"/>
      <c r="CE467" s="184"/>
      <c r="CF467" s="184"/>
      <c r="CG467" s="184"/>
      <c r="CH467" s="184"/>
      <c r="CI467" s="184"/>
      <c r="CJ467" s="184"/>
      <c r="CK467" s="184"/>
      <c r="CL467" s="184"/>
      <c r="CM467" s="184"/>
      <c r="CN467" s="184"/>
      <c r="CO467" s="184"/>
      <c r="CP467" s="184"/>
      <c r="CQ467" s="184"/>
      <c r="CR467" s="184"/>
      <c r="CS467" s="184"/>
      <c r="CT467" s="184"/>
      <c r="CU467" s="184"/>
      <c r="CV467" s="184"/>
      <c r="CW467" s="184"/>
      <c r="CX467" s="184"/>
      <c r="CY467" s="184"/>
      <c r="CZ467" s="184"/>
      <c r="DA467" s="184"/>
      <c r="DB467" s="184"/>
      <c r="DC467" s="184"/>
      <c r="DD467" s="184"/>
      <c r="DE467" s="184"/>
      <c r="DF467" s="184"/>
      <c r="DG467" s="184"/>
      <c r="DH467" s="184"/>
      <c r="DI467" s="184"/>
      <c r="DJ467" s="184"/>
      <c r="DK467" s="184"/>
      <c r="DL467" s="184"/>
      <c r="DM467" s="184"/>
      <c r="DN467" s="184"/>
      <c r="DO467" s="184"/>
      <c r="DP467" s="184"/>
      <c r="DQ467" s="184"/>
      <c r="DR467" s="184"/>
      <c r="DS467" s="184"/>
      <c r="DT467" s="184"/>
      <c r="DU467" s="184"/>
      <c r="DV467" s="184"/>
      <c r="DW467" s="184"/>
      <c r="DX467" s="184"/>
      <c r="DY467" s="184"/>
      <c r="DZ467" s="184"/>
      <c r="EA467" s="184"/>
      <c r="EB467" s="184"/>
      <c r="EC467" s="184"/>
      <c r="ED467" s="184"/>
      <c r="EE467" s="184"/>
      <c r="EF467" s="184"/>
      <c r="EG467" s="184"/>
      <c r="EH467" s="184"/>
      <c r="EI467" s="184"/>
      <c r="EJ467" s="184"/>
      <c r="EK467" s="184"/>
      <c r="EL467" s="184"/>
      <c r="EM467" s="184"/>
      <c r="EN467" s="184"/>
      <c r="EO467" s="184"/>
      <c r="EP467" s="184"/>
      <c r="EQ467" s="184"/>
      <c r="ER467" s="184"/>
      <c r="ES467" s="184"/>
      <c r="ET467" s="184"/>
      <c r="EU467" s="184"/>
      <c r="EV467" s="184"/>
      <c r="EW467" s="184"/>
      <c r="EX467" s="184"/>
      <c r="EY467" s="184"/>
      <c r="EZ467" s="184"/>
      <c r="FA467" s="184"/>
      <c r="FB467" s="184"/>
      <c r="FC467" s="184"/>
      <c r="FD467" s="184"/>
      <c r="FE467" s="184"/>
      <c r="FF467" s="184"/>
      <c r="FG467" s="184"/>
      <c r="FH467" s="184"/>
      <c r="FI467" s="184"/>
      <c r="FJ467" s="184"/>
      <c r="FK467" s="184"/>
      <c r="FL467" s="184"/>
      <c r="FM467" s="184"/>
      <c r="FN467" s="184"/>
      <c r="FO467" s="184"/>
      <c r="FP467" s="184"/>
      <c r="FQ467" s="184"/>
      <c r="FR467" s="184"/>
      <c r="FS467" s="184"/>
      <c r="FT467" s="184"/>
      <c r="FU467" s="184"/>
      <c r="FV467" s="184"/>
      <c r="FW467" s="184"/>
      <c r="FX467" s="184"/>
      <c r="FY467" s="184"/>
      <c r="FZ467" s="184"/>
      <c r="GA467" s="184"/>
      <c r="GB467" s="184"/>
      <c r="GC467" s="184"/>
      <c r="GD467" s="184"/>
      <c r="GE467" s="184"/>
      <c r="GF467" s="184"/>
      <c r="GG467" s="184"/>
      <c r="GH467" s="184"/>
      <c r="GI467" s="184"/>
      <c r="GJ467" s="184"/>
      <c r="GK467" s="184"/>
      <c r="GL467" s="184"/>
      <c r="GM467" s="184"/>
      <c r="GN467" s="184"/>
      <c r="GO467" s="184"/>
      <c r="GP467" s="184"/>
      <c r="GQ467" s="184"/>
      <c r="GR467" s="184"/>
      <c r="GS467" s="184"/>
      <c r="GT467" s="184"/>
      <c r="GU467" s="184"/>
      <c r="GV467" s="184"/>
      <c r="GW467" s="184"/>
      <c r="GX467" s="184"/>
      <c r="GY467" s="184"/>
      <c r="GZ467" s="184"/>
      <c r="HA467" s="184"/>
      <c r="HB467" s="184"/>
      <c r="HC467" s="184"/>
      <c r="HD467" s="184"/>
      <c r="HE467" s="184"/>
      <c r="HF467" s="184"/>
      <c r="HG467" s="184"/>
      <c r="HH467" s="184"/>
      <c r="HI467" s="184"/>
      <c r="HJ467" s="184"/>
      <c r="HK467" s="578"/>
      <c r="HL467" s="185"/>
    </row>
    <row r="468" spans="1:220">
      <c r="A468" s="284"/>
      <c r="B468" s="285"/>
      <c r="C468" s="286"/>
      <c r="D468" s="287"/>
      <c r="E468" s="288"/>
      <c r="F468" s="289"/>
      <c r="G468" s="289"/>
      <c r="H468" s="289"/>
      <c r="I468" s="289"/>
      <c r="J468" s="289"/>
      <c r="K468" s="289"/>
      <c r="L468" s="289"/>
      <c r="M468" s="572"/>
      <c r="N468" s="572"/>
      <c r="O468" s="572"/>
      <c r="P468" s="572"/>
      <c r="Q468" s="572"/>
      <c r="R468" s="572"/>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c r="BO468" s="184"/>
      <c r="BP468" s="184"/>
      <c r="BQ468" s="184"/>
      <c r="BR468" s="184"/>
      <c r="BS468" s="184"/>
      <c r="BT468" s="184"/>
      <c r="BU468" s="184"/>
      <c r="BV468" s="184"/>
      <c r="BW468" s="184"/>
      <c r="BX468" s="184"/>
      <c r="BY468" s="184"/>
      <c r="BZ468" s="184"/>
      <c r="CA468" s="184"/>
      <c r="CB468" s="184"/>
      <c r="CC468" s="184"/>
      <c r="CD468" s="184"/>
      <c r="CE468" s="184"/>
      <c r="CF468" s="184"/>
      <c r="CG468" s="184"/>
      <c r="CH468" s="184"/>
      <c r="CI468" s="184"/>
      <c r="CJ468" s="184"/>
      <c r="CK468" s="184"/>
      <c r="CL468" s="184"/>
      <c r="CM468" s="184"/>
      <c r="CN468" s="184"/>
      <c r="CO468" s="184"/>
      <c r="CP468" s="184"/>
      <c r="CQ468" s="184"/>
      <c r="CR468" s="184"/>
      <c r="CS468" s="184"/>
      <c r="CT468" s="184"/>
      <c r="CU468" s="184"/>
      <c r="CV468" s="184"/>
      <c r="CW468" s="184"/>
      <c r="CX468" s="184"/>
      <c r="CY468" s="184"/>
      <c r="CZ468" s="184"/>
      <c r="DA468" s="184"/>
      <c r="DB468" s="184"/>
      <c r="DC468" s="184"/>
      <c r="DD468" s="184"/>
      <c r="DE468" s="184"/>
      <c r="DF468" s="184"/>
      <c r="DG468" s="184"/>
      <c r="DH468" s="184"/>
      <c r="DI468" s="184"/>
      <c r="DJ468" s="184"/>
      <c r="DK468" s="184"/>
      <c r="DL468" s="184"/>
      <c r="DM468" s="184"/>
      <c r="DN468" s="184"/>
      <c r="DO468" s="184"/>
      <c r="DP468" s="184"/>
      <c r="DQ468" s="184"/>
      <c r="DR468" s="184"/>
      <c r="DS468" s="184"/>
      <c r="DT468" s="184"/>
      <c r="DU468" s="184"/>
      <c r="DV468" s="184"/>
      <c r="DW468" s="184"/>
      <c r="DX468" s="184"/>
      <c r="DY468" s="184"/>
      <c r="DZ468" s="184"/>
      <c r="EA468" s="184"/>
      <c r="EB468" s="184"/>
      <c r="EC468" s="184"/>
      <c r="ED468" s="184"/>
      <c r="EE468" s="184"/>
      <c r="EF468" s="184"/>
      <c r="EG468" s="184"/>
      <c r="EH468" s="184"/>
      <c r="EI468" s="184"/>
      <c r="EJ468" s="184"/>
      <c r="EK468" s="184"/>
      <c r="EL468" s="184"/>
      <c r="EM468" s="184"/>
      <c r="EN468" s="184"/>
      <c r="EO468" s="184"/>
      <c r="EP468" s="184"/>
      <c r="EQ468" s="184"/>
      <c r="ER468" s="184"/>
      <c r="ES468" s="184"/>
      <c r="ET468" s="184"/>
      <c r="EU468" s="184"/>
      <c r="EV468" s="184"/>
      <c r="EW468" s="184"/>
      <c r="EX468" s="184"/>
      <c r="EY468" s="184"/>
      <c r="EZ468" s="184"/>
      <c r="FA468" s="184"/>
      <c r="FB468" s="184"/>
      <c r="FC468" s="184"/>
      <c r="FD468" s="184"/>
      <c r="FE468" s="184"/>
      <c r="FF468" s="184"/>
      <c r="FG468" s="184"/>
      <c r="FH468" s="184"/>
      <c r="FI468" s="184"/>
      <c r="FJ468" s="184"/>
      <c r="FK468" s="184"/>
      <c r="FL468" s="184"/>
      <c r="FM468" s="184"/>
      <c r="FN468" s="184"/>
      <c r="FO468" s="184"/>
      <c r="FP468" s="184"/>
      <c r="FQ468" s="184"/>
      <c r="FR468" s="184"/>
      <c r="FS468" s="184"/>
      <c r="FT468" s="184"/>
      <c r="FU468" s="184"/>
      <c r="FV468" s="184"/>
      <c r="FW468" s="184"/>
      <c r="FX468" s="184"/>
      <c r="FY468" s="184"/>
      <c r="FZ468" s="184"/>
      <c r="GA468" s="184"/>
      <c r="GB468" s="184"/>
      <c r="GC468" s="184"/>
      <c r="GD468" s="184"/>
      <c r="GE468" s="184"/>
      <c r="GF468" s="184"/>
      <c r="GG468" s="184"/>
      <c r="GH468" s="184"/>
      <c r="GI468" s="184"/>
      <c r="GJ468" s="184"/>
      <c r="GK468" s="184"/>
      <c r="GL468" s="184"/>
      <c r="GM468" s="184"/>
      <c r="GN468" s="184"/>
      <c r="GO468" s="184"/>
      <c r="GP468" s="184"/>
      <c r="GQ468" s="184"/>
      <c r="GR468" s="184"/>
      <c r="GS468" s="184"/>
      <c r="GT468" s="184"/>
      <c r="GU468" s="184"/>
      <c r="GV468" s="184"/>
      <c r="GW468" s="184"/>
      <c r="GX468" s="184"/>
      <c r="GY468" s="184"/>
      <c r="GZ468" s="184"/>
      <c r="HA468" s="184"/>
      <c r="HB468" s="184"/>
      <c r="HC468" s="184"/>
      <c r="HD468" s="184"/>
      <c r="HE468" s="184"/>
      <c r="HF468" s="184"/>
      <c r="HG468" s="184"/>
      <c r="HH468" s="184"/>
      <c r="HI468" s="184"/>
      <c r="HJ468" s="184"/>
      <c r="HK468" s="578"/>
      <c r="HL468" s="185"/>
    </row>
    <row r="469" spans="1:220">
      <c r="A469" s="284"/>
      <c r="B469" s="285"/>
      <c r="C469" s="286"/>
      <c r="D469" s="287"/>
      <c r="E469" s="288"/>
      <c r="F469" s="289"/>
      <c r="G469" s="289"/>
      <c r="H469" s="289"/>
      <c r="I469" s="289"/>
      <c r="J469" s="289"/>
      <c r="K469" s="289"/>
      <c r="L469" s="289"/>
      <c r="M469" s="572"/>
      <c r="N469" s="572"/>
      <c r="O469" s="572"/>
      <c r="P469" s="572"/>
      <c r="Q469" s="572"/>
      <c r="R469" s="572"/>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c r="BO469" s="184"/>
      <c r="BP469" s="184"/>
      <c r="BQ469" s="184"/>
      <c r="BR469" s="184"/>
      <c r="BS469" s="184"/>
      <c r="BT469" s="184"/>
      <c r="BU469" s="184"/>
      <c r="BV469" s="184"/>
      <c r="BW469" s="184"/>
      <c r="BX469" s="184"/>
      <c r="BY469" s="184"/>
      <c r="BZ469" s="184"/>
      <c r="CA469" s="184"/>
      <c r="CB469" s="184"/>
      <c r="CC469" s="184"/>
      <c r="CD469" s="184"/>
      <c r="CE469" s="184"/>
      <c r="CF469" s="184"/>
      <c r="CG469" s="184"/>
      <c r="CH469" s="184"/>
      <c r="CI469" s="184"/>
      <c r="CJ469" s="184"/>
      <c r="CK469" s="184"/>
      <c r="CL469" s="184"/>
      <c r="CM469" s="184"/>
      <c r="CN469" s="184"/>
      <c r="CO469" s="184"/>
      <c r="CP469" s="184"/>
      <c r="CQ469" s="184"/>
      <c r="CR469" s="184"/>
      <c r="CS469" s="184"/>
      <c r="CT469" s="184"/>
      <c r="CU469" s="184"/>
      <c r="CV469" s="184"/>
      <c r="CW469" s="184"/>
      <c r="CX469" s="184"/>
      <c r="CY469" s="184"/>
      <c r="CZ469" s="184"/>
      <c r="DA469" s="184"/>
      <c r="DB469" s="184"/>
      <c r="DC469" s="184"/>
      <c r="DD469" s="184"/>
      <c r="DE469" s="184"/>
      <c r="DF469" s="184"/>
      <c r="DG469" s="184"/>
      <c r="DH469" s="184"/>
      <c r="DI469" s="184"/>
      <c r="DJ469" s="184"/>
      <c r="DK469" s="184"/>
      <c r="DL469" s="184"/>
      <c r="DM469" s="184"/>
      <c r="DN469" s="184"/>
      <c r="DO469" s="184"/>
      <c r="DP469" s="184"/>
      <c r="DQ469" s="184"/>
      <c r="DR469" s="184"/>
      <c r="DS469" s="184"/>
      <c r="DT469" s="184"/>
      <c r="DU469" s="184"/>
      <c r="DV469" s="184"/>
      <c r="DW469" s="184"/>
      <c r="DX469" s="184"/>
      <c r="DY469" s="184"/>
      <c r="DZ469" s="184"/>
      <c r="EA469" s="184"/>
      <c r="EB469" s="184"/>
      <c r="EC469" s="184"/>
      <c r="ED469" s="184"/>
      <c r="EE469" s="184"/>
      <c r="EF469" s="184"/>
      <c r="EG469" s="184"/>
      <c r="EH469" s="184"/>
      <c r="EI469" s="184"/>
      <c r="EJ469" s="184"/>
      <c r="EK469" s="184"/>
      <c r="EL469" s="184"/>
      <c r="EM469" s="184"/>
      <c r="EN469" s="184"/>
      <c r="EO469" s="184"/>
      <c r="EP469" s="184"/>
      <c r="EQ469" s="184"/>
      <c r="ER469" s="184"/>
      <c r="ES469" s="184"/>
      <c r="ET469" s="184"/>
      <c r="EU469" s="184"/>
      <c r="EV469" s="184"/>
      <c r="EW469" s="184"/>
      <c r="EX469" s="184"/>
      <c r="EY469" s="184"/>
      <c r="EZ469" s="184"/>
      <c r="FA469" s="184"/>
      <c r="FB469" s="184"/>
      <c r="FC469" s="184"/>
      <c r="FD469" s="184"/>
      <c r="FE469" s="184"/>
      <c r="FF469" s="184"/>
      <c r="FG469" s="184"/>
      <c r="FH469" s="184"/>
      <c r="FI469" s="184"/>
      <c r="FJ469" s="184"/>
      <c r="FK469" s="184"/>
      <c r="FL469" s="184"/>
      <c r="FM469" s="184"/>
      <c r="FN469" s="184"/>
      <c r="FO469" s="184"/>
      <c r="FP469" s="184"/>
      <c r="FQ469" s="184"/>
      <c r="FR469" s="184"/>
      <c r="FS469" s="184"/>
      <c r="FT469" s="184"/>
      <c r="FU469" s="184"/>
      <c r="FV469" s="184"/>
      <c r="FW469" s="184"/>
      <c r="FX469" s="184"/>
      <c r="FY469" s="184"/>
      <c r="FZ469" s="184"/>
      <c r="GA469" s="184"/>
      <c r="GB469" s="184"/>
      <c r="GC469" s="184"/>
      <c r="GD469" s="184"/>
      <c r="GE469" s="184"/>
      <c r="GF469" s="184"/>
      <c r="GG469" s="184"/>
      <c r="GH469" s="184"/>
      <c r="GI469" s="184"/>
      <c r="GJ469" s="184"/>
      <c r="GK469" s="184"/>
      <c r="GL469" s="184"/>
      <c r="GM469" s="184"/>
      <c r="GN469" s="184"/>
      <c r="GO469" s="184"/>
      <c r="GP469" s="184"/>
      <c r="GQ469" s="184"/>
      <c r="GR469" s="184"/>
      <c r="GS469" s="184"/>
      <c r="GT469" s="184"/>
      <c r="GU469" s="184"/>
      <c r="GV469" s="184"/>
      <c r="GW469" s="184"/>
      <c r="GX469" s="184"/>
      <c r="GY469" s="184"/>
      <c r="GZ469" s="184"/>
      <c r="HA469" s="184"/>
      <c r="HB469" s="184"/>
      <c r="HC469" s="184"/>
      <c r="HD469" s="184"/>
      <c r="HE469" s="184"/>
      <c r="HF469" s="184"/>
      <c r="HG469" s="184"/>
      <c r="HH469" s="184"/>
      <c r="HI469" s="184"/>
      <c r="HJ469" s="184"/>
      <c r="HK469" s="578"/>
      <c r="HL469" s="185"/>
    </row>
    <row r="470" spans="1:220">
      <c r="A470" s="284"/>
      <c r="B470" s="285"/>
      <c r="C470" s="286"/>
      <c r="D470" s="287"/>
      <c r="E470" s="288"/>
      <c r="F470" s="289"/>
      <c r="G470" s="289"/>
      <c r="H470" s="289"/>
      <c r="I470" s="289"/>
      <c r="J470" s="289"/>
      <c r="K470" s="289"/>
      <c r="L470" s="289"/>
      <c r="M470" s="572"/>
      <c r="N470" s="572"/>
      <c r="O470" s="572"/>
      <c r="P470" s="572"/>
      <c r="Q470" s="572"/>
      <c r="R470" s="572"/>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c r="CE470" s="184"/>
      <c r="CF470" s="184"/>
      <c r="CG470" s="184"/>
      <c r="CH470" s="184"/>
      <c r="CI470" s="184"/>
      <c r="CJ470" s="184"/>
      <c r="CK470" s="184"/>
      <c r="CL470" s="184"/>
      <c r="CM470" s="184"/>
      <c r="CN470" s="184"/>
      <c r="CO470" s="184"/>
      <c r="CP470" s="184"/>
      <c r="CQ470" s="184"/>
      <c r="CR470" s="184"/>
      <c r="CS470" s="184"/>
      <c r="CT470" s="184"/>
      <c r="CU470" s="184"/>
      <c r="CV470" s="184"/>
      <c r="CW470" s="184"/>
      <c r="CX470" s="184"/>
      <c r="CY470" s="184"/>
      <c r="CZ470" s="184"/>
      <c r="DA470" s="184"/>
      <c r="DB470" s="184"/>
      <c r="DC470" s="184"/>
      <c r="DD470" s="184"/>
      <c r="DE470" s="184"/>
      <c r="DF470" s="184"/>
      <c r="DG470" s="184"/>
      <c r="DH470" s="184"/>
      <c r="DI470" s="184"/>
      <c r="DJ470" s="184"/>
      <c r="DK470" s="184"/>
      <c r="DL470" s="184"/>
      <c r="DM470" s="184"/>
      <c r="DN470" s="184"/>
      <c r="DO470" s="184"/>
      <c r="DP470" s="184"/>
      <c r="DQ470" s="184"/>
      <c r="DR470" s="184"/>
      <c r="DS470" s="184"/>
      <c r="DT470" s="184"/>
      <c r="DU470" s="184"/>
      <c r="DV470" s="184"/>
      <c r="DW470" s="184"/>
      <c r="DX470" s="184"/>
      <c r="DY470" s="184"/>
      <c r="DZ470" s="184"/>
      <c r="EA470" s="184"/>
      <c r="EB470" s="184"/>
      <c r="EC470" s="184"/>
      <c r="ED470" s="184"/>
      <c r="EE470" s="184"/>
      <c r="EF470" s="184"/>
      <c r="EG470" s="184"/>
      <c r="EH470" s="184"/>
      <c r="EI470" s="184"/>
      <c r="EJ470" s="184"/>
      <c r="EK470" s="184"/>
      <c r="EL470" s="184"/>
      <c r="EM470" s="184"/>
      <c r="EN470" s="184"/>
      <c r="EO470" s="184"/>
      <c r="EP470" s="184"/>
      <c r="EQ470" s="184"/>
      <c r="ER470" s="184"/>
      <c r="ES470" s="184"/>
      <c r="ET470" s="184"/>
      <c r="EU470" s="184"/>
      <c r="EV470" s="184"/>
      <c r="EW470" s="184"/>
      <c r="EX470" s="184"/>
      <c r="EY470" s="184"/>
      <c r="EZ470" s="184"/>
      <c r="FA470" s="184"/>
      <c r="FB470" s="184"/>
      <c r="FC470" s="184"/>
      <c r="FD470" s="184"/>
      <c r="FE470" s="184"/>
      <c r="FF470" s="184"/>
      <c r="FG470" s="184"/>
      <c r="FH470" s="184"/>
      <c r="FI470" s="184"/>
      <c r="FJ470" s="184"/>
      <c r="FK470" s="184"/>
      <c r="FL470" s="184"/>
      <c r="FM470" s="184"/>
      <c r="FN470" s="184"/>
      <c r="FO470" s="184"/>
      <c r="FP470" s="184"/>
      <c r="FQ470" s="184"/>
      <c r="FR470" s="184"/>
      <c r="FS470" s="184"/>
      <c r="FT470" s="184"/>
      <c r="FU470" s="184"/>
      <c r="FV470" s="184"/>
      <c r="FW470" s="184"/>
      <c r="FX470" s="184"/>
      <c r="FY470" s="184"/>
      <c r="FZ470" s="184"/>
      <c r="GA470" s="184"/>
      <c r="GB470" s="184"/>
      <c r="GC470" s="184"/>
      <c r="GD470" s="184"/>
      <c r="GE470" s="184"/>
      <c r="GF470" s="184"/>
      <c r="GG470" s="184"/>
      <c r="GH470" s="184"/>
      <c r="GI470" s="184"/>
      <c r="GJ470" s="184"/>
      <c r="GK470" s="184"/>
      <c r="GL470" s="184"/>
      <c r="GM470" s="184"/>
      <c r="GN470" s="184"/>
      <c r="GO470" s="184"/>
      <c r="GP470" s="184"/>
      <c r="GQ470" s="184"/>
      <c r="GR470" s="184"/>
      <c r="GS470" s="184"/>
      <c r="GT470" s="184"/>
      <c r="GU470" s="184"/>
      <c r="GV470" s="184"/>
      <c r="GW470" s="184"/>
      <c r="GX470" s="184"/>
      <c r="GY470" s="184"/>
      <c r="GZ470" s="184"/>
      <c r="HA470" s="184"/>
      <c r="HB470" s="184"/>
      <c r="HC470" s="184"/>
      <c r="HD470" s="184"/>
      <c r="HE470" s="184"/>
      <c r="HF470" s="184"/>
      <c r="HG470" s="184"/>
      <c r="HH470" s="184"/>
      <c r="HI470" s="184"/>
      <c r="HJ470" s="184"/>
      <c r="HK470" s="578"/>
      <c r="HL470" s="185"/>
    </row>
    <row r="471" spans="1:220">
      <c r="A471" s="284"/>
      <c r="B471" s="285"/>
      <c r="C471" s="286"/>
      <c r="D471" s="287"/>
      <c r="E471" s="288"/>
      <c r="F471" s="289"/>
      <c r="G471" s="289"/>
      <c r="H471" s="289"/>
      <c r="I471" s="289"/>
      <c r="J471" s="289"/>
      <c r="K471" s="289"/>
      <c r="L471" s="289"/>
      <c r="M471" s="572"/>
      <c r="N471" s="572"/>
      <c r="O471" s="572"/>
      <c r="P471" s="572"/>
      <c r="Q471" s="572"/>
      <c r="R471" s="572"/>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c r="BO471" s="184"/>
      <c r="BP471" s="184"/>
      <c r="BQ471" s="184"/>
      <c r="BR471" s="184"/>
      <c r="BS471" s="184"/>
      <c r="BT471" s="184"/>
      <c r="BU471" s="184"/>
      <c r="BV471" s="184"/>
      <c r="BW471" s="184"/>
      <c r="BX471" s="184"/>
      <c r="BY471" s="184"/>
      <c r="BZ471" s="184"/>
      <c r="CA471" s="184"/>
      <c r="CB471" s="184"/>
      <c r="CC471" s="184"/>
      <c r="CD471" s="184"/>
      <c r="CE471" s="184"/>
      <c r="CF471" s="184"/>
      <c r="CG471" s="184"/>
      <c r="CH471" s="184"/>
      <c r="CI471" s="184"/>
      <c r="CJ471" s="184"/>
      <c r="CK471" s="184"/>
      <c r="CL471" s="184"/>
      <c r="CM471" s="184"/>
      <c r="CN471" s="184"/>
      <c r="CO471" s="184"/>
      <c r="CP471" s="184"/>
      <c r="CQ471" s="184"/>
      <c r="CR471" s="184"/>
      <c r="CS471" s="184"/>
      <c r="CT471" s="184"/>
      <c r="CU471" s="184"/>
      <c r="CV471" s="184"/>
      <c r="CW471" s="184"/>
      <c r="CX471" s="184"/>
      <c r="CY471" s="184"/>
      <c r="CZ471" s="184"/>
      <c r="DA471" s="184"/>
      <c r="DB471" s="184"/>
      <c r="DC471" s="184"/>
      <c r="DD471" s="184"/>
      <c r="DE471" s="184"/>
      <c r="DF471" s="184"/>
      <c r="DG471" s="184"/>
      <c r="DH471" s="184"/>
      <c r="DI471" s="184"/>
      <c r="DJ471" s="184"/>
      <c r="DK471" s="184"/>
      <c r="DL471" s="184"/>
      <c r="DM471" s="184"/>
      <c r="DN471" s="184"/>
      <c r="DO471" s="184"/>
      <c r="DP471" s="184"/>
      <c r="DQ471" s="184"/>
      <c r="DR471" s="184"/>
      <c r="DS471" s="184"/>
      <c r="DT471" s="184"/>
      <c r="DU471" s="184"/>
      <c r="DV471" s="184"/>
      <c r="DW471" s="184"/>
      <c r="DX471" s="184"/>
      <c r="DY471" s="184"/>
      <c r="DZ471" s="184"/>
      <c r="EA471" s="184"/>
      <c r="EB471" s="184"/>
      <c r="EC471" s="184"/>
      <c r="ED471" s="184"/>
      <c r="EE471" s="184"/>
      <c r="EF471" s="184"/>
      <c r="EG471" s="184"/>
      <c r="EH471" s="184"/>
      <c r="EI471" s="184"/>
      <c r="EJ471" s="184"/>
      <c r="EK471" s="184"/>
      <c r="EL471" s="184"/>
      <c r="EM471" s="184"/>
      <c r="EN471" s="184"/>
      <c r="EO471" s="184"/>
      <c r="EP471" s="184"/>
      <c r="EQ471" s="184"/>
      <c r="ER471" s="184"/>
      <c r="ES471" s="184"/>
      <c r="ET471" s="184"/>
      <c r="EU471" s="184"/>
      <c r="EV471" s="184"/>
      <c r="EW471" s="184"/>
      <c r="EX471" s="184"/>
      <c r="EY471" s="184"/>
      <c r="EZ471" s="184"/>
      <c r="FA471" s="184"/>
      <c r="FB471" s="184"/>
      <c r="FC471" s="184"/>
      <c r="FD471" s="184"/>
      <c r="FE471" s="184"/>
      <c r="FF471" s="184"/>
      <c r="FG471" s="184"/>
      <c r="FH471" s="184"/>
      <c r="FI471" s="184"/>
      <c r="FJ471" s="184"/>
      <c r="FK471" s="184"/>
      <c r="FL471" s="184"/>
      <c r="FM471" s="184"/>
      <c r="FN471" s="184"/>
      <c r="FO471" s="184"/>
      <c r="FP471" s="184"/>
      <c r="FQ471" s="184"/>
      <c r="FR471" s="184"/>
      <c r="FS471" s="184"/>
      <c r="FT471" s="184"/>
      <c r="FU471" s="184"/>
      <c r="FV471" s="184"/>
      <c r="FW471" s="184"/>
      <c r="FX471" s="184"/>
      <c r="FY471" s="184"/>
      <c r="FZ471" s="184"/>
      <c r="GA471" s="184"/>
      <c r="GB471" s="184"/>
      <c r="GC471" s="184"/>
      <c r="GD471" s="184"/>
      <c r="GE471" s="184"/>
      <c r="GF471" s="184"/>
      <c r="GG471" s="184"/>
      <c r="GH471" s="184"/>
      <c r="GI471" s="184"/>
      <c r="GJ471" s="184"/>
      <c r="GK471" s="184"/>
      <c r="GL471" s="184"/>
      <c r="GM471" s="184"/>
      <c r="GN471" s="184"/>
      <c r="GO471" s="184"/>
      <c r="GP471" s="184"/>
      <c r="GQ471" s="184"/>
      <c r="GR471" s="184"/>
      <c r="GS471" s="184"/>
      <c r="GT471" s="184"/>
      <c r="GU471" s="184"/>
      <c r="GV471" s="184"/>
      <c r="GW471" s="184"/>
      <c r="GX471" s="184"/>
      <c r="GY471" s="184"/>
      <c r="GZ471" s="184"/>
      <c r="HA471" s="184"/>
      <c r="HB471" s="184"/>
      <c r="HC471" s="184"/>
      <c r="HD471" s="184"/>
      <c r="HE471" s="184"/>
      <c r="HF471" s="184"/>
      <c r="HG471" s="184"/>
      <c r="HH471" s="184"/>
      <c r="HI471" s="184"/>
      <c r="HJ471" s="184"/>
      <c r="HK471" s="578"/>
      <c r="HL471" s="185"/>
    </row>
    <row r="472" spans="1:220">
      <c r="A472" s="284"/>
      <c r="B472" s="285"/>
      <c r="C472" s="286"/>
      <c r="D472" s="287"/>
      <c r="E472" s="288"/>
      <c r="F472" s="289"/>
      <c r="G472" s="289"/>
      <c r="H472" s="289"/>
      <c r="I472" s="289"/>
      <c r="J472" s="289"/>
      <c r="K472" s="289"/>
      <c r="L472" s="289"/>
      <c r="M472" s="572"/>
      <c r="N472" s="572"/>
      <c r="O472" s="572"/>
      <c r="P472" s="572"/>
      <c r="Q472" s="572"/>
      <c r="R472" s="572"/>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184"/>
      <c r="AX472" s="184"/>
      <c r="AY472" s="184"/>
      <c r="AZ472" s="184"/>
      <c r="BA472" s="184"/>
      <c r="BB472" s="184"/>
      <c r="BC472" s="184"/>
      <c r="BD472" s="184"/>
      <c r="BE472" s="184"/>
      <c r="BF472" s="184"/>
      <c r="BG472" s="184"/>
      <c r="BH472" s="184"/>
      <c r="BI472" s="184"/>
      <c r="BJ472" s="184"/>
      <c r="BK472" s="184"/>
      <c r="BL472" s="184"/>
      <c r="BM472" s="184"/>
      <c r="BN472" s="184"/>
      <c r="BO472" s="184"/>
      <c r="BP472" s="184"/>
      <c r="BQ472" s="184"/>
      <c r="BR472" s="184"/>
      <c r="BS472" s="184"/>
      <c r="BT472" s="184"/>
      <c r="BU472" s="184"/>
      <c r="BV472" s="184"/>
      <c r="BW472" s="184"/>
      <c r="BX472" s="184"/>
      <c r="BY472" s="184"/>
      <c r="BZ472" s="184"/>
      <c r="CA472" s="184"/>
      <c r="CB472" s="184"/>
      <c r="CC472" s="184"/>
      <c r="CD472" s="184"/>
      <c r="CE472" s="184"/>
      <c r="CF472" s="184"/>
      <c r="CG472" s="184"/>
      <c r="CH472" s="184"/>
      <c r="CI472" s="184"/>
      <c r="CJ472" s="184"/>
      <c r="CK472" s="184"/>
      <c r="CL472" s="184"/>
      <c r="CM472" s="184"/>
      <c r="CN472" s="184"/>
      <c r="CO472" s="184"/>
      <c r="CP472" s="184"/>
      <c r="CQ472" s="184"/>
      <c r="CR472" s="184"/>
      <c r="CS472" s="184"/>
      <c r="CT472" s="184"/>
      <c r="CU472" s="184"/>
      <c r="CV472" s="184"/>
      <c r="CW472" s="184"/>
      <c r="CX472" s="184"/>
      <c r="CY472" s="184"/>
      <c r="CZ472" s="184"/>
      <c r="DA472" s="184"/>
      <c r="DB472" s="184"/>
      <c r="DC472" s="184"/>
      <c r="DD472" s="184"/>
      <c r="DE472" s="184"/>
      <c r="DF472" s="184"/>
      <c r="DG472" s="184"/>
      <c r="DH472" s="184"/>
      <c r="DI472" s="184"/>
      <c r="DJ472" s="184"/>
      <c r="DK472" s="184"/>
      <c r="DL472" s="184"/>
      <c r="DM472" s="184"/>
      <c r="DN472" s="184"/>
      <c r="DO472" s="184"/>
      <c r="DP472" s="184"/>
      <c r="DQ472" s="184"/>
      <c r="DR472" s="184"/>
      <c r="DS472" s="184"/>
      <c r="DT472" s="184"/>
      <c r="DU472" s="184"/>
      <c r="DV472" s="184"/>
      <c r="DW472" s="184"/>
      <c r="DX472" s="184"/>
      <c r="DY472" s="184"/>
      <c r="DZ472" s="184"/>
      <c r="EA472" s="184"/>
      <c r="EB472" s="184"/>
      <c r="EC472" s="184"/>
      <c r="ED472" s="184"/>
      <c r="EE472" s="184"/>
      <c r="EF472" s="184"/>
      <c r="EG472" s="184"/>
      <c r="EH472" s="184"/>
      <c r="EI472" s="184"/>
      <c r="EJ472" s="184"/>
      <c r="EK472" s="184"/>
      <c r="EL472" s="184"/>
      <c r="EM472" s="184"/>
      <c r="EN472" s="184"/>
      <c r="EO472" s="184"/>
      <c r="EP472" s="184"/>
      <c r="EQ472" s="184"/>
      <c r="ER472" s="184"/>
      <c r="ES472" s="184"/>
      <c r="ET472" s="184"/>
      <c r="EU472" s="184"/>
      <c r="EV472" s="184"/>
      <c r="EW472" s="184"/>
      <c r="EX472" s="184"/>
      <c r="EY472" s="184"/>
      <c r="EZ472" s="184"/>
      <c r="FA472" s="184"/>
      <c r="FB472" s="184"/>
      <c r="FC472" s="184"/>
      <c r="FD472" s="184"/>
      <c r="FE472" s="184"/>
      <c r="FF472" s="184"/>
      <c r="FG472" s="184"/>
      <c r="FH472" s="184"/>
      <c r="FI472" s="184"/>
      <c r="FJ472" s="184"/>
      <c r="FK472" s="184"/>
      <c r="FL472" s="184"/>
      <c r="FM472" s="184"/>
      <c r="FN472" s="184"/>
      <c r="FO472" s="184"/>
      <c r="FP472" s="184"/>
      <c r="FQ472" s="184"/>
      <c r="FR472" s="184"/>
      <c r="FS472" s="184"/>
      <c r="FT472" s="184"/>
      <c r="FU472" s="184"/>
      <c r="FV472" s="184"/>
      <c r="FW472" s="184"/>
      <c r="FX472" s="184"/>
      <c r="FY472" s="184"/>
      <c r="FZ472" s="184"/>
      <c r="GA472" s="184"/>
      <c r="GB472" s="184"/>
      <c r="GC472" s="184"/>
      <c r="GD472" s="184"/>
      <c r="GE472" s="184"/>
      <c r="GF472" s="184"/>
      <c r="GG472" s="184"/>
      <c r="GH472" s="184"/>
      <c r="GI472" s="184"/>
      <c r="GJ472" s="184"/>
      <c r="GK472" s="184"/>
      <c r="GL472" s="184"/>
      <c r="GM472" s="184"/>
      <c r="GN472" s="184"/>
      <c r="GO472" s="184"/>
      <c r="GP472" s="184"/>
      <c r="GQ472" s="184"/>
      <c r="GR472" s="184"/>
      <c r="GS472" s="184"/>
      <c r="GT472" s="184"/>
      <c r="GU472" s="184"/>
      <c r="GV472" s="184"/>
      <c r="GW472" s="184"/>
      <c r="GX472" s="184"/>
      <c r="GY472" s="184"/>
      <c r="GZ472" s="184"/>
      <c r="HA472" s="184"/>
      <c r="HB472" s="184"/>
      <c r="HC472" s="184"/>
      <c r="HD472" s="184"/>
      <c r="HE472" s="184"/>
      <c r="HF472" s="184"/>
      <c r="HG472" s="184"/>
      <c r="HH472" s="184"/>
      <c r="HI472" s="184"/>
      <c r="HJ472" s="184"/>
      <c r="HK472" s="578"/>
      <c r="HL472" s="185"/>
    </row>
    <row r="473" spans="1:220">
      <c r="A473" s="284"/>
      <c r="B473" s="285"/>
      <c r="C473" s="286"/>
      <c r="D473" s="287"/>
      <c r="E473" s="288"/>
      <c r="F473" s="289"/>
      <c r="G473" s="289"/>
      <c r="H473" s="289"/>
      <c r="I473" s="289"/>
      <c r="J473" s="289"/>
      <c r="K473" s="289"/>
      <c r="L473" s="289"/>
      <c r="M473" s="572"/>
      <c r="N473" s="572"/>
      <c r="O473" s="572"/>
      <c r="P473" s="572"/>
      <c r="Q473" s="572"/>
      <c r="R473" s="572"/>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c r="BO473" s="184"/>
      <c r="BP473" s="184"/>
      <c r="BQ473" s="184"/>
      <c r="BR473" s="184"/>
      <c r="BS473" s="184"/>
      <c r="BT473" s="184"/>
      <c r="BU473" s="184"/>
      <c r="BV473" s="184"/>
      <c r="BW473" s="184"/>
      <c r="BX473" s="184"/>
      <c r="BY473" s="184"/>
      <c r="BZ473" s="184"/>
      <c r="CA473" s="184"/>
      <c r="CB473" s="184"/>
      <c r="CC473" s="184"/>
      <c r="CD473" s="184"/>
      <c r="CE473" s="184"/>
      <c r="CF473" s="184"/>
      <c r="CG473" s="184"/>
      <c r="CH473" s="184"/>
      <c r="CI473" s="184"/>
      <c r="CJ473" s="184"/>
      <c r="CK473" s="184"/>
      <c r="CL473" s="184"/>
      <c r="CM473" s="184"/>
      <c r="CN473" s="184"/>
      <c r="CO473" s="184"/>
      <c r="CP473" s="184"/>
      <c r="CQ473" s="184"/>
      <c r="CR473" s="184"/>
      <c r="CS473" s="184"/>
      <c r="CT473" s="184"/>
      <c r="CU473" s="184"/>
      <c r="CV473" s="184"/>
      <c r="CW473" s="184"/>
      <c r="CX473" s="184"/>
      <c r="CY473" s="184"/>
      <c r="CZ473" s="184"/>
      <c r="DA473" s="184"/>
      <c r="DB473" s="184"/>
      <c r="DC473" s="184"/>
      <c r="DD473" s="184"/>
      <c r="DE473" s="184"/>
      <c r="DF473" s="184"/>
      <c r="DG473" s="184"/>
      <c r="DH473" s="184"/>
      <c r="DI473" s="184"/>
      <c r="DJ473" s="184"/>
      <c r="DK473" s="184"/>
      <c r="DL473" s="184"/>
      <c r="DM473" s="184"/>
      <c r="DN473" s="184"/>
      <c r="DO473" s="184"/>
      <c r="DP473" s="184"/>
      <c r="DQ473" s="184"/>
      <c r="DR473" s="184"/>
      <c r="DS473" s="184"/>
      <c r="DT473" s="184"/>
      <c r="DU473" s="184"/>
      <c r="DV473" s="184"/>
      <c r="DW473" s="184"/>
      <c r="DX473" s="184"/>
      <c r="DY473" s="184"/>
      <c r="DZ473" s="184"/>
      <c r="EA473" s="184"/>
      <c r="EB473" s="184"/>
      <c r="EC473" s="184"/>
      <c r="ED473" s="184"/>
      <c r="EE473" s="184"/>
      <c r="EF473" s="184"/>
      <c r="EG473" s="184"/>
      <c r="EH473" s="184"/>
      <c r="EI473" s="184"/>
      <c r="EJ473" s="184"/>
      <c r="EK473" s="184"/>
      <c r="EL473" s="184"/>
      <c r="EM473" s="184"/>
      <c r="EN473" s="184"/>
      <c r="EO473" s="184"/>
      <c r="EP473" s="184"/>
      <c r="EQ473" s="184"/>
      <c r="ER473" s="184"/>
      <c r="ES473" s="184"/>
      <c r="ET473" s="184"/>
      <c r="EU473" s="184"/>
      <c r="EV473" s="184"/>
      <c r="EW473" s="184"/>
      <c r="EX473" s="184"/>
      <c r="EY473" s="184"/>
      <c r="EZ473" s="184"/>
      <c r="FA473" s="184"/>
      <c r="FB473" s="184"/>
      <c r="FC473" s="184"/>
      <c r="FD473" s="184"/>
      <c r="FE473" s="184"/>
      <c r="FF473" s="184"/>
      <c r="FG473" s="184"/>
      <c r="FH473" s="184"/>
      <c r="FI473" s="184"/>
      <c r="FJ473" s="184"/>
      <c r="FK473" s="184"/>
      <c r="FL473" s="184"/>
      <c r="FM473" s="184"/>
      <c r="FN473" s="184"/>
      <c r="FO473" s="184"/>
      <c r="FP473" s="184"/>
      <c r="FQ473" s="184"/>
      <c r="FR473" s="184"/>
      <c r="FS473" s="184"/>
      <c r="FT473" s="184"/>
      <c r="FU473" s="184"/>
      <c r="FV473" s="184"/>
      <c r="FW473" s="184"/>
      <c r="FX473" s="184"/>
      <c r="FY473" s="184"/>
      <c r="FZ473" s="184"/>
      <c r="GA473" s="184"/>
      <c r="GB473" s="184"/>
      <c r="GC473" s="184"/>
      <c r="GD473" s="184"/>
      <c r="GE473" s="184"/>
      <c r="GF473" s="184"/>
      <c r="GG473" s="184"/>
      <c r="GH473" s="184"/>
      <c r="GI473" s="184"/>
      <c r="GJ473" s="184"/>
      <c r="GK473" s="184"/>
      <c r="GL473" s="184"/>
      <c r="GM473" s="184"/>
      <c r="GN473" s="184"/>
      <c r="GO473" s="184"/>
      <c r="GP473" s="184"/>
      <c r="GQ473" s="184"/>
      <c r="GR473" s="184"/>
      <c r="GS473" s="184"/>
      <c r="GT473" s="184"/>
      <c r="GU473" s="184"/>
      <c r="GV473" s="184"/>
      <c r="GW473" s="184"/>
      <c r="GX473" s="184"/>
      <c r="GY473" s="184"/>
      <c r="GZ473" s="184"/>
      <c r="HA473" s="184"/>
      <c r="HB473" s="184"/>
      <c r="HC473" s="184"/>
      <c r="HD473" s="184"/>
      <c r="HE473" s="184"/>
      <c r="HF473" s="184"/>
      <c r="HG473" s="184"/>
      <c r="HH473" s="184"/>
      <c r="HI473" s="184"/>
      <c r="HJ473" s="184"/>
      <c r="HK473" s="578"/>
      <c r="HL473" s="185"/>
    </row>
    <row r="474" spans="1:220">
      <c r="A474" s="284"/>
      <c r="B474" s="285"/>
      <c r="C474" s="286"/>
      <c r="D474" s="287"/>
      <c r="E474" s="288"/>
      <c r="F474" s="289"/>
      <c r="G474" s="289"/>
      <c r="H474" s="289"/>
      <c r="I474" s="289"/>
      <c r="J474" s="289"/>
      <c r="K474" s="289"/>
      <c r="L474" s="289"/>
      <c r="M474" s="572"/>
      <c r="N474" s="572"/>
      <c r="O474" s="572"/>
      <c r="P474" s="572"/>
      <c r="Q474" s="572"/>
      <c r="R474" s="572"/>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c r="BO474" s="184"/>
      <c r="BP474" s="184"/>
      <c r="BQ474" s="184"/>
      <c r="BR474" s="184"/>
      <c r="BS474" s="184"/>
      <c r="BT474" s="184"/>
      <c r="BU474" s="184"/>
      <c r="BV474" s="184"/>
      <c r="BW474" s="184"/>
      <c r="BX474" s="184"/>
      <c r="BY474" s="184"/>
      <c r="BZ474" s="184"/>
      <c r="CA474" s="184"/>
      <c r="CB474" s="184"/>
      <c r="CC474" s="184"/>
      <c r="CD474" s="184"/>
      <c r="CE474" s="184"/>
      <c r="CF474" s="184"/>
      <c r="CG474" s="184"/>
      <c r="CH474" s="184"/>
      <c r="CI474" s="184"/>
      <c r="CJ474" s="184"/>
      <c r="CK474" s="184"/>
      <c r="CL474" s="184"/>
      <c r="CM474" s="184"/>
      <c r="CN474" s="184"/>
      <c r="CO474" s="184"/>
      <c r="CP474" s="184"/>
      <c r="CQ474" s="184"/>
      <c r="CR474" s="184"/>
      <c r="CS474" s="184"/>
      <c r="CT474" s="184"/>
      <c r="CU474" s="184"/>
      <c r="CV474" s="184"/>
      <c r="CW474" s="184"/>
      <c r="CX474" s="184"/>
      <c r="CY474" s="184"/>
      <c r="CZ474" s="184"/>
      <c r="DA474" s="184"/>
      <c r="DB474" s="184"/>
      <c r="DC474" s="184"/>
      <c r="DD474" s="184"/>
      <c r="DE474" s="184"/>
      <c r="DF474" s="184"/>
      <c r="DG474" s="184"/>
      <c r="DH474" s="184"/>
      <c r="DI474" s="184"/>
      <c r="DJ474" s="184"/>
      <c r="DK474" s="184"/>
      <c r="DL474" s="184"/>
      <c r="DM474" s="184"/>
      <c r="DN474" s="184"/>
      <c r="DO474" s="184"/>
      <c r="DP474" s="184"/>
      <c r="DQ474" s="184"/>
      <c r="DR474" s="184"/>
      <c r="DS474" s="184"/>
      <c r="DT474" s="184"/>
      <c r="DU474" s="184"/>
      <c r="DV474" s="184"/>
      <c r="DW474" s="184"/>
      <c r="DX474" s="184"/>
      <c r="DY474" s="184"/>
      <c r="DZ474" s="184"/>
      <c r="EA474" s="184"/>
      <c r="EB474" s="184"/>
      <c r="EC474" s="184"/>
      <c r="ED474" s="184"/>
      <c r="EE474" s="184"/>
      <c r="EF474" s="184"/>
      <c r="EG474" s="184"/>
      <c r="EH474" s="184"/>
      <c r="EI474" s="184"/>
      <c r="EJ474" s="184"/>
      <c r="EK474" s="184"/>
      <c r="EL474" s="184"/>
      <c r="EM474" s="184"/>
      <c r="EN474" s="184"/>
      <c r="EO474" s="184"/>
      <c r="EP474" s="184"/>
      <c r="EQ474" s="184"/>
      <c r="ER474" s="184"/>
      <c r="ES474" s="184"/>
      <c r="ET474" s="184"/>
      <c r="EU474" s="184"/>
      <c r="EV474" s="184"/>
      <c r="EW474" s="184"/>
      <c r="EX474" s="184"/>
      <c r="EY474" s="184"/>
      <c r="EZ474" s="184"/>
      <c r="FA474" s="184"/>
      <c r="FB474" s="184"/>
      <c r="FC474" s="184"/>
      <c r="FD474" s="184"/>
      <c r="FE474" s="184"/>
      <c r="FF474" s="184"/>
      <c r="FG474" s="184"/>
      <c r="FH474" s="184"/>
      <c r="FI474" s="184"/>
      <c r="FJ474" s="184"/>
      <c r="FK474" s="184"/>
      <c r="FL474" s="184"/>
      <c r="FM474" s="184"/>
      <c r="FN474" s="184"/>
      <c r="FO474" s="184"/>
      <c r="FP474" s="184"/>
      <c r="FQ474" s="184"/>
      <c r="FR474" s="184"/>
      <c r="FS474" s="184"/>
      <c r="FT474" s="184"/>
      <c r="FU474" s="184"/>
      <c r="FV474" s="184"/>
      <c r="FW474" s="184"/>
      <c r="FX474" s="184"/>
      <c r="FY474" s="184"/>
      <c r="FZ474" s="184"/>
      <c r="GA474" s="184"/>
      <c r="GB474" s="184"/>
      <c r="GC474" s="184"/>
      <c r="GD474" s="184"/>
      <c r="GE474" s="184"/>
      <c r="GF474" s="184"/>
      <c r="GG474" s="184"/>
      <c r="GH474" s="184"/>
      <c r="GI474" s="184"/>
      <c r="GJ474" s="184"/>
      <c r="GK474" s="184"/>
      <c r="GL474" s="184"/>
      <c r="GM474" s="184"/>
      <c r="GN474" s="184"/>
      <c r="GO474" s="184"/>
      <c r="GP474" s="184"/>
      <c r="GQ474" s="184"/>
      <c r="GR474" s="184"/>
      <c r="GS474" s="184"/>
      <c r="GT474" s="184"/>
      <c r="GU474" s="184"/>
      <c r="GV474" s="184"/>
      <c r="GW474" s="184"/>
      <c r="GX474" s="184"/>
      <c r="GY474" s="184"/>
      <c r="GZ474" s="184"/>
      <c r="HA474" s="184"/>
      <c r="HB474" s="184"/>
      <c r="HC474" s="184"/>
      <c r="HD474" s="184"/>
      <c r="HE474" s="184"/>
      <c r="HF474" s="184"/>
      <c r="HG474" s="184"/>
      <c r="HH474" s="184"/>
      <c r="HI474" s="184"/>
      <c r="HJ474" s="184"/>
      <c r="HK474" s="578"/>
      <c r="HL474" s="185"/>
    </row>
    <row r="475" spans="1:220">
      <c r="A475" s="284"/>
      <c r="B475" s="285"/>
      <c r="C475" s="286"/>
      <c r="D475" s="287"/>
      <c r="E475" s="288"/>
      <c r="F475" s="289"/>
      <c r="G475" s="289"/>
      <c r="H475" s="289"/>
      <c r="I475" s="289"/>
      <c r="J475" s="289"/>
      <c r="K475" s="289"/>
      <c r="L475" s="289"/>
      <c r="M475" s="572"/>
      <c r="N475" s="572"/>
      <c r="O475" s="572"/>
      <c r="P475" s="572"/>
      <c r="Q475" s="572"/>
      <c r="R475" s="572"/>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c r="CE475" s="184"/>
      <c r="CF475" s="184"/>
      <c r="CG475" s="184"/>
      <c r="CH475" s="184"/>
      <c r="CI475" s="184"/>
      <c r="CJ475" s="184"/>
      <c r="CK475" s="184"/>
      <c r="CL475" s="184"/>
      <c r="CM475" s="184"/>
      <c r="CN475" s="184"/>
      <c r="CO475" s="184"/>
      <c r="CP475" s="184"/>
      <c r="CQ475" s="184"/>
      <c r="CR475" s="184"/>
      <c r="CS475" s="184"/>
      <c r="CT475" s="184"/>
      <c r="CU475" s="184"/>
      <c r="CV475" s="184"/>
      <c r="CW475" s="184"/>
      <c r="CX475" s="184"/>
      <c r="CY475" s="184"/>
      <c r="CZ475" s="184"/>
      <c r="DA475" s="184"/>
      <c r="DB475" s="184"/>
      <c r="DC475" s="184"/>
      <c r="DD475" s="184"/>
      <c r="DE475" s="184"/>
      <c r="DF475" s="184"/>
      <c r="DG475" s="184"/>
      <c r="DH475" s="184"/>
      <c r="DI475" s="184"/>
      <c r="DJ475" s="184"/>
      <c r="DK475" s="184"/>
      <c r="DL475" s="184"/>
      <c r="DM475" s="184"/>
      <c r="DN475" s="184"/>
      <c r="DO475" s="184"/>
      <c r="DP475" s="184"/>
      <c r="DQ475" s="184"/>
      <c r="DR475" s="184"/>
      <c r="DS475" s="184"/>
      <c r="DT475" s="184"/>
      <c r="DU475" s="184"/>
      <c r="DV475" s="184"/>
      <c r="DW475" s="184"/>
      <c r="DX475" s="184"/>
      <c r="DY475" s="184"/>
      <c r="DZ475" s="184"/>
      <c r="EA475" s="184"/>
      <c r="EB475" s="184"/>
      <c r="EC475" s="184"/>
      <c r="ED475" s="184"/>
      <c r="EE475" s="184"/>
      <c r="EF475" s="184"/>
      <c r="EG475" s="184"/>
      <c r="EH475" s="184"/>
      <c r="EI475" s="184"/>
      <c r="EJ475" s="184"/>
      <c r="EK475" s="184"/>
      <c r="EL475" s="184"/>
      <c r="EM475" s="184"/>
      <c r="EN475" s="184"/>
      <c r="EO475" s="184"/>
      <c r="EP475" s="184"/>
      <c r="EQ475" s="184"/>
      <c r="ER475" s="184"/>
      <c r="ES475" s="184"/>
      <c r="ET475" s="184"/>
      <c r="EU475" s="184"/>
      <c r="EV475" s="184"/>
      <c r="EW475" s="184"/>
      <c r="EX475" s="184"/>
      <c r="EY475" s="184"/>
      <c r="EZ475" s="184"/>
      <c r="FA475" s="184"/>
      <c r="FB475" s="184"/>
      <c r="FC475" s="184"/>
      <c r="FD475" s="184"/>
      <c r="FE475" s="184"/>
      <c r="FF475" s="184"/>
      <c r="FG475" s="184"/>
      <c r="FH475" s="184"/>
      <c r="FI475" s="184"/>
      <c r="FJ475" s="184"/>
      <c r="FK475" s="184"/>
      <c r="FL475" s="184"/>
      <c r="FM475" s="184"/>
      <c r="FN475" s="184"/>
      <c r="FO475" s="184"/>
      <c r="FP475" s="184"/>
      <c r="FQ475" s="184"/>
      <c r="FR475" s="184"/>
      <c r="FS475" s="184"/>
      <c r="FT475" s="184"/>
      <c r="FU475" s="184"/>
      <c r="FV475" s="184"/>
      <c r="FW475" s="184"/>
      <c r="FX475" s="184"/>
      <c r="FY475" s="184"/>
      <c r="FZ475" s="184"/>
      <c r="GA475" s="184"/>
      <c r="GB475" s="184"/>
      <c r="GC475" s="184"/>
      <c r="GD475" s="184"/>
      <c r="GE475" s="184"/>
      <c r="GF475" s="184"/>
      <c r="GG475" s="184"/>
      <c r="GH475" s="184"/>
      <c r="GI475" s="184"/>
      <c r="GJ475" s="184"/>
      <c r="GK475" s="184"/>
      <c r="GL475" s="184"/>
      <c r="GM475" s="184"/>
      <c r="GN475" s="184"/>
      <c r="GO475" s="184"/>
      <c r="GP475" s="184"/>
      <c r="GQ475" s="184"/>
      <c r="GR475" s="184"/>
      <c r="GS475" s="184"/>
      <c r="GT475" s="184"/>
      <c r="GU475" s="184"/>
      <c r="GV475" s="184"/>
      <c r="GW475" s="184"/>
      <c r="GX475" s="184"/>
      <c r="GY475" s="184"/>
      <c r="GZ475" s="184"/>
      <c r="HA475" s="184"/>
      <c r="HB475" s="184"/>
      <c r="HC475" s="184"/>
      <c r="HD475" s="184"/>
      <c r="HE475" s="184"/>
      <c r="HF475" s="184"/>
      <c r="HG475" s="184"/>
      <c r="HH475" s="184"/>
      <c r="HI475" s="184"/>
      <c r="HJ475" s="184"/>
      <c r="HK475" s="578"/>
      <c r="HL475" s="185"/>
    </row>
    <row r="476" spans="1:220">
      <c r="A476" s="284"/>
      <c r="B476" s="285"/>
      <c r="C476" s="286"/>
      <c r="D476" s="287"/>
      <c r="E476" s="288"/>
      <c r="F476" s="289"/>
      <c r="G476" s="289"/>
      <c r="H476" s="289"/>
      <c r="I476" s="289"/>
      <c r="J476" s="289"/>
      <c r="K476" s="289"/>
      <c r="L476" s="289"/>
      <c r="M476" s="572"/>
      <c r="N476" s="572"/>
      <c r="O476" s="572"/>
      <c r="P476" s="572"/>
      <c r="Q476" s="572"/>
      <c r="R476" s="572"/>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c r="CE476" s="184"/>
      <c r="CF476" s="184"/>
      <c r="CG476" s="184"/>
      <c r="CH476" s="184"/>
      <c r="CI476" s="184"/>
      <c r="CJ476" s="184"/>
      <c r="CK476" s="184"/>
      <c r="CL476" s="184"/>
      <c r="CM476" s="184"/>
      <c r="CN476" s="184"/>
      <c r="CO476" s="184"/>
      <c r="CP476" s="184"/>
      <c r="CQ476" s="184"/>
      <c r="CR476" s="184"/>
      <c r="CS476" s="184"/>
      <c r="CT476" s="184"/>
      <c r="CU476" s="184"/>
      <c r="CV476" s="184"/>
      <c r="CW476" s="184"/>
      <c r="CX476" s="184"/>
      <c r="CY476" s="184"/>
      <c r="CZ476" s="184"/>
      <c r="DA476" s="184"/>
      <c r="DB476" s="184"/>
      <c r="DC476" s="184"/>
      <c r="DD476" s="184"/>
      <c r="DE476" s="184"/>
      <c r="DF476" s="184"/>
      <c r="DG476" s="184"/>
      <c r="DH476" s="184"/>
      <c r="DI476" s="184"/>
      <c r="DJ476" s="184"/>
      <c r="DK476" s="184"/>
      <c r="DL476" s="184"/>
      <c r="DM476" s="184"/>
      <c r="DN476" s="184"/>
      <c r="DO476" s="184"/>
      <c r="DP476" s="184"/>
      <c r="DQ476" s="184"/>
      <c r="DR476" s="184"/>
      <c r="DS476" s="184"/>
      <c r="DT476" s="184"/>
      <c r="DU476" s="184"/>
      <c r="DV476" s="184"/>
      <c r="DW476" s="184"/>
      <c r="DX476" s="184"/>
      <c r="DY476" s="184"/>
      <c r="DZ476" s="184"/>
      <c r="EA476" s="184"/>
      <c r="EB476" s="184"/>
      <c r="EC476" s="184"/>
      <c r="ED476" s="184"/>
      <c r="EE476" s="184"/>
      <c r="EF476" s="184"/>
      <c r="EG476" s="184"/>
      <c r="EH476" s="184"/>
      <c r="EI476" s="184"/>
      <c r="EJ476" s="184"/>
      <c r="EK476" s="184"/>
      <c r="EL476" s="184"/>
      <c r="EM476" s="184"/>
      <c r="EN476" s="184"/>
      <c r="EO476" s="184"/>
      <c r="EP476" s="184"/>
      <c r="EQ476" s="184"/>
      <c r="ER476" s="184"/>
      <c r="ES476" s="184"/>
      <c r="ET476" s="184"/>
      <c r="EU476" s="184"/>
      <c r="EV476" s="184"/>
      <c r="EW476" s="184"/>
      <c r="EX476" s="184"/>
      <c r="EY476" s="184"/>
      <c r="EZ476" s="184"/>
      <c r="FA476" s="184"/>
      <c r="FB476" s="184"/>
      <c r="FC476" s="184"/>
      <c r="FD476" s="184"/>
      <c r="FE476" s="184"/>
      <c r="FF476" s="184"/>
      <c r="FG476" s="184"/>
      <c r="FH476" s="184"/>
      <c r="FI476" s="184"/>
      <c r="FJ476" s="184"/>
      <c r="FK476" s="184"/>
      <c r="FL476" s="184"/>
      <c r="FM476" s="184"/>
      <c r="FN476" s="184"/>
      <c r="FO476" s="184"/>
      <c r="FP476" s="184"/>
      <c r="FQ476" s="184"/>
      <c r="FR476" s="184"/>
      <c r="FS476" s="184"/>
      <c r="FT476" s="184"/>
      <c r="FU476" s="184"/>
      <c r="FV476" s="184"/>
      <c r="FW476" s="184"/>
      <c r="FX476" s="184"/>
      <c r="FY476" s="184"/>
      <c r="FZ476" s="184"/>
      <c r="GA476" s="184"/>
      <c r="GB476" s="184"/>
      <c r="GC476" s="184"/>
      <c r="GD476" s="184"/>
      <c r="GE476" s="184"/>
      <c r="GF476" s="184"/>
      <c r="GG476" s="184"/>
      <c r="GH476" s="184"/>
      <c r="GI476" s="184"/>
      <c r="GJ476" s="184"/>
      <c r="GK476" s="184"/>
      <c r="GL476" s="184"/>
      <c r="GM476" s="184"/>
      <c r="GN476" s="184"/>
      <c r="GO476" s="184"/>
      <c r="GP476" s="184"/>
      <c r="GQ476" s="184"/>
      <c r="GR476" s="184"/>
      <c r="GS476" s="184"/>
      <c r="GT476" s="184"/>
      <c r="GU476" s="184"/>
      <c r="GV476" s="184"/>
      <c r="GW476" s="184"/>
      <c r="GX476" s="184"/>
      <c r="GY476" s="184"/>
      <c r="GZ476" s="184"/>
      <c r="HA476" s="184"/>
      <c r="HB476" s="184"/>
      <c r="HC476" s="184"/>
      <c r="HD476" s="184"/>
      <c r="HE476" s="184"/>
      <c r="HF476" s="184"/>
      <c r="HG476" s="184"/>
      <c r="HH476" s="184"/>
      <c r="HI476" s="184"/>
      <c r="HJ476" s="184"/>
      <c r="HK476" s="578"/>
      <c r="HL476" s="185"/>
    </row>
    <row r="477" spans="1:220">
      <c r="A477" s="284"/>
      <c r="B477" s="285"/>
      <c r="C477" s="286"/>
      <c r="D477" s="287"/>
      <c r="E477" s="288"/>
      <c r="F477" s="289"/>
      <c r="G477" s="289"/>
      <c r="H477" s="289"/>
      <c r="I477" s="289"/>
      <c r="J477" s="289"/>
      <c r="K477" s="289"/>
      <c r="L477" s="289"/>
      <c r="M477" s="572"/>
      <c r="N477" s="572"/>
      <c r="O477" s="572"/>
      <c r="P477" s="572"/>
      <c r="Q477" s="572"/>
      <c r="R477" s="572"/>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c r="BP477" s="184"/>
      <c r="BQ477" s="184"/>
      <c r="BR477" s="184"/>
      <c r="BS477" s="184"/>
      <c r="BT477" s="184"/>
      <c r="BU477" s="184"/>
      <c r="BV477" s="184"/>
      <c r="BW477" s="184"/>
      <c r="BX477" s="184"/>
      <c r="BY477" s="184"/>
      <c r="BZ477" s="184"/>
      <c r="CA477" s="184"/>
      <c r="CB477" s="184"/>
      <c r="CC477" s="184"/>
      <c r="CD477" s="184"/>
      <c r="CE477" s="184"/>
      <c r="CF477" s="184"/>
      <c r="CG477" s="184"/>
      <c r="CH477" s="184"/>
      <c r="CI477" s="184"/>
      <c r="CJ477" s="184"/>
      <c r="CK477" s="184"/>
      <c r="CL477" s="184"/>
      <c r="CM477" s="184"/>
      <c r="CN477" s="184"/>
      <c r="CO477" s="184"/>
      <c r="CP477" s="184"/>
      <c r="CQ477" s="184"/>
      <c r="CR477" s="184"/>
      <c r="CS477" s="184"/>
      <c r="CT477" s="184"/>
      <c r="CU477" s="184"/>
      <c r="CV477" s="184"/>
      <c r="CW477" s="184"/>
      <c r="CX477" s="184"/>
      <c r="CY477" s="184"/>
      <c r="CZ477" s="184"/>
      <c r="DA477" s="184"/>
      <c r="DB477" s="184"/>
      <c r="DC477" s="184"/>
      <c r="DD477" s="184"/>
      <c r="DE477" s="184"/>
      <c r="DF477" s="184"/>
      <c r="DG477" s="184"/>
      <c r="DH477" s="184"/>
      <c r="DI477" s="184"/>
      <c r="DJ477" s="184"/>
      <c r="DK477" s="184"/>
      <c r="DL477" s="184"/>
      <c r="DM477" s="184"/>
      <c r="DN477" s="184"/>
      <c r="DO477" s="184"/>
      <c r="DP477" s="184"/>
      <c r="DQ477" s="184"/>
      <c r="DR477" s="184"/>
      <c r="DS477" s="184"/>
      <c r="DT477" s="184"/>
      <c r="DU477" s="184"/>
      <c r="DV477" s="184"/>
      <c r="DW477" s="184"/>
      <c r="DX477" s="184"/>
      <c r="DY477" s="184"/>
      <c r="DZ477" s="184"/>
      <c r="EA477" s="184"/>
      <c r="EB477" s="184"/>
      <c r="EC477" s="184"/>
      <c r="ED477" s="184"/>
      <c r="EE477" s="184"/>
      <c r="EF477" s="184"/>
      <c r="EG477" s="184"/>
      <c r="EH477" s="184"/>
      <c r="EI477" s="184"/>
      <c r="EJ477" s="184"/>
      <c r="EK477" s="184"/>
      <c r="EL477" s="184"/>
      <c r="EM477" s="184"/>
      <c r="EN477" s="184"/>
      <c r="EO477" s="184"/>
      <c r="EP477" s="184"/>
      <c r="EQ477" s="184"/>
      <c r="ER477" s="184"/>
      <c r="ES477" s="184"/>
      <c r="ET477" s="184"/>
      <c r="EU477" s="184"/>
      <c r="EV477" s="184"/>
      <c r="EW477" s="184"/>
      <c r="EX477" s="184"/>
      <c r="EY477" s="184"/>
      <c r="EZ477" s="184"/>
      <c r="FA477" s="184"/>
      <c r="FB477" s="184"/>
      <c r="FC477" s="184"/>
      <c r="FD477" s="184"/>
      <c r="FE477" s="184"/>
      <c r="FF477" s="184"/>
      <c r="FG477" s="184"/>
      <c r="FH477" s="184"/>
      <c r="FI477" s="184"/>
      <c r="FJ477" s="184"/>
      <c r="FK477" s="184"/>
      <c r="FL477" s="184"/>
      <c r="FM477" s="184"/>
      <c r="FN477" s="184"/>
      <c r="FO477" s="184"/>
      <c r="FP477" s="184"/>
      <c r="FQ477" s="184"/>
      <c r="FR477" s="184"/>
      <c r="FS477" s="184"/>
      <c r="FT477" s="184"/>
      <c r="FU477" s="184"/>
      <c r="FV477" s="184"/>
      <c r="FW477" s="184"/>
      <c r="FX477" s="184"/>
      <c r="FY477" s="184"/>
      <c r="FZ477" s="184"/>
      <c r="GA477" s="184"/>
      <c r="GB477" s="184"/>
      <c r="GC477" s="184"/>
      <c r="GD477" s="184"/>
      <c r="GE477" s="184"/>
      <c r="GF477" s="184"/>
      <c r="GG477" s="184"/>
      <c r="GH477" s="184"/>
      <c r="GI477" s="184"/>
      <c r="GJ477" s="184"/>
      <c r="GK477" s="184"/>
      <c r="GL477" s="184"/>
      <c r="GM477" s="184"/>
      <c r="GN477" s="184"/>
      <c r="GO477" s="184"/>
      <c r="GP477" s="184"/>
      <c r="GQ477" s="184"/>
      <c r="GR477" s="184"/>
      <c r="GS477" s="184"/>
      <c r="GT477" s="184"/>
      <c r="GU477" s="184"/>
      <c r="GV477" s="184"/>
      <c r="GW477" s="184"/>
      <c r="GX477" s="184"/>
      <c r="GY477" s="184"/>
      <c r="GZ477" s="184"/>
      <c r="HA477" s="184"/>
      <c r="HB477" s="184"/>
      <c r="HC477" s="184"/>
      <c r="HD477" s="184"/>
      <c r="HE477" s="184"/>
      <c r="HF477" s="184"/>
      <c r="HG477" s="184"/>
      <c r="HH477" s="184"/>
      <c r="HI477" s="184"/>
      <c r="HJ477" s="184"/>
      <c r="HK477" s="578"/>
      <c r="HL477" s="185"/>
    </row>
    <row r="478" spans="1:220">
      <c r="A478" s="284"/>
      <c r="B478" s="285"/>
      <c r="C478" s="286"/>
      <c r="D478" s="287"/>
      <c r="E478" s="288"/>
      <c r="F478" s="289"/>
      <c r="G478" s="289"/>
      <c r="H478" s="289"/>
      <c r="I478" s="289"/>
      <c r="J478" s="289"/>
      <c r="K478" s="289"/>
      <c r="L478" s="289"/>
      <c r="M478" s="572"/>
      <c r="N478" s="572"/>
      <c r="O478" s="572"/>
      <c r="P478" s="572"/>
      <c r="Q478" s="572"/>
      <c r="R478" s="572"/>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184"/>
      <c r="AX478" s="184"/>
      <c r="AY478" s="184"/>
      <c r="AZ478" s="184"/>
      <c r="BA478" s="184"/>
      <c r="BB478" s="184"/>
      <c r="BC478" s="184"/>
      <c r="BD478" s="184"/>
      <c r="BE478" s="184"/>
      <c r="BF478" s="184"/>
      <c r="BG478" s="184"/>
      <c r="BH478" s="184"/>
      <c r="BI478" s="184"/>
      <c r="BJ478" s="184"/>
      <c r="BK478" s="184"/>
      <c r="BL478" s="184"/>
      <c r="BM478" s="184"/>
      <c r="BN478" s="184"/>
      <c r="BO478" s="184"/>
      <c r="BP478" s="184"/>
      <c r="BQ478" s="184"/>
      <c r="BR478" s="184"/>
      <c r="BS478" s="184"/>
      <c r="BT478" s="184"/>
      <c r="BU478" s="184"/>
      <c r="BV478" s="184"/>
      <c r="BW478" s="184"/>
      <c r="BX478" s="184"/>
      <c r="BY478" s="184"/>
      <c r="BZ478" s="184"/>
      <c r="CA478" s="184"/>
      <c r="CB478" s="184"/>
      <c r="CC478" s="184"/>
      <c r="CD478" s="184"/>
      <c r="CE478" s="184"/>
      <c r="CF478" s="184"/>
      <c r="CG478" s="184"/>
      <c r="CH478" s="184"/>
      <c r="CI478" s="184"/>
      <c r="CJ478" s="184"/>
      <c r="CK478" s="184"/>
      <c r="CL478" s="184"/>
      <c r="CM478" s="184"/>
      <c r="CN478" s="184"/>
      <c r="CO478" s="184"/>
      <c r="CP478" s="184"/>
      <c r="CQ478" s="184"/>
      <c r="CR478" s="184"/>
      <c r="CS478" s="184"/>
      <c r="CT478" s="184"/>
      <c r="CU478" s="184"/>
      <c r="CV478" s="184"/>
      <c r="CW478" s="184"/>
      <c r="CX478" s="184"/>
      <c r="CY478" s="184"/>
      <c r="CZ478" s="184"/>
      <c r="DA478" s="184"/>
      <c r="DB478" s="184"/>
      <c r="DC478" s="184"/>
      <c r="DD478" s="184"/>
      <c r="DE478" s="184"/>
      <c r="DF478" s="184"/>
      <c r="DG478" s="184"/>
      <c r="DH478" s="184"/>
      <c r="DI478" s="184"/>
      <c r="DJ478" s="184"/>
      <c r="DK478" s="184"/>
      <c r="DL478" s="184"/>
      <c r="DM478" s="184"/>
      <c r="DN478" s="184"/>
      <c r="DO478" s="184"/>
      <c r="DP478" s="184"/>
      <c r="DQ478" s="184"/>
      <c r="DR478" s="184"/>
      <c r="DS478" s="184"/>
      <c r="DT478" s="184"/>
      <c r="DU478" s="184"/>
      <c r="DV478" s="184"/>
      <c r="DW478" s="184"/>
      <c r="DX478" s="184"/>
      <c r="DY478" s="184"/>
      <c r="DZ478" s="184"/>
      <c r="EA478" s="184"/>
      <c r="EB478" s="184"/>
      <c r="EC478" s="184"/>
      <c r="ED478" s="184"/>
      <c r="EE478" s="184"/>
      <c r="EF478" s="184"/>
      <c r="EG478" s="184"/>
      <c r="EH478" s="184"/>
      <c r="EI478" s="184"/>
      <c r="EJ478" s="184"/>
      <c r="EK478" s="184"/>
      <c r="EL478" s="184"/>
      <c r="EM478" s="184"/>
      <c r="EN478" s="184"/>
      <c r="EO478" s="184"/>
      <c r="EP478" s="184"/>
      <c r="EQ478" s="184"/>
      <c r="ER478" s="184"/>
      <c r="ES478" s="184"/>
      <c r="ET478" s="184"/>
      <c r="EU478" s="184"/>
      <c r="EV478" s="184"/>
      <c r="EW478" s="184"/>
      <c r="EX478" s="184"/>
      <c r="EY478" s="184"/>
      <c r="EZ478" s="184"/>
      <c r="FA478" s="184"/>
      <c r="FB478" s="184"/>
      <c r="FC478" s="184"/>
      <c r="FD478" s="184"/>
      <c r="FE478" s="184"/>
      <c r="FF478" s="184"/>
      <c r="FG478" s="184"/>
      <c r="FH478" s="184"/>
      <c r="FI478" s="184"/>
      <c r="FJ478" s="184"/>
      <c r="FK478" s="184"/>
      <c r="FL478" s="184"/>
      <c r="FM478" s="184"/>
      <c r="FN478" s="184"/>
      <c r="FO478" s="184"/>
      <c r="FP478" s="184"/>
      <c r="FQ478" s="184"/>
      <c r="FR478" s="184"/>
      <c r="FS478" s="184"/>
      <c r="FT478" s="184"/>
      <c r="FU478" s="184"/>
      <c r="FV478" s="184"/>
      <c r="FW478" s="184"/>
      <c r="FX478" s="184"/>
      <c r="FY478" s="184"/>
      <c r="FZ478" s="184"/>
      <c r="GA478" s="184"/>
      <c r="GB478" s="184"/>
      <c r="GC478" s="184"/>
      <c r="GD478" s="184"/>
      <c r="GE478" s="184"/>
      <c r="GF478" s="184"/>
      <c r="GG478" s="184"/>
      <c r="GH478" s="184"/>
      <c r="GI478" s="184"/>
      <c r="GJ478" s="184"/>
      <c r="GK478" s="184"/>
      <c r="GL478" s="184"/>
      <c r="GM478" s="184"/>
      <c r="GN478" s="184"/>
      <c r="GO478" s="184"/>
      <c r="GP478" s="184"/>
      <c r="GQ478" s="184"/>
      <c r="GR478" s="184"/>
      <c r="GS478" s="184"/>
      <c r="GT478" s="184"/>
      <c r="GU478" s="184"/>
      <c r="GV478" s="184"/>
      <c r="GW478" s="184"/>
      <c r="GX478" s="184"/>
      <c r="GY478" s="184"/>
      <c r="GZ478" s="184"/>
      <c r="HA478" s="184"/>
      <c r="HB478" s="184"/>
      <c r="HC478" s="184"/>
      <c r="HD478" s="184"/>
      <c r="HE478" s="184"/>
      <c r="HF478" s="184"/>
      <c r="HG478" s="184"/>
      <c r="HH478" s="184"/>
      <c r="HI478" s="184"/>
      <c r="HJ478" s="184"/>
      <c r="HK478" s="578"/>
      <c r="HL478" s="185"/>
    </row>
    <row r="479" spans="1:220">
      <c r="A479" s="284"/>
      <c r="B479" s="285"/>
      <c r="C479" s="286"/>
      <c r="D479" s="287"/>
      <c r="E479" s="288"/>
      <c r="F479" s="289"/>
      <c r="G479" s="289"/>
      <c r="H479" s="289"/>
      <c r="I479" s="289"/>
      <c r="J479" s="289"/>
      <c r="K479" s="289"/>
      <c r="L479" s="289"/>
      <c r="M479" s="572"/>
      <c r="N479" s="572"/>
      <c r="O479" s="572"/>
      <c r="P479" s="572"/>
      <c r="Q479" s="572"/>
      <c r="R479" s="572"/>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184"/>
      <c r="AX479" s="184"/>
      <c r="AY479" s="184"/>
      <c r="AZ479" s="184"/>
      <c r="BA479" s="184"/>
      <c r="BB479" s="184"/>
      <c r="BC479" s="184"/>
      <c r="BD479" s="184"/>
      <c r="BE479" s="184"/>
      <c r="BF479" s="184"/>
      <c r="BG479" s="184"/>
      <c r="BH479" s="184"/>
      <c r="BI479" s="184"/>
      <c r="BJ479" s="184"/>
      <c r="BK479" s="184"/>
      <c r="BL479" s="184"/>
      <c r="BM479" s="184"/>
      <c r="BN479" s="184"/>
      <c r="BO479" s="184"/>
      <c r="BP479" s="184"/>
      <c r="BQ479" s="184"/>
      <c r="BR479" s="184"/>
      <c r="BS479" s="184"/>
      <c r="BT479" s="184"/>
      <c r="BU479" s="184"/>
      <c r="BV479" s="184"/>
      <c r="BW479" s="184"/>
      <c r="BX479" s="184"/>
      <c r="BY479" s="184"/>
      <c r="BZ479" s="184"/>
      <c r="CA479" s="184"/>
      <c r="CB479" s="184"/>
      <c r="CC479" s="184"/>
      <c r="CD479" s="184"/>
      <c r="CE479" s="184"/>
      <c r="CF479" s="184"/>
      <c r="CG479" s="184"/>
      <c r="CH479" s="184"/>
      <c r="CI479" s="184"/>
      <c r="CJ479" s="184"/>
      <c r="CK479" s="184"/>
      <c r="CL479" s="184"/>
      <c r="CM479" s="184"/>
      <c r="CN479" s="184"/>
      <c r="CO479" s="184"/>
      <c r="CP479" s="184"/>
      <c r="CQ479" s="184"/>
      <c r="CR479" s="184"/>
      <c r="CS479" s="184"/>
      <c r="CT479" s="184"/>
      <c r="CU479" s="184"/>
      <c r="CV479" s="184"/>
      <c r="CW479" s="184"/>
      <c r="CX479" s="184"/>
      <c r="CY479" s="184"/>
      <c r="CZ479" s="184"/>
      <c r="DA479" s="184"/>
      <c r="DB479" s="184"/>
      <c r="DC479" s="184"/>
      <c r="DD479" s="184"/>
      <c r="DE479" s="184"/>
      <c r="DF479" s="184"/>
      <c r="DG479" s="184"/>
      <c r="DH479" s="184"/>
      <c r="DI479" s="184"/>
      <c r="DJ479" s="184"/>
      <c r="DK479" s="184"/>
      <c r="DL479" s="184"/>
      <c r="DM479" s="184"/>
      <c r="DN479" s="184"/>
      <c r="DO479" s="184"/>
      <c r="DP479" s="184"/>
      <c r="DQ479" s="184"/>
      <c r="DR479" s="184"/>
      <c r="DS479" s="184"/>
      <c r="DT479" s="184"/>
      <c r="DU479" s="184"/>
      <c r="DV479" s="184"/>
      <c r="DW479" s="184"/>
      <c r="DX479" s="184"/>
      <c r="DY479" s="184"/>
      <c r="DZ479" s="184"/>
      <c r="EA479" s="184"/>
      <c r="EB479" s="184"/>
      <c r="EC479" s="184"/>
      <c r="ED479" s="184"/>
      <c r="EE479" s="184"/>
      <c r="EF479" s="184"/>
      <c r="EG479" s="184"/>
      <c r="EH479" s="184"/>
      <c r="EI479" s="184"/>
      <c r="EJ479" s="184"/>
      <c r="EK479" s="184"/>
      <c r="EL479" s="184"/>
      <c r="EM479" s="184"/>
      <c r="EN479" s="184"/>
      <c r="EO479" s="184"/>
      <c r="EP479" s="184"/>
      <c r="EQ479" s="184"/>
      <c r="ER479" s="184"/>
      <c r="ES479" s="184"/>
      <c r="ET479" s="184"/>
      <c r="EU479" s="184"/>
      <c r="EV479" s="184"/>
      <c r="EW479" s="184"/>
      <c r="EX479" s="184"/>
      <c r="EY479" s="184"/>
      <c r="EZ479" s="184"/>
      <c r="FA479" s="184"/>
      <c r="FB479" s="184"/>
      <c r="FC479" s="184"/>
      <c r="FD479" s="184"/>
      <c r="FE479" s="184"/>
      <c r="FF479" s="184"/>
      <c r="FG479" s="184"/>
      <c r="FH479" s="184"/>
      <c r="FI479" s="184"/>
      <c r="FJ479" s="184"/>
      <c r="FK479" s="184"/>
      <c r="FL479" s="184"/>
      <c r="FM479" s="184"/>
      <c r="FN479" s="184"/>
      <c r="FO479" s="184"/>
      <c r="FP479" s="184"/>
      <c r="FQ479" s="184"/>
      <c r="FR479" s="184"/>
      <c r="FS479" s="184"/>
      <c r="FT479" s="184"/>
      <c r="FU479" s="184"/>
      <c r="FV479" s="184"/>
      <c r="FW479" s="184"/>
      <c r="FX479" s="184"/>
      <c r="FY479" s="184"/>
      <c r="FZ479" s="184"/>
      <c r="GA479" s="184"/>
      <c r="GB479" s="184"/>
      <c r="GC479" s="184"/>
      <c r="GD479" s="184"/>
      <c r="GE479" s="184"/>
      <c r="GF479" s="184"/>
      <c r="GG479" s="184"/>
      <c r="GH479" s="184"/>
      <c r="GI479" s="184"/>
      <c r="GJ479" s="184"/>
      <c r="GK479" s="184"/>
      <c r="GL479" s="184"/>
      <c r="GM479" s="184"/>
      <c r="GN479" s="184"/>
      <c r="GO479" s="184"/>
      <c r="GP479" s="184"/>
      <c r="GQ479" s="184"/>
      <c r="GR479" s="184"/>
      <c r="GS479" s="184"/>
      <c r="GT479" s="184"/>
      <c r="GU479" s="184"/>
      <c r="GV479" s="184"/>
      <c r="GW479" s="184"/>
      <c r="GX479" s="184"/>
      <c r="GY479" s="184"/>
      <c r="GZ479" s="184"/>
      <c r="HA479" s="184"/>
      <c r="HB479" s="184"/>
      <c r="HC479" s="184"/>
      <c r="HD479" s="184"/>
      <c r="HE479" s="184"/>
      <c r="HF479" s="184"/>
      <c r="HG479" s="184"/>
      <c r="HH479" s="184"/>
      <c r="HI479" s="184"/>
      <c r="HJ479" s="184"/>
      <c r="HK479" s="578"/>
      <c r="HL479" s="185"/>
    </row>
    <row r="480" spans="1:220">
      <c r="A480" s="284"/>
      <c r="B480" s="285"/>
      <c r="C480" s="286"/>
      <c r="D480" s="287"/>
      <c r="E480" s="288"/>
      <c r="F480" s="289"/>
      <c r="G480" s="289"/>
      <c r="H480" s="289"/>
      <c r="I480" s="289"/>
      <c r="J480" s="289"/>
      <c r="K480" s="289"/>
      <c r="L480" s="289"/>
      <c r="M480" s="572"/>
      <c r="N480" s="572"/>
      <c r="O480" s="572"/>
      <c r="P480" s="572"/>
      <c r="Q480" s="572"/>
      <c r="R480" s="572"/>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184"/>
      <c r="AX480" s="184"/>
      <c r="AY480" s="184"/>
      <c r="AZ480" s="184"/>
      <c r="BA480" s="184"/>
      <c r="BB480" s="184"/>
      <c r="BC480" s="184"/>
      <c r="BD480" s="184"/>
      <c r="BE480" s="184"/>
      <c r="BF480" s="184"/>
      <c r="BG480" s="184"/>
      <c r="BH480" s="184"/>
      <c r="BI480" s="184"/>
      <c r="BJ480" s="184"/>
      <c r="BK480" s="184"/>
      <c r="BL480" s="184"/>
      <c r="BM480" s="184"/>
      <c r="BN480" s="184"/>
      <c r="BO480" s="184"/>
      <c r="BP480" s="184"/>
      <c r="BQ480" s="184"/>
      <c r="BR480" s="184"/>
      <c r="BS480" s="184"/>
      <c r="BT480" s="184"/>
      <c r="BU480" s="184"/>
      <c r="BV480" s="184"/>
      <c r="BW480" s="184"/>
      <c r="BX480" s="184"/>
      <c r="BY480" s="184"/>
      <c r="BZ480" s="184"/>
      <c r="CA480" s="184"/>
      <c r="CB480" s="184"/>
      <c r="CC480" s="184"/>
      <c r="CD480" s="184"/>
      <c r="CE480" s="184"/>
      <c r="CF480" s="184"/>
      <c r="CG480" s="184"/>
      <c r="CH480" s="184"/>
      <c r="CI480" s="184"/>
      <c r="CJ480" s="184"/>
      <c r="CK480" s="184"/>
      <c r="CL480" s="184"/>
      <c r="CM480" s="184"/>
      <c r="CN480" s="184"/>
      <c r="CO480" s="184"/>
      <c r="CP480" s="184"/>
      <c r="CQ480" s="184"/>
      <c r="CR480" s="184"/>
      <c r="CS480" s="184"/>
      <c r="CT480" s="184"/>
      <c r="CU480" s="184"/>
      <c r="CV480" s="184"/>
      <c r="CW480" s="184"/>
      <c r="CX480" s="184"/>
      <c r="CY480" s="184"/>
      <c r="CZ480" s="184"/>
      <c r="DA480" s="184"/>
      <c r="DB480" s="184"/>
      <c r="DC480" s="184"/>
      <c r="DD480" s="184"/>
      <c r="DE480" s="184"/>
      <c r="DF480" s="184"/>
      <c r="DG480" s="184"/>
      <c r="DH480" s="184"/>
      <c r="DI480" s="184"/>
      <c r="DJ480" s="184"/>
      <c r="DK480" s="184"/>
      <c r="DL480" s="184"/>
      <c r="DM480" s="184"/>
      <c r="DN480" s="184"/>
      <c r="DO480" s="184"/>
      <c r="DP480" s="184"/>
      <c r="DQ480" s="184"/>
      <c r="DR480" s="184"/>
      <c r="DS480" s="184"/>
      <c r="DT480" s="184"/>
      <c r="DU480" s="184"/>
      <c r="DV480" s="184"/>
      <c r="DW480" s="184"/>
      <c r="DX480" s="184"/>
      <c r="DY480" s="184"/>
      <c r="DZ480" s="184"/>
      <c r="EA480" s="184"/>
      <c r="EB480" s="184"/>
      <c r="EC480" s="184"/>
      <c r="ED480" s="184"/>
      <c r="EE480" s="184"/>
      <c r="EF480" s="184"/>
      <c r="EG480" s="184"/>
      <c r="EH480" s="184"/>
      <c r="EI480" s="184"/>
      <c r="EJ480" s="184"/>
      <c r="EK480" s="184"/>
      <c r="EL480" s="184"/>
      <c r="EM480" s="184"/>
      <c r="EN480" s="184"/>
      <c r="EO480" s="184"/>
      <c r="EP480" s="184"/>
      <c r="EQ480" s="184"/>
      <c r="ER480" s="184"/>
      <c r="ES480" s="184"/>
      <c r="ET480" s="184"/>
      <c r="EU480" s="184"/>
      <c r="EV480" s="184"/>
      <c r="EW480" s="184"/>
      <c r="EX480" s="184"/>
      <c r="EY480" s="184"/>
      <c r="EZ480" s="184"/>
      <c r="FA480" s="184"/>
      <c r="FB480" s="184"/>
      <c r="FC480" s="184"/>
      <c r="FD480" s="184"/>
      <c r="FE480" s="184"/>
      <c r="FF480" s="184"/>
      <c r="FG480" s="184"/>
      <c r="FH480" s="184"/>
      <c r="FI480" s="184"/>
      <c r="FJ480" s="184"/>
      <c r="FK480" s="184"/>
      <c r="FL480" s="184"/>
      <c r="FM480" s="184"/>
      <c r="FN480" s="184"/>
      <c r="FO480" s="184"/>
      <c r="FP480" s="184"/>
      <c r="FQ480" s="184"/>
      <c r="FR480" s="184"/>
      <c r="FS480" s="184"/>
      <c r="FT480" s="184"/>
      <c r="FU480" s="184"/>
      <c r="FV480" s="184"/>
      <c r="FW480" s="184"/>
      <c r="FX480" s="184"/>
      <c r="FY480" s="184"/>
      <c r="FZ480" s="184"/>
      <c r="GA480" s="184"/>
      <c r="GB480" s="184"/>
      <c r="GC480" s="184"/>
      <c r="GD480" s="184"/>
      <c r="GE480" s="184"/>
      <c r="GF480" s="184"/>
      <c r="GG480" s="184"/>
      <c r="GH480" s="184"/>
      <c r="GI480" s="184"/>
      <c r="GJ480" s="184"/>
      <c r="GK480" s="184"/>
      <c r="GL480" s="184"/>
      <c r="GM480" s="184"/>
      <c r="GN480" s="184"/>
      <c r="GO480" s="184"/>
      <c r="GP480" s="184"/>
      <c r="GQ480" s="184"/>
      <c r="GR480" s="184"/>
      <c r="GS480" s="184"/>
      <c r="GT480" s="184"/>
      <c r="GU480" s="184"/>
      <c r="GV480" s="184"/>
      <c r="GW480" s="184"/>
      <c r="GX480" s="184"/>
      <c r="GY480" s="184"/>
      <c r="GZ480" s="184"/>
      <c r="HA480" s="184"/>
      <c r="HB480" s="184"/>
      <c r="HC480" s="184"/>
      <c r="HD480" s="184"/>
      <c r="HE480" s="184"/>
      <c r="HF480" s="184"/>
      <c r="HG480" s="184"/>
      <c r="HH480" s="184"/>
      <c r="HI480" s="184"/>
      <c r="HJ480" s="184"/>
      <c r="HK480" s="578"/>
      <c r="HL480" s="185"/>
    </row>
    <row r="481" spans="1:220">
      <c r="A481" s="284"/>
      <c r="B481" s="285"/>
      <c r="C481" s="286"/>
      <c r="D481" s="287"/>
      <c r="E481" s="288"/>
      <c r="F481" s="289"/>
      <c r="G481" s="289"/>
      <c r="H481" s="289"/>
      <c r="I481" s="289"/>
      <c r="J481" s="289"/>
      <c r="K481" s="289"/>
      <c r="L481" s="289"/>
      <c r="M481" s="572"/>
      <c r="N481" s="572"/>
      <c r="O481" s="572"/>
      <c r="P481" s="572"/>
      <c r="Q481" s="572"/>
      <c r="R481" s="572"/>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184"/>
      <c r="AX481" s="184"/>
      <c r="AY481" s="184"/>
      <c r="AZ481" s="184"/>
      <c r="BA481" s="184"/>
      <c r="BB481" s="184"/>
      <c r="BC481" s="184"/>
      <c r="BD481" s="184"/>
      <c r="BE481" s="184"/>
      <c r="BF481" s="184"/>
      <c r="BG481" s="184"/>
      <c r="BH481" s="184"/>
      <c r="BI481" s="184"/>
      <c r="BJ481" s="184"/>
      <c r="BK481" s="184"/>
      <c r="BL481" s="184"/>
      <c r="BM481" s="184"/>
      <c r="BN481" s="184"/>
      <c r="BO481" s="184"/>
      <c r="BP481" s="184"/>
      <c r="BQ481" s="184"/>
      <c r="BR481" s="184"/>
      <c r="BS481" s="184"/>
      <c r="BT481" s="184"/>
      <c r="BU481" s="184"/>
      <c r="BV481" s="184"/>
      <c r="BW481" s="184"/>
      <c r="BX481" s="184"/>
      <c r="BY481" s="184"/>
      <c r="BZ481" s="184"/>
      <c r="CA481" s="184"/>
      <c r="CB481" s="184"/>
      <c r="CC481" s="184"/>
      <c r="CD481" s="184"/>
      <c r="CE481" s="184"/>
      <c r="CF481" s="184"/>
      <c r="CG481" s="184"/>
      <c r="CH481" s="184"/>
      <c r="CI481" s="184"/>
      <c r="CJ481" s="184"/>
      <c r="CK481" s="184"/>
      <c r="CL481" s="184"/>
      <c r="CM481" s="184"/>
      <c r="CN481" s="184"/>
      <c r="CO481" s="184"/>
      <c r="CP481" s="184"/>
      <c r="CQ481" s="184"/>
      <c r="CR481" s="184"/>
      <c r="CS481" s="184"/>
      <c r="CT481" s="184"/>
      <c r="CU481" s="184"/>
      <c r="CV481" s="184"/>
      <c r="CW481" s="184"/>
      <c r="CX481" s="184"/>
      <c r="CY481" s="184"/>
      <c r="CZ481" s="184"/>
      <c r="DA481" s="184"/>
      <c r="DB481" s="184"/>
      <c r="DC481" s="184"/>
      <c r="DD481" s="184"/>
      <c r="DE481" s="184"/>
      <c r="DF481" s="184"/>
      <c r="DG481" s="184"/>
      <c r="DH481" s="184"/>
      <c r="DI481" s="184"/>
      <c r="DJ481" s="184"/>
      <c r="DK481" s="184"/>
      <c r="DL481" s="184"/>
      <c r="DM481" s="184"/>
      <c r="DN481" s="184"/>
      <c r="DO481" s="184"/>
      <c r="DP481" s="184"/>
      <c r="DQ481" s="184"/>
      <c r="DR481" s="184"/>
      <c r="DS481" s="184"/>
      <c r="DT481" s="184"/>
      <c r="DU481" s="184"/>
      <c r="DV481" s="184"/>
      <c r="DW481" s="184"/>
      <c r="DX481" s="184"/>
      <c r="DY481" s="184"/>
      <c r="DZ481" s="184"/>
      <c r="EA481" s="184"/>
      <c r="EB481" s="184"/>
      <c r="EC481" s="184"/>
      <c r="ED481" s="184"/>
      <c r="EE481" s="184"/>
      <c r="EF481" s="184"/>
      <c r="EG481" s="184"/>
      <c r="EH481" s="184"/>
      <c r="EI481" s="184"/>
      <c r="EJ481" s="184"/>
      <c r="EK481" s="184"/>
      <c r="EL481" s="184"/>
      <c r="EM481" s="184"/>
      <c r="EN481" s="184"/>
      <c r="EO481" s="184"/>
      <c r="EP481" s="184"/>
      <c r="EQ481" s="184"/>
      <c r="ER481" s="184"/>
      <c r="ES481" s="184"/>
      <c r="ET481" s="184"/>
      <c r="EU481" s="184"/>
      <c r="EV481" s="184"/>
      <c r="EW481" s="184"/>
      <c r="EX481" s="184"/>
      <c r="EY481" s="184"/>
      <c r="EZ481" s="184"/>
      <c r="FA481" s="184"/>
      <c r="FB481" s="184"/>
      <c r="FC481" s="184"/>
      <c r="FD481" s="184"/>
      <c r="FE481" s="184"/>
      <c r="FF481" s="184"/>
      <c r="FG481" s="184"/>
      <c r="FH481" s="184"/>
      <c r="FI481" s="184"/>
      <c r="FJ481" s="184"/>
      <c r="FK481" s="184"/>
      <c r="FL481" s="184"/>
      <c r="FM481" s="184"/>
      <c r="FN481" s="184"/>
      <c r="FO481" s="184"/>
      <c r="FP481" s="184"/>
      <c r="FQ481" s="184"/>
      <c r="FR481" s="184"/>
      <c r="FS481" s="184"/>
      <c r="FT481" s="184"/>
      <c r="FU481" s="184"/>
      <c r="FV481" s="184"/>
      <c r="FW481" s="184"/>
      <c r="FX481" s="184"/>
      <c r="FY481" s="184"/>
      <c r="FZ481" s="184"/>
      <c r="GA481" s="184"/>
      <c r="GB481" s="184"/>
      <c r="GC481" s="184"/>
      <c r="GD481" s="184"/>
      <c r="GE481" s="184"/>
      <c r="GF481" s="184"/>
      <c r="GG481" s="184"/>
      <c r="GH481" s="184"/>
      <c r="GI481" s="184"/>
      <c r="GJ481" s="184"/>
      <c r="GK481" s="184"/>
      <c r="GL481" s="184"/>
      <c r="GM481" s="184"/>
      <c r="GN481" s="184"/>
      <c r="GO481" s="184"/>
      <c r="GP481" s="184"/>
      <c r="GQ481" s="184"/>
      <c r="GR481" s="184"/>
      <c r="GS481" s="184"/>
      <c r="GT481" s="184"/>
      <c r="GU481" s="184"/>
      <c r="GV481" s="184"/>
      <c r="GW481" s="184"/>
      <c r="GX481" s="184"/>
      <c r="GY481" s="184"/>
      <c r="GZ481" s="184"/>
      <c r="HA481" s="184"/>
      <c r="HB481" s="184"/>
      <c r="HC481" s="184"/>
      <c r="HD481" s="184"/>
      <c r="HE481" s="184"/>
      <c r="HF481" s="184"/>
      <c r="HG481" s="184"/>
      <c r="HH481" s="184"/>
      <c r="HI481" s="184"/>
      <c r="HJ481" s="184"/>
      <c r="HK481" s="578"/>
      <c r="HL481" s="185"/>
    </row>
    <row r="482" spans="1:220">
      <c r="A482" s="284"/>
      <c r="B482" s="285"/>
      <c r="C482" s="286"/>
      <c r="D482" s="287"/>
      <c r="E482" s="288"/>
      <c r="F482" s="289"/>
      <c r="G482" s="289"/>
      <c r="H482" s="289"/>
      <c r="I482" s="289"/>
      <c r="J482" s="289"/>
      <c r="K482" s="289"/>
      <c r="L482" s="289"/>
      <c r="M482" s="572"/>
      <c r="N482" s="572"/>
      <c r="O482" s="572"/>
      <c r="P482" s="572"/>
      <c r="Q482" s="572"/>
      <c r="R482" s="572"/>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184"/>
      <c r="AX482" s="184"/>
      <c r="AY482" s="184"/>
      <c r="AZ482" s="184"/>
      <c r="BA482" s="184"/>
      <c r="BB482" s="184"/>
      <c r="BC482" s="184"/>
      <c r="BD482" s="184"/>
      <c r="BE482" s="184"/>
      <c r="BF482" s="184"/>
      <c r="BG482" s="184"/>
      <c r="BH482" s="184"/>
      <c r="BI482" s="184"/>
      <c r="BJ482" s="184"/>
      <c r="BK482" s="184"/>
      <c r="BL482" s="184"/>
      <c r="BM482" s="184"/>
      <c r="BN482" s="184"/>
      <c r="BO482" s="184"/>
      <c r="BP482" s="184"/>
      <c r="BQ482" s="184"/>
      <c r="BR482" s="184"/>
      <c r="BS482" s="184"/>
      <c r="BT482" s="184"/>
      <c r="BU482" s="184"/>
      <c r="BV482" s="184"/>
      <c r="BW482" s="184"/>
      <c r="BX482" s="184"/>
      <c r="BY482" s="184"/>
      <c r="BZ482" s="184"/>
      <c r="CA482" s="184"/>
      <c r="CB482" s="184"/>
      <c r="CC482" s="184"/>
      <c r="CD482" s="184"/>
      <c r="CE482" s="184"/>
      <c r="CF482" s="184"/>
      <c r="CG482" s="184"/>
      <c r="CH482" s="184"/>
      <c r="CI482" s="184"/>
      <c r="CJ482" s="184"/>
      <c r="CK482" s="184"/>
      <c r="CL482" s="184"/>
      <c r="CM482" s="184"/>
      <c r="CN482" s="184"/>
      <c r="CO482" s="184"/>
      <c r="CP482" s="184"/>
      <c r="CQ482" s="184"/>
      <c r="CR482" s="184"/>
      <c r="CS482" s="184"/>
      <c r="CT482" s="184"/>
      <c r="CU482" s="184"/>
      <c r="CV482" s="184"/>
      <c r="CW482" s="184"/>
      <c r="CX482" s="184"/>
      <c r="CY482" s="184"/>
      <c r="CZ482" s="184"/>
      <c r="DA482" s="184"/>
      <c r="DB482" s="184"/>
      <c r="DC482" s="184"/>
      <c r="DD482" s="184"/>
      <c r="DE482" s="184"/>
      <c r="DF482" s="184"/>
      <c r="DG482" s="184"/>
      <c r="DH482" s="184"/>
      <c r="DI482" s="184"/>
      <c r="DJ482" s="184"/>
      <c r="DK482" s="184"/>
      <c r="DL482" s="184"/>
      <c r="DM482" s="184"/>
      <c r="DN482" s="184"/>
      <c r="DO482" s="184"/>
      <c r="DP482" s="184"/>
      <c r="DQ482" s="184"/>
      <c r="DR482" s="184"/>
      <c r="DS482" s="184"/>
      <c r="DT482" s="184"/>
      <c r="DU482" s="184"/>
      <c r="DV482" s="184"/>
      <c r="DW482" s="184"/>
      <c r="DX482" s="184"/>
      <c r="DY482" s="184"/>
      <c r="DZ482" s="184"/>
      <c r="EA482" s="184"/>
      <c r="EB482" s="184"/>
      <c r="EC482" s="184"/>
      <c r="ED482" s="184"/>
      <c r="EE482" s="184"/>
      <c r="EF482" s="184"/>
      <c r="EG482" s="184"/>
      <c r="EH482" s="184"/>
      <c r="EI482" s="184"/>
      <c r="EJ482" s="184"/>
      <c r="EK482" s="184"/>
      <c r="EL482" s="184"/>
      <c r="EM482" s="184"/>
      <c r="EN482" s="184"/>
      <c r="EO482" s="184"/>
      <c r="EP482" s="184"/>
      <c r="EQ482" s="184"/>
      <c r="ER482" s="184"/>
      <c r="ES482" s="184"/>
      <c r="ET482" s="184"/>
      <c r="EU482" s="184"/>
      <c r="EV482" s="184"/>
      <c r="EW482" s="184"/>
      <c r="EX482" s="184"/>
      <c r="EY482" s="184"/>
      <c r="EZ482" s="184"/>
      <c r="FA482" s="184"/>
      <c r="FB482" s="184"/>
      <c r="FC482" s="184"/>
      <c r="FD482" s="184"/>
      <c r="FE482" s="184"/>
      <c r="FF482" s="184"/>
      <c r="FG482" s="184"/>
      <c r="FH482" s="184"/>
      <c r="FI482" s="184"/>
      <c r="FJ482" s="184"/>
      <c r="FK482" s="184"/>
      <c r="FL482" s="184"/>
      <c r="FM482" s="184"/>
      <c r="FN482" s="184"/>
      <c r="FO482" s="184"/>
      <c r="FP482" s="184"/>
      <c r="FQ482" s="184"/>
      <c r="FR482" s="184"/>
      <c r="FS482" s="184"/>
      <c r="FT482" s="184"/>
      <c r="FU482" s="184"/>
      <c r="FV482" s="184"/>
      <c r="FW482" s="184"/>
      <c r="FX482" s="184"/>
      <c r="FY482" s="184"/>
      <c r="FZ482" s="184"/>
      <c r="GA482" s="184"/>
      <c r="GB482" s="184"/>
      <c r="GC482" s="184"/>
      <c r="GD482" s="184"/>
      <c r="GE482" s="184"/>
      <c r="GF482" s="184"/>
      <c r="GG482" s="184"/>
      <c r="GH482" s="184"/>
      <c r="GI482" s="184"/>
      <c r="GJ482" s="184"/>
      <c r="GK482" s="184"/>
      <c r="GL482" s="184"/>
      <c r="GM482" s="184"/>
      <c r="GN482" s="184"/>
      <c r="GO482" s="184"/>
      <c r="GP482" s="184"/>
      <c r="GQ482" s="184"/>
      <c r="GR482" s="184"/>
      <c r="GS482" s="184"/>
      <c r="GT482" s="184"/>
      <c r="GU482" s="184"/>
      <c r="GV482" s="184"/>
      <c r="GW482" s="184"/>
      <c r="GX482" s="184"/>
      <c r="GY482" s="184"/>
      <c r="GZ482" s="184"/>
      <c r="HA482" s="184"/>
      <c r="HB482" s="184"/>
      <c r="HC482" s="184"/>
      <c r="HD482" s="184"/>
      <c r="HE482" s="184"/>
      <c r="HF482" s="184"/>
      <c r="HG482" s="184"/>
      <c r="HH482" s="184"/>
      <c r="HI482" s="184"/>
      <c r="HJ482" s="184"/>
      <c r="HK482" s="578"/>
      <c r="HL482" s="185"/>
    </row>
    <row r="483" spans="1:220">
      <c r="A483" s="284"/>
      <c r="B483" s="285"/>
      <c r="C483" s="286"/>
      <c r="D483" s="287"/>
      <c r="E483" s="288"/>
      <c r="F483" s="289"/>
      <c r="G483" s="289"/>
      <c r="H483" s="289"/>
      <c r="I483" s="289"/>
      <c r="J483" s="289"/>
      <c r="K483" s="289"/>
      <c r="L483" s="289"/>
      <c r="M483" s="572"/>
      <c r="N483" s="572"/>
      <c r="O483" s="572"/>
      <c r="P483" s="572"/>
      <c r="Q483" s="572"/>
      <c r="R483" s="572"/>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184"/>
      <c r="AX483" s="184"/>
      <c r="AY483" s="184"/>
      <c r="AZ483" s="184"/>
      <c r="BA483" s="184"/>
      <c r="BB483" s="184"/>
      <c r="BC483" s="184"/>
      <c r="BD483" s="184"/>
      <c r="BE483" s="184"/>
      <c r="BF483" s="184"/>
      <c r="BG483" s="184"/>
      <c r="BH483" s="184"/>
      <c r="BI483" s="184"/>
      <c r="BJ483" s="184"/>
      <c r="BK483" s="184"/>
      <c r="BL483" s="184"/>
      <c r="BM483" s="184"/>
      <c r="BN483" s="184"/>
      <c r="BO483" s="184"/>
      <c r="BP483" s="184"/>
      <c r="BQ483" s="184"/>
      <c r="BR483" s="184"/>
      <c r="BS483" s="184"/>
      <c r="BT483" s="184"/>
      <c r="BU483" s="184"/>
      <c r="BV483" s="184"/>
      <c r="BW483" s="184"/>
      <c r="BX483" s="184"/>
      <c r="BY483" s="184"/>
      <c r="BZ483" s="184"/>
      <c r="CA483" s="184"/>
      <c r="CB483" s="184"/>
      <c r="CC483" s="184"/>
      <c r="CD483" s="184"/>
      <c r="CE483" s="184"/>
      <c r="CF483" s="184"/>
      <c r="CG483" s="184"/>
      <c r="CH483" s="184"/>
      <c r="CI483" s="184"/>
      <c r="CJ483" s="184"/>
      <c r="CK483" s="184"/>
      <c r="CL483" s="184"/>
      <c r="CM483" s="184"/>
      <c r="CN483" s="184"/>
      <c r="CO483" s="184"/>
      <c r="CP483" s="184"/>
      <c r="CQ483" s="184"/>
      <c r="CR483" s="184"/>
      <c r="CS483" s="184"/>
      <c r="CT483" s="184"/>
      <c r="CU483" s="184"/>
      <c r="CV483" s="184"/>
      <c r="CW483" s="184"/>
      <c r="CX483" s="184"/>
      <c r="CY483" s="184"/>
      <c r="CZ483" s="184"/>
      <c r="DA483" s="184"/>
      <c r="DB483" s="184"/>
      <c r="DC483" s="184"/>
      <c r="DD483" s="184"/>
      <c r="DE483" s="184"/>
      <c r="DF483" s="184"/>
      <c r="DG483" s="184"/>
      <c r="DH483" s="184"/>
      <c r="DI483" s="184"/>
      <c r="DJ483" s="184"/>
      <c r="DK483" s="184"/>
      <c r="DL483" s="184"/>
      <c r="DM483" s="184"/>
      <c r="DN483" s="184"/>
      <c r="DO483" s="184"/>
      <c r="DP483" s="184"/>
      <c r="DQ483" s="184"/>
      <c r="DR483" s="184"/>
      <c r="DS483" s="184"/>
      <c r="DT483" s="184"/>
      <c r="DU483" s="184"/>
      <c r="DV483" s="184"/>
      <c r="DW483" s="184"/>
      <c r="DX483" s="184"/>
      <c r="DY483" s="184"/>
      <c r="DZ483" s="184"/>
      <c r="EA483" s="184"/>
      <c r="EB483" s="184"/>
      <c r="EC483" s="184"/>
      <c r="ED483" s="184"/>
      <c r="EE483" s="184"/>
      <c r="EF483" s="184"/>
      <c r="EG483" s="184"/>
      <c r="EH483" s="184"/>
      <c r="EI483" s="184"/>
      <c r="EJ483" s="184"/>
      <c r="EK483" s="184"/>
      <c r="EL483" s="184"/>
      <c r="EM483" s="184"/>
      <c r="EN483" s="184"/>
      <c r="EO483" s="184"/>
      <c r="EP483" s="184"/>
      <c r="EQ483" s="184"/>
      <c r="ER483" s="184"/>
      <c r="ES483" s="184"/>
      <c r="ET483" s="184"/>
      <c r="EU483" s="184"/>
      <c r="EV483" s="184"/>
      <c r="EW483" s="184"/>
      <c r="EX483" s="184"/>
      <c r="EY483" s="184"/>
      <c r="EZ483" s="184"/>
      <c r="FA483" s="184"/>
      <c r="FB483" s="184"/>
      <c r="FC483" s="184"/>
      <c r="FD483" s="184"/>
      <c r="FE483" s="184"/>
      <c r="FF483" s="184"/>
      <c r="FG483" s="184"/>
      <c r="FH483" s="184"/>
      <c r="FI483" s="184"/>
      <c r="FJ483" s="184"/>
      <c r="FK483" s="184"/>
      <c r="FL483" s="184"/>
      <c r="FM483" s="184"/>
      <c r="FN483" s="184"/>
      <c r="FO483" s="184"/>
      <c r="FP483" s="184"/>
      <c r="FQ483" s="184"/>
      <c r="FR483" s="184"/>
      <c r="FS483" s="184"/>
      <c r="FT483" s="184"/>
      <c r="FU483" s="184"/>
      <c r="FV483" s="184"/>
      <c r="FW483" s="184"/>
      <c r="FX483" s="184"/>
      <c r="FY483" s="184"/>
      <c r="FZ483" s="184"/>
      <c r="GA483" s="184"/>
      <c r="GB483" s="184"/>
      <c r="GC483" s="184"/>
      <c r="GD483" s="184"/>
      <c r="GE483" s="184"/>
      <c r="GF483" s="184"/>
      <c r="GG483" s="184"/>
      <c r="GH483" s="184"/>
      <c r="GI483" s="184"/>
      <c r="GJ483" s="184"/>
      <c r="GK483" s="184"/>
      <c r="GL483" s="184"/>
      <c r="GM483" s="184"/>
      <c r="GN483" s="184"/>
      <c r="GO483" s="184"/>
      <c r="GP483" s="184"/>
      <c r="GQ483" s="184"/>
      <c r="GR483" s="184"/>
      <c r="GS483" s="184"/>
      <c r="GT483" s="184"/>
      <c r="GU483" s="184"/>
      <c r="GV483" s="184"/>
      <c r="GW483" s="184"/>
      <c r="GX483" s="184"/>
      <c r="GY483" s="184"/>
      <c r="GZ483" s="184"/>
      <c r="HA483" s="184"/>
      <c r="HB483" s="184"/>
      <c r="HC483" s="184"/>
      <c r="HD483" s="184"/>
      <c r="HE483" s="184"/>
      <c r="HF483" s="184"/>
      <c r="HG483" s="184"/>
      <c r="HH483" s="184"/>
      <c r="HI483" s="184"/>
      <c r="HJ483" s="184"/>
      <c r="HK483" s="578"/>
      <c r="HL483" s="185"/>
    </row>
    <row r="484" spans="1:220">
      <c r="A484" s="284"/>
      <c r="B484" s="285"/>
      <c r="C484" s="286"/>
      <c r="D484" s="287"/>
      <c r="E484" s="288"/>
      <c r="F484" s="289"/>
      <c r="G484" s="289"/>
      <c r="H484" s="289"/>
      <c r="I484" s="289"/>
      <c r="J484" s="289"/>
      <c r="K484" s="289"/>
      <c r="L484" s="289"/>
      <c r="M484" s="572"/>
      <c r="N484" s="572"/>
      <c r="O484" s="572"/>
      <c r="P484" s="572"/>
      <c r="Q484" s="572"/>
      <c r="R484" s="572"/>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184"/>
      <c r="AX484" s="184"/>
      <c r="AY484" s="184"/>
      <c r="AZ484" s="184"/>
      <c r="BA484" s="184"/>
      <c r="BB484" s="184"/>
      <c r="BC484" s="184"/>
      <c r="BD484" s="184"/>
      <c r="BE484" s="184"/>
      <c r="BF484" s="184"/>
      <c r="BG484" s="184"/>
      <c r="BH484" s="184"/>
      <c r="BI484" s="184"/>
      <c r="BJ484" s="184"/>
      <c r="BK484" s="184"/>
      <c r="BL484" s="184"/>
      <c r="BM484" s="184"/>
      <c r="BN484" s="184"/>
      <c r="BO484" s="184"/>
      <c r="BP484" s="184"/>
      <c r="BQ484" s="184"/>
      <c r="BR484" s="184"/>
      <c r="BS484" s="184"/>
      <c r="BT484" s="184"/>
      <c r="BU484" s="184"/>
      <c r="BV484" s="184"/>
      <c r="BW484" s="184"/>
      <c r="BX484" s="184"/>
      <c r="BY484" s="184"/>
      <c r="BZ484" s="184"/>
      <c r="CA484" s="184"/>
      <c r="CB484" s="184"/>
      <c r="CC484" s="184"/>
      <c r="CD484" s="184"/>
      <c r="CE484" s="184"/>
      <c r="CF484" s="184"/>
      <c r="CG484" s="184"/>
      <c r="CH484" s="184"/>
      <c r="CI484" s="184"/>
      <c r="CJ484" s="184"/>
      <c r="CK484" s="184"/>
      <c r="CL484" s="184"/>
      <c r="CM484" s="184"/>
      <c r="CN484" s="184"/>
      <c r="CO484" s="184"/>
      <c r="CP484" s="184"/>
      <c r="CQ484" s="184"/>
      <c r="CR484" s="184"/>
      <c r="CS484" s="184"/>
      <c r="CT484" s="184"/>
      <c r="CU484" s="184"/>
      <c r="CV484" s="184"/>
      <c r="CW484" s="184"/>
      <c r="CX484" s="184"/>
      <c r="CY484" s="184"/>
      <c r="CZ484" s="184"/>
      <c r="DA484" s="184"/>
      <c r="DB484" s="184"/>
      <c r="DC484" s="184"/>
      <c r="DD484" s="184"/>
      <c r="DE484" s="184"/>
      <c r="DF484" s="184"/>
      <c r="DG484" s="184"/>
      <c r="DH484" s="184"/>
      <c r="DI484" s="184"/>
      <c r="DJ484" s="184"/>
      <c r="DK484" s="184"/>
      <c r="DL484" s="184"/>
      <c r="DM484" s="184"/>
      <c r="DN484" s="184"/>
      <c r="DO484" s="184"/>
      <c r="DP484" s="184"/>
      <c r="DQ484" s="184"/>
      <c r="DR484" s="184"/>
      <c r="DS484" s="184"/>
      <c r="DT484" s="184"/>
      <c r="DU484" s="184"/>
      <c r="DV484" s="184"/>
      <c r="DW484" s="184"/>
      <c r="DX484" s="184"/>
      <c r="DY484" s="184"/>
      <c r="DZ484" s="184"/>
      <c r="EA484" s="184"/>
      <c r="EB484" s="184"/>
      <c r="EC484" s="184"/>
      <c r="ED484" s="184"/>
      <c r="EE484" s="184"/>
      <c r="EF484" s="184"/>
      <c r="EG484" s="184"/>
      <c r="EH484" s="184"/>
      <c r="EI484" s="184"/>
      <c r="EJ484" s="184"/>
      <c r="EK484" s="184"/>
      <c r="EL484" s="184"/>
      <c r="EM484" s="184"/>
      <c r="EN484" s="184"/>
      <c r="EO484" s="184"/>
      <c r="EP484" s="184"/>
      <c r="EQ484" s="184"/>
      <c r="ER484" s="184"/>
      <c r="ES484" s="184"/>
      <c r="ET484" s="184"/>
      <c r="EU484" s="184"/>
      <c r="EV484" s="184"/>
      <c r="EW484" s="184"/>
      <c r="EX484" s="184"/>
      <c r="EY484" s="184"/>
      <c r="EZ484" s="184"/>
      <c r="FA484" s="184"/>
      <c r="FB484" s="184"/>
      <c r="FC484" s="184"/>
      <c r="FD484" s="184"/>
      <c r="FE484" s="184"/>
      <c r="FF484" s="184"/>
      <c r="FG484" s="184"/>
      <c r="FH484" s="184"/>
      <c r="FI484" s="184"/>
      <c r="FJ484" s="184"/>
      <c r="FK484" s="184"/>
      <c r="FL484" s="184"/>
      <c r="FM484" s="184"/>
      <c r="FN484" s="184"/>
      <c r="FO484" s="184"/>
      <c r="FP484" s="184"/>
      <c r="FQ484" s="184"/>
      <c r="FR484" s="184"/>
      <c r="FS484" s="184"/>
      <c r="FT484" s="184"/>
      <c r="FU484" s="184"/>
      <c r="FV484" s="184"/>
      <c r="FW484" s="184"/>
      <c r="FX484" s="184"/>
      <c r="FY484" s="184"/>
      <c r="FZ484" s="184"/>
      <c r="GA484" s="184"/>
      <c r="GB484" s="184"/>
      <c r="GC484" s="184"/>
      <c r="GD484" s="184"/>
      <c r="GE484" s="184"/>
      <c r="GF484" s="184"/>
      <c r="GG484" s="184"/>
      <c r="GH484" s="184"/>
      <c r="GI484" s="184"/>
      <c r="GJ484" s="184"/>
      <c r="GK484" s="184"/>
      <c r="GL484" s="184"/>
      <c r="GM484" s="184"/>
      <c r="GN484" s="184"/>
      <c r="GO484" s="184"/>
      <c r="GP484" s="184"/>
      <c r="GQ484" s="184"/>
      <c r="GR484" s="184"/>
      <c r="GS484" s="184"/>
      <c r="GT484" s="184"/>
      <c r="GU484" s="184"/>
      <c r="GV484" s="184"/>
      <c r="GW484" s="184"/>
      <c r="GX484" s="184"/>
      <c r="GY484" s="184"/>
      <c r="GZ484" s="184"/>
      <c r="HA484" s="184"/>
      <c r="HB484" s="184"/>
      <c r="HC484" s="184"/>
      <c r="HD484" s="184"/>
      <c r="HE484" s="184"/>
      <c r="HF484" s="184"/>
      <c r="HG484" s="184"/>
      <c r="HH484" s="184"/>
      <c r="HI484" s="184"/>
      <c r="HJ484" s="184"/>
      <c r="HK484" s="578"/>
      <c r="HL484" s="185"/>
    </row>
    <row r="485" spans="1:220">
      <c r="A485" s="284"/>
      <c r="B485" s="285"/>
      <c r="C485" s="286"/>
      <c r="D485" s="287"/>
      <c r="E485" s="288"/>
      <c r="F485" s="289"/>
      <c r="G485" s="289"/>
      <c r="H485" s="289"/>
      <c r="I485" s="289"/>
      <c r="J485" s="289"/>
      <c r="K485" s="289"/>
      <c r="L485" s="289"/>
      <c r="M485" s="572"/>
      <c r="N485" s="572"/>
      <c r="O485" s="572"/>
      <c r="P485" s="572"/>
      <c r="Q485" s="572"/>
      <c r="R485" s="572"/>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184"/>
      <c r="AX485" s="184"/>
      <c r="AY485" s="184"/>
      <c r="AZ485" s="184"/>
      <c r="BA485" s="184"/>
      <c r="BB485" s="184"/>
      <c r="BC485" s="184"/>
      <c r="BD485" s="184"/>
      <c r="BE485" s="184"/>
      <c r="BF485" s="184"/>
      <c r="BG485" s="184"/>
      <c r="BH485" s="184"/>
      <c r="BI485" s="184"/>
      <c r="BJ485" s="184"/>
      <c r="BK485" s="184"/>
      <c r="BL485" s="184"/>
      <c r="BM485" s="184"/>
      <c r="BN485" s="184"/>
      <c r="BO485" s="184"/>
      <c r="BP485" s="184"/>
      <c r="BQ485" s="184"/>
      <c r="BR485" s="184"/>
      <c r="BS485" s="184"/>
      <c r="BT485" s="184"/>
      <c r="BU485" s="184"/>
      <c r="BV485" s="184"/>
      <c r="BW485" s="184"/>
      <c r="BX485" s="184"/>
      <c r="BY485" s="184"/>
      <c r="BZ485" s="184"/>
      <c r="CA485" s="184"/>
      <c r="CB485" s="184"/>
      <c r="CC485" s="184"/>
      <c r="CD485" s="184"/>
      <c r="CE485" s="184"/>
      <c r="CF485" s="184"/>
      <c r="CG485" s="184"/>
      <c r="CH485" s="184"/>
      <c r="CI485" s="184"/>
      <c r="CJ485" s="184"/>
      <c r="CK485" s="184"/>
      <c r="CL485" s="184"/>
      <c r="CM485" s="184"/>
      <c r="CN485" s="184"/>
      <c r="CO485" s="184"/>
      <c r="CP485" s="184"/>
      <c r="CQ485" s="184"/>
      <c r="CR485" s="184"/>
      <c r="CS485" s="184"/>
      <c r="CT485" s="184"/>
      <c r="CU485" s="184"/>
      <c r="CV485" s="184"/>
      <c r="CW485" s="184"/>
      <c r="CX485" s="184"/>
      <c r="CY485" s="184"/>
      <c r="CZ485" s="184"/>
      <c r="DA485" s="184"/>
      <c r="DB485" s="184"/>
      <c r="DC485" s="184"/>
      <c r="DD485" s="184"/>
      <c r="DE485" s="184"/>
      <c r="DF485" s="184"/>
      <c r="DG485" s="184"/>
      <c r="DH485" s="184"/>
      <c r="DI485" s="184"/>
      <c r="DJ485" s="184"/>
      <c r="DK485" s="184"/>
      <c r="DL485" s="184"/>
      <c r="DM485" s="184"/>
      <c r="DN485" s="184"/>
      <c r="DO485" s="184"/>
      <c r="DP485" s="184"/>
      <c r="DQ485" s="184"/>
      <c r="DR485" s="184"/>
      <c r="DS485" s="184"/>
      <c r="DT485" s="184"/>
      <c r="DU485" s="184"/>
      <c r="DV485" s="184"/>
      <c r="DW485" s="184"/>
      <c r="DX485" s="184"/>
      <c r="DY485" s="184"/>
      <c r="DZ485" s="184"/>
      <c r="EA485" s="184"/>
      <c r="EB485" s="184"/>
      <c r="EC485" s="184"/>
      <c r="ED485" s="184"/>
      <c r="EE485" s="184"/>
      <c r="EF485" s="184"/>
      <c r="EG485" s="184"/>
      <c r="EH485" s="184"/>
      <c r="EI485" s="184"/>
      <c r="EJ485" s="184"/>
      <c r="EK485" s="184"/>
      <c r="EL485" s="184"/>
      <c r="EM485" s="184"/>
      <c r="EN485" s="184"/>
      <c r="EO485" s="184"/>
      <c r="EP485" s="184"/>
      <c r="EQ485" s="184"/>
      <c r="ER485" s="184"/>
      <c r="ES485" s="184"/>
      <c r="ET485" s="184"/>
      <c r="EU485" s="184"/>
      <c r="EV485" s="184"/>
      <c r="EW485" s="184"/>
      <c r="EX485" s="184"/>
      <c r="EY485" s="184"/>
      <c r="EZ485" s="184"/>
      <c r="FA485" s="184"/>
      <c r="FB485" s="184"/>
      <c r="FC485" s="184"/>
      <c r="FD485" s="184"/>
      <c r="FE485" s="184"/>
      <c r="FF485" s="184"/>
      <c r="FG485" s="184"/>
      <c r="FH485" s="184"/>
      <c r="FI485" s="184"/>
      <c r="FJ485" s="184"/>
      <c r="FK485" s="184"/>
      <c r="FL485" s="184"/>
      <c r="FM485" s="184"/>
      <c r="FN485" s="184"/>
      <c r="FO485" s="184"/>
      <c r="FP485" s="184"/>
      <c r="FQ485" s="184"/>
      <c r="FR485" s="184"/>
      <c r="FS485" s="184"/>
      <c r="FT485" s="184"/>
      <c r="FU485" s="184"/>
      <c r="FV485" s="184"/>
      <c r="FW485" s="184"/>
      <c r="FX485" s="184"/>
      <c r="FY485" s="184"/>
      <c r="FZ485" s="184"/>
      <c r="GA485" s="184"/>
      <c r="GB485" s="184"/>
      <c r="GC485" s="184"/>
      <c r="GD485" s="184"/>
      <c r="GE485" s="184"/>
      <c r="GF485" s="184"/>
      <c r="GG485" s="184"/>
      <c r="GH485" s="184"/>
      <c r="GI485" s="184"/>
      <c r="GJ485" s="184"/>
      <c r="GK485" s="184"/>
      <c r="GL485" s="184"/>
      <c r="GM485" s="184"/>
      <c r="GN485" s="184"/>
      <c r="GO485" s="184"/>
      <c r="GP485" s="184"/>
      <c r="GQ485" s="184"/>
      <c r="GR485" s="184"/>
      <c r="GS485" s="184"/>
      <c r="GT485" s="184"/>
      <c r="GU485" s="184"/>
      <c r="GV485" s="184"/>
      <c r="GW485" s="184"/>
      <c r="GX485" s="184"/>
      <c r="GY485" s="184"/>
      <c r="GZ485" s="184"/>
      <c r="HA485" s="184"/>
      <c r="HB485" s="184"/>
      <c r="HC485" s="184"/>
      <c r="HD485" s="184"/>
      <c r="HE485" s="184"/>
      <c r="HF485" s="184"/>
      <c r="HG485" s="184"/>
      <c r="HH485" s="184"/>
      <c r="HI485" s="184"/>
      <c r="HJ485" s="184"/>
      <c r="HK485" s="578"/>
      <c r="HL485" s="185"/>
    </row>
    <row r="486" spans="1:220">
      <c r="A486" s="284"/>
      <c r="B486" s="285"/>
      <c r="C486" s="286"/>
      <c r="D486" s="287"/>
      <c r="E486" s="288"/>
      <c r="F486" s="289"/>
      <c r="G486" s="289"/>
      <c r="H486" s="289"/>
      <c r="I486" s="289"/>
      <c r="J486" s="289"/>
      <c r="K486" s="289"/>
      <c r="L486" s="289"/>
      <c r="M486" s="572"/>
      <c r="N486" s="572"/>
      <c r="O486" s="572"/>
      <c r="P486" s="572"/>
      <c r="Q486" s="572"/>
      <c r="R486" s="572"/>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184"/>
      <c r="AX486" s="184"/>
      <c r="AY486" s="184"/>
      <c r="AZ486" s="184"/>
      <c r="BA486" s="184"/>
      <c r="BB486" s="184"/>
      <c r="BC486" s="184"/>
      <c r="BD486" s="184"/>
      <c r="BE486" s="184"/>
      <c r="BF486" s="184"/>
      <c r="BG486" s="184"/>
      <c r="BH486" s="184"/>
      <c r="BI486" s="184"/>
      <c r="BJ486" s="184"/>
      <c r="BK486" s="184"/>
      <c r="BL486" s="184"/>
      <c r="BM486" s="184"/>
      <c r="BN486" s="184"/>
      <c r="BO486" s="184"/>
      <c r="BP486" s="184"/>
      <c r="BQ486" s="184"/>
      <c r="BR486" s="184"/>
      <c r="BS486" s="184"/>
      <c r="BT486" s="184"/>
      <c r="BU486" s="184"/>
      <c r="BV486" s="184"/>
      <c r="BW486" s="184"/>
      <c r="BX486" s="184"/>
      <c r="BY486" s="184"/>
      <c r="BZ486" s="184"/>
      <c r="CA486" s="184"/>
      <c r="CB486" s="184"/>
      <c r="CC486" s="184"/>
      <c r="CD486" s="184"/>
      <c r="CE486" s="184"/>
      <c r="CF486" s="184"/>
      <c r="CG486" s="184"/>
      <c r="CH486" s="184"/>
      <c r="CI486" s="184"/>
      <c r="CJ486" s="184"/>
      <c r="CK486" s="184"/>
      <c r="CL486" s="184"/>
      <c r="CM486" s="184"/>
      <c r="CN486" s="184"/>
      <c r="CO486" s="184"/>
      <c r="CP486" s="184"/>
      <c r="CQ486" s="184"/>
      <c r="CR486" s="184"/>
      <c r="CS486" s="184"/>
      <c r="CT486" s="184"/>
      <c r="CU486" s="184"/>
      <c r="CV486" s="184"/>
      <c r="CW486" s="184"/>
      <c r="CX486" s="184"/>
      <c r="CY486" s="184"/>
      <c r="CZ486" s="184"/>
      <c r="DA486" s="184"/>
      <c r="DB486" s="184"/>
      <c r="DC486" s="184"/>
      <c r="DD486" s="184"/>
      <c r="DE486" s="184"/>
      <c r="DF486" s="184"/>
      <c r="DG486" s="184"/>
      <c r="DH486" s="184"/>
      <c r="DI486" s="184"/>
      <c r="DJ486" s="184"/>
      <c r="DK486" s="184"/>
      <c r="DL486" s="184"/>
      <c r="DM486" s="184"/>
      <c r="DN486" s="184"/>
      <c r="DO486" s="184"/>
      <c r="DP486" s="184"/>
      <c r="DQ486" s="184"/>
      <c r="DR486" s="184"/>
      <c r="DS486" s="184"/>
      <c r="DT486" s="184"/>
      <c r="DU486" s="184"/>
      <c r="DV486" s="184"/>
      <c r="DW486" s="184"/>
      <c r="DX486" s="184"/>
      <c r="DY486" s="184"/>
      <c r="DZ486" s="184"/>
      <c r="EA486" s="184"/>
      <c r="EB486" s="184"/>
      <c r="EC486" s="184"/>
      <c r="ED486" s="184"/>
      <c r="EE486" s="184"/>
      <c r="EF486" s="184"/>
      <c r="EG486" s="184"/>
      <c r="EH486" s="184"/>
      <c r="EI486" s="184"/>
      <c r="EJ486" s="184"/>
      <c r="EK486" s="184"/>
      <c r="EL486" s="184"/>
      <c r="EM486" s="184"/>
      <c r="EN486" s="184"/>
      <c r="EO486" s="184"/>
      <c r="EP486" s="184"/>
      <c r="EQ486" s="184"/>
      <c r="ER486" s="184"/>
      <c r="ES486" s="184"/>
      <c r="ET486" s="184"/>
      <c r="EU486" s="184"/>
      <c r="EV486" s="184"/>
      <c r="EW486" s="184"/>
      <c r="EX486" s="184"/>
      <c r="EY486" s="184"/>
      <c r="EZ486" s="184"/>
      <c r="FA486" s="184"/>
      <c r="FB486" s="184"/>
      <c r="FC486" s="184"/>
      <c r="FD486" s="184"/>
      <c r="FE486" s="184"/>
      <c r="FF486" s="184"/>
      <c r="FG486" s="184"/>
      <c r="FH486" s="184"/>
      <c r="FI486" s="184"/>
      <c r="FJ486" s="184"/>
      <c r="FK486" s="184"/>
      <c r="FL486" s="184"/>
      <c r="FM486" s="184"/>
      <c r="FN486" s="184"/>
      <c r="FO486" s="184"/>
      <c r="FP486" s="184"/>
      <c r="FQ486" s="184"/>
      <c r="FR486" s="184"/>
      <c r="FS486" s="184"/>
      <c r="FT486" s="184"/>
      <c r="FU486" s="184"/>
      <c r="FV486" s="184"/>
      <c r="FW486" s="184"/>
      <c r="FX486" s="184"/>
      <c r="FY486" s="184"/>
      <c r="FZ486" s="184"/>
      <c r="GA486" s="184"/>
      <c r="GB486" s="184"/>
      <c r="GC486" s="184"/>
      <c r="GD486" s="184"/>
      <c r="GE486" s="184"/>
      <c r="GF486" s="184"/>
      <c r="GG486" s="184"/>
      <c r="GH486" s="184"/>
      <c r="GI486" s="184"/>
      <c r="GJ486" s="184"/>
      <c r="GK486" s="184"/>
      <c r="GL486" s="184"/>
      <c r="GM486" s="184"/>
      <c r="GN486" s="184"/>
      <c r="GO486" s="184"/>
      <c r="GP486" s="184"/>
      <c r="GQ486" s="184"/>
      <c r="GR486" s="184"/>
      <c r="GS486" s="184"/>
      <c r="GT486" s="184"/>
      <c r="GU486" s="184"/>
      <c r="GV486" s="184"/>
      <c r="GW486" s="184"/>
      <c r="GX486" s="184"/>
      <c r="GY486" s="184"/>
      <c r="GZ486" s="184"/>
      <c r="HA486" s="184"/>
      <c r="HB486" s="184"/>
      <c r="HC486" s="184"/>
      <c r="HD486" s="184"/>
      <c r="HE486" s="184"/>
      <c r="HF486" s="184"/>
      <c r="HG486" s="184"/>
      <c r="HH486" s="184"/>
      <c r="HI486" s="184"/>
      <c r="HJ486" s="184"/>
      <c r="HK486" s="578"/>
      <c r="HL486" s="185"/>
    </row>
    <row r="487" spans="1:220">
      <c r="A487" s="284"/>
      <c r="B487" s="285"/>
      <c r="C487" s="286"/>
      <c r="D487" s="287"/>
      <c r="E487" s="288"/>
      <c r="F487" s="289"/>
      <c r="G487" s="289"/>
      <c r="H487" s="289"/>
      <c r="I487" s="289"/>
      <c r="J487" s="289"/>
      <c r="K487" s="289"/>
      <c r="L487" s="289"/>
      <c r="M487" s="572"/>
      <c r="N487" s="572"/>
      <c r="O487" s="572"/>
      <c r="P487" s="572"/>
      <c r="Q487" s="572"/>
      <c r="R487" s="572"/>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184"/>
      <c r="AX487" s="184"/>
      <c r="AY487" s="184"/>
      <c r="AZ487" s="184"/>
      <c r="BA487" s="184"/>
      <c r="BB487" s="184"/>
      <c r="BC487" s="184"/>
      <c r="BD487" s="184"/>
      <c r="BE487" s="184"/>
      <c r="BF487" s="184"/>
      <c r="BG487" s="184"/>
      <c r="BH487" s="184"/>
      <c r="BI487" s="184"/>
      <c r="BJ487" s="184"/>
      <c r="BK487" s="184"/>
      <c r="BL487" s="184"/>
      <c r="BM487" s="184"/>
      <c r="BN487" s="184"/>
      <c r="BO487" s="184"/>
      <c r="BP487" s="184"/>
      <c r="BQ487" s="184"/>
      <c r="BR487" s="184"/>
      <c r="BS487" s="184"/>
      <c r="BT487" s="184"/>
      <c r="BU487" s="184"/>
      <c r="BV487" s="184"/>
      <c r="BW487" s="184"/>
      <c r="BX487" s="184"/>
      <c r="BY487" s="184"/>
      <c r="BZ487" s="184"/>
      <c r="CA487" s="184"/>
      <c r="CB487" s="184"/>
      <c r="CC487" s="184"/>
      <c r="CD487" s="184"/>
      <c r="CE487" s="184"/>
      <c r="CF487" s="184"/>
      <c r="CG487" s="184"/>
      <c r="CH487" s="184"/>
      <c r="CI487" s="184"/>
      <c r="CJ487" s="184"/>
      <c r="CK487" s="184"/>
      <c r="CL487" s="184"/>
      <c r="CM487" s="184"/>
      <c r="CN487" s="184"/>
      <c r="CO487" s="184"/>
      <c r="CP487" s="184"/>
      <c r="CQ487" s="184"/>
      <c r="CR487" s="184"/>
      <c r="CS487" s="184"/>
      <c r="CT487" s="184"/>
      <c r="CU487" s="184"/>
      <c r="CV487" s="184"/>
      <c r="CW487" s="184"/>
      <c r="CX487" s="184"/>
      <c r="CY487" s="184"/>
      <c r="CZ487" s="184"/>
      <c r="DA487" s="184"/>
      <c r="DB487" s="184"/>
      <c r="DC487" s="184"/>
      <c r="DD487" s="184"/>
      <c r="DE487" s="184"/>
      <c r="DF487" s="184"/>
      <c r="DG487" s="184"/>
      <c r="DH487" s="184"/>
      <c r="DI487" s="184"/>
      <c r="DJ487" s="184"/>
      <c r="DK487" s="184"/>
      <c r="DL487" s="184"/>
      <c r="DM487" s="184"/>
      <c r="DN487" s="184"/>
      <c r="DO487" s="184"/>
      <c r="DP487" s="184"/>
      <c r="DQ487" s="184"/>
      <c r="DR487" s="184"/>
      <c r="DS487" s="184"/>
      <c r="DT487" s="184"/>
      <c r="DU487" s="184"/>
      <c r="DV487" s="184"/>
      <c r="DW487" s="184"/>
      <c r="DX487" s="184"/>
      <c r="DY487" s="184"/>
      <c r="DZ487" s="184"/>
      <c r="EA487" s="184"/>
      <c r="EB487" s="184"/>
      <c r="EC487" s="184"/>
      <c r="ED487" s="184"/>
      <c r="EE487" s="184"/>
      <c r="EF487" s="184"/>
      <c r="EG487" s="184"/>
      <c r="EH487" s="184"/>
      <c r="EI487" s="184"/>
      <c r="EJ487" s="184"/>
      <c r="EK487" s="184"/>
      <c r="EL487" s="184"/>
      <c r="EM487" s="184"/>
      <c r="EN487" s="184"/>
      <c r="EO487" s="184"/>
      <c r="EP487" s="184"/>
      <c r="EQ487" s="184"/>
      <c r="ER487" s="184"/>
      <c r="ES487" s="184"/>
      <c r="ET487" s="184"/>
      <c r="EU487" s="184"/>
      <c r="EV487" s="184"/>
      <c r="EW487" s="184"/>
      <c r="EX487" s="184"/>
      <c r="EY487" s="184"/>
      <c r="EZ487" s="184"/>
      <c r="FA487" s="184"/>
      <c r="FB487" s="184"/>
      <c r="FC487" s="184"/>
      <c r="FD487" s="184"/>
      <c r="FE487" s="184"/>
      <c r="FF487" s="184"/>
      <c r="FG487" s="184"/>
      <c r="FH487" s="184"/>
      <c r="FI487" s="184"/>
      <c r="FJ487" s="184"/>
      <c r="FK487" s="184"/>
      <c r="FL487" s="184"/>
      <c r="FM487" s="184"/>
      <c r="FN487" s="184"/>
      <c r="FO487" s="184"/>
      <c r="FP487" s="184"/>
      <c r="FQ487" s="184"/>
      <c r="FR487" s="184"/>
      <c r="FS487" s="184"/>
      <c r="FT487" s="184"/>
      <c r="FU487" s="184"/>
      <c r="FV487" s="184"/>
      <c r="FW487" s="184"/>
      <c r="FX487" s="184"/>
      <c r="FY487" s="184"/>
      <c r="FZ487" s="184"/>
      <c r="GA487" s="184"/>
      <c r="GB487" s="184"/>
      <c r="GC487" s="184"/>
      <c r="GD487" s="184"/>
      <c r="GE487" s="184"/>
      <c r="GF487" s="184"/>
      <c r="GG487" s="184"/>
      <c r="GH487" s="184"/>
      <c r="GI487" s="184"/>
      <c r="GJ487" s="184"/>
      <c r="GK487" s="184"/>
      <c r="GL487" s="184"/>
      <c r="GM487" s="184"/>
      <c r="GN487" s="184"/>
      <c r="GO487" s="184"/>
      <c r="GP487" s="184"/>
      <c r="GQ487" s="184"/>
      <c r="GR487" s="184"/>
      <c r="GS487" s="184"/>
      <c r="GT487" s="184"/>
      <c r="GU487" s="184"/>
      <c r="GV487" s="184"/>
      <c r="GW487" s="184"/>
      <c r="GX487" s="184"/>
      <c r="GY487" s="184"/>
      <c r="GZ487" s="184"/>
      <c r="HA487" s="184"/>
      <c r="HB487" s="184"/>
      <c r="HC487" s="184"/>
      <c r="HD487" s="184"/>
      <c r="HE487" s="184"/>
      <c r="HF487" s="184"/>
      <c r="HG487" s="184"/>
      <c r="HH487" s="184"/>
      <c r="HI487" s="184"/>
      <c r="HJ487" s="184"/>
      <c r="HK487" s="578"/>
      <c r="HL487" s="185"/>
    </row>
    <row r="488" spans="1:220">
      <c r="A488" s="284"/>
      <c r="B488" s="285"/>
      <c r="C488" s="286"/>
      <c r="D488" s="287"/>
      <c r="E488" s="288"/>
      <c r="F488" s="289"/>
      <c r="G488" s="289"/>
      <c r="H488" s="289"/>
      <c r="I488" s="289"/>
      <c r="J488" s="289"/>
      <c r="K488" s="289"/>
      <c r="L488" s="289"/>
      <c r="M488" s="572"/>
      <c r="N488" s="572"/>
      <c r="O488" s="572"/>
      <c r="P488" s="572"/>
      <c r="Q488" s="572"/>
      <c r="R488" s="572"/>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184"/>
      <c r="AX488" s="184"/>
      <c r="AY488" s="184"/>
      <c r="AZ488" s="184"/>
      <c r="BA488" s="184"/>
      <c r="BB488" s="184"/>
      <c r="BC488" s="184"/>
      <c r="BD488" s="184"/>
      <c r="BE488" s="184"/>
      <c r="BF488" s="184"/>
      <c r="BG488" s="184"/>
      <c r="BH488" s="184"/>
      <c r="BI488" s="184"/>
      <c r="BJ488" s="184"/>
      <c r="BK488" s="184"/>
      <c r="BL488" s="184"/>
      <c r="BM488" s="184"/>
      <c r="BN488" s="184"/>
      <c r="BO488" s="184"/>
      <c r="BP488" s="184"/>
      <c r="BQ488" s="184"/>
      <c r="BR488" s="184"/>
      <c r="BS488" s="184"/>
      <c r="BT488" s="184"/>
      <c r="BU488" s="184"/>
      <c r="BV488" s="184"/>
      <c r="BW488" s="184"/>
      <c r="BX488" s="184"/>
      <c r="BY488" s="184"/>
      <c r="BZ488" s="184"/>
      <c r="CA488" s="184"/>
      <c r="CB488" s="184"/>
      <c r="CC488" s="184"/>
      <c r="CD488" s="184"/>
      <c r="CE488" s="184"/>
      <c r="CF488" s="184"/>
      <c r="CG488" s="184"/>
      <c r="CH488" s="184"/>
      <c r="CI488" s="184"/>
      <c r="CJ488" s="184"/>
      <c r="CK488" s="184"/>
      <c r="CL488" s="184"/>
      <c r="CM488" s="184"/>
      <c r="CN488" s="184"/>
      <c r="CO488" s="184"/>
      <c r="CP488" s="184"/>
      <c r="CQ488" s="184"/>
      <c r="CR488" s="184"/>
      <c r="CS488" s="184"/>
      <c r="CT488" s="184"/>
      <c r="CU488" s="184"/>
      <c r="CV488" s="184"/>
      <c r="CW488" s="184"/>
      <c r="CX488" s="184"/>
      <c r="CY488" s="184"/>
      <c r="CZ488" s="184"/>
      <c r="DA488" s="184"/>
      <c r="DB488" s="184"/>
      <c r="DC488" s="184"/>
      <c r="DD488" s="184"/>
      <c r="DE488" s="184"/>
      <c r="DF488" s="184"/>
      <c r="DG488" s="184"/>
      <c r="DH488" s="184"/>
      <c r="DI488" s="184"/>
      <c r="DJ488" s="184"/>
      <c r="DK488" s="184"/>
      <c r="DL488" s="184"/>
      <c r="DM488" s="184"/>
      <c r="DN488" s="184"/>
      <c r="DO488" s="184"/>
      <c r="DP488" s="184"/>
      <c r="DQ488" s="184"/>
      <c r="DR488" s="184"/>
      <c r="DS488" s="184"/>
      <c r="DT488" s="184"/>
      <c r="DU488" s="184"/>
      <c r="DV488" s="184"/>
      <c r="DW488" s="184"/>
      <c r="DX488" s="184"/>
      <c r="DY488" s="184"/>
      <c r="DZ488" s="184"/>
      <c r="EA488" s="184"/>
      <c r="EB488" s="184"/>
      <c r="EC488" s="184"/>
      <c r="ED488" s="184"/>
      <c r="EE488" s="184"/>
      <c r="EF488" s="184"/>
      <c r="EG488" s="184"/>
      <c r="EH488" s="184"/>
      <c r="EI488" s="184"/>
      <c r="EJ488" s="184"/>
      <c r="EK488" s="184"/>
      <c r="EL488" s="184"/>
      <c r="EM488" s="184"/>
      <c r="EN488" s="184"/>
      <c r="EO488" s="184"/>
      <c r="EP488" s="184"/>
      <c r="EQ488" s="184"/>
      <c r="ER488" s="184"/>
      <c r="ES488" s="184"/>
      <c r="ET488" s="184"/>
      <c r="EU488" s="184"/>
      <c r="EV488" s="184"/>
      <c r="EW488" s="184"/>
      <c r="EX488" s="184"/>
      <c r="EY488" s="184"/>
      <c r="EZ488" s="184"/>
      <c r="FA488" s="184"/>
      <c r="FB488" s="184"/>
      <c r="FC488" s="184"/>
      <c r="FD488" s="184"/>
      <c r="FE488" s="184"/>
      <c r="FF488" s="184"/>
      <c r="FG488" s="184"/>
      <c r="FH488" s="184"/>
      <c r="FI488" s="184"/>
      <c r="FJ488" s="184"/>
      <c r="FK488" s="184"/>
      <c r="FL488" s="184"/>
      <c r="FM488" s="184"/>
      <c r="FN488" s="184"/>
      <c r="FO488" s="184"/>
      <c r="FP488" s="184"/>
      <c r="FQ488" s="184"/>
      <c r="FR488" s="184"/>
      <c r="FS488" s="184"/>
      <c r="FT488" s="184"/>
      <c r="FU488" s="184"/>
      <c r="FV488" s="184"/>
      <c r="FW488" s="184"/>
      <c r="FX488" s="184"/>
      <c r="FY488" s="184"/>
      <c r="FZ488" s="184"/>
      <c r="GA488" s="184"/>
      <c r="GB488" s="184"/>
      <c r="GC488" s="184"/>
      <c r="GD488" s="184"/>
      <c r="GE488" s="184"/>
      <c r="GF488" s="184"/>
      <c r="GG488" s="184"/>
      <c r="GH488" s="184"/>
      <c r="GI488" s="184"/>
      <c r="GJ488" s="184"/>
      <c r="GK488" s="184"/>
      <c r="GL488" s="184"/>
      <c r="GM488" s="184"/>
      <c r="GN488" s="184"/>
      <c r="GO488" s="184"/>
      <c r="GP488" s="184"/>
      <c r="GQ488" s="184"/>
      <c r="GR488" s="184"/>
      <c r="GS488" s="184"/>
      <c r="GT488" s="184"/>
      <c r="GU488" s="184"/>
      <c r="GV488" s="184"/>
      <c r="GW488" s="184"/>
      <c r="GX488" s="184"/>
      <c r="GY488" s="184"/>
      <c r="GZ488" s="184"/>
      <c r="HA488" s="184"/>
      <c r="HB488" s="184"/>
      <c r="HC488" s="184"/>
      <c r="HD488" s="184"/>
      <c r="HE488" s="184"/>
      <c r="HF488" s="184"/>
      <c r="HG488" s="184"/>
      <c r="HH488" s="184"/>
      <c r="HI488" s="184"/>
      <c r="HJ488" s="184"/>
      <c r="HK488" s="578"/>
      <c r="HL488" s="185"/>
    </row>
    <row r="489" spans="1:220">
      <c r="A489" s="284"/>
      <c r="B489" s="285"/>
      <c r="C489" s="286"/>
      <c r="D489" s="287"/>
      <c r="E489" s="288"/>
      <c r="F489" s="289"/>
      <c r="G489" s="289"/>
      <c r="H489" s="289"/>
      <c r="I489" s="289"/>
      <c r="J489" s="289"/>
      <c r="K489" s="289"/>
      <c r="L489" s="289"/>
      <c r="M489" s="572"/>
      <c r="N489" s="572"/>
      <c r="O489" s="572"/>
      <c r="P489" s="572"/>
      <c r="Q489" s="572"/>
      <c r="R489" s="572"/>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184"/>
      <c r="AX489" s="184"/>
      <c r="AY489" s="184"/>
      <c r="AZ489" s="184"/>
      <c r="BA489" s="184"/>
      <c r="BB489" s="184"/>
      <c r="BC489" s="184"/>
      <c r="BD489" s="184"/>
      <c r="BE489" s="184"/>
      <c r="BF489" s="184"/>
      <c r="BG489" s="184"/>
      <c r="BH489" s="184"/>
      <c r="BI489" s="184"/>
      <c r="BJ489" s="184"/>
      <c r="BK489" s="184"/>
      <c r="BL489" s="184"/>
      <c r="BM489" s="184"/>
      <c r="BN489" s="184"/>
      <c r="BO489" s="184"/>
      <c r="BP489" s="184"/>
      <c r="BQ489" s="184"/>
      <c r="BR489" s="184"/>
      <c r="BS489" s="184"/>
      <c r="BT489" s="184"/>
      <c r="BU489" s="184"/>
      <c r="BV489" s="184"/>
      <c r="BW489" s="184"/>
      <c r="BX489" s="184"/>
      <c r="BY489" s="184"/>
      <c r="BZ489" s="184"/>
      <c r="CA489" s="184"/>
      <c r="CB489" s="184"/>
      <c r="CC489" s="184"/>
      <c r="CD489" s="184"/>
      <c r="CE489" s="184"/>
      <c r="CF489" s="184"/>
      <c r="CG489" s="184"/>
      <c r="CH489" s="184"/>
      <c r="CI489" s="184"/>
      <c r="CJ489" s="184"/>
      <c r="CK489" s="184"/>
      <c r="CL489" s="184"/>
      <c r="CM489" s="184"/>
      <c r="CN489" s="184"/>
      <c r="CO489" s="184"/>
      <c r="CP489" s="184"/>
      <c r="CQ489" s="184"/>
      <c r="CR489" s="184"/>
      <c r="CS489" s="184"/>
      <c r="CT489" s="184"/>
      <c r="CU489" s="184"/>
      <c r="CV489" s="184"/>
      <c r="CW489" s="184"/>
      <c r="CX489" s="184"/>
      <c r="CY489" s="184"/>
      <c r="CZ489" s="184"/>
      <c r="DA489" s="184"/>
      <c r="DB489" s="184"/>
      <c r="DC489" s="184"/>
      <c r="DD489" s="184"/>
      <c r="DE489" s="184"/>
      <c r="DF489" s="184"/>
      <c r="DG489" s="184"/>
      <c r="DH489" s="184"/>
      <c r="DI489" s="184"/>
      <c r="DJ489" s="184"/>
      <c r="DK489" s="184"/>
      <c r="DL489" s="184"/>
      <c r="DM489" s="184"/>
      <c r="DN489" s="184"/>
      <c r="DO489" s="184"/>
      <c r="DP489" s="184"/>
      <c r="DQ489" s="184"/>
      <c r="DR489" s="184"/>
      <c r="DS489" s="184"/>
      <c r="DT489" s="184"/>
      <c r="DU489" s="184"/>
      <c r="DV489" s="184"/>
      <c r="DW489" s="184"/>
      <c r="DX489" s="184"/>
      <c r="DY489" s="184"/>
      <c r="DZ489" s="184"/>
      <c r="EA489" s="184"/>
      <c r="EB489" s="184"/>
      <c r="EC489" s="184"/>
      <c r="ED489" s="184"/>
      <c r="EE489" s="184"/>
      <c r="EF489" s="184"/>
      <c r="EG489" s="184"/>
      <c r="EH489" s="184"/>
      <c r="EI489" s="184"/>
      <c r="EJ489" s="184"/>
      <c r="EK489" s="184"/>
      <c r="EL489" s="184"/>
      <c r="EM489" s="184"/>
      <c r="EN489" s="184"/>
      <c r="EO489" s="184"/>
      <c r="EP489" s="184"/>
      <c r="EQ489" s="184"/>
      <c r="ER489" s="184"/>
      <c r="ES489" s="184"/>
      <c r="ET489" s="184"/>
      <c r="EU489" s="184"/>
      <c r="EV489" s="184"/>
      <c r="EW489" s="184"/>
      <c r="EX489" s="184"/>
      <c r="EY489" s="184"/>
      <c r="EZ489" s="184"/>
      <c r="FA489" s="184"/>
      <c r="FB489" s="184"/>
      <c r="FC489" s="184"/>
      <c r="FD489" s="184"/>
      <c r="FE489" s="184"/>
      <c r="FF489" s="184"/>
      <c r="FG489" s="184"/>
      <c r="FH489" s="184"/>
      <c r="FI489" s="184"/>
      <c r="FJ489" s="184"/>
      <c r="FK489" s="184"/>
      <c r="FL489" s="184"/>
      <c r="FM489" s="184"/>
      <c r="FN489" s="184"/>
      <c r="FO489" s="184"/>
      <c r="FP489" s="184"/>
      <c r="FQ489" s="184"/>
      <c r="FR489" s="184"/>
      <c r="FS489" s="184"/>
      <c r="FT489" s="184"/>
      <c r="FU489" s="184"/>
      <c r="FV489" s="184"/>
      <c r="FW489" s="184"/>
      <c r="FX489" s="184"/>
      <c r="FY489" s="184"/>
      <c r="FZ489" s="184"/>
      <c r="GA489" s="184"/>
      <c r="GB489" s="184"/>
      <c r="GC489" s="184"/>
      <c r="GD489" s="184"/>
      <c r="GE489" s="184"/>
      <c r="GF489" s="184"/>
      <c r="GG489" s="184"/>
      <c r="GH489" s="184"/>
      <c r="GI489" s="184"/>
      <c r="GJ489" s="184"/>
      <c r="GK489" s="184"/>
      <c r="GL489" s="184"/>
      <c r="GM489" s="184"/>
      <c r="GN489" s="184"/>
      <c r="GO489" s="184"/>
      <c r="GP489" s="184"/>
      <c r="GQ489" s="184"/>
      <c r="GR489" s="184"/>
      <c r="GS489" s="184"/>
      <c r="GT489" s="184"/>
      <c r="GU489" s="184"/>
      <c r="GV489" s="184"/>
      <c r="GW489" s="184"/>
      <c r="GX489" s="184"/>
      <c r="GY489" s="184"/>
      <c r="GZ489" s="184"/>
      <c r="HA489" s="184"/>
      <c r="HB489" s="184"/>
      <c r="HC489" s="184"/>
      <c r="HD489" s="184"/>
      <c r="HE489" s="184"/>
      <c r="HF489" s="184"/>
      <c r="HG489" s="184"/>
      <c r="HH489" s="184"/>
      <c r="HI489" s="184"/>
      <c r="HJ489" s="184"/>
      <c r="HK489" s="578"/>
      <c r="HL489" s="185"/>
    </row>
    <row r="490" spans="1:220">
      <c r="A490" s="284"/>
      <c r="B490" s="285"/>
      <c r="C490" s="286"/>
      <c r="D490" s="287"/>
      <c r="E490" s="288"/>
      <c r="F490" s="289"/>
      <c r="G490" s="289"/>
      <c r="H490" s="289"/>
      <c r="I490" s="289"/>
      <c r="J490" s="289"/>
      <c r="K490" s="289"/>
      <c r="L490" s="289"/>
      <c r="M490" s="572"/>
      <c r="N490" s="572"/>
      <c r="O490" s="572"/>
      <c r="P490" s="572"/>
      <c r="Q490" s="572"/>
      <c r="R490" s="572"/>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184"/>
      <c r="AX490" s="184"/>
      <c r="AY490" s="184"/>
      <c r="AZ490" s="184"/>
      <c r="BA490" s="184"/>
      <c r="BB490" s="184"/>
      <c r="BC490" s="184"/>
      <c r="BD490" s="184"/>
      <c r="BE490" s="184"/>
      <c r="BF490" s="184"/>
      <c r="BG490" s="184"/>
      <c r="BH490" s="184"/>
      <c r="BI490" s="184"/>
      <c r="BJ490" s="184"/>
      <c r="BK490" s="184"/>
      <c r="BL490" s="184"/>
      <c r="BM490" s="184"/>
      <c r="BN490" s="184"/>
      <c r="BO490" s="184"/>
      <c r="BP490" s="184"/>
      <c r="BQ490" s="184"/>
      <c r="BR490" s="184"/>
      <c r="BS490" s="184"/>
      <c r="BT490" s="184"/>
      <c r="BU490" s="184"/>
      <c r="BV490" s="184"/>
      <c r="BW490" s="184"/>
      <c r="BX490" s="184"/>
      <c r="BY490" s="184"/>
      <c r="BZ490" s="184"/>
      <c r="CA490" s="184"/>
      <c r="CB490" s="184"/>
      <c r="CC490" s="184"/>
      <c r="CD490" s="184"/>
      <c r="CE490" s="184"/>
      <c r="CF490" s="184"/>
      <c r="CG490" s="184"/>
      <c r="CH490" s="184"/>
      <c r="CI490" s="184"/>
      <c r="CJ490" s="184"/>
      <c r="CK490" s="184"/>
      <c r="CL490" s="184"/>
      <c r="CM490" s="184"/>
      <c r="CN490" s="184"/>
      <c r="CO490" s="184"/>
      <c r="CP490" s="184"/>
      <c r="CQ490" s="184"/>
      <c r="CR490" s="184"/>
      <c r="CS490" s="184"/>
      <c r="CT490" s="184"/>
      <c r="CU490" s="184"/>
      <c r="CV490" s="184"/>
      <c r="CW490" s="184"/>
      <c r="CX490" s="184"/>
      <c r="CY490" s="184"/>
      <c r="CZ490" s="184"/>
      <c r="DA490" s="184"/>
      <c r="DB490" s="184"/>
      <c r="DC490" s="184"/>
      <c r="DD490" s="184"/>
      <c r="DE490" s="184"/>
      <c r="DF490" s="184"/>
      <c r="DG490" s="184"/>
      <c r="DH490" s="184"/>
      <c r="DI490" s="184"/>
      <c r="DJ490" s="184"/>
      <c r="DK490" s="184"/>
      <c r="DL490" s="184"/>
      <c r="DM490" s="184"/>
      <c r="DN490" s="184"/>
      <c r="DO490" s="184"/>
      <c r="DP490" s="184"/>
      <c r="DQ490" s="184"/>
      <c r="DR490" s="184"/>
      <c r="DS490" s="184"/>
      <c r="DT490" s="184"/>
      <c r="DU490" s="184"/>
      <c r="DV490" s="184"/>
      <c r="DW490" s="184"/>
      <c r="DX490" s="184"/>
      <c r="DY490" s="184"/>
      <c r="DZ490" s="184"/>
      <c r="EA490" s="184"/>
      <c r="EB490" s="184"/>
      <c r="EC490" s="184"/>
      <c r="ED490" s="184"/>
      <c r="EE490" s="184"/>
      <c r="EF490" s="184"/>
      <c r="EG490" s="184"/>
      <c r="EH490" s="184"/>
      <c r="EI490" s="184"/>
      <c r="EJ490" s="184"/>
      <c r="EK490" s="184"/>
      <c r="EL490" s="184"/>
      <c r="EM490" s="184"/>
      <c r="EN490" s="184"/>
      <c r="EO490" s="184"/>
      <c r="EP490" s="184"/>
      <c r="EQ490" s="184"/>
      <c r="ER490" s="184"/>
      <c r="ES490" s="184"/>
      <c r="ET490" s="184"/>
      <c r="EU490" s="184"/>
      <c r="EV490" s="184"/>
      <c r="EW490" s="184"/>
      <c r="EX490" s="184"/>
      <c r="EY490" s="184"/>
      <c r="EZ490" s="184"/>
      <c r="FA490" s="184"/>
      <c r="FB490" s="184"/>
      <c r="FC490" s="184"/>
      <c r="FD490" s="184"/>
      <c r="FE490" s="184"/>
      <c r="FF490" s="184"/>
      <c r="FG490" s="184"/>
      <c r="FH490" s="184"/>
      <c r="FI490" s="184"/>
      <c r="FJ490" s="184"/>
      <c r="FK490" s="184"/>
      <c r="FL490" s="184"/>
      <c r="FM490" s="184"/>
      <c r="FN490" s="184"/>
      <c r="FO490" s="184"/>
      <c r="FP490" s="184"/>
      <c r="FQ490" s="184"/>
      <c r="FR490" s="184"/>
      <c r="FS490" s="184"/>
      <c r="FT490" s="184"/>
      <c r="FU490" s="184"/>
      <c r="FV490" s="184"/>
      <c r="FW490" s="184"/>
      <c r="FX490" s="184"/>
      <c r="FY490" s="184"/>
      <c r="FZ490" s="184"/>
      <c r="GA490" s="184"/>
      <c r="GB490" s="184"/>
      <c r="GC490" s="184"/>
      <c r="GD490" s="184"/>
      <c r="GE490" s="184"/>
      <c r="GF490" s="184"/>
      <c r="GG490" s="184"/>
      <c r="GH490" s="184"/>
      <c r="GI490" s="184"/>
      <c r="GJ490" s="184"/>
      <c r="GK490" s="184"/>
      <c r="GL490" s="184"/>
      <c r="GM490" s="184"/>
      <c r="GN490" s="184"/>
      <c r="GO490" s="184"/>
      <c r="GP490" s="184"/>
      <c r="GQ490" s="184"/>
      <c r="GR490" s="184"/>
      <c r="GS490" s="184"/>
      <c r="GT490" s="184"/>
      <c r="GU490" s="184"/>
      <c r="GV490" s="184"/>
      <c r="GW490" s="184"/>
      <c r="GX490" s="184"/>
      <c r="GY490" s="184"/>
      <c r="GZ490" s="184"/>
      <c r="HA490" s="184"/>
      <c r="HB490" s="184"/>
      <c r="HC490" s="184"/>
      <c r="HD490" s="184"/>
      <c r="HE490" s="184"/>
      <c r="HF490" s="184"/>
      <c r="HG490" s="184"/>
      <c r="HH490" s="184"/>
      <c r="HI490" s="184"/>
      <c r="HJ490" s="184"/>
      <c r="HK490" s="578"/>
      <c r="HL490" s="185"/>
    </row>
    <row r="491" spans="1:220">
      <c r="A491" s="284"/>
      <c r="B491" s="285"/>
      <c r="C491" s="286"/>
      <c r="D491" s="287"/>
      <c r="E491" s="288"/>
      <c r="F491" s="289"/>
      <c r="G491" s="289"/>
      <c r="H491" s="289"/>
      <c r="I491" s="289"/>
      <c r="J491" s="289"/>
      <c r="K491" s="289"/>
      <c r="L491" s="289"/>
      <c r="M491" s="572"/>
      <c r="N491" s="572"/>
      <c r="O491" s="572"/>
      <c r="P491" s="572"/>
      <c r="Q491" s="572"/>
      <c r="R491" s="572"/>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184"/>
      <c r="AX491" s="184"/>
      <c r="AY491" s="184"/>
      <c r="AZ491" s="184"/>
      <c r="BA491" s="184"/>
      <c r="BB491" s="184"/>
      <c r="BC491" s="184"/>
      <c r="BD491" s="184"/>
      <c r="BE491" s="184"/>
      <c r="BF491" s="184"/>
      <c r="BG491" s="184"/>
      <c r="BH491" s="184"/>
      <c r="BI491" s="184"/>
      <c r="BJ491" s="184"/>
      <c r="BK491" s="184"/>
      <c r="BL491" s="184"/>
      <c r="BM491" s="184"/>
      <c r="BN491" s="184"/>
      <c r="BO491" s="184"/>
      <c r="BP491" s="184"/>
      <c r="BQ491" s="184"/>
      <c r="BR491" s="184"/>
      <c r="BS491" s="184"/>
      <c r="BT491" s="184"/>
      <c r="BU491" s="184"/>
      <c r="BV491" s="184"/>
      <c r="BW491" s="184"/>
      <c r="BX491" s="184"/>
      <c r="BY491" s="184"/>
      <c r="BZ491" s="184"/>
      <c r="CA491" s="184"/>
      <c r="CB491" s="184"/>
      <c r="CC491" s="184"/>
      <c r="CD491" s="184"/>
      <c r="CE491" s="184"/>
      <c r="CF491" s="184"/>
      <c r="CG491" s="184"/>
      <c r="CH491" s="184"/>
      <c r="CI491" s="184"/>
      <c r="CJ491" s="184"/>
      <c r="CK491" s="184"/>
      <c r="CL491" s="184"/>
      <c r="CM491" s="184"/>
      <c r="CN491" s="184"/>
      <c r="CO491" s="184"/>
      <c r="CP491" s="184"/>
      <c r="CQ491" s="184"/>
      <c r="CR491" s="184"/>
      <c r="CS491" s="184"/>
      <c r="CT491" s="184"/>
      <c r="CU491" s="184"/>
      <c r="CV491" s="184"/>
      <c r="CW491" s="184"/>
      <c r="CX491" s="184"/>
      <c r="CY491" s="184"/>
      <c r="CZ491" s="184"/>
      <c r="DA491" s="184"/>
      <c r="DB491" s="184"/>
      <c r="DC491" s="184"/>
      <c r="DD491" s="184"/>
      <c r="DE491" s="184"/>
      <c r="DF491" s="184"/>
      <c r="DG491" s="184"/>
      <c r="DH491" s="184"/>
      <c r="DI491" s="184"/>
      <c r="DJ491" s="184"/>
      <c r="DK491" s="184"/>
      <c r="DL491" s="184"/>
      <c r="DM491" s="184"/>
      <c r="DN491" s="184"/>
      <c r="DO491" s="184"/>
      <c r="DP491" s="184"/>
      <c r="DQ491" s="184"/>
      <c r="DR491" s="184"/>
      <c r="DS491" s="184"/>
      <c r="DT491" s="184"/>
      <c r="DU491" s="184"/>
      <c r="DV491" s="184"/>
      <c r="DW491" s="184"/>
      <c r="DX491" s="184"/>
      <c r="DY491" s="184"/>
      <c r="DZ491" s="184"/>
      <c r="EA491" s="184"/>
      <c r="EB491" s="184"/>
      <c r="EC491" s="184"/>
      <c r="ED491" s="184"/>
      <c r="EE491" s="184"/>
      <c r="EF491" s="184"/>
      <c r="EG491" s="184"/>
      <c r="EH491" s="184"/>
      <c r="EI491" s="184"/>
      <c r="EJ491" s="184"/>
      <c r="EK491" s="184"/>
      <c r="EL491" s="184"/>
      <c r="EM491" s="184"/>
      <c r="EN491" s="184"/>
      <c r="EO491" s="184"/>
      <c r="EP491" s="184"/>
      <c r="EQ491" s="184"/>
      <c r="ER491" s="184"/>
      <c r="ES491" s="184"/>
      <c r="ET491" s="184"/>
      <c r="EU491" s="184"/>
      <c r="EV491" s="184"/>
      <c r="EW491" s="184"/>
      <c r="EX491" s="184"/>
      <c r="EY491" s="184"/>
      <c r="EZ491" s="184"/>
      <c r="FA491" s="184"/>
      <c r="FB491" s="184"/>
      <c r="FC491" s="184"/>
      <c r="FD491" s="184"/>
      <c r="FE491" s="184"/>
      <c r="FF491" s="184"/>
      <c r="FG491" s="184"/>
      <c r="FH491" s="184"/>
      <c r="FI491" s="184"/>
      <c r="FJ491" s="184"/>
      <c r="FK491" s="184"/>
      <c r="FL491" s="184"/>
      <c r="FM491" s="184"/>
      <c r="FN491" s="184"/>
      <c r="FO491" s="184"/>
      <c r="FP491" s="184"/>
      <c r="FQ491" s="184"/>
      <c r="FR491" s="184"/>
      <c r="FS491" s="184"/>
      <c r="FT491" s="184"/>
      <c r="FU491" s="184"/>
      <c r="FV491" s="184"/>
      <c r="FW491" s="184"/>
      <c r="FX491" s="184"/>
      <c r="FY491" s="184"/>
      <c r="FZ491" s="184"/>
      <c r="GA491" s="184"/>
      <c r="GB491" s="184"/>
      <c r="GC491" s="184"/>
      <c r="GD491" s="184"/>
      <c r="GE491" s="184"/>
      <c r="GF491" s="184"/>
      <c r="GG491" s="184"/>
      <c r="GH491" s="184"/>
      <c r="GI491" s="184"/>
      <c r="GJ491" s="184"/>
      <c r="GK491" s="184"/>
      <c r="GL491" s="184"/>
      <c r="GM491" s="184"/>
      <c r="GN491" s="184"/>
      <c r="GO491" s="184"/>
      <c r="GP491" s="184"/>
      <c r="GQ491" s="184"/>
      <c r="GR491" s="184"/>
      <c r="GS491" s="184"/>
      <c r="GT491" s="184"/>
      <c r="GU491" s="184"/>
      <c r="GV491" s="184"/>
      <c r="GW491" s="184"/>
      <c r="GX491" s="184"/>
      <c r="GY491" s="184"/>
      <c r="GZ491" s="184"/>
      <c r="HA491" s="184"/>
      <c r="HB491" s="184"/>
      <c r="HC491" s="184"/>
      <c r="HD491" s="184"/>
      <c r="HE491" s="184"/>
      <c r="HF491" s="184"/>
      <c r="HG491" s="184"/>
      <c r="HH491" s="184"/>
      <c r="HI491" s="184"/>
      <c r="HJ491" s="184"/>
      <c r="HK491" s="578"/>
      <c r="HL491" s="185"/>
    </row>
    <row r="492" spans="1:220">
      <c r="A492" s="284"/>
      <c r="B492" s="285"/>
      <c r="C492" s="286"/>
      <c r="D492" s="287"/>
      <c r="E492" s="288"/>
      <c r="F492" s="289"/>
      <c r="G492" s="289"/>
      <c r="H492" s="289"/>
      <c r="I492" s="289"/>
      <c r="J492" s="289"/>
      <c r="K492" s="289"/>
      <c r="L492" s="289"/>
      <c r="M492" s="572"/>
      <c r="N492" s="572"/>
      <c r="O492" s="572"/>
      <c r="P492" s="572"/>
      <c r="Q492" s="572"/>
      <c r="R492" s="572"/>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184"/>
      <c r="AX492" s="184"/>
      <c r="AY492" s="184"/>
      <c r="AZ492" s="184"/>
      <c r="BA492" s="184"/>
      <c r="BB492" s="184"/>
      <c r="BC492" s="184"/>
      <c r="BD492" s="184"/>
      <c r="BE492" s="184"/>
      <c r="BF492" s="184"/>
      <c r="BG492" s="184"/>
      <c r="BH492" s="184"/>
      <c r="BI492" s="184"/>
      <c r="BJ492" s="184"/>
      <c r="BK492" s="184"/>
      <c r="BL492" s="184"/>
      <c r="BM492" s="184"/>
      <c r="BN492" s="184"/>
      <c r="BO492" s="184"/>
      <c r="BP492" s="184"/>
      <c r="BQ492" s="184"/>
      <c r="BR492" s="184"/>
      <c r="BS492" s="184"/>
      <c r="BT492" s="184"/>
      <c r="BU492" s="184"/>
      <c r="BV492" s="184"/>
      <c r="BW492" s="184"/>
      <c r="BX492" s="184"/>
      <c r="BY492" s="184"/>
      <c r="BZ492" s="184"/>
      <c r="CA492" s="184"/>
      <c r="CB492" s="184"/>
      <c r="CC492" s="184"/>
      <c r="CD492" s="184"/>
      <c r="CE492" s="184"/>
      <c r="CF492" s="184"/>
      <c r="CG492" s="184"/>
      <c r="CH492" s="184"/>
      <c r="CI492" s="184"/>
      <c r="CJ492" s="184"/>
      <c r="CK492" s="184"/>
      <c r="CL492" s="184"/>
      <c r="CM492" s="184"/>
      <c r="CN492" s="184"/>
      <c r="CO492" s="184"/>
      <c r="CP492" s="184"/>
      <c r="CQ492" s="184"/>
      <c r="CR492" s="184"/>
      <c r="CS492" s="184"/>
      <c r="CT492" s="184"/>
      <c r="CU492" s="184"/>
      <c r="CV492" s="184"/>
      <c r="CW492" s="184"/>
      <c r="CX492" s="184"/>
      <c r="CY492" s="184"/>
      <c r="CZ492" s="184"/>
      <c r="DA492" s="184"/>
      <c r="DB492" s="184"/>
      <c r="DC492" s="184"/>
      <c r="DD492" s="184"/>
      <c r="DE492" s="184"/>
      <c r="DF492" s="184"/>
      <c r="DG492" s="184"/>
      <c r="DH492" s="184"/>
      <c r="DI492" s="184"/>
      <c r="DJ492" s="184"/>
      <c r="DK492" s="184"/>
      <c r="DL492" s="184"/>
      <c r="DM492" s="184"/>
      <c r="DN492" s="184"/>
      <c r="DO492" s="184"/>
      <c r="DP492" s="184"/>
      <c r="DQ492" s="184"/>
      <c r="DR492" s="184"/>
      <c r="DS492" s="184"/>
      <c r="DT492" s="184"/>
      <c r="DU492" s="184"/>
      <c r="DV492" s="184"/>
      <c r="DW492" s="184"/>
      <c r="DX492" s="184"/>
      <c r="DY492" s="184"/>
      <c r="DZ492" s="184"/>
      <c r="EA492" s="184"/>
      <c r="EB492" s="184"/>
      <c r="EC492" s="184"/>
      <c r="ED492" s="184"/>
      <c r="EE492" s="184"/>
      <c r="EF492" s="184"/>
      <c r="EG492" s="184"/>
      <c r="EH492" s="184"/>
      <c r="EI492" s="184"/>
      <c r="EJ492" s="184"/>
      <c r="EK492" s="184"/>
      <c r="EL492" s="184"/>
      <c r="EM492" s="184"/>
      <c r="EN492" s="184"/>
      <c r="EO492" s="184"/>
      <c r="EP492" s="184"/>
      <c r="EQ492" s="184"/>
      <c r="ER492" s="184"/>
      <c r="ES492" s="184"/>
      <c r="ET492" s="184"/>
      <c r="EU492" s="184"/>
      <c r="EV492" s="184"/>
      <c r="EW492" s="184"/>
      <c r="EX492" s="184"/>
      <c r="EY492" s="184"/>
      <c r="EZ492" s="184"/>
      <c r="FA492" s="184"/>
      <c r="FB492" s="184"/>
      <c r="FC492" s="184"/>
      <c r="FD492" s="184"/>
      <c r="FE492" s="184"/>
      <c r="FF492" s="184"/>
      <c r="FG492" s="184"/>
      <c r="FH492" s="184"/>
      <c r="FI492" s="184"/>
      <c r="FJ492" s="184"/>
      <c r="FK492" s="184"/>
      <c r="FL492" s="184"/>
      <c r="FM492" s="184"/>
      <c r="FN492" s="184"/>
      <c r="FO492" s="184"/>
      <c r="FP492" s="184"/>
      <c r="FQ492" s="184"/>
      <c r="FR492" s="184"/>
      <c r="FS492" s="184"/>
      <c r="FT492" s="184"/>
      <c r="FU492" s="184"/>
      <c r="FV492" s="184"/>
      <c r="FW492" s="184"/>
      <c r="FX492" s="184"/>
      <c r="FY492" s="184"/>
      <c r="FZ492" s="184"/>
      <c r="GA492" s="184"/>
      <c r="GB492" s="184"/>
      <c r="GC492" s="184"/>
      <c r="GD492" s="184"/>
      <c r="GE492" s="184"/>
      <c r="GF492" s="184"/>
      <c r="GG492" s="184"/>
      <c r="GH492" s="184"/>
      <c r="GI492" s="184"/>
      <c r="GJ492" s="184"/>
      <c r="GK492" s="184"/>
      <c r="GL492" s="184"/>
      <c r="GM492" s="184"/>
      <c r="GN492" s="184"/>
      <c r="GO492" s="184"/>
      <c r="GP492" s="184"/>
      <c r="GQ492" s="184"/>
      <c r="GR492" s="184"/>
      <c r="GS492" s="184"/>
      <c r="GT492" s="184"/>
      <c r="GU492" s="184"/>
      <c r="GV492" s="184"/>
      <c r="GW492" s="184"/>
      <c r="GX492" s="184"/>
      <c r="GY492" s="184"/>
      <c r="GZ492" s="184"/>
      <c r="HA492" s="184"/>
      <c r="HB492" s="184"/>
      <c r="HC492" s="184"/>
      <c r="HD492" s="184"/>
      <c r="HE492" s="184"/>
      <c r="HF492" s="184"/>
      <c r="HG492" s="184"/>
      <c r="HH492" s="184"/>
      <c r="HI492" s="184"/>
      <c r="HJ492" s="184"/>
      <c r="HK492" s="578"/>
      <c r="HL492" s="185"/>
    </row>
    <row r="493" spans="1:220">
      <c r="A493" s="284"/>
      <c r="B493" s="285"/>
      <c r="C493" s="286"/>
      <c r="D493" s="287"/>
      <c r="E493" s="288"/>
      <c r="F493" s="289"/>
      <c r="G493" s="289"/>
      <c r="H493" s="289"/>
      <c r="I493" s="289"/>
      <c r="J493" s="289"/>
      <c r="K493" s="289"/>
      <c r="L493" s="289"/>
      <c r="M493" s="572"/>
      <c r="N493" s="572"/>
      <c r="O493" s="572"/>
      <c r="P493" s="572"/>
      <c r="Q493" s="572"/>
      <c r="R493" s="572"/>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184"/>
      <c r="AX493" s="184"/>
      <c r="AY493" s="184"/>
      <c r="AZ493" s="184"/>
      <c r="BA493" s="184"/>
      <c r="BB493" s="184"/>
      <c r="BC493" s="184"/>
      <c r="BD493" s="184"/>
      <c r="BE493" s="184"/>
      <c r="BF493" s="184"/>
      <c r="BG493" s="184"/>
      <c r="BH493" s="184"/>
      <c r="BI493" s="184"/>
      <c r="BJ493" s="184"/>
      <c r="BK493" s="184"/>
      <c r="BL493" s="184"/>
      <c r="BM493" s="184"/>
      <c r="BN493" s="184"/>
      <c r="BO493" s="184"/>
      <c r="BP493" s="184"/>
      <c r="BQ493" s="184"/>
      <c r="BR493" s="184"/>
      <c r="BS493" s="184"/>
      <c r="BT493" s="184"/>
      <c r="BU493" s="184"/>
      <c r="BV493" s="184"/>
      <c r="BW493" s="184"/>
      <c r="BX493" s="184"/>
      <c r="BY493" s="184"/>
      <c r="BZ493" s="184"/>
      <c r="CA493" s="184"/>
      <c r="CB493" s="184"/>
      <c r="CC493" s="184"/>
      <c r="CD493" s="184"/>
      <c r="CE493" s="184"/>
      <c r="CF493" s="184"/>
      <c r="CG493" s="184"/>
      <c r="CH493" s="184"/>
      <c r="CI493" s="184"/>
      <c r="CJ493" s="184"/>
      <c r="CK493" s="184"/>
      <c r="CL493" s="184"/>
      <c r="CM493" s="184"/>
      <c r="CN493" s="184"/>
      <c r="CO493" s="184"/>
      <c r="CP493" s="184"/>
      <c r="CQ493" s="184"/>
      <c r="CR493" s="184"/>
      <c r="CS493" s="184"/>
      <c r="CT493" s="184"/>
      <c r="CU493" s="184"/>
      <c r="CV493" s="184"/>
      <c r="CW493" s="184"/>
      <c r="CX493" s="184"/>
      <c r="CY493" s="184"/>
      <c r="CZ493" s="184"/>
      <c r="DA493" s="184"/>
      <c r="DB493" s="184"/>
      <c r="DC493" s="184"/>
      <c r="DD493" s="184"/>
      <c r="DE493" s="184"/>
      <c r="DF493" s="184"/>
      <c r="DG493" s="184"/>
      <c r="DH493" s="184"/>
      <c r="DI493" s="184"/>
      <c r="DJ493" s="184"/>
      <c r="DK493" s="184"/>
      <c r="DL493" s="184"/>
      <c r="DM493" s="184"/>
      <c r="DN493" s="184"/>
      <c r="DO493" s="184"/>
      <c r="DP493" s="184"/>
      <c r="DQ493" s="184"/>
      <c r="DR493" s="184"/>
      <c r="DS493" s="184"/>
      <c r="DT493" s="184"/>
      <c r="DU493" s="184"/>
      <c r="DV493" s="184"/>
      <c r="DW493" s="184"/>
      <c r="DX493" s="184"/>
      <c r="DY493" s="184"/>
      <c r="DZ493" s="184"/>
      <c r="EA493" s="184"/>
      <c r="EB493" s="184"/>
      <c r="EC493" s="184"/>
      <c r="ED493" s="184"/>
      <c r="EE493" s="184"/>
      <c r="EF493" s="184"/>
      <c r="EG493" s="184"/>
      <c r="EH493" s="184"/>
      <c r="EI493" s="184"/>
      <c r="EJ493" s="184"/>
      <c r="EK493" s="184"/>
      <c r="EL493" s="184"/>
      <c r="EM493" s="184"/>
      <c r="EN493" s="184"/>
      <c r="EO493" s="184"/>
      <c r="EP493" s="184"/>
      <c r="EQ493" s="184"/>
      <c r="ER493" s="184"/>
      <c r="ES493" s="184"/>
      <c r="ET493" s="184"/>
      <c r="EU493" s="184"/>
      <c r="EV493" s="184"/>
      <c r="EW493" s="184"/>
      <c r="EX493" s="184"/>
      <c r="EY493" s="184"/>
      <c r="EZ493" s="184"/>
      <c r="FA493" s="184"/>
      <c r="FB493" s="184"/>
      <c r="FC493" s="184"/>
      <c r="FD493" s="184"/>
      <c r="FE493" s="184"/>
      <c r="FF493" s="184"/>
      <c r="FG493" s="184"/>
      <c r="FH493" s="184"/>
      <c r="FI493" s="184"/>
      <c r="FJ493" s="184"/>
      <c r="FK493" s="184"/>
      <c r="FL493" s="184"/>
      <c r="FM493" s="184"/>
      <c r="FN493" s="184"/>
      <c r="FO493" s="184"/>
      <c r="FP493" s="184"/>
      <c r="FQ493" s="184"/>
      <c r="FR493" s="184"/>
      <c r="FS493" s="184"/>
      <c r="FT493" s="184"/>
      <c r="FU493" s="184"/>
      <c r="FV493" s="184"/>
      <c r="FW493" s="184"/>
      <c r="FX493" s="184"/>
      <c r="FY493" s="184"/>
      <c r="FZ493" s="184"/>
      <c r="GA493" s="184"/>
      <c r="GB493" s="184"/>
      <c r="GC493" s="184"/>
      <c r="GD493" s="184"/>
      <c r="GE493" s="184"/>
      <c r="GF493" s="184"/>
      <c r="GG493" s="184"/>
      <c r="GH493" s="184"/>
      <c r="GI493" s="184"/>
      <c r="GJ493" s="184"/>
      <c r="GK493" s="184"/>
      <c r="GL493" s="184"/>
      <c r="GM493" s="184"/>
      <c r="GN493" s="184"/>
      <c r="GO493" s="184"/>
      <c r="GP493" s="184"/>
      <c r="GQ493" s="184"/>
      <c r="GR493" s="184"/>
      <c r="GS493" s="184"/>
      <c r="GT493" s="184"/>
      <c r="GU493" s="184"/>
      <c r="GV493" s="184"/>
      <c r="GW493" s="184"/>
      <c r="GX493" s="184"/>
      <c r="GY493" s="184"/>
      <c r="GZ493" s="184"/>
      <c r="HA493" s="184"/>
      <c r="HB493" s="184"/>
      <c r="HC493" s="184"/>
      <c r="HD493" s="184"/>
      <c r="HE493" s="184"/>
      <c r="HF493" s="184"/>
      <c r="HG493" s="184"/>
      <c r="HH493" s="184"/>
      <c r="HI493" s="184"/>
      <c r="HJ493" s="184"/>
      <c r="HK493" s="578"/>
      <c r="HL493" s="185"/>
    </row>
    <row r="494" spans="1:220">
      <c r="A494" s="284"/>
      <c r="B494" s="285"/>
      <c r="C494" s="286"/>
      <c r="D494" s="287"/>
      <c r="E494" s="288"/>
      <c r="F494" s="289"/>
      <c r="G494" s="289"/>
      <c r="H494" s="289"/>
      <c r="I494" s="289"/>
      <c r="J494" s="289"/>
      <c r="K494" s="289"/>
      <c r="L494" s="289"/>
      <c r="M494" s="572"/>
      <c r="N494" s="572"/>
      <c r="O494" s="572"/>
      <c r="P494" s="572"/>
      <c r="Q494" s="572"/>
      <c r="R494" s="572"/>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184"/>
      <c r="AX494" s="184"/>
      <c r="AY494" s="184"/>
      <c r="AZ494" s="184"/>
      <c r="BA494" s="184"/>
      <c r="BB494" s="184"/>
      <c r="BC494" s="184"/>
      <c r="BD494" s="184"/>
      <c r="BE494" s="184"/>
      <c r="BF494" s="184"/>
      <c r="BG494" s="184"/>
      <c r="BH494" s="184"/>
      <c r="BI494" s="184"/>
      <c r="BJ494" s="184"/>
      <c r="BK494" s="184"/>
      <c r="BL494" s="184"/>
      <c r="BM494" s="184"/>
      <c r="BN494" s="184"/>
      <c r="BO494" s="184"/>
      <c r="BP494" s="184"/>
      <c r="BQ494" s="184"/>
      <c r="BR494" s="184"/>
      <c r="BS494" s="184"/>
      <c r="BT494" s="184"/>
      <c r="BU494" s="184"/>
      <c r="BV494" s="184"/>
      <c r="BW494" s="184"/>
      <c r="BX494" s="184"/>
      <c r="BY494" s="184"/>
      <c r="BZ494" s="184"/>
      <c r="CA494" s="184"/>
      <c r="CB494" s="184"/>
      <c r="CC494" s="184"/>
      <c r="CD494" s="184"/>
      <c r="CE494" s="184"/>
      <c r="CF494" s="184"/>
      <c r="CG494" s="184"/>
      <c r="CH494" s="184"/>
      <c r="CI494" s="184"/>
      <c r="CJ494" s="184"/>
      <c r="CK494" s="184"/>
      <c r="CL494" s="184"/>
      <c r="CM494" s="184"/>
      <c r="CN494" s="184"/>
      <c r="CO494" s="184"/>
      <c r="CP494" s="184"/>
      <c r="CQ494" s="184"/>
      <c r="CR494" s="184"/>
      <c r="CS494" s="184"/>
      <c r="CT494" s="184"/>
      <c r="CU494" s="184"/>
      <c r="CV494" s="184"/>
      <c r="CW494" s="184"/>
      <c r="CX494" s="184"/>
      <c r="CY494" s="184"/>
      <c r="CZ494" s="184"/>
      <c r="DA494" s="184"/>
      <c r="DB494" s="184"/>
      <c r="DC494" s="184"/>
      <c r="DD494" s="184"/>
      <c r="DE494" s="184"/>
      <c r="DF494" s="184"/>
      <c r="DG494" s="184"/>
      <c r="DH494" s="184"/>
      <c r="DI494" s="184"/>
      <c r="DJ494" s="184"/>
      <c r="DK494" s="184"/>
      <c r="DL494" s="184"/>
      <c r="DM494" s="184"/>
      <c r="DN494" s="184"/>
      <c r="DO494" s="184"/>
      <c r="DP494" s="184"/>
      <c r="DQ494" s="184"/>
      <c r="DR494" s="184"/>
      <c r="DS494" s="184"/>
      <c r="DT494" s="184"/>
      <c r="DU494" s="184"/>
      <c r="DV494" s="184"/>
      <c r="DW494" s="184"/>
      <c r="DX494" s="184"/>
      <c r="DY494" s="184"/>
      <c r="DZ494" s="184"/>
      <c r="EA494" s="184"/>
      <c r="EB494" s="184"/>
      <c r="EC494" s="184"/>
      <c r="ED494" s="184"/>
      <c r="EE494" s="184"/>
      <c r="EF494" s="184"/>
      <c r="EG494" s="184"/>
      <c r="EH494" s="184"/>
      <c r="EI494" s="184"/>
      <c r="EJ494" s="184"/>
      <c r="EK494" s="184"/>
      <c r="EL494" s="184"/>
      <c r="EM494" s="184"/>
      <c r="EN494" s="184"/>
      <c r="EO494" s="184"/>
      <c r="EP494" s="184"/>
      <c r="EQ494" s="184"/>
      <c r="ER494" s="184"/>
      <c r="ES494" s="184"/>
      <c r="ET494" s="184"/>
      <c r="EU494" s="184"/>
      <c r="EV494" s="184"/>
      <c r="EW494" s="184"/>
      <c r="EX494" s="184"/>
      <c r="EY494" s="184"/>
      <c r="EZ494" s="184"/>
      <c r="FA494" s="184"/>
      <c r="FB494" s="184"/>
      <c r="FC494" s="184"/>
      <c r="FD494" s="184"/>
      <c r="FE494" s="184"/>
      <c r="FF494" s="184"/>
      <c r="FG494" s="184"/>
      <c r="FH494" s="184"/>
      <c r="FI494" s="184"/>
      <c r="FJ494" s="184"/>
      <c r="FK494" s="184"/>
      <c r="FL494" s="184"/>
      <c r="FM494" s="184"/>
      <c r="FN494" s="184"/>
      <c r="FO494" s="184"/>
      <c r="FP494" s="184"/>
      <c r="FQ494" s="184"/>
      <c r="FR494" s="184"/>
      <c r="FS494" s="184"/>
      <c r="FT494" s="184"/>
      <c r="FU494" s="184"/>
      <c r="FV494" s="184"/>
      <c r="FW494" s="184"/>
      <c r="FX494" s="184"/>
      <c r="FY494" s="184"/>
      <c r="FZ494" s="184"/>
      <c r="GA494" s="184"/>
      <c r="GB494" s="184"/>
      <c r="GC494" s="184"/>
      <c r="GD494" s="184"/>
      <c r="GE494" s="184"/>
      <c r="GF494" s="184"/>
      <c r="GG494" s="184"/>
      <c r="GH494" s="184"/>
      <c r="GI494" s="184"/>
      <c r="GJ494" s="184"/>
      <c r="GK494" s="184"/>
      <c r="GL494" s="184"/>
      <c r="GM494" s="184"/>
      <c r="GN494" s="184"/>
      <c r="GO494" s="184"/>
      <c r="GP494" s="184"/>
      <c r="GQ494" s="184"/>
      <c r="GR494" s="184"/>
      <c r="GS494" s="184"/>
      <c r="GT494" s="184"/>
      <c r="GU494" s="184"/>
      <c r="GV494" s="184"/>
      <c r="GW494" s="184"/>
      <c r="GX494" s="184"/>
      <c r="GY494" s="184"/>
      <c r="GZ494" s="184"/>
      <c r="HA494" s="184"/>
      <c r="HB494" s="184"/>
      <c r="HC494" s="184"/>
      <c r="HD494" s="184"/>
      <c r="HE494" s="184"/>
      <c r="HF494" s="184"/>
      <c r="HG494" s="184"/>
      <c r="HH494" s="184"/>
      <c r="HI494" s="184"/>
      <c r="HJ494" s="184"/>
      <c r="HK494" s="578"/>
      <c r="HL494" s="185"/>
    </row>
    <row r="495" spans="1:220">
      <c r="A495" s="284"/>
      <c r="B495" s="285"/>
      <c r="C495" s="286"/>
      <c r="D495" s="287"/>
      <c r="E495" s="288"/>
      <c r="F495" s="289"/>
      <c r="G495" s="289"/>
      <c r="H495" s="289"/>
      <c r="I495" s="289"/>
      <c r="J495" s="289"/>
      <c r="K495" s="289"/>
      <c r="L495" s="289"/>
      <c r="M495" s="572"/>
      <c r="N495" s="572"/>
      <c r="O495" s="572"/>
      <c r="P495" s="572"/>
      <c r="Q495" s="572"/>
      <c r="R495" s="572"/>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184"/>
      <c r="AX495" s="184"/>
      <c r="AY495" s="184"/>
      <c r="AZ495" s="184"/>
      <c r="BA495" s="184"/>
      <c r="BB495" s="184"/>
      <c r="BC495" s="184"/>
      <c r="BD495" s="184"/>
      <c r="BE495" s="184"/>
      <c r="BF495" s="184"/>
      <c r="BG495" s="184"/>
      <c r="BH495" s="184"/>
      <c r="BI495" s="184"/>
      <c r="BJ495" s="184"/>
      <c r="BK495" s="184"/>
      <c r="BL495" s="184"/>
      <c r="BM495" s="184"/>
      <c r="BN495" s="184"/>
      <c r="BO495" s="184"/>
      <c r="BP495" s="184"/>
      <c r="BQ495" s="184"/>
      <c r="BR495" s="184"/>
      <c r="BS495" s="184"/>
      <c r="BT495" s="184"/>
      <c r="BU495" s="184"/>
      <c r="BV495" s="184"/>
      <c r="BW495" s="184"/>
      <c r="BX495" s="184"/>
      <c r="BY495" s="184"/>
      <c r="BZ495" s="184"/>
      <c r="CA495" s="184"/>
      <c r="CB495" s="184"/>
      <c r="CC495" s="184"/>
      <c r="CD495" s="184"/>
      <c r="CE495" s="184"/>
      <c r="CF495" s="184"/>
      <c r="CG495" s="184"/>
      <c r="CH495" s="184"/>
      <c r="CI495" s="184"/>
      <c r="CJ495" s="184"/>
      <c r="CK495" s="184"/>
      <c r="CL495" s="184"/>
      <c r="CM495" s="184"/>
      <c r="CN495" s="184"/>
      <c r="CO495" s="184"/>
      <c r="CP495" s="184"/>
      <c r="CQ495" s="184"/>
      <c r="CR495" s="184"/>
      <c r="CS495" s="184"/>
      <c r="CT495" s="184"/>
      <c r="CU495" s="184"/>
      <c r="CV495" s="184"/>
      <c r="CW495" s="184"/>
      <c r="CX495" s="184"/>
      <c r="CY495" s="184"/>
      <c r="CZ495" s="184"/>
      <c r="DA495" s="184"/>
      <c r="DB495" s="184"/>
      <c r="DC495" s="184"/>
      <c r="DD495" s="184"/>
      <c r="DE495" s="184"/>
      <c r="DF495" s="184"/>
      <c r="DG495" s="184"/>
      <c r="DH495" s="184"/>
      <c r="DI495" s="184"/>
      <c r="DJ495" s="184"/>
      <c r="DK495" s="184"/>
      <c r="DL495" s="184"/>
      <c r="DM495" s="184"/>
      <c r="DN495" s="184"/>
      <c r="DO495" s="184"/>
      <c r="DP495" s="184"/>
      <c r="DQ495" s="184"/>
      <c r="DR495" s="184"/>
      <c r="DS495" s="184"/>
      <c r="DT495" s="184"/>
      <c r="DU495" s="184"/>
      <c r="DV495" s="184"/>
      <c r="DW495" s="184"/>
      <c r="DX495" s="184"/>
      <c r="DY495" s="184"/>
      <c r="DZ495" s="184"/>
      <c r="EA495" s="184"/>
      <c r="EB495" s="184"/>
      <c r="EC495" s="184"/>
      <c r="ED495" s="184"/>
      <c r="EE495" s="184"/>
      <c r="EF495" s="184"/>
      <c r="EG495" s="184"/>
      <c r="EH495" s="184"/>
      <c r="EI495" s="184"/>
      <c r="EJ495" s="184"/>
      <c r="EK495" s="184"/>
      <c r="EL495" s="184"/>
      <c r="EM495" s="184"/>
      <c r="EN495" s="184"/>
      <c r="EO495" s="184"/>
      <c r="EP495" s="184"/>
      <c r="EQ495" s="184"/>
      <c r="ER495" s="184"/>
      <c r="ES495" s="184"/>
      <c r="ET495" s="184"/>
      <c r="EU495" s="184"/>
      <c r="EV495" s="184"/>
      <c r="EW495" s="184"/>
      <c r="EX495" s="184"/>
      <c r="EY495" s="184"/>
      <c r="EZ495" s="184"/>
      <c r="FA495" s="184"/>
      <c r="FB495" s="184"/>
      <c r="FC495" s="184"/>
      <c r="FD495" s="184"/>
      <c r="FE495" s="184"/>
      <c r="FF495" s="184"/>
      <c r="FG495" s="184"/>
      <c r="FH495" s="184"/>
      <c r="FI495" s="184"/>
      <c r="FJ495" s="184"/>
      <c r="FK495" s="184"/>
      <c r="FL495" s="184"/>
      <c r="FM495" s="184"/>
      <c r="FN495" s="184"/>
      <c r="FO495" s="184"/>
      <c r="FP495" s="184"/>
      <c r="FQ495" s="184"/>
      <c r="FR495" s="184"/>
      <c r="FS495" s="184"/>
      <c r="FT495" s="184"/>
      <c r="FU495" s="184"/>
      <c r="FV495" s="184"/>
      <c r="FW495" s="184"/>
      <c r="FX495" s="184"/>
      <c r="FY495" s="184"/>
      <c r="FZ495" s="184"/>
      <c r="GA495" s="184"/>
      <c r="GB495" s="184"/>
      <c r="GC495" s="184"/>
      <c r="GD495" s="184"/>
      <c r="GE495" s="184"/>
      <c r="GF495" s="184"/>
      <c r="GG495" s="184"/>
      <c r="GH495" s="184"/>
      <c r="GI495" s="184"/>
      <c r="GJ495" s="184"/>
      <c r="GK495" s="184"/>
      <c r="GL495" s="184"/>
      <c r="GM495" s="184"/>
      <c r="GN495" s="184"/>
      <c r="GO495" s="184"/>
      <c r="GP495" s="184"/>
      <c r="GQ495" s="184"/>
      <c r="GR495" s="184"/>
      <c r="GS495" s="184"/>
      <c r="GT495" s="184"/>
      <c r="GU495" s="184"/>
      <c r="GV495" s="184"/>
      <c r="GW495" s="184"/>
      <c r="GX495" s="184"/>
      <c r="GY495" s="184"/>
      <c r="GZ495" s="184"/>
      <c r="HA495" s="184"/>
      <c r="HB495" s="184"/>
      <c r="HC495" s="184"/>
      <c r="HD495" s="184"/>
      <c r="HE495" s="184"/>
      <c r="HF495" s="184"/>
      <c r="HG495" s="184"/>
      <c r="HH495" s="184"/>
      <c r="HI495" s="184"/>
      <c r="HJ495" s="184"/>
      <c r="HK495" s="578"/>
      <c r="HL495" s="185"/>
    </row>
    <row r="496" spans="1:220">
      <c r="A496" s="284"/>
      <c r="B496" s="285"/>
      <c r="C496" s="286"/>
      <c r="D496" s="287"/>
      <c r="E496" s="288"/>
      <c r="F496" s="289"/>
      <c r="G496" s="289"/>
      <c r="H496" s="289"/>
      <c r="I496" s="289"/>
      <c r="J496" s="289"/>
      <c r="K496" s="289"/>
      <c r="L496" s="289"/>
      <c r="M496" s="572"/>
      <c r="N496" s="572"/>
      <c r="O496" s="572"/>
      <c r="P496" s="572"/>
      <c r="Q496" s="572"/>
      <c r="R496" s="572"/>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184"/>
      <c r="AX496" s="184"/>
      <c r="AY496" s="184"/>
      <c r="AZ496" s="184"/>
      <c r="BA496" s="184"/>
      <c r="BB496" s="184"/>
      <c r="BC496" s="184"/>
      <c r="BD496" s="184"/>
      <c r="BE496" s="184"/>
      <c r="BF496" s="184"/>
      <c r="BG496" s="184"/>
      <c r="BH496" s="184"/>
      <c r="BI496" s="184"/>
      <c r="BJ496" s="184"/>
      <c r="BK496" s="184"/>
      <c r="BL496" s="184"/>
      <c r="BM496" s="184"/>
      <c r="BN496" s="184"/>
      <c r="BO496" s="184"/>
      <c r="BP496" s="184"/>
      <c r="BQ496" s="184"/>
      <c r="BR496" s="184"/>
      <c r="BS496" s="184"/>
      <c r="BT496" s="184"/>
      <c r="BU496" s="184"/>
      <c r="BV496" s="184"/>
      <c r="BW496" s="184"/>
      <c r="BX496" s="184"/>
      <c r="BY496" s="184"/>
      <c r="BZ496" s="184"/>
      <c r="CA496" s="184"/>
      <c r="CB496" s="184"/>
      <c r="CC496" s="184"/>
      <c r="CD496" s="184"/>
      <c r="CE496" s="184"/>
      <c r="CF496" s="184"/>
      <c r="CG496" s="184"/>
      <c r="CH496" s="184"/>
      <c r="CI496" s="184"/>
      <c r="CJ496" s="184"/>
      <c r="CK496" s="184"/>
      <c r="CL496" s="184"/>
      <c r="CM496" s="184"/>
      <c r="CN496" s="184"/>
      <c r="CO496" s="184"/>
      <c r="CP496" s="184"/>
      <c r="CQ496" s="184"/>
      <c r="CR496" s="184"/>
      <c r="CS496" s="184"/>
      <c r="CT496" s="184"/>
      <c r="CU496" s="184"/>
      <c r="CV496" s="184"/>
      <c r="CW496" s="184"/>
      <c r="CX496" s="184"/>
      <c r="CY496" s="184"/>
      <c r="CZ496" s="184"/>
      <c r="DA496" s="184"/>
      <c r="DB496" s="184"/>
      <c r="DC496" s="184"/>
      <c r="DD496" s="184"/>
      <c r="DE496" s="184"/>
      <c r="DF496" s="184"/>
      <c r="DG496" s="184"/>
      <c r="DH496" s="184"/>
      <c r="DI496" s="184"/>
      <c r="DJ496" s="184"/>
      <c r="DK496" s="184"/>
      <c r="DL496" s="184"/>
      <c r="DM496" s="184"/>
      <c r="DN496" s="184"/>
      <c r="DO496" s="184"/>
      <c r="DP496" s="184"/>
      <c r="DQ496" s="184"/>
      <c r="DR496" s="184"/>
      <c r="DS496" s="184"/>
      <c r="DT496" s="184"/>
      <c r="DU496" s="184"/>
      <c r="DV496" s="184"/>
      <c r="DW496" s="184"/>
      <c r="DX496" s="184"/>
      <c r="DY496" s="184"/>
      <c r="DZ496" s="184"/>
      <c r="EA496" s="184"/>
      <c r="EB496" s="184"/>
      <c r="EC496" s="184"/>
      <c r="ED496" s="184"/>
      <c r="EE496" s="184"/>
      <c r="EF496" s="184"/>
      <c r="EG496" s="184"/>
      <c r="EH496" s="184"/>
      <c r="EI496" s="184"/>
      <c r="EJ496" s="184"/>
      <c r="EK496" s="184"/>
      <c r="EL496" s="184"/>
      <c r="EM496" s="184"/>
      <c r="EN496" s="184"/>
      <c r="EO496" s="184"/>
      <c r="EP496" s="184"/>
      <c r="EQ496" s="184"/>
      <c r="ER496" s="184"/>
      <c r="ES496" s="184"/>
      <c r="ET496" s="184"/>
      <c r="EU496" s="184"/>
      <c r="EV496" s="184"/>
      <c r="EW496" s="184"/>
      <c r="EX496" s="184"/>
      <c r="EY496" s="184"/>
      <c r="EZ496" s="184"/>
      <c r="FA496" s="184"/>
      <c r="FB496" s="184"/>
      <c r="FC496" s="184"/>
      <c r="FD496" s="184"/>
      <c r="FE496" s="184"/>
      <c r="FF496" s="184"/>
      <c r="FG496" s="184"/>
      <c r="FH496" s="184"/>
      <c r="FI496" s="184"/>
      <c r="FJ496" s="184"/>
      <c r="FK496" s="184"/>
      <c r="FL496" s="184"/>
      <c r="FM496" s="184"/>
      <c r="FN496" s="184"/>
      <c r="FO496" s="184"/>
      <c r="FP496" s="184"/>
      <c r="FQ496" s="184"/>
      <c r="FR496" s="184"/>
      <c r="FS496" s="184"/>
      <c r="FT496" s="184"/>
      <c r="FU496" s="184"/>
      <c r="FV496" s="184"/>
      <c r="FW496" s="184"/>
      <c r="FX496" s="184"/>
      <c r="FY496" s="184"/>
      <c r="FZ496" s="184"/>
      <c r="GA496" s="184"/>
      <c r="GB496" s="184"/>
      <c r="GC496" s="184"/>
      <c r="GD496" s="184"/>
      <c r="GE496" s="184"/>
      <c r="GF496" s="184"/>
      <c r="GG496" s="184"/>
      <c r="GH496" s="184"/>
      <c r="GI496" s="184"/>
      <c r="GJ496" s="184"/>
      <c r="GK496" s="184"/>
      <c r="GL496" s="184"/>
      <c r="GM496" s="184"/>
      <c r="GN496" s="184"/>
      <c r="GO496" s="184"/>
      <c r="GP496" s="184"/>
      <c r="GQ496" s="184"/>
      <c r="GR496" s="184"/>
      <c r="GS496" s="184"/>
      <c r="GT496" s="184"/>
      <c r="GU496" s="184"/>
      <c r="GV496" s="184"/>
      <c r="GW496" s="184"/>
      <c r="GX496" s="184"/>
      <c r="GY496" s="184"/>
      <c r="GZ496" s="184"/>
      <c r="HA496" s="184"/>
      <c r="HB496" s="184"/>
      <c r="HC496" s="184"/>
      <c r="HD496" s="184"/>
      <c r="HE496" s="184"/>
      <c r="HF496" s="184"/>
      <c r="HG496" s="184"/>
      <c r="HH496" s="184"/>
      <c r="HI496" s="184"/>
      <c r="HJ496" s="184"/>
      <c r="HK496" s="578"/>
      <c r="HL496" s="185"/>
    </row>
    <row r="497" spans="1:220">
      <c r="A497" s="284"/>
      <c r="B497" s="285"/>
      <c r="C497" s="286"/>
      <c r="D497" s="287"/>
      <c r="E497" s="288"/>
      <c r="F497" s="289"/>
      <c r="G497" s="289"/>
      <c r="H497" s="289"/>
      <c r="I497" s="289"/>
      <c r="J497" s="289"/>
      <c r="K497" s="289"/>
      <c r="L497" s="289"/>
      <c r="M497" s="572"/>
      <c r="N497" s="572"/>
      <c r="O497" s="572"/>
      <c r="P497" s="572"/>
      <c r="Q497" s="572"/>
      <c r="R497" s="572"/>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184"/>
      <c r="AX497" s="184"/>
      <c r="AY497" s="184"/>
      <c r="AZ497" s="184"/>
      <c r="BA497" s="184"/>
      <c r="BB497" s="184"/>
      <c r="BC497" s="184"/>
      <c r="BD497" s="184"/>
      <c r="BE497" s="184"/>
      <c r="BF497" s="184"/>
      <c r="BG497" s="184"/>
      <c r="BH497" s="184"/>
      <c r="BI497" s="184"/>
      <c r="BJ497" s="184"/>
      <c r="BK497" s="184"/>
      <c r="BL497" s="184"/>
      <c r="BM497" s="184"/>
      <c r="BN497" s="184"/>
      <c r="BO497" s="184"/>
      <c r="BP497" s="184"/>
      <c r="BQ497" s="184"/>
      <c r="BR497" s="184"/>
      <c r="BS497" s="184"/>
      <c r="BT497" s="184"/>
      <c r="BU497" s="184"/>
      <c r="BV497" s="184"/>
      <c r="BW497" s="184"/>
      <c r="BX497" s="184"/>
      <c r="BY497" s="184"/>
      <c r="BZ497" s="184"/>
      <c r="CA497" s="184"/>
      <c r="CB497" s="184"/>
      <c r="CC497" s="184"/>
      <c r="CD497" s="184"/>
      <c r="CE497" s="184"/>
      <c r="CF497" s="184"/>
      <c r="CG497" s="184"/>
      <c r="CH497" s="184"/>
      <c r="CI497" s="184"/>
      <c r="CJ497" s="184"/>
      <c r="CK497" s="184"/>
      <c r="CL497" s="184"/>
      <c r="CM497" s="184"/>
      <c r="CN497" s="184"/>
      <c r="CO497" s="184"/>
      <c r="CP497" s="184"/>
      <c r="CQ497" s="184"/>
      <c r="CR497" s="184"/>
      <c r="CS497" s="184"/>
      <c r="CT497" s="184"/>
      <c r="CU497" s="184"/>
      <c r="CV497" s="184"/>
      <c r="CW497" s="184"/>
      <c r="CX497" s="184"/>
      <c r="CY497" s="184"/>
      <c r="CZ497" s="184"/>
      <c r="DA497" s="184"/>
      <c r="DB497" s="184"/>
      <c r="DC497" s="184"/>
      <c r="DD497" s="184"/>
      <c r="DE497" s="184"/>
      <c r="DF497" s="184"/>
      <c r="DG497" s="184"/>
      <c r="DH497" s="184"/>
      <c r="DI497" s="184"/>
      <c r="DJ497" s="184"/>
      <c r="DK497" s="184"/>
      <c r="DL497" s="184"/>
      <c r="DM497" s="184"/>
      <c r="DN497" s="184"/>
      <c r="DO497" s="184"/>
      <c r="DP497" s="184"/>
      <c r="DQ497" s="184"/>
      <c r="DR497" s="184"/>
      <c r="DS497" s="184"/>
      <c r="DT497" s="184"/>
      <c r="DU497" s="184"/>
      <c r="DV497" s="184"/>
      <c r="DW497" s="184"/>
      <c r="DX497" s="184"/>
      <c r="DY497" s="184"/>
      <c r="DZ497" s="184"/>
      <c r="EA497" s="184"/>
      <c r="EB497" s="184"/>
      <c r="EC497" s="184"/>
      <c r="ED497" s="184"/>
      <c r="EE497" s="184"/>
      <c r="EF497" s="184"/>
      <c r="EG497" s="184"/>
      <c r="EH497" s="184"/>
      <c r="EI497" s="184"/>
      <c r="EJ497" s="184"/>
      <c r="EK497" s="184"/>
      <c r="EL497" s="184"/>
      <c r="EM497" s="184"/>
      <c r="EN497" s="184"/>
      <c r="EO497" s="184"/>
      <c r="EP497" s="184"/>
      <c r="EQ497" s="184"/>
      <c r="ER497" s="184"/>
      <c r="ES497" s="184"/>
      <c r="ET497" s="184"/>
      <c r="EU497" s="184"/>
      <c r="EV497" s="184"/>
      <c r="EW497" s="184"/>
      <c r="EX497" s="184"/>
      <c r="EY497" s="184"/>
      <c r="EZ497" s="184"/>
      <c r="FA497" s="184"/>
      <c r="FB497" s="184"/>
      <c r="FC497" s="184"/>
      <c r="FD497" s="184"/>
      <c r="FE497" s="184"/>
      <c r="FF497" s="184"/>
      <c r="FG497" s="184"/>
      <c r="FH497" s="184"/>
      <c r="FI497" s="184"/>
      <c r="FJ497" s="184"/>
      <c r="FK497" s="184"/>
      <c r="FL497" s="184"/>
      <c r="FM497" s="184"/>
      <c r="FN497" s="184"/>
      <c r="FO497" s="184"/>
      <c r="FP497" s="184"/>
      <c r="FQ497" s="184"/>
      <c r="FR497" s="184"/>
      <c r="FS497" s="184"/>
      <c r="FT497" s="184"/>
      <c r="FU497" s="184"/>
      <c r="FV497" s="184"/>
      <c r="FW497" s="184"/>
      <c r="FX497" s="184"/>
      <c r="FY497" s="184"/>
      <c r="FZ497" s="184"/>
      <c r="GA497" s="184"/>
      <c r="GB497" s="184"/>
      <c r="GC497" s="184"/>
      <c r="GD497" s="184"/>
      <c r="GE497" s="184"/>
      <c r="GF497" s="184"/>
      <c r="GG497" s="184"/>
      <c r="GH497" s="184"/>
      <c r="GI497" s="184"/>
      <c r="GJ497" s="184"/>
      <c r="GK497" s="184"/>
      <c r="GL497" s="184"/>
      <c r="GM497" s="184"/>
      <c r="GN497" s="184"/>
      <c r="GO497" s="184"/>
      <c r="GP497" s="184"/>
      <c r="GQ497" s="184"/>
      <c r="GR497" s="184"/>
      <c r="GS497" s="184"/>
      <c r="GT497" s="184"/>
      <c r="GU497" s="184"/>
      <c r="GV497" s="184"/>
      <c r="GW497" s="184"/>
      <c r="GX497" s="184"/>
      <c r="GY497" s="184"/>
      <c r="GZ497" s="184"/>
      <c r="HA497" s="184"/>
      <c r="HB497" s="184"/>
      <c r="HC497" s="184"/>
      <c r="HD497" s="184"/>
      <c r="HE497" s="184"/>
      <c r="HF497" s="184"/>
      <c r="HG497" s="184"/>
      <c r="HH497" s="184"/>
      <c r="HI497" s="184"/>
      <c r="HJ497" s="184"/>
      <c r="HK497" s="578"/>
      <c r="HL497" s="185"/>
    </row>
    <row r="498" spans="1:220">
      <c r="A498" s="284"/>
      <c r="B498" s="285"/>
      <c r="C498" s="286"/>
      <c r="D498" s="287"/>
      <c r="E498" s="288"/>
      <c r="F498" s="289"/>
      <c r="G498" s="289"/>
      <c r="H498" s="289"/>
      <c r="I498" s="289"/>
      <c r="J498" s="289"/>
      <c r="K498" s="289"/>
      <c r="L498" s="289"/>
      <c r="M498" s="572"/>
      <c r="N498" s="572"/>
      <c r="O498" s="572"/>
      <c r="P498" s="572"/>
      <c r="Q498" s="572"/>
      <c r="R498" s="572"/>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184"/>
      <c r="AX498" s="184"/>
      <c r="AY498" s="184"/>
      <c r="AZ498" s="184"/>
      <c r="BA498" s="184"/>
      <c r="BB498" s="184"/>
      <c r="BC498" s="184"/>
      <c r="BD498" s="184"/>
      <c r="BE498" s="184"/>
      <c r="BF498" s="184"/>
      <c r="BG498" s="184"/>
      <c r="BH498" s="184"/>
      <c r="BI498" s="184"/>
      <c r="BJ498" s="184"/>
      <c r="BK498" s="184"/>
      <c r="BL498" s="184"/>
      <c r="BM498" s="184"/>
      <c r="BN498" s="184"/>
      <c r="BO498" s="184"/>
      <c r="BP498" s="184"/>
      <c r="BQ498" s="184"/>
      <c r="BR498" s="184"/>
      <c r="BS498" s="184"/>
      <c r="BT498" s="184"/>
      <c r="BU498" s="184"/>
      <c r="BV498" s="184"/>
      <c r="BW498" s="184"/>
      <c r="BX498" s="184"/>
      <c r="BY498" s="184"/>
      <c r="BZ498" s="184"/>
      <c r="CA498" s="184"/>
      <c r="CB498" s="184"/>
      <c r="CC498" s="184"/>
      <c r="CD498" s="184"/>
      <c r="CE498" s="184"/>
      <c r="CF498" s="184"/>
      <c r="CG498" s="184"/>
      <c r="CH498" s="184"/>
      <c r="CI498" s="184"/>
      <c r="CJ498" s="184"/>
      <c r="CK498" s="184"/>
      <c r="CL498" s="184"/>
      <c r="CM498" s="184"/>
      <c r="CN498" s="184"/>
      <c r="CO498" s="184"/>
      <c r="CP498" s="184"/>
      <c r="CQ498" s="184"/>
      <c r="CR498" s="184"/>
      <c r="CS498" s="184"/>
      <c r="CT498" s="184"/>
      <c r="CU498" s="184"/>
      <c r="CV498" s="184"/>
      <c r="CW498" s="184"/>
      <c r="CX498" s="184"/>
      <c r="CY498" s="184"/>
      <c r="CZ498" s="184"/>
      <c r="DA498" s="184"/>
      <c r="DB498" s="184"/>
      <c r="DC498" s="184"/>
      <c r="DD498" s="184"/>
      <c r="DE498" s="184"/>
      <c r="DF498" s="184"/>
      <c r="DG498" s="184"/>
      <c r="DH498" s="184"/>
      <c r="DI498" s="184"/>
      <c r="DJ498" s="184"/>
      <c r="DK498" s="184"/>
      <c r="DL498" s="184"/>
      <c r="DM498" s="184"/>
      <c r="DN498" s="184"/>
      <c r="DO498" s="184"/>
      <c r="DP498" s="184"/>
      <c r="DQ498" s="184"/>
      <c r="DR498" s="184"/>
      <c r="DS498" s="184"/>
      <c r="DT498" s="184"/>
      <c r="DU498" s="184"/>
      <c r="DV498" s="184"/>
      <c r="DW498" s="184"/>
      <c r="DX498" s="184"/>
      <c r="DY498" s="184"/>
      <c r="DZ498" s="184"/>
      <c r="EA498" s="184"/>
      <c r="EB498" s="184"/>
      <c r="EC498" s="184"/>
      <c r="ED498" s="184"/>
      <c r="EE498" s="184"/>
      <c r="EF498" s="184"/>
      <c r="EG498" s="184"/>
      <c r="EH498" s="184"/>
      <c r="EI498" s="184"/>
      <c r="EJ498" s="184"/>
      <c r="EK498" s="184"/>
      <c r="EL498" s="184"/>
      <c r="EM498" s="184"/>
      <c r="EN498" s="184"/>
      <c r="EO498" s="184"/>
      <c r="EP498" s="184"/>
      <c r="EQ498" s="184"/>
      <c r="ER498" s="184"/>
      <c r="ES498" s="184"/>
      <c r="ET498" s="184"/>
      <c r="EU498" s="184"/>
      <c r="EV498" s="184"/>
      <c r="EW498" s="184"/>
      <c r="EX498" s="184"/>
      <c r="EY498" s="184"/>
      <c r="EZ498" s="184"/>
      <c r="FA498" s="184"/>
      <c r="FB498" s="184"/>
      <c r="FC498" s="184"/>
      <c r="FD498" s="184"/>
      <c r="FE498" s="184"/>
      <c r="FF498" s="184"/>
      <c r="FG498" s="184"/>
      <c r="FH498" s="184"/>
      <c r="FI498" s="184"/>
      <c r="FJ498" s="184"/>
      <c r="FK498" s="184"/>
      <c r="FL498" s="184"/>
      <c r="FM498" s="184"/>
      <c r="FN498" s="184"/>
      <c r="FO498" s="184"/>
      <c r="FP498" s="184"/>
      <c r="FQ498" s="184"/>
      <c r="FR498" s="184"/>
      <c r="FS498" s="184"/>
      <c r="FT498" s="184"/>
      <c r="FU498" s="184"/>
      <c r="FV498" s="184"/>
      <c r="FW498" s="184"/>
      <c r="FX498" s="184"/>
      <c r="FY498" s="184"/>
      <c r="FZ498" s="184"/>
      <c r="GA498" s="184"/>
      <c r="GB498" s="184"/>
      <c r="GC498" s="184"/>
      <c r="GD498" s="184"/>
      <c r="GE498" s="184"/>
      <c r="GF498" s="184"/>
      <c r="GG498" s="184"/>
      <c r="GH498" s="184"/>
      <c r="GI498" s="184"/>
      <c r="GJ498" s="184"/>
      <c r="GK498" s="184"/>
      <c r="GL498" s="184"/>
      <c r="GM498" s="184"/>
      <c r="GN498" s="184"/>
      <c r="GO498" s="184"/>
      <c r="GP498" s="184"/>
      <c r="GQ498" s="184"/>
      <c r="GR498" s="184"/>
      <c r="GS498" s="184"/>
      <c r="GT498" s="184"/>
      <c r="GU498" s="184"/>
      <c r="GV498" s="184"/>
      <c r="GW498" s="184"/>
      <c r="GX498" s="184"/>
      <c r="GY498" s="184"/>
      <c r="GZ498" s="184"/>
      <c r="HA498" s="184"/>
      <c r="HB498" s="184"/>
      <c r="HC498" s="184"/>
      <c r="HD498" s="184"/>
      <c r="HE498" s="184"/>
      <c r="HF498" s="184"/>
      <c r="HG498" s="184"/>
      <c r="HH498" s="184"/>
      <c r="HI498" s="184"/>
      <c r="HJ498" s="184"/>
      <c r="HK498" s="578"/>
      <c r="HL498" s="185"/>
    </row>
    <row r="499" spans="1:220">
      <c r="A499" s="284"/>
      <c r="B499" s="285"/>
      <c r="C499" s="286"/>
      <c r="D499" s="287"/>
      <c r="E499" s="288"/>
      <c r="F499" s="289"/>
      <c r="G499" s="289"/>
      <c r="H499" s="289"/>
      <c r="I499" s="289"/>
      <c r="J499" s="289"/>
      <c r="K499" s="289"/>
      <c r="L499" s="289"/>
      <c r="M499" s="572"/>
      <c r="N499" s="572"/>
      <c r="O499" s="572"/>
      <c r="P499" s="572"/>
      <c r="Q499" s="572"/>
      <c r="R499" s="572"/>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184"/>
      <c r="AX499" s="184"/>
      <c r="AY499" s="184"/>
      <c r="AZ499" s="184"/>
      <c r="BA499" s="184"/>
      <c r="BB499" s="184"/>
      <c r="BC499" s="184"/>
      <c r="BD499" s="184"/>
      <c r="BE499" s="184"/>
      <c r="BF499" s="184"/>
      <c r="BG499" s="184"/>
      <c r="BH499" s="184"/>
      <c r="BI499" s="184"/>
      <c r="BJ499" s="184"/>
      <c r="BK499" s="184"/>
      <c r="BL499" s="184"/>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c r="CW499" s="184"/>
      <c r="CX499" s="184"/>
      <c r="CY499" s="184"/>
      <c r="CZ499" s="184"/>
      <c r="DA499" s="184"/>
      <c r="DB499" s="184"/>
      <c r="DC499" s="184"/>
      <c r="DD499" s="184"/>
      <c r="DE499" s="184"/>
      <c r="DF499" s="184"/>
      <c r="DG499" s="184"/>
      <c r="DH499" s="184"/>
      <c r="DI499" s="184"/>
      <c r="DJ499" s="184"/>
      <c r="DK499" s="184"/>
      <c r="DL499" s="184"/>
      <c r="DM499" s="184"/>
      <c r="DN499" s="184"/>
      <c r="DO499" s="184"/>
      <c r="DP499" s="184"/>
      <c r="DQ499" s="184"/>
      <c r="DR499" s="184"/>
      <c r="DS499" s="184"/>
      <c r="DT499" s="184"/>
      <c r="DU499" s="184"/>
      <c r="DV499" s="184"/>
      <c r="DW499" s="184"/>
      <c r="DX499" s="184"/>
      <c r="DY499" s="184"/>
      <c r="DZ499" s="184"/>
      <c r="EA499" s="184"/>
      <c r="EB499" s="184"/>
      <c r="EC499" s="184"/>
      <c r="ED499" s="184"/>
      <c r="EE499" s="184"/>
      <c r="EF499" s="184"/>
      <c r="EG499" s="184"/>
      <c r="EH499" s="184"/>
      <c r="EI499" s="184"/>
      <c r="EJ499" s="184"/>
      <c r="EK499" s="184"/>
      <c r="EL499" s="184"/>
      <c r="EM499" s="184"/>
      <c r="EN499" s="184"/>
      <c r="EO499" s="184"/>
      <c r="EP499" s="184"/>
      <c r="EQ499" s="184"/>
      <c r="ER499" s="184"/>
      <c r="ES499" s="184"/>
      <c r="ET499" s="184"/>
      <c r="EU499" s="184"/>
      <c r="EV499" s="184"/>
      <c r="EW499" s="184"/>
      <c r="EX499" s="184"/>
      <c r="EY499" s="184"/>
      <c r="EZ499" s="184"/>
      <c r="FA499" s="184"/>
      <c r="FB499" s="184"/>
      <c r="FC499" s="184"/>
      <c r="FD499" s="184"/>
      <c r="FE499" s="184"/>
      <c r="FF499" s="184"/>
      <c r="FG499" s="184"/>
      <c r="FH499" s="184"/>
      <c r="FI499" s="184"/>
      <c r="FJ499" s="184"/>
      <c r="FK499" s="184"/>
      <c r="FL499" s="184"/>
      <c r="FM499" s="184"/>
      <c r="FN499" s="184"/>
      <c r="FO499" s="184"/>
      <c r="FP499" s="184"/>
      <c r="FQ499" s="184"/>
      <c r="FR499" s="184"/>
      <c r="FS499" s="184"/>
      <c r="FT499" s="184"/>
      <c r="FU499" s="184"/>
      <c r="FV499" s="184"/>
      <c r="FW499" s="184"/>
      <c r="FX499" s="184"/>
      <c r="FY499" s="184"/>
      <c r="FZ499" s="184"/>
      <c r="GA499" s="184"/>
      <c r="GB499" s="184"/>
      <c r="GC499" s="184"/>
      <c r="GD499" s="184"/>
      <c r="GE499" s="184"/>
      <c r="GF499" s="184"/>
      <c r="GG499" s="184"/>
      <c r="GH499" s="184"/>
      <c r="GI499" s="184"/>
      <c r="GJ499" s="184"/>
      <c r="GK499" s="184"/>
      <c r="GL499" s="184"/>
      <c r="GM499" s="184"/>
      <c r="GN499" s="184"/>
      <c r="GO499" s="184"/>
      <c r="GP499" s="184"/>
      <c r="GQ499" s="184"/>
      <c r="GR499" s="184"/>
      <c r="GS499" s="184"/>
      <c r="GT499" s="184"/>
      <c r="GU499" s="184"/>
      <c r="GV499" s="184"/>
      <c r="GW499" s="184"/>
      <c r="GX499" s="184"/>
      <c r="GY499" s="184"/>
      <c r="GZ499" s="184"/>
      <c r="HA499" s="184"/>
      <c r="HB499" s="184"/>
      <c r="HC499" s="184"/>
      <c r="HD499" s="184"/>
      <c r="HE499" s="184"/>
      <c r="HF499" s="184"/>
      <c r="HG499" s="184"/>
      <c r="HH499" s="184"/>
      <c r="HI499" s="184"/>
      <c r="HJ499" s="184"/>
      <c r="HK499" s="578"/>
      <c r="HL499" s="185"/>
    </row>
    <row r="500" spans="1:220">
      <c r="A500" s="284"/>
      <c r="B500" s="285"/>
      <c r="C500" s="286"/>
      <c r="D500" s="287"/>
      <c r="E500" s="288"/>
      <c r="F500" s="289"/>
      <c r="G500" s="289"/>
      <c r="H500" s="289"/>
      <c r="I500" s="289"/>
      <c r="J500" s="289"/>
      <c r="K500" s="289"/>
      <c r="L500" s="289"/>
      <c r="M500" s="572"/>
      <c r="N500" s="572"/>
      <c r="O500" s="572"/>
      <c r="P500" s="572"/>
      <c r="Q500" s="572"/>
      <c r="R500" s="572"/>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184"/>
      <c r="AX500" s="184"/>
      <c r="AY500" s="184"/>
      <c r="AZ500" s="184"/>
      <c r="BA500" s="184"/>
      <c r="BB500" s="184"/>
      <c r="BC500" s="184"/>
      <c r="BD500" s="184"/>
      <c r="BE500" s="184"/>
      <c r="BF500" s="184"/>
      <c r="BG500" s="184"/>
      <c r="BH500" s="184"/>
      <c r="BI500" s="184"/>
      <c r="BJ500" s="184"/>
      <c r="BK500" s="184"/>
      <c r="BL500" s="184"/>
      <c r="BM500" s="184"/>
      <c r="BN500" s="184"/>
      <c r="BO500" s="184"/>
      <c r="BP500" s="184"/>
      <c r="BQ500" s="184"/>
      <c r="BR500" s="184"/>
      <c r="BS500" s="184"/>
      <c r="BT500" s="184"/>
      <c r="BU500" s="184"/>
      <c r="BV500" s="184"/>
      <c r="BW500" s="184"/>
      <c r="BX500" s="184"/>
      <c r="BY500" s="184"/>
      <c r="BZ500" s="184"/>
      <c r="CA500" s="184"/>
      <c r="CB500" s="184"/>
      <c r="CC500" s="184"/>
      <c r="CD500" s="184"/>
      <c r="CE500" s="184"/>
      <c r="CF500" s="184"/>
      <c r="CG500" s="184"/>
      <c r="CH500" s="184"/>
      <c r="CI500" s="184"/>
      <c r="CJ500" s="184"/>
      <c r="CK500" s="184"/>
      <c r="CL500" s="184"/>
      <c r="CM500" s="184"/>
      <c r="CN500" s="184"/>
      <c r="CO500" s="184"/>
      <c r="CP500" s="184"/>
      <c r="CQ500" s="184"/>
      <c r="CR500" s="184"/>
      <c r="CS500" s="184"/>
      <c r="CT500" s="184"/>
      <c r="CU500" s="184"/>
      <c r="CV500" s="184"/>
      <c r="CW500" s="184"/>
      <c r="CX500" s="184"/>
      <c r="CY500" s="184"/>
      <c r="CZ500" s="184"/>
      <c r="DA500" s="184"/>
      <c r="DB500" s="184"/>
      <c r="DC500" s="184"/>
      <c r="DD500" s="184"/>
      <c r="DE500" s="184"/>
      <c r="DF500" s="184"/>
      <c r="DG500" s="184"/>
      <c r="DH500" s="184"/>
      <c r="DI500" s="184"/>
      <c r="DJ500" s="184"/>
      <c r="DK500" s="184"/>
      <c r="DL500" s="184"/>
      <c r="DM500" s="184"/>
      <c r="DN500" s="184"/>
      <c r="DO500" s="184"/>
      <c r="DP500" s="184"/>
      <c r="DQ500" s="184"/>
      <c r="DR500" s="184"/>
      <c r="DS500" s="184"/>
      <c r="DT500" s="184"/>
      <c r="DU500" s="184"/>
      <c r="DV500" s="184"/>
      <c r="DW500" s="184"/>
      <c r="DX500" s="184"/>
      <c r="DY500" s="184"/>
      <c r="DZ500" s="184"/>
      <c r="EA500" s="184"/>
      <c r="EB500" s="184"/>
      <c r="EC500" s="184"/>
      <c r="ED500" s="184"/>
      <c r="EE500" s="184"/>
      <c r="EF500" s="184"/>
      <c r="EG500" s="184"/>
      <c r="EH500" s="184"/>
      <c r="EI500" s="184"/>
      <c r="EJ500" s="184"/>
      <c r="EK500" s="184"/>
      <c r="EL500" s="184"/>
      <c r="EM500" s="184"/>
      <c r="EN500" s="184"/>
      <c r="EO500" s="184"/>
      <c r="EP500" s="184"/>
      <c r="EQ500" s="184"/>
      <c r="ER500" s="184"/>
      <c r="ES500" s="184"/>
      <c r="ET500" s="184"/>
      <c r="EU500" s="184"/>
      <c r="EV500" s="184"/>
      <c r="EW500" s="184"/>
      <c r="EX500" s="184"/>
      <c r="EY500" s="184"/>
      <c r="EZ500" s="184"/>
      <c r="FA500" s="184"/>
      <c r="FB500" s="184"/>
      <c r="FC500" s="184"/>
      <c r="FD500" s="184"/>
      <c r="FE500" s="184"/>
      <c r="FF500" s="184"/>
      <c r="FG500" s="184"/>
      <c r="FH500" s="184"/>
      <c r="FI500" s="184"/>
      <c r="FJ500" s="184"/>
      <c r="FK500" s="184"/>
      <c r="FL500" s="184"/>
      <c r="FM500" s="184"/>
      <c r="FN500" s="184"/>
      <c r="FO500" s="184"/>
      <c r="FP500" s="184"/>
      <c r="FQ500" s="184"/>
      <c r="FR500" s="184"/>
      <c r="FS500" s="184"/>
      <c r="FT500" s="184"/>
      <c r="FU500" s="184"/>
      <c r="FV500" s="184"/>
      <c r="FW500" s="184"/>
      <c r="FX500" s="184"/>
      <c r="FY500" s="184"/>
      <c r="FZ500" s="184"/>
      <c r="GA500" s="184"/>
      <c r="GB500" s="184"/>
      <c r="GC500" s="184"/>
      <c r="GD500" s="184"/>
      <c r="GE500" s="184"/>
      <c r="GF500" s="184"/>
      <c r="GG500" s="184"/>
      <c r="GH500" s="184"/>
      <c r="GI500" s="184"/>
      <c r="GJ500" s="184"/>
      <c r="GK500" s="184"/>
      <c r="GL500" s="184"/>
      <c r="GM500" s="184"/>
      <c r="GN500" s="184"/>
      <c r="GO500" s="184"/>
      <c r="GP500" s="184"/>
      <c r="GQ500" s="184"/>
      <c r="GR500" s="184"/>
      <c r="GS500" s="184"/>
      <c r="GT500" s="184"/>
      <c r="GU500" s="184"/>
      <c r="GV500" s="184"/>
      <c r="GW500" s="184"/>
      <c r="GX500" s="184"/>
      <c r="GY500" s="184"/>
      <c r="GZ500" s="184"/>
      <c r="HA500" s="184"/>
      <c r="HB500" s="184"/>
      <c r="HC500" s="184"/>
      <c r="HD500" s="184"/>
      <c r="HE500" s="184"/>
      <c r="HF500" s="184"/>
      <c r="HG500" s="184"/>
      <c r="HH500" s="184"/>
      <c r="HI500" s="184"/>
      <c r="HJ500" s="184"/>
      <c r="HK500" s="578"/>
      <c r="HL500" s="185"/>
    </row>
    <row r="501" spans="1:220">
      <c r="A501" s="284"/>
      <c r="B501" s="285"/>
      <c r="C501" s="286"/>
      <c r="D501" s="287"/>
      <c r="E501" s="288"/>
      <c r="F501" s="289"/>
      <c r="G501" s="289"/>
      <c r="H501" s="289"/>
      <c r="I501" s="289"/>
      <c r="J501" s="289"/>
      <c r="K501" s="289"/>
      <c r="L501" s="289"/>
      <c r="M501" s="572"/>
      <c r="N501" s="572"/>
      <c r="O501" s="572"/>
      <c r="P501" s="572"/>
      <c r="Q501" s="572"/>
      <c r="R501" s="572"/>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184"/>
      <c r="AX501" s="184"/>
      <c r="AY501" s="184"/>
      <c r="AZ501" s="184"/>
      <c r="BA501" s="184"/>
      <c r="BB501" s="184"/>
      <c r="BC501" s="184"/>
      <c r="BD501" s="184"/>
      <c r="BE501" s="184"/>
      <c r="BF501" s="184"/>
      <c r="BG501" s="184"/>
      <c r="BH501" s="184"/>
      <c r="BI501" s="184"/>
      <c r="BJ501" s="184"/>
      <c r="BK501" s="184"/>
      <c r="BL501" s="184"/>
      <c r="BM501" s="184"/>
      <c r="BN501" s="184"/>
      <c r="BO501" s="184"/>
      <c r="BP501" s="184"/>
      <c r="BQ501" s="184"/>
      <c r="BR501" s="184"/>
      <c r="BS501" s="184"/>
      <c r="BT501" s="184"/>
      <c r="BU501" s="184"/>
      <c r="BV501" s="184"/>
      <c r="BW501" s="184"/>
      <c r="BX501" s="184"/>
      <c r="BY501" s="184"/>
      <c r="BZ501" s="184"/>
      <c r="CA501" s="184"/>
      <c r="CB501" s="184"/>
      <c r="CC501" s="184"/>
      <c r="CD501" s="184"/>
      <c r="CE501" s="184"/>
      <c r="CF501" s="184"/>
      <c r="CG501" s="184"/>
      <c r="CH501" s="184"/>
      <c r="CI501" s="184"/>
      <c r="CJ501" s="184"/>
      <c r="CK501" s="184"/>
      <c r="CL501" s="184"/>
      <c r="CM501" s="184"/>
      <c r="CN501" s="184"/>
      <c r="CO501" s="184"/>
      <c r="CP501" s="184"/>
      <c r="CQ501" s="184"/>
      <c r="CR501" s="184"/>
      <c r="CS501" s="184"/>
      <c r="CT501" s="184"/>
      <c r="CU501" s="184"/>
      <c r="CV501" s="184"/>
      <c r="CW501" s="184"/>
      <c r="CX501" s="184"/>
      <c r="CY501" s="184"/>
      <c r="CZ501" s="184"/>
      <c r="DA501" s="184"/>
      <c r="DB501" s="184"/>
      <c r="DC501" s="184"/>
      <c r="DD501" s="184"/>
      <c r="DE501" s="184"/>
      <c r="DF501" s="184"/>
      <c r="DG501" s="184"/>
      <c r="DH501" s="184"/>
      <c r="DI501" s="184"/>
      <c r="DJ501" s="184"/>
      <c r="DK501" s="184"/>
      <c r="DL501" s="184"/>
      <c r="DM501" s="184"/>
      <c r="DN501" s="184"/>
      <c r="DO501" s="184"/>
      <c r="DP501" s="184"/>
      <c r="DQ501" s="184"/>
      <c r="DR501" s="184"/>
      <c r="DS501" s="184"/>
      <c r="DT501" s="184"/>
      <c r="DU501" s="184"/>
      <c r="DV501" s="184"/>
      <c r="DW501" s="184"/>
      <c r="DX501" s="184"/>
      <c r="DY501" s="184"/>
      <c r="DZ501" s="184"/>
      <c r="EA501" s="184"/>
      <c r="EB501" s="184"/>
      <c r="EC501" s="184"/>
      <c r="ED501" s="184"/>
      <c r="EE501" s="184"/>
      <c r="EF501" s="184"/>
      <c r="EG501" s="184"/>
      <c r="EH501" s="184"/>
      <c r="EI501" s="184"/>
      <c r="EJ501" s="184"/>
      <c r="EK501" s="184"/>
      <c r="EL501" s="184"/>
      <c r="EM501" s="184"/>
      <c r="EN501" s="184"/>
      <c r="EO501" s="184"/>
      <c r="EP501" s="184"/>
      <c r="EQ501" s="184"/>
      <c r="ER501" s="184"/>
      <c r="ES501" s="184"/>
      <c r="ET501" s="184"/>
      <c r="EU501" s="184"/>
      <c r="EV501" s="184"/>
      <c r="EW501" s="184"/>
      <c r="EX501" s="184"/>
      <c r="EY501" s="184"/>
      <c r="EZ501" s="184"/>
      <c r="FA501" s="184"/>
      <c r="FB501" s="184"/>
      <c r="FC501" s="184"/>
      <c r="FD501" s="184"/>
      <c r="FE501" s="184"/>
      <c r="FF501" s="184"/>
      <c r="FG501" s="184"/>
      <c r="FH501" s="184"/>
      <c r="FI501" s="184"/>
      <c r="FJ501" s="184"/>
      <c r="FK501" s="184"/>
      <c r="FL501" s="184"/>
      <c r="FM501" s="184"/>
      <c r="FN501" s="184"/>
      <c r="FO501" s="184"/>
      <c r="FP501" s="184"/>
      <c r="FQ501" s="184"/>
      <c r="FR501" s="184"/>
      <c r="FS501" s="184"/>
      <c r="FT501" s="184"/>
      <c r="FU501" s="184"/>
      <c r="FV501" s="184"/>
      <c r="FW501" s="184"/>
      <c r="FX501" s="184"/>
      <c r="FY501" s="184"/>
      <c r="FZ501" s="184"/>
      <c r="GA501" s="184"/>
      <c r="GB501" s="184"/>
      <c r="GC501" s="184"/>
      <c r="GD501" s="184"/>
      <c r="GE501" s="184"/>
      <c r="GF501" s="184"/>
      <c r="GG501" s="184"/>
      <c r="GH501" s="184"/>
      <c r="GI501" s="184"/>
      <c r="GJ501" s="184"/>
      <c r="GK501" s="184"/>
      <c r="GL501" s="184"/>
      <c r="GM501" s="184"/>
      <c r="GN501" s="184"/>
      <c r="GO501" s="184"/>
      <c r="GP501" s="184"/>
      <c r="GQ501" s="184"/>
      <c r="GR501" s="184"/>
      <c r="GS501" s="184"/>
      <c r="GT501" s="184"/>
      <c r="GU501" s="184"/>
      <c r="GV501" s="184"/>
      <c r="GW501" s="184"/>
      <c r="GX501" s="184"/>
      <c r="GY501" s="184"/>
      <c r="GZ501" s="184"/>
      <c r="HA501" s="184"/>
      <c r="HB501" s="184"/>
      <c r="HC501" s="184"/>
      <c r="HD501" s="184"/>
      <c r="HE501" s="184"/>
      <c r="HF501" s="184"/>
      <c r="HG501" s="184"/>
      <c r="HH501" s="184"/>
      <c r="HI501" s="184"/>
      <c r="HJ501" s="184"/>
      <c r="HK501" s="578"/>
      <c r="HL501" s="185"/>
    </row>
    <row r="502" spans="1:220">
      <c r="A502" s="284"/>
      <c r="B502" s="285"/>
      <c r="C502" s="286"/>
      <c r="D502" s="287"/>
      <c r="E502" s="288"/>
      <c r="F502" s="289"/>
      <c r="G502" s="289"/>
      <c r="H502" s="289"/>
      <c r="I502" s="289"/>
      <c r="J502" s="289"/>
      <c r="K502" s="289"/>
      <c r="L502" s="289"/>
      <c r="M502" s="572"/>
      <c r="N502" s="572"/>
      <c r="O502" s="572"/>
      <c r="P502" s="572"/>
      <c r="Q502" s="572"/>
      <c r="R502" s="572"/>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184"/>
      <c r="AX502" s="184"/>
      <c r="AY502" s="184"/>
      <c r="AZ502" s="184"/>
      <c r="BA502" s="184"/>
      <c r="BB502" s="184"/>
      <c r="BC502" s="184"/>
      <c r="BD502" s="184"/>
      <c r="BE502" s="184"/>
      <c r="BF502" s="184"/>
      <c r="BG502" s="184"/>
      <c r="BH502" s="184"/>
      <c r="BI502" s="184"/>
      <c r="BJ502" s="184"/>
      <c r="BK502" s="184"/>
      <c r="BL502" s="184"/>
      <c r="BM502" s="184"/>
      <c r="BN502" s="184"/>
      <c r="BO502" s="184"/>
      <c r="BP502" s="184"/>
      <c r="BQ502" s="184"/>
      <c r="BR502" s="184"/>
      <c r="BS502" s="184"/>
      <c r="BT502" s="184"/>
      <c r="BU502" s="184"/>
      <c r="BV502" s="184"/>
      <c r="BW502" s="184"/>
      <c r="BX502" s="184"/>
      <c r="BY502" s="184"/>
      <c r="BZ502" s="184"/>
      <c r="CA502" s="184"/>
      <c r="CB502" s="184"/>
      <c r="CC502" s="184"/>
      <c r="CD502" s="184"/>
      <c r="CE502" s="184"/>
      <c r="CF502" s="184"/>
      <c r="CG502" s="184"/>
      <c r="CH502" s="184"/>
      <c r="CI502" s="184"/>
      <c r="CJ502" s="184"/>
      <c r="CK502" s="184"/>
      <c r="CL502" s="184"/>
      <c r="CM502" s="184"/>
      <c r="CN502" s="184"/>
      <c r="CO502" s="184"/>
      <c r="CP502" s="184"/>
      <c r="CQ502" s="184"/>
      <c r="CR502" s="184"/>
      <c r="CS502" s="184"/>
      <c r="CT502" s="184"/>
      <c r="CU502" s="184"/>
      <c r="CV502" s="184"/>
      <c r="CW502" s="184"/>
      <c r="CX502" s="184"/>
      <c r="CY502" s="184"/>
      <c r="CZ502" s="184"/>
      <c r="DA502" s="184"/>
      <c r="DB502" s="184"/>
      <c r="DC502" s="184"/>
      <c r="DD502" s="184"/>
      <c r="DE502" s="184"/>
      <c r="DF502" s="184"/>
      <c r="DG502" s="184"/>
      <c r="DH502" s="184"/>
      <c r="DI502" s="184"/>
      <c r="DJ502" s="184"/>
      <c r="DK502" s="184"/>
      <c r="DL502" s="184"/>
      <c r="DM502" s="184"/>
      <c r="DN502" s="184"/>
      <c r="DO502" s="184"/>
      <c r="DP502" s="184"/>
      <c r="DQ502" s="184"/>
      <c r="DR502" s="184"/>
      <c r="DS502" s="184"/>
      <c r="DT502" s="184"/>
      <c r="DU502" s="184"/>
      <c r="DV502" s="184"/>
      <c r="DW502" s="184"/>
      <c r="DX502" s="184"/>
      <c r="DY502" s="184"/>
      <c r="DZ502" s="184"/>
      <c r="EA502" s="184"/>
      <c r="EB502" s="184"/>
      <c r="EC502" s="184"/>
      <c r="ED502" s="184"/>
      <c r="EE502" s="184"/>
      <c r="EF502" s="184"/>
      <c r="EG502" s="184"/>
      <c r="EH502" s="184"/>
      <c r="EI502" s="184"/>
      <c r="EJ502" s="184"/>
      <c r="EK502" s="184"/>
      <c r="EL502" s="184"/>
      <c r="EM502" s="184"/>
      <c r="EN502" s="184"/>
      <c r="EO502" s="184"/>
      <c r="EP502" s="184"/>
      <c r="EQ502" s="184"/>
      <c r="ER502" s="184"/>
      <c r="ES502" s="184"/>
      <c r="ET502" s="184"/>
      <c r="EU502" s="184"/>
      <c r="EV502" s="184"/>
      <c r="EW502" s="184"/>
      <c r="EX502" s="184"/>
      <c r="EY502" s="184"/>
      <c r="EZ502" s="184"/>
      <c r="FA502" s="184"/>
      <c r="FB502" s="184"/>
      <c r="FC502" s="184"/>
      <c r="FD502" s="184"/>
      <c r="FE502" s="184"/>
      <c r="FF502" s="184"/>
      <c r="FG502" s="184"/>
      <c r="FH502" s="184"/>
      <c r="FI502" s="184"/>
      <c r="FJ502" s="184"/>
      <c r="FK502" s="184"/>
      <c r="FL502" s="184"/>
      <c r="FM502" s="184"/>
      <c r="FN502" s="184"/>
      <c r="FO502" s="184"/>
      <c r="FP502" s="184"/>
      <c r="FQ502" s="184"/>
      <c r="FR502" s="184"/>
      <c r="FS502" s="184"/>
      <c r="FT502" s="184"/>
      <c r="FU502" s="184"/>
      <c r="FV502" s="184"/>
      <c r="FW502" s="184"/>
      <c r="FX502" s="184"/>
      <c r="FY502" s="184"/>
      <c r="FZ502" s="184"/>
      <c r="GA502" s="184"/>
      <c r="GB502" s="184"/>
      <c r="GC502" s="184"/>
      <c r="GD502" s="184"/>
      <c r="GE502" s="184"/>
      <c r="GF502" s="184"/>
      <c r="GG502" s="184"/>
      <c r="GH502" s="184"/>
      <c r="GI502" s="184"/>
      <c r="GJ502" s="184"/>
      <c r="GK502" s="184"/>
      <c r="GL502" s="184"/>
      <c r="GM502" s="184"/>
      <c r="GN502" s="184"/>
      <c r="GO502" s="184"/>
      <c r="GP502" s="184"/>
      <c r="GQ502" s="184"/>
      <c r="GR502" s="184"/>
      <c r="GS502" s="184"/>
      <c r="GT502" s="184"/>
      <c r="GU502" s="184"/>
      <c r="GV502" s="184"/>
      <c r="GW502" s="184"/>
      <c r="GX502" s="184"/>
      <c r="GY502" s="184"/>
      <c r="GZ502" s="184"/>
      <c r="HA502" s="184"/>
      <c r="HB502" s="184"/>
      <c r="HC502" s="184"/>
      <c r="HD502" s="184"/>
      <c r="HE502" s="184"/>
      <c r="HF502" s="184"/>
      <c r="HG502" s="184"/>
      <c r="HH502" s="184"/>
      <c r="HI502" s="184"/>
      <c r="HJ502" s="184"/>
      <c r="HK502" s="578"/>
      <c r="HL502" s="185"/>
    </row>
    <row r="503" spans="1:220">
      <c r="A503" s="284"/>
      <c r="B503" s="285"/>
      <c r="C503" s="286"/>
      <c r="D503" s="287"/>
      <c r="E503" s="288"/>
      <c r="F503" s="289"/>
      <c r="G503" s="289"/>
      <c r="H503" s="289"/>
      <c r="I503" s="289"/>
      <c r="J503" s="289"/>
      <c r="K503" s="289"/>
      <c r="L503" s="289"/>
      <c r="M503" s="572"/>
      <c r="N503" s="572"/>
      <c r="O503" s="572"/>
      <c r="P503" s="572"/>
      <c r="Q503" s="572"/>
      <c r="R503" s="572"/>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184"/>
      <c r="AX503" s="184"/>
      <c r="AY503" s="184"/>
      <c r="AZ503" s="184"/>
      <c r="BA503" s="184"/>
      <c r="BB503" s="184"/>
      <c r="BC503" s="184"/>
      <c r="BD503" s="184"/>
      <c r="BE503" s="184"/>
      <c r="BF503" s="184"/>
      <c r="BG503" s="184"/>
      <c r="BH503" s="184"/>
      <c r="BI503" s="184"/>
      <c r="BJ503" s="184"/>
      <c r="BK503" s="184"/>
      <c r="BL503" s="184"/>
      <c r="BM503" s="184"/>
      <c r="BN503" s="184"/>
      <c r="BO503" s="184"/>
      <c r="BP503" s="184"/>
      <c r="BQ503" s="184"/>
      <c r="BR503" s="184"/>
      <c r="BS503" s="184"/>
      <c r="BT503" s="184"/>
      <c r="BU503" s="184"/>
      <c r="BV503" s="184"/>
      <c r="BW503" s="184"/>
      <c r="BX503" s="184"/>
      <c r="BY503" s="184"/>
      <c r="BZ503" s="184"/>
      <c r="CA503" s="184"/>
      <c r="CB503" s="184"/>
      <c r="CC503" s="184"/>
      <c r="CD503" s="184"/>
      <c r="CE503" s="184"/>
      <c r="CF503" s="184"/>
      <c r="CG503" s="184"/>
      <c r="CH503" s="184"/>
      <c r="CI503" s="184"/>
      <c r="CJ503" s="184"/>
      <c r="CK503" s="184"/>
      <c r="CL503" s="184"/>
      <c r="CM503" s="184"/>
      <c r="CN503" s="184"/>
      <c r="CO503" s="184"/>
      <c r="CP503" s="184"/>
      <c r="CQ503" s="184"/>
      <c r="CR503" s="184"/>
      <c r="CS503" s="184"/>
      <c r="CT503" s="184"/>
      <c r="CU503" s="184"/>
      <c r="CV503" s="184"/>
      <c r="CW503" s="184"/>
      <c r="CX503" s="184"/>
      <c r="CY503" s="184"/>
      <c r="CZ503" s="184"/>
      <c r="DA503" s="184"/>
      <c r="DB503" s="184"/>
      <c r="DC503" s="184"/>
      <c r="DD503" s="184"/>
      <c r="DE503" s="184"/>
      <c r="DF503" s="184"/>
      <c r="DG503" s="184"/>
      <c r="DH503" s="184"/>
      <c r="DI503" s="184"/>
      <c r="DJ503" s="184"/>
      <c r="DK503" s="184"/>
      <c r="DL503" s="184"/>
      <c r="DM503" s="184"/>
      <c r="DN503" s="184"/>
      <c r="DO503" s="184"/>
      <c r="DP503" s="184"/>
      <c r="DQ503" s="184"/>
      <c r="DR503" s="184"/>
      <c r="DS503" s="184"/>
      <c r="DT503" s="184"/>
      <c r="DU503" s="184"/>
      <c r="DV503" s="184"/>
      <c r="DW503" s="184"/>
      <c r="DX503" s="184"/>
      <c r="DY503" s="184"/>
      <c r="DZ503" s="184"/>
      <c r="EA503" s="184"/>
      <c r="EB503" s="184"/>
      <c r="EC503" s="184"/>
      <c r="ED503" s="184"/>
      <c r="EE503" s="184"/>
      <c r="EF503" s="184"/>
      <c r="EG503" s="184"/>
      <c r="EH503" s="184"/>
      <c r="EI503" s="184"/>
      <c r="EJ503" s="184"/>
      <c r="EK503" s="184"/>
      <c r="EL503" s="184"/>
      <c r="EM503" s="184"/>
      <c r="EN503" s="184"/>
      <c r="EO503" s="184"/>
      <c r="EP503" s="184"/>
      <c r="EQ503" s="184"/>
      <c r="ER503" s="184"/>
      <c r="ES503" s="184"/>
      <c r="ET503" s="184"/>
      <c r="EU503" s="184"/>
      <c r="EV503" s="184"/>
      <c r="EW503" s="184"/>
      <c r="EX503" s="184"/>
      <c r="EY503" s="184"/>
      <c r="EZ503" s="184"/>
      <c r="FA503" s="184"/>
      <c r="FB503" s="184"/>
      <c r="FC503" s="184"/>
      <c r="FD503" s="184"/>
      <c r="FE503" s="184"/>
      <c r="FF503" s="184"/>
      <c r="FG503" s="184"/>
      <c r="FH503" s="184"/>
      <c r="FI503" s="184"/>
      <c r="FJ503" s="184"/>
      <c r="FK503" s="184"/>
      <c r="FL503" s="184"/>
      <c r="FM503" s="184"/>
      <c r="FN503" s="184"/>
      <c r="FO503" s="184"/>
      <c r="FP503" s="184"/>
      <c r="FQ503" s="184"/>
      <c r="FR503" s="184"/>
      <c r="FS503" s="184"/>
      <c r="FT503" s="184"/>
      <c r="FU503" s="184"/>
      <c r="FV503" s="184"/>
      <c r="FW503" s="184"/>
      <c r="FX503" s="184"/>
      <c r="FY503" s="184"/>
      <c r="FZ503" s="184"/>
      <c r="GA503" s="184"/>
      <c r="GB503" s="184"/>
      <c r="GC503" s="184"/>
      <c r="GD503" s="184"/>
      <c r="GE503" s="184"/>
      <c r="GF503" s="184"/>
      <c r="GG503" s="184"/>
      <c r="GH503" s="184"/>
      <c r="GI503" s="184"/>
      <c r="GJ503" s="184"/>
      <c r="GK503" s="184"/>
      <c r="GL503" s="184"/>
      <c r="GM503" s="184"/>
      <c r="GN503" s="184"/>
      <c r="GO503" s="184"/>
      <c r="GP503" s="184"/>
      <c r="GQ503" s="184"/>
      <c r="GR503" s="184"/>
      <c r="GS503" s="184"/>
      <c r="GT503" s="184"/>
      <c r="GU503" s="184"/>
      <c r="GV503" s="184"/>
      <c r="GW503" s="184"/>
      <c r="GX503" s="184"/>
      <c r="GY503" s="184"/>
      <c r="GZ503" s="184"/>
      <c r="HA503" s="184"/>
      <c r="HB503" s="184"/>
      <c r="HC503" s="184"/>
      <c r="HD503" s="184"/>
      <c r="HE503" s="184"/>
      <c r="HF503" s="184"/>
      <c r="HG503" s="184"/>
      <c r="HH503" s="184"/>
      <c r="HI503" s="184"/>
      <c r="HJ503" s="184"/>
      <c r="HK503" s="578"/>
      <c r="HL503" s="185"/>
    </row>
    <row r="504" spans="1:220">
      <c r="A504" s="284"/>
      <c r="B504" s="285"/>
      <c r="C504" s="286"/>
      <c r="D504" s="287"/>
      <c r="E504" s="288"/>
      <c r="F504" s="289"/>
      <c r="G504" s="289"/>
      <c r="H504" s="289"/>
      <c r="I504" s="289"/>
      <c r="J504" s="289"/>
      <c r="K504" s="289"/>
      <c r="L504" s="289"/>
      <c r="M504" s="572"/>
      <c r="N504" s="572"/>
      <c r="O504" s="572"/>
      <c r="P504" s="572"/>
      <c r="Q504" s="572"/>
      <c r="R504" s="572"/>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184"/>
      <c r="AX504" s="184"/>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84"/>
      <c r="CW504" s="184"/>
      <c r="CX504" s="184"/>
      <c r="CY504" s="184"/>
      <c r="CZ504" s="184"/>
      <c r="DA504" s="184"/>
      <c r="DB504" s="184"/>
      <c r="DC504" s="184"/>
      <c r="DD504" s="184"/>
      <c r="DE504" s="184"/>
      <c r="DF504" s="184"/>
      <c r="DG504" s="184"/>
      <c r="DH504" s="184"/>
      <c r="DI504" s="184"/>
      <c r="DJ504" s="184"/>
      <c r="DK504" s="184"/>
      <c r="DL504" s="184"/>
      <c r="DM504" s="184"/>
      <c r="DN504" s="184"/>
      <c r="DO504" s="184"/>
      <c r="DP504" s="184"/>
      <c r="DQ504" s="184"/>
      <c r="DR504" s="184"/>
      <c r="DS504" s="184"/>
      <c r="DT504" s="184"/>
      <c r="DU504" s="184"/>
      <c r="DV504" s="184"/>
      <c r="DW504" s="184"/>
      <c r="DX504" s="184"/>
      <c r="DY504" s="184"/>
      <c r="DZ504" s="184"/>
      <c r="EA504" s="184"/>
      <c r="EB504" s="184"/>
      <c r="EC504" s="184"/>
      <c r="ED504" s="184"/>
      <c r="EE504" s="184"/>
      <c r="EF504" s="184"/>
      <c r="EG504" s="184"/>
      <c r="EH504" s="184"/>
      <c r="EI504" s="184"/>
      <c r="EJ504" s="184"/>
      <c r="EK504" s="184"/>
      <c r="EL504" s="184"/>
      <c r="EM504" s="184"/>
      <c r="EN504" s="184"/>
      <c r="EO504" s="184"/>
      <c r="EP504" s="184"/>
      <c r="EQ504" s="184"/>
      <c r="ER504" s="184"/>
      <c r="ES504" s="184"/>
      <c r="ET504" s="184"/>
      <c r="EU504" s="184"/>
      <c r="EV504" s="184"/>
      <c r="EW504" s="184"/>
      <c r="EX504" s="184"/>
      <c r="EY504" s="184"/>
      <c r="EZ504" s="184"/>
      <c r="FA504" s="184"/>
      <c r="FB504" s="184"/>
      <c r="FC504" s="184"/>
      <c r="FD504" s="184"/>
      <c r="FE504" s="184"/>
      <c r="FF504" s="184"/>
      <c r="FG504" s="184"/>
      <c r="FH504" s="184"/>
      <c r="FI504" s="184"/>
      <c r="FJ504" s="184"/>
      <c r="FK504" s="184"/>
      <c r="FL504" s="184"/>
      <c r="FM504" s="184"/>
      <c r="FN504" s="184"/>
      <c r="FO504" s="184"/>
      <c r="FP504" s="184"/>
      <c r="FQ504" s="184"/>
      <c r="FR504" s="184"/>
      <c r="FS504" s="184"/>
      <c r="FT504" s="184"/>
      <c r="FU504" s="184"/>
      <c r="FV504" s="184"/>
      <c r="FW504" s="184"/>
      <c r="FX504" s="184"/>
      <c r="FY504" s="184"/>
      <c r="FZ504" s="184"/>
      <c r="GA504" s="184"/>
      <c r="GB504" s="184"/>
      <c r="GC504" s="184"/>
      <c r="GD504" s="184"/>
      <c r="GE504" s="184"/>
      <c r="GF504" s="184"/>
      <c r="GG504" s="184"/>
      <c r="GH504" s="184"/>
      <c r="GI504" s="184"/>
      <c r="GJ504" s="184"/>
      <c r="GK504" s="184"/>
      <c r="GL504" s="184"/>
      <c r="GM504" s="184"/>
      <c r="GN504" s="184"/>
      <c r="GO504" s="184"/>
      <c r="GP504" s="184"/>
      <c r="GQ504" s="184"/>
      <c r="GR504" s="184"/>
      <c r="GS504" s="184"/>
      <c r="GT504" s="184"/>
      <c r="GU504" s="184"/>
      <c r="GV504" s="184"/>
      <c r="GW504" s="184"/>
      <c r="GX504" s="184"/>
      <c r="GY504" s="184"/>
      <c r="GZ504" s="184"/>
      <c r="HA504" s="184"/>
      <c r="HB504" s="184"/>
      <c r="HC504" s="184"/>
      <c r="HD504" s="184"/>
      <c r="HE504" s="184"/>
      <c r="HF504" s="184"/>
      <c r="HG504" s="184"/>
      <c r="HH504" s="184"/>
      <c r="HI504" s="184"/>
      <c r="HJ504" s="184"/>
      <c r="HK504" s="578"/>
      <c r="HL504" s="185"/>
    </row>
    <row r="505" spans="1:220">
      <c r="A505" s="284"/>
      <c r="B505" s="285"/>
      <c r="C505" s="286"/>
      <c r="D505" s="287"/>
      <c r="E505" s="288"/>
      <c r="F505" s="289"/>
      <c r="G505" s="289"/>
      <c r="H505" s="289"/>
      <c r="I505" s="289"/>
      <c r="J505" s="289"/>
      <c r="K505" s="289"/>
      <c r="L505" s="289"/>
      <c r="M505" s="572"/>
      <c r="N505" s="572"/>
      <c r="O505" s="572"/>
      <c r="P505" s="572"/>
      <c r="Q505" s="572"/>
      <c r="R505" s="572"/>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184"/>
      <c r="AX505" s="184"/>
      <c r="AY505" s="184"/>
      <c r="AZ505" s="184"/>
      <c r="BA505" s="184"/>
      <c r="BB505" s="184"/>
      <c r="BC505" s="184"/>
      <c r="BD505" s="184"/>
      <c r="BE505" s="184"/>
      <c r="BF505" s="184"/>
      <c r="BG505" s="184"/>
      <c r="BH505" s="184"/>
      <c r="BI505" s="184"/>
      <c r="BJ505" s="184"/>
      <c r="BK505" s="184"/>
      <c r="BL505" s="184"/>
      <c r="BM505" s="184"/>
      <c r="BN505" s="184"/>
      <c r="BO505" s="184"/>
      <c r="BP505" s="184"/>
      <c r="BQ505" s="184"/>
      <c r="BR505" s="184"/>
      <c r="BS505" s="184"/>
      <c r="BT505" s="184"/>
      <c r="BU505" s="184"/>
      <c r="BV505" s="184"/>
      <c r="BW505" s="184"/>
      <c r="BX505" s="184"/>
      <c r="BY505" s="184"/>
      <c r="BZ505" s="184"/>
      <c r="CA505" s="184"/>
      <c r="CB505" s="184"/>
      <c r="CC505" s="184"/>
      <c r="CD505" s="184"/>
      <c r="CE505" s="184"/>
      <c r="CF505" s="184"/>
      <c r="CG505" s="184"/>
      <c r="CH505" s="184"/>
      <c r="CI505" s="184"/>
      <c r="CJ505" s="184"/>
      <c r="CK505" s="184"/>
      <c r="CL505" s="184"/>
      <c r="CM505" s="184"/>
      <c r="CN505" s="184"/>
      <c r="CO505" s="184"/>
      <c r="CP505" s="184"/>
      <c r="CQ505" s="184"/>
      <c r="CR505" s="184"/>
      <c r="CS505" s="184"/>
      <c r="CT505" s="184"/>
      <c r="CU505" s="184"/>
      <c r="CV505" s="184"/>
      <c r="CW505" s="184"/>
      <c r="CX505" s="184"/>
      <c r="CY505" s="184"/>
      <c r="CZ505" s="184"/>
      <c r="DA505" s="184"/>
      <c r="DB505" s="184"/>
      <c r="DC505" s="184"/>
      <c r="DD505" s="184"/>
      <c r="DE505" s="184"/>
      <c r="DF505" s="184"/>
      <c r="DG505" s="184"/>
      <c r="DH505" s="184"/>
      <c r="DI505" s="184"/>
      <c r="DJ505" s="184"/>
      <c r="DK505" s="184"/>
      <c r="DL505" s="184"/>
      <c r="DM505" s="184"/>
      <c r="DN505" s="184"/>
      <c r="DO505" s="184"/>
      <c r="DP505" s="184"/>
      <c r="DQ505" s="184"/>
      <c r="DR505" s="184"/>
      <c r="DS505" s="184"/>
      <c r="DT505" s="184"/>
      <c r="DU505" s="184"/>
      <c r="DV505" s="184"/>
      <c r="DW505" s="184"/>
      <c r="DX505" s="184"/>
      <c r="DY505" s="184"/>
      <c r="DZ505" s="184"/>
      <c r="EA505" s="184"/>
      <c r="EB505" s="184"/>
      <c r="EC505" s="184"/>
      <c r="ED505" s="184"/>
      <c r="EE505" s="184"/>
      <c r="EF505" s="184"/>
      <c r="EG505" s="184"/>
      <c r="EH505" s="184"/>
      <c r="EI505" s="184"/>
      <c r="EJ505" s="184"/>
      <c r="EK505" s="184"/>
      <c r="EL505" s="184"/>
      <c r="EM505" s="184"/>
      <c r="EN505" s="184"/>
      <c r="EO505" s="184"/>
      <c r="EP505" s="184"/>
      <c r="EQ505" s="184"/>
      <c r="ER505" s="184"/>
      <c r="ES505" s="184"/>
      <c r="ET505" s="184"/>
      <c r="EU505" s="184"/>
      <c r="EV505" s="184"/>
      <c r="EW505" s="184"/>
      <c r="EX505" s="184"/>
      <c r="EY505" s="184"/>
      <c r="EZ505" s="184"/>
      <c r="FA505" s="184"/>
      <c r="FB505" s="184"/>
      <c r="FC505" s="184"/>
      <c r="FD505" s="184"/>
      <c r="FE505" s="184"/>
      <c r="FF505" s="184"/>
      <c r="FG505" s="184"/>
      <c r="FH505" s="184"/>
      <c r="FI505" s="184"/>
      <c r="FJ505" s="184"/>
      <c r="FK505" s="184"/>
      <c r="FL505" s="184"/>
      <c r="FM505" s="184"/>
      <c r="FN505" s="184"/>
      <c r="FO505" s="184"/>
      <c r="FP505" s="184"/>
      <c r="FQ505" s="184"/>
      <c r="FR505" s="184"/>
      <c r="FS505" s="184"/>
      <c r="FT505" s="184"/>
      <c r="FU505" s="184"/>
      <c r="FV505" s="184"/>
      <c r="FW505" s="184"/>
      <c r="FX505" s="184"/>
      <c r="FY505" s="184"/>
      <c r="FZ505" s="184"/>
      <c r="GA505" s="184"/>
      <c r="GB505" s="184"/>
      <c r="GC505" s="184"/>
      <c r="GD505" s="184"/>
      <c r="GE505" s="184"/>
      <c r="GF505" s="184"/>
      <c r="GG505" s="184"/>
      <c r="GH505" s="184"/>
      <c r="GI505" s="184"/>
      <c r="GJ505" s="184"/>
      <c r="GK505" s="184"/>
      <c r="GL505" s="184"/>
      <c r="GM505" s="184"/>
      <c r="GN505" s="184"/>
      <c r="GO505" s="184"/>
      <c r="GP505" s="184"/>
      <c r="GQ505" s="184"/>
      <c r="GR505" s="184"/>
      <c r="GS505" s="184"/>
      <c r="GT505" s="184"/>
      <c r="GU505" s="184"/>
      <c r="GV505" s="184"/>
      <c r="GW505" s="184"/>
      <c r="GX505" s="184"/>
      <c r="GY505" s="184"/>
      <c r="GZ505" s="184"/>
      <c r="HA505" s="184"/>
      <c r="HB505" s="184"/>
      <c r="HC505" s="184"/>
      <c r="HD505" s="184"/>
      <c r="HE505" s="184"/>
      <c r="HF505" s="184"/>
      <c r="HG505" s="184"/>
      <c r="HH505" s="184"/>
      <c r="HI505" s="184"/>
      <c r="HJ505" s="184"/>
      <c r="HK505" s="578"/>
      <c r="HL505" s="185"/>
    </row>
    <row r="506" spans="1:220">
      <c r="A506" s="284"/>
      <c r="B506" s="285"/>
      <c r="C506" s="286"/>
      <c r="D506" s="287"/>
      <c r="E506" s="288"/>
      <c r="F506" s="289"/>
      <c r="G506" s="289"/>
      <c r="H506" s="289"/>
      <c r="I506" s="289"/>
      <c r="J506" s="289"/>
      <c r="K506" s="289"/>
      <c r="L506" s="289"/>
      <c r="M506" s="572"/>
      <c r="N506" s="572"/>
      <c r="O506" s="572"/>
      <c r="P506" s="572"/>
      <c r="Q506" s="572"/>
      <c r="R506" s="572"/>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184"/>
      <c r="AX506" s="184"/>
      <c r="AY506" s="184"/>
      <c r="AZ506" s="184"/>
      <c r="BA506" s="184"/>
      <c r="BB506" s="184"/>
      <c r="BC506" s="184"/>
      <c r="BD506" s="184"/>
      <c r="BE506" s="184"/>
      <c r="BF506" s="184"/>
      <c r="BG506" s="184"/>
      <c r="BH506" s="184"/>
      <c r="BI506" s="184"/>
      <c r="BJ506" s="184"/>
      <c r="BK506" s="184"/>
      <c r="BL506" s="184"/>
      <c r="BM506" s="184"/>
      <c r="BN506" s="184"/>
      <c r="BO506" s="184"/>
      <c r="BP506" s="184"/>
      <c r="BQ506" s="184"/>
      <c r="BR506" s="184"/>
      <c r="BS506" s="184"/>
      <c r="BT506" s="184"/>
      <c r="BU506" s="184"/>
      <c r="BV506" s="184"/>
      <c r="BW506" s="184"/>
      <c r="BX506" s="184"/>
      <c r="BY506" s="184"/>
      <c r="BZ506" s="184"/>
      <c r="CA506" s="184"/>
      <c r="CB506" s="184"/>
      <c r="CC506" s="184"/>
      <c r="CD506" s="184"/>
      <c r="CE506" s="184"/>
      <c r="CF506" s="184"/>
      <c r="CG506" s="184"/>
      <c r="CH506" s="184"/>
      <c r="CI506" s="184"/>
      <c r="CJ506" s="184"/>
      <c r="CK506" s="184"/>
      <c r="CL506" s="184"/>
      <c r="CM506" s="184"/>
      <c r="CN506" s="184"/>
      <c r="CO506" s="184"/>
      <c r="CP506" s="184"/>
      <c r="CQ506" s="184"/>
      <c r="CR506" s="184"/>
      <c r="CS506" s="184"/>
      <c r="CT506" s="184"/>
      <c r="CU506" s="184"/>
      <c r="CV506" s="184"/>
      <c r="CW506" s="184"/>
      <c r="CX506" s="184"/>
      <c r="CY506" s="184"/>
      <c r="CZ506" s="184"/>
      <c r="DA506" s="184"/>
      <c r="DB506" s="184"/>
      <c r="DC506" s="184"/>
      <c r="DD506" s="184"/>
      <c r="DE506" s="184"/>
      <c r="DF506" s="184"/>
      <c r="DG506" s="184"/>
      <c r="DH506" s="184"/>
      <c r="DI506" s="184"/>
      <c r="DJ506" s="184"/>
      <c r="DK506" s="184"/>
      <c r="DL506" s="184"/>
      <c r="DM506" s="184"/>
      <c r="DN506" s="184"/>
      <c r="DO506" s="184"/>
      <c r="DP506" s="184"/>
      <c r="DQ506" s="184"/>
      <c r="DR506" s="184"/>
      <c r="DS506" s="184"/>
      <c r="DT506" s="184"/>
      <c r="DU506" s="184"/>
      <c r="DV506" s="184"/>
      <c r="DW506" s="184"/>
      <c r="DX506" s="184"/>
      <c r="DY506" s="184"/>
      <c r="DZ506" s="184"/>
      <c r="EA506" s="184"/>
      <c r="EB506" s="184"/>
      <c r="EC506" s="184"/>
      <c r="ED506" s="184"/>
      <c r="EE506" s="184"/>
      <c r="EF506" s="184"/>
      <c r="EG506" s="184"/>
      <c r="EH506" s="184"/>
      <c r="EI506" s="184"/>
      <c r="EJ506" s="184"/>
      <c r="EK506" s="184"/>
      <c r="EL506" s="184"/>
      <c r="EM506" s="184"/>
      <c r="EN506" s="184"/>
      <c r="EO506" s="184"/>
      <c r="EP506" s="184"/>
      <c r="EQ506" s="184"/>
      <c r="ER506" s="184"/>
      <c r="ES506" s="184"/>
      <c r="ET506" s="184"/>
      <c r="EU506" s="184"/>
      <c r="EV506" s="184"/>
      <c r="EW506" s="184"/>
      <c r="EX506" s="184"/>
      <c r="EY506" s="184"/>
      <c r="EZ506" s="184"/>
      <c r="FA506" s="184"/>
      <c r="FB506" s="184"/>
      <c r="FC506" s="184"/>
      <c r="FD506" s="184"/>
      <c r="FE506" s="184"/>
      <c r="FF506" s="184"/>
      <c r="FG506" s="184"/>
      <c r="FH506" s="184"/>
      <c r="FI506" s="184"/>
      <c r="FJ506" s="184"/>
      <c r="FK506" s="184"/>
      <c r="FL506" s="184"/>
      <c r="FM506" s="184"/>
      <c r="FN506" s="184"/>
      <c r="FO506" s="184"/>
      <c r="FP506" s="184"/>
      <c r="FQ506" s="184"/>
      <c r="FR506" s="184"/>
      <c r="FS506" s="184"/>
      <c r="FT506" s="184"/>
      <c r="FU506" s="184"/>
      <c r="FV506" s="184"/>
      <c r="FW506" s="184"/>
      <c r="FX506" s="184"/>
      <c r="FY506" s="184"/>
      <c r="FZ506" s="184"/>
      <c r="GA506" s="184"/>
      <c r="GB506" s="184"/>
      <c r="GC506" s="184"/>
      <c r="GD506" s="184"/>
      <c r="GE506" s="184"/>
      <c r="GF506" s="184"/>
      <c r="GG506" s="184"/>
      <c r="GH506" s="184"/>
      <c r="GI506" s="184"/>
      <c r="GJ506" s="184"/>
      <c r="GK506" s="184"/>
      <c r="GL506" s="184"/>
      <c r="GM506" s="184"/>
      <c r="GN506" s="184"/>
      <c r="GO506" s="184"/>
      <c r="GP506" s="184"/>
      <c r="GQ506" s="184"/>
      <c r="GR506" s="184"/>
      <c r="GS506" s="184"/>
      <c r="GT506" s="184"/>
      <c r="GU506" s="184"/>
      <c r="GV506" s="184"/>
      <c r="GW506" s="184"/>
      <c r="GX506" s="184"/>
      <c r="GY506" s="184"/>
      <c r="GZ506" s="184"/>
      <c r="HA506" s="184"/>
      <c r="HB506" s="184"/>
      <c r="HC506" s="184"/>
      <c r="HD506" s="184"/>
      <c r="HE506" s="184"/>
      <c r="HF506" s="184"/>
      <c r="HG506" s="184"/>
      <c r="HH506" s="184"/>
      <c r="HI506" s="184"/>
      <c r="HJ506" s="184"/>
      <c r="HK506" s="578"/>
      <c r="HL506" s="185"/>
    </row>
    <row r="507" spans="1:220">
      <c r="A507" s="284"/>
      <c r="B507" s="285"/>
      <c r="C507" s="286"/>
      <c r="D507" s="287"/>
      <c r="E507" s="288"/>
      <c r="F507" s="289"/>
      <c r="G507" s="289"/>
      <c r="H507" s="289"/>
      <c r="I507" s="289"/>
      <c r="J507" s="289"/>
      <c r="K507" s="289"/>
      <c r="L507" s="289"/>
      <c r="M507" s="572"/>
      <c r="N507" s="572"/>
      <c r="O507" s="572"/>
      <c r="P507" s="572"/>
      <c r="Q507" s="572"/>
      <c r="R507" s="572"/>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184"/>
      <c r="AX507" s="184"/>
      <c r="AY507" s="184"/>
      <c r="AZ507" s="184"/>
      <c r="BA507" s="184"/>
      <c r="BB507" s="184"/>
      <c r="BC507" s="184"/>
      <c r="BD507" s="184"/>
      <c r="BE507" s="184"/>
      <c r="BF507" s="184"/>
      <c r="BG507" s="184"/>
      <c r="BH507" s="184"/>
      <c r="BI507" s="184"/>
      <c r="BJ507" s="184"/>
      <c r="BK507" s="184"/>
      <c r="BL507" s="184"/>
      <c r="BM507" s="184"/>
      <c r="BN507" s="184"/>
      <c r="BO507" s="184"/>
      <c r="BP507" s="184"/>
      <c r="BQ507" s="184"/>
      <c r="BR507" s="184"/>
      <c r="BS507" s="184"/>
      <c r="BT507" s="184"/>
      <c r="BU507" s="184"/>
      <c r="BV507" s="184"/>
      <c r="BW507" s="184"/>
      <c r="BX507" s="184"/>
      <c r="BY507" s="184"/>
      <c r="BZ507" s="184"/>
      <c r="CA507" s="184"/>
      <c r="CB507" s="184"/>
      <c r="CC507" s="184"/>
      <c r="CD507" s="184"/>
      <c r="CE507" s="184"/>
      <c r="CF507" s="184"/>
      <c r="CG507" s="184"/>
      <c r="CH507" s="184"/>
      <c r="CI507" s="184"/>
      <c r="CJ507" s="184"/>
      <c r="CK507" s="184"/>
      <c r="CL507" s="184"/>
      <c r="CM507" s="184"/>
      <c r="CN507" s="184"/>
      <c r="CO507" s="184"/>
      <c r="CP507" s="184"/>
      <c r="CQ507" s="184"/>
      <c r="CR507" s="184"/>
      <c r="CS507" s="184"/>
      <c r="CT507" s="184"/>
      <c r="CU507" s="184"/>
      <c r="CV507" s="184"/>
      <c r="CW507" s="184"/>
      <c r="CX507" s="184"/>
      <c r="CY507" s="184"/>
      <c r="CZ507" s="184"/>
      <c r="DA507" s="184"/>
      <c r="DB507" s="184"/>
      <c r="DC507" s="184"/>
      <c r="DD507" s="184"/>
      <c r="DE507" s="184"/>
      <c r="DF507" s="184"/>
      <c r="DG507" s="184"/>
      <c r="DH507" s="184"/>
      <c r="DI507" s="184"/>
      <c r="DJ507" s="184"/>
      <c r="DK507" s="184"/>
      <c r="DL507" s="184"/>
      <c r="DM507" s="184"/>
      <c r="DN507" s="184"/>
      <c r="DO507" s="184"/>
      <c r="DP507" s="184"/>
      <c r="DQ507" s="184"/>
      <c r="DR507" s="184"/>
      <c r="DS507" s="184"/>
      <c r="DT507" s="184"/>
      <c r="DU507" s="184"/>
      <c r="DV507" s="184"/>
      <c r="DW507" s="184"/>
      <c r="DX507" s="184"/>
      <c r="DY507" s="184"/>
      <c r="DZ507" s="184"/>
      <c r="EA507" s="184"/>
      <c r="EB507" s="184"/>
      <c r="EC507" s="184"/>
      <c r="ED507" s="184"/>
      <c r="EE507" s="184"/>
      <c r="EF507" s="184"/>
      <c r="EG507" s="184"/>
      <c r="EH507" s="184"/>
      <c r="EI507" s="184"/>
      <c r="EJ507" s="184"/>
      <c r="EK507" s="184"/>
      <c r="EL507" s="184"/>
      <c r="EM507" s="184"/>
      <c r="EN507" s="184"/>
      <c r="EO507" s="184"/>
      <c r="EP507" s="184"/>
      <c r="EQ507" s="184"/>
      <c r="ER507" s="184"/>
      <c r="ES507" s="184"/>
      <c r="ET507" s="184"/>
      <c r="EU507" s="184"/>
      <c r="EV507" s="184"/>
      <c r="EW507" s="184"/>
      <c r="EX507" s="184"/>
      <c r="EY507" s="184"/>
      <c r="EZ507" s="184"/>
      <c r="FA507" s="184"/>
      <c r="FB507" s="184"/>
      <c r="FC507" s="184"/>
      <c r="FD507" s="184"/>
      <c r="FE507" s="184"/>
      <c r="FF507" s="184"/>
      <c r="FG507" s="184"/>
      <c r="FH507" s="184"/>
      <c r="FI507" s="184"/>
      <c r="FJ507" s="184"/>
      <c r="FK507" s="184"/>
      <c r="FL507" s="184"/>
      <c r="FM507" s="184"/>
      <c r="FN507" s="184"/>
      <c r="FO507" s="184"/>
      <c r="FP507" s="184"/>
      <c r="FQ507" s="184"/>
      <c r="FR507" s="184"/>
      <c r="FS507" s="184"/>
      <c r="FT507" s="184"/>
      <c r="FU507" s="184"/>
      <c r="FV507" s="184"/>
      <c r="FW507" s="184"/>
      <c r="FX507" s="184"/>
      <c r="FY507" s="184"/>
      <c r="FZ507" s="184"/>
      <c r="GA507" s="184"/>
      <c r="GB507" s="184"/>
      <c r="GC507" s="184"/>
      <c r="GD507" s="184"/>
      <c r="GE507" s="184"/>
      <c r="GF507" s="184"/>
      <c r="GG507" s="184"/>
      <c r="GH507" s="184"/>
      <c r="GI507" s="184"/>
      <c r="GJ507" s="184"/>
      <c r="GK507" s="184"/>
      <c r="GL507" s="184"/>
      <c r="GM507" s="184"/>
      <c r="GN507" s="184"/>
      <c r="GO507" s="184"/>
      <c r="GP507" s="184"/>
      <c r="GQ507" s="184"/>
      <c r="GR507" s="184"/>
      <c r="GS507" s="184"/>
      <c r="GT507" s="184"/>
      <c r="GU507" s="184"/>
      <c r="GV507" s="184"/>
      <c r="GW507" s="184"/>
      <c r="GX507" s="184"/>
      <c r="GY507" s="184"/>
      <c r="GZ507" s="184"/>
      <c r="HA507" s="184"/>
      <c r="HB507" s="184"/>
      <c r="HC507" s="184"/>
      <c r="HD507" s="184"/>
      <c r="HE507" s="184"/>
      <c r="HF507" s="184"/>
      <c r="HG507" s="184"/>
      <c r="HH507" s="184"/>
      <c r="HI507" s="184"/>
      <c r="HJ507" s="184"/>
      <c r="HK507" s="578"/>
      <c r="HL507" s="185"/>
    </row>
    <row r="508" spans="1:220">
      <c r="A508" s="284"/>
      <c r="B508" s="285"/>
      <c r="C508" s="286"/>
      <c r="D508" s="287"/>
      <c r="E508" s="288"/>
      <c r="F508" s="289"/>
      <c r="G508" s="289"/>
      <c r="H508" s="289"/>
      <c r="I508" s="289"/>
      <c r="J508" s="289"/>
      <c r="K508" s="289"/>
      <c r="L508" s="289"/>
      <c r="M508" s="572"/>
      <c r="N508" s="572"/>
      <c r="O508" s="572"/>
      <c r="P508" s="572"/>
      <c r="Q508" s="572"/>
      <c r="R508" s="572"/>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184"/>
      <c r="AX508" s="184"/>
      <c r="AY508" s="184"/>
      <c r="AZ508" s="184"/>
      <c r="BA508" s="184"/>
      <c r="BB508" s="184"/>
      <c r="BC508" s="184"/>
      <c r="BD508" s="184"/>
      <c r="BE508" s="184"/>
      <c r="BF508" s="184"/>
      <c r="BG508" s="184"/>
      <c r="BH508" s="184"/>
      <c r="BI508" s="184"/>
      <c r="BJ508" s="184"/>
      <c r="BK508" s="184"/>
      <c r="BL508" s="184"/>
      <c r="BM508" s="184"/>
      <c r="BN508" s="184"/>
      <c r="BO508" s="184"/>
      <c r="BP508" s="184"/>
      <c r="BQ508" s="184"/>
      <c r="BR508" s="184"/>
      <c r="BS508" s="184"/>
      <c r="BT508" s="184"/>
      <c r="BU508" s="184"/>
      <c r="BV508" s="184"/>
      <c r="BW508" s="184"/>
      <c r="BX508" s="184"/>
      <c r="BY508" s="184"/>
      <c r="BZ508" s="184"/>
      <c r="CA508" s="184"/>
      <c r="CB508" s="184"/>
      <c r="CC508" s="184"/>
      <c r="CD508" s="184"/>
      <c r="CE508" s="184"/>
      <c r="CF508" s="184"/>
      <c r="CG508" s="184"/>
      <c r="CH508" s="184"/>
      <c r="CI508" s="184"/>
      <c r="CJ508" s="184"/>
      <c r="CK508" s="184"/>
      <c r="CL508" s="184"/>
      <c r="CM508" s="184"/>
      <c r="CN508" s="184"/>
      <c r="CO508" s="184"/>
      <c r="CP508" s="184"/>
      <c r="CQ508" s="184"/>
      <c r="CR508" s="184"/>
      <c r="CS508" s="184"/>
      <c r="CT508" s="184"/>
      <c r="CU508" s="184"/>
      <c r="CV508" s="184"/>
      <c r="CW508" s="184"/>
      <c r="CX508" s="184"/>
      <c r="CY508" s="184"/>
      <c r="CZ508" s="184"/>
      <c r="DA508" s="184"/>
      <c r="DB508" s="184"/>
      <c r="DC508" s="184"/>
      <c r="DD508" s="184"/>
      <c r="DE508" s="184"/>
      <c r="DF508" s="184"/>
      <c r="DG508" s="184"/>
      <c r="DH508" s="184"/>
      <c r="DI508" s="184"/>
      <c r="DJ508" s="184"/>
      <c r="DK508" s="184"/>
      <c r="DL508" s="184"/>
      <c r="DM508" s="184"/>
      <c r="DN508" s="184"/>
      <c r="DO508" s="184"/>
      <c r="DP508" s="184"/>
      <c r="DQ508" s="184"/>
      <c r="DR508" s="184"/>
      <c r="DS508" s="184"/>
      <c r="DT508" s="184"/>
      <c r="DU508" s="184"/>
      <c r="DV508" s="184"/>
      <c r="DW508" s="184"/>
      <c r="DX508" s="184"/>
      <c r="DY508" s="184"/>
      <c r="DZ508" s="184"/>
      <c r="EA508" s="184"/>
      <c r="EB508" s="184"/>
      <c r="EC508" s="184"/>
      <c r="ED508" s="184"/>
      <c r="EE508" s="184"/>
      <c r="EF508" s="184"/>
      <c r="EG508" s="184"/>
      <c r="EH508" s="184"/>
      <c r="EI508" s="184"/>
      <c r="EJ508" s="184"/>
      <c r="EK508" s="184"/>
      <c r="EL508" s="184"/>
      <c r="EM508" s="184"/>
      <c r="EN508" s="184"/>
      <c r="EO508" s="184"/>
      <c r="EP508" s="184"/>
      <c r="EQ508" s="184"/>
      <c r="ER508" s="184"/>
      <c r="ES508" s="184"/>
      <c r="ET508" s="184"/>
      <c r="EU508" s="184"/>
      <c r="EV508" s="184"/>
      <c r="EW508" s="184"/>
      <c r="EX508" s="184"/>
      <c r="EY508" s="184"/>
      <c r="EZ508" s="184"/>
      <c r="FA508" s="184"/>
      <c r="FB508" s="184"/>
      <c r="FC508" s="184"/>
      <c r="FD508" s="184"/>
      <c r="FE508" s="184"/>
      <c r="FF508" s="184"/>
      <c r="FG508" s="184"/>
      <c r="FH508" s="184"/>
      <c r="FI508" s="184"/>
      <c r="FJ508" s="184"/>
      <c r="FK508" s="184"/>
      <c r="FL508" s="184"/>
      <c r="FM508" s="184"/>
      <c r="FN508" s="184"/>
      <c r="FO508" s="184"/>
      <c r="FP508" s="184"/>
      <c r="FQ508" s="184"/>
      <c r="FR508" s="184"/>
      <c r="FS508" s="184"/>
      <c r="FT508" s="184"/>
      <c r="FU508" s="184"/>
      <c r="FV508" s="184"/>
      <c r="FW508" s="184"/>
      <c r="FX508" s="184"/>
      <c r="FY508" s="184"/>
      <c r="FZ508" s="184"/>
      <c r="GA508" s="184"/>
      <c r="GB508" s="184"/>
      <c r="GC508" s="184"/>
      <c r="GD508" s="184"/>
      <c r="GE508" s="184"/>
      <c r="GF508" s="184"/>
      <c r="GG508" s="184"/>
      <c r="GH508" s="184"/>
      <c r="GI508" s="184"/>
      <c r="GJ508" s="184"/>
      <c r="GK508" s="184"/>
      <c r="GL508" s="184"/>
      <c r="GM508" s="184"/>
      <c r="GN508" s="184"/>
      <c r="GO508" s="184"/>
      <c r="GP508" s="184"/>
      <c r="GQ508" s="184"/>
      <c r="GR508" s="184"/>
      <c r="GS508" s="184"/>
      <c r="GT508" s="184"/>
      <c r="GU508" s="184"/>
      <c r="GV508" s="184"/>
      <c r="GW508" s="184"/>
      <c r="GX508" s="184"/>
      <c r="GY508" s="184"/>
      <c r="GZ508" s="184"/>
      <c r="HA508" s="184"/>
      <c r="HB508" s="184"/>
      <c r="HC508" s="184"/>
      <c r="HD508" s="184"/>
      <c r="HE508" s="184"/>
      <c r="HF508" s="184"/>
      <c r="HG508" s="184"/>
      <c r="HH508" s="184"/>
      <c r="HI508" s="184"/>
      <c r="HJ508" s="184"/>
      <c r="HK508" s="578"/>
      <c r="HL508" s="185"/>
    </row>
    <row r="509" spans="1:220">
      <c r="A509" s="284"/>
      <c r="B509" s="285"/>
      <c r="C509" s="286"/>
      <c r="D509" s="287"/>
      <c r="E509" s="288"/>
      <c r="F509" s="289"/>
      <c r="G509" s="289"/>
      <c r="H509" s="289"/>
      <c r="I509" s="289"/>
      <c r="J509" s="289"/>
      <c r="K509" s="289"/>
      <c r="L509" s="289"/>
      <c r="M509" s="572"/>
      <c r="N509" s="572"/>
      <c r="O509" s="572"/>
      <c r="P509" s="572"/>
      <c r="Q509" s="572"/>
      <c r="R509" s="572"/>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184"/>
      <c r="AX509" s="184"/>
      <c r="AY509" s="184"/>
      <c r="AZ509" s="184"/>
      <c r="BA509" s="184"/>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c r="CE509" s="184"/>
      <c r="CF509" s="184"/>
      <c r="CG509" s="184"/>
      <c r="CH509" s="184"/>
      <c r="CI509" s="184"/>
      <c r="CJ509" s="184"/>
      <c r="CK509" s="184"/>
      <c r="CL509" s="184"/>
      <c r="CM509" s="184"/>
      <c r="CN509" s="184"/>
      <c r="CO509" s="184"/>
      <c r="CP509" s="184"/>
      <c r="CQ509" s="184"/>
      <c r="CR509" s="184"/>
      <c r="CS509" s="184"/>
      <c r="CT509" s="184"/>
      <c r="CU509" s="184"/>
      <c r="CV509" s="184"/>
      <c r="CW509" s="184"/>
      <c r="CX509" s="184"/>
      <c r="CY509" s="184"/>
      <c r="CZ509" s="184"/>
      <c r="DA509" s="184"/>
      <c r="DB509" s="184"/>
      <c r="DC509" s="184"/>
      <c r="DD509" s="184"/>
      <c r="DE509" s="184"/>
      <c r="DF509" s="184"/>
      <c r="DG509" s="184"/>
      <c r="DH509" s="184"/>
      <c r="DI509" s="184"/>
      <c r="DJ509" s="184"/>
      <c r="DK509" s="184"/>
      <c r="DL509" s="184"/>
      <c r="DM509" s="184"/>
      <c r="DN509" s="184"/>
      <c r="DO509" s="184"/>
      <c r="DP509" s="184"/>
      <c r="DQ509" s="184"/>
      <c r="DR509" s="184"/>
      <c r="DS509" s="184"/>
      <c r="DT509" s="184"/>
      <c r="DU509" s="184"/>
      <c r="DV509" s="184"/>
      <c r="DW509" s="184"/>
      <c r="DX509" s="184"/>
      <c r="DY509" s="184"/>
      <c r="DZ509" s="184"/>
      <c r="EA509" s="184"/>
      <c r="EB509" s="184"/>
      <c r="EC509" s="184"/>
      <c r="ED509" s="184"/>
      <c r="EE509" s="184"/>
      <c r="EF509" s="184"/>
      <c r="EG509" s="184"/>
      <c r="EH509" s="184"/>
      <c r="EI509" s="184"/>
      <c r="EJ509" s="184"/>
      <c r="EK509" s="184"/>
      <c r="EL509" s="184"/>
      <c r="EM509" s="184"/>
      <c r="EN509" s="184"/>
      <c r="EO509" s="184"/>
      <c r="EP509" s="184"/>
      <c r="EQ509" s="184"/>
      <c r="ER509" s="184"/>
      <c r="ES509" s="184"/>
      <c r="ET509" s="184"/>
      <c r="EU509" s="184"/>
      <c r="EV509" s="184"/>
      <c r="EW509" s="184"/>
      <c r="EX509" s="184"/>
      <c r="EY509" s="184"/>
      <c r="EZ509" s="184"/>
      <c r="FA509" s="184"/>
      <c r="FB509" s="184"/>
      <c r="FC509" s="184"/>
      <c r="FD509" s="184"/>
      <c r="FE509" s="184"/>
      <c r="FF509" s="184"/>
      <c r="FG509" s="184"/>
      <c r="FH509" s="184"/>
      <c r="FI509" s="184"/>
      <c r="FJ509" s="184"/>
      <c r="FK509" s="184"/>
      <c r="FL509" s="184"/>
      <c r="FM509" s="184"/>
      <c r="FN509" s="184"/>
      <c r="FO509" s="184"/>
      <c r="FP509" s="184"/>
      <c r="FQ509" s="184"/>
      <c r="FR509" s="184"/>
      <c r="FS509" s="184"/>
      <c r="FT509" s="184"/>
      <c r="FU509" s="184"/>
      <c r="FV509" s="184"/>
      <c r="FW509" s="184"/>
      <c r="FX509" s="184"/>
      <c r="FY509" s="184"/>
      <c r="FZ509" s="184"/>
      <c r="GA509" s="184"/>
      <c r="GB509" s="184"/>
      <c r="GC509" s="184"/>
      <c r="GD509" s="184"/>
      <c r="GE509" s="184"/>
      <c r="GF509" s="184"/>
      <c r="GG509" s="184"/>
      <c r="GH509" s="184"/>
      <c r="GI509" s="184"/>
      <c r="GJ509" s="184"/>
      <c r="GK509" s="184"/>
      <c r="GL509" s="184"/>
      <c r="GM509" s="184"/>
      <c r="GN509" s="184"/>
      <c r="GO509" s="184"/>
      <c r="GP509" s="184"/>
      <c r="GQ509" s="184"/>
      <c r="GR509" s="184"/>
      <c r="GS509" s="184"/>
      <c r="GT509" s="184"/>
      <c r="GU509" s="184"/>
      <c r="GV509" s="184"/>
      <c r="GW509" s="184"/>
      <c r="GX509" s="184"/>
      <c r="GY509" s="184"/>
      <c r="GZ509" s="184"/>
      <c r="HA509" s="184"/>
      <c r="HB509" s="184"/>
      <c r="HC509" s="184"/>
      <c r="HD509" s="184"/>
      <c r="HE509" s="184"/>
      <c r="HF509" s="184"/>
      <c r="HG509" s="184"/>
      <c r="HH509" s="184"/>
      <c r="HI509" s="184"/>
      <c r="HJ509" s="184"/>
      <c r="HK509" s="578"/>
      <c r="HL509" s="185"/>
    </row>
    <row r="510" spans="1:220">
      <c r="A510" s="284"/>
      <c r="B510" s="285"/>
      <c r="C510" s="286"/>
      <c r="D510" s="287"/>
      <c r="E510" s="288"/>
      <c r="F510" s="289"/>
      <c r="G510" s="289"/>
      <c r="H510" s="289"/>
      <c r="I510" s="289"/>
      <c r="J510" s="289"/>
      <c r="K510" s="289"/>
      <c r="L510" s="289"/>
      <c r="M510" s="572"/>
      <c r="N510" s="572"/>
      <c r="O510" s="572"/>
      <c r="P510" s="572"/>
      <c r="Q510" s="572"/>
      <c r="R510" s="572"/>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184"/>
      <c r="AX510" s="184"/>
      <c r="AY510" s="184"/>
      <c r="AZ510" s="184"/>
      <c r="BA510" s="184"/>
      <c r="BB510" s="184"/>
      <c r="BC510" s="184"/>
      <c r="BD510" s="184"/>
      <c r="BE510" s="184"/>
      <c r="BF510" s="184"/>
      <c r="BG510" s="184"/>
      <c r="BH510" s="184"/>
      <c r="BI510" s="184"/>
      <c r="BJ510" s="184"/>
      <c r="BK510" s="184"/>
      <c r="BL510" s="184"/>
      <c r="BM510" s="184"/>
      <c r="BN510" s="184"/>
      <c r="BO510" s="184"/>
      <c r="BP510" s="184"/>
      <c r="BQ510" s="184"/>
      <c r="BR510" s="184"/>
      <c r="BS510" s="184"/>
      <c r="BT510" s="184"/>
      <c r="BU510" s="184"/>
      <c r="BV510" s="184"/>
      <c r="BW510" s="184"/>
      <c r="BX510" s="184"/>
      <c r="BY510" s="184"/>
      <c r="BZ510" s="184"/>
      <c r="CA510" s="184"/>
      <c r="CB510" s="184"/>
      <c r="CC510" s="184"/>
      <c r="CD510" s="184"/>
      <c r="CE510" s="184"/>
      <c r="CF510" s="184"/>
      <c r="CG510" s="184"/>
      <c r="CH510" s="184"/>
      <c r="CI510" s="184"/>
      <c r="CJ510" s="184"/>
      <c r="CK510" s="184"/>
      <c r="CL510" s="184"/>
      <c r="CM510" s="184"/>
      <c r="CN510" s="184"/>
      <c r="CO510" s="184"/>
      <c r="CP510" s="184"/>
      <c r="CQ510" s="184"/>
      <c r="CR510" s="184"/>
      <c r="CS510" s="184"/>
      <c r="CT510" s="184"/>
      <c r="CU510" s="184"/>
      <c r="CV510" s="184"/>
      <c r="CW510" s="184"/>
      <c r="CX510" s="184"/>
      <c r="CY510" s="184"/>
      <c r="CZ510" s="184"/>
      <c r="DA510" s="184"/>
      <c r="DB510" s="184"/>
      <c r="DC510" s="184"/>
      <c r="DD510" s="184"/>
      <c r="DE510" s="184"/>
      <c r="DF510" s="184"/>
      <c r="DG510" s="184"/>
      <c r="DH510" s="184"/>
      <c r="DI510" s="184"/>
      <c r="DJ510" s="184"/>
      <c r="DK510" s="184"/>
      <c r="DL510" s="184"/>
      <c r="DM510" s="184"/>
      <c r="DN510" s="184"/>
      <c r="DO510" s="184"/>
      <c r="DP510" s="184"/>
      <c r="DQ510" s="184"/>
      <c r="DR510" s="184"/>
      <c r="DS510" s="184"/>
      <c r="DT510" s="184"/>
      <c r="DU510" s="184"/>
      <c r="DV510" s="184"/>
      <c r="DW510" s="184"/>
      <c r="DX510" s="184"/>
      <c r="DY510" s="184"/>
      <c r="DZ510" s="184"/>
      <c r="EA510" s="184"/>
      <c r="EB510" s="184"/>
      <c r="EC510" s="184"/>
      <c r="ED510" s="184"/>
      <c r="EE510" s="184"/>
      <c r="EF510" s="184"/>
      <c r="EG510" s="184"/>
      <c r="EH510" s="184"/>
      <c r="EI510" s="184"/>
      <c r="EJ510" s="184"/>
      <c r="EK510" s="184"/>
      <c r="EL510" s="184"/>
      <c r="EM510" s="184"/>
      <c r="EN510" s="184"/>
      <c r="EO510" s="184"/>
      <c r="EP510" s="184"/>
      <c r="EQ510" s="184"/>
      <c r="ER510" s="184"/>
      <c r="ES510" s="184"/>
      <c r="ET510" s="184"/>
      <c r="EU510" s="184"/>
      <c r="EV510" s="184"/>
      <c r="EW510" s="184"/>
      <c r="EX510" s="184"/>
      <c r="EY510" s="184"/>
      <c r="EZ510" s="184"/>
      <c r="FA510" s="184"/>
      <c r="FB510" s="184"/>
      <c r="FC510" s="184"/>
      <c r="FD510" s="184"/>
      <c r="FE510" s="184"/>
      <c r="FF510" s="184"/>
      <c r="FG510" s="184"/>
      <c r="FH510" s="184"/>
      <c r="FI510" s="184"/>
      <c r="FJ510" s="184"/>
      <c r="FK510" s="184"/>
      <c r="FL510" s="184"/>
      <c r="FM510" s="184"/>
      <c r="FN510" s="184"/>
      <c r="FO510" s="184"/>
      <c r="FP510" s="184"/>
      <c r="FQ510" s="184"/>
      <c r="FR510" s="184"/>
      <c r="FS510" s="184"/>
      <c r="FT510" s="184"/>
      <c r="FU510" s="184"/>
      <c r="FV510" s="184"/>
      <c r="FW510" s="184"/>
      <c r="FX510" s="184"/>
      <c r="FY510" s="184"/>
      <c r="FZ510" s="184"/>
      <c r="GA510" s="184"/>
      <c r="GB510" s="184"/>
      <c r="GC510" s="184"/>
      <c r="GD510" s="184"/>
      <c r="GE510" s="184"/>
      <c r="GF510" s="184"/>
      <c r="GG510" s="184"/>
      <c r="GH510" s="184"/>
      <c r="GI510" s="184"/>
      <c r="GJ510" s="184"/>
      <c r="GK510" s="184"/>
      <c r="GL510" s="184"/>
      <c r="GM510" s="184"/>
      <c r="GN510" s="184"/>
      <c r="GO510" s="184"/>
      <c r="GP510" s="184"/>
      <c r="GQ510" s="184"/>
      <c r="GR510" s="184"/>
      <c r="GS510" s="184"/>
      <c r="GT510" s="184"/>
      <c r="GU510" s="184"/>
      <c r="GV510" s="184"/>
      <c r="GW510" s="184"/>
      <c r="GX510" s="184"/>
      <c r="GY510" s="184"/>
      <c r="GZ510" s="184"/>
      <c r="HA510" s="184"/>
      <c r="HB510" s="184"/>
      <c r="HC510" s="184"/>
      <c r="HD510" s="184"/>
      <c r="HE510" s="184"/>
      <c r="HF510" s="184"/>
      <c r="HG510" s="184"/>
      <c r="HH510" s="184"/>
      <c r="HI510" s="184"/>
      <c r="HJ510" s="184"/>
      <c r="HK510" s="578"/>
      <c r="HL510" s="185"/>
    </row>
    <row r="511" spans="1:220">
      <c r="A511" s="284"/>
      <c r="B511" s="285"/>
      <c r="C511" s="286"/>
      <c r="D511" s="287"/>
      <c r="E511" s="288"/>
      <c r="F511" s="289"/>
      <c r="G511" s="289"/>
      <c r="H511" s="289"/>
      <c r="I511" s="289"/>
      <c r="J511" s="289"/>
      <c r="K511" s="289"/>
      <c r="L511" s="289"/>
      <c r="M511" s="572"/>
      <c r="N511" s="572"/>
      <c r="O511" s="572"/>
      <c r="P511" s="572"/>
      <c r="Q511" s="572"/>
      <c r="R511" s="572"/>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184"/>
      <c r="AX511" s="184"/>
      <c r="AY511" s="184"/>
      <c r="AZ511" s="184"/>
      <c r="BA511" s="184"/>
      <c r="BB511" s="184"/>
      <c r="BC511" s="184"/>
      <c r="BD511" s="184"/>
      <c r="BE511" s="184"/>
      <c r="BF511" s="184"/>
      <c r="BG511" s="184"/>
      <c r="BH511" s="184"/>
      <c r="BI511" s="184"/>
      <c r="BJ511" s="184"/>
      <c r="BK511" s="184"/>
      <c r="BL511" s="184"/>
      <c r="BM511" s="184"/>
      <c r="BN511" s="184"/>
      <c r="BO511" s="184"/>
      <c r="BP511" s="184"/>
      <c r="BQ511" s="184"/>
      <c r="BR511" s="184"/>
      <c r="BS511" s="184"/>
      <c r="BT511" s="184"/>
      <c r="BU511" s="184"/>
      <c r="BV511" s="184"/>
      <c r="BW511" s="184"/>
      <c r="BX511" s="184"/>
      <c r="BY511" s="184"/>
      <c r="BZ511" s="184"/>
      <c r="CA511" s="184"/>
      <c r="CB511" s="184"/>
      <c r="CC511" s="184"/>
      <c r="CD511" s="184"/>
      <c r="CE511" s="184"/>
      <c r="CF511" s="184"/>
      <c r="CG511" s="184"/>
      <c r="CH511" s="184"/>
      <c r="CI511" s="184"/>
      <c r="CJ511" s="184"/>
      <c r="CK511" s="184"/>
      <c r="CL511" s="184"/>
      <c r="CM511" s="184"/>
      <c r="CN511" s="184"/>
      <c r="CO511" s="184"/>
      <c r="CP511" s="184"/>
      <c r="CQ511" s="184"/>
      <c r="CR511" s="184"/>
      <c r="CS511" s="184"/>
      <c r="CT511" s="184"/>
      <c r="CU511" s="184"/>
      <c r="CV511" s="184"/>
      <c r="CW511" s="184"/>
      <c r="CX511" s="184"/>
      <c r="CY511" s="184"/>
      <c r="CZ511" s="184"/>
      <c r="DA511" s="184"/>
      <c r="DB511" s="184"/>
      <c r="DC511" s="184"/>
      <c r="DD511" s="184"/>
      <c r="DE511" s="184"/>
      <c r="DF511" s="184"/>
      <c r="DG511" s="184"/>
      <c r="DH511" s="184"/>
      <c r="DI511" s="184"/>
      <c r="DJ511" s="184"/>
      <c r="DK511" s="184"/>
      <c r="DL511" s="184"/>
      <c r="DM511" s="184"/>
      <c r="DN511" s="184"/>
      <c r="DO511" s="184"/>
      <c r="DP511" s="184"/>
      <c r="DQ511" s="184"/>
      <c r="DR511" s="184"/>
      <c r="DS511" s="184"/>
      <c r="DT511" s="184"/>
      <c r="DU511" s="184"/>
      <c r="DV511" s="184"/>
      <c r="DW511" s="184"/>
      <c r="DX511" s="184"/>
      <c r="DY511" s="184"/>
      <c r="DZ511" s="184"/>
      <c r="EA511" s="184"/>
      <c r="EB511" s="184"/>
      <c r="EC511" s="184"/>
      <c r="ED511" s="184"/>
      <c r="EE511" s="184"/>
      <c r="EF511" s="184"/>
      <c r="EG511" s="184"/>
      <c r="EH511" s="184"/>
      <c r="EI511" s="184"/>
      <c r="EJ511" s="184"/>
      <c r="EK511" s="184"/>
      <c r="EL511" s="184"/>
      <c r="EM511" s="184"/>
      <c r="EN511" s="184"/>
      <c r="EO511" s="184"/>
      <c r="EP511" s="184"/>
      <c r="EQ511" s="184"/>
      <c r="ER511" s="184"/>
      <c r="ES511" s="184"/>
      <c r="ET511" s="184"/>
      <c r="EU511" s="184"/>
      <c r="EV511" s="184"/>
      <c r="EW511" s="184"/>
      <c r="EX511" s="184"/>
      <c r="EY511" s="184"/>
      <c r="EZ511" s="184"/>
      <c r="FA511" s="184"/>
      <c r="FB511" s="184"/>
      <c r="FC511" s="184"/>
      <c r="FD511" s="184"/>
      <c r="FE511" s="184"/>
      <c r="FF511" s="184"/>
      <c r="FG511" s="184"/>
      <c r="FH511" s="184"/>
      <c r="FI511" s="184"/>
      <c r="FJ511" s="184"/>
      <c r="FK511" s="184"/>
      <c r="FL511" s="184"/>
      <c r="FM511" s="184"/>
      <c r="FN511" s="184"/>
      <c r="FO511" s="184"/>
      <c r="FP511" s="184"/>
      <c r="FQ511" s="184"/>
      <c r="FR511" s="184"/>
      <c r="FS511" s="184"/>
      <c r="FT511" s="184"/>
      <c r="FU511" s="184"/>
      <c r="FV511" s="184"/>
      <c r="FW511" s="184"/>
      <c r="FX511" s="184"/>
      <c r="FY511" s="184"/>
      <c r="FZ511" s="184"/>
      <c r="GA511" s="184"/>
      <c r="GB511" s="184"/>
      <c r="GC511" s="184"/>
      <c r="GD511" s="184"/>
      <c r="GE511" s="184"/>
      <c r="GF511" s="184"/>
      <c r="GG511" s="184"/>
      <c r="GH511" s="184"/>
      <c r="GI511" s="184"/>
      <c r="GJ511" s="184"/>
      <c r="GK511" s="184"/>
      <c r="GL511" s="184"/>
      <c r="GM511" s="184"/>
      <c r="GN511" s="184"/>
      <c r="GO511" s="184"/>
      <c r="GP511" s="184"/>
      <c r="GQ511" s="184"/>
      <c r="GR511" s="184"/>
      <c r="GS511" s="184"/>
      <c r="GT511" s="184"/>
      <c r="GU511" s="184"/>
      <c r="GV511" s="184"/>
      <c r="GW511" s="184"/>
      <c r="GX511" s="184"/>
      <c r="GY511" s="184"/>
      <c r="GZ511" s="184"/>
      <c r="HA511" s="184"/>
      <c r="HB511" s="184"/>
      <c r="HC511" s="184"/>
      <c r="HD511" s="184"/>
      <c r="HE511" s="184"/>
      <c r="HF511" s="184"/>
      <c r="HG511" s="184"/>
      <c r="HH511" s="184"/>
      <c r="HI511" s="184"/>
      <c r="HJ511" s="184"/>
      <c r="HK511" s="578"/>
      <c r="HL511" s="185"/>
    </row>
    <row r="512" spans="1:220">
      <c r="A512" s="284"/>
      <c r="B512" s="285"/>
      <c r="C512" s="286"/>
      <c r="D512" s="287"/>
      <c r="E512" s="288"/>
      <c r="F512" s="289"/>
      <c r="G512" s="289"/>
      <c r="H512" s="289"/>
      <c r="I512" s="289"/>
      <c r="J512" s="289"/>
      <c r="K512" s="289"/>
      <c r="L512" s="289"/>
      <c r="M512" s="572"/>
      <c r="N512" s="572"/>
      <c r="O512" s="572"/>
      <c r="P512" s="572"/>
      <c r="Q512" s="572"/>
      <c r="R512" s="572"/>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184"/>
      <c r="AX512" s="184"/>
      <c r="AY512" s="184"/>
      <c r="AZ512" s="184"/>
      <c r="BA512" s="184"/>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c r="CE512" s="184"/>
      <c r="CF512" s="184"/>
      <c r="CG512" s="184"/>
      <c r="CH512" s="184"/>
      <c r="CI512" s="184"/>
      <c r="CJ512" s="184"/>
      <c r="CK512" s="184"/>
      <c r="CL512" s="184"/>
      <c r="CM512" s="184"/>
      <c r="CN512" s="184"/>
      <c r="CO512" s="184"/>
      <c r="CP512" s="184"/>
      <c r="CQ512" s="184"/>
      <c r="CR512" s="184"/>
      <c r="CS512" s="184"/>
      <c r="CT512" s="184"/>
      <c r="CU512" s="184"/>
      <c r="CV512" s="184"/>
      <c r="CW512" s="184"/>
      <c r="CX512" s="184"/>
      <c r="CY512" s="184"/>
      <c r="CZ512" s="184"/>
      <c r="DA512" s="184"/>
      <c r="DB512" s="184"/>
      <c r="DC512" s="184"/>
      <c r="DD512" s="184"/>
      <c r="DE512" s="184"/>
      <c r="DF512" s="184"/>
      <c r="DG512" s="184"/>
      <c r="DH512" s="184"/>
      <c r="DI512" s="184"/>
      <c r="DJ512" s="184"/>
      <c r="DK512" s="184"/>
      <c r="DL512" s="184"/>
      <c r="DM512" s="184"/>
      <c r="DN512" s="184"/>
      <c r="DO512" s="184"/>
      <c r="DP512" s="184"/>
      <c r="DQ512" s="184"/>
      <c r="DR512" s="184"/>
      <c r="DS512" s="184"/>
      <c r="DT512" s="184"/>
      <c r="DU512" s="184"/>
      <c r="DV512" s="184"/>
      <c r="DW512" s="184"/>
      <c r="DX512" s="184"/>
      <c r="DY512" s="184"/>
      <c r="DZ512" s="184"/>
      <c r="EA512" s="184"/>
      <c r="EB512" s="184"/>
      <c r="EC512" s="184"/>
      <c r="ED512" s="184"/>
      <c r="EE512" s="184"/>
      <c r="EF512" s="184"/>
      <c r="EG512" s="184"/>
      <c r="EH512" s="184"/>
      <c r="EI512" s="184"/>
      <c r="EJ512" s="184"/>
      <c r="EK512" s="184"/>
      <c r="EL512" s="184"/>
      <c r="EM512" s="184"/>
      <c r="EN512" s="184"/>
      <c r="EO512" s="184"/>
      <c r="EP512" s="184"/>
      <c r="EQ512" s="184"/>
      <c r="ER512" s="184"/>
      <c r="ES512" s="184"/>
      <c r="ET512" s="184"/>
      <c r="EU512" s="184"/>
      <c r="EV512" s="184"/>
      <c r="EW512" s="184"/>
      <c r="EX512" s="184"/>
      <c r="EY512" s="184"/>
      <c r="EZ512" s="184"/>
      <c r="FA512" s="184"/>
      <c r="FB512" s="184"/>
      <c r="FC512" s="184"/>
      <c r="FD512" s="184"/>
      <c r="FE512" s="184"/>
      <c r="FF512" s="184"/>
      <c r="FG512" s="184"/>
      <c r="FH512" s="184"/>
      <c r="FI512" s="184"/>
      <c r="FJ512" s="184"/>
      <c r="FK512" s="184"/>
      <c r="FL512" s="184"/>
      <c r="FM512" s="184"/>
      <c r="FN512" s="184"/>
      <c r="FO512" s="184"/>
      <c r="FP512" s="184"/>
      <c r="FQ512" s="184"/>
      <c r="FR512" s="184"/>
      <c r="FS512" s="184"/>
      <c r="FT512" s="184"/>
      <c r="FU512" s="184"/>
      <c r="FV512" s="184"/>
      <c r="FW512" s="184"/>
      <c r="FX512" s="184"/>
      <c r="FY512" s="184"/>
      <c r="FZ512" s="184"/>
      <c r="GA512" s="184"/>
      <c r="GB512" s="184"/>
      <c r="GC512" s="184"/>
      <c r="GD512" s="184"/>
      <c r="GE512" s="184"/>
      <c r="GF512" s="184"/>
      <c r="GG512" s="184"/>
      <c r="GH512" s="184"/>
      <c r="GI512" s="184"/>
      <c r="GJ512" s="184"/>
      <c r="GK512" s="184"/>
      <c r="GL512" s="184"/>
      <c r="GM512" s="184"/>
      <c r="GN512" s="184"/>
      <c r="GO512" s="184"/>
      <c r="GP512" s="184"/>
      <c r="GQ512" s="184"/>
      <c r="GR512" s="184"/>
      <c r="GS512" s="184"/>
      <c r="GT512" s="184"/>
      <c r="GU512" s="184"/>
      <c r="GV512" s="184"/>
      <c r="GW512" s="184"/>
      <c r="GX512" s="184"/>
      <c r="GY512" s="184"/>
      <c r="GZ512" s="184"/>
      <c r="HA512" s="184"/>
      <c r="HB512" s="184"/>
      <c r="HC512" s="184"/>
      <c r="HD512" s="184"/>
      <c r="HE512" s="184"/>
      <c r="HF512" s="184"/>
      <c r="HG512" s="184"/>
      <c r="HH512" s="184"/>
      <c r="HI512" s="184"/>
      <c r="HJ512" s="184"/>
      <c r="HK512" s="578"/>
      <c r="HL512" s="185"/>
    </row>
    <row r="513" spans="1:220">
      <c r="A513" s="284"/>
      <c r="B513" s="285"/>
      <c r="C513" s="286"/>
      <c r="D513" s="287"/>
      <c r="E513" s="288"/>
      <c r="F513" s="289"/>
      <c r="G513" s="289"/>
      <c r="H513" s="289"/>
      <c r="I513" s="289"/>
      <c r="J513" s="289"/>
      <c r="K513" s="289"/>
      <c r="L513" s="289"/>
      <c r="M513" s="572"/>
      <c r="N513" s="572"/>
      <c r="O513" s="572"/>
      <c r="P513" s="572"/>
      <c r="Q513" s="572"/>
      <c r="R513" s="572"/>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184"/>
      <c r="AX513" s="184"/>
      <c r="AY513" s="184"/>
      <c r="AZ513" s="184"/>
      <c r="BA513" s="184"/>
      <c r="BB513" s="184"/>
      <c r="BC513" s="184"/>
      <c r="BD513" s="184"/>
      <c r="BE513" s="184"/>
      <c r="BF513" s="184"/>
      <c r="BG513" s="184"/>
      <c r="BH513" s="184"/>
      <c r="BI513" s="184"/>
      <c r="BJ513" s="184"/>
      <c r="BK513" s="184"/>
      <c r="BL513" s="184"/>
      <c r="BM513" s="184"/>
      <c r="BN513" s="184"/>
      <c r="BO513" s="184"/>
      <c r="BP513" s="184"/>
      <c r="BQ513" s="184"/>
      <c r="BR513" s="184"/>
      <c r="BS513" s="184"/>
      <c r="BT513" s="184"/>
      <c r="BU513" s="184"/>
      <c r="BV513" s="184"/>
      <c r="BW513" s="184"/>
      <c r="BX513" s="184"/>
      <c r="BY513" s="184"/>
      <c r="BZ513" s="184"/>
      <c r="CA513" s="184"/>
      <c r="CB513" s="184"/>
      <c r="CC513" s="184"/>
      <c r="CD513" s="184"/>
      <c r="CE513" s="184"/>
      <c r="CF513" s="184"/>
      <c r="CG513" s="184"/>
      <c r="CH513" s="184"/>
      <c r="CI513" s="184"/>
      <c r="CJ513" s="184"/>
      <c r="CK513" s="184"/>
      <c r="CL513" s="184"/>
      <c r="CM513" s="184"/>
      <c r="CN513" s="184"/>
      <c r="CO513" s="184"/>
      <c r="CP513" s="184"/>
      <c r="CQ513" s="184"/>
      <c r="CR513" s="184"/>
      <c r="CS513" s="184"/>
      <c r="CT513" s="184"/>
      <c r="CU513" s="184"/>
      <c r="CV513" s="184"/>
      <c r="CW513" s="184"/>
      <c r="CX513" s="184"/>
      <c r="CY513" s="184"/>
      <c r="CZ513" s="184"/>
      <c r="DA513" s="184"/>
      <c r="DB513" s="184"/>
      <c r="DC513" s="184"/>
      <c r="DD513" s="184"/>
      <c r="DE513" s="184"/>
      <c r="DF513" s="184"/>
      <c r="DG513" s="184"/>
      <c r="DH513" s="184"/>
      <c r="DI513" s="184"/>
      <c r="DJ513" s="184"/>
      <c r="DK513" s="184"/>
      <c r="DL513" s="184"/>
      <c r="DM513" s="184"/>
      <c r="DN513" s="184"/>
      <c r="DO513" s="184"/>
      <c r="DP513" s="184"/>
      <c r="DQ513" s="184"/>
      <c r="DR513" s="184"/>
      <c r="DS513" s="184"/>
      <c r="DT513" s="184"/>
      <c r="DU513" s="184"/>
      <c r="DV513" s="184"/>
      <c r="DW513" s="184"/>
      <c r="DX513" s="184"/>
      <c r="DY513" s="184"/>
      <c r="DZ513" s="184"/>
      <c r="EA513" s="184"/>
      <c r="EB513" s="184"/>
      <c r="EC513" s="184"/>
      <c r="ED513" s="184"/>
      <c r="EE513" s="184"/>
      <c r="EF513" s="184"/>
      <c r="EG513" s="184"/>
      <c r="EH513" s="184"/>
      <c r="EI513" s="184"/>
      <c r="EJ513" s="184"/>
      <c r="EK513" s="184"/>
      <c r="EL513" s="184"/>
      <c r="EM513" s="184"/>
      <c r="EN513" s="184"/>
      <c r="EO513" s="184"/>
      <c r="EP513" s="184"/>
      <c r="EQ513" s="184"/>
      <c r="ER513" s="184"/>
      <c r="ES513" s="184"/>
      <c r="ET513" s="184"/>
      <c r="EU513" s="184"/>
      <c r="EV513" s="184"/>
      <c r="EW513" s="184"/>
      <c r="EX513" s="184"/>
      <c r="EY513" s="184"/>
      <c r="EZ513" s="184"/>
      <c r="FA513" s="184"/>
      <c r="FB513" s="184"/>
      <c r="FC513" s="184"/>
      <c r="FD513" s="184"/>
      <c r="FE513" s="184"/>
      <c r="FF513" s="184"/>
      <c r="FG513" s="184"/>
      <c r="FH513" s="184"/>
      <c r="FI513" s="184"/>
      <c r="FJ513" s="184"/>
      <c r="FK513" s="184"/>
      <c r="FL513" s="184"/>
      <c r="FM513" s="184"/>
      <c r="FN513" s="184"/>
      <c r="FO513" s="184"/>
      <c r="FP513" s="184"/>
      <c r="FQ513" s="184"/>
      <c r="FR513" s="184"/>
      <c r="FS513" s="184"/>
      <c r="FT513" s="184"/>
      <c r="FU513" s="184"/>
      <c r="FV513" s="184"/>
      <c r="FW513" s="184"/>
      <c r="FX513" s="184"/>
      <c r="FY513" s="184"/>
      <c r="FZ513" s="184"/>
      <c r="GA513" s="184"/>
      <c r="GB513" s="184"/>
      <c r="GC513" s="184"/>
      <c r="GD513" s="184"/>
      <c r="GE513" s="184"/>
      <c r="GF513" s="184"/>
      <c r="GG513" s="184"/>
      <c r="GH513" s="184"/>
      <c r="GI513" s="184"/>
      <c r="GJ513" s="184"/>
      <c r="GK513" s="184"/>
      <c r="GL513" s="184"/>
      <c r="GM513" s="184"/>
      <c r="GN513" s="184"/>
      <c r="GO513" s="184"/>
      <c r="GP513" s="184"/>
      <c r="GQ513" s="184"/>
      <c r="GR513" s="184"/>
      <c r="GS513" s="184"/>
      <c r="GT513" s="184"/>
      <c r="GU513" s="184"/>
      <c r="GV513" s="184"/>
      <c r="GW513" s="184"/>
      <c r="GX513" s="184"/>
      <c r="GY513" s="184"/>
      <c r="GZ513" s="184"/>
      <c r="HA513" s="184"/>
      <c r="HB513" s="184"/>
      <c r="HC513" s="184"/>
      <c r="HD513" s="184"/>
      <c r="HE513" s="184"/>
      <c r="HF513" s="184"/>
      <c r="HG513" s="184"/>
      <c r="HH513" s="184"/>
      <c r="HI513" s="184"/>
      <c r="HJ513" s="184"/>
      <c r="HK513" s="578"/>
      <c r="HL513" s="185"/>
    </row>
    <row r="514" spans="1:220">
      <c r="A514" s="284"/>
      <c r="B514" s="285"/>
      <c r="C514" s="286"/>
      <c r="D514" s="287"/>
      <c r="E514" s="288"/>
      <c r="F514" s="289"/>
      <c r="G514" s="289"/>
      <c r="H514" s="289"/>
      <c r="I514" s="289"/>
      <c r="J514" s="289"/>
      <c r="K514" s="289"/>
      <c r="L514" s="289"/>
      <c r="M514" s="572"/>
      <c r="N514" s="572"/>
      <c r="O514" s="572"/>
      <c r="P514" s="572"/>
      <c r="Q514" s="572"/>
      <c r="R514" s="572"/>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184"/>
      <c r="AX514" s="184"/>
      <c r="AY514" s="184"/>
      <c r="AZ514" s="184"/>
      <c r="BA514" s="184"/>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c r="CE514" s="184"/>
      <c r="CF514" s="184"/>
      <c r="CG514" s="184"/>
      <c r="CH514" s="184"/>
      <c r="CI514" s="184"/>
      <c r="CJ514" s="184"/>
      <c r="CK514" s="184"/>
      <c r="CL514" s="184"/>
      <c r="CM514" s="184"/>
      <c r="CN514" s="184"/>
      <c r="CO514" s="184"/>
      <c r="CP514" s="184"/>
      <c r="CQ514" s="184"/>
      <c r="CR514" s="184"/>
      <c r="CS514" s="184"/>
      <c r="CT514" s="184"/>
      <c r="CU514" s="184"/>
      <c r="CV514" s="184"/>
      <c r="CW514" s="184"/>
      <c r="CX514" s="184"/>
      <c r="CY514" s="184"/>
      <c r="CZ514" s="184"/>
      <c r="DA514" s="184"/>
      <c r="DB514" s="184"/>
      <c r="DC514" s="184"/>
      <c r="DD514" s="184"/>
      <c r="DE514" s="184"/>
      <c r="DF514" s="184"/>
      <c r="DG514" s="184"/>
      <c r="DH514" s="184"/>
      <c r="DI514" s="184"/>
      <c r="DJ514" s="184"/>
      <c r="DK514" s="184"/>
      <c r="DL514" s="184"/>
      <c r="DM514" s="184"/>
      <c r="DN514" s="184"/>
      <c r="DO514" s="184"/>
      <c r="DP514" s="184"/>
      <c r="DQ514" s="184"/>
      <c r="DR514" s="184"/>
      <c r="DS514" s="184"/>
      <c r="DT514" s="184"/>
      <c r="DU514" s="184"/>
      <c r="DV514" s="184"/>
      <c r="DW514" s="184"/>
      <c r="DX514" s="184"/>
      <c r="DY514" s="184"/>
      <c r="DZ514" s="184"/>
      <c r="EA514" s="184"/>
      <c r="EB514" s="184"/>
      <c r="EC514" s="184"/>
      <c r="ED514" s="184"/>
      <c r="EE514" s="184"/>
      <c r="EF514" s="184"/>
      <c r="EG514" s="184"/>
      <c r="EH514" s="184"/>
      <c r="EI514" s="184"/>
      <c r="EJ514" s="184"/>
      <c r="EK514" s="184"/>
      <c r="EL514" s="184"/>
      <c r="EM514" s="184"/>
      <c r="EN514" s="184"/>
      <c r="EO514" s="184"/>
      <c r="EP514" s="184"/>
      <c r="EQ514" s="184"/>
      <c r="ER514" s="184"/>
      <c r="ES514" s="184"/>
      <c r="ET514" s="184"/>
      <c r="EU514" s="184"/>
      <c r="EV514" s="184"/>
      <c r="EW514" s="184"/>
      <c r="EX514" s="184"/>
      <c r="EY514" s="184"/>
      <c r="EZ514" s="184"/>
      <c r="FA514" s="184"/>
      <c r="FB514" s="184"/>
      <c r="FC514" s="184"/>
      <c r="FD514" s="184"/>
      <c r="FE514" s="184"/>
      <c r="FF514" s="184"/>
      <c r="FG514" s="184"/>
      <c r="FH514" s="184"/>
      <c r="FI514" s="184"/>
      <c r="FJ514" s="184"/>
      <c r="FK514" s="184"/>
      <c r="FL514" s="184"/>
      <c r="FM514" s="184"/>
      <c r="FN514" s="184"/>
      <c r="FO514" s="184"/>
      <c r="FP514" s="184"/>
      <c r="FQ514" s="184"/>
      <c r="FR514" s="184"/>
      <c r="FS514" s="184"/>
      <c r="FT514" s="184"/>
      <c r="FU514" s="184"/>
      <c r="FV514" s="184"/>
      <c r="FW514" s="184"/>
      <c r="FX514" s="184"/>
      <c r="FY514" s="184"/>
      <c r="FZ514" s="184"/>
      <c r="GA514" s="184"/>
      <c r="GB514" s="184"/>
      <c r="GC514" s="184"/>
      <c r="GD514" s="184"/>
      <c r="GE514" s="184"/>
      <c r="GF514" s="184"/>
      <c r="GG514" s="184"/>
      <c r="GH514" s="184"/>
      <c r="GI514" s="184"/>
      <c r="GJ514" s="184"/>
      <c r="GK514" s="184"/>
      <c r="GL514" s="184"/>
      <c r="GM514" s="184"/>
      <c r="GN514" s="184"/>
      <c r="GO514" s="184"/>
      <c r="GP514" s="184"/>
      <c r="GQ514" s="184"/>
      <c r="GR514" s="184"/>
      <c r="GS514" s="184"/>
      <c r="GT514" s="184"/>
      <c r="GU514" s="184"/>
      <c r="GV514" s="184"/>
      <c r="GW514" s="184"/>
      <c r="GX514" s="184"/>
      <c r="GY514" s="184"/>
      <c r="GZ514" s="184"/>
      <c r="HA514" s="184"/>
      <c r="HB514" s="184"/>
      <c r="HC514" s="184"/>
      <c r="HD514" s="184"/>
      <c r="HE514" s="184"/>
      <c r="HF514" s="184"/>
      <c r="HG514" s="184"/>
      <c r="HH514" s="184"/>
      <c r="HI514" s="184"/>
      <c r="HJ514" s="184"/>
      <c r="HK514" s="578"/>
      <c r="HL514" s="185"/>
    </row>
    <row r="515" spans="1:220">
      <c r="A515" s="284"/>
      <c r="B515" s="285"/>
      <c r="C515" s="286"/>
      <c r="D515" s="287"/>
      <c r="E515" s="288"/>
      <c r="F515" s="289"/>
      <c r="G515" s="289"/>
      <c r="H515" s="289"/>
      <c r="I515" s="289"/>
      <c r="J515" s="289"/>
      <c r="K515" s="289"/>
      <c r="L515" s="289"/>
      <c r="M515" s="572"/>
      <c r="N515" s="572"/>
      <c r="O515" s="572"/>
      <c r="P515" s="572"/>
      <c r="Q515" s="572"/>
      <c r="R515" s="572"/>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184"/>
      <c r="AX515" s="184"/>
      <c r="AY515" s="184"/>
      <c r="AZ515" s="184"/>
      <c r="BA515" s="184"/>
      <c r="BB515" s="184"/>
      <c r="BC515" s="184"/>
      <c r="BD515" s="184"/>
      <c r="BE515" s="184"/>
      <c r="BF515" s="184"/>
      <c r="BG515" s="184"/>
      <c r="BH515" s="184"/>
      <c r="BI515" s="184"/>
      <c r="BJ515" s="184"/>
      <c r="BK515" s="184"/>
      <c r="BL515" s="184"/>
      <c r="BM515" s="184"/>
      <c r="BN515" s="184"/>
      <c r="BO515" s="184"/>
      <c r="BP515" s="184"/>
      <c r="BQ515" s="184"/>
      <c r="BR515" s="184"/>
      <c r="BS515" s="184"/>
      <c r="BT515" s="184"/>
      <c r="BU515" s="184"/>
      <c r="BV515" s="184"/>
      <c r="BW515" s="184"/>
      <c r="BX515" s="184"/>
      <c r="BY515" s="184"/>
      <c r="BZ515" s="184"/>
      <c r="CA515" s="184"/>
      <c r="CB515" s="184"/>
      <c r="CC515" s="184"/>
      <c r="CD515" s="184"/>
      <c r="CE515" s="184"/>
      <c r="CF515" s="184"/>
      <c r="CG515" s="184"/>
      <c r="CH515" s="184"/>
      <c r="CI515" s="184"/>
      <c r="CJ515" s="184"/>
      <c r="CK515" s="184"/>
      <c r="CL515" s="184"/>
      <c r="CM515" s="184"/>
      <c r="CN515" s="184"/>
      <c r="CO515" s="184"/>
      <c r="CP515" s="184"/>
      <c r="CQ515" s="184"/>
      <c r="CR515" s="184"/>
      <c r="CS515" s="184"/>
      <c r="CT515" s="184"/>
      <c r="CU515" s="184"/>
      <c r="CV515" s="184"/>
      <c r="CW515" s="184"/>
      <c r="CX515" s="184"/>
      <c r="CY515" s="184"/>
      <c r="CZ515" s="184"/>
      <c r="DA515" s="184"/>
      <c r="DB515" s="184"/>
      <c r="DC515" s="184"/>
      <c r="DD515" s="184"/>
      <c r="DE515" s="184"/>
      <c r="DF515" s="184"/>
      <c r="DG515" s="184"/>
      <c r="DH515" s="184"/>
      <c r="DI515" s="184"/>
      <c r="DJ515" s="184"/>
      <c r="DK515" s="184"/>
      <c r="DL515" s="184"/>
      <c r="DM515" s="184"/>
      <c r="DN515" s="184"/>
      <c r="DO515" s="184"/>
      <c r="DP515" s="184"/>
      <c r="DQ515" s="184"/>
      <c r="DR515" s="184"/>
      <c r="DS515" s="184"/>
      <c r="DT515" s="184"/>
      <c r="DU515" s="184"/>
      <c r="DV515" s="184"/>
      <c r="DW515" s="184"/>
      <c r="DX515" s="184"/>
      <c r="DY515" s="184"/>
      <c r="DZ515" s="184"/>
      <c r="EA515" s="184"/>
      <c r="EB515" s="184"/>
      <c r="EC515" s="184"/>
      <c r="ED515" s="184"/>
      <c r="EE515" s="184"/>
      <c r="EF515" s="184"/>
      <c r="EG515" s="184"/>
      <c r="EH515" s="184"/>
      <c r="EI515" s="184"/>
      <c r="EJ515" s="184"/>
      <c r="EK515" s="184"/>
      <c r="EL515" s="184"/>
      <c r="EM515" s="184"/>
      <c r="EN515" s="184"/>
      <c r="EO515" s="184"/>
      <c r="EP515" s="184"/>
      <c r="EQ515" s="184"/>
      <c r="ER515" s="184"/>
      <c r="ES515" s="184"/>
      <c r="ET515" s="184"/>
      <c r="EU515" s="184"/>
      <c r="EV515" s="184"/>
      <c r="EW515" s="184"/>
      <c r="EX515" s="184"/>
      <c r="EY515" s="184"/>
      <c r="EZ515" s="184"/>
      <c r="FA515" s="184"/>
      <c r="FB515" s="184"/>
      <c r="FC515" s="184"/>
      <c r="FD515" s="184"/>
      <c r="FE515" s="184"/>
      <c r="FF515" s="184"/>
      <c r="FG515" s="184"/>
      <c r="FH515" s="184"/>
      <c r="FI515" s="184"/>
      <c r="FJ515" s="184"/>
      <c r="FK515" s="184"/>
      <c r="FL515" s="184"/>
      <c r="FM515" s="184"/>
      <c r="FN515" s="184"/>
      <c r="FO515" s="184"/>
      <c r="FP515" s="184"/>
      <c r="FQ515" s="184"/>
      <c r="FR515" s="184"/>
      <c r="FS515" s="184"/>
      <c r="FT515" s="184"/>
      <c r="FU515" s="184"/>
      <c r="FV515" s="184"/>
      <c r="FW515" s="184"/>
      <c r="FX515" s="184"/>
      <c r="FY515" s="184"/>
      <c r="FZ515" s="184"/>
      <c r="GA515" s="184"/>
      <c r="GB515" s="184"/>
      <c r="GC515" s="184"/>
      <c r="GD515" s="184"/>
      <c r="GE515" s="184"/>
      <c r="GF515" s="184"/>
      <c r="GG515" s="184"/>
      <c r="GH515" s="184"/>
      <c r="GI515" s="184"/>
      <c r="GJ515" s="184"/>
      <c r="GK515" s="184"/>
      <c r="GL515" s="184"/>
      <c r="GM515" s="184"/>
      <c r="GN515" s="184"/>
      <c r="GO515" s="184"/>
      <c r="GP515" s="184"/>
      <c r="GQ515" s="184"/>
      <c r="GR515" s="184"/>
      <c r="GS515" s="184"/>
      <c r="GT515" s="184"/>
      <c r="GU515" s="184"/>
      <c r="GV515" s="184"/>
      <c r="GW515" s="184"/>
      <c r="GX515" s="184"/>
      <c r="GY515" s="184"/>
      <c r="GZ515" s="184"/>
      <c r="HA515" s="184"/>
      <c r="HB515" s="184"/>
      <c r="HC515" s="184"/>
      <c r="HD515" s="184"/>
      <c r="HE515" s="184"/>
      <c r="HF515" s="184"/>
      <c r="HG515" s="184"/>
      <c r="HH515" s="184"/>
      <c r="HI515" s="184"/>
      <c r="HJ515" s="184"/>
      <c r="HK515" s="578"/>
      <c r="HL515" s="185"/>
    </row>
    <row r="516" spans="1:220">
      <c r="A516" s="284"/>
      <c r="B516" s="285"/>
      <c r="C516" s="286"/>
      <c r="D516" s="287"/>
      <c r="E516" s="288"/>
      <c r="F516" s="289"/>
      <c r="G516" s="289"/>
      <c r="H516" s="289"/>
      <c r="I516" s="289"/>
      <c r="J516" s="289"/>
      <c r="K516" s="289"/>
      <c r="L516" s="289"/>
      <c r="M516" s="572"/>
      <c r="N516" s="572"/>
      <c r="O516" s="572"/>
      <c r="P516" s="572"/>
      <c r="Q516" s="572"/>
      <c r="R516" s="572"/>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184"/>
      <c r="AX516" s="184"/>
      <c r="AY516" s="184"/>
      <c r="AZ516" s="184"/>
      <c r="BA516" s="184"/>
      <c r="BB516" s="184"/>
      <c r="BC516" s="184"/>
      <c r="BD516" s="184"/>
      <c r="BE516" s="184"/>
      <c r="BF516" s="184"/>
      <c r="BG516" s="184"/>
      <c r="BH516" s="184"/>
      <c r="BI516" s="184"/>
      <c r="BJ516" s="184"/>
      <c r="BK516" s="184"/>
      <c r="BL516" s="184"/>
      <c r="BM516" s="184"/>
      <c r="BN516" s="184"/>
      <c r="BO516" s="184"/>
      <c r="BP516" s="184"/>
      <c r="BQ516" s="184"/>
      <c r="BR516" s="184"/>
      <c r="BS516" s="184"/>
      <c r="BT516" s="184"/>
      <c r="BU516" s="184"/>
      <c r="BV516" s="184"/>
      <c r="BW516" s="184"/>
      <c r="BX516" s="184"/>
      <c r="BY516" s="184"/>
      <c r="BZ516" s="184"/>
      <c r="CA516" s="184"/>
      <c r="CB516" s="184"/>
      <c r="CC516" s="184"/>
      <c r="CD516" s="184"/>
      <c r="CE516" s="184"/>
      <c r="CF516" s="184"/>
      <c r="CG516" s="184"/>
      <c r="CH516" s="184"/>
      <c r="CI516" s="184"/>
      <c r="CJ516" s="184"/>
      <c r="CK516" s="184"/>
      <c r="CL516" s="184"/>
      <c r="CM516" s="184"/>
      <c r="CN516" s="184"/>
      <c r="CO516" s="184"/>
      <c r="CP516" s="184"/>
      <c r="CQ516" s="184"/>
      <c r="CR516" s="184"/>
      <c r="CS516" s="184"/>
      <c r="CT516" s="184"/>
      <c r="CU516" s="184"/>
      <c r="CV516" s="184"/>
      <c r="CW516" s="184"/>
      <c r="CX516" s="184"/>
      <c r="CY516" s="184"/>
      <c r="CZ516" s="184"/>
      <c r="DA516" s="184"/>
      <c r="DB516" s="184"/>
      <c r="DC516" s="184"/>
      <c r="DD516" s="184"/>
      <c r="DE516" s="184"/>
      <c r="DF516" s="184"/>
      <c r="DG516" s="184"/>
      <c r="DH516" s="184"/>
      <c r="DI516" s="184"/>
      <c r="DJ516" s="184"/>
      <c r="DK516" s="184"/>
      <c r="DL516" s="184"/>
      <c r="DM516" s="184"/>
      <c r="DN516" s="184"/>
      <c r="DO516" s="184"/>
      <c r="DP516" s="184"/>
      <c r="DQ516" s="184"/>
      <c r="DR516" s="184"/>
      <c r="DS516" s="184"/>
      <c r="DT516" s="184"/>
      <c r="DU516" s="184"/>
      <c r="DV516" s="184"/>
      <c r="DW516" s="184"/>
      <c r="DX516" s="184"/>
      <c r="DY516" s="184"/>
      <c r="DZ516" s="184"/>
      <c r="EA516" s="184"/>
      <c r="EB516" s="184"/>
      <c r="EC516" s="184"/>
      <c r="ED516" s="184"/>
      <c r="EE516" s="184"/>
      <c r="EF516" s="184"/>
      <c r="EG516" s="184"/>
      <c r="EH516" s="184"/>
      <c r="EI516" s="184"/>
      <c r="EJ516" s="184"/>
      <c r="EK516" s="184"/>
      <c r="EL516" s="184"/>
      <c r="EM516" s="184"/>
      <c r="EN516" s="184"/>
      <c r="EO516" s="184"/>
      <c r="EP516" s="184"/>
      <c r="EQ516" s="184"/>
      <c r="ER516" s="184"/>
      <c r="ES516" s="184"/>
      <c r="ET516" s="184"/>
      <c r="EU516" s="184"/>
      <c r="EV516" s="184"/>
      <c r="EW516" s="184"/>
      <c r="EX516" s="184"/>
      <c r="EY516" s="184"/>
      <c r="EZ516" s="184"/>
      <c r="FA516" s="184"/>
      <c r="FB516" s="184"/>
      <c r="FC516" s="184"/>
      <c r="FD516" s="184"/>
      <c r="FE516" s="184"/>
      <c r="FF516" s="184"/>
      <c r="FG516" s="184"/>
      <c r="FH516" s="184"/>
      <c r="FI516" s="184"/>
      <c r="FJ516" s="184"/>
      <c r="FK516" s="184"/>
      <c r="FL516" s="184"/>
      <c r="FM516" s="184"/>
      <c r="FN516" s="184"/>
      <c r="FO516" s="184"/>
      <c r="FP516" s="184"/>
      <c r="FQ516" s="184"/>
      <c r="FR516" s="184"/>
      <c r="FS516" s="184"/>
      <c r="FT516" s="184"/>
      <c r="FU516" s="184"/>
      <c r="FV516" s="184"/>
      <c r="FW516" s="184"/>
      <c r="FX516" s="184"/>
      <c r="FY516" s="184"/>
      <c r="FZ516" s="184"/>
      <c r="GA516" s="184"/>
      <c r="GB516" s="184"/>
      <c r="GC516" s="184"/>
      <c r="GD516" s="184"/>
      <c r="GE516" s="184"/>
      <c r="GF516" s="184"/>
      <c r="GG516" s="184"/>
      <c r="GH516" s="184"/>
      <c r="GI516" s="184"/>
      <c r="GJ516" s="184"/>
      <c r="GK516" s="184"/>
      <c r="GL516" s="184"/>
      <c r="GM516" s="184"/>
      <c r="GN516" s="184"/>
      <c r="GO516" s="184"/>
      <c r="GP516" s="184"/>
      <c r="GQ516" s="184"/>
      <c r="GR516" s="184"/>
      <c r="GS516" s="184"/>
      <c r="GT516" s="184"/>
      <c r="GU516" s="184"/>
      <c r="GV516" s="184"/>
      <c r="GW516" s="184"/>
      <c r="GX516" s="184"/>
      <c r="GY516" s="184"/>
      <c r="GZ516" s="184"/>
      <c r="HA516" s="184"/>
      <c r="HB516" s="184"/>
      <c r="HC516" s="184"/>
      <c r="HD516" s="184"/>
      <c r="HE516" s="184"/>
      <c r="HF516" s="184"/>
      <c r="HG516" s="184"/>
      <c r="HH516" s="184"/>
      <c r="HI516" s="184"/>
      <c r="HJ516" s="184"/>
      <c r="HK516" s="578"/>
      <c r="HL516" s="185"/>
    </row>
    <row r="517" spans="1:220">
      <c r="A517" s="284"/>
      <c r="B517" s="285"/>
      <c r="C517" s="286"/>
      <c r="D517" s="287"/>
      <c r="E517" s="288"/>
      <c r="F517" s="289"/>
      <c r="G517" s="289"/>
      <c r="H517" s="289"/>
      <c r="I517" s="289"/>
      <c r="J517" s="289"/>
      <c r="K517" s="289"/>
      <c r="L517" s="289"/>
      <c r="M517" s="572"/>
      <c r="N517" s="572"/>
      <c r="O517" s="572"/>
      <c r="P517" s="572"/>
      <c r="Q517" s="572"/>
      <c r="R517" s="572"/>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184"/>
      <c r="AX517" s="184"/>
      <c r="AY517" s="184"/>
      <c r="AZ517" s="184"/>
      <c r="BA517" s="184"/>
      <c r="BB517" s="184"/>
      <c r="BC517" s="184"/>
      <c r="BD517" s="184"/>
      <c r="BE517" s="184"/>
      <c r="BF517" s="184"/>
      <c r="BG517" s="184"/>
      <c r="BH517" s="184"/>
      <c r="BI517" s="184"/>
      <c r="BJ517" s="184"/>
      <c r="BK517" s="184"/>
      <c r="BL517" s="184"/>
      <c r="BM517" s="184"/>
      <c r="BN517" s="184"/>
      <c r="BO517" s="184"/>
      <c r="BP517" s="184"/>
      <c r="BQ517" s="184"/>
      <c r="BR517" s="184"/>
      <c r="BS517" s="184"/>
      <c r="BT517" s="184"/>
      <c r="BU517" s="184"/>
      <c r="BV517" s="184"/>
      <c r="BW517" s="184"/>
      <c r="BX517" s="184"/>
      <c r="BY517" s="184"/>
      <c r="BZ517" s="184"/>
      <c r="CA517" s="184"/>
      <c r="CB517" s="184"/>
      <c r="CC517" s="184"/>
      <c r="CD517" s="184"/>
      <c r="CE517" s="184"/>
      <c r="CF517" s="184"/>
      <c r="CG517" s="184"/>
      <c r="CH517" s="184"/>
      <c r="CI517" s="184"/>
      <c r="CJ517" s="184"/>
      <c r="CK517" s="184"/>
      <c r="CL517" s="184"/>
      <c r="CM517" s="184"/>
      <c r="CN517" s="184"/>
      <c r="CO517" s="184"/>
      <c r="CP517" s="184"/>
      <c r="CQ517" s="184"/>
      <c r="CR517" s="184"/>
      <c r="CS517" s="184"/>
      <c r="CT517" s="184"/>
      <c r="CU517" s="184"/>
      <c r="CV517" s="184"/>
      <c r="CW517" s="184"/>
      <c r="CX517" s="184"/>
      <c r="CY517" s="184"/>
      <c r="CZ517" s="184"/>
      <c r="DA517" s="184"/>
      <c r="DB517" s="184"/>
      <c r="DC517" s="184"/>
      <c r="DD517" s="184"/>
      <c r="DE517" s="184"/>
      <c r="DF517" s="184"/>
      <c r="DG517" s="184"/>
      <c r="DH517" s="184"/>
      <c r="DI517" s="184"/>
      <c r="DJ517" s="184"/>
      <c r="DK517" s="184"/>
      <c r="DL517" s="184"/>
      <c r="DM517" s="184"/>
      <c r="DN517" s="184"/>
      <c r="DO517" s="184"/>
      <c r="DP517" s="184"/>
      <c r="DQ517" s="184"/>
      <c r="DR517" s="184"/>
      <c r="DS517" s="184"/>
      <c r="DT517" s="184"/>
      <c r="DU517" s="184"/>
      <c r="DV517" s="184"/>
      <c r="DW517" s="184"/>
      <c r="DX517" s="184"/>
      <c r="DY517" s="184"/>
      <c r="DZ517" s="184"/>
      <c r="EA517" s="184"/>
      <c r="EB517" s="184"/>
      <c r="EC517" s="184"/>
      <c r="ED517" s="184"/>
      <c r="EE517" s="184"/>
      <c r="EF517" s="184"/>
      <c r="EG517" s="184"/>
      <c r="EH517" s="184"/>
      <c r="EI517" s="184"/>
      <c r="EJ517" s="184"/>
      <c r="EK517" s="184"/>
      <c r="EL517" s="184"/>
      <c r="EM517" s="184"/>
      <c r="EN517" s="184"/>
      <c r="EO517" s="184"/>
      <c r="EP517" s="184"/>
      <c r="EQ517" s="184"/>
      <c r="ER517" s="184"/>
      <c r="ES517" s="184"/>
      <c r="ET517" s="184"/>
      <c r="EU517" s="184"/>
      <c r="EV517" s="184"/>
      <c r="EW517" s="184"/>
      <c r="EX517" s="184"/>
      <c r="EY517" s="184"/>
      <c r="EZ517" s="184"/>
      <c r="FA517" s="184"/>
      <c r="FB517" s="184"/>
      <c r="FC517" s="184"/>
      <c r="FD517" s="184"/>
      <c r="FE517" s="184"/>
      <c r="FF517" s="184"/>
      <c r="FG517" s="184"/>
      <c r="FH517" s="184"/>
      <c r="FI517" s="184"/>
      <c r="FJ517" s="184"/>
      <c r="FK517" s="184"/>
      <c r="FL517" s="184"/>
      <c r="FM517" s="184"/>
      <c r="FN517" s="184"/>
      <c r="FO517" s="184"/>
      <c r="FP517" s="184"/>
      <c r="FQ517" s="184"/>
      <c r="FR517" s="184"/>
      <c r="FS517" s="184"/>
      <c r="FT517" s="184"/>
      <c r="FU517" s="184"/>
      <c r="FV517" s="184"/>
      <c r="FW517" s="184"/>
      <c r="FX517" s="184"/>
      <c r="FY517" s="184"/>
      <c r="FZ517" s="184"/>
      <c r="GA517" s="184"/>
      <c r="GB517" s="184"/>
      <c r="GC517" s="184"/>
      <c r="GD517" s="184"/>
      <c r="GE517" s="184"/>
      <c r="GF517" s="184"/>
      <c r="GG517" s="184"/>
      <c r="GH517" s="184"/>
      <c r="GI517" s="184"/>
      <c r="GJ517" s="184"/>
      <c r="GK517" s="184"/>
      <c r="GL517" s="184"/>
      <c r="GM517" s="184"/>
      <c r="GN517" s="184"/>
      <c r="GO517" s="184"/>
      <c r="GP517" s="184"/>
      <c r="GQ517" s="184"/>
      <c r="GR517" s="184"/>
      <c r="GS517" s="184"/>
      <c r="GT517" s="184"/>
      <c r="GU517" s="184"/>
      <c r="GV517" s="184"/>
      <c r="GW517" s="184"/>
      <c r="GX517" s="184"/>
      <c r="GY517" s="184"/>
      <c r="GZ517" s="184"/>
      <c r="HA517" s="184"/>
      <c r="HB517" s="184"/>
      <c r="HC517" s="184"/>
      <c r="HD517" s="184"/>
      <c r="HE517" s="184"/>
      <c r="HF517" s="184"/>
      <c r="HG517" s="184"/>
      <c r="HH517" s="184"/>
      <c r="HI517" s="184"/>
      <c r="HJ517" s="184"/>
      <c r="HK517" s="578"/>
      <c r="HL517" s="185"/>
    </row>
    <row r="518" spans="1:220">
      <c r="A518" s="284"/>
      <c r="B518" s="285"/>
      <c r="C518" s="286"/>
      <c r="D518" s="287"/>
      <c r="E518" s="288"/>
      <c r="F518" s="289"/>
      <c r="G518" s="289"/>
      <c r="H518" s="289"/>
      <c r="I518" s="289"/>
      <c r="J518" s="289"/>
      <c r="K518" s="289"/>
      <c r="L518" s="289"/>
      <c r="M518" s="572"/>
      <c r="N518" s="572"/>
      <c r="O518" s="572"/>
      <c r="P518" s="572"/>
      <c r="Q518" s="572"/>
      <c r="R518" s="572"/>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184"/>
      <c r="AX518" s="184"/>
      <c r="AY518" s="184"/>
      <c r="AZ518" s="184"/>
      <c r="BA518" s="184"/>
      <c r="BB518" s="184"/>
      <c r="BC518" s="184"/>
      <c r="BD518" s="184"/>
      <c r="BE518" s="184"/>
      <c r="BF518" s="184"/>
      <c r="BG518" s="184"/>
      <c r="BH518" s="184"/>
      <c r="BI518" s="184"/>
      <c r="BJ518" s="184"/>
      <c r="BK518" s="184"/>
      <c r="BL518" s="184"/>
      <c r="BM518" s="184"/>
      <c r="BN518" s="184"/>
      <c r="BO518" s="184"/>
      <c r="BP518" s="184"/>
      <c r="BQ518" s="184"/>
      <c r="BR518" s="184"/>
      <c r="BS518" s="184"/>
      <c r="BT518" s="184"/>
      <c r="BU518" s="184"/>
      <c r="BV518" s="184"/>
      <c r="BW518" s="184"/>
      <c r="BX518" s="184"/>
      <c r="BY518" s="184"/>
      <c r="BZ518" s="184"/>
      <c r="CA518" s="184"/>
      <c r="CB518" s="184"/>
      <c r="CC518" s="184"/>
      <c r="CD518" s="184"/>
      <c r="CE518" s="184"/>
      <c r="CF518" s="184"/>
      <c r="CG518" s="184"/>
      <c r="CH518" s="184"/>
      <c r="CI518" s="184"/>
      <c r="CJ518" s="184"/>
      <c r="CK518" s="184"/>
      <c r="CL518" s="184"/>
      <c r="CM518" s="184"/>
      <c r="CN518" s="184"/>
      <c r="CO518" s="184"/>
      <c r="CP518" s="184"/>
      <c r="CQ518" s="184"/>
      <c r="CR518" s="184"/>
      <c r="CS518" s="184"/>
      <c r="CT518" s="184"/>
      <c r="CU518" s="184"/>
      <c r="CV518" s="184"/>
      <c r="CW518" s="184"/>
      <c r="CX518" s="184"/>
      <c r="CY518" s="184"/>
      <c r="CZ518" s="184"/>
      <c r="DA518" s="184"/>
      <c r="DB518" s="184"/>
      <c r="DC518" s="184"/>
      <c r="DD518" s="184"/>
      <c r="DE518" s="184"/>
      <c r="DF518" s="184"/>
      <c r="DG518" s="184"/>
      <c r="DH518" s="184"/>
      <c r="DI518" s="184"/>
      <c r="DJ518" s="184"/>
      <c r="DK518" s="184"/>
      <c r="DL518" s="184"/>
      <c r="DM518" s="184"/>
      <c r="DN518" s="184"/>
      <c r="DO518" s="184"/>
      <c r="DP518" s="184"/>
      <c r="DQ518" s="184"/>
      <c r="DR518" s="184"/>
      <c r="DS518" s="184"/>
      <c r="DT518" s="184"/>
      <c r="DU518" s="184"/>
      <c r="DV518" s="184"/>
      <c r="DW518" s="184"/>
      <c r="DX518" s="184"/>
      <c r="DY518" s="184"/>
      <c r="DZ518" s="184"/>
      <c r="EA518" s="184"/>
      <c r="EB518" s="184"/>
      <c r="EC518" s="184"/>
      <c r="ED518" s="184"/>
      <c r="EE518" s="184"/>
      <c r="EF518" s="184"/>
      <c r="EG518" s="184"/>
      <c r="EH518" s="184"/>
      <c r="EI518" s="184"/>
      <c r="EJ518" s="184"/>
      <c r="EK518" s="184"/>
      <c r="EL518" s="184"/>
      <c r="EM518" s="184"/>
      <c r="EN518" s="184"/>
      <c r="EO518" s="184"/>
      <c r="EP518" s="184"/>
      <c r="EQ518" s="184"/>
      <c r="ER518" s="184"/>
      <c r="ES518" s="184"/>
      <c r="ET518" s="184"/>
      <c r="EU518" s="184"/>
      <c r="EV518" s="184"/>
      <c r="EW518" s="184"/>
      <c r="EX518" s="184"/>
      <c r="EY518" s="184"/>
      <c r="EZ518" s="184"/>
      <c r="FA518" s="184"/>
      <c r="FB518" s="184"/>
      <c r="FC518" s="184"/>
      <c r="FD518" s="184"/>
      <c r="FE518" s="184"/>
      <c r="FF518" s="184"/>
      <c r="FG518" s="184"/>
      <c r="FH518" s="184"/>
      <c r="FI518" s="184"/>
      <c r="FJ518" s="184"/>
      <c r="FK518" s="184"/>
      <c r="FL518" s="184"/>
      <c r="FM518" s="184"/>
      <c r="FN518" s="184"/>
      <c r="FO518" s="184"/>
      <c r="FP518" s="184"/>
      <c r="FQ518" s="184"/>
      <c r="FR518" s="184"/>
      <c r="FS518" s="184"/>
      <c r="FT518" s="184"/>
      <c r="FU518" s="184"/>
      <c r="FV518" s="184"/>
      <c r="FW518" s="184"/>
      <c r="FX518" s="184"/>
      <c r="FY518" s="184"/>
      <c r="FZ518" s="184"/>
      <c r="GA518" s="184"/>
      <c r="GB518" s="184"/>
      <c r="GC518" s="184"/>
      <c r="GD518" s="184"/>
      <c r="GE518" s="184"/>
      <c r="GF518" s="184"/>
      <c r="GG518" s="184"/>
      <c r="GH518" s="184"/>
      <c r="GI518" s="184"/>
      <c r="GJ518" s="184"/>
      <c r="GK518" s="184"/>
      <c r="GL518" s="184"/>
      <c r="GM518" s="184"/>
      <c r="GN518" s="184"/>
      <c r="GO518" s="184"/>
      <c r="GP518" s="184"/>
      <c r="GQ518" s="184"/>
      <c r="GR518" s="184"/>
      <c r="GS518" s="184"/>
      <c r="GT518" s="184"/>
      <c r="GU518" s="184"/>
      <c r="GV518" s="184"/>
      <c r="GW518" s="184"/>
      <c r="GX518" s="184"/>
      <c r="GY518" s="184"/>
      <c r="GZ518" s="184"/>
      <c r="HA518" s="184"/>
      <c r="HB518" s="184"/>
      <c r="HC518" s="184"/>
      <c r="HD518" s="184"/>
      <c r="HE518" s="184"/>
      <c r="HF518" s="184"/>
      <c r="HG518" s="184"/>
      <c r="HH518" s="184"/>
      <c r="HI518" s="184"/>
      <c r="HJ518" s="184"/>
      <c r="HK518" s="578"/>
      <c r="HL518" s="185"/>
    </row>
    <row r="519" spans="1:220">
      <c r="A519" s="284"/>
      <c r="B519" s="285"/>
      <c r="C519" s="286"/>
      <c r="D519" s="287"/>
      <c r="E519" s="288"/>
      <c r="F519" s="289"/>
      <c r="G519" s="289"/>
      <c r="H519" s="289"/>
      <c r="I519" s="289"/>
      <c r="J519" s="289"/>
      <c r="K519" s="289"/>
      <c r="L519" s="289"/>
      <c r="M519" s="572"/>
      <c r="N519" s="572"/>
      <c r="O519" s="572"/>
      <c r="P519" s="572"/>
      <c r="Q519" s="572"/>
      <c r="R519" s="572"/>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184"/>
      <c r="AX519" s="184"/>
      <c r="AY519" s="184"/>
      <c r="AZ519" s="184"/>
      <c r="BA519" s="184"/>
      <c r="BB519" s="184"/>
      <c r="BC519" s="184"/>
      <c r="BD519" s="184"/>
      <c r="BE519" s="184"/>
      <c r="BF519" s="184"/>
      <c r="BG519" s="184"/>
      <c r="BH519" s="184"/>
      <c r="BI519" s="184"/>
      <c r="BJ519" s="184"/>
      <c r="BK519" s="184"/>
      <c r="BL519" s="184"/>
      <c r="BM519" s="184"/>
      <c r="BN519" s="184"/>
      <c r="BO519" s="184"/>
      <c r="BP519" s="184"/>
      <c r="BQ519" s="184"/>
      <c r="BR519" s="184"/>
      <c r="BS519" s="184"/>
      <c r="BT519" s="184"/>
      <c r="BU519" s="184"/>
      <c r="BV519" s="184"/>
      <c r="BW519" s="184"/>
      <c r="BX519" s="184"/>
      <c r="BY519" s="184"/>
      <c r="BZ519" s="184"/>
      <c r="CA519" s="184"/>
      <c r="CB519" s="184"/>
      <c r="CC519" s="184"/>
      <c r="CD519" s="184"/>
      <c r="CE519" s="184"/>
      <c r="CF519" s="184"/>
      <c r="CG519" s="184"/>
      <c r="CH519" s="184"/>
      <c r="CI519" s="184"/>
      <c r="CJ519" s="184"/>
      <c r="CK519" s="184"/>
      <c r="CL519" s="184"/>
      <c r="CM519" s="184"/>
      <c r="CN519" s="184"/>
      <c r="CO519" s="184"/>
      <c r="CP519" s="184"/>
      <c r="CQ519" s="184"/>
      <c r="CR519" s="184"/>
      <c r="CS519" s="184"/>
      <c r="CT519" s="184"/>
      <c r="CU519" s="184"/>
      <c r="CV519" s="184"/>
      <c r="CW519" s="184"/>
      <c r="CX519" s="184"/>
      <c r="CY519" s="184"/>
      <c r="CZ519" s="184"/>
      <c r="DA519" s="184"/>
      <c r="DB519" s="184"/>
      <c r="DC519" s="184"/>
      <c r="DD519" s="184"/>
      <c r="DE519" s="184"/>
      <c r="DF519" s="184"/>
      <c r="DG519" s="184"/>
      <c r="DH519" s="184"/>
      <c r="DI519" s="184"/>
      <c r="DJ519" s="184"/>
      <c r="DK519" s="184"/>
      <c r="DL519" s="184"/>
      <c r="DM519" s="184"/>
      <c r="DN519" s="184"/>
      <c r="DO519" s="184"/>
      <c r="DP519" s="184"/>
      <c r="DQ519" s="184"/>
      <c r="DR519" s="184"/>
      <c r="DS519" s="184"/>
      <c r="DT519" s="184"/>
      <c r="DU519" s="184"/>
      <c r="DV519" s="184"/>
      <c r="DW519" s="184"/>
      <c r="DX519" s="184"/>
      <c r="DY519" s="184"/>
      <c r="DZ519" s="184"/>
      <c r="EA519" s="184"/>
      <c r="EB519" s="184"/>
      <c r="EC519" s="184"/>
      <c r="ED519" s="184"/>
      <c r="EE519" s="184"/>
      <c r="EF519" s="184"/>
      <c r="EG519" s="184"/>
      <c r="EH519" s="184"/>
      <c r="EI519" s="184"/>
      <c r="EJ519" s="184"/>
      <c r="EK519" s="184"/>
      <c r="EL519" s="184"/>
      <c r="EM519" s="184"/>
      <c r="EN519" s="184"/>
      <c r="EO519" s="184"/>
      <c r="EP519" s="184"/>
      <c r="EQ519" s="184"/>
      <c r="ER519" s="184"/>
      <c r="ES519" s="184"/>
      <c r="ET519" s="184"/>
      <c r="EU519" s="184"/>
      <c r="EV519" s="184"/>
      <c r="EW519" s="184"/>
      <c r="EX519" s="184"/>
      <c r="EY519" s="184"/>
      <c r="EZ519" s="184"/>
      <c r="FA519" s="184"/>
      <c r="FB519" s="184"/>
      <c r="FC519" s="184"/>
      <c r="FD519" s="184"/>
      <c r="FE519" s="184"/>
      <c r="FF519" s="184"/>
      <c r="FG519" s="184"/>
      <c r="FH519" s="184"/>
      <c r="FI519" s="184"/>
      <c r="FJ519" s="184"/>
      <c r="FK519" s="184"/>
      <c r="FL519" s="184"/>
      <c r="FM519" s="184"/>
      <c r="FN519" s="184"/>
      <c r="FO519" s="184"/>
      <c r="FP519" s="184"/>
      <c r="FQ519" s="184"/>
      <c r="FR519" s="184"/>
      <c r="FS519" s="184"/>
      <c r="FT519" s="184"/>
      <c r="FU519" s="184"/>
      <c r="FV519" s="184"/>
      <c r="FW519" s="184"/>
      <c r="FX519" s="184"/>
      <c r="FY519" s="184"/>
      <c r="FZ519" s="184"/>
      <c r="GA519" s="184"/>
      <c r="GB519" s="184"/>
      <c r="GC519" s="184"/>
      <c r="GD519" s="184"/>
      <c r="GE519" s="184"/>
      <c r="GF519" s="184"/>
      <c r="GG519" s="184"/>
      <c r="GH519" s="184"/>
      <c r="GI519" s="184"/>
      <c r="GJ519" s="184"/>
      <c r="GK519" s="184"/>
      <c r="GL519" s="184"/>
      <c r="GM519" s="184"/>
      <c r="GN519" s="184"/>
      <c r="GO519" s="184"/>
      <c r="GP519" s="184"/>
      <c r="GQ519" s="184"/>
      <c r="GR519" s="184"/>
      <c r="GS519" s="184"/>
      <c r="GT519" s="184"/>
      <c r="GU519" s="184"/>
      <c r="GV519" s="184"/>
      <c r="GW519" s="184"/>
      <c r="GX519" s="184"/>
      <c r="GY519" s="184"/>
      <c r="GZ519" s="184"/>
      <c r="HA519" s="184"/>
      <c r="HB519" s="184"/>
      <c r="HC519" s="184"/>
      <c r="HD519" s="184"/>
      <c r="HE519" s="184"/>
      <c r="HF519" s="184"/>
      <c r="HG519" s="184"/>
      <c r="HH519" s="184"/>
      <c r="HI519" s="184"/>
      <c r="HJ519" s="184"/>
      <c r="HK519" s="578"/>
      <c r="HL519" s="185"/>
    </row>
    <row r="520" spans="1:220">
      <c r="A520" s="284"/>
      <c r="B520" s="285"/>
      <c r="C520" s="286"/>
      <c r="D520" s="287"/>
      <c r="E520" s="288"/>
      <c r="F520" s="289"/>
      <c r="G520" s="289"/>
      <c r="H520" s="289"/>
      <c r="I520" s="289"/>
      <c r="J520" s="289"/>
      <c r="K520" s="289"/>
      <c r="L520" s="289"/>
      <c r="M520" s="572"/>
      <c r="N520" s="572"/>
      <c r="O520" s="572"/>
      <c r="P520" s="572"/>
      <c r="Q520" s="572"/>
      <c r="R520" s="572"/>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184"/>
      <c r="AX520" s="184"/>
      <c r="AY520" s="184"/>
      <c r="AZ520" s="184"/>
      <c r="BA520" s="184"/>
      <c r="BB520" s="184"/>
      <c r="BC520" s="184"/>
      <c r="BD520" s="184"/>
      <c r="BE520" s="184"/>
      <c r="BF520" s="184"/>
      <c r="BG520" s="184"/>
      <c r="BH520" s="184"/>
      <c r="BI520" s="184"/>
      <c r="BJ520" s="184"/>
      <c r="BK520" s="184"/>
      <c r="BL520" s="184"/>
      <c r="BM520" s="184"/>
      <c r="BN520" s="184"/>
      <c r="BO520" s="184"/>
      <c r="BP520" s="184"/>
      <c r="BQ520" s="184"/>
      <c r="BR520" s="184"/>
      <c r="BS520" s="184"/>
      <c r="BT520" s="184"/>
      <c r="BU520" s="184"/>
      <c r="BV520" s="184"/>
      <c r="BW520" s="184"/>
      <c r="BX520" s="184"/>
      <c r="BY520" s="184"/>
      <c r="BZ520" s="184"/>
      <c r="CA520" s="184"/>
      <c r="CB520" s="184"/>
      <c r="CC520" s="184"/>
      <c r="CD520" s="184"/>
      <c r="CE520" s="184"/>
      <c r="CF520" s="184"/>
      <c r="CG520" s="184"/>
      <c r="CH520" s="184"/>
      <c r="CI520" s="184"/>
      <c r="CJ520" s="184"/>
      <c r="CK520" s="184"/>
      <c r="CL520" s="184"/>
      <c r="CM520" s="184"/>
      <c r="CN520" s="184"/>
      <c r="CO520" s="184"/>
      <c r="CP520" s="184"/>
      <c r="CQ520" s="184"/>
      <c r="CR520" s="184"/>
      <c r="CS520" s="184"/>
      <c r="CT520" s="184"/>
      <c r="CU520" s="184"/>
      <c r="CV520" s="184"/>
      <c r="CW520" s="184"/>
      <c r="CX520" s="184"/>
      <c r="CY520" s="184"/>
      <c r="CZ520" s="184"/>
      <c r="DA520" s="184"/>
      <c r="DB520" s="184"/>
      <c r="DC520" s="184"/>
      <c r="DD520" s="184"/>
      <c r="DE520" s="184"/>
      <c r="DF520" s="184"/>
      <c r="DG520" s="184"/>
      <c r="DH520" s="184"/>
      <c r="DI520" s="184"/>
      <c r="DJ520" s="184"/>
      <c r="DK520" s="184"/>
      <c r="DL520" s="184"/>
      <c r="DM520" s="184"/>
      <c r="DN520" s="184"/>
      <c r="DO520" s="184"/>
      <c r="DP520" s="184"/>
      <c r="DQ520" s="184"/>
      <c r="DR520" s="184"/>
      <c r="DS520" s="184"/>
      <c r="DT520" s="184"/>
      <c r="DU520" s="184"/>
      <c r="DV520" s="184"/>
      <c r="DW520" s="184"/>
      <c r="DX520" s="184"/>
      <c r="DY520" s="184"/>
      <c r="DZ520" s="184"/>
      <c r="EA520" s="184"/>
      <c r="EB520" s="184"/>
      <c r="EC520" s="184"/>
      <c r="ED520" s="184"/>
      <c r="EE520" s="184"/>
      <c r="EF520" s="184"/>
      <c r="EG520" s="184"/>
      <c r="EH520" s="184"/>
      <c r="EI520" s="184"/>
      <c r="EJ520" s="184"/>
      <c r="EK520" s="184"/>
      <c r="EL520" s="184"/>
      <c r="EM520" s="184"/>
      <c r="EN520" s="184"/>
      <c r="EO520" s="184"/>
      <c r="EP520" s="184"/>
      <c r="EQ520" s="184"/>
      <c r="ER520" s="184"/>
      <c r="ES520" s="184"/>
      <c r="ET520" s="184"/>
      <c r="EU520" s="184"/>
      <c r="EV520" s="184"/>
      <c r="EW520" s="184"/>
      <c r="EX520" s="184"/>
      <c r="EY520" s="184"/>
      <c r="EZ520" s="184"/>
      <c r="FA520" s="184"/>
      <c r="FB520" s="184"/>
      <c r="FC520" s="184"/>
      <c r="FD520" s="184"/>
      <c r="FE520" s="184"/>
      <c r="FF520" s="184"/>
      <c r="FG520" s="184"/>
      <c r="FH520" s="184"/>
      <c r="FI520" s="184"/>
      <c r="FJ520" s="184"/>
      <c r="FK520" s="184"/>
      <c r="FL520" s="184"/>
      <c r="FM520" s="184"/>
      <c r="FN520" s="184"/>
      <c r="FO520" s="184"/>
      <c r="FP520" s="184"/>
      <c r="FQ520" s="184"/>
      <c r="FR520" s="184"/>
      <c r="FS520" s="184"/>
      <c r="FT520" s="184"/>
      <c r="FU520" s="184"/>
      <c r="FV520" s="184"/>
      <c r="FW520" s="184"/>
      <c r="FX520" s="184"/>
      <c r="FY520" s="184"/>
      <c r="FZ520" s="184"/>
      <c r="GA520" s="184"/>
      <c r="GB520" s="184"/>
      <c r="GC520" s="184"/>
      <c r="GD520" s="184"/>
      <c r="GE520" s="184"/>
      <c r="GF520" s="184"/>
      <c r="GG520" s="184"/>
      <c r="GH520" s="184"/>
      <c r="GI520" s="184"/>
      <c r="GJ520" s="184"/>
      <c r="GK520" s="184"/>
      <c r="GL520" s="184"/>
      <c r="GM520" s="184"/>
      <c r="GN520" s="184"/>
      <c r="GO520" s="184"/>
      <c r="GP520" s="184"/>
      <c r="GQ520" s="184"/>
      <c r="GR520" s="184"/>
      <c r="GS520" s="184"/>
      <c r="GT520" s="184"/>
      <c r="GU520" s="184"/>
      <c r="GV520" s="184"/>
      <c r="GW520" s="184"/>
      <c r="GX520" s="184"/>
      <c r="GY520" s="184"/>
      <c r="GZ520" s="184"/>
      <c r="HA520" s="184"/>
      <c r="HB520" s="184"/>
      <c r="HC520" s="184"/>
      <c r="HD520" s="184"/>
      <c r="HE520" s="184"/>
      <c r="HF520" s="184"/>
      <c r="HG520" s="184"/>
      <c r="HH520" s="184"/>
      <c r="HI520" s="184"/>
      <c r="HJ520" s="184"/>
      <c r="HK520" s="578"/>
      <c r="HL520" s="185"/>
    </row>
    <row r="521" spans="1:220">
      <c r="A521" s="284"/>
      <c r="B521" s="285"/>
      <c r="C521" s="286"/>
      <c r="D521" s="287"/>
      <c r="E521" s="288"/>
      <c r="F521" s="289"/>
      <c r="G521" s="289"/>
      <c r="H521" s="289"/>
      <c r="I521" s="289"/>
      <c r="J521" s="289"/>
      <c r="K521" s="289"/>
      <c r="L521" s="289"/>
      <c r="M521" s="572"/>
      <c r="N521" s="572"/>
      <c r="O521" s="572"/>
      <c r="P521" s="572"/>
      <c r="Q521" s="572"/>
      <c r="R521" s="572"/>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184"/>
      <c r="AX521" s="184"/>
      <c r="AY521" s="184"/>
      <c r="AZ521" s="184"/>
      <c r="BA521" s="184"/>
      <c r="BB521" s="184"/>
      <c r="BC521" s="184"/>
      <c r="BD521" s="184"/>
      <c r="BE521" s="184"/>
      <c r="BF521" s="184"/>
      <c r="BG521" s="184"/>
      <c r="BH521" s="184"/>
      <c r="BI521" s="184"/>
      <c r="BJ521" s="184"/>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c r="CH521" s="184"/>
      <c r="CI521" s="184"/>
      <c r="CJ521" s="184"/>
      <c r="CK521" s="184"/>
      <c r="CL521" s="184"/>
      <c r="CM521" s="184"/>
      <c r="CN521" s="184"/>
      <c r="CO521" s="184"/>
      <c r="CP521" s="184"/>
      <c r="CQ521" s="184"/>
      <c r="CR521" s="184"/>
      <c r="CS521" s="184"/>
      <c r="CT521" s="184"/>
      <c r="CU521" s="184"/>
      <c r="CV521" s="184"/>
      <c r="CW521" s="184"/>
      <c r="CX521" s="184"/>
      <c r="CY521" s="184"/>
      <c r="CZ521" s="184"/>
      <c r="DA521" s="184"/>
      <c r="DB521" s="184"/>
      <c r="DC521" s="184"/>
      <c r="DD521" s="184"/>
      <c r="DE521" s="184"/>
      <c r="DF521" s="184"/>
      <c r="DG521" s="184"/>
      <c r="DH521" s="184"/>
      <c r="DI521" s="184"/>
      <c r="DJ521" s="184"/>
      <c r="DK521" s="184"/>
      <c r="DL521" s="184"/>
      <c r="DM521" s="184"/>
      <c r="DN521" s="184"/>
      <c r="DO521" s="184"/>
      <c r="DP521" s="184"/>
      <c r="DQ521" s="184"/>
      <c r="DR521" s="184"/>
      <c r="DS521" s="184"/>
      <c r="DT521" s="184"/>
      <c r="DU521" s="184"/>
      <c r="DV521" s="184"/>
      <c r="DW521" s="184"/>
      <c r="DX521" s="184"/>
      <c r="DY521" s="184"/>
      <c r="DZ521" s="184"/>
      <c r="EA521" s="184"/>
      <c r="EB521" s="184"/>
      <c r="EC521" s="184"/>
      <c r="ED521" s="184"/>
      <c r="EE521" s="184"/>
      <c r="EF521" s="184"/>
      <c r="EG521" s="184"/>
      <c r="EH521" s="184"/>
      <c r="EI521" s="184"/>
      <c r="EJ521" s="184"/>
      <c r="EK521" s="184"/>
      <c r="EL521" s="184"/>
      <c r="EM521" s="184"/>
      <c r="EN521" s="184"/>
      <c r="EO521" s="184"/>
      <c r="EP521" s="184"/>
      <c r="EQ521" s="184"/>
      <c r="ER521" s="184"/>
      <c r="ES521" s="184"/>
      <c r="ET521" s="184"/>
      <c r="EU521" s="184"/>
      <c r="EV521" s="184"/>
      <c r="EW521" s="184"/>
      <c r="EX521" s="184"/>
      <c r="EY521" s="184"/>
      <c r="EZ521" s="184"/>
      <c r="FA521" s="184"/>
      <c r="FB521" s="184"/>
      <c r="FC521" s="184"/>
      <c r="FD521" s="184"/>
      <c r="FE521" s="184"/>
      <c r="FF521" s="184"/>
      <c r="FG521" s="184"/>
      <c r="FH521" s="184"/>
      <c r="FI521" s="184"/>
      <c r="FJ521" s="184"/>
      <c r="FK521" s="184"/>
      <c r="FL521" s="184"/>
      <c r="FM521" s="184"/>
      <c r="FN521" s="184"/>
      <c r="FO521" s="184"/>
      <c r="FP521" s="184"/>
      <c r="FQ521" s="184"/>
      <c r="FR521" s="184"/>
      <c r="FS521" s="184"/>
      <c r="FT521" s="184"/>
      <c r="FU521" s="184"/>
      <c r="FV521" s="184"/>
      <c r="FW521" s="184"/>
      <c r="FX521" s="184"/>
      <c r="FY521" s="184"/>
      <c r="FZ521" s="184"/>
      <c r="GA521" s="184"/>
      <c r="GB521" s="184"/>
      <c r="GC521" s="184"/>
      <c r="GD521" s="184"/>
      <c r="GE521" s="184"/>
      <c r="GF521" s="184"/>
      <c r="GG521" s="184"/>
      <c r="GH521" s="184"/>
      <c r="GI521" s="184"/>
      <c r="GJ521" s="184"/>
      <c r="GK521" s="184"/>
      <c r="GL521" s="184"/>
      <c r="GM521" s="184"/>
      <c r="GN521" s="184"/>
      <c r="GO521" s="184"/>
      <c r="GP521" s="184"/>
      <c r="GQ521" s="184"/>
      <c r="GR521" s="184"/>
      <c r="GS521" s="184"/>
      <c r="GT521" s="184"/>
      <c r="GU521" s="184"/>
      <c r="GV521" s="184"/>
      <c r="GW521" s="184"/>
      <c r="GX521" s="184"/>
      <c r="GY521" s="184"/>
      <c r="GZ521" s="184"/>
      <c r="HA521" s="184"/>
      <c r="HB521" s="184"/>
      <c r="HC521" s="184"/>
      <c r="HD521" s="184"/>
      <c r="HE521" s="184"/>
      <c r="HF521" s="184"/>
      <c r="HG521" s="184"/>
      <c r="HH521" s="184"/>
      <c r="HI521" s="184"/>
      <c r="HJ521" s="184"/>
      <c r="HK521" s="578"/>
      <c r="HL521" s="185"/>
    </row>
    <row r="522" spans="1:220">
      <c r="A522" s="284"/>
      <c r="B522" s="285"/>
      <c r="C522" s="286"/>
      <c r="D522" s="287"/>
      <c r="E522" s="288"/>
      <c r="F522" s="289"/>
      <c r="G522" s="289"/>
      <c r="H522" s="289"/>
      <c r="I522" s="289"/>
      <c r="J522" s="289"/>
      <c r="K522" s="289"/>
      <c r="L522" s="289"/>
      <c r="M522" s="572"/>
      <c r="N522" s="572"/>
      <c r="O522" s="572"/>
      <c r="P522" s="572"/>
      <c r="Q522" s="572"/>
      <c r="R522" s="572"/>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184"/>
      <c r="AX522" s="184"/>
      <c r="AY522" s="184"/>
      <c r="AZ522" s="184"/>
      <c r="BA522" s="184"/>
      <c r="BB522" s="184"/>
      <c r="BC522" s="184"/>
      <c r="BD522" s="184"/>
      <c r="BE522" s="184"/>
      <c r="BF522" s="184"/>
      <c r="BG522" s="184"/>
      <c r="BH522" s="184"/>
      <c r="BI522" s="184"/>
      <c r="BJ522" s="184"/>
      <c r="BK522" s="184"/>
      <c r="BL522" s="184"/>
      <c r="BM522" s="184"/>
      <c r="BN522" s="184"/>
      <c r="BO522" s="184"/>
      <c r="BP522" s="184"/>
      <c r="BQ522" s="184"/>
      <c r="BR522" s="184"/>
      <c r="BS522" s="184"/>
      <c r="BT522" s="184"/>
      <c r="BU522" s="184"/>
      <c r="BV522" s="184"/>
      <c r="BW522" s="184"/>
      <c r="BX522" s="184"/>
      <c r="BY522" s="184"/>
      <c r="BZ522" s="184"/>
      <c r="CA522" s="184"/>
      <c r="CB522" s="184"/>
      <c r="CC522" s="184"/>
      <c r="CD522" s="184"/>
      <c r="CE522" s="184"/>
      <c r="CF522" s="184"/>
      <c r="CG522" s="184"/>
      <c r="CH522" s="184"/>
      <c r="CI522" s="184"/>
      <c r="CJ522" s="184"/>
      <c r="CK522" s="184"/>
      <c r="CL522" s="184"/>
      <c r="CM522" s="184"/>
      <c r="CN522" s="184"/>
      <c r="CO522" s="184"/>
      <c r="CP522" s="184"/>
      <c r="CQ522" s="184"/>
      <c r="CR522" s="184"/>
      <c r="CS522" s="184"/>
      <c r="CT522" s="184"/>
      <c r="CU522" s="184"/>
      <c r="CV522" s="184"/>
      <c r="CW522" s="184"/>
      <c r="CX522" s="184"/>
      <c r="CY522" s="184"/>
      <c r="CZ522" s="184"/>
      <c r="DA522" s="184"/>
      <c r="DB522" s="184"/>
      <c r="DC522" s="184"/>
      <c r="DD522" s="184"/>
      <c r="DE522" s="184"/>
      <c r="DF522" s="184"/>
      <c r="DG522" s="184"/>
      <c r="DH522" s="184"/>
      <c r="DI522" s="184"/>
      <c r="DJ522" s="184"/>
      <c r="DK522" s="184"/>
      <c r="DL522" s="184"/>
      <c r="DM522" s="184"/>
      <c r="DN522" s="184"/>
      <c r="DO522" s="184"/>
      <c r="DP522" s="184"/>
      <c r="DQ522" s="184"/>
      <c r="DR522" s="184"/>
      <c r="DS522" s="184"/>
      <c r="DT522" s="184"/>
      <c r="DU522" s="184"/>
      <c r="DV522" s="184"/>
      <c r="DW522" s="184"/>
      <c r="DX522" s="184"/>
      <c r="DY522" s="184"/>
      <c r="DZ522" s="184"/>
      <c r="EA522" s="184"/>
      <c r="EB522" s="184"/>
      <c r="EC522" s="184"/>
      <c r="ED522" s="184"/>
      <c r="EE522" s="184"/>
      <c r="EF522" s="184"/>
      <c r="EG522" s="184"/>
      <c r="EH522" s="184"/>
      <c r="EI522" s="184"/>
      <c r="EJ522" s="184"/>
      <c r="EK522" s="184"/>
      <c r="EL522" s="184"/>
      <c r="EM522" s="184"/>
      <c r="EN522" s="184"/>
      <c r="EO522" s="184"/>
      <c r="EP522" s="184"/>
      <c r="EQ522" s="184"/>
      <c r="ER522" s="184"/>
      <c r="ES522" s="184"/>
      <c r="ET522" s="184"/>
      <c r="EU522" s="184"/>
      <c r="EV522" s="184"/>
      <c r="EW522" s="184"/>
      <c r="EX522" s="184"/>
      <c r="EY522" s="184"/>
      <c r="EZ522" s="184"/>
      <c r="FA522" s="184"/>
      <c r="FB522" s="184"/>
      <c r="FC522" s="184"/>
      <c r="FD522" s="184"/>
      <c r="FE522" s="184"/>
      <c r="FF522" s="184"/>
      <c r="FG522" s="184"/>
      <c r="FH522" s="184"/>
      <c r="FI522" s="184"/>
      <c r="FJ522" s="184"/>
      <c r="FK522" s="184"/>
      <c r="FL522" s="184"/>
      <c r="FM522" s="184"/>
      <c r="FN522" s="184"/>
      <c r="FO522" s="184"/>
      <c r="FP522" s="184"/>
      <c r="FQ522" s="184"/>
      <c r="FR522" s="184"/>
      <c r="FS522" s="184"/>
      <c r="FT522" s="184"/>
      <c r="FU522" s="184"/>
      <c r="FV522" s="184"/>
      <c r="FW522" s="184"/>
      <c r="FX522" s="184"/>
      <c r="FY522" s="184"/>
      <c r="FZ522" s="184"/>
      <c r="GA522" s="184"/>
      <c r="GB522" s="184"/>
      <c r="GC522" s="184"/>
      <c r="GD522" s="184"/>
      <c r="GE522" s="184"/>
      <c r="GF522" s="184"/>
      <c r="GG522" s="184"/>
      <c r="GH522" s="184"/>
      <c r="GI522" s="184"/>
      <c r="GJ522" s="184"/>
      <c r="GK522" s="184"/>
      <c r="GL522" s="184"/>
      <c r="GM522" s="184"/>
      <c r="GN522" s="184"/>
      <c r="GO522" s="184"/>
      <c r="GP522" s="184"/>
      <c r="GQ522" s="184"/>
      <c r="GR522" s="184"/>
      <c r="GS522" s="184"/>
      <c r="GT522" s="184"/>
      <c r="GU522" s="184"/>
      <c r="GV522" s="184"/>
      <c r="GW522" s="184"/>
      <c r="GX522" s="184"/>
      <c r="GY522" s="184"/>
      <c r="GZ522" s="184"/>
      <c r="HA522" s="184"/>
      <c r="HB522" s="184"/>
      <c r="HC522" s="184"/>
      <c r="HD522" s="184"/>
      <c r="HE522" s="184"/>
      <c r="HF522" s="184"/>
      <c r="HG522" s="184"/>
      <c r="HH522" s="184"/>
      <c r="HI522" s="184"/>
      <c r="HJ522" s="184"/>
      <c r="HK522" s="578"/>
      <c r="HL522" s="185"/>
    </row>
    <row r="523" spans="1:220">
      <c r="A523" s="284"/>
      <c r="B523" s="285"/>
      <c r="C523" s="286"/>
      <c r="D523" s="287"/>
      <c r="E523" s="288"/>
      <c r="F523" s="289"/>
      <c r="G523" s="289"/>
      <c r="H523" s="289"/>
      <c r="I523" s="289"/>
      <c r="J523" s="289"/>
      <c r="K523" s="289"/>
      <c r="L523" s="289"/>
      <c r="M523" s="572"/>
      <c r="N523" s="572"/>
      <c r="O523" s="572"/>
      <c r="P523" s="572"/>
      <c r="Q523" s="572"/>
      <c r="R523" s="572"/>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184"/>
      <c r="AX523" s="184"/>
      <c r="AY523" s="184"/>
      <c r="AZ523" s="184"/>
      <c r="BA523" s="184"/>
      <c r="BB523" s="184"/>
      <c r="BC523" s="184"/>
      <c r="BD523" s="184"/>
      <c r="BE523" s="184"/>
      <c r="BF523" s="184"/>
      <c r="BG523" s="184"/>
      <c r="BH523" s="184"/>
      <c r="BI523" s="184"/>
      <c r="BJ523" s="184"/>
      <c r="BK523" s="184"/>
      <c r="BL523" s="184"/>
      <c r="BM523" s="184"/>
      <c r="BN523" s="184"/>
      <c r="BO523" s="184"/>
      <c r="BP523" s="184"/>
      <c r="BQ523" s="184"/>
      <c r="BR523" s="184"/>
      <c r="BS523" s="184"/>
      <c r="BT523" s="184"/>
      <c r="BU523" s="184"/>
      <c r="BV523" s="184"/>
      <c r="BW523" s="184"/>
      <c r="BX523" s="184"/>
      <c r="BY523" s="184"/>
      <c r="BZ523" s="184"/>
      <c r="CA523" s="184"/>
      <c r="CB523" s="184"/>
      <c r="CC523" s="184"/>
      <c r="CD523" s="184"/>
      <c r="CE523" s="184"/>
      <c r="CF523" s="184"/>
      <c r="CG523" s="184"/>
      <c r="CH523" s="184"/>
      <c r="CI523" s="184"/>
      <c r="CJ523" s="184"/>
      <c r="CK523" s="184"/>
      <c r="CL523" s="184"/>
      <c r="CM523" s="184"/>
      <c r="CN523" s="184"/>
      <c r="CO523" s="184"/>
      <c r="CP523" s="184"/>
      <c r="CQ523" s="184"/>
      <c r="CR523" s="184"/>
      <c r="CS523" s="184"/>
      <c r="CT523" s="184"/>
      <c r="CU523" s="184"/>
      <c r="CV523" s="184"/>
      <c r="CW523" s="184"/>
      <c r="CX523" s="184"/>
      <c r="CY523" s="184"/>
      <c r="CZ523" s="184"/>
      <c r="DA523" s="184"/>
      <c r="DB523" s="184"/>
      <c r="DC523" s="184"/>
      <c r="DD523" s="184"/>
      <c r="DE523" s="184"/>
      <c r="DF523" s="184"/>
      <c r="DG523" s="184"/>
      <c r="DH523" s="184"/>
      <c r="DI523" s="184"/>
      <c r="DJ523" s="184"/>
      <c r="DK523" s="184"/>
      <c r="DL523" s="184"/>
      <c r="DM523" s="184"/>
      <c r="DN523" s="184"/>
      <c r="DO523" s="184"/>
      <c r="DP523" s="184"/>
      <c r="DQ523" s="184"/>
      <c r="DR523" s="184"/>
      <c r="DS523" s="184"/>
      <c r="DT523" s="184"/>
      <c r="DU523" s="184"/>
      <c r="DV523" s="184"/>
      <c r="DW523" s="184"/>
      <c r="DX523" s="184"/>
      <c r="DY523" s="184"/>
      <c r="DZ523" s="184"/>
      <c r="EA523" s="184"/>
      <c r="EB523" s="184"/>
      <c r="EC523" s="184"/>
      <c r="ED523" s="184"/>
      <c r="EE523" s="184"/>
      <c r="EF523" s="184"/>
      <c r="EG523" s="184"/>
      <c r="EH523" s="184"/>
      <c r="EI523" s="184"/>
      <c r="EJ523" s="184"/>
      <c r="EK523" s="184"/>
      <c r="EL523" s="184"/>
      <c r="EM523" s="184"/>
      <c r="EN523" s="184"/>
      <c r="EO523" s="184"/>
      <c r="EP523" s="184"/>
      <c r="EQ523" s="184"/>
      <c r="ER523" s="184"/>
      <c r="ES523" s="184"/>
      <c r="ET523" s="184"/>
      <c r="EU523" s="184"/>
      <c r="EV523" s="184"/>
      <c r="EW523" s="184"/>
      <c r="EX523" s="184"/>
      <c r="EY523" s="184"/>
      <c r="EZ523" s="184"/>
      <c r="FA523" s="184"/>
      <c r="FB523" s="184"/>
      <c r="FC523" s="184"/>
      <c r="FD523" s="184"/>
      <c r="FE523" s="184"/>
      <c r="FF523" s="184"/>
      <c r="FG523" s="184"/>
      <c r="FH523" s="184"/>
      <c r="FI523" s="184"/>
      <c r="FJ523" s="184"/>
      <c r="FK523" s="184"/>
      <c r="FL523" s="184"/>
      <c r="FM523" s="184"/>
      <c r="FN523" s="184"/>
      <c r="FO523" s="184"/>
      <c r="FP523" s="184"/>
      <c r="FQ523" s="184"/>
      <c r="FR523" s="184"/>
      <c r="FS523" s="184"/>
      <c r="FT523" s="184"/>
      <c r="FU523" s="184"/>
      <c r="FV523" s="184"/>
      <c r="FW523" s="184"/>
      <c r="FX523" s="184"/>
      <c r="FY523" s="184"/>
      <c r="FZ523" s="184"/>
      <c r="GA523" s="184"/>
      <c r="GB523" s="184"/>
      <c r="GC523" s="184"/>
      <c r="GD523" s="184"/>
      <c r="GE523" s="184"/>
      <c r="GF523" s="184"/>
      <c r="GG523" s="184"/>
      <c r="GH523" s="184"/>
      <c r="GI523" s="184"/>
      <c r="GJ523" s="184"/>
      <c r="GK523" s="184"/>
      <c r="GL523" s="184"/>
      <c r="GM523" s="184"/>
      <c r="GN523" s="184"/>
      <c r="GO523" s="184"/>
      <c r="GP523" s="184"/>
      <c r="GQ523" s="184"/>
      <c r="GR523" s="184"/>
      <c r="GS523" s="184"/>
      <c r="GT523" s="184"/>
      <c r="GU523" s="184"/>
      <c r="GV523" s="184"/>
      <c r="GW523" s="184"/>
      <c r="GX523" s="184"/>
      <c r="GY523" s="184"/>
      <c r="GZ523" s="184"/>
      <c r="HA523" s="184"/>
      <c r="HB523" s="184"/>
      <c r="HC523" s="184"/>
      <c r="HD523" s="184"/>
      <c r="HE523" s="184"/>
      <c r="HF523" s="184"/>
      <c r="HG523" s="184"/>
      <c r="HH523" s="184"/>
      <c r="HI523" s="184"/>
      <c r="HJ523" s="184"/>
      <c r="HK523" s="578"/>
      <c r="HL523" s="185"/>
    </row>
    <row r="524" spans="1:220">
      <c r="A524" s="284"/>
      <c r="B524" s="285"/>
      <c r="C524" s="286"/>
      <c r="D524" s="287"/>
      <c r="E524" s="288"/>
      <c r="F524" s="289"/>
      <c r="G524" s="289"/>
      <c r="H524" s="289"/>
      <c r="I524" s="289"/>
      <c r="J524" s="289"/>
      <c r="K524" s="289"/>
      <c r="L524" s="289"/>
      <c r="M524" s="572"/>
      <c r="N524" s="572"/>
      <c r="O524" s="572"/>
      <c r="P524" s="572"/>
      <c r="Q524" s="572"/>
      <c r="R524" s="572"/>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184"/>
      <c r="AX524" s="184"/>
      <c r="AY524" s="184"/>
      <c r="AZ524" s="184"/>
      <c r="BA524" s="184"/>
      <c r="BB524" s="184"/>
      <c r="BC524" s="184"/>
      <c r="BD524" s="184"/>
      <c r="BE524" s="184"/>
      <c r="BF524" s="184"/>
      <c r="BG524" s="184"/>
      <c r="BH524" s="184"/>
      <c r="BI524" s="184"/>
      <c r="BJ524" s="184"/>
      <c r="BK524" s="184"/>
      <c r="BL524" s="184"/>
      <c r="BM524" s="184"/>
      <c r="BN524" s="184"/>
      <c r="BO524" s="184"/>
      <c r="BP524" s="184"/>
      <c r="BQ524" s="184"/>
      <c r="BR524" s="184"/>
      <c r="BS524" s="184"/>
      <c r="BT524" s="184"/>
      <c r="BU524" s="184"/>
      <c r="BV524" s="184"/>
      <c r="BW524" s="184"/>
      <c r="BX524" s="184"/>
      <c r="BY524" s="184"/>
      <c r="BZ524" s="184"/>
      <c r="CA524" s="184"/>
      <c r="CB524" s="184"/>
      <c r="CC524" s="184"/>
      <c r="CD524" s="184"/>
      <c r="CE524" s="184"/>
      <c r="CF524" s="184"/>
      <c r="CG524" s="184"/>
      <c r="CH524" s="184"/>
      <c r="CI524" s="184"/>
      <c r="CJ524" s="184"/>
      <c r="CK524" s="184"/>
      <c r="CL524" s="184"/>
      <c r="CM524" s="184"/>
      <c r="CN524" s="184"/>
      <c r="CO524" s="184"/>
      <c r="CP524" s="184"/>
      <c r="CQ524" s="184"/>
      <c r="CR524" s="184"/>
      <c r="CS524" s="184"/>
      <c r="CT524" s="184"/>
      <c r="CU524" s="184"/>
      <c r="CV524" s="184"/>
      <c r="CW524" s="184"/>
      <c r="CX524" s="184"/>
      <c r="CY524" s="184"/>
      <c r="CZ524" s="184"/>
      <c r="DA524" s="184"/>
      <c r="DB524" s="184"/>
      <c r="DC524" s="184"/>
      <c r="DD524" s="184"/>
      <c r="DE524" s="184"/>
      <c r="DF524" s="184"/>
      <c r="DG524" s="184"/>
      <c r="DH524" s="184"/>
      <c r="DI524" s="184"/>
      <c r="DJ524" s="184"/>
      <c r="DK524" s="184"/>
      <c r="DL524" s="184"/>
      <c r="DM524" s="184"/>
      <c r="DN524" s="184"/>
      <c r="DO524" s="184"/>
      <c r="DP524" s="184"/>
      <c r="DQ524" s="184"/>
      <c r="DR524" s="184"/>
      <c r="DS524" s="184"/>
      <c r="DT524" s="184"/>
      <c r="DU524" s="184"/>
      <c r="DV524" s="184"/>
      <c r="DW524" s="184"/>
      <c r="DX524" s="184"/>
      <c r="DY524" s="184"/>
      <c r="DZ524" s="184"/>
      <c r="EA524" s="184"/>
      <c r="EB524" s="184"/>
      <c r="EC524" s="184"/>
      <c r="ED524" s="184"/>
      <c r="EE524" s="184"/>
      <c r="EF524" s="184"/>
      <c r="EG524" s="184"/>
      <c r="EH524" s="184"/>
      <c r="EI524" s="184"/>
      <c r="EJ524" s="184"/>
      <c r="EK524" s="184"/>
      <c r="EL524" s="184"/>
      <c r="EM524" s="184"/>
      <c r="EN524" s="184"/>
      <c r="EO524" s="184"/>
      <c r="EP524" s="184"/>
      <c r="EQ524" s="184"/>
      <c r="ER524" s="184"/>
      <c r="ES524" s="184"/>
      <c r="ET524" s="184"/>
      <c r="EU524" s="184"/>
      <c r="EV524" s="184"/>
      <c r="EW524" s="184"/>
      <c r="EX524" s="184"/>
      <c r="EY524" s="184"/>
      <c r="EZ524" s="184"/>
      <c r="FA524" s="184"/>
      <c r="FB524" s="184"/>
      <c r="FC524" s="184"/>
      <c r="FD524" s="184"/>
      <c r="FE524" s="184"/>
      <c r="FF524" s="184"/>
      <c r="FG524" s="184"/>
      <c r="FH524" s="184"/>
      <c r="FI524" s="184"/>
      <c r="FJ524" s="184"/>
      <c r="FK524" s="184"/>
      <c r="FL524" s="184"/>
      <c r="FM524" s="184"/>
      <c r="FN524" s="184"/>
      <c r="FO524" s="184"/>
      <c r="FP524" s="184"/>
      <c r="FQ524" s="184"/>
      <c r="FR524" s="184"/>
      <c r="FS524" s="184"/>
      <c r="FT524" s="184"/>
      <c r="FU524" s="184"/>
      <c r="FV524" s="184"/>
      <c r="FW524" s="184"/>
      <c r="FX524" s="184"/>
      <c r="FY524" s="184"/>
      <c r="FZ524" s="184"/>
      <c r="GA524" s="184"/>
      <c r="GB524" s="184"/>
      <c r="GC524" s="184"/>
      <c r="GD524" s="184"/>
      <c r="GE524" s="184"/>
      <c r="GF524" s="184"/>
      <c r="GG524" s="184"/>
      <c r="GH524" s="184"/>
      <c r="GI524" s="184"/>
      <c r="GJ524" s="184"/>
      <c r="GK524" s="184"/>
      <c r="GL524" s="184"/>
      <c r="GM524" s="184"/>
      <c r="GN524" s="184"/>
      <c r="GO524" s="184"/>
      <c r="GP524" s="184"/>
      <c r="GQ524" s="184"/>
      <c r="GR524" s="184"/>
      <c r="GS524" s="184"/>
      <c r="GT524" s="184"/>
      <c r="GU524" s="184"/>
      <c r="GV524" s="184"/>
      <c r="GW524" s="184"/>
      <c r="GX524" s="184"/>
      <c r="GY524" s="184"/>
      <c r="GZ524" s="184"/>
      <c r="HA524" s="184"/>
      <c r="HB524" s="184"/>
      <c r="HC524" s="184"/>
      <c r="HD524" s="184"/>
      <c r="HE524" s="184"/>
      <c r="HF524" s="184"/>
      <c r="HG524" s="184"/>
      <c r="HH524" s="184"/>
      <c r="HI524" s="184"/>
      <c r="HJ524" s="184"/>
      <c r="HK524" s="578"/>
      <c r="HL524" s="185"/>
    </row>
    <row r="525" spans="1:220">
      <c r="A525" s="284"/>
      <c r="B525" s="285"/>
      <c r="C525" s="286"/>
      <c r="D525" s="287"/>
      <c r="E525" s="288"/>
      <c r="F525" s="289"/>
      <c r="G525" s="289"/>
      <c r="H525" s="289"/>
      <c r="I525" s="289"/>
      <c r="J525" s="289"/>
      <c r="K525" s="289"/>
      <c r="L525" s="289"/>
      <c r="M525" s="572"/>
      <c r="N525" s="572"/>
      <c r="O525" s="572"/>
      <c r="P525" s="572"/>
      <c r="Q525" s="572"/>
      <c r="R525" s="572"/>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c r="BL525" s="184"/>
      <c r="BM525" s="184"/>
      <c r="BN525" s="184"/>
      <c r="BO525" s="184"/>
      <c r="BP525" s="184"/>
      <c r="BQ525" s="184"/>
      <c r="BR525" s="184"/>
      <c r="BS525" s="184"/>
      <c r="BT525" s="184"/>
      <c r="BU525" s="184"/>
      <c r="BV525" s="184"/>
      <c r="BW525" s="184"/>
      <c r="BX525" s="184"/>
      <c r="BY525" s="184"/>
      <c r="BZ525" s="184"/>
      <c r="CA525" s="184"/>
      <c r="CB525" s="184"/>
      <c r="CC525" s="184"/>
      <c r="CD525" s="184"/>
      <c r="CE525" s="184"/>
      <c r="CF525" s="184"/>
      <c r="CG525" s="184"/>
      <c r="CH525" s="184"/>
      <c r="CI525" s="184"/>
      <c r="CJ525" s="184"/>
      <c r="CK525" s="184"/>
      <c r="CL525" s="184"/>
      <c r="CM525" s="184"/>
      <c r="CN525" s="184"/>
      <c r="CO525" s="184"/>
      <c r="CP525" s="184"/>
      <c r="CQ525" s="184"/>
      <c r="CR525" s="184"/>
      <c r="CS525" s="184"/>
      <c r="CT525" s="184"/>
      <c r="CU525" s="184"/>
      <c r="CV525" s="184"/>
      <c r="CW525" s="184"/>
      <c r="CX525" s="184"/>
      <c r="CY525" s="184"/>
      <c r="CZ525" s="184"/>
      <c r="DA525" s="184"/>
      <c r="DB525" s="184"/>
      <c r="DC525" s="184"/>
      <c r="DD525" s="184"/>
      <c r="DE525" s="184"/>
      <c r="DF525" s="184"/>
      <c r="DG525" s="184"/>
      <c r="DH525" s="184"/>
      <c r="DI525" s="184"/>
      <c r="DJ525" s="184"/>
      <c r="DK525" s="184"/>
      <c r="DL525" s="184"/>
      <c r="DM525" s="184"/>
      <c r="DN525" s="184"/>
      <c r="DO525" s="184"/>
      <c r="DP525" s="184"/>
      <c r="DQ525" s="184"/>
      <c r="DR525" s="184"/>
      <c r="DS525" s="184"/>
      <c r="DT525" s="184"/>
      <c r="DU525" s="184"/>
      <c r="DV525" s="184"/>
      <c r="DW525" s="184"/>
      <c r="DX525" s="184"/>
      <c r="DY525" s="184"/>
      <c r="DZ525" s="184"/>
      <c r="EA525" s="184"/>
      <c r="EB525" s="184"/>
      <c r="EC525" s="184"/>
      <c r="ED525" s="184"/>
      <c r="EE525" s="184"/>
      <c r="EF525" s="184"/>
      <c r="EG525" s="184"/>
      <c r="EH525" s="184"/>
      <c r="EI525" s="184"/>
      <c r="EJ525" s="184"/>
      <c r="EK525" s="184"/>
      <c r="EL525" s="184"/>
      <c r="EM525" s="184"/>
      <c r="EN525" s="184"/>
      <c r="EO525" s="184"/>
      <c r="EP525" s="184"/>
      <c r="EQ525" s="184"/>
      <c r="ER525" s="184"/>
      <c r="ES525" s="184"/>
      <c r="ET525" s="184"/>
      <c r="EU525" s="184"/>
      <c r="EV525" s="184"/>
      <c r="EW525" s="184"/>
      <c r="EX525" s="184"/>
      <c r="EY525" s="184"/>
      <c r="EZ525" s="184"/>
      <c r="FA525" s="184"/>
      <c r="FB525" s="184"/>
      <c r="FC525" s="184"/>
      <c r="FD525" s="184"/>
      <c r="FE525" s="184"/>
      <c r="FF525" s="184"/>
      <c r="FG525" s="184"/>
      <c r="FH525" s="184"/>
      <c r="FI525" s="184"/>
      <c r="FJ525" s="184"/>
      <c r="FK525" s="184"/>
      <c r="FL525" s="184"/>
      <c r="FM525" s="184"/>
      <c r="FN525" s="184"/>
      <c r="FO525" s="184"/>
      <c r="FP525" s="184"/>
      <c r="FQ525" s="184"/>
      <c r="FR525" s="184"/>
      <c r="FS525" s="184"/>
      <c r="FT525" s="184"/>
      <c r="FU525" s="184"/>
      <c r="FV525" s="184"/>
      <c r="FW525" s="184"/>
      <c r="FX525" s="184"/>
      <c r="FY525" s="184"/>
      <c r="FZ525" s="184"/>
      <c r="GA525" s="184"/>
      <c r="GB525" s="184"/>
      <c r="GC525" s="184"/>
      <c r="GD525" s="184"/>
      <c r="GE525" s="184"/>
      <c r="GF525" s="184"/>
      <c r="GG525" s="184"/>
      <c r="GH525" s="184"/>
      <c r="GI525" s="184"/>
      <c r="GJ525" s="184"/>
      <c r="GK525" s="184"/>
      <c r="GL525" s="184"/>
      <c r="GM525" s="184"/>
      <c r="GN525" s="184"/>
      <c r="GO525" s="184"/>
      <c r="GP525" s="184"/>
      <c r="GQ525" s="184"/>
      <c r="GR525" s="184"/>
      <c r="GS525" s="184"/>
      <c r="GT525" s="184"/>
      <c r="GU525" s="184"/>
      <c r="GV525" s="184"/>
      <c r="GW525" s="184"/>
      <c r="GX525" s="184"/>
      <c r="GY525" s="184"/>
      <c r="GZ525" s="184"/>
      <c r="HA525" s="184"/>
      <c r="HB525" s="184"/>
      <c r="HC525" s="184"/>
      <c r="HD525" s="184"/>
      <c r="HE525" s="184"/>
      <c r="HF525" s="184"/>
      <c r="HG525" s="184"/>
      <c r="HH525" s="184"/>
      <c r="HI525" s="184"/>
      <c r="HJ525" s="184"/>
      <c r="HK525" s="578"/>
      <c r="HL525" s="185"/>
    </row>
    <row r="526" spans="1:220">
      <c r="A526" s="284"/>
      <c r="B526" s="285"/>
      <c r="C526" s="286"/>
      <c r="D526" s="287"/>
      <c r="E526" s="288"/>
      <c r="F526" s="289"/>
      <c r="G526" s="289"/>
      <c r="H526" s="289"/>
      <c r="I526" s="289"/>
      <c r="J526" s="289"/>
      <c r="K526" s="289"/>
      <c r="L526" s="289"/>
      <c r="M526" s="572"/>
      <c r="N526" s="572"/>
      <c r="O526" s="572"/>
      <c r="P526" s="572"/>
      <c r="Q526" s="572"/>
      <c r="R526" s="572"/>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c r="CE526" s="184"/>
      <c r="CF526" s="184"/>
      <c r="CG526" s="184"/>
      <c r="CH526" s="184"/>
      <c r="CI526" s="184"/>
      <c r="CJ526" s="184"/>
      <c r="CK526" s="184"/>
      <c r="CL526" s="184"/>
      <c r="CM526" s="184"/>
      <c r="CN526" s="184"/>
      <c r="CO526" s="184"/>
      <c r="CP526" s="184"/>
      <c r="CQ526" s="184"/>
      <c r="CR526" s="184"/>
      <c r="CS526" s="184"/>
      <c r="CT526" s="184"/>
      <c r="CU526" s="184"/>
      <c r="CV526" s="184"/>
      <c r="CW526" s="184"/>
      <c r="CX526" s="184"/>
      <c r="CY526" s="184"/>
      <c r="CZ526" s="184"/>
      <c r="DA526" s="184"/>
      <c r="DB526" s="184"/>
      <c r="DC526" s="184"/>
      <c r="DD526" s="184"/>
      <c r="DE526" s="184"/>
      <c r="DF526" s="184"/>
      <c r="DG526" s="184"/>
      <c r="DH526" s="184"/>
      <c r="DI526" s="184"/>
      <c r="DJ526" s="184"/>
      <c r="DK526" s="184"/>
      <c r="DL526" s="184"/>
      <c r="DM526" s="184"/>
      <c r="DN526" s="184"/>
      <c r="DO526" s="184"/>
      <c r="DP526" s="184"/>
      <c r="DQ526" s="184"/>
      <c r="DR526" s="184"/>
      <c r="DS526" s="184"/>
      <c r="DT526" s="184"/>
      <c r="DU526" s="184"/>
      <c r="DV526" s="184"/>
      <c r="DW526" s="184"/>
      <c r="DX526" s="184"/>
      <c r="DY526" s="184"/>
      <c r="DZ526" s="184"/>
      <c r="EA526" s="184"/>
      <c r="EB526" s="184"/>
      <c r="EC526" s="184"/>
      <c r="ED526" s="184"/>
      <c r="EE526" s="184"/>
      <c r="EF526" s="184"/>
      <c r="EG526" s="184"/>
      <c r="EH526" s="184"/>
      <c r="EI526" s="184"/>
      <c r="EJ526" s="184"/>
      <c r="EK526" s="184"/>
      <c r="EL526" s="184"/>
      <c r="EM526" s="184"/>
      <c r="EN526" s="184"/>
      <c r="EO526" s="184"/>
      <c r="EP526" s="184"/>
      <c r="EQ526" s="184"/>
      <c r="ER526" s="184"/>
      <c r="ES526" s="184"/>
      <c r="ET526" s="184"/>
      <c r="EU526" s="184"/>
      <c r="EV526" s="184"/>
      <c r="EW526" s="184"/>
      <c r="EX526" s="184"/>
      <c r="EY526" s="184"/>
      <c r="EZ526" s="184"/>
      <c r="FA526" s="184"/>
      <c r="FB526" s="184"/>
      <c r="FC526" s="184"/>
      <c r="FD526" s="184"/>
      <c r="FE526" s="184"/>
      <c r="FF526" s="184"/>
      <c r="FG526" s="184"/>
      <c r="FH526" s="184"/>
      <c r="FI526" s="184"/>
      <c r="FJ526" s="184"/>
      <c r="FK526" s="184"/>
      <c r="FL526" s="184"/>
      <c r="FM526" s="184"/>
      <c r="FN526" s="184"/>
      <c r="FO526" s="184"/>
      <c r="FP526" s="184"/>
      <c r="FQ526" s="184"/>
      <c r="FR526" s="184"/>
      <c r="FS526" s="184"/>
      <c r="FT526" s="184"/>
      <c r="FU526" s="184"/>
      <c r="FV526" s="184"/>
      <c r="FW526" s="184"/>
      <c r="FX526" s="184"/>
      <c r="FY526" s="184"/>
      <c r="FZ526" s="184"/>
      <c r="GA526" s="184"/>
      <c r="GB526" s="184"/>
      <c r="GC526" s="184"/>
      <c r="GD526" s="184"/>
      <c r="GE526" s="184"/>
      <c r="GF526" s="184"/>
      <c r="GG526" s="184"/>
      <c r="GH526" s="184"/>
      <c r="GI526" s="184"/>
      <c r="GJ526" s="184"/>
      <c r="GK526" s="184"/>
      <c r="GL526" s="184"/>
      <c r="GM526" s="184"/>
      <c r="GN526" s="184"/>
      <c r="GO526" s="184"/>
      <c r="GP526" s="184"/>
      <c r="GQ526" s="184"/>
      <c r="GR526" s="184"/>
      <c r="GS526" s="184"/>
      <c r="GT526" s="184"/>
      <c r="GU526" s="184"/>
      <c r="GV526" s="184"/>
      <c r="GW526" s="184"/>
      <c r="GX526" s="184"/>
      <c r="GY526" s="184"/>
      <c r="GZ526" s="184"/>
      <c r="HA526" s="184"/>
      <c r="HB526" s="184"/>
      <c r="HC526" s="184"/>
      <c r="HD526" s="184"/>
      <c r="HE526" s="184"/>
      <c r="HF526" s="184"/>
      <c r="HG526" s="184"/>
      <c r="HH526" s="184"/>
      <c r="HI526" s="184"/>
      <c r="HJ526" s="184"/>
      <c r="HK526" s="578"/>
      <c r="HL526" s="185"/>
    </row>
    <row r="527" spans="1:220">
      <c r="A527" s="284"/>
      <c r="B527" s="285"/>
      <c r="C527" s="286"/>
      <c r="D527" s="287"/>
      <c r="E527" s="288"/>
      <c r="F527" s="289"/>
      <c r="G527" s="289"/>
      <c r="H527" s="289"/>
      <c r="I527" s="289"/>
      <c r="J527" s="289"/>
      <c r="K527" s="289"/>
      <c r="L527" s="289"/>
      <c r="M527" s="572"/>
      <c r="N527" s="572"/>
      <c r="O527" s="572"/>
      <c r="P527" s="572"/>
      <c r="Q527" s="572"/>
      <c r="R527" s="572"/>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c r="BL527" s="184"/>
      <c r="BM527" s="184"/>
      <c r="BN527" s="184"/>
      <c r="BO527" s="184"/>
      <c r="BP527" s="184"/>
      <c r="BQ527" s="184"/>
      <c r="BR527" s="184"/>
      <c r="BS527" s="184"/>
      <c r="BT527" s="184"/>
      <c r="BU527" s="184"/>
      <c r="BV527" s="184"/>
      <c r="BW527" s="184"/>
      <c r="BX527" s="184"/>
      <c r="BY527" s="184"/>
      <c r="BZ527" s="184"/>
      <c r="CA527" s="184"/>
      <c r="CB527" s="184"/>
      <c r="CC527" s="184"/>
      <c r="CD527" s="184"/>
      <c r="CE527" s="184"/>
      <c r="CF527" s="184"/>
      <c r="CG527" s="184"/>
      <c r="CH527" s="184"/>
      <c r="CI527" s="184"/>
      <c r="CJ527" s="184"/>
      <c r="CK527" s="184"/>
      <c r="CL527" s="184"/>
      <c r="CM527" s="184"/>
      <c r="CN527" s="184"/>
      <c r="CO527" s="184"/>
      <c r="CP527" s="184"/>
      <c r="CQ527" s="184"/>
      <c r="CR527" s="184"/>
      <c r="CS527" s="184"/>
      <c r="CT527" s="184"/>
      <c r="CU527" s="184"/>
      <c r="CV527" s="184"/>
      <c r="CW527" s="184"/>
      <c r="CX527" s="184"/>
      <c r="CY527" s="184"/>
      <c r="CZ527" s="184"/>
      <c r="DA527" s="184"/>
      <c r="DB527" s="184"/>
      <c r="DC527" s="184"/>
      <c r="DD527" s="184"/>
      <c r="DE527" s="184"/>
      <c r="DF527" s="184"/>
      <c r="DG527" s="184"/>
      <c r="DH527" s="184"/>
      <c r="DI527" s="184"/>
      <c r="DJ527" s="184"/>
      <c r="DK527" s="184"/>
      <c r="DL527" s="184"/>
      <c r="DM527" s="184"/>
      <c r="DN527" s="184"/>
      <c r="DO527" s="184"/>
      <c r="DP527" s="184"/>
      <c r="DQ527" s="184"/>
      <c r="DR527" s="184"/>
      <c r="DS527" s="184"/>
      <c r="DT527" s="184"/>
      <c r="DU527" s="184"/>
      <c r="DV527" s="184"/>
      <c r="DW527" s="184"/>
      <c r="DX527" s="184"/>
      <c r="DY527" s="184"/>
      <c r="DZ527" s="184"/>
      <c r="EA527" s="184"/>
      <c r="EB527" s="184"/>
      <c r="EC527" s="184"/>
      <c r="ED527" s="184"/>
      <c r="EE527" s="184"/>
      <c r="EF527" s="184"/>
      <c r="EG527" s="184"/>
      <c r="EH527" s="184"/>
      <c r="EI527" s="184"/>
      <c r="EJ527" s="184"/>
      <c r="EK527" s="184"/>
      <c r="EL527" s="184"/>
      <c r="EM527" s="184"/>
      <c r="EN527" s="184"/>
      <c r="EO527" s="184"/>
      <c r="EP527" s="184"/>
      <c r="EQ527" s="184"/>
      <c r="ER527" s="184"/>
      <c r="ES527" s="184"/>
      <c r="ET527" s="184"/>
      <c r="EU527" s="184"/>
      <c r="EV527" s="184"/>
      <c r="EW527" s="184"/>
      <c r="EX527" s="184"/>
      <c r="EY527" s="184"/>
      <c r="EZ527" s="184"/>
      <c r="FA527" s="184"/>
      <c r="FB527" s="184"/>
      <c r="FC527" s="184"/>
      <c r="FD527" s="184"/>
      <c r="FE527" s="184"/>
      <c r="FF527" s="184"/>
      <c r="FG527" s="184"/>
      <c r="FH527" s="184"/>
      <c r="FI527" s="184"/>
      <c r="FJ527" s="184"/>
      <c r="FK527" s="184"/>
      <c r="FL527" s="184"/>
      <c r="FM527" s="184"/>
      <c r="FN527" s="184"/>
      <c r="FO527" s="184"/>
      <c r="FP527" s="184"/>
      <c r="FQ527" s="184"/>
      <c r="FR527" s="184"/>
      <c r="FS527" s="184"/>
      <c r="FT527" s="184"/>
      <c r="FU527" s="184"/>
      <c r="FV527" s="184"/>
      <c r="FW527" s="184"/>
      <c r="FX527" s="184"/>
      <c r="FY527" s="184"/>
      <c r="FZ527" s="184"/>
      <c r="GA527" s="184"/>
      <c r="GB527" s="184"/>
      <c r="GC527" s="184"/>
      <c r="GD527" s="184"/>
      <c r="GE527" s="184"/>
      <c r="GF527" s="184"/>
      <c r="GG527" s="184"/>
      <c r="GH527" s="184"/>
      <c r="GI527" s="184"/>
      <c r="GJ527" s="184"/>
      <c r="GK527" s="184"/>
      <c r="GL527" s="184"/>
      <c r="GM527" s="184"/>
      <c r="GN527" s="184"/>
      <c r="GO527" s="184"/>
      <c r="GP527" s="184"/>
      <c r="GQ527" s="184"/>
      <c r="GR527" s="184"/>
      <c r="GS527" s="184"/>
      <c r="GT527" s="184"/>
      <c r="GU527" s="184"/>
      <c r="GV527" s="184"/>
      <c r="GW527" s="184"/>
      <c r="GX527" s="184"/>
      <c r="GY527" s="184"/>
      <c r="GZ527" s="184"/>
      <c r="HA527" s="184"/>
      <c r="HB527" s="184"/>
      <c r="HC527" s="184"/>
      <c r="HD527" s="184"/>
      <c r="HE527" s="184"/>
      <c r="HF527" s="184"/>
      <c r="HG527" s="184"/>
      <c r="HH527" s="184"/>
      <c r="HI527" s="184"/>
      <c r="HJ527" s="184"/>
      <c r="HK527" s="578"/>
      <c r="HL527" s="185"/>
    </row>
    <row r="528" spans="1:220">
      <c r="A528" s="284"/>
      <c r="B528" s="285"/>
      <c r="C528" s="286"/>
      <c r="D528" s="287"/>
      <c r="E528" s="288"/>
      <c r="F528" s="289"/>
      <c r="G528" s="289"/>
      <c r="H528" s="289"/>
      <c r="I528" s="289"/>
      <c r="J528" s="289"/>
      <c r="K528" s="289"/>
      <c r="L528" s="289"/>
      <c r="M528" s="572"/>
      <c r="N528" s="572"/>
      <c r="O528" s="572"/>
      <c r="P528" s="572"/>
      <c r="Q528" s="572"/>
      <c r="R528" s="572"/>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c r="BL528" s="184"/>
      <c r="BM528" s="184"/>
      <c r="BN528" s="184"/>
      <c r="BO528" s="184"/>
      <c r="BP528" s="184"/>
      <c r="BQ528" s="184"/>
      <c r="BR528" s="184"/>
      <c r="BS528" s="184"/>
      <c r="BT528" s="184"/>
      <c r="BU528" s="184"/>
      <c r="BV528" s="184"/>
      <c r="BW528" s="184"/>
      <c r="BX528" s="184"/>
      <c r="BY528" s="184"/>
      <c r="BZ528" s="184"/>
      <c r="CA528" s="184"/>
      <c r="CB528" s="184"/>
      <c r="CC528" s="184"/>
      <c r="CD528" s="184"/>
      <c r="CE528" s="184"/>
      <c r="CF528" s="184"/>
      <c r="CG528" s="184"/>
      <c r="CH528" s="184"/>
      <c r="CI528" s="184"/>
      <c r="CJ528" s="184"/>
      <c r="CK528" s="184"/>
      <c r="CL528" s="184"/>
      <c r="CM528" s="184"/>
      <c r="CN528" s="184"/>
      <c r="CO528" s="184"/>
      <c r="CP528" s="184"/>
      <c r="CQ528" s="184"/>
      <c r="CR528" s="184"/>
      <c r="CS528" s="184"/>
      <c r="CT528" s="184"/>
      <c r="CU528" s="184"/>
      <c r="CV528" s="184"/>
      <c r="CW528" s="184"/>
      <c r="CX528" s="184"/>
      <c r="CY528" s="184"/>
      <c r="CZ528" s="184"/>
      <c r="DA528" s="184"/>
      <c r="DB528" s="184"/>
      <c r="DC528" s="184"/>
      <c r="DD528" s="184"/>
      <c r="DE528" s="184"/>
      <c r="DF528" s="184"/>
      <c r="DG528" s="184"/>
      <c r="DH528" s="184"/>
      <c r="DI528" s="184"/>
      <c r="DJ528" s="184"/>
      <c r="DK528" s="184"/>
      <c r="DL528" s="184"/>
      <c r="DM528" s="184"/>
      <c r="DN528" s="184"/>
      <c r="DO528" s="184"/>
      <c r="DP528" s="184"/>
      <c r="DQ528" s="184"/>
      <c r="DR528" s="184"/>
      <c r="DS528" s="184"/>
      <c r="DT528" s="184"/>
      <c r="DU528" s="184"/>
      <c r="DV528" s="184"/>
      <c r="DW528" s="184"/>
      <c r="DX528" s="184"/>
      <c r="DY528" s="184"/>
      <c r="DZ528" s="184"/>
      <c r="EA528" s="184"/>
      <c r="EB528" s="184"/>
      <c r="EC528" s="184"/>
      <c r="ED528" s="184"/>
      <c r="EE528" s="184"/>
      <c r="EF528" s="184"/>
      <c r="EG528" s="184"/>
      <c r="EH528" s="184"/>
      <c r="EI528" s="184"/>
      <c r="EJ528" s="184"/>
      <c r="EK528" s="184"/>
      <c r="EL528" s="184"/>
      <c r="EM528" s="184"/>
      <c r="EN528" s="184"/>
      <c r="EO528" s="184"/>
      <c r="EP528" s="184"/>
      <c r="EQ528" s="184"/>
      <c r="ER528" s="184"/>
      <c r="ES528" s="184"/>
      <c r="ET528" s="184"/>
      <c r="EU528" s="184"/>
      <c r="EV528" s="184"/>
      <c r="EW528" s="184"/>
      <c r="EX528" s="184"/>
      <c r="EY528" s="184"/>
      <c r="EZ528" s="184"/>
      <c r="FA528" s="184"/>
      <c r="FB528" s="184"/>
      <c r="FC528" s="184"/>
      <c r="FD528" s="184"/>
      <c r="FE528" s="184"/>
      <c r="FF528" s="184"/>
      <c r="FG528" s="184"/>
      <c r="FH528" s="184"/>
      <c r="FI528" s="184"/>
      <c r="FJ528" s="184"/>
      <c r="FK528" s="184"/>
      <c r="FL528" s="184"/>
      <c r="FM528" s="184"/>
      <c r="FN528" s="184"/>
      <c r="FO528" s="184"/>
      <c r="FP528" s="184"/>
      <c r="FQ528" s="184"/>
      <c r="FR528" s="184"/>
      <c r="FS528" s="184"/>
      <c r="FT528" s="184"/>
      <c r="FU528" s="184"/>
      <c r="FV528" s="184"/>
      <c r="FW528" s="184"/>
      <c r="FX528" s="184"/>
      <c r="FY528" s="184"/>
      <c r="FZ528" s="184"/>
      <c r="GA528" s="184"/>
      <c r="GB528" s="184"/>
      <c r="GC528" s="184"/>
      <c r="GD528" s="184"/>
      <c r="GE528" s="184"/>
      <c r="GF528" s="184"/>
      <c r="GG528" s="184"/>
      <c r="GH528" s="184"/>
      <c r="GI528" s="184"/>
      <c r="GJ528" s="184"/>
      <c r="GK528" s="184"/>
      <c r="GL528" s="184"/>
      <c r="GM528" s="184"/>
      <c r="GN528" s="184"/>
      <c r="GO528" s="184"/>
      <c r="GP528" s="184"/>
      <c r="GQ528" s="184"/>
      <c r="GR528" s="184"/>
      <c r="GS528" s="184"/>
      <c r="GT528" s="184"/>
      <c r="GU528" s="184"/>
      <c r="GV528" s="184"/>
      <c r="GW528" s="184"/>
      <c r="GX528" s="184"/>
      <c r="GY528" s="184"/>
      <c r="GZ528" s="184"/>
      <c r="HA528" s="184"/>
      <c r="HB528" s="184"/>
      <c r="HC528" s="184"/>
      <c r="HD528" s="184"/>
      <c r="HE528" s="184"/>
      <c r="HF528" s="184"/>
      <c r="HG528" s="184"/>
      <c r="HH528" s="184"/>
      <c r="HI528" s="184"/>
      <c r="HJ528" s="184"/>
      <c r="HK528" s="578"/>
      <c r="HL528" s="185"/>
    </row>
    <row r="529" spans="1:220">
      <c r="A529" s="284"/>
      <c r="B529" s="285"/>
      <c r="C529" s="286"/>
      <c r="D529" s="287"/>
      <c r="E529" s="288"/>
      <c r="F529" s="289"/>
      <c r="G529" s="289"/>
      <c r="H529" s="289"/>
      <c r="I529" s="289"/>
      <c r="J529" s="289"/>
      <c r="K529" s="289"/>
      <c r="L529" s="289"/>
      <c r="M529" s="572"/>
      <c r="N529" s="572"/>
      <c r="O529" s="572"/>
      <c r="P529" s="572"/>
      <c r="Q529" s="572"/>
      <c r="R529" s="572"/>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c r="BL529" s="184"/>
      <c r="BM529" s="184"/>
      <c r="BN529" s="184"/>
      <c r="BO529" s="184"/>
      <c r="BP529" s="184"/>
      <c r="BQ529" s="184"/>
      <c r="BR529" s="184"/>
      <c r="BS529" s="184"/>
      <c r="BT529" s="184"/>
      <c r="BU529" s="184"/>
      <c r="BV529" s="184"/>
      <c r="BW529" s="184"/>
      <c r="BX529" s="184"/>
      <c r="BY529" s="184"/>
      <c r="BZ529" s="184"/>
      <c r="CA529" s="184"/>
      <c r="CB529" s="184"/>
      <c r="CC529" s="184"/>
      <c r="CD529" s="184"/>
      <c r="CE529" s="184"/>
      <c r="CF529" s="184"/>
      <c r="CG529" s="184"/>
      <c r="CH529" s="184"/>
      <c r="CI529" s="184"/>
      <c r="CJ529" s="184"/>
      <c r="CK529" s="184"/>
      <c r="CL529" s="184"/>
      <c r="CM529" s="184"/>
      <c r="CN529" s="184"/>
      <c r="CO529" s="184"/>
      <c r="CP529" s="184"/>
      <c r="CQ529" s="184"/>
      <c r="CR529" s="184"/>
      <c r="CS529" s="184"/>
      <c r="CT529" s="184"/>
      <c r="CU529" s="184"/>
      <c r="CV529" s="184"/>
      <c r="CW529" s="184"/>
      <c r="CX529" s="184"/>
      <c r="CY529" s="184"/>
      <c r="CZ529" s="184"/>
      <c r="DA529" s="184"/>
      <c r="DB529" s="184"/>
      <c r="DC529" s="184"/>
      <c r="DD529" s="184"/>
      <c r="DE529" s="184"/>
      <c r="DF529" s="184"/>
      <c r="DG529" s="184"/>
      <c r="DH529" s="184"/>
      <c r="DI529" s="184"/>
      <c r="DJ529" s="184"/>
      <c r="DK529" s="184"/>
      <c r="DL529" s="184"/>
      <c r="DM529" s="184"/>
      <c r="DN529" s="184"/>
      <c r="DO529" s="184"/>
      <c r="DP529" s="184"/>
      <c r="DQ529" s="184"/>
      <c r="DR529" s="184"/>
      <c r="DS529" s="184"/>
      <c r="DT529" s="184"/>
      <c r="DU529" s="184"/>
      <c r="DV529" s="184"/>
      <c r="DW529" s="184"/>
      <c r="DX529" s="184"/>
      <c r="DY529" s="184"/>
      <c r="DZ529" s="184"/>
      <c r="EA529" s="184"/>
      <c r="EB529" s="184"/>
      <c r="EC529" s="184"/>
      <c r="ED529" s="184"/>
      <c r="EE529" s="184"/>
      <c r="EF529" s="184"/>
      <c r="EG529" s="184"/>
      <c r="EH529" s="184"/>
      <c r="EI529" s="184"/>
      <c r="EJ529" s="184"/>
      <c r="EK529" s="184"/>
      <c r="EL529" s="184"/>
      <c r="EM529" s="184"/>
      <c r="EN529" s="184"/>
      <c r="EO529" s="184"/>
      <c r="EP529" s="184"/>
      <c r="EQ529" s="184"/>
      <c r="ER529" s="184"/>
      <c r="ES529" s="184"/>
      <c r="ET529" s="184"/>
      <c r="EU529" s="184"/>
      <c r="EV529" s="184"/>
      <c r="EW529" s="184"/>
      <c r="EX529" s="184"/>
      <c r="EY529" s="184"/>
      <c r="EZ529" s="184"/>
      <c r="FA529" s="184"/>
      <c r="FB529" s="184"/>
      <c r="FC529" s="184"/>
      <c r="FD529" s="184"/>
      <c r="FE529" s="184"/>
      <c r="FF529" s="184"/>
      <c r="FG529" s="184"/>
      <c r="FH529" s="184"/>
      <c r="FI529" s="184"/>
      <c r="FJ529" s="184"/>
      <c r="FK529" s="184"/>
      <c r="FL529" s="184"/>
      <c r="FM529" s="184"/>
      <c r="FN529" s="184"/>
      <c r="FO529" s="184"/>
      <c r="FP529" s="184"/>
      <c r="FQ529" s="184"/>
      <c r="FR529" s="184"/>
      <c r="FS529" s="184"/>
      <c r="FT529" s="184"/>
      <c r="FU529" s="184"/>
      <c r="FV529" s="184"/>
      <c r="FW529" s="184"/>
      <c r="FX529" s="184"/>
      <c r="FY529" s="184"/>
      <c r="FZ529" s="184"/>
      <c r="GA529" s="184"/>
      <c r="GB529" s="184"/>
      <c r="GC529" s="184"/>
      <c r="GD529" s="184"/>
      <c r="GE529" s="184"/>
      <c r="GF529" s="184"/>
      <c r="GG529" s="184"/>
      <c r="GH529" s="184"/>
      <c r="GI529" s="184"/>
      <c r="GJ529" s="184"/>
      <c r="GK529" s="184"/>
      <c r="GL529" s="184"/>
      <c r="GM529" s="184"/>
      <c r="GN529" s="184"/>
      <c r="GO529" s="184"/>
      <c r="GP529" s="184"/>
      <c r="GQ529" s="184"/>
      <c r="GR529" s="184"/>
      <c r="GS529" s="184"/>
      <c r="GT529" s="184"/>
      <c r="GU529" s="184"/>
      <c r="GV529" s="184"/>
      <c r="GW529" s="184"/>
      <c r="GX529" s="184"/>
      <c r="GY529" s="184"/>
      <c r="GZ529" s="184"/>
      <c r="HA529" s="184"/>
      <c r="HB529" s="184"/>
      <c r="HC529" s="184"/>
      <c r="HD529" s="184"/>
      <c r="HE529" s="184"/>
      <c r="HF529" s="184"/>
      <c r="HG529" s="184"/>
      <c r="HH529" s="184"/>
      <c r="HI529" s="184"/>
      <c r="HJ529" s="184"/>
      <c r="HK529" s="578"/>
      <c r="HL529" s="185"/>
    </row>
    <row r="530" spans="1:220">
      <c r="A530" s="284"/>
      <c r="B530" s="285"/>
      <c r="C530" s="286"/>
      <c r="D530" s="287"/>
      <c r="E530" s="288"/>
      <c r="F530" s="289"/>
      <c r="G530" s="289"/>
      <c r="H530" s="289"/>
      <c r="I530" s="289"/>
      <c r="J530" s="289"/>
      <c r="K530" s="289"/>
      <c r="L530" s="289"/>
      <c r="M530" s="572"/>
      <c r="N530" s="572"/>
      <c r="O530" s="572"/>
      <c r="P530" s="572"/>
      <c r="Q530" s="572"/>
      <c r="R530" s="572"/>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c r="BL530" s="184"/>
      <c r="BM530" s="184"/>
      <c r="BN530" s="184"/>
      <c r="BO530" s="184"/>
      <c r="BP530" s="184"/>
      <c r="BQ530" s="184"/>
      <c r="BR530" s="184"/>
      <c r="BS530" s="184"/>
      <c r="BT530" s="184"/>
      <c r="BU530" s="184"/>
      <c r="BV530" s="184"/>
      <c r="BW530" s="184"/>
      <c r="BX530" s="184"/>
      <c r="BY530" s="184"/>
      <c r="BZ530" s="184"/>
      <c r="CA530" s="184"/>
      <c r="CB530" s="184"/>
      <c r="CC530" s="184"/>
      <c r="CD530" s="184"/>
      <c r="CE530" s="184"/>
      <c r="CF530" s="184"/>
      <c r="CG530" s="184"/>
      <c r="CH530" s="184"/>
      <c r="CI530" s="184"/>
      <c r="CJ530" s="184"/>
      <c r="CK530" s="184"/>
      <c r="CL530" s="184"/>
      <c r="CM530" s="184"/>
      <c r="CN530" s="184"/>
      <c r="CO530" s="184"/>
      <c r="CP530" s="184"/>
      <c r="CQ530" s="184"/>
      <c r="CR530" s="184"/>
      <c r="CS530" s="184"/>
      <c r="CT530" s="184"/>
      <c r="CU530" s="184"/>
      <c r="CV530" s="184"/>
      <c r="CW530" s="184"/>
      <c r="CX530" s="184"/>
      <c r="CY530" s="184"/>
      <c r="CZ530" s="184"/>
      <c r="DA530" s="184"/>
      <c r="DB530" s="184"/>
      <c r="DC530" s="184"/>
      <c r="DD530" s="184"/>
      <c r="DE530" s="184"/>
      <c r="DF530" s="184"/>
      <c r="DG530" s="184"/>
      <c r="DH530" s="184"/>
      <c r="DI530" s="184"/>
      <c r="DJ530" s="184"/>
      <c r="DK530" s="184"/>
      <c r="DL530" s="184"/>
      <c r="DM530" s="184"/>
      <c r="DN530" s="184"/>
      <c r="DO530" s="184"/>
      <c r="DP530" s="184"/>
      <c r="DQ530" s="184"/>
      <c r="DR530" s="184"/>
      <c r="DS530" s="184"/>
      <c r="DT530" s="184"/>
      <c r="DU530" s="184"/>
      <c r="DV530" s="184"/>
      <c r="DW530" s="184"/>
      <c r="DX530" s="184"/>
      <c r="DY530" s="184"/>
      <c r="DZ530" s="184"/>
      <c r="EA530" s="184"/>
      <c r="EB530" s="184"/>
      <c r="EC530" s="184"/>
      <c r="ED530" s="184"/>
      <c r="EE530" s="184"/>
      <c r="EF530" s="184"/>
      <c r="EG530" s="184"/>
      <c r="EH530" s="184"/>
      <c r="EI530" s="184"/>
      <c r="EJ530" s="184"/>
      <c r="EK530" s="184"/>
      <c r="EL530" s="184"/>
      <c r="EM530" s="184"/>
      <c r="EN530" s="184"/>
      <c r="EO530" s="184"/>
      <c r="EP530" s="184"/>
      <c r="EQ530" s="184"/>
      <c r="ER530" s="184"/>
      <c r="ES530" s="184"/>
      <c r="ET530" s="184"/>
      <c r="EU530" s="184"/>
      <c r="EV530" s="184"/>
      <c r="EW530" s="184"/>
      <c r="EX530" s="184"/>
      <c r="EY530" s="184"/>
      <c r="EZ530" s="184"/>
      <c r="FA530" s="184"/>
      <c r="FB530" s="184"/>
      <c r="FC530" s="184"/>
      <c r="FD530" s="184"/>
      <c r="FE530" s="184"/>
      <c r="FF530" s="184"/>
      <c r="FG530" s="184"/>
      <c r="FH530" s="184"/>
      <c r="FI530" s="184"/>
      <c r="FJ530" s="184"/>
      <c r="FK530" s="184"/>
      <c r="FL530" s="184"/>
      <c r="FM530" s="184"/>
      <c r="FN530" s="184"/>
      <c r="FO530" s="184"/>
      <c r="FP530" s="184"/>
      <c r="FQ530" s="184"/>
      <c r="FR530" s="184"/>
      <c r="FS530" s="184"/>
      <c r="FT530" s="184"/>
      <c r="FU530" s="184"/>
      <c r="FV530" s="184"/>
      <c r="FW530" s="184"/>
      <c r="FX530" s="184"/>
      <c r="FY530" s="184"/>
      <c r="FZ530" s="184"/>
      <c r="GA530" s="184"/>
      <c r="GB530" s="184"/>
      <c r="GC530" s="184"/>
      <c r="GD530" s="184"/>
      <c r="GE530" s="184"/>
      <c r="GF530" s="184"/>
      <c r="GG530" s="184"/>
      <c r="GH530" s="184"/>
      <c r="GI530" s="184"/>
      <c r="GJ530" s="184"/>
      <c r="GK530" s="184"/>
      <c r="GL530" s="184"/>
      <c r="GM530" s="184"/>
      <c r="GN530" s="184"/>
      <c r="GO530" s="184"/>
      <c r="GP530" s="184"/>
      <c r="GQ530" s="184"/>
      <c r="GR530" s="184"/>
      <c r="GS530" s="184"/>
      <c r="GT530" s="184"/>
      <c r="GU530" s="184"/>
      <c r="GV530" s="184"/>
      <c r="GW530" s="184"/>
      <c r="GX530" s="184"/>
      <c r="GY530" s="184"/>
      <c r="GZ530" s="184"/>
      <c r="HA530" s="184"/>
      <c r="HB530" s="184"/>
      <c r="HC530" s="184"/>
      <c r="HD530" s="184"/>
      <c r="HE530" s="184"/>
      <c r="HF530" s="184"/>
      <c r="HG530" s="184"/>
      <c r="HH530" s="184"/>
      <c r="HI530" s="184"/>
      <c r="HJ530" s="184"/>
      <c r="HK530" s="578"/>
      <c r="HL530" s="185"/>
    </row>
    <row r="531" spans="1:220">
      <c r="A531" s="284"/>
      <c r="B531" s="285"/>
      <c r="C531" s="286"/>
      <c r="D531" s="287"/>
      <c r="E531" s="288"/>
      <c r="F531" s="289"/>
      <c r="G531" s="289"/>
      <c r="H531" s="289"/>
      <c r="I531" s="289"/>
      <c r="J531" s="289"/>
      <c r="K531" s="289"/>
      <c r="L531" s="289"/>
      <c r="M531" s="572"/>
      <c r="N531" s="572"/>
      <c r="O531" s="572"/>
      <c r="P531" s="572"/>
      <c r="Q531" s="572"/>
      <c r="R531" s="572"/>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c r="CE531" s="184"/>
      <c r="CF531" s="184"/>
      <c r="CG531" s="184"/>
      <c r="CH531" s="184"/>
      <c r="CI531" s="184"/>
      <c r="CJ531" s="184"/>
      <c r="CK531" s="184"/>
      <c r="CL531" s="184"/>
      <c r="CM531" s="184"/>
      <c r="CN531" s="184"/>
      <c r="CO531" s="184"/>
      <c r="CP531" s="184"/>
      <c r="CQ531" s="184"/>
      <c r="CR531" s="184"/>
      <c r="CS531" s="184"/>
      <c r="CT531" s="184"/>
      <c r="CU531" s="184"/>
      <c r="CV531" s="184"/>
      <c r="CW531" s="184"/>
      <c r="CX531" s="184"/>
      <c r="CY531" s="184"/>
      <c r="CZ531" s="184"/>
      <c r="DA531" s="184"/>
      <c r="DB531" s="184"/>
      <c r="DC531" s="184"/>
      <c r="DD531" s="184"/>
      <c r="DE531" s="184"/>
      <c r="DF531" s="184"/>
      <c r="DG531" s="184"/>
      <c r="DH531" s="184"/>
      <c r="DI531" s="184"/>
      <c r="DJ531" s="184"/>
      <c r="DK531" s="184"/>
      <c r="DL531" s="184"/>
      <c r="DM531" s="184"/>
      <c r="DN531" s="184"/>
      <c r="DO531" s="184"/>
      <c r="DP531" s="184"/>
      <c r="DQ531" s="184"/>
      <c r="DR531" s="184"/>
      <c r="DS531" s="184"/>
      <c r="DT531" s="184"/>
      <c r="DU531" s="184"/>
      <c r="DV531" s="184"/>
      <c r="DW531" s="184"/>
      <c r="DX531" s="184"/>
      <c r="DY531" s="184"/>
      <c r="DZ531" s="184"/>
      <c r="EA531" s="184"/>
      <c r="EB531" s="184"/>
      <c r="EC531" s="184"/>
      <c r="ED531" s="184"/>
      <c r="EE531" s="184"/>
      <c r="EF531" s="184"/>
      <c r="EG531" s="184"/>
      <c r="EH531" s="184"/>
      <c r="EI531" s="184"/>
      <c r="EJ531" s="184"/>
      <c r="EK531" s="184"/>
      <c r="EL531" s="184"/>
      <c r="EM531" s="184"/>
      <c r="EN531" s="184"/>
      <c r="EO531" s="184"/>
      <c r="EP531" s="184"/>
      <c r="EQ531" s="184"/>
      <c r="ER531" s="184"/>
      <c r="ES531" s="184"/>
      <c r="ET531" s="184"/>
      <c r="EU531" s="184"/>
      <c r="EV531" s="184"/>
      <c r="EW531" s="184"/>
      <c r="EX531" s="184"/>
      <c r="EY531" s="184"/>
      <c r="EZ531" s="184"/>
      <c r="FA531" s="184"/>
      <c r="FB531" s="184"/>
      <c r="FC531" s="184"/>
      <c r="FD531" s="184"/>
      <c r="FE531" s="184"/>
      <c r="FF531" s="184"/>
      <c r="FG531" s="184"/>
      <c r="FH531" s="184"/>
      <c r="FI531" s="184"/>
      <c r="FJ531" s="184"/>
      <c r="FK531" s="184"/>
      <c r="FL531" s="184"/>
      <c r="FM531" s="184"/>
      <c r="FN531" s="184"/>
      <c r="FO531" s="184"/>
      <c r="FP531" s="184"/>
      <c r="FQ531" s="184"/>
      <c r="FR531" s="184"/>
      <c r="FS531" s="184"/>
      <c r="FT531" s="184"/>
      <c r="FU531" s="184"/>
      <c r="FV531" s="184"/>
      <c r="FW531" s="184"/>
      <c r="FX531" s="184"/>
      <c r="FY531" s="184"/>
      <c r="FZ531" s="184"/>
      <c r="GA531" s="184"/>
      <c r="GB531" s="184"/>
      <c r="GC531" s="184"/>
      <c r="GD531" s="184"/>
      <c r="GE531" s="184"/>
      <c r="GF531" s="184"/>
      <c r="GG531" s="184"/>
      <c r="GH531" s="184"/>
      <c r="GI531" s="184"/>
      <c r="GJ531" s="184"/>
      <c r="GK531" s="184"/>
      <c r="GL531" s="184"/>
      <c r="GM531" s="184"/>
      <c r="GN531" s="184"/>
      <c r="GO531" s="184"/>
      <c r="GP531" s="184"/>
      <c r="GQ531" s="184"/>
      <c r="GR531" s="184"/>
      <c r="GS531" s="184"/>
      <c r="GT531" s="184"/>
      <c r="GU531" s="184"/>
      <c r="GV531" s="184"/>
      <c r="GW531" s="184"/>
      <c r="GX531" s="184"/>
      <c r="GY531" s="184"/>
      <c r="GZ531" s="184"/>
      <c r="HA531" s="184"/>
      <c r="HB531" s="184"/>
      <c r="HC531" s="184"/>
      <c r="HD531" s="184"/>
      <c r="HE531" s="184"/>
      <c r="HF531" s="184"/>
      <c r="HG531" s="184"/>
      <c r="HH531" s="184"/>
      <c r="HI531" s="184"/>
      <c r="HJ531" s="184"/>
      <c r="HK531" s="578"/>
      <c r="HL531" s="185"/>
    </row>
    <row r="532" spans="1:220">
      <c r="A532" s="284"/>
      <c r="B532" s="285"/>
      <c r="C532" s="286"/>
      <c r="D532" s="287"/>
      <c r="E532" s="288"/>
      <c r="F532" s="289"/>
      <c r="G532" s="289"/>
      <c r="H532" s="289"/>
      <c r="I532" s="289"/>
      <c r="J532" s="289"/>
      <c r="K532" s="289"/>
      <c r="L532" s="289"/>
      <c r="M532" s="572"/>
      <c r="N532" s="572"/>
      <c r="O532" s="572"/>
      <c r="P532" s="572"/>
      <c r="Q532" s="572"/>
      <c r="R532" s="572"/>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c r="CE532" s="184"/>
      <c r="CF532" s="184"/>
      <c r="CG532" s="184"/>
      <c r="CH532" s="184"/>
      <c r="CI532" s="184"/>
      <c r="CJ532" s="184"/>
      <c r="CK532" s="184"/>
      <c r="CL532" s="184"/>
      <c r="CM532" s="184"/>
      <c r="CN532" s="184"/>
      <c r="CO532" s="184"/>
      <c r="CP532" s="184"/>
      <c r="CQ532" s="184"/>
      <c r="CR532" s="184"/>
      <c r="CS532" s="184"/>
      <c r="CT532" s="184"/>
      <c r="CU532" s="184"/>
      <c r="CV532" s="184"/>
      <c r="CW532" s="184"/>
      <c r="CX532" s="184"/>
      <c r="CY532" s="184"/>
      <c r="CZ532" s="184"/>
      <c r="DA532" s="184"/>
      <c r="DB532" s="184"/>
      <c r="DC532" s="184"/>
      <c r="DD532" s="184"/>
      <c r="DE532" s="184"/>
      <c r="DF532" s="184"/>
      <c r="DG532" s="184"/>
      <c r="DH532" s="184"/>
      <c r="DI532" s="184"/>
      <c r="DJ532" s="184"/>
      <c r="DK532" s="184"/>
      <c r="DL532" s="184"/>
      <c r="DM532" s="184"/>
      <c r="DN532" s="184"/>
      <c r="DO532" s="184"/>
      <c r="DP532" s="184"/>
      <c r="DQ532" s="184"/>
      <c r="DR532" s="184"/>
      <c r="DS532" s="184"/>
      <c r="DT532" s="184"/>
      <c r="DU532" s="184"/>
      <c r="DV532" s="184"/>
      <c r="DW532" s="184"/>
      <c r="DX532" s="184"/>
      <c r="DY532" s="184"/>
      <c r="DZ532" s="184"/>
      <c r="EA532" s="184"/>
      <c r="EB532" s="184"/>
      <c r="EC532" s="184"/>
      <c r="ED532" s="184"/>
      <c r="EE532" s="184"/>
      <c r="EF532" s="184"/>
      <c r="EG532" s="184"/>
      <c r="EH532" s="184"/>
      <c r="EI532" s="184"/>
      <c r="EJ532" s="184"/>
      <c r="EK532" s="184"/>
      <c r="EL532" s="184"/>
      <c r="EM532" s="184"/>
      <c r="EN532" s="184"/>
      <c r="EO532" s="184"/>
      <c r="EP532" s="184"/>
      <c r="EQ532" s="184"/>
      <c r="ER532" s="184"/>
      <c r="ES532" s="184"/>
      <c r="ET532" s="184"/>
      <c r="EU532" s="184"/>
      <c r="EV532" s="184"/>
      <c r="EW532" s="184"/>
      <c r="EX532" s="184"/>
      <c r="EY532" s="184"/>
      <c r="EZ532" s="184"/>
      <c r="FA532" s="184"/>
      <c r="FB532" s="184"/>
      <c r="FC532" s="184"/>
      <c r="FD532" s="184"/>
      <c r="FE532" s="184"/>
      <c r="FF532" s="184"/>
      <c r="FG532" s="184"/>
      <c r="FH532" s="184"/>
      <c r="FI532" s="184"/>
      <c r="FJ532" s="184"/>
      <c r="FK532" s="184"/>
      <c r="FL532" s="184"/>
      <c r="FM532" s="184"/>
      <c r="FN532" s="184"/>
      <c r="FO532" s="184"/>
      <c r="FP532" s="184"/>
      <c r="FQ532" s="184"/>
      <c r="FR532" s="184"/>
      <c r="FS532" s="184"/>
      <c r="FT532" s="184"/>
      <c r="FU532" s="184"/>
      <c r="FV532" s="184"/>
      <c r="FW532" s="184"/>
      <c r="FX532" s="184"/>
      <c r="FY532" s="184"/>
      <c r="FZ532" s="184"/>
      <c r="GA532" s="184"/>
      <c r="GB532" s="184"/>
      <c r="GC532" s="184"/>
      <c r="GD532" s="184"/>
      <c r="GE532" s="184"/>
      <c r="GF532" s="184"/>
      <c r="GG532" s="184"/>
      <c r="GH532" s="184"/>
      <c r="GI532" s="184"/>
      <c r="GJ532" s="184"/>
      <c r="GK532" s="184"/>
      <c r="GL532" s="184"/>
      <c r="GM532" s="184"/>
      <c r="GN532" s="184"/>
      <c r="GO532" s="184"/>
      <c r="GP532" s="184"/>
      <c r="GQ532" s="184"/>
      <c r="GR532" s="184"/>
      <c r="GS532" s="184"/>
      <c r="GT532" s="184"/>
      <c r="GU532" s="184"/>
      <c r="GV532" s="184"/>
      <c r="GW532" s="184"/>
      <c r="GX532" s="184"/>
      <c r="GY532" s="184"/>
      <c r="GZ532" s="184"/>
      <c r="HA532" s="184"/>
      <c r="HB532" s="184"/>
      <c r="HC532" s="184"/>
      <c r="HD532" s="184"/>
      <c r="HE532" s="184"/>
      <c r="HF532" s="184"/>
      <c r="HG532" s="184"/>
      <c r="HH532" s="184"/>
      <c r="HI532" s="184"/>
      <c r="HJ532" s="184"/>
      <c r="HK532" s="578"/>
      <c r="HL532" s="185"/>
    </row>
    <row r="533" spans="1:220">
      <c r="A533" s="284"/>
      <c r="B533" s="285"/>
      <c r="C533" s="286"/>
      <c r="D533" s="287"/>
      <c r="E533" s="288"/>
      <c r="F533" s="289"/>
      <c r="G533" s="289"/>
      <c r="H533" s="289"/>
      <c r="I533" s="289"/>
      <c r="J533" s="289"/>
      <c r="K533" s="289"/>
      <c r="L533" s="289"/>
      <c r="M533" s="572"/>
      <c r="N533" s="572"/>
      <c r="O533" s="572"/>
      <c r="P533" s="572"/>
      <c r="Q533" s="572"/>
      <c r="R533" s="572"/>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c r="BL533" s="184"/>
      <c r="BM533" s="184"/>
      <c r="BN533" s="184"/>
      <c r="BO533" s="184"/>
      <c r="BP533" s="184"/>
      <c r="BQ533" s="184"/>
      <c r="BR533" s="184"/>
      <c r="BS533" s="184"/>
      <c r="BT533" s="184"/>
      <c r="BU533" s="184"/>
      <c r="BV533" s="184"/>
      <c r="BW533" s="184"/>
      <c r="BX533" s="184"/>
      <c r="BY533" s="184"/>
      <c r="BZ533" s="184"/>
      <c r="CA533" s="184"/>
      <c r="CB533" s="184"/>
      <c r="CC533" s="184"/>
      <c r="CD533" s="184"/>
      <c r="CE533" s="184"/>
      <c r="CF533" s="184"/>
      <c r="CG533" s="184"/>
      <c r="CH533" s="184"/>
      <c r="CI533" s="184"/>
      <c r="CJ533" s="184"/>
      <c r="CK533" s="184"/>
      <c r="CL533" s="184"/>
      <c r="CM533" s="184"/>
      <c r="CN533" s="184"/>
      <c r="CO533" s="184"/>
      <c r="CP533" s="184"/>
      <c r="CQ533" s="184"/>
      <c r="CR533" s="184"/>
      <c r="CS533" s="184"/>
      <c r="CT533" s="184"/>
      <c r="CU533" s="184"/>
      <c r="CV533" s="184"/>
      <c r="CW533" s="184"/>
      <c r="CX533" s="184"/>
      <c r="CY533" s="184"/>
      <c r="CZ533" s="184"/>
      <c r="DA533" s="184"/>
      <c r="DB533" s="184"/>
      <c r="DC533" s="184"/>
      <c r="DD533" s="184"/>
      <c r="DE533" s="184"/>
      <c r="DF533" s="184"/>
      <c r="DG533" s="184"/>
      <c r="DH533" s="184"/>
      <c r="DI533" s="184"/>
      <c r="DJ533" s="184"/>
      <c r="DK533" s="184"/>
      <c r="DL533" s="184"/>
      <c r="DM533" s="184"/>
      <c r="DN533" s="184"/>
      <c r="DO533" s="184"/>
      <c r="DP533" s="184"/>
      <c r="DQ533" s="184"/>
      <c r="DR533" s="184"/>
      <c r="DS533" s="184"/>
      <c r="DT533" s="184"/>
      <c r="DU533" s="184"/>
      <c r="DV533" s="184"/>
      <c r="DW533" s="184"/>
      <c r="DX533" s="184"/>
      <c r="DY533" s="184"/>
      <c r="DZ533" s="184"/>
      <c r="EA533" s="184"/>
      <c r="EB533" s="184"/>
      <c r="EC533" s="184"/>
      <c r="ED533" s="184"/>
      <c r="EE533" s="184"/>
      <c r="EF533" s="184"/>
      <c r="EG533" s="184"/>
      <c r="EH533" s="184"/>
      <c r="EI533" s="184"/>
      <c r="EJ533" s="184"/>
      <c r="EK533" s="184"/>
      <c r="EL533" s="184"/>
      <c r="EM533" s="184"/>
      <c r="EN533" s="184"/>
      <c r="EO533" s="184"/>
      <c r="EP533" s="184"/>
      <c r="EQ533" s="184"/>
      <c r="ER533" s="184"/>
      <c r="ES533" s="184"/>
      <c r="ET533" s="184"/>
      <c r="EU533" s="184"/>
      <c r="EV533" s="184"/>
      <c r="EW533" s="184"/>
      <c r="EX533" s="184"/>
      <c r="EY533" s="184"/>
      <c r="EZ533" s="184"/>
      <c r="FA533" s="184"/>
      <c r="FB533" s="184"/>
      <c r="FC533" s="184"/>
      <c r="FD533" s="184"/>
      <c r="FE533" s="184"/>
      <c r="FF533" s="184"/>
      <c r="FG533" s="184"/>
      <c r="FH533" s="184"/>
      <c r="FI533" s="184"/>
      <c r="FJ533" s="184"/>
      <c r="FK533" s="184"/>
      <c r="FL533" s="184"/>
      <c r="FM533" s="184"/>
      <c r="FN533" s="184"/>
      <c r="FO533" s="184"/>
      <c r="FP533" s="184"/>
      <c r="FQ533" s="184"/>
      <c r="FR533" s="184"/>
      <c r="FS533" s="184"/>
      <c r="FT533" s="184"/>
      <c r="FU533" s="184"/>
      <c r="FV533" s="184"/>
      <c r="FW533" s="184"/>
      <c r="FX533" s="184"/>
      <c r="FY533" s="184"/>
      <c r="FZ533" s="184"/>
      <c r="GA533" s="184"/>
      <c r="GB533" s="184"/>
      <c r="GC533" s="184"/>
      <c r="GD533" s="184"/>
      <c r="GE533" s="184"/>
      <c r="GF533" s="184"/>
      <c r="GG533" s="184"/>
      <c r="GH533" s="184"/>
      <c r="GI533" s="184"/>
      <c r="GJ533" s="184"/>
      <c r="GK533" s="184"/>
      <c r="GL533" s="184"/>
      <c r="GM533" s="184"/>
      <c r="GN533" s="184"/>
      <c r="GO533" s="184"/>
      <c r="GP533" s="184"/>
      <c r="GQ533" s="184"/>
      <c r="GR533" s="184"/>
      <c r="GS533" s="184"/>
      <c r="GT533" s="184"/>
      <c r="GU533" s="184"/>
      <c r="GV533" s="184"/>
      <c r="GW533" s="184"/>
      <c r="GX533" s="184"/>
      <c r="GY533" s="184"/>
      <c r="GZ533" s="184"/>
      <c r="HA533" s="184"/>
      <c r="HB533" s="184"/>
      <c r="HC533" s="184"/>
      <c r="HD533" s="184"/>
      <c r="HE533" s="184"/>
      <c r="HF533" s="184"/>
      <c r="HG533" s="184"/>
      <c r="HH533" s="184"/>
      <c r="HI533" s="184"/>
      <c r="HJ533" s="184"/>
      <c r="HK533" s="578"/>
      <c r="HL533" s="185"/>
    </row>
    <row r="534" spans="1:220">
      <c r="A534" s="284"/>
      <c r="B534" s="285"/>
      <c r="C534" s="286"/>
      <c r="D534" s="287"/>
      <c r="E534" s="288"/>
      <c r="F534" s="289"/>
      <c r="G534" s="289"/>
      <c r="H534" s="289"/>
      <c r="I534" s="289"/>
      <c r="J534" s="289"/>
      <c r="K534" s="289"/>
      <c r="L534" s="289"/>
      <c r="M534" s="572"/>
      <c r="N534" s="572"/>
      <c r="O534" s="572"/>
      <c r="P534" s="572"/>
      <c r="Q534" s="572"/>
      <c r="R534" s="572"/>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c r="BL534" s="184"/>
      <c r="BM534" s="184"/>
      <c r="BN534" s="184"/>
      <c r="BO534" s="184"/>
      <c r="BP534" s="184"/>
      <c r="BQ534" s="184"/>
      <c r="BR534" s="184"/>
      <c r="BS534" s="184"/>
      <c r="BT534" s="184"/>
      <c r="BU534" s="184"/>
      <c r="BV534" s="184"/>
      <c r="BW534" s="184"/>
      <c r="BX534" s="184"/>
      <c r="BY534" s="184"/>
      <c r="BZ534" s="184"/>
      <c r="CA534" s="184"/>
      <c r="CB534" s="184"/>
      <c r="CC534" s="184"/>
      <c r="CD534" s="184"/>
      <c r="CE534" s="184"/>
      <c r="CF534" s="184"/>
      <c r="CG534" s="184"/>
      <c r="CH534" s="184"/>
      <c r="CI534" s="184"/>
      <c r="CJ534" s="184"/>
      <c r="CK534" s="184"/>
      <c r="CL534" s="184"/>
      <c r="CM534" s="184"/>
      <c r="CN534" s="184"/>
      <c r="CO534" s="184"/>
      <c r="CP534" s="184"/>
      <c r="CQ534" s="184"/>
      <c r="CR534" s="184"/>
      <c r="CS534" s="184"/>
      <c r="CT534" s="184"/>
      <c r="CU534" s="184"/>
      <c r="CV534" s="184"/>
      <c r="CW534" s="184"/>
      <c r="CX534" s="184"/>
      <c r="CY534" s="184"/>
      <c r="CZ534" s="184"/>
      <c r="DA534" s="184"/>
      <c r="DB534" s="184"/>
      <c r="DC534" s="184"/>
      <c r="DD534" s="184"/>
      <c r="DE534" s="184"/>
      <c r="DF534" s="184"/>
      <c r="DG534" s="184"/>
      <c r="DH534" s="184"/>
      <c r="DI534" s="184"/>
      <c r="DJ534" s="184"/>
      <c r="DK534" s="184"/>
      <c r="DL534" s="184"/>
      <c r="DM534" s="184"/>
      <c r="DN534" s="184"/>
      <c r="DO534" s="184"/>
      <c r="DP534" s="184"/>
      <c r="DQ534" s="184"/>
      <c r="DR534" s="184"/>
      <c r="DS534" s="184"/>
      <c r="DT534" s="184"/>
      <c r="DU534" s="184"/>
      <c r="DV534" s="184"/>
      <c r="DW534" s="184"/>
      <c r="DX534" s="184"/>
      <c r="DY534" s="184"/>
      <c r="DZ534" s="184"/>
      <c r="EA534" s="184"/>
      <c r="EB534" s="184"/>
      <c r="EC534" s="184"/>
      <c r="ED534" s="184"/>
      <c r="EE534" s="184"/>
      <c r="EF534" s="184"/>
      <c r="EG534" s="184"/>
      <c r="EH534" s="184"/>
      <c r="EI534" s="184"/>
      <c r="EJ534" s="184"/>
      <c r="EK534" s="184"/>
      <c r="EL534" s="184"/>
      <c r="EM534" s="184"/>
      <c r="EN534" s="184"/>
      <c r="EO534" s="184"/>
      <c r="EP534" s="184"/>
      <c r="EQ534" s="184"/>
      <c r="ER534" s="184"/>
      <c r="ES534" s="184"/>
      <c r="ET534" s="184"/>
      <c r="EU534" s="184"/>
      <c r="EV534" s="184"/>
      <c r="EW534" s="184"/>
      <c r="EX534" s="184"/>
      <c r="EY534" s="184"/>
      <c r="EZ534" s="184"/>
      <c r="FA534" s="184"/>
      <c r="FB534" s="184"/>
      <c r="FC534" s="184"/>
      <c r="FD534" s="184"/>
      <c r="FE534" s="184"/>
      <c r="FF534" s="184"/>
      <c r="FG534" s="184"/>
      <c r="FH534" s="184"/>
      <c r="FI534" s="184"/>
      <c r="FJ534" s="184"/>
      <c r="FK534" s="184"/>
      <c r="FL534" s="184"/>
      <c r="FM534" s="184"/>
      <c r="FN534" s="184"/>
      <c r="FO534" s="184"/>
      <c r="FP534" s="184"/>
      <c r="FQ534" s="184"/>
      <c r="FR534" s="184"/>
      <c r="FS534" s="184"/>
      <c r="FT534" s="184"/>
      <c r="FU534" s="184"/>
      <c r="FV534" s="184"/>
      <c r="FW534" s="184"/>
      <c r="FX534" s="184"/>
      <c r="FY534" s="184"/>
      <c r="FZ534" s="184"/>
      <c r="GA534" s="184"/>
      <c r="GB534" s="184"/>
      <c r="GC534" s="184"/>
      <c r="GD534" s="184"/>
      <c r="GE534" s="184"/>
      <c r="GF534" s="184"/>
      <c r="GG534" s="184"/>
      <c r="GH534" s="184"/>
      <c r="GI534" s="184"/>
      <c r="GJ534" s="184"/>
      <c r="GK534" s="184"/>
      <c r="GL534" s="184"/>
      <c r="GM534" s="184"/>
      <c r="GN534" s="184"/>
      <c r="GO534" s="184"/>
      <c r="GP534" s="184"/>
      <c r="GQ534" s="184"/>
      <c r="GR534" s="184"/>
      <c r="GS534" s="184"/>
      <c r="GT534" s="184"/>
      <c r="GU534" s="184"/>
      <c r="GV534" s="184"/>
      <c r="GW534" s="184"/>
      <c r="GX534" s="184"/>
      <c r="GY534" s="184"/>
      <c r="GZ534" s="184"/>
      <c r="HA534" s="184"/>
      <c r="HB534" s="184"/>
      <c r="HC534" s="184"/>
      <c r="HD534" s="184"/>
      <c r="HE534" s="184"/>
      <c r="HF534" s="184"/>
      <c r="HG534" s="184"/>
      <c r="HH534" s="184"/>
      <c r="HI534" s="184"/>
      <c r="HJ534" s="184"/>
      <c r="HK534" s="578"/>
      <c r="HL534" s="185"/>
    </row>
    <row r="535" spans="1:220">
      <c r="A535" s="284"/>
      <c r="B535" s="285"/>
      <c r="C535" s="286"/>
      <c r="D535" s="287"/>
      <c r="E535" s="288"/>
      <c r="F535" s="289"/>
      <c r="G535" s="289"/>
      <c r="H535" s="289"/>
      <c r="I535" s="289"/>
      <c r="J535" s="289"/>
      <c r="K535" s="289"/>
      <c r="L535" s="289"/>
      <c r="M535" s="572"/>
      <c r="N535" s="572"/>
      <c r="O535" s="572"/>
      <c r="P535" s="572"/>
      <c r="Q535" s="572"/>
      <c r="R535" s="572"/>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c r="BL535" s="184"/>
      <c r="BM535" s="184"/>
      <c r="BN535" s="184"/>
      <c r="BO535" s="184"/>
      <c r="BP535" s="184"/>
      <c r="BQ535" s="184"/>
      <c r="BR535" s="184"/>
      <c r="BS535" s="184"/>
      <c r="BT535" s="184"/>
      <c r="BU535" s="184"/>
      <c r="BV535" s="184"/>
      <c r="BW535" s="184"/>
      <c r="BX535" s="184"/>
      <c r="BY535" s="184"/>
      <c r="BZ535" s="184"/>
      <c r="CA535" s="184"/>
      <c r="CB535" s="184"/>
      <c r="CC535" s="184"/>
      <c r="CD535" s="184"/>
      <c r="CE535" s="184"/>
      <c r="CF535" s="184"/>
      <c r="CG535" s="184"/>
      <c r="CH535" s="184"/>
      <c r="CI535" s="184"/>
      <c r="CJ535" s="184"/>
      <c r="CK535" s="184"/>
      <c r="CL535" s="184"/>
      <c r="CM535" s="184"/>
      <c r="CN535" s="184"/>
      <c r="CO535" s="184"/>
      <c r="CP535" s="184"/>
      <c r="CQ535" s="184"/>
      <c r="CR535" s="184"/>
      <c r="CS535" s="184"/>
      <c r="CT535" s="184"/>
      <c r="CU535" s="184"/>
      <c r="CV535" s="184"/>
      <c r="CW535" s="184"/>
      <c r="CX535" s="184"/>
      <c r="CY535" s="184"/>
      <c r="CZ535" s="184"/>
      <c r="DA535" s="184"/>
      <c r="DB535" s="184"/>
      <c r="DC535" s="184"/>
      <c r="DD535" s="184"/>
      <c r="DE535" s="184"/>
      <c r="DF535" s="184"/>
      <c r="DG535" s="184"/>
      <c r="DH535" s="184"/>
      <c r="DI535" s="184"/>
      <c r="DJ535" s="184"/>
      <c r="DK535" s="184"/>
      <c r="DL535" s="184"/>
      <c r="DM535" s="184"/>
      <c r="DN535" s="184"/>
      <c r="DO535" s="184"/>
      <c r="DP535" s="184"/>
      <c r="DQ535" s="184"/>
      <c r="DR535" s="184"/>
      <c r="DS535" s="184"/>
      <c r="DT535" s="184"/>
      <c r="DU535" s="184"/>
      <c r="DV535" s="184"/>
      <c r="DW535" s="184"/>
      <c r="DX535" s="184"/>
      <c r="DY535" s="184"/>
      <c r="DZ535" s="184"/>
      <c r="EA535" s="184"/>
      <c r="EB535" s="184"/>
      <c r="EC535" s="184"/>
      <c r="ED535" s="184"/>
      <c r="EE535" s="184"/>
      <c r="EF535" s="184"/>
      <c r="EG535" s="184"/>
      <c r="EH535" s="184"/>
      <c r="EI535" s="184"/>
      <c r="EJ535" s="184"/>
      <c r="EK535" s="184"/>
      <c r="EL535" s="184"/>
      <c r="EM535" s="184"/>
      <c r="EN535" s="184"/>
      <c r="EO535" s="184"/>
      <c r="EP535" s="184"/>
      <c r="EQ535" s="184"/>
      <c r="ER535" s="184"/>
      <c r="ES535" s="184"/>
      <c r="ET535" s="184"/>
      <c r="EU535" s="184"/>
      <c r="EV535" s="184"/>
      <c r="EW535" s="184"/>
      <c r="EX535" s="184"/>
      <c r="EY535" s="184"/>
      <c r="EZ535" s="184"/>
      <c r="FA535" s="184"/>
      <c r="FB535" s="184"/>
      <c r="FC535" s="184"/>
      <c r="FD535" s="184"/>
      <c r="FE535" s="184"/>
      <c r="FF535" s="184"/>
      <c r="FG535" s="184"/>
      <c r="FH535" s="184"/>
      <c r="FI535" s="184"/>
      <c r="FJ535" s="184"/>
      <c r="FK535" s="184"/>
      <c r="FL535" s="184"/>
      <c r="FM535" s="184"/>
      <c r="FN535" s="184"/>
      <c r="FO535" s="184"/>
      <c r="FP535" s="184"/>
      <c r="FQ535" s="184"/>
      <c r="FR535" s="184"/>
      <c r="FS535" s="184"/>
      <c r="FT535" s="184"/>
      <c r="FU535" s="184"/>
      <c r="FV535" s="184"/>
      <c r="FW535" s="184"/>
      <c r="FX535" s="184"/>
      <c r="FY535" s="184"/>
      <c r="FZ535" s="184"/>
      <c r="GA535" s="184"/>
      <c r="GB535" s="184"/>
      <c r="GC535" s="184"/>
      <c r="GD535" s="184"/>
      <c r="GE535" s="184"/>
      <c r="GF535" s="184"/>
      <c r="GG535" s="184"/>
      <c r="GH535" s="184"/>
      <c r="GI535" s="184"/>
      <c r="GJ535" s="184"/>
      <c r="GK535" s="184"/>
      <c r="GL535" s="184"/>
      <c r="GM535" s="184"/>
      <c r="GN535" s="184"/>
      <c r="GO535" s="184"/>
      <c r="GP535" s="184"/>
      <c r="GQ535" s="184"/>
      <c r="GR535" s="184"/>
      <c r="GS535" s="184"/>
      <c r="GT535" s="184"/>
      <c r="GU535" s="184"/>
      <c r="GV535" s="184"/>
      <c r="GW535" s="184"/>
      <c r="GX535" s="184"/>
      <c r="GY535" s="184"/>
      <c r="GZ535" s="184"/>
      <c r="HA535" s="184"/>
      <c r="HB535" s="184"/>
      <c r="HC535" s="184"/>
      <c r="HD535" s="184"/>
      <c r="HE535" s="184"/>
      <c r="HF535" s="184"/>
      <c r="HG535" s="184"/>
      <c r="HH535" s="184"/>
      <c r="HI535" s="184"/>
      <c r="HJ535" s="184"/>
      <c r="HK535" s="578"/>
      <c r="HL535" s="185"/>
    </row>
    <row r="536" spans="1:220">
      <c r="A536" s="284"/>
      <c r="B536" s="285"/>
      <c r="C536" s="286"/>
      <c r="D536" s="287"/>
      <c r="E536" s="288"/>
      <c r="F536" s="289"/>
      <c r="G536" s="289"/>
      <c r="H536" s="289"/>
      <c r="I536" s="289"/>
      <c r="J536" s="289"/>
      <c r="K536" s="289"/>
      <c r="L536" s="289"/>
      <c r="M536" s="572"/>
      <c r="N536" s="572"/>
      <c r="O536" s="572"/>
      <c r="P536" s="572"/>
      <c r="Q536" s="572"/>
      <c r="R536" s="572"/>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c r="BL536" s="184"/>
      <c r="BM536" s="184"/>
      <c r="BN536" s="184"/>
      <c r="BO536" s="184"/>
      <c r="BP536" s="184"/>
      <c r="BQ536" s="184"/>
      <c r="BR536" s="184"/>
      <c r="BS536" s="184"/>
      <c r="BT536" s="184"/>
      <c r="BU536" s="184"/>
      <c r="BV536" s="184"/>
      <c r="BW536" s="184"/>
      <c r="BX536" s="184"/>
      <c r="BY536" s="184"/>
      <c r="BZ536" s="184"/>
      <c r="CA536" s="184"/>
      <c r="CB536" s="184"/>
      <c r="CC536" s="184"/>
      <c r="CD536" s="184"/>
      <c r="CE536" s="184"/>
      <c r="CF536" s="184"/>
      <c r="CG536" s="184"/>
      <c r="CH536" s="184"/>
      <c r="CI536" s="184"/>
      <c r="CJ536" s="184"/>
      <c r="CK536" s="184"/>
      <c r="CL536" s="184"/>
      <c r="CM536" s="184"/>
      <c r="CN536" s="184"/>
      <c r="CO536" s="184"/>
      <c r="CP536" s="184"/>
      <c r="CQ536" s="184"/>
      <c r="CR536" s="184"/>
      <c r="CS536" s="184"/>
      <c r="CT536" s="184"/>
      <c r="CU536" s="184"/>
      <c r="CV536" s="184"/>
      <c r="CW536" s="184"/>
      <c r="CX536" s="184"/>
      <c r="CY536" s="184"/>
      <c r="CZ536" s="184"/>
      <c r="DA536" s="184"/>
      <c r="DB536" s="184"/>
      <c r="DC536" s="184"/>
      <c r="DD536" s="184"/>
      <c r="DE536" s="184"/>
      <c r="DF536" s="184"/>
      <c r="DG536" s="184"/>
      <c r="DH536" s="184"/>
      <c r="DI536" s="184"/>
      <c r="DJ536" s="184"/>
      <c r="DK536" s="184"/>
      <c r="DL536" s="184"/>
      <c r="DM536" s="184"/>
      <c r="DN536" s="184"/>
      <c r="DO536" s="184"/>
      <c r="DP536" s="184"/>
      <c r="DQ536" s="184"/>
      <c r="DR536" s="184"/>
      <c r="DS536" s="184"/>
      <c r="DT536" s="184"/>
      <c r="DU536" s="184"/>
      <c r="DV536" s="184"/>
      <c r="DW536" s="184"/>
      <c r="DX536" s="184"/>
      <c r="DY536" s="184"/>
      <c r="DZ536" s="184"/>
      <c r="EA536" s="184"/>
      <c r="EB536" s="184"/>
      <c r="EC536" s="184"/>
      <c r="ED536" s="184"/>
      <c r="EE536" s="184"/>
      <c r="EF536" s="184"/>
      <c r="EG536" s="184"/>
      <c r="EH536" s="184"/>
      <c r="EI536" s="184"/>
      <c r="EJ536" s="184"/>
      <c r="EK536" s="184"/>
      <c r="EL536" s="184"/>
      <c r="EM536" s="184"/>
      <c r="EN536" s="184"/>
      <c r="EO536" s="184"/>
      <c r="EP536" s="184"/>
      <c r="EQ536" s="184"/>
      <c r="ER536" s="184"/>
      <c r="ES536" s="184"/>
      <c r="ET536" s="184"/>
      <c r="EU536" s="184"/>
      <c r="EV536" s="184"/>
      <c r="EW536" s="184"/>
      <c r="EX536" s="184"/>
      <c r="EY536" s="184"/>
      <c r="EZ536" s="184"/>
      <c r="FA536" s="184"/>
      <c r="FB536" s="184"/>
      <c r="FC536" s="184"/>
      <c r="FD536" s="184"/>
      <c r="FE536" s="184"/>
      <c r="FF536" s="184"/>
      <c r="FG536" s="184"/>
      <c r="FH536" s="184"/>
      <c r="FI536" s="184"/>
      <c r="FJ536" s="184"/>
      <c r="FK536" s="184"/>
      <c r="FL536" s="184"/>
      <c r="FM536" s="184"/>
      <c r="FN536" s="184"/>
      <c r="FO536" s="184"/>
      <c r="FP536" s="184"/>
      <c r="FQ536" s="184"/>
      <c r="FR536" s="184"/>
      <c r="FS536" s="184"/>
      <c r="FT536" s="184"/>
      <c r="FU536" s="184"/>
      <c r="FV536" s="184"/>
      <c r="FW536" s="184"/>
      <c r="FX536" s="184"/>
      <c r="FY536" s="184"/>
      <c r="FZ536" s="184"/>
      <c r="GA536" s="184"/>
      <c r="GB536" s="184"/>
      <c r="GC536" s="184"/>
      <c r="GD536" s="184"/>
      <c r="GE536" s="184"/>
      <c r="GF536" s="184"/>
      <c r="GG536" s="184"/>
      <c r="GH536" s="184"/>
      <c r="GI536" s="184"/>
      <c r="GJ536" s="184"/>
      <c r="GK536" s="184"/>
      <c r="GL536" s="184"/>
      <c r="GM536" s="184"/>
      <c r="GN536" s="184"/>
      <c r="GO536" s="184"/>
      <c r="GP536" s="184"/>
      <c r="GQ536" s="184"/>
      <c r="GR536" s="184"/>
      <c r="GS536" s="184"/>
      <c r="GT536" s="184"/>
      <c r="GU536" s="184"/>
      <c r="GV536" s="184"/>
      <c r="GW536" s="184"/>
      <c r="GX536" s="184"/>
      <c r="GY536" s="184"/>
      <c r="GZ536" s="184"/>
      <c r="HA536" s="184"/>
      <c r="HB536" s="184"/>
      <c r="HC536" s="184"/>
      <c r="HD536" s="184"/>
      <c r="HE536" s="184"/>
      <c r="HF536" s="184"/>
      <c r="HG536" s="184"/>
      <c r="HH536" s="184"/>
      <c r="HI536" s="184"/>
      <c r="HJ536" s="184"/>
      <c r="HK536" s="578"/>
      <c r="HL536" s="185"/>
    </row>
    <row r="537" spans="1:220">
      <c r="A537" s="284"/>
      <c r="B537" s="285"/>
      <c r="C537" s="286"/>
      <c r="D537" s="287"/>
      <c r="E537" s="288"/>
      <c r="F537" s="289"/>
      <c r="G537" s="289"/>
      <c r="H537" s="289"/>
      <c r="I537" s="289"/>
      <c r="J537" s="289"/>
      <c r="K537" s="289"/>
      <c r="L537" s="289"/>
      <c r="M537" s="572"/>
      <c r="N537" s="572"/>
      <c r="O537" s="572"/>
      <c r="P537" s="572"/>
      <c r="Q537" s="572"/>
      <c r="R537" s="572"/>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c r="BL537" s="184"/>
      <c r="BM537" s="184"/>
      <c r="BN537" s="184"/>
      <c r="BO537" s="184"/>
      <c r="BP537" s="184"/>
      <c r="BQ537" s="184"/>
      <c r="BR537" s="184"/>
      <c r="BS537" s="184"/>
      <c r="BT537" s="184"/>
      <c r="BU537" s="184"/>
      <c r="BV537" s="184"/>
      <c r="BW537" s="184"/>
      <c r="BX537" s="184"/>
      <c r="BY537" s="184"/>
      <c r="BZ537" s="184"/>
      <c r="CA537" s="184"/>
      <c r="CB537" s="184"/>
      <c r="CC537" s="184"/>
      <c r="CD537" s="184"/>
      <c r="CE537" s="184"/>
      <c r="CF537" s="184"/>
      <c r="CG537" s="184"/>
      <c r="CH537" s="184"/>
      <c r="CI537" s="184"/>
      <c r="CJ537" s="184"/>
      <c r="CK537" s="184"/>
      <c r="CL537" s="184"/>
      <c r="CM537" s="184"/>
      <c r="CN537" s="184"/>
      <c r="CO537" s="184"/>
      <c r="CP537" s="184"/>
      <c r="CQ537" s="184"/>
      <c r="CR537" s="184"/>
      <c r="CS537" s="184"/>
      <c r="CT537" s="184"/>
      <c r="CU537" s="184"/>
      <c r="CV537" s="184"/>
      <c r="CW537" s="184"/>
      <c r="CX537" s="184"/>
      <c r="CY537" s="184"/>
      <c r="CZ537" s="184"/>
      <c r="DA537" s="184"/>
      <c r="DB537" s="184"/>
      <c r="DC537" s="184"/>
      <c r="DD537" s="184"/>
      <c r="DE537" s="184"/>
      <c r="DF537" s="184"/>
      <c r="DG537" s="184"/>
      <c r="DH537" s="184"/>
      <c r="DI537" s="184"/>
      <c r="DJ537" s="184"/>
      <c r="DK537" s="184"/>
      <c r="DL537" s="184"/>
      <c r="DM537" s="184"/>
      <c r="DN537" s="184"/>
      <c r="DO537" s="184"/>
      <c r="DP537" s="184"/>
      <c r="DQ537" s="184"/>
      <c r="DR537" s="184"/>
      <c r="DS537" s="184"/>
      <c r="DT537" s="184"/>
      <c r="DU537" s="184"/>
      <c r="DV537" s="184"/>
      <c r="DW537" s="184"/>
      <c r="DX537" s="184"/>
      <c r="DY537" s="184"/>
      <c r="DZ537" s="184"/>
      <c r="EA537" s="184"/>
      <c r="EB537" s="184"/>
      <c r="EC537" s="184"/>
      <c r="ED537" s="184"/>
      <c r="EE537" s="184"/>
      <c r="EF537" s="184"/>
      <c r="EG537" s="184"/>
      <c r="EH537" s="184"/>
      <c r="EI537" s="184"/>
      <c r="EJ537" s="184"/>
      <c r="EK537" s="184"/>
      <c r="EL537" s="184"/>
      <c r="EM537" s="184"/>
      <c r="EN537" s="184"/>
      <c r="EO537" s="184"/>
      <c r="EP537" s="184"/>
      <c r="EQ537" s="184"/>
      <c r="ER537" s="184"/>
      <c r="ES537" s="184"/>
      <c r="ET537" s="184"/>
      <c r="EU537" s="184"/>
      <c r="EV537" s="184"/>
      <c r="EW537" s="184"/>
      <c r="EX537" s="184"/>
      <c r="EY537" s="184"/>
      <c r="EZ537" s="184"/>
      <c r="FA537" s="184"/>
      <c r="FB537" s="184"/>
      <c r="FC537" s="184"/>
      <c r="FD537" s="184"/>
      <c r="FE537" s="184"/>
      <c r="FF537" s="184"/>
      <c r="FG537" s="184"/>
      <c r="FH537" s="184"/>
      <c r="FI537" s="184"/>
      <c r="FJ537" s="184"/>
      <c r="FK537" s="184"/>
      <c r="FL537" s="184"/>
      <c r="FM537" s="184"/>
      <c r="FN537" s="184"/>
      <c r="FO537" s="184"/>
      <c r="FP537" s="184"/>
      <c r="FQ537" s="184"/>
      <c r="FR537" s="184"/>
      <c r="FS537" s="184"/>
      <c r="FT537" s="184"/>
      <c r="FU537" s="184"/>
      <c r="FV537" s="184"/>
      <c r="FW537" s="184"/>
      <c r="FX537" s="184"/>
      <c r="FY537" s="184"/>
      <c r="FZ537" s="184"/>
      <c r="GA537" s="184"/>
      <c r="GB537" s="184"/>
      <c r="GC537" s="184"/>
      <c r="GD537" s="184"/>
      <c r="GE537" s="184"/>
      <c r="GF537" s="184"/>
      <c r="GG537" s="184"/>
      <c r="GH537" s="184"/>
      <c r="GI537" s="184"/>
      <c r="GJ537" s="184"/>
      <c r="GK537" s="184"/>
      <c r="GL537" s="184"/>
      <c r="GM537" s="184"/>
      <c r="GN537" s="184"/>
      <c r="GO537" s="184"/>
      <c r="GP537" s="184"/>
      <c r="GQ537" s="184"/>
      <c r="GR537" s="184"/>
      <c r="GS537" s="184"/>
      <c r="GT537" s="184"/>
      <c r="GU537" s="184"/>
      <c r="GV537" s="184"/>
      <c r="GW537" s="184"/>
      <c r="GX537" s="184"/>
      <c r="GY537" s="184"/>
      <c r="GZ537" s="184"/>
      <c r="HA537" s="184"/>
      <c r="HB537" s="184"/>
      <c r="HC537" s="184"/>
      <c r="HD537" s="184"/>
      <c r="HE537" s="184"/>
      <c r="HF537" s="184"/>
      <c r="HG537" s="184"/>
      <c r="HH537" s="184"/>
      <c r="HI537" s="184"/>
      <c r="HJ537" s="184"/>
      <c r="HK537" s="578"/>
      <c r="HL537" s="185"/>
    </row>
    <row r="538" spans="1:220">
      <c r="A538" s="284"/>
      <c r="B538" s="285"/>
      <c r="C538" s="286"/>
      <c r="D538" s="287"/>
      <c r="E538" s="288"/>
      <c r="F538" s="289"/>
      <c r="G538" s="289"/>
      <c r="H538" s="289"/>
      <c r="I538" s="289"/>
      <c r="J538" s="289"/>
      <c r="K538" s="289"/>
      <c r="L538" s="289"/>
      <c r="M538" s="572"/>
      <c r="N538" s="572"/>
      <c r="O538" s="572"/>
      <c r="P538" s="572"/>
      <c r="Q538" s="572"/>
      <c r="R538" s="572"/>
      <c r="S538" s="184"/>
      <c r="T538" s="184"/>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c r="BL538" s="184"/>
      <c r="BM538" s="184"/>
      <c r="BN538" s="184"/>
      <c r="BO538" s="184"/>
      <c r="BP538" s="184"/>
      <c r="BQ538" s="184"/>
      <c r="BR538" s="184"/>
      <c r="BS538" s="184"/>
      <c r="BT538" s="184"/>
      <c r="BU538" s="184"/>
      <c r="BV538" s="184"/>
      <c r="BW538" s="184"/>
      <c r="BX538" s="184"/>
      <c r="BY538" s="184"/>
      <c r="BZ538" s="184"/>
      <c r="CA538" s="184"/>
      <c r="CB538" s="184"/>
      <c r="CC538" s="184"/>
      <c r="CD538" s="184"/>
      <c r="CE538" s="184"/>
      <c r="CF538" s="184"/>
      <c r="CG538" s="184"/>
      <c r="CH538" s="184"/>
      <c r="CI538" s="184"/>
      <c r="CJ538" s="184"/>
      <c r="CK538" s="184"/>
      <c r="CL538" s="184"/>
      <c r="CM538" s="184"/>
      <c r="CN538" s="184"/>
      <c r="CO538" s="184"/>
      <c r="CP538" s="184"/>
      <c r="CQ538" s="184"/>
      <c r="CR538" s="184"/>
      <c r="CS538" s="184"/>
      <c r="CT538" s="184"/>
      <c r="CU538" s="184"/>
      <c r="CV538" s="184"/>
      <c r="CW538" s="184"/>
      <c r="CX538" s="184"/>
      <c r="CY538" s="184"/>
      <c r="CZ538" s="184"/>
      <c r="DA538" s="184"/>
      <c r="DB538" s="184"/>
      <c r="DC538" s="184"/>
      <c r="DD538" s="184"/>
      <c r="DE538" s="184"/>
      <c r="DF538" s="184"/>
      <c r="DG538" s="184"/>
      <c r="DH538" s="184"/>
      <c r="DI538" s="184"/>
      <c r="DJ538" s="184"/>
      <c r="DK538" s="184"/>
      <c r="DL538" s="184"/>
      <c r="DM538" s="184"/>
      <c r="DN538" s="184"/>
      <c r="DO538" s="184"/>
      <c r="DP538" s="184"/>
      <c r="DQ538" s="184"/>
      <c r="DR538" s="184"/>
      <c r="DS538" s="184"/>
      <c r="DT538" s="184"/>
      <c r="DU538" s="184"/>
      <c r="DV538" s="184"/>
      <c r="DW538" s="184"/>
      <c r="DX538" s="184"/>
      <c r="DY538" s="184"/>
      <c r="DZ538" s="184"/>
      <c r="EA538" s="184"/>
      <c r="EB538" s="184"/>
      <c r="EC538" s="184"/>
      <c r="ED538" s="184"/>
      <c r="EE538" s="184"/>
      <c r="EF538" s="184"/>
      <c r="EG538" s="184"/>
      <c r="EH538" s="184"/>
      <c r="EI538" s="184"/>
      <c r="EJ538" s="184"/>
      <c r="EK538" s="184"/>
      <c r="EL538" s="184"/>
      <c r="EM538" s="184"/>
      <c r="EN538" s="184"/>
      <c r="EO538" s="184"/>
      <c r="EP538" s="184"/>
      <c r="EQ538" s="184"/>
      <c r="ER538" s="184"/>
      <c r="ES538" s="184"/>
      <c r="ET538" s="184"/>
      <c r="EU538" s="184"/>
      <c r="EV538" s="184"/>
      <c r="EW538" s="184"/>
      <c r="EX538" s="184"/>
      <c r="EY538" s="184"/>
      <c r="EZ538" s="184"/>
      <c r="FA538" s="184"/>
      <c r="FB538" s="184"/>
      <c r="FC538" s="184"/>
      <c r="FD538" s="184"/>
      <c r="FE538" s="184"/>
      <c r="FF538" s="184"/>
      <c r="FG538" s="184"/>
      <c r="FH538" s="184"/>
      <c r="FI538" s="184"/>
      <c r="FJ538" s="184"/>
      <c r="FK538" s="184"/>
      <c r="FL538" s="184"/>
      <c r="FM538" s="184"/>
      <c r="FN538" s="184"/>
      <c r="FO538" s="184"/>
      <c r="FP538" s="184"/>
      <c r="FQ538" s="184"/>
      <c r="FR538" s="184"/>
      <c r="FS538" s="184"/>
      <c r="FT538" s="184"/>
      <c r="FU538" s="184"/>
      <c r="FV538" s="184"/>
      <c r="FW538" s="184"/>
      <c r="FX538" s="184"/>
      <c r="FY538" s="184"/>
      <c r="FZ538" s="184"/>
      <c r="GA538" s="184"/>
      <c r="GB538" s="184"/>
      <c r="GC538" s="184"/>
      <c r="GD538" s="184"/>
      <c r="GE538" s="184"/>
      <c r="GF538" s="184"/>
      <c r="GG538" s="184"/>
      <c r="GH538" s="184"/>
      <c r="GI538" s="184"/>
      <c r="GJ538" s="184"/>
      <c r="GK538" s="184"/>
      <c r="GL538" s="184"/>
      <c r="GM538" s="184"/>
      <c r="GN538" s="184"/>
      <c r="GO538" s="184"/>
      <c r="GP538" s="184"/>
      <c r="GQ538" s="184"/>
      <c r="GR538" s="184"/>
      <c r="GS538" s="184"/>
      <c r="GT538" s="184"/>
      <c r="GU538" s="184"/>
      <c r="GV538" s="184"/>
      <c r="GW538" s="184"/>
      <c r="GX538" s="184"/>
      <c r="GY538" s="184"/>
      <c r="GZ538" s="184"/>
      <c r="HA538" s="184"/>
      <c r="HB538" s="184"/>
      <c r="HC538" s="184"/>
      <c r="HD538" s="184"/>
      <c r="HE538" s="184"/>
      <c r="HF538" s="184"/>
      <c r="HG538" s="184"/>
      <c r="HH538" s="184"/>
      <c r="HI538" s="184"/>
      <c r="HJ538" s="184"/>
      <c r="HK538" s="578"/>
      <c r="HL538" s="185"/>
    </row>
    <row r="539" spans="1:220">
      <c r="A539" s="284"/>
      <c r="B539" s="285"/>
      <c r="C539" s="286"/>
      <c r="D539" s="287"/>
      <c r="E539" s="288"/>
      <c r="F539" s="289"/>
      <c r="G539" s="289"/>
      <c r="H539" s="289"/>
      <c r="I539" s="289"/>
      <c r="J539" s="289"/>
      <c r="K539" s="289"/>
      <c r="L539" s="289"/>
      <c r="M539" s="572"/>
      <c r="N539" s="572"/>
      <c r="O539" s="572"/>
      <c r="P539" s="572"/>
      <c r="Q539" s="572"/>
      <c r="R539" s="572"/>
      <c r="S539" s="184"/>
      <c r="T539" s="184"/>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c r="BL539" s="184"/>
      <c r="BM539" s="184"/>
      <c r="BN539" s="184"/>
      <c r="BO539" s="184"/>
      <c r="BP539" s="184"/>
      <c r="BQ539" s="184"/>
      <c r="BR539" s="184"/>
      <c r="BS539" s="184"/>
      <c r="BT539" s="184"/>
      <c r="BU539" s="184"/>
      <c r="BV539" s="184"/>
      <c r="BW539" s="184"/>
      <c r="BX539" s="184"/>
      <c r="BY539" s="184"/>
      <c r="BZ539" s="184"/>
      <c r="CA539" s="184"/>
      <c r="CB539" s="184"/>
      <c r="CC539" s="184"/>
      <c r="CD539" s="184"/>
      <c r="CE539" s="184"/>
      <c r="CF539" s="184"/>
      <c r="CG539" s="184"/>
      <c r="CH539" s="184"/>
      <c r="CI539" s="184"/>
      <c r="CJ539" s="184"/>
      <c r="CK539" s="184"/>
      <c r="CL539" s="184"/>
      <c r="CM539" s="184"/>
      <c r="CN539" s="184"/>
      <c r="CO539" s="184"/>
      <c r="CP539" s="184"/>
      <c r="CQ539" s="184"/>
      <c r="CR539" s="184"/>
      <c r="CS539" s="184"/>
      <c r="CT539" s="184"/>
      <c r="CU539" s="184"/>
      <c r="CV539" s="184"/>
      <c r="CW539" s="184"/>
      <c r="CX539" s="184"/>
      <c r="CY539" s="184"/>
      <c r="CZ539" s="184"/>
      <c r="DA539" s="184"/>
      <c r="DB539" s="184"/>
      <c r="DC539" s="184"/>
      <c r="DD539" s="184"/>
      <c r="DE539" s="184"/>
      <c r="DF539" s="184"/>
      <c r="DG539" s="184"/>
      <c r="DH539" s="184"/>
      <c r="DI539" s="184"/>
      <c r="DJ539" s="184"/>
      <c r="DK539" s="184"/>
      <c r="DL539" s="184"/>
      <c r="DM539" s="184"/>
      <c r="DN539" s="184"/>
      <c r="DO539" s="184"/>
      <c r="DP539" s="184"/>
      <c r="DQ539" s="184"/>
      <c r="DR539" s="184"/>
      <c r="DS539" s="184"/>
      <c r="DT539" s="184"/>
      <c r="DU539" s="184"/>
      <c r="DV539" s="184"/>
      <c r="DW539" s="184"/>
      <c r="DX539" s="184"/>
      <c r="DY539" s="184"/>
      <c r="DZ539" s="184"/>
      <c r="EA539" s="184"/>
      <c r="EB539" s="184"/>
      <c r="EC539" s="184"/>
      <c r="ED539" s="184"/>
      <c r="EE539" s="184"/>
      <c r="EF539" s="184"/>
      <c r="EG539" s="184"/>
      <c r="EH539" s="184"/>
      <c r="EI539" s="184"/>
      <c r="EJ539" s="184"/>
      <c r="EK539" s="184"/>
      <c r="EL539" s="184"/>
      <c r="EM539" s="184"/>
      <c r="EN539" s="184"/>
      <c r="EO539" s="184"/>
      <c r="EP539" s="184"/>
      <c r="EQ539" s="184"/>
      <c r="ER539" s="184"/>
      <c r="ES539" s="184"/>
      <c r="ET539" s="184"/>
      <c r="EU539" s="184"/>
      <c r="EV539" s="184"/>
      <c r="EW539" s="184"/>
      <c r="EX539" s="184"/>
      <c r="EY539" s="184"/>
      <c r="EZ539" s="184"/>
      <c r="FA539" s="184"/>
      <c r="FB539" s="184"/>
      <c r="FC539" s="184"/>
      <c r="FD539" s="184"/>
      <c r="FE539" s="184"/>
      <c r="FF539" s="184"/>
      <c r="FG539" s="184"/>
      <c r="FH539" s="184"/>
      <c r="FI539" s="184"/>
      <c r="FJ539" s="184"/>
      <c r="FK539" s="184"/>
      <c r="FL539" s="184"/>
      <c r="FM539" s="184"/>
      <c r="FN539" s="184"/>
      <c r="FO539" s="184"/>
      <c r="FP539" s="184"/>
      <c r="FQ539" s="184"/>
      <c r="FR539" s="184"/>
      <c r="FS539" s="184"/>
      <c r="FT539" s="184"/>
      <c r="FU539" s="184"/>
      <c r="FV539" s="184"/>
      <c r="FW539" s="184"/>
      <c r="FX539" s="184"/>
      <c r="FY539" s="184"/>
      <c r="FZ539" s="184"/>
      <c r="GA539" s="184"/>
      <c r="GB539" s="184"/>
      <c r="GC539" s="184"/>
      <c r="GD539" s="184"/>
      <c r="GE539" s="184"/>
      <c r="GF539" s="184"/>
      <c r="GG539" s="184"/>
      <c r="GH539" s="184"/>
      <c r="GI539" s="184"/>
      <c r="GJ539" s="184"/>
      <c r="GK539" s="184"/>
      <c r="GL539" s="184"/>
      <c r="GM539" s="184"/>
      <c r="GN539" s="184"/>
      <c r="GO539" s="184"/>
      <c r="GP539" s="184"/>
      <c r="GQ539" s="184"/>
      <c r="GR539" s="184"/>
      <c r="GS539" s="184"/>
      <c r="GT539" s="184"/>
      <c r="GU539" s="184"/>
      <c r="GV539" s="184"/>
      <c r="GW539" s="184"/>
      <c r="GX539" s="184"/>
      <c r="GY539" s="184"/>
      <c r="GZ539" s="184"/>
      <c r="HA539" s="184"/>
      <c r="HB539" s="184"/>
      <c r="HC539" s="184"/>
      <c r="HD539" s="184"/>
      <c r="HE539" s="184"/>
      <c r="HF539" s="184"/>
      <c r="HG539" s="184"/>
      <c r="HH539" s="184"/>
      <c r="HI539" s="184"/>
      <c r="HJ539" s="184"/>
      <c r="HK539" s="578"/>
      <c r="HL539" s="185"/>
    </row>
    <row r="540" spans="1:220">
      <c r="A540" s="284"/>
      <c r="B540" s="285"/>
      <c r="C540" s="286"/>
      <c r="D540" s="287"/>
      <c r="E540" s="288"/>
      <c r="F540" s="289"/>
      <c r="G540" s="289"/>
      <c r="H540" s="289"/>
      <c r="I540" s="289"/>
      <c r="J540" s="289"/>
      <c r="K540" s="289"/>
      <c r="L540" s="289"/>
      <c r="M540" s="572"/>
      <c r="N540" s="572"/>
      <c r="O540" s="572"/>
      <c r="P540" s="572"/>
      <c r="Q540" s="572"/>
      <c r="R540" s="572"/>
      <c r="S540" s="184"/>
      <c r="T540" s="184"/>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c r="BL540" s="184"/>
      <c r="BM540" s="184"/>
      <c r="BN540" s="184"/>
      <c r="BO540" s="184"/>
      <c r="BP540" s="184"/>
      <c r="BQ540" s="184"/>
      <c r="BR540" s="184"/>
      <c r="BS540" s="184"/>
      <c r="BT540" s="184"/>
      <c r="BU540" s="184"/>
      <c r="BV540" s="184"/>
      <c r="BW540" s="184"/>
      <c r="BX540" s="184"/>
      <c r="BY540" s="184"/>
      <c r="BZ540" s="184"/>
      <c r="CA540" s="184"/>
      <c r="CB540" s="184"/>
      <c r="CC540" s="184"/>
      <c r="CD540" s="184"/>
      <c r="CE540" s="184"/>
      <c r="CF540" s="184"/>
      <c r="CG540" s="184"/>
      <c r="CH540" s="184"/>
      <c r="CI540" s="184"/>
      <c r="CJ540" s="184"/>
      <c r="CK540" s="184"/>
      <c r="CL540" s="184"/>
      <c r="CM540" s="184"/>
      <c r="CN540" s="184"/>
      <c r="CO540" s="184"/>
      <c r="CP540" s="184"/>
      <c r="CQ540" s="184"/>
      <c r="CR540" s="184"/>
      <c r="CS540" s="184"/>
      <c r="CT540" s="184"/>
      <c r="CU540" s="184"/>
      <c r="CV540" s="184"/>
      <c r="CW540" s="184"/>
      <c r="CX540" s="184"/>
      <c r="CY540" s="184"/>
      <c r="CZ540" s="184"/>
      <c r="DA540" s="184"/>
      <c r="DB540" s="184"/>
      <c r="DC540" s="184"/>
      <c r="DD540" s="184"/>
      <c r="DE540" s="184"/>
      <c r="DF540" s="184"/>
      <c r="DG540" s="184"/>
      <c r="DH540" s="184"/>
      <c r="DI540" s="184"/>
      <c r="DJ540" s="184"/>
      <c r="DK540" s="184"/>
      <c r="DL540" s="184"/>
      <c r="DM540" s="184"/>
      <c r="DN540" s="184"/>
      <c r="DO540" s="184"/>
      <c r="DP540" s="184"/>
      <c r="DQ540" s="184"/>
      <c r="DR540" s="184"/>
      <c r="DS540" s="184"/>
      <c r="DT540" s="184"/>
      <c r="DU540" s="184"/>
      <c r="DV540" s="184"/>
      <c r="DW540" s="184"/>
      <c r="DX540" s="184"/>
      <c r="DY540" s="184"/>
      <c r="DZ540" s="184"/>
      <c r="EA540" s="184"/>
      <c r="EB540" s="184"/>
      <c r="EC540" s="184"/>
      <c r="ED540" s="184"/>
      <c r="EE540" s="184"/>
      <c r="EF540" s="184"/>
      <c r="EG540" s="184"/>
      <c r="EH540" s="184"/>
      <c r="EI540" s="184"/>
      <c r="EJ540" s="184"/>
      <c r="EK540" s="184"/>
      <c r="EL540" s="184"/>
      <c r="EM540" s="184"/>
      <c r="EN540" s="184"/>
      <c r="EO540" s="184"/>
      <c r="EP540" s="184"/>
      <c r="EQ540" s="184"/>
      <c r="ER540" s="184"/>
      <c r="ES540" s="184"/>
      <c r="ET540" s="184"/>
      <c r="EU540" s="184"/>
      <c r="EV540" s="184"/>
      <c r="EW540" s="184"/>
      <c r="EX540" s="184"/>
      <c r="EY540" s="184"/>
      <c r="EZ540" s="184"/>
      <c r="FA540" s="184"/>
      <c r="FB540" s="184"/>
      <c r="FC540" s="184"/>
      <c r="FD540" s="184"/>
      <c r="FE540" s="184"/>
      <c r="FF540" s="184"/>
      <c r="FG540" s="184"/>
      <c r="FH540" s="184"/>
      <c r="FI540" s="184"/>
      <c r="FJ540" s="184"/>
      <c r="FK540" s="184"/>
      <c r="FL540" s="184"/>
      <c r="FM540" s="184"/>
      <c r="FN540" s="184"/>
      <c r="FO540" s="184"/>
      <c r="FP540" s="184"/>
      <c r="FQ540" s="184"/>
      <c r="FR540" s="184"/>
      <c r="FS540" s="184"/>
      <c r="FT540" s="184"/>
      <c r="FU540" s="184"/>
      <c r="FV540" s="184"/>
      <c r="FW540" s="184"/>
      <c r="FX540" s="184"/>
      <c r="FY540" s="184"/>
      <c r="FZ540" s="184"/>
      <c r="GA540" s="184"/>
      <c r="GB540" s="184"/>
      <c r="GC540" s="184"/>
      <c r="GD540" s="184"/>
      <c r="GE540" s="184"/>
      <c r="GF540" s="184"/>
      <c r="GG540" s="184"/>
      <c r="GH540" s="184"/>
      <c r="GI540" s="184"/>
      <c r="GJ540" s="184"/>
      <c r="GK540" s="184"/>
      <c r="GL540" s="184"/>
      <c r="GM540" s="184"/>
      <c r="GN540" s="184"/>
      <c r="GO540" s="184"/>
      <c r="GP540" s="184"/>
      <c r="GQ540" s="184"/>
      <c r="GR540" s="184"/>
      <c r="GS540" s="184"/>
      <c r="GT540" s="184"/>
      <c r="GU540" s="184"/>
      <c r="GV540" s="184"/>
      <c r="GW540" s="184"/>
      <c r="GX540" s="184"/>
      <c r="GY540" s="184"/>
      <c r="GZ540" s="184"/>
      <c r="HA540" s="184"/>
      <c r="HB540" s="184"/>
      <c r="HC540" s="184"/>
      <c r="HD540" s="184"/>
      <c r="HE540" s="184"/>
      <c r="HF540" s="184"/>
      <c r="HG540" s="184"/>
      <c r="HH540" s="184"/>
      <c r="HI540" s="184"/>
      <c r="HJ540" s="184"/>
      <c r="HK540" s="578"/>
      <c r="HL540" s="185"/>
    </row>
    <row r="541" spans="1:220">
      <c r="A541" s="284"/>
      <c r="B541" s="285"/>
      <c r="C541" s="286"/>
      <c r="D541" s="287"/>
      <c r="E541" s="288"/>
      <c r="F541" s="289"/>
      <c r="G541" s="289"/>
      <c r="H541" s="289"/>
      <c r="I541" s="289"/>
      <c r="J541" s="289"/>
      <c r="K541" s="289"/>
      <c r="L541" s="289"/>
      <c r="M541" s="572"/>
      <c r="N541" s="572"/>
      <c r="O541" s="572"/>
      <c r="P541" s="572"/>
      <c r="Q541" s="572"/>
      <c r="R541" s="572"/>
      <c r="S541" s="184"/>
      <c r="T541" s="184"/>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c r="BL541" s="184"/>
      <c r="BM541" s="184"/>
      <c r="BN541" s="184"/>
      <c r="BO541" s="184"/>
      <c r="BP541" s="184"/>
      <c r="BQ541" s="184"/>
      <c r="BR541" s="184"/>
      <c r="BS541" s="184"/>
      <c r="BT541" s="184"/>
      <c r="BU541" s="184"/>
      <c r="BV541" s="184"/>
      <c r="BW541" s="184"/>
      <c r="BX541" s="184"/>
      <c r="BY541" s="184"/>
      <c r="BZ541" s="184"/>
      <c r="CA541" s="184"/>
      <c r="CB541" s="184"/>
      <c r="CC541" s="184"/>
      <c r="CD541" s="184"/>
      <c r="CE541" s="184"/>
      <c r="CF541" s="184"/>
      <c r="CG541" s="184"/>
      <c r="CH541" s="184"/>
      <c r="CI541" s="184"/>
      <c r="CJ541" s="184"/>
      <c r="CK541" s="184"/>
      <c r="CL541" s="184"/>
      <c r="CM541" s="184"/>
      <c r="CN541" s="184"/>
      <c r="CO541" s="184"/>
      <c r="CP541" s="184"/>
      <c r="CQ541" s="184"/>
      <c r="CR541" s="184"/>
      <c r="CS541" s="184"/>
      <c r="CT541" s="184"/>
      <c r="CU541" s="184"/>
      <c r="CV541" s="184"/>
      <c r="CW541" s="184"/>
      <c r="CX541" s="184"/>
      <c r="CY541" s="184"/>
      <c r="CZ541" s="184"/>
      <c r="DA541" s="184"/>
      <c r="DB541" s="184"/>
      <c r="DC541" s="184"/>
      <c r="DD541" s="184"/>
      <c r="DE541" s="184"/>
      <c r="DF541" s="184"/>
      <c r="DG541" s="184"/>
      <c r="DH541" s="184"/>
      <c r="DI541" s="184"/>
      <c r="DJ541" s="184"/>
      <c r="DK541" s="184"/>
      <c r="DL541" s="184"/>
      <c r="DM541" s="184"/>
      <c r="DN541" s="184"/>
      <c r="DO541" s="184"/>
      <c r="DP541" s="184"/>
      <c r="DQ541" s="184"/>
      <c r="DR541" s="184"/>
      <c r="DS541" s="184"/>
      <c r="DT541" s="184"/>
      <c r="DU541" s="184"/>
      <c r="DV541" s="184"/>
      <c r="DW541" s="184"/>
      <c r="DX541" s="184"/>
      <c r="DY541" s="184"/>
      <c r="DZ541" s="184"/>
      <c r="EA541" s="184"/>
      <c r="EB541" s="184"/>
      <c r="EC541" s="184"/>
      <c r="ED541" s="184"/>
      <c r="EE541" s="184"/>
      <c r="EF541" s="184"/>
      <c r="EG541" s="184"/>
      <c r="EH541" s="184"/>
      <c r="EI541" s="184"/>
      <c r="EJ541" s="184"/>
      <c r="EK541" s="184"/>
      <c r="EL541" s="184"/>
      <c r="EM541" s="184"/>
      <c r="EN541" s="184"/>
      <c r="EO541" s="184"/>
      <c r="EP541" s="184"/>
      <c r="EQ541" s="184"/>
      <c r="ER541" s="184"/>
      <c r="ES541" s="184"/>
      <c r="ET541" s="184"/>
      <c r="EU541" s="184"/>
      <c r="EV541" s="184"/>
      <c r="EW541" s="184"/>
      <c r="EX541" s="184"/>
      <c r="EY541" s="184"/>
      <c r="EZ541" s="184"/>
      <c r="FA541" s="184"/>
      <c r="FB541" s="184"/>
      <c r="FC541" s="184"/>
      <c r="FD541" s="184"/>
      <c r="FE541" s="184"/>
      <c r="FF541" s="184"/>
      <c r="FG541" s="184"/>
      <c r="FH541" s="184"/>
      <c r="FI541" s="184"/>
      <c r="FJ541" s="184"/>
      <c r="FK541" s="184"/>
      <c r="FL541" s="184"/>
      <c r="FM541" s="184"/>
      <c r="FN541" s="184"/>
      <c r="FO541" s="184"/>
      <c r="FP541" s="184"/>
      <c r="FQ541" s="184"/>
      <c r="FR541" s="184"/>
      <c r="FS541" s="184"/>
      <c r="FT541" s="184"/>
      <c r="FU541" s="184"/>
      <c r="FV541" s="184"/>
      <c r="FW541" s="184"/>
      <c r="FX541" s="184"/>
      <c r="FY541" s="184"/>
      <c r="FZ541" s="184"/>
      <c r="GA541" s="184"/>
      <c r="GB541" s="184"/>
      <c r="GC541" s="184"/>
      <c r="GD541" s="184"/>
      <c r="GE541" s="184"/>
      <c r="GF541" s="184"/>
      <c r="GG541" s="184"/>
      <c r="GH541" s="184"/>
      <c r="GI541" s="184"/>
      <c r="GJ541" s="184"/>
      <c r="GK541" s="184"/>
      <c r="GL541" s="184"/>
      <c r="GM541" s="184"/>
      <c r="GN541" s="184"/>
      <c r="GO541" s="184"/>
      <c r="GP541" s="184"/>
      <c r="GQ541" s="184"/>
      <c r="GR541" s="184"/>
      <c r="GS541" s="184"/>
      <c r="GT541" s="184"/>
      <c r="GU541" s="184"/>
      <c r="GV541" s="184"/>
      <c r="GW541" s="184"/>
      <c r="GX541" s="184"/>
      <c r="GY541" s="184"/>
      <c r="GZ541" s="184"/>
      <c r="HA541" s="184"/>
      <c r="HB541" s="184"/>
      <c r="HC541" s="184"/>
      <c r="HD541" s="184"/>
      <c r="HE541" s="184"/>
      <c r="HF541" s="184"/>
      <c r="HG541" s="184"/>
      <c r="HH541" s="184"/>
      <c r="HI541" s="184"/>
      <c r="HJ541" s="184"/>
      <c r="HK541" s="578"/>
      <c r="HL541" s="185"/>
    </row>
    <row r="542" spans="1:220">
      <c r="A542" s="284"/>
      <c r="B542" s="285"/>
      <c r="C542" s="286"/>
      <c r="D542" s="287"/>
      <c r="E542" s="288"/>
      <c r="F542" s="289"/>
      <c r="G542" s="289"/>
      <c r="H542" s="289"/>
      <c r="I542" s="289"/>
      <c r="J542" s="289"/>
      <c r="K542" s="289"/>
      <c r="L542" s="289"/>
      <c r="M542" s="572"/>
      <c r="N542" s="572"/>
      <c r="O542" s="572"/>
      <c r="P542" s="572"/>
      <c r="Q542" s="572"/>
      <c r="R542" s="572"/>
      <c r="S542" s="184"/>
      <c r="T542" s="184"/>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c r="BL542" s="184"/>
      <c r="BM542" s="184"/>
      <c r="BN542" s="184"/>
      <c r="BO542" s="184"/>
      <c r="BP542" s="184"/>
      <c r="BQ542" s="184"/>
      <c r="BR542" s="184"/>
      <c r="BS542" s="184"/>
      <c r="BT542" s="184"/>
      <c r="BU542" s="184"/>
      <c r="BV542" s="184"/>
      <c r="BW542" s="184"/>
      <c r="BX542" s="184"/>
      <c r="BY542" s="184"/>
      <c r="BZ542" s="184"/>
      <c r="CA542" s="184"/>
      <c r="CB542" s="184"/>
      <c r="CC542" s="184"/>
      <c r="CD542" s="184"/>
      <c r="CE542" s="184"/>
      <c r="CF542" s="184"/>
      <c r="CG542" s="184"/>
      <c r="CH542" s="184"/>
      <c r="CI542" s="184"/>
      <c r="CJ542" s="184"/>
      <c r="CK542" s="184"/>
      <c r="CL542" s="184"/>
      <c r="CM542" s="184"/>
      <c r="CN542" s="184"/>
      <c r="CO542" s="184"/>
      <c r="CP542" s="184"/>
      <c r="CQ542" s="184"/>
      <c r="CR542" s="184"/>
      <c r="CS542" s="184"/>
      <c r="CT542" s="184"/>
      <c r="CU542" s="184"/>
      <c r="CV542" s="184"/>
      <c r="CW542" s="184"/>
      <c r="CX542" s="184"/>
      <c r="CY542" s="184"/>
      <c r="CZ542" s="184"/>
      <c r="DA542" s="184"/>
      <c r="DB542" s="184"/>
      <c r="DC542" s="184"/>
      <c r="DD542" s="184"/>
      <c r="DE542" s="184"/>
      <c r="DF542" s="184"/>
      <c r="DG542" s="184"/>
      <c r="DH542" s="184"/>
      <c r="DI542" s="184"/>
      <c r="DJ542" s="184"/>
      <c r="DK542" s="184"/>
      <c r="DL542" s="184"/>
      <c r="DM542" s="184"/>
      <c r="DN542" s="184"/>
      <c r="DO542" s="184"/>
      <c r="DP542" s="184"/>
      <c r="DQ542" s="184"/>
      <c r="DR542" s="184"/>
      <c r="DS542" s="184"/>
      <c r="DT542" s="184"/>
      <c r="DU542" s="184"/>
      <c r="DV542" s="184"/>
      <c r="DW542" s="184"/>
      <c r="DX542" s="184"/>
      <c r="DY542" s="184"/>
      <c r="DZ542" s="184"/>
      <c r="EA542" s="184"/>
      <c r="EB542" s="184"/>
      <c r="EC542" s="184"/>
      <c r="ED542" s="184"/>
      <c r="EE542" s="184"/>
      <c r="EF542" s="184"/>
      <c r="EG542" s="184"/>
      <c r="EH542" s="184"/>
      <c r="EI542" s="184"/>
      <c r="EJ542" s="184"/>
      <c r="EK542" s="184"/>
      <c r="EL542" s="184"/>
      <c r="EM542" s="184"/>
      <c r="EN542" s="184"/>
      <c r="EO542" s="184"/>
      <c r="EP542" s="184"/>
      <c r="EQ542" s="184"/>
      <c r="ER542" s="184"/>
      <c r="ES542" s="184"/>
      <c r="ET542" s="184"/>
      <c r="EU542" s="184"/>
      <c r="EV542" s="184"/>
      <c r="EW542" s="184"/>
      <c r="EX542" s="184"/>
      <c r="EY542" s="184"/>
      <c r="EZ542" s="184"/>
      <c r="FA542" s="184"/>
      <c r="FB542" s="184"/>
      <c r="FC542" s="184"/>
      <c r="FD542" s="184"/>
      <c r="FE542" s="184"/>
      <c r="FF542" s="184"/>
      <c r="FG542" s="184"/>
      <c r="FH542" s="184"/>
      <c r="FI542" s="184"/>
      <c r="FJ542" s="184"/>
      <c r="FK542" s="184"/>
      <c r="FL542" s="184"/>
      <c r="FM542" s="184"/>
      <c r="FN542" s="184"/>
      <c r="FO542" s="184"/>
      <c r="FP542" s="184"/>
      <c r="FQ542" s="184"/>
      <c r="FR542" s="184"/>
      <c r="FS542" s="184"/>
      <c r="FT542" s="184"/>
      <c r="FU542" s="184"/>
      <c r="FV542" s="184"/>
      <c r="FW542" s="184"/>
      <c r="FX542" s="184"/>
      <c r="FY542" s="184"/>
      <c r="FZ542" s="184"/>
      <c r="GA542" s="184"/>
      <c r="GB542" s="184"/>
      <c r="GC542" s="184"/>
      <c r="GD542" s="184"/>
      <c r="GE542" s="184"/>
      <c r="GF542" s="184"/>
      <c r="GG542" s="184"/>
      <c r="GH542" s="184"/>
      <c r="GI542" s="184"/>
      <c r="GJ542" s="184"/>
      <c r="GK542" s="184"/>
      <c r="GL542" s="184"/>
      <c r="GM542" s="184"/>
      <c r="GN542" s="184"/>
      <c r="GO542" s="184"/>
      <c r="GP542" s="184"/>
      <c r="GQ542" s="184"/>
      <c r="GR542" s="184"/>
      <c r="GS542" s="184"/>
      <c r="GT542" s="184"/>
      <c r="GU542" s="184"/>
      <c r="GV542" s="184"/>
      <c r="GW542" s="184"/>
      <c r="GX542" s="184"/>
      <c r="GY542" s="184"/>
      <c r="GZ542" s="184"/>
      <c r="HA542" s="184"/>
      <c r="HB542" s="184"/>
      <c r="HC542" s="184"/>
      <c r="HD542" s="184"/>
      <c r="HE542" s="184"/>
      <c r="HF542" s="184"/>
      <c r="HG542" s="184"/>
      <c r="HH542" s="184"/>
      <c r="HI542" s="184"/>
      <c r="HJ542" s="184"/>
      <c r="HK542" s="578"/>
      <c r="HL542" s="185"/>
    </row>
    <row r="543" spans="1:220">
      <c r="A543" s="284"/>
      <c r="B543" s="285"/>
      <c r="C543" s="286"/>
      <c r="D543" s="287"/>
      <c r="E543" s="288"/>
      <c r="F543" s="289"/>
      <c r="G543" s="289"/>
      <c r="H543" s="289"/>
      <c r="I543" s="289"/>
      <c r="J543" s="289"/>
      <c r="K543" s="289"/>
      <c r="L543" s="289"/>
      <c r="M543" s="572"/>
      <c r="N543" s="572"/>
      <c r="O543" s="572"/>
      <c r="P543" s="572"/>
      <c r="Q543" s="572"/>
      <c r="R543" s="572"/>
      <c r="S543" s="184"/>
      <c r="T543" s="184"/>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c r="BL543" s="184"/>
      <c r="BM543" s="184"/>
      <c r="BN543" s="184"/>
      <c r="BO543" s="184"/>
      <c r="BP543" s="184"/>
      <c r="BQ543" s="184"/>
      <c r="BR543" s="184"/>
      <c r="BS543" s="184"/>
      <c r="BT543" s="184"/>
      <c r="BU543" s="184"/>
      <c r="BV543" s="184"/>
      <c r="BW543" s="184"/>
      <c r="BX543" s="184"/>
      <c r="BY543" s="184"/>
      <c r="BZ543" s="184"/>
      <c r="CA543" s="184"/>
      <c r="CB543" s="184"/>
      <c r="CC543" s="184"/>
      <c r="CD543" s="184"/>
      <c r="CE543" s="184"/>
      <c r="CF543" s="184"/>
      <c r="CG543" s="184"/>
      <c r="CH543" s="184"/>
      <c r="CI543" s="184"/>
      <c r="CJ543" s="184"/>
      <c r="CK543" s="184"/>
      <c r="CL543" s="184"/>
      <c r="CM543" s="184"/>
      <c r="CN543" s="184"/>
      <c r="CO543" s="184"/>
      <c r="CP543" s="184"/>
      <c r="CQ543" s="184"/>
      <c r="CR543" s="184"/>
      <c r="CS543" s="184"/>
      <c r="CT543" s="184"/>
      <c r="CU543" s="184"/>
      <c r="CV543" s="184"/>
      <c r="CW543" s="184"/>
      <c r="CX543" s="184"/>
      <c r="CY543" s="184"/>
      <c r="CZ543" s="184"/>
      <c r="DA543" s="184"/>
      <c r="DB543" s="184"/>
      <c r="DC543" s="184"/>
      <c r="DD543" s="184"/>
      <c r="DE543" s="184"/>
      <c r="DF543" s="184"/>
      <c r="DG543" s="184"/>
      <c r="DH543" s="184"/>
      <c r="DI543" s="184"/>
      <c r="DJ543" s="184"/>
      <c r="DK543" s="184"/>
      <c r="DL543" s="184"/>
      <c r="DM543" s="184"/>
      <c r="DN543" s="184"/>
      <c r="DO543" s="184"/>
      <c r="DP543" s="184"/>
      <c r="DQ543" s="184"/>
      <c r="DR543" s="184"/>
      <c r="DS543" s="184"/>
      <c r="DT543" s="184"/>
      <c r="DU543" s="184"/>
      <c r="DV543" s="184"/>
      <c r="DW543" s="184"/>
      <c r="DX543" s="184"/>
      <c r="DY543" s="184"/>
      <c r="DZ543" s="184"/>
      <c r="EA543" s="184"/>
      <c r="EB543" s="184"/>
      <c r="EC543" s="184"/>
      <c r="ED543" s="184"/>
      <c r="EE543" s="184"/>
      <c r="EF543" s="184"/>
      <c r="EG543" s="184"/>
      <c r="EH543" s="184"/>
      <c r="EI543" s="184"/>
      <c r="EJ543" s="184"/>
      <c r="EK543" s="184"/>
      <c r="EL543" s="184"/>
      <c r="EM543" s="184"/>
      <c r="EN543" s="184"/>
      <c r="EO543" s="184"/>
      <c r="EP543" s="184"/>
      <c r="EQ543" s="184"/>
      <c r="ER543" s="184"/>
      <c r="ES543" s="184"/>
      <c r="ET543" s="184"/>
      <c r="EU543" s="184"/>
      <c r="EV543" s="184"/>
      <c r="EW543" s="184"/>
      <c r="EX543" s="184"/>
      <c r="EY543" s="184"/>
      <c r="EZ543" s="184"/>
      <c r="FA543" s="184"/>
      <c r="FB543" s="184"/>
      <c r="FC543" s="184"/>
      <c r="FD543" s="184"/>
      <c r="FE543" s="184"/>
      <c r="FF543" s="184"/>
      <c r="FG543" s="184"/>
      <c r="FH543" s="184"/>
      <c r="FI543" s="184"/>
      <c r="FJ543" s="184"/>
      <c r="FK543" s="184"/>
      <c r="FL543" s="184"/>
      <c r="FM543" s="184"/>
      <c r="FN543" s="184"/>
      <c r="FO543" s="184"/>
      <c r="FP543" s="184"/>
      <c r="FQ543" s="184"/>
      <c r="FR543" s="184"/>
      <c r="FS543" s="184"/>
      <c r="FT543" s="184"/>
      <c r="FU543" s="184"/>
      <c r="FV543" s="184"/>
      <c r="FW543" s="184"/>
      <c r="FX543" s="184"/>
      <c r="FY543" s="184"/>
      <c r="FZ543" s="184"/>
      <c r="GA543" s="184"/>
      <c r="GB543" s="184"/>
      <c r="GC543" s="184"/>
      <c r="GD543" s="184"/>
      <c r="GE543" s="184"/>
      <c r="GF543" s="184"/>
      <c r="GG543" s="184"/>
      <c r="GH543" s="184"/>
      <c r="GI543" s="184"/>
      <c r="GJ543" s="184"/>
      <c r="GK543" s="184"/>
      <c r="GL543" s="184"/>
      <c r="GM543" s="184"/>
      <c r="GN543" s="184"/>
      <c r="GO543" s="184"/>
      <c r="GP543" s="184"/>
      <c r="GQ543" s="184"/>
      <c r="GR543" s="184"/>
      <c r="GS543" s="184"/>
      <c r="GT543" s="184"/>
      <c r="GU543" s="184"/>
      <c r="GV543" s="184"/>
      <c r="GW543" s="184"/>
      <c r="GX543" s="184"/>
      <c r="GY543" s="184"/>
      <c r="GZ543" s="184"/>
      <c r="HA543" s="184"/>
      <c r="HB543" s="184"/>
      <c r="HC543" s="184"/>
      <c r="HD543" s="184"/>
      <c r="HE543" s="184"/>
      <c r="HF543" s="184"/>
      <c r="HG543" s="184"/>
      <c r="HH543" s="184"/>
      <c r="HI543" s="184"/>
      <c r="HJ543" s="184"/>
      <c r="HK543" s="578"/>
      <c r="HL543" s="185"/>
    </row>
    <row r="544" spans="1:220">
      <c r="A544" s="284"/>
      <c r="B544" s="285"/>
      <c r="C544" s="286"/>
      <c r="D544" s="287"/>
      <c r="E544" s="288"/>
      <c r="F544" s="289"/>
      <c r="G544" s="289"/>
      <c r="H544" s="289"/>
      <c r="I544" s="289"/>
      <c r="J544" s="289"/>
      <c r="K544" s="289"/>
      <c r="L544" s="289"/>
      <c r="M544" s="572"/>
      <c r="N544" s="572"/>
      <c r="O544" s="572"/>
      <c r="P544" s="572"/>
      <c r="Q544" s="572"/>
      <c r="R544" s="572"/>
      <c r="S544" s="184"/>
      <c r="T544" s="184"/>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c r="BL544" s="184"/>
      <c r="BM544" s="184"/>
      <c r="BN544" s="184"/>
      <c r="BO544" s="184"/>
      <c r="BP544" s="184"/>
      <c r="BQ544" s="184"/>
      <c r="BR544" s="184"/>
      <c r="BS544" s="184"/>
      <c r="BT544" s="184"/>
      <c r="BU544" s="184"/>
      <c r="BV544" s="184"/>
      <c r="BW544" s="184"/>
      <c r="BX544" s="184"/>
      <c r="BY544" s="184"/>
      <c r="BZ544" s="184"/>
      <c r="CA544" s="184"/>
      <c r="CB544" s="184"/>
      <c r="CC544" s="184"/>
      <c r="CD544" s="184"/>
      <c r="CE544" s="184"/>
      <c r="CF544" s="184"/>
      <c r="CG544" s="184"/>
      <c r="CH544" s="184"/>
      <c r="CI544" s="184"/>
      <c r="CJ544" s="184"/>
      <c r="CK544" s="184"/>
      <c r="CL544" s="184"/>
      <c r="CM544" s="184"/>
      <c r="CN544" s="184"/>
      <c r="CO544" s="184"/>
      <c r="CP544" s="184"/>
      <c r="CQ544" s="184"/>
      <c r="CR544" s="184"/>
      <c r="CS544" s="184"/>
      <c r="CT544" s="184"/>
      <c r="CU544" s="184"/>
      <c r="CV544" s="184"/>
      <c r="CW544" s="184"/>
      <c r="CX544" s="184"/>
      <c r="CY544" s="184"/>
      <c r="CZ544" s="184"/>
      <c r="DA544" s="184"/>
      <c r="DB544" s="184"/>
      <c r="DC544" s="184"/>
      <c r="DD544" s="184"/>
      <c r="DE544" s="184"/>
      <c r="DF544" s="184"/>
      <c r="DG544" s="184"/>
      <c r="DH544" s="184"/>
      <c r="DI544" s="184"/>
      <c r="DJ544" s="184"/>
      <c r="DK544" s="184"/>
      <c r="DL544" s="184"/>
      <c r="DM544" s="184"/>
      <c r="DN544" s="184"/>
      <c r="DO544" s="184"/>
      <c r="DP544" s="184"/>
      <c r="DQ544" s="184"/>
      <c r="DR544" s="184"/>
      <c r="DS544" s="184"/>
      <c r="DT544" s="184"/>
      <c r="DU544" s="184"/>
      <c r="DV544" s="184"/>
      <c r="DW544" s="184"/>
      <c r="DX544" s="184"/>
      <c r="DY544" s="184"/>
      <c r="DZ544" s="184"/>
      <c r="EA544" s="184"/>
      <c r="EB544" s="184"/>
      <c r="EC544" s="184"/>
      <c r="ED544" s="184"/>
      <c r="EE544" s="184"/>
      <c r="EF544" s="184"/>
      <c r="EG544" s="184"/>
      <c r="EH544" s="184"/>
      <c r="EI544" s="184"/>
      <c r="EJ544" s="184"/>
      <c r="EK544" s="184"/>
      <c r="EL544" s="184"/>
      <c r="EM544" s="184"/>
      <c r="EN544" s="184"/>
      <c r="EO544" s="184"/>
      <c r="EP544" s="184"/>
      <c r="EQ544" s="184"/>
      <c r="ER544" s="184"/>
      <c r="ES544" s="184"/>
      <c r="ET544" s="184"/>
      <c r="EU544" s="184"/>
      <c r="EV544" s="184"/>
      <c r="EW544" s="184"/>
      <c r="EX544" s="184"/>
      <c r="EY544" s="184"/>
      <c r="EZ544" s="184"/>
      <c r="FA544" s="184"/>
      <c r="FB544" s="184"/>
      <c r="FC544" s="184"/>
      <c r="FD544" s="184"/>
      <c r="FE544" s="184"/>
      <c r="FF544" s="184"/>
      <c r="FG544" s="184"/>
      <c r="FH544" s="184"/>
      <c r="FI544" s="184"/>
      <c r="FJ544" s="184"/>
      <c r="FK544" s="184"/>
      <c r="FL544" s="184"/>
      <c r="FM544" s="184"/>
      <c r="FN544" s="184"/>
      <c r="FO544" s="184"/>
      <c r="FP544" s="184"/>
      <c r="FQ544" s="184"/>
      <c r="FR544" s="184"/>
      <c r="FS544" s="184"/>
      <c r="FT544" s="184"/>
      <c r="FU544" s="184"/>
      <c r="FV544" s="184"/>
      <c r="FW544" s="184"/>
      <c r="FX544" s="184"/>
      <c r="FY544" s="184"/>
      <c r="FZ544" s="184"/>
      <c r="GA544" s="184"/>
      <c r="GB544" s="184"/>
      <c r="GC544" s="184"/>
      <c r="GD544" s="184"/>
      <c r="GE544" s="184"/>
      <c r="GF544" s="184"/>
      <c r="GG544" s="184"/>
      <c r="GH544" s="184"/>
      <c r="GI544" s="184"/>
      <c r="GJ544" s="184"/>
      <c r="GK544" s="184"/>
      <c r="GL544" s="184"/>
      <c r="GM544" s="184"/>
      <c r="GN544" s="184"/>
      <c r="GO544" s="184"/>
      <c r="GP544" s="184"/>
      <c r="GQ544" s="184"/>
      <c r="GR544" s="184"/>
      <c r="GS544" s="184"/>
      <c r="GT544" s="184"/>
      <c r="GU544" s="184"/>
      <c r="GV544" s="184"/>
      <c r="GW544" s="184"/>
      <c r="GX544" s="184"/>
      <c r="GY544" s="184"/>
      <c r="GZ544" s="184"/>
      <c r="HA544" s="184"/>
      <c r="HB544" s="184"/>
      <c r="HC544" s="184"/>
      <c r="HD544" s="184"/>
      <c r="HE544" s="184"/>
      <c r="HF544" s="184"/>
      <c r="HG544" s="184"/>
      <c r="HH544" s="184"/>
      <c r="HI544" s="184"/>
      <c r="HJ544" s="184"/>
      <c r="HK544" s="578"/>
      <c r="HL544" s="185"/>
    </row>
    <row r="545" spans="1:220">
      <c r="A545" s="284"/>
      <c r="B545" s="285"/>
      <c r="C545" s="286"/>
      <c r="D545" s="287"/>
      <c r="E545" s="288"/>
      <c r="F545" s="289"/>
      <c r="G545" s="289"/>
      <c r="H545" s="289"/>
      <c r="I545" s="289"/>
      <c r="J545" s="289"/>
      <c r="K545" s="289"/>
      <c r="L545" s="289"/>
      <c r="M545" s="572"/>
      <c r="N545" s="572"/>
      <c r="O545" s="572"/>
      <c r="P545" s="572"/>
      <c r="Q545" s="572"/>
      <c r="R545" s="572"/>
      <c r="S545" s="184"/>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c r="BX545" s="184"/>
      <c r="BY545" s="184"/>
      <c r="BZ545" s="184"/>
      <c r="CA545" s="184"/>
      <c r="CB545" s="184"/>
      <c r="CC545" s="184"/>
      <c r="CD545" s="184"/>
      <c r="CE545" s="184"/>
      <c r="CF545" s="184"/>
      <c r="CG545" s="184"/>
      <c r="CH545" s="184"/>
      <c r="CI545" s="184"/>
      <c r="CJ545" s="184"/>
      <c r="CK545" s="184"/>
      <c r="CL545" s="184"/>
      <c r="CM545" s="184"/>
      <c r="CN545" s="184"/>
      <c r="CO545" s="184"/>
      <c r="CP545" s="184"/>
      <c r="CQ545" s="184"/>
      <c r="CR545" s="184"/>
      <c r="CS545" s="184"/>
      <c r="CT545" s="184"/>
      <c r="CU545" s="184"/>
      <c r="CV545" s="184"/>
      <c r="CW545" s="184"/>
      <c r="CX545" s="184"/>
      <c r="CY545" s="184"/>
      <c r="CZ545" s="184"/>
      <c r="DA545" s="184"/>
      <c r="DB545" s="184"/>
      <c r="DC545" s="184"/>
      <c r="DD545" s="184"/>
      <c r="DE545" s="184"/>
      <c r="DF545" s="184"/>
      <c r="DG545" s="184"/>
      <c r="DH545" s="184"/>
      <c r="DI545" s="184"/>
      <c r="DJ545" s="184"/>
      <c r="DK545" s="184"/>
      <c r="DL545" s="184"/>
      <c r="DM545" s="184"/>
      <c r="DN545" s="184"/>
      <c r="DO545" s="184"/>
      <c r="DP545" s="184"/>
      <c r="DQ545" s="184"/>
      <c r="DR545" s="184"/>
      <c r="DS545" s="184"/>
      <c r="DT545" s="184"/>
      <c r="DU545" s="184"/>
      <c r="DV545" s="184"/>
      <c r="DW545" s="184"/>
      <c r="DX545" s="184"/>
      <c r="DY545" s="184"/>
      <c r="DZ545" s="184"/>
      <c r="EA545" s="184"/>
      <c r="EB545" s="184"/>
      <c r="EC545" s="184"/>
      <c r="ED545" s="184"/>
      <c r="EE545" s="184"/>
      <c r="EF545" s="184"/>
      <c r="EG545" s="184"/>
      <c r="EH545" s="184"/>
      <c r="EI545" s="184"/>
      <c r="EJ545" s="184"/>
      <c r="EK545" s="184"/>
      <c r="EL545" s="184"/>
      <c r="EM545" s="184"/>
      <c r="EN545" s="184"/>
      <c r="EO545" s="184"/>
      <c r="EP545" s="184"/>
      <c r="EQ545" s="184"/>
      <c r="ER545" s="184"/>
      <c r="ES545" s="184"/>
      <c r="ET545" s="184"/>
      <c r="EU545" s="184"/>
      <c r="EV545" s="184"/>
      <c r="EW545" s="184"/>
      <c r="EX545" s="184"/>
      <c r="EY545" s="184"/>
      <c r="EZ545" s="184"/>
      <c r="FA545" s="184"/>
      <c r="FB545" s="184"/>
      <c r="FC545" s="184"/>
      <c r="FD545" s="184"/>
      <c r="FE545" s="184"/>
      <c r="FF545" s="184"/>
      <c r="FG545" s="184"/>
      <c r="FH545" s="184"/>
      <c r="FI545" s="184"/>
      <c r="FJ545" s="184"/>
      <c r="FK545" s="184"/>
      <c r="FL545" s="184"/>
      <c r="FM545" s="184"/>
      <c r="FN545" s="184"/>
      <c r="FO545" s="184"/>
      <c r="FP545" s="184"/>
      <c r="FQ545" s="184"/>
      <c r="FR545" s="184"/>
      <c r="FS545" s="184"/>
      <c r="FT545" s="184"/>
      <c r="FU545" s="184"/>
      <c r="FV545" s="184"/>
      <c r="FW545" s="184"/>
      <c r="FX545" s="184"/>
      <c r="FY545" s="184"/>
      <c r="FZ545" s="184"/>
      <c r="GA545" s="184"/>
      <c r="GB545" s="184"/>
      <c r="GC545" s="184"/>
      <c r="GD545" s="184"/>
      <c r="GE545" s="184"/>
      <c r="GF545" s="184"/>
      <c r="GG545" s="184"/>
      <c r="GH545" s="184"/>
      <c r="GI545" s="184"/>
      <c r="GJ545" s="184"/>
      <c r="GK545" s="184"/>
      <c r="GL545" s="184"/>
      <c r="GM545" s="184"/>
      <c r="GN545" s="184"/>
      <c r="GO545" s="184"/>
      <c r="GP545" s="184"/>
      <c r="GQ545" s="184"/>
      <c r="GR545" s="184"/>
      <c r="GS545" s="184"/>
      <c r="GT545" s="184"/>
      <c r="GU545" s="184"/>
      <c r="GV545" s="184"/>
      <c r="GW545" s="184"/>
      <c r="GX545" s="184"/>
      <c r="GY545" s="184"/>
      <c r="GZ545" s="184"/>
      <c r="HA545" s="184"/>
      <c r="HB545" s="184"/>
      <c r="HC545" s="184"/>
      <c r="HD545" s="184"/>
      <c r="HE545" s="184"/>
      <c r="HF545" s="184"/>
      <c r="HG545" s="184"/>
      <c r="HH545" s="184"/>
      <c r="HI545" s="184"/>
      <c r="HJ545" s="184"/>
      <c r="HK545" s="578"/>
      <c r="HL545" s="185"/>
    </row>
    <row r="546" spans="1:220">
      <c r="A546" s="284"/>
      <c r="B546" s="285"/>
      <c r="C546" s="286"/>
      <c r="D546" s="287"/>
      <c r="E546" s="288"/>
      <c r="F546" s="289"/>
      <c r="G546" s="289"/>
      <c r="H546" s="289"/>
      <c r="I546" s="289"/>
      <c r="J546" s="289"/>
      <c r="K546" s="289"/>
      <c r="L546" s="289"/>
      <c r="M546" s="572"/>
      <c r="N546" s="572"/>
      <c r="O546" s="572"/>
      <c r="P546" s="572"/>
      <c r="Q546" s="572"/>
      <c r="R546" s="572"/>
      <c r="S546" s="184"/>
      <c r="T546" s="184"/>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c r="CE546" s="184"/>
      <c r="CF546" s="184"/>
      <c r="CG546" s="184"/>
      <c r="CH546" s="184"/>
      <c r="CI546" s="184"/>
      <c r="CJ546" s="184"/>
      <c r="CK546" s="184"/>
      <c r="CL546" s="184"/>
      <c r="CM546" s="184"/>
      <c r="CN546" s="184"/>
      <c r="CO546" s="184"/>
      <c r="CP546" s="184"/>
      <c r="CQ546" s="184"/>
      <c r="CR546" s="184"/>
      <c r="CS546" s="184"/>
      <c r="CT546" s="184"/>
      <c r="CU546" s="184"/>
      <c r="CV546" s="184"/>
      <c r="CW546" s="184"/>
      <c r="CX546" s="184"/>
      <c r="CY546" s="184"/>
      <c r="CZ546" s="184"/>
      <c r="DA546" s="184"/>
      <c r="DB546" s="184"/>
      <c r="DC546" s="184"/>
      <c r="DD546" s="184"/>
      <c r="DE546" s="184"/>
      <c r="DF546" s="184"/>
      <c r="DG546" s="184"/>
      <c r="DH546" s="184"/>
      <c r="DI546" s="184"/>
      <c r="DJ546" s="184"/>
      <c r="DK546" s="184"/>
      <c r="DL546" s="184"/>
      <c r="DM546" s="184"/>
      <c r="DN546" s="184"/>
      <c r="DO546" s="184"/>
      <c r="DP546" s="184"/>
      <c r="DQ546" s="184"/>
      <c r="DR546" s="184"/>
      <c r="DS546" s="184"/>
      <c r="DT546" s="184"/>
      <c r="DU546" s="184"/>
      <c r="DV546" s="184"/>
      <c r="DW546" s="184"/>
      <c r="DX546" s="184"/>
      <c r="DY546" s="184"/>
      <c r="DZ546" s="184"/>
      <c r="EA546" s="184"/>
      <c r="EB546" s="184"/>
      <c r="EC546" s="184"/>
      <c r="ED546" s="184"/>
      <c r="EE546" s="184"/>
      <c r="EF546" s="184"/>
      <c r="EG546" s="184"/>
      <c r="EH546" s="184"/>
      <c r="EI546" s="184"/>
      <c r="EJ546" s="184"/>
      <c r="EK546" s="184"/>
      <c r="EL546" s="184"/>
      <c r="EM546" s="184"/>
      <c r="EN546" s="184"/>
      <c r="EO546" s="184"/>
      <c r="EP546" s="184"/>
      <c r="EQ546" s="184"/>
      <c r="ER546" s="184"/>
      <c r="ES546" s="184"/>
      <c r="ET546" s="184"/>
      <c r="EU546" s="184"/>
      <c r="EV546" s="184"/>
      <c r="EW546" s="184"/>
      <c r="EX546" s="184"/>
      <c r="EY546" s="184"/>
      <c r="EZ546" s="184"/>
      <c r="FA546" s="184"/>
      <c r="FB546" s="184"/>
      <c r="FC546" s="184"/>
      <c r="FD546" s="184"/>
      <c r="FE546" s="184"/>
      <c r="FF546" s="184"/>
      <c r="FG546" s="184"/>
      <c r="FH546" s="184"/>
      <c r="FI546" s="184"/>
      <c r="FJ546" s="184"/>
      <c r="FK546" s="184"/>
      <c r="FL546" s="184"/>
      <c r="FM546" s="184"/>
      <c r="FN546" s="184"/>
      <c r="FO546" s="184"/>
      <c r="FP546" s="184"/>
      <c r="FQ546" s="184"/>
      <c r="FR546" s="184"/>
      <c r="FS546" s="184"/>
      <c r="FT546" s="184"/>
      <c r="FU546" s="184"/>
      <c r="FV546" s="184"/>
      <c r="FW546" s="184"/>
      <c r="FX546" s="184"/>
      <c r="FY546" s="184"/>
      <c r="FZ546" s="184"/>
      <c r="GA546" s="184"/>
      <c r="GB546" s="184"/>
      <c r="GC546" s="184"/>
      <c r="GD546" s="184"/>
      <c r="GE546" s="184"/>
      <c r="GF546" s="184"/>
      <c r="GG546" s="184"/>
      <c r="GH546" s="184"/>
      <c r="GI546" s="184"/>
      <c r="GJ546" s="184"/>
      <c r="GK546" s="184"/>
      <c r="GL546" s="184"/>
      <c r="GM546" s="184"/>
      <c r="GN546" s="184"/>
      <c r="GO546" s="184"/>
      <c r="GP546" s="184"/>
      <c r="GQ546" s="184"/>
      <c r="GR546" s="184"/>
      <c r="GS546" s="184"/>
      <c r="GT546" s="184"/>
      <c r="GU546" s="184"/>
      <c r="GV546" s="184"/>
      <c r="GW546" s="184"/>
      <c r="GX546" s="184"/>
      <c r="GY546" s="184"/>
      <c r="GZ546" s="184"/>
      <c r="HA546" s="184"/>
      <c r="HB546" s="184"/>
      <c r="HC546" s="184"/>
      <c r="HD546" s="184"/>
      <c r="HE546" s="184"/>
      <c r="HF546" s="184"/>
      <c r="HG546" s="184"/>
      <c r="HH546" s="184"/>
      <c r="HI546" s="184"/>
      <c r="HJ546" s="184"/>
      <c r="HK546" s="578"/>
      <c r="HL546" s="185"/>
    </row>
    <row r="547" spans="1:220">
      <c r="A547" s="284"/>
      <c r="B547" s="285"/>
      <c r="C547" s="286"/>
      <c r="D547" s="287"/>
      <c r="E547" s="288"/>
      <c r="F547" s="289"/>
      <c r="G547" s="289"/>
      <c r="H547" s="289"/>
      <c r="I547" s="289"/>
      <c r="J547" s="289"/>
      <c r="K547" s="289"/>
      <c r="L547" s="289"/>
      <c r="M547" s="572"/>
      <c r="N547" s="572"/>
      <c r="O547" s="572"/>
      <c r="P547" s="572"/>
      <c r="Q547" s="572"/>
      <c r="R547" s="572"/>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c r="CE547" s="184"/>
      <c r="CF547" s="184"/>
      <c r="CG547" s="184"/>
      <c r="CH547" s="184"/>
      <c r="CI547" s="184"/>
      <c r="CJ547" s="184"/>
      <c r="CK547" s="184"/>
      <c r="CL547" s="184"/>
      <c r="CM547" s="184"/>
      <c r="CN547" s="184"/>
      <c r="CO547" s="184"/>
      <c r="CP547" s="184"/>
      <c r="CQ547" s="184"/>
      <c r="CR547" s="184"/>
      <c r="CS547" s="184"/>
      <c r="CT547" s="184"/>
      <c r="CU547" s="184"/>
      <c r="CV547" s="184"/>
      <c r="CW547" s="184"/>
      <c r="CX547" s="184"/>
      <c r="CY547" s="184"/>
      <c r="CZ547" s="184"/>
      <c r="DA547" s="184"/>
      <c r="DB547" s="184"/>
      <c r="DC547" s="184"/>
      <c r="DD547" s="184"/>
      <c r="DE547" s="184"/>
      <c r="DF547" s="184"/>
      <c r="DG547" s="184"/>
      <c r="DH547" s="184"/>
      <c r="DI547" s="184"/>
      <c r="DJ547" s="184"/>
      <c r="DK547" s="184"/>
      <c r="DL547" s="184"/>
      <c r="DM547" s="184"/>
      <c r="DN547" s="184"/>
      <c r="DO547" s="184"/>
      <c r="DP547" s="184"/>
      <c r="DQ547" s="184"/>
      <c r="DR547" s="184"/>
      <c r="DS547" s="184"/>
      <c r="DT547" s="184"/>
      <c r="DU547" s="184"/>
      <c r="DV547" s="184"/>
      <c r="DW547" s="184"/>
      <c r="DX547" s="184"/>
      <c r="DY547" s="184"/>
      <c r="DZ547" s="184"/>
      <c r="EA547" s="184"/>
      <c r="EB547" s="184"/>
      <c r="EC547" s="184"/>
      <c r="ED547" s="184"/>
      <c r="EE547" s="184"/>
      <c r="EF547" s="184"/>
      <c r="EG547" s="184"/>
      <c r="EH547" s="184"/>
      <c r="EI547" s="184"/>
      <c r="EJ547" s="184"/>
      <c r="EK547" s="184"/>
      <c r="EL547" s="184"/>
      <c r="EM547" s="184"/>
      <c r="EN547" s="184"/>
      <c r="EO547" s="184"/>
      <c r="EP547" s="184"/>
      <c r="EQ547" s="184"/>
      <c r="ER547" s="184"/>
      <c r="ES547" s="184"/>
      <c r="ET547" s="184"/>
      <c r="EU547" s="184"/>
      <c r="EV547" s="184"/>
      <c r="EW547" s="184"/>
      <c r="EX547" s="184"/>
      <c r="EY547" s="184"/>
      <c r="EZ547" s="184"/>
      <c r="FA547" s="184"/>
      <c r="FB547" s="184"/>
      <c r="FC547" s="184"/>
      <c r="FD547" s="184"/>
      <c r="FE547" s="184"/>
      <c r="FF547" s="184"/>
      <c r="FG547" s="184"/>
      <c r="FH547" s="184"/>
      <c r="FI547" s="184"/>
      <c r="FJ547" s="184"/>
      <c r="FK547" s="184"/>
      <c r="FL547" s="184"/>
      <c r="FM547" s="184"/>
      <c r="FN547" s="184"/>
      <c r="FO547" s="184"/>
      <c r="FP547" s="184"/>
      <c r="FQ547" s="184"/>
      <c r="FR547" s="184"/>
      <c r="FS547" s="184"/>
      <c r="FT547" s="184"/>
      <c r="FU547" s="184"/>
      <c r="FV547" s="184"/>
      <c r="FW547" s="184"/>
      <c r="FX547" s="184"/>
      <c r="FY547" s="184"/>
      <c r="FZ547" s="184"/>
      <c r="GA547" s="184"/>
      <c r="GB547" s="184"/>
      <c r="GC547" s="184"/>
      <c r="GD547" s="184"/>
      <c r="GE547" s="184"/>
      <c r="GF547" s="184"/>
      <c r="GG547" s="184"/>
      <c r="GH547" s="184"/>
      <c r="GI547" s="184"/>
      <c r="GJ547" s="184"/>
      <c r="GK547" s="184"/>
      <c r="GL547" s="184"/>
      <c r="GM547" s="184"/>
      <c r="GN547" s="184"/>
      <c r="GO547" s="184"/>
      <c r="GP547" s="184"/>
      <c r="GQ547" s="184"/>
      <c r="GR547" s="184"/>
      <c r="GS547" s="184"/>
      <c r="GT547" s="184"/>
      <c r="GU547" s="184"/>
      <c r="GV547" s="184"/>
      <c r="GW547" s="184"/>
      <c r="GX547" s="184"/>
      <c r="GY547" s="184"/>
      <c r="GZ547" s="184"/>
      <c r="HA547" s="184"/>
      <c r="HB547" s="184"/>
      <c r="HC547" s="184"/>
      <c r="HD547" s="184"/>
      <c r="HE547" s="184"/>
      <c r="HF547" s="184"/>
      <c r="HG547" s="184"/>
      <c r="HH547" s="184"/>
      <c r="HI547" s="184"/>
      <c r="HJ547" s="184"/>
      <c r="HK547" s="578"/>
      <c r="HL547" s="185"/>
    </row>
    <row r="548" spans="1:220">
      <c r="A548" s="284"/>
      <c r="B548" s="285"/>
      <c r="C548" s="286"/>
      <c r="D548" s="287"/>
      <c r="E548" s="288"/>
      <c r="F548" s="289"/>
      <c r="G548" s="289"/>
      <c r="H548" s="289"/>
      <c r="I548" s="289"/>
      <c r="J548" s="289"/>
      <c r="K548" s="289"/>
      <c r="L548" s="289"/>
      <c r="M548" s="572"/>
      <c r="N548" s="572"/>
      <c r="O548" s="572"/>
      <c r="P548" s="572"/>
      <c r="Q548" s="572"/>
      <c r="R548" s="572"/>
      <c r="S548" s="184"/>
      <c r="T548" s="184"/>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c r="BL548" s="184"/>
      <c r="BM548" s="184"/>
      <c r="BN548" s="184"/>
      <c r="BO548" s="184"/>
      <c r="BP548" s="184"/>
      <c r="BQ548" s="184"/>
      <c r="BR548" s="184"/>
      <c r="BS548" s="184"/>
      <c r="BT548" s="184"/>
      <c r="BU548" s="184"/>
      <c r="BV548" s="184"/>
      <c r="BW548" s="184"/>
      <c r="BX548" s="184"/>
      <c r="BY548" s="184"/>
      <c r="BZ548" s="184"/>
      <c r="CA548" s="184"/>
      <c r="CB548" s="184"/>
      <c r="CC548" s="184"/>
      <c r="CD548" s="184"/>
      <c r="CE548" s="184"/>
      <c r="CF548" s="184"/>
      <c r="CG548" s="184"/>
      <c r="CH548" s="184"/>
      <c r="CI548" s="184"/>
      <c r="CJ548" s="184"/>
      <c r="CK548" s="184"/>
      <c r="CL548" s="184"/>
      <c r="CM548" s="184"/>
      <c r="CN548" s="184"/>
      <c r="CO548" s="184"/>
      <c r="CP548" s="184"/>
      <c r="CQ548" s="184"/>
      <c r="CR548" s="184"/>
      <c r="CS548" s="184"/>
      <c r="CT548" s="184"/>
      <c r="CU548" s="184"/>
      <c r="CV548" s="184"/>
      <c r="CW548" s="184"/>
      <c r="CX548" s="184"/>
      <c r="CY548" s="184"/>
      <c r="CZ548" s="184"/>
      <c r="DA548" s="184"/>
      <c r="DB548" s="184"/>
      <c r="DC548" s="184"/>
      <c r="DD548" s="184"/>
      <c r="DE548" s="184"/>
      <c r="DF548" s="184"/>
      <c r="DG548" s="184"/>
      <c r="DH548" s="184"/>
      <c r="DI548" s="184"/>
      <c r="DJ548" s="184"/>
      <c r="DK548" s="184"/>
      <c r="DL548" s="184"/>
      <c r="DM548" s="184"/>
      <c r="DN548" s="184"/>
      <c r="DO548" s="184"/>
      <c r="DP548" s="184"/>
      <c r="DQ548" s="184"/>
      <c r="DR548" s="184"/>
      <c r="DS548" s="184"/>
      <c r="DT548" s="184"/>
      <c r="DU548" s="184"/>
      <c r="DV548" s="184"/>
      <c r="DW548" s="184"/>
      <c r="DX548" s="184"/>
      <c r="DY548" s="184"/>
      <c r="DZ548" s="184"/>
      <c r="EA548" s="184"/>
      <c r="EB548" s="184"/>
      <c r="EC548" s="184"/>
      <c r="ED548" s="184"/>
      <c r="EE548" s="184"/>
      <c r="EF548" s="184"/>
      <c r="EG548" s="184"/>
      <c r="EH548" s="184"/>
      <c r="EI548" s="184"/>
      <c r="EJ548" s="184"/>
      <c r="EK548" s="184"/>
      <c r="EL548" s="184"/>
      <c r="EM548" s="184"/>
      <c r="EN548" s="184"/>
      <c r="EO548" s="184"/>
      <c r="EP548" s="184"/>
      <c r="EQ548" s="184"/>
      <c r="ER548" s="184"/>
      <c r="ES548" s="184"/>
      <c r="ET548" s="184"/>
      <c r="EU548" s="184"/>
      <c r="EV548" s="184"/>
      <c r="EW548" s="184"/>
      <c r="EX548" s="184"/>
      <c r="EY548" s="184"/>
      <c r="EZ548" s="184"/>
      <c r="FA548" s="184"/>
      <c r="FB548" s="184"/>
      <c r="FC548" s="184"/>
      <c r="FD548" s="184"/>
      <c r="FE548" s="184"/>
      <c r="FF548" s="184"/>
      <c r="FG548" s="184"/>
      <c r="FH548" s="184"/>
      <c r="FI548" s="184"/>
      <c r="FJ548" s="184"/>
      <c r="FK548" s="184"/>
      <c r="FL548" s="184"/>
      <c r="FM548" s="184"/>
      <c r="FN548" s="184"/>
      <c r="FO548" s="184"/>
      <c r="FP548" s="184"/>
      <c r="FQ548" s="184"/>
      <c r="FR548" s="184"/>
      <c r="FS548" s="184"/>
      <c r="FT548" s="184"/>
      <c r="FU548" s="184"/>
      <c r="FV548" s="184"/>
      <c r="FW548" s="184"/>
      <c r="FX548" s="184"/>
      <c r="FY548" s="184"/>
      <c r="FZ548" s="184"/>
      <c r="GA548" s="184"/>
      <c r="GB548" s="184"/>
      <c r="GC548" s="184"/>
      <c r="GD548" s="184"/>
      <c r="GE548" s="184"/>
      <c r="GF548" s="184"/>
      <c r="GG548" s="184"/>
      <c r="GH548" s="184"/>
      <c r="GI548" s="184"/>
      <c r="GJ548" s="184"/>
      <c r="GK548" s="184"/>
      <c r="GL548" s="184"/>
      <c r="GM548" s="184"/>
      <c r="GN548" s="184"/>
      <c r="GO548" s="184"/>
      <c r="GP548" s="184"/>
      <c r="GQ548" s="184"/>
      <c r="GR548" s="184"/>
      <c r="GS548" s="184"/>
      <c r="GT548" s="184"/>
      <c r="GU548" s="184"/>
      <c r="GV548" s="184"/>
      <c r="GW548" s="184"/>
      <c r="GX548" s="184"/>
      <c r="GY548" s="184"/>
      <c r="GZ548" s="184"/>
      <c r="HA548" s="184"/>
      <c r="HB548" s="184"/>
      <c r="HC548" s="184"/>
      <c r="HD548" s="184"/>
      <c r="HE548" s="184"/>
      <c r="HF548" s="184"/>
      <c r="HG548" s="184"/>
      <c r="HH548" s="184"/>
      <c r="HI548" s="184"/>
      <c r="HJ548" s="184"/>
      <c r="HK548" s="578"/>
      <c r="HL548" s="185"/>
    </row>
    <row r="549" spans="1:220">
      <c r="A549" s="284"/>
      <c r="B549" s="285"/>
      <c r="C549" s="286"/>
      <c r="D549" s="287"/>
      <c r="E549" s="288"/>
      <c r="F549" s="289"/>
      <c r="G549" s="289"/>
      <c r="H549" s="289"/>
      <c r="I549" s="289"/>
      <c r="J549" s="289"/>
      <c r="K549" s="289"/>
      <c r="L549" s="289"/>
      <c r="M549" s="572"/>
      <c r="N549" s="572"/>
      <c r="O549" s="572"/>
      <c r="P549" s="572"/>
      <c r="Q549" s="572"/>
      <c r="R549" s="572"/>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c r="BL549" s="184"/>
      <c r="BM549" s="184"/>
      <c r="BN549" s="184"/>
      <c r="BO549" s="184"/>
      <c r="BP549" s="184"/>
      <c r="BQ549" s="184"/>
      <c r="BR549" s="184"/>
      <c r="BS549" s="184"/>
      <c r="BT549" s="184"/>
      <c r="BU549" s="184"/>
      <c r="BV549" s="184"/>
      <c r="BW549" s="184"/>
      <c r="BX549" s="184"/>
      <c r="BY549" s="184"/>
      <c r="BZ549" s="184"/>
      <c r="CA549" s="184"/>
      <c r="CB549" s="184"/>
      <c r="CC549" s="184"/>
      <c r="CD549" s="184"/>
      <c r="CE549" s="184"/>
      <c r="CF549" s="184"/>
      <c r="CG549" s="184"/>
      <c r="CH549" s="184"/>
      <c r="CI549" s="184"/>
      <c r="CJ549" s="184"/>
      <c r="CK549" s="184"/>
      <c r="CL549" s="184"/>
      <c r="CM549" s="184"/>
      <c r="CN549" s="184"/>
      <c r="CO549" s="184"/>
      <c r="CP549" s="184"/>
      <c r="CQ549" s="184"/>
      <c r="CR549" s="184"/>
      <c r="CS549" s="184"/>
      <c r="CT549" s="184"/>
      <c r="CU549" s="184"/>
      <c r="CV549" s="184"/>
      <c r="CW549" s="184"/>
      <c r="CX549" s="184"/>
      <c r="CY549" s="184"/>
      <c r="CZ549" s="184"/>
      <c r="DA549" s="184"/>
      <c r="DB549" s="184"/>
      <c r="DC549" s="184"/>
      <c r="DD549" s="184"/>
      <c r="DE549" s="184"/>
      <c r="DF549" s="184"/>
      <c r="DG549" s="184"/>
      <c r="DH549" s="184"/>
      <c r="DI549" s="184"/>
      <c r="DJ549" s="184"/>
      <c r="DK549" s="184"/>
      <c r="DL549" s="184"/>
      <c r="DM549" s="184"/>
      <c r="DN549" s="184"/>
      <c r="DO549" s="184"/>
      <c r="DP549" s="184"/>
      <c r="DQ549" s="184"/>
      <c r="DR549" s="184"/>
      <c r="DS549" s="184"/>
      <c r="DT549" s="184"/>
      <c r="DU549" s="184"/>
      <c r="DV549" s="184"/>
      <c r="DW549" s="184"/>
      <c r="DX549" s="184"/>
      <c r="DY549" s="184"/>
      <c r="DZ549" s="184"/>
      <c r="EA549" s="184"/>
      <c r="EB549" s="184"/>
      <c r="EC549" s="184"/>
      <c r="ED549" s="184"/>
      <c r="EE549" s="184"/>
      <c r="EF549" s="184"/>
      <c r="EG549" s="184"/>
      <c r="EH549" s="184"/>
      <c r="EI549" s="184"/>
      <c r="EJ549" s="184"/>
      <c r="EK549" s="184"/>
      <c r="EL549" s="184"/>
      <c r="EM549" s="184"/>
      <c r="EN549" s="184"/>
      <c r="EO549" s="184"/>
      <c r="EP549" s="184"/>
      <c r="EQ549" s="184"/>
      <c r="ER549" s="184"/>
      <c r="ES549" s="184"/>
      <c r="ET549" s="184"/>
      <c r="EU549" s="184"/>
      <c r="EV549" s="184"/>
      <c r="EW549" s="184"/>
      <c r="EX549" s="184"/>
      <c r="EY549" s="184"/>
      <c r="EZ549" s="184"/>
      <c r="FA549" s="184"/>
      <c r="FB549" s="184"/>
      <c r="FC549" s="184"/>
      <c r="FD549" s="184"/>
      <c r="FE549" s="184"/>
      <c r="FF549" s="184"/>
      <c r="FG549" s="184"/>
      <c r="FH549" s="184"/>
      <c r="FI549" s="184"/>
      <c r="FJ549" s="184"/>
      <c r="FK549" s="184"/>
      <c r="FL549" s="184"/>
      <c r="FM549" s="184"/>
      <c r="FN549" s="184"/>
      <c r="FO549" s="184"/>
      <c r="FP549" s="184"/>
      <c r="FQ549" s="184"/>
      <c r="FR549" s="184"/>
      <c r="FS549" s="184"/>
      <c r="FT549" s="184"/>
      <c r="FU549" s="184"/>
      <c r="FV549" s="184"/>
      <c r="FW549" s="184"/>
      <c r="FX549" s="184"/>
      <c r="FY549" s="184"/>
      <c r="FZ549" s="184"/>
      <c r="GA549" s="184"/>
      <c r="GB549" s="184"/>
      <c r="GC549" s="184"/>
      <c r="GD549" s="184"/>
      <c r="GE549" s="184"/>
      <c r="GF549" s="184"/>
      <c r="GG549" s="184"/>
      <c r="GH549" s="184"/>
      <c r="GI549" s="184"/>
      <c r="GJ549" s="184"/>
      <c r="GK549" s="184"/>
      <c r="GL549" s="184"/>
      <c r="GM549" s="184"/>
      <c r="GN549" s="184"/>
      <c r="GO549" s="184"/>
      <c r="GP549" s="184"/>
      <c r="GQ549" s="184"/>
      <c r="GR549" s="184"/>
      <c r="GS549" s="184"/>
      <c r="GT549" s="184"/>
      <c r="GU549" s="184"/>
      <c r="GV549" s="184"/>
      <c r="GW549" s="184"/>
      <c r="GX549" s="184"/>
      <c r="GY549" s="184"/>
      <c r="GZ549" s="184"/>
      <c r="HA549" s="184"/>
      <c r="HB549" s="184"/>
      <c r="HC549" s="184"/>
      <c r="HD549" s="184"/>
      <c r="HE549" s="184"/>
      <c r="HF549" s="184"/>
      <c r="HG549" s="184"/>
      <c r="HH549" s="184"/>
      <c r="HI549" s="184"/>
      <c r="HJ549" s="184"/>
      <c r="HK549" s="578"/>
      <c r="HL549" s="185"/>
    </row>
    <row r="550" spans="1:220">
      <c r="A550" s="284"/>
      <c r="B550" s="285"/>
      <c r="C550" s="286"/>
      <c r="D550" s="287"/>
      <c r="E550" s="288"/>
      <c r="F550" s="289"/>
      <c r="G550" s="289"/>
      <c r="H550" s="289"/>
      <c r="I550" s="289"/>
      <c r="J550" s="289"/>
      <c r="K550" s="289"/>
      <c r="L550" s="289"/>
      <c r="M550" s="572"/>
      <c r="N550" s="572"/>
      <c r="O550" s="572"/>
      <c r="P550" s="572"/>
      <c r="Q550" s="572"/>
      <c r="R550" s="572"/>
      <c r="S550" s="184"/>
      <c r="T550" s="184"/>
      <c r="U550" s="184"/>
      <c r="V550" s="184"/>
      <c r="W550" s="184"/>
      <c r="X550" s="184"/>
      <c r="Y550" s="184"/>
      <c r="Z550" s="184"/>
      <c r="AA550" s="184"/>
      <c r="AB550" s="184"/>
      <c r="AC550" s="184"/>
      <c r="AD550" s="184"/>
      <c r="AE550" s="184"/>
      <c r="AF550" s="184"/>
      <c r="AG550" s="184"/>
      <c r="AH550" s="184"/>
      <c r="AI550" s="184"/>
      <c r="AJ550" s="184"/>
      <c r="AK550" s="184"/>
      <c r="AL550" s="184"/>
      <c r="AM550" s="184"/>
      <c r="AN550" s="184"/>
      <c r="AO550" s="184"/>
      <c r="AP550" s="184"/>
      <c r="AQ550" s="184"/>
      <c r="AR550" s="184"/>
      <c r="AS550" s="184"/>
      <c r="AT550" s="184"/>
      <c r="AU550" s="184"/>
      <c r="AV550" s="184"/>
      <c r="AW550" s="184"/>
      <c r="AX550" s="184"/>
      <c r="AY550" s="184"/>
      <c r="AZ550" s="184"/>
      <c r="BA550" s="184"/>
      <c r="BB550" s="184"/>
      <c r="BC550" s="184"/>
      <c r="BD550" s="184"/>
      <c r="BE550" s="184"/>
      <c r="BF550" s="184"/>
      <c r="BG550" s="184"/>
      <c r="BH550" s="184"/>
      <c r="BI550" s="184"/>
      <c r="BJ550" s="184"/>
      <c r="BK550" s="184"/>
      <c r="BL550" s="184"/>
      <c r="BM550" s="184"/>
      <c r="BN550" s="184"/>
      <c r="BO550" s="184"/>
      <c r="BP550" s="184"/>
      <c r="BQ550" s="184"/>
      <c r="BR550" s="184"/>
      <c r="BS550" s="184"/>
      <c r="BT550" s="184"/>
      <c r="BU550" s="184"/>
      <c r="BV550" s="184"/>
      <c r="BW550" s="184"/>
      <c r="BX550" s="184"/>
      <c r="BY550" s="184"/>
      <c r="BZ550" s="184"/>
      <c r="CA550" s="184"/>
      <c r="CB550" s="184"/>
      <c r="CC550" s="184"/>
      <c r="CD550" s="184"/>
      <c r="CE550" s="184"/>
      <c r="CF550" s="184"/>
      <c r="CG550" s="184"/>
      <c r="CH550" s="184"/>
      <c r="CI550" s="184"/>
      <c r="CJ550" s="184"/>
      <c r="CK550" s="184"/>
      <c r="CL550" s="184"/>
      <c r="CM550" s="184"/>
      <c r="CN550" s="184"/>
      <c r="CO550" s="184"/>
      <c r="CP550" s="184"/>
      <c r="CQ550" s="184"/>
      <c r="CR550" s="184"/>
      <c r="CS550" s="184"/>
      <c r="CT550" s="184"/>
      <c r="CU550" s="184"/>
      <c r="CV550" s="184"/>
      <c r="CW550" s="184"/>
      <c r="CX550" s="184"/>
      <c r="CY550" s="184"/>
      <c r="CZ550" s="184"/>
      <c r="DA550" s="184"/>
      <c r="DB550" s="184"/>
      <c r="DC550" s="184"/>
      <c r="DD550" s="184"/>
      <c r="DE550" s="184"/>
      <c r="DF550" s="184"/>
      <c r="DG550" s="184"/>
      <c r="DH550" s="184"/>
      <c r="DI550" s="184"/>
      <c r="DJ550" s="184"/>
      <c r="DK550" s="184"/>
      <c r="DL550" s="184"/>
      <c r="DM550" s="184"/>
      <c r="DN550" s="184"/>
      <c r="DO550" s="184"/>
      <c r="DP550" s="184"/>
      <c r="DQ550" s="184"/>
      <c r="DR550" s="184"/>
      <c r="DS550" s="184"/>
      <c r="DT550" s="184"/>
      <c r="DU550" s="184"/>
      <c r="DV550" s="184"/>
      <c r="DW550" s="184"/>
      <c r="DX550" s="184"/>
      <c r="DY550" s="184"/>
      <c r="DZ550" s="184"/>
      <c r="EA550" s="184"/>
      <c r="EB550" s="184"/>
      <c r="EC550" s="184"/>
      <c r="ED550" s="184"/>
      <c r="EE550" s="184"/>
      <c r="EF550" s="184"/>
      <c r="EG550" s="184"/>
      <c r="EH550" s="184"/>
      <c r="EI550" s="184"/>
      <c r="EJ550" s="184"/>
      <c r="EK550" s="184"/>
      <c r="EL550" s="184"/>
      <c r="EM550" s="184"/>
      <c r="EN550" s="184"/>
      <c r="EO550" s="184"/>
      <c r="EP550" s="184"/>
      <c r="EQ550" s="184"/>
      <c r="ER550" s="184"/>
      <c r="ES550" s="184"/>
      <c r="ET550" s="184"/>
      <c r="EU550" s="184"/>
      <c r="EV550" s="184"/>
      <c r="EW550" s="184"/>
      <c r="EX550" s="184"/>
      <c r="EY550" s="184"/>
      <c r="EZ550" s="184"/>
      <c r="FA550" s="184"/>
      <c r="FB550" s="184"/>
      <c r="FC550" s="184"/>
      <c r="FD550" s="184"/>
      <c r="FE550" s="184"/>
      <c r="FF550" s="184"/>
      <c r="FG550" s="184"/>
      <c r="FH550" s="184"/>
      <c r="FI550" s="184"/>
      <c r="FJ550" s="184"/>
      <c r="FK550" s="184"/>
      <c r="FL550" s="184"/>
      <c r="FM550" s="184"/>
      <c r="FN550" s="184"/>
      <c r="FO550" s="184"/>
      <c r="FP550" s="184"/>
      <c r="FQ550" s="184"/>
      <c r="FR550" s="184"/>
      <c r="FS550" s="184"/>
      <c r="FT550" s="184"/>
      <c r="FU550" s="184"/>
      <c r="FV550" s="184"/>
      <c r="FW550" s="184"/>
      <c r="FX550" s="184"/>
      <c r="FY550" s="184"/>
      <c r="FZ550" s="184"/>
      <c r="GA550" s="184"/>
      <c r="GB550" s="184"/>
      <c r="GC550" s="184"/>
      <c r="GD550" s="184"/>
      <c r="GE550" s="184"/>
      <c r="GF550" s="184"/>
      <c r="GG550" s="184"/>
      <c r="GH550" s="184"/>
      <c r="GI550" s="184"/>
      <c r="GJ550" s="184"/>
      <c r="GK550" s="184"/>
      <c r="GL550" s="184"/>
      <c r="GM550" s="184"/>
      <c r="GN550" s="184"/>
      <c r="GO550" s="184"/>
      <c r="GP550" s="184"/>
      <c r="GQ550" s="184"/>
      <c r="GR550" s="184"/>
      <c r="GS550" s="184"/>
      <c r="GT550" s="184"/>
      <c r="GU550" s="184"/>
      <c r="GV550" s="184"/>
      <c r="GW550" s="184"/>
      <c r="GX550" s="184"/>
      <c r="GY550" s="184"/>
      <c r="GZ550" s="184"/>
      <c r="HA550" s="184"/>
      <c r="HB550" s="184"/>
      <c r="HC550" s="184"/>
      <c r="HD550" s="184"/>
      <c r="HE550" s="184"/>
      <c r="HF550" s="184"/>
      <c r="HG550" s="184"/>
      <c r="HH550" s="184"/>
      <c r="HI550" s="184"/>
      <c r="HJ550" s="184"/>
      <c r="HK550" s="578"/>
      <c r="HL550" s="185"/>
    </row>
    <row r="551" spans="1:220">
      <c r="A551" s="284"/>
      <c r="B551" s="285"/>
      <c r="C551" s="286"/>
      <c r="D551" s="287"/>
      <c r="E551" s="288"/>
      <c r="F551" s="289"/>
      <c r="G551" s="289"/>
      <c r="H551" s="289"/>
      <c r="I551" s="289"/>
      <c r="J551" s="289"/>
      <c r="K551" s="289"/>
      <c r="L551" s="289"/>
      <c r="M551" s="572"/>
      <c r="N551" s="572"/>
      <c r="O551" s="572"/>
      <c r="P551" s="572"/>
      <c r="Q551" s="572"/>
      <c r="R551" s="572"/>
      <c r="S551" s="184"/>
      <c r="T551" s="184"/>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c r="BL551" s="184"/>
      <c r="BM551" s="184"/>
      <c r="BN551" s="184"/>
      <c r="BO551" s="184"/>
      <c r="BP551" s="184"/>
      <c r="BQ551" s="184"/>
      <c r="BR551" s="184"/>
      <c r="BS551" s="184"/>
      <c r="BT551" s="184"/>
      <c r="BU551" s="184"/>
      <c r="BV551" s="184"/>
      <c r="BW551" s="184"/>
      <c r="BX551" s="184"/>
      <c r="BY551" s="184"/>
      <c r="BZ551" s="184"/>
      <c r="CA551" s="184"/>
      <c r="CB551" s="184"/>
      <c r="CC551" s="184"/>
      <c r="CD551" s="184"/>
      <c r="CE551" s="184"/>
      <c r="CF551" s="184"/>
      <c r="CG551" s="184"/>
      <c r="CH551" s="184"/>
      <c r="CI551" s="184"/>
      <c r="CJ551" s="184"/>
      <c r="CK551" s="184"/>
      <c r="CL551" s="184"/>
      <c r="CM551" s="184"/>
      <c r="CN551" s="184"/>
      <c r="CO551" s="184"/>
      <c r="CP551" s="184"/>
      <c r="CQ551" s="184"/>
      <c r="CR551" s="184"/>
      <c r="CS551" s="184"/>
      <c r="CT551" s="184"/>
      <c r="CU551" s="184"/>
      <c r="CV551" s="184"/>
      <c r="CW551" s="184"/>
      <c r="CX551" s="184"/>
      <c r="CY551" s="184"/>
      <c r="CZ551" s="184"/>
      <c r="DA551" s="184"/>
      <c r="DB551" s="184"/>
      <c r="DC551" s="184"/>
      <c r="DD551" s="184"/>
      <c r="DE551" s="184"/>
      <c r="DF551" s="184"/>
      <c r="DG551" s="184"/>
      <c r="DH551" s="184"/>
      <c r="DI551" s="184"/>
      <c r="DJ551" s="184"/>
      <c r="DK551" s="184"/>
      <c r="DL551" s="184"/>
      <c r="DM551" s="184"/>
      <c r="DN551" s="184"/>
      <c r="DO551" s="184"/>
      <c r="DP551" s="184"/>
      <c r="DQ551" s="184"/>
      <c r="DR551" s="184"/>
      <c r="DS551" s="184"/>
      <c r="DT551" s="184"/>
      <c r="DU551" s="184"/>
      <c r="DV551" s="184"/>
      <c r="DW551" s="184"/>
      <c r="DX551" s="184"/>
      <c r="DY551" s="184"/>
      <c r="DZ551" s="184"/>
      <c r="EA551" s="184"/>
      <c r="EB551" s="184"/>
      <c r="EC551" s="184"/>
      <c r="ED551" s="184"/>
      <c r="EE551" s="184"/>
      <c r="EF551" s="184"/>
      <c r="EG551" s="184"/>
      <c r="EH551" s="184"/>
      <c r="EI551" s="184"/>
      <c r="EJ551" s="184"/>
      <c r="EK551" s="184"/>
      <c r="EL551" s="184"/>
      <c r="EM551" s="184"/>
      <c r="EN551" s="184"/>
      <c r="EO551" s="184"/>
      <c r="EP551" s="184"/>
      <c r="EQ551" s="184"/>
      <c r="ER551" s="184"/>
      <c r="ES551" s="184"/>
      <c r="ET551" s="184"/>
      <c r="EU551" s="184"/>
      <c r="EV551" s="184"/>
      <c r="EW551" s="184"/>
      <c r="EX551" s="184"/>
      <c r="EY551" s="184"/>
      <c r="EZ551" s="184"/>
      <c r="FA551" s="184"/>
      <c r="FB551" s="184"/>
      <c r="FC551" s="184"/>
      <c r="FD551" s="184"/>
      <c r="FE551" s="184"/>
      <c r="FF551" s="184"/>
      <c r="FG551" s="184"/>
      <c r="FH551" s="184"/>
      <c r="FI551" s="184"/>
      <c r="FJ551" s="184"/>
      <c r="FK551" s="184"/>
      <c r="FL551" s="184"/>
      <c r="FM551" s="184"/>
      <c r="FN551" s="184"/>
      <c r="FO551" s="184"/>
      <c r="FP551" s="184"/>
      <c r="FQ551" s="184"/>
      <c r="FR551" s="184"/>
      <c r="FS551" s="184"/>
      <c r="FT551" s="184"/>
      <c r="FU551" s="184"/>
      <c r="FV551" s="184"/>
      <c r="FW551" s="184"/>
      <c r="FX551" s="184"/>
      <c r="FY551" s="184"/>
      <c r="FZ551" s="184"/>
      <c r="GA551" s="184"/>
      <c r="GB551" s="184"/>
      <c r="GC551" s="184"/>
      <c r="GD551" s="184"/>
      <c r="GE551" s="184"/>
      <c r="GF551" s="184"/>
      <c r="GG551" s="184"/>
      <c r="GH551" s="184"/>
      <c r="GI551" s="184"/>
      <c r="GJ551" s="184"/>
      <c r="GK551" s="184"/>
      <c r="GL551" s="184"/>
      <c r="GM551" s="184"/>
      <c r="GN551" s="184"/>
      <c r="GO551" s="184"/>
      <c r="GP551" s="184"/>
      <c r="GQ551" s="184"/>
      <c r="GR551" s="184"/>
      <c r="GS551" s="184"/>
      <c r="GT551" s="184"/>
      <c r="GU551" s="184"/>
      <c r="GV551" s="184"/>
      <c r="GW551" s="184"/>
      <c r="GX551" s="184"/>
      <c r="GY551" s="184"/>
      <c r="GZ551" s="184"/>
      <c r="HA551" s="184"/>
      <c r="HB551" s="184"/>
      <c r="HC551" s="184"/>
      <c r="HD551" s="184"/>
      <c r="HE551" s="184"/>
      <c r="HF551" s="184"/>
      <c r="HG551" s="184"/>
      <c r="HH551" s="184"/>
      <c r="HI551" s="184"/>
      <c r="HJ551" s="184"/>
      <c r="HK551" s="578"/>
      <c r="HL551" s="185"/>
    </row>
    <row r="552" spans="1:220">
      <c r="A552" s="284"/>
      <c r="B552" s="285"/>
      <c r="C552" s="286"/>
      <c r="D552" s="287"/>
      <c r="E552" s="288"/>
      <c r="F552" s="289"/>
      <c r="G552" s="289"/>
      <c r="H552" s="289"/>
      <c r="I552" s="289"/>
      <c r="J552" s="289"/>
      <c r="K552" s="289"/>
      <c r="L552" s="289"/>
      <c r="M552" s="572"/>
      <c r="N552" s="572"/>
      <c r="O552" s="572"/>
      <c r="P552" s="572"/>
      <c r="Q552" s="572"/>
      <c r="R552" s="572"/>
      <c r="S552" s="184"/>
      <c r="T552" s="184"/>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c r="CE552" s="184"/>
      <c r="CF552" s="184"/>
      <c r="CG552" s="184"/>
      <c r="CH552" s="184"/>
      <c r="CI552" s="184"/>
      <c r="CJ552" s="184"/>
      <c r="CK552" s="184"/>
      <c r="CL552" s="184"/>
      <c r="CM552" s="184"/>
      <c r="CN552" s="184"/>
      <c r="CO552" s="184"/>
      <c r="CP552" s="184"/>
      <c r="CQ552" s="184"/>
      <c r="CR552" s="184"/>
      <c r="CS552" s="184"/>
      <c r="CT552" s="184"/>
      <c r="CU552" s="184"/>
      <c r="CV552" s="184"/>
      <c r="CW552" s="184"/>
      <c r="CX552" s="184"/>
      <c r="CY552" s="184"/>
      <c r="CZ552" s="184"/>
      <c r="DA552" s="184"/>
      <c r="DB552" s="184"/>
      <c r="DC552" s="184"/>
      <c r="DD552" s="184"/>
      <c r="DE552" s="184"/>
      <c r="DF552" s="184"/>
      <c r="DG552" s="184"/>
      <c r="DH552" s="184"/>
      <c r="DI552" s="184"/>
      <c r="DJ552" s="184"/>
      <c r="DK552" s="184"/>
      <c r="DL552" s="184"/>
      <c r="DM552" s="184"/>
      <c r="DN552" s="184"/>
      <c r="DO552" s="184"/>
      <c r="DP552" s="184"/>
      <c r="DQ552" s="184"/>
      <c r="DR552" s="184"/>
      <c r="DS552" s="184"/>
      <c r="DT552" s="184"/>
      <c r="DU552" s="184"/>
      <c r="DV552" s="184"/>
      <c r="DW552" s="184"/>
      <c r="DX552" s="184"/>
      <c r="DY552" s="184"/>
      <c r="DZ552" s="184"/>
      <c r="EA552" s="184"/>
      <c r="EB552" s="184"/>
      <c r="EC552" s="184"/>
      <c r="ED552" s="184"/>
      <c r="EE552" s="184"/>
      <c r="EF552" s="184"/>
      <c r="EG552" s="184"/>
      <c r="EH552" s="184"/>
      <c r="EI552" s="184"/>
      <c r="EJ552" s="184"/>
      <c r="EK552" s="184"/>
      <c r="EL552" s="184"/>
      <c r="EM552" s="184"/>
      <c r="EN552" s="184"/>
      <c r="EO552" s="184"/>
      <c r="EP552" s="184"/>
      <c r="EQ552" s="184"/>
      <c r="ER552" s="184"/>
      <c r="ES552" s="184"/>
      <c r="ET552" s="184"/>
      <c r="EU552" s="184"/>
      <c r="EV552" s="184"/>
      <c r="EW552" s="184"/>
      <c r="EX552" s="184"/>
      <c r="EY552" s="184"/>
      <c r="EZ552" s="184"/>
      <c r="FA552" s="184"/>
      <c r="FB552" s="184"/>
      <c r="FC552" s="184"/>
      <c r="FD552" s="184"/>
      <c r="FE552" s="184"/>
      <c r="FF552" s="184"/>
      <c r="FG552" s="184"/>
      <c r="FH552" s="184"/>
      <c r="FI552" s="184"/>
      <c r="FJ552" s="184"/>
      <c r="FK552" s="184"/>
      <c r="FL552" s="184"/>
      <c r="FM552" s="184"/>
      <c r="FN552" s="184"/>
      <c r="FO552" s="184"/>
      <c r="FP552" s="184"/>
      <c r="FQ552" s="184"/>
      <c r="FR552" s="184"/>
      <c r="FS552" s="184"/>
      <c r="FT552" s="184"/>
      <c r="FU552" s="184"/>
      <c r="FV552" s="184"/>
      <c r="FW552" s="184"/>
      <c r="FX552" s="184"/>
      <c r="FY552" s="184"/>
      <c r="FZ552" s="184"/>
      <c r="GA552" s="184"/>
      <c r="GB552" s="184"/>
      <c r="GC552" s="184"/>
      <c r="GD552" s="184"/>
      <c r="GE552" s="184"/>
      <c r="GF552" s="184"/>
      <c r="GG552" s="184"/>
      <c r="GH552" s="184"/>
      <c r="GI552" s="184"/>
      <c r="GJ552" s="184"/>
      <c r="GK552" s="184"/>
      <c r="GL552" s="184"/>
      <c r="GM552" s="184"/>
      <c r="GN552" s="184"/>
      <c r="GO552" s="184"/>
      <c r="GP552" s="184"/>
      <c r="GQ552" s="184"/>
      <c r="GR552" s="184"/>
      <c r="GS552" s="184"/>
      <c r="GT552" s="184"/>
      <c r="GU552" s="184"/>
      <c r="GV552" s="184"/>
      <c r="GW552" s="184"/>
      <c r="GX552" s="184"/>
      <c r="GY552" s="184"/>
      <c r="GZ552" s="184"/>
      <c r="HA552" s="184"/>
      <c r="HB552" s="184"/>
      <c r="HC552" s="184"/>
      <c r="HD552" s="184"/>
      <c r="HE552" s="184"/>
      <c r="HF552" s="184"/>
      <c r="HG552" s="184"/>
      <c r="HH552" s="184"/>
      <c r="HI552" s="184"/>
      <c r="HJ552" s="184"/>
      <c r="HK552" s="578"/>
      <c r="HL552" s="185"/>
    </row>
    <row r="553" spans="1:220">
      <c r="A553" s="284"/>
      <c r="B553" s="285"/>
      <c r="C553" s="286"/>
      <c r="D553" s="287"/>
      <c r="E553" s="288"/>
      <c r="F553" s="289"/>
      <c r="G553" s="289"/>
      <c r="H553" s="289"/>
      <c r="I553" s="289"/>
      <c r="J553" s="289"/>
      <c r="K553" s="289"/>
      <c r="L553" s="289"/>
      <c r="M553" s="572"/>
      <c r="N553" s="572"/>
      <c r="O553" s="572"/>
      <c r="P553" s="572"/>
      <c r="Q553" s="572"/>
      <c r="R553" s="572"/>
      <c r="S553" s="184"/>
      <c r="T553" s="184"/>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c r="BL553" s="184"/>
      <c r="BM553" s="184"/>
      <c r="BN553" s="184"/>
      <c r="BO553" s="184"/>
      <c r="BP553" s="184"/>
      <c r="BQ553" s="184"/>
      <c r="BR553" s="184"/>
      <c r="BS553" s="184"/>
      <c r="BT553" s="184"/>
      <c r="BU553" s="184"/>
      <c r="BV553" s="184"/>
      <c r="BW553" s="184"/>
      <c r="BX553" s="184"/>
      <c r="BY553" s="184"/>
      <c r="BZ553" s="184"/>
      <c r="CA553" s="184"/>
      <c r="CB553" s="184"/>
      <c r="CC553" s="184"/>
      <c r="CD553" s="184"/>
      <c r="CE553" s="184"/>
      <c r="CF553" s="184"/>
      <c r="CG553" s="184"/>
      <c r="CH553" s="184"/>
      <c r="CI553" s="184"/>
      <c r="CJ553" s="184"/>
      <c r="CK553" s="184"/>
      <c r="CL553" s="184"/>
      <c r="CM553" s="184"/>
      <c r="CN553" s="184"/>
      <c r="CO553" s="184"/>
      <c r="CP553" s="184"/>
      <c r="CQ553" s="184"/>
      <c r="CR553" s="184"/>
      <c r="CS553" s="184"/>
      <c r="CT553" s="184"/>
      <c r="CU553" s="184"/>
      <c r="CV553" s="184"/>
      <c r="CW553" s="184"/>
      <c r="CX553" s="184"/>
      <c r="CY553" s="184"/>
      <c r="CZ553" s="184"/>
      <c r="DA553" s="184"/>
      <c r="DB553" s="184"/>
      <c r="DC553" s="184"/>
      <c r="DD553" s="184"/>
      <c r="DE553" s="184"/>
      <c r="DF553" s="184"/>
      <c r="DG553" s="184"/>
      <c r="DH553" s="184"/>
      <c r="DI553" s="184"/>
      <c r="DJ553" s="184"/>
      <c r="DK553" s="184"/>
      <c r="DL553" s="184"/>
      <c r="DM553" s="184"/>
      <c r="DN553" s="184"/>
      <c r="DO553" s="184"/>
      <c r="DP553" s="184"/>
      <c r="DQ553" s="184"/>
      <c r="DR553" s="184"/>
      <c r="DS553" s="184"/>
      <c r="DT553" s="184"/>
      <c r="DU553" s="184"/>
      <c r="DV553" s="184"/>
      <c r="DW553" s="184"/>
      <c r="DX553" s="184"/>
      <c r="DY553" s="184"/>
      <c r="DZ553" s="184"/>
      <c r="EA553" s="184"/>
      <c r="EB553" s="184"/>
      <c r="EC553" s="184"/>
      <c r="ED553" s="184"/>
      <c r="EE553" s="184"/>
      <c r="EF553" s="184"/>
      <c r="EG553" s="184"/>
      <c r="EH553" s="184"/>
      <c r="EI553" s="184"/>
      <c r="EJ553" s="184"/>
      <c r="EK553" s="184"/>
      <c r="EL553" s="184"/>
      <c r="EM553" s="184"/>
      <c r="EN553" s="184"/>
      <c r="EO553" s="184"/>
      <c r="EP553" s="184"/>
      <c r="EQ553" s="184"/>
      <c r="ER553" s="184"/>
      <c r="ES553" s="184"/>
      <c r="ET553" s="184"/>
      <c r="EU553" s="184"/>
      <c r="EV553" s="184"/>
      <c r="EW553" s="184"/>
      <c r="EX553" s="184"/>
      <c r="EY553" s="184"/>
      <c r="EZ553" s="184"/>
      <c r="FA553" s="184"/>
      <c r="FB553" s="184"/>
      <c r="FC553" s="184"/>
      <c r="FD553" s="184"/>
      <c r="FE553" s="184"/>
      <c r="FF553" s="184"/>
      <c r="FG553" s="184"/>
      <c r="FH553" s="184"/>
      <c r="FI553" s="184"/>
      <c r="FJ553" s="184"/>
      <c r="FK553" s="184"/>
      <c r="FL553" s="184"/>
      <c r="FM553" s="184"/>
      <c r="FN553" s="184"/>
      <c r="FO553" s="184"/>
      <c r="FP553" s="184"/>
      <c r="FQ553" s="184"/>
      <c r="FR553" s="184"/>
      <c r="FS553" s="184"/>
      <c r="FT553" s="184"/>
      <c r="FU553" s="184"/>
      <c r="FV553" s="184"/>
      <c r="FW553" s="184"/>
      <c r="FX553" s="184"/>
      <c r="FY553" s="184"/>
      <c r="FZ553" s="184"/>
      <c r="GA553" s="184"/>
      <c r="GB553" s="184"/>
      <c r="GC553" s="184"/>
      <c r="GD553" s="184"/>
      <c r="GE553" s="184"/>
      <c r="GF553" s="184"/>
      <c r="GG553" s="184"/>
      <c r="GH553" s="184"/>
      <c r="GI553" s="184"/>
      <c r="GJ553" s="184"/>
      <c r="GK553" s="184"/>
      <c r="GL553" s="184"/>
      <c r="GM553" s="184"/>
      <c r="GN553" s="184"/>
      <c r="GO553" s="184"/>
      <c r="GP553" s="184"/>
      <c r="GQ553" s="184"/>
      <c r="GR553" s="184"/>
      <c r="GS553" s="184"/>
      <c r="GT553" s="184"/>
      <c r="GU553" s="184"/>
      <c r="GV553" s="184"/>
      <c r="GW553" s="184"/>
      <c r="GX553" s="184"/>
      <c r="GY553" s="184"/>
      <c r="GZ553" s="184"/>
      <c r="HA553" s="184"/>
      <c r="HB553" s="184"/>
      <c r="HC553" s="184"/>
      <c r="HD553" s="184"/>
      <c r="HE553" s="184"/>
      <c r="HF553" s="184"/>
      <c r="HG553" s="184"/>
      <c r="HH553" s="184"/>
      <c r="HI553" s="184"/>
      <c r="HJ553" s="184"/>
      <c r="HK553" s="578"/>
      <c r="HL553" s="185"/>
    </row>
    <row r="554" spans="1:220">
      <c r="A554" s="284"/>
      <c r="B554" s="285"/>
      <c r="C554" s="286"/>
      <c r="D554" s="287"/>
      <c r="E554" s="288"/>
      <c r="F554" s="289"/>
      <c r="G554" s="289"/>
      <c r="H554" s="289"/>
      <c r="I554" s="289"/>
      <c r="J554" s="289"/>
      <c r="K554" s="289"/>
      <c r="L554" s="289"/>
      <c r="M554" s="572"/>
      <c r="N554" s="572"/>
      <c r="O554" s="572"/>
      <c r="P554" s="572"/>
      <c r="Q554" s="572"/>
      <c r="R554" s="572"/>
      <c r="S554" s="184"/>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c r="BL554" s="184"/>
      <c r="BM554" s="184"/>
      <c r="BN554" s="184"/>
      <c r="BO554" s="184"/>
      <c r="BP554" s="184"/>
      <c r="BQ554" s="184"/>
      <c r="BR554" s="184"/>
      <c r="BS554" s="184"/>
      <c r="BT554" s="184"/>
      <c r="BU554" s="184"/>
      <c r="BV554" s="184"/>
      <c r="BW554" s="184"/>
      <c r="BX554" s="184"/>
      <c r="BY554" s="184"/>
      <c r="BZ554" s="184"/>
      <c r="CA554" s="184"/>
      <c r="CB554" s="184"/>
      <c r="CC554" s="184"/>
      <c r="CD554" s="184"/>
      <c r="CE554" s="184"/>
      <c r="CF554" s="184"/>
      <c r="CG554" s="184"/>
      <c r="CH554" s="184"/>
      <c r="CI554" s="184"/>
      <c r="CJ554" s="184"/>
      <c r="CK554" s="184"/>
      <c r="CL554" s="184"/>
      <c r="CM554" s="184"/>
      <c r="CN554" s="184"/>
      <c r="CO554" s="184"/>
      <c r="CP554" s="184"/>
      <c r="CQ554" s="184"/>
      <c r="CR554" s="184"/>
      <c r="CS554" s="184"/>
      <c r="CT554" s="184"/>
      <c r="CU554" s="184"/>
      <c r="CV554" s="184"/>
      <c r="CW554" s="184"/>
      <c r="CX554" s="184"/>
      <c r="CY554" s="184"/>
      <c r="CZ554" s="184"/>
      <c r="DA554" s="184"/>
      <c r="DB554" s="184"/>
      <c r="DC554" s="184"/>
      <c r="DD554" s="184"/>
      <c r="DE554" s="184"/>
      <c r="DF554" s="184"/>
      <c r="DG554" s="184"/>
      <c r="DH554" s="184"/>
      <c r="DI554" s="184"/>
      <c r="DJ554" s="184"/>
      <c r="DK554" s="184"/>
      <c r="DL554" s="184"/>
      <c r="DM554" s="184"/>
      <c r="DN554" s="184"/>
      <c r="DO554" s="184"/>
      <c r="DP554" s="184"/>
      <c r="DQ554" s="184"/>
      <c r="DR554" s="184"/>
      <c r="DS554" s="184"/>
      <c r="DT554" s="184"/>
      <c r="DU554" s="184"/>
      <c r="DV554" s="184"/>
      <c r="DW554" s="184"/>
      <c r="DX554" s="184"/>
      <c r="DY554" s="184"/>
      <c r="DZ554" s="184"/>
      <c r="EA554" s="184"/>
      <c r="EB554" s="184"/>
      <c r="EC554" s="184"/>
      <c r="ED554" s="184"/>
      <c r="EE554" s="184"/>
      <c r="EF554" s="184"/>
      <c r="EG554" s="184"/>
      <c r="EH554" s="184"/>
      <c r="EI554" s="184"/>
      <c r="EJ554" s="184"/>
      <c r="EK554" s="184"/>
      <c r="EL554" s="184"/>
      <c r="EM554" s="184"/>
      <c r="EN554" s="184"/>
      <c r="EO554" s="184"/>
      <c r="EP554" s="184"/>
      <c r="EQ554" s="184"/>
      <c r="ER554" s="184"/>
      <c r="ES554" s="184"/>
      <c r="ET554" s="184"/>
      <c r="EU554" s="184"/>
      <c r="EV554" s="184"/>
      <c r="EW554" s="184"/>
      <c r="EX554" s="184"/>
      <c r="EY554" s="184"/>
      <c r="EZ554" s="184"/>
      <c r="FA554" s="184"/>
      <c r="FB554" s="184"/>
      <c r="FC554" s="184"/>
      <c r="FD554" s="184"/>
      <c r="FE554" s="184"/>
      <c r="FF554" s="184"/>
      <c r="FG554" s="184"/>
      <c r="FH554" s="184"/>
      <c r="FI554" s="184"/>
      <c r="FJ554" s="184"/>
      <c r="FK554" s="184"/>
      <c r="FL554" s="184"/>
      <c r="FM554" s="184"/>
      <c r="FN554" s="184"/>
      <c r="FO554" s="184"/>
      <c r="FP554" s="184"/>
      <c r="FQ554" s="184"/>
      <c r="FR554" s="184"/>
      <c r="FS554" s="184"/>
      <c r="FT554" s="184"/>
      <c r="FU554" s="184"/>
      <c r="FV554" s="184"/>
      <c r="FW554" s="184"/>
      <c r="FX554" s="184"/>
      <c r="FY554" s="184"/>
      <c r="FZ554" s="184"/>
      <c r="GA554" s="184"/>
      <c r="GB554" s="184"/>
      <c r="GC554" s="184"/>
      <c r="GD554" s="184"/>
      <c r="GE554" s="184"/>
      <c r="GF554" s="184"/>
      <c r="GG554" s="184"/>
      <c r="GH554" s="184"/>
      <c r="GI554" s="184"/>
      <c r="GJ554" s="184"/>
      <c r="GK554" s="184"/>
      <c r="GL554" s="184"/>
      <c r="GM554" s="184"/>
      <c r="GN554" s="184"/>
      <c r="GO554" s="184"/>
      <c r="GP554" s="184"/>
      <c r="GQ554" s="184"/>
      <c r="GR554" s="184"/>
      <c r="GS554" s="184"/>
      <c r="GT554" s="184"/>
      <c r="GU554" s="184"/>
      <c r="GV554" s="184"/>
      <c r="GW554" s="184"/>
      <c r="GX554" s="184"/>
      <c r="GY554" s="184"/>
      <c r="GZ554" s="184"/>
      <c r="HA554" s="184"/>
      <c r="HB554" s="184"/>
      <c r="HC554" s="184"/>
      <c r="HD554" s="184"/>
      <c r="HE554" s="184"/>
      <c r="HF554" s="184"/>
      <c r="HG554" s="184"/>
      <c r="HH554" s="184"/>
      <c r="HI554" s="184"/>
      <c r="HJ554" s="184"/>
      <c r="HK554" s="578"/>
      <c r="HL554" s="185"/>
    </row>
    <row r="555" spans="1:220">
      <c r="A555" s="284"/>
      <c r="B555" s="285"/>
      <c r="C555" s="286"/>
      <c r="D555" s="287"/>
      <c r="E555" s="288"/>
      <c r="F555" s="289"/>
      <c r="G555" s="289"/>
      <c r="H555" s="289"/>
      <c r="I555" s="289"/>
      <c r="J555" s="289"/>
      <c r="K555" s="289"/>
      <c r="L555" s="289"/>
      <c r="M555" s="572"/>
      <c r="N555" s="572"/>
      <c r="O555" s="572"/>
      <c r="P555" s="572"/>
      <c r="Q555" s="572"/>
      <c r="R555" s="572"/>
      <c r="S555" s="184"/>
      <c r="T555" s="184"/>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c r="BL555" s="184"/>
      <c r="BM555" s="184"/>
      <c r="BN555" s="184"/>
      <c r="BO555" s="184"/>
      <c r="BP555" s="184"/>
      <c r="BQ555" s="184"/>
      <c r="BR555" s="184"/>
      <c r="BS555" s="184"/>
      <c r="BT555" s="184"/>
      <c r="BU555" s="184"/>
      <c r="BV555" s="184"/>
      <c r="BW555" s="184"/>
      <c r="BX555" s="184"/>
      <c r="BY555" s="184"/>
      <c r="BZ555" s="184"/>
      <c r="CA555" s="184"/>
      <c r="CB555" s="184"/>
      <c r="CC555" s="184"/>
      <c r="CD555" s="184"/>
      <c r="CE555" s="184"/>
      <c r="CF555" s="184"/>
      <c r="CG555" s="184"/>
      <c r="CH555" s="184"/>
      <c r="CI555" s="184"/>
      <c r="CJ555" s="184"/>
      <c r="CK555" s="184"/>
      <c r="CL555" s="184"/>
      <c r="CM555" s="184"/>
      <c r="CN555" s="184"/>
      <c r="CO555" s="184"/>
      <c r="CP555" s="184"/>
      <c r="CQ555" s="184"/>
      <c r="CR555" s="184"/>
      <c r="CS555" s="184"/>
      <c r="CT555" s="184"/>
      <c r="CU555" s="184"/>
      <c r="CV555" s="184"/>
      <c r="CW555" s="184"/>
      <c r="CX555" s="184"/>
      <c r="CY555" s="184"/>
      <c r="CZ555" s="184"/>
      <c r="DA555" s="184"/>
      <c r="DB555" s="184"/>
      <c r="DC555" s="184"/>
      <c r="DD555" s="184"/>
      <c r="DE555" s="184"/>
      <c r="DF555" s="184"/>
      <c r="DG555" s="184"/>
      <c r="DH555" s="184"/>
      <c r="DI555" s="184"/>
      <c r="DJ555" s="184"/>
      <c r="DK555" s="184"/>
      <c r="DL555" s="184"/>
      <c r="DM555" s="184"/>
      <c r="DN555" s="184"/>
      <c r="DO555" s="184"/>
      <c r="DP555" s="184"/>
      <c r="DQ555" s="184"/>
      <c r="DR555" s="184"/>
      <c r="DS555" s="184"/>
      <c r="DT555" s="184"/>
      <c r="DU555" s="184"/>
      <c r="DV555" s="184"/>
      <c r="DW555" s="184"/>
      <c r="DX555" s="184"/>
      <c r="DY555" s="184"/>
      <c r="DZ555" s="184"/>
      <c r="EA555" s="184"/>
      <c r="EB555" s="184"/>
      <c r="EC555" s="184"/>
      <c r="ED555" s="184"/>
      <c r="EE555" s="184"/>
      <c r="EF555" s="184"/>
      <c r="EG555" s="184"/>
      <c r="EH555" s="184"/>
      <c r="EI555" s="184"/>
      <c r="EJ555" s="184"/>
      <c r="EK555" s="184"/>
      <c r="EL555" s="184"/>
      <c r="EM555" s="184"/>
      <c r="EN555" s="184"/>
      <c r="EO555" s="184"/>
      <c r="EP555" s="184"/>
      <c r="EQ555" s="184"/>
      <c r="ER555" s="184"/>
      <c r="ES555" s="184"/>
      <c r="ET555" s="184"/>
      <c r="EU555" s="184"/>
      <c r="EV555" s="184"/>
      <c r="EW555" s="184"/>
      <c r="EX555" s="184"/>
      <c r="EY555" s="184"/>
      <c r="EZ555" s="184"/>
      <c r="FA555" s="184"/>
      <c r="FB555" s="184"/>
      <c r="FC555" s="184"/>
      <c r="FD555" s="184"/>
      <c r="FE555" s="184"/>
      <c r="FF555" s="184"/>
      <c r="FG555" s="184"/>
      <c r="FH555" s="184"/>
      <c r="FI555" s="184"/>
      <c r="FJ555" s="184"/>
      <c r="FK555" s="184"/>
      <c r="FL555" s="184"/>
      <c r="FM555" s="184"/>
      <c r="FN555" s="184"/>
      <c r="FO555" s="184"/>
      <c r="FP555" s="184"/>
      <c r="FQ555" s="184"/>
      <c r="FR555" s="184"/>
      <c r="FS555" s="184"/>
      <c r="FT555" s="184"/>
      <c r="FU555" s="184"/>
      <c r="FV555" s="184"/>
      <c r="FW555" s="184"/>
      <c r="FX555" s="184"/>
      <c r="FY555" s="184"/>
      <c r="FZ555" s="184"/>
      <c r="GA555" s="184"/>
      <c r="GB555" s="184"/>
      <c r="GC555" s="184"/>
      <c r="GD555" s="184"/>
      <c r="GE555" s="184"/>
      <c r="GF555" s="184"/>
      <c r="GG555" s="184"/>
      <c r="GH555" s="184"/>
      <c r="GI555" s="184"/>
      <c r="GJ555" s="184"/>
      <c r="GK555" s="184"/>
      <c r="GL555" s="184"/>
      <c r="GM555" s="184"/>
      <c r="GN555" s="184"/>
      <c r="GO555" s="184"/>
      <c r="GP555" s="184"/>
      <c r="GQ555" s="184"/>
      <c r="GR555" s="184"/>
      <c r="GS555" s="184"/>
      <c r="GT555" s="184"/>
      <c r="GU555" s="184"/>
      <c r="GV555" s="184"/>
      <c r="GW555" s="184"/>
      <c r="GX555" s="184"/>
      <c r="GY555" s="184"/>
      <c r="GZ555" s="184"/>
      <c r="HA555" s="184"/>
      <c r="HB555" s="184"/>
      <c r="HC555" s="184"/>
      <c r="HD555" s="184"/>
      <c r="HE555" s="184"/>
      <c r="HF555" s="184"/>
      <c r="HG555" s="184"/>
      <c r="HH555" s="184"/>
      <c r="HI555" s="184"/>
      <c r="HJ555" s="184"/>
      <c r="HK555" s="578"/>
      <c r="HL555" s="185"/>
    </row>
    <row r="556" spans="1:220">
      <c r="A556" s="284"/>
      <c r="B556" s="285"/>
      <c r="C556" s="286"/>
      <c r="D556" s="287"/>
      <c r="E556" s="288"/>
      <c r="F556" s="289"/>
      <c r="G556" s="289"/>
      <c r="H556" s="289"/>
      <c r="I556" s="289"/>
      <c r="J556" s="289"/>
      <c r="K556" s="289"/>
      <c r="L556" s="289"/>
      <c r="M556" s="572"/>
      <c r="N556" s="572"/>
      <c r="O556" s="572"/>
      <c r="P556" s="572"/>
      <c r="Q556" s="572"/>
      <c r="R556" s="572"/>
      <c r="S556" s="184"/>
      <c r="T556" s="184"/>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c r="BL556" s="184"/>
      <c r="BM556" s="184"/>
      <c r="BN556" s="184"/>
      <c r="BO556" s="184"/>
      <c r="BP556" s="184"/>
      <c r="BQ556" s="184"/>
      <c r="BR556" s="184"/>
      <c r="BS556" s="184"/>
      <c r="BT556" s="184"/>
      <c r="BU556" s="184"/>
      <c r="BV556" s="184"/>
      <c r="BW556" s="184"/>
      <c r="BX556" s="184"/>
      <c r="BY556" s="184"/>
      <c r="BZ556" s="184"/>
      <c r="CA556" s="184"/>
      <c r="CB556" s="184"/>
      <c r="CC556" s="184"/>
      <c r="CD556" s="184"/>
      <c r="CE556" s="184"/>
      <c r="CF556" s="184"/>
      <c r="CG556" s="184"/>
      <c r="CH556" s="184"/>
      <c r="CI556" s="184"/>
      <c r="CJ556" s="184"/>
      <c r="CK556" s="184"/>
      <c r="CL556" s="184"/>
      <c r="CM556" s="184"/>
      <c r="CN556" s="184"/>
      <c r="CO556" s="184"/>
      <c r="CP556" s="184"/>
      <c r="CQ556" s="184"/>
      <c r="CR556" s="184"/>
      <c r="CS556" s="184"/>
      <c r="CT556" s="184"/>
      <c r="CU556" s="184"/>
      <c r="CV556" s="184"/>
      <c r="CW556" s="184"/>
      <c r="CX556" s="184"/>
      <c r="CY556" s="184"/>
      <c r="CZ556" s="184"/>
      <c r="DA556" s="184"/>
      <c r="DB556" s="184"/>
      <c r="DC556" s="184"/>
      <c r="DD556" s="184"/>
      <c r="DE556" s="184"/>
      <c r="DF556" s="184"/>
      <c r="DG556" s="184"/>
      <c r="DH556" s="184"/>
      <c r="DI556" s="184"/>
      <c r="DJ556" s="184"/>
      <c r="DK556" s="184"/>
      <c r="DL556" s="184"/>
      <c r="DM556" s="184"/>
      <c r="DN556" s="184"/>
      <c r="DO556" s="184"/>
      <c r="DP556" s="184"/>
      <c r="DQ556" s="184"/>
      <c r="DR556" s="184"/>
      <c r="DS556" s="184"/>
      <c r="DT556" s="184"/>
      <c r="DU556" s="184"/>
      <c r="DV556" s="184"/>
      <c r="DW556" s="184"/>
      <c r="DX556" s="184"/>
      <c r="DY556" s="184"/>
      <c r="DZ556" s="184"/>
      <c r="EA556" s="184"/>
      <c r="EB556" s="184"/>
      <c r="EC556" s="184"/>
      <c r="ED556" s="184"/>
      <c r="EE556" s="184"/>
      <c r="EF556" s="184"/>
      <c r="EG556" s="184"/>
      <c r="EH556" s="184"/>
      <c r="EI556" s="184"/>
      <c r="EJ556" s="184"/>
      <c r="EK556" s="184"/>
      <c r="EL556" s="184"/>
      <c r="EM556" s="184"/>
      <c r="EN556" s="184"/>
      <c r="EO556" s="184"/>
      <c r="EP556" s="184"/>
      <c r="EQ556" s="184"/>
      <c r="ER556" s="184"/>
      <c r="ES556" s="184"/>
      <c r="ET556" s="184"/>
      <c r="EU556" s="184"/>
      <c r="EV556" s="184"/>
      <c r="EW556" s="184"/>
      <c r="EX556" s="184"/>
      <c r="EY556" s="184"/>
      <c r="EZ556" s="184"/>
      <c r="FA556" s="184"/>
      <c r="FB556" s="184"/>
      <c r="FC556" s="184"/>
      <c r="FD556" s="184"/>
      <c r="FE556" s="184"/>
      <c r="FF556" s="184"/>
      <c r="FG556" s="184"/>
      <c r="FH556" s="184"/>
      <c r="FI556" s="184"/>
      <c r="FJ556" s="184"/>
      <c r="FK556" s="184"/>
      <c r="FL556" s="184"/>
      <c r="FM556" s="184"/>
      <c r="FN556" s="184"/>
      <c r="FO556" s="184"/>
      <c r="FP556" s="184"/>
      <c r="FQ556" s="184"/>
      <c r="FR556" s="184"/>
      <c r="FS556" s="184"/>
      <c r="FT556" s="184"/>
      <c r="FU556" s="184"/>
      <c r="FV556" s="184"/>
      <c r="FW556" s="184"/>
      <c r="FX556" s="184"/>
      <c r="FY556" s="184"/>
      <c r="FZ556" s="184"/>
      <c r="GA556" s="184"/>
      <c r="GB556" s="184"/>
      <c r="GC556" s="184"/>
      <c r="GD556" s="184"/>
      <c r="GE556" s="184"/>
      <c r="GF556" s="184"/>
      <c r="GG556" s="184"/>
      <c r="GH556" s="184"/>
      <c r="GI556" s="184"/>
      <c r="GJ556" s="184"/>
      <c r="GK556" s="184"/>
      <c r="GL556" s="184"/>
      <c r="GM556" s="184"/>
      <c r="GN556" s="184"/>
      <c r="GO556" s="184"/>
      <c r="GP556" s="184"/>
      <c r="GQ556" s="184"/>
      <c r="GR556" s="184"/>
      <c r="GS556" s="184"/>
      <c r="GT556" s="184"/>
      <c r="GU556" s="184"/>
      <c r="GV556" s="184"/>
      <c r="GW556" s="184"/>
      <c r="GX556" s="184"/>
      <c r="GY556" s="184"/>
      <c r="GZ556" s="184"/>
      <c r="HA556" s="184"/>
      <c r="HB556" s="184"/>
      <c r="HC556" s="184"/>
      <c r="HD556" s="184"/>
      <c r="HE556" s="184"/>
      <c r="HF556" s="184"/>
      <c r="HG556" s="184"/>
      <c r="HH556" s="184"/>
      <c r="HI556" s="184"/>
      <c r="HJ556" s="184"/>
      <c r="HK556" s="578"/>
      <c r="HL556" s="185"/>
    </row>
    <row r="557" spans="1:220">
      <c r="A557" s="284"/>
      <c r="B557" s="285"/>
      <c r="C557" s="286"/>
      <c r="D557" s="287"/>
      <c r="E557" s="288"/>
      <c r="F557" s="289"/>
      <c r="G557" s="289"/>
      <c r="H557" s="289"/>
      <c r="I557" s="289"/>
      <c r="J557" s="289"/>
      <c r="K557" s="289"/>
      <c r="L557" s="289"/>
      <c r="M557" s="572"/>
      <c r="N557" s="572"/>
      <c r="O557" s="572"/>
      <c r="P557" s="572"/>
      <c r="Q557" s="572"/>
      <c r="R557" s="572"/>
      <c r="S557" s="184"/>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c r="CH557" s="184"/>
      <c r="CI557" s="184"/>
      <c r="CJ557" s="184"/>
      <c r="CK557" s="184"/>
      <c r="CL557" s="184"/>
      <c r="CM557" s="184"/>
      <c r="CN557" s="184"/>
      <c r="CO557" s="184"/>
      <c r="CP557" s="184"/>
      <c r="CQ557" s="184"/>
      <c r="CR557" s="184"/>
      <c r="CS557" s="184"/>
      <c r="CT557" s="184"/>
      <c r="CU557" s="184"/>
      <c r="CV557" s="184"/>
      <c r="CW557" s="184"/>
      <c r="CX557" s="184"/>
      <c r="CY557" s="184"/>
      <c r="CZ557" s="184"/>
      <c r="DA557" s="184"/>
      <c r="DB557" s="184"/>
      <c r="DC557" s="184"/>
      <c r="DD557" s="184"/>
      <c r="DE557" s="184"/>
      <c r="DF557" s="184"/>
      <c r="DG557" s="184"/>
      <c r="DH557" s="184"/>
      <c r="DI557" s="184"/>
      <c r="DJ557" s="184"/>
      <c r="DK557" s="184"/>
      <c r="DL557" s="184"/>
      <c r="DM557" s="184"/>
      <c r="DN557" s="184"/>
      <c r="DO557" s="184"/>
      <c r="DP557" s="184"/>
      <c r="DQ557" s="184"/>
      <c r="DR557" s="184"/>
      <c r="DS557" s="184"/>
      <c r="DT557" s="184"/>
      <c r="DU557" s="184"/>
      <c r="DV557" s="184"/>
      <c r="DW557" s="184"/>
      <c r="DX557" s="184"/>
      <c r="DY557" s="184"/>
      <c r="DZ557" s="184"/>
      <c r="EA557" s="184"/>
      <c r="EB557" s="184"/>
      <c r="EC557" s="184"/>
      <c r="ED557" s="184"/>
      <c r="EE557" s="184"/>
      <c r="EF557" s="184"/>
      <c r="EG557" s="184"/>
      <c r="EH557" s="184"/>
      <c r="EI557" s="184"/>
      <c r="EJ557" s="184"/>
      <c r="EK557" s="184"/>
      <c r="EL557" s="184"/>
      <c r="EM557" s="184"/>
      <c r="EN557" s="184"/>
      <c r="EO557" s="184"/>
      <c r="EP557" s="184"/>
      <c r="EQ557" s="184"/>
      <c r="ER557" s="184"/>
      <c r="ES557" s="184"/>
      <c r="ET557" s="184"/>
      <c r="EU557" s="184"/>
      <c r="EV557" s="184"/>
      <c r="EW557" s="184"/>
      <c r="EX557" s="184"/>
      <c r="EY557" s="184"/>
      <c r="EZ557" s="184"/>
      <c r="FA557" s="184"/>
      <c r="FB557" s="184"/>
      <c r="FC557" s="184"/>
      <c r="FD557" s="184"/>
      <c r="FE557" s="184"/>
      <c r="FF557" s="184"/>
      <c r="FG557" s="184"/>
      <c r="FH557" s="184"/>
      <c r="FI557" s="184"/>
      <c r="FJ557" s="184"/>
      <c r="FK557" s="184"/>
      <c r="FL557" s="184"/>
      <c r="FM557" s="184"/>
      <c r="FN557" s="184"/>
      <c r="FO557" s="184"/>
      <c r="FP557" s="184"/>
      <c r="FQ557" s="184"/>
      <c r="FR557" s="184"/>
      <c r="FS557" s="184"/>
      <c r="FT557" s="184"/>
      <c r="FU557" s="184"/>
      <c r="FV557" s="184"/>
      <c r="FW557" s="184"/>
      <c r="FX557" s="184"/>
      <c r="FY557" s="184"/>
      <c r="FZ557" s="184"/>
      <c r="GA557" s="184"/>
      <c r="GB557" s="184"/>
      <c r="GC557" s="184"/>
      <c r="GD557" s="184"/>
      <c r="GE557" s="184"/>
      <c r="GF557" s="184"/>
      <c r="GG557" s="184"/>
      <c r="GH557" s="184"/>
      <c r="GI557" s="184"/>
      <c r="GJ557" s="184"/>
      <c r="GK557" s="184"/>
      <c r="GL557" s="184"/>
      <c r="GM557" s="184"/>
      <c r="GN557" s="184"/>
      <c r="GO557" s="184"/>
      <c r="GP557" s="184"/>
      <c r="GQ557" s="184"/>
      <c r="GR557" s="184"/>
      <c r="GS557" s="184"/>
      <c r="GT557" s="184"/>
      <c r="GU557" s="184"/>
      <c r="GV557" s="184"/>
      <c r="GW557" s="184"/>
      <c r="GX557" s="184"/>
      <c r="GY557" s="184"/>
      <c r="GZ557" s="184"/>
      <c r="HA557" s="184"/>
      <c r="HB557" s="184"/>
      <c r="HC557" s="184"/>
      <c r="HD557" s="184"/>
      <c r="HE557" s="184"/>
      <c r="HF557" s="184"/>
      <c r="HG557" s="184"/>
      <c r="HH557" s="184"/>
      <c r="HI557" s="184"/>
      <c r="HJ557" s="184"/>
      <c r="HK557" s="578"/>
      <c r="HL557" s="185"/>
    </row>
    <row r="558" spans="1:220">
      <c r="A558" s="284"/>
      <c r="B558" s="285"/>
      <c r="C558" s="286"/>
      <c r="D558" s="287"/>
      <c r="E558" s="288"/>
      <c r="F558" s="289"/>
      <c r="G558" s="289"/>
      <c r="H558" s="289"/>
      <c r="I558" s="289"/>
      <c r="J558" s="289"/>
      <c r="K558" s="289"/>
      <c r="L558" s="289"/>
      <c r="M558" s="572"/>
      <c r="N558" s="572"/>
      <c r="O558" s="572"/>
      <c r="P558" s="572"/>
      <c r="Q558" s="572"/>
      <c r="R558" s="572"/>
      <c r="S558" s="184"/>
      <c r="T558" s="184"/>
      <c r="U558" s="184"/>
      <c r="V558" s="184"/>
      <c r="W558" s="184"/>
      <c r="X558" s="184"/>
      <c r="Y558" s="184"/>
      <c r="Z558" s="184"/>
      <c r="AA558" s="184"/>
      <c r="AB558" s="184"/>
      <c r="AC558" s="184"/>
      <c r="AD558" s="184"/>
      <c r="AE558" s="184"/>
      <c r="AF558" s="184"/>
      <c r="AG558" s="184"/>
      <c r="AH558" s="184"/>
      <c r="AI558" s="184"/>
      <c r="AJ558" s="184"/>
      <c r="AK558" s="184"/>
      <c r="AL558" s="184"/>
      <c r="AM558" s="184"/>
      <c r="AN558" s="184"/>
      <c r="AO558" s="184"/>
      <c r="AP558" s="184"/>
      <c r="AQ558" s="184"/>
      <c r="AR558" s="184"/>
      <c r="AS558" s="184"/>
      <c r="AT558" s="184"/>
      <c r="AU558" s="184"/>
      <c r="AV558" s="184"/>
      <c r="AW558" s="184"/>
      <c r="AX558" s="184"/>
      <c r="AY558" s="184"/>
      <c r="AZ558" s="184"/>
      <c r="BA558" s="184"/>
      <c r="BB558" s="184"/>
      <c r="BC558" s="184"/>
      <c r="BD558" s="184"/>
      <c r="BE558" s="184"/>
      <c r="BF558" s="184"/>
      <c r="BG558" s="184"/>
      <c r="BH558" s="184"/>
      <c r="BI558" s="184"/>
      <c r="BJ558" s="184"/>
      <c r="BK558" s="184"/>
      <c r="BL558" s="184"/>
      <c r="BM558" s="184"/>
      <c r="BN558" s="184"/>
      <c r="BO558" s="184"/>
      <c r="BP558" s="184"/>
      <c r="BQ558" s="184"/>
      <c r="BR558" s="184"/>
      <c r="BS558" s="184"/>
      <c r="BT558" s="184"/>
      <c r="BU558" s="184"/>
      <c r="BV558" s="184"/>
      <c r="BW558" s="184"/>
      <c r="BX558" s="184"/>
      <c r="BY558" s="184"/>
      <c r="BZ558" s="184"/>
      <c r="CA558" s="184"/>
      <c r="CB558" s="184"/>
      <c r="CC558" s="184"/>
      <c r="CD558" s="184"/>
      <c r="CE558" s="184"/>
      <c r="CF558" s="184"/>
      <c r="CG558" s="184"/>
      <c r="CH558" s="184"/>
      <c r="CI558" s="184"/>
      <c r="CJ558" s="184"/>
      <c r="CK558" s="184"/>
      <c r="CL558" s="184"/>
      <c r="CM558" s="184"/>
      <c r="CN558" s="184"/>
      <c r="CO558" s="184"/>
      <c r="CP558" s="184"/>
      <c r="CQ558" s="184"/>
      <c r="CR558" s="184"/>
      <c r="CS558" s="184"/>
      <c r="CT558" s="184"/>
      <c r="CU558" s="184"/>
      <c r="CV558" s="184"/>
      <c r="CW558" s="184"/>
      <c r="CX558" s="184"/>
      <c r="CY558" s="184"/>
      <c r="CZ558" s="184"/>
      <c r="DA558" s="184"/>
      <c r="DB558" s="184"/>
      <c r="DC558" s="184"/>
      <c r="DD558" s="184"/>
      <c r="DE558" s="184"/>
      <c r="DF558" s="184"/>
      <c r="DG558" s="184"/>
      <c r="DH558" s="184"/>
      <c r="DI558" s="184"/>
      <c r="DJ558" s="184"/>
      <c r="DK558" s="184"/>
      <c r="DL558" s="184"/>
      <c r="DM558" s="184"/>
      <c r="DN558" s="184"/>
      <c r="DO558" s="184"/>
      <c r="DP558" s="184"/>
      <c r="DQ558" s="184"/>
      <c r="DR558" s="184"/>
      <c r="DS558" s="184"/>
      <c r="DT558" s="184"/>
      <c r="DU558" s="184"/>
      <c r="DV558" s="184"/>
      <c r="DW558" s="184"/>
      <c r="DX558" s="184"/>
      <c r="DY558" s="184"/>
      <c r="DZ558" s="184"/>
      <c r="EA558" s="184"/>
      <c r="EB558" s="184"/>
      <c r="EC558" s="184"/>
      <c r="ED558" s="184"/>
      <c r="EE558" s="184"/>
      <c r="EF558" s="184"/>
      <c r="EG558" s="184"/>
      <c r="EH558" s="184"/>
      <c r="EI558" s="184"/>
      <c r="EJ558" s="184"/>
      <c r="EK558" s="184"/>
      <c r="EL558" s="184"/>
      <c r="EM558" s="184"/>
      <c r="EN558" s="184"/>
      <c r="EO558" s="184"/>
      <c r="EP558" s="184"/>
      <c r="EQ558" s="184"/>
      <c r="ER558" s="184"/>
      <c r="ES558" s="184"/>
      <c r="ET558" s="184"/>
      <c r="EU558" s="184"/>
      <c r="EV558" s="184"/>
      <c r="EW558" s="184"/>
      <c r="EX558" s="184"/>
      <c r="EY558" s="184"/>
      <c r="EZ558" s="184"/>
      <c r="FA558" s="184"/>
      <c r="FB558" s="184"/>
      <c r="FC558" s="184"/>
      <c r="FD558" s="184"/>
      <c r="FE558" s="184"/>
      <c r="FF558" s="184"/>
      <c r="FG558" s="184"/>
      <c r="FH558" s="184"/>
      <c r="FI558" s="184"/>
      <c r="FJ558" s="184"/>
      <c r="FK558" s="184"/>
      <c r="FL558" s="184"/>
      <c r="FM558" s="184"/>
      <c r="FN558" s="184"/>
      <c r="FO558" s="184"/>
      <c r="FP558" s="184"/>
      <c r="FQ558" s="184"/>
      <c r="FR558" s="184"/>
      <c r="FS558" s="184"/>
      <c r="FT558" s="184"/>
      <c r="FU558" s="184"/>
      <c r="FV558" s="184"/>
      <c r="FW558" s="184"/>
      <c r="FX558" s="184"/>
      <c r="FY558" s="184"/>
      <c r="FZ558" s="184"/>
      <c r="GA558" s="184"/>
      <c r="GB558" s="184"/>
      <c r="GC558" s="184"/>
      <c r="GD558" s="184"/>
      <c r="GE558" s="184"/>
      <c r="GF558" s="184"/>
      <c r="GG558" s="184"/>
      <c r="GH558" s="184"/>
      <c r="GI558" s="184"/>
      <c r="GJ558" s="184"/>
      <c r="GK558" s="184"/>
      <c r="GL558" s="184"/>
      <c r="GM558" s="184"/>
      <c r="GN558" s="184"/>
      <c r="GO558" s="184"/>
      <c r="GP558" s="184"/>
      <c r="GQ558" s="184"/>
      <c r="GR558" s="184"/>
      <c r="GS558" s="184"/>
      <c r="GT558" s="184"/>
      <c r="GU558" s="184"/>
      <c r="GV558" s="184"/>
      <c r="GW558" s="184"/>
      <c r="GX558" s="184"/>
      <c r="GY558" s="184"/>
      <c r="GZ558" s="184"/>
      <c r="HA558" s="184"/>
      <c r="HB558" s="184"/>
      <c r="HC558" s="184"/>
      <c r="HD558" s="184"/>
      <c r="HE558" s="184"/>
      <c r="HF558" s="184"/>
      <c r="HG558" s="184"/>
      <c r="HH558" s="184"/>
      <c r="HI558" s="184"/>
      <c r="HJ558" s="184"/>
      <c r="HK558" s="578"/>
      <c r="HL558" s="185"/>
    </row>
    <row r="559" spans="1:220">
      <c r="A559" s="284"/>
      <c r="B559" s="285"/>
      <c r="C559" s="286"/>
      <c r="D559" s="287"/>
      <c r="E559" s="288"/>
      <c r="F559" s="289"/>
      <c r="G559" s="289"/>
      <c r="H559" s="289"/>
      <c r="I559" s="289"/>
      <c r="J559" s="289"/>
      <c r="K559" s="289"/>
      <c r="L559" s="289"/>
      <c r="M559" s="572"/>
      <c r="N559" s="572"/>
      <c r="O559" s="572"/>
      <c r="P559" s="572"/>
      <c r="Q559" s="572"/>
      <c r="R559" s="572"/>
      <c r="S559" s="184"/>
      <c r="T559" s="184"/>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c r="BL559" s="184"/>
      <c r="BM559" s="184"/>
      <c r="BN559" s="184"/>
      <c r="BO559" s="184"/>
      <c r="BP559" s="184"/>
      <c r="BQ559" s="184"/>
      <c r="BR559" s="184"/>
      <c r="BS559" s="184"/>
      <c r="BT559" s="184"/>
      <c r="BU559" s="184"/>
      <c r="BV559" s="184"/>
      <c r="BW559" s="184"/>
      <c r="BX559" s="184"/>
      <c r="BY559" s="184"/>
      <c r="BZ559" s="184"/>
      <c r="CA559" s="184"/>
      <c r="CB559" s="184"/>
      <c r="CC559" s="184"/>
      <c r="CD559" s="184"/>
      <c r="CE559" s="184"/>
      <c r="CF559" s="184"/>
      <c r="CG559" s="184"/>
      <c r="CH559" s="184"/>
      <c r="CI559" s="184"/>
      <c r="CJ559" s="184"/>
      <c r="CK559" s="184"/>
      <c r="CL559" s="184"/>
      <c r="CM559" s="184"/>
      <c r="CN559" s="184"/>
      <c r="CO559" s="184"/>
      <c r="CP559" s="184"/>
      <c r="CQ559" s="184"/>
      <c r="CR559" s="184"/>
      <c r="CS559" s="184"/>
      <c r="CT559" s="184"/>
      <c r="CU559" s="184"/>
      <c r="CV559" s="184"/>
      <c r="CW559" s="184"/>
      <c r="CX559" s="184"/>
      <c r="CY559" s="184"/>
      <c r="CZ559" s="184"/>
      <c r="DA559" s="184"/>
      <c r="DB559" s="184"/>
      <c r="DC559" s="184"/>
      <c r="DD559" s="184"/>
      <c r="DE559" s="184"/>
      <c r="DF559" s="184"/>
      <c r="DG559" s="184"/>
      <c r="DH559" s="184"/>
      <c r="DI559" s="184"/>
      <c r="DJ559" s="184"/>
      <c r="DK559" s="184"/>
      <c r="DL559" s="184"/>
      <c r="DM559" s="184"/>
      <c r="DN559" s="184"/>
      <c r="DO559" s="184"/>
      <c r="DP559" s="184"/>
      <c r="DQ559" s="184"/>
      <c r="DR559" s="184"/>
      <c r="DS559" s="184"/>
      <c r="DT559" s="184"/>
      <c r="DU559" s="184"/>
      <c r="DV559" s="184"/>
      <c r="DW559" s="184"/>
      <c r="DX559" s="184"/>
      <c r="DY559" s="184"/>
      <c r="DZ559" s="184"/>
      <c r="EA559" s="184"/>
      <c r="EB559" s="184"/>
      <c r="EC559" s="184"/>
      <c r="ED559" s="184"/>
      <c r="EE559" s="184"/>
      <c r="EF559" s="184"/>
      <c r="EG559" s="184"/>
      <c r="EH559" s="184"/>
      <c r="EI559" s="184"/>
      <c r="EJ559" s="184"/>
      <c r="EK559" s="184"/>
      <c r="EL559" s="184"/>
      <c r="EM559" s="184"/>
      <c r="EN559" s="184"/>
      <c r="EO559" s="184"/>
      <c r="EP559" s="184"/>
      <c r="EQ559" s="184"/>
      <c r="ER559" s="184"/>
      <c r="ES559" s="184"/>
      <c r="ET559" s="184"/>
      <c r="EU559" s="184"/>
      <c r="EV559" s="184"/>
      <c r="EW559" s="184"/>
      <c r="EX559" s="184"/>
      <c r="EY559" s="184"/>
      <c r="EZ559" s="184"/>
      <c r="FA559" s="184"/>
      <c r="FB559" s="184"/>
      <c r="FC559" s="184"/>
      <c r="FD559" s="184"/>
      <c r="FE559" s="184"/>
      <c r="FF559" s="184"/>
      <c r="FG559" s="184"/>
      <c r="FH559" s="184"/>
      <c r="FI559" s="184"/>
      <c r="FJ559" s="184"/>
      <c r="FK559" s="184"/>
      <c r="FL559" s="184"/>
      <c r="FM559" s="184"/>
      <c r="FN559" s="184"/>
      <c r="FO559" s="184"/>
      <c r="FP559" s="184"/>
      <c r="FQ559" s="184"/>
      <c r="FR559" s="184"/>
      <c r="FS559" s="184"/>
      <c r="FT559" s="184"/>
      <c r="FU559" s="184"/>
      <c r="FV559" s="184"/>
      <c r="FW559" s="184"/>
      <c r="FX559" s="184"/>
      <c r="FY559" s="184"/>
      <c r="FZ559" s="184"/>
      <c r="GA559" s="184"/>
      <c r="GB559" s="184"/>
      <c r="GC559" s="184"/>
      <c r="GD559" s="184"/>
      <c r="GE559" s="184"/>
      <c r="GF559" s="184"/>
      <c r="GG559" s="184"/>
      <c r="GH559" s="184"/>
      <c r="GI559" s="184"/>
      <c r="GJ559" s="184"/>
      <c r="GK559" s="184"/>
      <c r="GL559" s="184"/>
      <c r="GM559" s="184"/>
      <c r="GN559" s="184"/>
      <c r="GO559" s="184"/>
      <c r="GP559" s="184"/>
      <c r="GQ559" s="184"/>
      <c r="GR559" s="184"/>
      <c r="GS559" s="184"/>
      <c r="GT559" s="184"/>
      <c r="GU559" s="184"/>
      <c r="GV559" s="184"/>
      <c r="GW559" s="184"/>
      <c r="GX559" s="184"/>
      <c r="GY559" s="184"/>
      <c r="GZ559" s="184"/>
      <c r="HA559" s="184"/>
      <c r="HB559" s="184"/>
      <c r="HC559" s="184"/>
      <c r="HD559" s="184"/>
      <c r="HE559" s="184"/>
      <c r="HF559" s="184"/>
      <c r="HG559" s="184"/>
      <c r="HH559" s="184"/>
      <c r="HI559" s="184"/>
      <c r="HJ559" s="184"/>
      <c r="HK559" s="578"/>
      <c r="HL559" s="185"/>
    </row>
    <row r="560" spans="1:220">
      <c r="A560" s="284"/>
      <c r="B560" s="285"/>
      <c r="C560" s="286"/>
      <c r="D560" s="287"/>
      <c r="E560" s="288"/>
      <c r="F560" s="289"/>
      <c r="G560" s="289"/>
      <c r="H560" s="289"/>
      <c r="I560" s="289"/>
      <c r="J560" s="289"/>
      <c r="K560" s="289"/>
      <c r="L560" s="289"/>
      <c r="M560" s="572"/>
      <c r="N560" s="572"/>
      <c r="O560" s="572"/>
      <c r="P560" s="572"/>
      <c r="Q560" s="572"/>
      <c r="R560" s="572"/>
      <c r="S560" s="184"/>
      <c r="T560" s="184"/>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c r="BL560" s="184"/>
      <c r="BM560" s="184"/>
      <c r="BN560" s="184"/>
      <c r="BO560" s="184"/>
      <c r="BP560" s="184"/>
      <c r="BQ560" s="184"/>
      <c r="BR560" s="184"/>
      <c r="BS560" s="184"/>
      <c r="BT560" s="184"/>
      <c r="BU560" s="184"/>
      <c r="BV560" s="184"/>
      <c r="BW560" s="184"/>
      <c r="BX560" s="184"/>
      <c r="BY560" s="184"/>
      <c r="BZ560" s="184"/>
      <c r="CA560" s="184"/>
      <c r="CB560" s="184"/>
      <c r="CC560" s="184"/>
      <c r="CD560" s="184"/>
      <c r="CE560" s="184"/>
      <c r="CF560" s="184"/>
      <c r="CG560" s="184"/>
      <c r="CH560" s="184"/>
      <c r="CI560" s="184"/>
      <c r="CJ560" s="184"/>
      <c r="CK560" s="184"/>
      <c r="CL560" s="184"/>
      <c r="CM560" s="184"/>
      <c r="CN560" s="184"/>
      <c r="CO560" s="184"/>
      <c r="CP560" s="184"/>
      <c r="CQ560" s="184"/>
      <c r="CR560" s="184"/>
      <c r="CS560" s="184"/>
      <c r="CT560" s="184"/>
      <c r="CU560" s="184"/>
      <c r="CV560" s="184"/>
      <c r="CW560" s="184"/>
      <c r="CX560" s="184"/>
      <c r="CY560" s="184"/>
      <c r="CZ560" s="184"/>
      <c r="DA560" s="184"/>
      <c r="DB560" s="184"/>
      <c r="DC560" s="184"/>
      <c r="DD560" s="184"/>
      <c r="DE560" s="184"/>
      <c r="DF560" s="184"/>
      <c r="DG560" s="184"/>
      <c r="DH560" s="184"/>
      <c r="DI560" s="184"/>
      <c r="DJ560" s="184"/>
      <c r="DK560" s="184"/>
      <c r="DL560" s="184"/>
      <c r="DM560" s="184"/>
      <c r="DN560" s="184"/>
      <c r="DO560" s="184"/>
      <c r="DP560" s="184"/>
      <c r="DQ560" s="184"/>
      <c r="DR560" s="184"/>
      <c r="DS560" s="184"/>
      <c r="DT560" s="184"/>
      <c r="DU560" s="184"/>
      <c r="DV560" s="184"/>
      <c r="DW560" s="184"/>
      <c r="DX560" s="184"/>
      <c r="DY560" s="184"/>
      <c r="DZ560" s="184"/>
      <c r="EA560" s="184"/>
      <c r="EB560" s="184"/>
      <c r="EC560" s="184"/>
      <c r="ED560" s="184"/>
      <c r="EE560" s="184"/>
      <c r="EF560" s="184"/>
      <c r="EG560" s="184"/>
      <c r="EH560" s="184"/>
      <c r="EI560" s="184"/>
      <c r="EJ560" s="184"/>
      <c r="EK560" s="184"/>
      <c r="EL560" s="184"/>
      <c r="EM560" s="184"/>
      <c r="EN560" s="184"/>
      <c r="EO560" s="184"/>
      <c r="EP560" s="184"/>
      <c r="EQ560" s="184"/>
      <c r="ER560" s="184"/>
      <c r="ES560" s="184"/>
      <c r="ET560" s="184"/>
      <c r="EU560" s="184"/>
      <c r="EV560" s="184"/>
      <c r="EW560" s="184"/>
      <c r="EX560" s="184"/>
      <c r="EY560" s="184"/>
      <c r="EZ560" s="184"/>
      <c r="FA560" s="184"/>
      <c r="FB560" s="184"/>
      <c r="FC560" s="184"/>
      <c r="FD560" s="184"/>
      <c r="FE560" s="184"/>
      <c r="FF560" s="184"/>
      <c r="FG560" s="184"/>
      <c r="FH560" s="184"/>
      <c r="FI560" s="184"/>
      <c r="FJ560" s="184"/>
      <c r="FK560" s="184"/>
      <c r="FL560" s="184"/>
      <c r="FM560" s="184"/>
      <c r="FN560" s="184"/>
      <c r="FO560" s="184"/>
      <c r="FP560" s="184"/>
      <c r="FQ560" s="184"/>
      <c r="FR560" s="184"/>
      <c r="FS560" s="184"/>
      <c r="FT560" s="184"/>
      <c r="FU560" s="184"/>
      <c r="FV560" s="184"/>
      <c r="FW560" s="184"/>
      <c r="FX560" s="184"/>
      <c r="FY560" s="184"/>
      <c r="FZ560" s="184"/>
      <c r="GA560" s="184"/>
      <c r="GB560" s="184"/>
      <c r="GC560" s="184"/>
      <c r="GD560" s="184"/>
      <c r="GE560" s="184"/>
      <c r="GF560" s="184"/>
      <c r="GG560" s="184"/>
      <c r="GH560" s="184"/>
      <c r="GI560" s="184"/>
      <c r="GJ560" s="184"/>
      <c r="GK560" s="184"/>
      <c r="GL560" s="184"/>
      <c r="GM560" s="184"/>
      <c r="GN560" s="184"/>
      <c r="GO560" s="184"/>
      <c r="GP560" s="184"/>
      <c r="GQ560" s="184"/>
      <c r="GR560" s="184"/>
      <c r="GS560" s="184"/>
      <c r="GT560" s="184"/>
      <c r="GU560" s="184"/>
      <c r="GV560" s="184"/>
      <c r="GW560" s="184"/>
      <c r="GX560" s="184"/>
      <c r="GY560" s="184"/>
      <c r="GZ560" s="184"/>
      <c r="HA560" s="184"/>
      <c r="HB560" s="184"/>
      <c r="HC560" s="184"/>
      <c r="HD560" s="184"/>
      <c r="HE560" s="184"/>
      <c r="HF560" s="184"/>
      <c r="HG560" s="184"/>
      <c r="HH560" s="184"/>
      <c r="HI560" s="184"/>
      <c r="HJ560" s="184"/>
      <c r="HK560" s="578"/>
      <c r="HL560" s="185"/>
    </row>
    <row r="561" spans="1:220">
      <c r="A561" s="284"/>
      <c r="B561" s="285"/>
      <c r="C561" s="286"/>
      <c r="D561" s="287"/>
      <c r="E561" s="288"/>
      <c r="F561" s="289"/>
      <c r="G561" s="289"/>
      <c r="H561" s="289"/>
      <c r="I561" s="289"/>
      <c r="J561" s="289"/>
      <c r="K561" s="289"/>
      <c r="L561" s="289"/>
      <c r="M561" s="572"/>
      <c r="N561" s="572"/>
      <c r="O561" s="572"/>
      <c r="P561" s="572"/>
      <c r="Q561" s="572"/>
      <c r="R561" s="572"/>
      <c r="S561" s="184"/>
      <c r="T561" s="184"/>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c r="BL561" s="184"/>
      <c r="BM561" s="184"/>
      <c r="BN561" s="184"/>
      <c r="BO561" s="184"/>
      <c r="BP561" s="184"/>
      <c r="BQ561" s="184"/>
      <c r="BR561" s="184"/>
      <c r="BS561" s="184"/>
      <c r="BT561" s="184"/>
      <c r="BU561" s="184"/>
      <c r="BV561" s="184"/>
      <c r="BW561" s="184"/>
      <c r="BX561" s="184"/>
      <c r="BY561" s="184"/>
      <c r="BZ561" s="184"/>
      <c r="CA561" s="184"/>
      <c r="CB561" s="184"/>
      <c r="CC561" s="184"/>
      <c r="CD561" s="184"/>
      <c r="CE561" s="184"/>
      <c r="CF561" s="184"/>
      <c r="CG561" s="184"/>
      <c r="CH561" s="184"/>
      <c r="CI561" s="184"/>
      <c r="CJ561" s="184"/>
      <c r="CK561" s="184"/>
      <c r="CL561" s="184"/>
      <c r="CM561" s="184"/>
      <c r="CN561" s="184"/>
      <c r="CO561" s="184"/>
      <c r="CP561" s="184"/>
      <c r="CQ561" s="184"/>
      <c r="CR561" s="184"/>
      <c r="CS561" s="184"/>
      <c r="CT561" s="184"/>
      <c r="CU561" s="184"/>
      <c r="CV561" s="184"/>
      <c r="CW561" s="184"/>
      <c r="CX561" s="184"/>
      <c r="CY561" s="184"/>
      <c r="CZ561" s="184"/>
      <c r="DA561" s="184"/>
      <c r="DB561" s="184"/>
      <c r="DC561" s="184"/>
      <c r="DD561" s="184"/>
      <c r="DE561" s="184"/>
      <c r="DF561" s="184"/>
      <c r="DG561" s="184"/>
      <c r="DH561" s="184"/>
      <c r="DI561" s="184"/>
      <c r="DJ561" s="184"/>
      <c r="DK561" s="184"/>
      <c r="DL561" s="184"/>
      <c r="DM561" s="184"/>
      <c r="DN561" s="184"/>
      <c r="DO561" s="184"/>
      <c r="DP561" s="184"/>
      <c r="DQ561" s="184"/>
      <c r="DR561" s="184"/>
      <c r="DS561" s="184"/>
      <c r="DT561" s="184"/>
      <c r="DU561" s="184"/>
      <c r="DV561" s="184"/>
      <c r="DW561" s="184"/>
      <c r="DX561" s="184"/>
      <c r="DY561" s="184"/>
      <c r="DZ561" s="184"/>
      <c r="EA561" s="184"/>
      <c r="EB561" s="184"/>
      <c r="EC561" s="184"/>
      <c r="ED561" s="184"/>
      <c r="EE561" s="184"/>
      <c r="EF561" s="184"/>
      <c r="EG561" s="184"/>
      <c r="EH561" s="184"/>
      <c r="EI561" s="184"/>
      <c r="EJ561" s="184"/>
      <c r="EK561" s="184"/>
      <c r="EL561" s="184"/>
      <c r="EM561" s="184"/>
      <c r="EN561" s="184"/>
      <c r="EO561" s="184"/>
      <c r="EP561" s="184"/>
      <c r="EQ561" s="184"/>
      <c r="ER561" s="184"/>
      <c r="ES561" s="184"/>
      <c r="ET561" s="184"/>
      <c r="EU561" s="184"/>
      <c r="EV561" s="184"/>
      <c r="EW561" s="184"/>
      <c r="EX561" s="184"/>
      <c r="EY561" s="184"/>
      <c r="EZ561" s="184"/>
      <c r="FA561" s="184"/>
      <c r="FB561" s="184"/>
      <c r="FC561" s="184"/>
      <c r="FD561" s="184"/>
      <c r="FE561" s="184"/>
      <c r="FF561" s="184"/>
      <c r="FG561" s="184"/>
      <c r="FH561" s="184"/>
      <c r="FI561" s="184"/>
      <c r="FJ561" s="184"/>
      <c r="FK561" s="184"/>
      <c r="FL561" s="184"/>
      <c r="FM561" s="184"/>
      <c r="FN561" s="184"/>
      <c r="FO561" s="184"/>
      <c r="FP561" s="184"/>
      <c r="FQ561" s="184"/>
      <c r="FR561" s="184"/>
      <c r="FS561" s="184"/>
      <c r="FT561" s="184"/>
      <c r="FU561" s="184"/>
      <c r="FV561" s="184"/>
      <c r="FW561" s="184"/>
      <c r="FX561" s="184"/>
      <c r="FY561" s="184"/>
      <c r="FZ561" s="184"/>
      <c r="GA561" s="184"/>
      <c r="GB561" s="184"/>
      <c r="GC561" s="184"/>
      <c r="GD561" s="184"/>
      <c r="GE561" s="184"/>
      <c r="GF561" s="184"/>
      <c r="GG561" s="184"/>
      <c r="GH561" s="184"/>
      <c r="GI561" s="184"/>
      <c r="GJ561" s="184"/>
      <c r="GK561" s="184"/>
      <c r="GL561" s="184"/>
      <c r="GM561" s="184"/>
      <c r="GN561" s="184"/>
      <c r="GO561" s="184"/>
      <c r="GP561" s="184"/>
      <c r="GQ561" s="184"/>
      <c r="GR561" s="184"/>
      <c r="GS561" s="184"/>
      <c r="GT561" s="184"/>
      <c r="GU561" s="184"/>
      <c r="GV561" s="184"/>
      <c r="GW561" s="184"/>
      <c r="GX561" s="184"/>
      <c r="GY561" s="184"/>
      <c r="GZ561" s="184"/>
      <c r="HA561" s="184"/>
      <c r="HB561" s="184"/>
      <c r="HC561" s="184"/>
      <c r="HD561" s="184"/>
      <c r="HE561" s="184"/>
      <c r="HF561" s="184"/>
      <c r="HG561" s="184"/>
      <c r="HH561" s="184"/>
      <c r="HI561" s="184"/>
      <c r="HJ561" s="184"/>
      <c r="HK561" s="578"/>
      <c r="HL561" s="185"/>
    </row>
    <row r="562" spans="1:220">
      <c r="A562" s="284"/>
      <c r="B562" s="285"/>
      <c r="C562" s="286"/>
      <c r="D562" s="287"/>
      <c r="E562" s="288"/>
      <c r="F562" s="289"/>
      <c r="G562" s="289"/>
      <c r="H562" s="289"/>
      <c r="I562" s="289"/>
      <c r="J562" s="289"/>
      <c r="K562" s="289"/>
      <c r="L562" s="289"/>
      <c r="M562" s="572"/>
      <c r="N562" s="572"/>
      <c r="O562" s="572"/>
      <c r="P562" s="572"/>
      <c r="Q562" s="572"/>
      <c r="R562" s="572"/>
      <c r="S562" s="184"/>
      <c r="T562" s="184"/>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c r="BL562" s="184"/>
      <c r="BM562" s="184"/>
      <c r="BN562" s="184"/>
      <c r="BO562" s="184"/>
      <c r="BP562" s="184"/>
      <c r="BQ562" s="184"/>
      <c r="BR562" s="184"/>
      <c r="BS562" s="184"/>
      <c r="BT562" s="184"/>
      <c r="BU562" s="184"/>
      <c r="BV562" s="184"/>
      <c r="BW562" s="184"/>
      <c r="BX562" s="184"/>
      <c r="BY562" s="184"/>
      <c r="BZ562" s="184"/>
      <c r="CA562" s="184"/>
      <c r="CB562" s="184"/>
      <c r="CC562" s="184"/>
      <c r="CD562" s="184"/>
      <c r="CE562" s="184"/>
      <c r="CF562" s="184"/>
      <c r="CG562" s="184"/>
      <c r="CH562" s="184"/>
      <c r="CI562" s="184"/>
      <c r="CJ562" s="184"/>
      <c r="CK562" s="184"/>
      <c r="CL562" s="184"/>
      <c r="CM562" s="184"/>
      <c r="CN562" s="184"/>
      <c r="CO562" s="184"/>
      <c r="CP562" s="184"/>
      <c r="CQ562" s="184"/>
      <c r="CR562" s="184"/>
      <c r="CS562" s="184"/>
      <c r="CT562" s="184"/>
      <c r="CU562" s="184"/>
      <c r="CV562" s="184"/>
      <c r="CW562" s="184"/>
      <c r="CX562" s="184"/>
      <c r="CY562" s="184"/>
      <c r="CZ562" s="184"/>
      <c r="DA562" s="184"/>
      <c r="DB562" s="184"/>
      <c r="DC562" s="184"/>
      <c r="DD562" s="184"/>
      <c r="DE562" s="184"/>
      <c r="DF562" s="184"/>
      <c r="DG562" s="184"/>
      <c r="DH562" s="184"/>
      <c r="DI562" s="184"/>
      <c r="DJ562" s="184"/>
      <c r="DK562" s="184"/>
      <c r="DL562" s="184"/>
      <c r="DM562" s="184"/>
      <c r="DN562" s="184"/>
      <c r="DO562" s="184"/>
      <c r="DP562" s="184"/>
      <c r="DQ562" s="184"/>
      <c r="DR562" s="184"/>
      <c r="DS562" s="184"/>
      <c r="DT562" s="184"/>
      <c r="DU562" s="184"/>
      <c r="DV562" s="184"/>
      <c r="DW562" s="184"/>
      <c r="DX562" s="184"/>
      <c r="DY562" s="184"/>
      <c r="DZ562" s="184"/>
      <c r="EA562" s="184"/>
      <c r="EB562" s="184"/>
      <c r="EC562" s="184"/>
      <c r="ED562" s="184"/>
      <c r="EE562" s="184"/>
      <c r="EF562" s="184"/>
      <c r="EG562" s="184"/>
      <c r="EH562" s="184"/>
      <c r="EI562" s="184"/>
      <c r="EJ562" s="184"/>
      <c r="EK562" s="184"/>
      <c r="EL562" s="184"/>
      <c r="EM562" s="184"/>
      <c r="EN562" s="184"/>
      <c r="EO562" s="184"/>
      <c r="EP562" s="184"/>
      <c r="EQ562" s="184"/>
      <c r="ER562" s="184"/>
      <c r="ES562" s="184"/>
      <c r="ET562" s="184"/>
      <c r="EU562" s="184"/>
      <c r="EV562" s="184"/>
      <c r="EW562" s="184"/>
      <c r="EX562" s="184"/>
      <c r="EY562" s="184"/>
      <c r="EZ562" s="184"/>
      <c r="FA562" s="184"/>
      <c r="FB562" s="184"/>
      <c r="FC562" s="184"/>
      <c r="FD562" s="184"/>
      <c r="FE562" s="184"/>
      <c r="FF562" s="184"/>
      <c r="FG562" s="184"/>
      <c r="FH562" s="184"/>
      <c r="FI562" s="184"/>
      <c r="FJ562" s="184"/>
      <c r="FK562" s="184"/>
      <c r="FL562" s="184"/>
      <c r="FM562" s="184"/>
      <c r="FN562" s="184"/>
      <c r="FO562" s="184"/>
      <c r="FP562" s="184"/>
      <c r="FQ562" s="184"/>
      <c r="FR562" s="184"/>
      <c r="FS562" s="184"/>
      <c r="FT562" s="184"/>
      <c r="FU562" s="184"/>
      <c r="FV562" s="184"/>
      <c r="FW562" s="184"/>
      <c r="FX562" s="184"/>
      <c r="FY562" s="184"/>
      <c r="FZ562" s="184"/>
      <c r="GA562" s="184"/>
      <c r="GB562" s="184"/>
      <c r="GC562" s="184"/>
      <c r="GD562" s="184"/>
      <c r="GE562" s="184"/>
      <c r="GF562" s="184"/>
      <c r="GG562" s="184"/>
      <c r="GH562" s="184"/>
      <c r="GI562" s="184"/>
      <c r="GJ562" s="184"/>
      <c r="GK562" s="184"/>
      <c r="GL562" s="184"/>
      <c r="GM562" s="184"/>
      <c r="GN562" s="184"/>
      <c r="GO562" s="184"/>
      <c r="GP562" s="184"/>
      <c r="GQ562" s="184"/>
      <c r="GR562" s="184"/>
      <c r="GS562" s="184"/>
      <c r="GT562" s="184"/>
      <c r="GU562" s="184"/>
      <c r="GV562" s="184"/>
      <c r="GW562" s="184"/>
      <c r="GX562" s="184"/>
      <c r="GY562" s="184"/>
      <c r="GZ562" s="184"/>
      <c r="HA562" s="184"/>
      <c r="HB562" s="184"/>
      <c r="HC562" s="184"/>
      <c r="HD562" s="184"/>
      <c r="HE562" s="184"/>
      <c r="HF562" s="184"/>
      <c r="HG562" s="184"/>
      <c r="HH562" s="184"/>
      <c r="HI562" s="184"/>
      <c r="HJ562" s="184"/>
      <c r="HK562" s="578"/>
      <c r="HL562" s="185"/>
    </row>
    <row r="563" spans="1:220">
      <c r="A563" s="284"/>
      <c r="B563" s="285"/>
      <c r="C563" s="286"/>
      <c r="D563" s="287"/>
      <c r="E563" s="288"/>
      <c r="F563" s="289"/>
      <c r="G563" s="289"/>
      <c r="H563" s="289"/>
      <c r="I563" s="289"/>
      <c r="J563" s="289"/>
      <c r="K563" s="289"/>
      <c r="L563" s="289"/>
      <c r="M563" s="572"/>
      <c r="N563" s="572"/>
      <c r="O563" s="572"/>
      <c r="P563" s="572"/>
      <c r="Q563" s="572"/>
      <c r="R563" s="572"/>
      <c r="S563" s="184"/>
      <c r="T563" s="184"/>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c r="BL563" s="184"/>
      <c r="BM563" s="184"/>
      <c r="BN563" s="184"/>
      <c r="BO563" s="184"/>
      <c r="BP563" s="184"/>
      <c r="BQ563" s="184"/>
      <c r="BR563" s="184"/>
      <c r="BS563" s="184"/>
      <c r="BT563" s="184"/>
      <c r="BU563" s="184"/>
      <c r="BV563" s="184"/>
      <c r="BW563" s="184"/>
      <c r="BX563" s="184"/>
      <c r="BY563" s="184"/>
      <c r="BZ563" s="184"/>
      <c r="CA563" s="184"/>
      <c r="CB563" s="184"/>
      <c r="CC563" s="184"/>
      <c r="CD563" s="184"/>
      <c r="CE563" s="184"/>
      <c r="CF563" s="184"/>
      <c r="CG563" s="184"/>
      <c r="CH563" s="184"/>
      <c r="CI563" s="184"/>
      <c r="CJ563" s="184"/>
      <c r="CK563" s="184"/>
      <c r="CL563" s="184"/>
      <c r="CM563" s="184"/>
      <c r="CN563" s="184"/>
      <c r="CO563" s="184"/>
      <c r="CP563" s="184"/>
      <c r="CQ563" s="184"/>
      <c r="CR563" s="184"/>
      <c r="CS563" s="184"/>
      <c r="CT563" s="184"/>
      <c r="CU563" s="184"/>
      <c r="CV563" s="184"/>
      <c r="CW563" s="184"/>
      <c r="CX563" s="184"/>
      <c r="CY563" s="184"/>
      <c r="CZ563" s="184"/>
      <c r="DA563" s="184"/>
      <c r="DB563" s="184"/>
      <c r="DC563" s="184"/>
      <c r="DD563" s="184"/>
      <c r="DE563" s="184"/>
      <c r="DF563" s="184"/>
      <c r="DG563" s="184"/>
      <c r="DH563" s="184"/>
      <c r="DI563" s="184"/>
      <c r="DJ563" s="184"/>
      <c r="DK563" s="184"/>
      <c r="DL563" s="184"/>
      <c r="DM563" s="184"/>
      <c r="DN563" s="184"/>
      <c r="DO563" s="184"/>
      <c r="DP563" s="184"/>
      <c r="DQ563" s="184"/>
      <c r="DR563" s="184"/>
      <c r="DS563" s="184"/>
      <c r="DT563" s="184"/>
      <c r="DU563" s="184"/>
      <c r="DV563" s="184"/>
      <c r="DW563" s="184"/>
      <c r="DX563" s="184"/>
      <c r="DY563" s="184"/>
      <c r="DZ563" s="184"/>
      <c r="EA563" s="184"/>
      <c r="EB563" s="184"/>
      <c r="EC563" s="184"/>
      <c r="ED563" s="184"/>
      <c r="EE563" s="184"/>
      <c r="EF563" s="184"/>
      <c r="EG563" s="184"/>
      <c r="EH563" s="184"/>
      <c r="EI563" s="184"/>
      <c r="EJ563" s="184"/>
      <c r="EK563" s="184"/>
      <c r="EL563" s="184"/>
      <c r="EM563" s="184"/>
      <c r="EN563" s="184"/>
      <c r="EO563" s="184"/>
      <c r="EP563" s="184"/>
      <c r="EQ563" s="184"/>
      <c r="ER563" s="184"/>
      <c r="ES563" s="184"/>
      <c r="ET563" s="184"/>
      <c r="EU563" s="184"/>
      <c r="EV563" s="184"/>
      <c r="EW563" s="184"/>
      <c r="EX563" s="184"/>
      <c r="EY563" s="184"/>
      <c r="EZ563" s="184"/>
      <c r="FA563" s="184"/>
      <c r="FB563" s="184"/>
      <c r="FC563" s="184"/>
      <c r="FD563" s="184"/>
      <c r="FE563" s="184"/>
      <c r="FF563" s="184"/>
      <c r="FG563" s="184"/>
      <c r="FH563" s="184"/>
      <c r="FI563" s="184"/>
      <c r="FJ563" s="184"/>
      <c r="FK563" s="184"/>
      <c r="FL563" s="184"/>
      <c r="FM563" s="184"/>
      <c r="FN563" s="184"/>
      <c r="FO563" s="184"/>
      <c r="FP563" s="184"/>
      <c r="FQ563" s="184"/>
      <c r="FR563" s="184"/>
      <c r="FS563" s="184"/>
      <c r="FT563" s="184"/>
      <c r="FU563" s="184"/>
      <c r="FV563" s="184"/>
      <c r="FW563" s="184"/>
      <c r="FX563" s="184"/>
      <c r="FY563" s="184"/>
      <c r="FZ563" s="184"/>
      <c r="GA563" s="184"/>
      <c r="GB563" s="184"/>
      <c r="GC563" s="184"/>
      <c r="GD563" s="184"/>
      <c r="GE563" s="184"/>
      <c r="GF563" s="184"/>
      <c r="GG563" s="184"/>
      <c r="GH563" s="184"/>
      <c r="GI563" s="184"/>
      <c r="GJ563" s="184"/>
      <c r="GK563" s="184"/>
      <c r="GL563" s="184"/>
      <c r="GM563" s="184"/>
      <c r="GN563" s="184"/>
      <c r="GO563" s="184"/>
      <c r="GP563" s="184"/>
      <c r="GQ563" s="184"/>
      <c r="GR563" s="184"/>
      <c r="GS563" s="184"/>
      <c r="GT563" s="184"/>
      <c r="GU563" s="184"/>
      <c r="GV563" s="184"/>
      <c r="GW563" s="184"/>
      <c r="GX563" s="184"/>
      <c r="GY563" s="184"/>
      <c r="GZ563" s="184"/>
      <c r="HA563" s="184"/>
      <c r="HB563" s="184"/>
      <c r="HC563" s="184"/>
      <c r="HD563" s="184"/>
      <c r="HE563" s="184"/>
      <c r="HF563" s="184"/>
      <c r="HG563" s="184"/>
      <c r="HH563" s="184"/>
      <c r="HI563" s="184"/>
      <c r="HJ563" s="184"/>
      <c r="HK563" s="578"/>
      <c r="HL563" s="185"/>
    </row>
    <row r="564" spans="1:220">
      <c r="A564" s="284"/>
      <c r="B564" s="285"/>
      <c r="C564" s="286"/>
      <c r="D564" s="287"/>
      <c r="E564" s="288"/>
      <c r="F564" s="289"/>
      <c r="G564" s="289"/>
      <c r="H564" s="289"/>
      <c r="I564" s="289"/>
      <c r="J564" s="289"/>
      <c r="K564" s="289"/>
      <c r="L564" s="289"/>
      <c r="M564" s="572"/>
      <c r="N564" s="572"/>
      <c r="O564" s="572"/>
      <c r="P564" s="572"/>
      <c r="Q564" s="572"/>
      <c r="R564" s="572"/>
      <c r="S564" s="184"/>
      <c r="T564" s="184"/>
      <c r="U564" s="184"/>
      <c r="V564" s="184"/>
      <c r="W564" s="184"/>
      <c r="X564" s="184"/>
      <c r="Y564" s="184"/>
      <c r="Z564" s="184"/>
      <c r="AA564" s="184"/>
      <c r="AB564" s="184"/>
      <c r="AC564" s="184"/>
      <c r="AD564" s="184"/>
      <c r="AE564" s="184"/>
      <c r="AF564" s="184"/>
      <c r="AG564" s="184"/>
      <c r="AH564" s="184"/>
      <c r="AI564" s="184"/>
      <c r="AJ564" s="184"/>
      <c r="AK564" s="184"/>
      <c r="AL564" s="184"/>
      <c r="AM564" s="184"/>
      <c r="AN564" s="184"/>
      <c r="AO564" s="184"/>
      <c r="AP564" s="184"/>
      <c r="AQ564" s="184"/>
      <c r="AR564" s="184"/>
      <c r="AS564" s="184"/>
      <c r="AT564" s="184"/>
      <c r="AU564" s="184"/>
      <c r="AV564" s="184"/>
      <c r="AW564" s="184"/>
      <c r="AX564" s="184"/>
      <c r="AY564" s="184"/>
      <c r="AZ564" s="184"/>
      <c r="BA564" s="184"/>
      <c r="BB564" s="184"/>
      <c r="BC564" s="184"/>
      <c r="BD564" s="184"/>
      <c r="BE564" s="184"/>
      <c r="BF564" s="184"/>
      <c r="BG564" s="184"/>
      <c r="BH564" s="184"/>
      <c r="BI564" s="184"/>
      <c r="BJ564" s="184"/>
      <c r="BK564" s="184"/>
      <c r="BL564" s="184"/>
      <c r="BM564" s="184"/>
      <c r="BN564" s="184"/>
      <c r="BO564" s="184"/>
      <c r="BP564" s="184"/>
      <c r="BQ564" s="184"/>
      <c r="BR564" s="184"/>
      <c r="BS564" s="184"/>
      <c r="BT564" s="184"/>
      <c r="BU564" s="184"/>
      <c r="BV564" s="184"/>
      <c r="BW564" s="184"/>
      <c r="BX564" s="184"/>
      <c r="BY564" s="184"/>
      <c r="BZ564" s="184"/>
      <c r="CA564" s="184"/>
      <c r="CB564" s="184"/>
      <c r="CC564" s="184"/>
      <c r="CD564" s="184"/>
      <c r="CE564" s="184"/>
      <c r="CF564" s="184"/>
      <c r="CG564" s="184"/>
      <c r="CH564" s="184"/>
      <c r="CI564" s="184"/>
      <c r="CJ564" s="184"/>
      <c r="CK564" s="184"/>
      <c r="CL564" s="184"/>
      <c r="CM564" s="184"/>
      <c r="CN564" s="184"/>
      <c r="CO564" s="184"/>
      <c r="CP564" s="184"/>
      <c r="CQ564" s="184"/>
      <c r="CR564" s="184"/>
      <c r="CS564" s="184"/>
      <c r="CT564" s="184"/>
      <c r="CU564" s="184"/>
      <c r="CV564" s="184"/>
      <c r="CW564" s="184"/>
      <c r="CX564" s="184"/>
      <c r="CY564" s="184"/>
      <c r="CZ564" s="184"/>
      <c r="DA564" s="184"/>
      <c r="DB564" s="184"/>
      <c r="DC564" s="184"/>
      <c r="DD564" s="184"/>
      <c r="DE564" s="184"/>
      <c r="DF564" s="184"/>
      <c r="DG564" s="184"/>
      <c r="DH564" s="184"/>
      <c r="DI564" s="184"/>
      <c r="DJ564" s="184"/>
      <c r="DK564" s="184"/>
      <c r="DL564" s="184"/>
      <c r="DM564" s="184"/>
      <c r="DN564" s="184"/>
      <c r="DO564" s="184"/>
      <c r="DP564" s="184"/>
      <c r="DQ564" s="184"/>
      <c r="DR564" s="184"/>
      <c r="DS564" s="184"/>
      <c r="DT564" s="184"/>
      <c r="DU564" s="184"/>
      <c r="DV564" s="184"/>
      <c r="DW564" s="184"/>
      <c r="DX564" s="184"/>
      <c r="DY564" s="184"/>
      <c r="DZ564" s="184"/>
      <c r="EA564" s="184"/>
      <c r="EB564" s="184"/>
      <c r="EC564" s="184"/>
      <c r="ED564" s="184"/>
      <c r="EE564" s="184"/>
      <c r="EF564" s="184"/>
      <c r="EG564" s="184"/>
      <c r="EH564" s="184"/>
      <c r="EI564" s="184"/>
      <c r="EJ564" s="184"/>
      <c r="EK564" s="184"/>
      <c r="EL564" s="184"/>
      <c r="EM564" s="184"/>
      <c r="EN564" s="184"/>
      <c r="EO564" s="184"/>
      <c r="EP564" s="184"/>
      <c r="EQ564" s="184"/>
      <c r="ER564" s="184"/>
      <c r="ES564" s="184"/>
      <c r="ET564" s="184"/>
      <c r="EU564" s="184"/>
      <c r="EV564" s="184"/>
      <c r="EW564" s="184"/>
      <c r="EX564" s="184"/>
      <c r="EY564" s="184"/>
      <c r="EZ564" s="184"/>
      <c r="FA564" s="184"/>
      <c r="FB564" s="184"/>
      <c r="FC564" s="184"/>
      <c r="FD564" s="184"/>
      <c r="FE564" s="184"/>
      <c r="FF564" s="184"/>
      <c r="FG564" s="184"/>
      <c r="FH564" s="184"/>
      <c r="FI564" s="184"/>
      <c r="FJ564" s="184"/>
      <c r="FK564" s="184"/>
      <c r="FL564" s="184"/>
      <c r="FM564" s="184"/>
      <c r="FN564" s="184"/>
      <c r="FO564" s="184"/>
      <c r="FP564" s="184"/>
      <c r="FQ564" s="184"/>
      <c r="FR564" s="184"/>
      <c r="FS564" s="184"/>
      <c r="FT564" s="184"/>
      <c r="FU564" s="184"/>
      <c r="FV564" s="184"/>
      <c r="FW564" s="184"/>
      <c r="FX564" s="184"/>
      <c r="FY564" s="184"/>
      <c r="FZ564" s="184"/>
      <c r="GA564" s="184"/>
      <c r="GB564" s="184"/>
      <c r="GC564" s="184"/>
      <c r="GD564" s="184"/>
      <c r="GE564" s="184"/>
      <c r="GF564" s="184"/>
      <c r="GG564" s="184"/>
      <c r="GH564" s="184"/>
      <c r="GI564" s="184"/>
      <c r="GJ564" s="184"/>
      <c r="GK564" s="184"/>
      <c r="GL564" s="184"/>
      <c r="GM564" s="184"/>
      <c r="GN564" s="184"/>
      <c r="GO564" s="184"/>
      <c r="GP564" s="184"/>
      <c r="GQ564" s="184"/>
      <c r="GR564" s="184"/>
      <c r="GS564" s="184"/>
      <c r="GT564" s="184"/>
      <c r="GU564" s="184"/>
      <c r="GV564" s="184"/>
      <c r="GW564" s="184"/>
      <c r="GX564" s="184"/>
      <c r="GY564" s="184"/>
      <c r="GZ564" s="184"/>
      <c r="HA564" s="184"/>
      <c r="HB564" s="184"/>
      <c r="HC564" s="184"/>
      <c r="HD564" s="184"/>
      <c r="HE564" s="184"/>
      <c r="HF564" s="184"/>
      <c r="HG564" s="184"/>
      <c r="HH564" s="184"/>
      <c r="HI564" s="184"/>
      <c r="HJ564" s="184"/>
      <c r="HK564" s="578"/>
      <c r="HL564" s="185"/>
    </row>
    <row r="565" spans="1:220">
      <c r="A565" s="284"/>
      <c r="B565" s="285"/>
      <c r="C565" s="286"/>
      <c r="D565" s="287"/>
      <c r="E565" s="288"/>
      <c r="F565" s="289"/>
      <c r="G565" s="289"/>
      <c r="H565" s="289"/>
      <c r="I565" s="289"/>
      <c r="J565" s="289"/>
      <c r="K565" s="289"/>
      <c r="L565" s="289"/>
      <c r="M565" s="572"/>
      <c r="N565" s="572"/>
      <c r="O565" s="572"/>
      <c r="P565" s="572"/>
      <c r="Q565" s="572"/>
      <c r="R565" s="572"/>
      <c r="S565" s="184"/>
      <c r="T565" s="184"/>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c r="CE565" s="184"/>
      <c r="CF565" s="184"/>
      <c r="CG565" s="184"/>
      <c r="CH565" s="184"/>
      <c r="CI565" s="184"/>
      <c r="CJ565" s="184"/>
      <c r="CK565" s="184"/>
      <c r="CL565" s="184"/>
      <c r="CM565" s="184"/>
      <c r="CN565" s="184"/>
      <c r="CO565" s="184"/>
      <c r="CP565" s="184"/>
      <c r="CQ565" s="184"/>
      <c r="CR565" s="184"/>
      <c r="CS565" s="184"/>
      <c r="CT565" s="184"/>
      <c r="CU565" s="184"/>
      <c r="CV565" s="184"/>
      <c r="CW565" s="184"/>
      <c r="CX565" s="184"/>
      <c r="CY565" s="184"/>
      <c r="CZ565" s="184"/>
      <c r="DA565" s="184"/>
      <c r="DB565" s="184"/>
      <c r="DC565" s="184"/>
      <c r="DD565" s="184"/>
      <c r="DE565" s="184"/>
      <c r="DF565" s="184"/>
      <c r="DG565" s="184"/>
      <c r="DH565" s="184"/>
      <c r="DI565" s="184"/>
      <c r="DJ565" s="184"/>
      <c r="DK565" s="184"/>
      <c r="DL565" s="184"/>
      <c r="DM565" s="184"/>
      <c r="DN565" s="184"/>
      <c r="DO565" s="184"/>
      <c r="DP565" s="184"/>
      <c r="DQ565" s="184"/>
      <c r="DR565" s="184"/>
      <c r="DS565" s="184"/>
      <c r="DT565" s="184"/>
      <c r="DU565" s="184"/>
      <c r="DV565" s="184"/>
      <c r="DW565" s="184"/>
      <c r="DX565" s="184"/>
      <c r="DY565" s="184"/>
      <c r="DZ565" s="184"/>
      <c r="EA565" s="184"/>
      <c r="EB565" s="184"/>
      <c r="EC565" s="184"/>
      <c r="ED565" s="184"/>
      <c r="EE565" s="184"/>
      <c r="EF565" s="184"/>
      <c r="EG565" s="184"/>
      <c r="EH565" s="184"/>
      <c r="EI565" s="184"/>
      <c r="EJ565" s="184"/>
      <c r="EK565" s="184"/>
      <c r="EL565" s="184"/>
      <c r="EM565" s="184"/>
      <c r="EN565" s="184"/>
      <c r="EO565" s="184"/>
      <c r="EP565" s="184"/>
      <c r="EQ565" s="184"/>
      <c r="ER565" s="184"/>
      <c r="ES565" s="184"/>
      <c r="ET565" s="184"/>
      <c r="EU565" s="184"/>
      <c r="EV565" s="184"/>
      <c r="EW565" s="184"/>
      <c r="EX565" s="184"/>
      <c r="EY565" s="184"/>
      <c r="EZ565" s="184"/>
      <c r="FA565" s="184"/>
      <c r="FB565" s="184"/>
      <c r="FC565" s="184"/>
      <c r="FD565" s="184"/>
      <c r="FE565" s="184"/>
      <c r="FF565" s="184"/>
      <c r="FG565" s="184"/>
      <c r="FH565" s="184"/>
      <c r="FI565" s="184"/>
      <c r="FJ565" s="184"/>
      <c r="FK565" s="184"/>
      <c r="FL565" s="184"/>
      <c r="FM565" s="184"/>
      <c r="FN565" s="184"/>
      <c r="FO565" s="184"/>
      <c r="FP565" s="184"/>
      <c r="FQ565" s="184"/>
      <c r="FR565" s="184"/>
      <c r="FS565" s="184"/>
      <c r="FT565" s="184"/>
      <c r="FU565" s="184"/>
      <c r="FV565" s="184"/>
      <c r="FW565" s="184"/>
      <c r="FX565" s="184"/>
      <c r="FY565" s="184"/>
      <c r="FZ565" s="184"/>
      <c r="GA565" s="184"/>
      <c r="GB565" s="184"/>
      <c r="GC565" s="184"/>
      <c r="GD565" s="184"/>
      <c r="GE565" s="184"/>
      <c r="GF565" s="184"/>
      <c r="GG565" s="184"/>
      <c r="GH565" s="184"/>
      <c r="GI565" s="184"/>
      <c r="GJ565" s="184"/>
      <c r="GK565" s="184"/>
      <c r="GL565" s="184"/>
      <c r="GM565" s="184"/>
      <c r="GN565" s="184"/>
      <c r="GO565" s="184"/>
      <c r="GP565" s="184"/>
      <c r="GQ565" s="184"/>
      <c r="GR565" s="184"/>
      <c r="GS565" s="184"/>
      <c r="GT565" s="184"/>
      <c r="GU565" s="184"/>
      <c r="GV565" s="184"/>
      <c r="GW565" s="184"/>
      <c r="GX565" s="184"/>
      <c r="GY565" s="184"/>
      <c r="GZ565" s="184"/>
      <c r="HA565" s="184"/>
      <c r="HB565" s="184"/>
      <c r="HC565" s="184"/>
      <c r="HD565" s="184"/>
      <c r="HE565" s="184"/>
      <c r="HF565" s="184"/>
      <c r="HG565" s="184"/>
      <c r="HH565" s="184"/>
      <c r="HI565" s="184"/>
      <c r="HJ565" s="184"/>
      <c r="HK565" s="578"/>
      <c r="HL565" s="185"/>
    </row>
    <row r="566" spans="1:220">
      <c r="A566" s="284"/>
      <c r="B566" s="285"/>
      <c r="C566" s="286"/>
      <c r="D566" s="287"/>
      <c r="E566" s="288"/>
      <c r="F566" s="289"/>
      <c r="G566" s="289"/>
      <c r="H566" s="289"/>
      <c r="I566" s="289"/>
      <c r="J566" s="289"/>
      <c r="K566" s="289"/>
      <c r="L566" s="289"/>
      <c r="M566" s="572"/>
      <c r="N566" s="572"/>
      <c r="O566" s="572"/>
      <c r="P566" s="572"/>
      <c r="Q566" s="572"/>
      <c r="R566" s="572"/>
      <c r="S566" s="184"/>
      <c r="T566" s="184"/>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c r="BL566" s="184"/>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c r="CW566" s="184"/>
      <c r="CX566" s="184"/>
      <c r="CY566" s="184"/>
      <c r="CZ566" s="184"/>
      <c r="DA566" s="184"/>
      <c r="DB566" s="184"/>
      <c r="DC566" s="184"/>
      <c r="DD566" s="184"/>
      <c r="DE566" s="184"/>
      <c r="DF566" s="184"/>
      <c r="DG566" s="184"/>
      <c r="DH566" s="184"/>
      <c r="DI566" s="184"/>
      <c r="DJ566" s="184"/>
      <c r="DK566" s="184"/>
      <c r="DL566" s="184"/>
      <c r="DM566" s="184"/>
      <c r="DN566" s="184"/>
      <c r="DO566" s="184"/>
      <c r="DP566" s="184"/>
      <c r="DQ566" s="184"/>
      <c r="DR566" s="184"/>
      <c r="DS566" s="184"/>
      <c r="DT566" s="184"/>
      <c r="DU566" s="184"/>
      <c r="DV566" s="184"/>
      <c r="DW566" s="184"/>
      <c r="DX566" s="184"/>
      <c r="DY566" s="184"/>
      <c r="DZ566" s="184"/>
      <c r="EA566" s="184"/>
      <c r="EB566" s="184"/>
      <c r="EC566" s="184"/>
      <c r="ED566" s="184"/>
      <c r="EE566" s="184"/>
      <c r="EF566" s="184"/>
      <c r="EG566" s="184"/>
      <c r="EH566" s="184"/>
      <c r="EI566" s="184"/>
      <c r="EJ566" s="184"/>
      <c r="EK566" s="184"/>
      <c r="EL566" s="184"/>
      <c r="EM566" s="184"/>
      <c r="EN566" s="184"/>
      <c r="EO566" s="184"/>
      <c r="EP566" s="184"/>
      <c r="EQ566" s="184"/>
      <c r="ER566" s="184"/>
      <c r="ES566" s="184"/>
      <c r="ET566" s="184"/>
      <c r="EU566" s="184"/>
      <c r="EV566" s="184"/>
      <c r="EW566" s="184"/>
      <c r="EX566" s="184"/>
      <c r="EY566" s="184"/>
      <c r="EZ566" s="184"/>
      <c r="FA566" s="184"/>
      <c r="FB566" s="184"/>
      <c r="FC566" s="184"/>
      <c r="FD566" s="184"/>
      <c r="FE566" s="184"/>
      <c r="FF566" s="184"/>
      <c r="FG566" s="184"/>
      <c r="FH566" s="184"/>
      <c r="FI566" s="184"/>
      <c r="FJ566" s="184"/>
      <c r="FK566" s="184"/>
      <c r="FL566" s="184"/>
      <c r="FM566" s="184"/>
      <c r="FN566" s="184"/>
      <c r="FO566" s="184"/>
      <c r="FP566" s="184"/>
      <c r="FQ566" s="184"/>
      <c r="FR566" s="184"/>
      <c r="FS566" s="184"/>
      <c r="FT566" s="184"/>
      <c r="FU566" s="184"/>
      <c r="FV566" s="184"/>
      <c r="FW566" s="184"/>
      <c r="FX566" s="184"/>
      <c r="FY566" s="184"/>
      <c r="FZ566" s="184"/>
      <c r="GA566" s="184"/>
      <c r="GB566" s="184"/>
      <c r="GC566" s="184"/>
      <c r="GD566" s="184"/>
      <c r="GE566" s="184"/>
      <c r="GF566" s="184"/>
      <c r="GG566" s="184"/>
      <c r="GH566" s="184"/>
      <c r="GI566" s="184"/>
      <c r="GJ566" s="184"/>
      <c r="GK566" s="184"/>
      <c r="GL566" s="184"/>
      <c r="GM566" s="184"/>
      <c r="GN566" s="184"/>
      <c r="GO566" s="184"/>
      <c r="GP566" s="184"/>
      <c r="GQ566" s="184"/>
      <c r="GR566" s="184"/>
      <c r="GS566" s="184"/>
      <c r="GT566" s="184"/>
      <c r="GU566" s="184"/>
      <c r="GV566" s="184"/>
      <c r="GW566" s="184"/>
      <c r="GX566" s="184"/>
      <c r="GY566" s="184"/>
      <c r="GZ566" s="184"/>
      <c r="HA566" s="184"/>
      <c r="HB566" s="184"/>
      <c r="HC566" s="184"/>
      <c r="HD566" s="184"/>
      <c r="HE566" s="184"/>
      <c r="HF566" s="184"/>
      <c r="HG566" s="184"/>
      <c r="HH566" s="184"/>
      <c r="HI566" s="184"/>
      <c r="HJ566" s="184"/>
      <c r="HK566" s="578"/>
      <c r="HL566" s="185"/>
    </row>
    <row r="567" spans="1:220">
      <c r="A567" s="284"/>
      <c r="B567" s="285"/>
      <c r="C567" s="286"/>
      <c r="D567" s="287"/>
      <c r="E567" s="288"/>
      <c r="F567" s="289"/>
      <c r="G567" s="289"/>
      <c r="H567" s="289"/>
      <c r="I567" s="289"/>
      <c r="J567" s="289"/>
      <c r="K567" s="289"/>
      <c r="L567" s="289"/>
      <c r="M567" s="572"/>
      <c r="N567" s="572"/>
      <c r="O567" s="572"/>
      <c r="P567" s="572"/>
      <c r="Q567" s="572"/>
      <c r="R567" s="572"/>
      <c r="S567" s="184"/>
      <c r="T567" s="184"/>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c r="BL567" s="184"/>
      <c r="BM567" s="184"/>
      <c r="BN567" s="184"/>
      <c r="BO567" s="184"/>
      <c r="BP567" s="184"/>
      <c r="BQ567" s="184"/>
      <c r="BR567" s="184"/>
      <c r="BS567" s="184"/>
      <c r="BT567" s="184"/>
      <c r="BU567" s="184"/>
      <c r="BV567" s="184"/>
      <c r="BW567" s="184"/>
      <c r="BX567" s="184"/>
      <c r="BY567" s="184"/>
      <c r="BZ567" s="184"/>
      <c r="CA567" s="184"/>
      <c r="CB567" s="184"/>
      <c r="CC567" s="184"/>
      <c r="CD567" s="184"/>
      <c r="CE567" s="184"/>
      <c r="CF567" s="184"/>
      <c r="CG567" s="184"/>
      <c r="CH567" s="184"/>
      <c r="CI567" s="184"/>
      <c r="CJ567" s="184"/>
      <c r="CK567" s="184"/>
      <c r="CL567" s="184"/>
      <c r="CM567" s="184"/>
      <c r="CN567" s="184"/>
      <c r="CO567" s="184"/>
      <c r="CP567" s="184"/>
      <c r="CQ567" s="184"/>
      <c r="CR567" s="184"/>
      <c r="CS567" s="184"/>
      <c r="CT567" s="184"/>
      <c r="CU567" s="184"/>
      <c r="CV567" s="184"/>
      <c r="CW567" s="184"/>
      <c r="CX567" s="184"/>
      <c r="CY567" s="184"/>
      <c r="CZ567" s="184"/>
      <c r="DA567" s="184"/>
      <c r="DB567" s="184"/>
      <c r="DC567" s="184"/>
      <c r="DD567" s="184"/>
      <c r="DE567" s="184"/>
      <c r="DF567" s="184"/>
      <c r="DG567" s="184"/>
      <c r="DH567" s="184"/>
      <c r="DI567" s="184"/>
      <c r="DJ567" s="184"/>
      <c r="DK567" s="184"/>
      <c r="DL567" s="184"/>
      <c r="DM567" s="184"/>
      <c r="DN567" s="184"/>
      <c r="DO567" s="184"/>
      <c r="DP567" s="184"/>
      <c r="DQ567" s="184"/>
      <c r="DR567" s="184"/>
      <c r="DS567" s="184"/>
      <c r="DT567" s="184"/>
      <c r="DU567" s="184"/>
      <c r="DV567" s="184"/>
      <c r="DW567" s="184"/>
      <c r="DX567" s="184"/>
      <c r="DY567" s="184"/>
      <c r="DZ567" s="184"/>
      <c r="EA567" s="184"/>
      <c r="EB567" s="184"/>
      <c r="EC567" s="184"/>
      <c r="ED567" s="184"/>
      <c r="EE567" s="184"/>
      <c r="EF567" s="184"/>
      <c r="EG567" s="184"/>
      <c r="EH567" s="184"/>
      <c r="EI567" s="184"/>
      <c r="EJ567" s="184"/>
      <c r="EK567" s="184"/>
      <c r="EL567" s="184"/>
      <c r="EM567" s="184"/>
      <c r="EN567" s="184"/>
      <c r="EO567" s="184"/>
      <c r="EP567" s="184"/>
      <c r="EQ567" s="184"/>
      <c r="ER567" s="184"/>
      <c r="ES567" s="184"/>
      <c r="ET567" s="184"/>
      <c r="EU567" s="184"/>
      <c r="EV567" s="184"/>
      <c r="EW567" s="184"/>
      <c r="EX567" s="184"/>
      <c r="EY567" s="184"/>
      <c r="EZ567" s="184"/>
      <c r="FA567" s="184"/>
      <c r="FB567" s="184"/>
      <c r="FC567" s="184"/>
      <c r="FD567" s="184"/>
      <c r="FE567" s="184"/>
      <c r="FF567" s="184"/>
      <c r="FG567" s="184"/>
      <c r="FH567" s="184"/>
      <c r="FI567" s="184"/>
      <c r="FJ567" s="184"/>
      <c r="FK567" s="184"/>
      <c r="FL567" s="184"/>
      <c r="FM567" s="184"/>
      <c r="FN567" s="184"/>
      <c r="FO567" s="184"/>
      <c r="FP567" s="184"/>
      <c r="FQ567" s="184"/>
      <c r="FR567" s="184"/>
      <c r="FS567" s="184"/>
      <c r="FT567" s="184"/>
      <c r="FU567" s="184"/>
      <c r="FV567" s="184"/>
      <c r="FW567" s="184"/>
      <c r="FX567" s="184"/>
      <c r="FY567" s="184"/>
      <c r="FZ567" s="184"/>
      <c r="GA567" s="184"/>
      <c r="GB567" s="184"/>
      <c r="GC567" s="184"/>
      <c r="GD567" s="184"/>
      <c r="GE567" s="184"/>
      <c r="GF567" s="184"/>
      <c r="GG567" s="184"/>
      <c r="GH567" s="184"/>
      <c r="GI567" s="184"/>
      <c r="GJ567" s="184"/>
      <c r="GK567" s="184"/>
      <c r="GL567" s="184"/>
      <c r="GM567" s="184"/>
      <c r="GN567" s="184"/>
      <c r="GO567" s="184"/>
      <c r="GP567" s="184"/>
      <c r="GQ567" s="184"/>
      <c r="GR567" s="184"/>
      <c r="GS567" s="184"/>
      <c r="GT567" s="184"/>
      <c r="GU567" s="184"/>
      <c r="GV567" s="184"/>
      <c r="GW567" s="184"/>
      <c r="GX567" s="184"/>
      <c r="GY567" s="184"/>
      <c r="GZ567" s="184"/>
      <c r="HA567" s="184"/>
      <c r="HB567" s="184"/>
      <c r="HC567" s="184"/>
      <c r="HD567" s="184"/>
      <c r="HE567" s="184"/>
      <c r="HF567" s="184"/>
      <c r="HG567" s="184"/>
      <c r="HH567" s="184"/>
      <c r="HI567" s="184"/>
      <c r="HJ567" s="184"/>
      <c r="HK567" s="578"/>
      <c r="HL567" s="185"/>
    </row>
    <row r="568" spans="1:220">
      <c r="A568" s="284"/>
      <c r="B568" s="285"/>
      <c r="C568" s="286"/>
      <c r="D568" s="287"/>
      <c r="E568" s="288"/>
      <c r="F568" s="289"/>
      <c r="G568" s="289"/>
      <c r="H568" s="289"/>
      <c r="I568" s="289"/>
      <c r="J568" s="289"/>
      <c r="K568" s="289"/>
      <c r="L568" s="289"/>
      <c r="M568" s="572"/>
      <c r="N568" s="572"/>
      <c r="O568" s="572"/>
      <c r="P568" s="572"/>
      <c r="Q568" s="572"/>
      <c r="R568" s="572"/>
      <c r="S568" s="184"/>
      <c r="T568" s="184"/>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c r="BL568" s="184"/>
      <c r="BM568" s="184"/>
      <c r="BN568" s="184"/>
      <c r="BO568" s="184"/>
      <c r="BP568" s="184"/>
      <c r="BQ568" s="184"/>
      <c r="BR568" s="184"/>
      <c r="BS568" s="184"/>
      <c r="BT568" s="184"/>
      <c r="BU568" s="184"/>
      <c r="BV568" s="184"/>
      <c r="BW568" s="184"/>
      <c r="BX568" s="184"/>
      <c r="BY568" s="184"/>
      <c r="BZ568" s="184"/>
      <c r="CA568" s="184"/>
      <c r="CB568" s="184"/>
      <c r="CC568" s="184"/>
      <c r="CD568" s="184"/>
      <c r="CE568" s="184"/>
      <c r="CF568" s="184"/>
      <c r="CG568" s="184"/>
      <c r="CH568" s="184"/>
      <c r="CI568" s="184"/>
      <c r="CJ568" s="184"/>
      <c r="CK568" s="184"/>
      <c r="CL568" s="184"/>
      <c r="CM568" s="184"/>
      <c r="CN568" s="184"/>
      <c r="CO568" s="184"/>
      <c r="CP568" s="184"/>
      <c r="CQ568" s="184"/>
      <c r="CR568" s="184"/>
      <c r="CS568" s="184"/>
      <c r="CT568" s="184"/>
      <c r="CU568" s="184"/>
      <c r="CV568" s="184"/>
      <c r="CW568" s="184"/>
      <c r="CX568" s="184"/>
      <c r="CY568" s="184"/>
      <c r="CZ568" s="184"/>
      <c r="DA568" s="184"/>
      <c r="DB568" s="184"/>
      <c r="DC568" s="184"/>
      <c r="DD568" s="184"/>
      <c r="DE568" s="184"/>
      <c r="DF568" s="184"/>
      <c r="DG568" s="184"/>
      <c r="DH568" s="184"/>
      <c r="DI568" s="184"/>
      <c r="DJ568" s="184"/>
      <c r="DK568" s="184"/>
      <c r="DL568" s="184"/>
      <c r="DM568" s="184"/>
      <c r="DN568" s="184"/>
      <c r="DO568" s="184"/>
      <c r="DP568" s="184"/>
      <c r="DQ568" s="184"/>
      <c r="DR568" s="184"/>
      <c r="DS568" s="184"/>
      <c r="DT568" s="184"/>
      <c r="DU568" s="184"/>
      <c r="DV568" s="184"/>
      <c r="DW568" s="184"/>
      <c r="DX568" s="184"/>
      <c r="DY568" s="184"/>
      <c r="DZ568" s="184"/>
      <c r="EA568" s="184"/>
      <c r="EB568" s="184"/>
      <c r="EC568" s="184"/>
      <c r="ED568" s="184"/>
      <c r="EE568" s="184"/>
      <c r="EF568" s="184"/>
      <c r="EG568" s="184"/>
      <c r="EH568" s="184"/>
      <c r="EI568" s="184"/>
      <c r="EJ568" s="184"/>
      <c r="EK568" s="184"/>
      <c r="EL568" s="184"/>
      <c r="EM568" s="184"/>
      <c r="EN568" s="184"/>
      <c r="EO568" s="184"/>
      <c r="EP568" s="184"/>
      <c r="EQ568" s="184"/>
      <c r="ER568" s="184"/>
      <c r="ES568" s="184"/>
      <c r="ET568" s="184"/>
      <c r="EU568" s="184"/>
      <c r="EV568" s="184"/>
      <c r="EW568" s="184"/>
      <c r="EX568" s="184"/>
      <c r="EY568" s="184"/>
      <c r="EZ568" s="184"/>
      <c r="FA568" s="184"/>
      <c r="FB568" s="184"/>
      <c r="FC568" s="184"/>
      <c r="FD568" s="184"/>
      <c r="FE568" s="184"/>
      <c r="FF568" s="184"/>
      <c r="FG568" s="184"/>
      <c r="FH568" s="184"/>
      <c r="FI568" s="184"/>
      <c r="FJ568" s="184"/>
      <c r="FK568" s="184"/>
      <c r="FL568" s="184"/>
      <c r="FM568" s="184"/>
      <c r="FN568" s="184"/>
      <c r="FO568" s="184"/>
      <c r="FP568" s="184"/>
      <c r="FQ568" s="184"/>
      <c r="FR568" s="184"/>
      <c r="FS568" s="184"/>
      <c r="FT568" s="184"/>
      <c r="FU568" s="184"/>
      <c r="FV568" s="184"/>
      <c r="FW568" s="184"/>
      <c r="FX568" s="184"/>
      <c r="FY568" s="184"/>
      <c r="FZ568" s="184"/>
      <c r="GA568" s="184"/>
      <c r="GB568" s="184"/>
      <c r="GC568" s="184"/>
      <c r="GD568" s="184"/>
      <c r="GE568" s="184"/>
      <c r="GF568" s="184"/>
      <c r="GG568" s="184"/>
      <c r="GH568" s="184"/>
      <c r="GI568" s="184"/>
      <c r="GJ568" s="184"/>
      <c r="GK568" s="184"/>
      <c r="GL568" s="184"/>
      <c r="GM568" s="184"/>
      <c r="GN568" s="184"/>
      <c r="GO568" s="184"/>
      <c r="GP568" s="184"/>
      <c r="GQ568" s="184"/>
      <c r="GR568" s="184"/>
      <c r="GS568" s="184"/>
      <c r="GT568" s="184"/>
      <c r="GU568" s="184"/>
      <c r="GV568" s="184"/>
      <c r="GW568" s="184"/>
      <c r="GX568" s="184"/>
      <c r="GY568" s="184"/>
      <c r="GZ568" s="184"/>
      <c r="HA568" s="184"/>
      <c r="HB568" s="184"/>
      <c r="HC568" s="184"/>
      <c r="HD568" s="184"/>
      <c r="HE568" s="184"/>
      <c r="HF568" s="184"/>
      <c r="HG568" s="184"/>
      <c r="HH568" s="184"/>
      <c r="HI568" s="184"/>
      <c r="HJ568" s="184"/>
      <c r="HK568" s="578"/>
      <c r="HL568" s="185"/>
    </row>
    <row r="569" spans="1:220">
      <c r="A569" s="284"/>
      <c r="B569" s="285"/>
      <c r="C569" s="286"/>
      <c r="D569" s="287"/>
      <c r="E569" s="288"/>
      <c r="F569" s="289"/>
      <c r="G569" s="289"/>
      <c r="H569" s="289"/>
      <c r="I569" s="289"/>
      <c r="J569" s="289"/>
      <c r="K569" s="289"/>
      <c r="L569" s="289"/>
      <c r="M569" s="572"/>
      <c r="N569" s="572"/>
      <c r="O569" s="572"/>
      <c r="P569" s="572"/>
      <c r="Q569" s="572"/>
      <c r="R569" s="572"/>
      <c r="S569" s="184"/>
      <c r="T569" s="184"/>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c r="BL569" s="184"/>
      <c r="BM569" s="184"/>
      <c r="BN569" s="184"/>
      <c r="BO569" s="184"/>
      <c r="BP569" s="184"/>
      <c r="BQ569" s="184"/>
      <c r="BR569" s="184"/>
      <c r="BS569" s="184"/>
      <c r="BT569" s="184"/>
      <c r="BU569" s="184"/>
      <c r="BV569" s="184"/>
      <c r="BW569" s="184"/>
      <c r="BX569" s="184"/>
      <c r="BY569" s="184"/>
      <c r="BZ569" s="184"/>
      <c r="CA569" s="184"/>
      <c r="CB569" s="184"/>
      <c r="CC569" s="184"/>
      <c r="CD569" s="184"/>
      <c r="CE569" s="184"/>
      <c r="CF569" s="184"/>
      <c r="CG569" s="184"/>
      <c r="CH569" s="184"/>
      <c r="CI569" s="184"/>
      <c r="CJ569" s="184"/>
      <c r="CK569" s="184"/>
      <c r="CL569" s="184"/>
      <c r="CM569" s="184"/>
      <c r="CN569" s="184"/>
      <c r="CO569" s="184"/>
      <c r="CP569" s="184"/>
      <c r="CQ569" s="184"/>
      <c r="CR569" s="184"/>
      <c r="CS569" s="184"/>
      <c r="CT569" s="184"/>
      <c r="CU569" s="184"/>
      <c r="CV569" s="184"/>
      <c r="CW569" s="184"/>
      <c r="CX569" s="184"/>
      <c r="CY569" s="184"/>
      <c r="CZ569" s="184"/>
      <c r="DA569" s="184"/>
      <c r="DB569" s="184"/>
      <c r="DC569" s="184"/>
      <c r="DD569" s="184"/>
      <c r="DE569" s="184"/>
      <c r="DF569" s="184"/>
      <c r="DG569" s="184"/>
      <c r="DH569" s="184"/>
      <c r="DI569" s="184"/>
      <c r="DJ569" s="184"/>
      <c r="DK569" s="184"/>
      <c r="DL569" s="184"/>
      <c r="DM569" s="184"/>
      <c r="DN569" s="184"/>
      <c r="DO569" s="184"/>
      <c r="DP569" s="184"/>
      <c r="DQ569" s="184"/>
      <c r="DR569" s="184"/>
      <c r="DS569" s="184"/>
      <c r="DT569" s="184"/>
      <c r="DU569" s="184"/>
      <c r="DV569" s="184"/>
      <c r="DW569" s="184"/>
      <c r="DX569" s="184"/>
      <c r="DY569" s="184"/>
      <c r="DZ569" s="184"/>
      <c r="EA569" s="184"/>
      <c r="EB569" s="184"/>
      <c r="EC569" s="184"/>
      <c r="ED569" s="184"/>
      <c r="EE569" s="184"/>
      <c r="EF569" s="184"/>
      <c r="EG569" s="184"/>
      <c r="EH569" s="184"/>
      <c r="EI569" s="184"/>
      <c r="EJ569" s="184"/>
      <c r="EK569" s="184"/>
      <c r="EL569" s="184"/>
      <c r="EM569" s="184"/>
      <c r="EN569" s="184"/>
      <c r="EO569" s="184"/>
      <c r="EP569" s="184"/>
      <c r="EQ569" s="184"/>
      <c r="ER569" s="184"/>
      <c r="ES569" s="184"/>
      <c r="ET569" s="184"/>
      <c r="EU569" s="184"/>
      <c r="EV569" s="184"/>
      <c r="EW569" s="184"/>
      <c r="EX569" s="184"/>
      <c r="EY569" s="184"/>
      <c r="EZ569" s="184"/>
      <c r="FA569" s="184"/>
      <c r="FB569" s="184"/>
      <c r="FC569" s="184"/>
      <c r="FD569" s="184"/>
      <c r="FE569" s="184"/>
      <c r="FF569" s="184"/>
      <c r="FG569" s="184"/>
      <c r="FH569" s="184"/>
      <c r="FI569" s="184"/>
      <c r="FJ569" s="184"/>
      <c r="FK569" s="184"/>
      <c r="FL569" s="184"/>
      <c r="FM569" s="184"/>
      <c r="FN569" s="184"/>
      <c r="FO569" s="184"/>
      <c r="FP569" s="184"/>
      <c r="FQ569" s="184"/>
      <c r="FR569" s="184"/>
      <c r="FS569" s="184"/>
      <c r="FT569" s="184"/>
      <c r="FU569" s="184"/>
      <c r="FV569" s="184"/>
      <c r="FW569" s="184"/>
      <c r="FX569" s="184"/>
      <c r="FY569" s="184"/>
      <c r="FZ569" s="184"/>
      <c r="GA569" s="184"/>
      <c r="GB569" s="184"/>
      <c r="GC569" s="184"/>
      <c r="GD569" s="184"/>
      <c r="GE569" s="184"/>
      <c r="GF569" s="184"/>
      <c r="GG569" s="184"/>
      <c r="GH569" s="184"/>
      <c r="GI569" s="184"/>
      <c r="GJ569" s="184"/>
      <c r="GK569" s="184"/>
      <c r="GL569" s="184"/>
      <c r="GM569" s="184"/>
      <c r="GN569" s="184"/>
      <c r="GO569" s="184"/>
      <c r="GP569" s="184"/>
      <c r="GQ569" s="184"/>
      <c r="GR569" s="184"/>
      <c r="GS569" s="184"/>
      <c r="GT569" s="184"/>
      <c r="GU569" s="184"/>
      <c r="GV569" s="184"/>
      <c r="GW569" s="184"/>
      <c r="GX569" s="184"/>
      <c r="GY569" s="184"/>
      <c r="GZ569" s="184"/>
      <c r="HA569" s="184"/>
      <c r="HB569" s="184"/>
      <c r="HC569" s="184"/>
      <c r="HD569" s="184"/>
      <c r="HE569" s="184"/>
      <c r="HF569" s="184"/>
      <c r="HG569" s="184"/>
      <c r="HH569" s="184"/>
      <c r="HI569" s="184"/>
      <c r="HJ569" s="184"/>
      <c r="HK569" s="578"/>
      <c r="HL569" s="185"/>
    </row>
    <row r="570" spans="1:220">
      <c r="A570" s="284"/>
      <c r="B570" s="285"/>
      <c r="C570" s="286"/>
      <c r="D570" s="287"/>
      <c r="E570" s="288"/>
      <c r="F570" s="289"/>
      <c r="G570" s="289"/>
      <c r="H570" s="289"/>
      <c r="I570" s="289"/>
      <c r="J570" s="289"/>
      <c r="K570" s="289"/>
      <c r="L570" s="289"/>
      <c r="M570" s="572"/>
      <c r="N570" s="572"/>
      <c r="O570" s="572"/>
      <c r="P570" s="572"/>
      <c r="Q570" s="572"/>
      <c r="R570" s="572"/>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c r="BL570" s="184"/>
      <c r="BM570" s="184"/>
      <c r="BN570" s="184"/>
      <c r="BO570" s="184"/>
      <c r="BP570" s="184"/>
      <c r="BQ570" s="184"/>
      <c r="BR570" s="184"/>
      <c r="BS570" s="184"/>
      <c r="BT570" s="184"/>
      <c r="BU570" s="184"/>
      <c r="BV570" s="184"/>
      <c r="BW570" s="184"/>
      <c r="BX570" s="184"/>
      <c r="BY570" s="184"/>
      <c r="BZ570" s="184"/>
      <c r="CA570" s="184"/>
      <c r="CB570" s="184"/>
      <c r="CC570" s="184"/>
      <c r="CD570" s="184"/>
      <c r="CE570" s="184"/>
      <c r="CF570" s="184"/>
      <c r="CG570" s="184"/>
      <c r="CH570" s="184"/>
      <c r="CI570" s="184"/>
      <c r="CJ570" s="184"/>
      <c r="CK570" s="184"/>
      <c r="CL570" s="184"/>
      <c r="CM570" s="184"/>
      <c r="CN570" s="184"/>
      <c r="CO570" s="184"/>
      <c r="CP570" s="184"/>
      <c r="CQ570" s="184"/>
      <c r="CR570" s="184"/>
      <c r="CS570" s="184"/>
      <c r="CT570" s="184"/>
      <c r="CU570" s="184"/>
      <c r="CV570" s="184"/>
      <c r="CW570" s="184"/>
      <c r="CX570" s="184"/>
      <c r="CY570" s="184"/>
      <c r="CZ570" s="184"/>
      <c r="DA570" s="184"/>
      <c r="DB570" s="184"/>
      <c r="DC570" s="184"/>
      <c r="DD570" s="184"/>
      <c r="DE570" s="184"/>
      <c r="DF570" s="184"/>
      <c r="DG570" s="184"/>
      <c r="DH570" s="184"/>
      <c r="DI570" s="184"/>
      <c r="DJ570" s="184"/>
      <c r="DK570" s="184"/>
      <c r="DL570" s="184"/>
      <c r="DM570" s="184"/>
      <c r="DN570" s="184"/>
      <c r="DO570" s="184"/>
      <c r="DP570" s="184"/>
      <c r="DQ570" s="184"/>
      <c r="DR570" s="184"/>
      <c r="DS570" s="184"/>
      <c r="DT570" s="184"/>
      <c r="DU570" s="184"/>
      <c r="DV570" s="184"/>
      <c r="DW570" s="184"/>
      <c r="DX570" s="184"/>
      <c r="DY570" s="184"/>
      <c r="DZ570" s="184"/>
      <c r="EA570" s="184"/>
      <c r="EB570" s="184"/>
      <c r="EC570" s="184"/>
      <c r="ED570" s="184"/>
      <c r="EE570" s="184"/>
      <c r="EF570" s="184"/>
      <c r="EG570" s="184"/>
      <c r="EH570" s="184"/>
      <c r="EI570" s="184"/>
      <c r="EJ570" s="184"/>
      <c r="EK570" s="184"/>
      <c r="EL570" s="184"/>
      <c r="EM570" s="184"/>
      <c r="EN570" s="184"/>
      <c r="EO570" s="184"/>
      <c r="EP570" s="184"/>
      <c r="EQ570" s="184"/>
      <c r="ER570" s="184"/>
      <c r="ES570" s="184"/>
      <c r="ET570" s="184"/>
      <c r="EU570" s="184"/>
      <c r="EV570" s="184"/>
      <c r="EW570" s="184"/>
      <c r="EX570" s="184"/>
      <c r="EY570" s="184"/>
      <c r="EZ570" s="184"/>
      <c r="FA570" s="184"/>
      <c r="FB570" s="184"/>
      <c r="FC570" s="184"/>
      <c r="FD570" s="184"/>
      <c r="FE570" s="184"/>
      <c r="FF570" s="184"/>
      <c r="FG570" s="184"/>
      <c r="FH570" s="184"/>
      <c r="FI570" s="184"/>
      <c r="FJ570" s="184"/>
      <c r="FK570" s="184"/>
      <c r="FL570" s="184"/>
      <c r="FM570" s="184"/>
      <c r="FN570" s="184"/>
      <c r="FO570" s="184"/>
      <c r="FP570" s="184"/>
      <c r="FQ570" s="184"/>
      <c r="FR570" s="184"/>
      <c r="FS570" s="184"/>
      <c r="FT570" s="184"/>
      <c r="FU570" s="184"/>
      <c r="FV570" s="184"/>
      <c r="FW570" s="184"/>
      <c r="FX570" s="184"/>
      <c r="FY570" s="184"/>
      <c r="FZ570" s="184"/>
      <c r="GA570" s="184"/>
      <c r="GB570" s="184"/>
      <c r="GC570" s="184"/>
      <c r="GD570" s="184"/>
      <c r="GE570" s="184"/>
      <c r="GF570" s="184"/>
      <c r="GG570" s="184"/>
      <c r="GH570" s="184"/>
      <c r="GI570" s="184"/>
      <c r="GJ570" s="184"/>
      <c r="GK570" s="184"/>
      <c r="GL570" s="184"/>
      <c r="GM570" s="184"/>
      <c r="GN570" s="184"/>
      <c r="GO570" s="184"/>
      <c r="GP570" s="184"/>
      <c r="GQ570" s="184"/>
      <c r="GR570" s="184"/>
      <c r="GS570" s="184"/>
      <c r="GT570" s="184"/>
      <c r="GU570" s="184"/>
      <c r="GV570" s="184"/>
      <c r="GW570" s="184"/>
      <c r="GX570" s="184"/>
      <c r="GY570" s="184"/>
      <c r="GZ570" s="184"/>
      <c r="HA570" s="184"/>
      <c r="HB570" s="184"/>
      <c r="HC570" s="184"/>
      <c r="HD570" s="184"/>
      <c r="HE570" s="184"/>
      <c r="HF570" s="184"/>
      <c r="HG570" s="184"/>
      <c r="HH570" s="184"/>
      <c r="HI570" s="184"/>
      <c r="HJ570" s="184"/>
      <c r="HK570" s="578"/>
      <c r="HL570" s="185"/>
    </row>
    <row r="571" spans="1:220">
      <c r="A571" s="284"/>
      <c r="B571" s="285"/>
      <c r="C571" s="286"/>
      <c r="D571" s="287"/>
      <c r="E571" s="288"/>
      <c r="F571" s="289"/>
      <c r="G571" s="289"/>
      <c r="H571" s="289"/>
      <c r="I571" s="289"/>
      <c r="J571" s="289"/>
      <c r="K571" s="289"/>
      <c r="L571" s="289"/>
      <c r="M571" s="572"/>
      <c r="N571" s="572"/>
      <c r="O571" s="572"/>
      <c r="P571" s="572"/>
      <c r="Q571" s="572"/>
      <c r="R571" s="572"/>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c r="BL571" s="184"/>
      <c r="BM571" s="184"/>
      <c r="BN571" s="184"/>
      <c r="BO571" s="184"/>
      <c r="BP571" s="184"/>
      <c r="BQ571" s="184"/>
      <c r="BR571" s="184"/>
      <c r="BS571" s="184"/>
      <c r="BT571" s="184"/>
      <c r="BU571" s="184"/>
      <c r="BV571" s="184"/>
      <c r="BW571" s="184"/>
      <c r="BX571" s="184"/>
      <c r="BY571" s="184"/>
      <c r="BZ571" s="184"/>
      <c r="CA571" s="184"/>
      <c r="CB571" s="184"/>
      <c r="CC571" s="184"/>
      <c r="CD571" s="184"/>
      <c r="CE571" s="184"/>
      <c r="CF571" s="184"/>
      <c r="CG571" s="184"/>
      <c r="CH571" s="184"/>
      <c r="CI571" s="184"/>
      <c r="CJ571" s="184"/>
      <c r="CK571" s="184"/>
      <c r="CL571" s="184"/>
      <c r="CM571" s="184"/>
      <c r="CN571" s="184"/>
      <c r="CO571" s="184"/>
      <c r="CP571" s="184"/>
      <c r="CQ571" s="184"/>
      <c r="CR571" s="184"/>
      <c r="CS571" s="184"/>
      <c r="CT571" s="184"/>
      <c r="CU571" s="184"/>
      <c r="CV571" s="184"/>
      <c r="CW571" s="184"/>
      <c r="CX571" s="184"/>
      <c r="CY571" s="184"/>
      <c r="CZ571" s="184"/>
      <c r="DA571" s="184"/>
      <c r="DB571" s="184"/>
      <c r="DC571" s="184"/>
      <c r="DD571" s="184"/>
      <c r="DE571" s="184"/>
      <c r="DF571" s="184"/>
      <c r="DG571" s="184"/>
      <c r="DH571" s="184"/>
      <c r="DI571" s="184"/>
      <c r="DJ571" s="184"/>
      <c r="DK571" s="184"/>
      <c r="DL571" s="184"/>
      <c r="DM571" s="184"/>
      <c r="DN571" s="184"/>
      <c r="DO571" s="184"/>
      <c r="DP571" s="184"/>
      <c r="DQ571" s="184"/>
      <c r="DR571" s="184"/>
      <c r="DS571" s="184"/>
      <c r="DT571" s="184"/>
      <c r="DU571" s="184"/>
      <c r="DV571" s="184"/>
      <c r="DW571" s="184"/>
      <c r="DX571" s="184"/>
      <c r="DY571" s="184"/>
      <c r="DZ571" s="184"/>
      <c r="EA571" s="184"/>
      <c r="EB571" s="184"/>
      <c r="EC571" s="184"/>
      <c r="ED571" s="184"/>
      <c r="EE571" s="184"/>
      <c r="EF571" s="184"/>
      <c r="EG571" s="184"/>
      <c r="EH571" s="184"/>
      <c r="EI571" s="184"/>
      <c r="EJ571" s="184"/>
      <c r="EK571" s="184"/>
      <c r="EL571" s="184"/>
      <c r="EM571" s="184"/>
      <c r="EN571" s="184"/>
      <c r="EO571" s="184"/>
      <c r="EP571" s="184"/>
      <c r="EQ571" s="184"/>
      <c r="ER571" s="184"/>
      <c r="ES571" s="184"/>
      <c r="ET571" s="184"/>
      <c r="EU571" s="184"/>
      <c r="EV571" s="184"/>
      <c r="EW571" s="184"/>
      <c r="EX571" s="184"/>
      <c r="EY571" s="184"/>
      <c r="EZ571" s="184"/>
      <c r="FA571" s="184"/>
      <c r="FB571" s="184"/>
      <c r="FC571" s="184"/>
      <c r="FD571" s="184"/>
      <c r="FE571" s="184"/>
      <c r="FF571" s="184"/>
      <c r="FG571" s="184"/>
      <c r="FH571" s="184"/>
      <c r="FI571" s="184"/>
      <c r="FJ571" s="184"/>
      <c r="FK571" s="184"/>
      <c r="FL571" s="184"/>
      <c r="FM571" s="184"/>
      <c r="FN571" s="184"/>
      <c r="FO571" s="184"/>
      <c r="FP571" s="184"/>
      <c r="FQ571" s="184"/>
      <c r="FR571" s="184"/>
      <c r="FS571" s="184"/>
      <c r="FT571" s="184"/>
      <c r="FU571" s="184"/>
      <c r="FV571" s="184"/>
      <c r="FW571" s="184"/>
      <c r="FX571" s="184"/>
      <c r="FY571" s="184"/>
      <c r="FZ571" s="184"/>
      <c r="GA571" s="184"/>
      <c r="GB571" s="184"/>
      <c r="GC571" s="184"/>
      <c r="GD571" s="184"/>
      <c r="GE571" s="184"/>
      <c r="GF571" s="184"/>
      <c r="GG571" s="184"/>
      <c r="GH571" s="184"/>
      <c r="GI571" s="184"/>
      <c r="GJ571" s="184"/>
      <c r="GK571" s="184"/>
      <c r="GL571" s="184"/>
      <c r="GM571" s="184"/>
      <c r="GN571" s="184"/>
      <c r="GO571" s="184"/>
      <c r="GP571" s="184"/>
      <c r="GQ571" s="184"/>
      <c r="GR571" s="184"/>
      <c r="GS571" s="184"/>
      <c r="GT571" s="184"/>
      <c r="GU571" s="184"/>
      <c r="GV571" s="184"/>
      <c r="GW571" s="184"/>
      <c r="GX571" s="184"/>
      <c r="GY571" s="184"/>
      <c r="GZ571" s="184"/>
      <c r="HA571" s="184"/>
      <c r="HB571" s="184"/>
      <c r="HC571" s="184"/>
      <c r="HD571" s="184"/>
      <c r="HE571" s="184"/>
      <c r="HF571" s="184"/>
      <c r="HG571" s="184"/>
      <c r="HH571" s="184"/>
      <c r="HI571" s="184"/>
      <c r="HJ571" s="184"/>
      <c r="HK571" s="578"/>
      <c r="HL571" s="185"/>
    </row>
    <row r="572" spans="1:220">
      <c r="A572" s="284"/>
      <c r="B572" s="285"/>
      <c r="C572" s="286"/>
      <c r="D572" s="287"/>
      <c r="E572" s="288"/>
      <c r="F572" s="289"/>
      <c r="G572" s="289"/>
      <c r="H572" s="289"/>
      <c r="I572" s="289"/>
      <c r="J572" s="289"/>
      <c r="K572" s="289"/>
      <c r="L572" s="289"/>
      <c r="M572" s="572"/>
      <c r="N572" s="572"/>
      <c r="O572" s="572"/>
      <c r="P572" s="572"/>
      <c r="Q572" s="572"/>
      <c r="R572" s="572"/>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c r="BL572" s="184"/>
      <c r="BM572" s="184"/>
      <c r="BN572" s="184"/>
      <c r="BO572" s="184"/>
      <c r="BP572" s="184"/>
      <c r="BQ572" s="184"/>
      <c r="BR572" s="184"/>
      <c r="BS572" s="184"/>
      <c r="BT572" s="184"/>
      <c r="BU572" s="184"/>
      <c r="BV572" s="184"/>
      <c r="BW572" s="184"/>
      <c r="BX572" s="184"/>
      <c r="BY572" s="184"/>
      <c r="BZ572" s="184"/>
      <c r="CA572" s="184"/>
      <c r="CB572" s="184"/>
      <c r="CC572" s="184"/>
      <c r="CD572" s="184"/>
      <c r="CE572" s="184"/>
      <c r="CF572" s="184"/>
      <c r="CG572" s="184"/>
      <c r="CH572" s="184"/>
      <c r="CI572" s="184"/>
      <c r="CJ572" s="184"/>
      <c r="CK572" s="184"/>
      <c r="CL572" s="184"/>
      <c r="CM572" s="184"/>
      <c r="CN572" s="184"/>
      <c r="CO572" s="184"/>
      <c r="CP572" s="184"/>
      <c r="CQ572" s="184"/>
      <c r="CR572" s="184"/>
      <c r="CS572" s="184"/>
      <c r="CT572" s="184"/>
      <c r="CU572" s="184"/>
      <c r="CV572" s="184"/>
      <c r="CW572" s="184"/>
      <c r="CX572" s="184"/>
      <c r="CY572" s="184"/>
      <c r="CZ572" s="184"/>
      <c r="DA572" s="184"/>
      <c r="DB572" s="184"/>
      <c r="DC572" s="184"/>
      <c r="DD572" s="184"/>
      <c r="DE572" s="184"/>
      <c r="DF572" s="184"/>
      <c r="DG572" s="184"/>
      <c r="DH572" s="184"/>
      <c r="DI572" s="184"/>
      <c r="DJ572" s="184"/>
      <c r="DK572" s="184"/>
      <c r="DL572" s="184"/>
      <c r="DM572" s="184"/>
      <c r="DN572" s="184"/>
      <c r="DO572" s="184"/>
      <c r="DP572" s="184"/>
      <c r="DQ572" s="184"/>
      <c r="DR572" s="184"/>
      <c r="DS572" s="184"/>
      <c r="DT572" s="184"/>
      <c r="DU572" s="184"/>
      <c r="DV572" s="184"/>
      <c r="DW572" s="184"/>
      <c r="DX572" s="184"/>
      <c r="DY572" s="184"/>
      <c r="DZ572" s="184"/>
      <c r="EA572" s="184"/>
      <c r="EB572" s="184"/>
      <c r="EC572" s="184"/>
      <c r="ED572" s="184"/>
      <c r="EE572" s="184"/>
      <c r="EF572" s="184"/>
      <c r="EG572" s="184"/>
      <c r="EH572" s="184"/>
      <c r="EI572" s="184"/>
      <c r="EJ572" s="184"/>
      <c r="EK572" s="184"/>
      <c r="EL572" s="184"/>
      <c r="EM572" s="184"/>
      <c r="EN572" s="184"/>
      <c r="EO572" s="184"/>
      <c r="EP572" s="184"/>
      <c r="EQ572" s="184"/>
      <c r="ER572" s="184"/>
      <c r="ES572" s="184"/>
      <c r="ET572" s="184"/>
      <c r="EU572" s="184"/>
      <c r="EV572" s="184"/>
      <c r="EW572" s="184"/>
      <c r="EX572" s="184"/>
      <c r="EY572" s="184"/>
      <c r="EZ572" s="184"/>
      <c r="FA572" s="184"/>
      <c r="FB572" s="184"/>
      <c r="FC572" s="184"/>
      <c r="FD572" s="184"/>
      <c r="FE572" s="184"/>
      <c r="FF572" s="184"/>
      <c r="FG572" s="184"/>
      <c r="FH572" s="184"/>
      <c r="FI572" s="184"/>
      <c r="FJ572" s="184"/>
      <c r="FK572" s="184"/>
      <c r="FL572" s="184"/>
      <c r="FM572" s="184"/>
      <c r="FN572" s="184"/>
      <c r="FO572" s="184"/>
      <c r="FP572" s="184"/>
      <c r="FQ572" s="184"/>
      <c r="FR572" s="184"/>
      <c r="FS572" s="184"/>
      <c r="FT572" s="184"/>
      <c r="FU572" s="184"/>
      <c r="FV572" s="184"/>
      <c r="FW572" s="184"/>
      <c r="FX572" s="184"/>
      <c r="FY572" s="184"/>
      <c r="FZ572" s="184"/>
      <c r="GA572" s="184"/>
      <c r="GB572" s="184"/>
      <c r="GC572" s="184"/>
      <c r="GD572" s="184"/>
      <c r="GE572" s="184"/>
      <c r="GF572" s="184"/>
      <c r="GG572" s="184"/>
      <c r="GH572" s="184"/>
      <c r="GI572" s="184"/>
      <c r="GJ572" s="184"/>
      <c r="GK572" s="184"/>
      <c r="GL572" s="184"/>
      <c r="GM572" s="184"/>
      <c r="GN572" s="184"/>
      <c r="GO572" s="184"/>
      <c r="GP572" s="184"/>
      <c r="GQ572" s="184"/>
      <c r="GR572" s="184"/>
      <c r="GS572" s="184"/>
      <c r="GT572" s="184"/>
      <c r="GU572" s="184"/>
      <c r="GV572" s="184"/>
      <c r="GW572" s="184"/>
      <c r="GX572" s="184"/>
      <c r="GY572" s="184"/>
      <c r="GZ572" s="184"/>
      <c r="HA572" s="184"/>
      <c r="HB572" s="184"/>
      <c r="HC572" s="184"/>
      <c r="HD572" s="184"/>
      <c r="HE572" s="184"/>
      <c r="HF572" s="184"/>
      <c r="HG572" s="184"/>
      <c r="HH572" s="184"/>
      <c r="HI572" s="184"/>
      <c r="HJ572" s="184"/>
      <c r="HK572" s="578"/>
      <c r="HL572" s="185"/>
    </row>
    <row r="573" spans="1:220">
      <c r="A573" s="284"/>
      <c r="B573" s="285"/>
      <c r="C573" s="286"/>
      <c r="D573" s="287"/>
      <c r="E573" s="288"/>
      <c r="F573" s="289"/>
      <c r="G573" s="289"/>
      <c r="H573" s="289"/>
      <c r="I573" s="289"/>
      <c r="J573" s="289"/>
      <c r="K573" s="289"/>
      <c r="L573" s="289"/>
      <c r="M573" s="572"/>
      <c r="N573" s="572"/>
      <c r="O573" s="572"/>
      <c r="P573" s="572"/>
      <c r="Q573" s="572"/>
      <c r="R573" s="572"/>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c r="BL573" s="184"/>
      <c r="BM573" s="184"/>
      <c r="BN573" s="184"/>
      <c r="BO573" s="184"/>
      <c r="BP573" s="184"/>
      <c r="BQ573" s="184"/>
      <c r="BR573" s="184"/>
      <c r="BS573" s="184"/>
      <c r="BT573" s="184"/>
      <c r="BU573" s="184"/>
      <c r="BV573" s="184"/>
      <c r="BW573" s="184"/>
      <c r="BX573" s="184"/>
      <c r="BY573" s="184"/>
      <c r="BZ573" s="184"/>
      <c r="CA573" s="184"/>
      <c r="CB573" s="184"/>
      <c r="CC573" s="184"/>
      <c r="CD573" s="184"/>
      <c r="CE573" s="184"/>
      <c r="CF573" s="184"/>
      <c r="CG573" s="184"/>
      <c r="CH573" s="184"/>
      <c r="CI573" s="184"/>
      <c r="CJ573" s="184"/>
      <c r="CK573" s="184"/>
      <c r="CL573" s="184"/>
      <c r="CM573" s="184"/>
      <c r="CN573" s="184"/>
      <c r="CO573" s="184"/>
      <c r="CP573" s="184"/>
      <c r="CQ573" s="184"/>
      <c r="CR573" s="184"/>
      <c r="CS573" s="184"/>
      <c r="CT573" s="184"/>
      <c r="CU573" s="184"/>
      <c r="CV573" s="184"/>
      <c r="CW573" s="184"/>
      <c r="CX573" s="184"/>
      <c r="CY573" s="184"/>
      <c r="CZ573" s="184"/>
      <c r="DA573" s="184"/>
      <c r="DB573" s="184"/>
      <c r="DC573" s="184"/>
      <c r="DD573" s="184"/>
      <c r="DE573" s="184"/>
      <c r="DF573" s="184"/>
      <c r="DG573" s="184"/>
      <c r="DH573" s="184"/>
      <c r="DI573" s="184"/>
      <c r="DJ573" s="184"/>
      <c r="DK573" s="184"/>
      <c r="DL573" s="184"/>
      <c r="DM573" s="184"/>
      <c r="DN573" s="184"/>
      <c r="DO573" s="184"/>
      <c r="DP573" s="184"/>
      <c r="DQ573" s="184"/>
      <c r="DR573" s="184"/>
      <c r="DS573" s="184"/>
      <c r="DT573" s="184"/>
      <c r="DU573" s="184"/>
      <c r="DV573" s="184"/>
      <c r="DW573" s="184"/>
      <c r="DX573" s="184"/>
      <c r="DY573" s="184"/>
      <c r="DZ573" s="184"/>
      <c r="EA573" s="184"/>
      <c r="EB573" s="184"/>
      <c r="EC573" s="184"/>
      <c r="ED573" s="184"/>
      <c r="EE573" s="184"/>
      <c r="EF573" s="184"/>
      <c r="EG573" s="184"/>
      <c r="EH573" s="184"/>
      <c r="EI573" s="184"/>
      <c r="EJ573" s="184"/>
      <c r="EK573" s="184"/>
      <c r="EL573" s="184"/>
      <c r="EM573" s="184"/>
      <c r="EN573" s="184"/>
      <c r="EO573" s="184"/>
      <c r="EP573" s="184"/>
      <c r="EQ573" s="184"/>
      <c r="ER573" s="184"/>
      <c r="ES573" s="184"/>
      <c r="ET573" s="184"/>
      <c r="EU573" s="184"/>
      <c r="EV573" s="184"/>
      <c r="EW573" s="184"/>
      <c r="EX573" s="184"/>
      <c r="EY573" s="184"/>
      <c r="EZ573" s="184"/>
      <c r="FA573" s="184"/>
      <c r="FB573" s="184"/>
      <c r="FC573" s="184"/>
      <c r="FD573" s="184"/>
      <c r="FE573" s="184"/>
      <c r="FF573" s="184"/>
      <c r="FG573" s="184"/>
      <c r="FH573" s="184"/>
      <c r="FI573" s="184"/>
      <c r="FJ573" s="184"/>
      <c r="FK573" s="184"/>
      <c r="FL573" s="184"/>
      <c r="FM573" s="184"/>
      <c r="FN573" s="184"/>
      <c r="FO573" s="184"/>
      <c r="FP573" s="184"/>
      <c r="FQ573" s="184"/>
      <c r="FR573" s="184"/>
      <c r="FS573" s="184"/>
      <c r="FT573" s="184"/>
      <c r="FU573" s="184"/>
      <c r="FV573" s="184"/>
      <c r="FW573" s="184"/>
      <c r="FX573" s="184"/>
      <c r="FY573" s="184"/>
      <c r="FZ573" s="184"/>
      <c r="GA573" s="184"/>
      <c r="GB573" s="184"/>
      <c r="GC573" s="184"/>
      <c r="GD573" s="184"/>
      <c r="GE573" s="184"/>
      <c r="GF573" s="184"/>
      <c r="GG573" s="184"/>
      <c r="GH573" s="184"/>
      <c r="GI573" s="184"/>
      <c r="GJ573" s="184"/>
      <c r="GK573" s="184"/>
      <c r="GL573" s="184"/>
      <c r="GM573" s="184"/>
      <c r="GN573" s="184"/>
      <c r="GO573" s="184"/>
      <c r="GP573" s="184"/>
      <c r="GQ573" s="184"/>
      <c r="GR573" s="184"/>
      <c r="GS573" s="184"/>
      <c r="GT573" s="184"/>
      <c r="GU573" s="184"/>
      <c r="GV573" s="184"/>
      <c r="GW573" s="184"/>
      <c r="GX573" s="184"/>
      <c r="GY573" s="184"/>
      <c r="GZ573" s="184"/>
      <c r="HA573" s="184"/>
      <c r="HB573" s="184"/>
      <c r="HC573" s="184"/>
      <c r="HD573" s="184"/>
      <c r="HE573" s="184"/>
      <c r="HF573" s="184"/>
      <c r="HG573" s="184"/>
      <c r="HH573" s="184"/>
      <c r="HI573" s="184"/>
      <c r="HJ573" s="184"/>
      <c r="HK573" s="578"/>
      <c r="HL573" s="185"/>
    </row>
    <row r="574" spans="1:220">
      <c r="A574" s="284"/>
      <c r="B574" s="285"/>
      <c r="C574" s="286"/>
      <c r="D574" s="287"/>
      <c r="E574" s="288"/>
      <c r="F574" s="289"/>
      <c r="G574" s="289"/>
      <c r="H574" s="289"/>
      <c r="I574" s="289"/>
      <c r="J574" s="289"/>
      <c r="K574" s="289"/>
      <c r="L574" s="289"/>
      <c r="M574" s="572"/>
      <c r="N574" s="572"/>
      <c r="O574" s="572"/>
      <c r="P574" s="572"/>
      <c r="Q574" s="572"/>
      <c r="R574" s="572"/>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c r="BL574" s="184"/>
      <c r="BM574" s="184"/>
      <c r="BN574" s="184"/>
      <c r="BO574" s="184"/>
      <c r="BP574" s="184"/>
      <c r="BQ574" s="184"/>
      <c r="BR574" s="184"/>
      <c r="BS574" s="184"/>
      <c r="BT574" s="184"/>
      <c r="BU574" s="184"/>
      <c r="BV574" s="184"/>
      <c r="BW574" s="184"/>
      <c r="BX574" s="184"/>
      <c r="BY574" s="184"/>
      <c r="BZ574" s="184"/>
      <c r="CA574" s="184"/>
      <c r="CB574" s="184"/>
      <c r="CC574" s="184"/>
      <c r="CD574" s="184"/>
      <c r="CE574" s="184"/>
      <c r="CF574" s="184"/>
      <c r="CG574" s="184"/>
      <c r="CH574" s="184"/>
      <c r="CI574" s="184"/>
      <c r="CJ574" s="184"/>
      <c r="CK574" s="184"/>
      <c r="CL574" s="184"/>
      <c r="CM574" s="184"/>
      <c r="CN574" s="184"/>
      <c r="CO574" s="184"/>
      <c r="CP574" s="184"/>
      <c r="CQ574" s="184"/>
      <c r="CR574" s="184"/>
      <c r="CS574" s="184"/>
      <c r="CT574" s="184"/>
      <c r="CU574" s="184"/>
      <c r="CV574" s="184"/>
      <c r="CW574" s="184"/>
      <c r="CX574" s="184"/>
      <c r="CY574" s="184"/>
      <c r="CZ574" s="184"/>
      <c r="DA574" s="184"/>
      <c r="DB574" s="184"/>
      <c r="DC574" s="184"/>
      <c r="DD574" s="184"/>
      <c r="DE574" s="184"/>
      <c r="DF574" s="184"/>
      <c r="DG574" s="184"/>
      <c r="DH574" s="184"/>
      <c r="DI574" s="184"/>
      <c r="DJ574" s="184"/>
      <c r="DK574" s="184"/>
      <c r="DL574" s="184"/>
      <c r="DM574" s="184"/>
      <c r="DN574" s="184"/>
      <c r="DO574" s="184"/>
      <c r="DP574" s="184"/>
      <c r="DQ574" s="184"/>
      <c r="DR574" s="184"/>
      <c r="DS574" s="184"/>
      <c r="DT574" s="184"/>
      <c r="DU574" s="184"/>
      <c r="DV574" s="184"/>
      <c r="DW574" s="184"/>
      <c r="DX574" s="184"/>
      <c r="DY574" s="184"/>
      <c r="DZ574" s="184"/>
      <c r="EA574" s="184"/>
      <c r="EB574" s="184"/>
      <c r="EC574" s="184"/>
      <c r="ED574" s="184"/>
      <c r="EE574" s="184"/>
      <c r="EF574" s="184"/>
      <c r="EG574" s="184"/>
      <c r="EH574" s="184"/>
      <c r="EI574" s="184"/>
      <c r="EJ574" s="184"/>
      <c r="EK574" s="184"/>
      <c r="EL574" s="184"/>
      <c r="EM574" s="184"/>
      <c r="EN574" s="184"/>
      <c r="EO574" s="184"/>
      <c r="EP574" s="184"/>
      <c r="EQ574" s="184"/>
      <c r="ER574" s="184"/>
      <c r="ES574" s="184"/>
      <c r="ET574" s="184"/>
      <c r="EU574" s="184"/>
      <c r="EV574" s="184"/>
      <c r="EW574" s="184"/>
      <c r="EX574" s="184"/>
      <c r="EY574" s="184"/>
      <c r="EZ574" s="184"/>
      <c r="FA574" s="184"/>
      <c r="FB574" s="184"/>
      <c r="FC574" s="184"/>
      <c r="FD574" s="184"/>
      <c r="FE574" s="184"/>
      <c r="FF574" s="184"/>
      <c r="FG574" s="184"/>
      <c r="FH574" s="184"/>
      <c r="FI574" s="184"/>
      <c r="FJ574" s="184"/>
      <c r="FK574" s="184"/>
      <c r="FL574" s="184"/>
      <c r="FM574" s="184"/>
      <c r="FN574" s="184"/>
      <c r="FO574" s="184"/>
      <c r="FP574" s="184"/>
      <c r="FQ574" s="184"/>
      <c r="FR574" s="184"/>
      <c r="FS574" s="184"/>
      <c r="FT574" s="184"/>
      <c r="FU574" s="184"/>
      <c r="FV574" s="184"/>
      <c r="FW574" s="184"/>
      <c r="FX574" s="184"/>
      <c r="FY574" s="184"/>
      <c r="FZ574" s="184"/>
      <c r="GA574" s="184"/>
      <c r="GB574" s="184"/>
      <c r="GC574" s="184"/>
      <c r="GD574" s="184"/>
      <c r="GE574" s="184"/>
      <c r="GF574" s="184"/>
      <c r="GG574" s="184"/>
      <c r="GH574" s="184"/>
      <c r="GI574" s="184"/>
      <c r="GJ574" s="184"/>
      <c r="GK574" s="184"/>
      <c r="GL574" s="184"/>
      <c r="GM574" s="184"/>
      <c r="GN574" s="184"/>
      <c r="GO574" s="184"/>
      <c r="GP574" s="184"/>
      <c r="GQ574" s="184"/>
      <c r="GR574" s="184"/>
      <c r="GS574" s="184"/>
      <c r="GT574" s="184"/>
      <c r="GU574" s="184"/>
      <c r="GV574" s="184"/>
      <c r="GW574" s="184"/>
      <c r="GX574" s="184"/>
      <c r="GY574" s="184"/>
      <c r="GZ574" s="184"/>
      <c r="HA574" s="184"/>
      <c r="HB574" s="184"/>
      <c r="HC574" s="184"/>
      <c r="HD574" s="184"/>
      <c r="HE574" s="184"/>
      <c r="HF574" s="184"/>
      <c r="HG574" s="184"/>
      <c r="HH574" s="184"/>
      <c r="HI574" s="184"/>
      <c r="HJ574" s="184"/>
      <c r="HK574" s="578"/>
      <c r="HL574" s="185"/>
    </row>
    <row r="575" spans="1:220">
      <c r="A575" s="284"/>
      <c r="B575" s="285"/>
      <c r="C575" s="286"/>
      <c r="D575" s="287"/>
      <c r="E575" s="288"/>
      <c r="F575" s="289"/>
      <c r="G575" s="289"/>
      <c r="H575" s="289"/>
      <c r="I575" s="289"/>
      <c r="J575" s="289"/>
      <c r="K575" s="289"/>
      <c r="L575" s="289"/>
      <c r="M575" s="572"/>
      <c r="N575" s="572"/>
      <c r="O575" s="572"/>
      <c r="P575" s="572"/>
      <c r="Q575" s="572"/>
      <c r="R575" s="572"/>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c r="BL575" s="184"/>
      <c r="BM575" s="184"/>
      <c r="BN575" s="184"/>
      <c r="BO575" s="184"/>
      <c r="BP575" s="184"/>
      <c r="BQ575" s="184"/>
      <c r="BR575" s="184"/>
      <c r="BS575" s="184"/>
      <c r="BT575" s="184"/>
      <c r="BU575" s="184"/>
      <c r="BV575" s="184"/>
      <c r="BW575" s="184"/>
      <c r="BX575" s="184"/>
      <c r="BY575" s="184"/>
      <c r="BZ575" s="184"/>
      <c r="CA575" s="184"/>
      <c r="CB575" s="184"/>
      <c r="CC575" s="184"/>
      <c r="CD575" s="184"/>
      <c r="CE575" s="184"/>
      <c r="CF575" s="184"/>
      <c r="CG575" s="184"/>
      <c r="CH575" s="184"/>
      <c r="CI575" s="184"/>
      <c r="CJ575" s="184"/>
      <c r="CK575" s="184"/>
      <c r="CL575" s="184"/>
      <c r="CM575" s="184"/>
      <c r="CN575" s="184"/>
      <c r="CO575" s="184"/>
      <c r="CP575" s="184"/>
      <c r="CQ575" s="184"/>
      <c r="CR575" s="184"/>
      <c r="CS575" s="184"/>
      <c r="CT575" s="184"/>
      <c r="CU575" s="184"/>
      <c r="CV575" s="184"/>
      <c r="CW575" s="184"/>
      <c r="CX575" s="184"/>
      <c r="CY575" s="184"/>
      <c r="CZ575" s="184"/>
      <c r="DA575" s="184"/>
      <c r="DB575" s="184"/>
      <c r="DC575" s="184"/>
      <c r="DD575" s="184"/>
      <c r="DE575" s="184"/>
      <c r="DF575" s="184"/>
      <c r="DG575" s="184"/>
      <c r="DH575" s="184"/>
      <c r="DI575" s="184"/>
      <c r="DJ575" s="184"/>
      <c r="DK575" s="184"/>
      <c r="DL575" s="184"/>
      <c r="DM575" s="184"/>
      <c r="DN575" s="184"/>
      <c r="DO575" s="184"/>
      <c r="DP575" s="184"/>
      <c r="DQ575" s="184"/>
      <c r="DR575" s="184"/>
      <c r="DS575" s="184"/>
      <c r="DT575" s="184"/>
      <c r="DU575" s="184"/>
      <c r="DV575" s="184"/>
      <c r="DW575" s="184"/>
      <c r="DX575" s="184"/>
      <c r="DY575" s="184"/>
      <c r="DZ575" s="184"/>
      <c r="EA575" s="184"/>
      <c r="EB575" s="184"/>
      <c r="EC575" s="184"/>
      <c r="ED575" s="184"/>
      <c r="EE575" s="184"/>
      <c r="EF575" s="184"/>
      <c r="EG575" s="184"/>
      <c r="EH575" s="184"/>
      <c r="EI575" s="184"/>
      <c r="EJ575" s="184"/>
      <c r="EK575" s="184"/>
      <c r="EL575" s="184"/>
      <c r="EM575" s="184"/>
      <c r="EN575" s="184"/>
      <c r="EO575" s="184"/>
      <c r="EP575" s="184"/>
      <c r="EQ575" s="184"/>
      <c r="ER575" s="184"/>
      <c r="ES575" s="184"/>
      <c r="ET575" s="184"/>
      <c r="EU575" s="184"/>
      <c r="EV575" s="184"/>
      <c r="EW575" s="184"/>
      <c r="EX575" s="184"/>
      <c r="EY575" s="184"/>
      <c r="EZ575" s="184"/>
      <c r="FA575" s="184"/>
      <c r="FB575" s="184"/>
      <c r="FC575" s="184"/>
      <c r="FD575" s="184"/>
      <c r="FE575" s="184"/>
      <c r="FF575" s="184"/>
      <c r="FG575" s="184"/>
      <c r="FH575" s="184"/>
      <c r="FI575" s="184"/>
      <c r="FJ575" s="184"/>
      <c r="FK575" s="184"/>
      <c r="FL575" s="184"/>
      <c r="FM575" s="184"/>
      <c r="FN575" s="184"/>
      <c r="FO575" s="184"/>
      <c r="FP575" s="184"/>
      <c r="FQ575" s="184"/>
      <c r="FR575" s="184"/>
      <c r="FS575" s="184"/>
      <c r="FT575" s="184"/>
      <c r="FU575" s="184"/>
      <c r="FV575" s="184"/>
      <c r="FW575" s="184"/>
      <c r="FX575" s="184"/>
      <c r="FY575" s="184"/>
      <c r="FZ575" s="184"/>
      <c r="GA575" s="184"/>
      <c r="GB575" s="184"/>
      <c r="GC575" s="184"/>
      <c r="GD575" s="184"/>
      <c r="GE575" s="184"/>
      <c r="GF575" s="184"/>
      <c r="GG575" s="184"/>
      <c r="GH575" s="184"/>
      <c r="GI575" s="184"/>
      <c r="GJ575" s="184"/>
      <c r="GK575" s="184"/>
      <c r="GL575" s="184"/>
      <c r="GM575" s="184"/>
      <c r="GN575" s="184"/>
      <c r="GO575" s="184"/>
      <c r="GP575" s="184"/>
      <c r="GQ575" s="184"/>
      <c r="GR575" s="184"/>
      <c r="GS575" s="184"/>
      <c r="GT575" s="184"/>
      <c r="GU575" s="184"/>
      <c r="GV575" s="184"/>
      <c r="GW575" s="184"/>
      <c r="GX575" s="184"/>
      <c r="GY575" s="184"/>
      <c r="GZ575" s="184"/>
      <c r="HA575" s="184"/>
      <c r="HB575" s="184"/>
      <c r="HC575" s="184"/>
      <c r="HD575" s="184"/>
      <c r="HE575" s="184"/>
      <c r="HF575" s="184"/>
      <c r="HG575" s="184"/>
      <c r="HH575" s="184"/>
      <c r="HI575" s="184"/>
      <c r="HJ575" s="184"/>
      <c r="HK575" s="578"/>
      <c r="HL575" s="185"/>
    </row>
    <row r="576" spans="1:220">
      <c r="A576" s="284"/>
      <c r="B576" s="285"/>
      <c r="C576" s="286"/>
      <c r="D576" s="287"/>
      <c r="E576" s="288"/>
      <c r="F576" s="289"/>
      <c r="G576" s="289"/>
      <c r="H576" s="289"/>
      <c r="I576" s="289"/>
      <c r="J576" s="289"/>
      <c r="K576" s="289"/>
      <c r="L576" s="289"/>
      <c r="M576" s="572"/>
      <c r="N576" s="572"/>
      <c r="O576" s="572"/>
      <c r="P576" s="572"/>
      <c r="Q576" s="572"/>
      <c r="R576" s="572"/>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c r="BL576" s="184"/>
      <c r="BM576" s="184"/>
      <c r="BN576" s="184"/>
      <c r="BO576" s="184"/>
      <c r="BP576" s="184"/>
      <c r="BQ576" s="184"/>
      <c r="BR576" s="184"/>
      <c r="BS576" s="184"/>
      <c r="BT576" s="184"/>
      <c r="BU576" s="184"/>
      <c r="BV576" s="184"/>
      <c r="BW576" s="184"/>
      <c r="BX576" s="184"/>
      <c r="BY576" s="184"/>
      <c r="BZ576" s="184"/>
      <c r="CA576" s="184"/>
      <c r="CB576" s="184"/>
      <c r="CC576" s="184"/>
      <c r="CD576" s="184"/>
      <c r="CE576" s="184"/>
      <c r="CF576" s="184"/>
      <c r="CG576" s="184"/>
      <c r="CH576" s="184"/>
      <c r="CI576" s="184"/>
      <c r="CJ576" s="184"/>
      <c r="CK576" s="184"/>
      <c r="CL576" s="184"/>
      <c r="CM576" s="184"/>
      <c r="CN576" s="184"/>
      <c r="CO576" s="184"/>
      <c r="CP576" s="184"/>
      <c r="CQ576" s="184"/>
      <c r="CR576" s="184"/>
      <c r="CS576" s="184"/>
      <c r="CT576" s="184"/>
      <c r="CU576" s="184"/>
      <c r="CV576" s="184"/>
      <c r="CW576" s="184"/>
      <c r="CX576" s="184"/>
      <c r="CY576" s="184"/>
      <c r="CZ576" s="184"/>
      <c r="DA576" s="184"/>
      <c r="DB576" s="184"/>
      <c r="DC576" s="184"/>
      <c r="DD576" s="184"/>
      <c r="DE576" s="184"/>
      <c r="DF576" s="184"/>
      <c r="DG576" s="184"/>
      <c r="DH576" s="184"/>
      <c r="DI576" s="184"/>
      <c r="DJ576" s="184"/>
      <c r="DK576" s="184"/>
      <c r="DL576" s="184"/>
      <c r="DM576" s="184"/>
      <c r="DN576" s="184"/>
      <c r="DO576" s="184"/>
      <c r="DP576" s="184"/>
      <c r="DQ576" s="184"/>
      <c r="DR576" s="184"/>
      <c r="DS576" s="184"/>
      <c r="DT576" s="184"/>
      <c r="DU576" s="184"/>
      <c r="DV576" s="184"/>
      <c r="DW576" s="184"/>
      <c r="DX576" s="184"/>
      <c r="DY576" s="184"/>
      <c r="DZ576" s="184"/>
      <c r="EA576" s="184"/>
      <c r="EB576" s="184"/>
      <c r="EC576" s="184"/>
      <c r="ED576" s="184"/>
      <c r="EE576" s="184"/>
      <c r="EF576" s="184"/>
      <c r="EG576" s="184"/>
      <c r="EH576" s="184"/>
      <c r="EI576" s="184"/>
      <c r="EJ576" s="184"/>
      <c r="EK576" s="184"/>
      <c r="EL576" s="184"/>
      <c r="EM576" s="184"/>
      <c r="EN576" s="184"/>
      <c r="EO576" s="184"/>
      <c r="EP576" s="184"/>
      <c r="EQ576" s="184"/>
      <c r="ER576" s="184"/>
      <c r="ES576" s="184"/>
      <c r="ET576" s="184"/>
      <c r="EU576" s="184"/>
      <c r="EV576" s="184"/>
      <c r="EW576" s="184"/>
      <c r="EX576" s="184"/>
      <c r="EY576" s="184"/>
      <c r="EZ576" s="184"/>
      <c r="FA576" s="184"/>
      <c r="FB576" s="184"/>
      <c r="FC576" s="184"/>
      <c r="FD576" s="184"/>
      <c r="FE576" s="184"/>
      <c r="FF576" s="184"/>
      <c r="FG576" s="184"/>
      <c r="FH576" s="184"/>
      <c r="FI576" s="184"/>
      <c r="FJ576" s="184"/>
      <c r="FK576" s="184"/>
      <c r="FL576" s="184"/>
      <c r="FM576" s="184"/>
      <c r="FN576" s="184"/>
      <c r="FO576" s="184"/>
      <c r="FP576" s="184"/>
      <c r="FQ576" s="184"/>
      <c r="FR576" s="184"/>
      <c r="FS576" s="184"/>
      <c r="FT576" s="184"/>
      <c r="FU576" s="184"/>
      <c r="FV576" s="184"/>
      <c r="FW576" s="184"/>
      <c r="FX576" s="184"/>
      <c r="FY576" s="184"/>
      <c r="FZ576" s="184"/>
      <c r="GA576" s="184"/>
      <c r="GB576" s="184"/>
      <c r="GC576" s="184"/>
      <c r="GD576" s="184"/>
      <c r="GE576" s="184"/>
      <c r="GF576" s="184"/>
      <c r="GG576" s="184"/>
      <c r="GH576" s="184"/>
      <c r="GI576" s="184"/>
      <c r="GJ576" s="184"/>
      <c r="GK576" s="184"/>
      <c r="GL576" s="184"/>
      <c r="GM576" s="184"/>
      <c r="GN576" s="184"/>
      <c r="GO576" s="184"/>
      <c r="GP576" s="184"/>
      <c r="GQ576" s="184"/>
      <c r="GR576" s="184"/>
      <c r="GS576" s="184"/>
      <c r="GT576" s="184"/>
      <c r="GU576" s="184"/>
      <c r="GV576" s="184"/>
      <c r="GW576" s="184"/>
      <c r="GX576" s="184"/>
      <c r="GY576" s="184"/>
      <c r="GZ576" s="184"/>
      <c r="HA576" s="184"/>
      <c r="HB576" s="184"/>
      <c r="HC576" s="184"/>
      <c r="HD576" s="184"/>
      <c r="HE576" s="184"/>
      <c r="HF576" s="184"/>
      <c r="HG576" s="184"/>
      <c r="HH576" s="184"/>
      <c r="HI576" s="184"/>
      <c r="HJ576" s="184"/>
      <c r="HK576" s="578"/>
      <c r="HL576" s="185"/>
    </row>
    <row r="577" spans="1:220">
      <c r="A577" s="284"/>
      <c r="B577" s="285"/>
      <c r="C577" s="286"/>
      <c r="D577" s="287"/>
      <c r="E577" s="288"/>
      <c r="F577" s="289"/>
      <c r="G577" s="289"/>
      <c r="H577" s="289"/>
      <c r="I577" s="289"/>
      <c r="J577" s="289"/>
      <c r="K577" s="289"/>
      <c r="L577" s="289"/>
      <c r="M577" s="572"/>
      <c r="N577" s="572"/>
      <c r="O577" s="572"/>
      <c r="P577" s="572"/>
      <c r="Q577" s="572"/>
      <c r="R577" s="572"/>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c r="CE577" s="184"/>
      <c r="CF577" s="184"/>
      <c r="CG577" s="184"/>
      <c r="CH577" s="184"/>
      <c r="CI577" s="184"/>
      <c r="CJ577" s="184"/>
      <c r="CK577" s="184"/>
      <c r="CL577" s="184"/>
      <c r="CM577" s="184"/>
      <c r="CN577" s="184"/>
      <c r="CO577" s="184"/>
      <c r="CP577" s="184"/>
      <c r="CQ577" s="184"/>
      <c r="CR577" s="184"/>
      <c r="CS577" s="184"/>
      <c r="CT577" s="184"/>
      <c r="CU577" s="184"/>
      <c r="CV577" s="184"/>
      <c r="CW577" s="184"/>
      <c r="CX577" s="184"/>
      <c r="CY577" s="184"/>
      <c r="CZ577" s="184"/>
      <c r="DA577" s="184"/>
      <c r="DB577" s="184"/>
      <c r="DC577" s="184"/>
      <c r="DD577" s="184"/>
      <c r="DE577" s="184"/>
      <c r="DF577" s="184"/>
      <c r="DG577" s="184"/>
      <c r="DH577" s="184"/>
      <c r="DI577" s="184"/>
      <c r="DJ577" s="184"/>
      <c r="DK577" s="184"/>
      <c r="DL577" s="184"/>
      <c r="DM577" s="184"/>
      <c r="DN577" s="184"/>
      <c r="DO577" s="184"/>
      <c r="DP577" s="184"/>
      <c r="DQ577" s="184"/>
      <c r="DR577" s="184"/>
      <c r="DS577" s="184"/>
      <c r="DT577" s="184"/>
      <c r="DU577" s="184"/>
      <c r="DV577" s="184"/>
      <c r="DW577" s="184"/>
      <c r="DX577" s="184"/>
      <c r="DY577" s="184"/>
      <c r="DZ577" s="184"/>
      <c r="EA577" s="184"/>
      <c r="EB577" s="184"/>
      <c r="EC577" s="184"/>
      <c r="ED577" s="184"/>
      <c r="EE577" s="184"/>
      <c r="EF577" s="184"/>
      <c r="EG577" s="184"/>
      <c r="EH577" s="184"/>
      <c r="EI577" s="184"/>
      <c r="EJ577" s="184"/>
      <c r="EK577" s="184"/>
      <c r="EL577" s="184"/>
      <c r="EM577" s="184"/>
      <c r="EN577" s="184"/>
      <c r="EO577" s="184"/>
      <c r="EP577" s="184"/>
      <c r="EQ577" s="184"/>
      <c r="ER577" s="184"/>
      <c r="ES577" s="184"/>
      <c r="ET577" s="184"/>
      <c r="EU577" s="184"/>
      <c r="EV577" s="184"/>
      <c r="EW577" s="184"/>
      <c r="EX577" s="184"/>
      <c r="EY577" s="184"/>
      <c r="EZ577" s="184"/>
      <c r="FA577" s="184"/>
      <c r="FB577" s="184"/>
      <c r="FC577" s="184"/>
      <c r="FD577" s="184"/>
      <c r="FE577" s="184"/>
      <c r="FF577" s="184"/>
      <c r="FG577" s="184"/>
      <c r="FH577" s="184"/>
      <c r="FI577" s="184"/>
      <c r="FJ577" s="184"/>
      <c r="FK577" s="184"/>
      <c r="FL577" s="184"/>
      <c r="FM577" s="184"/>
      <c r="FN577" s="184"/>
      <c r="FO577" s="184"/>
      <c r="FP577" s="184"/>
      <c r="FQ577" s="184"/>
      <c r="FR577" s="184"/>
      <c r="FS577" s="184"/>
      <c r="FT577" s="184"/>
      <c r="FU577" s="184"/>
      <c r="FV577" s="184"/>
      <c r="FW577" s="184"/>
      <c r="FX577" s="184"/>
      <c r="FY577" s="184"/>
      <c r="FZ577" s="184"/>
      <c r="GA577" s="184"/>
      <c r="GB577" s="184"/>
      <c r="GC577" s="184"/>
      <c r="GD577" s="184"/>
      <c r="GE577" s="184"/>
      <c r="GF577" s="184"/>
      <c r="GG577" s="184"/>
      <c r="GH577" s="184"/>
      <c r="GI577" s="184"/>
      <c r="GJ577" s="184"/>
      <c r="GK577" s="184"/>
      <c r="GL577" s="184"/>
      <c r="GM577" s="184"/>
      <c r="GN577" s="184"/>
      <c r="GO577" s="184"/>
      <c r="GP577" s="184"/>
      <c r="GQ577" s="184"/>
      <c r="GR577" s="184"/>
      <c r="GS577" s="184"/>
      <c r="GT577" s="184"/>
      <c r="GU577" s="184"/>
      <c r="GV577" s="184"/>
      <c r="GW577" s="184"/>
      <c r="GX577" s="184"/>
      <c r="GY577" s="184"/>
      <c r="GZ577" s="184"/>
      <c r="HA577" s="184"/>
      <c r="HB577" s="184"/>
      <c r="HC577" s="184"/>
      <c r="HD577" s="184"/>
      <c r="HE577" s="184"/>
      <c r="HF577" s="184"/>
      <c r="HG577" s="184"/>
      <c r="HH577" s="184"/>
      <c r="HI577" s="184"/>
      <c r="HJ577" s="184"/>
      <c r="HK577" s="578"/>
      <c r="HL577" s="185"/>
    </row>
    <row r="578" spans="1:220">
      <c r="A578" s="284"/>
      <c r="B578" s="285"/>
      <c r="C578" s="286"/>
      <c r="D578" s="287"/>
      <c r="E578" s="288"/>
      <c r="F578" s="289"/>
      <c r="G578" s="289"/>
      <c r="H578" s="289"/>
      <c r="I578" s="289"/>
      <c r="J578" s="289"/>
      <c r="K578" s="289"/>
      <c r="L578" s="289"/>
      <c r="M578" s="572"/>
      <c r="N578" s="572"/>
      <c r="O578" s="572"/>
      <c r="P578" s="572"/>
      <c r="Q578" s="572"/>
      <c r="R578" s="572"/>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c r="BL578" s="184"/>
      <c r="BM578" s="184"/>
      <c r="BN578" s="184"/>
      <c r="BO578" s="184"/>
      <c r="BP578" s="184"/>
      <c r="BQ578" s="184"/>
      <c r="BR578" s="184"/>
      <c r="BS578" s="184"/>
      <c r="BT578" s="184"/>
      <c r="BU578" s="184"/>
      <c r="BV578" s="184"/>
      <c r="BW578" s="184"/>
      <c r="BX578" s="184"/>
      <c r="BY578" s="184"/>
      <c r="BZ578" s="184"/>
      <c r="CA578" s="184"/>
      <c r="CB578" s="184"/>
      <c r="CC578" s="184"/>
      <c r="CD578" s="184"/>
      <c r="CE578" s="184"/>
      <c r="CF578" s="184"/>
      <c r="CG578" s="184"/>
      <c r="CH578" s="184"/>
      <c r="CI578" s="184"/>
      <c r="CJ578" s="184"/>
      <c r="CK578" s="184"/>
      <c r="CL578" s="184"/>
      <c r="CM578" s="184"/>
      <c r="CN578" s="184"/>
      <c r="CO578" s="184"/>
      <c r="CP578" s="184"/>
      <c r="CQ578" s="184"/>
      <c r="CR578" s="184"/>
      <c r="CS578" s="184"/>
      <c r="CT578" s="184"/>
      <c r="CU578" s="184"/>
      <c r="CV578" s="184"/>
      <c r="CW578" s="184"/>
      <c r="CX578" s="184"/>
      <c r="CY578" s="184"/>
      <c r="CZ578" s="184"/>
      <c r="DA578" s="184"/>
      <c r="DB578" s="184"/>
      <c r="DC578" s="184"/>
      <c r="DD578" s="184"/>
      <c r="DE578" s="184"/>
      <c r="DF578" s="184"/>
      <c r="DG578" s="184"/>
      <c r="DH578" s="184"/>
      <c r="DI578" s="184"/>
      <c r="DJ578" s="184"/>
      <c r="DK578" s="184"/>
      <c r="DL578" s="184"/>
      <c r="DM578" s="184"/>
      <c r="DN578" s="184"/>
      <c r="DO578" s="184"/>
      <c r="DP578" s="184"/>
      <c r="DQ578" s="184"/>
      <c r="DR578" s="184"/>
      <c r="DS578" s="184"/>
      <c r="DT578" s="184"/>
      <c r="DU578" s="184"/>
      <c r="DV578" s="184"/>
      <c r="DW578" s="184"/>
      <c r="DX578" s="184"/>
      <c r="DY578" s="184"/>
      <c r="DZ578" s="184"/>
      <c r="EA578" s="184"/>
      <c r="EB578" s="184"/>
      <c r="EC578" s="184"/>
      <c r="ED578" s="184"/>
      <c r="EE578" s="184"/>
      <c r="EF578" s="184"/>
      <c r="EG578" s="184"/>
      <c r="EH578" s="184"/>
      <c r="EI578" s="184"/>
      <c r="EJ578" s="184"/>
      <c r="EK578" s="184"/>
      <c r="EL578" s="184"/>
      <c r="EM578" s="184"/>
      <c r="EN578" s="184"/>
      <c r="EO578" s="184"/>
      <c r="EP578" s="184"/>
      <c r="EQ578" s="184"/>
      <c r="ER578" s="184"/>
      <c r="ES578" s="184"/>
      <c r="ET578" s="184"/>
      <c r="EU578" s="184"/>
      <c r="EV578" s="184"/>
      <c r="EW578" s="184"/>
      <c r="EX578" s="184"/>
      <c r="EY578" s="184"/>
      <c r="EZ578" s="184"/>
      <c r="FA578" s="184"/>
      <c r="FB578" s="184"/>
      <c r="FC578" s="184"/>
      <c r="FD578" s="184"/>
      <c r="FE578" s="184"/>
      <c r="FF578" s="184"/>
      <c r="FG578" s="184"/>
      <c r="FH578" s="184"/>
      <c r="FI578" s="184"/>
      <c r="FJ578" s="184"/>
      <c r="FK578" s="184"/>
      <c r="FL578" s="184"/>
      <c r="FM578" s="184"/>
      <c r="FN578" s="184"/>
      <c r="FO578" s="184"/>
      <c r="FP578" s="184"/>
      <c r="FQ578" s="184"/>
      <c r="FR578" s="184"/>
      <c r="FS578" s="184"/>
      <c r="FT578" s="184"/>
      <c r="FU578" s="184"/>
      <c r="FV578" s="184"/>
      <c r="FW578" s="184"/>
      <c r="FX578" s="184"/>
      <c r="FY578" s="184"/>
      <c r="FZ578" s="184"/>
      <c r="GA578" s="184"/>
      <c r="GB578" s="184"/>
      <c r="GC578" s="184"/>
      <c r="GD578" s="184"/>
      <c r="GE578" s="184"/>
      <c r="GF578" s="184"/>
      <c r="GG578" s="184"/>
      <c r="GH578" s="184"/>
      <c r="GI578" s="184"/>
      <c r="GJ578" s="184"/>
      <c r="GK578" s="184"/>
      <c r="GL578" s="184"/>
      <c r="GM578" s="184"/>
      <c r="GN578" s="184"/>
      <c r="GO578" s="184"/>
      <c r="GP578" s="184"/>
      <c r="GQ578" s="184"/>
      <c r="GR578" s="184"/>
      <c r="GS578" s="184"/>
      <c r="GT578" s="184"/>
      <c r="GU578" s="184"/>
      <c r="GV578" s="184"/>
      <c r="GW578" s="184"/>
      <c r="GX578" s="184"/>
      <c r="GY578" s="184"/>
      <c r="GZ578" s="184"/>
      <c r="HA578" s="184"/>
      <c r="HB578" s="184"/>
      <c r="HC578" s="184"/>
      <c r="HD578" s="184"/>
      <c r="HE578" s="184"/>
      <c r="HF578" s="184"/>
      <c r="HG578" s="184"/>
      <c r="HH578" s="184"/>
      <c r="HI578" s="184"/>
      <c r="HJ578" s="184"/>
      <c r="HK578" s="578"/>
      <c r="HL578" s="185"/>
    </row>
    <row r="579" spans="1:220">
      <c r="A579" s="284"/>
      <c r="B579" s="285"/>
      <c r="C579" s="286"/>
      <c r="D579" s="287"/>
      <c r="E579" s="288"/>
      <c r="F579" s="289"/>
      <c r="G579" s="289"/>
      <c r="H579" s="289"/>
      <c r="I579" s="289"/>
      <c r="J579" s="289"/>
      <c r="K579" s="289"/>
      <c r="L579" s="289"/>
      <c r="M579" s="572"/>
      <c r="N579" s="572"/>
      <c r="O579" s="572"/>
      <c r="P579" s="572"/>
      <c r="Q579" s="572"/>
      <c r="R579" s="572"/>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c r="BL579" s="184"/>
      <c r="BM579" s="184"/>
      <c r="BN579" s="184"/>
      <c r="BO579" s="184"/>
      <c r="BP579" s="184"/>
      <c r="BQ579" s="184"/>
      <c r="BR579" s="184"/>
      <c r="BS579" s="184"/>
      <c r="BT579" s="184"/>
      <c r="BU579" s="184"/>
      <c r="BV579" s="184"/>
      <c r="BW579" s="184"/>
      <c r="BX579" s="184"/>
      <c r="BY579" s="184"/>
      <c r="BZ579" s="184"/>
      <c r="CA579" s="184"/>
      <c r="CB579" s="184"/>
      <c r="CC579" s="184"/>
      <c r="CD579" s="184"/>
      <c r="CE579" s="184"/>
      <c r="CF579" s="184"/>
      <c r="CG579" s="184"/>
      <c r="CH579" s="184"/>
      <c r="CI579" s="184"/>
      <c r="CJ579" s="184"/>
      <c r="CK579" s="184"/>
      <c r="CL579" s="184"/>
      <c r="CM579" s="184"/>
      <c r="CN579" s="184"/>
      <c r="CO579" s="184"/>
      <c r="CP579" s="184"/>
      <c r="CQ579" s="184"/>
      <c r="CR579" s="184"/>
      <c r="CS579" s="184"/>
      <c r="CT579" s="184"/>
      <c r="CU579" s="184"/>
      <c r="CV579" s="184"/>
      <c r="CW579" s="184"/>
      <c r="CX579" s="184"/>
      <c r="CY579" s="184"/>
      <c r="CZ579" s="184"/>
      <c r="DA579" s="184"/>
      <c r="DB579" s="184"/>
      <c r="DC579" s="184"/>
      <c r="DD579" s="184"/>
      <c r="DE579" s="184"/>
      <c r="DF579" s="184"/>
      <c r="DG579" s="184"/>
      <c r="DH579" s="184"/>
      <c r="DI579" s="184"/>
      <c r="DJ579" s="184"/>
      <c r="DK579" s="184"/>
      <c r="DL579" s="184"/>
      <c r="DM579" s="184"/>
      <c r="DN579" s="184"/>
      <c r="DO579" s="184"/>
      <c r="DP579" s="184"/>
      <c r="DQ579" s="184"/>
      <c r="DR579" s="184"/>
      <c r="DS579" s="184"/>
      <c r="DT579" s="184"/>
      <c r="DU579" s="184"/>
      <c r="DV579" s="184"/>
      <c r="DW579" s="184"/>
      <c r="DX579" s="184"/>
      <c r="DY579" s="184"/>
      <c r="DZ579" s="184"/>
      <c r="EA579" s="184"/>
      <c r="EB579" s="184"/>
      <c r="EC579" s="184"/>
      <c r="ED579" s="184"/>
      <c r="EE579" s="184"/>
      <c r="EF579" s="184"/>
      <c r="EG579" s="184"/>
      <c r="EH579" s="184"/>
      <c r="EI579" s="184"/>
      <c r="EJ579" s="184"/>
      <c r="EK579" s="184"/>
      <c r="EL579" s="184"/>
      <c r="EM579" s="184"/>
      <c r="EN579" s="184"/>
      <c r="EO579" s="184"/>
      <c r="EP579" s="184"/>
      <c r="EQ579" s="184"/>
      <c r="ER579" s="184"/>
      <c r="ES579" s="184"/>
      <c r="ET579" s="184"/>
      <c r="EU579" s="184"/>
      <c r="EV579" s="184"/>
      <c r="EW579" s="184"/>
      <c r="EX579" s="184"/>
      <c r="EY579" s="184"/>
      <c r="EZ579" s="184"/>
      <c r="FA579" s="184"/>
      <c r="FB579" s="184"/>
      <c r="FC579" s="184"/>
      <c r="FD579" s="184"/>
      <c r="FE579" s="184"/>
      <c r="FF579" s="184"/>
      <c r="FG579" s="184"/>
      <c r="FH579" s="184"/>
      <c r="FI579" s="184"/>
      <c r="FJ579" s="184"/>
      <c r="FK579" s="184"/>
      <c r="FL579" s="184"/>
      <c r="FM579" s="184"/>
      <c r="FN579" s="184"/>
      <c r="FO579" s="184"/>
      <c r="FP579" s="184"/>
      <c r="FQ579" s="184"/>
      <c r="FR579" s="184"/>
      <c r="FS579" s="184"/>
      <c r="FT579" s="184"/>
      <c r="FU579" s="184"/>
      <c r="FV579" s="184"/>
      <c r="FW579" s="184"/>
      <c r="FX579" s="184"/>
      <c r="FY579" s="184"/>
      <c r="FZ579" s="184"/>
      <c r="GA579" s="184"/>
      <c r="GB579" s="184"/>
      <c r="GC579" s="184"/>
      <c r="GD579" s="184"/>
      <c r="GE579" s="184"/>
      <c r="GF579" s="184"/>
      <c r="GG579" s="184"/>
      <c r="GH579" s="184"/>
      <c r="GI579" s="184"/>
      <c r="GJ579" s="184"/>
      <c r="GK579" s="184"/>
      <c r="GL579" s="184"/>
      <c r="GM579" s="184"/>
      <c r="GN579" s="184"/>
      <c r="GO579" s="184"/>
      <c r="GP579" s="184"/>
      <c r="GQ579" s="184"/>
      <c r="GR579" s="184"/>
      <c r="GS579" s="184"/>
      <c r="GT579" s="184"/>
      <c r="GU579" s="184"/>
      <c r="GV579" s="184"/>
      <c r="GW579" s="184"/>
      <c r="GX579" s="184"/>
      <c r="GY579" s="184"/>
      <c r="GZ579" s="184"/>
      <c r="HA579" s="184"/>
      <c r="HB579" s="184"/>
      <c r="HC579" s="184"/>
      <c r="HD579" s="184"/>
      <c r="HE579" s="184"/>
      <c r="HF579" s="184"/>
      <c r="HG579" s="184"/>
      <c r="HH579" s="184"/>
      <c r="HI579" s="184"/>
      <c r="HJ579" s="184"/>
      <c r="HK579" s="578"/>
      <c r="HL579" s="185"/>
    </row>
    <row r="580" spans="1:220">
      <c r="A580" s="284"/>
      <c r="B580" s="285"/>
      <c r="C580" s="286"/>
      <c r="D580" s="287"/>
      <c r="E580" s="288"/>
      <c r="F580" s="289"/>
      <c r="G580" s="289"/>
      <c r="H580" s="289"/>
      <c r="I580" s="289"/>
      <c r="J580" s="289"/>
      <c r="K580" s="289"/>
      <c r="L580" s="289"/>
      <c r="M580" s="572"/>
      <c r="N580" s="572"/>
      <c r="O580" s="572"/>
      <c r="P580" s="572"/>
      <c r="Q580" s="572"/>
      <c r="R580" s="572"/>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c r="BU580" s="184"/>
      <c r="BV580" s="184"/>
      <c r="BW580" s="184"/>
      <c r="BX580" s="184"/>
      <c r="BY580" s="184"/>
      <c r="BZ580" s="184"/>
      <c r="CA580" s="184"/>
      <c r="CB580" s="184"/>
      <c r="CC580" s="184"/>
      <c r="CD580" s="184"/>
      <c r="CE580" s="184"/>
      <c r="CF580" s="184"/>
      <c r="CG580" s="184"/>
      <c r="CH580" s="184"/>
      <c r="CI580" s="184"/>
      <c r="CJ580" s="184"/>
      <c r="CK580" s="184"/>
      <c r="CL580" s="184"/>
      <c r="CM580" s="184"/>
      <c r="CN580" s="184"/>
      <c r="CO580" s="184"/>
      <c r="CP580" s="184"/>
      <c r="CQ580" s="184"/>
      <c r="CR580" s="184"/>
      <c r="CS580" s="184"/>
      <c r="CT580" s="184"/>
      <c r="CU580" s="184"/>
      <c r="CV580" s="184"/>
      <c r="CW580" s="184"/>
      <c r="CX580" s="184"/>
      <c r="CY580" s="184"/>
      <c r="CZ580" s="184"/>
      <c r="DA580" s="184"/>
      <c r="DB580" s="184"/>
      <c r="DC580" s="184"/>
      <c r="DD580" s="184"/>
      <c r="DE580" s="184"/>
      <c r="DF580" s="184"/>
      <c r="DG580" s="184"/>
      <c r="DH580" s="184"/>
      <c r="DI580" s="184"/>
      <c r="DJ580" s="184"/>
      <c r="DK580" s="184"/>
      <c r="DL580" s="184"/>
      <c r="DM580" s="184"/>
      <c r="DN580" s="184"/>
      <c r="DO580" s="184"/>
      <c r="DP580" s="184"/>
      <c r="DQ580" s="184"/>
      <c r="DR580" s="184"/>
      <c r="DS580" s="184"/>
      <c r="DT580" s="184"/>
      <c r="DU580" s="184"/>
      <c r="DV580" s="184"/>
      <c r="DW580" s="184"/>
      <c r="DX580" s="184"/>
      <c r="DY580" s="184"/>
      <c r="DZ580" s="184"/>
      <c r="EA580" s="184"/>
      <c r="EB580" s="184"/>
      <c r="EC580" s="184"/>
      <c r="ED580" s="184"/>
      <c r="EE580" s="184"/>
      <c r="EF580" s="184"/>
      <c r="EG580" s="184"/>
      <c r="EH580" s="184"/>
      <c r="EI580" s="184"/>
      <c r="EJ580" s="184"/>
      <c r="EK580" s="184"/>
      <c r="EL580" s="184"/>
      <c r="EM580" s="184"/>
      <c r="EN580" s="184"/>
      <c r="EO580" s="184"/>
      <c r="EP580" s="184"/>
      <c r="EQ580" s="184"/>
      <c r="ER580" s="184"/>
      <c r="ES580" s="184"/>
      <c r="ET580" s="184"/>
      <c r="EU580" s="184"/>
      <c r="EV580" s="184"/>
      <c r="EW580" s="184"/>
      <c r="EX580" s="184"/>
      <c r="EY580" s="184"/>
      <c r="EZ580" s="184"/>
      <c r="FA580" s="184"/>
      <c r="FB580" s="184"/>
      <c r="FC580" s="184"/>
      <c r="FD580" s="184"/>
      <c r="FE580" s="184"/>
      <c r="FF580" s="184"/>
      <c r="FG580" s="184"/>
      <c r="FH580" s="184"/>
      <c r="FI580" s="184"/>
      <c r="FJ580" s="184"/>
      <c r="FK580" s="184"/>
      <c r="FL580" s="184"/>
      <c r="FM580" s="184"/>
      <c r="FN580" s="184"/>
      <c r="FO580" s="184"/>
      <c r="FP580" s="184"/>
      <c r="FQ580" s="184"/>
      <c r="FR580" s="184"/>
      <c r="FS580" s="184"/>
      <c r="FT580" s="184"/>
      <c r="FU580" s="184"/>
      <c r="FV580" s="184"/>
      <c r="FW580" s="184"/>
      <c r="FX580" s="184"/>
      <c r="FY580" s="184"/>
      <c r="FZ580" s="184"/>
      <c r="GA580" s="184"/>
      <c r="GB580" s="184"/>
      <c r="GC580" s="184"/>
      <c r="GD580" s="184"/>
      <c r="GE580" s="184"/>
      <c r="GF580" s="184"/>
      <c r="GG580" s="184"/>
      <c r="GH580" s="184"/>
      <c r="GI580" s="184"/>
      <c r="GJ580" s="184"/>
      <c r="GK580" s="184"/>
      <c r="GL580" s="184"/>
      <c r="GM580" s="184"/>
      <c r="GN580" s="184"/>
      <c r="GO580" s="184"/>
      <c r="GP580" s="184"/>
      <c r="GQ580" s="184"/>
      <c r="GR580" s="184"/>
      <c r="GS580" s="184"/>
      <c r="GT580" s="184"/>
      <c r="GU580" s="184"/>
      <c r="GV580" s="184"/>
      <c r="GW580" s="184"/>
      <c r="GX580" s="184"/>
      <c r="GY580" s="184"/>
      <c r="GZ580" s="184"/>
      <c r="HA580" s="184"/>
      <c r="HB580" s="184"/>
      <c r="HC580" s="184"/>
      <c r="HD580" s="184"/>
      <c r="HE580" s="184"/>
      <c r="HF580" s="184"/>
      <c r="HG580" s="184"/>
      <c r="HH580" s="184"/>
      <c r="HI580" s="184"/>
      <c r="HJ580" s="184"/>
      <c r="HK580" s="578"/>
      <c r="HL580" s="185"/>
    </row>
    <row r="581" spans="1:220">
      <c r="A581" s="284"/>
      <c r="B581" s="285"/>
      <c r="C581" s="286"/>
      <c r="D581" s="287"/>
      <c r="E581" s="288"/>
      <c r="F581" s="289"/>
      <c r="G581" s="289"/>
      <c r="H581" s="289"/>
      <c r="I581" s="289"/>
      <c r="J581" s="289"/>
      <c r="K581" s="289"/>
      <c r="L581" s="289"/>
      <c r="M581" s="572"/>
      <c r="N581" s="572"/>
      <c r="O581" s="572"/>
      <c r="P581" s="572"/>
      <c r="Q581" s="572"/>
      <c r="R581" s="572"/>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c r="BU581" s="184"/>
      <c r="BV581" s="184"/>
      <c r="BW581" s="184"/>
      <c r="BX581" s="184"/>
      <c r="BY581" s="184"/>
      <c r="BZ581" s="184"/>
      <c r="CA581" s="184"/>
      <c r="CB581" s="184"/>
      <c r="CC581" s="184"/>
      <c r="CD581" s="184"/>
      <c r="CE581" s="184"/>
      <c r="CF581" s="184"/>
      <c r="CG581" s="184"/>
      <c r="CH581" s="184"/>
      <c r="CI581" s="184"/>
      <c r="CJ581" s="184"/>
      <c r="CK581" s="184"/>
      <c r="CL581" s="184"/>
      <c r="CM581" s="184"/>
      <c r="CN581" s="184"/>
      <c r="CO581" s="184"/>
      <c r="CP581" s="184"/>
      <c r="CQ581" s="184"/>
      <c r="CR581" s="184"/>
      <c r="CS581" s="184"/>
      <c r="CT581" s="184"/>
      <c r="CU581" s="184"/>
      <c r="CV581" s="184"/>
      <c r="CW581" s="184"/>
      <c r="CX581" s="184"/>
      <c r="CY581" s="184"/>
      <c r="CZ581" s="184"/>
      <c r="DA581" s="184"/>
      <c r="DB581" s="184"/>
      <c r="DC581" s="184"/>
      <c r="DD581" s="184"/>
      <c r="DE581" s="184"/>
      <c r="DF581" s="184"/>
      <c r="DG581" s="184"/>
      <c r="DH581" s="184"/>
      <c r="DI581" s="184"/>
      <c r="DJ581" s="184"/>
      <c r="DK581" s="184"/>
      <c r="DL581" s="184"/>
      <c r="DM581" s="184"/>
      <c r="DN581" s="184"/>
      <c r="DO581" s="184"/>
      <c r="DP581" s="184"/>
      <c r="DQ581" s="184"/>
      <c r="DR581" s="184"/>
      <c r="DS581" s="184"/>
      <c r="DT581" s="184"/>
      <c r="DU581" s="184"/>
      <c r="DV581" s="184"/>
      <c r="DW581" s="184"/>
      <c r="DX581" s="184"/>
      <c r="DY581" s="184"/>
      <c r="DZ581" s="184"/>
      <c r="EA581" s="184"/>
      <c r="EB581" s="184"/>
      <c r="EC581" s="184"/>
      <c r="ED581" s="184"/>
      <c r="EE581" s="184"/>
      <c r="EF581" s="184"/>
      <c r="EG581" s="184"/>
      <c r="EH581" s="184"/>
      <c r="EI581" s="184"/>
      <c r="EJ581" s="184"/>
      <c r="EK581" s="184"/>
      <c r="EL581" s="184"/>
      <c r="EM581" s="184"/>
      <c r="EN581" s="184"/>
      <c r="EO581" s="184"/>
      <c r="EP581" s="184"/>
      <c r="EQ581" s="184"/>
      <c r="ER581" s="184"/>
      <c r="ES581" s="184"/>
      <c r="ET581" s="184"/>
      <c r="EU581" s="184"/>
      <c r="EV581" s="184"/>
      <c r="EW581" s="184"/>
      <c r="EX581" s="184"/>
      <c r="EY581" s="184"/>
      <c r="EZ581" s="184"/>
      <c r="FA581" s="184"/>
      <c r="FB581" s="184"/>
      <c r="FC581" s="184"/>
      <c r="FD581" s="184"/>
      <c r="FE581" s="184"/>
      <c r="FF581" s="184"/>
      <c r="FG581" s="184"/>
      <c r="FH581" s="184"/>
      <c r="FI581" s="184"/>
      <c r="FJ581" s="184"/>
      <c r="FK581" s="184"/>
      <c r="FL581" s="184"/>
      <c r="FM581" s="184"/>
      <c r="FN581" s="184"/>
      <c r="FO581" s="184"/>
      <c r="FP581" s="184"/>
      <c r="FQ581" s="184"/>
      <c r="FR581" s="184"/>
      <c r="FS581" s="184"/>
      <c r="FT581" s="184"/>
      <c r="FU581" s="184"/>
      <c r="FV581" s="184"/>
      <c r="FW581" s="184"/>
      <c r="FX581" s="184"/>
      <c r="FY581" s="184"/>
      <c r="FZ581" s="184"/>
      <c r="GA581" s="184"/>
      <c r="GB581" s="184"/>
      <c r="GC581" s="184"/>
      <c r="GD581" s="184"/>
      <c r="GE581" s="184"/>
      <c r="GF581" s="184"/>
      <c r="GG581" s="184"/>
      <c r="GH581" s="184"/>
      <c r="GI581" s="184"/>
      <c r="GJ581" s="184"/>
      <c r="GK581" s="184"/>
      <c r="GL581" s="184"/>
      <c r="GM581" s="184"/>
      <c r="GN581" s="184"/>
      <c r="GO581" s="184"/>
      <c r="GP581" s="184"/>
      <c r="GQ581" s="184"/>
      <c r="GR581" s="184"/>
      <c r="GS581" s="184"/>
      <c r="GT581" s="184"/>
      <c r="GU581" s="184"/>
      <c r="GV581" s="184"/>
      <c r="GW581" s="184"/>
      <c r="GX581" s="184"/>
      <c r="GY581" s="184"/>
      <c r="GZ581" s="184"/>
      <c r="HA581" s="184"/>
      <c r="HB581" s="184"/>
      <c r="HC581" s="184"/>
      <c r="HD581" s="184"/>
      <c r="HE581" s="184"/>
      <c r="HF581" s="184"/>
      <c r="HG581" s="184"/>
      <c r="HH581" s="184"/>
      <c r="HI581" s="184"/>
      <c r="HJ581" s="184"/>
      <c r="HK581" s="578"/>
      <c r="HL581" s="185"/>
    </row>
    <row r="582" spans="1:220">
      <c r="A582" s="284"/>
      <c r="B582" s="285"/>
      <c r="C582" s="286"/>
      <c r="D582" s="287"/>
      <c r="E582" s="288"/>
      <c r="F582" s="289"/>
      <c r="G582" s="289"/>
      <c r="H582" s="289"/>
      <c r="I582" s="289"/>
      <c r="J582" s="289"/>
      <c r="K582" s="289"/>
      <c r="L582" s="289"/>
      <c r="M582" s="572"/>
      <c r="N582" s="572"/>
      <c r="O582" s="572"/>
      <c r="P582" s="572"/>
      <c r="Q582" s="572"/>
      <c r="R582" s="572"/>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c r="BU582" s="184"/>
      <c r="BV582" s="184"/>
      <c r="BW582" s="184"/>
      <c r="BX582" s="184"/>
      <c r="BY582" s="184"/>
      <c r="BZ582" s="184"/>
      <c r="CA582" s="184"/>
      <c r="CB582" s="184"/>
      <c r="CC582" s="184"/>
      <c r="CD582" s="184"/>
      <c r="CE582" s="184"/>
      <c r="CF582" s="184"/>
      <c r="CG582" s="184"/>
      <c r="CH582" s="184"/>
      <c r="CI582" s="184"/>
      <c r="CJ582" s="184"/>
      <c r="CK582" s="184"/>
      <c r="CL582" s="184"/>
      <c r="CM582" s="184"/>
      <c r="CN582" s="184"/>
      <c r="CO582" s="184"/>
      <c r="CP582" s="184"/>
      <c r="CQ582" s="184"/>
      <c r="CR582" s="184"/>
      <c r="CS582" s="184"/>
      <c r="CT582" s="184"/>
      <c r="CU582" s="184"/>
      <c r="CV582" s="184"/>
      <c r="CW582" s="184"/>
      <c r="CX582" s="184"/>
      <c r="CY582" s="184"/>
      <c r="CZ582" s="184"/>
      <c r="DA582" s="184"/>
      <c r="DB582" s="184"/>
      <c r="DC582" s="184"/>
      <c r="DD582" s="184"/>
      <c r="DE582" s="184"/>
      <c r="DF582" s="184"/>
      <c r="DG582" s="184"/>
      <c r="DH582" s="184"/>
      <c r="DI582" s="184"/>
      <c r="DJ582" s="184"/>
      <c r="DK582" s="184"/>
      <c r="DL582" s="184"/>
      <c r="DM582" s="184"/>
      <c r="DN582" s="184"/>
      <c r="DO582" s="184"/>
      <c r="DP582" s="184"/>
      <c r="DQ582" s="184"/>
      <c r="DR582" s="184"/>
      <c r="DS582" s="184"/>
      <c r="DT582" s="184"/>
      <c r="DU582" s="184"/>
      <c r="DV582" s="184"/>
      <c r="DW582" s="184"/>
      <c r="DX582" s="184"/>
      <c r="DY582" s="184"/>
      <c r="DZ582" s="184"/>
      <c r="EA582" s="184"/>
      <c r="EB582" s="184"/>
      <c r="EC582" s="184"/>
      <c r="ED582" s="184"/>
      <c r="EE582" s="184"/>
      <c r="EF582" s="184"/>
      <c r="EG582" s="184"/>
      <c r="EH582" s="184"/>
      <c r="EI582" s="184"/>
      <c r="EJ582" s="184"/>
      <c r="EK582" s="184"/>
      <c r="EL582" s="184"/>
      <c r="EM582" s="184"/>
      <c r="EN582" s="184"/>
      <c r="EO582" s="184"/>
      <c r="EP582" s="184"/>
      <c r="EQ582" s="184"/>
      <c r="ER582" s="184"/>
      <c r="ES582" s="184"/>
      <c r="ET582" s="184"/>
      <c r="EU582" s="184"/>
      <c r="EV582" s="184"/>
      <c r="EW582" s="184"/>
      <c r="EX582" s="184"/>
      <c r="EY582" s="184"/>
      <c r="EZ582" s="184"/>
      <c r="FA582" s="184"/>
      <c r="FB582" s="184"/>
      <c r="FC582" s="184"/>
      <c r="FD582" s="184"/>
      <c r="FE582" s="184"/>
      <c r="FF582" s="184"/>
      <c r="FG582" s="184"/>
      <c r="FH582" s="184"/>
      <c r="FI582" s="184"/>
      <c r="FJ582" s="184"/>
      <c r="FK582" s="184"/>
      <c r="FL582" s="184"/>
      <c r="FM582" s="184"/>
      <c r="FN582" s="184"/>
      <c r="FO582" s="184"/>
      <c r="FP582" s="184"/>
      <c r="FQ582" s="184"/>
      <c r="FR582" s="184"/>
      <c r="FS582" s="184"/>
      <c r="FT582" s="184"/>
      <c r="FU582" s="184"/>
      <c r="FV582" s="184"/>
      <c r="FW582" s="184"/>
      <c r="FX582" s="184"/>
      <c r="FY582" s="184"/>
      <c r="FZ582" s="184"/>
      <c r="GA582" s="184"/>
      <c r="GB582" s="184"/>
      <c r="GC582" s="184"/>
      <c r="GD582" s="184"/>
      <c r="GE582" s="184"/>
      <c r="GF582" s="184"/>
      <c r="GG582" s="184"/>
      <c r="GH582" s="184"/>
      <c r="GI582" s="184"/>
      <c r="GJ582" s="184"/>
      <c r="GK582" s="184"/>
      <c r="GL582" s="184"/>
      <c r="GM582" s="184"/>
      <c r="GN582" s="184"/>
      <c r="GO582" s="184"/>
      <c r="GP582" s="184"/>
      <c r="GQ582" s="184"/>
      <c r="GR582" s="184"/>
      <c r="GS582" s="184"/>
      <c r="GT582" s="184"/>
      <c r="GU582" s="184"/>
      <c r="GV582" s="184"/>
      <c r="GW582" s="184"/>
      <c r="GX582" s="184"/>
      <c r="GY582" s="184"/>
      <c r="GZ582" s="184"/>
      <c r="HA582" s="184"/>
      <c r="HB582" s="184"/>
      <c r="HC582" s="184"/>
      <c r="HD582" s="184"/>
      <c r="HE582" s="184"/>
      <c r="HF582" s="184"/>
      <c r="HG582" s="184"/>
      <c r="HH582" s="184"/>
      <c r="HI582" s="184"/>
      <c r="HJ582" s="184"/>
      <c r="HK582" s="578"/>
      <c r="HL582" s="185"/>
    </row>
    <row r="583" spans="1:220">
      <c r="A583" s="284"/>
      <c r="B583" s="285"/>
      <c r="C583" s="286"/>
      <c r="D583" s="287"/>
      <c r="E583" s="288"/>
      <c r="F583" s="289"/>
      <c r="G583" s="289"/>
      <c r="H583" s="289"/>
      <c r="I583" s="289"/>
      <c r="J583" s="289"/>
      <c r="K583" s="289"/>
      <c r="L583" s="289"/>
      <c r="M583" s="572"/>
      <c r="N583" s="572"/>
      <c r="O583" s="572"/>
      <c r="P583" s="572"/>
      <c r="Q583" s="572"/>
      <c r="R583" s="572"/>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c r="BU583" s="184"/>
      <c r="BV583" s="184"/>
      <c r="BW583" s="184"/>
      <c r="BX583" s="184"/>
      <c r="BY583" s="184"/>
      <c r="BZ583" s="184"/>
      <c r="CA583" s="184"/>
      <c r="CB583" s="184"/>
      <c r="CC583" s="184"/>
      <c r="CD583" s="184"/>
      <c r="CE583" s="184"/>
      <c r="CF583" s="184"/>
      <c r="CG583" s="184"/>
      <c r="CH583" s="184"/>
      <c r="CI583" s="184"/>
      <c r="CJ583" s="184"/>
      <c r="CK583" s="184"/>
      <c r="CL583" s="184"/>
      <c r="CM583" s="184"/>
      <c r="CN583" s="184"/>
      <c r="CO583" s="184"/>
      <c r="CP583" s="184"/>
      <c r="CQ583" s="184"/>
      <c r="CR583" s="184"/>
      <c r="CS583" s="184"/>
      <c r="CT583" s="184"/>
      <c r="CU583" s="184"/>
      <c r="CV583" s="184"/>
      <c r="CW583" s="184"/>
      <c r="CX583" s="184"/>
      <c r="CY583" s="184"/>
      <c r="CZ583" s="184"/>
      <c r="DA583" s="184"/>
      <c r="DB583" s="184"/>
      <c r="DC583" s="184"/>
      <c r="DD583" s="184"/>
      <c r="DE583" s="184"/>
      <c r="DF583" s="184"/>
      <c r="DG583" s="184"/>
      <c r="DH583" s="184"/>
      <c r="DI583" s="184"/>
      <c r="DJ583" s="184"/>
      <c r="DK583" s="184"/>
      <c r="DL583" s="184"/>
      <c r="DM583" s="184"/>
      <c r="DN583" s="184"/>
      <c r="DO583" s="184"/>
      <c r="DP583" s="184"/>
      <c r="DQ583" s="184"/>
      <c r="DR583" s="184"/>
      <c r="DS583" s="184"/>
      <c r="DT583" s="184"/>
      <c r="DU583" s="184"/>
      <c r="DV583" s="184"/>
      <c r="DW583" s="184"/>
      <c r="DX583" s="184"/>
      <c r="DY583" s="184"/>
      <c r="DZ583" s="184"/>
      <c r="EA583" s="184"/>
      <c r="EB583" s="184"/>
      <c r="EC583" s="184"/>
      <c r="ED583" s="184"/>
      <c r="EE583" s="184"/>
      <c r="EF583" s="184"/>
      <c r="EG583" s="184"/>
      <c r="EH583" s="184"/>
      <c r="EI583" s="184"/>
      <c r="EJ583" s="184"/>
      <c r="EK583" s="184"/>
      <c r="EL583" s="184"/>
      <c r="EM583" s="184"/>
      <c r="EN583" s="184"/>
      <c r="EO583" s="184"/>
      <c r="EP583" s="184"/>
      <c r="EQ583" s="184"/>
      <c r="ER583" s="184"/>
      <c r="ES583" s="184"/>
      <c r="ET583" s="184"/>
      <c r="EU583" s="184"/>
      <c r="EV583" s="184"/>
      <c r="EW583" s="184"/>
      <c r="EX583" s="184"/>
      <c r="EY583" s="184"/>
      <c r="EZ583" s="184"/>
      <c r="FA583" s="184"/>
      <c r="FB583" s="184"/>
      <c r="FC583" s="184"/>
      <c r="FD583" s="184"/>
      <c r="FE583" s="184"/>
      <c r="FF583" s="184"/>
      <c r="FG583" s="184"/>
      <c r="FH583" s="184"/>
      <c r="FI583" s="184"/>
      <c r="FJ583" s="184"/>
      <c r="FK583" s="184"/>
      <c r="FL583" s="184"/>
      <c r="FM583" s="184"/>
      <c r="FN583" s="184"/>
      <c r="FO583" s="184"/>
      <c r="FP583" s="184"/>
      <c r="FQ583" s="184"/>
      <c r="FR583" s="184"/>
      <c r="FS583" s="184"/>
      <c r="FT583" s="184"/>
      <c r="FU583" s="184"/>
      <c r="FV583" s="184"/>
      <c r="FW583" s="184"/>
      <c r="FX583" s="184"/>
      <c r="FY583" s="184"/>
      <c r="FZ583" s="184"/>
      <c r="GA583" s="184"/>
      <c r="GB583" s="184"/>
      <c r="GC583" s="184"/>
      <c r="GD583" s="184"/>
      <c r="GE583" s="184"/>
      <c r="GF583" s="184"/>
      <c r="GG583" s="184"/>
      <c r="GH583" s="184"/>
      <c r="GI583" s="184"/>
      <c r="GJ583" s="184"/>
      <c r="GK583" s="184"/>
      <c r="GL583" s="184"/>
      <c r="GM583" s="184"/>
      <c r="GN583" s="184"/>
      <c r="GO583" s="184"/>
      <c r="GP583" s="184"/>
      <c r="GQ583" s="184"/>
      <c r="GR583" s="184"/>
      <c r="GS583" s="184"/>
      <c r="GT583" s="184"/>
      <c r="GU583" s="184"/>
      <c r="GV583" s="184"/>
      <c r="GW583" s="184"/>
      <c r="GX583" s="184"/>
      <c r="GY583" s="184"/>
      <c r="GZ583" s="184"/>
      <c r="HA583" s="184"/>
      <c r="HB583" s="184"/>
      <c r="HC583" s="184"/>
      <c r="HD583" s="184"/>
      <c r="HE583" s="184"/>
      <c r="HF583" s="184"/>
      <c r="HG583" s="184"/>
      <c r="HH583" s="184"/>
      <c r="HI583" s="184"/>
      <c r="HJ583" s="184"/>
      <c r="HK583" s="578"/>
      <c r="HL583" s="185"/>
    </row>
    <row r="584" spans="1:220">
      <c r="A584" s="284"/>
      <c r="B584" s="285"/>
      <c r="C584" s="286"/>
      <c r="D584" s="287"/>
      <c r="E584" s="288"/>
      <c r="F584" s="289"/>
      <c r="G584" s="289"/>
      <c r="H584" s="289"/>
      <c r="I584" s="289"/>
      <c r="J584" s="289"/>
      <c r="K584" s="289"/>
      <c r="L584" s="289"/>
      <c r="M584" s="572"/>
      <c r="N584" s="572"/>
      <c r="O584" s="572"/>
      <c r="P584" s="572"/>
      <c r="Q584" s="572"/>
      <c r="R584" s="572"/>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c r="BU584" s="184"/>
      <c r="BV584" s="184"/>
      <c r="BW584" s="184"/>
      <c r="BX584" s="184"/>
      <c r="BY584" s="184"/>
      <c r="BZ584" s="184"/>
      <c r="CA584" s="184"/>
      <c r="CB584" s="184"/>
      <c r="CC584" s="184"/>
      <c r="CD584" s="184"/>
      <c r="CE584" s="184"/>
      <c r="CF584" s="184"/>
      <c r="CG584" s="184"/>
      <c r="CH584" s="184"/>
      <c r="CI584" s="184"/>
      <c r="CJ584" s="184"/>
      <c r="CK584" s="184"/>
      <c r="CL584" s="184"/>
      <c r="CM584" s="184"/>
      <c r="CN584" s="184"/>
      <c r="CO584" s="184"/>
      <c r="CP584" s="184"/>
      <c r="CQ584" s="184"/>
      <c r="CR584" s="184"/>
      <c r="CS584" s="184"/>
      <c r="CT584" s="184"/>
      <c r="CU584" s="184"/>
      <c r="CV584" s="184"/>
      <c r="CW584" s="184"/>
      <c r="CX584" s="184"/>
      <c r="CY584" s="184"/>
      <c r="CZ584" s="184"/>
      <c r="DA584" s="184"/>
      <c r="DB584" s="184"/>
      <c r="DC584" s="184"/>
      <c r="DD584" s="184"/>
      <c r="DE584" s="184"/>
      <c r="DF584" s="184"/>
      <c r="DG584" s="184"/>
      <c r="DH584" s="184"/>
      <c r="DI584" s="184"/>
      <c r="DJ584" s="184"/>
      <c r="DK584" s="184"/>
      <c r="DL584" s="184"/>
      <c r="DM584" s="184"/>
      <c r="DN584" s="184"/>
      <c r="DO584" s="184"/>
      <c r="DP584" s="184"/>
      <c r="DQ584" s="184"/>
      <c r="DR584" s="184"/>
      <c r="DS584" s="184"/>
      <c r="DT584" s="184"/>
      <c r="DU584" s="184"/>
      <c r="DV584" s="184"/>
      <c r="DW584" s="184"/>
      <c r="DX584" s="184"/>
      <c r="DY584" s="184"/>
      <c r="DZ584" s="184"/>
      <c r="EA584" s="184"/>
      <c r="EB584" s="184"/>
      <c r="EC584" s="184"/>
      <c r="ED584" s="184"/>
      <c r="EE584" s="184"/>
      <c r="EF584" s="184"/>
      <c r="EG584" s="184"/>
      <c r="EH584" s="184"/>
      <c r="EI584" s="184"/>
      <c r="EJ584" s="184"/>
      <c r="EK584" s="184"/>
      <c r="EL584" s="184"/>
      <c r="EM584" s="184"/>
      <c r="EN584" s="184"/>
      <c r="EO584" s="184"/>
      <c r="EP584" s="184"/>
      <c r="EQ584" s="184"/>
      <c r="ER584" s="184"/>
      <c r="ES584" s="184"/>
      <c r="ET584" s="184"/>
      <c r="EU584" s="184"/>
      <c r="EV584" s="184"/>
      <c r="EW584" s="184"/>
      <c r="EX584" s="184"/>
      <c r="EY584" s="184"/>
      <c r="EZ584" s="184"/>
      <c r="FA584" s="184"/>
      <c r="FB584" s="184"/>
      <c r="FC584" s="184"/>
      <c r="FD584" s="184"/>
      <c r="FE584" s="184"/>
      <c r="FF584" s="184"/>
      <c r="FG584" s="184"/>
      <c r="FH584" s="184"/>
      <c r="FI584" s="184"/>
      <c r="FJ584" s="184"/>
      <c r="FK584" s="184"/>
      <c r="FL584" s="184"/>
      <c r="FM584" s="184"/>
      <c r="FN584" s="184"/>
      <c r="FO584" s="184"/>
      <c r="FP584" s="184"/>
      <c r="FQ584" s="184"/>
      <c r="FR584" s="184"/>
      <c r="FS584" s="184"/>
      <c r="FT584" s="184"/>
      <c r="FU584" s="184"/>
      <c r="FV584" s="184"/>
      <c r="FW584" s="184"/>
      <c r="FX584" s="184"/>
      <c r="FY584" s="184"/>
      <c r="FZ584" s="184"/>
      <c r="GA584" s="184"/>
      <c r="GB584" s="184"/>
      <c r="GC584" s="184"/>
      <c r="GD584" s="184"/>
      <c r="GE584" s="184"/>
      <c r="GF584" s="184"/>
      <c r="GG584" s="184"/>
      <c r="GH584" s="184"/>
      <c r="GI584" s="184"/>
      <c r="GJ584" s="184"/>
      <c r="GK584" s="184"/>
      <c r="GL584" s="184"/>
      <c r="GM584" s="184"/>
      <c r="GN584" s="184"/>
      <c r="GO584" s="184"/>
      <c r="GP584" s="184"/>
      <c r="GQ584" s="184"/>
      <c r="GR584" s="184"/>
      <c r="GS584" s="184"/>
      <c r="GT584" s="184"/>
      <c r="GU584" s="184"/>
      <c r="GV584" s="184"/>
      <c r="GW584" s="184"/>
      <c r="GX584" s="184"/>
      <c r="GY584" s="184"/>
      <c r="GZ584" s="184"/>
      <c r="HA584" s="184"/>
      <c r="HB584" s="184"/>
      <c r="HC584" s="184"/>
      <c r="HD584" s="184"/>
      <c r="HE584" s="184"/>
      <c r="HF584" s="184"/>
      <c r="HG584" s="184"/>
      <c r="HH584" s="184"/>
      <c r="HI584" s="184"/>
      <c r="HJ584" s="184"/>
      <c r="HK584" s="578"/>
      <c r="HL584" s="185"/>
    </row>
    <row r="585" spans="1:220">
      <c r="A585" s="284"/>
      <c r="B585" s="285"/>
      <c r="C585" s="286"/>
      <c r="D585" s="287"/>
      <c r="E585" s="288"/>
      <c r="F585" s="289"/>
      <c r="G585" s="289"/>
      <c r="H585" s="289"/>
      <c r="I585" s="289"/>
      <c r="J585" s="289"/>
      <c r="K585" s="289"/>
      <c r="L585" s="289"/>
      <c r="M585" s="572"/>
      <c r="N585" s="572"/>
      <c r="O585" s="572"/>
      <c r="P585" s="572"/>
      <c r="Q585" s="572"/>
      <c r="R585" s="572"/>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c r="BU585" s="184"/>
      <c r="BV585" s="184"/>
      <c r="BW585" s="184"/>
      <c r="BX585" s="184"/>
      <c r="BY585" s="184"/>
      <c r="BZ585" s="184"/>
      <c r="CA585" s="184"/>
      <c r="CB585" s="184"/>
      <c r="CC585" s="184"/>
      <c r="CD585" s="184"/>
      <c r="CE585" s="184"/>
      <c r="CF585" s="184"/>
      <c r="CG585" s="184"/>
      <c r="CH585" s="184"/>
      <c r="CI585" s="184"/>
      <c r="CJ585" s="184"/>
      <c r="CK585" s="184"/>
      <c r="CL585" s="184"/>
      <c r="CM585" s="184"/>
      <c r="CN585" s="184"/>
      <c r="CO585" s="184"/>
      <c r="CP585" s="184"/>
      <c r="CQ585" s="184"/>
      <c r="CR585" s="184"/>
      <c r="CS585" s="184"/>
      <c r="CT585" s="184"/>
      <c r="CU585" s="184"/>
      <c r="CV585" s="184"/>
      <c r="CW585" s="184"/>
      <c r="CX585" s="184"/>
      <c r="CY585" s="184"/>
      <c r="CZ585" s="184"/>
      <c r="DA585" s="184"/>
      <c r="DB585" s="184"/>
      <c r="DC585" s="184"/>
      <c r="DD585" s="184"/>
      <c r="DE585" s="184"/>
      <c r="DF585" s="184"/>
      <c r="DG585" s="184"/>
      <c r="DH585" s="184"/>
      <c r="DI585" s="184"/>
      <c r="DJ585" s="184"/>
      <c r="DK585" s="184"/>
      <c r="DL585" s="184"/>
      <c r="DM585" s="184"/>
      <c r="DN585" s="184"/>
      <c r="DO585" s="184"/>
      <c r="DP585" s="184"/>
      <c r="DQ585" s="184"/>
      <c r="DR585" s="184"/>
      <c r="DS585" s="184"/>
      <c r="DT585" s="184"/>
      <c r="DU585" s="184"/>
      <c r="DV585" s="184"/>
      <c r="DW585" s="184"/>
      <c r="DX585" s="184"/>
      <c r="DY585" s="184"/>
      <c r="DZ585" s="184"/>
      <c r="EA585" s="184"/>
      <c r="EB585" s="184"/>
      <c r="EC585" s="184"/>
      <c r="ED585" s="184"/>
      <c r="EE585" s="184"/>
      <c r="EF585" s="184"/>
      <c r="EG585" s="184"/>
      <c r="EH585" s="184"/>
      <c r="EI585" s="184"/>
      <c r="EJ585" s="184"/>
      <c r="EK585" s="184"/>
      <c r="EL585" s="184"/>
      <c r="EM585" s="184"/>
      <c r="EN585" s="184"/>
      <c r="EO585" s="184"/>
      <c r="EP585" s="184"/>
      <c r="EQ585" s="184"/>
      <c r="ER585" s="184"/>
      <c r="ES585" s="184"/>
      <c r="ET585" s="184"/>
      <c r="EU585" s="184"/>
      <c r="EV585" s="184"/>
      <c r="EW585" s="184"/>
      <c r="EX585" s="184"/>
      <c r="EY585" s="184"/>
      <c r="EZ585" s="184"/>
      <c r="FA585" s="184"/>
      <c r="FB585" s="184"/>
      <c r="FC585" s="184"/>
      <c r="FD585" s="184"/>
      <c r="FE585" s="184"/>
      <c r="FF585" s="184"/>
      <c r="FG585" s="184"/>
      <c r="FH585" s="184"/>
      <c r="FI585" s="184"/>
      <c r="FJ585" s="184"/>
      <c r="FK585" s="184"/>
      <c r="FL585" s="184"/>
      <c r="FM585" s="184"/>
      <c r="FN585" s="184"/>
      <c r="FO585" s="184"/>
      <c r="FP585" s="184"/>
      <c r="FQ585" s="184"/>
      <c r="FR585" s="184"/>
      <c r="FS585" s="184"/>
      <c r="FT585" s="184"/>
      <c r="FU585" s="184"/>
      <c r="FV585" s="184"/>
      <c r="FW585" s="184"/>
      <c r="FX585" s="184"/>
      <c r="FY585" s="184"/>
      <c r="FZ585" s="184"/>
      <c r="GA585" s="184"/>
      <c r="GB585" s="184"/>
      <c r="GC585" s="184"/>
      <c r="GD585" s="184"/>
      <c r="GE585" s="184"/>
      <c r="GF585" s="184"/>
      <c r="GG585" s="184"/>
      <c r="GH585" s="184"/>
      <c r="GI585" s="184"/>
      <c r="GJ585" s="184"/>
      <c r="GK585" s="184"/>
      <c r="GL585" s="184"/>
      <c r="GM585" s="184"/>
      <c r="GN585" s="184"/>
      <c r="GO585" s="184"/>
      <c r="GP585" s="184"/>
      <c r="GQ585" s="184"/>
      <c r="GR585" s="184"/>
      <c r="GS585" s="184"/>
      <c r="GT585" s="184"/>
      <c r="GU585" s="184"/>
      <c r="GV585" s="184"/>
      <c r="GW585" s="184"/>
      <c r="GX585" s="184"/>
      <c r="GY585" s="184"/>
      <c r="GZ585" s="184"/>
      <c r="HA585" s="184"/>
      <c r="HB585" s="184"/>
      <c r="HC585" s="184"/>
      <c r="HD585" s="184"/>
      <c r="HE585" s="184"/>
      <c r="HF585" s="184"/>
      <c r="HG585" s="184"/>
      <c r="HH585" s="184"/>
      <c r="HI585" s="184"/>
      <c r="HJ585" s="184"/>
      <c r="HK585" s="578"/>
      <c r="HL585" s="185"/>
    </row>
    <row r="586" spans="1:220">
      <c r="A586" s="284"/>
      <c r="B586" s="285"/>
      <c r="C586" s="286"/>
      <c r="D586" s="287"/>
      <c r="E586" s="288"/>
      <c r="F586" s="289"/>
      <c r="G586" s="289"/>
      <c r="H586" s="289"/>
      <c r="I586" s="289"/>
      <c r="J586" s="289"/>
      <c r="K586" s="289"/>
      <c r="L586" s="289"/>
      <c r="M586" s="572"/>
      <c r="N586" s="572"/>
      <c r="O586" s="572"/>
      <c r="P586" s="572"/>
      <c r="Q586" s="572"/>
      <c r="R586" s="572"/>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c r="BU586" s="184"/>
      <c r="BV586" s="184"/>
      <c r="BW586" s="184"/>
      <c r="BX586" s="184"/>
      <c r="BY586" s="184"/>
      <c r="BZ586" s="184"/>
      <c r="CA586" s="184"/>
      <c r="CB586" s="184"/>
      <c r="CC586" s="184"/>
      <c r="CD586" s="184"/>
      <c r="CE586" s="184"/>
      <c r="CF586" s="184"/>
      <c r="CG586" s="184"/>
      <c r="CH586" s="184"/>
      <c r="CI586" s="184"/>
      <c r="CJ586" s="184"/>
      <c r="CK586" s="184"/>
      <c r="CL586" s="184"/>
      <c r="CM586" s="184"/>
      <c r="CN586" s="184"/>
      <c r="CO586" s="184"/>
      <c r="CP586" s="184"/>
      <c r="CQ586" s="184"/>
      <c r="CR586" s="184"/>
      <c r="CS586" s="184"/>
      <c r="CT586" s="184"/>
      <c r="CU586" s="184"/>
      <c r="CV586" s="184"/>
      <c r="CW586" s="184"/>
      <c r="CX586" s="184"/>
      <c r="CY586" s="184"/>
      <c r="CZ586" s="184"/>
      <c r="DA586" s="184"/>
      <c r="DB586" s="184"/>
      <c r="DC586" s="184"/>
      <c r="DD586" s="184"/>
      <c r="DE586" s="184"/>
      <c r="DF586" s="184"/>
      <c r="DG586" s="184"/>
      <c r="DH586" s="184"/>
      <c r="DI586" s="184"/>
      <c r="DJ586" s="184"/>
      <c r="DK586" s="184"/>
      <c r="DL586" s="184"/>
      <c r="DM586" s="184"/>
      <c r="DN586" s="184"/>
      <c r="DO586" s="184"/>
      <c r="DP586" s="184"/>
      <c r="DQ586" s="184"/>
      <c r="DR586" s="184"/>
      <c r="DS586" s="184"/>
      <c r="DT586" s="184"/>
      <c r="DU586" s="184"/>
      <c r="DV586" s="184"/>
      <c r="DW586" s="184"/>
      <c r="DX586" s="184"/>
      <c r="DY586" s="184"/>
      <c r="DZ586" s="184"/>
      <c r="EA586" s="184"/>
      <c r="EB586" s="184"/>
      <c r="EC586" s="184"/>
      <c r="ED586" s="184"/>
      <c r="EE586" s="184"/>
      <c r="EF586" s="184"/>
      <c r="EG586" s="184"/>
      <c r="EH586" s="184"/>
      <c r="EI586" s="184"/>
      <c r="EJ586" s="184"/>
      <c r="EK586" s="184"/>
      <c r="EL586" s="184"/>
      <c r="EM586" s="184"/>
      <c r="EN586" s="184"/>
      <c r="EO586" s="184"/>
      <c r="EP586" s="184"/>
      <c r="EQ586" s="184"/>
      <c r="ER586" s="184"/>
      <c r="ES586" s="184"/>
      <c r="ET586" s="184"/>
      <c r="EU586" s="184"/>
      <c r="EV586" s="184"/>
      <c r="EW586" s="184"/>
      <c r="EX586" s="184"/>
      <c r="EY586" s="184"/>
      <c r="EZ586" s="184"/>
      <c r="FA586" s="184"/>
      <c r="FB586" s="184"/>
      <c r="FC586" s="184"/>
      <c r="FD586" s="184"/>
      <c r="FE586" s="184"/>
      <c r="FF586" s="184"/>
      <c r="FG586" s="184"/>
      <c r="FH586" s="184"/>
      <c r="FI586" s="184"/>
      <c r="FJ586" s="184"/>
      <c r="FK586" s="184"/>
      <c r="FL586" s="184"/>
      <c r="FM586" s="184"/>
      <c r="FN586" s="184"/>
      <c r="FO586" s="184"/>
      <c r="FP586" s="184"/>
      <c r="FQ586" s="184"/>
      <c r="FR586" s="184"/>
      <c r="FS586" s="184"/>
      <c r="FT586" s="184"/>
      <c r="FU586" s="184"/>
      <c r="FV586" s="184"/>
      <c r="FW586" s="184"/>
      <c r="FX586" s="184"/>
      <c r="FY586" s="184"/>
      <c r="FZ586" s="184"/>
      <c r="GA586" s="184"/>
      <c r="GB586" s="184"/>
      <c r="GC586" s="184"/>
      <c r="GD586" s="184"/>
      <c r="GE586" s="184"/>
      <c r="GF586" s="184"/>
      <c r="GG586" s="184"/>
      <c r="GH586" s="184"/>
      <c r="GI586" s="184"/>
      <c r="GJ586" s="184"/>
      <c r="GK586" s="184"/>
      <c r="GL586" s="184"/>
      <c r="GM586" s="184"/>
      <c r="GN586" s="184"/>
      <c r="GO586" s="184"/>
      <c r="GP586" s="184"/>
      <c r="GQ586" s="184"/>
      <c r="GR586" s="184"/>
      <c r="GS586" s="184"/>
      <c r="GT586" s="184"/>
      <c r="GU586" s="184"/>
      <c r="GV586" s="184"/>
      <c r="GW586" s="184"/>
      <c r="GX586" s="184"/>
      <c r="GY586" s="184"/>
      <c r="GZ586" s="184"/>
      <c r="HA586" s="184"/>
      <c r="HB586" s="184"/>
      <c r="HC586" s="184"/>
      <c r="HD586" s="184"/>
      <c r="HE586" s="184"/>
      <c r="HF586" s="184"/>
      <c r="HG586" s="184"/>
      <c r="HH586" s="184"/>
      <c r="HI586" s="184"/>
      <c r="HJ586" s="184"/>
      <c r="HK586" s="578"/>
      <c r="HL586" s="185"/>
    </row>
    <row r="587" spans="1:220">
      <c r="A587" s="284"/>
      <c r="B587" s="285"/>
      <c r="C587" s="286"/>
      <c r="D587" s="287"/>
      <c r="E587" s="288"/>
      <c r="F587" s="289"/>
      <c r="G587" s="289"/>
      <c r="H587" s="289"/>
      <c r="I587" s="289"/>
      <c r="J587" s="289"/>
      <c r="K587" s="289"/>
      <c r="L587" s="289"/>
      <c r="M587" s="572"/>
      <c r="N587" s="572"/>
      <c r="O587" s="572"/>
      <c r="P587" s="572"/>
      <c r="Q587" s="572"/>
      <c r="R587" s="572"/>
      <c r="S587" s="184"/>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c r="BX587" s="184"/>
      <c r="BY587" s="184"/>
      <c r="BZ587" s="184"/>
      <c r="CA587" s="184"/>
      <c r="CB587" s="184"/>
      <c r="CC587" s="184"/>
      <c r="CD587" s="184"/>
      <c r="CE587" s="184"/>
      <c r="CF587" s="184"/>
      <c r="CG587" s="184"/>
      <c r="CH587" s="184"/>
      <c r="CI587" s="184"/>
      <c r="CJ587" s="184"/>
      <c r="CK587" s="184"/>
      <c r="CL587" s="184"/>
      <c r="CM587" s="184"/>
      <c r="CN587" s="184"/>
      <c r="CO587" s="184"/>
      <c r="CP587" s="184"/>
      <c r="CQ587" s="184"/>
      <c r="CR587" s="184"/>
      <c r="CS587" s="184"/>
      <c r="CT587" s="184"/>
      <c r="CU587" s="184"/>
      <c r="CV587" s="184"/>
      <c r="CW587" s="184"/>
      <c r="CX587" s="184"/>
      <c r="CY587" s="184"/>
      <c r="CZ587" s="184"/>
      <c r="DA587" s="184"/>
      <c r="DB587" s="184"/>
      <c r="DC587" s="184"/>
      <c r="DD587" s="184"/>
      <c r="DE587" s="184"/>
      <c r="DF587" s="184"/>
      <c r="DG587" s="184"/>
      <c r="DH587" s="184"/>
      <c r="DI587" s="184"/>
      <c r="DJ587" s="184"/>
      <c r="DK587" s="184"/>
      <c r="DL587" s="184"/>
      <c r="DM587" s="184"/>
      <c r="DN587" s="184"/>
      <c r="DO587" s="184"/>
      <c r="DP587" s="184"/>
      <c r="DQ587" s="184"/>
      <c r="DR587" s="184"/>
      <c r="DS587" s="184"/>
      <c r="DT587" s="184"/>
      <c r="DU587" s="184"/>
      <c r="DV587" s="184"/>
      <c r="DW587" s="184"/>
      <c r="DX587" s="184"/>
      <c r="DY587" s="184"/>
      <c r="DZ587" s="184"/>
      <c r="EA587" s="184"/>
      <c r="EB587" s="184"/>
      <c r="EC587" s="184"/>
      <c r="ED587" s="184"/>
      <c r="EE587" s="184"/>
      <c r="EF587" s="184"/>
      <c r="EG587" s="184"/>
      <c r="EH587" s="184"/>
      <c r="EI587" s="184"/>
      <c r="EJ587" s="184"/>
      <c r="EK587" s="184"/>
      <c r="EL587" s="184"/>
      <c r="EM587" s="184"/>
      <c r="EN587" s="184"/>
      <c r="EO587" s="184"/>
      <c r="EP587" s="184"/>
      <c r="EQ587" s="184"/>
      <c r="ER587" s="184"/>
      <c r="ES587" s="184"/>
      <c r="ET587" s="184"/>
      <c r="EU587" s="184"/>
      <c r="EV587" s="184"/>
      <c r="EW587" s="184"/>
      <c r="EX587" s="184"/>
      <c r="EY587" s="184"/>
      <c r="EZ587" s="184"/>
      <c r="FA587" s="184"/>
      <c r="FB587" s="184"/>
      <c r="FC587" s="184"/>
      <c r="FD587" s="184"/>
      <c r="FE587" s="184"/>
      <c r="FF587" s="184"/>
      <c r="FG587" s="184"/>
      <c r="FH587" s="184"/>
      <c r="FI587" s="184"/>
      <c r="FJ587" s="184"/>
      <c r="FK587" s="184"/>
      <c r="FL587" s="184"/>
      <c r="FM587" s="184"/>
      <c r="FN587" s="184"/>
      <c r="FO587" s="184"/>
      <c r="FP587" s="184"/>
      <c r="FQ587" s="184"/>
      <c r="FR587" s="184"/>
      <c r="FS587" s="184"/>
      <c r="FT587" s="184"/>
      <c r="FU587" s="184"/>
      <c r="FV587" s="184"/>
      <c r="FW587" s="184"/>
      <c r="FX587" s="184"/>
      <c r="FY587" s="184"/>
      <c r="FZ587" s="184"/>
      <c r="GA587" s="184"/>
      <c r="GB587" s="184"/>
      <c r="GC587" s="184"/>
      <c r="GD587" s="184"/>
      <c r="GE587" s="184"/>
      <c r="GF587" s="184"/>
      <c r="GG587" s="184"/>
      <c r="GH587" s="184"/>
      <c r="GI587" s="184"/>
      <c r="GJ587" s="184"/>
      <c r="GK587" s="184"/>
      <c r="GL587" s="184"/>
      <c r="GM587" s="184"/>
      <c r="GN587" s="184"/>
      <c r="GO587" s="184"/>
      <c r="GP587" s="184"/>
      <c r="GQ587" s="184"/>
      <c r="GR587" s="184"/>
      <c r="GS587" s="184"/>
      <c r="GT587" s="184"/>
      <c r="GU587" s="184"/>
      <c r="GV587" s="184"/>
      <c r="GW587" s="184"/>
      <c r="GX587" s="184"/>
      <c r="GY587" s="184"/>
      <c r="GZ587" s="184"/>
      <c r="HA587" s="184"/>
      <c r="HB587" s="184"/>
      <c r="HC587" s="184"/>
      <c r="HD587" s="184"/>
      <c r="HE587" s="184"/>
      <c r="HF587" s="184"/>
      <c r="HG587" s="184"/>
      <c r="HH587" s="184"/>
      <c r="HI587" s="184"/>
      <c r="HJ587" s="184"/>
      <c r="HK587" s="578"/>
      <c r="HL587" s="185"/>
    </row>
    <row r="588" spans="1:220">
      <c r="A588" s="284"/>
      <c r="B588" s="285"/>
      <c r="C588" s="286"/>
      <c r="D588" s="287"/>
      <c r="E588" s="288"/>
      <c r="F588" s="289"/>
      <c r="G588" s="289"/>
      <c r="H588" s="289"/>
      <c r="I588" s="289"/>
      <c r="J588" s="289"/>
      <c r="K588" s="289"/>
      <c r="L588" s="289"/>
      <c r="M588" s="572"/>
      <c r="N588" s="572"/>
      <c r="O588" s="572"/>
      <c r="P588" s="572"/>
      <c r="Q588" s="572"/>
      <c r="R588" s="572"/>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c r="BU588" s="184"/>
      <c r="BV588" s="184"/>
      <c r="BW588" s="184"/>
      <c r="BX588" s="184"/>
      <c r="BY588" s="184"/>
      <c r="BZ588" s="184"/>
      <c r="CA588" s="184"/>
      <c r="CB588" s="184"/>
      <c r="CC588" s="184"/>
      <c r="CD588" s="184"/>
      <c r="CE588" s="184"/>
      <c r="CF588" s="184"/>
      <c r="CG588" s="184"/>
      <c r="CH588" s="184"/>
      <c r="CI588" s="184"/>
      <c r="CJ588" s="184"/>
      <c r="CK588" s="184"/>
      <c r="CL588" s="184"/>
      <c r="CM588" s="184"/>
      <c r="CN588" s="184"/>
      <c r="CO588" s="184"/>
      <c r="CP588" s="184"/>
      <c r="CQ588" s="184"/>
      <c r="CR588" s="184"/>
      <c r="CS588" s="184"/>
      <c r="CT588" s="184"/>
      <c r="CU588" s="184"/>
      <c r="CV588" s="184"/>
      <c r="CW588" s="184"/>
      <c r="CX588" s="184"/>
      <c r="CY588" s="184"/>
      <c r="CZ588" s="184"/>
      <c r="DA588" s="184"/>
      <c r="DB588" s="184"/>
      <c r="DC588" s="184"/>
      <c r="DD588" s="184"/>
      <c r="DE588" s="184"/>
      <c r="DF588" s="184"/>
      <c r="DG588" s="184"/>
      <c r="DH588" s="184"/>
      <c r="DI588" s="184"/>
      <c r="DJ588" s="184"/>
      <c r="DK588" s="184"/>
      <c r="DL588" s="184"/>
      <c r="DM588" s="184"/>
      <c r="DN588" s="184"/>
      <c r="DO588" s="184"/>
      <c r="DP588" s="184"/>
      <c r="DQ588" s="184"/>
      <c r="DR588" s="184"/>
      <c r="DS588" s="184"/>
      <c r="DT588" s="184"/>
      <c r="DU588" s="184"/>
      <c r="DV588" s="184"/>
      <c r="DW588" s="184"/>
      <c r="DX588" s="184"/>
      <c r="DY588" s="184"/>
      <c r="DZ588" s="184"/>
      <c r="EA588" s="184"/>
      <c r="EB588" s="184"/>
      <c r="EC588" s="184"/>
      <c r="ED588" s="184"/>
      <c r="EE588" s="184"/>
      <c r="EF588" s="184"/>
      <c r="EG588" s="184"/>
      <c r="EH588" s="184"/>
      <c r="EI588" s="184"/>
      <c r="EJ588" s="184"/>
      <c r="EK588" s="184"/>
      <c r="EL588" s="184"/>
      <c r="EM588" s="184"/>
      <c r="EN588" s="184"/>
      <c r="EO588" s="184"/>
      <c r="EP588" s="184"/>
      <c r="EQ588" s="184"/>
      <c r="ER588" s="184"/>
      <c r="ES588" s="184"/>
      <c r="ET588" s="184"/>
      <c r="EU588" s="184"/>
      <c r="EV588" s="184"/>
      <c r="EW588" s="184"/>
      <c r="EX588" s="184"/>
      <c r="EY588" s="184"/>
      <c r="EZ588" s="184"/>
      <c r="FA588" s="184"/>
      <c r="FB588" s="184"/>
      <c r="FC588" s="184"/>
      <c r="FD588" s="184"/>
      <c r="FE588" s="184"/>
      <c r="FF588" s="184"/>
      <c r="FG588" s="184"/>
      <c r="FH588" s="184"/>
      <c r="FI588" s="184"/>
      <c r="FJ588" s="184"/>
      <c r="FK588" s="184"/>
      <c r="FL588" s="184"/>
      <c r="FM588" s="184"/>
      <c r="FN588" s="184"/>
      <c r="FO588" s="184"/>
      <c r="FP588" s="184"/>
      <c r="FQ588" s="184"/>
      <c r="FR588" s="184"/>
      <c r="FS588" s="184"/>
      <c r="FT588" s="184"/>
      <c r="FU588" s="184"/>
      <c r="FV588" s="184"/>
      <c r="FW588" s="184"/>
      <c r="FX588" s="184"/>
      <c r="FY588" s="184"/>
      <c r="FZ588" s="184"/>
      <c r="GA588" s="184"/>
      <c r="GB588" s="184"/>
      <c r="GC588" s="184"/>
      <c r="GD588" s="184"/>
      <c r="GE588" s="184"/>
      <c r="GF588" s="184"/>
      <c r="GG588" s="184"/>
      <c r="GH588" s="184"/>
      <c r="GI588" s="184"/>
      <c r="GJ588" s="184"/>
      <c r="GK588" s="184"/>
      <c r="GL588" s="184"/>
      <c r="GM588" s="184"/>
      <c r="GN588" s="184"/>
      <c r="GO588" s="184"/>
      <c r="GP588" s="184"/>
      <c r="GQ588" s="184"/>
      <c r="GR588" s="184"/>
      <c r="GS588" s="184"/>
      <c r="GT588" s="184"/>
      <c r="GU588" s="184"/>
      <c r="GV588" s="184"/>
      <c r="GW588" s="184"/>
      <c r="GX588" s="184"/>
      <c r="GY588" s="184"/>
      <c r="GZ588" s="184"/>
      <c r="HA588" s="184"/>
      <c r="HB588" s="184"/>
      <c r="HC588" s="184"/>
      <c r="HD588" s="184"/>
      <c r="HE588" s="184"/>
      <c r="HF588" s="184"/>
      <c r="HG588" s="184"/>
      <c r="HH588" s="184"/>
      <c r="HI588" s="184"/>
      <c r="HJ588" s="184"/>
      <c r="HK588" s="578"/>
      <c r="HL588" s="185"/>
    </row>
    <row r="589" spans="1:220">
      <c r="A589" s="284"/>
      <c r="B589" s="285"/>
      <c r="C589" s="286"/>
      <c r="D589" s="287"/>
      <c r="E589" s="288"/>
      <c r="F589" s="289"/>
      <c r="G589" s="289"/>
      <c r="H589" s="289"/>
      <c r="I589" s="289"/>
      <c r="J589" s="289"/>
      <c r="K589" s="289"/>
      <c r="L589" s="289"/>
      <c r="M589" s="572"/>
      <c r="N589" s="572"/>
      <c r="O589" s="572"/>
      <c r="P589" s="572"/>
      <c r="Q589" s="572"/>
      <c r="R589" s="572"/>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c r="BU589" s="184"/>
      <c r="BV589" s="184"/>
      <c r="BW589" s="184"/>
      <c r="BX589" s="184"/>
      <c r="BY589" s="184"/>
      <c r="BZ589" s="184"/>
      <c r="CA589" s="184"/>
      <c r="CB589" s="184"/>
      <c r="CC589" s="184"/>
      <c r="CD589" s="184"/>
      <c r="CE589" s="184"/>
      <c r="CF589" s="184"/>
      <c r="CG589" s="184"/>
      <c r="CH589" s="184"/>
      <c r="CI589" s="184"/>
      <c r="CJ589" s="184"/>
      <c r="CK589" s="184"/>
      <c r="CL589" s="184"/>
      <c r="CM589" s="184"/>
      <c r="CN589" s="184"/>
      <c r="CO589" s="184"/>
      <c r="CP589" s="184"/>
      <c r="CQ589" s="184"/>
      <c r="CR589" s="184"/>
      <c r="CS589" s="184"/>
      <c r="CT589" s="184"/>
      <c r="CU589" s="184"/>
      <c r="CV589" s="184"/>
      <c r="CW589" s="184"/>
      <c r="CX589" s="184"/>
      <c r="CY589" s="184"/>
      <c r="CZ589" s="184"/>
      <c r="DA589" s="184"/>
      <c r="DB589" s="184"/>
      <c r="DC589" s="184"/>
      <c r="DD589" s="184"/>
      <c r="DE589" s="184"/>
      <c r="DF589" s="184"/>
      <c r="DG589" s="184"/>
      <c r="DH589" s="184"/>
      <c r="DI589" s="184"/>
      <c r="DJ589" s="184"/>
      <c r="DK589" s="184"/>
      <c r="DL589" s="184"/>
      <c r="DM589" s="184"/>
      <c r="DN589" s="184"/>
      <c r="DO589" s="184"/>
      <c r="DP589" s="184"/>
      <c r="DQ589" s="184"/>
      <c r="DR589" s="184"/>
      <c r="DS589" s="184"/>
      <c r="DT589" s="184"/>
      <c r="DU589" s="184"/>
      <c r="DV589" s="184"/>
      <c r="DW589" s="184"/>
      <c r="DX589" s="184"/>
      <c r="DY589" s="184"/>
      <c r="DZ589" s="184"/>
      <c r="EA589" s="184"/>
      <c r="EB589" s="184"/>
      <c r="EC589" s="184"/>
      <c r="ED589" s="184"/>
      <c r="EE589" s="184"/>
      <c r="EF589" s="184"/>
      <c r="EG589" s="184"/>
      <c r="EH589" s="184"/>
      <c r="EI589" s="184"/>
      <c r="EJ589" s="184"/>
      <c r="EK589" s="184"/>
      <c r="EL589" s="184"/>
      <c r="EM589" s="184"/>
      <c r="EN589" s="184"/>
      <c r="EO589" s="184"/>
      <c r="EP589" s="184"/>
      <c r="EQ589" s="184"/>
      <c r="ER589" s="184"/>
      <c r="ES589" s="184"/>
      <c r="ET589" s="184"/>
      <c r="EU589" s="184"/>
      <c r="EV589" s="184"/>
      <c r="EW589" s="184"/>
      <c r="EX589" s="184"/>
      <c r="EY589" s="184"/>
      <c r="EZ589" s="184"/>
      <c r="FA589" s="184"/>
      <c r="FB589" s="184"/>
      <c r="FC589" s="184"/>
      <c r="FD589" s="184"/>
      <c r="FE589" s="184"/>
      <c r="FF589" s="184"/>
      <c r="FG589" s="184"/>
      <c r="FH589" s="184"/>
      <c r="FI589" s="184"/>
      <c r="FJ589" s="184"/>
      <c r="FK589" s="184"/>
      <c r="FL589" s="184"/>
      <c r="FM589" s="184"/>
      <c r="FN589" s="184"/>
      <c r="FO589" s="184"/>
      <c r="FP589" s="184"/>
      <c r="FQ589" s="184"/>
      <c r="FR589" s="184"/>
      <c r="FS589" s="184"/>
      <c r="FT589" s="184"/>
      <c r="FU589" s="184"/>
      <c r="FV589" s="184"/>
      <c r="FW589" s="184"/>
      <c r="FX589" s="184"/>
      <c r="FY589" s="184"/>
      <c r="FZ589" s="184"/>
      <c r="GA589" s="184"/>
      <c r="GB589" s="184"/>
      <c r="GC589" s="184"/>
      <c r="GD589" s="184"/>
      <c r="GE589" s="184"/>
      <c r="GF589" s="184"/>
      <c r="GG589" s="184"/>
      <c r="GH589" s="184"/>
      <c r="GI589" s="184"/>
      <c r="GJ589" s="184"/>
      <c r="GK589" s="184"/>
      <c r="GL589" s="184"/>
      <c r="GM589" s="184"/>
      <c r="GN589" s="184"/>
      <c r="GO589" s="184"/>
      <c r="GP589" s="184"/>
      <c r="GQ589" s="184"/>
      <c r="GR589" s="184"/>
      <c r="GS589" s="184"/>
      <c r="GT589" s="184"/>
      <c r="GU589" s="184"/>
      <c r="GV589" s="184"/>
      <c r="GW589" s="184"/>
      <c r="GX589" s="184"/>
      <c r="GY589" s="184"/>
      <c r="GZ589" s="184"/>
      <c r="HA589" s="184"/>
      <c r="HB589" s="184"/>
      <c r="HC589" s="184"/>
      <c r="HD589" s="184"/>
      <c r="HE589" s="184"/>
      <c r="HF589" s="184"/>
      <c r="HG589" s="184"/>
      <c r="HH589" s="184"/>
      <c r="HI589" s="184"/>
      <c r="HJ589" s="184"/>
      <c r="HK589" s="578"/>
      <c r="HL589" s="185"/>
    </row>
    <row r="590" spans="1:220">
      <c r="A590" s="284"/>
      <c r="B590" s="285"/>
      <c r="C590" s="286"/>
      <c r="D590" s="287"/>
      <c r="E590" s="288"/>
      <c r="F590" s="289"/>
      <c r="G590" s="289"/>
      <c r="H590" s="289"/>
      <c r="I590" s="289"/>
      <c r="J590" s="289"/>
      <c r="K590" s="289"/>
      <c r="L590" s="289"/>
      <c r="M590" s="572"/>
      <c r="N590" s="572"/>
      <c r="O590" s="572"/>
      <c r="P590" s="572"/>
      <c r="Q590" s="572"/>
      <c r="R590" s="572"/>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c r="BU590" s="184"/>
      <c r="BV590" s="184"/>
      <c r="BW590" s="184"/>
      <c r="BX590" s="184"/>
      <c r="BY590" s="184"/>
      <c r="BZ590" s="184"/>
      <c r="CA590" s="184"/>
      <c r="CB590" s="184"/>
      <c r="CC590" s="184"/>
      <c r="CD590" s="184"/>
      <c r="CE590" s="184"/>
      <c r="CF590" s="184"/>
      <c r="CG590" s="184"/>
      <c r="CH590" s="184"/>
      <c r="CI590" s="184"/>
      <c r="CJ590" s="184"/>
      <c r="CK590" s="184"/>
      <c r="CL590" s="184"/>
      <c r="CM590" s="184"/>
      <c r="CN590" s="184"/>
      <c r="CO590" s="184"/>
      <c r="CP590" s="184"/>
      <c r="CQ590" s="184"/>
      <c r="CR590" s="184"/>
      <c r="CS590" s="184"/>
      <c r="CT590" s="184"/>
      <c r="CU590" s="184"/>
      <c r="CV590" s="184"/>
      <c r="CW590" s="184"/>
      <c r="CX590" s="184"/>
      <c r="CY590" s="184"/>
      <c r="CZ590" s="184"/>
      <c r="DA590" s="184"/>
      <c r="DB590" s="184"/>
      <c r="DC590" s="184"/>
      <c r="DD590" s="184"/>
      <c r="DE590" s="184"/>
      <c r="DF590" s="184"/>
      <c r="DG590" s="184"/>
      <c r="DH590" s="184"/>
      <c r="DI590" s="184"/>
      <c r="DJ590" s="184"/>
      <c r="DK590" s="184"/>
      <c r="DL590" s="184"/>
      <c r="DM590" s="184"/>
      <c r="DN590" s="184"/>
      <c r="DO590" s="184"/>
      <c r="DP590" s="184"/>
      <c r="DQ590" s="184"/>
      <c r="DR590" s="184"/>
      <c r="DS590" s="184"/>
      <c r="DT590" s="184"/>
      <c r="DU590" s="184"/>
      <c r="DV590" s="184"/>
      <c r="DW590" s="184"/>
      <c r="DX590" s="184"/>
      <c r="DY590" s="184"/>
      <c r="DZ590" s="184"/>
      <c r="EA590" s="184"/>
      <c r="EB590" s="184"/>
      <c r="EC590" s="184"/>
      <c r="ED590" s="184"/>
      <c r="EE590" s="184"/>
      <c r="EF590" s="184"/>
      <c r="EG590" s="184"/>
      <c r="EH590" s="184"/>
      <c r="EI590" s="184"/>
      <c r="EJ590" s="184"/>
      <c r="EK590" s="184"/>
      <c r="EL590" s="184"/>
      <c r="EM590" s="184"/>
      <c r="EN590" s="184"/>
      <c r="EO590" s="184"/>
      <c r="EP590" s="184"/>
      <c r="EQ590" s="184"/>
      <c r="ER590" s="184"/>
      <c r="ES590" s="184"/>
      <c r="ET590" s="184"/>
      <c r="EU590" s="184"/>
      <c r="EV590" s="184"/>
      <c r="EW590" s="184"/>
      <c r="EX590" s="184"/>
      <c r="EY590" s="184"/>
      <c r="EZ590" s="184"/>
      <c r="FA590" s="184"/>
      <c r="FB590" s="184"/>
      <c r="FC590" s="184"/>
      <c r="FD590" s="184"/>
      <c r="FE590" s="184"/>
      <c r="FF590" s="184"/>
      <c r="FG590" s="184"/>
      <c r="FH590" s="184"/>
      <c r="FI590" s="184"/>
      <c r="FJ590" s="184"/>
      <c r="FK590" s="184"/>
      <c r="FL590" s="184"/>
      <c r="FM590" s="184"/>
      <c r="FN590" s="184"/>
      <c r="FO590" s="184"/>
      <c r="FP590" s="184"/>
      <c r="FQ590" s="184"/>
      <c r="FR590" s="184"/>
      <c r="FS590" s="184"/>
      <c r="FT590" s="184"/>
      <c r="FU590" s="184"/>
      <c r="FV590" s="184"/>
      <c r="FW590" s="184"/>
      <c r="FX590" s="184"/>
      <c r="FY590" s="184"/>
      <c r="FZ590" s="184"/>
      <c r="GA590" s="184"/>
      <c r="GB590" s="184"/>
      <c r="GC590" s="184"/>
      <c r="GD590" s="184"/>
      <c r="GE590" s="184"/>
      <c r="GF590" s="184"/>
      <c r="GG590" s="184"/>
      <c r="GH590" s="184"/>
      <c r="GI590" s="184"/>
      <c r="GJ590" s="184"/>
      <c r="GK590" s="184"/>
      <c r="GL590" s="184"/>
      <c r="GM590" s="184"/>
      <c r="GN590" s="184"/>
      <c r="GO590" s="184"/>
      <c r="GP590" s="184"/>
      <c r="GQ590" s="184"/>
      <c r="GR590" s="184"/>
      <c r="GS590" s="184"/>
      <c r="GT590" s="184"/>
      <c r="GU590" s="184"/>
      <c r="GV590" s="184"/>
      <c r="GW590" s="184"/>
      <c r="GX590" s="184"/>
      <c r="GY590" s="184"/>
      <c r="GZ590" s="184"/>
      <c r="HA590" s="184"/>
      <c r="HB590" s="184"/>
      <c r="HC590" s="184"/>
      <c r="HD590" s="184"/>
      <c r="HE590" s="184"/>
      <c r="HF590" s="184"/>
      <c r="HG590" s="184"/>
      <c r="HH590" s="184"/>
      <c r="HI590" s="184"/>
      <c r="HJ590" s="184"/>
      <c r="HK590" s="578"/>
      <c r="HL590" s="185"/>
    </row>
    <row r="591" spans="1:220">
      <c r="A591" s="284"/>
      <c r="B591" s="285"/>
      <c r="C591" s="286"/>
      <c r="D591" s="287"/>
      <c r="E591" s="288"/>
      <c r="F591" s="289"/>
      <c r="G591" s="289"/>
      <c r="H591" s="289"/>
      <c r="I591" s="289"/>
      <c r="J591" s="289"/>
      <c r="K591" s="289"/>
      <c r="L591" s="289"/>
      <c r="M591" s="572"/>
      <c r="N591" s="572"/>
      <c r="O591" s="572"/>
      <c r="P591" s="572"/>
      <c r="Q591" s="572"/>
      <c r="R591" s="572"/>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c r="BU591" s="184"/>
      <c r="BV591" s="184"/>
      <c r="BW591" s="184"/>
      <c r="BX591" s="184"/>
      <c r="BY591" s="184"/>
      <c r="BZ591" s="184"/>
      <c r="CA591" s="184"/>
      <c r="CB591" s="184"/>
      <c r="CC591" s="184"/>
      <c r="CD591" s="184"/>
      <c r="CE591" s="184"/>
      <c r="CF591" s="184"/>
      <c r="CG591" s="184"/>
      <c r="CH591" s="184"/>
      <c r="CI591" s="184"/>
      <c r="CJ591" s="184"/>
      <c r="CK591" s="184"/>
      <c r="CL591" s="184"/>
      <c r="CM591" s="184"/>
      <c r="CN591" s="184"/>
      <c r="CO591" s="184"/>
      <c r="CP591" s="184"/>
      <c r="CQ591" s="184"/>
      <c r="CR591" s="184"/>
      <c r="CS591" s="184"/>
      <c r="CT591" s="184"/>
      <c r="CU591" s="184"/>
      <c r="CV591" s="184"/>
      <c r="CW591" s="184"/>
      <c r="CX591" s="184"/>
      <c r="CY591" s="184"/>
      <c r="CZ591" s="184"/>
      <c r="DA591" s="184"/>
      <c r="DB591" s="184"/>
      <c r="DC591" s="184"/>
      <c r="DD591" s="184"/>
      <c r="DE591" s="184"/>
      <c r="DF591" s="184"/>
      <c r="DG591" s="184"/>
      <c r="DH591" s="184"/>
      <c r="DI591" s="184"/>
      <c r="DJ591" s="184"/>
      <c r="DK591" s="184"/>
      <c r="DL591" s="184"/>
      <c r="DM591" s="184"/>
      <c r="DN591" s="184"/>
      <c r="DO591" s="184"/>
      <c r="DP591" s="184"/>
      <c r="DQ591" s="184"/>
      <c r="DR591" s="184"/>
      <c r="DS591" s="184"/>
      <c r="DT591" s="184"/>
      <c r="DU591" s="184"/>
      <c r="DV591" s="184"/>
      <c r="DW591" s="184"/>
      <c r="DX591" s="184"/>
      <c r="DY591" s="184"/>
      <c r="DZ591" s="184"/>
      <c r="EA591" s="184"/>
      <c r="EB591" s="184"/>
      <c r="EC591" s="184"/>
      <c r="ED591" s="184"/>
      <c r="EE591" s="184"/>
      <c r="EF591" s="184"/>
      <c r="EG591" s="184"/>
      <c r="EH591" s="184"/>
      <c r="EI591" s="184"/>
      <c r="EJ591" s="184"/>
      <c r="EK591" s="184"/>
      <c r="EL591" s="184"/>
      <c r="EM591" s="184"/>
      <c r="EN591" s="184"/>
      <c r="EO591" s="184"/>
      <c r="EP591" s="184"/>
      <c r="EQ591" s="184"/>
      <c r="ER591" s="184"/>
      <c r="ES591" s="184"/>
      <c r="ET591" s="184"/>
      <c r="EU591" s="184"/>
      <c r="EV591" s="184"/>
      <c r="EW591" s="184"/>
      <c r="EX591" s="184"/>
      <c r="EY591" s="184"/>
      <c r="EZ591" s="184"/>
      <c r="FA591" s="184"/>
      <c r="FB591" s="184"/>
      <c r="FC591" s="184"/>
      <c r="FD591" s="184"/>
      <c r="FE591" s="184"/>
      <c r="FF591" s="184"/>
      <c r="FG591" s="184"/>
      <c r="FH591" s="184"/>
      <c r="FI591" s="184"/>
      <c r="FJ591" s="184"/>
      <c r="FK591" s="184"/>
      <c r="FL591" s="184"/>
      <c r="FM591" s="184"/>
      <c r="FN591" s="184"/>
      <c r="FO591" s="184"/>
      <c r="FP591" s="184"/>
      <c r="FQ591" s="184"/>
      <c r="FR591" s="184"/>
      <c r="FS591" s="184"/>
      <c r="FT591" s="184"/>
      <c r="FU591" s="184"/>
      <c r="FV591" s="184"/>
      <c r="FW591" s="184"/>
      <c r="FX591" s="184"/>
      <c r="FY591" s="184"/>
      <c r="FZ591" s="184"/>
      <c r="GA591" s="184"/>
      <c r="GB591" s="184"/>
      <c r="GC591" s="184"/>
      <c r="GD591" s="184"/>
      <c r="GE591" s="184"/>
      <c r="GF591" s="184"/>
      <c r="GG591" s="184"/>
      <c r="GH591" s="184"/>
      <c r="GI591" s="184"/>
      <c r="GJ591" s="184"/>
      <c r="GK591" s="184"/>
      <c r="GL591" s="184"/>
      <c r="GM591" s="184"/>
      <c r="GN591" s="184"/>
      <c r="GO591" s="184"/>
      <c r="GP591" s="184"/>
      <c r="GQ591" s="184"/>
      <c r="GR591" s="184"/>
      <c r="GS591" s="184"/>
      <c r="GT591" s="184"/>
      <c r="GU591" s="184"/>
      <c r="GV591" s="184"/>
      <c r="GW591" s="184"/>
      <c r="GX591" s="184"/>
      <c r="GY591" s="184"/>
      <c r="GZ591" s="184"/>
      <c r="HA591" s="184"/>
      <c r="HB591" s="184"/>
      <c r="HC591" s="184"/>
      <c r="HD591" s="184"/>
      <c r="HE591" s="184"/>
      <c r="HF591" s="184"/>
      <c r="HG591" s="184"/>
      <c r="HH591" s="184"/>
      <c r="HI591" s="184"/>
      <c r="HJ591" s="184"/>
      <c r="HK591" s="578"/>
      <c r="HL591" s="185"/>
    </row>
    <row r="592" spans="1:220">
      <c r="A592" s="284"/>
      <c r="B592" s="285"/>
      <c r="C592" s="286"/>
      <c r="D592" s="287"/>
      <c r="E592" s="288"/>
      <c r="F592" s="289"/>
      <c r="G592" s="289"/>
      <c r="H592" s="289"/>
      <c r="I592" s="289"/>
      <c r="J592" s="289"/>
      <c r="K592" s="289"/>
      <c r="L592" s="289"/>
      <c r="M592" s="572"/>
      <c r="N592" s="572"/>
      <c r="O592" s="572"/>
      <c r="P592" s="572"/>
      <c r="Q592" s="572"/>
      <c r="R592" s="572"/>
      <c r="S592" s="184"/>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4"/>
      <c r="AT592" s="184"/>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c r="BU592" s="184"/>
      <c r="BV592" s="184"/>
      <c r="BW592" s="184"/>
      <c r="BX592" s="184"/>
      <c r="BY592" s="184"/>
      <c r="BZ592" s="184"/>
      <c r="CA592" s="184"/>
      <c r="CB592" s="184"/>
      <c r="CC592" s="184"/>
      <c r="CD592" s="184"/>
      <c r="CE592" s="184"/>
      <c r="CF592" s="184"/>
      <c r="CG592" s="184"/>
      <c r="CH592" s="184"/>
      <c r="CI592" s="184"/>
      <c r="CJ592" s="184"/>
      <c r="CK592" s="184"/>
      <c r="CL592" s="184"/>
      <c r="CM592" s="184"/>
      <c r="CN592" s="184"/>
      <c r="CO592" s="184"/>
      <c r="CP592" s="184"/>
      <c r="CQ592" s="184"/>
      <c r="CR592" s="184"/>
      <c r="CS592" s="184"/>
      <c r="CT592" s="184"/>
      <c r="CU592" s="184"/>
      <c r="CV592" s="184"/>
      <c r="CW592" s="184"/>
      <c r="CX592" s="184"/>
      <c r="CY592" s="184"/>
      <c r="CZ592" s="184"/>
      <c r="DA592" s="184"/>
      <c r="DB592" s="184"/>
      <c r="DC592" s="184"/>
      <c r="DD592" s="184"/>
      <c r="DE592" s="184"/>
      <c r="DF592" s="184"/>
      <c r="DG592" s="184"/>
      <c r="DH592" s="184"/>
      <c r="DI592" s="184"/>
      <c r="DJ592" s="184"/>
      <c r="DK592" s="184"/>
      <c r="DL592" s="184"/>
      <c r="DM592" s="184"/>
      <c r="DN592" s="184"/>
      <c r="DO592" s="184"/>
      <c r="DP592" s="184"/>
      <c r="DQ592" s="184"/>
      <c r="DR592" s="184"/>
      <c r="DS592" s="184"/>
      <c r="DT592" s="184"/>
      <c r="DU592" s="184"/>
      <c r="DV592" s="184"/>
      <c r="DW592" s="184"/>
      <c r="DX592" s="184"/>
      <c r="DY592" s="184"/>
      <c r="DZ592" s="184"/>
      <c r="EA592" s="184"/>
      <c r="EB592" s="184"/>
      <c r="EC592" s="184"/>
      <c r="ED592" s="184"/>
      <c r="EE592" s="184"/>
      <c r="EF592" s="184"/>
      <c r="EG592" s="184"/>
      <c r="EH592" s="184"/>
      <c r="EI592" s="184"/>
      <c r="EJ592" s="184"/>
      <c r="EK592" s="184"/>
      <c r="EL592" s="184"/>
      <c r="EM592" s="184"/>
      <c r="EN592" s="184"/>
      <c r="EO592" s="184"/>
      <c r="EP592" s="184"/>
      <c r="EQ592" s="184"/>
      <c r="ER592" s="184"/>
      <c r="ES592" s="184"/>
      <c r="ET592" s="184"/>
      <c r="EU592" s="184"/>
      <c r="EV592" s="184"/>
      <c r="EW592" s="184"/>
      <c r="EX592" s="184"/>
      <c r="EY592" s="184"/>
      <c r="EZ592" s="184"/>
      <c r="FA592" s="184"/>
      <c r="FB592" s="184"/>
      <c r="FC592" s="184"/>
      <c r="FD592" s="184"/>
      <c r="FE592" s="184"/>
      <c r="FF592" s="184"/>
      <c r="FG592" s="184"/>
      <c r="FH592" s="184"/>
      <c r="FI592" s="184"/>
      <c r="FJ592" s="184"/>
      <c r="FK592" s="184"/>
      <c r="FL592" s="184"/>
      <c r="FM592" s="184"/>
      <c r="FN592" s="184"/>
      <c r="FO592" s="184"/>
      <c r="FP592" s="184"/>
      <c r="FQ592" s="184"/>
      <c r="FR592" s="184"/>
      <c r="FS592" s="184"/>
      <c r="FT592" s="184"/>
      <c r="FU592" s="184"/>
      <c r="FV592" s="184"/>
      <c r="FW592" s="184"/>
      <c r="FX592" s="184"/>
      <c r="FY592" s="184"/>
      <c r="FZ592" s="184"/>
      <c r="GA592" s="184"/>
      <c r="GB592" s="184"/>
      <c r="GC592" s="184"/>
      <c r="GD592" s="184"/>
      <c r="GE592" s="184"/>
      <c r="GF592" s="184"/>
      <c r="GG592" s="184"/>
      <c r="GH592" s="184"/>
      <c r="GI592" s="184"/>
      <c r="GJ592" s="184"/>
      <c r="GK592" s="184"/>
      <c r="GL592" s="184"/>
      <c r="GM592" s="184"/>
      <c r="GN592" s="184"/>
      <c r="GO592" s="184"/>
      <c r="GP592" s="184"/>
      <c r="GQ592" s="184"/>
      <c r="GR592" s="184"/>
      <c r="GS592" s="184"/>
      <c r="GT592" s="184"/>
      <c r="GU592" s="184"/>
      <c r="GV592" s="184"/>
      <c r="GW592" s="184"/>
      <c r="GX592" s="184"/>
      <c r="GY592" s="184"/>
      <c r="GZ592" s="184"/>
      <c r="HA592" s="184"/>
      <c r="HB592" s="184"/>
      <c r="HC592" s="184"/>
      <c r="HD592" s="184"/>
      <c r="HE592" s="184"/>
      <c r="HF592" s="184"/>
      <c r="HG592" s="184"/>
      <c r="HH592" s="184"/>
      <c r="HI592" s="184"/>
      <c r="HJ592" s="184"/>
      <c r="HK592" s="578"/>
      <c r="HL592" s="185"/>
    </row>
    <row r="593" spans="1:220">
      <c r="A593" s="284"/>
      <c r="B593" s="285"/>
      <c r="C593" s="286"/>
      <c r="D593" s="287"/>
      <c r="E593" s="288"/>
      <c r="F593" s="289"/>
      <c r="G593" s="289"/>
      <c r="H593" s="289"/>
      <c r="I593" s="289"/>
      <c r="J593" s="289"/>
      <c r="K593" s="289"/>
      <c r="L593" s="289"/>
      <c r="M593" s="572"/>
      <c r="N593" s="572"/>
      <c r="O593" s="572"/>
      <c r="P593" s="572"/>
      <c r="Q593" s="572"/>
      <c r="R593" s="572"/>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c r="BU593" s="184"/>
      <c r="BV593" s="184"/>
      <c r="BW593" s="184"/>
      <c r="BX593" s="184"/>
      <c r="BY593" s="184"/>
      <c r="BZ593" s="184"/>
      <c r="CA593" s="184"/>
      <c r="CB593" s="184"/>
      <c r="CC593" s="184"/>
      <c r="CD593" s="184"/>
      <c r="CE593" s="184"/>
      <c r="CF593" s="184"/>
      <c r="CG593" s="184"/>
      <c r="CH593" s="184"/>
      <c r="CI593" s="184"/>
      <c r="CJ593" s="184"/>
      <c r="CK593" s="184"/>
      <c r="CL593" s="184"/>
      <c r="CM593" s="184"/>
      <c r="CN593" s="184"/>
      <c r="CO593" s="184"/>
      <c r="CP593" s="184"/>
      <c r="CQ593" s="184"/>
      <c r="CR593" s="184"/>
      <c r="CS593" s="184"/>
      <c r="CT593" s="184"/>
      <c r="CU593" s="184"/>
      <c r="CV593" s="184"/>
      <c r="CW593" s="184"/>
      <c r="CX593" s="184"/>
      <c r="CY593" s="184"/>
      <c r="CZ593" s="184"/>
      <c r="DA593" s="184"/>
      <c r="DB593" s="184"/>
      <c r="DC593" s="184"/>
      <c r="DD593" s="184"/>
      <c r="DE593" s="184"/>
      <c r="DF593" s="184"/>
      <c r="DG593" s="184"/>
      <c r="DH593" s="184"/>
      <c r="DI593" s="184"/>
      <c r="DJ593" s="184"/>
      <c r="DK593" s="184"/>
      <c r="DL593" s="184"/>
      <c r="DM593" s="184"/>
      <c r="DN593" s="184"/>
      <c r="DO593" s="184"/>
      <c r="DP593" s="184"/>
      <c r="DQ593" s="184"/>
      <c r="DR593" s="184"/>
      <c r="DS593" s="184"/>
      <c r="DT593" s="184"/>
      <c r="DU593" s="184"/>
      <c r="DV593" s="184"/>
      <c r="DW593" s="184"/>
      <c r="DX593" s="184"/>
      <c r="DY593" s="184"/>
      <c r="DZ593" s="184"/>
      <c r="EA593" s="184"/>
      <c r="EB593" s="184"/>
      <c r="EC593" s="184"/>
      <c r="ED593" s="184"/>
      <c r="EE593" s="184"/>
      <c r="EF593" s="184"/>
      <c r="EG593" s="184"/>
      <c r="EH593" s="184"/>
      <c r="EI593" s="184"/>
      <c r="EJ593" s="184"/>
      <c r="EK593" s="184"/>
      <c r="EL593" s="184"/>
      <c r="EM593" s="184"/>
      <c r="EN593" s="184"/>
      <c r="EO593" s="184"/>
      <c r="EP593" s="184"/>
      <c r="EQ593" s="184"/>
      <c r="ER593" s="184"/>
      <c r="ES593" s="184"/>
      <c r="ET593" s="184"/>
      <c r="EU593" s="184"/>
      <c r="EV593" s="184"/>
      <c r="EW593" s="184"/>
      <c r="EX593" s="184"/>
      <c r="EY593" s="184"/>
      <c r="EZ593" s="184"/>
      <c r="FA593" s="184"/>
      <c r="FB593" s="184"/>
      <c r="FC593" s="184"/>
      <c r="FD593" s="184"/>
      <c r="FE593" s="184"/>
      <c r="FF593" s="184"/>
      <c r="FG593" s="184"/>
      <c r="FH593" s="184"/>
      <c r="FI593" s="184"/>
      <c r="FJ593" s="184"/>
      <c r="FK593" s="184"/>
      <c r="FL593" s="184"/>
      <c r="FM593" s="184"/>
      <c r="FN593" s="184"/>
      <c r="FO593" s="184"/>
      <c r="FP593" s="184"/>
      <c r="FQ593" s="184"/>
      <c r="FR593" s="184"/>
      <c r="FS593" s="184"/>
      <c r="FT593" s="184"/>
      <c r="FU593" s="184"/>
      <c r="FV593" s="184"/>
      <c r="FW593" s="184"/>
      <c r="FX593" s="184"/>
      <c r="FY593" s="184"/>
      <c r="FZ593" s="184"/>
      <c r="GA593" s="184"/>
      <c r="GB593" s="184"/>
      <c r="GC593" s="184"/>
      <c r="GD593" s="184"/>
      <c r="GE593" s="184"/>
      <c r="GF593" s="184"/>
      <c r="GG593" s="184"/>
      <c r="GH593" s="184"/>
      <c r="GI593" s="184"/>
      <c r="GJ593" s="184"/>
      <c r="GK593" s="184"/>
      <c r="GL593" s="184"/>
      <c r="GM593" s="184"/>
      <c r="GN593" s="184"/>
      <c r="GO593" s="184"/>
      <c r="GP593" s="184"/>
      <c r="GQ593" s="184"/>
      <c r="GR593" s="184"/>
      <c r="GS593" s="184"/>
      <c r="GT593" s="184"/>
      <c r="GU593" s="184"/>
      <c r="GV593" s="184"/>
      <c r="GW593" s="184"/>
      <c r="GX593" s="184"/>
      <c r="GY593" s="184"/>
      <c r="GZ593" s="184"/>
      <c r="HA593" s="184"/>
      <c r="HB593" s="184"/>
      <c r="HC593" s="184"/>
      <c r="HD593" s="184"/>
      <c r="HE593" s="184"/>
      <c r="HF593" s="184"/>
      <c r="HG593" s="184"/>
      <c r="HH593" s="184"/>
      <c r="HI593" s="184"/>
      <c r="HJ593" s="184"/>
      <c r="HK593" s="578"/>
      <c r="HL593" s="185"/>
    </row>
    <row r="594" spans="1:220">
      <c r="A594" s="284"/>
      <c r="B594" s="285"/>
      <c r="C594" s="286"/>
      <c r="D594" s="287"/>
      <c r="E594" s="288"/>
      <c r="F594" s="289"/>
      <c r="G594" s="289"/>
      <c r="H594" s="289"/>
      <c r="I594" s="289"/>
      <c r="J594" s="289"/>
      <c r="K594" s="289"/>
      <c r="L594" s="289"/>
      <c r="M594" s="572"/>
      <c r="N594" s="572"/>
      <c r="O594" s="572"/>
      <c r="P594" s="572"/>
      <c r="Q594" s="572"/>
      <c r="R594" s="572"/>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c r="BU594" s="184"/>
      <c r="BV594" s="184"/>
      <c r="BW594" s="184"/>
      <c r="BX594" s="184"/>
      <c r="BY594" s="184"/>
      <c r="BZ594" s="184"/>
      <c r="CA594" s="184"/>
      <c r="CB594" s="184"/>
      <c r="CC594" s="184"/>
      <c r="CD594" s="184"/>
      <c r="CE594" s="184"/>
      <c r="CF594" s="184"/>
      <c r="CG594" s="184"/>
      <c r="CH594" s="184"/>
      <c r="CI594" s="184"/>
      <c r="CJ594" s="184"/>
      <c r="CK594" s="184"/>
      <c r="CL594" s="184"/>
      <c r="CM594" s="184"/>
      <c r="CN594" s="184"/>
      <c r="CO594" s="184"/>
      <c r="CP594" s="184"/>
      <c r="CQ594" s="184"/>
      <c r="CR594" s="184"/>
      <c r="CS594" s="184"/>
      <c r="CT594" s="184"/>
      <c r="CU594" s="184"/>
      <c r="CV594" s="184"/>
      <c r="CW594" s="184"/>
      <c r="CX594" s="184"/>
      <c r="CY594" s="184"/>
      <c r="CZ594" s="184"/>
      <c r="DA594" s="184"/>
      <c r="DB594" s="184"/>
      <c r="DC594" s="184"/>
      <c r="DD594" s="184"/>
      <c r="DE594" s="184"/>
      <c r="DF594" s="184"/>
      <c r="DG594" s="184"/>
      <c r="DH594" s="184"/>
      <c r="DI594" s="184"/>
      <c r="DJ594" s="184"/>
      <c r="DK594" s="184"/>
      <c r="DL594" s="184"/>
      <c r="DM594" s="184"/>
      <c r="DN594" s="184"/>
      <c r="DO594" s="184"/>
      <c r="DP594" s="184"/>
      <c r="DQ594" s="184"/>
      <c r="DR594" s="184"/>
      <c r="DS594" s="184"/>
      <c r="DT594" s="184"/>
      <c r="DU594" s="184"/>
      <c r="DV594" s="184"/>
      <c r="DW594" s="184"/>
      <c r="DX594" s="184"/>
      <c r="DY594" s="184"/>
      <c r="DZ594" s="184"/>
      <c r="EA594" s="184"/>
      <c r="EB594" s="184"/>
      <c r="EC594" s="184"/>
      <c r="ED594" s="184"/>
      <c r="EE594" s="184"/>
      <c r="EF594" s="184"/>
      <c r="EG594" s="184"/>
      <c r="EH594" s="184"/>
      <c r="EI594" s="184"/>
      <c r="EJ594" s="184"/>
      <c r="EK594" s="184"/>
      <c r="EL594" s="184"/>
      <c r="EM594" s="184"/>
      <c r="EN594" s="184"/>
      <c r="EO594" s="184"/>
      <c r="EP594" s="184"/>
      <c r="EQ594" s="184"/>
      <c r="ER594" s="184"/>
      <c r="ES594" s="184"/>
      <c r="ET594" s="184"/>
      <c r="EU594" s="184"/>
      <c r="EV594" s="184"/>
      <c r="EW594" s="184"/>
      <c r="EX594" s="184"/>
      <c r="EY594" s="184"/>
      <c r="EZ594" s="184"/>
      <c r="FA594" s="184"/>
      <c r="FB594" s="184"/>
      <c r="FC594" s="184"/>
      <c r="FD594" s="184"/>
      <c r="FE594" s="184"/>
      <c r="FF594" s="184"/>
      <c r="FG594" s="184"/>
      <c r="FH594" s="184"/>
      <c r="FI594" s="184"/>
      <c r="FJ594" s="184"/>
      <c r="FK594" s="184"/>
      <c r="FL594" s="184"/>
      <c r="FM594" s="184"/>
      <c r="FN594" s="184"/>
      <c r="FO594" s="184"/>
      <c r="FP594" s="184"/>
      <c r="FQ594" s="184"/>
      <c r="FR594" s="184"/>
      <c r="FS594" s="184"/>
      <c r="FT594" s="184"/>
      <c r="FU594" s="184"/>
      <c r="FV594" s="184"/>
      <c r="FW594" s="184"/>
      <c r="FX594" s="184"/>
      <c r="FY594" s="184"/>
      <c r="FZ594" s="184"/>
      <c r="GA594" s="184"/>
      <c r="GB594" s="184"/>
      <c r="GC594" s="184"/>
      <c r="GD594" s="184"/>
      <c r="GE594" s="184"/>
      <c r="GF594" s="184"/>
      <c r="GG594" s="184"/>
      <c r="GH594" s="184"/>
      <c r="GI594" s="184"/>
      <c r="GJ594" s="184"/>
      <c r="GK594" s="184"/>
      <c r="GL594" s="184"/>
      <c r="GM594" s="184"/>
      <c r="GN594" s="184"/>
      <c r="GO594" s="184"/>
      <c r="GP594" s="184"/>
      <c r="GQ594" s="184"/>
      <c r="GR594" s="184"/>
      <c r="GS594" s="184"/>
      <c r="GT594" s="184"/>
      <c r="GU594" s="184"/>
      <c r="GV594" s="184"/>
      <c r="GW594" s="184"/>
      <c r="GX594" s="184"/>
      <c r="GY594" s="184"/>
      <c r="GZ594" s="184"/>
      <c r="HA594" s="184"/>
      <c r="HB594" s="184"/>
      <c r="HC594" s="184"/>
      <c r="HD594" s="184"/>
      <c r="HE594" s="184"/>
      <c r="HF594" s="184"/>
      <c r="HG594" s="184"/>
      <c r="HH594" s="184"/>
      <c r="HI594" s="184"/>
      <c r="HJ594" s="184"/>
      <c r="HK594" s="578"/>
      <c r="HL594" s="185"/>
    </row>
    <row r="595" spans="1:220">
      <c r="A595" s="284"/>
      <c r="B595" s="285"/>
      <c r="C595" s="286"/>
      <c r="D595" s="287"/>
      <c r="E595" s="288"/>
      <c r="F595" s="289"/>
      <c r="G595" s="289"/>
      <c r="H595" s="289"/>
      <c r="I595" s="289"/>
      <c r="J595" s="289"/>
      <c r="K595" s="289"/>
      <c r="L595" s="289"/>
      <c r="M595" s="572"/>
      <c r="N595" s="572"/>
      <c r="O595" s="572"/>
      <c r="P595" s="572"/>
      <c r="Q595" s="572"/>
      <c r="R595" s="572"/>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c r="BU595" s="184"/>
      <c r="BV595" s="184"/>
      <c r="BW595" s="184"/>
      <c r="BX595" s="184"/>
      <c r="BY595" s="184"/>
      <c r="BZ595" s="184"/>
      <c r="CA595" s="184"/>
      <c r="CB595" s="184"/>
      <c r="CC595" s="184"/>
      <c r="CD595" s="184"/>
      <c r="CE595" s="184"/>
      <c r="CF595" s="184"/>
      <c r="CG595" s="184"/>
      <c r="CH595" s="184"/>
      <c r="CI595" s="184"/>
      <c r="CJ595" s="184"/>
      <c r="CK595" s="184"/>
      <c r="CL595" s="184"/>
      <c r="CM595" s="184"/>
      <c r="CN595" s="184"/>
      <c r="CO595" s="184"/>
      <c r="CP595" s="184"/>
      <c r="CQ595" s="184"/>
      <c r="CR595" s="184"/>
      <c r="CS595" s="184"/>
      <c r="CT595" s="184"/>
      <c r="CU595" s="184"/>
      <c r="CV595" s="184"/>
      <c r="CW595" s="184"/>
      <c r="CX595" s="184"/>
      <c r="CY595" s="184"/>
      <c r="CZ595" s="184"/>
      <c r="DA595" s="184"/>
      <c r="DB595" s="184"/>
      <c r="DC595" s="184"/>
      <c r="DD595" s="184"/>
      <c r="DE595" s="184"/>
      <c r="DF595" s="184"/>
      <c r="DG595" s="184"/>
      <c r="DH595" s="184"/>
      <c r="DI595" s="184"/>
      <c r="DJ595" s="184"/>
      <c r="DK595" s="184"/>
      <c r="DL595" s="184"/>
      <c r="DM595" s="184"/>
      <c r="DN595" s="184"/>
      <c r="DO595" s="184"/>
      <c r="DP595" s="184"/>
      <c r="DQ595" s="184"/>
      <c r="DR595" s="184"/>
      <c r="DS595" s="184"/>
      <c r="DT595" s="184"/>
      <c r="DU595" s="184"/>
      <c r="DV595" s="184"/>
      <c r="DW595" s="184"/>
      <c r="DX595" s="184"/>
      <c r="DY595" s="184"/>
      <c r="DZ595" s="184"/>
      <c r="EA595" s="184"/>
      <c r="EB595" s="184"/>
      <c r="EC595" s="184"/>
      <c r="ED595" s="184"/>
      <c r="EE595" s="184"/>
      <c r="EF595" s="184"/>
      <c r="EG595" s="184"/>
      <c r="EH595" s="184"/>
      <c r="EI595" s="184"/>
      <c r="EJ595" s="184"/>
      <c r="EK595" s="184"/>
      <c r="EL595" s="184"/>
      <c r="EM595" s="184"/>
      <c r="EN595" s="184"/>
      <c r="EO595" s="184"/>
      <c r="EP595" s="184"/>
      <c r="EQ595" s="184"/>
      <c r="ER595" s="184"/>
      <c r="ES595" s="184"/>
      <c r="ET595" s="184"/>
      <c r="EU595" s="184"/>
      <c r="EV595" s="184"/>
      <c r="EW595" s="184"/>
      <c r="EX595" s="184"/>
      <c r="EY595" s="184"/>
      <c r="EZ595" s="184"/>
      <c r="FA595" s="184"/>
      <c r="FB595" s="184"/>
      <c r="FC595" s="184"/>
      <c r="FD595" s="184"/>
      <c r="FE595" s="184"/>
      <c r="FF595" s="184"/>
      <c r="FG595" s="184"/>
      <c r="FH595" s="184"/>
      <c r="FI595" s="184"/>
      <c r="FJ595" s="184"/>
      <c r="FK595" s="184"/>
      <c r="FL595" s="184"/>
      <c r="FM595" s="184"/>
      <c r="FN595" s="184"/>
      <c r="FO595" s="184"/>
      <c r="FP595" s="184"/>
      <c r="FQ595" s="184"/>
      <c r="FR595" s="184"/>
      <c r="FS595" s="184"/>
      <c r="FT595" s="184"/>
      <c r="FU595" s="184"/>
      <c r="FV595" s="184"/>
      <c r="FW595" s="184"/>
      <c r="FX595" s="184"/>
      <c r="FY595" s="184"/>
      <c r="FZ595" s="184"/>
      <c r="GA595" s="184"/>
      <c r="GB595" s="184"/>
      <c r="GC595" s="184"/>
      <c r="GD595" s="184"/>
      <c r="GE595" s="184"/>
      <c r="GF595" s="184"/>
      <c r="GG595" s="184"/>
      <c r="GH595" s="184"/>
      <c r="GI595" s="184"/>
      <c r="GJ595" s="184"/>
      <c r="GK595" s="184"/>
      <c r="GL595" s="184"/>
      <c r="GM595" s="184"/>
      <c r="GN595" s="184"/>
      <c r="GO595" s="184"/>
      <c r="GP595" s="184"/>
      <c r="GQ595" s="184"/>
      <c r="GR595" s="184"/>
      <c r="GS595" s="184"/>
      <c r="GT595" s="184"/>
      <c r="GU595" s="184"/>
      <c r="GV595" s="184"/>
      <c r="GW595" s="184"/>
      <c r="GX595" s="184"/>
      <c r="GY595" s="184"/>
      <c r="GZ595" s="184"/>
      <c r="HA595" s="184"/>
      <c r="HB595" s="184"/>
      <c r="HC595" s="184"/>
      <c r="HD595" s="184"/>
      <c r="HE595" s="184"/>
      <c r="HF595" s="184"/>
      <c r="HG595" s="184"/>
      <c r="HH595" s="184"/>
      <c r="HI595" s="184"/>
      <c r="HJ595" s="184"/>
      <c r="HK595" s="578"/>
      <c r="HL595" s="185"/>
    </row>
    <row r="596" spans="1:220">
      <c r="A596" s="284"/>
      <c r="B596" s="285"/>
      <c r="C596" s="286"/>
      <c r="D596" s="287"/>
      <c r="E596" s="288"/>
      <c r="F596" s="289"/>
      <c r="G596" s="289"/>
      <c r="H596" s="289"/>
      <c r="I596" s="289"/>
      <c r="J596" s="289"/>
      <c r="K596" s="289"/>
      <c r="L596" s="289"/>
      <c r="M596" s="572"/>
      <c r="N596" s="572"/>
      <c r="O596" s="572"/>
      <c r="P596" s="572"/>
      <c r="Q596" s="572"/>
      <c r="R596" s="572"/>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c r="BU596" s="184"/>
      <c r="BV596" s="184"/>
      <c r="BW596" s="184"/>
      <c r="BX596" s="184"/>
      <c r="BY596" s="184"/>
      <c r="BZ596" s="184"/>
      <c r="CA596" s="184"/>
      <c r="CB596" s="184"/>
      <c r="CC596" s="184"/>
      <c r="CD596" s="184"/>
      <c r="CE596" s="184"/>
      <c r="CF596" s="184"/>
      <c r="CG596" s="184"/>
      <c r="CH596" s="184"/>
      <c r="CI596" s="184"/>
      <c r="CJ596" s="184"/>
      <c r="CK596" s="184"/>
      <c r="CL596" s="184"/>
      <c r="CM596" s="184"/>
      <c r="CN596" s="184"/>
      <c r="CO596" s="184"/>
      <c r="CP596" s="184"/>
      <c r="CQ596" s="184"/>
      <c r="CR596" s="184"/>
      <c r="CS596" s="184"/>
      <c r="CT596" s="184"/>
      <c r="CU596" s="184"/>
      <c r="CV596" s="184"/>
      <c r="CW596" s="184"/>
      <c r="CX596" s="184"/>
      <c r="CY596" s="184"/>
      <c r="CZ596" s="184"/>
      <c r="DA596" s="184"/>
      <c r="DB596" s="184"/>
      <c r="DC596" s="184"/>
      <c r="DD596" s="184"/>
      <c r="DE596" s="184"/>
      <c r="DF596" s="184"/>
      <c r="DG596" s="184"/>
      <c r="DH596" s="184"/>
      <c r="DI596" s="184"/>
      <c r="DJ596" s="184"/>
      <c r="DK596" s="184"/>
      <c r="DL596" s="184"/>
      <c r="DM596" s="184"/>
      <c r="DN596" s="184"/>
      <c r="DO596" s="184"/>
      <c r="DP596" s="184"/>
      <c r="DQ596" s="184"/>
      <c r="DR596" s="184"/>
      <c r="DS596" s="184"/>
      <c r="DT596" s="184"/>
      <c r="DU596" s="184"/>
      <c r="DV596" s="184"/>
      <c r="DW596" s="184"/>
      <c r="DX596" s="184"/>
      <c r="DY596" s="184"/>
      <c r="DZ596" s="184"/>
      <c r="EA596" s="184"/>
      <c r="EB596" s="184"/>
      <c r="EC596" s="184"/>
      <c r="ED596" s="184"/>
      <c r="EE596" s="184"/>
      <c r="EF596" s="184"/>
      <c r="EG596" s="184"/>
      <c r="EH596" s="184"/>
      <c r="EI596" s="184"/>
      <c r="EJ596" s="184"/>
      <c r="EK596" s="184"/>
      <c r="EL596" s="184"/>
      <c r="EM596" s="184"/>
      <c r="EN596" s="184"/>
      <c r="EO596" s="184"/>
      <c r="EP596" s="184"/>
      <c r="EQ596" s="184"/>
      <c r="ER596" s="184"/>
      <c r="ES596" s="184"/>
      <c r="ET596" s="184"/>
      <c r="EU596" s="184"/>
      <c r="EV596" s="184"/>
      <c r="EW596" s="184"/>
      <c r="EX596" s="184"/>
      <c r="EY596" s="184"/>
      <c r="EZ596" s="184"/>
      <c r="FA596" s="184"/>
      <c r="FB596" s="184"/>
      <c r="FC596" s="184"/>
      <c r="FD596" s="184"/>
      <c r="FE596" s="184"/>
      <c r="FF596" s="184"/>
      <c r="FG596" s="184"/>
      <c r="FH596" s="184"/>
      <c r="FI596" s="184"/>
      <c r="FJ596" s="184"/>
      <c r="FK596" s="184"/>
      <c r="FL596" s="184"/>
      <c r="FM596" s="184"/>
      <c r="FN596" s="184"/>
      <c r="FO596" s="184"/>
      <c r="FP596" s="184"/>
      <c r="FQ596" s="184"/>
      <c r="FR596" s="184"/>
      <c r="FS596" s="184"/>
      <c r="FT596" s="184"/>
      <c r="FU596" s="184"/>
      <c r="FV596" s="184"/>
      <c r="FW596" s="184"/>
      <c r="FX596" s="184"/>
      <c r="FY596" s="184"/>
      <c r="FZ596" s="184"/>
      <c r="GA596" s="184"/>
      <c r="GB596" s="184"/>
      <c r="GC596" s="184"/>
      <c r="GD596" s="184"/>
      <c r="GE596" s="184"/>
      <c r="GF596" s="184"/>
      <c r="GG596" s="184"/>
      <c r="GH596" s="184"/>
      <c r="GI596" s="184"/>
      <c r="GJ596" s="184"/>
      <c r="GK596" s="184"/>
      <c r="GL596" s="184"/>
      <c r="GM596" s="184"/>
      <c r="GN596" s="184"/>
      <c r="GO596" s="184"/>
      <c r="GP596" s="184"/>
      <c r="GQ596" s="184"/>
      <c r="GR596" s="184"/>
      <c r="GS596" s="184"/>
      <c r="GT596" s="184"/>
      <c r="GU596" s="184"/>
      <c r="GV596" s="184"/>
      <c r="GW596" s="184"/>
      <c r="GX596" s="184"/>
      <c r="GY596" s="184"/>
      <c r="GZ596" s="184"/>
      <c r="HA596" s="184"/>
      <c r="HB596" s="184"/>
      <c r="HC596" s="184"/>
      <c r="HD596" s="184"/>
      <c r="HE596" s="184"/>
      <c r="HF596" s="184"/>
      <c r="HG596" s="184"/>
      <c r="HH596" s="184"/>
      <c r="HI596" s="184"/>
      <c r="HJ596" s="184"/>
      <c r="HK596" s="578"/>
      <c r="HL596" s="185"/>
    </row>
    <row r="597" spans="1:220">
      <c r="A597" s="284"/>
      <c r="B597" s="285"/>
      <c r="C597" s="286"/>
      <c r="D597" s="287"/>
      <c r="E597" s="288"/>
      <c r="F597" s="289"/>
      <c r="G597" s="289"/>
      <c r="H597" s="289"/>
      <c r="I597" s="289"/>
      <c r="J597" s="289"/>
      <c r="K597" s="289"/>
      <c r="L597" s="289"/>
      <c r="M597" s="572"/>
      <c r="N597" s="572"/>
      <c r="O597" s="572"/>
      <c r="P597" s="572"/>
      <c r="Q597" s="572"/>
      <c r="R597" s="572"/>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c r="BU597" s="184"/>
      <c r="BV597" s="184"/>
      <c r="BW597" s="184"/>
      <c r="BX597" s="184"/>
      <c r="BY597" s="184"/>
      <c r="BZ597" s="184"/>
      <c r="CA597" s="184"/>
      <c r="CB597" s="184"/>
      <c r="CC597" s="184"/>
      <c r="CD597" s="184"/>
      <c r="CE597" s="184"/>
      <c r="CF597" s="184"/>
      <c r="CG597" s="184"/>
      <c r="CH597" s="184"/>
      <c r="CI597" s="184"/>
      <c r="CJ597" s="184"/>
      <c r="CK597" s="184"/>
      <c r="CL597" s="184"/>
      <c r="CM597" s="184"/>
      <c r="CN597" s="184"/>
      <c r="CO597" s="184"/>
      <c r="CP597" s="184"/>
      <c r="CQ597" s="184"/>
      <c r="CR597" s="184"/>
      <c r="CS597" s="184"/>
      <c r="CT597" s="184"/>
      <c r="CU597" s="184"/>
      <c r="CV597" s="184"/>
      <c r="CW597" s="184"/>
      <c r="CX597" s="184"/>
      <c r="CY597" s="184"/>
      <c r="CZ597" s="184"/>
      <c r="DA597" s="184"/>
      <c r="DB597" s="184"/>
      <c r="DC597" s="184"/>
      <c r="DD597" s="184"/>
      <c r="DE597" s="184"/>
      <c r="DF597" s="184"/>
      <c r="DG597" s="184"/>
      <c r="DH597" s="184"/>
      <c r="DI597" s="184"/>
      <c r="DJ597" s="184"/>
      <c r="DK597" s="184"/>
      <c r="DL597" s="184"/>
      <c r="DM597" s="184"/>
      <c r="DN597" s="184"/>
      <c r="DO597" s="184"/>
      <c r="DP597" s="184"/>
      <c r="DQ597" s="184"/>
      <c r="DR597" s="184"/>
      <c r="DS597" s="184"/>
      <c r="DT597" s="184"/>
      <c r="DU597" s="184"/>
      <c r="DV597" s="184"/>
      <c r="DW597" s="184"/>
      <c r="DX597" s="184"/>
      <c r="DY597" s="184"/>
      <c r="DZ597" s="184"/>
      <c r="EA597" s="184"/>
      <c r="EB597" s="184"/>
      <c r="EC597" s="184"/>
      <c r="ED597" s="184"/>
      <c r="EE597" s="184"/>
      <c r="EF597" s="184"/>
      <c r="EG597" s="184"/>
      <c r="EH597" s="184"/>
      <c r="EI597" s="184"/>
      <c r="EJ597" s="184"/>
      <c r="EK597" s="184"/>
      <c r="EL597" s="184"/>
      <c r="EM597" s="184"/>
      <c r="EN597" s="184"/>
      <c r="EO597" s="184"/>
      <c r="EP597" s="184"/>
      <c r="EQ597" s="184"/>
      <c r="ER597" s="184"/>
      <c r="ES597" s="184"/>
      <c r="ET597" s="184"/>
      <c r="EU597" s="184"/>
      <c r="EV597" s="184"/>
      <c r="EW597" s="184"/>
      <c r="EX597" s="184"/>
      <c r="EY597" s="184"/>
      <c r="EZ597" s="184"/>
      <c r="FA597" s="184"/>
      <c r="FB597" s="184"/>
      <c r="FC597" s="184"/>
      <c r="FD597" s="184"/>
      <c r="FE597" s="184"/>
      <c r="FF597" s="184"/>
      <c r="FG597" s="184"/>
      <c r="FH597" s="184"/>
      <c r="FI597" s="184"/>
      <c r="FJ597" s="184"/>
      <c r="FK597" s="184"/>
      <c r="FL597" s="184"/>
      <c r="FM597" s="184"/>
      <c r="FN597" s="184"/>
      <c r="FO597" s="184"/>
      <c r="FP597" s="184"/>
      <c r="FQ597" s="184"/>
      <c r="FR597" s="184"/>
      <c r="FS597" s="184"/>
      <c r="FT597" s="184"/>
      <c r="FU597" s="184"/>
      <c r="FV597" s="184"/>
      <c r="FW597" s="184"/>
      <c r="FX597" s="184"/>
      <c r="FY597" s="184"/>
      <c r="FZ597" s="184"/>
      <c r="GA597" s="184"/>
      <c r="GB597" s="184"/>
      <c r="GC597" s="184"/>
      <c r="GD597" s="184"/>
      <c r="GE597" s="184"/>
      <c r="GF597" s="184"/>
      <c r="GG597" s="184"/>
      <c r="GH597" s="184"/>
      <c r="GI597" s="184"/>
      <c r="GJ597" s="184"/>
      <c r="GK597" s="184"/>
      <c r="GL597" s="184"/>
      <c r="GM597" s="184"/>
      <c r="GN597" s="184"/>
      <c r="GO597" s="184"/>
      <c r="GP597" s="184"/>
      <c r="GQ597" s="184"/>
      <c r="GR597" s="184"/>
      <c r="GS597" s="184"/>
      <c r="GT597" s="184"/>
      <c r="GU597" s="184"/>
      <c r="GV597" s="184"/>
      <c r="GW597" s="184"/>
      <c r="GX597" s="184"/>
      <c r="GY597" s="184"/>
      <c r="GZ597" s="184"/>
      <c r="HA597" s="184"/>
      <c r="HB597" s="184"/>
      <c r="HC597" s="184"/>
      <c r="HD597" s="184"/>
      <c r="HE597" s="184"/>
      <c r="HF597" s="184"/>
      <c r="HG597" s="184"/>
      <c r="HH597" s="184"/>
      <c r="HI597" s="184"/>
      <c r="HJ597" s="184"/>
      <c r="HK597" s="578"/>
      <c r="HL597" s="185"/>
    </row>
    <row r="598" spans="1:220">
      <c r="A598" s="284"/>
      <c r="B598" s="285"/>
      <c r="C598" s="286"/>
      <c r="D598" s="287"/>
      <c r="E598" s="288"/>
      <c r="F598" s="289"/>
      <c r="G598" s="289"/>
      <c r="H598" s="289"/>
      <c r="I598" s="289"/>
      <c r="J598" s="289"/>
      <c r="K598" s="289"/>
      <c r="L598" s="289"/>
      <c r="M598" s="572"/>
      <c r="N598" s="572"/>
      <c r="O598" s="572"/>
      <c r="P598" s="572"/>
      <c r="Q598" s="572"/>
      <c r="R598" s="572"/>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c r="BU598" s="184"/>
      <c r="BV598" s="184"/>
      <c r="BW598" s="184"/>
      <c r="BX598" s="184"/>
      <c r="BY598" s="184"/>
      <c r="BZ598" s="184"/>
      <c r="CA598" s="184"/>
      <c r="CB598" s="184"/>
      <c r="CC598" s="184"/>
      <c r="CD598" s="184"/>
      <c r="CE598" s="184"/>
      <c r="CF598" s="184"/>
      <c r="CG598" s="184"/>
      <c r="CH598" s="184"/>
      <c r="CI598" s="184"/>
      <c r="CJ598" s="184"/>
      <c r="CK598" s="184"/>
      <c r="CL598" s="184"/>
      <c r="CM598" s="184"/>
      <c r="CN598" s="184"/>
      <c r="CO598" s="184"/>
      <c r="CP598" s="184"/>
      <c r="CQ598" s="184"/>
      <c r="CR598" s="184"/>
      <c r="CS598" s="184"/>
      <c r="CT598" s="184"/>
      <c r="CU598" s="184"/>
      <c r="CV598" s="184"/>
      <c r="CW598" s="184"/>
      <c r="CX598" s="184"/>
      <c r="CY598" s="184"/>
      <c r="CZ598" s="184"/>
      <c r="DA598" s="184"/>
      <c r="DB598" s="184"/>
      <c r="DC598" s="184"/>
      <c r="DD598" s="184"/>
      <c r="DE598" s="184"/>
      <c r="DF598" s="184"/>
      <c r="DG598" s="184"/>
      <c r="DH598" s="184"/>
      <c r="DI598" s="184"/>
      <c r="DJ598" s="184"/>
      <c r="DK598" s="184"/>
      <c r="DL598" s="184"/>
      <c r="DM598" s="184"/>
      <c r="DN598" s="184"/>
      <c r="DO598" s="184"/>
      <c r="DP598" s="184"/>
      <c r="DQ598" s="184"/>
      <c r="DR598" s="184"/>
      <c r="DS598" s="184"/>
      <c r="DT598" s="184"/>
      <c r="DU598" s="184"/>
      <c r="DV598" s="184"/>
      <c r="DW598" s="184"/>
      <c r="DX598" s="184"/>
      <c r="DY598" s="184"/>
      <c r="DZ598" s="184"/>
      <c r="EA598" s="184"/>
      <c r="EB598" s="184"/>
      <c r="EC598" s="184"/>
      <c r="ED598" s="184"/>
      <c r="EE598" s="184"/>
      <c r="EF598" s="184"/>
      <c r="EG598" s="184"/>
      <c r="EH598" s="184"/>
      <c r="EI598" s="184"/>
      <c r="EJ598" s="184"/>
      <c r="EK598" s="184"/>
      <c r="EL598" s="184"/>
      <c r="EM598" s="184"/>
      <c r="EN598" s="184"/>
      <c r="EO598" s="184"/>
      <c r="EP598" s="184"/>
      <c r="EQ598" s="184"/>
      <c r="ER598" s="184"/>
      <c r="ES598" s="184"/>
      <c r="ET598" s="184"/>
      <c r="EU598" s="184"/>
      <c r="EV598" s="184"/>
      <c r="EW598" s="184"/>
      <c r="EX598" s="184"/>
      <c r="EY598" s="184"/>
      <c r="EZ598" s="184"/>
      <c r="FA598" s="184"/>
      <c r="FB598" s="184"/>
      <c r="FC598" s="184"/>
      <c r="FD598" s="184"/>
      <c r="FE598" s="184"/>
      <c r="FF598" s="184"/>
      <c r="FG598" s="184"/>
      <c r="FH598" s="184"/>
      <c r="FI598" s="184"/>
      <c r="FJ598" s="184"/>
      <c r="FK598" s="184"/>
      <c r="FL598" s="184"/>
      <c r="FM598" s="184"/>
      <c r="FN598" s="184"/>
      <c r="FO598" s="184"/>
      <c r="FP598" s="184"/>
      <c r="FQ598" s="184"/>
      <c r="FR598" s="184"/>
      <c r="FS598" s="184"/>
      <c r="FT598" s="184"/>
      <c r="FU598" s="184"/>
      <c r="FV598" s="184"/>
      <c r="FW598" s="184"/>
      <c r="FX598" s="184"/>
      <c r="FY598" s="184"/>
      <c r="FZ598" s="184"/>
      <c r="GA598" s="184"/>
      <c r="GB598" s="184"/>
      <c r="GC598" s="184"/>
      <c r="GD598" s="184"/>
      <c r="GE598" s="184"/>
      <c r="GF598" s="184"/>
      <c r="GG598" s="184"/>
      <c r="GH598" s="184"/>
      <c r="GI598" s="184"/>
      <c r="GJ598" s="184"/>
      <c r="GK598" s="184"/>
      <c r="GL598" s="184"/>
      <c r="GM598" s="184"/>
      <c r="GN598" s="184"/>
      <c r="GO598" s="184"/>
      <c r="GP598" s="184"/>
      <c r="GQ598" s="184"/>
      <c r="GR598" s="184"/>
      <c r="GS598" s="184"/>
      <c r="GT598" s="184"/>
      <c r="GU598" s="184"/>
      <c r="GV598" s="184"/>
      <c r="GW598" s="184"/>
      <c r="GX598" s="184"/>
      <c r="GY598" s="184"/>
      <c r="GZ598" s="184"/>
      <c r="HA598" s="184"/>
      <c r="HB598" s="184"/>
      <c r="HC598" s="184"/>
      <c r="HD598" s="184"/>
      <c r="HE598" s="184"/>
      <c r="HF598" s="184"/>
      <c r="HG598" s="184"/>
      <c r="HH598" s="184"/>
      <c r="HI598" s="184"/>
      <c r="HJ598" s="184"/>
      <c r="HK598" s="578"/>
      <c r="HL598" s="185"/>
    </row>
    <row r="599" spans="1:220">
      <c r="A599" s="284"/>
      <c r="B599" s="285"/>
      <c r="C599" s="286"/>
      <c r="D599" s="287"/>
      <c r="E599" s="288"/>
      <c r="F599" s="289"/>
      <c r="G599" s="289"/>
      <c r="H599" s="289"/>
      <c r="I599" s="289"/>
      <c r="J599" s="289"/>
      <c r="K599" s="289"/>
      <c r="L599" s="289"/>
      <c r="M599" s="572"/>
      <c r="N599" s="572"/>
      <c r="O599" s="572"/>
      <c r="P599" s="572"/>
      <c r="Q599" s="572"/>
      <c r="R599" s="572"/>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c r="BU599" s="184"/>
      <c r="BV599" s="184"/>
      <c r="BW599" s="184"/>
      <c r="BX599" s="184"/>
      <c r="BY599" s="184"/>
      <c r="BZ599" s="184"/>
      <c r="CA599" s="184"/>
      <c r="CB599" s="184"/>
      <c r="CC599" s="184"/>
      <c r="CD599" s="184"/>
      <c r="CE599" s="184"/>
      <c r="CF599" s="184"/>
      <c r="CG599" s="184"/>
      <c r="CH599" s="184"/>
      <c r="CI599" s="184"/>
      <c r="CJ599" s="184"/>
      <c r="CK599" s="184"/>
      <c r="CL599" s="184"/>
      <c r="CM599" s="184"/>
      <c r="CN599" s="184"/>
      <c r="CO599" s="184"/>
      <c r="CP599" s="184"/>
      <c r="CQ599" s="184"/>
      <c r="CR599" s="184"/>
      <c r="CS599" s="184"/>
      <c r="CT599" s="184"/>
      <c r="CU599" s="184"/>
      <c r="CV599" s="184"/>
      <c r="CW599" s="184"/>
      <c r="CX599" s="184"/>
      <c r="CY599" s="184"/>
      <c r="CZ599" s="184"/>
      <c r="DA599" s="184"/>
      <c r="DB599" s="184"/>
      <c r="DC599" s="184"/>
      <c r="DD599" s="184"/>
      <c r="DE599" s="184"/>
      <c r="DF599" s="184"/>
      <c r="DG599" s="184"/>
      <c r="DH599" s="184"/>
      <c r="DI599" s="184"/>
      <c r="DJ599" s="184"/>
      <c r="DK599" s="184"/>
      <c r="DL599" s="184"/>
      <c r="DM599" s="184"/>
      <c r="DN599" s="184"/>
      <c r="DO599" s="184"/>
      <c r="DP599" s="184"/>
      <c r="DQ599" s="184"/>
      <c r="DR599" s="184"/>
      <c r="DS599" s="184"/>
      <c r="DT599" s="184"/>
      <c r="DU599" s="184"/>
      <c r="DV599" s="184"/>
      <c r="DW599" s="184"/>
      <c r="DX599" s="184"/>
      <c r="DY599" s="184"/>
      <c r="DZ599" s="184"/>
      <c r="EA599" s="184"/>
      <c r="EB599" s="184"/>
      <c r="EC599" s="184"/>
      <c r="ED599" s="184"/>
      <c r="EE599" s="184"/>
      <c r="EF599" s="184"/>
      <c r="EG599" s="184"/>
      <c r="EH599" s="184"/>
      <c r="EI599" s="184"/>
      <c r="EJ599" s="184"/>
      <c r="EK599" s="184"/>
      <c r="EL599" s="184"/>
      <c r="EM599" s="184"/>
      <c r="EN599" s="184"/>
      <c r="EO599" s="184"/>
      <c r="EP599" s="184"/>
      <c r="EQ599" s="184"/>
      <c r="ER599" s="184"/>
      <c r="ES599" s="184"/>
      <c r="ET599" s="184"/>
      <c r="EU599" s="184"/>
      <c r="EV599" s="184"/>
      <c r="EW599" s="184"/>
      <c r="EX599" s="184"/>
      <c r="EY599" s="184"/>
      <c r="EZ599" s="184"/>
      <c r="FA599" s="184"/>
      <c r="FB599" s="184"/>
      <c r="FC599" s="184"/>
      <c r="FD599" s="184"/>
      <c r="FE599" s="184"/>
      <c r="FF599" s="184"/>
      <c r="FG599" s="184"/>
      <c r="FH599" s="184"/>
      <c r="FI599" s="184"/>
      <c r="FJ599" s="184"/>
      <c r="FK599" s="184"/>
      <c r="FL599" s="184"/>
      <c r="FM599" s="184"/>
      <c r="FN599" s="184"/>
      <c r="FO599" s="184"/>
      <c r="FP599" s="184"/>
      <c r="FQ599" s="184"/>
      <c r="FR599" s="184"/>
      <c r="FS599" s="184"/>
      <c r="FT599" s="184"/>
      <c r="FU599" s="184"/>
      <c r="FV599" s="184"/>
      <c r="FW599" s="184"/>
      <c r="FX599" s="184"/>
      <c r="FY599" s="184"/>
      <c r="FZ599" s="184"/>
      <c r="GA599" s="184"/>
      <c r="GB599" s="184"/>
      <c r="GC599" s="184"/>
      <c r="GD599" s="184"/>
      <c r="GE599" s="184"/>
      <c r="GF599" s="184"/>
      <c r="GG599" s="184"/>
      <c r="GH599" s="184"/>
      <c r="GI599" s="184"/>
      <c r="GJ599" s="184"/>
      <c r="GK599" s="184"/>
      <c r="GL599" s="184"/>
      <c r="GM599" s="184"/>
      <c r="GN599" s="184"/>
      <c r="GO599" s="184"/>
      <c r="GP599" s="184"/>
      <c r="GQ599" s="184"/>
      <c r="GR599" s="184"/>
      <c r="GS599" s="184"/>
      <c r="GT599" s="184"/>
      <c r="GU599" s="184"/>
      <c r="GV599" s="184"/>
      <c r="GW599" s="184"/>
      <c r="GX599" s="184"/>
      <c r="GY599" s="184"/>
      <c r="GZ599" s="184"/>
      <c r="HA599" s="184"/>
      <c r="HB599" s="184"/>
      <c r="HC599" s="184"/>
      <c r="HD599" s="184"/>
      <c r="HE599" s="184"/>
      <c r="HF599" s="184"/>
      <c r="HG599" s="184"/>
      <c r="HH599" s="184"/>
      <c r="HI599" s="184"/>
      <c r="HJ599" s="184"/>
      <c r="HK599" s="578"/>
      <c r="HL599" s="185"/>
    </row>
    <row r="600" spans="1:220">
      <c r="A600" s="284"/>
      <c r="B600" s="285"/>
      <c r="C600" s="286"/>
      <c r="D600" s="287"/>
      <c r="E600" s="288"/>
      <c r="F600" s="289"/>
      <c r="G600" s="289"/>
      <c r="H600" s="289"/>
      <c r="I600" s="289"/>
      <c r="J600" s="289"/>
      <c r="K600" s="289"/>
      <c r="L600" s="289"/>
      <c r="M600" s="572"/>
      <c r="N600" s="572"/>
      <c r="O600" s="572"/>
      <c r="P600" s="572"/>
      <c r="Q600" s="572"/>
      <c r="R600" s="572"/>
      <c r="S600" s="184"/>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4"/>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c r="BU600" s="184"/>
      <c r="BV600" s="184"/>
      <c r="BW600" s="184"/>
      <c r="BX600" s="184"/>
      <c r="BY600" s="184"/>
      <c r="BZ600" s="184"/>
      <c r="CA600" s="184"/>
      <c r="CB600" s="184"/>
      <c r="CC600" s="184"/>
      <c r="CD600" s="184"/>
      <c r="CE600" s="184"/>
      <c r="CF600" s="184"/>
      <c r="CG600" s="184"/>
      <c r="CH600" s="184"/>
      <c r="CI600" s="184"/>
      <c r="CJ600" s="184"/>
      <c r="CK600" s="184"/>
      <c r="CL600" s="184"/>
      <c r="CM600" s="184"/>
      <c r="CN600" s="184"/>
      <c r="CO600" s="184"/>
      <c r="CP600" s="184"/>
      <c r="CQ600" s="184"/>
      <c r="CR600" s="184"/>
      <c r="CS600" s="184"/>
      <c r="CT600" s="184"/>
      <c r="CU600" s="184"/>
      <c r="CV600" s="184"/>
      <c r="CW600" s="184"/>
      <c r="CX600" s="184"/>
      <c r="CY600" s="184"/>
      <c r="CZ600" s="184"/>
      <c r="DA600" s="184"/>
      <c r="DB600" s="184"/>
      <c r="DC600" s="184"/>
      <c r="DD600" s="184"/>
      <c r="DE600" s="184"/>
      <c r="DF600" s="184"/>
      <c r="DG600" s="184"/>
      <c r="DH600" s="184"/>
      <c r="DI600" s="184"/>
      <c r="DJ600" s="184"/>
      <c r="DK600" s="184"/>
      <c r="DL600" s="184"/>
      <c r="DM600" s="184"/>
      <c r="DN600" s="184"/>
      <c r="DO600" s="184"/>
      <c r="DP600" s="184"/>
      <c r="DQ600" s="184"/>
      <c r="DR600" s="184"/>
      <c r="DS600" s="184"/>
      <c r="DT600" s="184"/>
      <c r="DU600" s="184"/>
      <c r="DV600" s="184"/>
      <c r="DW600" s="184"/>
      <c r="DX600" s="184"/>
      <c r="DY600" s="184"/>
      <c r="DZ600" s="184"/>
      <c r="EA600" s="184"/>
      <c r="EB600" s="184"/>
      <c r="EC600" s="184"/>
      <c r="ED600" s="184"/>
      <c r="EE600" s="184"/>
      <c r="EF600" s="184"/>
      <c r="EG600" s="184"/>
      <c r="EH600" s="184"/>
      <c r="EI600" s="184"/>
      <c r="EJ600" s="184"/>
      <c r="EK600" s="184"/>
      <c r="EL600" s="184"/>
      <c r="EM600" s="184"/>
      <c r="EN600" s="184"/>
      <c r="EO600" s="184"/>
      <c r="EP600" s="184"/>
      <c r="EQ600" s="184"/>
      <c r="ER600" s="184"/>
      <c r="ES600" s="184"/>
      <c r="ET600" s="184"/>
      <c r="EU600" s="184"/>
      <c r="EV600" s="184"/>
      <c r="EW600" s="184"/>
      <c r="EX600" s="184"/>
      <c r="EY600" s="184"/>
      <c r="EZ600" s="184"/>
      <c r="FA600" s="184"/>
      <c r="FB600" s="184"/>
      <c r="FC600" s="184"/>
      <c r="FD600" s="184"/>
      <c r="FE600" s="184"/>
      <c r="FF600" s="184"/>
      <c r="FG600" s="184"/>
      <c r="FH600" s="184"/>
      <c r="FI600" s="184"/>
      <c r="FJ600" s="184"/>
      <c r="FK600" s="184"/>
      <c r="FL600" s="184"/>
      <c r="FM600" s="184"/>
      <c r="FN600" s="184"/>
      <c r="FO600" s="184"/>
      <c r="FP600" s="184"/>
      <c r="FQ600" s="184"/>
      <c r="FR600" s="184"/>
      <c r="FS600" s="184"/>
      <c r="FT600" s="184"/>
      <c r="FU600" s="184"/>
      <c r="FV600" s="184"/>
      <c r="FW600" s="184"/>
      <c r="FX600" s="184"/>
      <c r="FY600" s="184"/>
      <c r="FZ600" s="184"/>
      <c r="GA600" s="184"/>
      <c r="GB600" s="184"/>
      <c r="GC600" s="184"/>
      <c r="GD600" s="184"/>
      <c r="GE600" s="184"/>
      <c r="GF600" s="184"/>
      <c r="GG600" s="184"/>
      <c r="GH600" s="184"/>
      <c r="GI600" s="184"/>
      <c r="GJ600" s="184"/>
      <c r="GK600" s="184"/>
      <c r="GL600" s="184"/>
      <c r="GM600" s="184"/>
      <c r="GN600" s="184"/>
      <c r="GO600" s="184"/>
      <c r="GP600" s="184"/>
      <c r="GQ600" s="184"/>
      <c r="GR600" s="184"/>
      <c r="GS600" s="184"/>
      <c r="GT600" s="184"/>
      <c r="GU600" s="184"/>
      <c r="GV600" s="184"/>
      <c r="GW600" s="184"/>
      <c r="GX600" s="184"/>
      <c r="GY600" s="184"/>
      <c r="GZ600" s="184"/>
      <c r="HA600" s="184"/>
      <c r="HB600" s="184"/>
      <c r="HC600" s="184"/>
      <c r="HD600" s="184"/>
      <c r="HE600" s="184"/>
      <c r="HF600" s="184"/>
      <c r="HG600" s="184"/>
      <c r="HH600" s="184"/>
      <c r="HI600" s="184"/>
      <c r="HJ600" s="184"/>
      <c r="HK600" s="578"/>
      <c r="HL600" s="185"/>
    </row>
    <row r="601" spans="1:220">
      <c r="A601" s="284"/>
      <c r="B601" s="285"/>
      <c r="C601" s="286"/>
      <c r="D601" s="287"/>
      <c r="E601" s="288"/>
      <c r="F601" s="289"/>
      <c r="G601" s="289"/>
      <c r="H601" s="289"/>
      <c r="I601" s="289"/>
      <c r="J601" s="289"/>
      <c r="K601" s="289"/>
      <c r="L601" s="289"/>
      <c r="M601" s="572"/>
      <c r="N601" s="572"/>
      <c r="O601" s="572"/>
      <c r="P601" s="572"/>
      <c r="Q601" s="572"/>
      <c r="R601" s="572"/>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c r="BW601" s="184"/>
      <c r="BX601" s="184"/>
      <c r="BY601" s="184"/>
      <c r="BZ601" s="184"/>
      <c r="CA601" s="184"/>
      <c r="CB601" s="184"/>
      <c r="CC601" s="184"/>
      <c r="CD601" s="184"/>
      <c r="CE601" s="184"/>
      <c r="CF601" s="184"/>
      <c r="CG601" s="184"/>
      <c r="CH601" s="184"/>
      <c r="CI601" s="184"/>
      <c r="CJ601" s="184"/>
      <c r="CK601" s="184"/>
      <c r="CL601" s="184"/>
      <c r="CM601" s="184"/>
      <c r="CN601" s="184"/>
      <c r="CO601" s="184"/>
      <c r="CP601" s="184"/>
      <c r="CQ601" s="184"/>
      <c r="CR601" s="184"/>
      <c r="CS601" s="184"/>
      <c r="CT601" s="184"/>
      <c r="CU601" s="184"/>
      <c r="CV601" s="184"/>
      <c r="CW601" s="184"/>
      <c r="CX601" s="184"/>
      <c r="CY601" s="184"/>
      <c r="CZ601" s="184"/>
      <c r="DA601" s="184"/>
      <c r="DB601" s="184"/>
      <c r="DC601" s="184"/>
      <c r="DD601" s="184"/>
      <c r="DE601" s="184"/>
      <c r="DF601" s="184"/>
      <c r="DG601" s="184"/>
      <c r="DH601" s="184"/>
      <c r="DI601" s="184"/>
      <c r="DJ601" s="184"/>
      <c r="DK601" s="184"/>
      <c r="DL601" s="184"/>
      <c r="DM601" s="184"/>
      <c r="DN601" s="184"/>
      <c r="DO601" s="184"/>
      <c r="DP601" s="184"/>
      <c r="DQ601" s="184"/>
      <c r="DR601" s="184"/>
      <c r="DS601" s="184"/>
      <c r="DT601" s="184"/>
      <c r="DU601" s="184"/>
      <c r="DV601" s="184"/>
      <c r="DW601" s="184"/>
      <c r="DX601" s="184"/>
      <c r="DY601" s="184"/>
      <c r="DZ601" s="184"/>
      <c r="EA601" s="184"/>
      <c r="EB601" s="184"/>
      <c r="EC601" s="184"/>
      <c r="ED601" s="184"/>
      <c r="EE601" s="184"/>
      <c r="EF601" s="184"/>
      <c r="EG601" s="184"/>
      <c r="EH601" s="184"/>
      <c r="EI601" s="184"/>
      <c r="EJ601" s="184"/>
      <c r="EK601" s="184"/>
      <c r="EL601" s="184"/>
      <c r="EM601" s="184"/>
      <c r="EN601" s="184"/>
      <c r="EO601" s="184"/>
      <c r="EP601" s="184"/>
      <c r="EQ601" s="184"/>
      <c r="ER601" s="184"/>
      <c r="ES601" s="184"/>
      <c r="ET601" s="184"/>
      <c r="EU601" s="184"/>
      <c r="EV601" s="184"/>
      <c r="EW601" s="184"/>
      <c r="EX601" s="184"/>
      <c r="EY601" s="184"/>
      <c r="EZ601" s="184"/>
      <c r="FA601" s="184"/>
      <c r="FB601" s="184"/>
      <c r="FC601" s="184"/>
      <c r="FD601" s="184"/>
      <c r="FE601" s="184"/>
      <c r="FF601" s="184"/>
      <c r="FG601" s="184"/>
      <c r="FH601" s="184"/>
      <c r="FI601" s="184"/>
      <c r="FJ601" s="184"/>
      <c r="FK601" s="184"/>
      <c r="FL601" s="184"/>
      <c r="FM601" s="184"/>
      <c r="FN601" s="184"/>
      <c r="FO601" s="184"/>
      <c r="FP601" s="184"/>
      <c r="FQ601" s="184"/>
      <c r="FR601" s="184"/>
      <c r="FS601" s="184"/>
      <c r="FT601" s="184"/>
      <c r="FU601" s="184"/>
      <c r="FV601" s="184"/>
      <c r="FW601" s="184"/>
      <c r="FX601" s="184"/>
      <c r="FY601" s="184"/>
      <c r="FZ601" s="184"/>
      <c r="GA601" s="184"/>
      <c r="GB601" s="184"/>
      <c r="GC601" s="184"/>
      <c r="GD601" s="184"/>
      <c r="GE601" s="184"/>
      <c r="GF601" s="184"/>
      <c r="GG601" s="184"/>
      <c r="GH601" s="184"/>
      <c r="GI601" s="184"/>
      <c r="GJ601" s="184"/>
      <c r="GK601" s="184"/>
      <c r="GL601" s="184"/>
      <c r="GM601" s="184"/>
      <c r="GN601" s="184"/>
      <c r="GO601" s="184"/>
      <c r="GP601" s="184"/>
      <c r="GQ601" s="184"/>
      <c r="GR601" s="184"/>
      <c r="GS601" s="184"/>
      <c r="GT601" s="184"/>
      <c r="GU601" s="184"/>
      <c r="GV601" s="184"/>
      <c r="GW601" s="184"/>
      <c r="GX601" s="184"/>
      <c r="GY601" s="184"/>
      <c r="GZ601" s="184"/>
      <c r="HA601" s="184"/>
      <c r="HB601" s="184"/>
      <c r="HC601" s="184"/>
      <c r="HD601" s="184"/>
      <c r="HE601" s="184"/>
      <c r="HF601" s="184"/>
      <c r="HG601" s="184"/>
      <c r="HH601" s="184"/>
      <c r="HI601" s="184"/>
      <c r="HJ601" s="184"/>
      <c r="HK601" s="578"/>
      <c r="HL601" s="185"/>
    </row>
    <row r="602" spans="1:220">
      <c r="A602" s="284"/>
      <c r="B602" s="285"/>
      <c r="C602" s="286"/>
      <c r="D602" s="287"/>
      <c r="E602" s="288"/>
      <c r="F602" s="289"/>
      <c r="G602" s="289"/>
      <c r="H602" s="289"/>
      <c r="I602" s="289"/>
      <c r="J602" s="289"/>
      <c r="K602" s="289"/>
      <c r="L602" s="289"/>
      <c r="M602" s="572"/>
      <c r="N602" s="572"/>
      <c r="O602" s="572"/>
      <c r="P602" s="572"/>
      <c r="Q602" s="572"/>
      <c r="R602" s="572"/>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c r="BU602" s="184"/>
      <c r="BV602" s="184"/>
      <c r="BW602" s="184"/>
      <c r="BX602" s="184"/>
      <c r="BY602" s="184"/>
      <c r="BZ602" s="184"/>
      <c r="CA602" s="184"/>
      <c r="CB602" s="184"/>
      <c r="CC602" s="184"/>
      <c r="CD602" s="184"/>
      <c r="CE602" s="184"/>
      <c r="CF602" s="184"/>
      <c r="CG602" s="184"/>
      <c r="CH602" s="184"/>
      <c r="CI602" s="184"/>
      <c r="CJ602" s="184"/>
      <c r="CK602" s="184"/>
      <c r="CL602" s="184"/>
      <c r="CM602" s="184"/>
      <c r="CN602" s="184"/>
      <c r="CO602" s="184"/>
      <c r="CP602" s="184"/>
      <c r="CQ602" s="184"/>
      <c r="CR602" s="184"/>
      <c r="CS602" s="184"/>
      <c r="CT602" s="184"/>
      <c r="CU602" s="184"/>
      <c r="CV602" s="184"/>
      <c r="CW602" s="184"/>
      <c r="CX602" s="184"/>
      <c r="CY602" s="184"/>
      <c r="CZ602" s="184"/>
      <c r="DA602" s="184"/>
      <c r="DB602" s="184"/>
      <c r="DC602" s="184"/>
      <c r="DD602" s="184"/>
      <c r="DE602" s="184"/>
      <c r="DF602" s="184"/>
      <c r="DG602" s="184"/>
      <c r="DH602" s="184"/>
      <c r="DI602" s="184"/>
      <c r="DJ602" s="184"/>
      <c r="DK602" s="184"/>
      <c r="DL602" s="184"/>
      <c r="DM602" s="184"/>
      <c r="DN602" s="184"/>
      <c r="DO602" s="184"/>
      <c r="DP602" s="184"/>
      <c r="DQ602" s="184"/>
      <c r="DR602" s="184"/>
      <c r="DS602" s="184"/>
      <c r="DT602" s="184"/>
      <c r="DU602" s="184"/>
      <c r="DV602" s="184"/>
      <c r="DW602" s="184"/>
      <c r="DX602" s="184"/>
      <c r="DY602" s="184"/>
      <c r="DZ602" s="184"/>
      <c r="EA602" s="184"/>
      <c r="EB602" s="184"/>
      <c r="EC602" s="184"/>
      <c r="ED602" s="184"/>
      <c r="EE602" s="184"/>
      <c r="EF602" s="184"/>
      <c r="EG602" s="184"/>
      <c r="EH602" s="184"/>
      <c r="EI602" s="184"/>
      <c r="EJ602" s="184"/>
      <c r="EK602" s="184"/>
      <c r="EL602" s="184"/>
      <c r="EM602" s="184"/>
      <c r="EN602" s="184"/>
      <c r="EO602" s="184"/>
      <c r="EP602" s="184"/>
      <c r="EQ602" s="184"/>
      <c r="ER602" s="184"/>
      <c r="ES602" s="184"/>
      <c r="ET602" s="184"/>
      <c r="EU602" s="184"/>
      <c r="EV602" s="184"/>
      <c r="EW602" s="184"/>
      <c r="EX602" s="184"/>
      <c r="EY602" s="184"/>
      <c r="EZ602" s="184"/>
      <c r="FA602" s="184"/>
      <c r="FB602" s="184"/>
      <c r="FC602" s="184"/>
      <c r="FD602" s="184"/>
      <c r="FE602" s="184"/>
      <c r="FF602" s="184"/>
      <c r="FG602" s="184"/>
      <c r="FH602" s="184"/>
      <c r="FI602" s="184"/>
      <c r="FJ602" s="184"/>
      <c r="FK602" s="184"/>
      <c r="FL602" s="184"/>
      <c r="FM602" s="184"/>
      <c r="FN602" s="184"/>
      <c r="FO602" s="184"/>
      <c r="FP602" s="184"/>
      <c r="FQ602" s="184"/>
      <c r="FR602" s="184"/>
      <c r="FS602" s="184"/>
      <c r="FT602" s="184"/>
      <c r="FU602" s="184"/>
      <c r="FV602" s="184"/>
      <c r="FW602" s="184"/>
      <c r="FX602" s="184"/>
      <c r="FY602" s="184"/>
      <c r="FZ602" s="184"/>
      <c r="GA602" s="184"/>
      <c r="GB602" s="184"/>
      <c r="GC602" s="184"/>
      <c r="GD602" s="184"/>
      <c r="GE602" s="184"/>
      <c r="GF602" s="184"/>
      <c r="GG602" s="184"/>
      <c r="GH602" s="184"/>
      <c r="GI602" s="184"/>
      <c r="GJ602" s="184"/>
      <c r="GK602" s="184"/>
      <c r="GL602" s="184"/>
      <c r="GM602" s="184"/>
      <c r="GN602" s="184"/>
      <c r="GO602" s="184"/>
      <c r="GP602" s="184"/>
      <c r="GQ602" s="184"/>
      <c r="GR602" s="184"/>
      <c r="GS602" s="184"/>
      <c r="GT602" s="184"/>
      <c r="GU602" s="184"/>
      <c r="GV602" s="184"/>
      <c r="GW602" s="184"/>
      <c r="GX602" s="184"/>
      <c r="GY602" s="184"/>
      <c r="GZ602" s="184"/>
      <c r="HA602" s="184"/>
      <c r="HB602" s="184"/>
      <c r="HC602" s="184"/>
      <c r="HD602" s="184"/>
      <c r="HE602" s="184"/>
      <c r="HF602" s="184"/>
      <c r="HG602" s="184"/>
      <c r="HH602" s="184"/>
      <c r="HI602" s="184"/>
      <c r="HJ602" s="184"/>
      <c r="HK602" s="578"/>
      <c r="HL602" s="185"/>
    </row>
    <row r="603" spans="1:220">
      <c r="A603" s="284"/>
      <c r="B603" s="285"/>
      <c r="C603" s="286"/>
      <c r="D603" s="287"/>
      <c r="E603" s="288"/>
      <c r="F603" s="289"/>
      <c r="G603" s="289"/>
      <c r="H603" s="289"/>
      <c r="I603" s="289"/>
      <c r="J603" s="289"/>
      <c r="K603" s="289"/>
      <c r="L603" s="289"/>
      <c r="M603" s="572"/>
      <c r="N603" s="572"/>
      <c r="O603" s="572"/>
      <c r="P603" s="572"/>
      <c r="Q603" s="572"/>
      <c r="R603" s="572"/>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c r="BU603" s="184"/>
      <c r="BV603" s="184"/>
      <c r="BW603" s="184"/>
      <c r="BX603" s="184"/>
      <c r="BY603" s="184"/>
      <c r="BZ603" s="184"/>
      <c r="CA603" s="184"/>
      <c r="CB603" s="184"/>
      <c r="CC603" s="184"/>
      <c r="CD603" s="184"/>
      <c r="CE603" s="184"/>
      <c r="CF603" s="184"/>
      <c r="CG603" s="184"/>
      <c r="CH603" s="184"/>
      <c r="CI603" s="184"/>
      <c r="CJ603" s="184"/>
      <c r="CK603" s="184"/>
      <c r="CL603" s="184"/>
      <c r="CM603" s="184"/>
      <c r="CN603" s="184"/>
      <c r="CO603" s="184"/>
      <c r="CP603" s="184"/>
      <c r="CQ603" s="184"/>
      <c r="CR603" s="184"/>
      <c r="CS603" s="184"/>
      <c r="CT603" s="184"/>
      <c r="CU603" s="184"/>
      <c r="CV603" s="184"/>
      <c r="CW603" s="184"/>
      <c r="CX603" s="184"/>
      <c r="CY603" s="184"/>
      <c r="CZ603" s="184"/>
      <c r="DA603" s="184"/>
      <c r="DB603" s="184"/>
      <c r="DC603" s="184"/>
      <c r="DD603" s="184"/>
      <c r="DE603" s="184"/>
      <c r="DF603" s="184"/>
      <c r="DG603" s="184"/>
      <c r="DH603" s="184"/>
      <c r="DI603" s="184"/>
      <c r="DJ603" s="184"/>
      <c r="DK603" s="184"/>
      <c r="DL603" s="184"/>
      <c r="DM603" s="184"/>
      <c r="DN603" s="184"/>
      <c r="DO603" s="184"/>
      <c r="DP603" s="184"/>
      <c r="DQ603" s="184"/>
      <c r="DR603" s="184"/>
      <c r="DS603" s="184"/>
      <c r="DT603" s="184"/>
      <c r="DU603" s="184"/>
      <c r="DV603" s="184"/>
      <c r="DW603" s="184"/>
      <c r="DX603" s="184"/>
      <c r="DY603" s="184"/>
      <c r="DZ603" s="184"/>
      <c r="EA603" s="184"/>
      <c r="EB603" s="184"/>
      <c r="EC603" s="184"/>
      <c r="ED603" s="184"/>
      <c r="EE603" s="184"/>
      <c r="EF603" s="184"/>
      <c r="EG603" s="184"/>
      <c r="EH603" s="184"/>
      <c r="EI603" s="184"/>
      <c r="EJ603" s="184"/>
      <c r="EK603" s="184"/>
      <c r="EL603" s="184"/>
      <c r="EM603" s="184"/>
      <c r="EN603" s="184"/>
      <c r="EO603" s="184"/>
      <c r="EP603" s="184"/>
      <c r="EQ603" s="184"/>
      <c r="ER603" s="184"/>
      <c r="ES603" s="184"/>
      <c r="ET603" s="184"/>
      <c r="EU603" s="184"/>
      <c r="EV603" s="184"/>
      <c r="EW603" s="184"/>
      <c r="EX603" s="184"/>
      <c r="EY603" s="184"/>
      <c r="EZ603" s="184"/>
      <c r="FA603" s="184"/>
      <c r="FB603" s="184"/>
      <c r="FC603" s="184"/>
      <c r="FD603" s="184"/>
      <c r="FE603" s="184"/>
      <c r="FF603" s="184"/>
      <c r="FG603" s="184"/>
      <c r="FH603" s="184"/>
      <c r="FI603" s="184"/>
      <c r="FJ603" s="184"/>
      <c r="FK603" s="184"/>
      <c r="FL603" s="184"/>
      <c r="FM603" s="184"/>
      <c r="FN603" s="184"/>
      <c r="FO603" s="184"/>
      <c r="FP603" s="184"/>
      <c r="FQ603" s="184"/>
      <c r="FR603" s="184"/>
      <c r="FS603" s="184"/>
      <c r="FT603" s="184"/>
      <c r="FU603" s="184"/>
      <c r="FV603" s="184"/>
      <c r="FW603" s="184"/>
      <c r="FX603" s="184"/>
      <c r="FY603" s="184"/>
      <c r="FZ603" s="184"/>
      <c r="GA603" s="184"/>
      <c r="GB603" s="184"/>
      <c r="GC603" s="184"/>
      <c r="GD603" s="184"/>
      <c r="GE603" s="184"/>
      <c r="GF603" s="184"/>
      <c r="GG603" s="184"/>
      <c r="GH603" s="184"/>
      <c r="GI603" s="184"/>
      <c r="GJ603" s="184"/>
      <c r="GK603" s="184"/>
      <c r="GL603" s="184"/>
      <c r="GM603" s="184"/>
      <c r="GN603" s="184"/>
      <c r="GO603" s="184"/>
      <c r="GP603" s="184"/>
      <c r="GQ603" s="184"/>
      <c r="GR603" s="184"/>
      <c r="GS603" s="184"/>
      <c r="GT603" s="184"/>
      <c r="GU603" s="184"/>
      <c r="GV603" s="184"/>
      <c r="GW603" s="184"/>
      <c r="GX603" s="184"/>
      <c r="GY603" s="184"/>
      <c r="GZ603" s="184"/>
      <c r="HA603" s="184"/>
      <c r="HB603" s="184"/>
      <c r="HC603" s="184"/>
      <c r="HD603" s="184"/>
      <c r="HE603" s="184"/>
      <c r="HF603" s="184"/>
      <c r="HG603" s="184"/>
      <c r="HH603" s="184"/>
      <c r="HI603" s="184"/>
      <c r="HJ603" s="184"/>
      <c r="HK603" s="578"/>
      <c r="HL603" s="185"/>
    </row>
    <row r="604" spans="1:220">
      <c r="A604" s="284"/>
      <c r="B604" s="285"/>
      <c r="C604" s="286"/>
      <c r="D604" s="287"/>
      <c r="E604" s="288"/>
      <c r="F604" s="289"/>
      <c r="G604" s="289"/>
      <c r="H604" s="289"/>
      <c r="I604" s="289"/>
      <c r="J604" s="289"/>
      <c r="K604" s="289"/>
      <c r="L604" s="289"/>
      <c r="M604" s="572"/>
      <c r="N604" s="572"/>
      <c r="O604" s="572"/>
      <c r="P604" s="572"/>
      <c r="Q604" s="572"/>
      <c r="R604" s="572"/>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c r="BU604" s="184"/>
      <c r="BV604" s="184"/>
      <c r="BW604" s="184"/>
      <c r="BX604" s="184"/>
      <c r="BY604" s="184"/>
      <c r="BZ604" s="184"/>
      <c r="CA604" s="184"/>
      <c r="CB604" s="184"/>
      <c r="CC604" s="184"/>
      <c r="CD604" s="184"/>
      <c r="CE604" s="184"/>
      <c r="CF604" s="184"/>
      <c r="CG604" s="184"/>
      <c r="CH604" s="184"/>
      <c r="CI604" s="184"/>
      <c r="CJ604" s="184"/>
      <c r="CK604" s="184"/>
      <c r="CL604" s="184"/>
      <c r="CM604" s="184"/>
      <c r="CN604" s="184"/>
      <c r="CO604" s="184"/>
      <c r="CP604" s="184"/>
      <c r="CQ604" s="184"/>
      <c r="CR604" s="184"/>
      <c r="CS604" s="184"/>
      <c r="CT604" s="184"/>
      <c r="CU604" s="184"/>
      <c r="CV604" s="184"/>
      <c r="CW604" s="184"/>
      <c r="CX604" s="184"/>
      <c r="CY604" s="184"/>
      <c r="CZ604" s="184"/>
      <c r="DA604" s="184"/>
      <c r="DB604" s="184"/>
      <c r="DC604" s="184"/>
      <c r="DD604" s="184"/>
      <c r="DE604" s="184"/>
      <c r="DF604" s="184"/>
      <c r="DG604" s="184"/>
      <c r="DH604" s="184"/>
      <c r="DI604" s="184"/>
      <c r="DJ604" s="184"/>
      <c r="DK604" s="184"/>
      <c r="DL604" s="184"/>
      <c r="DM604" s="184"/>
      <c r="DN604" s="184"/>
      <c r="DO604" s="184"/>
      <c r="DP604" s="184"/>
      <c r="DQ604" s="184"/>
      <c r="DR604" s="184"/>
      <c r="DS604" s="184"/>
      <c r="DT604" s="184"/>
      <c r="DU604" s="184"/>
      <c r="DV604" s="184"/>
      <c r="DW604" s="184"/>
      <c r="DX604" s="184"/>
      <c r="DY604" s="184"/>
      <c r="DZ604" s="184"/>
      <c r="EA604" s="184"/>
      <c r="EB604" s="184"/>
      <c r="EC604" s="184"/>
      <c r="ED604" s="184"/>
      <c r="EE604" s="184"/>
      <c r="EF604" s="184"/>
      <c r="EG604" s="184"/>
      <c r="EH604" s="184"/>
      <c r="EI604" s="184"/>
      <c r="EJ604" s="184"/>
      <c r="EK604" s="184"/>
      <c r="EL604" s="184"/>
      <c r="EM604" s="184"/>
      <c r="EN604" s="184"/>
      <c r="EO604" s="184"/>
      <c r="EP604" s="184"/>
      <c r="EQ604" s="184"/>
      <c r="ER604" s="184"/>
      <c r="ES604" s="184"/>
      <c r="ET604" s="184"/>
      <c r="EU604" s="184"/>
      <c r="EV604" s="184"/>
      <c r="EW604" s="184"/>
      <c r="EX604" s="184"/>
      <c r="EY604" s="184"/>
      <c r="EZ604" s="184"/>
      <c r="FA604" s="184"/>
      <c r="FB604" s="184"/>
      <c r="FC604" s="184"/>
      <c r="FD604" s="184"/>
      <c r="FE604" s="184"/>
      <c r="FF604" s="184"/>
      <c r="FG604" s="184"/>
      <c r="FH604" s="184"/>
      <c r="FI604" s="184"/>
      <c r="FJ604" s="184"/>
      <c r="FK604" s="184"/>
      <c r="FL604" s="184"/>
      <c r="FM604" s="184"/>
      <c r="FN604" s="184"/>
      <c r="FO604" s="184"/>
      <c r="FP604" s="184"/>
      <c r="FQ604" s="184"/>
      <c r="FR604" s="184"/>
      <c r="FS604" s="184"/>
      <c r="FT604" s="184"/>
      <c r="FU604" s="184"/>
      <c r="FV604" s="184"/>
      <c r="FW604" s="184"/>
      <c r="FX604" s="184"/>
      <c r="FY604" s="184"/>
      <c r="FZ604" s="184"/>
      <c r="GA604" s="184"/>
      <c r="GB604" s="184"/>
      <c r="GC604" s="184"/>
      <c r="GD604" s="184"/>
      <c r="GE604" s="184"/>
      <c r="GF604" s="184"/>
      <c r="GG604" s="184"/>
      <c r="GH604" s="184"/>
      <c r="GI604" s="184"/>
      <c r="GJ604" s="184"/>
      <c r="GK604" s="184"/>
      <c r="GL604" s="184"/>
      <c r="GM604" s="184"/>
      <c r="GN604" s="184"/>
      <c r="GO604" s="184"/>
      <c r="GP604" s="184"/>
      <c r="GQ604" s="184"/>
      <c r="GR604" s="184"/>
      <c r="GS604" s="184"/>
      <c r="GT604" s="184"/>
      <c r="GU604" s="184"/>
      <c r="GV604" s="184"/>
      <c r="GW604" s="184"/>
      <c r="GX604" s="184"/>
      <c r="GY604" s="184"/>
      <c r="GZ604" s="184"/>
      <c r="HA604" s="184"/>
      <c r="HB604" s="184"/>
      <c r="HC604" s="184"/>
      <c r="HD604" s="184"/>
      <c r="HE604" s="184"/>
      <c r="HF604" s="184"/>
      <c r="HG604" s="184"/>
      <c r="HH604" s="184"/>
      <c r="HI604" s="184"/>
      <c r="HJ604" s="184"/>
      <c r="HK604" s="578"/>
      <c r="HL604" s="185"/>
    </row>
    <row r="605" spans="1:220">
      <c r="A605" s="284"/>
      <c r="B605" s="285"/>
      <c r="C605" s="286"/>
      <c r="D605" s="287"/>
      <c r="E605" s="288"/>
      <c r="F605" s="289"/>
      <c r="G605" s="289"/>
      <c r="H605" s="289"/>
      <c r="I605" s="289"/>
      <c r="J605" s="289"/>
      <c r="K605" s="289"/>
      <c r="L605" s="289"/>
      <c r="M605" s="572"/>
      <c r="N605" s="572"/>
      <c r="O605" s="572"/>
      <c r="P605" s="572"/>
      <c r="Q605" s="572"/>
      <c r="R605" s="572"/>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c r="CN605" s="184"/>
      <c r="CO605" s="184"/>
      <c r="CP605" s="184"/>
      <c r="CQ605" s="184"/>
      <c r="CR605" s="184"/>
      <c r="CS605" s="184"/>
      <c r="CT605" s="184"/>
      <c r="CU605" s="184"/>
      <c r="CV605" s="184"/>
      <c r="CW605" s="184"/>
      <c r="CX605" s="184"/>
      <c r="CY605" s="184"/>
      <c r="CZ605" s="184"/>
      <c r="DA605" s="184"/>
      <c r="DB605" s="184"/>
      <c r="DC605" s="184"/>
      <c r="DD605" s="184"/>
      <c r="DE605" s="184"/>
      <c r="DF605" s="184"/>
      <c r="DG605" s="184"/>
      <c r="DH605" s="184"/>
      <c r="DI605" s="184"/>
      <c r="DJ605" s="184"/>
      <c r="DK605" s="184"/>
      <c r="DL605" s="184"/>
      <c r="DM605" s="184"/>
      <c r="DN605" s="184"/>
      <c r="DO605" s="184"/>
      <c r="DP605" s="184"/>
      <c r="DQ605" s="184"/>
      <c r="DR605" s="184"/>
      <c r="DS605" s="184"/>
      <c r="DT605" s="184"/>
      <c r="DU605" s="184"/>
      <c r="DV605" s="184"/>
      <c r="DW605" s="184"/>
      <c r="DX605" s="184"/>
      <c r="DY605" s="184"/>
      <c r="DZ605" s="184"/>
      <c r="EA605" s="184"/>
      <c r="EB605" s="184"/>
      <c r="EC605" s="184"/>
      <c r="ED605" s="184"/>
      <c r="EE605" s="184"/>
      <c r="EF605" s="184"/>
      <c r="EG605" s="184"/>
      <c r="EH605" s="184"/>
      <c r="EI605" s="184"/>
      <c r="EJ605" s="184"/>
      <c r="EK605" s="184"/>
      <c r="EL605" s="184"/>
      <c r="EM605" s="184"/>
      <c r="EN605" s="184"/>
      <c r="EO605" s="184"/>
      <c r="EP605" s="184"/>
      <c r="EQ605" s="184"/>
      <c r="ER605" s="184"/>
      <c r="ES605" s="184"/>
      <c r="ET605" s="184"/>
      <c r="EU605" s="184"/>
      <c r="EV605" s="184"/>
      <c r="EW605" s="184"/>
      <c r="EX605" s="184"/>
      <c r="EY605" s="184"/>
      <c r="EZ605" s="184"/>
      <c r="FA605" s="184"/>
      <c r="FB605" s="184"/>
      <c r="FC605" s="184"/>
      <c r="FD605" s="184"/>
      <c r="FE605" s="184"/>
      <c r="FF605" s="184"/>
      <c r="FG605" s="184"/>
      <c r="FH605" s="184"/>
      <c r="FI605" s="184"/>
      <c r="FJ605" s="184"/>
      <c r="FK605" s="184"/>
      <c r="FL605" s="184"/>
      <c r="FM605" s="184"/>
      <c r="FN605" s="184"/>
      <c r="FO605" s="184"/>
      <c r="FP605" s="184"/>
      <c r="FQ605" s="184"/>
      <c r="FR605" s="184"/>
      <c r="FS605" s="184"/>
      <c r="FT605" s="184"/>
      <c r="FU605" s="184"/>
      <c r="FV605" s="184"/>
      <c r="FW605" s="184"/>
      <c r="FX605" s="184"/>
      <c r="FY605" s="184"/>
      <c r="FZ605" s="184"/>
      <c r="GA605" s="184"/>
      <c r="GB605" s="184"/>
      <c r="GC605" s="184"/>
      <c r="GD605" s="184"/>
      <c r="GE605" s="184"/>
      <c r="GF605" s="184"/>
      <c r="GG605" s="184"/>
      <c r="GH605" s="184"/>
      <c r="GI605" s="184"/>
      <c r="GJ605" s="184"/>
      <c r="GK605" s="184"/>
      <c r="GL605" s="184"/>
      <c r="GM605" s="184"/>
      <c r="GN605" s="184"/>
      <c r="GO605" s="184"/>
      <c r="GP605" s="184"/>
      <c r="GQ605" s="184"/>
      <c r="GR605" s="184"/>
      <c r="GS605" s="184"/>
      <c r="GT605" s="184"/>
      <c r="GU605" s="184"/>
      <c r="GV605" s="184"/>
      <c r="GW605" s="184"/>
      <c r="GX605" s="184"/>
      <c r="GY605" s="184"/>
      <c r="GZ605" s="184"/>
      <c r="HA605" s="184"/>
      <c r="HB605" s="184"/>
      <c r="HC605" s="184"/>
      <c r="HD605" s="184"/>
      <c r="HE605" s="184"/>
      <c r="HF605" s="184"/>
      <c r="HG605" s="184"/>
      <c r="HH605" s="184"/>
      <c r="HI605" s="184"/>
      <c r="HJ605" s="184"/>
      <c r="HK605" s="578"/>
      <c r="HL605" s="185"/>
    </row>
    <row r="606" spans="1:220">
      <c r="A606" s="284"/>
      <c r="B606" s="285"/>
      <c r="C606" s="286"/>
      <c r="D606" s="287"/>
      <c r="E606" s="288"/>
      <c r="F606" s="289"/>
      <c r="G606" s="289"/>
      <c r="H606" s="289"/>
      <c r="I606" s="289"/>
      <c r="J606" s="289"/>
      <c r="K606" s="289"/>
      <c r="L606" s="289"/>
      <c r="M606" s="572"/>
      <c r="N606" s="572"/>
      <c r="O606" s="572"/>
      <c r="P606" s="572"/>
      <c r="Q606" s="572"/>
      <c r="R606" s="572"/>
      <c r="S606" s="184"/>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4"/>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c r="BU606" s="184"/>
      <c r="BV606" s="184"/>
      <c r="BW606" s="184"/>
      <c r="BX606" s="184"/>
      <c r="BY606" s="184"/>
      <c r="BZ606" s="184"/>
      <c r="CA606" s="184"/>
      <c r="CB606" s="184"/>
      <c r="CC606" s="184"/>
      <c r="CD606" s="184"/>
      <c r="CE606" s="184"/>
      <c r="CF606" s="184"/>
      <c r="CG606" s="184"/>
      <c r="CH606" s="184"/>
      <c r="CI606" s="184"/>
      <c r="CJ606" s="184"/>
      <c r="CK606" s="184"/>
      <c r="CL606" s="184"/>
      <c r="CM606" s="184"/>
      <c r="CN606" s="184"/>
      <c r="CO606" s="184"/>
      <c r="CP606" s="184"/>
      <c r="CQ606" s="184"/>
      <c r="CR606" s="184"/>
      <c r="CS606" s="184"/>
      <c r="CT606" s="184"/>
      <c r="CU606" s="184"/>
      <c r="CV606" s="184"/>
      <c r="CW606" s="184"/>
      <c r="CX606" s="184"/>
      <c r="CY606" s="184"/>
      <c r="CZ606" s="184"/>
      <c r="DA606" s="184"/>
      <c r="DB606" s="184"/>
      <c r="DC606" s="184"/>
      <c r="DD606" s="184"/>
      <c r="DE606" s="184"/>
      <c r="DF606" s="184"/>
      <c r="DG606" s="184"/>
      <c r="DH606" s="184"/>
      <c r="DI606" s="184"/>
      <c r="DJ606" s="184"/>
      <c r="DK606" s="184"/>
      <c r="DL606" s="184"/>
      <c r="DM606" s="184"/>
      <c r="DN606" s="184"/>
      <c r="DO606" s="184"/>
      <c r="DP606" s="184"/>
      <c r="DQ606" s="184"/>
      <c r="DR606" s="184"/>
      <c r="DS606" s="184"/>
      <c r="DT606" s="184"/>
      <c r="DU606" s="184"/>
      <c r="DV606" s="184"/>
      <c r="DW606" s="184"/>
      <c r="DX606" s="184"/>
      <c r="DY606" s="184"/>
      <c r="DZ606" s="184"/>
      <c r="EA606" s="184"/>
      <c r="EB606" s="184"/>
      <c r="EC606" s="184"/>
      <c r="ED606" s="184"/>
      <c r="EE606" s="184"/>
      <c r="EF606" s="184"/>
      <c r="EG606" s="184"/>
      <c r="EH606" s="184"/>
      <c r="EI606" s="184"/>
      <c r="EJ606" s="184"/>
      <c r="EK606" s="184"/>
      <c r="EL606" s="184"/>
      <c r="EM606" s="184"/>
      <c r="EN606" s="184"/>
      <c r="EO606" s="184"/>
      <c r="EP606" s="184"/>
      <c r="EQ606" s="184"/>
      <c r="ER606" s="184"/>
      <c r="ES606" s="184"/>
      <c r="ET606" s="184"/>
      <c r="EU606" s="184"/>
      <c r="EV606" s="184"/>
      <c r="EW606" s="184"/>
      <c r="EX606" s="184"/>
      <c r="EY606" s="184"/>
      <c r="EZ606" s="184"/>
      <c r="FA606" s="184"/>
      <c r="FB606" s="184"/>
      <c r="FC606" s="184"/>
      <c r="FD606" s="184"/>
      <c r="FE606" s="184"/>
      <c r="FF606" s="184"/>
      <c r="FG606" s="184"/>
      <c r="FH606" s="184"/>
      <c r="FI606" s="184"/>
      <c r="FJ606" s="184"/>
      <c r="FK606" s="184"/>
      <c r="FL606" s="184"/>
      <c r="FM606" s="184"/>
      <c r="FN606" s="184"/>
      <c r="FO606" s="184"/>
      <c r="FP606" s="184"/>
      <c r="FQ606" s="184"/>
      <c r="FR606" s="184"/>
      <c r="FS606" s="184"/>
      <c r="FT606" s="184"/>
      <c r="FU606" s="184"/>
      <c r="FV606" s="184"/>
      <c r="FW606" s="184"/>
      <c r="FX606" s="184"/>
      <c r="FY606" s="184"/>
      <c r="FZ606" s="184"/>
      <c r="GA606" s="184"/>
      <c r="GB606" s="184"/>
      <c r="GC606" s="184"/>
      <c r="GD606" s="184"/>
      <c r="GE606" s="184"/>
      <c r="GF606" s="184"/>
      <c r="GG606" s="184"/>
      <c r="GH606" s="184"/>
      <c r="GI606" s="184"/>
      <c r="GJ606" s="184"/>
      <c r="GK606" s="184"/>
      <c r="GL606" s="184"/>
      <c r="GM606" s="184"/>
      <c r="GN606" s="184"/>
      <c r="GO606" s="184"/>
      <c r="GP606" s="184"/>
      <c r="GQ606" s="184"/>
      <c r="GR606" s="184"/>
      <c r="GS606" s="184"/>
      <c r="GT606" s="184"/>
      <c r="GU606" s="184"/>
      <c r="GV606" s="184"/>
      <c r="GW606" s="184"/>
      <c r="GX606" s="184"/>
      <c r="GY606" s="184"/>
      <c r="GZ606" s="184"/>
      <c r="HA606" s="184"/>
      <c r="HB606" s="184"/>
      <c r="HC606" s="184"/>
      <c r="HD606" s="184"/>
      <c r="HE606" s="184"/>
      <c r="HF606" s="184"/>
      <c r="HG606" s="184"/>
      <c r="HH606" s="184"/>
      <c r="HI606" s="184"/>
      <c r="HJ606" s="184"/>
      <c r="HK606" s="578"/>
      <c r="HL606" s="185"/>
    </row>
    <row r="607" spans="1:220">
      <c r="A607" s="284"/>
      <c r="B607" s="285"/>
      <c r="C607" s="286"/>
      <c r="D607" s="287"/>
      <c r="E607" s="288"/>
      <c r="F607" s="289"/>
      <c r="G607" s="289"/>
      <c r="H607" s="289"/>
      <c r="I607" s="289"/>
      <c r="J607" s="289"/>
      <c r="K607" s="289"/>
      <c r="L607" s="289"/>
      <c r="M607" s="572"/>
      <c r="N607" s="572"/>
      <c r="O607" s="572"/>
      <c r="P607" s="572"/>
      <c r="Q607" s="572"/>
      <c r="R607" s="572"/>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c r="BU607" s="184"/>
      <c r="BV607" s="184"/>
      <c r="BW607" s="184"/>
      <c r="BX607" s="184"/>
      <c r="BY607" s="184"/>
      <c r="BZ607" s="184"/>
      <c r="CA607" s="184"/>
      <c r="CB607" s="184"/>
      <c r="CC607" s="184"/>
      <c r="CD607" s="184"/>
      <c r="CE607" s="184"/>
      <c r="CF607" s="184"/>
      <c r="CG607" s="184"/>
      <c r="CH607" s="184"/>
      <c r="CI607" s="184"/>
      <c r="CJ607" s="184"/>
      <c r="CK607" s="184"/>
      <c r="CL607" s="184"/>
      <c r="CM607" s="184"/>
      <c r="CN607" s="184"/>
      <c r="CO607" s="184"/>
      <c r="CP607" s="184"/>
      <c r="CQ607" s="184"/>
      <c r="CR607" s="184"/>
      <c r="CS607" s="184"/>
      <c r="CT607" s="184"/>
      <c r="CU607" s="184"/>
      <c r="CV607" s="184"/>
      <c r="CW607" s="184"/>
      <c r="CX607" s="184"/>
      <c r="CY607" s="184"/>
      <c r="CZ607" s="184"/>
      <c r="DA607" s="184"/>
      <c r="DB607" s="184"/>
      <c r="DC607" s="184"/>
      <c r="DD607" s="184"/>
      <c r="DE607" s="184"/>
      <c r="DF607" s="184"/>
      <c r="DG607" s="184"/>
      <c r="DH607" s="184"/>
      <c r="DI607" s="184"/>
      <c r="DJ607" s="184"/>
      <c r="DK607" s="184"/>
      <c r="DL607" s="184"/>
      <c r="DM607" s="184"/>
      <c r="DN607" s="184"/>
      <c r="DO607" s="184"/>
      <c r="DP607" s="184"/>
      <c r="DQ607" s="184"/>
      <c r="DR607" s="184"/>
      <c r="DS607" s="184"/>
      <c r="DT607" s="184"/>
      <c r="DU607" s="184"/>
      <c r="DV607" s="184"/>
      <c r="DW607" s="184"/>
      <c r="DX607" s="184"/>
      <c r="DY607" s="184"/>
      <c r="DZ607" s="184"/>
      <c r="EA607" s="184"/>
      <c r="EB607" s="184"/>
      <c r="EC607" s="184"/>
      <c r="ED607" s="184"/>
      <c r="EE607" s="184"/>
      <c r="EF607" s="184"/>
      <c r="EG607" s="184"/>
      <c r="EH607" s="184"/>
      <c r="EI607" s="184"/>
      <c r="EJ607" s="184"/>
      <c r="EK607" s="184"/>
      <c r="EL607" s="184"/>
      <c r="EM607" s="184"/>
      <c r="EN607" s="184"/>
      <c r="EO607" s="184"/>
      <c r="EP607" s="184"/>
      <c r="EQ607" s="184"/>
      <c r="ER607" s="184"/>
      <c r="ES607" s="184"/>
      <c r="ET607" s="184"/>
      <c r="EU607" s="184"/>
      <c r="EV607" s="184"/>
      <c r="EW607" s="184"/>
      <c r="EX607" s="184"/>
      <c r="EY607" s="184"/>
      <c r="EZ607" s="184"/>
      <c r="FA607" s="184"/>
      <c r="FB607" s="184"/>
      <c r="FC607" s="184"/>
      <c r="FD607" s="184"/>
      <c r="FE607" s="184"/>
      <c r="FF607" s="184"/>
      <c r="FG607" s="184"/>
      <c r="FH607" s="184"/>
      <c r="FI607" s="184"/>
      <c r="FJ607" s="184"/>
      <c r="FK607" s="184"/>
      <c r="FL607" s="184"/>
      <c r="FM607" s="184"/>
      <c r="FN607" s="184"/>
      <c r="FO607" s="184"/>
      <c r="FP607" s="184"/>
      <c r="FQ607" s="184"/>
      <c r="FR607" s="184"/>
      <c r="FS607" s="184"/>
      <c r="FT607" s="184"/>
      <c r="FU607" s="184"/>
      <c r="FV607" s="184"/>
      <c r="FW607" s="184"/>
      <c r="FX607" s="184"/>
      <c r="FY607" s="184"/>
      <c r="FZ607" s="184"/>
      <c r="GA607" s="184"/>
      <c r="GB607" s="184"/>
      <c r="GC607" s="184"/>
      <c r="GD607" s="184"/>
      <c r="GE607" s="184"/>
      <c r="GF607" s="184"/>
      <c r="GG607" s="184"/>
      <c r="GH607" s="184"/>
      <c r="GI607" s="184"/>
      <c r="GJ607" s="184"/>
      <c r="GK607" s="184"/>
      <c r="GL607" s="184"/>
      <c r="GM607" s="184"/>
      <c r="GN607" s="184"/>
      <c r="GO607" s="184"/>
      <c r="GP607" s="184"/>
      <c r="GQ607" s="184"/>
      <c r="GR607" s="184"/>
      <c r="GS607" s="184"/>
      <c r="GT607" s="184"/>
      <c r="GU607" s="184"/>
      <c r="GV607" s="184"/>
      <c r="GW607" s="184"/>
      <c r="GX607" s="184"/>
      <c r="GY607" s="184"/>
      <c r="GZ607" s="184"/>
      <c r="HA607" s="184"/>
      <c r="HB607" s="184"/>
      <c r="HC607" s="184"/>
      <c r="HD607" s="184"/>
      <c r="HE607" s="184"/>
      <c r="HF607" s="184"/>
      <c r="HG607" s="184"/>
      <c r="HH607" s="184"/>
      <c r="HI607" s="184"/>
      <c r="HJ607" s="184"/>
      <c r="HK607" s="578"/>
      <c r="HL607" s="185"/>
    </row>
    <row r="608" spans="1:220">
      <c r="A608" s="284"/>
      <c r="B608" s="285"/>
      <c r="C608" s="286"/>
      <c r="D608" s="287"/>
      <c r="E608" s="288"/>
      <c r="F608" s="289"/>
      <c r="G608" s="289"/>
      <c r="H608" s="289"/>
      <c r="I608" s="289"/>
      <c r="J608" s="289"/>
      <c r="K608" s="289"/>
      <c r="L608" s="289"/>
      <c r="M608" s="572"/>
      <c r="N608" s="572"/>
      <c r="O608" s="572"/>
      <c r="P608" s="572"/>
      <c r="Q608" s="572"/>
      <c r="R608" s="572"/>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c r="BU608" s="184"/>
      <c r="BV608" s="184"/>
      <c r="BW608" s="184"/>
      <c r="BX608" s="184"/>
      <c r="BY608" s="184"/>
      <c r="BZ608" s="184"/>
      <c r="CA608" s="184"/>
      <c r="CB608" s="184"/>
      <c r="CC608" s="184"/>
      <c r="CD608" s="184"/>
      <c r="CE608" s="184"/>
      <c r="CF608" s="184"/>
      <c r="CG608" s="184"/>
      <c r="CH608" s="184"/>
      <c r="CI608" s="184"/>
      <c r="CJ608" s="184"/>
      <c r="CK608" s="184"/>
      <c r="CL608" s="184"/>
      <c r="CM608" s="184"/>
      <c r="CN608" s="184"/>
      <c r="CO608" s="184"/>
      <c r="CP608" s="184"/>
      <c r="CQ608" s="184"/>
      <c r="CR608" s="184"/>
      <c r="CS608" s="184"/>
      <c r="CT608" s="184"/>
      <c r="CU608" s="184"/>
      <c r="CV608" s="184"/>
      <c r="CW608" s="184"/>
      <c r="CX608" s="184"/>
      <c r="CY608" s="184"/>
      <c r="CZ608" s="184"/>
      <c r="DA608" s="184"/>
      <c r="DB608" s="184"/>
      <c r="DC608" s="184"/>
      <c r="DD608" s="184"/>
      <c r="DE608" s="184"/>
      <c r="DF608" s="184"/>
      <c r="DG608" s="184"/>
      <c r="DH608" s="184"/>
      <c r="DI608" s="184"/>
      <c r="DJ608" s="184"/>
      <c r="DK608" s="184"/>
      <c r="DL608" s="184"/>
      <c r="DM608" s="184"/>
      <c r="DN608" s="184"/>
      <c r="DO608" s="184"/>
      <c r="DP608" s="184"/>
      <c r="DQ608" s="184"/>
      <c r="DR608" s="184"/>
      <c r="DS608" s="184"/>
      <c r="DT608" s="184"/>
      <c r="DU608" s="184"/>
      <c r="DV608" s="184"/>
      <c r="DW608" s="184"/>
      <c r="DX608" s="184"/>
      <c r="DY608" s="184"/>
      <c r="DZ608" s="184"/>
      <c r="EA608" s="184"/>
      <c r="EB608" s="184"/>
      <c r="EC608" s="184"/>
      <c r="ED608" s="184"/>
      <c r="EE608" s="184"/>
      <c r="EF608" s="184"/>
      <c r="EG608" s="184"/>
      <c r="EH608" s="184"/>
      <c r="EI608" s="184"/>
      <c r="EJ608" s="184"/>
      <c r="EK608" s="184"/>
      <c r="EL608" s="184"/>
      <c r="EM608" s="184"/>
      <c r="EN608" s="184"/>
      <c r="EO608" s="184"/>
      <c r="EP608" s="184"/>
      <c r="EQ608" s="184"/>
      <c r="ER608" s="184"/>
      <c r="ES608" s="184"/>
      <c r="ET608" s="184"/>
      <c r="EU608" s="184"/>
      <c r="EV608" s="184"/>
      <c r="EW608" s="184"/>
      <c r="EX608" s="184"/>
      <c r="EY608" s="184"/>
      <c r="EZ608" s="184"/>
      <c r="FA608" s="184"/>
      <c r="FB608" s="184"/>
      <c r="FC608" s="184"/>
      <c r="FD608" s="184"/>
      <c r="FE608" s="184"/>
      <c r="FF608" s="184"/>
      <c r="FG608" s="184"/>
      <c r="FH608" s="184"/>
      <c r="FI608" s="184"/>
      <c r="FJ608" s="184"/>
      <c r="FK608" s="184"/>
      <c r="FL608" s="184"/>
      <c r="FM608" s="184"/>
      <c r="FN608" s="184"/>
      <c r="FO608" s="184"/>
      <c r="FP608" s="184"/>
      <c r="FQ608" s="184"/>
      <c r="FR608" s="184"/>
      <c r="FS608" s="184"/>
      <c r="FT608" s="184"/>
      <c r="FU608" s="184"/>
      <c r="FV608" s="184"/>
      <c r="FW608" s="184"/>
      <c r="FX608" s="184"/>
      <c r="FY608" s="184"/>
      <c r="FZ608" s="184"/>
      <c r="GA608" s="184"/>
      <c r="GB608" s="184"/>
      <c r="GC608" s="184"/>
      <c r="GD608" s="184"/>
      <c r="GE608" s="184"/>
      <c r="GF608" s="184"/>
      <c r="GG608" s="184"/>
      <c r="GH608" s="184"/>
      <c r="GI608" s="184"/>
      <c r="GJ608" s="184"/>
      <c r="GK608" s="184"/>
      <c r="GL608" s="184"/>
      <c r="GM608" s="184"/>
      <c r="GN608" s="184"/>
      <c r="GO608" s="184"/>
      <c r="GP608" s="184"/>
      <c r="GQ608" s="184"/>
      <c r="GR608" s="184"/>
      <c r="GS608" s="184"/>
      <c r="GT608" s="184"/>
      <c r="GU608" s="184"/>
      <c r="GV608" s="184"/>
      <c r="GW608" s="184"/>
      <c r="GX608" s="184"/>
      <c r="GY608" s="184"/>
      <c r="GZ608" s="184"/>
      <c r="HA608" s="184"/>
      <c r="HB608" s="184"/>
      <c r="HC608" s="184"/>
      <c r="HD608" s="184"/>
      <c r="HE608" s="184"/>
      <c r="HF608" s="184"/>
      <c r="HG608" s="184"/>
      <c r="HH608" s="184"/>
      <c r="HI608" s="184"/>
      <c r="HJ608" s="184"/>
      <c r="HK608" s="578"/>
      <c r="HL608" s="185"/>
    </row>
    <row r="609" spans="1:220">
      <c r="A609" s="284"/>
      <c r="B609" s="285"/>
      <c r="C609" s="286"/>
      <c r="D609" s="287"/>
      <c r="E609" s="288"/>
      <c r="F609" s="289"/>
      <c r="G609" s="289"/>
      <c r="H609" s="289"/>
      <c r="I609" s="289"/>
      <c r="J609" s="289"/>
      <c r="K609" s="289"/>
      <c r="L609" s="289"/>
      <c r="M609" s="572"/>
      <c r="N609" s="572"/>
      <c r="O609" s="572"/>
      <c r="P609" s="572"/>
      <c r="Q609" s="572"/>
      <c r="R609" s="572"/>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c r="BU609" s="184"/>
      <c r="BV609" s="184"/>
      <c r="BW609" s="184"/>
      <c r="BX609" s="184"/>
      <c r="BY609" s="184"/>
      <c r="BZ609" s="184"/>
      <c r="CA609" s="184"/>
      <c r="CB609" s="184"/>
      <c r="CC609" s="184"/>
      <c r="CD609" s="184"/>
      <c r="CE609" s="184"/>
      <c r="CF609" s="184"/>
      <c r="CG609" s="184"/>
      <c r="CH609" s="184"/>
      <c r="CI609" s="184"/>
      <c r="CJ609" s="184"/>
      <c r="CK609" s="184"/>
      <c r="CL609" s="184"/>
      <c r="CM609" s="184"/>
      <c r="CN609" s="184"/>
      <c r="CO609" s="184"/>
      <c r="CP609" s="184"/>
      <c r="CQ609" s="184"/>
      <c r="CR609" s="184"/>
      <c r="CS609" s="184"/>
      <c r="CT609" s="184"/>
      <c r="CU609" s="184"/>
      <c r="CV609" s="184"/>
      <c r="CW609" s="184"/>
      <c r="CX609" s="184"/>
      <c r="CY609" s="184"/>
      <c r="CZ609" s="184"/>
      <c r="DA609" s="184"/>
      <c r="DB609" s="184"/>
      <c r="DC609" s="184"/>
      <c r="DD609" s="184"/>
      <c r="DE609" s="184"/>
      <c r="DF609" s="184"/>
      <c r="DG609" s="184"/>
      <c r="DH609" s="184"/>
      <c r="DI609" s="184"/>
      <c r="DJ609" s="184"/>
      <c r="DK609" s="184"/>
      <c r="DL609" s="184"/>
      <c r="DM609" s="184"/>
      <c r="DN609" s="184"/>
      <c r="DO609" s="184"/>
      <c r="DP609" s="184"/>
      <c r="DQ609" s="184"/>
      <c r="DR609" s="184"/>
      <c r="DS609" s="184"/>
      <c r="DT609" s="184"/>
      <c r="DU609" s="184"/>
      <c r="DV609" s="184"/>
      <c r="DW609" s="184"/>
      <c r="DX609" s="184"/>
      <c r="DY609" s="184"/>
      <c r="DZ609" s="184"/>
      <c r="EA609" s="184"/>
      <c r="EB609" s="184"/>
      <c r="EC609" s="184"/>
      <c r="ED609" s="184"/>
      <c r="EE609" s="184"/>
      <c r="EF609" s="184"/>
      <c r="EG609" s="184"/>
      <c r="EH609" s="184"/>
      <c r="EI609" s="184"/>
      <c r="EJ609" s="184"/>
      <c r="EK609" s="184"/>
      <c r="EL609" s="184"/>
      <c r="EM609" s="184"/>
      <c r="EN609" s="184"/>
      <c r="EO609" s="184"/>
      <c r="EP609" s="184"/>
      <c r="EQ609" s="184"/>
      <c r="ER609" s="184"/>
      <c r="ES609" s="184"/>
      <c r="ET609" s="184"/>
      <c r="EU609" s="184"/>
      <c r="EV609" s="184"/>
      <c r="EW609" s="184"/>
      <c r="EX609" s="184"/>
      <c r="EY609" s="184"/>
      <c r="EZ609" s="184"/>
      <c r="FA609" s="184"/>
      <c r="FB609" s="184"/>
      <c r="FC609" s="184"/>
      <c r="FD609" s="184"/>
      <c r="FE609" s="184"/>
      <c r="FF609" s="184"/>
      <c r="FG609" s="184"/>
      <c r="FH609" s="184"/>
      <c r="FI609" s="184"/>
      <c r="FJ609" s="184"/>
      <c r="FK609" s="184"/>
      <c r="FL609" s="184"/>
      <c r="FM609" s="184"/>
      <c r="FN609" s="184"/>
      <c r="FO609" s="184"/>
      <c r="FP609" s="184"/>
      <c r="FQ609" s="184"/>
      <c r="FR609" s="184"/>
      <c r="FS609" s="184"/>
      <c r="FT609" s="184"/>
      <c r="FU609" s="184"/>
      <c r="FV609" s="184"/>
      <c r="FW609" s="184"/>
      <c r="FX609" s="184"/>
      <c r="FY609" s="184"/>
      <c r="FZ609" s="184"/>
      <c r="GA609" s="184"/>
      <c r="GB609" s="184"/>
      <c r="GC609" s="184"/>
      <c r="GD609" s="184"/>
      <c r="GE609" s="184"/>
      <c r="GF609" s="184"/>
      <c r="GG609" s="184"/>
      <c r="GH609" s="184"/>
      <c r="GI609" s="184"/>
      <c r="GJ609" s="184"/>
      <c r="GK609" s="184"/>
      <c r="GL609" s="184"/>
      <c r="GM609" s="184"/>
      <c r="GN609" s="184"/>
      <c r="GO609" s="184"/>
      <c r="GP609" s="184"/>
      <c r="GQ609" s="184"/>
      <c r="GR609" s="184"/>
      <c r="GS609" s="184"/>
      <c r="GT609" s="184"/>
      <c r="GU609" s="184"/>
      <c r="GV609" s="184"/>
      <c r="GW609" s="184"/>
      <c r="GX609" s="184"/>
      <c r="GY609" s="184"/>
      <c r="GZ609" s="184"/>
      <c r="HA609" s="184"/>
      <c r="HB609" s="184"/>
      <c r="HC609" s="184"/>
      <c r="HD609" s="184"/>
      <c r="HE609" s="184"/>
      <c r="HF609" s="184"/>
      <c r="HG609" s="184"/>
      <c r="HH609" s="184"/>
      <c r="HI609" s="184"/>
      <c r="HJ609" s="184"/>
      <c r="HK609" s="578"/>
      <c r="HL609" s="185"/>
    </row>
    <row r="610" spans="1:220">
      <c r="A610" s="284"/>
      <c r="B610" s="285"/>
      <c r="C610" s="286"/>
      <c r="D610" s="287"/>
      <c r="E610" s="288"/>
      <c r="F610" s="289"/>
      <c r="G610" s="289"/>
      <c r="H610" s="289"/>
      <c r="I610" s="289"/>
      <c r="J610" s="289"/>
      <c r="K610" s="289"/>
      <c r="L610" s="289"/>
      <c r="M610" s="572"/>
      <c r="N610" s="572"/>
      <c r="O610" s="572"/>
      <c r="P610" s="572"/>
      <c r="Q610" s="572"/>
      <c r="R610" s="572"/>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c r="BU610" s="184"/>
      <c r="BV610" s="184"/>
      <c r="BW610" s="184"/>
      <c r="BX610" s="184"/>
      <c r="BY610" s="184"/>
      <c r="BZ610" s="184"/>
      <c r="CA610" s="184"/>
      <c r="CB610" s="184"/>
      <c r="CC610" s="184"/>
      <c r="CD610" s="184"/>
      <c r="CE610" s="184"/>
      <c r="CF610" s="184"/>
      <c r="CG610" s="184"/>
      <c r="CH610" s="184"/>
      <c r="CI610" s="184"/>
      <c r="CJ610" s="184"/>
      <c r="CK610" s="184"/>
      <c r="CL610" s="184"/>
      <c r="CM610" s="184"/>
      <c r="CN610" s="184"/>
      <c r="CO610" s="184"/>
      <c r="CP610" s="184"/>
      <c r="CQ610" s="184"/>
      <c r="CR610" s="184"/>
      <c r="CS610" s="184"/>
      <c r="CT610" s="184"/>
      <c r="CU610" s="184"/>
      <c r="CV610" s="184"/>
      <c r="CW610" s="184"/>
      <c r="CX610" s="184"/>
      <c r="CY610" s="184"/>
      <c r="CZ610" s="184"/>
      <c r="DA610" s="184"/>
      <c r="DB610" s="184"/>
      <c r="DC610" s="184"/>
      <c r="DD610" s="184"/>
      <c r="DE610" s="184"/>
      <c r="DF610" s="184"/>
      <c r="DG610" s="184"/>
      <c r="DH610" s="184"/>
      <c r="DI610" s="184"/>
      <c r="DJ610" s="184"/>
      <c r="DK610" s="184"/>
      <c r="DL610" s="184"/>
      <c r="DM610" s="184"/>
      <c r="DN610" s="184"/>
      <c r="DO610" s="184"/>
      <c r="DP610" s="184"/>
      <c r="DQ610" s="184"/>
      <c r="DR610" s="184"/>
      <c r="DS610" s="184"/>
      <c r="DT610" s="184"/>
      <c r="DU610" s="184"/>
      <c r="DV610" s="184"/>
      <c r="DW610" s="184"/>
      <c r="DX610" s="184"/>
      <c r="DY610" s="184"/>
      <c r="DZ610" s="184"/>
      <c r="EA610" s="184"/>
      <c r="EB610" s="184"/>
      <c r="EC610" s="184"/>
      <c r="ED610" s="184"/>
      <c r="EE610" s="184"/>
      <c r="EF610" s="184"/>
      <c r="EG610" s="184"/>
      <c r="EH610" s="184"/>
      <c r="EI610" s="184"/>
      <c r="EJ610" s="184"/>
      <c r="EK610" s="184"/>
      <c r="EL610" s="184"/>
      <c r="EM610" s="184"/>
      <c r="EN610" s="184"/>
      <c r="EO610" s="184"/>
      <c r="EP610" s="184"/>
      <c r="EQ610" s="184"/>
      <c r="ER610" s="184"/>
      <c r="ES610" s="184"/>
      <c r="ET610" s="184"/>
      <c r="EU610" s="184"/>
      <c r="EV610" s="184"/>
      <c r="EW610" s="184"/>
      <c r="EX610" s="184"/>
      <c r="EY610" s="184"/>
      <c r="EZ610" s="184"/>
      <c r="FA610" s="184"/>
      <c r="FB610" s="184"/>
      <c r="FC610" s="184"/>
      <c r="FD610" s="184"/>
      <c r="FE610" s="184"/>
      <c r="FF610" s="184"/>
      <c r="FG610" s="184"/>
      <c r="FH610" s="184"/>
      <c r="FI610" s="184"/>
      <c r="FJ610" s="184"/>
      <c r="FK610" s="184"/>
      <c r="FL610" s="184"/>
      <c r="FM610" s="184"/>
      <c r="FN610" s="184"/>
      <c r="FO610" s="184"/>
      <c r="FP610" s="184"/>
      <c r="FQ610" s="184"/>
      <c r="FR610" s="184"/>
      <c r="FS610" s="184"/>
      <c r="FT610" s="184"/>
      <c r="FU610" s="184"/>
      <c r="FV610" s="184"/>
      <c r="FW610" s="184"/>
      <c r="FX610" s="184"/>
      <c r="FY610" s="184"/>
      <c r="FZ610" s="184"/>
      <c r="GA610" s="184"/>
      <c r="GB610" s="184"/>
      <c r="GC610" s="184"/>
      <c r="GD610" s="184"/>
      <c r="GE610" s="184"/>
      <c r="GF610" s="184"/>
      <c r="GG610" s="184"/>
      <c r="GH610" s="184"/>
      <c r="GI610" s="184"/>
      <c r="GJ610" s="184"/>
      <c r="GK610" s="184"/>
      <c r="GL610" s="184"/>
      <c r="GM610" s="184"/>
      <c r="GN610" s="184"/>
      <c r="GO610" s="184"/>
      <c r="GP610" s="184"/>
      <c r="GQ610" s="184"/>
      <c r="GR610" s="184"/>
      <c r="GS610" s="184"/>
      <c r="GT610" s="184"/>
      <c r="GU610" s="184"/>
      <c r="GV610" s="184"/>
      <c r="GW610" s="184"/>
      <c r="GX610" s="184"/>
      <c r="GY610" s="184"/>
      <c r="GZ610" s="184"/>
      <c r="HA610" s="184"/>
      <c r="HB610" s="184"/>
      <c r="HC610" s="184"/>
      <c r="HD610" s="184"/>
      <c r="HE610" s="184"/>
      <c r="HF610" s="184"/>
      <c r="HG610" s="184"/>
      <c r="HH610" s="184"/>
      <c r="HI610" s="184"/>
      <c r="HJ610" s="184"/>
      <c r="HK610" s="578"/>
      <c r="HL610" s="185"/>
    </row>
    <row r="611" spans="1:220">
      <c r="A611" s="284"/>
      <c r="B611" s="285"/>
      <c r="C611" s="286"/>
      <c r="D611" s="287"/>
      <c r="E611" s="288"/>
      <c r="F611" s="289"/>
      <c r="G611" s="289"/>
      <c r="H611" s="289"/>
      <c r="I611" s="289"/>
      <c r="J611" s="289"/>
      <c r="K611" s="289"/>
      <c r="L611" s="289"/>
      <c r="M611" s="572"/>
      <c r="N611" s="572"/>
      <c r="O611" s="572"/>
      <c r="P611" s="572"/>
      <c r="Q611" s="572"/>
      <c r="R611" s="572"/>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c r="BU611" s="184"/>
      <c r="BV611" s="184"/>
      <c r="BW611" s="184"/>
      <c r="BX611" s="184"/>
      <c r="BY611" s="184"/>
      <c r="BZ611" s="184"/>
      <c r="CA611" s="184"/>
      <c r="CB611" s="184"/>
      <c r="CC611" s="184"/>
      <c r="CD611" s="184"/>
      <c r="CE611" s="184"/>
      <c r="CF611" s="184"/>
      <c r="CG611" s="184"/>
      <c r="CH611" s="184"/>
      <c r="CI611" s="184"/>
      <c r="CJ611" s="184"/>
      <c r="CK611" s="184"/>
      <c r="CL611" s="184"/>
      <c r="CM611" s="184"/>
      <c r="CN611" s="184"/>
      <c r="CO611" s="184"/>
      <c r="CP611" s="184"/>
      <c r="CQ611" s="184"/>
      <c r="CR611" s="184"/>
      <c r="CS611" s="184"/>
      <c r="CT611" s="184"/>
      <c r="CU611" s="184"/>
      <c r="CV611" s="184"/>
      <c r="CW611" s="184"/>
      <c r="CX611" s="184"/>
      <c r="CY611" s="184"/>
      <c r="CZ611" s="184"/>
      <c r="DA611" s="184"/>
      <c r="DB611" s="184"/>
      <c r="DC611" s="184"/>
      <c r="DD611" s="184"/>
      <c r="DE611" s="184"/>
      <c r="DF611" s="184"/>
      <c r="DG611" s="184"/>
      <c r="DH611" s="184"/>
      <c r="DI611" s="184"/>
      <c r="DJ611" s="184"/>
      <c r="DK611" s="184"/>
      <c r="DL611" s="184"/>
      <c r="DM611" s="184"/>
      <c r="DN611" s="184"/>
      <c r="DO611" s="184"/>
      <c r="DP611" s="184"/>
      <c r="DQ611" s="184"/>
      <c r="DR611" s="184"/>
      <c r="DS611" s="184"/>
      <c r="DT611" s="184"/>
      <c r="DU611" s="184"/>
      <c r="DV611" s="184"/>
      <c r="DW611" s="184"/>
      <c r="DX611" s="184"/>
      <c r="DY611" s="184"/>
      <c r="DZ611" s="184"/>
      <c r="EA611" s="184"/>
      <c r="EB611" s="184"/>
      <c r="EC611" s="184"/>
      <c r="ED611" s="184"/>
      <c r="EE611" s="184"/>
      <c r="EF611" s="184"/>
      <c r="EG611" s="184"/>
      <c r="EH611" s="184"/>
      <c r="EI611" s="184"/>
      <c r="EJ611" s="184"/>
      <c r="EK611" s="184"/>
      <c r="EL611" s="184"/>
      <c r="EM611" s="184"/>
      <c r="EN611" s="184"/>
      <c r="EO611" s="184"/>
      <c r="EP611" s="184"/>
      <c r="EQ611" s="184"/>
      <c r="ER611" s="184"/>
      <c r="ES611" s="184"/>
      <c r="ET611" s="184"/>
      <c r="EU611" s="184"/>
      <c r="EV611" s="184"/>
      <c r="EW611" s="184"/>
      <c r="EX611" s="184"/>
      <c r="EY611" s="184"/>
      <c r="EZ611" s="184"/>
      <c r="FA611" s="184"/>
      <c r="FB611" s="184"/>
      <c r="FC611" s="184"/>
      <c r="FD611" s="184"/>
      <c r="FE611" s="184"/>
      <c r="FF611" s="184"/>
      <c r="FG611" s="184"/>
      <c r="FH611" s="184"/>
      <c r="FI611" s="184"/>
      <c r="FJ611" s="184"/>
      <c r="FK611" s="184"/>
      <c r="FL611" s="184"/>
      <c r="FM611" s="184"/>
      <c r="FN611" s="184"/>
      <c r="FO611" s="184"/>
      <c r="FP611" s="184"/>
      <c r="FQ611" s="184"/>
      <c r="FR611" s="184"/>
      <c r="FS611" s="184"/>
      <c r="FT611" s="184"/>
      <c r="FU611" s="184"/>
      <c r="FV611" s="184"/>
      <c r="FW611" s="184"/>
      <c r="FX611" s="184"/>
      <c r="FY611" s="184"/>
      <c r="FZ611" s="184"/>
      <c r="GA611" s="184"/>
      <c r="GB611" s="184"/>
      <c r="GC611" s="184"/>
      <c r="GD611" s="184"/>
      <c r="GE611" s="184"/>
      <c r="GF611" s="184"/>
      <c r="GG611" s="184"/>
      <c r="GH611" s="184"/>
      <c r="GI611" s="184"/>
      <c r="GJ611" s="184"/>
      <c r="GK611" s="184"/>
      <c r="GL611" s="184"/>
      <c r="GM611" s="184"/>
      <c r="GN611" s="184"/>
      <c r="GO611" s="184"/>
      <c r="GP611" s="184"/>
      <c r="GQ611" s="184"/>
      <c r="GR611" s="184"/>
      <c r="GS611" s="184"/>
      <c r="GT611" s="184"/>
      <c r="GU611" s="184"/>
      <c r="GV611" s="184"/>
      <c r="GW611" s="184"/>
      <c r="GX611" s="184"/>
      <c r="GY611" s="184"/>
      <c r="GZ611" s="184"/>
      <c r="HA611" s="184"/>
      <c r="HB611" s="184"/>
      <c r="HC611" s="184"/>
      <c r="HD611" s="184"/>
      <c r="HE611" s="184"/>
      <c r="HF611" s="184"/>
      <c r="HG611" s="184"/>
      <c r="HH611" s="184"/>
      <c r="HI611" s="184"/>
      <c r="HJ611" s="184"/>
      <c r="HK611" s="578"/>
      <c r="HL611" s="185"/>
    </row>
    <row r="612" spans="1:220">
      <c r="A612" s="284"/>
      <c r="B612" s="285"/>
      <c r="C612" s="286"/>
      <c r="D612" s="287"/>
      <c r="E612" s="288"/>
      <c r="F612" s="289"/>
      <c r="G612" s="289"/>
      <c r="H612" s="289"/>
      <c r="I612" s="289"/>
      <c r="J612" s="289"/>
      <c r="K612" s="289"/>
      <c r="L612" s="289"/>
      <c r="M612" s="572"/>
      <c r="N612" s="572"/>
      <c r="O612" s="572"/>
      <c r="P612" s="572"/>
      <c r="Q612" s="572"/>
      <c r="R612" s="572"/>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c r="BU612" s="184"/>
      <c r="BV612" s="184"/>
      <c r="BW612" s="184"/>
      <c r="BX612" s="184"/>
      <c r="BY612" s="184"/>
      <c r="BZ612" s="184"/>
      <c r="CA612" s="184"/>
      <c r="CB612" s="184"/>
      <c r="CC612" s="184"/>
      <c r="CD612" s="184"/>
      <c r="CE612" s="184"/>
      <c r="CF612" s="184"/>
      <c r="CG612" s="184"/>
      <c r="CH612" s="184"/>
      <c r="CI612" s="184"/>
      <c r="CJ612" s="184"/>
      <c r="CK612" s="184"/>
      <c r="CL612" s="184"/>
      <c r="CM612" s="184"/>
      <c r="CN612" s="184"/>
      <c r="CO612" s="184"/>
      <c r="CP612" s="184"/>
      <c r="CQ612" s="184"/>
      <c r="CR612" s="184"/>
      <c r="CS612" s="184"/>
      <c r="CT612" s="184"/>
      <c r="CU612" s="184"/>
      <c r="CV612" s="184"/>
      <c r="CW612" s="184"/>
      <c r="CX612" s="184"/>
      <c r="CY612" s="184"/>
      <c r="CZ612" s="184"/>
      <c r="DA612" s="184"/>
      <c r="DB612" s="184"/>
      <c r="DC612" s="184"/>
      <c r="DD612" s="184"/>
      <c r="DE612" s="184"/>
      <c r="DF612" s="184"/>
      <c r="DG612" s="184"/>
      <c r="DH612" s="184"/>
      <c r="DI612" s="184"/>
      <c r="DJ612" s="184"/>
      <c r="DK612" s="184"/>
      <c r="DL612" s="184"/>
      <c r="DM612" s="184"/>
      <c r="DN612" s="184"/>
      <c r="DO612" s="184"/>
      <c r="DP612" s="184"/>
      <c r="DQ612" s="184"/>
      <c r="DR612" s="184"/>
      <c r="DS612" s="184"/>
      <c r="DT612" s="184"/>
      <c r="DU612" s="184"/>
      <c r="DV612" s="184"/>
      <c r="DW612" s="184"/>
      <c r="DX612" s="184"/>
      <c r="DY612" s="184"/>
      <c r="DZ612" s="184"/>
      <c r="EA612" s="184"/>
      <c r="EB612" s="184"/>
      <c r="EC612" s="184"/>
      <c r="ED612" s="184"/>
      <c r="EE612" s="184"/>
      <c r="EF612" s="184"/>
      <c r="EG612" s="184"/>
      <c r="EH612" s="184"/>
      <c r="EI612" s="184"/>
      <c r="EJ612" s="184"/>
      <c r="EK612" s="184"/>
      <c r="EL612" s="184"/>
      <c r="EM612" s="184"/>
      <c r="EN612" s="184"/>
      <c r="EO612" s="184"/>
      <c r="EP612" s="184"/>
      <c r="EQ612" s="184"/>
      <c r="ER612" s="184"/>
      <c r="ES612" s="184"/>
      <c r="ET612" s="184"/>
      <c r="EU612" s="184"/>
      <c r="EV612" s="184"/>
      <c r="EW612" s="184"/>
      <c r="EX612" s="184"/>
      <c r="EY612" s="184"/>
      <c r="EZ612" s="184"/>
      <c r="FA612" s="184"/>
      <c r="FB612" s="184"/>
      <c r="FC612" s="184"/>
      <c r="FD612" s="184"/>
      <c r="FE612" s="184"/>
      <c r="FF612" s="184"/>
      <c r="FG612" s="184"/>
      <c r="FH612" s="184"/>
      <c r="FI612" s="184"/>
      <c r="FJ612" s="184"/>
      <c r="FK612" s="184"/>
      <c r="FL612" s="184"/>
      <c r="FM612" s="184"/>
      <c r="FN612" s="184"/>
      <c r="FO612" s="184"/>
      <c r="FP612" s="184"/>
      <c r="FQ612" s="184"/>
      <c r="FR612" s="184"/>
      <c r="FS612" s="184"/>
      <c r="FT612" s="184"/>
      <c r="FU612" s="184"/>
      <c r="FV612" s="184"/>
      <c r="FW612" s="184"/>
      <c r="FX612" s="184"/>
      <c r="FY612" s="184"/>
      <c r="FZ612" s="184"/>
      <c r="GA612" s="184"/>
      <c r="GB612" s="184"/>
      <c r="GC612" s="184"/>
      <c r="GD612" s="184"/>
      <c r="GE612" s="184"/>
      <c r="GF612" s="184"/>
      <c r="GG612" s="184"/>
      <c r="GH612" s="184"/>
      <c r="GI612" s="184"/>
      <c r="GJ612" s="184"/>
      <c r="GK612" s="184"/>
      <c r="GL612" s="184"/>
      <c r="GM612" s="184"/>
      <c r="GN612" s="184"/>
      <c r="GO612" s="184"/>
      <c r="GP612" s="184"/>
      <c r="GQ612" s="184"/>
      <c r="GR612" s="184"/>
      <c r="GS612" s="184"/>
      <c r="GT612" s="184"/>
      <c r="GU612" s="184"/>
      <c r="GV612" s="184"/>
      <c r="GW612" s="184"/>
      <c r="GX612" s="184"/>
      <c r="GY612" s="184"/>
      <c r="GZ612" s="184"/>
      <c r="HA612" s="184"/>
      <c r="HB612" s="184"/>
      <c r="HC612" s="184"/>
      <c r="HD612" s="184"/>
      <c r="HE612" s="184"/>
      <c r="HF612" s="184"/>
      <c r="HG612" s="184"/>
      <c r="HH612" s="184"/>
      <c r="HI612" s="184"/>
      <c r="HJ612" s="184"/>
      <c r="HK612" s="578"/>
      <c r="HL612" s="185"/>
    </row>
    <row r="613" spans="1:220">
      <c r="A613" s="284"/>
      <c r="B613" s="285"/>
      <c r="C613" s="286"/>
      <c r="D613" s="287"/>
      <c r="E613" s="288"/>
      <c r="F613" s="289"/>
      <c r="G613" s="289"/>
      <c r="H613" s="289"/>
      <c r="I613" s="289"/>
      <c r="J613" s="289"/>
      <c r="K613" s="289"/>
      <c r="L613" s="289"/>
      <c r="M613" s="572"/>
      <c r="N613" s="572"/>
      <c r="O613" s="572"/>
      <c r="P613" s="572"/>
      <c r="Q613" s="572"/>
      <c r="R613" s="572"/>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c r="BU613" s="184"/>
      <c r="BV613" s="184"/>
      <c r="BW613" s="184"/>
      <c r="BX613" s="184"/>
      <c r="BY613" s="184"/>
      <c r="BZ613" s="184"/>
      <c r="CA613" s="184"/>
      <c r="CB613" s="184"/>
      <c r="CC613" s="184"/>
      <c r="CD613" s="184"/>
      <c r="CE613" s="184"/>
      <c r="CF613" s="184"/>
      <c r="CG613" s="184"/>
      <c r="CH613" s="184"/>
      <c r="CI613" s="184"/>
      <c r="CJ613" s="184"/>
      <c r="CK613" s="184"/>
      <c r="CL613" s="184"/>
      <c r="CM613" s="184"/>
      <c r="CN613" s="184"/>
      <c r="CO613" s="184"/>
      <c r="CP613" s="184"/>
      <c r="CQ613" s="184"/>
      <c r="CR613" s="184"/>
      <c r="CS613" s="184"/>
      <c r="CT613" s="184"/>
      <c r="CU613" s="184"/>
      <c r="CV613" s="184"/>
      <c r="CW613" s="184"/>
      <c r="CX613" s="184"/>
      <c r="CY613" s="184"/>
      <c r="CZ613" s="184"/>
      <c r="DA613" s="184"/>
      <c r="DB613" s="184"/>
      <c r="DC613" s="184"/>
      <c r="DD613" s="184"/>
      <c r="DE613" s="184"/>
      <c r="DF613" s="184"/>
      <c r="DG613" s="184"/>
      <c r="DH613" s="184"/>
      <c r="DI613" s="184"/>
      <c r="DJ613" s="184"/>
      <c r="DK613" s="184"/>
      <c r="DL613" s="184"/>
      <c r="DM613" s="184"/>
      <c r="DN613" s="184"/>
      <c r="DO613" s="184"/>
      <c r="DP613" s="184"/>
      <c r="DQ613" s="184"/>
      <c r="DR613" s="184"/>
      <c r="DS613" s="184"/>
      <c r="DT613" s="184"/>
      <c r="DU613" s="184"/>
      <c r="DV613" s="184"/>
      <c r="DW613" s="184"/>
      <c r="DX613" s="184"/>
      <c r="DY613" s="184"/>
      <c r="DZ613" s="184"/>
      <c r="EA613" s="184"/>
      <c r="EB613" s="184"/>
      <c r="EC613" s="184"/>
      <c r="ED613" s="184"/>
      <c r="EE613" s="184"/>
      <c r="EF613" s="184"/>
      <c r="EG613" s="184"/>
      <c r="EH613" s="184"/>
      <c r="EI613" s="184"/>
      <c r="EJ613" s="184"/>
      <c r="EK613" s="184"/>
      <c r="EL613" s="184"/>
      <c r="EM613" s="184"/>
      <c r="EN613" s="184"/>
      <c r="EO613" s="184"/>
      <c r="EP613" s="184"/>
      <c r="EQ613" s="184"/>
      <c r="ER613" s="184"/>
      <c r="ES613" s="184"/>
      <c r="ET613" s="184"/>
      <c r="EU613" s="184"/>
      <c r="EV613" s="184"/>
      <c r="EW613" s="184"/>
      <c r="EX613" s="184"/>
      <c r="EY613" s="184"/>
      <c r="EZ613" s="184"/>
      <c r="FA613" s="184"/>
      <c r="FB613" s="184"/>
      <c r="FC613" s="184"/>
      <c r="FD613" s="184"/>
      <c r="FE613" s="184"/>
      <c r="FF613" s="184"/>
      <c r="FG613" s="184"/>
      <c r="FH613" s="184"/>
      <c r="FI613" s="184"/>
      <c r="FJ613" s="184"/>
      <c r="FK613" s="184"/>
      <c r="FL613" s="184"/>
      <c r="FM613" s="184"/>
      <c r="FN613" s="184"/>
      <c r="FO613" s="184"/>
      <c r="FP613" s="184"/>
      <c r="FQ613" s="184"/>
      <c r="FR613" s="184"/>
      <c r="FS613" s="184"/>
      <c r="FT613" s="184"/>
      <c r="FU613" s="184"/>
      <c r="FV613" s="184"/>
      <c r="FW613" s="184"/>
      <c r="FX613" s="184"/>
      <c r="FY613" s="184"/>
      <c r="FZ613" s="184"/>
      <c r="GA613" s="184"/>
      <c r="GB613" s="184"/>
      <c r="GC613" s="184"/>
      <c r="GD613" s="184"/>
      <c r="GE613" s="184"/>
      <c r="GF613" s="184"/>
      <c r="GG613" s="184"/>
      <c r="GH613" s="184"/>
      <c r="GI613" s="184"/>
      <c r="GJ613" s="184"/>
      <c r="GK613" s="184"/>
      <c r="GL613" s="184"/>
      <c r="GM613" s="184"/>
      <c r="GN613" s="184"/>
      <c r="GO613" s="184"/>
      <c r="GP613" s="184"/>
      <c r="GQ613" s="184"/>
      <c r="GR613" s="184"/>
      <c r="GS613" s="184"/>
      <c r="GT613" s="184"/>
      <c r="GU613" s="184"/>
      <c r="GV613" s="184"/>
      <c r="GW613" s="184"/>
      <c r="GX613" s="184"/>
      <c r="GY613" s="184"/>
      <c r="GZ613" s="184"/>
      <c r="HA613" s="184"/>
      <c r="HB613" s="184"/>
      <c r="HC613" s="184"/>
      <c r="HD613" s="184"/>
      <c r="HE613" s="184"/>
      <c r="HF613" s="184"/>
      <c r="HG613" s="184"/>
      <c r="HH613" s="184"/>
      <c r="HI613" s="184"/>
      <c r="HJ613" s="184"/>
      <c r="HK613" s="578"/>
      <c r="HL613" s="185"/>
    </row>
    <row r="614" spans="1:220">
      <c r="A614" s="284"/>
      <c r="B614" s="285"/>
      <c r="C614" s="286"/>
      <c r="D614" s="287"/>
      <c r="E614" s="288"/>
      <c r="F614" s="289"/>
      <c r="G614" s="289"/>
      <c r="H614" s="289"/>
      <c r="I614" s="289"/>
      <c r="J614" s="289"/>
      <c r="K614" s="289"/>
      <c r="L614" s="289"/>
      <c r="M614" s="572"/>
      <c r="N614" s="572"/>
      <c r="O614" s="572"/>
      <c r="P614" s="572"/>
      <c r="Q614" s="572"/>
      <c r="R614" s="572"/>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c r="BU614" s="184"/>
      <c r="BV614" s="184"/>
      <c r="BW614" s="184"/>
      <c r="BX614" s="184"/>
      <c r="BY614" s="184"/>
      <c r="BZ614" s="184"/>
      <c r="CA614" s="184"/>
      <c r="CB614" s="184"/>
      <c r="CC614" s="184"/>
      <c r="CD614" s="184"/>
      <c r="CE614" s="184"/>
      <c r="CF614" s="184"/>
      <c r="CG614" s="184"/>
      <c r="CH614" s="184"/>
      <c r="CI614" s="184"/>
      <c r="CJ614" s="184"/>
      <c r="CK614" s="184"/>
      <c r="CL614" s="184"/>
      <c r="CM614" s="184"/>
      <c r="CN614" s="184"/>
      <c r="CO614" s="184"/>
      <c r="CP614" s="184"/>
      <c r="CQ614" s="184"/>
      <c r="CR614" s="184"/>
      <c r="CS614" s="184"/>
      <c r="CT614" s="184"/>
      <c r="CU614" s="184"/>
      <c r="CV614" s="184"/>
      <c r="CW614" s="184"/>
      <c r="CX614" s="184"/>
      <c r="CY614" s="184"/>
      <c r="CZ614" s="184"/>
      <c r="DA614" s="184"/>
      <c r="DB614" s="184"/>
      <c r="DC614" s="184"/>
      <c r="DD614" s="184"/>
      <c r="DE614" s="184"/>
      <c r="DF614" s="184"/>
      <c r="DG614" s="184"/>
      <c r="DH614" s="184"/>
      <c r="DI614" s="184"/>
      <c r="DJ614" s="184"/>
      <c r="DK614" s="184"/>
      <c r="DL614" s="184"/>
      <c r="DM614" s="184"/>
      <c r="DN614" s="184"/>
      <c r="DO614" s="184"/>
      <c r="DP614" s="184"/>
      <c r="DQ614" s="184"/>
      <c r="DR614" s="184"/>
      <c r="DS614" s="184"/>
      <c r="DT614" s="184"/>
      <c r="DU614" s="184"/>
      <c r="DV614" s="184"/>
      <c r="DW614" s="184"/>
      <c r="DX614" s="184"/>
      <c r="DY614" s="184"/>
      <c r="DZ614" s="184"/>
      <c r="EA614" s="184"/>
      <c r="EB614" s="184"/>
      <c r="EC614" s="184"/>
      <c r="ED614" s="184"/>
      <c r="EE614" s="184"/>
      <c r="EF614" s="184"/>
      <c r="EG614" s="184"/>
      <c r="EH614" s="184"/>
      <c r="EI614" s="184"/>
      <c r="EJ614" s="184"/>
      <c r="EK614" s="184"/>
      <c r="EL614" s="184"/>
      <c r="EM614" s="184"/>
      <c r="EN614" s="184"/>
      <c r="EO614" s="184"/>
      <c r="EP614" s="184"/>
      <c r="EQ614" s="184"/>
      <c r="ER614" s="184"/>
      <c r="ES614" s="184"/>
      <c r="ET614" s="184"/>
      <c r="EU614" s="184"/>
      <c r="EV614" s="184"/>
      <c r="EW614" s="184"/>
      <c r="EX614" s="184"/>
      <c r="EY614" s="184"/>
      <c r="EZ614" s="184"/>
      <c r="FA614" s="184"/>
      <c r="FB614" s="184"/>
      <c r="FC614" s="184"/>
      <c r="FD614" s="184"/>
      <c r="FE614" s="184"/>
      <c r="FF614" s="184"/>
      <c r="FG614" s="184"/>
      <c r="FH614" s="184"/>
      <c r="FI614" s="184"/>
      <c r="FJ614" s="184"/>
      <c r="FK614" s="184"/>
      <c r="FL614" s="184"/>
      <c r="FM614" s="184"/>
      <c r="FN614" s="184"/>
      <c r="FO614" s="184"/>
      <c r="FP614" s="184"/>
      <c r="FQ614" s="184"/>
      <c r="FR614" s="184"/>
      <c r="FS614" s="184"/>
      <c r="FT614" s="184"/>
      <c r="FU614" s="184"/>
      <c r="FV614" s="184"/>
      <c r="FW614" s="184"/>
      <c r="FX614" s="184"/>
      <c r="FY614" s="184"/>
      <c r="FZ614" s="184"/>
      <c r="GA614" s="184"/>
      <c r="GB614" s="184"/>
      <c r="GC614" s="184"/>
      <c r="GD614" s="184"/>
      <c r="GE614" s="184"/>
      <c r="GF614" s="184"/>
      <c r="GG614" s="184"/>
      <c r="GH614" s="184"/>
      <c r="GI614" s="184"/>
      <c r="GJ614" s="184"/>
      <c r="GK614" s="184"/>
      <c r="GL614" s="184"/>
      <c r="GM614" s="184"/>
      <c r="GN614" s="184"/>
      <c r="GO614" s="184"/>
      <c r="GP614" s="184"/>
      <c r="GQ614" s="184"/>
      <c r="GR614" s="184"/>
      <c r="GS614" s="184"/>
      <c r="GT614" s="184"/>
      <c r="GU614" s="184"/>
      <c r="GV614" s="184"/>
      <c r="GW614" s="184"/>
      <c r="GX614" s="184"/>
      <c r="GY614" s="184"/>
      <c r="GZ614" s="184"/>
      <c r="HA614" s="184"/>
      <c r="HB614" s="184"/>
      <c r="HC614" s="184"/>
      <c r="HD614" s="184"/>
      <c r="HE614" s="184"/>
      <c r="HF614" s="184"/>
      <c r="HG614" s="184"/>
      <c r="HH614" s="184"/>
      <c r="HI614" s="184"/>
      <c r="HJ614" s="184"/>
      <c r="HK614" s="578"/>
      <c r="HL614" s="185"/>
    </row>
    <row r="615" spans="1:220">
      <c r="A615" s="284"/>
      <c r="B615" s="285"/>
      <c r="C615" s="286"/>
      <c r="D615" s="287"/>
      <c r="E615" s="288"/>
      <c r="F615" s="289"/>
      <c r="G615" s="289"/>
      <c r="H615" s="289"/>
      <c r="I615" s="289"/>
      <c r="J615" s="289"/>
      <c r="K615" s="289"/>
      <c r="L615" s="289"/>
      <c r="M615" s="572"/>
      <c r="N615" s="572"/>
      <c r="O615" s="572"/>
      <c r="P615" s="572"/>
      <c r="Q615" s="572"/>
      <c r="R615" s="572"/>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c r="BU615" s="184"/>
      <c r="BV615" s="184"/>
      <c r="BW615" s="184"/>
      <c r="BX615" s="184"/>
      <c r="BY615" s="184"/>
      <c r="BZ615" s="184"/>
      <c r="CA615" s="184"/>
      <c r="CB615" s="184"/>
      <c r="CC615" s="184"/>
      <c r="CD615" s="184"/>
      <c r="CE615" s="184"/>
      <c r="CF615" s="184"/>
      <c r="CG615" s="184"/>
      <c r="CH615" s="184"/>
      <c r="CI615" s="184"/>
      <c r="CJ615" s="184"/>
      <c r="CK615" s="184"/>
      <c r="CL615" s="184"/>
      <c r="CM615" s="184"/>
      <c r="CN615" s="184"/>
      <c r="CO615" s="184"/>
      <c r="CP615" s="184"/>
      <c r="CQ615" s="184"/>
      <c r="CR615" s="184"/>
      <c r="CS615" s="184"/>
      <c r="CT615" s="184"/>
      <c r="CU615" s="184"/>
      <c r="CV615" s="184"/>
      <c r="CW615" s="184"/>
      <c r="CX615" s="184"/>
      <c r="CY615" s="184"/>
      <c r="CZ615" s="184"/>
      <c r="DA615" s="184"/>
      <c r="DB615" s="184"/>
      <c r="DC615" s="184"/>
      <c r="DD615" s="184"/>
      <c r="DE615" s="184"/>
      <c r="DF615" s="184"/>
      <c r="DG615" s="184"/>
      <c r="DH615" s="184"/>
      <c r="DI615" s="184"/>
      <c r="DJ615" s="184"/>
      <c r="DK615" s="184"/>
      <c r="DL615" s="184"/>
      <c r="DM615" s="184"/>
      <c r="DN615" s="184"/>
      <c r="DO615" s="184"/>
      <c r="DP615" s="184"/>
      <c r="DQ615" s="184"/>
      <c r="DR615" s="184"/>
      <c r="DS615" s="184"/>
      <c r="DT615" s="184"/>
      <c r="DU615" s="184"/>
      <c r="DV615" s="184"/>
      <c r="DW615" s="184"/>
      <c r="DX615" s="184"/>
      <c r="DY615" s="184"/>
      <c r="DZ615" s="184"/>
      <c r="EA615" s="184"/>
      <c r="EB615" s="184"/>
      <c r="EC615" s="184"/>
      <c r="ED615" s="184"/>
      <c r="EE615" s="184"/>
      <c r="EF615" s="184"/>
      <c r="EG615" s="184"/>
      <c r="EH615" s="184"/>
      <c r="EI615" s="184"/>
      <c r="EJ615" s="184"/>
      <c r="EK615" s="184"/>
      <c r="EL615" s="184"/>
      <c r="EM615" s="184"/>
      <c r="EN615" s="184"/>
      <c r="EO615" s="184"/>
      <c r="EP615" s="184"/>
      <c r="EQ615" s="184"/>
      <c r="ER615" s="184"/>
      <c r="ES615" s="184"/>
      <c r="ET615" s="184"/>
      <c r="EU615" s="184"/>
      <c r="EV615" s="184"/>
      <c r="EW615" s="184"/>
      <c r="EX615" s="184"/>
      <c r="EY615" s="184"/>
      <c r="EZ615" s="184"/>
      <c r="FA615" s="184"/>
      <c r="FB615" s="184"/>
      <c r="FC615" s="184"/>
      <c r="FD615" s="184"/>
      <c r="FE615" s="184"/>
      <c r="FF615" s="184"/>
      <c r="FG615" s="184"/>
      <c r="FH615" s="184"/>
      <c r="FI615" s="184"/>
      <c r="FJ615" s="184"/>
      <c r="FK615" s="184"/>
      <c r="FL615" s="184"/>
      <c r="FM615" s="184"/>
      <c r="FN615" s="184"/>
      <c r="FO615" s="184"/>
      <c r="FP615" s="184"/>
      <c r="FQ615" s="184"/>
      <c r="FR615" s="184"/>
      <c r="FS615" s="184"/>
      <c r="FT615" s="184"/>
      <c r="FU615" s="184"/>
      <c r="FV615" s="184"/>
      <c r="FW615" s="184"/>
      <c r="FX615" s="184"/>
      <c r="FY615" s="184"/>
      <c r="FZ615" s="184"/>
      <c r="GA615" s="184"/>
      <c r="GB615" s="184"/>
      <c r="GC615" s="184"/>
      <c r="GD615" s="184"/>
      <c r="GE615" s="184"/>
      <c r="GF615" s="184"/>
      <c r="GG615" s="184"/>
      <c r="GH615" s="184"/>
      <c r="GI615" s="184"/>
      <c r="GJ615" s="184"/>
      <c r="GK615" s="184"/>
      <c r="GL615" s="184"/>
      <c r="GM615" s="184"/>
      <c r="GN615" s="184"/>
      <c r="GO615" s="184"/>
      <c r="GP615" s="184"/>
      <c r="GQ615" s="184"/>
      <c r="GR615" s="184"/>
      <c r="GS615" s="184"/>
      <c r="GT615" s="184"/>
      <c r="GU615" s="184"/>
      <c r="GV615" s="184"/>
      <c r="GW615" s="184"/>
      <c r="GX615" s="184"/>
      <c r="GY615" s="184"/>
      <c r="GZ615" s="184"/>
      <c r="HA615" s="184"/>
      <c r="HB615" s="184"/>
      <c r="HC615" s="184"/>
      <c r="HD615" s="184"/>
      <c r="HE615" s="184"/>
      <c r="HF615" s="184"/>
      <c r="HG615" s="184"/>
      <c r="HH615" s="184"/>
      <c r="HI615" s="184"/>
      <c r="HJ615" s="184"/>
      <c r="HK615" s="578"/>
      <c r="HL615" s="185"/>
    </row>
    <row r="616" spans="1:220">
      <c r="A616" s="284"/>
      <c r="B616" s="285"/>
      <c r="C616" s="286"/>
      <c r="D616" s="287"/>
      <c r="E616" s="288"/>
      <c r="F616" s="289"/>
      <c r="G616" s="289"/>
      <c r="H616" s="289"/>
      <c r="I616" s="289"/>
      <c r="J616" s="289"/>
      <c r="K616" s="289"/>
      <c r="L616" s="289"/>
      <c r="M616" s="572"/>
      <c r="N616" s="572"/>
      <c r="O616" s="572"/>
      <c r="P616" s="572"/>
      <c r="Q616" s="572"/>
      <c r="R616" s="572"/>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c r="CE616" s="184"/>
      <c r="CF616" s="184"/>
      <c r="CG616" s="184"/>
      <c r="CH616" s="184"/>
      <c r="CI616" s="184"/>
      <c r="CJ616" s="184"/>
      <c r="CK616" s="184"/>
      <c r="CL616" s="184"/>
      <c r="CM616" s="184"/>
      <c r="CN616" s="184"/>
      <c r="CO616" s="184"/>
      <c r="CP616" s="184"/>
      <c r="CQ616" s="184"/>
      <c r="CR616" s="184"/>
      <c r="CS616" s="184"/>
      <c r="CT616" s="184"/>
      <c r="CU616" s="184"/>
      <c r="CV616" s="184"/>
      <c r="CW616" s="184"/>
      <c r="CX616" s="184"/>
      <c r="CY616" s="184"/>
      <c r="CZ616" s="184"/>
      <c r="DA616" s="184"/>
      <c r="DB616" s="184"/>
      <c r="DC616" s="184"/>
      <c r="DD616" s="184"/>
      <c r="DE616" s="184"/>
      <c r="DF616" s="184"/>
      <c r="DG616" s="184"/>
      <c r="DH616" s="184"/>
      <c r="DI616" s="184"/>
      <c r="DJ616" s="184"/>
      <c r="DK616" s="184"/>
      <c r="DL616" s="184"/>
      <c r="DM616" s="184"/>
      <c r="DN616" s="184"/>
      <c r="DO616" s="184"/>
      <c r="DP616" s="184"/>
      <c r="DQ616" s="184"/>
      <c r="DR616" s="184"/>
      <c r="DS616" s="184"/>
      <c r="DT616" s="184"/>
      <c r="DU616" s="184"/>
      <c r="DV616" s="184"/>
      <c r="DW616" s="184"/>
      <c r="DX616" s="184"/>
      <c r="DY616" s="184"/>
      <c r="DZ616" s="184"/>
      <c r="EA616" s="184"/>
      <c r="EB616" s="184"/>
      <c r="EC616" s="184"/>
      <c r="ED616" s="184"/>
      <c r="EE616" s="184"/>
      <c r="EF616" s="184"/>
      <c r="EG616" s="184"/>
      <c r="EH616" s="184"/>
      <c r="EI616" s="184"/>
      <c r="EJ616" s="184"/>
      <c r="EK616" s="184"/>
      <c r="EL616" s="184"/>
      <c r="EM616" s="184"/>
      <c r="EN616" s="184"/>
      <c r="EO616" s="184"/>
      <c r="EP616" s="184"/>
      <c r="EQ616" s="184"/>
      <c r="ER616" s="184"/>
      <c r="ES616" s="184"/>
      <c r="ET616" s="184"/>
      <c r="EU616" s="184"/>
      <c r="EV616" s="184"/>
      <c r="EW616" s="184"/>
      <c r="EX616" s="184"/>
      <c r="EY616" s="184"/>
      <c r="EZ616" s="184"/>
      <c r="FA616" s="184"/>
      <c r="FB616" s="184"/>
      <c r="FC616" s="184"/>
      <c r="FD616" s="184"/>
      <c r="FE616" s="184"/>
      <c r="FF616" s="184"/>
      <c r="FG616" s="184"/>
      <c r="FH616" s="184"/>
      <c r="FI616" s="184"/>
      <c r="FJ616" s="184"/>
      <c r="FK616" s="184"/>
      <c r="FL616" s="184"/>
      <c r="FM616" s="184"/>
      <c r="FN616" s="184"/>
      <c r="FO616" s="184"/>
      <c r="FP616" s="184"/>
      <c r="FQ616" s="184"/>
      <c r="FR616" s="184"/>
      <c r="FS616" s="184"/>
      <c r="FT616" s="184"/>
      <c r="FU616" s="184"/>
      <c r="FV616" s="184"/>
      <c r="FW616" s="184"/>
      <c r="FX616" s="184"/>
      <c r="FY616" s="184"/>
      <c r="FZ616" s="184"/>
      <c r="GA616" s="184"/>
      <c r="GB616" s="184"/>
      <c r="GC616" s="184"/>
      <c r="GD616" s="184"/>
      <c r="GE616" s="184"/>
      <c r="GF616" s="184"/>
      <c r="GG616" s="184"/>
      <c r="GH616" s="184"/>
      <c r="GI616" s="184"/>
      <c r="GJ616" s="184"/>
      <c r="GK616" s="184"/>
      <c r="GL616" s="184"/>
      <c r="GM616" s="184"/>
      <c r="GN616" s="184"/>
      <c r="GO616" s="184"/>
      <c r="GP616" s="184"/>
      <c r="GQ616" s="184"/>
      <c r="GR616" s="184"/>
      <c r="GS616" s="184"/>
      <c r="GT616" s="184"/>
      <c r="GU616" s="184"/>
      <c r="GV616" s="184"/>
      <c r="GW616" s="184"/>
      <c r="GX616" s="184"/>
      <c r="GY616" s="184"/>
      <c r="GZ616" s="184"/>
      <c r="HA616" s="184"/>
      <c r="HB616" s="184"/>
      <c r="HC616" s="184"/>
      <c r="HD616" s="184"/>
      <c r="HE616" s="184"/>
      <c r="HF616" s="184"/>
      <c r="HG616" s="184"/>
      <c r="HH616" s="184"/>
      <c r="HI616" s="184"/>
      <c r="HJ616" s="184"/>
      <c r="HK616" s="578"/>
      <c r="HL616" s="185"/>
    </row>
    <row r="617" spans="1:220">
      <c r="A617" s="284"/>
      <c r="B617" s="285"/>
      <c r="C617" s="286"/>
      <c r="D617" s="287"/>
      <c r="E617" s="288"/>
      <c r="F617" s="289"/>
      <c r="G617" s="289"/>
      <c r="H617" s="289"/>
      <c r="I617" s="289"/>
      <c r="J617" s="289"/>
      <c r="K617" s="289"/>
      <c r="L617" s="289"/>
      <c r="M617" s="572"/>
      <c r="N617" s="572"/>
      <c r="O617" s="572"/>
      <c r="P617" s="572"/>
      <c r="Q617" s="572"/>
      <c r="R617" s="572"/>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c r="CN617" s="184"/>
      <c r="CO617" s="184"/>
      <c r="CP617" s="184"/>
      <c r="CQ617" s="184"/>
      <c r="CR617" s="184"/>
      <c r="CS617" s="184"/>
      <c r="CT617" s="184"/>
      <c r="CU617" s="184"/>
      <c r="CV617" s="184"/>
      <c r="CW617" s="184"/>
      <c r="CX617" s="184"/>
      <c r="CY617" s="184"/>
      <c r="CZ617" s="184"/>
      <c r="DA617" s="184"/>
      <c r="DB617" s="184"/>
      <c r="DC617" s="184"/>
      <c r="DD617" s="184"/>
      <c r="DE617" s="184"/>
      <c r="DF617" s="184"/>
      <c r="DG617" s="184"/>
      <c r="DH617" s="184"/>
      <c r="DI617" s="184"/>
      <c r="DJ617" s="184"/>
      <c r="DK617" s="184"/>
      <c r="DL617" s="184"/>
      <c r="DM617" s="184"/>
      <c r="DN617" s="184"/>
      <c r="DO617" s="184"/>
      <c r="DP617" s="184"/>
      <c r="DQ617" s="184"/>
      <c r="DR617" s="184"/>
      <c r="DS617" s="184"/>
      <c r="DT617" s="184"/>
      <c r="DU617" s="184"/>
      <c r="DV617" s="184"/>
      <c r="DW617" s="184"/>
      <c r="DX617" s="184"/>
      <c r="DY617" s="184"/>
      <c r="DZ617" s="184"/>
      <c r="EA617" s="184"/>
      <c r="EB617" s="184"/>
      <c r="EC617" s="184"/>
      <c r="ED617" s="184"/>
      <c r="EE617" s="184"/>
      <c r="EF617" s="184"/>
      <c r="EG617" s="184"/>
      <c r="EH617" s="184"/>
      <c r="EI617" s="184"/>
      <c r="EJ617" s="184"/>
      <c r="EK617" s="184"/>
      <c r="EL617" s="184"/>
      <c r="EM617" s="184"/>
      <c r="EN617" s="184"/>
      <c r="EO617" s="184"/>
      <c r="EP617" s="184"/>
      <c r="EQ617" s="184"/>
      <c r="ER617" s="184"/>
      <c r="ES617" s="184"/>
      <c r="ET617" s="184"/>
      <c r="EU617" s="184"/>
      <c r="EV617" s="184"/>
      <c r="EW617" s="184"/>
      <c r="EX617" s="184"/>
      <c r="EY617" s="184"/>
      <c r="EZ617" s="184"/>
      <c r="FA617" s="184"/>
      <c r="FB617" s="184"/>
      <c r="FC617" s="184"/>
      <c r="FD617" s="184"/>
      <c r="FE617" s="184"/>
      <c r="FF617" s="184"/>
      <c r="FG617" s="184"/>
      <c r="FH617" s="184"/>
      <c r="FI617" s="184"/>
      <c r="FJ617" s="184"/>
      <c r="FK617" s="184"/>
      <c r="FL617" s="184"/>
      <c r="FM617" s="184"/>
      <c r="FN617" s="184"/>
      <c r="FO617" s="184"/>
      <c r="FP617" s="184"/>
      <c r="FQ617" s="184"/>
      <c r="FR617" s="184"/>
      <c r="FS617" s="184"/>
      <c r="FT617" s="184"/>
      <c r="FU617" s="184"/>
      <c r="FV617" s="184"/>
      <c r="FW617" s="184"/>
      <c r="FX617" s="184"/>
      <c r="FY617" s="184"/>
      <c r="FZ617" s="184"/>
      <c r="GA617" s="184"/>
      <c r="GB617" s="184"/>
      <c r="GC617" s="184"/>
      <c r="GD617" s="184"/>
      <c r="GE617" s="184"/>
      <c r="GF617" s="184"/>
      <c r="GG617" s="184"/>
      <c r="GH617" s="184"/>
      <c r="GI617" s="184"/>
      <c r="GJ617" s="184"/>
      <c r="GK617" s="184"/>
      <c r="GL617" s="184"/>
      <c r="GM617" s="184"/>
      <c r="GN617" s="184"/>
      <c r="GO617" s="184"/>
      <c r="GP617" s="184"/>
      <c r="GQ617" s="184"/>
      <c r="GR617" s="184"/>
      <c r="GS617" s="184"/>
      <c r="GT617" s="184"/>
      <c r="GU617" s="184"/>
      <c r="GV617" s="184"/>
      <c r="GW617" s="184"/>
      <c r="GX617" s="184"/>
      <c r="GY617" s="184"/>
      <c r="GZ617" s="184"/>
      <c r="HA617" s="184"/>
      <c r="HB617" s="184"/>
      <c r="HC617" s="184"/>
      <c r="HD617" s="184"/>
      <c r="HE617" s="184"/>
      <c r="HF617" s="184"/>
      <c r="HG617" s="184"/>
      <c r="HH617" s="184"/>
      <c r="HI617" s="184"/>
      <c r="HJ617" s="184"/>
      <c r="HK617" s="578"/>
      <c r="HL617" s="185"/>
    </row>
    <row r="618" spans="1:220">
      <c r="A618" s="284"/>
      <c r="B618" s="285"/>
      <c r="C618" s="286"/>
      <c r="D618" s="287"/>
      <c r="E618" s="288"/>
      <c r="F618" s="289"/>
      <c r="G618" s="289"/>
      <c r="H618" s="289"/>
      <c r="I618" s="289"/>
      <c r="J618" s="289"/>
      <c r="K618" s="289"/>
      <c r="L618" s="289"/>
      <c r="M618" s="572"/>
      <c r="N618" s="572"/>
      <c r="O618" s="572"/>
      <c r="P618" s="572"/>
      <c r="Q618" s="572"/>
      <c r="R618" s="572"/>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c r="BU618" s="184"/>
      <c r="BV618" s="184"/>
      <c r="BW618" s="184"/>
      <c r="BX618" s="184"/>
      <c r="BY618" s="184"/>
      <c r="BZ618" s="184"/>
      <c r="CA618" s="184"/>
      <c r="CB618" s="184"/>
      <c r="CC618" s="184"/>
      <c r="CD618" s="184"/>
      <c r="CE618" s="184"/>
      <c r="CF618" s="184"/>
      <c r="CG618" s="184"/>
      <c r="CH618" s="184"/>
      <c r="CI618" s="184"/>
      <c r="CJ618" s="184"/>
      <c r="CK618" s="184"/>
      <c r="CL618" s="184"/>
      <c r="CM618" s="184"/>
      <c r="CN618" s="184"/>
      <c r="CO618" s="184"/>
      <c r="CP618" s="184"/>
      <c r="CQ618" s="184"/>
      <c r="CR618" s="184"/>
      <c r="CS618" s="184"/>
      <c r="CT618" s="184"/>
      <c r="CU618" s="184"/>
      <c r="CV618" s="184"/>
      <c r="CW618" s="184"/>
      <c r="CX618" s="184"/>
      <c r="CY618" s="184"/>
      <c r="CZ618" s="184"/>
      <c r="DA618" s="184"/>
      <c r="DB618" s="184"/>
      <c r="DC618" s="184"/>
      <c r="DD618" s="184"/>
      <c r="DE618" s="184"/>
      <c r="DF618" s="184"/>
      <c r="DG618" s="184"/>
      <c r="DH618" s="184"/>
      <c r="DI618" s="184"/>
      <c r="DJ618" s="184"/>
      <c r="DK618" s="184"/>
      <c r="DL618" s="184"/>
      <c r="DM618" s="184"/>
      <c r="DN618" s="184"/>
      <c r="DO618" s="184"/>
      <c r="DP618" s="184"/>
      <c r="DQ618" s="184"/>
      <c r="DR618" s="184"/>
      <c r="DS618" s="184"/>
      <c r="DT618" s="184"/>
      <c r="DU618" s="184"/>
      <c r="DV618" s="184"/>
      <c r="DW618" s="184"/>
      <c r="DX618" s="184"/>
      <c r="DY618" s="184"/>
      <c r="DZ618" s="184"/>
      <c r="EA618" s="184"/>
      <c r="EB618" s="184"/>
      <c r="EC618" s="184"/>
      <c r="ED618" s="184"/>
      <c r="EE618" s="184"/>
      <c r="EF618" s="184"/>
      <c r="EG618" s="184"/>
      <c r="EH618" s="184"/>
      <c r="EI618" s="184"/>
      <c r="EJ618" s="184"/>
      <c r="EK618" s="184"/>
      <c r="EL618" s="184"/>
      <c r="EM618" s="184"/>
      <c r="EN618" s="184"/>
      <c r="EO618" s="184"/>
      <c r="EP618" s="184"/>
      <c r="EQ618" s="184"/>
      <c r="ER618" s="184"/>
      <c r="ES618" s="184"/>
      <c r="ET618" s="184"/>
      <c r="EU618" s="184"/>
      <c r="EV618" s="184"/>
      <c r="EW618" s="184"/>
      <c r="EX618" s="184"/>
      <c r="EY618" s="184"/>
      <c r="EZ618" s="184"/>
      <c r="FA618" s="184"/>
      <c r="FB618" s="184"/>
      <c r="FC618" s="184"/>
      <c r="FD618" s="184"/>
      <c r="FE618" s="184"/>
      <c r="FF618" s="184"/>
      <c r="FG618" s="184"/>
      <c r="FH618" s="184"/>
      <c r="FI618" s="184"/>
      <c r="FJ618" s="184"/>
      <c r="FK618" s="184"/>
      <c r="FL618" s="184"/>
      <c r="FM618" s="184"/>
      <c r="FN618" s="184"/>
      <c r="FO618" s="184"/>
      <c r="FP618" s="184"/>
      <c r="FQ618" s="184"/>
      <c r="FR618" s="184"/>
      <c r="FS618" s="184"/>
      <c r="FT618" s="184"/>
      <c r="FU618" s="184"/>
      <c r="FV618" s="184"/>
      <c r="FW618" s="184"/>
      <c r="FX618" s="184"/>
      <c r="FY618" s="184"/>
      <c r="FZ618" s="184"/>
      <c r="GA618" s="184"/>
      <c r="GB618" s="184"/>
      <c r="GC618" s="184"/>
      <c r="GD618" s="184"/>
      <c r="GE618" s="184"/>
      <c r="GF618" s="184"/>
      <c r="GG618" s="184"/>
      <c r="GH618" s="184"/>
      <c r="GI618" s="184"/>
      <c r="GJ618" s="184"/>
      <c r="GK618" s="184"/>
      <c r="GL618" s="184"/>
      <c r="GM618" s="184"/>
      <c r="GN618" s="184"/>
      <c r="GO618" s="184"/>
      <c r="GP618" s="184"/>
      <c r="GQ618" s="184"/>
      <c r="GR618" s="184"/>
      <c r="GS618" s="184"/>
      <c r="GT618" s="184"/>
      <c r="GU618" s="184"/>
      <c r="GV618" s="184"/>
      <c r="GW618" s="184"/>
      <c r="GX618" s="184"/>
      <c r="GY618" s="184"/>
      <c r="GZ618" s="184"/>
      <c r="HA618" s="184"/>
      <c r="HB618" s="184"/>
      <c r="HC618" s="184"/>
      <c r="HD618" s="184"/>
      <c r="HE618" s="184"/>
      <c r="HF618" s="184"/>
      <c r="HG618" s="184"/>
      <c r="HH618" s="184"/>
      <c r="HI618" s="184"/>
      <c r="HJ618" s="184"/>
      <c r="HK618" s="578"/>
      <c r="HL618" s="185"/>
    </row>
    <row r="619" spans="1:220">
      <c r="A619" s="284"/>
      <c r="B619" s="285"/>
      <c r="C619" s="286"/>
      <c r="D619" s="287"/>
      <c r="E619" s="288"/>
      <c r="F619" s="289"/>
      <c r="G619" s="289"/>
      <c r="H619" s="289"/>
      <c r="I619" s="289"/>
      <c r="J619" s="289"/>
      <c r="K619" s="289"/>
      <c r="L619" s="289"/>
      <c r="M619" s="572"/>
      <c r="N619" s="572"/>
      <c r="O619" s="572"/>
      <c r="P619" s="572"/>
      <c r="Q619" s="572"/>
      <c r="R619" s="572"/>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c r="BU619" s="184"/>
      <c r="BV619" s="184"/>
      <c r="BW619" s="184"/>
      <c r="BX619" s="184"/>
      <c r="BY619" s="184"/>
      <c r="BZ619" s="184"/>
      <c r="CA619" s="184"/>
      <c r="CB619" s="184"/>
      <c r="CC619" s="184"/>
      <c r="CD619" s="184"/>
      <c r="CE619" s="184"/>
      <c r="CF619" s="184"/>
      <c r="CG619" s="184"/>
      <c r="CH619" s="184"/>
      <c r="CI619" s="184"/>
      <c r="CJ619" s="184"/>
      <c r="CK619" s="184"/>
      <c r="CL619" s="184"/>
      <c r="CM619" s="184"/>
      <c r="CN619" s="184"/>
      <c r="CO619" s="184"/>
      <c r="CP619" s="184"/>
      <c r="CQ619" s="184"/>
      <c r="CR619" s="184"/>
      <c r="CS619" s="184"/>
      <c r="CT619" s="184"/>
      <c r="CU619" s="184"/>
      <c r="CV619" s="184"/>
      <c r="CW619" s="184"/>
      <c r="CX619" s="184"/>
      <c r="CY619" s="184"/>
      <c r="CZ619" s="184"/>
      <c r="DA619" s="184"/>
      <c r="DB619" s="184"/>
      <c r="DC619" s="184"/>
      <c r="DD619" s="184"/>
      <c r="DE619" s="184"/>
      <c r="DF619" s="184"/>
      <c r="DG619" s="184"/>
      <c r="DH619" s="184"/>
      <c r="DI619" s="184"/>
      <c r="DJ619" s="184"/>
      <c r="DK619" s="184"/>
      <c r="DL619" s="184"/>
      <c r="DM619" s="184"/>
      <c r="DN619" s="184"/>
      <c r="DO619" s="184"/>
      <c r="DP619" s="184"/>
      <c r="DQ619" s="184"/>
      <c r="DR619" s="184"/>
      <c r="DS619" s="184"/>
      <c r="DT619" s="184"/>
      <c r="DU619" s="184"/>
      <c r="DV619" s="184"/>
      <c r="DW619" s="184"/>
      <c r="DX619" s="184"/>
      <c r="DY619" s="184"/>
      <c r="DZ619" s="184"/>
      <c r="EA619" s="184"/>
      <c r="EB619" s="184"/>
      <c r="EC619" s="184"/>
      <c r="ED619" s="184"/>
      <c r="EE619" s="184"/>
      <c r="EF619" s="184"/>
      <c r="EG619" s="184"/>
      <c r="EH619" s="184"/>
      <c r="EI619" s="184"/>
      <c r="EJ619" s="184"/>
      <c r="EK619" s="184"/>
      <c r="EL619" s="184"/>
      <c r="EM619" s="184"/>
      <c r="EN619" s="184"/>
      <c r="EO619" s="184"/>
      <c r="EP619" s="184"/>
      <c r="EQ619" s="184"/>
      <c r="ER619" s="184"/>
      <c r="ES619" s="184"/>
      <c r="ET619" s="184"/>
      <c r="EU619" s="184"/>
      <c r="EV619" s="184"/>
      <c r="EW619" s="184"/>
      <c r="EX619" s="184"/>
      <c r="EY619" s="184"/>
      <c r="EZ619" s="184"/>
      <c r="FA619" s="184"/>
      <c r="FB619" s="184"/>
      <c r="FC619" s="184"/>
      <c r="FD619" s="184"/>
      <c r="FE619" s="184"/>
      <c r="FF619" s="184"/>
      <c r="FG619" s="184"/>
      <c r="FH619" s="184"/>
      <c r="FI619" s="184"/>
      <c r="FJ619" s="184"/>
      <c r="FK619" s="184"/>
      <c r="FL619" s="184"/>
      <c r="FM619" s="184"/>
      <c r="FN619" s="184"/>
      <c r="FO619" s="184"/>
      <c r="FP619" s="184"/>
      <c r="FQ619" s="184"/>
      <c r="FR619" s="184"/>
      <c r="FS619" s="184"/>
      <c r="FT619" s="184"/>
      <c r="FU619" s="184"/>
      <c r="FV619" s="184"/>
      <c r="FW619" s="184"/>
      <c r="FX619" s="184"/>
      <c r="FY619" s="184"/>
      <c r="FZ619" s="184"/>
      <c r="GA619" s="184"/>
      <c r="GB619" s="184"/>
      <c r="GC619" s="184"/>
      <c r="GD619" s="184"/>
      <c r="GE619" s="184"/>
      <c r="GF619" s="184"/>
      <c r="GG619" s="184"/>
      <c r="GH619" s="184"/>
      <c r="GI619" s="184"/>
      <c r="GJ619" s="184"/>
      <c r="GK619" s="184"/>
      <c r="GL619" s="184"/>
      <c r="GM619" s="184"/>
      <c r="GN619" s="184"/>
      <c r="GO619" s="184"/>
      <c r="GP619" s="184"/>
      <c r="GQ619" s="184"/>
      <c r="GR619" s="184"/>
      <c r="GS619" s="184"/>
      <c r="GT619" s="184"/>
      <c r="GU619" s="184"/>
      <c r="GV619" s="184"/>
      <c r="GW619" s="184"/>
      <c r="GX619" s="184"/>
      <c r="GY619" s="184"/>
      <c r="GZ619" s="184"/>
      <c r="HA619" s="184"/>
      <c r="HB619" s="184"/>
      <c r="HC619" s="184"/>
      <c r="HD619" s="184"/>
      <c r="HE619" s="184"/>
      <c r="HF619" s="184"/>
      <c r="HG619" s="184"/>
      <c r="HH619" s="184"/>
      <c r="HI619" s="184"/>
      <c r="HJ619" s="184"/>
      <c r="HK619" s="578"/>
      <c r="HL619" s="185"/>
    </row>
    <row r="620" spans="1:220">
      <c r="A620" s="284"/>
      <c r="B620" s="285"/>
      <c r="C620" s="286"/>
      <c r="D620" s="287"/>
      <c r="E620" s="288"/>
      <c r="F620" s="289"/>
      <c r="G620" s="289"/>
      <c r="H620" s="289"/>
      <c r="I620" s="289"/>
      <c r="J620" s="289"/>
      <c r="K620" s="289"/>
      <c r="L620" s="289"/>
      <c r="M620" s="572"/>
      <c r="N620" s="572"/>
      <c r="O620" s="572"/>
      <c r="P620" s="572"/>
      <c r="Q620" s="572"/>
      <c r="R620" s="572"/>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c r="BU620" s="184"/>
      <c r="BV620" s="184"/>
      <c r="BW620" s="184"/>
      <c r="BX620" s="184"/>
      <c r="BY620" s="184"/>
      <c r="BZ620" s="184"/>
      <c r="CA620" s="184"/>
      <c r="CB620" s="184"/>
      <c r="CC620" s="184"/>
      <c r="CD620" s="184"/>
      <c r="CE620" s="184"/>
      <c r="CF620" s="184"/>
      <c r="CG620" s="184"/>
      <c r="CH620" s="184"/>
      <c r="CI620" s="184"/>
      <c r="CJ620" s="184"/>
      <c r="CK620" s="184"/>
      <c r="CL620" s="184"/>
      <c r="CM620" s="184"/>
      <c r="CN620" s="184"/>
      <c r="CO620" s="184"/>
      <c r="CP620" s="184"/>
      <c r="CQ620" s="184"/>
      <c r="CR620" s="184"/>
      <c r="CS620" s="184"/>
      <c r="CT620" s="184"/>
      <c r="CU620" s="184"/>
      <c r="CV620" s="184"/>
      <c r="CW620" s="184"/>
      <c r="CX620" s="184"/>
      <c r="CY620" s="184"/>
      <c r="CZ620" s="184"/>
      <c r="DA620" s="184"/>
      <c r="DB620" s="184"/>
      <c r="DC620" s="184"/>
      <c r="DD620" s="184"/>
      <c r="DE620" s="184"/>
      <c r="DF620" s="184"/>
      <c r="DG620" s="184"/>
      <c r="DH620" s="184"/>
      <c r="DI620" s="184"/>
      <c r="DJ620" s="184"/>
      <c r="DK620" s="184"/>
      <c r="DL620" s="184"/>
      <c r="DM620" s="184"/>
      <c r="DN620" s="184"/>
      <c r="DO620" s="184"/>
      <c r="DP620" s="184"/>
      <c r="DQ620" s="184"/>
      <c r="DR620" s="184"/>
      <c r="DS620" s="184"/>
      <c r="DT620" s="184"/>
      <c r="DU620" s="184"/>
      <c r="DV620" s="184"/>
      <c r="DW620" s="184"/>
      <c r="DX620" s="184"/>
      <c r="DY620" s="184"/>
      <c r="DZ620" s="184"/>
      <c r="EA620" s="184"/>
      <c r="EB620" s="184"/>
      <c r="EC620" s="184"/>
      <c r="ED620" s="184"/>
      <c r="EE620" s="184"/>
      <c r="EF620" s="184"/>
      <c r="EG620" s="184"/>
      <c r="EH620" s="184"/>
      <c r="EI620" s="184"/>
      <c r="EJ620" s="184"/>
      <c r="EK620" s="184"/>
      <c r="EL620" s="184"/>
      <c r="EM620" s="184"/>
      <c r="EN620" s="184"/>
      <c r="EO620" s="184"/>
      <c r="EP620" s="184"/>
      <c r="EQ620" s="184"/>
      <c r="ER620" s="184"/>
      <c r="ES620" s="184"/>
      <c r="ET620" s="184"/>
      <c r="EU620" s="184"/>
      <c r="EV620" s="184"/>
      <c r="EW620" s="184"/>
      <c r="EX620" s="184"/>
      <c r="EY620" s="184"/>
      <c r="EZ620" s="184"/>
      <c r="FA620" s="184"/>
      <c r="FB620" s="184"/>
      <c r="FC620" s="184"/>
      <c r="FD620" s="184"/>
      <c r="FE620" s="184"/>
      <c r="FF620" s="184"/>
      <c r="FG620" s="184"/>
      <c r="FH620" s="184"/>
      <c r="FI620" s="184"/>
      <c r="FJ620" s="184"/>
      <c r="FK620" s="184"/>
      <c r="FL620" s="184"/>
      <c r="FM620" s="184"/>
      <c r="FN620" s="184"/>
      <c r="FO620" s="184"/>
      <c r="FP620" s="184"/>
      <c r="FQ620" s="184"/>
      <c r="FR620" s="184"/>
      <c r="FS620" s="184"/>
      <c r="FT620" s="184"/>
      <c r="FU620" s="184"/>
      <c r="FV620" s="184"/>
      <c r="FW620" s="184"/>
      <c r="FX620" s="184"/>
      <c r="FY620" s="184"/>
      <c r="FZ620" s="184"/>
      <c r="GA620" s="184"/>
      <c r="GB620" s="184"/>
      <c r="GC620" s="184"/>
      <c r="GD620" s="184"/>
      <c r="GE620" s="184"/>
      <c r="GF620" s="184"/>
      <c r="GG620" s="184"/>
      <c r="GH620" s="184"/>
      <c r="GI620" s="184"/>
      <c r="GJ620" s="184"/>
      <c r="GK620" s="184"/>
      <c r="GL620" s="184"/>
      <c r="GM620" s="184"/>
      <c r="GN620" s="184"/>
      <c r="GO620" s="184"/>
      <c r="GP620" s="184"/>
      <c r="GQ620" s="184"/>
      <c r="GR620" s="184"/>
      <c r="GS620" s="184"/>
      <c r="GT620" s="184"/>
      <c r="GU620" s="184"/>
      <c r="GV620" s="184"/>
      <c r="GW620" s="184"/>
      <c r="GX620" s="184"/>
      <c r="GY620" s="184"/>
      <c r="GZ620" s="184"/>
      <c r="HA620" s="184"/>
      <c r="HB620" s="184"/>
      <c r="HC620" s="184"/>
      <c r="HD620" s="184"/>
      <c r="HE620" s="184"/>
      <c r="HF620" s="184"/>
      <c r="HG620" s="184"/>
      <c r="HH620" s="184"/>
      <c r="HI620" s="184"/>
      <c r="HJ620" s="184"/>
      <c r="HK620" s="578"/>
      <c r="HL620" s="185"/>
    </row>
    <row r="621" spans="1:220">
      <c r="A621" s="284"/>
      <c r="B621" s="285"/>
      <c r="C621" s="286"/>
      <c r="D621" s="287"/>
      <c r="E621" s="288"/>
      <c r="F621" s="289"/>
      <c r="G621" s="289"/>
      <c r="H621" s="289"/>
      <c r="I621" s="289"/>
      <c r="J621" s="289"/>
      <c r="K621" s="289"/>
      <c r="L621" s="289"/>
      <c r="M621" s="572"/>
      <c r="N621" s="572"/>
      <c r="O621" s="572"/>
      <c r="P621" s="572"/>
      <c r="Q621" s="572"/>
      <c r="R621" s="572"/>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c r="BU621" s="184"/>
      <c r="BV621" s="184"/>
      <c r="BW621" s="184"/>
      <c r="BX621" s="184"/>
      <c r="BY621" s="184"/>
      <c r="BZ621" s="184"/>
      <c r="CA621" s="184"/>
      <c r="CB621" s="184"/>
      <c r="CC621" s="184"/>
      <c r="CD621" s="184"/>
      <c r="CE621" s="184"/>
      <c r="CF621" s="184"/>
      <c r="CG621" s="184"/>
      <c r="CH621" s="184"/>
      <c r="CI621" s="184"/>
      <c r="CJ621" s="184"/>
      <c r="CK621" s="184"/>
      <c r="CL621" s="184"/>
      <c r="CM621" s="184"/>
      <c r="CN621" s="184"/>
      <c r="CO621" s="184"/>
      <c r="CP621" s="184"/>
      <c r="CQ621" s="184"/>
      <c r="CR621" s="184"/>
      <c r="CS621" s="184"/>
      <c r="CT621" s="184"/>
      <c r="CU621" s="184"/>
      <c r="CV621" s="184"/>
      <c r="CW621" s="184"/>
      <c r="CX621" s="184"/>
      <c r="CY621" s="184"/>
      <c r="CZ621" s="184"/>
      <c r="DA621" s="184"/>
      <c r="DB621" s="184"/>
      <c r="DC621" s="184"/>
      <c r="DD621" s="184"/>
      <c r="DE621" s="184"/>
      <c r="DF621" s="184"/>
      <c r="DG621" s="184"/>
      <c r="DH621" s="184"/>
      <c r="DI621" s="184"/>
      <c r="DJ621" s="184"/>
      <c r="DK621" s="184"/>
      <c r="DL621" s="184"/>
      <c r="DM621" s="184"/>
      <c r="DN621" s="184"/>
      <c r="DO621" s="184"/>
      <c r="DP621" s="184"/>
      <c r="DQ621" s="184"/>
      <c r="DR621" s="184"/>
      <c r="DS621" s="184"/>
      <c r="DT621" s="184"/>
      <c r="DU621" s="184"/>
      <c r="DV621" s="184"/>
      <c r="DW621" s="184"/>
      <c r="DX621" s="184"/>
      <c r="DY621" s="184"/>
      <c r="DZ621" s="184"/>
      <c r="EA621" s="184"/>
      <c r="EB621" s="184"/>
      <c r="EC621" s="184"/>
      <c r="ED621" s="184"/>
      <c r="EE621" s="184"/>
      <c r="EF621" s="184"/>
      <c r="EG621" s="184"/>
      <c r="EH621" s="184"/>
      <c r="EI621" s="184"/>
      <c r="EJ621" s="184"/>
      <c r="EK621" s="184"/>
      <c r="EL621" s="184"/>
      <c r="EM621" s="184"/>
      <c r="EN621" s="184"/>
      <c r="EO621" s="184"/>
      <c r="EP621" s="184"/>
      <c r="EQ621" s="184"/>
      <c r="ER621" s="184"/>
      <c r="ES621" s="184"/>
      <c r="ET621" s="184"/>
      <c r="EU621" s="184"/>
      <c r="EV621" s="184"/>
      <c r="EW621" s="184"/>
      <c r="EX621" s="184"/>
      <c r="EY621" s="184"/>
      <c r="EZ621" s="184"/>
      <c r="FA621" s="184"/>
      <c r="FB621" s="184"/>
      <c r="FC621" s="184"/>
      <c r="FD621" s="184"/>
      <c r="FE621" s="184"/>
      <c r="FF621" s="184"/>
      <c r="FG621" s="184"/>
      <c r="FH621" s="184"/>
      <c r="FI621" s="184"/>
      <c r="FJ621" s="184"/>
      <c r="FK621" s="184"/>
      <c r="FL621" s="184"/>
      <c r="FM621" s="184"/>
      <c r="FN621" s="184"/>
      <c r="FO621" s="184"/>
      <c r="FP621" s="184"/>
      <c r="FQ621" s="184"/>
      <c r="FR621" s="184"/>
      <c r="FS621" s="184"/>
      <c r="FT621" s="184"/>
      <c r="FU621" s="184"/>
      <c r="FV621" s="184"/>
      <c r="FW621" s="184"/>
      <c r="FX621" s="184"/>
      <c r="FY621" s="184"/>
      <c r="FZ621" s="184"/>
      <c r="GA621" s="184"/>
      <c r="GB621" s="184"/>
      <c r="GC621" s="184"/>
      <c r="GD621" s="184"/>
      <c r="GE621" s="184"/>
      <c r="GF621" s="184"/>
      <c r="GG621" s="184"/>
      <c r="GH621" s="184"/>
      <c r="GI621" s="184"/>
      <c r="GJ621" s="184"/>
      <c r="GK621" s="184"/>
      <c r="GL621" s="184"/>
      <c r="GM621" s="184"/>
      <c r="GN621" s="184"/>
      <c r="GO621" s="184"/>
      <c r="GP621" s="184"/>
      <c r="GQ621" s="184"/>
      <c r="GR621" s="184"/>
      <c r="GS621" s="184"/>
      <c r="GT621" s="184"/>
      <c r="GU621" s="184"/>
      <c r="GV621" s="184"/>
      <c r="GW621" s="184"/>
      <c r="GX621" s="184"/>
      <c r="GY621" s="184"/>
      <c r="GZ621" s="184"/>
      <c r="HA621" s="184"/>
      <c r="HB621" s="184"/>
      <c r="HC621" s="184"/>
      <c r="HD621" s="184"/>
      <c r="HE621" s="184"/>
      <c r="HF621" s="184"/>
      <c r="HG621" s="184"/>
      <c r="HH621" s="184"/>
      <c r="HI621" s="184"/>
      <c r="HJ621" s="184"/>
      <c r="HK621" s="578"/>
      <c r="HL621" s="185"/>
    </row>
    <row r="622" spans="1:220">
      <c r="A622" s="284"/>
      <c r="B622" s="285"/>
      <c r="C622" s="286"/>
      <c r="D622" s="287"/>
      <c r="E622" s="288"/>
      <c r="F622" s="289"/>
      <c r="G622" s="289"/>
      <c r="H622" s="289"/>
      <c r="I622" s="289"/>
      <c r="J622" s="289"/>
      <c r="K622" s="289"/>
      <c r="L622" s="289"/>
      <c r="M622" s="572"/>
      <c r="N622" s="572"/>
      <c r="O622" s="572"/>
      <c r="P622" s="572"/>
      <c r="Q622" s="572"/>
      <c r="R622" s="572"/>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c r="BU622" s="184"/>
      <c r="BV622" s="184"/>
      <c r="BW622" s="184"/>
      <c r="BX622" s="184"/>
      <c r="BY622" s="184"/>
      <c r="BZ622" s="184"/>
      <c r="CA622" s="184"/>
      <c r="CB622" s="184"/>
      <c r="CC622" s="184"/>
      <c r="CD622" s="184"/>
      <c r="CE622" s="184"/>
      <c r="CF622" s="184"/>
      <c r="CG622" s="184"/>
      <c r="CH622" s="184"/>
      <c r="CI622" s="184"/>
      <c r="CJ622" s="184"/>
      <c r="CK622" s="184"/>
      <c r="CL622" s="184"/>
      <c r="CM622" s="184"/>
      <c r="CN622" s="184"/>
      <c r="CO622" s="184"/>
      <c r="CP622" s="184"/>
      <c r="CQ622" s="184"/>
      <c r="CR622" s="184"/>
      <c r="CS622" s="184"/>
      <c r="CT622" s="184"/>
      <c r="CU622" s="184"/>
      <c r="CV622" s="184"/>
      <c r="CW622" s="184"/>
      <c r="CX622" s="184"/>
      <c r="CY622" s="184"/>
      <c r="CZ622" s="184"/>
      <c r="DA622" s="184"/>
      <c r="DB622" s="184"/>
      <c r="DC622" s="184"/>
      <c r="DD622" s="184"/>
      <c r="DE622" s="184"/>
      <c r="DF622" s="184"/>
      <c r="DG622" s="184"/>
      <c r="DH622" s="184"/>
      <c r="DI622" s="184"/>
      <c r="DJ622" s="184"/>
      <c r="DK622" s="184"/>
      <c r="DL622" s="184"/>
      <c r="DM622" s="184"/>
      <c r="DN622" s="184"/>
      <c r="DO622" s="184"/>
      <c r="DP622" s="184"/>
      <c r="DQ622" s="184"/>
      <c r="DR622" s="184"/>
      <c r="DS622" s="184"/>
      <c r="DT622" s="184"/>
      <c r="DU622" s="184"/>
      <c r="DV622" s="184"/>
      <c r="DW622" s="184"/>
      <c r="DX622" s="184"/>
      <c r="DY622" s="184"/>
      <c r="DZ622" s="184"/>
      <c r="EA622" s="184"/>
      <c r="EB622" s="184"/>
      <c r="EC622" s="184"/>
      <c r="ED622" s="184"/>
      <c r="EE622" s="184"/>
      <c r="EF622" s="184"/>
      <c r="EG622" s="184"/>
      <c r="EH622" s="184"/>
      <c r="EI622" s="184"/>
      <c r="EJ622" s="184"/>
      <c r="EK622" s="184"/>
      <c r="EL622" s="184"/>
      <c r="EM622" s="184"/>
      <c r="EN622" s="184"/>
      <c r="EO622" s="184"/>
      <c r="EP622" s="184"/>
      <c r="EQ622" s="184"/>
      <c r="ER622" s="184"/>
      <c r="ES622" s="184"/>
      <c r="ET622" s="184"/>
      <c r="EU622" s="184"/>
      <c r="EV622" s="184"/>
      <c r="EW622" s="184"/>
      <c r="EX622" s="184"/>
      <c r="EY622" s="184"/>
      <c r="EZ622" s="184"/>
      <c r="FA622" s="184"/>
      <c r="FB622" s="184"/>
      <c r="FC622" s="184"/>
      <c r="FD622" s="184"/>
      <c r="FE622" s="184"/>
      <c r="FF622" s="184"/>
      <c r="FG622" s="184"/>
      <c r="FH622" s="184"/>
      <c r="FI622" s="184"/>
      <c r="FJ622" s="184"/>
      <c r="FK622" s="184"/>
      <c r="FL622" s="184"/>
      <c r="FM622" s="184"/>
      <c r="FN622" s="184"/>
      <c r="FO622" s="184"/>
      <c r="FP622" s="184"/>
      <c r="FQ622" s="184"/>
      <c r="FR622" s="184"/>
      <c r="FS622" s="184"/>
      <c r="FT622" s="184"/>
      <c r="FU622" s="184"/>
      <c r="FV622" s="184"/>
      <c r="FW622" s="184"/>
      <c r="FX622" s="184"/>
      <c r="FY622" s="184"/>
      <c r="FZ622" s="184"/>
      <c r="GA622" s="184"/>
      <c r="GB622" s="184"/>
      <c r="GC622" s="184"/>
      <c r="GD622" s="184"/>
      <c r="GE622" s="184"/>
      <c r="GF622" s="184"/>
      <c r="GG622" s="184"/>
      <c r="GH622" s="184"/>
      <c r="GI622" s="184"/>
      <c r="GJ622" s="184"/>
      <c r="GK622" s="184"/>
      <c r="GL622" s="184"/>
      <c r="GM622" s="184"/>
      <c r="GN622" s="184"/>
      <c r="GO622" s="184"/>
      <c r="GP622" s="184"/>
      <c r="GQ622" s="184"/>
      <c r="GR622" s="184"/>
      <c r="GS622" s="184"/>
      <c r="GT622" s="184"/>
      <c r="GU622" s="184"/>
      <c r="GV622" s="184"/>
      <c r="GW622" s="184"/>
      <c r="GX622" s="184"/>
      <c r="GY622" s="184"/>
      <c r="GZ622" s="184"/>
      <c r="HA622" s="184"/>
      <c r="HB622" s="184"/>
      <c r="HC622" s="184"/>
      <c r="HD622" s="184"/>
      <c r="HE622" s="184"/>
      <c r="HF622" s="184"/>
      <c r="HG622" s="184"/>
      <c r="HH622" s="184"/>
      <c r="HI622" s="184"/>
      <c r="HJ622" s="184"/>
      <c r="HK622" s="578"/>
      <c r="HL622" s="185"/>
    </row>
    <row r="623" spans="1:220">
      <c r="A623" s="284"/>
      <c r="B623" s="285"/>
      <c r="C623" s="286"/>
      <c r="D623" s="287"/>
      <c r="E623" s="288"/>
      <c r="F623" s="289"/>
      <c r="G623" s="289"/>
      <c r="H623" s="289"/>
      <c r="I623" s="289"/>
      <c r="J623" s="289"/>
      <c r="K623" s="289"/>
      <c r="L623" s="289"/>
      <c r="M623" s="572"/>
      <c r="N623" s="572"/>
      <c r="O623" s="572"/>
      <c r="P623" s="572"/>
      <c r="Q623" s="572"/>
      <c r="R623" s="572"/>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c r="BU623" s="184"/>
      <c r="BV623" s="184"/>
      <c r="BW623" s="184"/>
      <c r="BX623" s="184"/>
      <c r="BY623" s="184"/>
      <c r="BZ623" s="184"/>
      <c r="CA623" s="184"/>
      <c r="CB623" s="184"/>
      <c r="CC623" s="184"/>
      <c r="CD623" s="184"/>
      <c r="CE623" s="184"/>
      <c r="CF623" s="184"/>
      <c r="CG623" s="184"/>
      <c r="CH623" s="184"/>
      <c r="CI623" s="184"/>
      <c r="CJ623" s="184"/>
      <c r="CK623" s="184"/>
      <c r="CL623" s="184"/>
      <c r="CM623" s="184"/>
      <c r="CN623" s="184"/>
      <c r="CO623" s="184"/>
      <c r="CP623" s="184"/>
      <c r="CQ623" s="184"/>
      <c r="CR623" s="184"/>
      <c r="CS623" s="184"/>
      <c r="CT623" s="184"/>
      <c r="CU623" s="184"/>
      <c r="CV623" s="184"/>
      <c r="CW623" s="184"/>
      <c r="CX623" s="184"/>
      <c r="CY623" s="184"/>
      <c r="CZ623" s="184"/>
      <c r="DA623" s="184"/>
      <c r="DB623" s="184"/>
      <c r="DC623" s="184"/>
      <c r="DD623" s="184"/>
      <c r="DE623" s="184"/>
      <c r="DF623" s="184"/>
      <c r="DG623" s="184"/>
      <c r="DH623" s="184"/>
      <c r="DI623" s="184"/>
      <c r="DJ623" s="184"/>
      <c r="DK623" s="184"/>
      <c r="DL623" s="184"/>
      <c r="DM623" s="184"/>
      <c r="DN623" s="184"/>
      <c r="DO623" s="184"/>
      <c r="DP623" s="184"/>
      <c r="DQ623" s="184"/>
      <c r="DR623" s="184"/>
      <c r="DS623" s="184"/>
      <c r="DT623" s="184"/>
      <c r="DU623" s="184"/>
      <c r="DV623" s="184"/>
      <c r="DW623" s="184"/>
      <c r="DX623" s="184"/>
      <c r="DY623" s="184"/>
      <c r="DZ623" s="184"/>
      <c r="EA623" s="184"/>
      <c r="EB623" s="184"/>
      <c r="EC623" s="184"/>
      <c r="ED623" s="184"/>
      <c r="EE623" s="184"/>
      <c r="EF623" s="184"/>
      <c r="EG623" s="184"/>
      <c r="EH623" s="184"/>
      <c r="EI623" s="184"/>
      <c r="EJ623" s="184"/>
      <c r="EK623" s="184"/>
      <c r="EL623" s="184"/>
      <c r="EM623" s="184"/>
      <c r="EN623" s="184"/>
      <c r="EO623" s="184"/>
      <c r="EP623" s="184"/>
      <c r="EQ623" s="184"/>
      <c r="ER623" s="184"/>
      <c r="ES623" s="184"/>
      <c r="ET623" s="184"/>
      <c r="EU623" s="184"/>
      <c r="EV623" s="184"/>
      <c r="EW623" s="184"/>
      <c r="EX623" s="184"/>
      <c r="EY623" s="184"/>
      <c r="EZ623" s="184"/>
      <c r="FA623" s="184"/>
      <c r="FB623" s="184"/>
      <c r="FC623" s="184"/>
      <c r="FD623" s="184"/>
      <c r="FE623" s="184"/>
      <c r="FF623" s="184"/>
      <c r="FG623" s="184"/>
      <c r="FH623" s="184"/>
      <c r="FI623" s="184"/>
      <c r="FJ623" s="184"/>
      <c r="FK623" s="184"/>
      <c r="FL623" s="184"/>
      <c r="FM623" s="184"/>
      <c r="FN623" s="184"/>
      <c r="FO623" s="184"/>
      <c r="FP623" s="184"/>
      <c r="FQ623" s="184"/>
      <c r="FR623" s="184"/>
      <c r="FS623" s="184"/>
      <c r="FT623" s="184"/>
      <c r="FU623" s="184"/>
      <c r="FV623" s="184"/>
      <c r="FW623" s="184"/>
      <c r="FX623" s="184"/>
      <c r="FY623" s="184"/>
      <c r="FZ623" s="184"/>
      <c r="GA623" s="184"/>
      <c r="GB623" s="184"/>
      <c r="GC623" s="184"/>
      <c r="GD623" s="184"/>
      <c r="GE623" s="184"/>
      <c r="GF623" s="184"/>
      <c r="GG623" s="184"/>
      <c r="GH623" s="184"/>
      <c r="GI623" s="184"/>
      <c r="GJ623" s="184"/>
      <c r="GK623" s="184"/>
      <c r="GL623" s="184"/>
      <c r="GM623" s="184"/>
      <c r="GN623" s="184"/>
      <c r="GO623" s="184"/>
      <c r="GP623" s="184"/>
      <c r="GQ623" s="184"/>
      <c r="GR623" s="184"/>
      <c r="GS623" s="184"/>
      <c r="GT623" s="184"/>
      <c r="GU623" s="184"/>
      <c r="GV623" s="184"/>
      <c r="GW623" s="184"/>
      <c r="GX623" s="184"/>
      <c r="GY623" s="184"/>
      <c r="GZ623" s="184"/>
      <c r="HA623" s="184"/>
      <c r="HB623" s="184"/>
      <c r="HC623" s="184"/>
      <c r="HD623" s="184"/>
      <c r="HE623" s="184"/>
      <c r="HF623" s="184"/>
      <c r="HG623" s="184"/>
      <c r="HH623" s="184"/>
      <c r="HI623" s="184"/>
      <c r="HJ623" s="184"/>
      <c r="HK623" s="578"/>
      <c r="HL623" s="185"/>
    </row>
    <row r="624" spans="1:220">
      <c r="A624" s="284"/>
      <c r="B624" s="285"/>
      <c r="C624" s="286"/>
      <c r="D624" s="287"/>
      <c r="E624" s="288"/>
      <c r="F624" s="289"/>
      <c r="G624" s="289"/>
      <c r="H624" s="289"/>
      <c r="I624" s="289"/>
      <c r="J624" s="289"/>
      <c r="K624" s="289"/>
      <c r="L624" s="289"/>
      <c r="M624" s="572"/>
      <c r="N624" s="572"/>
      <c r="O624" s="572"/>
      <c r="P624" s="572"/>
      <c r="Q624" s="572"/>
      <c r="R624" s="572"/>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c r="CM624" s="184"/>
      <c r="CN624" s="184"/>
      <c r="CO624" s="184"/>
      <c r="CP624" s="184"/>
      <c r="CQ624" s="184"/>
      <c r="CR624" s="184"/>
      <c r="CS624" s="184"/>
      <c r="CT624" s="184"/>
      <c r="CU624" s="184"/>
      <c r="CV624" s="184"/>
      <c r="CW624" s="184"/>
      <c r="CX624" s="184"/>
      <c r="CY624" s="184"/>
      <c r="CZ624" s="184"/>
      <c r="DA624" s="184"/>
      <c r="DB624" s="184"/>
      <c r="DC624" s="184"/>
      <c r="DD624" s="184"/>
      <c r="DE624" s="184"/>
      <c r="DF624" s="184"/>
      <c r="DG624" s="184"/>
      <c r="DH624" s="184"/>
      <c r="DI624" s="184"/>
      <c r="DJ624" s="184"/>
      <c r="DK624" s="184"/>
      <c r="DL624" s="184"/>
      <c r="DM624" s="184"/>
      <c r="DN624" s="184"/>
      <c r="DO624" s="184"/>
      <c r="DP624" s="184"/>
      <c r="DQ624" s="184"/>
      <c r="DR624" s="184"/>
      <c r="DS624" s="184"/>
      <c r="DT624" s="184"/>
      <c r="DU624" s="184"/>
      <c r="DV624" s="184"/>
      <c r="DW624" s="184"/>
      <c r="DX624" s="184"/>
      <c r="DY624" s="184"/>
      <c r="DZ624" s="184"/>
      <c r="EA624" s="184"/>
      <c r="EB624" s="184"/>
      <c r="EC624" s="184"/>
      <c r="ED624" s="184"/>
      <c r="EE624" s="184"/>
      <c r="EF624" s="184"/>
      <c r="EG624" s="184"/>
      <c r="EH624" s="184"/>
      <c r="EI624" s="184"/>
      <c r="EJ624" s="184"/>
      <c r="EK624" s="184"/>
      <c r="EL624" s="184"/>
      <c r="EM624" s="184"/>
      <c r="EN624" s="184"/>
      <c r="EO624" s="184"/>
      <c r="EP624" s="184"/>
      <c r="EQ624" s="184"/>
      <c r="ER624" s="184"/>
      <c r="ES624" s="184"/>
      <c r="ET624" s="184"/>
      <c r="EU624" s="184"/>
      <c r="EV624" s="184"/>
      <c r="EW624" s="184"/>
      <c r="EX624" s="184"/>
      <c r="EY624" s="184"/>
      <c r="EZ624" s="184"/>
      <c r="FA624" s="184"/>
      <c r="FB624" s="184"/>
      <c r="FC624" s="184"/>
      <c r="FD624" s="184"/>
      <c r="FE624" s="184"/>
      <c r="FF624" s="184"/>
      <c r="FG624" s="184"/>
      <c r="FH624" s="184"/>
      <c r="FI624" s="184"/>
      <c r="FJ624" s="184"/>
      <c r="FK624" s="184"/>
      <c r="FL624" s="184"/>
      <c r="FM624" s="184"/>
      <c r="FN624" s="184"/>
      <c r="FO624" s="184"/>
      <c r="FP624" s="184"/>
      <c r="FQ624" s="184"/>
      <c r="FR624" s="184"/>
      <c r="FS624" s="184"/>
      <c r="FT624" s="184"/>
      <c r="FU624" s="184"/>
      <c r="FV624" s="184"/>
      <c r="FW624" s="184"/>
      <c r="FX624" s="184"/>
      <c r="FY624" s="184"/>
      <c r="FZ624" s="184"/>
      <c r="GA624" s="184"/>
      <c r="GB624" s="184"/>
      <c r="GC624" s="184"/>
      <c r="GD624" s="184"/>
      <c r="GE624" s="184"/>
      <c r="GF624" s="184"/>
      <c r="GG624" s="184"/>
      <c r="GH624" s="184"/>
      <c r="GI624" s="184"/>
      <c r="GJ624" s="184"/>
      <c r="GK624" s="184"/>
      <c r="GL624" s="184"/>
      <c r="GM624" s="184"/>
      <c r="GN624" s="184"/>
      <c r="GO624" s="184"/>
      <c r="GP624" s="184"/>
      <c r="GQ624" s="184"/>
      <c r="GR624" s="184"/>
      <c r="GS624" s="184"/>
      <c r="GT624" s="184"/>
      <c r="GU624" s="184"/>
      <c r="GV624" s="184"/>
      <c r="GW624" s="184"/>
      <c r="GX624" s="184"/>
      <c r="GY624" s="184"/>
      <c r="GZ624" s="184"/>
      <c r="HA624" s="184"/>
      <c r="HB624" s="184"/>
      <c r="HC624" s="184"/>
      <c r="HD624" s="184"/>
      <c r="HE624" s="184"/>
      <c r="HF624" s="184"/>
      <c r="HG624" s="184"/>
      <c r="HH624" s="184"/>
      <c r="HI624" s="184"/>
      <c r="HJ624" s="184"/>
      <c r="HK624" s="578"/>
      <c r="HL624" s="185"/>
    </row>
    <row r="625" spans="1:220">
      <c r="A625" s="284"/>
      <c r="B625" s="285"/>
      <c r="C625" s="286"/>
      <c r="D625" s="287"/>
      <c r="E625" s="288"/>
      <c r="F625" s="289"/>
      <c r="G625" s="289"/>
      <c r="H625" s="289"/>
      <c r="I625" s="289"/>
      <c r="J625" s="289"/>
      <c r="K625" s="289"/>
      <c r="L625" s="289"/>
      <c r="M625" s="572"/>
      <c r="N625" s="572"/>
      <c r="O625" s="572"/>
      <c r="P625" s="572"/>
      <c r="Q625" s="572"/>
      <c r="R625" s="572"/>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c r="CM625" s="184"/>
      <c r="CN625" s="184"/>
      <c r="CO625" s="184"/>
      <c r="CP625" s="184"/>
      <c r="CQ625" s="184"/>
      <c r="CR625" s="184"/>
      <c r="CS625" s="184"/>
      <c r="CT625" s="184"/>
      <c r="CU625" s="184"/>
      <c r="CV625" s="184"/>
      <c r="CW625" s="184"/>
      <c r="CX625" s="184"/>
      <c r="CY625" s="184"/>
      <c r="CZ625" s="184"/>
      <c r="DA625" s="184"/>
      <c r="DB625" s="184"/>
      <c r="DC625" s="184"/>
      <c r="DD625" s="184"/>
      <c r="DE625" s="184"/>
      <c r="DF625" s="184"/>
      <c r="DG625" s="184"/>
      <c r="DH625" s="184"/>
      <c r="DI625" s="184"/>
      <c r="DJ625" s="184"/>
      <c r="DK625" s="184"/>
      <c r="DL625" s="184"/>
      <c r="DM625" s="184"/>
      <c r="DN625" s="184"/>
      <c r="DO625" s="184"/>
      <c r="DP625" s="184"/>
      <c r="DQ625" s="184"/>
      <c r="DR625" s="184"/>
      <c r="DS625" s="184"/>
      <c r="DT625" s="184"/>
      <c r="DU625" s="184"/>
      <c r="DV625" s="184"/>
      <c r="DW625" s="184"/>
      <c r="DX625" s="184"/>
      <c r="DY625" s="184"/>
      <c r="DZ625" s="184"/>
      <c r="EA625" s="184"/>
      <c r="EB625" s="184"/>
      <c r="EC625" s="184"/>
      <c r="ED625" s="184"/>
      <c r="EE625" s="184"/>
      <c r="EF625" s="184"/>
      <c r="EG625" s="184"/>
      <c r="EH625" s="184"/>
      <c r="EI625" s="184"/>
      <c r="EJ625" s="184"/>
      <c r="EK625" s="184"/>
      <c r="EL625" s="184"/>
      <c r="EM625" s="184"/>
      <c r="EN625" s="184"/>
      <c r="EO625" s="184"/>
      <c r="EP625" s="184"/>
      <c r="EQ625" s="184"/>
      <c r="ER625" s="184"/>
      <c r="ES625" s="184"/>
      <c r="ET625" s="184"/>
      <c r="EU625" s="184"/>
      <c r="EV625" s="184"/>
      <c r="EW625" s="184"/>
      <c r="EX625" s="184"/>
      <c r="EY625" s="184"/>
      <c r="EZ625" s="184"/>
      <c r="FA625" s="184"/>
      <c r="FB625" s="184"/>
      <c r="FC625" s="184"/>
      <c r="FD625" s="184"/>
      <c r="FE625" s="184"/>
      <c r="FF625" s="184"/>
      <c r="FG625" s="184"/>
      <c r="FH625" s="184"/>
      <c r="FI625" s="184"/>
      <c r="FJ625" s="184"/>
      <c r="FK625" s="184"/>
      <c r="FL625" s="184"/>
      <c r="FM625" s="184"/>
      <c r="FN625" s="184"/>
      <c r="FO625" s="184"/>
      <c r="FP625" s="184"/>
      <c r="FQ625" s="184"/>
      <c r="FR625" s="184"/>
      <c r="FS625" s="184"/>
      <c r="FT625" s="184"/>
      <c r="FU625" s="184"/>
      <c r="FV625" s="184"/>
      <c r="FW625" s="184"/>
      <c r="FX625" s="184"/>
      <c r="FY625" s="184"/>
      <c r="FZ625" s="184"/>
      <c r="GA625" s="184"/>
      <c r="GB625" s="184"/>
      <c r="GC625" s="184"/>
      <c r="GD625" s="184"/>
      <c r="GE625" s="184"/>
      <c r="GF625" s="184"/>
      <c r="GG625" s="184"/>
      <c r="GH625" s="184"/>
      <c r="GI625" s="184"/>
      <c r="GJ625" s="184"/>
      <c r="GK625" s="184"/>
      <c r="GL625" s="184"/>
      <c r="GM625" s="184"/>
      <c r="GN625" s="184"/>
      <c r="GO625" s="184"/>
      <c r="GP625" s="184"/>
      <c r="GQ625" s="184"/>
      <c r="GR625" s="184"/>
      <c r="GS625" s="184"/>
      <c r="GT625" s="184"/>
      <c r="GU625" s="184"/>
      <c r="GV625" s="184"/>
      <c r="GW625" s="184"/>
      <c r="GX625" s="184"/>
      <c r="GY625" s="184"/>
      <c r="GZ625" s="184"/>
      <c r="HA625" s="184"/>
      <c r="HB625" s="184"/>
      <c r="HC625" s="184"/>
      <c r="HD625" s="184"/>
      <c r="HE625" s="184"/>
      <c r="HF625" s="184"/>
      <c r="HG625" s="184"/>
      <c r="HH625" s="184"/>
      <c r="HI625" s="184"/>
      <c r="HJ625" s="184"/>
      <c r="HK625" s="578"/>
      <c r="HL625" s="185"/>
    </row>
    <row r="626" spans="1:220">
      <c r="A626" s="284"/>
      <c r="B626" s="285"/>
      <c r="C626" s="286"/>
      <c r="D626" s="287"/>
      <c r="E626" s="288"/>
      <c r="F626" s="289"/>
      <c r="G626" s="289"/>
      <c r="H626" s="289"/>
      <c r="I626" s="289"/>
      <c r="J626" s="289"/>
      <c r="K626" s="289"/>
      <c r="L626" s="289"/>
      <c r="M626" s="572"/>
      <c r="N626" s="572"/>
      <c r="O626" s="572"/>
      <c r="P626" s="572"/>
      <c r="Q626" s="572"/>
      <c r="R626" s="572"/>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c r="BU626" s="184"/>
      <c r="BV626" s="184"/>
      <c r="BW626" s="184"/>
      <c r="BX626" s="184"/>
      <c r="BY626" s="184"/>
      <c r="BZ626" s="184"/>
      <c r="CA626" s="184"/>
      <c r="CB626" s="184"/>
      <c r="CC626" s="184"/>
      <c r="CD626" s="184"/>
      <c r="CE626" s="184"/>
      <c r="CF626" s="184"/>
      <c r="CG626" s="184"/>
      <c r="CH626" s="184"/>
      <c r="CI626" s="184"/>
      <c r="CJ626" s="184"/>
      <c r="CK626" s="184"/>
      <c r="CL626" s="184"/>
      <c r="CM626" s="184"/>
      <c r="CN626" s="184"/>
      <c r="CO626" s="184"/>
      <c r="CP626" s="184"/>
      <c r="CQ626" s="184"/>
      <c r="CR626" s="184"/>
      <c r="CS626" s="184"/>
      <c r="CT626" s="184"/>
      <c r="CU626" s="184"/>
      <c r="CV626" s="184"/>
      <c r="CW626" s="184"/>
      <c r="CX626" s="184"/>
      <c r="CY626" s="184"/>
      <c r="CZ626" s="184"/>
      <c r="DA626" s="184"/>
      <c r="DB626" s="184"/>
      <c r="DC626" s="184"/>
      <c r="DD626" s="184"/>
      <c r="DE626" s="184"/>
      <c r="DF626" s="184"/>
      <c r="DG626" s="184"/>
      <c r="DH626" s="184"/>
      <c r="DI626" s="184"/>
      <c r="DJ626" s="184"/>
      <c r="DK626" s="184"/>
      <c r="DL626" s="184"/>
      <c r="DM626" s="184"/>
      <c r="DN626" s="184"/>
      <c r="DO626" s="184"/>
      <c r="DP626" s="184"/>
      <c r="DQ626" s="184"/>
      <c r="DR626" s="184"/>
      <c r="DS626" s="184"/>
      <c r="DT626" s="184"/>
      <c r="DU626" s="184"/>
      <c r="DV626" s="184"/>
      <c r="DW626" s="184"/>
      <c r="DX626" s="184"/>
      <c r="DY626" s="184"/>
      <c r="DZ626" s="184"/>
      <c r="EA626" s="184"/>
      <c r="EB626" s="184"/>
      <c r="EC626" s="184"/>
      <c r="ED626" s="184"/>
      <c r="EE626" s="184"/>
      <c r="EF626" s="184"/>
      <c r="EG626" s="184"/>
      <c r="EH626" s="184"/>
      <c r="EI626" s="184"/>
      <c r="EJ626" s="184"/>
      <c r="EK626" s="184"/>
      <c r="EL626" s="184"/>
      <c r="EM626" s="184"/>
      <c r="EN626" s="184"/>
      <c r="EO626" s="184"/>
      <c r="EP626" s="184"/>
      <c r="EQ626" s="184"/>
      <c r="ER626" s="184"/>
      <c r="ES626" s="184"/>
      <c r="ET626" s="184"/>
      <c r="EU626" s="184"/>
      <c r="EV626" s="184"/>
      <c r="EW626" s="184"/>
      <c r="EX626" s="184"/>
      <c r="EY626" s="184"/>
      <c r="EZ626" s="184"/>
      <c r="FA626" s="184"/>
      <c r="FB626" s="184"/>
      <c r="FC626" s="184"/>
      <c r="FD626" s="184"/>
      <c r="FE626" s="184"/>
      <c r="FF626" s="184"/>
      <c r="FG626" s="184"/>
      <c r="FH626" s="184"/>
      <c r="FI626" s="184"/>
      <c r="FJ626" s="184"/>
      <c r="FK626" s="184"/>
      <c r="FL626" s="184"/>
      <c r="FM626" s="184"/>
      <c r="FN626" s="184"/>
      <c r="FO626" s="184"/>
      <c r="FP626" s="184"/>
      <c r="FQ626" s="184"/>
      <c r="FR626" s="184"/>
      <c r="FS626" s="184"/>
      <c r="FT626" s="184"/>
      <c r="FU626" s="184"/>
      <c r="FV626" s="184"/>
      <c r="FW626" s="184"/>
      <c r="FX626" s="184"/>
      <c r="FY626" s="184"/>
      <c r="FZ626" s="184"/>
      <c r="GA626" s="184"/>
      <c r="GB626" s="184"/>
      <c r="GC626" s="184"/>
      <c r="GD626" s="184"/>
      <c r="GE626" s="184"/>
      <c r="GF626" s="184"/>
      <c r="GG626" s="184"/>
      <c r="GH626" s="184"/>
      <c r="GI626" s="184"/>
      <c r="GJ626" s="184"/>
      <c r="GK626" s="184"/>
      <c r="GL626" s="184"/>
      <c r="GM626" s="184"/>
      <c r="GN626" s="184"/>
      <c r="GO626" s="184"/>
      <c r="GP626" s="184"/>
      <c r="GQ626" s="184"/>
      <c r="GR626" s="184"/>
      <c r="GS626" s="184"/>
      <c r="GT626" s="184"/>
      <c r="GU626" s="184"/>
      <c r="GV626" s="184"/>
      <c r="GW626" s="184"/>
      <c r="GX626" s="184"/>
      <c r="GY626" s="184"/>
      <c r="GZ626" s="184"/>
      <c r="HA626" s="184"/>
      <c r="HB626" s="184"/>
      <c r="HC626" s="184"/>
      <c r="HD626" s="184"/>
      <c r="HE626" s="184"/>
      <c r="HF626" s="184"/>
      <c r="HG626" s="184"/>
      <c r="HH626" s="184"/>
      <c r="HI626" s="184"/>
      <c r="HJ626" s="184"/>
      <c r="HK626" s="578"/>
      <c r="HL626" s="185"/>
    </row>
    <row r="627" spans="1:220">
      <c r="A627" s="284"/>
      <c r="B627" s="285"/>
      <c r="C627" s="286"/>
      <c r="D627" s="287"/>
      <c r="E627" s="288"/>
      <c r="F627" s="289"/>
      <c r="G627" s="289"/>
      <c r="H627" s="289"/>
      <c r="I627" s="289"/>
      <c r="J627" s="289"/>
      <c r="K627" s="289"/>
      <c r="L627" s="289"/>
      <c r="M627" s="572"/>
      <c r="N627" s="572"/>
      <c r="O627" s="572"/>
      <c r="P627" s="572"/>
      <c r="Q627" s="572"/>
      <c r="R627" s="572"/>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c r="BU627" s="184"/>
      <c r="BV627" s="184"/>
      <c r="BW627" s="184"/>
      <c r="BX627" s="184"/>
      <c r="BY627" s="184"/>
      <c r="BZ627" s="184"/>
      <c r="CA627" s="184"/>
      <c r="CB627" s="184"/>
      <c r="CC627" s="184"/>
      <c r="CD627" s="184"/>
      <c r="CE627" s="184"/>
      <c r="CF627" s="184"/>
      <c r="CG627" s="184"/>
      <c r="CH627" s="184"/>
      <c r="CI627" s="184"/>
      <c r="CJ627" s="184"/>
      <c r="CK627" s="184"/>
      <c r="CL627" s="184"/>
      <c r="CM627" s="184"/>
      <c r="CN627" s="184"/>
      <c r="CO627" s="184"/>
      <c r="CP627" s="184"/>
      <c r="CQ627" s="184"/>
      <c r="CR627" s="184"/>
      <c r="CS627" s="184"/>
      <c r="CT627" s="184"/>
      <c r="CU627" s="184"/>
      <c r="CV627" s="184"/>
      <c r="CW627" s="184"/>
      <c r="CX627" s="184"/>
      <c r="CY627" s="184"/>
      <c r="CZ627" s="184"/>
      <c r="DA627" s="184"/>
      <c r="DB627" s="184"/>
      <c r="DC627" s="184"/>
      <c r="DD627" s="184"/>
      <c r="DE627" s="184"/>
      <c r="DF627" s="184"/>
      <c r="DG627" s="184"/>
      <c r="DH627" s="184"/>
      <c r="DI627" s="184"/>
      <c r="DJ627" s="184"/>
      <c r="DK627" s="184"/>
      <c r="DL627" s="184"/>
      <c r="DM627" s="184"/>
      <c r="DN627" s="184"/>
      <c r="DO627" s="184"/>
      <c r="DP627" s="184"/>
      <c r="DQ627" s="184"/>
      <c r="DR627" s="184"/>
      <c r="DS627" s="184"/>
      <c r="DT627" s="184"/>
      <c r="DU627" s="184"/>
      <c r="DV627" s="184"/>
      <c r="DW627" s="184"/>
      <c r="DX627" s="184"/>
      <c r="DY627" s="184"/>
      <c r="DZ627" s="184"/>
      <c r="EA627" s="184"/>
      <c r="EB627" s="184"/>
      <c r="EC627" s="184"/>
      <c r="ED627" s="184"/>
      <c r="EE627" s="184"/>
      <c r="EF627" s="184"/>
      <c r="EG627" s="184"/>
      <c r="EH627" s="184"/>
      <c r="EI627" s="184"/>
      <c r="EJ627" s="184"/>
      <c r="EK627" s="184"/>
      <c r="EL627" s="184"/>
      <c r="EM627" s="184"/>
      <c r="EN627" s="184"/>
      <c r="EO627" s="184"/>
      <c r="EP627" s="184"/>
      <c r="EQ627" s="184"/>
      <c r="ER627" s="184"/>
      <c r="ES627" s="184"/>
      <c r="ET627" s="184"/>
      <c r="EU627" s="184"/>
      <c r="EV627" s="184"/>
      <c r="EW627" s="184"/>
      <c r="EX627" s="184"/>
      <c r="EY627" s="184"/>
      <c r="EZ627" s="184"/>
      <c r="FA627" s="184"/>
      <c r="FB627" s="184"/>
      <c r="FC627" s="184"/>
      <c r="FD627" s="184"/>
      <c r="FE627" s="184"/>
      <c r="FF627" s="184"/>
      <c r="FG627" s="184"/>
      <c r="FH627" s="184"/>
      <c r="FI627" s="184"/>
      <c r="FJ627" s="184"/>
      <c r="FK627" s="184"/>
      <c r="FL627" s="184"/>
      <c r="FM627" s="184"/>
      <c r="FN627" s="184"/>
      <c r="FO627" s="184"/>
      <c r="FP627" s="184"/>
      <c r="FQ627" s="184"/>
      <c r="FR627" s="184"/>
      <c r="FS627" s="184"/>
      <c r="FT627" s="184"/>
      <c r="FU627" s="184"/>
      <c r="FV627" s="184"/>
      <c r="FW627" s="184"/>
      <c r="FX627" s="184"/>
      <c r="FY627" s="184"/>
      <c r="FZ627" s="184"/>
      <c r="GA627" s="184"/>
      <c r="GB627" s="184"/>
      <c r="GC627" s="184"/>
      <c r="GD627" s="184"/>
      <c r="GE627" s="184"/>
      <c r="GF627" s="184"/>
      <c r="GG627" s="184"/>
      <c r="GH627" s="184"/>
      <c r="GI627" s="184"/>
      <c r="GJ627" s="184"/>
      <c r="GK627" s="184"/>
      <c r="GL627" s="184"/>
      <c r="GM627" s="184"/>
      <c r="GN627" s="184"/>
      <c r="GO627" s="184"/>
      <c r="GP627" s="184"/>
      <c r="GQ627" s="184"/>
      <c r="GR627" s="184"/>
      <c r="GS627" s="184"/>
      <c r="GT627" s="184"/>
      <c r="GU627" s="184"/>
      <c r="GV627" s="184"/>
      <c r="GW627" s="184"/>
      <c r="GX627" s="184"/>
      <c r="GY627" s="184"/>
      <c r="GZ627" s="184"/>
      <c r="HA627" s="184"/>
      <c r="HB627" s="184"/>
      <c r="HC627" s="184"/>
      <c r="HD627" s="184"/>
      <c r="HE627" s="184"/>
      <c r="HF627" s="184"/>
      <c r="HG627" s="184"/>
      <c r="HH627" s="184"/>
      <c r="HI627" s="184"/>
      <c r="HJ627" s="184"/>
      <c r="HK627" s="578"/>
      <c r="HL627" s="185"/>
    </row>
    <row r="628" spans="1:220">
      <c r="A628" s="284"/>
      <c r="B628" s="285"/>
      <c r="C628" s="286"/>
      <c r="D628" s="287"/>
      <c r="E628" s="288"/>
      <c r="F628" s="289"/>
      <c r="G628" s="289"/>
      <c r="H628" s="289"/>
      <c r="I628" s="289"/>
      <c r="J628" s="289"/>
      <c r="K628" s="289"/>
      <c r="L628" s="289"/>
      <c r="M628" s="572"/>
      <c r="N628" s="572"/>
      <c r="O628" s="572"/>
      <c r="P628" s="572"/>
      <c r="Q628" s="572"/>
      <c r="R628" s="572"/>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c r="BU628" s="184"/>
      <c r="BV628" s="184"/>
      <c r="BW628" s="184"/>
      <c r="BX628" s="184"/>
      <c r="BY628" s="184"/>
      <c r="BZ628" s="184"/>
      <c r="CA628" s="184"/>
      <c r="CB628" s="184"/>
      <c r="CC628" s="184"/>
      <c r="CD628" s="184"/>
      <c r="CE628" s="184"/>
      <c r="CF628" s="184"/>
      <c r="CG628" s="184"/>
      <c r="CH628" s="184"/>
      <c r="CI628" s="184"/>
      <c r="CJ628" s="184"/>
      <c r="CK628" s="184"/>
      <c r="CL628" s="184"/>
      <c r="CM628" s="184"/>
      <c r="CN628" s="184"/>
      <c r="CO628" s="184"/>
      <c r="CP628" s="184"/>
      <c r="CQ628" s="184"/>
      <c r="CR628" s="184"/>
      <c r="CS628" s="184"/>
      <c r="CT628" s="184"/>
      <c r="CU628" s="184"/>
      <c r="CV628" s="184"/>
      <c r="CW628" s="184"/>
      <c r="CX628" s="184"/>
      <c r="CY628" s="184"/>
      <c r="CZ628" s="184"/>
      <c r="DA628" s="184"/>
      <c r="DB628" s="184"/>
      <c r="DC628" s="184"/>
      <c r="DD628" s="184"/>
      <c r="DE628" s="184"/>
      <c r="DF628" s="184"/>
      <c r="DG628" s="184"/>
      <c r="DH628" s="184"/>
      <c r="DI628" s="184"/>
      <c r="DJ628" s="184"/>
      <c r="DK628" s="184"/>
      <c r="DL628" s="184"/>
      <c r="DM628" s="184"/>
      <c r="DN628" s="184"/>
      <c r="DO628" s="184"/>
      <c r="DP628" s="184"/>
      <c r="DQ628" s="184"/>
      <c r="DR628" s="184"/>
      <c r="DS628" s="184"/>
      <c r="DT628" s="184"/>
      <c r="DU628" s="184"/>
      <c r="DV628" s="184"/>
      <c r="DW628" s="184"/>
      <c r="DX628" s="184"/>
      <c r="DY628" s="184"/>
      <c r="DZ628" s="184"/>
      <c r="EA628" s="184"/>
      <c r="EB628" s="184"/>
      <c r="EC628" s="184"/>
      <c r="ED628" s="184"/>
      <c r="EE628" s="184"/>
      <c r="EF628" s="184"/>
      <c r="EG628" s="184"/>
      <c r="EH628" s="184"/>
      <c r="EI628" s="184"/>
      <c r="EJ628" s="184"/>
      <c r="EK628" s="184"/>
      <c r="EL628" s="184"/>
      <c r="EM628" s="184"/>
      <c r="EN628" s="184"/>
      <c r="EO628" s="184"/>
      <c r="EP628" s="184"/>
      <c r="EQ628" s="184"/>
      <c r="ER628" s="184"/>
      <c r="ES628" s="184"/>
      <c r="ET628" s="184"/>
      <c r="EU628" s="184"/>
      <c r="EV628" s="184"/>
      <c r="EW628" s="184"/>
      <c r="EX628" s="184"/>
      <c r="EY628" s="184"/>
      <c r="EZ628" s="184"/>
      <c r="FA628" s="184"/>
      <c r="FB628" s="184"/>
      <c r="FC628" s="184"/>
      <c r="FD628" s="184"/>
      <c r="FE628" s="184"/>
      <c r="FF628" s="184"/>
      <c r="FG628" s="184"/>
      <c r="FH628" s="184"/>
      <c r="FI628" s="184"/>
      <c r="FJ628" s="184"/>
      <c r="FK628" s="184"/>
      <c r="FL628" s="184"/>
      <c r="FM628" s="184"/>
      <c r="FN628" s="184"/>
      <c r="FO628" s="184"/>
      <c r="FP628" s="184"/>
      <c r="FQ628" s="184"/>
      <c r="FR628" s="184"/>
      <c r="FS628" s="184"/>
      <c r="FT628" s="184"/>
      <c r="FU628" s="184"/>
      <c r="FV628" s="184"/>
      <c r="FW628" s="184"/>
      <c r="FX628" s="184"/>
      <c r="FY628" s="184"/>
      <c r="FZ628" s="184"/>
      <c r="GA628" s="184"/>
      <c r="GB628" s="184"/>
      <c r="GC628" s="184"/>
      <c r="GD628" s="184"/>
      <c r="GE628" s="184"/>
      <c r="GF628" s="184"/>
      <c r="GG628" s="184"/>
      <c r="GH628" s="184"/>
      <c r="GI628" s="184"/>
      <c r="GJ628" s="184"/>
      <c r="GK628" s="184"/>
      <c r="GL628" s="184"/>
      <c r="GM628" s="184"/>
      <c r="GN628" s="184"/>
      <c r="GO628" s="184"/>
      <c r="GP628" s="184"/>
      <c r="GQ628" s="184"/>
      <c r="GR628" s="184"/>
      <c r="GS628" s="184"/>
      <c r="GT628" s="184"/>
      <c r="GU628" s="184"/>
      <c r="GV628" s="184"/>
      <c r="GW628" s="184"/>
      <c r="GX628" s="184"/>
      <c r="GY628" s="184"/>
      <c r="GZ628" s="184"/>
      <c r="HA628" s="184"/>
      <c r="HB628" s="184"/>
      <c r="HC628" s="184"/>
      <c r="HD628" s="184"/>
      <c r="HE628" s="184"/>
      <c r="HF628" s="184"/>
      <c r="HG628" s="184"/>
      <c r="HH628" s="184"/>
      <c r="HI628" s="184"/>
      <c r="HJ628" s="184"/>
      <c r="HK628" s="578"/>
      <c r="HL628" s="185"/>
    </row>
    <row r="629" spans="1:220">
      <c r="A629" s="284"/>
      <c r="B629" s="285"/>
      <c r="C629" s="286"/>
      <c r="D629" s="287"/>
      <c r="E629" s="288"/>
      <c r="F629" s="289"/>
      <c r="G629" s="289"/>
      <c r="H629" s="289"/>
      <c r="I629" s="289"/>
      <c r="J629" s="289"/>
      <c r="K629" s="289"/>
      <c r="L629" s="289"/>
      <c r="M629" s="572"/>
      <c r="N629" s="572"/>
      <c r="O629" s="572"/>
      <c r="P629" s="572"/>
      <c r="Q629" s="572"/>
      <c r="R629" s="572"/>
      <c r="S629" s="184"/>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4"/>
      <c r="AT629" s="184"/>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c r="BP629" s="184"/>
      <c r="BQ629" s="184"/>
      <c r="BR629" s="184"/>
      <c r="BS629" s="184"/>
      <c r="BT629" s="184"/>
      <c r="BU629" s="184"/>
      <c r="BV629" s="184"/>
      <c r="BW629" s="184"/>
      <c r="BX629" s="184"/>
      <c r="BY629" s="184"/>
      <c r="BZ629" s="184"/>
      <c r="CA629" s="184"/>
      <c r="CB629" s="184"/>
      <c r="CC629" s="184"/>
      <c r="CD629" s="184"/>
      <c r="CE629" s="184"/>
      <c r="CF629" s="184"/>
      <c r="CG629" s="184"/>
      <c r="CH629" s="184"/>
      <c r="CI629" s="184"/>
      <c r="CJ629" s="184"/>
      <c r="CK629" s="184"/>
      <c r="CL629" s="184"/>
      <c r="CM629" s="184"/>
      <c r="CN629" s="184"/>
      <c r="CO629" s="184"/>
      <c r="CP629" s="184"/>
      <c r="CQ629" s="184"/>
      <c r="CR629" s="184"/>
      <c r="CS629" s="184"/>
      <c r="CT629" s="184"/>
      <c r="CU629" s="184"/>
      <c r="CV629" s="184"/>
      <c r="CW629" s="184"/>
      <c r="CX629" s="184"/>
      <c r="CY629" s="184"/>
      <c r="CZ629" s="184"/>
      <c r="DA629" s="184"/>
      <c r="DB629" s="184"/>
      <c r="DC629" s="184"/>
      <c r="DD629" s="184"/>
      <c r="DE629" s="184"/>
      <c r="DF629" s="184"/>
      <c r="DG629" s="184"/>
      <c r="DH629" s="184"/>
      <c r="DI629" s="184"/>
      <c r="DJ629" s="184"/>
      <c r="DK629" s="184"/>
      <c r="DL629" s="184"/>
      <c r="DM629" s="184"/>
      <c r="DN629" s="184"/>
      <c r="DO629" s="184"/>
      <c r="DP629" s="184"/>
      <c r="DQ629" s="184"/>
      <c r="DR629" s="184"/>
      <c r="DS629" s="184"/>
      <c r="DT629" s="184"/>
      <c r="DU629" s="184"/>
      <c r="DV629" s="184"/>
      <c r="DW629" s="184"/>
      <c r="DX629" s="184"/>
      <c r="DY629" s="184"/>
      <c r="DZ629" s="184"/>
      <c r="EA629" s="184"/>
      <c r="EB629" s="184"/>
      <c r="EC629" s="184"/>
      <c r="ED629" s="184"/>
      <c r="EE629" s="184"/>
      <c r="EF629" s="184"/>
      <c r="EG629" s="184"/>
      <c r="EH629" s="184"/>
      <c r="EI629" s="184"/>
      <c r="EJ629" s="184"/>
      <c r="EK629" s="184"/>
      <c r="EL629" s="184"/>
      <c r="EM629" s="184"/>
      <c r="EN629" s="184"/>
      <c r="EO629" s="184"/>
      <c r="EP629" s="184"/>
      <c r="EQ629" s="184"/>
      <c r="ER629" s="184"/>
      <c r="ES629" s="184"/>
      <c r="ET629" s="184"/>
      <c r="EU629" s="184"/>
      <c r="EV629" s="184"/>
      <c r="EW629" s="184"/>
      <c r="EX629" s="184"/>
      <c r="EY629" s="184"/>
      <c r="EZ629" s="184"/>
      <c r="FA629" s="184"/>
      <c r="FB629" s="184"/>
      <c r="FC629" s="184"/>
      <c r="FD629" s="184"/>
      <c r="FE629" s="184"/>
      <c r="FF629" s="184"/>
      <c r="FG629" s="184"/>
      <c r="FH629" s="184"/>
      <c r="FI629" s="184"/>
      <c r="FJ629" s="184"/>
      <c r="FK629" s="184"/>
      <c r="FL629" s="184"/>
      <c r="FM629" s="184"/>
      <c r="FN629" s="184"/>
      <c r="FO629" s="184"/>
      <c r="FP629" s="184"/>
      <c r="FQ629" s="184"/>
      <c r="FR629" s="184"/>
      <c r="FS629" s="184"/>
      <c r="FT629" s="184"/>
      <c r="FU629" s="184"/>
      <c r="FV629" s="184"/>
      <c r="FW629" s="184"/>
      <c r="FX629" s="184"/>
      <c r="FY629" s="184"/>
      <c r="FZ629" s="184"/>
      <c r="GA629" s="184"/>
      <c r="GB629" s="184"/>
      <c r="GC629" s="184"/>
      <c r="GD629" s="184"/>
      <c r="GE629" s="184"/>
      <c r="GF629" s="184"/>
      <c r="GG629" s="184"/>
      <c r="GH629" s="184"/>
      <c r="GI629" s="184"/>
      <c r="GJ629" s="184"/>
      <c r="GK629" s="184"/>
      <c r="GL629" s="184"/>
      <c r="GM629" s="184"/>
      <c r="GN629" s="184"/>
      <c r="GO629" s="184"/>
      <c r="GP629" s="184"/>
      <c r="GQ629" s="184"/>
      <c r="GR629" s="184"/>
      <c r="GS629" s="184"/>
      <c r="GT629" s="184"/>
      <c r="GU629" s="184"/>
      <c r="GV629" s="184"/>
      <c r="GW629" s="184"/>
      <c r="GX629" s="184"/>
      <c r="GY629" s="184"/>
      <c r="GZ629" s="184"/>
      <c r="HA629" s="184"/>
      <c r="HB629" s="184"/>
      <c r="HC629" s="184"/>
      <c r="HD629" s="184"/>
      <c r="HE629" s="184"/>
      <c r="HF629" s="184"/>
      <c r="HG629" s="184"/>
      <c r="HH629" s="184"/>
      <c r="HI629" s="184"/>
      <c r="HJ629" s="184"/>
      <c r="HK629" s="578"/>
      <c r="HL629" s="185"/>
    </row>
    <row r="630" spans="1:220">
      <c r="A630" s="284"/>
      <c r="B630" s="285"/>
      <c r="C630" s="286"/>
      <c r="D630" s="287"/>
      <c r="E630" s="288"/>
      <c r="F630" s="289"/>
      <c r="G630" s="289"/>
      <c r="H630" s="289"/>
      <c r="I630" s="289"/>
      <c r="J630" s="289"/>
      <c r="K630" s="289"/>
      <c r="L630" s="289"/>
      <c r="M630" s="572"/>
      <c r="N630" s="572"/>
      <c r="O630" s="572"/>
      <c r="P630" s="572"/>
      <c r="Q630" s="572"/>
      <c r="R630" s="572"/>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c r="BU630" s="184"/>
      <c r="BV630" s="184"/>
      <c r="BW630" s="184"/>
      <c r="BX630" s="184"/>
      <c r="BY630" s="184"/>
      <c r="BZ630" s="184"/>
      <c r="CA630" s="184"/>
      <c r="CB630" s="184"/>
      <c r="CC630" s="184"/>
      <c r="CD630" s="184"/>
      <c r="CE630" s="184"/>
      <c r="CF630" s="184"/>
      <c r="CG630" s="184"/>
      <c r="CH630" s="184"/>
      <c r="CI630" s="184"/>
      <c r="CJ630" s="184"/>
      <c r="CK630" s="184"/>
      <c r="CL630" s="184"/>
      <c r="CM630" s="184"/>
      <c r="CN630" s="184"/>
      <c r="CO630" s="184"/>
      <c r="CP630" s="184"/>
      <c r="CQ630" s="184"/>
      <c r="CR630" s="184"/>
      <c r="CS630" s="184"/>
      <c r="CT630" s="184"/>
      <c r="CU630" s="184"/>
      <c r="CV630" s="184"/>
      <c r="CW630" s="184"/>
      <c r="CX630" s="184"/>
      <c r="CY630" s="184"/>
      <c r="CZ630" s="184"/>
      <c r="DA630" s="184"/>
      <c r="DB630" s="184"/>
      <c r="DC630" s="184"/>
      <c r="DD630" s="184"/>
      <c r="DE630" s="184"/>
      <c r="DF630" s="184"/>
      <c r="DG630" s="184"/>
      <c r="DH630" s="184"/>
      <c r="DI630" s="184"/>
      <c r="DJ630" s="184"/>
      <c r="DK630" s="184"/>
      <c r="DL630" s="184"/>
      <c r="DM630" s="184"/>
      <c r="DN630" s="184"/>
      <c r="DO630" s="184"/>
      <c r="DP630" s="184"/>
      <c r="DQ630" s="184"/>
      <c r="DR630" s="184"/>
      <c r="DS630" s="184"/>
      <c r="DT630" s="184"/>
      <c r="DU630" s="184"/>
      <c r="DV630" s="184"/>
      <c r="DW630" s="184"/>
      <c r="DX630" s="184"/>
      <c r="DY630" s="184"/>
      <c r="DZ630" s="184"/>
      <c r="EA630" s="184"/>
      <c r="EB630" s="184"/>
      <c r="EC630" s="184"/>
      <c r="ED630" s="184"/>
      <c r="EE630" s="184"/>
      <c r="EF630" s="184"/>
      <c r="EG630" s="184"/>
      <c r="EH630" s="184"/>
      <c r="EI630" s="184"/>
      <c r="EJ630" s="184"/>
      <c r="EK630" s="184"/>
      <c r="EL630" s="184"/>
      <c r="EM630" s="184"/>
      <c r="EN630" s="184"/>
      <c r="EO630" s="184"/>
      <c r="EP630" s="184"/>
      <c r="EQ630" s="184"/>
      <c r="ER630" s="184"/>
      <c r="ES630" s="184"/>
      <c r="ET630" s="184"/>
      <c r="EU630" s="184"/>
      <c r="EV630" s="184"/>
      <c r="EW630" s="184"/>
      <c r="EX630" s="184"/>
      <c r="EY630" s="184"/>
      <c r="EZ630" s="184"/>
      <c r="FA630" s="184"/>
      <c r="FB630" s="184"/>
      <c r="FC630" s="184"/>
      <c r="FD630" s="184"/>
      <c r="FE630" s="184"/>
      <c r="FF630" s="184"/>
      <c r="FG630" s="184"/>
      <c r="FH630" s="184"/>
      <c r="FI630" s="184"/>
      <c r="FJ630" s="184"/>
      <c r="FK630" s="184"/>
      <c r="FL630" s="184"/>
      <c r="FM630" s="184"/>
      <c r="FN630" s="184"/>
      <c r="FO630" s="184"/>
      <c r="FP630" s="184"/>
      <c r="FQ630" s="184"/>
      <c r="FR630" s="184"/>
      <c r="FS630" s="184"/>
      <c r="FT630" s="184"/>
      <c r="FU630" s="184"/>
      <c r="FV630" s="184"/>
      <c r="FW630" s="184"/>
      <c r="FX630" s="184"/>
      <c r="FY630" s="184"/>
      <c r="FZ630" s="184"/>
      <c r="GA630" s="184"/>
      <c r="GB630" s="184"/>
      <c r="GC630" s="184"/>
      <c r="GD630" s="184"/>
      <c r="GE630" s="184"/>
      <c r="GF630" s="184"/>
      <c r="GG630" s="184"/>
      <c r="GH630" s="184"/>
      <c r="GI630" s="184"/>
      <c r="GJ630" s="184"/>
      <c r="GK630" s="184"/>
      <c r="GL630" s="184"/>
      <c r="GM630" s="184"/>
      <c r="GN630" s="184"/>
      <c r="GO630" s="184"/>
      <c r="GP630" s="184"/>
      <c r="GQ630" s="184"/>
      <c r="GR630" s="184"/>
      <c r="GS630" s="184"/>
      <c r="GT630" s="184"/>
      <c r="GU630" s="184"/>
      <c r="GV630" s="184"/>
      <c r="GW630" s="184"/>
      <c r="GX630" s="184"/>
      <c r="GY630" s="184"/>
      <c r="GZ630" s="184"/>
      <c r="HA630" s="184"/>
      <c r="HB630" s="184"/>
      <c r="HC630" s="184"/>
      <c r="HD630" s="184"/>
      <c r="HE630" s="184"/>
      <c r="HF630" s="184"/>
      <c r="HG630" s="184"/>
      <c r="HH630" s="184"/>
      <c r="HI630" s="184"/>
      <c r="HJ630" s="184"/>
      <c r="HK630" s="578"/>
      <c r="HL630" s="185"/>
    </row>
    <row r="631" spans="1:220">
      <c r="A631" s="284"/>
      <c r="B631" s="285"/>
      <c r="C631" s="286"/>
      <c r="D631" s="287"/>
      <c r="E631" s="288"/>
      <c r="F631" s="289"/>
      <c r="G631" s="289"/>
      <c r="H631" s="289"/>
      <c r="I631" s="289"/>
      <c r="J631" s="289"/>
      <c r="K631" s="289"/>
      <c r="L631" s="289"/>
      <c r="M631" s="572"/>
      <c r="N631" s="572"/>
      <c r="O631" s="572"/>
      <c r="P631" s="572"/>
      <c r="Q631" s="572"/>
      <c r="R631" s="572"/>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c r="BU631" s="184"/>
      <c r="BV631" s="184"/>
      <c r="BW631" s="184"/>
      <c r="BX631" s="184"/>
      <c r="BY631" s="184"/>
      <c r="BZ631" s="184"/>
      <c r="CA631" s="184"/>
      <c r="CB631" s="184"/>
      <c r="CC631" s="184"/>
      <c r="CD631" s="184"/>
      <c r="CE631" s="184"/>
      <c r="CF631" s="184"/>
      <c r="CG631" s="184"/>
      <c r="CH631" s="184"/>
      <c r="CI631" s="184"/>
      <c r="CJ631" s="184"/>
      <c r="CK631" s="184"/>
      <c r="CL631" s="184"/>
      <c r="CM631" s="184"/>
      <c r="CN631" s="184"/>
      <c r="CO631" s="184"/>
      <c r="CP631" s="184"/>
      <c r="CQ631" s="184"/>
      <c r="CR631" s="184"/>
      <c r="CS631" s="184"/>
      <c r="CT631" s="184"/>
      <c r="CU631" s="184"/>
      <c r="CV631" s="184"/>
      <c r="CW631" s="184"/>
      <c r="CX631" s="184"/>
      <c r="CY631" s="184"/>
      <c r="CZ631" s="184"/>
      <c r="DA631" s="184"/>
      <c r="DB631" s="184"/>
      <c r="DC631" s="184"/>
      <c r="DD631" s="184"/>
      <c r="DE631" s="184"/>
      <c r="DF631" s="184"/>
      <c r="DG631" s="184"/>
      <c r="DH631" s="184"/>
      <c r="DI631" s="184"/>
      <c r="DJ631" s="184"/>
      <c r="DK631" s="184"/>
      <c r="DL631" s="184"/>
      <c r="DM631" s="184"/>
      <c r="DN631" s="184"/>
      <c r="DO631" s="184"/>
      <c r="DP631" s="184"/>
      <c r="DQ631" s="184"/>
      <c r="DR631" s="184"/>
      <c r="DS631" s="184"/>
      <c r="DT631" s="184"/>
      <c r="DU631" s="184"/>
      <c r="DV631" s="184"/>
      <c r="DW631" s="184"/>
      <c r="DX631" s="184"/>
      <c r="DY631" s="184"/>
      <c r="DZ631" s="184"/>
      <c r="EA631" s="184"/>
      <c r="EB631" s="184"/>
      <c r="EC631" s="184"/>
      <c r="ED631" s="184"/>
      <c r="EE631" s="184"/>
      <c r="EF631" s="184"/>
      <c r="EG631" s="184"/>
      <c r="EH631" s="184"/>
      <c r="EI631" s="184"/>
      <c r="EJ631" s="184"/>
      <c r="EK631" s="184"/>
      <c r="EL631" s="184"/>
      <c r="EM631" s="184"/>
      <c r="EN631" s="184"/>
      <c r="EO631" s="184"/>
      <c r="EP631" s="184"/>
      <c r="EQ631" s="184"/>
      <c r="ER631" s="184"/>
      <c r="ES631" s="184"/>
      <c r="ET631" s="184"/>
      <c r="EU631" s="184"/>
      <c r="EV631" s="184"/>
      <c r="EW631" s="184"/>
      <c r="EX631" s="184"/>
      <c r="EY631" s="184"/>
      <c r="EZ631" s="184"/>
      <c r="FA631" s="184"/>
      <c r="FB631" s="184"/>
      <c r="FC631" s="184"/>
      <c r="FD631" s="184"/>
      <c r="FE631" s="184"/>
      <c r="FF631" s="184"/>
      <c r="FG631" s="184"/>
      <c r="FH631" s="184"/>
      <c r="FI631" s="184"/>
      <c r="FJ631" s="184"/>
      <c r="FK631" s="184"/>
      <c r="FL631" s="184"/>
      <c r="FM631" s="184"/>
      <c r="FN631" s="184"/>
      <c r="FO631" s="184"/>
      <c r="FP631" s="184"/>
      <c r="FQ631" s="184"/>
      <c r="FR631" s="184"/>
      <c r="FS631" s="184"/>
      <c r="FT631" s="184"/>
      <c r="FU631" s="184"/>
      <c r="FV631" s="184"/>
      <c r="FW631" s="184"/>
      <c r="FX631" s="184"/>
      <c r="FY631" s="184"/>
      <c r="FZ631" s="184"/>
      <c r="GA631" s="184"/>
      <c r="GB631" s="184"/>
      <c r="GC631" s="184"/>
      <c r="GD631" s="184"/>
      <c r="GE631" s="184"/>
      <c r="GF631" s="184"/>
      <c r="GG631" s="184"/>
      <c r="GH631" s="184"/>
      <c r="GI631" s="184"/>
      <c r="GJ631" s="184"/>
      <c r="GK631" s="184"/>
      <c r="GL631" s="184"/>
      <c r="GM631" s="184"/>
      <c r="GN631" s="184"/>
      <c r="GO631" s="184"/>
      <c r="GP631" s="184"/>
      <c r="GQ631" s="184"/>
      <c r="GR631" s="184"/>
      <c r="GS631" s="184"/>
      <c r="GT631" s="184"/>
      <c r="GU631" s="184"/>
      <c r="GV631" s="184"/>
      <c r="GW631" s="184"/>
      <c r="GX631" s="184"/>
      <c r="GY631" s="184"/>
      <c r="GZ631" s="184"/>
      <c r="HA631" s="184"/>
      <c r="HB631" s="184"/>
      <c r="HC631" s="184"/>
      <c r="HD631" s="184"/>
      <c r="HE631" s="184"/>
      <c r="HF631" s="184"/>
      <c r="HG631" s="184"/>
      <c r="HH631" s="184"/>
      <c r="HI631" s="184"/>
      <c r="HJ631" s="184"/>
      <c r="HK631" s="578"/>
      <c r="HL631" s="185"/>
    </row>
    <row r="632" spans="1:220">
      <c r="A632" s="284"/>
      <c r="B632" s="285"/>
      <c r="C632" s="286"/>
      <c r="D632" s="287"/>
      <c r="E632" s="288"/>
      <c r="F632" s="289"/>
      <c r="G632" s="289"/>
      <c r="H632" s="289"/>
      <c r="I632" s="289"/>
      <c r="J632" s="289"/>
      <c r="K632" s="289"/>
      <c r="L632" s="289"/>
      <c r="M632" s="572"/>
      <c r="N632" s="572"/>
      <c r="O632" s="572"/>
      <c r="P632" s="572"/>
      <c r="Q632" s="572"/>
      <c r="R632" s="572"/>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c r="BU632" s="184"/>
      <c r="BV632" s="184"/>
      <c r="BW632" s="184"/>
      <c r="BX632" s="184"/>
      <c r="BY632" s="184"/>
      <c r="BZ632" s="184"/>
      <c r="CA632" s="184"/>
      <c r="CB632" s="184"/>
      <c r="CC632" s="184"/>
      <c r="CD632" s="184"/>
      <c r="CE632" s="184"/>
      <c r="CF632" s="184"/>
      <c r="CG632" s="184"/>
      <c r="CH632" s="184"/>
      <c r="CI632" s="184"/>
      <c r="CJ632" s="184"/>
      <c r="CK632" s="184"/>
      <c r="CL632" s="184"/>
      <c r="CM632" s="184"/>
      <c r="CN632" s="184"/>
      <c r="CO632" s="184"/>
      <c r="CP632" s="184"/>
      <c r="CQ632" s="184"/>
      <c r="CR632" s="184"/>
      <c r="CS632" s="184"/>
      <c r="CT632" s="184"/>
      <c r="CU632" s="184"/>
      <c r="CV632" s="184"/>
      <c r="CW632" s="184"/>
      <c r="CX632" s="184"/>
      <c r="CY632" s="184"/>
      <c r="CZ632" s="184"/>
      <c r="DA632" s="184"/>
      <c r="DB632" s="184"/>
      <c r="DC632" s="184"/>
      <c r="DD632" s="184"/>
      <c r="DE632" s="184"/>
      <c r="DF632" s="184"/>
      <c r="DG632" s="184"/>
      <c r="DH632" s="184"/>
      <c r="DI632" s="184"/>
      <c r="DJ632" s="184"/>
      <c r="DK632" s="184"/>
      <c r="DL632" s="184"/>
      <c r="DM632" s="184"/>
      <c r="DN632" s="184"/>
      <c r="DO632" s="184"/>
      <c r="DP632" s="184"/>
      <c r="DQ632" s="184"/>
      <c r="DR632" s="184"/>
      <c r="DS632" s="184"/>
      <c r="DT632" s="184"/>
      <c r="DU632" s="184"/>
      <c r="DV632" s="184"/>
      <c r="DW632" s="184"/>
      <c r="DX632" s="184"/>
      <c r="DY632" s="184"/>
      <c r="DZ632" s="184"/>
      <c r="EA632" s="184"/>
      <c r="EB632" s="184"/>
      <c r="EC632" s="184"/>
      <c r="ED632" s="184"/>
      <c r="EE632" s="184"/>
      <c r="EF632" s="184"/>
      <c r="EG632" s="184"/>
      <c r="EH632" s="184"/>
      <c r="EI632" s="184"/>
      <c r="EJ632" s="184"/>
      <c r="EK632" s="184"/>
      <c r="EL632" s="184"/>
      <c r="EM632" s="184"/>
      <c r="EN632" s="184"/>
      <c r="EO632" s="184"/>
      <c r="EP632" s="184"/>
      <c r="EQ632" s="184"/>
      <c r="ER632" s="184"/>
      <c r="ES632" s="184"/>
      <c r="ET632" s="184"/>
      <c r="EU632" s="184"/>
      <c r="EV632" s="184"/>
      <c r="EW632" s="184"/>
      <c r="EX632" s="184"/>
      <c r="EY632" s="184"/>
      <c r="EZ632" s="184"/>
      <c r="FA632" s="184"/>
      <c r="FB632" s="184"/>
      <c r="FC632" s="184"/>
      <c r="FD632" s="184"/>
      <c r="FE632" s="184"/>
      <c r="FF632" s="184"/>
      <c r="FG632" s="184"/>
      <c r="FH632" s="184"/>
      <c r="FI632" s="184"/>
      <c r="FJ632" s="184"/>
      <c r="FK632" s="184"/>
      <c r="FL632" s="184"/>
      <c r="FM632" s="184"/>
      <c r="FN632" s="184"/>
      <c r="FO632" s="184"/>
      <c r="FP632" s="184"/>
      <c r="FQ632" s="184"/>
      <c r="FR632" s="184"/>
      <c r="FS632" s="184"/>
      <c r="FT632" s="184"/>
      <c r="FU632" s="184"/>
      <c r="FV632" s="184"/>
      <c r="FW632" s="184"/>
      <c r="FX632" s="184"/>
      <c r="FY632" s="184"/>
      <c r="FZ632" s="184"/>
      <c r="GA632" s="184"/>
      <c r="GB632" s="184"/>
      <c r="GC632" s="184"/>
      <c r="GD632" s="184"/>
      <c r="GE632" s="184"/>
      <c r="GF632" s="184"/>
      <c r="GG632" s="184"/>
      <c r="GH632" s="184"/>
      <c r="GI632" s="184"/>
      <c r="GJ632" s="184"/>
      <c r="GK632" s="184"/>
      <c r="GL632" s="184"/>
      <c r="GM632" s="184"/>
      <c r="GN632" s="184"/>
      <c r="GO632" s="184"/>
      <c r="GP632" s="184"/>
      <c r="GQ632" s="184"/>
      <c r="GR632" s="184"/>
      <c r="GS632" s="184"/>
      <c r="GT632" s="184"/>
      <c r="GU632" s="184"/>
      <c r="GV632" s="184"/>
      <c r="GW632" s="184"/>
      <c r="GX632" s="184"/>
      <c r="GY632" s="184"/>
      <c r="GZ632" s="184"/>
      <c r="HA632" s="184"/>
      <c r="HB632" s="184"/>
      <c r="HC632" s="184"/>
      <c r="HD632" s="184"/>
      <c r="HE632" s="184"/>
      <c r="HF632" s="184"/>
      <c r="HG632" s="184"/>
      <c r="HH632" s="184"/>
      <c r="HI632" s="184"/>
      <c r="HJ632" s="184"/>
      <c r="HK632" s="578"/>
      <c r="HL632" s="185"/>
    </row>
    <row r="633" spans="1:220">
      <c r="A633" s="284"/>
      <c r="B633" s="285"/>
      <c r="C633" s="286"/>
      <c r="D633" s="287"/>
      <c r="E633" s="288"/>
      <c r="F633" s="289"/>
      <c r="G633" s="289"/>
      <c r="H633" s="289"/>
      <c r="I633" s="289"/>
      <c r="J633" s="289"/>
      <c r="K633" s="289"/>
      <c r="L633" s="289"/>
      <c r="M633" s="572"/>
      <c r="N633" s="572"/>
      <c r="O633" s="572"/>
      <c r="P633" s="572"/>
      <c r="Q633" s="572"/>
      <c r="R633" s="572"/>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c r="CW633" s="184"/>
      <c r="CX633" s="184"/>
      <c r="CY633" s="184"/>
      <c r="CZ633" s="184"/>
      <c r="DA633" s="184"/>
      <c r="DB633" s="184"/>
      <c r="DC633" s="184"/>
      <c r="DD633" s="184"/>
      <c r="DE633" s="184"/>
      <c r="DF633" s="184"/>
      <c r="DG633" s="184"/>
      <c r="DH633" s="184"/>
      <c r="DI633" s="184"/>
      <c r="DJ633" s="184"/>
      <c r="DK633" s="184"/>
      <c r="DL633" s="184"/>
      <c r="DM633" s="184"/>
      <c r="DN633" s="184"/>
      <c r="DO633" s="184"/>
      <c r="DP633" s="184"/>
      <c r="DQ633" s="184"/>
      <c r="DR633" s="184"/>
      <c r="DS633" s="184"/>
      <c r="DT633" s="184"/>
      <c r="DU633" s="184"/>
      <c r="DV633" s="184"/>
      <c r="DW633" s="184"/>
      <c r="DX633" s="184"/>
      <c r="DY633" s="184"/>
      <c r="DZ633" s="184"/>
      <c r="EA633" s="184"/>
      <c r="EB633" s="184"/>
      <c r="EC633" s="184"/>
      <c r="ED633" s="184"/>
      <c r="EE633" s="184"/>
      <c r="EF633" s="184"/>
      <c r="EG633" s="184"/>
      <c r="EH633" s="184"/>
      <c r="EI633" s="184"/>
      <c r="EJ633" s="184"/>
      <c r="EK633" s="184"/>
      <c r="EL633" s="184"/>
      <c r="EM633" s="184"/>
      <c r="EN633" s="184"/>
      <c r="EO633" s="184"/>
      <c r="EP633" s="184"/>
      <c r="EQ633" s="184"/>
      <c r="ER633" s="184"/>
      <c r="ES633" s="184"/>
      <c r="ET633" s="184"/>
      <c r="EU633" s="184"/>
      <c r="EV633" s="184"/>
      <c r="EW633" s="184"/>
      <c r="EX633" s="184"/>
      <c r="EY633" s="184"/>
      <c r="EZ633" s="184"/>
      <c r="FA633" s="184"/>
      <c r="FB633" s="184"/>
      <c r="FC633" s="184"/>
      <c r="FD633" s="184"/>
      <c r="FE633" s="184"/>
      <c r="FF633" s="184"/>
      <c r="FG633" s="184"/>
      <c r="FH633" s="184"/>
      <c r="FI633" s="184"/>
      <c r="FJ633" s="184"/>
      <c r="FK633" s="184"/>
      <c r="FL633" s="184"/>
      <c r="FM633" s="184"/>
      <c r="FN633" s="184"/>
      <c r="FO633" s="184"/>
      <c r="FP633" s="184"/>
      <c r="FQ633" s="184"/>
      <c r="FR633" s="184"/>
      <c r="FS633" s="184"/>
      <c r="FT633" s="184"/>
      <c r="FU633" s="184"/>
      <c r="FV633" s="184"/>
      <c r="FW633" s="184"/>
      <c r="FX633" s="184"/>
      <c r="FY633" s="184"/>
      <c r="FZ633" s="184"/>
      <c r="GA633" s="184"/>
      <c r="GB633" s="184"/>
      <c r="GC633" s="184"/>
      <c r="GD633" s="184"/>
      <c r="GE633" s="184"/>
      <c r="GF633" s="184"/>
      <c r="GG633" s="184"/>
      <c r="GH633" s="184"/>
      <c r="GI633" s="184"/>
      <c r="GJ633" s="184"/>
      <c r="GK633" s="184"/>
      <c r="GL633" s="184"/>
      <c r="GM633" s="184"/>
      <c r="GN633" s="184"/>
      <c r="GO633" s="184"/>
      <c r="GP633" s="184"/>
      <c r="GQ633" s="184"/>
      <c r="GR633" s="184"/>
      <c r="GS633" s="184"/>
      <c r="GT633" s="184"/>
      <c r="GU633" s="184"/>
      <c r="GV633" s="184"/>
      <c r="GW633" s="184"/>
      <c r="GX633" s="184"/>
      <c r="GY633" s="184"/>
      <c r="GZ633" s="184"/>
      <c r="HA633" s="184"/>
      <c r="HB633" s="184"/>
      <c r="HC633" s="184"/>
      <c r="HD633" s="184"/>
      <c r="HE633" s="184"/>
      <c r="HF633" s="184"/>
      <c r="HG633" s="184"/>
      <c r="HH633" s="184"/>
      <c r="HI633" s="184"/>
      <c r="HJ633" s="184"/>
      <c r="HK633" s="578"/>
      <c r="HL633" s="185"/>
    </row>
    <row r="634" spans="1:220">
      <c r="A634" s="284"/>
      <c r="B634" s="285"/>
      <c r="C634" s="286"/>
      <c r="D634" s="287"/>
      <c r="E634" s="288"/>
      <c r="F634" s="289"/>
      <c r="G634" s="289"/>
      <c r="H634" s="289"/>
      <c r="I634" s="289"/>
      <c r="J634" s="289"/>
      <c r="K634" s="289"/>
      <c r="L634" s="289"/>
      <c r="M634" s="572"/>
      <c r="N634" s="572"/>
      <c r="O634" s="572"/>
      <c r="P634" s="572"/>
      <c r="Q634" s="572"/>
      <c r="R634" s="572"/>
      <c r="S634" s="184"/>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4"/>
      <c r="AT634" s="184"/>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c r="BP634" s="184"/>
      <c r="BQ634" s="184"/>
      <c r="BR634" s="184"/>
      <c r="BS634" s="184"/>
      <c r="BT634" s="184"/>
      <c r="BU634" s="184"/>
      <c r="BV634" s="184"/>
      <c r="BW634" s="184"/>
      <c r="BX634" s="184"/>
      <c r="BY634" s="184"/>
      <c r="BZ634" s="184"/>
      <c r="CA634" s="184"/>
      <c r="CB634" s="184"/>
      <c r="CC634" s="184"/>
      <c r="CD634" s="184"/>
      <c r="CE634" s="184"/>
      <c r="CF634" s="184"/>
      <c r="CG634" s="184"/>
      <c r="CH634" s="184"/>
      <c r="CI634" s="184"/>
      <c r="CJ634" s="184"/>
      <c r="CK634" s="184"/>
      <c r="CL634" s="184"/>
      <c r="CM634" s="184"/>
      <c r="CN634" s="184"/>
      <c r="CO634" s="184"/>
      <c r="CP634" s="184"/>
      <c r="CQ634" s="184"/>
      <c r="CR634" s="184"/>
      <c r="CS634" s="184"/>
      <c r="CT634" s="184"/>
      <c r="CU634" s="184"/>
      <c r="CV634" s="184"/>
      <c r="CW634" s="184"/>
      <c r="CX634" s="184"/>
      <c r="CY634" s="184"/>
      <c r="CZ634" s="184"/>
      <c r="DA634" s="184"/>
      <c r="DB634" s="184"/>
      <c r="DC634" s="184"/>
      <c r="DD634" s="184"/>
      <c r="DE634" s="184"/>
      <c r="DF634" s="184"/>
      <c r="DG634" s="184"/>
      <c r="DH634" s="184"/>
      <c r="DI634" s="184"/>
      <c r="DJ634" s="184"/>
      <c r="DK634" s="184"/>
      <c r="DL634" s="184"/>
      <c r="DM634" s="184"/>
      <c r="DN634" s="184"/>
      <c r="DO634" s="184"/>
      <c r="DP634" s="184"/>
      <c r="DQ634" s="184"/>
      <c r="DR634" s="184"/>
      <c r="DS634" s="184"/>
      <c r="DT634" s="184"/>
      <c r="DU634" s="184"/>
      <c r="DV634" s="184"/>
      <c r="DW634" s="184"/>
      <c r="DX634" s="184"/>
      <c r="DY634" s="184"/>
      <c r="DZ634" s="184"/>
      <c r="EA634" s="184"/>
      <c r="EB634" s="184"/>
      <c r="EC634" s="184"/>
      <c r="ED634" s="184"/>
      <c r="EE634" s="184"/>
      <c r="EF634" s="184"/>
      <c r="EG634" s="184"/>
      <c r="EH634" s="184"/>
      <c r="EI634" s="184"/>
      <c r="EJ634" s="184"/>
      <c r="EK634" s="184"/>
      <c r="EL634" s="184"/>
      <c r="EM634" s="184"/>
      <c r="EN634" s="184"/>
      <c r="EO634" s="184"/>
      <c r="EP634" s="184"/>
      <c r="EQ634" s="184"/>
      <c r="ER634" s="184"/>
      <c r="ES634" s="184"/>
      <c r="ET634" s="184"/>
      <c r="EU634" s="184"/>
      <c r="EV634" s="184"/>
      <c r="EW634" s="184"/>
      <c r="EX634" s="184"/>
      <c r="EY634" s="184"/>
      <c r="EZ634" s="184"/>
      <c r="FA634" s="184"/>
      <c r="FB634" s="184"/>
      <c r="FC634" s="184"/>
      <c r="FD634" s="184"/>
      <c r="FE634" s="184"/>
      <c r="FF634" s="184"/>
      <c r="FG634" s="184"/>
      <c r="FH634" s="184"/>
      <c r="FI634" s="184"/>
      <c r="FJ634" s="184"/>
      <c r="FK634" s="184"/>
      <c r="FL634" s="184"/>
      <c r="FM634" s="184"/>
      <c r="FN634" s="184"/>
      <c r="FO634" s="184"/>
      <c r="FP634" s="184"/>
      <c r="FQ634" s="184"/>
      <c r="FR634" s="184"/>
      <c r="FS634" s="184"/>
      <c r="FT634" s="184"/>
      <c r="FU634" s="184"/>
      <c r="FV634" s="184"/>
      <c r="FW634" s="184"/>
      <c r="FX634" s="184"/>
      <c r="FY634" s="184"/>
      <c r="FZ634" s="184"/>
      <c r="GA634" s="184"/>
      <c r="GB634" s="184"/>
      <c r="GC634" s="184"/>
      <c r="GD634" s="184"/>
      <c r="GE634" s="184"/>
      <c r="GF634" s="184"/>
      <c r="GG634" s="184"/>
      <c r="GH634" s="184"/>
      <c r="GI634" s="184"/>
      <c r="GJ634" s="184"/>
      <c r="GK634" s="184"/>
      <c r="GL634" s="184"/>
      <c r="GM634" s="184"/>
      <c r="GN634" s="184"/>
      <c r="GO634" s="184"/>
      <c r="GP634" s="184"/>
      <c r="GQ634" s="184"/>
      <c r="GR634" s="184"/>
      <c r="GS634" s="184"/>
      <c r="GT634" s="184"/>
      <c r="GU634" s="184"/>
      <c r="GV634" s="184"/>
      <c r="GW634" s="184"/>
      <c r="GX634" s="184"/>
      <c r="GY634" s="184"/>
      <c r="GZ634" s="184"/>
      <c r="HA634" s="184"/>
      <c r="HB634" s="184"/>
      <c r="HC634" s="184"/>
      <c r="HD634" s="184"/>
      <c r="HE634" s="184"/>
      <c r="HF634" s="184"/>
      <c r="HG634" s="184"/>
      <c r="HH634" s="184"/>
      <c r="HI634" s="184"/>
      <c r="HJ634" s="184"/>
      <c r="HK634" s="578"/>
      <c r="HL634" s="185"/>
    </row>
    <row r="635" spans="1:220">
      <c r="A635" s="284"/>
      <c r="B635" s="285"/>
      <c r="C635" s="286"/>
      <c r="D635" s="287"/>
      <c r="E635" s="288"/>
      <c r="F635" s="289"/>
      <c r="G635" s="289"/>
      <c r="H635" s="289"/>
      <c r="I635" s="289"/>
      <c r="J635" s="289"/>
      <c r="K635" s="289"/>
      <c r="L635" s="289"/>
      <c r="M635" s="572"/>
      <c r="N635" s="572"/>
      <c r="O635" s="572"/>
      <c r="P635" s="572"/>
      <c r="Q635" s="572"/>
      <c r="R635" s="572"/>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c r="BU635" s="184"/>
      <c r="BV635" s="184"/>
      <c r="BW635" s="184"/>
      <c r="BX635" s="184"/>
      <c r="BY635" s="184"/>
      <c r="BZ635" s="184"/>
      <c r="CA635" s="184"/>
      <c r="CB635" s="184"/>
      <c r="CC635" s="184"/>
      <c r="CD635" s="184"/>
      <c r="CE635" s="184"/>
      <c r="CF635" s="184"/>
      <c r="CG635" s="184"/>
      <c r="CH635" s="184"/>
      <c r="CI635" s="184"/>
      <c r="CJ635" s="184"/>
      <c r="CK635" s="184"/>
      <c r="CL635" s="184"/>
      <c r="CM635" s="184"/>
      <c r="CN635" s="184"/>
      <c r="CO635" s="184"/>
      <c r="CP635" s="184"/>
      <c r="CQ635" s="184"/>
      <c r="CR635" s="184"/>
      <c r="CS635" s="184"/>
      <c r="CT635" s="184"/>
      <c r="CU635" s="184"/>
      <c r="CV635" s="184"/>
      <c r="CW635" s="184"/>
      <c r="CX635" s="184"/>
      <c r="CY635" s="184"/>
      <c r="CZ635" s="184"/>
      <c r="DA635" s="184"/>
      <c r="DB635" s="184"/>
      <c r="DC635" s="184"/>
      <c r="DD635" s="184"/>
      <c r="DE635" s="184"/>
      <c r="DF635" s="184"/>
      <c r="DG635" s="184"/>
      <c r="DH635" s="184"/>
      <c r="DI635" s="184"/>
      <c r="DJ635" s="184"/>
      <c r="DK635" s="184"/>
      <c r="DL635" s="184"/>
      <c r="DM635" s="184"/>
      <c r="DN635" s="184"/>
      <c r="DO635" s="184"/>
      <c r="DP635" s="184"/>
      <c r="DQ635" s="184"/>
      <c r="DR635" s="184"/>
      <c r="DS635" s="184"/>
      <c r="DT635" s="184"/>
      <c r="DU635" s="184"/>
      <c r="DV635" s="184"/>
      <c r="DW635" s="184"/>
      <c r="DX635" s="184"/>
      <c r="DY635" s="184"/>
      <c r="DZ635" s="184"/>
      <c r="EA635" s="184"/>
      <c r="EB635" s="184"/>
      <c r="EC635" s="184"/>
      <c r="ED635" s="184"/>
      <c r="EE635" s="184"/>
      <c r="EF635" s="184"/>
      <c r="EG635" s="184"/>
      <c r="EH635" s="184"/>
      <c r="EI635" s="184"/>
      <c r="EJ635" s="184"/>
      <c r="EK635" s="184"/>
      <c r="EL635" s="184"/>
      <c r="EM635" s="184"/>
      <c r="EN635" s="184"/>
      <c r="EO635" s="184"/>
      <c r="EP635" s="184"/>
      <c r="EQ635" s="184"/>
      <c r="ER635" s="184"/>
      <c r="ES635" s="184"/>
      <c r="ET635" s="184"/>
      <c r="EU635" s="184"/>
      <c r="EV635" s="184"/>
      <c r="EW635" s="184"/>
      <c r="EX635" s="184"/>
      <c r="EY635" s="184"/>
      <c r="EZ635" s="184"/>
      <c r="FA635" s="184"/>
      <c r="FB635" s="184"/>
      <c r="FC635" s="184"/>
      <c r="FD635" s="184"/>
      <c r="FE635" s="184"/>
      <c r="FF635" s="184"/>
      <c r="FG635" s="184"/>
      <c r="FH635" s="184"/>
      <c r="FI635" s="184"/>
      <c r="FJ635" s="184"/>
      <c r="FK635" s="184"/>
      <c r="FL635" s="184"/>
      <c r="FM635" s="184"/>
      <c r="FN635" s="184"/>
      <c r="FO635" s="184"/>
      <c r="FP635" s="184"/>
      <c r="FQ635" s="184"/>
      <c r="FR635" s="184"/>
      <c r="FS635" s="184"/>
      <c r="FT635" s="184"/>
      <c r="FU635" s="184"/>
      <c r="FV635" s="184"/>
      <c r="FW635" s="184"/>
      <c r="FX635" s="184"/>
      <c r="FY635" s="184"/>
      <c r="FZ635" s="184"/>
      <c r="GA635" s="184"/>
      <c r="GB635" s="184"/>
      <c r="GC635" s="184"/>
      <c r="GD635" s="184"/>
      <c r="GE635" s="184"/>
      <c r="GF635" s="184"/>
      <c r="GG635" s="184"/>
      <c r="GH635" s="184"/>
      <c r="GI635" s="184"/>
      <c r="GJ635" s="184"/>
      <c r="GK635" s="184"/>
      <c r="GL635" s="184"/>
      <c r="GM635" s="184"/>
      <c r="GN635" s="184"/>
      <c r="GO635" s="184"/>
      <c r="GP635" s="184"/>
      <c r="GQ635" s="184"/>
      <c r="GR635" s="184"/>
      <c r="GS635" s="184"/>
      <c r="GT635" s="184"/>
      <c r="GU635" s="184"/>
      <c r="GV635" s="184"/>
      <c r="GW635" s="184"/>
      <c r="GX635" s="184"/>
      <c r="GY635" s="184"/>
      <c r="GZ635" s="184"/>
      <c r="HA635" s="184"/>
      <c r="HB635" s="184"/>
      <c r="HC635" s="184"/>
      <c r="HD635" s="184"/>
      <c r="HE635" s="184"/>
      <c r="HF635" s="184"/>
      <c r="HG635" s="184"/>
      <c r="HH635" s="184"/>
      <c r="HI635" s="184"/>
      <c r="HJ635" s="184"/>
      <c r="HK635" s="578"/>
      <c r="HL635" s="185"/>
    </row>
    <row r="636" spans="1:220">
      <c r="A636" s="284"/>
      <c r="B636" s="285"/>
      <c r="C636" s="286"/>
      <c r="D636" s="287"/>
      <c r="E636" s="288"/>
      <c r="F636" s="289"/>
      <c r="G636" s="289"/>
      <c r="H636" s="289"/>
      <c r="I636" s="289"/>
      <c r="J636" s="289"/>
      <c r="K636" s="289"/>
      <c r="L636" s="289"/>
      <c r="M636" s="572"/>
      <c r="N636" s="572"/>
      <c r="O636" s="572"/>
      <c r="P636" s="572"/>
      <c r="Q636" s="572"/>
      <c r="R636" s="572"/>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c r="BU636" s="184"/>
      <c r="BV636" s="184"/>
      <c r="BW636" s="184"/>
      <c r="BX636" s="184"/>
      <c r="BY636" s="184"/>
      <c r="BZ636" s="184"/>
      <c r="CA636" s="184"/>
      <c r="CB636" s="184"/>
      <c r="CC636" s="184"/>
      <c r="CD636" s="184"/>
      <c r="CE636" s="184"/>
      <c r="CF636" s="184"/>
      <c r="CG636" s="184"/>
      <c r="CH636" s="184"/>
      <c r="CI636" s="184"/>
      <c r="CJ636" s="184"/>
      <c r="CK636" s="184"/>
      <c r="CL636" s="184"/>
      <c r="CM636" s="184"/>
      <c r="CN636" s="184"/>
      <c r="CO636" s="184"/>
      <c r="CP636" s="184"/>
      <c r="CQ636" s="184"/>
      <c r="CR636" s="184"/>
      <c r="CS636" s="184"/>
      <c r="CT636" s="184"/>
      <c r="CU636" s="184"/>
      <c r="CV636" s="184"/>
      <c r="CW636" s="184"/>
      <c r="CX636" s="184"/>
      <c r="CY636" s="184"/>
      <c r="CZ636" s="184"/>
      <c r="DA636" s="184"/>
      <c r="DB636" s="184"/>
      <c r="DC636" s="184"/>
      <c r="DD636" s="184"/>
      <c r="DE636" s="184"/>
      <c r="DF636" s="184"/>
      <c r="DG636" s="184"/>
      <c r="DH636" s="184"/>
      <c r="DI636" s="184"/>
      <c r="DJ636" s="184"/>
      <c r="DK636" s="184"/>
      <c r="DL636" s="184"/>
      <c r="DM636" s="184"/>
      <c r="DN636" s="184"/>
      <c r="DO636" s="184"/>
      <c r="DP636" s="184"/>
      <c r="DQ636" s="184"/>
      <c r="DR636" s="184"/>
      <c r="DS636" s="184"/>
      <c r="DT636" s="184"/>
      <c r="DU636" s="184"/>
      <c r="DV636" s="184"/>
      <c r="DW636" s="184"/>
      <c r="DX636" s="184"/>
      <c r="DY636" s="184"/>
      <c r="DZ636" s="184"/>
      <c r="EA636" s="184"/>
      <c r="EB636" s="184"/>
      <c r="EC636" s="184"/>
      <c r="ED636" s="184"/>
      <c r="EE636" s="184"/>
      <c r="EF636" s="184"/>
      <c r="EG636" s="184"/>
      <c r="EH636" s="184"/>
      <c r="EI636" s="184"/>
      <c r="EJ636" s="184"/>
      <c r="EK636" s="184"/>
      <c r="EL636" s="184"/>
      <c r="EM636" s="184"/>
      <c r="EN636" s="184"/>
      <c r="EO636" s="184"/>
      <c r="EP636" s="184"/>
      <c r="EQ636" s="184"/>
      <c r="ER636" s="184"/>
      <c r="ES636" s="184"/>
      <c r="ET636" s="184"/>
      <c r="EU636" s="184"/>
      <c r="EV636" s="184"/>
      <c r="EW636" s="184"/>
      <c r="EX636" s="184"/>
      <c r="EY636" s="184"/>
      <c r="EZ636" s="184"/>
      <c r="FA636" s="184"/>
      <c r="FB636" s="184"/>
      <c r="FC636" s="184"/>
      <c r="FD636" s="184"/>
      <c r="FE636" s="184"/>
      <c r="FF636" s="184"/>
      <c r="FG636" s="184"/>
      <c r="FH636" s="184"/>
      <c r="FI636" s="184"/>
      <c r="FJ636" s="184"/>
      <c r="FK636" s="184"/>
      <c r="FL636" s="184"/>
      <c r="FM636" s="184"/>
      <c r="FN636" s="184"/>
      <c r="FO636" s="184"/>
      <c r="FP636" s="184"/>
      <c r="FQ636" s="184"/>
      <c r="FR636" s="184"/>
      <c r="FS636" s="184"/>
      <c r="FT636" s="184"/>
      <c r="FU636" s="184"/>
      <c r="FV636" s="184"/>
      <c r="FW636" s="184"/>
      <c r="FX636" s="184"/>
      <c r="FY636" s="184"/>
      <c r="FZ636" s="184"/>
      <c r="GA636" s="184"/>
      <c r="GB636" s="184"/>
      <c r="GC636" s="184"/>
      <c r="GD636" s="184"/>
      <c r="GE636" s="184"/>
      <c r="GF636" s="184"/>
      <c r="GG636" s="184"/>
      <c r="GH636" s="184"/>
      <c r="GI636" s="184"/>
      <c r="GJ636" s="184"/>
      <c r="GK636" s="184"/>
      <c r="GL636" s="184"/>
      <c r="GM636" s="184"/>
      <c r="GN636" s="184"/>
      <c r="GO636" s="184"/>
      <c r="GP636" s="184"/>
      <c r="GQ636" s="184"/>
      <c r="GR636" s="184"/>
      <c r="GS636" s="184"/>
      <c r="GT636" s="184"/>
      <c r="GU636" s="184"/>
      <c r="GV636" s="184"/>
      <c r="GW636" s="184"/>
      <c r="GX636" s="184"/>
      <c r="GY636" s="184"/>
      <c r="GZ636" s="184"/>
      <c r="HA636" s="184"/>
      <c r="HB636" s="184"/>
      <c r="HC636" s="184"/>
      <c r="HD636" s="184"/>
      <c r="HE636" s="184"/>
      <c r="HF636" s="184"/>
      <c r="HG636" s="184"/>
      <c r="HH636" s="184"/>
      <c r="HI636" s="184"/>
      <c r="HJ636" s="184"/>
      <c r="HK636" s="578"/>
      <c r="HL636" s="185"/>
    </row>
    <row r="637" spans="1:220">
      <c r="A637" s="284"/>
      <c r="B637" s="285"/>
      <c r="C637" s="286"/>
      <c r="D637" s="287"/>
      <c r="E637" s="288"/>
      <c r="F637" s="289"/>
      <c r="G637" s="289"/>
      <c r="H637" s="289"/>
      <c r="I637" s="289"/>
      <c r="J637" s="289"/>
      <c r="K637" s="289"/>
      <c r="L637" s="289"/>
      <c r="M637" s="572"/>
      <c r="N637" s="572"/>
      <c r="O637" s="572"/>
      <c r="P637" s="572"/>
      <c r="Q637" s="572"/>
      <c r="R637" s="572"/>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c r="CP637" s="184"/>
      <c r="CQ637" s="184"/>
      <c r="CR637" s="184"/>
      <c r="CS637" s="184"/>
      <c r="CT637" s="184"/>
      <c r="CU637" s="184"/>
      <c r="CV637" s="184"/>
      <c r="CW637" s="184"/>
      <c r="CX637" s="184"/>
      <c r="CY637" s="184"/>
      <c r="CZ637" s="184"/>
      <c r="DA637" s="184"/>
      <c r="DB637" s="184"/>
      <c r="DC637" s="184"/>
      <c r="DD637" s="184"/>
      <c r="DE637" s="184"/>
      <c r="DF637" s="184"/>
      <c r="DG637" s="184"/>
      <c r="DH637" s="184"/>
      <c r="DI637" s="184"/>
      <c r="DJ637" s="184"/>
      <c r="DK637" s="184"/>
      <c r="DL637" s="184"/>
      <c r="DM637" s="184"/>
      <c r="DN637" s="184"/>
      <c r="DO637" s="184"/>
      <c r="DP637" s="184"/>
      <c r="DQ637" s="184"/>
      <c r="DR637" s="184"/>
      <c r="DS637" s="184"/>
      <c r="DT637" s="184"/>
      <c r="DU637" s="184"/>
      <c r="DV637" s="184"/>
      <c r="DW637" s="184"/>
      <c r="DX637" s="184"/>
      <c r="DY637" s="184"/>
      <c r="DZ637" s="184"/>
      <c r="EA637" s="184"/>
      <c r="EB637" s="184"/>
      <c r="EC637" s="184"/>
      <c r="ED637" s="184"/>
      <c r="EE637" s="184"/>
      <c r="EF637" s="184"/>
      <c r="EG637" s="184"/>
      <c r="EH637" s="184"/>
      <c r="EI637" s="184"/>
      <c r="EJ637" s="184"/>
      <c r="EK637" s="184"/>
      <c r="EL637" s="184"/>
      <c r="EM637" s="184"/>
      <c r="EN637" s="184"/>
      <c r="EO637" s="184"/>
      <c r="EP637" s="184"/>
      <c r="EQ637" s="184"/>
      <c r="ER637" s="184"/>
      <c r="ES637" s="184"/>
      <c r="ET637" s="184"/>
      <c r="EU637" s="184"/>
      <c r="EV637" s="184"/>
      <c r="EW637" s="184"/>
      <c r="EX637" s="184"/>
      <c r="EY637" s="184"/>
      <c r="EZ637" s="184"/>
      <c r="FA637" s="184"/>
      <c r="FB637" s="184"/>
      <c r="FC637" s="184"/>
      <c r="FD637" s="184"/>
      <c r="FE637" s="184"/>
      <c r="FF637" s="184"/>
      <c r="FG637" s="184"/>
      <c r="FH637" s="184"/>
      <c r="FI637" s="184"/>
      <c r="FJ637" s="184"/>
      <c r="FK637" s="184"/>
      <c r="FL637" s="184"/>
      <c r="FM637" s="184"/>
      <c r="FN637" s="184"/>
      <c r="FO637" s="184"/>
      <c r="FP637" s="184"/>
      <c r="FQ637" s="184"/>
      <c r="FR637" s="184"/>
      <c r="FS637" s="184"/>
      <c r="FT637" s="184"/>
      <c r="FU637" s="184"/>
      <c r="FV637" s="184"/>
      <c r="FW637" s="184"/>
      <c r="FX637" s="184"/>
      <c r="FY637" s="184"/>
      <c r="FZ637" s="184"/>
      <c r="GA637" s="184"/>
      <c r="GB637" s="184"/>
      <c r="GC637" s="184"/>
      <c r="GD637" s="184"/>
      <c r="GE637" s="184"/>
      <c r="GF637" s="184"/>
      <c r="GG637" s="184"/>
      <c r="GH637" s="184"/>
      <c r="GI637" s="184"/>
      <c r="GJ637" s="184"/>
      <c r="GK637" s="184"/>
      <c r="GL637" s="184"/>
      <c r="GM637" s="184"/>
      <c r="GN637" s="184"/>
      <c r="GO637" s="184"/>
      <c r="GP637" s="184"/>
      <c r="GQ637" s="184"/>
      <c r="GR637" s="184"/>
      <c r="GS637" s="184"/>
      <c r="GT637" s="184"/>
      <c r="GU637" s="184"/>
      <c r="GV637" s="184"/>
      <c r="GW637" s="184"/>
      <c r="GX637" s="184"/>
      <c r="GY637" s="184"/>
      <c r="GZ637" s="184"/>
      <c r="HA637" s="184"/>
      <c r="HB637" s="184"/>
      <c r="HC637" s="184"/>
      <c r="HD637" s="184"/>
      <c r="HE637" s="184"/>
      <c r="HF637" s="184"/>
      <c r="HG637" s="184"/>
      <c r="HH637" s="184"/>
      <c r="HI637" s="184"/>
      <c r="HJ637" s="184"/>
      <c r="HK637" s="578"/>
      <c r="HL637" s="185"/>
    </row>
    <row r="638" spans="1:220">
      <c r="A638" s="284"/>
      <c r="B638" s="285"/>
      <c r="C638" s="286"/>
      <c r="D638" s="287"/>
      <c r="E638" s="288"/>
      <c r="F638" s="289"/>
      <c r="G638" s="289"/>
      <c r="H638" s="289"/>
      <c r="I638" s="289"/>
      <c r="J638" s="289"/>
      <c r="K638" s="289"/>
      <c r="L638" s="289"/>
      <c r="M638" s="572"/>
      <c r="N638" s="572"/>
      <c r="O638" s="572"/>
      <c r="P638" s="572"/>
      <c r="Q638" s="572"/>
      <c r="R638" s="572"/>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c r="BU638" s="184"/>
      <c r="BV638" s="184"/>
      <c r="BW638" s="184"/>
      <c r="BX638" s="184"/>
      <c r="BY638" s="184"/>
      <c r="BZ638" s="184"/>
      <c r="CA638" s="184"/>
      <c r="CB638" s="184"/>
      <c r="CC638" s="184"/>
      <c r="CD638" s="184"/>
      <c r="CE638" s="184"/>
      <c r="CF638" s="184"/>
      <c r="CG638" s="184"/>
      <c r="CH638" s="184"/>
      <c r="CI638" s="184"/>
      <c r="CJ638" s="184"/>
      <c r="CK638" s="184"/>
      <c r="CL638" s="184"/>
      <c r="CM638" s="184"/>
      <c r="CN638" s="184"/>
      <c r="CO638" s="184"/>
      <c r="CP638" s="184"/>
      <c r="CQ638" s="184"/>
      <c r="CR638" s="184"/>
      <c r="CS638" s="184"/>
      <c r="CT638" s="184"/>
      <c r="CU638" s="184"/>
      <c r="CV638" s="184"/>
      <c r="CW638" s="184"/>
      <c r="CX638" s="184"/>
      <c r="CY638" s="184"/>
      <c r="CZ638" s="184"/>
      <c r="DA638" s="184"/>
      <c r="DB638" s="184"/>
      <c r="DC638" s="184"/>
      <c r="DD638" s="184"/>
      <c r="DE638" s="184"/>
      <c r="DF638" s="184"/>
      <c r="DG638" s="184"/>
      <c r="DH638" s="184"/>
      <c r="DI638" s="184"/>
      <c r="DJ638" s="184"/>
      <c r="DK638" s="184"/>
      <c r="DL638" s="184"/>
      <c r="DM638" s="184"/>
      <c r="DN638" s="184"/>
      <c r="DO638" s="184"/>
      <c r="DP638" s="184"/>
      <c r="DQ638" s="184"/>
      <c r="DR638" s="184"/>
      <c r="DS638" s="184"/>
      <c r="DT638" s="184"/>
      <c r="DU638" s="184"/>
      <c r="DV638" s="184"/>
      <c r="DW638" s="184"/>
      <c r="DX638" s="184"/>
      <c r="DY638" s="184"/>
      <c r="DZ638" s="184"/>
      <c r="EA638" s="184"/>
      <c r="EB638" s="184"/>
      <c r="EC638" s="184"/>
      <c r="ED638" s="184"/>
      <c r="EE638" s="184"/>
      <c r="EF638" s="184"/>
      <c r="EG638" s="184"/>
      <c r="EH638" s="184"/>
      <c r="EI638" s="184"/>
      <c r="EJ638" s="184"/>
      <c r="EK638" s="184"/>
      <c r="EL638" s="184"/>
      <c r="EM638" s="184"/>
      <c r="EN638" s="184"/>
      <c r="EO638" s="184"/>
      <c r="EP638" s="184"/>
      <c r="EQ638" s="184"/>
      <c r="ER638" s="184"/>
      <c r="ES638" s="184"/>
      <c r="ET638" s="184"/>
      <c r="EU638" s="184"/>
      <c r="EV638" s="184"/>
      <c r="EW638" s="184"/>
      <c r="EX638" s="184"/>
      <c r="EY638" s="184"/>
      <c r="EZ638" s="184"/>
      <c r="FA638" s="184"/>
      <c r="FB638" s="184"/>
      <c r="FC638" s="184"/>
      <c r="FD638" s="184"/>
      <c r="FE638" s="184"/>
      <c r="FF638" s="184"/>
      <c r="FG638" s="184"/>
      <c r="FH638" s="184"/>
      <c r="FI638" s="184"/>
      <c r="FJ638" s="184"/>
      <c r="FK638" s="184"/>
      <c r="FL638" s="184"/>
      <c r="FM638" s="184"/>
      <c r="FN638" s="184"/>
      <c r="FO638" s="184"/>
      <c r="FP638" s="184"/>
      <c r="FQ638" s="184"/>
      <c r="FR638" s="184"/>
      <c r="FS638" s="184"/>
      <c r="FT638" s="184"/>
      <c r="FU638" s="184"/>
      <c r="FV638" s="184"/>
      <c r="FW638" s="184"/>
      <c r="FX638" s="184"/>
      <c r="FY638" s="184"/>
      <c r="FZ638" s="184"/>
      <c r="GA638" s="184"/>
      <c r="GB638" s="184"/>
      <c r="GC638" s="184"/>
      <c r="GD638" s="184"/>
      <c r="GE638" s="184"/>
      <c r="GF638" s="184"/>
      <c r="GG638" s="184"/>
      <c r="GH638" s="184"/>
      <c r="GI638" s="184"/>
      <c r="GJ638" s="184"/>
      <c r="GK638" s="184"/>
      <c r="GL638" s="184"/>
      <c r="GM638" s="184"/>
      <c r="GN638" s="184"/>
      <c r="GO638" s="184"/>
      <c r="GP638" s="184"/>
      <c r="GQ638" s="184"/>
      <c r="GR638" s="184"/>
      <c r="GS638" s="184"/>
      <c r="GT638" s="184"/>
      <c r="GU638" s="184"/>
      <c r="GV638" s="184"/>
      <c r="GW638" s="184"/>
      <c r="GX638" s="184"/>
      <c r="GY638" s="184"/>
      <c r="GZ638" s="184"/>
      <c r="HA638" s="184"/>
      <c r="HB638" s="184"/>
      <c r="HC638" s="184"/>
      <c r="HD638" s="184"/>
      <c r="HE638" s="184"/>
      <c r="HF638" s="184"/>
      <c r="HG638" s="184"/>
      <c r="HH638" s="184"/>
      <c r="HI638" s="184"/>
      <c r="HJ638" s="184"/>
      <c r="HK638" s="578"/>
      <c r="HL638" s="185"/>
    </row>
    <row r="639" spans="1:220">
      <c r="A639" s="284"/>
      <c r="B639" s="285"/>
      <c r="C639" s="286"/>
      <c r="D639" s="287"/>
      <c r="E639" s="288"/>
      <c r="F639" s="289"/>
      <c r="G639" s="289"/>
      <c r="H639" s="289"/>
      <c r="I639" s="289"/>
      <c r="J639" s="289"/>
      <c r="K639" s="289"/>
      <c r="L639" s="289"/>
      <c r="M639" s="572"/>
      <c r="N639" s="572"/>
      <c r="O639" s="572"/>
      <c r="P639" s="572"/>
      <c r="Q639" s="572"/>
      <c r="R639" s="572"/>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c r="BU639" s="184"/>
      <c r="BV639" s="184"/>
      <c r="BW639" s="184"/>
      <c r="BX639" s="184"/>
      <c r="BY639" s="184"/>
      <c r="BZ639" s="184"/>
      <c r="CA639" s="184"/>
      <c r="CB639" s="184"/>
      <c r="CC639" s="184"/>
      <c r="CD639" s="184"/>
      <c r="CE639" s="184"/>
      <c r="CF639" s="184"/>
      <c r="CG639" s="184"/>
      <c r="CH639" s="184"/>
      <c r="CI639" s="184"/>
      <c r="CJ639" s="184"/>
      <c r="CK639" s="184"/>
      <c r="CL639" s="184"/>
      <c r="CM639" s="184"/>
      <c r="CN639" s="184"/>
      <c r="CO639" s="184"/>
      <c r="CP639" s="184"/>
      <c r="CQ639" s="184"/>
      <c r="CR639" s="184"/>
      <c r="CS639" s="184"/>
      <c r="CT639" s="184"/>
      <c r="CU639" s="184"/>
      <c r="CV639" s="184"/>
      <c r="CW639" s="184"/>
      <c r="CX639" s="184"/>
      <c r="CY639" s="184"/>
      <c r="CZ639" s="184"/>
      <c r="DA639" s="184"/>
      <c r="DB639" s="184"/>
      <c r="DC639" s="184"/>
      <c r="DD639" s="184"/>
      <c r="DE639" s="184"/>
      <c r="DF639" s="184"/>
      <c r="DG639" s="184"/>
      <c r="DH639" s="184"/>
      <c r="DI639" s="184"/>
      <c r="DJ639" s="184"/>
      <c r="DK639" s="184"/>
      <c r="DL639" s="184"/>
      <c r="DM639" s="184"/>
      <c r="DN639" s="184"/>
      <c r="DO639" s="184"/>
      <c r="DP639" s="184"/>
      <c r="DQ639" s="184"/>
      <c r="DR639" s="184"/>
      <c r="DS639" s="184"/>
      <c r="DT639" s="184"/>
      <c r="DU639" s="184"/>
      <c r="DV639" s="184"/>
      <c r="DW639" s="184"/>
      <c r="DX639" s="184"/>
      <c r="DY639" s="184"/>
      <c r="DZ639" s="184"/>
      <c r="EA639" s="184"/>
      <c r="EB639" s="184"/>
      <c r="EC639" s="184"/>
      <c r="ED639" s="184"/>
      <c r="EE639" s="184"/>
      <c r="EF639" s="184"/>
      <c r="EG639" s="184"/>
      <c r="EH639" s="184"/>
      <c r="EI639" s="184"/>
      <c r="EJ639" s="184"/>
      <c r="EK639" s="184"/>
      <c r="EL639" s="184"/>
      <c r="EM639" s="184"/>
      <c r="EN639" s="184"/>
      <c r="EO639" s="184"/>
      <c r="EP639" s="184"/>
      <c r="EQ639" s="184"/>
      <c r="ER639" s="184"/>
      <c r="ES639" s="184"/>
      <c r="ET639" s="184"/>
      <c r="EU639" s="184"/>
      <c r="EV639" s="184"/>
      <c r="EW639" s="184"/>
      <c r="EX639" s="184"/>
      <c r="EY639" s="184"/>
      <c r="EZ639" s="184"/>
      <c r="FA639" s="184"/>
      <c r="FB639" s="184"/>
      <c r="FC639" s="184"/>
      <c r="FD639" s="184"/>
      <c r="FE639" s="184"/>
      <c r="FF639" s="184"/>
      <c r="FG639" s="184"/>
      <c r="FH639" s="184"/>
      <c r="FI639" s="184"/>
      <c r="FJ639" s="184"/>
      <c r="FK639" s="184"/>
      <c r="FL639" s="184"/>
      <c r="FM639" s="184"/>
      <c r="FN639" s="184"/>
      <c r="FO639" s="184"/>
      <c r="FP639" s="184"/>
      <c r="FQ639" s="184"/>
      <c r="FR639" s="184"/>
      <c r="FS639" s="184"/>
      <c r="FT639" s="184"/>
      <c r="FU639" s="184"/>
      <c r="FV639" s="184"/>
      <c r="FW639" s="184"/>
      <c r="FX639" s="184"/>
      <c r="FY639" s="184"/>
      <c r="FZ639" s="184"/>
      <c r="GA639" s="184"/>
      <c r="GB639" s="184"/>
      <c r="GC639" s="184"/>
      <c r="GD639" s="184"/>
      <c r="GE639" s="184"/>
      <c r="GF639" s="184"/>
      <c r="GG639" s="184"/>
      <c r="GH639" s="184"/>
      <c r="GI639" s="184"/>
      <c r="GJ639" s="184"/>
      <c r="GK639" s="184"/>
      <c r="GL639" s="184"/>
      <c r="GM639" s="184"/>
      <c r="GN639" s="184"/>
      <c r="GO639" s="184"/>
      <c r="GP639" s="184"/>
      <c r="GQ639" s="184"/>
      <c r="GR639" s="184"/>
      <c r="GS639" s="184"/>
      <c r="GT639" s="184"/>
      <c r="GU639" s="184"/>
      <c r="GV639" s="184"/>
      <c r="GW639" s="184"/>
      <c r="GX639" s="184"/>
      <c r="GY639" s="184"/>
      <c r="GZ639" s="184"/>
      <c r="HA639" s="184"/>
      <c r="HB639" s="184"/>
      <c r="HC639" s="184"/>
      <c r="HD639" s="184"/>
      <c r="HE639" s="184"/>
      <c r="HF639" s="184"/>
      <c r="HG639" s="184"/>
      <c r="HH639" s="184"/>
      <c r="HI639" s="184"/>
      <c r="HJ639" s="184"/>
      <c r="HK639" s="578"/>
      <c r="HL639" s="185"/>
    </row>
    <row r="640" spans="1:220">
      <c r="A640" s="284"/>
      <c r="B640" s="285"/>
      <c r="C640" s="286"/>
      <c r="D640" s="287"/>
      <c r="E640" s="288"/>
      <c r="F640" s="289"/>
      <c r="G640" s="289"/>
      <c r="H640" s="289"/>
      <c r="I640" s="289"/>
      <c r="J640" s="289"/>
      <c r="K640" s="289"/>
      <c r="L640" s="289"/>
      <c r="M640" s="572"/>
      <c r="N640" s="572"/>
      <c r="O640" s="572"/>
      <c r="P640" s="572"/>
      <c r="Q640" s="572"/>
      <c r="R640" s="572"/>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c r="BU640" s="184"/>
      <c r="BV640" s="184"/>
      <c r="BW640" s="184"/>
      <c r="BX640" s="184"/>
      <c r="BY640" s="184"/>
      <c r="BZ640" s="184"/>
      <c r="CA640" s="184"/>
      <c r="CB640" s="184"/>
      <c r="CC640" s="184"/>
      <c r="CD640" s="184"/>
      <c r="CE640" s="184"/>
      <c r="CF640" s="184"/>
      <c r="CG640" s="184"/>
      <c r="CH640" s="184"/>
      <c r="CI640" s="184"/>
      <c r="CJ640" s="184"/>
      <c r="CK640" s="184"/>
      <c r="CL640" s="184"/>
      <c r="CM640" s="184"/>
      <c r="CN640" s="184"/>
      <c r="CO640" s="184"/>
      <c r="CP640" s="184"/>
      <c r="CQ640" s="184"/>
      <c r="CR640" s="184"/>
      <c r="CS640" s="184"/>
      <c r="CT640" s="184"/>
      <c r="CU640" s="184"/>
      <c r="CV640" s="184"/>
      <c r="CW640" s="184"/>
      <c r="CX640" s="184"/>
      <c r="CY640" s="184"/>
      <c r="CZ640" s="184"/>
      <c r="DA640" s="184"/>
      <c r="DB640" s="184"/>
      <c r="DC640" s="184"/>
      <c r="DD640" s="184"/>
      <c r="DE640" s="184"/>
      <c r="DF640" s="184"/>
      <c r="DG640" s="184"/>
      <c r="DH640" s="184"/>
      <c r="DI640" s="184"/>
      <c r="DJ640" s="184"/>
      <c r="DK640" s="184"/>
      <c r="DL640" s="184"/>
      <c r="DM640" s="184"/>
      <c r="DN640" s="184"/>
      <c r="DO640" s="184"/>
      <c r="DP640" s="184"/>
      <c r="DQ640" s="184"/>
      <c r="DR640" s="184"/>
      <c r="DS640" s="184"/>
      <c r="DT640" s="184"/>
      <c r="DU640" s="184"/>
      <c r="DV640" s="184"/>
      <c r="DW640" s="184"/>
      <c r="DX640" s="184"/>
      <c r="DY640" s="184"/>
      <c r="DZ640" s="184"/>
      <c r="EA640" s="184"/>
      <c r="EB640" s="184"/>
      <c r="EC640" s="184"/>
      <c r="ED640" s="184"/>
      <c r="EE640" s="184"/>
      <c r="EF640" s="184"/>
      <c r="EG640" s="184"/>
      <c r="EH640" s="184"/>
      <c r="EI640" s="184"/>
      <c r="EJ640" s="184"/>
      <c r="EK640" s="184"/>
      <c r="EL640" s="184"/>
      <c r="EM640" s="184"/>
      <c r="EN640" s="184"/>
      <c r="EO640" s="184"/>
      <c r="EP640" s="184"/>
      <c r="EQ640" s="184"/>
      <c r="ER640" s="184"/>
      <c r="ES640" s="184"/>
      <c r="ET640" s="184"/>
      <c r="EU640" s="184"/>
      <c r="EV640" s="184"/>
      <c r="EW640" s="184"/>
      <c r="EX640" s="184"/>
      <c r="EY640" s="184"/>
      <c r="EZ640" s="184"/>
      <c r="FA640" s="184"/>
      <c r="FB640" s="184"/>
      <c r="FC640" s="184"/>
      <c r="FD640" s="184"/>
      <c r="FE640" s="184"/>
      <c r="FF640" s="184"/>
      <c r="FG640" s="184"/>
      <c r="FH640" s="184"/>
      <c r="FI640" s="184"/>
      <c r="FJ640" s="184"/>
      <c r="FK640" s="184"/>
      <c r="FL640" s="184"/>
      <c r="FM640" s="184"/>
      <c r="FN640" s="184"/>
      <c r="FO640" s="184"/>
      <c r="FP640" s="184"/>
      <c r="FQ640" s="184"/>
      <c r="FR640" s="184"/>
      <c r="FS640" s="184"/>
      <c r="FT640" s="184"/>
      <c r="FU640" s="184"/>
      <c r="FV640" s="184"/>
      <c r="FW640" s="184"/>
      <c r="FX640" s="184"/>
      <c r="FY640" s="184"/>
      <c r="FZ640" s="184"/>
      <c r="GA640" s="184"/>
      <c r="GB640" s="184"/>
      <c r="GC640" s="184"/>
      <c r="GD640" s="184"/>
      <c r="GE640" s="184"/>
      <c r="GF640" s="184"/>
      <c r="GG640" s="184"/>
      <c r="GH640" s="184"/>
      <c r="GI640" s="184"/>
      <c r="GJ640" s="184"/>
      <c r="GK640" s="184"/>
      <c r="GL640" s="184"/>
      <c r="GM640" s="184"/>
      <c r="GN640" s="184"/>
      <c r="GO640" s="184"/>
      <c r="GP640" s="184"/>
      <c r="GQ640" s="184"/>
      <c r="GR640" s="184"/>
      <c r="GS640" s="184"/>
      <c r="GT640" s="184"/>
      <c r="GU640" s="184"/>
      <c r="GV640" s="184"/>
      <c r="GW640" s="184"/>
      <c r="GX640" s="184"/>
      <c r="GY640" s="184"/>
      <c r="GZ640" s="184"/>
      <c r="HA640" s="184"/>
      <c r="HB640" s="184"/>
      <c r="HC640" s="184"/>
      <c r="HD640" s="184"/>
      <c r="HE640" s="184"/>
      <c r="HF640" s="184"/>
      <c r="HG640" s="184"/>
      <c r="HH640" s="184"/>
      <c r="HI640" s="184"/>
      <c r="HJ640" s="184"/>
      <c r="HK640" s="578"/>
      <c r="HL640" s="185"/>
    </row>
    <row r="641" spans="1:220">
      <c r="A641" s="284"/>
      <c r="B641" s="285"/>
      <c r="C641" s="286"/>
      <c r="D641" s="287"/>
      <c r="E641" s="288"/>
      <c r="F641" s="289"/>
      <c r="G641" s="289"/>
      <c r="H641" s="289"/>
      <c r="I641" s="289"/>
      <c r="J641" s="289"/>
      <c r="K641" s="289"/>
      <c r="L641" s="289"/>
      <c r="M641" s="572"/>
      <c r="N641" s="572"/>
      <c r="O641" s="572"/>
      <c r="P641" s="572"/>
      <c r="Q641" s="572"/>
      <c r="R641" s="572"/>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c r="BU641" s="184"/>
      <c r="BV641" s="184"/>
      <c r="BW641" s="184"/>
      <c r="BX641" s="184"/>
      <c r="BY641" s="184"/>
      <c r="BZ641" s="184"/>
      <c r="CA641" s="184"/>
      <c r="CB641" s="184"/>
      <c r="CC641" s="184"/>
      <c r="CD641" s="184"/>
      <c r="CE641" s="184"/>
      <c r="CF641" s="184"/>
      <c r="CG641" s="184"/>
      <c r="CH641" s="184"/>
      <c r="CI641" s="184"/>
      <c r="CJ641" s="184"/>
      <c r="CK641" s="184"/>
      <c r="CL641" s="184"/>
      <c r="CM641" s="184"/>
      <c r="CN641" s="184"/>
      <c r="CO641" s="184"/>
      <c r="CP641" s="184"/>
      <c r="CQ641" s="184"/>
      <c r="CR641" s="184"/>
      <c r="CS641" s="184"/>
      <c r="CT641" s="184"/>
      <c r="CU641" s="184"/>
      <c r="CV641" s="184"/>
      <c r="CW641" s="184"/>
      <c r="CX641" s="184"/>
      <c r="CY641" s="184"/>
      <c r="CZ641" s="184"/>
      <c r="DA641" s="184"/>
      <c r="DB641" s="184"/>
      <c r="DC641" s="184"/>
      <c r="DD641" s="184"/>
      <c r="DE641" s="184"/>
      <c r="DF641" s="184"/>
      <c r="DG641" s="184"/>
      <c r="DH641" s="184"/>
      <c r="DI641" s="184"/>
      <c r="DJ641" s="184"/>
      <c r="DK641" s="184"/>
      <c r="DL641" s="184"/>
      <c r="DM641" s="184"/>
      <c r="DN641" s="184"/>
      <c r="DO641" s="184"/>
      <c r="DP641" s="184"/>
      <c r="DQ641" s="184"/>
      <c r="DR641" s="184"/>
      <c r="DS641" s="184"/>
      <c r="DT641" s="184"/>
      <c r="DU641" s="184"/>
      <c r="DV641" s="184"/>
      <c r="DW641" s="184"/>
      <c r="DX641" s="184"/>
      <c r="DY641" s="184"/>
      <c r="DZ641" s="184"/>
      <c r="EA641" s="184"/>
      <c r="EB641" s="184"/>
      <c r="EC641" s="184"/>
      <c r="ED641" s="184"/>
      <c r="EE641" s="184"/>
      <c r="EF641" s="184"/>
      <c r="EG641" s="184"/>
      <c r="EH641" s="184"/>
      <c r="EI641" s="184"/>
      <c r="EJ641" s="184"/>
      <c r="EK641" s="184"/>
      <c r="EL641" s="184"/>
      <c r="EM641" s="184"/>
      <c r="EN641" s="184"/>
      <c r="EO641" s="184"/>
      <c r="EP641" s="184"/>
      <c r="EQ641" s="184"/>
      <c r="ER641" s="184"/>
      <c r="ES641" s="184"/>
      <c r="ET641" s="184"/>
      <c r="EU641" s="184"/>
      <c r="EV641" s="184"/>
      <c r="EW641" s="184"/>
      <c r="EX641" s="184"/>
      <c r="EY641" s="184"/>
      <c r="EZ641" s="184"/>
      <c r="FA641" s="184"/>
      <c r="FB641" s="184"/>
      <c r="FC641" s="184"/>
      <c r="FD641" s="184"/>
      <c r="FE641" s="184"/>
      <c r="FF641" s="184"/>
      <c r="FG641" s="184"/>
      <c r="FH641" s="184"/>
      <c r="FI641" s="184"/>
      <c r="FJ641" s="184"/>
      <c r="FK641" s="184"/>
      <c r="FL641" s="184"/>
      <c r="FM641" s="184"/>
      <c r="FN641" s="184"/>
      <c r="FO641" s="184"/>
      <c r="FP641" s="184"/>
      <c r="FQ641" s="184"/>
      <c r="FR641" s="184"/>
      <c r="FS641" s="184"/>
      <c r="FT641" s="184"/>
      <c r="FU641" s="184"/>
      <c r="FV641" s="184"/>
      <c r="FW641" s="184"/>
      <c r="FX641" s="184"/>
      <c r="FY641" s="184"/>
      <c r="FZ641" s="184"/>
      <c r="GA641" s="184"/>
      <c r="GB641" s="184"/>
      <c r="GC641" s="184"/>
      <c r="GD641" s="184"/>
      <c r="GE641" s="184"/>
      <c r="GF641" s="184"/>
      <c r="GG641" s="184"/>
      <c r="GH641" s="184"/>
      <c r="GI641" s="184"/>
      <c r="GJ641" s="184"/>
      <c r="GK641" s="184"/>
      <c r="GL641" s="184"/>
      <c r="GM641" s="184"/>
      <c r="GN641" s="184"/>
      <c r="GO641" s="184"/>
      <c r="GP641" s="184"/>
      <c r="GQ641" s="184"/>
      <c r="GR641" s="184"/>
      <c r="GS641" s="184"/>
      <c r="GT641" s="184"/>
      <c r="GU641" s="184"/>
      <c r="GV641" s="184"/>
      <c r="GW641" s="184"/>
      <c r="GX641" s="184"/>
      <c r="GY641" s="184"/>
      <c r="GZ641" s="184"/>
      <c r="HA641" s="184"/>
      <c r="HB641" s="184"/>
      <c r="HC641" s="184"/>
      <c r="HD641" s="184"/>
      <c r="HE641" s="184"/>
      <c r="HF641" s="184"/>
      <c r="HG641" s="184"/>
      <c r="HH641" s="184"/>
      <c r="HI641" s="184"/>
      <c r="HJ641" s="184"/>
      <c r="HK641" s="578"/>
      <c r="HL641" s="185"/>
    </row>
    <row r="642" spans="1:220">
      <c r="A642" s="284"/>
      <c r="B642" s="285"/>
      <c r="C642" s="286"/>
      <c r="D642" s="287"/>
      <c r="E642" s="288"/>
      <c r="F642" s="289"/>
      <c r="G642" s="289"/>
      <c r="H642" s="289"/>
      <c r="I642" s="289"/>
      <c r="J642" s="289"/>
      <c r="K642" s="289"/>
      <c r="L642" s="289"/>
      <c r="M642" s="572"/>
      <c r="N642" s="572"/>
      <c r="O642" s="572"/>
      <c r="P642" s="572"/>
      <c r="Q642" s="572"/>
      <c r="R642" s="572"/>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c r="BU642" s="184"/>
      <c r="BV642" s="184"/>
      <c r="BW642" s="184"/>
      <c r="BX642" s="184"/>
      <c r="BY642" s="184"/>
      <c r="BZ642" s="184"/>
      <c r="CA642" s="184"/>
      <c r="CB642" s="184"/>
      <c r="CC642" s="184"/>
      <c r="CD642" s="184"/>
      <c r="CE642" s="184"/>
      <c r="CF642" s="184"/>
      <c r="CG642" s="184"/>
      <c r="CH642" s="184"/>
      <c r="CI642" s="184"/>
      <c r="CJ642" s="184"/>
      <c r="CK642" s="184"/>
      <c r="CL642" s="184"/>
      <c r="CM642" s="184"/>
      <c r="CN642" s="184"/>
      <c r="CO642" s="184"/>
      <c r="CP642" s="184"/>
      <c r="CQ642" s="184"/>
      <c r="CR642" s="184"/>
      <c r="CS642" s="184"/>
      <c r="CT642" s="184"/>
      <c r="CU642" s="184"/>
      <c r="CV642" s="184"/>
      <c r="CW642" s="184"/>
      <c r="CX642" s="184"/>
      <c r="CY642" s="184"/>
      <c r="CZ642" s="184"/>
      <c r="DA642" s="184"/>
      <c r="DB642" s="184"/>
      <c r="DC642" s="184"/>
      <c r="DD642" s="184"/>
      <c r="DE642" s="184"/>
      <c r="DF642" s="184"/>
      <c r="DG642" s="184"/>
      <c r="DH642" s="184"/>
      <c r="DI642" s="184"/>
      <c r="DJ642" s="184"/>
      <c r="DK642" s="184"/>
      <c r="DL642" s="184"/>
      <c r="DM642" s="184"/>
      <c r="DN642" s="184"/>
      <c r="DO642" s="184"/>
      <c r="DP642" s="184"/>
      <c r="DQ642" s="184"/>
      <c r="DR642" s="184"/>
      <c r="DS642" s="184"/>
      <c r="DT642" s="184"/>
      <c r="DU642" s="184"/>
      <c r="DV642" s="184"/>
      <c r="DW642" s="184"/>
      <c r="DX642" s="184"/>
      <c r="DY642" s="184"/>
      <c r="DZ642" s="184"/>
      <c r="EA642" s="184"/>
      <c r="EB642" s="184"/>
      <c r="EC642" s="184"/>
      <c r="ED642" s="184"/>
      <c r="EE642" s="184"/>
      <c r="EF642" s="184"/>
      <c r="EG642" s="184"/>
      <c r="EH642" s="184"/>
      <c r="EI642" s="184"/>
      <c r="EJ642" s="184"/>
      <c r="EK642" s="184"/>
      <c r="EL642" s="184"/>
      <c r="EM642" s="184"/>
      <c r="EN642" s="184"/>
      <c r="EO642" s="184"/>
      <c r="EP642" s="184"/>
      <c r="EQ642" s="184"/>
      <c r="ER642" s="184"/>
      <c r="ES642" s="184"/>
      <c r="ET642" s="184"/>
      <c r="EU642" s="184"/>
      <c r="EV642" s="184"/>
      <c r="EW642" s="184"/>
      <c r="EX642" s="184"/>
      <c r="EY642" s="184"/>
      <c r="EZ642" s="184"/>
      <c r="FA642" s="184"/>
      <c r="FB642" s="184"/>
      <c r="FC642" s="184"/>
      <c r="FD642" s="184"/>
      <c r="FE642" s="184"/>
      <c r="FF642" s="184"/>
      <c r="FG642" s="184"/>
      <c r="FH642" s="184"/>
      <c r="FI642" s="184"/>
      <c r="FJ642" s="184"/>
      <c r="FK642" s="184"/>
      <c r="FL642" s="184"/>
      <c r="FM642" s="184"/>
      <c r="FN642" s="184"/>
      <c r="FO642" s="184"/>
      <c r="FP642" s="184"/>
      <c r="FQ642" s="184"/>
      <c r="FR642" s="184"/>
      <c r="FS642" s="184"/>
      <c r="FT642" s="184"/>
      <c r="FU642" s="184"/>
      <c r="FV642" s="184"/>
      <c r="FW642" s="184"/>
      <c r="FX642" s="184"/>
      <c r="FY642" s="184"/>
      <c r="FZ642" s="184"/>
      <c r="GA642" s="184"/>
      <c r="GB642" s="184"/>
      <c r="GC642" s="184"/>
      <c r="GD642" s="184"/>
      <c r="GE642" s="184"/>
      <c r="GF642" s="184"/>
      <c r="GG642" s="184"/>
      <c r="GH642" s="184"/>
      <c r="GI642" s="184"/>
      <c r="GJ642" s="184"/>
      <c r="GK642" s="184"/>
      <c r="GL642" s="184"/>
      <c r="GM642" s="184"/>
      <c r="GN642" s="184"/>
      <c r="GO642" s="184"/>
      <c r="GP642" s="184"/>
      <c r="GQ642" s="184"/>
      <c r="GR642" s="184"/>
      <c r="GS642" s="184"/>
      <c r="GT642" s="184"/>
      <c r="GU642" s="184"/>
      <c r="GV642" s="184"/>
      <c r="GW642" s="184"/>
      <c r="GX642" s="184"/>
      <c r="GY642" s="184"/>
      <c r="GZ642" s="184"/>
      <c r="HA642" s="184"/>
      <c r="HB642" s="184"/>
      <c r="HC642" s="184"/>
      <c r="HD642" s="184"/>
      <c r="HE642" s="184"/>
      <c r="HF642" s="184"/>
      <c r="HG642" s="184"/>
      <c r="HH642" s="184"/>
      <c r="HI642" s="184"/>
      <c r="HJ642" s="184"/>
      <c r="HK642" s="578"/>
      <c r="HL642" s="185"/>
    </row>
    <row r="643" spans="1:220">
      <c r="A643" s="284"/>
      <c r="B643" s="285"/>
      <c r="C643" s="286"/>
      <c r="D643" s="287"/>
      <c r="E643" s="288"/>
      <c r="F643" s="289"/>
      <c r="G643" s="289"/>
      <c r="H643" s="289"/>
      <c r="I643" s="289"/>
      <c r="J643" s="289"/>
      <c r="K643" s="289"/>
      <c r="L643" s="289"/>
      <c r="M643" s="572"/>
      <c r="N643" s="572"/>
      <c r="O643" s="572"/>
      <c r="P643" s="572"/>
      <c r="Q643" s="572"/>
      <c r="R643" s="572"/>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c r="BU643" s="184"/>
      <c r="BV643" s="184"/>
      <c r="BW643" s="184"/>
      <c r="BX643" s="184"/>
      <c r="BY643" s="184"/>
      <c r="BZ643" s="184"/>
      <c r="CA643" s="184"/>
      <c r="CB643" s="184"/>
      <c r="CC643" s="184"/>
      <c r="CD643" s="184"/>
      <c r="CE643" s="184"/>
      <c r="CF643" s="184"/>
      <c r="CG643" s="184"/>
      <c r="CH643" s="184"/>
      <c r="CI643" s="184"/>
      <c r="CJ643" s="184"/>
      <c r="CK643" s="184"/>
      <c r="CL643" s="184"/>
      <c r="CM643" s="184"/>
      <c r="CN643" s="184"/>
      <c r="CO643" s="184"/>
      <c r="CP643" s="184"/>
      <c r="CQ643" s="184"/>
      <c r="CR643" s="184"/>
      <c r="CS643" s="184"/>
      <c r="CT643" s="184"/>
      <c r="CU643" s="184"/>
      <c r="CV643" s="184"/>
      <c r="CW643" s="184"/>
      <c r="CX643" s="184"/>
      <c r="CY643" s="184"/>
      <c r="CZ643" s="184"/>
      <c r="DA643" s="184"/>
      <c r="DB643" s="184"/>
      <c r="DC643" s="184"/>
      <c r="DD643" s="184"/>
      <c r="DE643" s="184"/>
      <c r="DF643" s="184"/>
      <c r="DG643" s="184"/>
      <c r="DH643" s="184"/>
      <c r="DI643" s="184"/>
      <c r="DJ643" s="184"/>
      <c r="DK643" s="184"/>
      <c r="DL643" s="184"/>
      <c r="DM643" s="184"/>
      <c r="DN643" s="184"/>
      <c r="DO643" s="184"/>
      <c r="DP643" s="184"/>
      <c r="DQ643" s="184"/>
      <c r="DR643" s="184"/>
      <c r="DS643" s="184"/>
      <c r="DT643" s="184"/>
      <c r="DU643" s="184"/>
      <c r="DV643" s="184"/>
      <c r="DW643" s="184"/>
      <c r="DX643" s="184"/>
      <c r="DY643" s="184"/>
      <c r="DZ643" s="184"/>
      <c r="EA643" s="184"/>
      <c r="EB643" s="184"/>
      <c r="EC643" s="184"/>
      <c r="ED643" s="184"/>
      <c r="EE643" s="184"/>
      <c r="EF643" s="184"/>
      <c r="EG643" s="184"/>
      <c r="EH643" s="184"/>
      <c r="EI643" s="184"/>
      <c r="EJ643" s="184"/>
      <c r="EK643" s="184"/>
      <c r="EL643" s="184"/>
      <c r="EM643" s="184"/>
      <c r="EN643" s="184"/>
      <c r="EO643" s="184"/>
      <c r="EP643" s="184"/>
      <c r="EQ643" s="184"/>
      <c r="ER643" s="184"/>
      <c r="ES643" s="184"/>
      <c r="ET643" s="184"/>
      <c r="EU643" s="184"/>
      <c r="EV643" s="184"/>
      <c r="EW643" s="184"/>
      <c r="EX643" s="184"/>
      <c r="EY643" s="184"/>
      <c r="EZ643" s="184"/>
      <c r="FA643" s="184"/>
      <c r="FB643" s="184"/>
      <c r="FC643" s="184"/>
      <c r="FD643" s="184"/>
      <c r="FE643" s="184"/>
      <c r="FF643" s="184"/>
      <c r="FG643" s="184"/>
      <c r="FH643" s="184"/>
      <c r="FI643" s="184"/>
      <c r="FJ643" s="184"/>
      <c r="FK643" s="184"/>
      <c r="FL643" s="184"/>
      <c r="FM643" s="184"/>
      <c r="FN643" s="184"/>
      <c r="FO643" s="184"/>
      <c r="FP643" s="184"/>
      <c r="FQ643" s="184"/>
      <c r="FR643" s="184"/>
      <c r="FS643" s="184"/>
      <c r="FT643" s="184"/>
      <c r="FU643" s="184"/>
      <c r="FV643" s="184"/>
      <c r="FW643" s="184"/>
      <c r="FX643" s="184"/>
      <c r="FY643" s="184"/>
      <c r="FZ643" s="184"/>
      <c r="GA643" s="184"/>
      <c r="GB643" s="184"/>
      <c r="GC643" s="184"/>
      <c r="GD643" s="184"/>
      <c r="GE643" s="184"/>
      <c r="GF643" s="184"/>
      <c r="GG643" s="184"/>
      <c r="GH643" s="184"/>
      <c r="GI643" s="184"/>
      <c r="GJ643" s="184"/>
      <c r="GK643" s="184"/>
      <c r="GL643" s="184"/>
      <c r="GM643" s="184"/>
      <c r="GN643" s="184"/>
      <c r="GO643" s="184"/>
      <c r="GP643" s="184"/>
      <c r="GQ643" s="184"/>
      <c r="GR643" s="184"/>
      <c r="GS643" s="184"/>
      <c r="GT643" s="184"/>
      <c r="GU643" s="184"/>
      <c r="GV643" s="184"/>
      <c r="GW643" s="184"/>
      <c r="GX643" s="184"/>
      <c r="GY643" s="184"/>
      <c r="GZ643" s="184"/>
      <c r="HA643" s="184"/>
      <c r="HB643" s="184"/>
      <c r="HC643" s="184"/>
      <c r="HD643" s="184"/>
      <c r="HE643" s="184"/>
      <c r="HF643" s="184"/>
      <c r="HG643" s="184"/>
      <c r="HH643" s="184"/>
      <c r="HI643" s="184"/>
      <c r="HJ643" s="184"/>
      <c r="HK643" s="578"/>
      <c r="HL643" s="185"/>
    </row>
    <row r="644" spans="1:220">
      <c r="A644" s="284"/>
      <c r="B644" s="285"/>
      <c r="C644" s="286"/>
      <c r="D644" s="287"/>
      <c r="E644" s="288"/>
      <c r="F644" s="289"/>
      <c r="G644" s="289"/>
      <c r="H644" s="289"/>
      <c r="I644" s="289"/>
      <c r="J644" s="289"/>
      <c r="K644" s="289"/>
      <c r="L644" s="289"/>
      <c r="M644" s="572"/>
      <c r="N644" s="572"/>
      <c r="O644" s="572"/>
      <c r="P644" s="572"/>
      <c r="Q644" s="572"/>
      <c r="R644" s="572"/>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c r="BU644" s="184"/>
      <c r="BV644" s="184"/>
      <c r="BW644" s="184"/>
      <c r="BX644" s="184"/>
      <c r="BY644" s="184"/>
      <c r="BZ644" s="184"/>
      <c r="CA644" s="184"/>
      <c r="CB644" s="184"/>
      <c r="CC644" s="184"/>
      <c r="CD644" s="184"/>
      <c r="CE644" s="184"/>
      <c r="CF644" s="184"/>
      <c r="CG644" s="184"/>
      <c r="CH644" s="184"/>
      <c r="CI644" s="184"/>
      <c r="CJ644" s="184"/>
      <c r="CK644" s="184"/>
      <c r="CL644" s="184"/>
      <c r="CM644" s="184"/>
      <c r="CN644" s="184"/>
      <c r="CO644" s="184"/>
      <c r="CP644" s="184"/>
      <c r="CQ644" s="184"/>
      <c r="CR644" s="184"/>
      <c r="CS644" s="184"/>
      <c r="CT644" s="184"/>
      <c r="CU644" s="184"/>
      <c r="CV644" s="184"/>
      <c r="CW644" s="184"/>
      <c r="CX644" s="184"/>
      <c r="CY644" s="184"/>
      <c r="CZ644" s="184"/>
      <c r="DA644" s="184"/>
      <c r="DB644" s="184"/>
      <c r="DC644" s="184"/>
      <c r="DD644" s="184"/>
      <c r="DE644" s="184"/>
      <c r="DF644" s="184"/>
      <c r="DG644" s="184"/>
      <c r="DH644" s="184"/>
      <c r="DI644" s="184"/>
      <c r="DJ644" s="184"/>
      <c r="DK644" s="184"/>
      <c r="DL644" s="184"/>
      <c r="DM644" s="184"/>
      <c r="DN644" s="184"/>
      <c r="DO644" s="184"/>
      <c r="DP644" s="184"/>
      <c r="DQ644" s="184"/>
      <c r="DR644" s="184"/>
      <c r="DS644" s="184"/>
      <c r="DT644" s="184"/>
      <c r="DU644" s="184"/>
      <c r="DV644" s="184"/>
      <c r="DW644" s="184"/>
      <c r="DX644" s="184"/>
      <c r="DY644" s="184"/>
      <c r="DZ644" s="184"/>
      <c r="EA644" s="184"/>
      <c r="EB644" s="184"/>
      <c r="EC644" s="184"/>
      <c r="ED644" s="184"/>
      <c r="EE644" s="184"/>
      <c r="EF644" s="184"/>
      <c r="EG644" s="184"/>
      <c r="EH644" s="184"/>
      <c r="EI644" s="184"/>
      <c r="EJ644" s="184"/>
      <c r="EK644" s="184"/>
      <c r="EL644" s="184"/>
      <c r="EM644" s="184"/>
      <c r="EN644" s="184"/>
      <c r="EO644" s="184"/>
      <c r="EP644" s="184"/>
      <c r="EQ644" s="184"/>
      <c r="ER644" s="184"/>
      <c r="ES644" s="184"/>
      <c r="ET644" s="184"/>
      <c r="EU644" s="184"/>
      <c r="EV644" s="184"/>
      <c r="EW644" s="184"/>
      <c r="EX644" s="184"/>
      <c r="EY644" s="184"/>
      <c r="EZ644" s="184"/>
      <c r="FA644" s="184"/>
      <c r="FB644" s="184"/>
      <c r="FC644" s="184"/>
      <c r="FD644" s="184"/>
      <c r="FE644" s="184"/>
      <c r="FF644" s="184"/>
      <c r="FG644" s="184"/>
      <c r="FH644" s="184"/>
      <c r="FI644" s="184"/>
      <c r="FJ644" s="184"/>
      <c r="FK644" s="184"/>
      <c r="FL644" s="184"/>
      <c r="FM644" s="184"/>
      <c r="FN644" s="184"/>
      <c r="FO644" s="184"/>
      <c r="FP644" s="184"/>
      <c r="FQ644" s="184"/>
      <c r="FR644" s="184"/>
      <c r="FS644" s="184"/>
      <c r="FT644" s="184"/>
      <c r="FU644" s="184"/>
      <c r="FV644" s="184"/>
      <c r="FW644" s="184"/>
      <c r="FX644" s="184"/>
      <c r="FY644" s="184"/>
      <c r="FZ644" s="184"/>
      <c r="GA644" s="184"/>
      <c r="GB644" s="184"/>
      <c r="GC644" s="184"/>
      <c r="GD644" s="184"/>
      <c r="GE644" s="184"/>
      <c r="GF644" s="184"/>
      <c r="GG644" s="184"/>
      <c r="GH644" s="184"/>
      <c r="GI644" s="184"/>
      <c r="GJ644" s="184"/>
      <c r="GK644" s="184"/>
      <c r="GL644" s="184"/>
      <c r="GM644" s="184"/>
      <c r="GN644" s="184"/>
      <c r="GO644" s="184"/>
      <c r="GP644" s="184"/>
      <c r="GQ644" s="184"/>
      <c r="GR644" s="184"/>
      <c r="GS644" s="184"/>
      <c r="GT644" s="184"/>
      <c r="GU644" s="184"/>
      <c r="GV644" s="184"/>
      <c r="GW644" s="184"/>
      <c r="GX644" s="184"/>
      <c r="GY644" s="184"/>
      <c r="GZ644" s="184"/>
      <c r="HA644" s="184"/>
      <c r="HB644" s="184"/>
      <c r="HC644" s="184"/>
      <c r="HD644" s="184"/>
      <c r="HE644" s="184"/>
      <c r="HF644" s="184"/>
      <c r="HG644" s="184"/>
      <c r="HH644" s="184"/>
      <c r="HI644" s="184"/>
      <c r="HJ644" s="184"/>
      <c r="HK644" s="578"/>
      <c r="HL644" s="185"/>
    </row>
    <row r="645" spans="1:220">
      <c r="A645" s="284"/>
      <c r="B645" s="285"/>
      <c r="C645" s="286"/>
      <c r="D645" s="287"/>
      <c r="E645" s="288"/>
      <c r="F645" s="289"/>
      <c r="G645" s="289"/>
      <c r="H645" s="289"/>
      <c r="I645" s="289"/>
      <c r="J645" s="289"/>
      <c r="K645" s="289"/>
      <c r="L645" s="289"/>
      <c r="M645" s="572"/>
      <c r="N645" s="572"/>
      <c r="O645" s="572"/>
      <c r="P645" s="572"/>
      <c r="Q645" s="572"/>
      <c r="R645" s="572"/>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c r="BU645" s="184"/>
      <c r="BV645" s="184"/>
      <c r="BW645" s="184"/>
      <c r="BX645" s="184"/>
      <c r="BY645" s="184"/>
      <c r="BZ645" s="184"/>
      <c r="CA645" s="184"/>
      <c r="CB645" s="184"/>
      <c r="CC645" s="184"/>
      <c r="CD645" s="184"/>
      <c r="CE645" s="184"/>
      <c r="CF645" s="184"/>
      <c r="CG645" s="184"/>
      <c r="CH645" s="184"/>
      <c r="CI645" s="184"/>
      <c r="CJ645" s="184"/>
      <c r="CK645" s="184"/>
      <c r="CL645" s="184"/>
      <c r="CM645" s="184"/>
      <c r="CN645" s="184"/>
      <c r="CO645" s="184"/>
      <c r="CP645" s="184"/>
      <c r="CQ645" s="184"/>
      <c r="CR645" s="184"/>
      <c r="CS645" s="184"/>
      <c r="CT645" s="184"/>
      <c r="CU645" s="184"/>
      <c r="CV645" s="184"/>
      <c r="CW645" s="184"/>
      <c r="CX645" s="184"/>
      <c r="CY645" s="184"/>
      <c r="CZ645" s="184"/>
      <c r="DA645" s="184"/>
      <c r="DB645" s="184"/>
      <c r="DC645" s="184"/>
      <c r="DD645" s="184"/>
      <c r="DE645" s="184"/>
      <c r="DF645" s="184"/>
      <c r="DG645" s="184"/>
      <c r="DH645" s="184"/>
      <c r="DI645" s="184"/>
      <c r="DJ645" s="184"/>
      <c r="DK645" s="184"/>
      <c r="DL645" s="184"/>
      <c r="DM645" s="184"/>
      <c r="DN645" s="184"/>
      <c r="DO645" s="184"/>
      <c r="DP645" s="184"/>
      <c r="DQ645" s="184"/>
      <c r="DR645" s="184"/>
      <c r="DS645" s="184"/>
      <c r="DT645" s="184"/>
      <c r="DU645" s="184"/>
      <c r="DV645" s="184"/>
      <c r="DW645" s="184"/>
      <c r="DX645" s="184"/>
      <c r="DY645" s="184"/>
      <c r="DZ645" s="184"/>
      <c r="EA645" s="184"/>
      <c r="EB645" s="184"/>
      <c r="EC645" s="184"/>
      <c r="ED645" s="184"/>
      <c r="EE645" s="184"/>
      <c r="EF645" s="184"/>
      <c r="EG645" s="184"/>
      <c r="EH645" s="184"/>
      <c r="EI645" s="184"/>
      <c r="EJ645" s="184"/>
      <c r="EK645" s="184"/>
      <c r="EL645" s="184"/>
      <c r="EM645" s="184"/>
      <c r="EN645" s="184"/>
      <c r="EO645" s="184"/>
      <c r="EP645" s="184"/>
      <c r="EQ645" s="184"/>
      <c r="ER645" s="184"/>
      <c r="ES645" s="184"/>
      <c r="ET645" s="184"/>
      <c r="EU645" s="184"/>
      <c r="EV645" s="184"/>
      <c r="EW645" s="184"/>
      <c r="EX645" s="184"/>
      <c r="EY645" s="184"/>
      <c r="EZ645" s="184"/>
      <c r="FA645" s="184"/>
      <c r="FB645" s="184"/>
      <c r="FC645" s="184"/>
      <c r="FD645" s="184"/>
      <c r="FE645" s="184"/>
      <c r="FF645" s="184"/>
      <c r="FG645" s="184"/>
      <c r="FH645" s="184"/>
      <c r="FI645" s="184"/>
      <c r="FJ645" s="184"/>
      <c r="FK645" s="184"/>
      <c r="FL645" s="184"/>
      <c r="FM645" s="184"/>
      <c r="FN645" s="184"/>
      <c r="FO645" s="184"/>
      <c r="FP645" s="184"/>
      <c r="FQ645" s="184"/>
      <c r="FR645" s="184"/>
      <c r="FS645" s="184"/>
      <c r="FT645" s="184"/>
      <c r="FU645" s="184"/>
      <c r="FV645" s="184"/>
      <c r="FW645" s="184"/>
      <c r="FX645" s="184"/>
      <c r="FY645" s="184"/>
      <c r="FZ645" s="184"/>
      <c r="GA645" s="184"/>
      <c r="GB645" s="184"/>
      <c r="GC645" s="184"/>
      <c r="GD645" s="184"/>
      <c r="GE645" s="184"/>
      <c r="GF645" s="184"/>
      <c r="GG645" s="184"/>
      <c r="GH645" s="184"/>
      <c r="GI645" s="184"/>
      <c r="GJ645" s="184"/>
      <c r="GK645" s="184"/>
      <c r="GL645" s="184"/>
      <c r="GM645" s="184"/>
      <c r="GN645" s="184"/>
      <c r="GO645" s="184"/>
      <c r="GP645" s="184"/>
      <c r="GQ645" s="184"/>
      <c r="GR645" s="184"/>
      <c r="GS645" s="184"/>
      <c r="GT645" s="184"/>
      <c r="GU645" s="184"/>
      <c r="GV645" s="184"/>
      <c r="GW645" s="184"/>
      <c r="GX645" s="184"/>
      <c r="GY645" s="184"/>
      <c r="GZ645" s="184"/>
      <c r="HA645" s="184"/>
      <c r="HB645" s="184"/>
      <c r="HC645" s="184"/>
      <c r="HD645" s="184"/>
      <c r="HE645" s="184"/>
      <c r="HF645" s="184"/>
      <c r="HG645" s="184"/>
      <c r="HH645" s="184"/>
      <c r="HI645" s="184"/>
      <c r="HJ645" s="184"/>
      <c r="HK645" s="578"/>
      <c r="HL645" s="185"/>
    </row>
    <row r="646" spans="1:220">
      <c r="A646" s="284"/>
      <c r="B646" s="285"/>
      <c r="C646" s="286"/>
      <c r="D646" s="287"/>
      <c r="E646" s="288"/>
      <c r="F646" s="289"/>
      <c r="G646" s="289"/>
      <c r="H646" s="289"/>
      <c r="I646" s="289"/>
      <c r="J646" s="289"/>
      <c r="K646" s="289"/>
      <c r="L646" s="289"/>
      <c r="M646" s="572"/>
      <c r="N646" s="572"/>
      <c r="O646" s="572"/>
      <c r="P646" s="572"/>
      <c r="Q646" s="572"/>
      <c r="R646" s="572"/>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c r="BU646" s="184"/>
      <c r="BV646" s="184"/>
      <c r="BW646" s="184"/>
      <c r="BX646" s="184"/>
      <c r="BY646" s="184"/>
      <c r="BZ646" s="184"/>
      <c r="CA646" s="184"/>
      <c r="CB646" s="184"/>
      <c r="CC646" s="184"/>
      <c r="CD646" s="184"/>
      <c r="CE646" s="184"/>
      <c r="CF646" s="184"/>
      <c r="CG646" s="184"/>
      <c r="CH646" s="184"/>
      <c r="CI646" s="184"/>
      <c r="CJ646" s="184"/>
      <c r="CK646" s="184"/>
      <c r="CL646" s="184"/>
      <c r="CM646" s="184"/>
      <c r="CN646" s="184"/>
      <c r="CO646" s="184"/>
      <c r="CP646" s="184"/>
      <c r="CQ646" s="184"/>
      <c r="CR646" s="184"/>
      <c r="CS646" s="184"/>
      <c r="CT646" s="184"/>
      <c r="CU646" s="184"/>
      <c r="CV646" s="184"/>
      <c r="CW646" s="184"/>
      <c r="CX646" s="184"/>
      <c r="CY646" s="184"/>
      <c r="CZ646" s="184"/>
      <c r="DA646" s="184"/>
      <c r="DB646" s="184"/>
      <c r="DC646" s="184"/>
      <c r="DD646" s="184"/>
      <c r="DE646" s="184"/>
      <c r="DF646" s="184"/>
      <c r="DG646" s="184"/>
      <c r="DH646" s="184"/>
      <c r="DI646" s="184"/>
      <c r="DJ646" s="184"/>
      <c r="DK646" s="184"/>
      <c r="DL646" s="184"/>
      <c r="DM646" s="184"/>
      <c r="DN646" s="184"/>
      <c r="DO646" s="184"/>
      <c r="DP646" s="184"/>
      <c r="DQ646" s="184"/>
      <c r="DR646" s="184"/>
      <c r="DS646" s="184"/>
      <c r="DT646" s="184"/>
      <c r="DU646" s="184"/>
      <c r="DV646" s="184"/>
      <c r="DW646" s="184"/>
      <c r="DX646" s="184"/>
      <c r="DY646" s="184"/>
      <c r="DZ646" s="184"/>
      <c r="EA646" s="184"/>
      <c r="EB646" s="184"/>
      <c r="EC646" s="184"/>
      <c r="ED646" s="184"/>
      <c r="EE646" s="184"/>
      <c r="EF646" s="184"/>
      <c r="EG646" s="184"/>
      <c r="EH646" s="184"/>
      <c r="EI646" s="184"/>
      <c r="EJ646" s="184"/>
      <c r="EK646" s="184"/>
      <c r="EL646" s="184"/>
      <c r="EM646" s="184"/>
      <c r="EN646" s="184"/>
      <c r="EO646" s="184"/>
      <c r="EP646" s="184"/>
      <c r="EQ646" s="184"/>
      <c r="ER646" s="184"/>
      <c r="ES646" s="184"/>
      <c r="ET646" s="184"/>
      <c r="EU646" s="184"/>
      <c r="EV646" s="184"/>
      <c r="EW646" s="184"/>
      <c r="EX646" s="184"/>
      <c r="EY646" s="184"/>
      <c r="EZ646" s="184"/>
      <c r="FA646" s="184"/>
      <c r="FB646" s="184"/>
      <c r="FC646" s="184"/>
      <c r="FD646" s="184"/>
      <c r="FE646" s="184"/>
      <c r="FF646" s="184"/>
      <c r="FG646" s="184"/>
      <c r="FH646" s="184"/>
      <c r="FI646" s="184"/>
      <c r="FJ646" s="184"/>
      <c r="FK646" s="184"/>
      <c r="FL646" s="184"/>
      <c r="FM646" s="184"/>
      <c r="FN646" s="184"/>
      <c r="FO646" s="184"/>
      <c r="FP646" s="184"/>
      <c r="FQ646" s="184"/>
      <c r="FR646" s="184"/>
      <c r="FS646" s="184"/>
      <c r="FT646" s="184"/>
      <c r="FU646" s="184"/>
      <c r="FV646" s="184"/>
      <c r="FW646" s="184"/>
      <c r="FX646" s="184"/>
      <c r="FY646" s="184"/>
      <c r="FZ646" s="184"/>
      <c r="GA646" s="184"/>
      <c r="GB646" s="184"/>
      <c r="GC646" s="184"/>
      <c r="GD646" s="184"/>
      <c r="GE646" s="184"/>
      <c r="GF646" s="184"/>
      <c r="GG646" s="184"/>
      <c r="GH646" s="184"/>
      <c r="GI646" s="184"/>
      <c r="GJ646" s="184"/>
      <c r="GK646" s="184"/>
      <c r="GL646" s="184"/>
      <c r="GM646" s="184"/>
      <c r="GN646" s="184"/>
      <c r="GO646" s="184"/>
      <c r="GP646" s="184"/>
      <c r="GQ646" s="184"/>
      <c r="GR646" s="184"/>
      <c r="GS646" s="184"/>
      <c r="GT646" s="184"/>
      <c r="GU646" s="184"/>
      <c r="GV646" s="184"/>
      <c r="GW646" s="184"/>
      <c r="GX646" s="184"/>
      <c r="GY646" s="184"/>
      <c r="GZ646" s="184"/>
      <c r="HA646" s="184"/>
      <c r="HB646" s="184"/>
      <c r="HC646" s="184"/>
      <c r="HD646" s="184"/>
      <c r="HE646" s="184"/>
      <c r="HF646" s="184"/>
      <c r="HG646" s="184"/>
      <c r="HH646" s="184"/>
      <c r="HI646" s="184"/>
      <c r="HJ646" s="184"/>
      <c r="HK646" s="578"/>
      <c r="HL646" s="185"/>
    </row>
    <row r="647" spans="1:220">
      <c r="A647" s="284"/>
      <c r="B647" s="285"/>
      <c r="C647" s="286"/>
      <c r="D647" s="287"/>
      <c r="E647" s="288"/>
      <c r="F647" s="289"/>
      <c r="G647" s="289"/>
      <c r="H647" s="289"/>
      <c r="I647" s="289"/>
      <c r="J647" s="289"/>
      <c r="K647" s="289"/>
      <c r="L647" s="289"/>
      <c r="M647" s="572"/>
      <c r="N647" s="572"/>
      <c r="O647" s="572"/>
      <c r="P647" s="572"/>
      <c r="Q647" s="572"/>
      <c r="R647" s="572"/>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c r="BU647" s="184"/>
      <c r="BV647" s="184"/>
      <c r="BW647" s="184"/>
      <c r="BX647" s="184"/>
      <c r="BY647" s="184"/>
      <c r="BZ647" s="184"/>
      <c r="CA647" s="184"/>
      <c r="CB647" s="184"/>
      <c r="CC647" s="184"/>
      <c r="CD647" s="184"/>
      <c r="CE647" s="184"/>
      <c r="CF647" s="184"/>
      <c r="CG647" s="184"/>
      <c r="CH647" s="184"/>
      <c r="CI647" s="184"/>
      <c r="CJ647" s="184"/>
      <c r="CK647" s="184"/>
      <c r="CL647" s="184"/>
      <c r="CM647" s="184"/>
      <c r="CN647" s="184"/>
      <c r="CO647" s="184"/>
      <c r="CP647" s="184"/>
      <c r="CQ647" s="184"/>
      <c r="CR647" s="184"/>
      <c r="CS647" s="184"/>
      <c r="CT647" s="184"/>
      <c r="CU647" s="184"/>
      <c r="CV647" s="184"/>
      <c r="CW647" s="184"/>
      <c r="CX647" s="184"/>
      <c r="CY647" s="184"/>
      <c r="CZ647" s="184"/>
      <c r="DA647" s="184"/>
      <c r="DB647" s="184"/>
      <c r="DC647" s="184"/>
      <c r="DD647" s="184"/>
      <c r="DE647" s="184"/>
      <c r="DF647" s="184"/>
      <c r="DG647" s="184"/>
      <c r="DH647" s="184"/>
      <c r="DI647" s="184"/>
      <c r="DJ647" s="184"/>
      <c r="DK647" s="184"/>
      <c r="DL647" s="184"/>
      <c r="DM647" s="184"/>
      <c r="DN647" s="184"/>
      <c r="DO647" s="184"/>
      <c r="DP647" s="184"/>
      <c r="DQ647" s="184"/>
      <c r="DR647" s="184"/>
      <c r="DS647" s="184"/>
      <c r="DT647" s="184"/>
      <c r="DU647" s="184"/>
      <c r="DV647" s="184"/>
      <c r="DW647" s="184"/>
      <c r="DX647" s="184"/>
      <c r="DY647" s="184"/>
      <c r="DZ647" s="184"/>
      <c r="EA647" s="184"/>
      <c r="EB647" s="184"/>
      <c r="EC647" s="184"/>
      <c r="ED647" s="184"/>
      <c r="EE647" s="184"/>
      <c r="EF647" s="184"/>
      <c r="EG647" s="184"/>
      <c r="EH647" s="184"/>
      <c r="EI647" s="184"/>
      <c r="EJ647" s="184"/>
      <c r="EK647" s="184"/>
      <c r="EL647" s="184"/>
      <c r="EM647" s="184"/>
      <c r="EN647" s="184"/>
      <c r="EO647" s="184"/>
      <c r="EP647" s="184"/>
      <c r="EQ647" s="184"/>
      <c r="ER647" s="184"/>
      <c r="ES647" s="184"/>
      <c r="ET647" s="184"/>
      <c r="EU647" s="184"/>
      <c r="EV647" s="184"/>
      <c r="EW647" s="184"/>
      <c r="EX647" s="184"/>
      <c r="EY647" s="184"/>
      <c r="EZ647" s="184"/>
      <c r="FA647" s="184"/>
      <c r="FB647" s="184"/>
      <c r="FC647" s="184"/>
      <c r="FD647" s="184"/>
      <c r="FE647" s="184"/>
      <c r="FF647" s="184"/>
      <c r="FG647" s="184"/>
      <c r="FH647" s="184"/>
      <c r="FI647" s="184"/>
      <c r="FJ647" s="184"/>
      <c r="FK647" s="184"/>
      <c r="FL647" s="184"/>
      <c r="FM647" s="184"/>
      <c r="FN647" s="184"/>
      <c r="FO647" s="184"/>
      <c r="FP647" s="184"/>
      <c r="FQ647" s="184"/>
      <c r="FR647" s="184"/>
      <c r="FS647" s="184"/>
      <c r="FT647" s="184"/>
      <c r="FU647" s="184"/>
      <c r="FV647" s="184"/>
      <c r="FW647" s="184"/>
      <c r="FX647" s="184"/>
      <c r="FY647" s="184"/>
      <c r="FZ647" s="184"/>
      <c r="GA647" s="184"/>
      <c r="GB647" s="184"/>
      <c r="GC647" s="184"/>
      <c r="GD647" s="184"/>
      <c r="GE647" s="184"/>
      <c r="GF647" s="184"/>
      <c r="GG647" s="184"/>
      <c r="GH647" s="184"/>
      <c r="GI647" s="184"/>
      <c r="GJ647" s="184"/>
      <c r="GK647" s="184"/>
      <c r="GL647" s="184"/>
      <c r="GM647" s="184"/>
      <c r="GN647" s="184"/>
      <c r="GO647" s="184"/>
      <c r="GP647" s="184"/>
      <c r="GQ647" s="184"/>
      <c r="GR647" s="184"/>
      <c r="GS647" s="184"/>
      <c r="GT647" s="184"/>
      <c r="GU647" s="184"/>
      <c r="GV647" s="184"/>
      <c r="GW647" s="184"/>
      <c r="GX647" s="184"/>
      <c r="GY647" s="184"/>
      <c r="GZ647" s="184"/>
      <c r="HA647" s="184"/>
      <c r="HB647" s="184"/>
      <c r="HC647" s="184"/>
      <c r="HD647" s="184"/>
      <c r="HE647" s="184"/>
      <c r="HF647" s="184"/>
      <c r="HG647" s="184"/>
      <c r="HH647" s="184"/>
      <c r="HI647" s="184"/>
      <c r="HJ647" s="184"/>
      <c r="HK647" s="578"/>
      <c r="HL647" s="185"/>
    </row>
    <row r="648" spans="1:220">
      <c r="A648" s="284"/>
      <c r="B648" s="285"/>
      <c r="C648" s="286"/>
      <c r="D648" s="287"/>
      <c r="E648" s="288"/>
      <c r="F648" s="289"/>
      <c r="G648" s="289"/>
      <c r="H648" s="289"/>
      <c r="I648" s="289"/>
      <c r="J648" s="289"/>
      <c r="K648" s="289"/>
      <c r="L648" s="289"/>
      <c r="M648" s="572"/>
      <c r="N648" s="572"/>
      <c r="O648" s="572"/>
      <c r="P648" s="572"/>
      <c r="Q648" s="572"/>
      <c r="R648" s="572"/>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c r="BU648" s="184"/>
      <c r="BV648" s="184"/>
      <c r="BW648" s="184"/>
      <c r="BX648" s="184"/>
      <c r="BY648" s="184"/>
      <c r="BZ648" s="184"/>
      <c r="CA648" s="184"/>
      <c r="CB648" s="184"/>
      <c r="CC648" s="184"/>
      <c r="CD648" s="184"/>
      <c r="CE648" s="184"/>
      <c r="CF648" s="184"/>
      <c r="CG648" s="184"/>
      <c r="CH648" s="184"/>
      <c r="CI648" s="184"/>
      <c r="CJ648" s="184"/>
      <c r="CK648" s="184"/>
      <c r="CL648" s="184"/>
      <c r="CM648" s="184"/>
      <c r="CN648" s="184"/>
      <c r="CO648" s="184"/>
      <c r="CP648" s="184"/>
      <c r="CQ648" s="184"/>
      <c r="CR648" s="184"/>
      <c r="CS648" s="184"/>
      <c r="CT648" s="184"/>
      <c r="CU648" s="184"/>
      <c r="CV648" s="184"/>
      <c r="CW648" s="184"/>
      <c r="CX648" s="184"/>
      <c r="CY648" s="184"/>
      <c r="CZ648" s="184"/>
      <c r="DA648" s="184"/>
      <c r="DB648" s="184"/>
      <c r="DC648" s="184"/>
      <c r="DD648" s="184"/>
      <c r="DE648" s="184"/>
      <c r="DF648" s="184"/>
      <c r="DG648" s="184"/>
      <c r="DH648" s="184"/>
      <c r="DI648" s="184"/>
      <c r="DJ648" s="184"/>
      <c r="DK648" s="184"/>
      <c r="DL648" s="184"/>
      <c r="DM648" s="184"/>
      <c r="DN648" s="184"/>
      <c r="DO648" s="184"/>
      <c r="DP648" s="184"/>
      <c r="DQ648" s="184"/>
      <c r="DR648" s="184"/>
      <c r="DS648" s="184"/>
      <c r="DT648" s="184"/>
      <c r="DU648" s="184"/>
      <c r="DV648" s="184"/>
      <c r="DW648" s="184"/>
      <c r="DX648" s="184"/>
      <c r="DY648" s="184"/>
      <c r="DZ648" s="184"/>
      <c r="EA648" s="184"/>
      <c r="EB648" s="184"/>
      <c r="EC648" s="184"/>
      <c r="ED648" s="184"/>
      <c r="EE648" s="184"/>
      <c r="EF648" s="184"/>
      <c r="EG648" s="184"/>
      <c r="EH648" s="184"/>
      <c r="EI648" s="184"/>
      <c r="EJ648" s="184"/>
      <c r="EK648" s="184"/>
      <c r="EL648" s="184"/>
      <c r="EM648" s="184"/>
      <c r="EN648" s="184"/>
      <c r="EO648" s="184"/>
      <c r="EP648" s="184"/>
      <c r="EQ648" s="184"/>
      <c r="ER648" s="184"/>
      <c r="ES648" s="184"/>
      <c r="ET648" s="184"/>
      <c r="EU648" s="184"/>
      <c r="EV648" s="184"/>
      <c r="EW648" s="184"/>
      <c r="EX648" s="184"/>
      <c r="EY648" s="184"/>
      <c r="EZ648" s="184"/>
      <c r="FA648" s="184"/>
      <c r="FB648" s="184"/>
      <c r="FC648" s="184"/>
      <c r="FD648" s="184"/>
      <c r="FE648" s="184"/>
      <c r="FF648" s="184"/>
      <c r="FG648" s="184"/>
      <c r="FH648" s="184"/>
      <c r="FI648" s="184"/>
      <c r="FJ648" s="184"/>
      <c r="FK648" s="184"/>
      <c r="FL648" s="184"/>
      <c r="FM648" s="184"/>
      <c r="FN648" s="184"/>
      <c r="FO648" s="184"/>
      <c r="FP648" s="184"/>
      <c r="FQ648" s="184"/>
      <c r="FR648" s="184"/>
      <c r="FS648" s="184"/>
      <c r="FT648" s="184"/>
      <c r="FU648" s="184"/>
      <c r="FV648" s="184"/>
      <c r="FW648" s="184"/>
      <c r="FX648" s="184"/>
      <c r="FY648" s="184"/>
      <c r="FZ648" s="184"/>
      <c r="GA648" s="184"/>
      <c r="GB648" s="184"/>
      <c r="GC648" s="184"/>
      <c r="GD648" s="184"/>
      <c r="GE648" s="184"/>
      <c r="GF648" s="184"/>
      <c r="GG648" s="184"/>
      <c r="GH648" s="184"/>
      <c r="GI648" s="184"/>
      <c r="GJ648" s="184"/>
      <c r="GK648" s="184"/>
      <c r="GL648" s="184"/>
      <c r="GM648" s="184"/>
      <c r="GN648" s="184"/>
      <c r="GO648" s="184"/>
      <c r="GP648" s="184"/>
      <c r="GQ648" s="184"/>
      <c r="GR648" s="184"/>
      <c r="GS648" s="184"/>
      <c r="GT648" s="184"/>
      <c r="GU648" s="184"/>
      <c r="GV648" s="184"/>
      <c r="GW648" s="184"/>
      <c r="GX648" s="184"/>
      <c r="GY648" s="184"/>
      <c r="GZ648" s="184"/>
      <c r="HA648" s="184"/>
      <c r="HB648" s="184"/>
      <c r="HC648" s="184"/>
      <c r="HD648" s="184"/>
      <c r="HE648" s="184"/>
      <c r="HF648" s="184"/>
      <c r="HG648" s="184"/>
      <c r="HH648" s="184"/>
      <c r="HI648" s="184"/>
      <c r="HJ648" s="184"/>
      <c r="HK648" s="578"/>
      <c r="HL648" s="185"/>
    </row>
    <row r="649" spans="1:220">
      <c r="A649" s="284"/>
      <c r="B649" s="285"/>
      <c r="C649" s="286"/>
      <c r="D649" s="287"/>
      <c r="E649" s="288"/>
      <c r="F649" s="289"/>
      <c r="G649" s="289"/>
      <c r="H649" s="289"/>
      <c r="I649" s="289"/>
      <c r="J649" s="289"/>
      <c r="K649" s="289"/>
      <c r="L649" s="289"/>
      <c r="M649" s="572"/>
      <c r="N649" s="572"/>
      <c r="O649" s="572"/>
      <c r="P649" s="572"/>
      <c r="Q649" s="572"/>
      <c r="R649" s="572"/>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c r="BU649" s="184"/>
      <c r="BV649" s="184"/>
      <c r="BW649" s="184"/>
      <c r="BX649" s="184"/>
      <c r="BY649" s="184"/>
      <c r="BZ649" s="184"/>
      <c r="CA649" s="184"/>
      <c r="CB649" s="184"/>
      <c r="CC649" s="184"/>
      <c r="CD649" s="184"/>
      <c r="CE649" s="184"/>
      <c r="CF649" s="184"/>
      <c r="CG649" s="184"/>
      <c r="CH649" s="184"/>
      <c r="CI649" s="184"/>
      <c r="CJ649" s="184"/>
      <c r="CK649" s="184"/>
      <c r="CL649" s="184"/>
      <c r="CM649" s="184"/>
      <c r="CN649" s="184"/>
      <c r="CO649" s="184"/>
      <c r="CP649" s="184"/>
      <c r="CQ649" s="184"/>
      <c r="CR649" s="184"/>
      <c r="CS649" s="184"/>
      <c r="CT649" s="184"/>
      <c r="CU649" s="184"/>
      <c r="CV649" s="184"/>
      <c r="CW649" s="184"/>
      <c r="CX649" s="184"/>
      <c r="CY649" s="184"/>
      <c r="CZ649" s="184"/>
      <c r="DA649" s="184"/>
      <c r="DB649" s="184"/>
      <c r="DC649" s="184"/>
      <c r="DD649" s="184"/>
      <c r="DE649" s="184"/>
      <c r="DF649" s="184"/>
      <c r="DG649" s="184"/>
      <c r="DH649" s="184"/>
      <c r="DI649" s="184"/>
      <c r="DJ649" s="184"/>
      <c r="DK649" s="184"/>
      <c r="DL649" s="184"/>
      <c r="DM649" s="184"/>
      <c r="DN649" s="184"/>
      <c r="DO649" s="184"/>
      <c r="DP649" s="184"/>
      <c r="DQ649" s="184"/>
      <c r="DR649" s="184"/>
      <c r="DS649" s="184"/>
      <c r="DT649" s="184"/>
      <c r="DU649" s="184"/>
      <c r="DV649" s="184"/>
      <c r="DW649" s="184"/>
      <c r="DX649" s="184"/>
      <c r="DY649" s="184"/>
      <c r="DZ649" s="184"/>
      <c r="EA649" s="184"/>
      <c r="EB649" s="184"/>
      <c r="EC649" s="184"/>
      <c r="ED649" s="184"/>
      <c r="EE649" s="184"/>
      <c r="EF649" s="184"/>
      <c r="EG649" s="184"/>
      <c r="EH649" s="184"/>
      <c r="EI649" s="184"/>
      <c r="EJ649" s="184"/>
      <c r="EK649" s="184"/>
      <c r="EL649" s="184"/>
      <c r="EM649" s="184"/>
      <c r="EN649" s="184"/>
      <c r="EO649" s="184"/>
      <c r="EP649" s="184"/>
      <c r="EQ649" s="184"/>
      <c r="ER649" s="184"/>
      <c r="ES649" s="184"/>
      <c r="ET649" s="184"/>
      <c r="EU649" s="184"/>
      <c r="EV649" s="184"/>
      <c r="EW649" s="184"/>
      <c r="EX649" s="184"/>
      <c r="EY649" s="184"/>
      <c r="EZ649" s="184"/>
      <c r="FA649" s="184"/>
      <c r="FB649" s="184"/>
      <c r="FC649" s="184"/>
      <c r="FD649" s="184"/>
      <c r="FE649" s="184"/>
      <c r="FF649" s="184"/>
      <c r="FG649" s="184"/>
      <c r="FH649" s="184"/>
      <c r="FI649" s="184"/>
      <c r="FJ649" s="184"/>
      <c r="FK649" s="184"/>
      <c r="FL649" s="184"/>
      <c r="FM649" s="184"/>
      <c r="FN649" s="184"/>
      <c r="FO649" s="184"/>
      <c r="FP649" s="184"/>
      <c r="FQ649" s="184"/>
      <c r="FR649" s="184"/>
      <c r="FS649" s="184"/>
      <c r="FT649" s="184"/>
      <c r="FU649" s="184"/>
      <c r="FV649" s="184"/>
      <c r="FW649" s="184"/>
      <c r="FX649" s="184"/>
      <c r="FY649" s="184"/>
      <c r="FZ649" s="184"/>
      <c r="GA649" s="184"/>
      <c r="GB649" s="184"/>
      <c r="GC649" s="184"/>
      <c r="GD649" s="184"/>
      <c r="GE649" s="184"/>
      <c r="GF649" s="184"/>
      <c r="GG649" s="184"/>
      <c r="GH649" s="184"/>
      <c r="GI649" s="184"/>
      <c r="GJ649" s="184"/>
      <c r="GK649" s="184"/>
      <c r="GL649" s="184"/>
      <c r="GM649" s="184"/>
      <c r="GN649" s="184"/>
      <c r="GO649" s="184"/>
      <c r="GP649" s="184"/>
      <c r="GQ649" s="184"/>
      <c r="GR649" s="184"/>
      <c r="GS649" s="184"/>
      <c r="GT649" s="184"/>
      <c r="GU649" s="184"/>
      <c r="GV649" s="184"/>
      <c r="GW649" s="184"/>
      <c r="GX649" s="184"/>
      <c r="GY649" s="184"/>
      <c r="GZ649" s="184"/>
      <c r="HA649" s="184"/>
      <c r="HB649" s="184"/>
      <c r="HC649" s="184"/>
      <c r="HD649" s="184"/>
      <c r="HE649" s="184"/>
      <c r="HF649" s="184"/>
      <c r="HG649" s="184"/>
      <c r="HH649" s="184"/>
      <c r="HI649" s="184"/>
      <c r="HJ649" s="184"/>
      <c r="HK649" s="578"/>
      <c r="HL649" s="185"/>
    </row>
    <row r="650" spans="1:220">
      <c r="A650" s="284"/>
      <c r="B650" s="285"/>
      <c r="C650" s="286"/>
      <c r="D650" s="287"/>
      <c r="E650" s="288"/>
      <c r="F650" s="289"/>
      <c r="G650" s="289"/>
      <c r="H650" s="289"/>
      <c r="I650" s="289"/>
      <c r="J650" s="289"/>
      <c r="K650" s="289"/>
      <c r="L650" s="289"/>
      <c r="M650" s="572"/>
      <c r="N650" s="572"/>
      <c r="O650" s="572"/>
      <c r="P650" s="572"/>
      <c r="Q650" s="572"/>
      <c r="R650" s="572"/>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c r="BU650" s="184"/>
      <c r="BV650" s="184"/>
      <c r="BW650" s="184"/>
      <c r="BX650" s="184"/>
      <c r="BY650" s="184"/>
      <c r="BZ650" s="184"/>
      <c r="CA650" s="184"/>
      <c r="CB650" s="184"/>
      <c r="CC650" s="184"/>
      <c r="CD650" s="184"/>
      <c r="CE650" s="184"/>
      <c r="CF650" s="184"/>
      <c r="CG650" s="184"/>
      <c r="CH650" s="184"/>
      <c r="CI650" s="184"/>
      <c r="CJ650" s="184"/>
      <c r="CK650" s="184"/>
      <c r="CL650" s="184"/>
      <c r="CM650" s="184"/>
      <c r="CN650" s="184"/>
      <c r="CO650" s="184"/>
      <c r="CP650" s="184"/>
      <c r="CQ650" s="184"/>
      <c r="CR650" s="184"/>
      <c r="CS650" s="184"/>
      <c r="CT650" s="184"/>
      <c r="CU650" s="184"/>
      <c r="CV650" s="184"/>
      <c r="CW650" s="184"/>
      <c r="CX650" s="184"/>
      <c r="CY650" s="184"/>
      <c r="CZ650" s="184"/>
      <c r="DA650" s="184"/>
      <c r="DB650" s="184"/>
      <c r="DC650" s="184"/>
      <c r="DD650" s="184"/>
      <c r="DE650" s="184"/>
      <c r="DF650" s="184"/>
      <c r="DG650" s="184"/>
      <c r="DH650" s="184"/>
      <c r="DI650" s="184"/>
      <c r="DJ650" s="184"/>
      <c r="DK650" s="184"/>
      <c r="DL650" s="184"/>
      <c r="DM650" s="184"/>
      <c r="DN650" s="184"/>
      <c r="DO650" s="184"/>
      <c r="DP650" s="184"/>
      <c r="DQ650" s="184"/>
      <c r="DR650" s="184"/>
      <c r="DS650" s="184"/>
      <c r="DT650" s="184"/>
      <c r="DU650" s="184"/>
      <c r="DV650" s="184"/>
      <c r="DW650" s="184"/>
      <c r="DX650" s="184"/>
      <c r="DY650" s="184"/>
      <c r="DZ650" s="184"/>
      <c r="EA650" s="184"/>
      <c r="EB650" s="184"/>
      <c r="EC650" s="184"/>
      <c r="ED650" s="184"/>
      <c r="EE650" s="184"/>
      <c r="EF650" s="184"/>
      <c r="EG650" s="184"/>
      <c r="EH650" s="184"/>
      <c r="EI650" s="184"/>
      <c r="EJ650" s="184"/>
      <c r="EK650" s="184"/>
      <c r="EL650" s="184"/>
      <c r="EM650" s="184"/>
      <c r="EN650" s="184"/>
      <c r="EO650" s="184"/>
      <c r="EP650" s="184"/>
      <c r="EQ650" s="184"/>
      <c r="ER650" s="184"/>
      <c r="ES650" s="184"/>
      <c r="ET650" s="184"/>
      <c r="EU650" s="184"/>
      <c r="EV650" s="184"/>
      <c r="EW650" s="184"/>
      <c r="EX650" s="184"/>
      <c r="EY650" s="184"/>
      <c r="EZ650" s="184"/>
      <c r="FA650" s="184"/>
      <c r="FB650" s="184"/>
      <c r="FC650" s="184"/>
      <c r="FD650" s="184"/>
      <c r="FE650" s="184"/>
      <c r="FF650" s="184"/>
      <c r="FG650" s="184"/>
      <c r="FH650" s="184"/>
      <c r="FI650" s="184"/>
      <c r="FJ650" s="184"/>
      <c r="FK650" s="184"/>
      <c r="FL650" s="184"/>
      <c r="FM650" s="184"/>
      <c r="FN650" s="184"/>
      <c r="FO650" s="184"/>
      <c r="FP650" s="184"/>
      <c r="FQ650" s="184"/>
      <c r="FR650" s="184"/>
      <c r="FS650" s="184"/>
      <c r="FT650" s="184"/>
      <c r="FU650" s="184"/>
      <c r="FV650" s="184"/>
      <c r="FW650" s="184"/>
      <c r="FX650" s="184"/>
      <c r="FY650" s="184"/>
      <c r="FZ650" s="184"/>
      <c r="GA650" s="184"/>
      <c r="GB650" s="184"/>
      <c r="GC650" s="184"/>
      <c r="GD650" s="184"/>
      <c r="GE650" s="184"/>
      <c r="GF650" s="184"/>
      <c r="GG650" s="184"/>
      <c r="GH650" s="184"/>
      <c r="GI650" s="184"/>
      <c r="GJ650" s="184"/>
      <c r="GK650" s="184"/>
      <c r="GL650" s="184"/>
      <c r="GM650" s="184"/>
      <c r="GN650" s="184"/>
      <c r="GO650" s="184"/>
      <c r="GP650" s="184"/>
      <c r="GQ650" s="184"/>
      <c r="GR650" s="184"/>
      <c r="GS650" s="184"/>
      <c r="GT650" s="184"/>
      <c r="GU650" s="184"/>
      <c r="GV650" s="184"/>
      <c r="GW650" s="184"/>
      <c r="GX650" s="184"/>
      <c r="GY650" s="184"/>
      <c r="GZ650" s="184"/>
      <c r="HA650" s="184"/>
      <c r="HB650" s="184"/>
      <c r="HC650" s="184"/>
      <c r="HD650" s="184"/>
      <c r="HE650" s="184"/>
      <c r="HF650" s="184"/>
      <c r="HG650" s="184"/>
      <c r="HH650" s="184"/>
      <c r="HI650" s="184"/>
      <c r="HJ650" s="184"/>
      <c r="HK650" s="578"/>
      <c r="HL650" s="185"/>
    </row>
    <row r="651" spans="1:220">
      <c r="A651" s="284"/>
      <c r="B651" s="285"/>
      <c r="C651" s="286"/>
      <c r="D651" s="287"/>
      <c r="E651" s="288"/>
      <c r="F651" s="289"/>
      <c r="G651" s="289"/>
      <c r="H651" s="289"/>
      <c r="I651" s="289"/>
      <c r="J651" s="289"/>
      <c r="K651" s="289"/>
      <c r="L651" s="289"/>
      <c r="M651" s="572"/>
      <c r="N651" s="572"/>
      <c r="O651" s="572"/>
      <c r="P651" s="572"/>
      <c r="Q651" s="572"/>
      <c r="R651" s="572"/>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c r="BU651" s="184"/>
      <c r="BV651" s="184"/>
      <c r="BW651" s="184"/>
      <c r="BX651" s="184"/>
      <c r="BY651" s="184"/>
      <c r="BZ651" s="184"/>
      <c r="CA651" s="184"/>
      <c r="CB651" s="184"/>
      <c r="CC651" s="184"/>
      <c r="CD651" s="184"/>
      <c r="CE651" s="184"/>
      <c r="CF651" s="184"/>
      <c r="CG651" s="184"/>
      <c r="CH651" s="184"/>
      <c r="CI651" s="184"/>
      <c r="CJ651" s="184"/>
      <c r="CK651" s="184"/>
      <c r="CL651" s="184"/>
      <c r="CM651" s="184"/>
      <c r="CN651" s="184"/>
      <c r="CO651" s="184"/>
      <c r="CP651" s="184"/>
      <c r="CQ651" s="184"/>
      <c r="CR651" s="184"/>
      <c r="CS651" s="184"/>
      <c r="CT651" s="184"/>
      <c r="CU651" s="184"/>
      <c r="CV651" s="184"/>
      <c r="CW651" s="184"/>
      <c r="CX651" s="184"/>
      <c r="CY651" s="184"/>
      <c r="CZ651" s="184"/>
      <c r="DA651" s="184"/>
      <c r="DB651" s="184"/>
      <c r="DC651" s="184"/>
      <c r="DD651" s="184"/>
      <c r="DE651" s="184"/>
      <c r="DF651" s="184"/>
      <c r="DG651" s="184"/>
      <c r="DH651" s="184"/>
      <c r="DI651" s="184"/>
      <c r="DJ651" s="184"/>
      <c r="DK651" s="184"/>
      <c r="DL651" s="184"/>
      <c r="DM651" s="184"/>
      <c r="DN651" s="184"/>
      <c r="DO651" s="184"/>
      <c r="DP651" s="184"/>
      <c r="DQ651" s="184"/>
      <c r="DR651" s="184"/>
      <c r="DS651" s="184"/>
      <c r="DT651" s="184"/>
      <c r="DU651" s="184"/>
      <c r="DV651" s="184"/>
      <c r="DW651" s="184"/>
      <c r="DX651" s="184"/>
      <c r="DY651" s="184"/>
      <c r="DZ651" s="184"/>
      <c r="EA651" s="184"/>
      <c r="EB651" s="184"/>
      <c r="EC651" s="184"/>
      <c r="ED651" s="184"/>
      <c r="EE651" s="184"/>
      <c r="EF651" s="184"/>
      <c r="EG651" s="184"/>
      <c r="EH651" s="184"/>
      <c r="EI651" s="184"/>
      <c r="EJ651" s="184"/>
      <c r="EK651" s="184"/>
      <c r="EL651" s="184"/>
      <c r="EM651" s="184"/>
      <c r="EN651" s="184"/>
      <c r="EO651" s="184"/>
      <c r="EP651" s="184"/>
      <c r="EQ651" s="184"/>
      <c r="ER651" s="184"/>
      <c r="ES651" s="184"/>
      <c r="ET651" s="184"/>
      <c r="EU651" s="184"/>
      <c r="EV651" s="184"/>
      <c r="EW651" s="184"/>
      <c r="EX651" s="184"/>
      <c r="EY651" s="184"/>
      <c r="EZ651" s="184"/>
      <c r="FA651" s="184"/>
      <c r="FB651" s="184"/>
      <c r="FC651" s="184"/>
      <c r="FD651" s="184"/>
      <c r="FE651" s="184"/>
      <c r="FF651" s="184"/>
      <c r="FG651" s="184"/>
      <c r="FH651" s="184"/>
      <c r="FI651" s="184"/>
      <c r="FJ651" s="184"/>
      <c r="FK651" s="184"/>
      <c r="FL651" s="184"/>
      <c r="FM651" s="184"/>
      <c r="FN651" s="184"/>
      <c r="FO651" s="184"/>
      <c r="FP651" s="184"/>
      <c r="FQ651" s="184"/>
      <c r="FR651" s="184"/>
      <c r="FS651" s="184"/>
      <c r="FT651" s="184"/>
      <c r="FU651" s="184"/>
      <c r="FV651" s="184"/>
      <c r="FW651" s="184"/>
      <c r="FX651" s="184"/>
      <c r="FY651" s="184"/>
      <c r="FZ651" s="184"/>
      <c r="GA651" s="184"/>
      <c r="GB651" s="184"/>
      <c r="GC651" s="184"/>
      <c r="GD651" s="184"/>
      <c r="GE651" s="184"/>
      <c r="GF651" s="184"/>
      <c r="GG651" s="184"/>
      <c r="GH651" s="184"/>
      <c r="GI651" s="184"/>
      <c r="GJ651" s="184"/>
      <c r="GK651" s="184"/>
      <c r="GL651" s="184"/>
      <c r="GM651" s="184"/>
      <c r="GN651" s="184"/>
      <c r="GO651" s="184"/>
      <c r="GP651" s="184"/>
      <c r="GQ651" s="184"/>
      <c r="GR651" s="184"/>
      <c r="GS651" s="184"/>
      <c r="GT651" s="184"/>
      <c r="GU651" s="184"/>
      <c r="GV651" s="184"/>
      <c r="GW651" s="184"/>
      <c r="GX651" s="184"/>
      <c r="GY651" s="184"/>
      <c r="GZ651" s="184"/>
      <c r="HA651" s="184"/>
      <c r="HB651" s="184"/>
      <c r="HC651" s="184"/>
      <c r="HD651" s="184"/>
      <c r="HE651" s="184"/>
      <c r="HF651" s="184"/>
      <c r="HG651" s="184"/>
      <c r="HH651" s="184"/>
      <c r="HI651" s="184"/>
      <c r="HJ651" s="184"/>
      <c r="HK651" s="578"/>
      <c r="HL651" s="185"/>
    </row>
    <row r="652" spans="1:220">
      <c r="A652" s="284"/>
      <c r="B652" s="285"/>
      <c r="C652" s="286"/>
      <c r="D652" s="287"/>
      <c r="E652" s="288"/>
      <c r="F652" s="289"/>
      <c r="G652" s="289"/>
      <c r="H652" s="289"/>
      <c r="I652" s="289"/>
      <c r="J652" s="289"/>
      <c r="K652" s="289"/>
      <c r="L652" s="289"/>
      <c r="M652" s="572"/>
      <c r="N652" s="572"/>
      <c r="O652" s="572"/>
      <c r="P652" s="572"/>
      <c r="Q652" s="572"/>
      <c r="R652" s="572"/>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c r="BU652" s="184"/>
      <c r="BV652" s="184"/>
      <c r="BW652" s="184"/>
      <c r="BX652" s="184"/>
      <c r="BY652" s="184"/>
      <c r="BZ652" s="184"/>
      <c r="CA652" s="184"/>
      <c r="CB652" s="184"/>
      <c r="CC652" s="184"/>
      <c r="CD652" s="184"/>
      <c r="CE652" s="184"/>
      <c r="CF652" s="184"/>
      <c r="CG652" s="184"/>
      <c r="CH652" s="184"/>
      <c r="CI652" s="184"/>
      <c r="CJ652" s="184"/>
      <c r="CK652" s="184"/>
      <c r="CL652" s="184"/>
      <c r="CM652" s="184"/>
      <c r="CN652" s="184"/>
      <c r="CO652" s="184"/>
      <c r="CP652" s="184"/>
      <c r="CQ652" s="184"/>
      <c r="CR652" s="184"/>
      <c r="CS652" s="184"/>
      <c r="CT652" s="184"/>
      <c r="CU652" s="184"/>
      <c r="CV652" s="184"/>
      <c r="CW652" s="184"/>
      <c r="CX652" s="184"/>
      <c r="CY652" s="184"/>
      <c r="CZ652" s="184"/>
      <c r="DA652" s="184"/>
      <c r="DB652" s="184"/>
      <c r="DC652" s="184"/>
      <c r="DD652" s="184"/>
      <c r="DE652" s="184"/>
      <c r="DF652" s="184"/>
      <c r="DG652" s="184"/>
      <c r="DH652" s="184"/>
      <c r="DI652" s="184"/>
      <c r="DJ652" s="184"/>
      <c r="DK652" s="184"/>
      <c r="DL652" s="184"/>
      <c r="DM652" s="184"/>
      <c r="DN652" s="184"/>
      <c r="DO652" s="184"/>
      <c r="DP652" s="184"/>
      <c r="DQ652" s="184"/>
      <c r="DR652" s="184"/>
      <c r="DS652" s="184"/>
      <c r="DT652" s="184"/>
      <c r="DU652" s="184"/>
      <c r="DV652" s="184"/>
      <c r="DW652" s="184"/>
      <c r="DX652" s="184"/>
      <c r="DY652" s="184"/>
      <c r="DZ652" s="184"/>
      <c r="EA652" s="184"/>
      <c r="EB652" s="184"/>
      <c r="EC652" s="184"/>
      <c r="ED652" s="184"/>
      <c r="EE652" s="184"/>
      <c r="EF652" s="184"/>
      <c r="EG652" s="184"/>
      <c r="EH652" s="184"/>
      <c r="EI652" s="184"/>
      <c r="EJ652" s="184"/>
      <c r="EK652" s="184"/>
      <c r="EL652" s="184"/>
      <c r="EM652" s="184"/>
      <c r="EN652" s="184"/>
      <c r="EO652" s="184"/>
      <c r="EP652" s="184"/>
      <c r="EQ652" s="184"/>
      <c r="ER652" s="184"/>
      <c r="ES652" s="184"/>
      <c r="ET652" s="184"/>
      <c r="EU652" s="184"/>
      <c r="EV652" s="184"/>
      <c r="EW652" s="184"/>
      <c r="EX652" s="184"/>
      <c r="EY652" s="184"/>
      <c r="EZ652" s="184"/>
      <c r="FA652" s="184"/>
      <c r="FB652" s="184"/>
      <c r="FC652" s="184"/>
      <c r="FD652" s="184"/>
      <c r="FE652" s="184"/>
      <c r="FF652" s="184"/>
      <c r="FG652" s="184"/>
      <c r="FH652" s="184"/>
      <c r="FI652" s="184"/>
      <c r="FJ652" s="184"/>
      <c r="FK652" s="184"/>
      <c r="FL652" s="184"/>
      <c r="FM652" s="184"/>
      <c r="FN652" s="184"/>
      <c r="FO652" s="184"/>
      <c r="FP652" s="184"/>
      <c r="FQ652" s="184"/>
      <c r="FR652" s="184"/>
      <c r="FS652" s="184"/>
      <c r="FT652" s="184"/>
      <c r="FU652" s="184"/>
      <c r="FV652" s="184"/>
      <c r="FW652" s="184"/>
      <c r="FX652" s="184"/>
      <c r="FY652" s="184"/>
      <c r="FZ652" s="184"/>
      <c r="GA652" s="184"/>
      <c r="GB652" s="184"/>
      <c r="GC652" s="184"/>
      <c r="GD652" s="184"/>
      <c r="GE652" s="184"/>
      <c r="GF652" s="184"/>
      <c r="GG652" s="184"/>
      <c r="GH652" s="184"/>
      <c r="GI652" s="184"/>
      <c r="GJ652" s="184"/>
      <c r="GK652" s="184"/>
      <c r="GL652" s="184"/>
      <c r="GM652" s="184"/>
      <c r="GN652" s="184"/>
      <c r="GO652" s="184"/>
      <c r="GP652" s="184"/>
      <c r="GQ652" s="184"/>
      <c r="GR652" s="184"/>
      <c r="GS652" s="184"/>
      <c r="GT652" s="184"/>
      <c r="GU652" s="184"/>
      <c r="GV652" s="184"/>
      <c r="GW652" s="184"/>
      <c r="GX652" s="184"/>
      <c r="GY652" s="184"/>
      <c r="GZ652" s="184"/>
      <c r="HA652" s="184"/>
      <c r="HB652" s="184"/>
      <c r="HC652" s="184"/>
      <c r="HD652" s="184"/>
      <c r="HE652" s="184"/>
      <c r="HF652" s="184"/>
      <c r="HG652" s="184"/>
      <c r="HH652" s="184"/>
      <c r="HI652" s="184"/>
      <c r="HJ652" s="184"/>
      <c r="HK652" s="578"/>
      <c r="HL652" s="185"/>
    </row>
    <row r="653" spans="1:220">
      <c r="A653" s="284"/>
      <c r="B653" s="285"/>
      <c r="C653" s="286"/>
      <c r="D653" s="287"/>
      <c r="E653" s="288"/>
      <c r="F653" s="289"/>
      <c r="G653" s="289"/>
      <c r="H653" s="289"/>
      <c r="I653" s="289"/>
      <c r="J653" s="289"/>
      <c r="K653" s="289"/>
      <c r="L653" s="289"/>
      <c r="M653" s="572"/>
      <c r="N653" s="572"/>
      <c r="O653" s="572"/>
      <c r="P653" s="572"/>
      <c r="Q653" s="572"/>
      <c r="R653" s="572"/>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c r="BU653" s="184"/>
      <c r="BV653" s="184"/>
      <c r="BW653" s="184"/>
      <c r="BX653" s="184"/>
      <c r="BY653" s="184"/>
      <c r="BZ653" s="184"/>
      <c r="CA653" s="184"/>
      <c r="CB653" s="184"/>
      <c r="CC653" s="184"/>
      <c r="CD653" s="184"/>
      <c r="CE653" s="184"/>
      <c r="CF653" s="184"/>
      <c r="CG653" s="184"/>
      <c r="CH653" s="184"/>
      <c r="CI653" s="184"/>
      <c r="CJ653" s="184"/>
      <c r="CK653" s="184"/>
      <c r="CL653" s="184"/>
      <c r="CM653" s="184"/>
      <c r="CN653" s="184"/>
      <c r="CO653" s="184"/>
      <c r="CP653" s="184"/>
      <c r="CQ653" s="184"/>
      <c r="CR653" s="184"/>
      <c r="CS653" s="184"/>
      <c r="CT653" s="184"/>
      <c r="CU653" s="184"/>
      <c r="CV653" s="184"/>
      <c r="CW653" s="184"/>
      <c r="CX653" s="184"/>
      <c r="CY653" s="184"/>
      <c r="CZ653" s="184"/>
      <c r="DA653" s="184"/>
      <c r="DB653" s="184"/>
      <c r="DC653" s="184"/>
      <c r="DD653" s="184"/>
      <c r="DE653" s="184"/>
      <c r="DF653" s="184"/>
      <c r="DG653" s="184"/>
      <c r="DH653" s="184"/>
      <c r="DI653" s="184"/>
      <c r="DJ653" s="184"/>
      <c r="DK653" s="184"/>
      <c r="DL653" s="184"/>
      <c r="DM653" s="184"/>
      <c r="DN653" s="184"/>
      <c r="DO653" s="184"/>
      <c r="DP653" s="184"/>
      <c r="DQ653" s="184"/>
      <c r="DR653" s="184"/>
      <c r="DS653" s="184"/>
      <c r="DT653" s="184"/>
      <c r="DU653" s="184"/>
      <c r="DV653" s="184"/>
      <c r="DW653" s="184"/>
      <c r="DX653" s="184"/>
      <c r="DY653" s="184"/>
      <c r="DZ653" s="184"/>
      <c r="EA653" s="184"/>
      <c r="EB653" s="184"/>
      <c r="EC653" s="184"/>
      <c r="ED653" s="184"/>
      <c r="EE653" s="184"/>
      <c r="EF653" s="184"/>
      <c r="EG653" s="184"/>
      <c r="EH653" s="184"/>
      <c r="EI653" s="184"/>
      <c r="EJ653" s="184"/>
      <c r="EK653" s="184"/>
      <c r="EL653" s="184"/>
      <c r="EM653" s="184"/>
      <c r="EN653" s="184"/>
      <c r="EO653" s="184"/>
      <c r="EP653" s="184"/>
      <c r="EQ653" s="184"/>
      <c r="ER653" s="184"/>
      <c r="ES653" s="184"/>
      <c r="ET653" s="184"/>
      <c r="EU653" s="184"/>
      <c r="EV653" s="184"/>
      <c r="EW653" s="184"/>
      <c r="EX653" s="184"/>
      <c r="EY653" s="184"/>
      <c r="EZ653" s="184"/>
      <c r="FA653" s="184"/>
      <c r="FB653" s="184"/>
      <c r="FC653" s="184"/>
      <c r="FD653" s="184"/>
      <c r="FE653" s="184"/>
      <c r="FF653" s="184"/>
      <c r="FG653" s="184"/>
      <c r="FH653" s="184"/>
      <c r="FI653" s="184"/>
      <c r="FJ653" s="184"/>
      <c r="FK653" s="184"/>
      <c r="FL653" s="184"/>
      <c r="FM653" s="184"/>
      <c r="FN653" s="184"/>
      <c r="FO653" s="184"/>
      <c r="FP653" s="184"/>
      <c r="FQ653" s="184"/>
      <c r="FR653" s="184"/>
      <c r="FS653" s="184"/>
      <c r="FT653" s="184"/>
      <c r="FU653" s="184"/>
      <c r="FV653" s="184"/>
      <c r="FW653" s="184"/>
      <c r="FX653" s="184"/>
      <c r="FY653" s="184"/>
      <c r="FZ653" s="184"/>
      <c r="GA653" s="184"/>
      <c r="GB653" s="184"/>
      <c r="GC653" s="184"/>
      <c r="GD653" s="184"/>
      <c r="GE653" s="184"/>
      <c r="GF653" s="184"/>
      <c r="GG653" s="184"/>
      <c r="GH653" s="184"/>
      <c r="GI653" s="184"/>
      <c r="GJ653" s="184"/>
      <c r="GK653" s="184"/>
      <c r="GL653" s="184"/>
      <c r="GM653" s="184"/>
      <c r="GN653" s="184"/>
      <c r="GO653" s="184"/>
      <c r="GP653" s="184"/>
      <c r="GQ653" s="184"/>
      <c r="GR653" s="184"/>
      <c r="GS653" s="184"/>
      <c r="GT653" s="184"/>
      <c r="GU653" s="184"/>
      <c r="GV653" s="184"/>
      <c r="GW653" s="184"/>
      <c r="GX653" s="184"/>
      <c r="GY653" s="184"/>
      <c r="GZ653" s="184"/>
      <c r="HA653" s="184"/>
      <c r="HB653" s="184"/>
      <c r="HC653" s="184"/>
      <c r="HD653" s="184"/>
      <c r="HE653" s="184"/>
      <c r="HF653" s="184"/>
      <c r="HG653" s="184"/>
      <c r="HH653" s="184"/>
      <c r="HI653" s="184"/>
      <c r="HJ653" s="184"/>
      <c r="HK653" s="578"/>
      <c r="HL653" s="185"/>
    </row>
    <row r="654" spans="1:220">
      <c r="A654" s="284"/>
      <c r="B654" s="285"/>
      <c r="C654" s="286"/>
      <c r="D654" s="287"/>
      <c r="E654" s="288"/>
      <c r="F654" s="289"/>
      <c r="G654" s="289"/>
      <c r="H654" s="289"/>
      <c r="I654" s="289"/>
      <c r="J654" s="289"/>
      <c r="K654" s="289"/>
      <c r="L654" s="289"/>
      <c r="M654" s="572"/>
      <c r="N654" s="572"/>
      <c r="O654" s="572"/>
      <c r="P654" s="572"/>
      <c r="Q654" s="572"/>
      <c r="R654" s="572"/>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c r="BU654" s="184"/>
      <c r="BV654" s="184"/>
      <c r="BW654" s="184"/>
      <c r="BX654" s="184"/>
      <c r="BY654" s="184"/>
      <c r="BZ654" s="184"/>
      <c r="CA654" s="184"/>
      <c r="CB654" s="184"/>
      <c r="CC654" s="184"/>
      <c r="CD654" s="184"/>
      <c r="CE654" s="184"/>
      <c r="CF654" s="184"/>
      <c r="CG654" s="184"/>
      <c r="CH654" s="184"/>
      <c r="CI654" s="184"/>
      <c r="CJ654" s="184"/>
      <c r="CK654" s="184"/>
      <c r="CL654" s="184"/>
      <c r="CM654" s="184"/>
      <c r="CN654" s="184"/>
      <c r="CO654" s="184"/>
      <c r="CP654" s="184"/>
      <c r="CQ654" s="184"/>
      <c r="CR654" s="184"/>
      <c r="CS654" s="184"/>
      <c r="CT654" s="184"/>
      <c r="CU654" s="184"/>
      <c r="CV654" s="184"/>
      <c r="CW654" s="184"/>
      <c r="CX654" s="184"/>
      <c r="CY654" s="184"/>
      <c r="CZ654" s="184"/>
      <c r="DA654" s="184"/>
      <c r="DB654" s="184"/>
      <c r="DC654" s="184"/>
      <c r="DD654" s="184"/>
      <c r="DE654" s="184"/>
      <c r="DF654" s="184"/>
      <c r="DG654" s="184"/>
      <c r="DH654" s="184"/>
      <c r="DI654" s="184"/>
      <c r="DJ654" s="184"/>
      <c r="DK654" s="184"/>
      <c r="DL654" s="184"/>
      <c r="DM654" s="184"/>
      <c r="DN654" s="184"/>
      <c r="DO654" s="184"/>
      <c r="DP654" s="184"/>
      <c r="DQ654" s="184"/>
      <c r="DR654" s="184"/>
      <c r="DS654" s="184"/>
      <c r="DT654" s="184"/>
      <c r="DU654" s="184"/>
      <c r="DV654" s="184"/>
      <c r="DW654" s="184"/>
      <c r="DX654" s="184"/>
      <c r="DY654" s="184"/>
      <c r="DZ654" s="184"/>
      <c r="EA654" s="184"/>
      <c r="EB654" s="184"/>
      <c r="EC654" s="184"/>
      <c r="ED654" s="184"/>
      <c r="EE654" s="184"/>
      <c r="EF654" s="184"/>
      <c r="EG654" s="184"/>
      <c r="EH654" s="184"/>
      <c r="EI654" s="184"/>
      <c r="EJ654" s="184"/>
      <c r="EK654" s="184"/>
      <c r="EL654" s="184"/>
      <c r="EM654" s="184"/>
      <c r="EN654" s="184"/>
      <c r="EO654" s="184"/>
      <c r="EP654" s="184"/>
      <c r="EQ654" s="184"/>
      <c r="ER654" s="184"/>
      <c r="ES654" s="184"/>
      <c r="ET654" s="184"/>
      <c r="EU654" s="184"/>
      <c r="EV654" s="184"/>
      <c r="EW654" s="184"/>
      <c r="EX654" s="184"/>
      <c r="EY654" s="184"/>
      <c r="EZ654" s="184"/>
      <c r="FA654" s="184"/>
      <c r="FB654" s="184"/>
      <c r="FC654" s="184"/>
      <c r="FD654" s="184"/>
      <c r="FE654" s="184"/>
      <c r="FF654" s="184"/>
      <c r="FG654" s="184"/>
      <c r="FH654" s="184"/>
      <c r="FI654" s="184"/>
      <c r="FJ654" s="184"/>
      <c r="FK654" s="184"/>
      <c r="FL654" s="184"/>
      <c r="FM654" s="184"/>
      <c r="FN654" s="184"/>
      <c r="FO654" s="184"/>
      <c r="FP654" s="184"/>
      <c r="FQ654" s="184"/>
      <c r="FR654" s="184"/>
      <c r="FS654" s="184"/>
      <c r="FT654" s="184"/>
      <c r="FU654" s="184"/>
      <c r="FV654" s="184"/>
      <c r="FW654" s="184"/>
      <c r="FX654" s="184"/>
      <c r="FY654" s="184"/>
      <c r="FZ654" s="184"/>
      <c r="GA654" s="184"/>
      <c r="GB654" s="184"/>
      <c r="GC654" s="184"/>
      <c r="GD654" s="184"/>
      <c r="GE654" s="184"/>
      <c r="GF654" s="184"/>
      <c r="GG654" s="184"/>
      <c r="GH654" s="184"/>
      <c r="GI654" s="184"/>
      <c r="GJ654" s="184"/>
      <c r="GK654" s="184"/>
      <c r="GL654" s="184"/>
      <c r="GM654" s="184"/>
      <c r="GN654" s="184"/>
      <c r="GO654" s="184"/>
      <c r="GP654" s="184"/>
      <c r="GQ654" s="184"/>
      <c r="GR654" s="184"/>
      <c r="GS654" s="184"/>
      <c r="GT654" s="184"/>
      <c r="GU654" s="184"/>
      <c r="GV654" s="184"/>
      <c r="GW654" s="184"/>
      <c r="GX654" s="184"/>
      <c r="GY654" s="184"/>
      <c r="GZ654" s="184"/>
      <c r="HA654" s="184"/>
      <c r="HB654" s="184"/>
      <c r="HC654" s="184"/>
      <c r="HD654" s="184"/>
      <c r="HE654" s="184"/>
      <c r="HF654" s="184"/>
      <c r="HG654" s="184"/>
      <c r="HH654" s="184"/>
      <c r="HI654" s="184"/>
      <c r="HJ654" s="184"/>
      <c r="HK654" s="578"/>
      <c r="HL654" s="185"/>
    </row>
    <row r="655" spans="1:220">
      <c r="A655" s="284"/>
      <c r="B655" s="285"/>
      <c r="C655" s="286"/>
      <c r="D655" s="287"/>
      <c r="E655" s="288"/>
      <c r="F655" s="289"/>
      <c r="G655" s="289"/>
      <c r="H655" s="289"/>
      <c r="I655" s="289"/>
      <c r="J655" s="289"/>
      <c r="K655" s="289"/>
      <c r="L655" s="289"/>
      <c r="M655" s="572"/>
      <c r="N655" s="572"/>
      <c r="O655" s="572"/>
      <c r="P655" s="572"/>
      <c r="Q655" s="572"/>
      <c r="R655" s="572"/>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c r="BU655" s="184"/>
      <c r="BV655" s="184"/>
      <c r="BW655" s="184"/>
      <c r="BX655" s="184"/>
      <c r="BY655" s="184"/>
      <c r="BZ655" s="184"/>
      <c r="CA655" s="184"/>
      <c r="CB655" s="184"/>
      <c r="CC655" s="184"/>
      <c r="CD655" s="184"/>
      <c r="CE655" s="184"/>
      <c r="CF655" s="184"/>
      <c r="CG655" s="184"/>
      <c r="CH655" s="184"/>
      <c r="CI655" s="184"/>
      <c r="CJ655" s="184"/>
      <c r="CK655" s="184"/>
      <c r="CL655" s="184"/>
      <c r="CM655" s="184"/>
      <c r="CN655" s="184"/>
      <c r="CO655" s="184"/>
      <c r="CP655" s="184"/>
      <c r="CQ655" s="184"/>
      <c r="CR655" s="184"/>
      <c r="CS655" s="184"/>
      <c r="CT655" s="184"/>
      <c r="CU655" s="184"/>
      <c r="CV655" s="184"/>
      <c r="CW655" s="184"/>
      <c r="CX655" s="184"/>
      <c r="CY655" s="184"/>
      <c r="CZ655" s="184"/>
      <c r="DA655" s="184"/>
      <c r="DB655" s="184"/>
      <c r="DC655" s="184"/>
      <c r="DD655" s="184"/>
      <c r="DE655" s="184"/>
      <c r="DF655" s="184"/>
      <c r="DG655" s="184"/>
      <c r="DH655" s="184"/>
      <c r="DI655" s="184"/>
      <c r="DJ655" s="184"/>
      <c r="DK655" s="184"/>
      <c r="DL655" s="184"/>
      <c r="DM655" s="184"/>
      <c r="DN655" s="184"/>
      <c r="DO655" s="184"/>
      <c r="DP655" s="184"/>
      <c r="DQ655" s="184"/>
      <c r="DR655" s="184"/>
      <c r="DS655" s="184"/>
      <c r="DT655" s="184"/>
      <c r="DU655" s="184"/>
      <c r="DV655" s="184"/>
      <c r="DW655" s="184"/>
      <c r="DX655" s="184"/>
      <c r="DY655" s="184"/>
      <c r="DZ655" s="184"/>
      <c r="EA655" s="184"/>
      <c r="EB655" s="184"/>
      <c r="EC655" s="184"/>
      <c r="ED655" s="184"/>
      <c r="EE655" s="184"/>
      <c r="EF655" s="184"/>
      <c r="EG655" s="184"/>
      <c r="EH655" s="184"/>
      <c r="EI655" s="184"/>
      <c r="EJ655" s="184"/>
      <c r="EK655" s="184"/>
      <c r="EL655" s="184"/>
      <c r="EM655" s="184"/>
      <c r="EN655" s="184"/>
      <c r="EO655" s="184"/>
      <c r="EP655" s="184"/>
      <c r="EQ655" s="184"/>
      <c r="ER655" s="184"/>
      <c r="ES655" s="184"/>
      <c r="ET655" s="184"/>
      <c r="EU655" s="184"/>
      <c r="EV655" s="184"/>
      <c r="EW655" s="184"/>
      <c r="EX655" s="184"/>
      <c r="EY655" s="184"/>
      <c r="EZ655" s="184"/>
      <c r="FA655" s="184"/>
      <c r="FB655" s="184"/>
      <c r="FC655" s="184"/>
      <c r="FD655" s="184"/>
      <c r="FE655" s="184"/>
      <c r="FF655" s="184"/>
      <c r="FG655" s="184"/>
      <c r="FH655" s="184"/>
      <c r="FI655" s="184"/>
      <c r="FJ655" s="184"/>
      <c r="FK655" s="184"/>
      <c r="FL655" s="184"/>
      <c r="FM655" s="184"/>
      <c r="FN655" s="184"/>
      <c r="FO655" s="184"/>
      <c r="FP655" s="184"/>
      <c r="FQ655" s="184"/>
      <c r="FR655" s="184"/>
      <c r="FS655" s="184"/>
      <c r="FT655" s="184"/>
      <c r="FU655" s="184"/>
      <c r="FV655" s="184"/>
      <c r="FW655" s="184"/>
      <c r="FX655" s="184"/>
      <c r="FY655" s="184"/>
      <c r="FZ655" s="184"/>
      <c r="GA655" s="184"/>
      <c r="GB655" s="184"/>
      <c r="GC655" s="184"/>
      <c r="GD655" s="184"/>
      <c r="GE655" s="184"/>
      <c r="GF655" s="184"/>
      <c r="GG655" s="184"/>
      <c r="GH655" s="184"/>
      <c r="GI655" s="184"/>
      <c r="GJ655" s="184"/>
      <c r="GK655" s="184"/>
      <c r="GL655" s="184"/>
      <c r="GM655" s="184"/>
      <c r="GN655" s="184"/>
      <c r="GO655" s="184"/>
      <c r="GP655" s="184"/>
      <c r="GQ655" s="184"/>
      <c r="GR655" s="184"/>
      <c r="GS655" s="184"/>
      <c r="GT655" s="184"/>
      <c r="GU655" s="184"/>
      <c r="GV655" s="184"/>
      <c r="GW655" s="184"/>
      <c r="GX655" s="184"/>
      <c r="GY655" s="184"/>
      <c r="GZ655" s="184"/>
      <c r="HA655" s="184"/>
      <c r="HB655" s="184"/>
      <c r="HC655" s="184"/>
      <c r="HD655" s="184"/>
      <c r="HE655" s="184"/>
      <c r="HF655" s="184"/>
      <c r="HG655" s="184"/>
      <c r="HH655" s="184"/>
      <c r="HI655" s="184"/>
      <c r="HJ655" s="184"/>
      <c r="HK655" s="578"/>
      <c r="HL655" s="185"/>
    </row>
    <row r="656" spans="1:220">
      <c r="A656" s="284"/>
      <c r="B656" s="285"/>
      <c r="C656" s="286"/>
      <c r="D656" s="287"/>
      <c r="E656" s="288"/>
      <c r="F656" s="289"/>
      <c r="G656" s="289"/>
      <c r="H656" s="289"/>
      <c r="I656" s="289"/>
      <c r="J656" s="289"/>
      <c r="K656" s="289"/>
      <c r="L656" s="289"/>
      <c r="M656" s="572"/>
      <c r="N656" s="572"/>
      <c r="O656" s="572"/>
      <c r="P656" s="572"/>
      <c r="Q656" s="572"/>
      <c r="R656" s="572"/>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c r="BU656" s="184"/>
      <c r="BV656" s="184"/>
      <c r="BW656" s="184"/>
      <c r="BX656" s="184"/>
      <c r="BY656" s="184"/>
      <c r="BZ656" s="184"/>
      <c r="CA656" s="184"/>
      <c r="CB656" s="184"/>
      <c r="CC656" s="184"/>
      <c r="CD656" s="184"/>
      <c r="CE656" s="184"/>
      <c r="CF656" s="184"/>
      <c r="CG656" s="184"/>
      <c r="CH656" s="184"/>
      <c r="CI656" s="184"/>
      <c r="CJ656" s="184"/>
      <c r="CK656" s="184"/>
      <c r="CL656" s="184"/>
      <c r="CM656" s="184"/>
      <c r="CN656" s="184"/>
      <c r="CO656" s="184"/>
      <c r="CP656" s="184"/>
      <c r="CQ656" s="184"/>
      <c r="CR656" s="184"/>
      <c r="CS656" s="184"/>
      <c r="CT656" s="184"/>
      <c r="CU656" s="184"/>
      <c r="CV656" s="184"/>
      <c r="CW656" s="184"/>
      <c r="CX656" s="184"/>
      <c r="CY656" s="184"/>
      <c r="CZ656" s="184"/>
      <c r="DA656" s="184"/>
      <c r="DB656" s="184"/>
      <c r="DC656" s="184"/>
      <c r="DD656" s="184"/>
      <c r="DE656" s="184"/>
      <c r="DF656" s="184"/>
      <c r="DG656" s="184"/>
      <c r="DH656" s="184"/>
      <c r="DI656" s="184"/>
      <c r="DJ656" s="184"/>
      <c r="DK656" s="184"/>
      <c r="DL656" s="184"/>
      <c r="DM656" s="184"/>
      <c r="DN656" s="184"/>
      <c r="DO656" s="184"/>
      <c r="DP656" s="184"/>
      <c r="DQ656" s="184"/>
      <c r="DR656" s="184"/>
      <c r="DS656" s="184"/>
      <c r="DT656" s="184"/>
      <c r="DU656" s="184"/>
      <c r="DV656" s="184"/>
      <c r="DW656" s="184"/>
      <c r="DX656" s="184"/>
      <c r="DY656" s="184"/>
      <c r="DZ656" s="184"/>
      <c r="EA656" s="184"/>
      <c r="EB656" s="184"/>
      <c r="EC656" s="184"/>
      <c r="ED656" s="184"/>
      <c r="EE656" s="184"/>
      <c r="EF656" s="184"/>
      <c r="EG656" s="184"/>
      <c r="EH656" s="184"/>
      <c r="EI656" s="184"/>
      <c r="EJ656" s="184"/>
      <c r="EK656" s="184"/>
      <c r="EL656" s="184"/>
      <c r="EM656" s="184"/>
      <c r="EN656" s="184"/>
      <c r="EO656" s="184"/>
      <c r="EP656" s="184"/>
      <c r="EQ656" s="184"/>
      <c r="ER656" s="184"/>
      <c r="ES656" s="184"/>
      <c r="ET656" s="184"/>
      <c r="EU656" s="184"/>
      <c r="EV656" s="184"/>
      <c r="EW656" s="184"/>
      <c r="EX656" s="184"/>
      <c r="EY656" s="184"/>
      <c r="EZ656" s="184"/>
      <c r="FA656" s="184"/>
      <c r="FB656" s="184"/>
      <c r="FC656" s="184"/>
      <c r="FD656" s="184"/>
      <c r="FE656" s="184"/>
      <c r="FF656" s="184"/>
      <c r="FG656" s="184"/>
      <c r="FH656" s="184"/>
      <c r="FI656" s="184"/>
      <c r="FJ656" s="184"/>
      <c r="FK656" s="184"/>
      <c r="FL656" s="184"/>
      <c r="FM656" s="184"/>
      <c r="FN656" s="184"/>
      <c r="FO656" s="184"/>
      <c r="FP656" s="184"/>
      <c r="FQ656" s="184"/>
      <c r="FR656" s="184"/>
      <c r="FS656" s="184"/>
      <c r="FT656" s="184"/>
      <c r="FU656" s="184"/>
      <c r="FV656" s="184"/>
      <c r="FW656" s="184"/>
      <c r="FX656" s="184"/>
      <c r="FY656" s="184"/>
      <c r="FZ656" s="184"/>
      <c r="GA656" s="184"/>
      <c r="GB656" s="184"/>
      <c r="GC656" s="184"/>
      <c r="GD656" s="184"/>
      <c r="GE656" s="184"/>
      <c r="GF656" s="184"/>
      <c r="GG656" s="184"/>
      <c r="GH656" s="184"/>
      <c r="GI656" s="184"/>
      <c r="GJ656" s="184"/>
      <c r="GK656" s="184"/>
      <c r="GL656" s="184"/>
      <c r="GM656" s="184"/>
      <c r="GN656" s="184"/>
      <c r="GO656" s="184"/>
      <c r="GP656" s="184"/>
      <c r="GQ656" s="184"/>
      <c r="GR656" s="184"/>
      <c r="GS656" s="184"/>
      <c r="GT656" s="184"/>
      <c r="GU656" s="184"/>
      <c r="GV656" s="184"/>
      <c r="GW656" s="184"/>
      <c r="GX656" s="184"/>
      <c r="GY656" s="184"/>
      <c r="GZ656" s="184"/>
      <c r="HA656" s="184"/>
      <c r="HB656" s="184"/>
      <c r="HC656" s="184"/>
      <c r="HD656" s="184"/>
      <c r="HE656" s="184"/>
      <c r="HF656" s="184"/>
      <c r="HG656" s="184"/>
      <c r="HH656" s="184"/>
      <c r="HI656" s="184"/>
      <c r="HJ656" s="184"/>
      <c r="HK656" s="578"/>
      <c r="HL656" s="185"/>
    </row>
    <row r="657" spans="1:220">
      <c r="A657" s="284"/>
      <c r="B657" s="285"/>
      <c r="C657" s="286"/>
      <c r="D657" s="287"/>
      <c r="E657" s="288"/>
      <c r="F657" s="289"/>
      <c r="G657" s="289"/>
      <c r="H657" s="289"/>
      <c r="I657" s="289"/>
      <c r="J657" s="289"/>
      <c r="K657" s="289"/>
      <c r="L657" s="289"/>
      <c r="M657" s="572"/>
      <c r="N657" s="572"/>
      <c r="O657" s="572"/>
      <c r="P657" s="572"/>
      <c r="Q657" s="572"/>
      <c r="R657" s="572"/>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c r="BU657" s="184"/>
      <c r="BV657" s="184"/>
      <c r="BW657" s="184"/>
      <c r="BX657" s="184"/>
      <c r="BY657" s="184"/>
      <c r="BZ657" s="184"/>
      <c r="CA657" s="184"/>
      <c r="CB657" s="184"/>
      <c r="CC657" s="184"/>
      <c r="CD657" s="184"/>
      <c r="CE657" s="184"/>
      <c r="CF657" s="184"/>
      <c r="CG657" s="184"/>
      <c r="CH657" s="184"/>
      <c r="CI657" s="184"/>
      <c r="CJ657" s="184"/>
      <c r="CK657" s="184"/>
      <c r="CL657" s="184"/>
      <c r="CM657" s="184"/>
      <c r="CN657" s="184"/>
      <c r="CO657" s="184"/>
      <c r="CP657" s="184"/>
      <c r="CQ657" s="184"/>
      <c r="CR657" s="184"/>
      <c r="CS657" s="184"/>
      <c r="CT657" s="184"/>
      <c r="CU657" s="184"/>
      <c r="CV657" s="184"/>
      <c r="CW657" s="184"/>
      <c r="CX657" s="184"/>
      <c r="CY657" s="184"/>
      <c r="CZ657" s="184"/>
      <c r="DA657" s="184"/>
      <c r="DB657" s="184"/>
      <c r="DC657" s="184"/>
      <c r="DD657" s="184"/>
      <c r="DE657" s="184"/>
      <c r="DF657" s="184"/>
      <c r="DG657" s="184"/>
      <c r="DH657" s="184"/>
      <c r="DI657" s="184"/>
      <c r="DJ657" s="184"/>
      <c r="DK657" s="184"/>
      <c r="DL657" s="184"/>
      <c r="DM657" s="184"/>
      <c r="DN657" s="184"/>
      <c r="DO657" s="184"/>
      <c r="DP657" s="184"/>
      <c r="DQ657" s="184"/>
      <c r="DR657" s="184"/>
      <c r="DS657" s="184"/>
      <c r="DT657" s="184"/>
      <c r="DU657" s="184"/>
      <c r="DV657" s="184"/>
      <c r="DW657" s="184"/>
      <c r="DX657" s="184"/>
      <c r="DY657" s="184"/>
      <c r="DZ657" s="184"/>
      <c r="EA657" s="184"/>
      <c r="EB657" s="184"/>
      <c r="EC657" s="184"/>
      <c r="ED657" s="184"/>
      <c r="EE657" s="184"/>
      <c r="EF657" s="184"/>
      <c r="EG657" s="184"/>
      <c r="EH657" s="184"/>
      <c r="EI657" s="184"/>
      <c r="EJ657" s="184"/>
      <c r="EK657" s="184"/>
      <c r="EL657" s="184"/>
      <c r="EM657" s="184"/>
      <c r="EN657" s="184"/>
      <c r="EO657" s="184"/>
      <c r="EP657" s="184"/>
      <c r="EQ657" s="184"/>
      <c r="ER657" s="184"/>
      <c r="ES657" s="184"/>
      <c r="ET657" s="184"/>
      <c r="EU657" s="184"/>
      <c r="EV657" s="184"/>
      <c r="EW657" s="184"/>
      <c r="EX657" s="184"/>
      <c r="EY657" s="184"/>
      <c r="EZ657" s="184"/>
      <c r="FA657" s="184"/>
      <c r="FB657" s="184"/>
      <c r="FC657" s="184"/>
      <c r="FD657" s="184"/>
      <c r="FE657" s="184"/>
      <c r="FF657" s="184"/>
      <c r="FG657" s="184"/>
      <c r="FH657" s="184"/>
      <c r="FI657" s="184"/>
      <c r="FJ657" s="184"/>
      <c r="FK657" s="184"/>
      <c r="FL657" s="184"/>
      <c r="FM657" s="184"/>
      <c r="FN657" s="184"/>
      <c r="FO657" s="184"/>
      <c r="FP657" s="184"/>
      <c r="FQ657" s="184"/>
      <c r="FR657" s="184"/>
      <c r="FS657" s="184"/>
      <c r="FT657" s="184"/>
      <c r="FU657" s="184"/>
      <c r="FV657" s="184"/>
      <c r="FW657" s="184"/>
      <c r="FX657" s="184"/>
      <c r="FY657" s="184"/>
      <c r="FZ657" s="184"/>
      <c r="GA657" s="184"/>
      <c r="GB657" s="184"/>
      <c r="GC657" s="184"/>
      <c r="GD657" s="184"/>
      <c r="GE657" s="184"/>
      <c r="GF657" s="184"/>
      <c r="GG657" s="184"/>
      <c r="GH657" s="184"/>
      <c r="GI657" s="184"/>
      <c r="GJ657" s="184"/>
      <c r="GK657" s="184"/>
      <c r="GL657" s="184"/>
      <c r="GM657" s="184"/>
      <c r="GN657" s="184"/>
      <c r="GO657" s="184"/>
      <c r="GP657" s="184"/>
      <c r="GQ657" s="184"/>
      <c r="GR657" s="184"/>
      <c r="GS657" s="184"/>
      <c r="GT657" s="184"/>
      <c r="GU657" s="184"/>
      <c r="GV657" s="184"/>
      <c r="GW657" s="184"/>
      <c r="GX657" s="184"/>
      <c r="GY657" s="184"/>
      <c r="GZ657" s="184"/>
      <c r="HA657" s="184"/>
      <c r="HB657" s="184"/>
      <c r="HC657" s="184"/>
      <c r="HD657" s="184"/>
      <c r="HE657" s="184"/>
      <c r="HF657" s="184"/>
      <c r="HG657" s="184"/>
      <c r="HH657" s="184"/>
      <c r="HI657" s="184"/>
      <c r="HJ657" s="184"/>
      <c r="HK657" s="578"/>
      <c r="HL657" s="185"/>
    </row>
    <row r="658" spans="1:220">
      <c r="A658" s="284"/>
      <c r="B658" s="285"/>
      <c r="C658" s="286"/>
      <c r="D658" s="287"/>
      <c r="E658" s="288"/>
      <c r="F658" s="289"/>
      <c r="G658" s="289"/>
      <c r="H658" s="289"/>
      <c r="I658" s="289"/>
      <c r="J658" s="289"/>
      <c r="K658" s="289"/>
      <c r="L658" s="289"/>
      <c r="M658" s="572"/>
      <c r="N658" s="572"/>
      <c r="O658" s="572"/>
      <c r="P658" s="572"/>
      <c r="Q658" s="572"/>
      <c r="R658" s="572"/>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c r="BU658" s="184"/>
      <c r="BV658" s="184"/>
      <c r="BW658" s="184"/>
      <c r="BX658" s="184"/>
      <c r="BY658" s="184"/>
      <c r="BZ658" s="184"/>
      <c r="CA658" s="184"/>
      <c r="CB658" s="184"/>
      <c r="CC658" s="184"/>
      <c r="CD658" s="184"/>
      <c r="CE658" s="184"/>
      <c r="CF658" s="184"/>
      <c r="CG658" s="184"/>
      <c r="CH658" s="184"/>
      <c r="CI658" s="184"/>
      <c r="CJ658" s="184"/>
      <c r="CK658" s="184"/>
      <c r="CL658" s="184"/>
      <c r="CM658" s="184"/>
      <c r="CN658" s="184"/>
      <c r="CO658" s="184"/>
      <c r="CP658" s="184"/>
      <c r="CQ658" s="184"/>
      <c r="CR658" s="184"/>
      <c r="CS658" s="184"/>
      <c r="CT658" s="184"/>
      <c r="CU658" s="184"/>
      <c r="CV658" s="184"/>
      <c r="CW658" s="184"/>
      <c r="CX658" s="184"/>
      <c r="CY658" s="184"/>
      <c r="CZ658" s="184"/>
      <c r="DA658" s="184"/>
      <c r="DB658" s="184"/>
      <c r="DC658" s="184"/>
      <c r="DD658" s="184"/>
      <c r="DE658" s="184"/>
      <c r="DF658" s="184"/>
      <c r="DG658" s="184"/>
      <c r="DH658" s="184"/>
      <c r="DI658" s="184"/>
      <c r="DJ658" s="184"/>
      <c r="DK658" s="184"/>
      <c r="DL658" s="184"/>
      <c r="DM658" s="184"/>
      <c r="DN658" s="184"/>
      <c r="DO658" s="184"/>
      <c r="DP658" s="184"/>
      <c r="DQ658" s="184"/>
      <c r="DR658" s="184"/>
      <c r="DS658" s="184"/>
      <c r="DT658" s="184"/>
      <c r="DU658" s="184"/>
      <c r="DV658" s="184"/>
      <c r="DW658" s="184"/>
      <c r="DX658" s="184"/>
      <c r="DY658" s="184"/>
      <c r="DZ658" s="184"/>
      <c r="EA658" s="184"/>
      <c r="EB658" s="184"/>
      <c r="EC658" s="184"/>
      <c r="ED658" s="184"/>
      <c r="EE658" s="184"/>
      <c r="EF658" s="184"/>
      <c r="EG658" s="184"/>
      <c r="EH658" s="184"/>
      <c r="EI658" s="184"/>
      <c r="EJ658" s="184"/>
      <c r="EK658" s="184"/>
      <c r="EL658" s="184"/>
      <c r="EM658" s="184"/>
      <c r="EN658" s="184"/>
      <c r="EO658" s="184"/>
      <c r="EP658" s="184"/>
      <c r="EQ658" s="184"/>
      <c r="ER658" s="184"/>
      <c r="ES658" s="184"/>
      <c r="ET658" s="184"/>
      <c r="EU658" s="184"/>
      <c r="EV658" s="184"/>
      <c r="EW658" s="184"/>
      <c r="EX658" s="184"/>
      <c r="EY658" s="184"/>
      <c r="EZ658" s="184"/>
      <c r="FA658" s="184"/>
      <c r="FB658" s="184"/>
      <c r="FC658" s="184"/>
      <c r="FD658" s="184"/>
      <c r="FE658" s="184"/>
      <c r="FF658" s="184"/>
      <c r="FG658" s="184"/>
      <c r="FH658" s="184"/>
      <c r="FI658" s="184"/>
      <c r="FJ658" s="184"/>
      <c r="FK658" s="184"/>
      <c r="FL658" s="184"/>
      <c r="FM658" s="184"/>
      <c r="FN658" s="184"/>
      <c r="FO658" s="184"/>
      <c r="FP658" s="184"/>
      <c r="FQ658" s="184"/>
      <c r="FR658" s="184"/>
      <c r="FS658" s="184"/>
      <c r="FT658" s="184"/>
      <c r="FU658" s="184"/>
      <c r="FV658" s="184"/>
      <c r="FW658" s="184"/>
      <c r="FX658" s="184"/>
      <c r="FY658" s="184"/>
      <c r="FZ658" s="184"/>
      <c r="GA658" s="184"/>
      <c r="GB658" s="184"/>
      <c r="GC658" s="184"/>
      <c r="GD658" s="184"/>
      <c r="GE658" s="184"/>
      <c r="GF658" s="184"/>
      <c r="GG658" s="184"/>
      <c r="GH658" s="184"/>
      <c r="GI658" s="184"/>
      <c r="GJ658" s="184"/>
      <c r="GK658" s="184"/>
      <c r="GL658" s="184"/>
      <c r="GM658" s="184"/>
      <c r="GN658" s="184"/>
      <c r="GO658" s="184"/>
      <c r="GP658" s="184"/>
      <c r="GQ658" s="184"/>
      <c r="GR658" s="184"/>
      <c r="GS658" s="184"/>
      <c r="GT658" s="184"/>
      <c r="GU658" s="184"/>
      <c r="GV658" s="184"/>
      <c r="GW658" s="184"/>
      <c r="GX658" s="184"/>
      <c r="GY658" s="184"/>
      <c r="GZ658" s="184"/>
      <c r="HA658" s="184"/>
      <c r="HB658" s="184"/>
      <c r="HC658" s="184"/>
      <c r="HD658" s="184"/>
      <c r="HE658" s="184"/>
      <c r="HF658" s="184"/>
      <c r="HG658" s="184"/>
      <c r="HH658" s="184"/>
      <c r="HI658" s="184"/>
      <c r="HJ658" s="184"/>
      <c r="HK658" s="578"/>
      <c r="HL658" s="185"/>
    </row>
    <row r="659" spans="1:220">
      <c r="A659" s="284"/>
      <c r="B659" s="285"/>
      <c r="C659" s="286"/>
      <c r="D659" s="287"/>
      <c r="E659" s="288"/>
      <c r="F659" s="289"/>
      <c r="G659" s="289"/>
      <c r="H659" s="289"/>
      <c r="I659" s="289"/>
      <c r="J659" s="289"/>
      <c r="K659" s="289"/>
      <c r="L659" s="289"/>
      <c r="M659" s="572"/>
      <c r="N659" s="572"/>
      <c r="O659" s="572"/>
      <c r="P659" s="572"/>
      <c r="Q659" s="572"/>
      <c r="R659" s="572"/>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c r="BU659" s="184"/>
      <c r="BV659" s="184"/>
      <c r="BW659" s="184"/>
      <c r="BX659" s="184"/>
      <c r="BY659" s="184"/>
      <c r="BZ659" s="184"/>
      <c r="CA659" s="184"/>
      <c r="CB659" s="184"/>
      <c r="CC659" s="184"/>
      <c r="CD659" s="184"/>
      <c r="CE659" s="184"/>
      <c r="CF659" s="184"/>
      <c r="CG659" s="184"/>
      <c r="CH659" s="184"/>
      <c r="CI659" s="184"/>
      <c r="CJ659" s="184"/>
      <c r="CK659" s="184"/>
      <c r="CL659" s="184"/>
      <c r="CM659" s="184"/>
      <c r="CN659" s="184"/>
      <c r="CO659" s="184"/>
      <c r="CP659" s="184"/>
      <c r="CQ659" s="184"/>
      <c r="CR659" s="184"/>
      <c r="CS659" s="184"/>
      <c r="CT659" s="184"/>
      <c r="CU659" s="184"/>
      <c r="CV659" s="184"/>
      <c r="CW659" s="184"/>
      <c r="CX659" s="184"/>
      <c r="CY659" s="184"/>
      <c r="CZ659" s="184"/>
      <c r="DA659" s="184"/>
      <c r="DB659" s="184"/>
      <c r="DC659" s="184"/>
      <c r="DD659" s="184"/>
      <c r="DE659" s="184"/>
      <c r="DF659" s="184"/>
      <c r="DG659" s="184"/>
      <c r="DH659" s="184"/>
      <c r="DI659" s="184"/>
      <c r="DJ659" s="184"/>
      <c r="DK659" s="184"/>
      <c r="DL659" s="184"/>
      <c r="DM659" s="184"/>
      <c r="DN659" s="184"/>
      <c r="DO659" s="184"/>
      <c r="DP659" s="184"/>
      <c r="DQ659" s="184"/>
      <c r="DR659" s="184"/>
      <c r="DS659" s="184"/>
      <c r="DT659" s="184"/>
      <c r="DU659" s="184"/>
      <c r="DV659" s="184"/>
      <c r="DW659" s="184"/>
      <c r="DX659" s="184"/>
      <c r="DY659" s="184"/>
      <c r="DZ659" s="184"/>
      <c r="EA659" s="184"/>
      <c r="EB659" s="184"/>
      <c r="EC659" s="184"/>
      <c r="ED659" s="184"/>
      <c r="EE659" s="184"/>
      <c r="EF659" s="184"/>
      <c r="EG659" s="184"/>
      <c r="EH659" s="184"/>
      <c r="EI659" s="184"/>
      <c r="EJ659" s="184"/>
      <c r="EK659" s="184"/>
      <c r="EL659" s="184"/>
      <c r="EM659" s="184"/>
      <c r="EN659" s="184"/>
      <c r="EO659" s="184"/>
      <c r="EP659" s="184"/>
      <c r="EQ659" s="184"/>
      <c r="ER659" s="184"/>
      <c r="ES659" s="184"/>
      <c r="ET659" s="184"/>
      <c r="EU659" s="184"/>
      <c r="EV659" s="184"/>
      <c r="EW659" s="184"/>
      <c r="EX659" s="184"/>
      <c r="EY659" s="184"/>
      <c r="EZ659" s="184"/>
      <c r="FA659" s="184"/>
      <c r="FB659" s="184"/>
      <c r="FC659" s="184"/>
      <c r="FD659" s="184"/>
      <c r="FE659" s="184"/>
      <c r="FF659" s="184"/>
      <c r="FG659" s="184"/>
      <c r="FH659" s="184"/>
      <c r="FI659" s="184"/>
      <c r="FJ659" s="184"/>
      <c r="FK659" s="184"/>
      <c r="FL659" s="184"/>
      <c r="FM659" s="184"/>
      <c r="FN659" s="184"/>
      <c r="FO659" s="184"/>
      <c r="FP659" s="184"/>
      <c r="FQ659" s="184"/>
      <c r="FR659" s="184"/>
      <c r="FS659" s="184"/>
      <c r="FT659" s="184"/>
      <c r="FU659" s="184"/>
      <c r="FV659" s="184"/>
      <c r="FW659" s="184"/>
      <c r="FX659" s="184"/>
      <c r="FY659" s="184"/>
      <c r="FZ659" s="184"/>
      <c r="GA659" s="184"/>
      <c r="GB659" s="184"/>
      <c r="GC659" s="184"/>
      <c r="GD659" s="184"/>
      <c r="GE659" s="184"/>
      <c r="GF659" s="184"/>
      <c r="GG659" s="184"/>
      <c r="GH659" s="184"/>
      <c r="GI659" s="184"/>
      <c r="GJ659" s="184"/>
      <c r="GK659" s="184"/>
      <c r="GL659" s="184"/>
      <c r="GM659" s="184"/>
      <c r="GN659" s="184"/>
      <c r="GO659" s="184"/>
      <c r="GP659" s="184"/>
      <c r="GQ659" s="184"/>
      <c r="GR659" s="184"/>
      <c r="GS659" s="184"/>
      <c r="GT659" s="184"/>
      <c r="GU659" s="184"/>
      <c r="GV659" s="184"/>
      <c r="GW659" s="184"/>
      <c r="GX659" s="184"/>
      <c r="GY659" s="184"/>
      <c r="GZ659" s="184"/>
      <c r="HA659" s="184"/>
      <c r="HB659" s="184"/>
      <c r="HC659" s="184"/>
      <c r="HD659" s="184"/>
      <c r="HE659" s="184"/>
      <c r="HF659" s="184"/>
      <c r="HG659" s="184"/>
      <c r="HH659" s="184"/>
      <c r="HI659" s="184"/>
      <c r="HJ659" s="184"/>
      <c r="HK659" s="578"/>
      <c r="HL659" s="185"/>
    </row>
    <row r="660" spans="1:220">
      <c r="A660" s="284"/>
      <c r="B660" s="285"/>
      <c r="C660" s="286"/>
      <c r="D660" s="287"/>
      <c r="E660" s="288"/>
      <c r="F660" s="289"/>
      <c r="G660" s="289"/>
      <c r="H660" s="289"/>
      <c r="I660" s="289"/>
      <c r="J660" s="289"/>
      <c r="K660" s="289"/>
      <c r="L660" s="289"/>
      <c r="M660" s="572"/>
      <c r="N660" s="572"/>
      <c r="O660" s="572"/>
      <c r="P660" s="572"/>
      <c r="Q660" s="572"/>
      <c r="R660" s="572"/>
      <c r="S660" s="184"/>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c r="BP660" s="184"/>
      <c r="BQ660" s="184"/>
      <c r="BR660" s="184"/>
      <c r="BS660" s="184"/>
      <c r="BT660" s="184"/>
      <c r="BU660" s="184"/>
      <c r="BV660" s="184"/>
      <c r="BW660" s="184"/>
      <c r="BX660" s="184"/>
      <c r="BY660" s="184"/>
      <c r="BZ660" s="184"/>
      <c r="CA660" s="184"/>
      <c r="CB660" s="184"/>
      <c r="CC660" s="184"/>
      <c r="CD660" s="184"/>
      <c r="CE660" s="184"/>
      <c r="CF660" s="184"/>
      <c r="CG660" s="184"/>
      <c r="CH660" s="184"/>
      <c r="CI660" s="184"/>
      <c r="CJ660" s="184"/>
      <c r="CK660" s="184"/>
      <c r="CL660" s="184"/>
      <c r="CM660" s="184"/>
      <c r="CN660" s="184"/>
      <c r="CO660" s="184"/>
      <c r="CP660" s="184"/>
      <c r="CQ660" s="184"/>
      <c r="CR660" s="184"/>
      <c r="CS660" s="184"/>
      <c r="CT660" s="184"/>
      <c r="CU660" s="184"/>
      <c r="CV660" s="184"/>
      <c r="CW660" s="184"/>
      <c r="CX660" s="184"/>
      <c r="CY660" s="184"/>
      <c r="CZ660" s="184"/>
      <c r="DA660" s="184"/>
      <c r="DB660" s="184"/>
      <c r="DC660" s="184"/>
      <c r="DD660" s="184"/>
      <c r="DE660" s="184"/>
      <c r="DF660" s="184"/>
      <c r="DG660" s="184"/>
      <c r="DH660" s="184"/>
      <c r="DI660" s="184"/>
      <c r="DJ660" s="184"/>
      <c r="DK660" s="184"/>
      <c r="DL660" s="184"/>
      <c r="DM660" s="184"/>
      <c r="DN660" s="184"/>
      <c r="DO660" s="184"/>
      <c r="DP660" s="184"/>
      <c r="DQ660" s="184"/>
      <c r="DR660" s="184"/>
      <c r="DS660" s="184"/>
      <c r="DT660" s="184"/>
      <c r="DU660" s="184"/>
      <c r="DV660" s="184"/>
      <c r="DW660" s="184"/>
      <c r="DX660" s="184"/>
      <c r="DY660" s="184"/>
      <c r="DZ660" s="184"/>
      <c r="EA660" s="184"/>
      <c r="EB660" s="184"/>
      <c r="EC660" s="184"/>
      <c r="ED660" s="184"/>
      <c r="EE660" s="184"/>
      <c r="EF660" s="184"/>
      <c r="EG660" s="184"/>
      <c r="EH660" s="184"/>
      <c r="EI660" s="184"/>
      <c r="EJ660" s="184"/>
      <c r="EK660" s="184"/>
      <c r="EL660" s="184"/>
      <c r="EM660" s="184"/>
      <c r="EN660" s="184"/>
      <c r="EO660" s="184"/>
      <c r="EP660" s="184"/>
      <c r="EQ660" s="184"/>
      <c r="ER660" s="184"/>
      <c r="ES660" s="184"/>
      <c r="ET660" s="184"/>
      <c r="EU660" s="184"/>
      <c r="EV660" s="184"/>
      <c r="EW660" s="184"/>
      <c r="EX660" s="184"/>
      <c r="EY660" s="184"/>
      <c r="EZ660" s="184"/>
      <c r="FA660" s="184"/>
      <c r="FB660" s="184"/>
      <c r="FC660" s="184"/>
      <c r="FD660" s="184"/>
      <c r="FE660" s="184"/>
      <c r="FF660" s="184"/>
      <c r="FG660" s="184"/>
      <c r="FH660" s="184"/>
      <c r="FI660" s="184"/>
      <c r="FJ660" s="184"/>
      <c r="FK660" s="184"/>
      <c r="FL660" s="184"/>
      <c r="FM660" s="184"/>
      <c r="FN660" s="184"/>
      <c r="FO660" s="184"/>
      <c r="FP660" s="184"/>
      <c r="FQ660" s="184"/>
      <c r="FR660" s="184"/>
      <c r="FS660" s="184"/>
      <c r="FT660" s="184"/>
      <c r="FU660" s="184"/>
      <c r="FV660" s="184"/>
      <c r="FW660" s="184"/>
      <c r="FX660" s="184"/>
      <c r="FY660" s="184"/>
      <c r="FZ660" s="184"/>
      <c r="GA660" s="184"/>
      <c r="GB660" s="184"/>
      <c r="GC660" s="184"/>
      <c r="GD660" s="184"/>
      <c r="GE660" s="184"/>
      <c r="GF660" s="184"/>
      <c r="GG660" s="184"/>
      <c r="GH660" s="184"/>
      <c r="GI660" s="184"/>
      <c r="GJ660" s="184"/>
      <c r="GK660" s="184"/>
      <c r="GL660" s="184"/>
      <c r="GM660" s="184"/>
      <c r="GN660" s="184"/>
      <c r="GO660" s="184"/>
      <c r="GP660" s="184"/>
      <c r="GQ660" s="184"/>
      <c r="GR660" s="184"/>
      <c r="GS660" s="184"/>
      <c r="GT660" s="184"/>
      <c r="GU660" s="184"/>
      <c r="GV660" s="184"/>
      <c r="GW660" s="184"/>
      <c r="GX660" s="184"/>
      <c r="GY660" s="184"/>
      <c r="GZ660" s="184"/>
      <c r="HA660" s="184"/>
      <c r="HB660" s="184"/>
      <c r="HC660" s="184"/>
      <c r="HD660" s="184"/>
      <c r="HE660" s="184"/>
      <c r="HF660" s="184"/>
      <c r="HG660" s="184"/>
      <c r="HH660" s="184"/>
      <c r="HI660" s="184"/>
      <c r="HJ660" s="184"/>
      <c r="HK660" s="578"/>
      <c r="HL660" s="185"/>
    </row>
    <row r="661" spans="1:220">
      <c r="A661" s="284"/>
      <c r="B661" s="285"/>
      <c r="C661" s="286"/>
      <c r="D661" s="287"/>
      <c r="E661" s="288"/>
      <c r="F661" s="289"/>
      <c r="G661" s="289"/>
      <c r="H661" s="289"/>
      <c r="I661" s="289"/>
      <c r="J661" s="289"/>
      <c r="K661" s="289"/>
      <c r="L661" s="289"/>
      <c r="M661" s="572"/>
      <c r="N661" s="572"/>
      <c r="O661" s="572"/>
      <c r="P661" s="572"/>
      <c r="Q661" s="572"/>
      <c r="R661" s="572"/>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c r="BU661" s="184"/>
      <c r="BV661" s="184"/>
      <c r="BW661" s="184"/>
      <c r="BX661" s="184"/>
      <c r="BY661" s="184"/>
      <c r="BZ661" s="184"/>
      <c r="CA661" s="184"/>
      <c r="CB661" s="184"/>
      <c r="CC661" s="184"/>
      <c r="CD661" s="184"/>
      <c r="CE661" s="184"/>
      <c r="CF661" s="184"/>
      <c r="CG661" s="184"/>
      <c r="CH661" s="184"/>
      <c r="CI661" s="184"/>
      <c r="CJ661" s="184"/>
      <c r="CK661" s="184"/>
      <c r="CL661" s="184"/>
      <c r="CM661" s="184"/>
      <c r="CN661" s="184"/>
      <c r="CO661" s="184"/>
      <c r="CP661" s="184"/>
      <c r="CQ661" s="184"/>
      <c r="CR661" s="184"/>
      <c r="CS661" s="184"/>
      <c r="CT661" s="184"/>
      <c r="CU661" s="184"/>
      <c r="CV661" s="184"/>
      <c r="CW661" s="184"/>
      <c r="CX661" s="184"/>
      <c r="CY661" s="184"/>
      <c r="CZ661" s="184"/>
      <c r="DA661" s="184"/>
      <c r="DB661" s="184"/>
      <c r="DC661" s="184"/>
      <c r="DD661" s="184"/>
      <c r="DE661" s="184"/>
      <c r="DF661" s="184"/>
      <c r="DG661" s="184"/>
      <c r="DH661" s="184"/>
      <c r="DI661" s="184"/>
      <c r="DJ661" s="184"/>
      <c r="DK661" s="184"/>
      <c r="DL661" s="184"/>
      <c r="DM661" s="184"/>
      <c r="DN661" s="184"/>
      <c r="DO661" s="184"/>
      <c r="DP661" s="184"/>
      <c r="DQ661" s="184"/>
      <c r="DR661" s="184"/>
      <c r="DS661" s="184"/>
      <c r="DT661" s="184"/>
      <c r="DU661" s="184"/>
      <c r="DV661" s="184"/>
      <c r="DW661" s="184"/>
      <c r="DX661" s="184"/>
      <c r="DY661" s="184"/>
      <c r="DZ661" s="184"/>
      <c r="EA661" s="184"/>
      <c r="EB661" s="184"/>
      <c r="EC661" s="184"/>
      <c r="ED661" s="184"/>
      <c r="EE661" s="184"/>
      <c r="EF661" s="184"/>
      <c r="EG661" s="184"/>
      <c r="EH661" s="184"/>
      <c r="EI661" s="184"/>
      <c r="EJ661" s="184"/>
      <c r="EK661" s="184"/>
      <c r="EL661" s="184"/>
      <c r="EM661" s="184"/>
      <c r="EN661" s="184"/>
      <c r="EO661" s="184"/>
      <c r="EP661" s="184"/>
      <c r="EQ661" s="184"/>
      <c r="ER661" s="184"/>
      <c r="ES661" s="184"/>
      <c r="ET661" s="184"/>
      <c r="EU661" s="184"/>
      <c r="EV661" s="184"/>
      <c r="EW661" s="184"/>
      <c r="EX661" s="184"/>
      <c r="EY661" s="184"/>
      <c r="EZ661" s="184"/>
      <c r="FA661" s="184"/>
      <c r="FB661" s="184"/>
      <c r="FC661" s="184"/>
      <c r="FD661" s="184"/>
      <c r="FE661" s="184"/>
      <c r="FF661" s="184"/>
      <c r="FG661" s="184"/>
      <c r="FH661" s="184"/>
      <c r="FI661" s="184"/>
      <c r="FJ661" s="184"/>
      <c r="FK661" s="184"/>
      <c r="FL661" s="184"/>
      <c r="FM661" s="184"/>
      <c r="FN661" s="184"/>
      <c r="FO661" s="184"/>
      <c r="FP661" s="184"/>
      <c r="FQ661" s="184"/>
      <c r="FR661" s="184"/>
      <c r="FS661" s="184"/>
      <c r="FT661" s="184"/>
      <c r="FU661" s="184"/>
      <c r="FV661" s="184"/>
      <c r="FW661" s="184"/>
      <c r="FX661" s="184"/>
      <c r="FY661" s="184"/>
      <c r="FZ661" s="184"/>
      <c r="GA661" s="184"/>
      <c r="GB661" s="184"/>
      <c r="GC661" s="184"/>
      <c r="GD661" s="184"/>
      <c r="GE661" s="184"/>
      <c r="GF661" s="184"/>
      <c r="GG661" s="184"/>
      <c r="GH661" s="184"/>
      <c r="GI661" s="184"/>
      <c r="GJ661" s="184"/>
      <c r="GK661" s="184"/>
      <c r="GL661" s="184"/>
      <c r="GM661" s="184"/>
      <c r="GN661" s="184"/>
      <c r="GO661" s="184"/>
      <c r="GP661" s="184"/>
      <c r="GQ661" s="184"/>
      <c r="GR661" s="184"/>
      <c r="GS661" s="184"/>
      <c r="GT661" s="184"/>
      <c r="GU661" s="184"/>
      <c r="GV661" s="184"/>
      <c r="GW661" s="184"/>
      <c r="GX661" s="184"/>
      <c r="GY661" s="184"/>
      <c r="GZ661" s="184"/>
      <c r="HA661" s="184"/>
      <c r="HB661" s="184"/>
      <c r="HC661" s="184"/>
      <c r="HD661" s="184"/>
      <c r="HE661" s="184"/>
      <c r="HF661" s="184"/>
      <c r="HG661" s="184"/>
      <c r="HH661" s="184"/>
      <c r="HI661" s="184"/>
      <c r="HJ661" s="184"/>
      <c r="HK661" s="578"/>
      <c r="HL661" s="185"/>
    </row>
    <row r="662" spans="1:220">
      <c r="A662" s="284"/>
      <c r="B662" s="285"/>
      <c r="C662" s="286"/>
      <c r="D662" s="287"/>
      <c r="E662" s="288"/>
      <c r="F662" s="289"/>
      <c r="G662" s="289"/>
      <c r="H662" s="289"/>
      <c r="I662" s="289"/>
      <c r="J662" s="289"/>
      <c r="K662" s="289"/>
      <c r="L662" s="289"/>
      <c r="M662" s="572"/>
      <c r="N662" s="572"/>
      <c r="O662" s="572"/>
      <c r="P662" s="572"/>
      <c r="Q662" s="572"/>
      <c r="R662" s="572"/>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c r="BU662" s="184"/>
      <c r="BV662" s="184"/>
      <c r="BW662" s="184"/>
      <c r="BX662" s="184"/>
      <c r="BY662" s="184"/>
      <c r="BZ662" s="184"/>
      <c r="CA662" s="184"/>
      <c r="CB662" s="184"/>
      <c r="CC662" s="184"/>
      <c r="CD662" s="184"/>
      <c r="CE662" s="184"/>
      <c r="CF662" s="184"/>
      <c r="CG662" s="184"/>
      <c r="CH662" s="184"/>
      <c r="CI662" s="184"/>
      <c r="CJ662" s="184"/>
      <c r="CK662" s="184"/>
      <c r="CL662" s="184"/>
      <c r="CM662" s="184"/>
      <c r="CN662" s="184"/>
      <c r="CO662" s="184"/>
      <c r="CP662" s="184"/>
      <c r="CQ662" s="184"/>
      <c r="CR662" s="184"/>
      <c r="CS662" s="184"/>
      <c r="CT662" s="184"/>
      <c r="CU662" s="184"/>
      <c r="CV662" s="184"/>
      <c r="CW662" s="184"/>
      <c r="CX662" s="184"/>
      <c r="CY662" s="184"/>
      <c r="CZ662" s="184"/>
      <c r="DA662" s="184"/>
      <c r="DB662" s="184"/>
      <c r="DC662" s="184"/>
      <c r="DD662" s="184"/>
      <c r="DE662" s="184"/>
      <c r="DF662" s="184"/>
      <c r="DG662" s="184"/>
      <c r="DH662" s="184"/>
      <c r="DI662" s="184"/>
      <c r="DJ662" s="184"/>
      <c r="DK662" s="184"/>
      <c r="DL662" s="184"/>
      <c r="DM662" s="184"/>
      <c r="DN662" s="184"/>
      <c r="DO662" s="184"/>
      <c r="DP662" s="184"/>
      <c r="DQ662" s="184"/>
      <c r="DR662" s="184"/>
      <c r="DS662" s="184"/>
      <c r="DT662" s="184"/>
      <c r="DU662" s="184"/>
      <c r="DV662" s="184"/>
      <c r="DW662" s="184"/>
      <c r="DX662" s="184"/>
      <c r="DY662" s="184"/>
      <c r="DZ662" s="184"/>
      <c r="EA662" s="184"/>
      <c r="EB662" s="184"/>
      <c r="EC662" s="184"/>
      <c r="ED662" s="184"/>
      <c r="EE662" s="184"/>
      <c r="EF662" s="184"/>
      <c r="EG662" s="184"/>
      <c r="EH662" s="184"/>
      <c r="EI662" s="184"/>
      <c r="EJ662" s="184"/>
      <c r="EK662" s="184"/>
      <c r="EL662" s="184"/>
      <c r="EM662" s="184"/>
      <c r="EN662" s="184"/>
      <c r="EO662" s="184"/>
      <c r="EP662" s="184"/>
      <c r="EQ662" s="184"/>
      <c r="ER662" s="184"/>
      <c r="ES662" s="184"/>
      <c r="ET662" s="184"/>
      <c r="EU662" s="184"/>
      <c r="EV662" s="184"/>
      <c r="EW662" s="184"/>
      <c r="EX662" s="184"/>
      <c r="EY662" s="184"/>
      <c r="EZ662" s="184"/>
      <c r="FA662" s="184"/>
      <c r="FB662" s="184"/>
      <c r="FC662" s="184"/>
      <c r="FD662" s="184"/>
      <c r="FE662" s="184"/>
      <c r="FF662" s="184"/>
      <c r="FG662" s="184"/>
      <c r="FH662" s="184"/>
      <c r="FI662" s="184"/>
      <c r="FJ662" s="184"/>
      <c r="FK662" s="184"/>
      <c r="FL662" s="184"/>
      <c r="FM662" s="184"/>
      <c r="FN662" s="184"/>
      <c r="FO662" s="184"/>
      <c r="FP662" s="184"/>
      <c r="FQ662" s="184"/>
      <c r="FR662" s="184"/>
      <c r="FS662" s="184"/>
      <c r="FT662" s="184"/>
      <c r="FU662" s="184"/>
      <c r="FV662" s="184"/>
      <c r="FW662" s="184"/>
      <c r="FX662" s="184"/>
      <c r="FY662" s="184"/>
      <c r="FZ662" s="184"/>
      <c r="GA662" s="184"/>
      <c r="GB662" s="184"/>
      <c r="GC662" s="184"/>
      <c r="GD662" s="184"/>
      <c r="GE662" s="184"/>
      <c r="GF662" s="184"/>
      <c r="GG662" s="184"/>
      <c r="GH662" s="184"/>
      <c r="GI662" s="184"/>
      <c r="GJ662" s="184"/>
      <c r="GK662" s="184"/>
      <c r="GL662" s="184"/>
      <c r="GM662" s="184"/>
      <c r="GN662" s="184"/>
      <c r="GO662" s="184"/>
      <c r="GP662" s="184"/>
      <c r="GQ662" s="184"/>
      <c r="GR662" s="184"/>
      <c r="GS662" s="184"/>
      <c r="GT662" s="184"/>
      <c r="GU662" s="184"/>
      <c r="GV662" s="184"/>
      <c r="GW662" s="184"/>
      <c r="GX662" s="184"/>
      <c r="GY662" s="184"/>
      <c r="GZ662" s="184"/>
      <c r="HA662" s="184"/>
      <c r="HB662" s="184"/>
      <c r="HC662" s="184"/>
      <c r="HD662" s="184"/>
      <c r="HE662" s="184"/>
      <c r="HF662" s="184"/>
      <c r="HG662" s="184"/>
      <c r="HH662" s="184"/>
      <c r="HI662" s="184"/>
      <c r="HJ662" s="184"/>
      <c r="HK662" s="578"/>
      <c r="HL662" s="185"/>
    </row>
    <row r="663" spans="1:220">
      <c r="A663" s="284"/>
      <c r="B663" s="285"/>
      <c r="C663" s="286"/>
      <c r="D663" s="287"/>
      <c r="E663" s="288"/>
      <c r="F663" s="289"/>
      <c r="G663" s="289"/>
      <c r="H663" s="289"/>
      <c r="I663" s="289"/>
      <c r="J663" s="289"/>
      <c r="K663" s="289"/>
      <c r="L663" s="289"/>
      <c r="M663" s="572"/>
      <c r="N663" s="572"/>
      <c r="O663" s="572"/>
      <c r="P663" s="572"/>
      <c r="Q663" s="572"/>
      <c r="R663" s="572"/>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c r="BU663" s="184"/>
      <c r="BV663" s="184"/>
      <c r="BW663" s="184"/>
      <c r="BX663" s="184"/>
      <c r="BY663" s="184"/>
      <c r="BZ663" s="184"/>
      <c r="CA663" s="184"/>
      <c r="CB663" s="184"/>
      <c r="CC663" s="184"/>
      <c r="CD663" s="184"/>
      <c r="CE663" s="184"/>
      <c r="CF663" s="184"/>
      <c r="CG663" s="184"/>
      <c r="CH663" s="184"/>
      <c r="CI663" s="184"/>
      <c r="CJ663" s="184"/>
      <c r="CK663" s="184"/>
      <c r="CL663" s="184"/>
      <c r="CM663" s="184"/>
      <c r="CN663" s="184"/>
      <c r="CO663" s="184"/>
      <c r="CP663" s="184"/>
      <c r="CQ663" s="184"/>
      <c r="CR663" s="184"/>
      <c r="CS663" s="184"/>
      <c r="CT663" s="184"/>
      <c r="CU663" s="184"/>
      <c r="CV663" s="184"/>
      <c r="CW663" s="184"/>
      <c r="CX663" s="184"/>
      <c r="CY663" s="184"/>
      <c r="CZ663" s="184"/>
      <c r="DA663" s="184"/>
      <c r="DB663" s="184"/>
      <c r="DC663" s="184"/>
      <c r="DD663" s="184"/>
      <c r="DE663" s="184"/>
      <c r="DF663" s="184"/>
      <c r="DG663" s="184"/>
      <c r="DH663" s="184"/>
      <c r="DI663" s="184"/>
      <c r="DJ663" s="184"/>
      <c r="DK663" s="184"/>
      <c r="DL663" s="184"/>
      <c r="DM663" s="184"/>
      <c r="DN663" s="184"/>
      <c r="DO663" s="184"/>
      <c r="DP663" s="184"/>
      <c r="DQ663" s="184"/>
      <c r="DR663" s="184"/>
      <c r="DS663" s="184"/>
      <c r="DT663" s="184"/>
      <c r="DU663" s="184"/>
      <c r="DV663" s="184"/>
      <c r="DW663" s="184"/>
      <c r="DX663" s="184"/>
      <c r="DY663" s="184"/>
      <c r="DZ663" s="184"/>
      <c r="EA663" s="184"/>
      <c r="EB663" s="184"/>
      <c r="EC663" s="184"/>
      <c r="ED663" s="184"/>
      <c r="EE663" s="184"/>
      <c r="EF663" s="184"/>
      <c r="EG663" s="184"/>
      <c r="EH663" s="184"/>
      <c r="EI663" s="184"/>
      <c r="EJ663" s="184"/>
      <c r="EK663" s="184"/>
      <c r="EL663" s="184"/>
      <c r="EM663" s="184"/>
      <c r="EN663" s="184"/>
      <c r="EO663" s="184"/>
      <c r="EP663" s="184"/>
      <c r="EQ663" s="184"/>
      <c r="ER663" s="184"/>
      <c r="ES663" s="184"/>
      <c r="ET663" s="184"/>
      <c r="EU663" s="184"/>
      <c r="EV663" s="184"/>
      <c r="EW663" s="184"/>
      <c r="EX663" s="184"/>
      <c r="EY663" s="184"/>
      <c r="EZ663" s="184"/>
      <c r="FA663" s="184"/>
      <c r="FB663" s="184"/>
      <c r="FC663" s="184"/>
      <c r="FD663" s="184"/>
      <c r="FE663" s="184"/>
      <c r="FF663" s="184"/>
      <c r="FG663" s="184"/>
      <c r="FH663" s="184"/>
      <c r="FI663" s="184"/>
      <c r="FJ663" s="184"/>
      <c r="FK663" s="184"/>
      <c r="FL663" s="184"/>
      <c r="FM663" s="184"/>
      <c r="FN663" s="184"/>
      <c r="FO663" s="184"/>
      <c r="FP663" s="184"/>
      <c r="FQ663" s="184"/>
      <c r="FR663" s="184"/>
      <c r="FS663" s="184"/>
      <c r="FT663" s="184"/>
      <c r="FU663" s="184"/>
      <c r="FV663" s="184"/>
      <c r="FW663" s="184"/>
      <c r="FX663" s="184"/>
      <c r="FY663" s="184"/>
      <c r="FZ663" s="184"/>
      <c r="GA663" s="184"/>
      <c r="GB663" s="184"/>
      <c r="GC663" s="184"/>
      <c r="GD663" s="184"/>
      <c r="GE663" s="184"/>
      <c r="GF663" s="184"/>
      <c r="GG663" s="184"/>
      <c r="GH663" s="184"/>
      <c r="GI663" s="184"/>
      <c r="GJ663" s="184"/>
      <c r="GK663" s="184"/>
      <c r="GL663" s="184"/>
      <c r="GM663" s="184"/>
      <c r="GN663" s="184"/>
      <c r="GO663" s="184"/>
      <c r="GP663" s="184"/>
      <c r="GQ663" s="184"/>
      <c r="GR663" s="184"/>
      <c r="GS663" s="184"/>
      <c r="GT663" s="184"/>
      <c r="GU663" s="184"/>
      <c r="GV663" s="184"/>
      <c r="GW663" s="184"/>
      <c r="GX663" s="184"/>
      <c r="GY663" s="184"/>
      <c r="GZ663" s="184"/>
      <c r="HA663" s="184"/>
      <c r="HB663" s="184"/>
      <c r="HC663" s="184"/>
      <c r="HD663" s="184"/>
      <c r="HE663" s="184"/>
      <c r="HF663" s="184"/>
      <c r="HG663" s="184"/>
      <c r="HH663" s="184"/>
      <c r="HI663" s="184"/>
      <c r="HJ663" s="184"/>
      <c r="HK663" s="578"/>
      <c r="HL663" s="185"/>
    </row>
    <row r="664" spans="1:220">
      <c r="A664" s="284"/>
      <c r="B664" s="285"/>
      <c r="C664" s="286"/>
      <c r="D664" s="287"/>
      <c r="E664" s="288"/>
      <c r="F664" s="289"/>
      <c r="G664" s="289"/>
      <c r="H664" s="289"/>
      <c r="I664" s="289"/>
      <c r="J664" s="289"/>
      <c r="K664" s="289"/>
      <c r="L664" s="289"/>
      <c r="M664" s="572"/>
      <c r="N664" s="572"/>
      <c r="O664" s="572"/>
      <c r="P664" s="572"/>
      <c r="Q664" s="572"/>
      <c r="R664" s="572"/>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c r="BU664" s="184"/>
      <c r="BV664" s="184"/>
      <c r="BW664" s="184"/>
      <c r="BX664" s="184"/>
      <c r="BY664" s="184"/>
      <c r="BZ664" s="184"/>
      <c r="CA664" s="184"/>
      <c r="CB664" s="184"/>
      <c r="CC664" s="184"/>
      <c r="CD664" s="184"/>
      <c r="CE664" s="184"/>
      <c r="CF664" s="184"/>
      <c r="CG664" s="184"/>
      <c r="CH664" s="184"/>
      <c r="CI664" s="184"/>
      <c r="CJ664" s="184"/>
      <c r="CK664" s="184"/>
      <c r="CL664" s="184"/>
      <c r="CM664" s="184"/>
      <c r="CN664" s="184"/>
      <c r="CO664" s="184"/>
      <c r="CP664" s="184"/>
      <c r="CQ664" s="184"/>
      <c r="CR664" s="184"/>
      <c r="CS664" s="184"/>
      <c r="CT664" s="184"/>
      <c r="CU664" s="184"/>
      <c r="CV664" s="184"/>
      <c r="CW664" s="184"/>
      <c r="CX664" s="184"/>
      <c r="CY664" s="184"/>
      <c r="CZ664" s="184"/>
      <c r="DA664" s="184"/>
      <c r="DB664" s="184"/>
      <c r="DC664" s="184"/>
      <c r="DD664" s="184"/>
      <c r="DE664" s="184"/>
      <c r="DF664" s="184"/>
      <c r="DG664" s="184"/>
      <c r="DH664" s="184"/>
      <c r="DI664" s="184"/>
      <c r="DJ664" s="184"/>
      <c r="DK664" s="184"/>
      <c r="DL664" s="184"/>
      <c r="DM664" s="184"/>
      <c r="DN664" s="184"/>
      <c r="DO664" s="184"/>
      <c r="DP664" s="184"/>
      <c r="DQ664" s="184"/>
      <c r="DR664" s="184"/>
      <c r="DS664" s="184"/>
      <c r="DT664" s="184"/>
      <c r="DU664" s="184"/>
      <c r="DV664" s="184"/>
      <c r="DW664" s="184"/>
      <c r="DX664" s="184"/>
      <c r="DY664" s="184"/>
      <c r="DZ664" s="184"/>
      <c r="EA664" s="184"/>
      <c r="EB664" s="184"/>
      <c r="EC664" s="184"/>
      <c r="ED664" s="184"/>
      <c r="EE664" s="184"/>
      <c r="EF664" s="184"/>
      <c r="EG664" s="184"/>
      <c r="EH664" s="184"/>
      <c r="EI664" s="184"/>
      <c r="EJ664" s="184"/>
      <c r="EK664" s="184"/>
      <c r="EL664" s="184"/>
      <c r="EM664" s="184"/>
      <c r="EN664" s="184"/>
      <c r="EO664" s="184"/>
      <c r="EP664" s="184"/>
      <c r="EQ664" s="184"/>
      <c r="ER664" s="184"/>
      <c r="ES664" s="184"/>
      <c r="ET664" s="184"/>
      <c r="EU664" s="184"/>
      <c r="EV664" s="184"/>
      <c r="EW664" s="184"/>
      <c r="EX664" s="184"/>
      <c r="EY664" s="184"/>
      <c r="EZ664" s="184"/>
      <c r="FA664" s="184"/>
      <c r="FB664" s="184"/>
      <c r="FC664" s="184"/>
      <c r="FD664" s="184"/>
      <c r="FE664" s="184"/>
      <c r="FF664" s="184"/>
      <c r="FG664" s="184"/>
      <c r="FH664" s="184"/>
      <c r="FI664" s="184"/>
      <c r="FJ664" s="184"/>
      <c r="FK664" s="184"/>
      <c r="FL664" s="184"/>
      <c r="FM664" s="184"/>
      <c r="FN664" s="184"/>
      <c r="FO664" s="184"/>
      <c r="FP664" s="184"/>
      <c r="FQ664" s="184"/>
      <c r="FR664" s="184"/>
      <c r="FS664" s="184"/>
      <c r="FT664" s="184"/>
      <c r="FU664" s="184"/>
      <c r="FV664" s="184"/>
      <c r="FW664" s="184"/>
      <c r="FX664" s="184"/>
      <c r="FY664" s="184"/>
      <c r="FZ664" s="184"/>
      <c r="GA664" s="184"/>
      <c r="GB664" s="184"/>
      <c r="GC664" s="184"/>
      <c r="GD664" s="184"/>
      <c r="GE664" s="184"/>
      <c r="GF664" s="184"/>
      <c r="GG664" s="184"/>
      <c r="GH664" s="184"/>
      <c r="GI664" s="184"/>
      <c r="GJ664" s="184"/>
      <c r="GK664" s="184"/>
      <c r="GL664" s="184"/>
      <c r="GM664" s="184"/>
      <c r="GN664" s="184"/>
      <c r="GO664" s="184"/>
      <c r="GP664" s="184"/>
      <c r="GQ664" s="184"/>
      <c r="GR664" s="184"/>
      <c r="GS664" s="184"/>
      <c r="GT664" s="184"/>
      <c r="GU664" s="184"/>
      <c r="GV664" s="184"/>
      <c r="GW664" s="184"/>
      <c r="GX664" s="184"/>
      <c r="GY664" s="184"/>
      <c r="GZ664" s="184"/>
      <c r="HA664" s="184"/>
      <c r="HB664" s="184"/>
      <c r="HC664" s="184"/>
      <c r="HD664" s="184"/>
      <c r="HE664" s="184"/>
      <c r="HF664" s="184"/>
      <c r="HG664" s="184"/>
      <c r="HH664" s="184"/>
      <c r="HI664" s="184"/>
      <c r="HJ664" s="184"/>
      <c r="HK664" s="578"/>
      <c r="HL664" s="185"/>
    </row>
    <row r="665" spans="1:220">
      <c r="A665" s="284"/>
      <c r="B665" s="285"/>
      <c r="C665" s="286"/>
      <c r="D665" s="287"/>
      <c r="E665" s="288"/>
      <c r="F665" s="289"/>
      <c r="G665" s="289"/>
      <c r="H665" s="289"/>
      <c r="I665" s="289"/>
      <c r="J665" s="289"/>
      <c r="K665" s="289"/>
      <c r="L665" s="289"/>
      <c r="M665" s="572"/>
      <c r="N665" s="572"/>
      <c r="O665" s="572"/>
      <c r="P665" s="572"/>
      <c r="Q665" s="572"/>
      <c r="R665" s="572"/>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c r="BU665" s="184"/>
      <c r="BV665" s="184"/>
      <c r="BW665" s="184"/>
      <c r="BX665" s="184"/>
      <c r="BY665" s="184"/>
      <c r="BZ665" s="184"/>
      <c r="CA665" s="184"/>
      <c r="CB665" s="184"/>
      <c r="CC665" s="184"/>
      <c r="CD665" s="184"/>
      <c r="CE665" s="184"/>
      <c r="CF665" s="184"/>
      <c r="CG665" s="184"/>
      <c r="CH665" s="184"/>
      <c r="CI665" s="184"/>
      <c r="CJ665" s="184"/>
      <c r="CK665" s="184"/>
      <c r="CL665" s="184"/>
      <c r="CM665" s="184"/>
      <c r="CN665" s="184"/>
      <c r="CO665" s="184"/>
      <c r="CP665" s="184"/>
      <c r="CQ665" s="184"/>
      <c r="CR665" s="184"/>
      <c r="CS665" s="184"/>
      <c r="CT665" s="184"/>
      <c r="CU665" s="184"/>
      <c r="CV665" s="184"/>
      <c r="CW665" s="184"/>
      <c r="CX665" s="184"/>
      <c r="CY665" s="184"/>
      <c r="CZ665" s="184"/>
      <c r="DA665" s="184"/>
      <c r="DB665" s="184"/>
      <c r="DC665" s="184"/>
      <c r="DD665" s="184"/>
      <c r="DE665" s="184"/>
      <c r="DF665" s="184"/>
      <c r="DG665" s="184"/>
      <c r="DH665" s="184"/>
      <c r="DI665" s="184"/>
      <c r="DJ665" s="184"/>
      <c r="DK665" s="184"/>
      <c r="DL665" s="184"/>
      <c r="DM665" s="184"/>
      <c r="DN665" s="184"/>
      <c r="DO665" s="184"/>
      <c r="DP665" s="184"/>
      <c r="DQ665" s="184"/>
      <c r="DR665" s="184"/>
      <c r="DS665" s="184"/>
      <c r="DT665" s="184"/>
      <c r="DU665" s="184"/>
      <c r="DV665" s="184"/>
      <c r="DW665" s="184"/>
      <c r="DX665" s="184"/>
      <c r="DY665" s="184"/>
      <c r="DZ665" s="184"/>
      <c r="EA665" s="184"/>
      <c r="EB665" s="184"/>
      <c r="EC665" s="184"/>
      <c r="ED665" s="184"/>
      <c r="EE665" s="184"/>
      <c r="EF665" s="184"/>
      <c r="EG665" s="184"/>
      <c r="EH665" s="184"/>
      <c r="EI665" s="184"/>
      <c r="EJ665" s="184"/>
      <c r="EK665" s="184"/>
      <c r="EL665" s="184"/>
      <c r="EM665" s="184"/>
      <c r="EN665" s="184"/>
      <c r="EO665" s="184"/>
      <c r="EP665" s="184"/>
      <c r="EQ665" s="184"/>
      <c r="ER665" s="184"/>
      <c r="ES665" s="184"/>
      <c r="ET665" s="184"/>
      <c r="EU665" s="184"/>
      <c r="EV665" s="184"/>
      <c r="EW665" s="184"/>
      <c r="EX665" s="184"/>
      <c r="EY665" s="184"/>
      <c r="EZ665" s="184"/>
      <c r="FA665" s="184"/>
      <c r="FB665" s="184"/>
      <c r="FC665" s="184"/>
      <c r="FD665" s="184"/>
      <c r="FE665" s="184"/>
      <c r="FF665" s="184"/>
      <c r="FG665" s="184"/>
      <c r="FH665" s="184"/>
      <c r="FI665" s="184"/>
      <c r="FJ665" s="184"/>
      <c r="FK665" s="184"/>
      <c r="FL665" s="184"/>
      <c r="FM665" s="184"/>
      <c r="FN665" s="184"/>
      <c r="FO665" s="184"/>
      <c r="FP665" s="184"/>
      <c r="FQ665" s="184"/>
      <c r="FR665" s="184"/>
      <c r="FS665" s="184"/>
      <c r="FT665" s="184"/>
      <c r="FU665" s="184"/>
      <c r="FV665" s="184"/>
      <c r="FW665" s="184"/>
      <c r="FX665" s="184"/>
      <c r="FY665" s="184"/>
      <c r="FZ665" s="184"/>
      <c r="GA665" s="184"/>
      <c r="GB665" s="184"/>
      <c r="GC665" s="184"/>
      <c r="GD665" s="184"/>
      <c r="GE665" s="184"/>
      <c r="GF665" s="184"/>
      <c r="GG665" s="184"/>
      <c r="GH665" s="184"/>
      <c r="GI665" s="184"/>
      <c r="GJ665" s="184"/>
      <c r="GK665" s="184"/>
      <c r="GL665" s="184"/>
      <c r="GM665" s="184"/>
      <c r="GN665" s="184"/>
      <c r="GO665" s="184"/>
      <c r="GP665" s="184"/>
      <c r="GQ665" s="184"/>
      <c r="GR665" s="184"/>
      <c r="GS665" s="184"/>
      <c r="GT665" s="184"/>
      <c r="GU665" s="184"/>
      <c r="GV665" s="184"/>
      <c r="GW665" s="184"/>
      <c r="GX665" s="184"/>
      <c r="GY665" s="184"/>
      <c r="GZ665" s="184"/>
      <c r="HA665" s="184"/>
      <c r="HB665" s="184"/>
      <c r="HC665" s="184"/>
      <c r="HD665" s="184"/>
      <c r="HE665" s="184"/>
      <c r="HF665" s="184"/>
      <c r="HG665" s="184"/>
      <c r="HH665" s="184"/>
      <c r="HI665" s="184"/>
      <c r="HJ665" s="184"/>
      <c r="HK665" s="578"/>
      <c r="HL665" s="185"/>
    </row>
    <row r="666" spans="1:220">
      <c r="A666" s="284"/>
      <c r="B666" s="285"/>
      <c r="C666" s="286"/>
      <c r="D666" s="287"/>
      <c r="E666" s="288"/>
      <c r="F666" s="289"/>
      <c r="G666" s="289"/>
      <c r="H666" s="289"/>
      <c r="I666" s="289"/>
      <c r="J666" s="289"/>
      <c r="K666" s="289"/>
      <c r="L666" s="289"/>
      <c r="M666" s="572"/>
      <c r="N666" s="572"/>
      <c r="O666" s="572"/>
      <c r="P666" s="572"/>
      <c r="Q666" s="572"/>
      <c r="R666" s="572"/>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c r="BU666" s="184"/>
      <c r="BV666" s="184"/>
      <c r="BW666" s="184"/>
      <c r="BX666" s="184"/>
      <c r="BY666" s="184"/>
      <c r="BZ666" s="184"/>
      <c r="CA666" s="184"/>
      <c r="CB666" s="184"/>
      <c r="CC666" s="184"/>
      <c r="CD666" s="184"/>
      <c r="CE666" s="184"/>
      <c r="CF666" s="184"/>
      <c r="CG666" s="184"/>
      <c r="CH666" s="184"/>
      <c r="CI666" s="184"/>
      <c r="CJ666" s="184"/>
      <c r="CK666" s="184"/>
      <c r="CL666" s="184"/>
      <c r="CM666" s="184"/>
      <c r="CN666" s="184"/>
      <c r="CO666" s="184"/>
      <c r="CP666" s="184"/>
      <c r="CQ666" s="184"/>
      <c r="CR666" s="184"/>
      <c r="CS666" s="184"/>
      <c r="CT666" s="184"/>
      <c r="CU666" s="184"/>
      <c r="CV666" s="184"/>
      <c r="CW666" s="184"/>
      <c r="CX666" s="184"/>
      <c r="CY666" s="184"/>
      <c r="CZ666" s="184"/>
      <c r="DA666" s="184"/>
      <c r="DB666" s="184"/>
      <c r="DC666" s="184"/>
      <c r="DD666" s="184"/>
      <c r="DE666" s="184"/>
      <c r="DF666" s="184"/>
      <c r="DG666" s="184"/>
      <c r="DH666" s="184"/>
      <c r="DI666" s="184"/>
      <c r="DJ666" s="184"/>
      <c r="DK666" s="184"/>
      <c r="DL666" s="184"/>
      <c r="DM666" s="184"/>
      <c r="DN666" s="184"/>
      <c r="DO666" s="184"/>
      <c r="DP666" s="184"/>
      <c r="DQ666" s="184"/>
      <c r="DR666" s="184"/>
      <c r="DS666" s="184"/>
      <c r="DT666" s="184"/>
      <c r="DU666" s="184"/>
      <c r="DV666" s="184"/>
      <c r="DW666" s="184"/>
      <c r="DX666" s="184"/>
      <c r="DY666" s="184"/>
      <c r="DZ666" s="184"/>
      <c r="EA666" s="184"/>
      <c r="EB666" s="184"/>
      <c r="EC666" s="184"/>
      <c r="ED666" s="184"/>
      <c r="EE666" s="184"/>
      <c r="EF666" s="184"/>
      <c r="EG666" s="184"/>
      <c r="EH666" s="184"/>
      <c r="EI666" s="184"/>
      <c r="EJ666" s="184"/>
      <c r="EK666" s="184"/>
      <c r="EL666" s="184"/>
      <c r="EM666" s="184"/>
      <c r="EN666" s="184"/>
      <c r="EO666" s="184"/>
      <c r="EP666" s="184"/>
      <c r="EQ666" s="184"/>
      <c r="ER666" s="184"/>
      <c r="ES666" s="184"/>
      <c r="ET666" s="184"/>
      <c r="EU666" s="184"/>
      <c r="EV666" s="184"/>
      <c r="EW666" s="184"/>
      <c r="EX666" s="184"/>
      <c r="EY666" s="184"/>
      <c r="EZ666" s="184"/>
      <c r="FA666" s="184"/>
      <c r="FB666" s="184"/>
      <c r="FC666" s="184"/>
      <c r="FD666" s="184"/>
      <c r="FE666" s="184"/>
      <c r="FF666" s="184"/>
      <c r="FG666" s="184"/>
      <c r="FH666" s="184"/>
      <c r="FI666" s="184"/>
      <c r="FJ666" s="184"/>
      <c r="FK666" s="184"/>
      <c r="FL666" s="184"/>
      <c r="FM666" s="184"/>
      <c r="FN666" s="184"/>
      <c r="FO666" s="184"/>
      <c r="FP666" s="184"/>
      <c r="FQ666" s="184"/>
      <c r="FR666" s="184"/>
      <c r="FS666" s="184"/>
      <c r="FT666" s="184"/>
      <c r="FU666" s="184"/>
      <c r="FV666" s="184"/>
      <c r="FW666" s="184"/>
      <c r="FX666" s="184"/>
      <c r="FY666" s="184"/>
      <c r="FZ666" s="184"/>
      <c r="GA666" s="184"/>
      <c r="GB666" s="184"/>
      <c r="GC666" s="184"/>
      <c r="GD666" s="184"/>
      <c r="GE666" s="184"/>
      <c r="GF666" s="184"/>
      <c r="GG666" s="184"/>
      <c r="GH666" s="184"/>
      <c r="GI666" s="184"/>
      <c r="GJ666" s="184"/>
      <c r="GK666" s="184"/>
      <c r="GL666" s="184"/>
      <c r="GM666" s="184"/>
      <c r="GN666" s="184"/>
      <c r="GO666" s="184"/>
      <c r="GP666" s="184"/>
      <c r="GQ666" s="184"/>
      <c r="GR666" s="184"/>
      <c r="GS666" s="184"/>
      <c r="GT666" s="184"/>
      <c r="GU666" s="184"/>
      <c r="GV666" s="184"/>
      <c r="GW666" s="184"/>
      <c r="GX666" s="184"/>
      <c r="GY666" s="184"/>
      <c r="GZ666" s="184"/>
      <c r="HA666" s="184"/>
      <c r="HB666" s="184"/>
      <c r="HC666" s="184"/>
      <c r="HD666" s="184"/>
      <c r="HE666" s="184"/>
      <c r="HF666" s="184"/>
      <c r="HG666" s="184"/>
      <c r="HH666" s="184"/>
      <c r="HI666" s="184"/>
      <c r="HJ666" s="184"/>
      <c r="HK666" s="578"/>
      <c r="HL666" s="185"/>
    </row>
    <row r="667" spans="1:220">
      <c r="A667" s="284"/>
      <c r="B667" s="285"/>
      <c r="C667" s="286"/>
      <c r="D667" s="287"/>
      <c r="E667" s="288"/>
      <c r="F667" s="289"/>
      <c r="G667" s="289"/>
      <c r="H667" s="289"/>
      <c r="I667" s="289"/>
      <c r="J667" s="289"/>
      <c r="K667" s="289"/>
      <c r="L667" s="289"/>
      <c r="M667" s="572"/>
      <c r="N667" s="572"/>
      <c r="O667" s="572"/>
      <c r="P667" s="572"/>
      <c r="Q667" s="572"/>
      <c r="R667" s="572"/>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c r="BU667" s="184"/>
      <c r="BV667" s="184"/>
      <c r="BW667" s="184"/>
      <c r="BX667" s="184"/>
      <c r="BY667" s="184"/>
      <c r="BZ667" s="184"/>
      <c r="CA667" s="184"/>
      <c r="CB667" s="184"/>
      <c r="CC667" s="184"/>
      <c r="CD667" s="184"/>
      <c r="CE667" s="184"/>
      <c r="CF667" s="184"/>
      <c r="CG667" s="184"/>
      <c r="CH667" s="184"/>
      <c r="CI667" s="184"/>
      <c r="CJ667" s="184"/>
      <c r="CK667" s="184"/>
      <c r="CL667" s="184"/>
      <c r="CM667" s="184"/>
      <c r="CN667" s="184"/>
      <c r="CO667" s="184"/>
      <c r="CP667" s="184"/>
      <c r="CQ667" s="184"/>
      <c r="CR667" s="184"/>
      <c r="CS667" s="184"/>
      <c r="CT667" s="184"/>
      <c r="CU667" s="184"/>
      <c r="CV667" s="184"/>
      <c r="CW667" s="184"/>
      <c r="CX667" s="184"/>
      <c r="CY667" s="184"/>
      <c r="CZ667" s="184"/>
      <c r="DA667" s="184"/>
      <c r="DB667" s="184"/>
      <c r="DC667" s="184"/>
      <c r="DD667" s="184"/>
      <c r="DE667" s="184"/>
      <c r="DF667" s="184"/>
      <c r="DG667" s="184"/>
      <c r="DH667" s="184"/>
      <c r="DI667" s="184"/>
      <c r="DJ667" s="184"/>
      <c r="DK667" s="184"/>
      <c r="DL667" s="184"/>
      <c r="DM667" s="184"/>
      <c r="DN667" s="184"/>
      <c r="DO667" s="184"/>
      <c r="DP667" s="184"/>
      <c r="DQ667" s="184"/>
      <c r="DR667" s="184"/>
      <c r="DS667" s="184"/>
      <c r="DT667" s="184"/>
      <c r="DU667" s="184"/>
      <c r="DV667" s="184"/>
      <c r="DW667" s="184"/>
      <c r="DX667" s="184"/>
      <c r="DY667" s="184"/>
      <c r="DZ667" s="184"/>
      <c r="EA667" s="184"/>
      <c r="EB667" s="184"/>
      <c r="EC667" s="184"/>
      <c r="ED667" s="184"/>
      <c r="EE667" s="184"/>
      <c r="EF667" s="184"/>
      <c r="EG667" s="184"/>
      <c r="EH667" s="184"/>
      <c r="EI667" s="184"/>
      <c r="EJ667" s="184"/>
      <c r="EK667" s="184"/>
      <c r="EL667" s="184"/>
      <c r="EM667" s="184"/>
      <c r="EN667" s="184"/>
      <c r="EO667" s="184"/>
      <c r="EP667" s="184"/>
      <c r="EQ667" s="184"/>
      <c r="ER667" s="184"/>
      <c r="ES667" s="184"/>
      <c r="ET667" s="184"/>
      <c r="EU667" s="184"/>
      <c r="EV667" s="184"/>
      <c r="EW667" s="184"/>
      <c r="EX667" s="184"/>
      <c r="EY667" s="184"/>
      <c r="EZ667" s="184"/>
      <c r="FA667" s="184"/>
      <c r="FB667" s="184"/>
      <c r="FC667" s="184"/>
      <c r="FD667" s="184"/>
      <c r="FE667" s="184"/>
      <c r="FF667" s="184"/>
      <c r="FG667" s="184"/>
      <c r="FH667" s="184"/>
      <c r="FI667" s="184"/>
      <c r="FJ667" s="184"/>
      <c r="FK667" s="184"/>
      <c r="FL667" s="184"/>
      <c r="FM667" s="184"/>
      <c r="FN667" s="184"/>
      <c r="FO667" s="184"/>
      <c r="FP667" s="184"/>
      <c r="FQ667" s="184"/>
      <c r="FR667" s="184"/>
      <c r="FS667" s="184"/>
      <c r="FT667" s="184"/>
      <c r="FU667" s="184"/>
      <c r="FV667" s="184"/>
      <c r="FW667" s="184"/>
      <c r="FX667" s="184"/>
      <c r="FY667" s="184"/>
      <c r="FZ667" s="184"/>
      <c r="GA667" s="184"/>
      <c r="GB667" s="184"/>
      <c r="GC667" s="184"/>
      <c r="GD667" s="184"/>
      <c r="GE667" s="184"/>
      <c r="GF667" s="184"/>
      <c r="GG667" s="184"/>
      <c r="GH667" s="184"/>
      <c r="GI667" s="184"/>
      <c r="GJ667" s="184"/>
      <c r="GK667" s="184"/>
      <c r="GL667" s="184"/>
      <c r="GM667" s="184"/>
      <c r="GN667" s="184"/>
      <c r="GO667" s="184"/>
      <c r="GP667" s="184"/>
      <c r="GQ667" s="184"/>
      <c r="GR667" s="184"/>
      <c r="GS667" s="184"/>
      <c r="GT667" s="184"/>
      <c r="GU667" s="184"/>
      <c r="GV667" s="184"/>
      <c r="GW667" s="184"/>
      <c r="GX667" s="184"/>
      <c r="GY667" s="184"/>
      <c r="GZ667" s="184"/>
      <c r="HA667" s="184"/>
      <c r="HB667" s="184"/>
      <c r="HC667" s="184"/>
      <c r="HD667" s="184"/>
      <c r="HE667" s="184"/>
      <c r="HF667" s="184"/>
      <c r="HG667" s="184"/>
      <c r="HH667" s="184"/>
      <c r="HI667" s="184"/>
      <c r="HJ667" s="184"/>
      <c r="HK667" s="578"/>
      <c r="HL667" s="185"/>
    </row>
    <row r="668" spans="1:220">
      <c r="A668" s="284"/>
      <c r="B668" s="285"/>
      <c r="C668" s="286"/>
      <c r="D668" s="287"/>
      <c r="E668" s="288"/>
      <c r="F668" s="289"/>
      <c r="G668" s="289"/>
      <c r="H668" s="289"/>
      <c r="I668" s="289"/>
      <c r="J668" s="289"/>
      <c r="K668" s="289"/>
      <c r="L668" s="289"/>
      <c r="M668" s="572"/>
      <c r="N668" s="572"/>
      <c r="O668" s="572"/>
      <c r="P668" s="572"/>
      <c r="Q668" s="572"/>
      <c r="R668" s="572"/>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c r="BU668" s="184"/>
      <c r="BV668" s="184"/>
      <c r="BW668" s="184"/>
      <c r="BX668" s="184"/>
      <c r="BY668" s="184"/>
      <c r="BZ668" s="184"/>
      <c r="CA668" s="184"/>
      <c r="CB668" s="184"/>
      <c r="CC668" s="184"/>
      <c r="CD668" s="184"/>
      <c r="CE668" s="184"/>
      <c r="CF668" s="184"/>
      <c r="CG668" s="184"/>
      <c r="CH668" s="184"/>
      <c r="CI668" s="184"/>
      <c r="CJ668" s="184"/>
      <c r="CK668" s="184"/>
      <c r="CL668" s="184"/>
      <c r="CM668" s="184"/>
      <c r="CN668" s="184"/>
      <c r="CO668" s="184"/>
      <c r="CP668" s="184"/>
      <c r="CQ668" s="184"/>
      <c r="CR668" s="184"/>
      <c r="CS668" s="184"/>
      <c r="CT668" s="184"/>
      <c r="CU668" s="184"/>
      <c r="CV668" s="184"/>
      <c r="CW668" s="184"/>
      <c r="CX668" s="184"/>
      <c r="CY668" s="184"/>
      <c r="CZ668" s="184"/>
      <c r="DA668" s="184"/>
      <c r="DB668" s="184"/>
      <c r="DC668" s="184"/>
      <c r="DD668" s="184"/>
      <c r="DE668" s="184"/>
      <c r="DF668" s="184"/>
      <c r="DG668" s="184"/>
      <c r="DH668" s="184"/>
      <c r="DI668" s="184"/>
      <c r="DJ668" s="184"/>
      <c r="DK668" s="184"/>
      <c r="DL668" s="184"/>
      <c r="DM668" s="184"/>
      <c r="DN668" s="184"/>
      <c r="DO668" s="184"/>
      <c r="DP668" s="184"/>
      <c r="DQ668" s="184"/>
      <c r="DR668" s="184"/>
      <c r="DS668" s="184"/>
      <c r="DT668" s="184"/>
      <c r="DU668" s="184"/>
      <c r="DV668" s="184"/>
      <c r="DW668" s="184"/>
      <c r="DX668" s="184"/>
      <c r="DY668" s="184"/>
      <c r="DZ668" s="184"/>
      <c r="EA668" s="184"/>
      <c r="EB668" s="184"/>
      <c r="EC668" s="184"/>
      <c r="ED668" s="184"/>
      <c r="EE668" s="184"/>
      <c r="EF668" s="184"/>
      <c r="EG668" s="184"/>
      <c r="EH668" s="184"/>
      <c r="EI668" s="184"/>
      <c r="EJ668" s="184"/>
      <c r="EK668" s="184"/>
      <c r="EL668" s="184"/>
      <c r="EM668" s="184"/>
      <c r="EN668" s="184"/>
      <c r="EO668" s="184"/>
      <c r="EP668" s="184"/>
      <c r="EQ668" s="184"/>
      <c r="ER668" s="184"/>
      <c r="ES668" s="184"/>
      <c r="ET668" s="184"/>
      <c r="EU668" s="184"/>
      <c r="EV668" s="184"/>
      <c r="EW668" s="184"/>
      <c r="EX668" s="184"/>
      <c r="EY668" s="184"/>
      <c r="EZ668" s="184"/>
      <c r="FA668" s="184"/>
      <c r="FB668" s="184"/>
      <c r="FC668" s="184"/>
      <c r="FD668" s="184"/>
      <c r="FE668" s="184"/>
      <c r="FF668" s="184"/>
      <c r="FG668" s="184"/>
      <c r="FH668" s="184"/>
      <c r="FI668" s="184"/>
      <c r="FJ668" s="184"/>
      <c r="FK668" s="184"/>
      <c r="FL668" s="184"/>
      <c r="FM668" s="184"/>
      <c r="FN668" s="184"/>
      <c r="FO668" s="184"/>
      <c r="FP668" s="184"/>
      <c r="FQ668" s="184"/>
      <c r="FR668" s="184"/>
      <c r="FS668" s="184"/>
      <c r="FT668" s="184"/>
      <c r="FU668" s="184"/>
      <c r="FV668" s="184"/>
      <c r="FW668" s="184"/>
      <c r="FX668" s="184"/>
      <c r="FY668" s="184"/>
      <c r="FZ668" s="184"/>
      <c r="GA668" s="184"/>
      <c r="GB668" s="184"/>
      <c r="GC668" s="184"/>
      <c r="GD668" s="184"/>
      <c r="GE668" s="184"/>
      <c r="GF668" s="184"/>
      <c r="GG668" s="184"/>
      <c r="GH668" s="184"/>
      <c r="GI668" s="184"/>
      <c r="GJ668" s="184"/>
      <c r="GK668" s="184"/>
      <c r="GL668" s="184"/>
      <c r="GM668" s="184"/>
      <c r="GN668" s="184"/>
      <c r="GO668" s="184"/>
      <c r="GP668" s="184"/>
      <c r="GQ668" s="184"/>
      <c r="GR668" s="184"/>
      <c r="GS668" s="184"/>
      <c r="GT668" s="184"/>
      <c r="GU668" s="184"/>
      <c r="GV668" s="184"/>
      <c r="GW668" s="184"/>
      <c r="GX668" s="184"/>
      <c r="GY668" s="184"/>
      <c r="GZ668" s="184"/>
      <c r="HA668" s="184"/>
      <c r="HB668" s="184"/>
      <c r="HC668" s="184"/>
      <c r="HD668" s="184"/>
      <c r="HE668" s="184"/>
      <c r="HF668" s="184"/>
      <c r="HG668" s="184"/>
      <c r="HH668" s="184"/>
      <c r="HI668" s="184"/>
      <c r="HJ668" s="184"/>
      <c r="HK668" s="578"/>
      <c r="HL668" s="185"/>
    </row>
    <row r="669" spans="1:220">
      <c r="A669" s="284"/>
      <c r="B669" s="285"/>
      <c r="C669" s="286"/>
      <c r="D669" s="287"/>
      <c r="E669" s="288"/>
      <c r="F669" s="289"/>
      <c r="G669" s="289"/>
      <c r="H669" s="289"/>
      <c r="I669" s="289"/>
      <c r="J669" s="289"/>
      <c r="K669" s="289"/>
      <c r="L669" s="289"/>
      <c r="M669" s="572"/>
      <c r="N669" s="572"/>
      <c r="O669" s="572"/>
      <c r="P669" s="572"/>
      <c r="Q669" s="572"/>
      <c r="R669" s="572"/>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c r="BU669" s="184"/>
      <c r="BV669" s="184"/>
      <c r="BW669" s="184"/>
      <c r="BX669" s="184"/>
      <c r="BY669" s="184"/>
      <c r="BZ669" s="184"/>
      <c r="CA669" s="184"/>
      <c r="CB669" s="184"/>
      <c r="CC669" s="184"/>
      <c r="CD669" s="184"/>
      <c r="CE669" s="184"/>
      <c r="CF669" s="184"/>
      <c r="CG669" s="184"/>
      <c r="CH669" s="184"/>
      <c r="CI669" s="184"/>
      <c r="CJ669" s="184"/>
      <c r="CK669" s="184"/>
      <c r="CL669" s="184"/>
      <c r="CM669" s="184"/>
      <c r="CN669" s="184"/>
      <c r="CO669" s="184"/>
      <c r="CP669" s="184"/>
      <c r="CQ669" s="184"/>
      <c r="CR669" s="184"/>
      <c r="CS669" s="184"/>
      <c r="CT669" s="184"/>
      <c r="CU669" s="184"/>
      <c r="CV669" s="184"/>
      <c r="CW669" s="184"/>
      <c r="CX669" s="184"/>
      <c r="CY669" s="184"/>
      <c r="CZ669" s="184"/>
      <c r="DA669" s="184"/>
      <c r="DB669" s="184"/>
      <c r="DC669" s="184"/>
      <c r="DD669" s="184"/>
      <c r="DE669" s="184"/>
      <c r="DF669" s="184"/>
      <c r="DG669" s="184"/>
      <c r="DH669" s="184"/>
      <c r="DI669" s="184"/>
      <c r="DJ669" s="184"/>
      <c r="DK669" s="184"/>
      <c r="DL669" s="184"/>
      <c r="DM669" s="184"/>
      <c r="DN669" s="184"/>
      <c r="DO669" s="184"/>
      <c r="DP669" s="184"/>
      <c r="DQ669" s="184"/>
      <c r="DR669" s="184"/>
      <c r="DS669" s="184"/>
      <c r="DT669" s="184"/>
      <c r="DU669" s="184"/>
      <c r="DV669" s="184"/>
      <c r="DW669" s="184"/>
      <c r="DX669" s="184"/>
      <c r="DY669" s="184"/>
      <c r="DZ669" s="184"/>
      <c r="EA669" s="184"/>
      <c r="EB669" s="184"/>
      <c r="EC669" s="184"/>
      <c r="ED669" s="184"/>
      <c r="EE669" s="184"/>
      <c r="EF669" s="184"/>
      <c r="EG669" s="184"/>
      <c r="EH669" s="184"/>
      <c r="EI669" s="184"/>
      <c r="EJ669" s="184"/>
      <c r="EK669" s="184"/>
      <c r="EL669" s="184"/>
      <c r="EM669" s="184"/>
      <c r="EN669" s="184"/>
      <c r="EO669" s="184"/>
      <c r="EP669" s="184"/>
      <c r="EQ669" s="184"/>
      <c r="ER669" s="184"/>
      <c r="ES669" s="184"/>
      <c r="ET669" s="184"/>
      <c r="EU669" s="184"/>
      <c r="EV669" s="184"/>
      <c r="EW669" s="184"/>
      <c r="EX669" s="184"/>
      <c r="EY669" s="184"/>
      <c r="EZ669" s="184"/>
      <c r="FA669" s="184"/>
      <c r="FB669" s="184"/>
      <c r="FC669" s="184"/>
      <c r="FD669" s="184"/>
      <c r="FE669" s="184"/>
      <c r="FF669" s="184"/>
      <c r="FG669" s="184"/>
      <c r="FH669" s="184"/>
      <c r="FI669" s="184"/>
      <c r="FJ669" s="184"/>
      <c r="FK669" s="184"/>
      <c r="FL669" s="184"/>
      <c r="FM669" s="184"/>
      <c r="FN669" s="184"/>
      <c r="FO669" s="184"/>
      <c r="FP669" s="184"/>
      <c r="FQ669" s="184"/>
      <c r="FR669" s="184"/>
      <c r="FS669" s="184"/>
      <c r="FT669" s="184"/>
      <c r="FU669" s="184"/>
      <c r="FV669" s="184"/>
      <c r="FW669" s="184"/>
      <c r="FX669" s="184"/>
      <c r="FY669" s="184"/>
      <c r="FZ669" s="184"/>
      <c r="GA669" s="184"/>
      <c r="GB669" s="184"/>
      <c r="GC669" s="184"/>
      <c r="GD669" s="184"/>
      <c r="GE669" s="184"/>
      <c r="GF669" s="184"/>
      <c r="GG669" s="184"/>
      <c r="GH669" s="184"/>
      <c r="GI669" s="184"/>
      <c r="GJ669" s="184"/>
      <c r="GK669" s="184"/>
      <c r="GL669" s="184"/>
      <c r="GM669" s="184"/>
      <c r="GN669" s="184"/>
      <c r="GO669" s="184"/>
      <c r="GP669" s="184"/>
      <c r="GQ669" s="184"/>
      <c r="GR669" s="184"/>
      <c r="GS669" s="184"/>
      <c r="GT669" s="184"/>
      <c r="GU669" s="184"/>
      <c r="GV669" s="184"/>
      <c r="GW669" s="184"/>
      <c r="GX669" s="184"/>
      <c r="GY669" s="184"/>
      <c r="GZ669" s="184"/>
      <c r="HA669" s="184"/>
      <c r="HB669" s="184"/>
      <c r="HC669" s="184"/>
      <c r="HD669" s="184"/>
      <c r="HE669" s="184"/>
      <c r="HF669" s="184"/>
      <c r="HG669" s="184"/>
      <c r="HH669" s="184"/>
      <c r="HI669" s="184"/>
      <c r="HJ669" s="184"/>
      <c r="HK669" s="578"/>
      <c r="HL669" s="185"/>
    </row>
    <row r="670" spans="1:220">
      <c r="A670" s="284"/>
      <c r="B670" s="285"/>
      <c r="C670" s="286"/>
      <c r="D670" s="287"/>
      <c r="E670" s="288"/>
      <c r="F670" s="289"/>
      <c r="G670" s="289"/>
      <c r="H670" s="289"/>
      <c r="I670" s="289"/>
      <c r="J670" s="289"/>
      <c r="K670" s="289"/>
      <c r="L670" s="289"/>
      <c r="M670" s="572"/>
      <c r="N670" s="572"/>
      <c r="O670" s="572"/>
      <c r="P670" s="572"/>
      <c r="Q670" s="572"/>
      <c r="R670" s="572"/>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c r="BU670" s="184"/>
      <c r="BV670" s="184"/>
      <c r="BW670" s="184"/>
      <c r="BX670" s="184"/>
      <c r="BY670" s="184"/>
      <c r="BZ670" s="184"/>
      <c r="CA670" s="184"/>
      <c r="CB670" s="184"/>
      <c r="CC670" s="184"/>
      <c r="CD670" s="184"/>
      <c r="CE670" s="184"/>
      <c r="CF670" s="184"/>
      <c r="CG670" s="184"/>
      <c r="CH670" s="184"/>
      <c r="CI670" s="184"/>
      <c r="CJ670" s="184"/>
      <c r="CK670" s="184"/>
      <c r="CL670" s="184"/>
      <c r="CM670" s="184"/>
      <c r="CN670" s="184"/>
      <c r="CO670" s="184"/>
      <c r="CP670" s="184"/>
      <c r="CQ670" s="184"/>
      <c r="CR670" s="184"/>
      <c r="CS670" s="184"/>
      <c r="CT670" s="184"/>
      <c r="CU670" s="184"/>
      <c r="CV670" s="184"/>
      <c r="CW670" s="184"/>
      <c r="CX670" s="184"/>
      <c r="CY670" s="184"/>
      <c r="CZ670" s="184"/>
      <c r="DA670" s="184"/>
      <c r="DB670" s="184"/>
      <c r="DC670" s="184"/>
      <c r="DD670" s="184"/>
      <c r="DE670" s="184"/>
      <c r="DF670" s="184"/>
      <c r="DG670" s="184"/>
      <c r="DH670" s="184"/>
      <c r="DI670" s="184"/>
      <c r="DJ670" s="184"/>
      <c r="DK670" s="184"/>
      <c r="DL670" s="184"/>
      <c r="DM670" s="184"/>
      <c r="DN670" s="184"/>
      <c r="DO670" s="184"/>
      <c r="DP670" s="184"/>
      <c r="DQ670" s="184"/>
      <c r="DR670" s="184"/>
      <c r="DS670" s="184"/>
      <c r="DT670" s="184"/>
      <c r="DU670" s="184"/>
      <c r="DV670" s="184"/>
      <c r="DW670" s="184"/>
      <c r="DX670" s="184"/>
      <c r="DY670" s="184"/>
      <c r="DZ670" s="184"/>
      <c r="EA670" s="184"/>
      <c r="EB670" s="184"/>
      <c r="EC670" s="184"/>
      <c r="ED670" s="184"/>
      <c r="EE670" s="184"/>
      <c r="EF670" s="184"/>
      <c r="EG670" s="184"/>
      <c r="EH670" s="184"/>
      <c r="EI670" s="184"/>
      <c r="EJ670" s="184"/>
      <c r="EK670" s="184"/>
      <c r="EL670" s="184"/>
      <c r="EM670" s="184"/>
      <c r="EN670" s="184"/>
      <c r="EO670" s="184"/>
      <c r="EP670" s="184"/>
      <c r="EQ670" s="184"/>
      <c r="ER670" s="184"/>
      <c r="ES670" s="184"/>
      <c r="ET670" s="184"/>
      <c r="EU670" s="184"/>
      <c r="EV670" s="184"/>
      <c r="EW670" s="184"/>
      <c r="EX670" s="184"/>
      <c r="EY670" s="184"/>
      <c r="EZ670" s="184"/>
      <c r="FA670" s="184"/>
      <c r="FB670" s="184"/>
      <c r="FC670" s="184"/>
      <c r="FD670" s="184"/>
      <c r="FE670" s="184"/>
      <c r="FF670" s="184"/>
      <c r="FG670" s="184"/>
      <c r="FH670" s="184"/>
      <c r="FI670" s="184"/>
      <c r="FJ670" s="184"/>
      <c r="FK670" s="184"/>
      <c r="FL670" s="184"/>
      <c r="FM670" s="184"/>
      <c r="FN670" s="184"/>
      <c r="FO670" s="184"/>
      <c r="FP670" s="184"/>
      <c r="FQ670" s="184"/>
      <c r="FR670" s="184"/>
      <c r="FS670" s="184"/>
      <c r="FT670" s="184"/>
      <c r="FU670" s="184"/>
      <c r="FV670" s="184"/>
      <c r="FW670" s="184"/>
      <c r="FX670" s="184"/>
      <c r="FY670" s="184"/>
      <c r="FZ670" s="184"/>
      <c r="GA670" s="184"/>
      <c r="GB670" s="184"/>
      <c r="GC670" s="184"/>
      <c r="GD670" s="184"/>
      <c r="GE670" s="184"/>
      <c r="GF670" s="184"/>
      <c r="GG670" s="184"/>
      <c r="GH670" s="184"/>
      <c r="GI670" s="184"/>
      <c r="GJ670" s="184"/>
      <c r="GK670" s="184"/>
      <c r="GL670" s="184"/>
      <c r="GM670" s="184"/>
      <c r="GN670" s="184"/>
      <c r="GO670" s="184"/>
      <c r="GP670" s="184"/>
      <c r="GQ670" s="184"/>
      <c r="GR670" s="184"/>
      <c r="GS670" s="184"/>
      <c r="GT670" s="184"/>
      <c r="GU670" s="184"/>
      <c r="GV670" s="184"/>
      <c r="GW670" s="184"/>
      <c r="GX670" s="184"/>
      <c r="GY670" s="184"/>
      <c r="GZ670" s="184"/>
      <c r="HA670" s="184"/>
      <c r="HB670" s="184"/>
      <c r="HC670" s="184"/>
      <c r="HD670" s="184"/>
      <c r="HE670" s="184"/>
      <c r="HF670" s="184"/>
      <c r="HG670" s="184"/>
      <c r="HH670" s="184"/>
      <c r="HI670" s="184"/>
      <c r="HJ670" s="184"/>
      <c r="HK670" s="578"/>
      <c r="HL670" s="185"/>
    </row>
    <row r="671" spans="1:220">
      <c r="A671" s="284"/>
      <c r="B671" s="285"/>
      <c r="C671" s="286"/>
      <c r="D671" s="287"/>
      <c r="E671" s="288"/>
      <c r="F671" s="289"/>
      <c r="G671" s="289"/>
      <c r="H671" s="289"/>
      <c r="I671" s="289"/>
      <c r="J671" s="289"/>
      <c r="K671" s="289"/>
      <c r="L671" s="289"/>
      <c r="M671" s="572"/>
      <c r="N671" s="572"/>
      <c r="O671" s="572"/>
      <c r="P671" s="572"/>
      <c r="Q671" s="572"/>
      <c r="R671" s="572"/>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c r="BU671" s="184"/>
      <c r="BV671" s="184"/>
      <c r="BW671" s="184"/>
      <c r="BX671" s="184"/>
      <c r="BY671" s="184"/>
      <c r="BZ671" s="184"/>
      <c r="CA671" s="184"/>
      <c r="CB671" s="184"/>
      <c r="CC671" s="184"/>
      <c r="CD671" s="184"/>
      <c r="CE671" s="184"/>
      <c r="CF671" s="184"/>
      <c r="CG671" s="184"/>
      <c r="CH671" s="184"/>
      <c r="CI671" s="184"/>
      <c r="CJ671" s="184"/>
      <c r="CK671" s="184"/>
      <c r="CL671" s="184"/>
      <c r="CM671" s="184"/>
      <c r="CN671" s="184"/>
      <c r="CO671" s="184"/>
      <c r="CP671" s="184"/>
      <c r="CQ671" s="184"/>
      <c r="CR671" s="184"/>
      <c r="CS671" s="184"/>
      <c r="CT671" s="184"/>
      <c r="CU671" s="184"/>
      <c r="CV671" s="184"/>
      <c r="CW671" s="184"/>
      <c r="CX671" s="184"/>
      <c r="CY671" s="184"/>
      <c r="CZ671" s="184"/>
      <c r="DA671" s="184"/>
      <c r="DB671" s="184"/>
      <c r="DC671" s="184"/>
      <c r="DD671" s="184"/>
      <c r="DE671" s="184"/>
      <c r="DF671" s="184"/>
      <c r="DG671" s="184"/>
      <c r="DH671" s="184"/>
      <c r="DI671" s="184"/>
      <c r="DJ671" s="184"/>
      <c r="DK671" s="184"/>
      <c r="DL671" s="184"/>
      <c r="DM671" s="184"/>
      <c r="DN671" s="184"/>
      <c r="DO671" s="184"/>
      <c r="DP671" s="184"/>
      <c r="DQ671" s="184"/>
      <c r="DR671" s="184"/>
      <c r="DS671" s="184"/>
      <c r="DT671" s="184"/>
      <c r="DU671" s="184"/>
      <c r="DV671" s="184"/>
      <c r="DW671" s="184"/>
      <c r="DX671" s="184"/>
      <c r="DY671" s="184"/>
      <c r="DZ671" s="184"/>
      <c r="EA671" s="184"/>
      <c r="EB671" s="184"/>
      <c r="EC671" s="184"/>
      <c r="ED671" s="184"/>
      <c r="EE671" s="184"/>
      <c r="EF671" s="184"/>
      <c r="EG671" s="184"/>
      <c r="EH671" s="184"/>
      <c r="EI671" s="184"/>
      <c r="EJ671" s="184"/>
      <c r="EK671" s="184"/>
      <c r="EL671" s="184"/>
      <c r="EM671" s="184"/>
      <c r="EN671" s="184"/>
      <c r="EO671" s="184"/>
      <c r="EP671" s="184"/>
      <c r="EQ671" s="184"/>
      <c r="ER671" s="184"/>
      <c r="ES671" s="184"/>
      <c r="ET671" s="184"/>
      <c r="EU671" s="184"/>
      <c r="EV671" s="184"/>
      <c r="EW671" s="184"/>
      <c r="EX671" s="184"/>
      <c r="EY671" s="184"/>
      <c r="EZ671" s="184"/>
      <c r="FA671" s="184"/>
      <c r="FB671" s="184"/>
      <c r="FC671" s="184"/>
      <c r="FD671" s="184"/>
      <c r="FE671" s="184"/>
      <c r="FF671" s="184"/>
      <c r="FG671" s="184"/>
      <c r="FH671" s="184"/>
      <c r="FI671" s="184"/>
      <c r="FJ671" s="184"/>
      <c r="FK671" s="184"/>
      <c r="FL671" s="184"/>
      <c r="FM671" s="184"/>
      <c r="FN671" s="184"/>
      <c r="FO671" s="184"/>
      <c r="FP671" s="184"/>
      <c r="FQ671" s="184"/>
      <c r="FR671" s="184"/>
      <c r="FS671" s="184"/>
      <c r="FT671" s="184"/>
      <c r="FU671" s="184"/>
      <c r="FV671" s="184"/>
      <c r="FW671" s="184"/>
      <c r="FX671" s="184"/>
      <c r="FY671" s="184"/>
      <c r="FZ671" s="184"/>
      <c r="GA671" s="184"/>
      <c r="GB671" s="184"/>
      <c r="GC671" s="184"/>
      <c r="GD671" s="184"/>
      <c r="GE671" s="184"/>
      <c r="GF671" s="184"/>
      <c r="GG671" s="184"/>
      <c r="GH671" s="184"/>
      <c r="GI671" s="184"/>
      <c r="GJ671" s="184"/>
      <c r="GK671" s="184"/>
      <c r="GL671" s="184"/>
      <c r="GM671" s="184"/>
      <c r="GN671" s="184"/>
      <c r="GO671" s="184"/>
      <c r="GP671" s="184"/>
      <c r="GQ671" s="184"/>
      <c r="GR671" s="184"/>
      <c r="GS671" s="184"/>
      <c r="GT671" s="184"/>
      <c r="GU671" s="184"/>
      <c r="GV671" s="184"/>
      <c r="GW671" s="184"/>
      <c r="GX671" s="184"/>
      <c r="GY671" s="184"/>
      <c r="GZ671" s="184"/>
      <c r="HA671" s="184"/>
      <c r="HB671" s="184"/>
      <c r="HC671" s="184"/>
      <c r="HD671" s="184"/>
      <c r="HE671" s="184"/>
      <c r="HF671" s="184"/>
      <c r="HG671" s="184"/>
      <c r="HH671" s="184"/>
      <c r="HI671" s="184"/>
      <c r="HJ671" s="184"/>
      <c r="HK671" s="578"/>
      <c r="HL671" s="185"/>
    </row>
    <row r="672" spans="1:220">
      <c r="A672" s="284"/>
      <c r="B672" s="285"/>
      <c r="C672" s="286"/>
      <c r="D672" s="287"/>
      <c r="E672" s="288"/>
      <c r="F672" s="289"/>
      <c r="G672" s="289"/>
      <c r="H672" s="289"/>
      <c r="I672" s="289"/>
      <c r="J672" s="289"/>
      <c r="K672" s="289"/>
      <c r="L672" s="289"/>
      <c r="M672" s="572"/>
      <c r="N672" s="572"/>
      <c r="O672" s="572"/>
      <c r="P672" s="572"/>
      <c r="Q672" s="572"/>
      <c r="R672" s="572"/>
      <c r="S672" s="184"/>
      <c r="T672" s="184"/>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184"/>
      <c r="BE672" s="184"/>
      <c r="BF672" s="184"/>
      <c r="BG672" s="184"/>
      <c r="BH672" s="184"/>
      <c r="BI672" s="184"/>
      <c r="BJ672" s="184"/>
      <c r="BK672" s="184"/>
      <c r="BL672" s="184"/>
      <c r="BM672" s="184"/>
      <c r="BN672" s="184"/>
      <c r="BO672" s="184"/>
      <c r="BP672" s="184"/>
      <c r="BQ672" s="184"/>
      <c r="BR672" s="184"/>
      <c r="BS672" s="184"/>
      <c r="BT672" s="184"/>
      <c r="BU672" s="184"/>
      <c r="BV672" s="184"/>
      <c r="BW672" s="184"/>
      <c r="BX672" s="184"/>
      <c r="BY672" s="184"/>
      <c r="BZ672" s="184"/>
      <c r="CA672" s="184"/>
      <c r="CB672" s="184"/>
      <c r="CC672" s="184"/>
      <c r="CD672" s="184"/>
      <c r="CE672" s="184"/>
      <c r="CF672" s="184"/>
      <c r="CG672" s="184"/>
      <c r="CH672" s="184"/>
      <c r="CI672" s="184"/>
      <c r="CJ672" s="184"/>
      <c r="CK672" s="184"/>
      <c r="CL672" s="184"/>
      <c r="CM672" s="184"/>
      <c r="CN672" s="184"/>
      <c r="CO672" s="184"/>
      <c r="CP672" s="184"/>
      <c r="CQ672" s="184"/>
      <c r="CR672" s="184"/>
      <c r="CS672" s="184"/>
      <c r="CT672" s="184"/>
      <c r="CU672" s="184"/>
      <c r="CV672" s="184"/>
      <c r="CW672" s="184"/>
      <c r="CX672" s="184"/>
      <c r="CY672" s="184"/>
      <c r="CZ672" s="184"/>
      <c r="DA672" s="184"/>
      <c r="DB672" s="184"/>
      <c r="DC672" s="184"/>
      <c r="DD672" s="184"/>
      <c r="DE672" s="184"/>
      <c r="DF672" s="184"/>
      <c r="DG672" s="184"/>
      <c r="DH672" s="184"/>
      <c r="DI672" s="184"/>
      <c r="DJ672" s="184"/>
      <c r="DK672" s="184"/>
      <c r="DL672" s="184"/>
      <c r="DM672" s="184"/>
      <c r="DN672" s="184"/>
      <c r="DO672" s="184"/>
      <c r="DP672" s="184"/>
      <c r="DQ672" s="184"/>
      <c r="DR672" s="184"/>
      <c r="DS672" s="184"/>
      <c r="DT672" s="184"/>
      <c r="DU672" s="184"/>
      <c r="DV672" s="184"/>
      <c r="DW672" s="184"/>
      <c r="DX672" s="184"/>
      <c r="DY672" s="184"/>
      <c r="DZ672" s="184"/>
      <c r="EA672" s="184"/>
      <c r="EB672" s="184"/>
      <c r="EC672" s="184"/>
      <c r="ED672" s="184"/>
      <c r="EE672" s="184"/>
      <c r="EF672" s="184"/>
      <c r="EG672" s="184"/>
      <c r="EH672" s="184"/>
      <c r="EI672" s="184"/>
      <c r="EJ672" s="184"/>
      <c r="EK672" s="184"/>
      <c r="EL672" s="184"/>
      <c r="EM672" s="184"/>
      <c r="EN672" s="184"/>
      <c r="EO672" s="184"/>
      <c r="EP672" s="184"/>
      <c r="EQ672" s="184"/>
      <c r="ER672" s="184"/>
      <c r="ES672" s="184"/>
      <c r="ET672" s="184"/>
      <c r="EU672" s="184"/>
      <c r="EV672" s="184"/>
      <c r="EW672" s="184"/>
      <c r="EX672" s="184"/>
      <c r="EY672" s="184"/>
      <c r="EZ672" s="184"/>
      <c r="FA672" s="184"/>
      <c r="FB672" s="184"/>
      <c r="FC672" s="184"/>
      <c r="FD672" s="184"/>
      <c r="FE672" s="184"/>
      <c r="FF672" s="184"/>
      <c r="FG672" s="184"/>
      <c r="FH672" s="184"/>
      <c r="FI672" s="184"/>
      <c r="FJ672" s="184"/>
      <c r="FK672" s="184"/>
      <c r="FL672" s="184"/>
      <c r="FM672" s="184"/>
      <c r="FN672" s="184"/>
      <c r="FO672" s="184"/>
      <c r="FP672" s="184"/>
      <c r="FQ672" s="184"/>
      <c r="FR672" s="184"/>
      <c r="FS672" s="184"/>
      <c r="FT672" s="184"/>
      <c r="FU672" s="184"/>
      <c r="FV672" s="184"/>
      <c r="FW672" s="184"/>
      <c r="FX672" s="184"/>
      <c r="FY672" s="184"/>
      <c r="FZ672" s="184"/>
      <c r="GA672" s="184"/>
      <c r="GB672" s="184"/>
      <c r="GC672" s="184"/>
      <c r="GD672" s="184"/>
      <c r="GE672" s="184"/>
      <c r="GF672" s="184"/>
      <c r="GG672" s="184"/>
      <c r="GH672" s="184"/>
      <c r="GI672" s="184"/>
      <c r="GJ672" s="184"/>
      <c r="GK672" s="184"/>
      <c r="GL672" s="184"/>
      <c r="GM672" s="184"/>
      <c r="GN672" s="184"/>
      <c r="GO672" s="184"/>
      <c r="GP672" s="184"/>
      <c r="GQ672" s="184"/>
      <c r="GR672" s="184"/>
      <c r="GS672" s="184"/>
      <c r="GT672" s="184"/>
      <c r="GU672" s="184"/>
      <c r="GV672" s="184"/>
      <c r="GW672" s="184"/>
      <c r="GX672" s="184"/>
      <c r="GY672" s="184"/>
      <c r="GZ672" s="184"/>
      <c r="HA672" s="184"/>
      <c r="HB672" s="184"/>
      <c r="HC672" s="184"/>
      <c r="HD672" s="184"/>
      <c r="HE672" s="184"/>
      <c r="HF672" s="184"/>
      <c r="HG672" s="184"/>
      <c r="HH672" s="184"/>
      <c r="HI672" s="184"/>
      <c r="HJ672" s="184"/>
      <c r="HK672" s="578"/>
      <c r="HL672" s="185"/>
    </row>
    <row r="673" spans="1:220">
      <c r="A673" s="284"/>
      <c r="B673" s="285"/>
      <c r="C673" s="286"/>
      <c r="D673" s="287"/>
      <c r="E673" s="288"/>
      <c r="F673" s="289"/>
      <c r="G673" s="289"/>
      <c r="H673" s="289"/>
      <c r="I673" s="289"/>
      <c r="J673" s="289"/>
      <c r="K673" s="289"/>
      <c r="L673" s="289"/>
      <c r="M673" s="572"/>
      <c r="N673" s="572"/>
      <c r="O673" s="572"/>
      <c r="P673" s="572"/>
      <c r="Q673" s="572"/>
      <c r="R673" s="572"/>
      <c r="S673" s="184"/>
      <c r="T673" s="184"/>
      <c r="U673" s="184"/>
      <c r="V673" s="184"/>
      <c r="W673" s="184"/>
      <c r="X673" s="184"/>
      <c r="Y673" s="184"/>
      <c r="Z673" s="184"/>
      <c r="AA673" s="184"/>
      <c r="AB673" s="184"/>
      <c r="AC673" s="184"/>
      <c r="AD673" s="184"/>
      <c r="AE673" s="184"/>
      <c r="AF673" s="184"/>
      <c r="AG673" s="184"/>
      <c r="AH673" s="184"/>
      <c r="AI673" s="184"/>
      <c r="AJ673" s="184"/>
      <c r="AK673" s="184"/>
      <c r="AL673" s="184"/>
      <c r="AM673" s="184"/>
      <c r="AN673" s="184"/>
      <c r="AO673" s="184"/>
      <c r="AP673" s="184"/>
      <c r="AQ673" s="184"/>
      <c r="AR673" s="184"/>
      <c r="AS673" s="184"/>
      <c r="AT673" s="184"/>
      <c r="AU673" s="184"/>
      <c r="AV673" s="184"/>
      <c r="AW673" s="184"/>
      <c r="AX673" s="184"/>
      <c r="AY673" s="184"/>
      <c r="AZ673" s="184"/>
      <c r="BA673" s="184"/>
      <c r="BB673" s="184"/>
      <c r="BC673" s="184"/>
      <c r="BD673" s="184"/>
      <c r="BE673" s="184"/>
      <c r="BF673" s="184"/>
      <c r="BG673" s="184"/>
      <c r="BH673" s="184"/>
      <c r="BI673" s="184"/>
      <c r="BJ673" s="184"/>
      <c r="BK673" s="184"/>
      <c r="BL673" s="184"/>
      <c r="BM673" s="184"/>
      <c r="BN673" s="184"/>
      <c r="BO673" s="184"/>
      <c r="BP673" s="184"/>
      <c r="BQ673" s="184"/>
      <c r="BR673" s="184"/>
      <c r="BS673" s="184"/>
      <c r="BT673" s="184"/>
      <c r="BU673" s="184"/>
      <c r="BV673" s="184"/>
      <c r="BW673" s="184"/>
      <c r="BX673" s="184"/>
      <c r="BY673" s="184"/>
      <c r="BZ673" s="184"/>
      <c r="CA673" s="184"/>
      <c r="CB673" s="184"/>
      <c r="CC673" s="184"/>
      <c r="CD673" s="184"/>
      <c r="CE673" s="184"/>
      <c r="CF673" s="184"/>
      <c r="CG673" s="184"/>
      <c r="CH673" s="184"/>
      <c r="CI673" s="184"/>
      <c r="CJ673" s="184"/>
      <c r="CK673" s="184"/>
      <c r="CL673" s="184"/>
      <c r="CM673" s="184"/>
      <c r="CN673" s="184"/>
      <c r="CO673" s="184"/>
      <c r="CP673" s="184"/>
      <c r="CQ673" s="184"/>
      <c r="CR673" s="184"/>
      <c r="CS673" s="184"/>
      <c r="CT673" s="184"/>
      <c r="CU673" s="184"/>
      <c r="CV673" s="184"/>
      <c r="CW673" s="184"/>
      <c r="CX673" s="184"/>
      <c r="CY673" s="184"/>
      <c r="CZ673" s="184"/>
      <c r="DA673" s="184"/>
      <c r="DB673" s="184"/>
      <c r="DC673" s="184"/>
      <c r="DD673" s="184"/>
      <c r="DE673" s="184"/>
      <c r="DF673" s="184"/>
      <c r="DG673" s="184"/>
      <c r="DH673" s="184"/>
      <c r="DI673" s="184"/>
      <c r="DJ673" s="184"/>
      <c r="DK673" s="184"/>
      <c r="DL673" s="184"/>
      <c r="DM673" s="184"/>
      <c r="DN673" s="184"/>
      <c r="DO673" s="184"/>
      <c r="DP673" s="184"/>
      <c r="DQ673" s="184"/>
      <c r="DR673" s="184"/>
      <c r="DS673" s="184"/>
      <c r="DT673" s="184"/>
      <c r="DU673" s="184"/>
      <c r="DV673" s="184"/>
      <c r="DW673" s="184"/>
      <c r="DX673" s="184"/>
      <c r="DY673" s="184"/>
      <c r="DZ673" s="184"/>
      <c r="EA673" s="184"/>
      <c r="EB673" s="184"/>
      <c r="EC673" s="184"/>
      <c r="ED673" s="184"/>
      <c r="EE673" s="184"/>
      <c r="EF673" s="184"/>
      <c r="EG673" s="184"/>
      <c r="EH673" s="184"/>
      <c r="EI673" s="184"/>
      <c r="EJ673" s="184"/>
      <c r="EK673" s="184"/>
      <c r="EL673" s="184"/>
      <c r="EM673" s="184"/>
      <c r="EN673" s="184"/>
      <c r="EO673" s="184"/>
      <c r="EP673" s="184"/>
      <c r="EQ673" s="184"/>
      <c r="ER673" s="184"/>
      <c r="ES673" s="184"/>
      <c r="ET673" s="184"/>
      <c r="EU673" s="184"/>
      <c r="EV673" s="184"/>
      <c r="EW673" s="184"/>
      <c r="EX673" s="184"/>
      <c r="EY673" s="184"/>
      <c r="EZ673" s="184"/>
      <c r="FA673" s="184"/>
      <c r="FB673" s="184"/>
      <c r="FC673" s="184"/>
      <c r="FD673" s="184"/>
      <c r="FE673" s="184"/>
      <c r="FF673" s="184"/>
      <c r="FG673" s="184"/>
      <c r="FH673" s="184"/>
      <c r="FI673" s="184"/>
      <c r="FJ673" s="184"/>
      <c r="FK673" s="184"/>
      <c r="FL673" s="184"/>
      <c r="FM673" s="184"/>
      <c r="FN673" s="184"/>
      <c r="FO673" s="184"/>
      <c r="FP673" s="184"/>
      <c r="FQ673" s="184"/>
      <c r="FR673" s="184"/>
      <c r="FS673" s="184"/>
      <c r="FT673" s="184"/>
      <c r="FU673" s="184"/>
      <c r="FV673" s="184"/>
      <c r="FW673" s="184"/>
      <c r="FX673" s="184"/>
      <c r="FY673" s="184"/>
      <c r="FZ673" s="184"/>
      <c r="GA673" s="184"/>
      <c r="GB673" s="184"/>
      <c r="GC673" s="184"/>
      <c r="GD673" s="184"/>
      <c r="GE673" s="184"/>
      <c r="GF673" s="184"/>
      <c r="GG673" s="184"/>
      <c r="GH673" s="184"/>
      <c r="GI673" s="184"/>
      <c r="GJ673" s="184"/>
      <c r="GK673" s="184"/>
      <c r="GL673" s="184"/>
      <c r="GM673" s="184"/>
      <c r="GN673" s="184"/>
      <c r="GO673" s="184"/>
      <c r="GP673" s="184"/>
      <c r="GQ673" s="184"/>
      <c r="GR673" s="184"/>
      <c r="GS673" s="184"/>
      <c r="GT673" s="184"/>
      <c r="GU673" s="184"/>
      <c r="GV673" s="184"/>
      <c r="GW673" s="184"/>
      <c r="GX673" s="184"/>
      <c r="GY673" s="184"/>
      <c r="GZ673" s="184"/>
      <c r="HA673" s="184"/>
      <c r="HB673" s="184"/>
      <c r="HC673" s="184"/>
      <c r="HD673" s="184"/>
      <c r="HE673" s="184"/>
      <c r="HF673" s="184"/>
      <c r="HG673" s="184"/>
      <c r="HH673" s="184"/>
      <c r="HI673" s="184"/>
      <c r="HJ673" s="184"/>
      <c r="HK673" s="578"/>
      <c r="HL673" s="185"/>
    </row>
    <row r="674" spans="1:220">
      <c r="A674" s="284"/>
      <c r="B674" s="285"/>
      <c r="C674" s="286"/>
      <c r="D674" s="287"/>
      <c r="E674" s="288"/>
      <c r="F674" s="289"/>
      <c r="G674" s="289"/>
      <c r="H674" s="289"/>
      <c r="I674" s="289"/>
      <c r="J674" s="289"/>
      <c r="K674" s="289"/>
      <c r="L674" s="289"/>
      <c r="M674" s="572"/>
      <c r="N674" s="572"/>
      <c r="O674" s="572"/>
      <c r="P674" s="572"/>
      <c r="Q674" s="572"/>
      <c r="R674" s="572"/>
      <c r="S674" s="184"/>
      <c r="T674" s="184"/>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c r="BW674" s="184"/>
      <c r="BX674" s="184"/>
      <c r="BY674" s="184"/>
      <c r="BZ674" s="184"/>
      <c r="CA674" s="184"/>
      <c r="CB674" s="184"/>
      <c r="CC674" s="184"/>
      <c r="CD674" s="184"/>
      <c r="CE674" s="184"/>
      <c r="CF674" s="184"/>
      <c r="CG674" s="184"/>
      <c r="CH674" s="184"/>
      <c r="CI674" s="184"/>
      <c r="CJ674" s="184"/>
      <c r="CK674" s="184"/>
      <c r="CL674" s="184"/>
      <c r="CM674" s="184"/>
      <c r="CN674" s="184"/>
      <c r="CO674" s="184"/>
      <c r="CP674" s="184"/>
      <c r="CQ674" s="184"/>
      <c r="CR674" s="184"/>
      <c r="CS674" s="184"/>
      <c r="CT674" s="184"/>
      <c r="CU674" s="184"/>
      <c r="CV674" s="184"/>
      <c r="CW674" s="184"/>
      <c r="CX674" s="184"/>
      <c r="CY674" s="184"/>
      <c r="CZ674" s="184"/>
      <c r="DA674" s="184"/>
      <c r="DB674" s="184"/>
      <c r="DC674" s="184"/>
      <c r="DD674" s="184"/>
      <c r="DE674" s="184"/>
      <c r="DF674" s="184"/>
      <c r="DG674" s="184"/>
      <c r="DH674" s="184"/>
      <c r="DI674" s="184"/>
      <c r="DJ674" s="184"/>
      <c r="DK674" s="184"/>
      <c r="DL674" s="184"/>
      <c r="DM674" s="184"/>
      <c r="DN674" s="184"/>
      <c r="DO674" s="184"/>
      <c r="DP674" s="184"/>
      <c r="DQ674" s="184"/>
      <c r="DR674" s="184"/>
      <c r="DS674" s="184"/>
      <c r="DT674" s="184"/>
      <c r="DU674" s="184"/>
      <c r="DV674" s="184"/>
      <c r="DW674" s="184"/>
      <c r="DX674" s="184"/>
      <c r="DY674" s="184"/>
      <c r="DZ674" s="184"/>
      <c r="EA674" s="184"/>
      <c r="EB674" s="184"/>
      <c r="EC674" s="184"/>
      <c r="ED674" s="184"/>
      <c r="EE674" s="184"/>
      <c r="EF674" s="184"/>
      <c r="EG674" s="184"/>
      <c r="EH674" s="184"/>
      <c r="EI674" s="184"/>
      <c r="EJ674" s="184"/>
      <c r="EK674" s="184"/>
      <c r="EL674" s="184"/>
      <c r="EM674" s="184"/>
      <c r="EN674" s="184"/>
      <c r="EO674" s="184"/>
      <c r="EP674" s="184"/>
      <c r="EQ674" s="184"/>
      <c r="ER674" s="184"/>
      <c r="ES674" s="184"/>
      <c r="ET674" s="184"/>
      <c r="EU674" s="184"/>
      <c r="EV674" s="184"/>
      <c r="EW674" s="184"/>
      <c r="EX674" s="184"/>
      <c r="EY674" s="184"/>
      <c r="EZ674" s="184"/>
      <c r="FA674" s="184"/>
      <c r="FB674" s="184"/>
      <c r="FC674" s="184"/>
      <c r="FD674" s="184"/>
      <c r="FE674" s="184"/>
      <c r="FF674" s="184"/>
      <c r="FG674" s="184"/>
      <c r="FH674" s="184"/>
      <c r="FI674" s="184"/>
      <c r="FJ674" s="184"/>
      <c r="FK674" s="184"/>
      <c r="FL674" s="184"/>
      <c r="FM674" s="184"/>
      <c r="FN674" s="184"/>
      <c r="FO674" s="184"/>
      <c r="FP674" s="184"/>
      <c r="FQ674" s="184"/>
      <c r="FR674" s="184"/>
      <c r="FS674" s="184"/>
      <c r="FT674" s="184"/>
      <c r="FU674" s="184"/>
      <c r="FV674" s="184"/>
      <c r="FW674" s="184"/>
      <c r="FX674" s="184"/>
      <c r="FY674" s="184"/>
      <c r="FZ674" s="184"/>
      <c r="GA674" s="184"/>
      <c r="GB674" s="184"/>
      <c r="GC674" s="184"/>
      <c r="GD674" s="184"/>
      <c r="GE674" s="184"/>
      <c r="GF674" s="184"/>
      <c r="GG674" s="184"/>
      <c r="GH674" s="184"/>
      <c r="GI674" s="184"/>
      <c r="GJ674" s="184"/>
      <c r="GK674" s="184"/>
      <c r="GL674" s="184"/>
      <c r="GM674" s="184"/>
      <c r="GN674" s="184"/>
      <c r="GO674" s="184"/>
      <c r="GP674" s="184"/>
      <c r="GQ674" s="184"/>
      <c r="GR674" s="184"/>
      <c r="GS674" s="184"/>
      <c r="GT674" s="184"/>
      <c r="GU674" s="184"/>
      <c r="GV674" s="184"/>
      <c r="GW674" s="184"/>
      <c r="GX674" s="184"/>
      <c r="GY674" s="184"/>
      <c r="GZ674" s="184"/>
      <c r="HA674" s="184"/>
      <c r="HB674" s="184"/>
      <c r="HC674" s="184"/>
      <c r="HD674" s="184"/>
      <c r="HE674" s="184"/>
      <c r="HF674" s="184"/>
      <c r="HG674" s="184"/>
      <c r="HH674" s="184"/>
      <c r="HI674" s="184"/>
      <c r="HJ674" s="184"/>
      <c r="HK674" s="578"/>
      <c r="HL674" s="185"/>
    </row>
    <row r="675" spans="1:220">
      <c r="A675" s="284"/>
      <c r="B675" s="285"/>
      <c r="C675" s="286"/>
      <c r="D675" s="287"/>
      <c r="E675" s="288"/>
      <c r="F675" s="289"/>
      <c r="G675" s="289"/>
      <c r="H675" s="289"/>
      <c r="I675" s="289"/>
      <c r="J675" s="289"/>
      <c r="K675" s="289"/>
      <c r="L675" s="289"/>
      <c r="M675" s="572"/>
      <c r="N675" s="572"/>
      <c r="O675" s="572"/>
      <c r="P675" s="572"/>
      <c r="Q675" s="572"/>
      <c r="R675" s="572"/>
      <c r="S675" s="184"/>
      <c r="T675" s="184"/>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184"/>
      <c r="BE675" s="184"/>
      <c r="BF675" s="184"/>
      <c r="BG675" s="184"/>
      <c r="BH675" s="184"/>
      <c r="BI675" s="184"/>
      <c r="BJ675" s="184"/>
      <c r="BK675" s="184"/>
      <c r="BL675" s="184"/>
      <c r="BM675" s="184"/>
      <c r="BN675" s="184"/>
      <c r="BO675" s="184"/>
      <c r="BP675" s="184"/>
      <c r="BQ675" s="184"/>
      <c r="BR675" s="184"/>
      <c r="BS675" s="184"/>
      <c r="BT675" s="184"/>
      <c r="BU675" s="184"/>
      <c r="BV675" s="184"/>
      <c r="BW675" s="184"/>
      <c r="BX675" s="184"/>
      <c r="BY675" s="184"/>
      <c r="BZ675" s="184"/>
      <c r="CA675" s="184"/>
      <c r="CB675" s="184"/>
      <c r="CC675" s="184"/>
      <c r="CD675" s="184"/>
      <c r="CE675" s="184"/>
      <c r="CF675" s="184"/>
      <c r="CG675" s="184"/>
      <c r="CH675" s="184"/>
      <c r="CI675" s="184"/>
      <c r="CJ675" s="184"/>
      <c r="CK675" s="184"/>
      <c r="CL675" s="184"/>
      <c r="CM675" s="184"/>
      <c r="CN675" s="184"/>
      <c r="CO675" s="184"/>
      <c r="CP675" s="184"/>
      <c r="CQ675" s="184"/>
      <c r="CR675" s="184"/>
      <c r="CS675" s="184"/>
      <c r="CT675" s="184"/>
      <c r="CU675" s="184"/>
      <c r="CV675" s="184"/>
      <c r="CW675" s="184"/>
      <c r="CX675" s="184"/>
      <c r="CY675" s="184"/>
      <c r="CZ675" s="184"/>
      <c r="DA675" s="184"/>
      <c r="DB675" s="184"/>
      <c r="DC675" s="184"/>
      <c r="DD675" s="184"/>
      <c r="DE675" s="184"/>
      <c r="DF675" s="184"/>
      <c r="DG675" s="184"/>
      <c r="DH675" s="184"/>
      <c r="DI675" s="184"/>
      <c r="DJ675" s="184"/>
      <c r="DK675" s="184"/>
      <c r="DL675" s="184"/>
      <c r="DM675" s="184"/>
      <c r="DN675" s="184"/>
      <c r="DO675" s="184"/>
      <c r="DP675" s="184"/>
      <c r="DQ675" s="184"/>
      <c r="DR675" s="184"/>
      <c r="DS675" s="184"/>
      <c r="DT675" s="184"/>
      <c r="DU675" s="184"/>
      <c r="DV675" s="184"/>
      <c r="DW675" s="184"/>
      <c r="DX675" s="184"/>
      <c r="DY675" s="184"/>
      <c r="DZ675" s="184"/>
      <c r="EA675" s="184"/>
      <c r="EB675" s="184"/>
      <c r="EC675" s="184"/>
      <c r="ED675" s="184"/>
      <c r="EE675" s="184"/>
      <c r="EF675" s="184"/>
      <c r="EG675" s="184"/>
      <c r="EH675" s="184"/>
      <c r="EI675" s="184"/>
      <c r="EJ675" s="184"/>
      <c r="EK675" s="184"/>
      <c r="EL675" s="184"/>
      <c r="EM675" s="184"/>
      <c r="EN675" s="184"/>
      <c r="EO675" s="184"/>
      <c r="EP675" s="184"/>
      <c r="EQ675" s="184"/>
      <c r="ER675" s="184"/>
      <c r="ES675" s="184"/>
      <c r="ET675" s="184"/>
      <c r="EU675" s="184"/>
      <c r="EV675" s="184"/>
      <c r="EW675" s="184"/>
      <c r="EX675" s="184"/>
      <c r="EY675" s="184"/>
      <c r="EZ675" s="184"/>
      <c r="FA675" s="184"/>
      <c r="FB675" s="184"/>
      <c r="FC675" s="184"/>
      <c r="FD675" s="184"/>
      <c r="FE675" s="184"/>
      <c r="FF675" s="184"/>
      <c r="FG675" s="184"/>
      <c r="FH675" s="184"/>
      <c r="FI675" s="184"/>
      <c r="FJ675" s="184"/>
      <c r="FK675" s="184"/>
      <c r="FL675" s="184"/>
      <c r="FM675" s="184"/>
      <c r="FN675" s="184"/>
      <c r="FO675" s="184"/>
      <c r="FP675" s="184"/>
      <c r="FQ675" s="184"/>
      <c r="FR675" s="184"/>
      <c r="FS675" s="184"/>
      <c r="FT675" s="184"/>
      <c r="FU675" s="184"/>
      <c r="FV675" s="184"/>
      <c r="FW675" s="184"/>
      <c r="FX675" s="184"/>
      <c r="FY675" s="184"/>
      <c r="FZ675" s="184"/>
      <c r="GA675" s="184"/>
      <c r="GB675" s="184"/>
      <c r="GC675" s="184"/>
      <c r="GD675" s="184"/>
      <c r="GE675" s="184"/>
      <c r="GF675" s="184"/>
      <c r="GG675" s="184"/>
      <c r="GH675" s="184"/>
      <c r="GI675" s="184"/>
      <c r="GJ675" s="184"/>
      <c r="GK675" s="184"/>
      <c r="GL675" s="184"/>
      <c r="GM675" s="184"/>
      <c r="GN675" s="184"/>
      <c r="GO675" s="184"/>
      <c r="GP675" s="184"/>
      <c r="GQ675" s="184"/>
      <c r="GR675" s="184"/>
      <c r="GS675" s="184"/>
      <c r="GT675" s="184"/>
      <c r="GU675" s="184"/>
      <c r="GV675" s="184"/>
      <c r="GW675" s="184"/>
      <c r="GX675" s="184"/>
      <c r="GY675" s="184"/>
      <c r="GZ675" s="184"/>
      <c r="HA675" s="184"/>
      <c r="HB675" s="184"/>
      <c r="HC675" s="184"/>
      <c r="HD675" s="184"/>
      <c r="HE675" s="184"/>
      <c r="HF675" s="184"/>
      <c r="HG675" s="184"/>
      <c r="HH675" s="184"/>
      <c r="HI675" s="184"/>
      <c r="HJ675" s="184"/>
      <c r="HK675" s="578"/>
      <c r="HL675" s="185"/>
    </row>
    <row r="676" spans="1:220">
      <c r="A676" s="284"/>
      <c r="B676" s="285"/>
      <c r="C676" s="286"/>
      <c r="D676" s="287"/>
      <c r="E676" s="288"/>
      <c r="F676" s="289"/>
      <c r="G676" s="289"/>
      <c r="H676" s="289"/>
      <c r="I676" s="289"/>
      <c r="J676" s="289"/>
      <c r="K676" s="289"/>
      <c r="L676" s="289"/>
      <c r="M676" s="572"/>
      <c r="N676" s="572"/>
      <c r="O676" s="572"/>
      <c r="P676" s="572"/>
      <c r="Q676" s="572"/>
      <c r="R676" s="572"/>
      <c r="S676" s="184"/>
      <c r="T676" s="184"/>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184"/>
      <c r="BE676" s="184"/>
      <c r="BF676" s="184"/>
      <c r="BG676" s="184"/>
      <c r="BH676" s="184"/>
      <c r="BI676" s="184"/>
      <c r="BJ676" s="184"/>
      <c r="BK676" s="184"/>
      <c r="BL676" s="184"/>
      <c r="BM676" s="184"/>
      <c r="BN676" s="184"/>
      <c r="BO676" s="184"/>
      <c r="BP676" s="184"/>
      <c r="BQ676" s="184"/>
      <c r="BR676" s="184"/>
      <c r="BS676" s="184"/>
      <c r="BT676" s="184"/>
      <c r="BU676" s="184"/>
      <c r="BV676" s="184"/>
      <c r="BW676" s="184"/>
      <c r="BX676" s="184"/>
      <c r="BY676" s="184"/>
      <c r="BZ676" s="184"/>
      <c r="CA676" s="184"/>
      <c r="CB676" s="184"/>
      <c r="CC676" s="184"/>
      <c r="CD676" s="184"/>
      <c r="CE676" s="184"/>
      <c r="CF676" s="184"/>
      <c r="CG676" s="184"/>
      <c r="CH676" s="184"/>
      <c r="CI676" s="184"/>
      <c r="CJ676" s="184"/>
      <c r="CK676" s="184"/>
      <c r="CL676" s="184"/>
      <c r="CM676" s="184"/>
      <c r="CN676" s="184"/>
      <c r="CO676" s="184"/>
      <c r="CP676" s="184"/>
      <c r="CQ676" s="184"/>
      <c r="CR676" s="184"/>
      <c r="CS676" s="184"/>
      <c r="CT676" s="184"/>
      <c r="CU676" s="184"/>
      <c r="CV676" s="184"/>
      <c r="CW676" s="184"/>
      <c r="CX676" s="184"/>
      <c r="CY676" s="184"/>
      <c r="CZ676" s="184"/>
      <c r="DA676" s="184"/>
      <c r="DB676" s="184"/>
      <c r="DC676" s="184"/>
      <c r="DD676" s="184"/>
      <c r="DE676" s="184"/>
      <c r="DF676" s="184"/>
      <c r="DG676" s="184"/>
      <c r="DH676" s="184"/>
      <c r="DI676" s="184"/>
      <c r="DJ676" s="184"/>
      <c r="DK676" s="184"/>
      <c r="DL676" s="184"/>
      <c r="DM676" s="184"/>
      <c r="DN676" s="184"/>
      <c r="DO676" s="184"/>
      <c r="DP676" s="184"/>
      <c r="DQ676" s="184"/>
      <c r="DR676" s="184"/>
      <c r="DS676" s="184"/>
      <c r="DT676" s="184"/>
      <c r="DU676" s="184"/>
      <c r="DV676" s="184"/>
      <c r="DW676" s="184"/>
      <c r="DX676" s="184"/>
      <c r="DY676" s="184"/>
      <c r="DZ676" s="184"/>
      <c r="EA676" s="184"/>
      <c r="EB676" s="184"/>
      <c r="EC676" s="184"/>
      <c r="ED676" s="184"/>
      <c r="EE676" s="184"/>
      <c r="EF676" s="184"/>
      <c r="EG676" s="184"/>
      <c r="EH676" s="184"/>
      <c r="EI676" s="184"/>
      <c r="EJ676" s="184"/>
      <c r="EK676" s="184"/>
      <c r="EL676" s="184"/>
      <c r="EM676" s="184"/>
      <c r="EN676" s="184"/>
      <c r="EO676" s="184"/>
      <c r="EP676" s="184"/>
      <c r="EQ676" s="184"/>
      <c r="ER676" s="184"/>
      <c r="ES676" s="184"/>
      <c r="ET676" s="184"/>
      <c r="EU676" s="184"/>
      <c r="EV676" s="184"/>
      <c r="EW676" s="184"/>
      <c r="EX676" s="184"/>
      <c r="EY676" s="184"/>
      <c r="EZ676" s="184"/>
      <c r="FA676" s="184"/>
      <c r="FB676" s="184"/>
      <c r="FC676" s="184"/>
      <c r="FD676" s="184"/>
      <c r="FE676" s="184"/>
      <c r="FF676" s="184"/>
      <c r="FG676" s="184"/>
      <c r="FH676" s="184"/>
      <c r="FI676" s="184"/>
      <c r="FJ676" s="184"/>
      <c r="FK676" s="184"/>
      <c r="FL676" s="184"/>
      <c r="FM676" s="184"/>
      <c r="FN676" s="184"/>
      <c r="FO676" s="184"/>
      <c r="FP676" s="184"/>
      <c r="FQ676" s="184"/>
      <c r="FR676" s="184"/>
      <c r="FS676" s="184"/>
      <c r="FT676" s="184"/>
      <c r="FU676" s="184"/>
      <c r="FV676" s="184"/>
      <c r="FW676" s="184"/>
      <c r="FX676" s="184"/>
      <c r="FY676" s="184"/>
      <c r="FZ676" s="184"/>
      <c r="GA676" s="184"/>
      <c r="GB676" s="184"/>
      <c r="GC676" s="184"/>
      <c r="GD676" s="184"/>
      <c r="GE676" s="184"/>
      <c r="GF676" s="184"/>
      <c r="GG676" s="184"/>
      <c r="GH676" s="184"/>
      <c r="GI676" s="184"/>
      <c r="GJ676" s="184"/>
      <c r="GK676" s="184"/>
      <c r="GL676" s="184"/>
      <c r="GM676" s="184"/>
      <c r="GN676" s="184"/>
      <c r="GO676" s="184"/>
      <c r="GP676" s="184"/>
      <c r="GQ676" s="184"/>
      <c r="GR676" s="184"/>
      <c r="GS676" s="184"/>
      <c r="GT676" s="184"/>
      <c r="GU676" s="184"/>
      <c r="GV676" s="184"/>
      <c r="GW676" s="184"/>
      <c r="GX676" s="184"/>
      <c r="GY676" s="184"/>
      <c r="GZ676" s="184"/>
      <c r="HA676" s="184"/>
      <c r="HB676" s="184"/>
      <c r="HC676" s="184"/>
      <c r="HD676" s="184"/>
      <c r="HE676" s="184"/>
      <c r="HF676" s="184"/>
      <c r="HG676" s="184"/>
      <c r="HH676" s="184"/>
      <c r="HI676" s="184"/>
      <c r="HJ676" s="184"/>
      <c r="HK676" s="578"/>
      <c r="HL676" s="185"/>
    </row>
    <row r="677" spans="1:220">
      <c r="A677" s="284"/>
      <c r="B677" s="285"/>
      <c r="C677" s="286"/>
      <c r="D677" s="287"/>
      <c r="E677" s="288"/>
      <c r="F677" s="289"/>
      <c r="G677" s="289"/>
      <c r="H677" s="289"/>
      <c r="I677" s="289"/>
      <c r="J677" s="289"/>
      <c r="K677" s="289"/>
      <c r="L677" s="289"/>
      <c r="M677" s="572"/>
      <c r="N677" s="572"/>
      <c r="O677" s="572"/>
      <c r="P677" s="572"/>
      <c r="Q677" s="572"/>
      <c r="R677" s="572"/>
      <c r="S677" s="184"/>
      <c r="T677" s="184"/>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184"/>
      <c r="BE677" s="184"/>
      <c r="BF677" s="184"/>
      <c r="BG677" s="184"/>
      <c r="BH677" s="184"/>
      <c r="BI677" s="184"/>
      <c r="BJ677" s="184"/>
      <c r="BK677" s="184"/>
      <c r="BL677" s="184"/>
      <c r="BM677" s="184"/>
      <c r="BN677" s="184"/>
      <c r="BO677" s="184"/>
      <c r="BP677" s="184"/>
      <c r="BQ677" s="184"/>
      <c r="BR677" s="184"/>
      <c r="BS677" s="184"/>
      <c r="BT677" s="184"/>
      <c r="BU677" s="184"/>
      <c r="BV677" s="184"/>
      <c r="BW677" s="184"/>
      <c r="BX677" s="184"/>
      <c r="BY677" s="184"/>
      <c r="BZ677" s="184"/>
      <c r="CA677" s="184"/>
      <c r="CB677" s="184"/>
      <c r="CC677" s="184"/>
      <c r="CD677" s="184"/>
      <c r="CE677" s="184"/>
      <c r="CF677" s="184"/>
      <c r="CG677" s="184"/>
      <c r="CH677" s="184"/>
      <c r="CI677" s="184"/>
      <c r="CJ677" s="184"/>
      <c r="CK677" s="184"/>
      <c r="CL677" s="184"/>
      <c r="CM677" s="184"/>
      <c r="CN677" s="184"/>
      <c r="CO677" s="184"/>
      <c r="CP677" s="184"/>
      <c r="CQ677" s="184"/>
      <c r="CR677" s="184"/>
      <c r="CS677" s="184"/>
      <c r="CT677" s="184"/>
      <c r="CU677" s="184"/>
      <c r="CV677" s="184"/>
      <c r="CW677" s="184"/>
      <c r="CX677" s="184"/>
      <c r="CY677" s="184"/>
      <c r="CZ677" s="184"/>
      <c r="DA677" s="184"/>
      <c r="DB677" s="184"/>
      <c r="DC677" s="184"/>
      <c r="DD677" s="184"/>
      <c r="DE677" s="184"/>
      <c r="DF677" s="184"/>
      <c r="DG677" s="184"/>
      <c r="DH677" s="184"/>
      <c r="DI677" s="184"/>
      <c r="DJ677" s="184"/>
      <c r="DK677" s="184"/>
      <c r="DL677" s="184"/>
      <c r="DM677" s="184"/>
      <c r="DN677" s="184"/>
      <c r="DO677" s="184"/>
      <c r="DP677" s="184"/>
      <c r="DQ677" s="184"/>
      <c r="DR677" s="184"/>
      <c r="DS677" s="184"/>
      <c r="DT677" s="184"/>
      <c r="DU677" s="184"/>
      <c r="DV677" s="184"/>
      <c r="DW677" s="184"/>
      <c r="DX677" s="184"/>
      <c r="DY677" s="184"/>
      <c r="DZ677" s="184"/>
      <c r="EA677" s="184"/>
      <c r="EB677" s="184"/>
      <c r="EC677" s="184"/>
      <c r="ED677" s="184"/>
      <c r="EE677" s="184"/>
      <c r="EF677" s="184"/>
      <c r="EG677" s="184"/>
      <c r="EH677" s="184"/>
      <c r="EI677" s="184"/>
      <c r="EJ677" s="184"/>
      <c r="EK677" s="184"/>
      <c r="EL677" s="184"/>
      <c r="EM677" s="184"/>
      <c r="EN677" s="184"/>
      <c r="EO677" s="184"/>
      <c r="EP677" s="184"/>
      <c r="EQ677" s="184"/>
      <c r="ER677" s="184"/>
      <c r="ES677" s="184"/>
      <c r="ET677" s="184"/>
      <c r="EU677" s="184"/>
      <c r="EV677" s="184"/>
      <c r="EW677" s="184"/>
      <c r="EX677" s="184"/>
      <c r="EY677" s="184"/>
      <c r="EZ677" s="184"/>
      <c r="FA677" s="184"/>
      <c r="FB677" s="184"/>
      <c r="FC677" s="184"/>
      <c r="FD677" s="184"/>
      <c r="FE677" s="184"/>
      <c r="FF677" s="184"/>
      <c r="FG677" s="184"/>
      <c r="FH677" s="184"/>
      <c r="FI677" s="184"/>
      <c r="FJ677" s="184"/>
      <c r="FK677" s="184"/>
      <c r="FL677" s="184"/>
      <c r="FM677" s="184"/>
      <c r="FN677" s="184"/>
      <c r="FO677" s="184"/>
      <c r="FP677" s="184"/>
      <c r="FQ677" s="184"/>
      <c r="FR677" s="184"/>
      <c r="FS677" s="184"/>
      <c r="FT677" s="184"/>
      <c r="FU677" s="184"/>
      <c r="FV677" s="184"/>
      <c r="FW677" s="184"/>
      <c r="FX677" s="184"/>
      <c r="FY677" s="184"/>
      <c r="FZ677" s="184"/>
      <c r="GA677" s="184"/>
      <c r="GB677" s="184"/>
      <c r="GC677" s="184"/>
      <c r="GD677" s="184"/>
      <c r="GE677" s="184"/>
      <c r="GF677" s="184"/>
      <c r="GG677" s="184"/>
      <c r="GH677" s="184"/>
      <c r="GI677" s="184"/>
      <c r="GJ677" s="184"/>
      <c r="GK677" s="184"/>
      <c r="GL677" s="184"/>
      <c r="GM677" s="184"/>
      <c r="GN677" s="184"/>
      <c r="GO677" s="184"/>
      <c r="GP677" s="184"/>
      <c r="GQ677" s="184"/>
      <c r="GR677" s="184"/>
      <c r="GS677" s="184"/>
      <c r="GT677" s="184"/>
      <c r="GU677" s="184"/>
      <c r="GV677" s="184"/>
      <c r="GW677" s="184"/>
      <c r="GX677" s="184"/>
      <c r="GY677" s="184"/>
      <c r="GZ677" s="184"/>
      <c r="HA677" s="184"/>
      <c r="HB677" s="184"/>
      <c r="HC677" s="184"/>
      <c r="HD677" s="184"/>
      <c r="HE677" s="184"/>
      <c r="HF677" s="184"/>
      <c r="HG677" s="184"/>
      <c r="HH677" s="184"/>
      <c r="HI677" s="184"/>
      <c r="HJ677" s="184"/>
      <c r="HK677" s="578"/>
      <c r="HL677" s="185"/>
    </row>
    <row r="678" spans="1:220">
      <c r="A678" s="284"/>
      <c r="B678" s="285"/>
      <c r="C678" s="286"/>
      <c r="D678" s="287"/>
      <c r="E678" s="288"/>
      <c r="F678" s="289"/>
      <c r="G678" s="289"/>
      <c r="H678" s="289"/>
      <c r="I678" s="289"/>
      <c r="J678" s="289"/>
      <c r="K678" s="289"/>
      <c r="L678" s="289"/>
      <c r="M678" s="572"/>
      <c r="N678" s="572"/>
      <c r="O678" s="572"/>
      <c r="P678" s="572"/>
      <c r="Q678" s="572"/>
      <c r="R678" s="572"/>
      <c r="S678" s="184"/>
      <c r="T678" s="184"/>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184"/>
      <c r="BE678" s="184"/>
      <c r="BF678" s="184"/>
      <c r="BG678" s="184"/>
      <c r="BH678" s="184"/>
      <c r="BI678" s="184"/>
      <c r="BJ678" s="184"/>
      <c r="BK678" s="184"/>
      <c r="BL678" s="184"/>
      <c r="BM678" s="184"/>
      <c r="BN678" s="184"/>
      <c r="BO678" s="184"/>
      <c r="BP678" s="184"/>
      <c r="BQ678" s="184"/>
      <c r="BR678" s="184"/>
      <c r="BS678" s="184"/>
      <c r="BT678" s="184"/>
      <c r="BU678" s="184"/>
      <c r="BV678" s="184"/>
      <c r="BW678" s="184"/>
      <c r="BX678" s="184"/>
      <c r="BY678" s="184"/>
      <c r="BZ678" s="184"/>
      <c r="CA678" s="184"/>
      <c r="CB678" s="184"/>
      <c r="CC678" s="184"/>
      <c r="CD678" s="184"/>
      <c r="CE678" s="184"/>
      <c r="CF678" s="184"/>
      <c r="CG678" s="184"/>
      <c r="CH678" s="184"/>
      <c r="CI678" s="184"/>
      <c r="CJ678" s="184"/>
      <c r="CK678" s="184"/>
      <c r="CL678" s="184"/>
      <c r="CM678" s="184"/>
      <c r="CN678" s="184"/>
      <c r="CO678" s="184"/>
      <c r="CP678" s="184"/>
      <c r="CQ678" s="184"/>
      <c r="CR678" s="184"/>
      <c r="CS678" s="184"/>
      <c r="CT678" s="184"/>
      <c r="CU678" s="184"/>
      <c r="CV678" s="184"/>
      <c r="CW678" s="184"/>
      <c r="CX678" s="184"/>
      <c r="CY678" s="184"/>
      <c r="CZ678" s="184"/>
      <c r="DA678" s="184"/>
      <c r="DB678" s="184"/>
      <c r="DC678" s="184"/>
      <c r="DD678" s="184"/>
      <c r="DE678" s="184"/>
      <c r="DF678" s="184"/>
      <c r="DG678" s="184"/>
      <c r="DH678" s="184"/>
      <c r="DI678" s="184"/>
      <c r="DJ678" s="184"/>
      <c r="DK678" s="184"/>
      <c r="DL678" s="184"/>
      <c r="DM678" s="184"/>
      <c r="DN678" s="184"/>
      <c r="DO678" s="184"/>
      <c r="DP678" s="184"/>
      <c r="DQ678" s="184"/>
      <c r="DR678" s="184"/>
      <c r="DS678" s="184"/>
      <c r="DT678" s="184"/>
      <c r="DU678" s="184"/>
      <c r="DV678" s="184"/>
      <c r="DW678" s="184"/>
      <c r="DX678" s="184"/>
      <c r="DY678" s="184"/>
      <c r="DZ678" s="184"/>
      <c r="EA678" s="184"/>
      <c r="EB678" s="184"/>
      <c r="EC678" s="184"/>
      <c r="ED678" s="184"/>
      <c r="EE678" s="184"/>
      <c r="EF678" s="184"/>
      <c r="EG678" s="184"/>
      <c r="EH678" s="184"/>
      <c r="EI678" s="184"/>
      <c r="EJ678" s="184"/>
      <c r="EK678" s="184"/>
      <c r="EL678" s="184"/>
      <c r="EM678" s="184"/>
      <c r="EN678" s="184"/>
      <c r="EO678" s="184"/>
      <c r="EP678" s="184"/>
      <c r="EQ678" s="184"/>
      <c r="ER678" s="184"/>
      <c r="ES678" s="184"/>
      <c r="ET678" s="184"/>
      <c r="EU678" s="184"/>
      <c r="EV678" s="184"/>
      <c r="EW678" s="184"/>
      <c r="EX678" s="184"/>
      <c r="EY678" s="184"/>
      <c r="EZ678" s="184"/>
      <c r="FA678" s="184"/>
      <c r="FB678" s="184"/>
      <c r="FC678" s="184"/>
      <c r="FD678" s="184"/>
      <c r="FE678" s="184"/>
      <c r="FF678" s="184"/>
      <c r="FG678" s="184"/>
      <c r="FH678" s="184"/>
      <c r="FI678" s="184"/>
      <c r="FJ678" s="184"/>
      <c r="FK678" s="184"/>
      <c r="FL678" s="184"/>
      <c r="FM678" s="184"/>
      <c r="FN678" s="184"/>
      <c r="FO678" s="184"/>
      <c r="FP678" s="184"/>
      <c r="FQ678" s="184"/>
      <c r="FR678" s="184"/>
      <c r="FS678" s="184"/>
      <c r="FT678" s="184"/>
      <c r="FU678" s="184"/>
      <c r="FV678" s="184"/>
      <c r="FW678" s="184"/>
      <c r="FX678" s="184"/>
      <c r="FY678" s="184"/>
      <c r="FZ678" s="184"/>
      <c r="GA678" s="184"/>
      <c r="GB678" s="184"/>
      <c r="GC678" s="184"/>
      <c r="GD678" s="184"/>
      <c r="GE678" s="184"/>
      <c r="GF678" s="184"/>
      <c r="GG678" s="184"/>
      <c r="GH678" s="184"/>
      <c r="GI678" s="184"/>
      <c r="GJ678" s="184"/>
      <c r="GK678" s="184"/>
      <c r="GL678" s="184"/>
      <c r="GM678" s="184"/>
      <c r="GN678" s="184"/>
      <c r="GO678" s="184"/>
      <c r="GP678" s="184"/>
      <c r="GQ678" s="184"/>
      <c r="GR678" s="184"/>
      <c r="GS678" s="184"/>
      <c r="GT678" s="184"/>
      <c r="GU678" s="184"/>
      <c r="GV678" s="184"/>
      <c r="GW678" s="184"/>
      <c r="GX678" s="184"/>
      <c r="GY678" s="184"/>
      <c r="GZ678" s="184"/>
      <c r="HA678" s="184"/>
      <c r="HB678" s="184"/>
      <c r="HC678" s="184"/>
      <c r="HD678" s="184"/>
      <c r="HE678" s="184"/>
      <c r="HF678" s="184"/>
      <c r="HG678" s="184"/>
      <c r="HH678" s="184"/>
      <c r="HI678" s="184"/>
      <c r="HJ678" s="184"/>
      <c r="HK678" s="578"/>
      <c r="HL678" s="185"/>
    </row>
    <row r="679" spans="1:220">
      <c r="A679" s="284"/>
      <c r="B679" s="285"/>
      <c r="C679" s="286"/>
      <c r="D679" s="287"/>
      <c r="E679" s="288"/>
      <c r="F679" s="289"/>
      <c r="G679" s="289"/>
      <c r="H679" s="289"/>
      <c r="I679" s="289"/>
      <c r="J679" s="289"/>
      <c r="K679" s="289"/>
      <c r="L679" s="289"/>
      <c r="M679" s="572"/>
      <c r="N679" s="572"/>
      <c r="O679" s="572"/>
      <c r="P679" s="572"/>
      <c r="Q679" s="572"/>
      <c r="R679" s="572"/>
      <c r="S679" s="184"/>
      <c r="T679" s="184"/>
      <c r="U679" s="184"/>
      <c r="V679" s="184"/>
      <c r="W679" s="184"/>
      <c r="X679" s="184"/>
      <c r="Y679" s="184"/>
      <c r="Z679" s="184"/>
      <c r="AA679" s="184"/>
      <c r="AB679" s="184"/>
      <c r="AC679" s="184"/>
      <c r="AD679" s="184"/>
      <c r="AE679" s="184"/>
      <c r="AF679" s="184"/>
      <c r="AG679" s="184"/>
      <c r="AH679" s="184"/>
      <c r="AI679" s="184"/>
      <c r="AJ679" s="184"/>
      <c r="AK679" s="184"/>
      <c r="AL679" s="184"/>
      <c r="AM679" s="184"/>
      <c r="AN679" s="184"/>
      <c r="AO679" s="184"/>
      <c r="AP679" s="184"/>
      <c r="AQ679" s="184"/>
      <c r="AR679" s="184"/>
      <c r="AS679" s="184"/>
      <c r="AT679" s="184"/>
      <c r="AU679" s="184"/>
      <c r="AV679" s="184"/>
      <c r="AW679" s="184"/>
      <c r="AX679" s="184"/>
      <c r="AY679" s="184"/>
      <c r="AZ679" s="184"/>
      <c r="BA679" s="184"/>
      <c r="BB679" s="184"/>
      <c r="BC679" s="184"/>
      <c r="BD679" s="184"/>
      <c r="BE679" s="184"/>
      <c r="BF679" s="184"/>
      <c r="BG679" s="184"/>
      <c r="BH679" s="184"/>
      <c r="BI679" s="184"/>
      <c r="BJ679" s="184"/>
      <c r="BK679" s="184"/>
      <c r="BL679" s="184"/>
      <c r="BM679" s="184"/>
      <c r="BN679" s="184"/>
      <c r="BO679" s="184"/>
      <c r="BP679" s="184"/>
      <c r="BQ679" s="184"/>
      <c r="BR679" s="184"/>
      <c r="BS679" s="184"/>
      <c r="BT679" s="184"/>
      <c r="BU679" s="184"/>
      <c r="BV679" s="184"/>
      <c r="BW679" s="184"/>
      <c r="BX679" s="184"/>
      <c r="BY679" s="184"/>
      <c r="BZ679" s="184"/>
      <c r="CA679" s="184"/>
      <c r="CB679" s="184"/>
      <c r="CC679" s="184"/>
      <c r="CD679" s="184"/>
      <c r="CE679" s="184"/>
      <c r="CF679" s="184"/>
      <c r="CG679" s="184"/>
      <c r="CH679" s="184"/>
      <c r="CI679" s="184"/>
      <c r="CJ679" s="184"/>
      <c r="CK679" s="184"/>
      <c r="CL679" s="184"/>
      <c r="CM679" s="184"/>
      <c r="CN679" s="184"/>
      <c r="CO679" s="184"/>
      <c r="CP679" s="184"/>
      <c r="CQ679" s="184"/>
      <c r="CR679" s="184"/>
      <c r="CS679" s="184"/>
      <c r="CT679" s="184"/>
      <c r="CU679" s="184"/>
      <c r="CV679" s="184"/>
      <c r="CW679" s="184"/>
      <c r="CX679" s="184"/>
      <c r="CY679" s="184"/>
      <c r="CZ679" s="184"/>
      <c r="DA679" s="184"/>
      <c r="DB679" s="184"/>
      <c r="DC679" s="184"/>
      <c r="DD679" s="184"/>
      <c r="DE679" s="184"/>
      <c r="DF679" s="184"/>
      <c r="DG679" s="184"/>
      <c r="DH679" s="184"/>
      <c r="DI679" s="184"/>
      <c r="DJ679" s="184"/>
      <c r="DK679" s="184"/>
      <c r="DL679" s="184"/>
      <c r="DM679" s="184"/>
      <c r="DN679" s="184"/>
      <c r="DO679" s="184"/>
      <c r="DP679" s="184"/>
      <c r="DQ679" s="184"/>
      <c r="DR679" s="184"/>
      <c r="DS679" s="184"/>
      <c r="DT679" s="184"/>
      <c r="DU679" s="184"/>
      <c r="DV679" s="184"/>
      <c r="DW679" s="184"/>
      <c r="DX679" s="184"/>
      <c r="DY679" s="184"/>
      <c r="DZ679" s="184"/>
      <c r="EA679" s="184"/>
      <c r="EB679" s="184"/>
      <c r="EC679" s="184"/>
      <c r="ED679" s="184"/>
      <c r="EE679" s="184"/>
      <c r="EF679" s="184"/>
      <c r="EG679" s="184"/>
      <c r="EH679" s="184"/>
      <c r="EI679" s="184"/>
      <c r="EJ679" s="184"/>
      <c r="EK679" s="184"/>
      <c r="EL679" s="184"/>
      <c r="EM679" s="184"/>
      <c r="EN679" s="184"/>
      <c r="EO679" s="184"/>
      <c r="EP679" s="184"/>
      <c r="EQ679" s="184"/>
      <c r="ER679" s="184"/>
      <c r="ES679" s="184"/>
      <c r="ET679" s="184"/>
      <c r="EU679" s="184"/>
      <c r="EV679" s="184"/>
      <c r="EW679" s="184"/>
      <c r="EX679" s="184"/>
      <c r="EY679" s="184"/>
      <c r="EZ679" s="184"/>
      <c r="FA679" s="184"/>
      <c r="FB679" s="184"/>
      <c r="FC679" s="184"/>
      <c r="FD679" s="184"/>
      <c r="FE679" s="184"/>
      <c r="FF679" s="184"/>
      <c r="FG679" s="184"/>
      <c r="FH679" s="184"/>
      <c r="FI679" s="184"/>
      <c r="FJ679" s="184"/>
      <c r="FK679" s="184"/>
      <c r="FL679" s="184"/>
      <c r="FM679" s="184"/>
      <c r="FN679" s="184"/>
      <c r="FO679" s="184"/>
      <c r="FP679" s="184"/>
      <c r="FQ679" s="184"/>
      <c r="FR679" s="184"/>
      <c r="FS679" s="184"/>
      <c r="FT679" s="184"/>
      <c r="FU679" s="184"/>
      <c r="FV679" s="184"/>
      <c r="FW679" s="184"/>
      <c r="FX679" s="184"/>
      <c r="FY679" s="184"/>
      <c r="FZ679" s="184"/>
      <c r="GA679" s="184"/>
      <c r="GB679" s="184"/>
      <c r="GC679" s="184"/>
      <c r="GD679" s="184"/>
      <c r="GE679" s="184"/>
      <c r="GF679" s="184"/>
      <c r="GG679" s="184"/>
      <c r="GH679" s="184"/>
      <c r="GI679" s="184"/>
      <c r="GJ679" s="184"/>
      <c r="GK679" s="184"/>
      <c r="GL679" s="184"/>
      <c r="GM679" s="184"/>
      <c r="GN679" s="184"/>
      <c r="GO679" s="184"/>
      <c r="GP679" s="184"/>
      <c r="GQ679" s="184"/>
      <c r="GR679" s="184"/>
      <c r="GS679" s="184"/>
      <c r="GT679" s="184"/>
      <c r="GU679" s="184"/>
      <c r="GV679" s="184"/>
      <c r="GW679" s="184"/>
      <c r="GX679" s="184"/>
      <c r="GY679" s="184"/>
      <c r="GZ679" s="184"/>
      <c r="HA679" s="184"/>
      <c r="HB679" s="184"/>
      <c r="HC679" s="184"/>
      <c r="HD679" s="184"/>
      <c r="HE679" s="184"/>
      <c r="HF679" s="184"/>
      <c r="HG679" s="184"/>
      <c r="HH679" s="184"/>
      <c r="HI679" s="184"/>
      <c r="HJ679" s="184"/>
      <c r="HK679" s="578"/>
      <c r="HL679" s="185"/>
    </row>
    <row r="680" spans="1:220">
      <c r="A680" s="284"/>
      <c r="B680" s="285"/>
      <c r="C680" s="286"/>
      <c r="D680" s="287"/>
      <c r="E680" s="288"/>
      <c r="F680" s="289"/>
      <c r="G680" s="289"/>
      <c r="H680" s="289"/>
      <c r="I680" s="289"/>
      <c r="J680" s="289"/>
      <c r="K680" s="289"/>
      <c r="L680" s="289"/>
      <c r="M680" s="572"/>
      <c r="N680" s="572"/>
      <c r="O680" s="572"/>
      <c r="P680" s="572"/>
      <c r="Q680" s="572"/>
      <c r="R680" s="572"/>
      <c r="S680" s="184"/>
      <c r="T680" s="184"/>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184"/>
      <c r="BE680" s="184"/>
      <c r="BF680" s="184"/>
      <c r="BG680" s="184"/>
      <c r="BH680" s="184"/>
      <c r="BI680" s="184"/>
      <c r="BJ680" s="184"/>
      <c r="BK680" s="184"/>
      <c r="BL680" s="184"/>
      <c r="BM680" s="184"/>
      <c r="BN680" s="184"/>
      <c r="BO680" s="184"/>
      <c r="BP680" s="184"/>
      <c r="BQ680" s="184"/>
      <c r="BR680" s="184"/>
      <c r="BS680" s="184"/>
      <c r="BT680" s="184"/>
      <c r="BU680" s="184"/>
      <c r="BV680" s="184"/>
      <c r="BW680" s="184"/>
      <c r="BX680" s="184"/>
      <c r="BY680" s="184"/>
      <c r="BZ680" s="184"/>
      <c r="CA680" s="184"/>
      <c r="CB680" s="184"/>
      <c r="CC680" s="184"/>
      <c r="CD680" s="184"/>
      <c r="CE680" s="184"/>
      <c r="CF680" s="184"/>
      <c r="CG680" s="184"/>
      <c r="CH680" s="184"/>
      <c r="CI680" s="184"/>
      <c r="CJ680" s="184"/>
      <c r="CK680" s="184"/>
      <c r="CL680" s="184"/>
      <c r="CM680" s="184"/>
      <c r="CN680" s="184"/>
      <c r="CO680" s="184"/>
      <c r="CP680" s="184"/>
      <c r="CQ680" s="184"/>
      <c r="CR680" s="184"/>
      <c r="CS680" s="184"/>
      <c r="CT680" s="184"/>
      <c r="CU680" s="184"/>
      <c r="CV680" s="184"/>
      <c r="CW680" s="184"/>
      <c r="CX680" s="184"/>
      <c r="CY680" s="184"/>
      <c r="CZ680" s="184"/>
      <c r="DA680" s="184"/>
      <c r="DB680" s="184"/>
      <c r="DC680" s="184"/>
      <c r="DD680" s="184"/>
      <c r="DE680" s="184"/>
      <c r="DF680" s="184"/>
      <c r="DG680" s="184"/>
      <c r="DH680" s="184"/>
      <c r="DI680" s="184"/>
      <c r="DJ680" s="184"/>
      <c r="DK680" s="184"/>
      <c r="DL680" s="184"/>
      <c r="DM680" s="184"/>
      <c r="DN680" s="184"/>
      <c r="DO680" s="184"/>
      <c r="DP680" s="184"/>
      <c r="DQ680" s="184"/>
      <c r="DR680" s="184"/>
      <c r="DS680" s="184"/>
      <c r="DT680" s="184"/>
      <c r="DU680" s="184"/>
      <c r="DV680" s="184"/>
      <c r="DW680" s="184"/>
      <c r="DX680" s="184"/>
      <c r="DY680" s="184"/>
      <c r="DZ680" s="184"/>
      <c r="EA680" s="184"/>
      <c r="EB680" s="184"/>
      <c r="EC680" s="184"/>
      <c r="ED680" s="184"/>
      <c r="EE680" s="184"/>
      <c r="EF680" s="184"/>
      <c r="EG680" s="184"/>
      <c r="EH680" s="184"/>
      <c r="EI680" s="184"/>
      <c r="EJ680" s="184"/>
      <c r="EK680" s="184"/>
      <c r="EL680" s="184"/>
      <c r="EM680" s="184"/>
      <c r="EN680" s="184"/>
      <c r="EO680" s="184"/>
      <c r="EP680" s="184"/>
      <c r="EQ680" s="184"/>
      <c r="ER680" s="184"/>
      <c r="ES680" s="184"/>
      <c r="ET680" s="184"/>
      <c r="EU680" s="184"/>
      <c r="EV680" s="184"/>
      <c r="EW680" s="184"/>
      <c r="EX680" s="184"/>
      <c r="EY680" s="184"/>
      <c r="EZ680" s="184"/>
      <c r="FA680" s="184"/>
      <c r="FB680" s="184"/>
      <c r="FC680" s="184"/>
      <c r="FD680" s="184"/>
      <c r="FE680" s="184"/>
      <c r="FF680" s="184"/>
      <c r="FG680" s="184"/>
      <c r="FH680" s="184"/>
      <c r="FI680" s="184"/>
      <c r="FJ680" s="184"/>
      <c r="FK680" s="184"/>
      <c r="FL680" s="184"/>
      <c r="FM680" s="184"/>
      <c r="FN680" s="184"/>
      <c r="FO680" s="184"/>
      <c r="FP680" s="184"/>
      <c r="FQ680" s="184"/>
      <c r="FR680" s="184"/>
      <c r="FS680" s="184"/>
      <c r="FT680" s="184"/>
      <c r="FU680" s="184"/>
      <c r="FV680" s="184"/>
      <c r="FW680" s="184"/>
      <c r="FX680" s="184"/>
      <c r="FY680" s="184"/>
      <c r="FZ680" s="184"/>
      <c r="GA680" s="184"/>
      <c r="GB680" s="184"/>
      <c r="GC680" s="184"/>
      <c r="GD680" s="184"/>
      <c r="GE680" s="184"/>
      <c r="GF680" s="184"/>
      <c r="GG680" s="184"/>
      <c r="GH680" s="184"/>
      <c r="GI680" s="184"/>
      <c r="GJ680" s="184"/>
      <c r="GK680" s="184"/>
      <c r="GL680" s="184"/>
      <c r="GM680" s="184"/>
      <c r="GN680" s="184"/>
      <c r="GO680" s="184"/>
      <c r="GP680" s="184"/>
      <c r="GQ680" s="184"/>
      <c r="GR680" s="184"/>
      <c r="GS680" s="184"/>
      <c r="GT680" s="184"/>
      <c r="GU680" s="184"/>
      <c r="GV680" s="184"/>
      <c r="GW680" s="184"/>
      <c r="GX680" s="184"/>
      <c r="GY680" s="184"/>
      <c r="GZ680" s="184"/>
      <c r="HA680" s="184"/>
      <c r="HB680" s="184"/>
      <c r="HC680" s="184"/>
      <c r="HD680" s="184"/>
      <c r="HE680" s="184"/>
      <c r="HF680" s="184"/>
      <c r="HG680" s="184"/>
      <c r="HH680" s="184"/>
      <c r="HI680" s="184"/>
      <c r="HJ680" s="184"/>
      <c r="HK680" s="578"/>
      <c r="HL680" s="185"/>
    </row>
    <row r="681" spans="1:220">
      <c r="A681" s="284"/>
      <c r="B681" s="285"/>
      <c r="C681" s="286"/>
      <c r="D681" s="287"/>
      <c r="E681" s="288"/>
      <c r="F681" s="289"/>
      <c r="G681" s="289"/>
      <c r="H681" s="289"/>
      <c r="I681" s="289"/>
      <c r="J681" s="289"/>
      <c r="K681" s="289"/>
      <c r="L681" s="289"/>
      <c r="M681" s="572"/>
      <c r="N681" s="572"/>
      <c r="O681" s="572"/>
      <c r="P681" s="572"/>
      <c r="Q681" s="572"/>
      <c r="R681" s="572"/>
      <c r="S681" s="184"/>
      <c r="T681" s="184"/>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c r="BP681" s="184"/>
      <c r="BQ681" s="184"/>
      <c r="BR681" s="184"/>
      <c r="BS681" s="184"/>
      <c r="BT681" s="184"/>
      <c r="BU681" s="184"/>
      <c r="BV681" s="184"/>
      <c r="BW681" s="184"/>
      <c r="BX681" s="184"/>
      <c r="BY681" s="184"/>
      <c r="BZ681" s="184"/>
      <c r="CA681" s="184"/>
      <c r="CB681" s="184"/>
      <c r="CC681" s="184"/>
      <c r="CD681" s="184"/>
      <c r="CE681" s="184"/>
      <c r="CF681" s="184"/>
      <c r="CG681" s="184"/>
      <c r="CH681" s="184"/>
      <c r="CI681" s="184"/>
      <c r="CJ681" s="184"/>
      <c r="CK681" s="184"/>
      <c r="CL681" s="184"/>
      <c r="CM681" s="184"/>
      <c r="CN681" s="184"/>
      <c r="CO681" s="184"/>
      <c r="CP681" s="184"/>
      <c r="CQ681" s="184"/>
      <c r="CR681" s="184"/>
      <c r="CS681" s="184"/>
      <c r="CT681" s="184"/>
      <c r="CU681" s="184"/>
      <c r="CV681" s="184"/>
      <c r="CW681" s="184"/>
      <c r="CX681" s="184"/>
      <c r="CY681" s="184"/>
      <c r="CZ681" s="184"/>
      <c r="DA681" s="184"/>
      <c r="DB681" s="184"/>
      <c r="DC681" s="184"/>
      <c r="DD681" s="184"/>
      <c r="DE681" s="184"/>
      <c r="DF681" s="184"/>
      <c r="DG681" s="184"/>
      <c r="DH681" s="184"/>
      <c r="DI681" s="184"/>
      <c r="DJ681" s="184"/>
      <c r="DK681" s="184"/>
      <c r="DL681" s="184"/>
      <c r="DM681" s="184"/>
      <c r="DN681" s="184"/>
      <c r="DO681" s="184"/>
      <c r="DP681" s="184"/>
      <c r="DQ681" s="184"/>
      <c r="DR681" s="184"/>
      <c r="DS681" s="184"/>
      <c r="DT681" s="184"/>
      <c r="DU681" s="184"/>
      <c r="DV681" s="184"/>
      <c r="DW681" s="184"/>
      <c r="DX681" s="184"/>
      <c r="DY681" s="184"/>
      <c r="DZ681" s="184"/>
      <c r="EA681" s="184"/>
      <c r="EB681" s="184"/>
      <c r="EC681" s="184"/>
      <c r="ED681" s="184"/>
      <c r="EE681" s="184"/>
      <c r="EF681" s="184"/>
      <c r="EG681" s="184"/>
      <c r="EH681" s="184"/>
      <c r="EI681" s="184"/>
      <c r="EJ681" s="184"/>
      <c r="EK681" s="184"/>
      <c r="EL681" s="184"/>
      <c r="EM681" s="184"/>
      <c r="EN681" s="184"/>
      <c r="EO681" s="184"/>
      <c r="EP681" s="184"/>
      <c r="EQ681" s="184"/>
      <c r="ER681" s="184"/>
      <c r="ES681" s="184"/>
      <c r="ET681" s="184"/>
      <c r="EU681" s="184"/>
      <c r="EV681" s="184"/>
      <c r="EW681" s="184"/>
      <c r="EX681" s="184"/>
      <c r="EY681" s="184"/>
      <c r="EZ681" s="184"/>
      <c r="FA681" s="184"/>
      <c r="FB681" s="184"/>
      <c r="FC681" s="184"/>
      <c r="FD681" s="184"/>
      <c r="FE681" s="184"/>
      <c r="FF681" s="184"/>
      <c r="FG681" s="184"/>
      <c r="FH681" s="184"/>
      <c r="FI681" s="184"/>
      <c r="FJ681" s="184"/>
      <c r="FK681" s="184"/>
      <c r="FL681" s="184"/>
      <c r="FM681" s="184"/>
      <c r="FN681" s="184"/>
      <c r="FO681" s="184"/>
      <c r="FP681" s="184"/>
      <c r="FQ681" s="184"/>
      <c r="FR681" s="184"/>
      <c r="FS681" s="184"/>
      <c r="FT681" s="184"/>
      <c r="FU681" s="184"/>
      <c r="FV681" s="184"/>
      <c r="FW681" s="184"/>
      <c r="FX681" s="184"/>
      <c r="FY681" s="184"/>
      <c r="FZ681" s="184"/>
      <c r="GA681" s="184"/>
      <c r="GB681" s="184"/>
      <c r="GC681" s="184"/>
      <c r="GD681" s="184"/>
      <c r="GE681" s="184"/>
      <c r="GF681" s="184"/>
      <c r="GG681" s="184"/>
      <c r="GH681" s="184"/>
      <c r="GI681" s="184"/>
      <c r="GJ681" s="184"/>
      <c r="GK681" s="184"/>
      <c r="GL681" s="184"/>
      <c r="GM681" s="184"/>
      <c r="GN681" s="184"/>
      <c r="GO681" s="184"/>
      <c r="GP681" s="184"/>
      <c r="GQ681" s="184"/>
      <c r="GR681" s="184"/>
      <c r="GS681" s="184"/>
      <c r="GT681" s="184"/>
      <c r="GU681" s="184"/>
      <c r="GV681" s="184"/>
      <c r="GW681" s="184"/>
      <c r="GX681" s="184"/>
      <c r="GY681" s="184"/>
      <c r="GZ681" s="184"/>
      <c r="HA681" s="184"/>
      <c r="HB681" s="184"/>
      <c r="HC681" s="184"/>
      <c r="HD681" s="184"/>
      <c r="HE681" s="184"/>
      <c r="HF681" s="184"/>
      <c r="HG681" s="184"/>
      <c r="HH681" s="184"/>
      <c r="HI681" s="184"/>
      <c r="HJ681" s="184"/>
      <c r="HK681" s="578"/>
      <c r="HL681" s="185"/>
    </row>
    <row r="682" spans="1:220">
      <c r="A682" s="284"/>
      <c r="B682" s="285"/>
      <c r="C682" s="286"/>
      <c r="D682" s="287"/>
      <c r="E682" s="288"/>
      <c r="F682" s="289"/>
      <c r="G682" s="289"/>
      <c r="H682" s="289"/>
      <c r="I682" s="289"/>
      <c r="J682" s="289"/>
      <c r="K682" s="289"/>
      <c r="L682" s="289"/>
      <c r="M682" s="572"/>
      <c r="N682" s="572"/>
      <c r="O682" s="572"/>
      <c r="P682" s="572"/>
      <c r="Q682" s="572"/>
      <c r="R682" s="572"/>
      <c r="S682" s="184"/>
      <c r="T682" s="184"/>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184"/>
      <c r="BE682" s="184"/>
      <c r="BF682" s="184"/>
      <c r="BG682" s="184"/>
      <c r="BH682" s="184"/>
      <c r="BI682" s="184"/>
      <c r="BJ682" s="184"/>
      <c r="BK682" s="184"/>
      <c r="BL682" s="184"/>
      <c r="BM682" s="184"/>
      <c r="BN682" s="184"/>
      <c r="BO682" s="184"/>
      <c r="BP682" s="184"/>
      <c r="BQ682" s="184"/>
      <c r="BR682" s="184"/>
      <c r="BS682" s="184"/>
      <c r="BT682" s="184"/>
      <c r="BU682" s="184"/>
      <c r="BV682" s="184"/>
      <c r="BW682" s="184"/>
      <c r="BX682" s="184"/>
      <c r="BY682" s="184"/>
      <c r="BZ682" s="184"/>
      <c r="CA682" s="184"/>
      <c r="CB682" s="184"/>
      <c r="CC682" s="184"/>
      <c r="CD682" s="184"/>
      <c r="CE682" s="184"/>
      <c r="CF682" s="184"/>
      <c r="CG682" s="184"/>
      <c r="CH682" s="184"/>
      <c r="CI682" s="184"/>
      <c r="CJ682" s="184"/>
      <c r="CK682" s="184"/>
      <c r="CL682" s="184"/>
      <c r="CM682" s="184"/>
      <c r="CN682" s="184"/>
      <c r="CO682" s="184"/>
      <c r="CP682" s="184"/>
      <c r="CQ682" s="184"/>
      <c r="CR682" s="184"/>
      <c r="CS682" s="184"/>
      <c r="CT682" s="184"/>
      <c r="CU682" s="184"/>
      <c r="CV682" s="184"/>
      <c r="CW682" s="184"/>
      <c r="CX682" s="184"/>
      <c r="CY682" s="184"/>
      <c r="CZ682" s="184"/>
      <c r="DA682" s="184"/>
      <c r="DB682" s="184"/>
      <c r="DC682" s="184"/>
      <c r="DD682" s="184"/>
      <c r="DE682" s="184"/>
      <c r="DF682" s="184"/>
      <c r="DG682" s="184"/>
      <c r="DH682" s="184"/>
      <c r="DI682" s="184"/>
      <c r="DJ682" s="184"/>
      <c r="DK682" s="184"/>
      <c r="DL682" s="184"/>
      <c r="DM682" s="184"/>
      <c r="DN682" s="184"/>
      <c r="DO682" s="184"/>
      <c r="DP682" s="184"/>
      <c r="DQ682" s="184"/>
      <c r="DR682" s="184"/>
      <c r="DS682" s="184"/>
      <c r="DT682" s="184"/>
      <c r="DU682" s="184"/>
      <c r="DV682" s="184"/>
      <c r="DW682" s="184"/>
      <c r="DX682" s="184"/>
      <c r="DY682" s="184"/>
      <c r="DZ682" s="184"/>
      <c r="EA682" s="184"/>
      <c r="EB682" s="184"/>
      <c r="EC682" s="184"/>
      <c r="ED682" s="184"/>
      <c r="EE682" s="184"/>
      <c r="EF682" s="184"/>
      <c r="EG682" s="184"/>
      <c r="EH682" s="184"/>
      <c r="EI682" s="184"/>
      <c r="EJ682" s="184"/>
      <c r="EK682" s="184"/>
      <c r="EL682" s="184"/>
      <c r="EM682" s="184"/>
      <c r="EN682" s="184"/>
      <c r="EO682" s="184"/>
      <c r="EP682" s="184"/>
      <c r="EQ682" s="184"/>
      <c r="ER682" s="184"/>
      <c r="ES682" s="184"/>
      <c r="ET682" s="184"/>
      <c r="EU682" s="184"/>
      <c r="EV682" s="184"/>
      <c r="EW682" s="184"/>
      <c r="EX682" s="184"/>
      <c r="EY682" s="184"/>
      <c r="EZ682" s="184"/>
      <c r="FA682" s="184"/>
      <c r="FB682" s="184"/>
      <c r="FC682" s="184"/>
      <c r="FD682" s="184"/>
      <c r="FE682" s="184"/>
      <c r="FF682" s="184"/>
      <c r="FG682" s="184"/>
      <c r="FH682" s="184"/>
      <c r="FI682" s="184"/>
      <c r="FJ682" s="184"/>
      <c r="FK682" s="184"/>
      <c r="FL682" s="184"/>
      <c r="FM682" s="184"/>
      <c r="FN682" s="184"/>
      <c r="FO682" s="184"/>
      <c r="FP682" s="184"/>
      <c r="FQ682" s="184"/>
      <c r="FR682" s="184"/>
      <c r="FS682" s="184"/>
      <c r="FT682" s="184"/>
      <c r="FU682" s="184"/>
      <c r="FV682" s="184"/>
      <c r="FW682" s="184"/>
      <c r="FX682" s="184"/>
      <c r="FY682" s="184"/>
      <c r="FZ682" s="184"/>
      <c r="GA682" s="184"/>
      <c r="GB682" s="184"/>
      <c r="GC682" s="184"/>
      <c r="GD682" s="184"/>
      <c r="GE682" s="184"/>
      <c r="GF682" s="184"/>
      <c r="GG682" s="184"/>
      <c r="GH682" s="184"/>
      <c r="GI682" s="184"/>
      <c r="GJ682" s="184"/>
      <c r="GK682" s="184"/>
      <c r="GL682" s="184"/>
      <c r="GM682" s="184"/>
      <c r="GN682" s="184"/>
      <c r="GO682" s="184"/>
      <c r="GP682" s="184"/>
      <c r="GQ682" s="184"/>
      <c r="GR682" s="184"/>
      <c r="GS682" s="184"/>
      <c r="GT682" s="184"/>
      <c r="GU682" s="184"/>
      <c r="GV682" s="184"/>
      <c r="GW682" s="184"/>
      <c r="GX682" s="184"/>
      <c r="GY682" s="184"/>
      <c r="GZ682" s="184"/>
      <c r="HA682" s="184"/>
      <c r="HB682" s="184"/>
      <c r="HC682" s="184"/>
      <c r="HD682" s="184"/>
      <c r="HE682" s="184"/>
      <c r="HF682" s="184"/>
      <c r="HG682" s="184"/>
      <c r="HH682" s="184"/>
      <c r="HI682" s="184"/>
      <c r="HJ682" s="184"/>
      <c r="HK682" s="578"/>
      <c r="HL682" s="185"/>
    </row>
    <row r="683" spans="1:220">
      <c r="A683" s="284"/>
      <c r="B683" s="285"/>
      <c r="C683" s="286"/>
      <c r="D683" s="287"/>
      <c r="E683" s="288"/>
      <c r="F683" s="289"/>
      <c r="G683" s="289"/>
      <c r="H683" s="289"/>
      <c r="I683" s="289"/>
      <c r="J683" s="289"/>
      <c r="K683" s="289"/>
      <c r="L683" s="289"/>
      <c r="M683" s="572"/>
      <c r="N683" s="572"/>
      <c r="O683" s="572"/>
      <c r="P683" s="572"/>
      <c r="Q683" s="572"/>
      <c r="R683" s="572"/>
      <c r="S683" s="184"/>
      <c r="T683" s="184"/>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184"/>
      <c r="BE683" s="184"/>
      <c r="BF683" s="184"/>
      <c r="BG683" s="184"/>
      <c r="BH683" s="184"/>
      <c r="BI683" s="184"/>
      <c r="BJ683" s="184"/>
      <c r="BK683" s="184"/>
      <c r="BL683" s="184"/>
      <c r="BM683" s="184"/>
      <c r="BN683" s="184"/>
      <c r="BO683" s="184"/>
      <c r="BP683" s="184"/>
      <c r="BQ683" s="184"/>
      <c r="BR683" s="184"/>
      <c r="BS683" s="184"/>
      <c r="BT683" s="184"/>
      <c r="BU683" s="184"/>
      <c r="BV683" s="184"/>
      <c r="BW683" s="184"/>
      <c r="BX683" s="184"/>
      <c r="BY683" s="184"/>
      <c r="BZ683" s="184"/>
      <c r="CA683" s="184"/>
      <c r="CB683" s="184"/>
      <c r="CC683" s="184"/>
      <c r="CD683" s="184"/>
      <c r="CE683" s="184"/>
      <c r="CF683" s="184"/>
      <c r="CG683" s="184"/>
      <c r="CH683" s="184"/>
      <c r="CI683" s="184"/>
      <c r="CJ683" s="184"/>
      <c r="CK683" s="184"/>
      <c r="CL683" s="184"/>
      <c r="CM683" s="184"/>
      <c r="CN683" s="184"/>
      <c r="CO683" s="184"/>
      <c r="CP683" s="184"/>
      <c r="CQ683" s="184"/>
      <c r="CR683" s="184"/>
      <c r="CS683" s="184"/>
      <c r="CT683" s="184"/>
      <c r="CU683" s="184"/>
      <c r="CV683" s="184"/>
      <c r="CW683" s="184"/>
      <c r="CX683" s="184"/>
      <c r="CY683" s="184"/>
      <c r="CZ683" s="184"/>
      <c r="DA683" s="184"/>
      <c r="DB683" s="184"/>
      <c r="DC683" s="184"/>
      <c r="DD683" s="184"/>
      <c r="DE683" s="184"/>
      <c r="DF683" s="184"/>
      <c r="DG683" s="184"/>
      <c r="DH683" s="184"/>
      <c r="DI683" s="184"/>
      <c r="DJ683" s="184"/>
      <c r="DK683" s="184"/>
      <c r="DL683" s="184"/>
      <c r="DM683" s="184"/>
      <c r="DN683" s="184"/>
      <c r="DO683" s="184"/>
      <c r="DP683" s="184"/>
      <c r="DQ683" s="184"/>
      <c r="DR683" s="184"/>
      <c r="DS683" s="184"/>
      <c r="DT683" s="184"/>
      <c r="DU683" s="184"/>
      <c r="DV683" s="184"/>
      <c r="DW683" s="184"/>
      <c r="DX683" s="184"/>
      <c r="DY683" s="184"/>
      <c r="DZ683" s="184"/>
      <c r="EA683" s="184"/>
      <c r="EB683" s="184"/>
      <c r="EC683" s="184"/>
      <c r="ED683" s="184"/>
      <c r="EE683" s="184"/>
      <c r="EF683" s="184"/>
      <c r="EG683" s="184"/>
      <c r="EH683" s="184"/>
      <c r="EI683" s="184"/>
      <c r="EJ683" s="184"/>
      <c r="EK683" s="184"/>
      <c r="EL683" s="184"/>
      <c r="EM683" s="184"/>
      <c r="EN683" s="184"/>
      <c r="EO683" s="184"/>
      <c r="EP683" s="184"/>
      <c r="EQ683" s="184"/>
      <c r="ER683" s="184"/>
      <c r="ES683" s="184"/>
      <c r="ET683" s="184"/>
      <c r="EU683" s="184"/>
      <c r="EV683" s="184"/>
      <c r="EW683" s="184"/>
      <c r="EX683" s="184"/>
      <c r="EY683" s="184"/>
      <c r="EZ683" s="184"/>
      <c r="FA683" s="184"/>
      <c r="FB683" s="184"/>
      <c r="FC683" s="184"/>
      <c r="FD683" s="184"/>
      <c r="FE683" s="184"/>
      <c r="FF683" s="184"/>
      <c r="FG683" s="184"/>
      <c r="FH683" s="184"/>
      <c r="FI683" s="184"/>
      <c r="FJ683" s="184"/>
      <c r="FK683" s="184"/>
      <c r="FL683" s="184"/>
      <c r="FM683" s="184"/>
      <c r="FN683" s="184"/>
      <c r="FO683" s="184"/>
      <c r="FP683" s="184"/>
      <c r="FQ683" s="184"/>
      <c r="FR683" s="184"/>
      <c r="FS683" s="184"/>
      <c r="FT683" s="184"/>
      <c r="FU683" s="184"/>
      <c r="FV683" s="184"/>
      <c r="FW683" s="184"/>
      <c r="FX683" s="184"/>
      <c r="FY683" s="184"/>
      <c r="FZ683" s="184"/>
      <c r="GA683" s="184"/>
      <c r="GB683" s="184"/>
      <c r="GC683" s="184"/>
      <c r="GD683" s="184"/>
      <c r="GE683" s="184"/>
      <c r="GF683" s="184"/>
      <c r="GG683" s="184"/>
      <c r="GH683" s="184"/>
      <c r="GI683" s="184"/>
      <c r="GJ683" s="184"/>
      <c r="GK683" s="184"/>
      <c r="GL683" s="184"/>
      <c r="GM683" s="184"/>
      <c r="GN683" s="184"/>
      <c r="GO683" s="184"/>
      <c r="GP683" s="184"/>
      <c r="GQ683" s="184"/>
      <c r="GR683" s="184"/>
      <c r="GS683" s="184"/>
      <c r="GT683" s="184"/>
      <c r="GU683" s="184"/>
      <c r="GV683" s="184"/>
      <c r="GW683" s="184"/>
      <c r="GX683" s="184"/>
      <c r="GY683" s="184"/>
      <c r="GZ683" s="184"/>
      <c r="HA683" s="184"/>
      <c r="HB683" s="184"/>
      <c r="HC683" s="184"/>
      <c r="HD683" s="184"/>
      <c r="HE683" s="184"/>
      <c r="HF683" s="184"/>
      <c r="HG683" s="184"/>
      <c r="HH683" s="184"/>
      <c r="HI683" s="184"/>
      <c r="HJ683" s="184"/>
      <c r="HK683" s="578"/>
      <c r="HL683" s="185"/>
    </row>
    <row r="684" spans="1:220">
      <c r="A684" s="284"/>
      <c r="B684" s="285"/>
      <c r="C684" s="286"/>
      <c r="D684" s="287"/>
      <c r="E684" s="288"/>
      <c r="F684" s="289"/>
      <c r="G684" s="289"/>
      <c r="H684" s="289"/>
      <c r="I684" s="289"/>
      <c r="J684" s="289"/>
      <c r="K684" s="289"/>
      <c r="L684" s="289"/>
      <c r="M684" s="572"/>
      <c r="N684" s="572"/>
      <c r="O684" s="572"/>
      <c r="P684" s="572"/>
      <c r="Q684" s="572"/>
      <c r="R684" s="572"/>
      <c r="S684" s="184"/>
      <c r="T684" s="184"/>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184"/>
      <c r="BE684" s="184"/>
      <c r="BF684" s="184"/>
      <c r="BG684" s="184"/>
      <c r="BH684" s="184"/>
      <c r="BI684" s="184"/>
      <c r="BJ684" s="184"/>
      <c r="BK684" s="184"/>
      <c r="BL684" s="184"/>
      <c r="BM684" s="184"/>
      <c r="BN684" s="184"/>
      <c r="BO684" s="184"/>
      <c r="BP684" s="184"/>
      <c r="BQ684" s="184"/>
      <c r="BR684" s="184"/>
      <c r="BS684" s="184"/>
      <c r="BT684" s="184"/>
      <c r="BU684" s="184"/>
      <c r="BV684" s="184"/>
      <c r="BW684" s="184"/>
      <c r="BX684" s="184"/>
      <c r="BY684" s="184"/>
      <c r="BZ684" s="184"/>
      <c r="CA684" s="184"/>
      <c r="CB684" s="184"/>
      <c r="CC684" s="184"/>
      <c r="CD684" s="184"/>
      <c r="CE684" s="184"/>
      <c r="CF684" s="184"/>
      <c r="CG684" s="184"/>
      <c r="CH684" s="184"/>
      <c r="CI684" s="184"/>
      <c r="CJ684" s="184"/>
      <c r="CK684" s="184"/>
      <c r="CL684" s="184"/>
      <c r="CM684" s="184"/>
      <c r="CN684" s="184"/>
      <c r="CO684" s="184"/>
      <c r="CP684" s="184"/>
      <c r="CQ684" s="184"/>
      <c r="CR684" s="184"/>
      <c r="CS684" s="184"/>
      <c r="CT684" s="184"/>
      <c r="CU684" s="184"/>
      <c r="CV684" s="184"/>
      <c r="CW684" s="184"/>
      <c r="CX684" s="184"/>
      <c r="CY684" s="184"/>
      <c r="CZ684" s="184"/>
      <c r="DA684" s="184"/>
      <c r="DB684" s="184"/>
      <c r="DC684" s="184"/>
      <c r="DD684" s="184"/>
      <c r="DE684" s="184"/>
      <c r="DF684" s="184"/>
      <c r="DG684" s="184"/>
      <c r="DH684" s="184"/>
      <c r="DI684" s="184"/>
      <c r="DJ684" s="184"/>
      <c r="DK684" s="184"/>
      <c r="DL684" s="184"/>
      <c r="DM684" s="184"/>
      <c r="DN684" s="184"/>
      <c r="DO684" s="184"/>
      <c r="DP684" s="184"/>
      <c r="DQ684" s="184"/>
      <c r="DR684" s="184"/>
      <c r="DS684" s="184"/>
      <c r="DT684" s="184"/>
      <c r="DU684" s="184"/>
      <c r="DV684" s="184"/>
      <c r="DW684" s="184"/>
      <c r="DX684" s="184"/>
      <c r="DY684" s="184"/>
      <c r="DZ684" s="184"/>
      <c r="EA684" s="184"/>
      <c r="EB684" s="184"/>
      <c r="EC684" s="184"/>
      <c r="ED684" s="184"/>
      <c r="EE684" s="184"/>
      <c r="EF684" s="184"/>
      <c r="EG684" s="184"/>
      <c r="EH684" s="184"/>
      <c r="EI684" s="184"/>
      <c r="EJ684" s="184"/>
      <c r="EK684" s="184"/>
      <c r="EL684" s="184"/>
      <c r="EM684" s="184"/>
      <c r="EN684" s="184"/>
      <c r="EO684" s="184"/>
      <c r="EP684" s="184"/>
      <c r="EQ684" s="184"/>
      <c r="ER684" s="184"/>
      <c r="ES684" s="184"/>
      <c r="ET684" s="184"/>
      <c r="EU684" s="184"/>
      <c r="EV684" s="184"/>
      <c r="EW684" s="184"/>
      <c r="EX684" s="184"/>
      <c r="EY684" s="184"/>
      <c r="EZ684" s="184"/>
      <c r="FA684" s="184"/>
      <c r="FB684" s="184"/>
      <c r="FC684" s="184"/>
      <c r="FD684" s="184"/>
      <c r="FE684" s="184"/>
      <c r="FF684" s="184"/>
      <c r="FG684" s="184"/>
      <c r="FH684" s="184"/>
      <c r="FI684" s="184"/>
      <c r="FJ684" s="184"/>
      <c r="FK684" s="184"/>
      <c r="FL684" s="184"/>
      <c r="FM684" s="184"/>
      <c r="FN684" s="184"/>
      <c r="FO684" s="184"/>
      <c r="FP684" s="184"/>
      <c r="FQ684" s="184"/>
      <c r="FR684" s="184"/>
      <c r="FS684" s="184"/>
      <c r="FT684" s="184"/>
      <c r="FU684" s="184"/>
      <c r="FV684" s="184"/>
      <c r="FW684" s="184"/>
      <c r="FX684" s="184"/>
      <c r="FY684" s="184"/>
      <c r="FZ684" s="184"/>
      <c r="GA684" s="184"/>
      <c r="GB684" s="184"/>
      <c r="GC684" s="184"/>
      <c r="GD684" s="184"/>
      <c r="GE684" s="184"/>
      <c r="GF684" s="184"/>
      <c r="GG684" s="184"/>
      <c r="GH684" s="184"/>
      <c r="GI684" s="184"/>
      <c r="GJ684" s="184"/>
      <c r="GK684" s="184"/>
      <c r="GL684" s="184"/>
      <c r="GM684" s="184"/>
      <c r="GN684" s="184"/>
      <c r="GO684" s="184"/>
      <c r="GP684" s="184"/>
      <c r="GQ684" s="184"/>
      <c r="GR684" s="184"/>
      <c r="GS684" s="184"/>
      <c r="GT684" s="184"/>
      <c r="GU684" s="184"/>
      <c r="GV684" s="184"/>
      <c r="GW684" s="184"/>
      <c r="GX684" s="184"/>
      <c r="GY684" s="184"/>
      <c r="GZ684" s="184"/>
      <c r="HA684" s="184"/>
      <c r="HB684" s="184"/>
      <c r="HC684" s="184"/>
      <c r="HD684" s="184"/>
      <c r="HE684" s="184"/>
      <c r="HF684" s="184"/>
      <c r="HG684" s="184"/>
      <c r="HH684" s="184"/>
      <c r="HI684" s="184"/>
      <c r="HJ684" s="184"/>
      <c r="HK684" s="578"/>
      <c r="HL684" s="185"/>
    </row>
    <row r="685" spans="1:220">
      <c r="A685" s="284"/>
      <c r="B685" s="285"/>
      <c r="C685" s="286"/>
      <c r="D685" s="287"/>
      <c r="E685" s="288"/>
      <c r="F685" s="289"/>
      <c r="G685" s="289"/>
      <c r="H685" s="289"/>
      <c r="I685" s="289"/>
      <c r="J685" s="289"/>
      <c r="K685" s="289"/>
      <c r="L685" s="289"/>
      <c r="M685" s="572"/>
      <c r="N685" s="572"/>
      <c r="O685" s="572"/>
      <c r="P685" s="572"/>
      <c r="Q685" s="572"/>
      <c r="R685" s="572"/>
      <c r="S685" s="184"/>
      <c r="T685" s="184"/>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184"/>
      <c r="BE685" s="184"/>
      <c r="BF685" s="184"/>
      <c r="BG685" s="184"/>
      <c r="BH685" s="184"/>
      <c r="BI685" s="184"/>
      <c r="BJ685" s="184"/>
      <c r="BK685" s="184"/>
      <c r="BL685" s="184"/>
      <c r="BM685" s="184"/>
      <c r="BN685" s="184"/>
      <c r="BO685" s="184"/>
      <c r="BP685" s="184"/>
      <c r="BQ685" s="184"/>
      <c r="BR685" s="184"/>
      <c r="BS685" s="184"/>
      <c r="BT685" s="184"/>
      <c r="BU685" s="184"/>
      <c r="BV685" s="184"/>
      <c r="BW685" s="184"/>
      <c r="BX685" s="184"/>
      <c r="BY685" s="184"/>
      <c r="BZ685" s="184"/>
      <c r="CA685" s="184"/>
      <c r="CB685" s="184"/>
      <c r="CC685" s="184"/>
      <c r="CD685" s="184"/>
      <c r="CE685" s="184"/>
      <c r="CF685" s="184"/>
      <c r="CG685" s="184"/>
      <c r="CH685" s="184"/>
      <c r="CI685" s="184"/>
      <c r="CJ685" s="184"/>
      <c r="CK685" s="184"/>
      <c r="CL685" s="184"/>
      <c r="CM685" s="184"/>
      <c r="CN685" s="184"/>
      <c r="CO685" s="184"/>
      <c r="CP685" s="184"/>
      <c r="CQ685" s="184"/>
      <c r="CR685" s="184"/>
      <c r="CS685" s="184"/>
      <c r="CT685" s="184"/>
      <c r="CU685" s="184"/>
      <c r="CV685" s="184"/>
      <c r="CW685" s="184"/>
      <c r="CX685" s="184"/>
      <c r="CY685" s="184"/>
      <c r="CZ685" s="184"/>
      <c r="DA685" s="184"/>
      <c r="DB685" s="184"/>
      <c r="DC685" s="184"/>
      <c r="DD685" s="184"/>
      <c r="DE685" s="184"/>
      <c r="DF685" s="184"/>
      <c r="DG685" s="184"/>
      <c r="DH685" s="184"/>
      <c r="DI685" s="184"/>
      <c r="DJ685" s="184"/>
      <c r="DK685" s="184"/>
      <c r="DL685" s="184"/>
      <c r="DM685" s="184"/>
      <c r="DN685" s="184"/>
      <c r="DO685" s="184"/>
      <c r="DP685" s="184"/>
      <c r="DQ685" s="184"/>
      <c r="DR685" s="184"/>
      <c r="DS685" s="184"/>
      <c r="DT685" s="184"/>
      <c r="DU685" s="184"/>
      <c r="DV685" s="184"/>
      <c r="DW685" s="184"/>
      <c r="DX685" s="184"/>
      <c r="DY685" s="184"/>
      <c r="DZ685" s="184"/>
      <c r="EA685" s="184"/>
      <c r="EB685" s="184"/>
      <c r="EC685" s="184"/>
      <c r="ED685" s="184"/>
      <c r="EE685" s="184"/>
      <c r="EF685" s="184"/>
      <c r="EG685" s="184"/>
      <c r="EH685" s="184"/>
      <c r="EI685" s="184"/>
      <c r="EJ685" s="184"/>
      <c r="EK685" s="184"/>
      <c r="EL685" s="184"/>
      <c r="EM685" s="184"/>
      <c r="EN685" s="184"/>
      <c r="EO685" s="184"/>
      <c r="EP685" s="184"/>
      <c r="EQ685" s="184"/>
      <c r="ER685" s="184"/>
      <c r="ES685" s="184"/>
      <c r="ET685" s="184"/>
      <c r="EU685" s="184"/>
      <c r="EV685" s="184"/>
      <c r="EW685" s="184"/>
      <c r="EX685" s="184"/>
      <c r="EY685" s="184"/>
      <c r="EZ685" s="184"/>
      <c r="FA685" s="184"/>
      <c r="FB685" s="184"/>
      <c r="FC685" s="184"/>
      <c r="FD685" s="184"/>
      <c r="FE685" s="184"/>
      <c r="FF685" s="184"/>
      <c r="FG685" s="184"/>
      <c r="FH685" s="184"/>
      <c r="FI685" s="184"/>
      <c r="FJ685" s="184"/>
      <c r="FK685" s="184"/>
      <c r="FL685" s="184"/>
      <c r="FM685" s="184"/>
      <c r="FN685" s="184"/>
      <c r="FO685" s="184"/>
      <c r="FP685" s="184"/>
      <c r="FQ685" s="184"/>
      <c r="FR685" s="184"/>
      <c r="FS685" s="184"/>
      <c r="FT685" s="184"/>
      <c r="FU685" s="184"/>
      <c r="FV685" s="184"/>
      <c r="FW685" s="184"/>
      <c r="FX685" s="184"/>
      <c r="FY685" s="184"/>
      <c r="FZ685" s="184"/>
      <c r="GA685" s="184"/>
      <c r="GB685" s="184"/>
      <c r="GC685" s="184"/>
      <c r="GD685" s="184"/>
      <c r="GE685" s="184"/>
      <c r="GF685" s="184"/>
      <c r="GG685" s="184"/>
      <c r="GH685" s="184"/>
      <c r="GI685" s="184"/>
      <c r="GJ685" s="184"/>
      <c r="GK685" s="184"/>
      <c r="GL685" s="184"/>
      <c r="GM685" s="184"/>
      <c r="GN685" s="184"/>
      <c r="GO685" s="184"/>
      <c r="GP685" s="184"/>
      <c r="GQ685" s="184"/>
      <c r="GR685" s="184"/>
      <c r="GS685" s="184"/>
      <c r="GT685" s="184"/>
      <c r="GU685" s="184"/>
      <c r="GV685" s="184"/>
      <c r="GW685" s="184"/>
      <c r="GX685" s="184"/>
      <c r="GY685" s="184"/>
      <c r="GZ685" s="184"/>
      <c r="HA685" s="184"/>
      <c r="HB685" s="184"/>
      <c r="HC685" s="184"/>
      <c r="HD685" s="184"/>
      <c r="HE685" s="184"/>
      <c r="HF685" s="184"/>
      <c r="HG685" s="184"/>
      <c r="HH685" s="184"/>
      <c r="HI685" s="184"/>
      <c r="HJ685" s="184"/>
      <c r="HK685" s="578"/>
      <c r="HL685" s="185"/>
    </row>
    <row r="686" spans="1:220">
      <c r="A686" s="284"/>
      <c r="B686" s="285"/>
      <c r="C686" s="286"/>
      <c r="D686" s="287"/>
      <c r="E686" s="288"/>
      <c r="F686" s="289"/>
      <c r="G686" s="289"/>
      <c r="H686" s="289"/>
      <c r="I686" s="289"/>
      <c r="J686" s="289"/>
      <c r="K686" s="289"/>
      <c r="L686" s="289"/>
      <c r="M686" s="572"/>
      <c r="N686" s="572"/>
      <c r="O686" s="572"/>
      <c r="P686" s="572"/>
      <c r="Q686" s="572"/>
      <c r="R686" s="572"/>
      <c r="S686" s="184"/>
      <c r="T686" s="184"/>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184"/>
      <c r="BE686" s="184"/>
      <c r="BF686" s="184"/>
      <c r="BG686" s="184"/>
      <c r="BH686" s="184"/>
      <c r="BI686" s="184"/>
      <c r="BJ686" s="184"/>
      <c r="BK686" s="184"/>
      <c r="BL686" s="184"/>
      <c r="BM686" s="184"/>
      <c r="BN686" s="184"/>
      <c r="BO686" s="184"/>
      <c r="BP686" s="184"/>
      <c r="BQ686" s="184"/>
      <c r="BR686" s="184"/>
      <c r="BS686" s="184"/>
      <c r="BT686" s="184"/>
      <c r="BU686" s="184"/>
      <c r="BV686" s="184"/>
      <c r="BW686" s="184"/>
      <c r="BX686" s="184"/>
      <c r="BY686" s="184"/>
      <c r="BZ686" s="184"/>
      <c r="CA686" s="184"/>
      <c r="CB686" s="184"/>
      <c r="CC686" s="184"/>
      <c r="CD686" s="184"/>
      <c r="CE686" s="184"/>
      <c r="CF686" s="184"/>
      <c r="CG686" s="184"/>
      <c r="CH686" s="184"/>
      <c r="CI686" s="184"/>
      <c r="CJ686" s="184"/>
      <c r="CK686" s="184"/>
      <c r="CL686" s="184"/>
      <c r="CM686" s="184"/>
      <c r="CN686" s="184"/>
      <c r="CO686" s="184"/>
      <c r="CP686" s="184"/>
      <c r="CQ686" s="184"/>
      <c r="CR686" s="184"/>
      <c r="CS686" s="184"/>
      <c r="CT686" s="184"/>
      <c r="CU686" s="184"/>
      <c r="CV686" s="184"/>
      <c r="CW686" s="184"/>
      <c r="CX686" s="184"/>
      <c r="CY686" s="184"/>
      <c r="CZ686" s="184"/>
      <c r="DA686" s="184"/>
      <c r="DB686" s="184"/>
      <c r="DC686" s="184"/>
      <c r="DD686" s="184"/>
      <c r="DE686" s="184"/>
      <c r="DF686" s="184"/>
      <c r="DG686" s="184"/>
      <c r="DH686" s="184"/>
      <c r="DI686" s="184"/>
      <c r="DJ686" s="184"/>
      <c r="DK686" s="184"/>
      <c r="DL686" s="184"/>
      <c r="DM686" s="184"/>
      <c r="DN686" s="184"/>
      <c r="DO686" s="184"/>
      <c r="DP686" s="184"/>
      <c r="DQ686" s="184"/>
      <c r="DR686" s="184"/>
      <c r="DS686" s="184"/>
      <c r="DT686" s="184"/>
      <c r="DU686" s="184"/>
      <c r="DV686" s="184"/>
      <c r="DW686" s="184"/>
      <c r="DX686" s="184"/>
      <c r="DY686" s="184"/>
      <c r="DZ686" s="184"/>
      <c r="EA686" s="184"/>
      <c r="EB686" s="184"/>
      <c r="EC686" s="184"/>
      <c r="ED686" s="184"/>
      <c r="EE686" s="184"/>
      <c r="EF686" s="184"/>
      <c r="EG686" s="184"/>
      <c r="EH686" s="184"/>
      <c r="EI686" s="184"/>
      <c r="EJ686" s="184"/>
      <c r="EK686" s="184"/>
      <c r="EL686" s="184"/>
      <c r="EM686" s="184"/>
      <c r="EN686" s="184"/>
      <c r="EO686" s="184"/>
      <c r="EP686" s="184"/>
      <c r="EQ686" s="184"/>
      <c r="ER686" s="184"/>
      <c r="ES686" s="184"/>
      <c r="ET686" s="184"/>
      <c r="EU686" s="184"/>
      <c r="EV686" s="184"/>
      <c r="EW686" s="184"/>
      <c r="EX686" s="184"/>
      <c r="EY686" s="184"/>
      <c r="EZ686" s="184"/>
      <c r="FA686" s="184"/>
      <c r="FB686" s="184"/>
      <c r="FC686" s="184"/>
      <c r="FD686" s="184"/>
      <c r="FE686" s="184"/>
      <c r="FF686" s="184"/>
      <c r="FG686" s="184"/>
      <c r="FH686" s="184"/>
      <c r="FI686" s="184"/>
      <c r="FJ686" s="184"/>
      <c r="FK686" s="184"/>
      <c r="FL686" s="184"/>
      <c r="FM686" s="184"/>
      <c r="FN686" s="184"/>
      <c r="FO686" s="184"/>
      <c r="FP686" s="184"/>
      <c r="FQ686" s="184"/>
      <c r="FR686" s="184"/>
      <c r="FS686" s="184"/>
      <c r="FT686" s="184"/>
      <c r="FU686" s="184"/>
      <c r="FV686" s="184"/>
      <c r="FW686" s="184"/>
      <c r="FX686" s="184"/>
      <c r="FY686" s="184"/>
      <c r="FZ686" s="184"/>
      <c r="GA686" s="184"/>
      <c r="GB686" s="184"/>
      <c r="GC686" s="184"/>
      <c r="GD686" s="184"/>
      <c r="GE686" s="184"/>
      <c r="GF686" s="184"/>
      <c r="GG686" s="184"/>
      <c r="GH686" s="184"/>
      <c r="GI686" s="184"/>
      <c r="GJ686" s="184"/>
      <c r="GK686" s="184"/>
      <c r="GL686" s="184"/>
      <c r="GM686" s="184"/>
      <c r="GN686" s="184"/>
      <c r="GO686" s="184"/>
      <c r="GP686" s="184"/>
      <c r="GQ686" s="184"/>
      <c r="GR686" s="184"/>
      <c r="GS686" s="184"/>
      <c r="GT686" s="184"/>
      <c r="GU686" s="184"/>
      <c r="GV686" s="184"/>
      <c r="GW686" s="184"/>
      <c r="GX686" s="184"/>
      <c r="GY686" s="184"/>
      <c r="GZ686" s="184"/>
      <c r="HA686" s="184"/>
      <c r="HB686" s="184"/>
      <c r="HC686" s="184"/>
      <c r="HD686" s="184"/>
      <c r="HE686" s="184"/>
      <c r="HF686" s="184"/>
      <c r="HG686" s="184"/>
      <c r="HH686" s="184"/>
      <c r="HI686" s="184"/>
      <c r="HJ686" s="184"/>
      <c r="HK686" s="578"/>
      <c r="HL686" s="185"/>
    </row>
    <row r="687" spans="1:220">
      <c r="A687" s="284"/>
      <c r="B687" s="285"/>
      <c r="C687" s="286"/>
      <c r="D687" s="287"/>
      <c r="E687" s="288"/>
      <c r="F687" s="289"/>
      <c r="G687" s="289"/>
      <c r="H687" s="289"/>
      <c r="I687" s="289"/>
      <c r="J687" s="289"/>
      <c r="K687" s="289"/>
      <c r="L687" s="289"/>
      <c r="M687" s="572"/>
      <c r="N687" s="572"/>
      <c r="O687" s="572"/>
      <c r="P687" s="572"/>
      <c r="Q687" s="572"/>
      <c r="R687" s="572"/>
      <c r="S687" s="184"/>
      <c r="T687" s="184"/>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c r="CE687" s="184"/>
      <c r="CF687" s="184"/>
      <c r="CG687" s="184"/>
      <c r="CH687" s="184"/>
      <c r="CI687" s="184"/>
      <c r="CJ687" s="184"/>
      <c r="CK687" s="184"/>
      <c r="CL687" s="184"/>
      <c r="CM687" s="184"/>
      <c r="CN687" s="184"/>
      <c r="CO687" s="184"/>
      <c r="CP687" s="184"/>
      <c r="CQ687" s="184"/>
      <c r="CR687" s="184"/>
      <c r="CS687" s="184"/>
      <c r="CT687" s="184"/>
      <c r="CU687" s="184"/>
      <c r="CV687" s="184"/>
      <c r="CW687" s="184"/>
      <c r="CX687" s="184"/>
      <c r="CY687" s="184"/>
      <c r="CZ687" s="184"/>
      <c r="DA687" s="184"/>
      <c r="DB687" s="184"/>
      <c r="DC687" s="184"/>
      <c r="DD687" s="184"/>
      <c r="DE687" s="184"/>
      <c r="DF687" s="184"/>
      <c r="DG687" s="184"/>
      <c r="DH687" s="184"/>
      <c r="DI687" s="184"/>
      <c r="DJ687" s="184"/>
      <c r="DK687" s="184"/>
      <c r="DL687" s="184"/>
      <c r="DM687" s="184"/>
      <c r="DN687" s="184"/>
      <c r="DO687" s="184"/>
      <c r="DP687" s="184"/>
      <c r="DQ687" s="184"/>
      <c r="DR687" s="184"/>
      <c r="DS687" s="184"/>
      <c r="DT687" s="184"/>
      <c r="DU687" s="184"/>
      <c r="DV687" s="184"/>
      <c r="DW687" s="184"/>
      <c r="DX687" s="184"/>
      <c r="DY687" s="184"/>
      <c r="DZ687" s="184"/>
      <c r="EA687" s="184"/>
      <c r="EB687" s="184"/>
      <c r="EC687" s="184"/>
      <c r="ED687" s="184"/>
      <c r="EE687" s="184"/>
      <c r="EF687" s="184"/>
      <c r="EG687" s="184"/>
      <c r="EH687" s="184"/>
      <c r="EI687" s="184"/>
      <c r="EJ687" s="184"/>
      <c r="EK687" s="184"/>
      <c r="EL687" s="184"/>
      <c r="EM687" s="184"/>
      <c r="EN687" s="184"/>
      <c r="EO687" s="184"/>
      <c r="EP687" s="184"/>
      <c r="EQ687" s="184"/>
      <c r="ER687" s="184"/>
      <c r="ES687" s="184"/>
      <c r="ET687" s="184"/>
      <c r="EU687" s="184"/>
      <c r="EV687" s="184"/>
      <c r="EW687" s="184"/>
      <c r="EX687" s="184"/>
      <c r="EY687" s="184"/>
      <c r="EZ687" s="184"/>
      <c r="FA687" s="184"/>
      <c r="FB687" s="184"/>
      <c r="FC687" s="184"/>
      <c r="FD687" s="184"/>
      <c r="FE687" s="184"/>
      <c r="FF687" s="184"/>
      <c r="FG687" s="184"/>
      <c r="FH687" s="184"/>
      <c r="FI687" s="184"/>
      <c r="FJ687" s="184"/>
      <c r="FK687" s="184"/>
      <c r="FL687" s="184"/>
      <c r="FM687" s="184"/>
      <c r="FN687" s="184"/>
      <c r="FO687" s="184"/>
      <c r="FP687" s="184"/>
      <c r="FQ687" s="184"/>
      <c r="FR687" s="184"/>
      <c r="FS687" s="184"/>
      <c r="FT687" s="184"/>
      <c r="FU687" s="184"/>
      <c r="FV687" s="184"/>
      <c r="FW687" s="184"/>
      <c r="FX687" s="184"/>
      <c r="FY687" s="184"/>
      <c r="FZ687" s="184"/>
      <c r="GA687" s="184"/>
      <c r="GB687" s="184"/>
      <c r="GC687" s="184"/>
      <c r="GD687" s="184"/>
      <c r="GE687" s="184"/>
      <c r="GF687" s="184"/>
      <c r="GG687" s="184"/>
      <c r="GH687" s="184"/>
      <c r="GI687" s="184"/>
      <c r="GJ687" s="184"/>
      <c r="GK687" s="184"/>
      <c r="GL687" s="184"/>
      <c r="GM687" s="184"/>
      <c r="GN687" s="184"/>
      <c r="GO687" s="184"/>
      <c r="GP687" s="184"/>
      <c r="GQ687" s="184"/>
      <c r="GR687" s="184"/>
      <c r="GS687" s="184"/>
      <c r="GT687" s="184"/>
      <c r="GU687" s="184"/>
      <c r="GV687" s="184"/>
      <c r="GW687" s="184"/>
      <c r="GX687" s="184"/>
      <c r="GY687" s="184"/>
      <c r="GZ687" s="184"/>
      <c r="HA687" s="184"/>
      <c r="HB687" s="184"/>
      <c r="HC687" s="184"/>
      <c r="HD687" s="184"/>
      <c r="HE687" s="184"/>
      <c r="HF687" s="184"/>
      <c r="HG687" s="184"/>
      <c r="HH687" s="184"/>
      <c r="HI687" s="184"/>
      <c r="HJ687" s="184"/>
      <c r="HK687" s="578"/>
      <c r="HL687" s="185"/>
    </row>
    <row r="688" spans="1:220">
      <c r="A688" s="284"/>
      <c r="B688" s="285"/>
      <c r="C688" s="286"/>
      <c r="D688" s="287"/>
      <c r="E688" s="288"/>
      <c r="F688" s="289"/>
      <c r="G688" s="289"/>
      <c r="H688" s="289"/>
      <c r="I688" s="289"/>
      <c r="J688" s="289"/>
      <c r="K688" s="289"/>
      <c r="L688" s="289"/>
      <c r="M688" s="572"/>
      <c r="N688" s="572"/>
      <c r="O688" s="572"/>
      <c r="P688" s="572"/>
      <c r="Q688" s="572"/>
      <c r="R688" s="572"/>
      <c r="S688" s="184"/>
      <c r="T688" s="184"/>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c r="BP688" s="184"/>
      <c r="BQ688" s="184"/>
      <c r="BR688" s="184"/>
      <c r="BS688" s="184"/>
      <c r="BT688" s="184"/>
      <c r="BU688" s="184"/>
      <c r="BV688" s="184"/>
      <c r="BW688" s="184"/>
      <c r="BX688" s="184"/>
      <c r="BY688" s="184"/>
      <c r="BZ688" s="184"/>
      <c r="CA688" s="184"/>
      <c r="CB688" s="184"/>
      <c r="CC688" s="184"/>
      <c r="CD688" s="184"/>
      <c r="CE688" s="184"/>
      <c r="CF688" s="184"/>
      <c r="CG688" s="184"/>
      <c r="CH688" s="184"/>
      <c r="CI688" s="184"/>
      <c r="CJ688" s="184"/>
      <c r="CK688" s="184"/>
      <c r="CL688" s="184"/>
      <c r="CM688" s="184"/>
      <c r="CN688" s="184"/>
      <c r="CO688" s="184"/>
      <c r="CP688" s="184"/>
      <c r="CQ688" s="184"/>
      <c r="CR688" s="184"/>
      <c r="CS688" s="184"/>
      <c r="CT688" s="184"/>
      <c r="CU688" s="184"/>
      <c r="CV688" s="184"/>
      <c r="CW688" s="184"/>
      <c r="CX688" s="184"/>
      <c r="CY688" s="184"/>
      <c r="CZ688" s="184"/>
      <c r="DA688" s="184"/>
      <c r="DB688" s="184"/>
      <c r="DC688" s="184"/>
      <c r="DD688" s="184"/>
      <c r="DE688" s="184"/>
      <c r="DF688" s="184"/>
      <c r="DG688" s="184"/>
      <c r="DH688" s="184"/>
      <c r="DI688" s="184"/>
      <c r="DJ688" s="184"/>
      <c r="DK688" s="184"/>
      <c r="DL688" s="184"/>
      <c r="DM688" s="184"/>
      <c r="DN688" s="184"/>
      <c r="DO688" s="184"/>
      <c r="DP688" s="184"/>
      <c r="DQ688" s="184"/>
      <c r="DR688" s="184"/>
      <c r="DS688" s="184"/>
      <c r="DT688" s="184"/>
      <c r="DU688" s="184"/>
      <c r="DV688" s="184"/>
      <c r="DW688" s="184"/>
      <c r="DX688" s="184"/>
      <c r="DY688" s="184"/>
      <c r="DZ688" s="184"/>
      <c r="EA688" s="184"/>
      <c r="EB688" s="184"/>
      <c r="EC688" s="184"/>
      <c r="ED688" s="184"/>
      <c r="EE688" s="184"/>
      <c r="EF688" s="184"/>
      <c r="EG688" s="184"/>
      <c r="EH688" s="184"/>
      <c r="EI688" s="184"/>
      <c r="EJ688" s="184"/>
      <c r="EK688" s="184"/>
      <c r="EL688" s="184"/>
      <c r="EM688" s="184"/>
      <c r="EN688" s="184"/>
      <c r="EO688" s="184"/>
      <c r="EP688" s="184"/>
      <c r="EQ688" s="184"/>
      <c r="ER688" s="184"/>
      <c r="ES688" s="184"/>
      <c r="ET688" s="184"/>
      <c r="EU688" s="184"/>
      <c r="EV688" s="184"/>
      <c r="EW688" s="184"/>
      <c r="EX688" s="184"/>
      <c r="EY688" s="184"/>
      <c r="EZ688" s="184"/>
      <c r="FA688" s="184"/>
      <c r="FB688" s="184"/>
      <c r="FC688" s="184"/>
      <c r="FD688" s="184"/>
      <c r="FE688" s="184"/>
      <c r="FF688" s="184"/>
      <c r="FG688" s="184"/>
      <c r="FH688" s="184"/>
      <c r="FI688" s="184"/>
      <c r="FJ688" s="184"/>
      <c r="FK688" s="184"/>
      <c r="FL688" s="184"/>
      <c r="FM688" s="184"/>
      <c r="FN688" s="184"/>
      <c r="FO688" s="184"/>
      <c r="FP688" s="184"/>
      <c r="FQ688" s="184"/>
      <c r="FR688" s="184"/>
      <c r="FS688" s="184"/>
      <c r="FT688" s="184"/>
      <c r="FU688" s="184"/>
      <c r="FV688" s="184"/>
      <c r="FW688" s="184"/>
      <c r="FX688" s="184"/>
      <c r="FY688" s="184"/>
      <c r="FZ688" s="184"/>
      <c r="GA688" s="184"/>
      <c r="GB688" s="184"/>
      <c r="GC688" s="184"/>
      <c r="GD688" s="184"/>
      <c r="GE688" s="184"/>
      <c r="GF688" s="184"/>
      <c r="GG688" s="184"/>
      <c r="GH688" s="184"/>
      <c r="GI688" s="184"/>
      <c r="GJ688" s="184"/>
      <c r="GK688" s="184"/>
      <c r="GL688" s="184"/>
      <c r="GM688" s="184"/>
      <c r="GN688" s="184"/>
      <c r="GO688" s="184"/>
      <c r="GP688" s="184"/>
      <c r="GQ688" s="184"/>
      <c r="GR688" s="184"/>
      <c r="GS688" s="184"/>
      <c r="GT688" s="184"/>
      <c r="GU688" s="184"/>
      <c r="GV688" s="184"/>
      <c r="GW688" s="184"/>
      <c r="GX688" s="184"/>
      <c r="GY688" s="184"/>
      <c r="GZ688" s="184"/>
      <c r="HA688" s="184"/>
      <c r="HB688" s="184"/>
      <c r="HC688" s="184"/>
      <c r="HD688" s="184"/>
      <c r="HE688" s="184"/>
      <c r="HF688" s="184"/>
      <c r="HG688" s="184"/>
      <c r="HH688" s="184"/>
      <c r="HI688" s="184"/>
      <c r="HJ688" s="184"/>
      <c r="HK688" s="578"/>
      <c r="HL688" s="185"/>
    </row>
    <row r="689" spans="1:220">
      <c r="A689" s="284"/>
      <c r="B689" s="285"/>
      <c r="C689" s="286"/>
      <c r="D689" s="287"/>
      <c r="E689" s="288"/>
      <c r="F689" s="289"/>
      <c r="G689" s="289"/>
      <c r="H689" s="289"/>
      <c r="I689" s="289"/>
      <c r="J689" s="289"/>
      <c r="K689" s="289"/>
      <c r="L689" s="289"/>
      <c r="M689" s="572"/>
      <c r="N689" s="572"/>
      <c r="O689" s="572"/>
      <c r="P689" s="572"/>
      <c r="Q689" s="572"/>
      <c r="R689" s="572"/>
      <c r="S689" s="184"/>
      <c r="T689" s="184"/>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184"/>
      <c r="BE689" s="184"/>
      <c r="BF689" s="184"/>
      <c r="BG689" s="184"/>
      <c r="BH689" s="184"/>
      <c r="BI689" s="184"/>
      <c r="BJ689" s="184"/>
      <c r="BK689" s="184"/>
      <c r="BL689" s="184"/>
      <c r="BM689" s="184"/>
      <c r="BN689" s="184"/>
      <c r="BO689" s="184"/>
      <c r="BP689" s="184"/>
      <c r="BQ689" s="184"/>
      <c r="BR689" s="184"/>
      <c r="BS689" s="184"/>
      <c r="BT689" s="184"/>
      <c r="BU689" s="184"/>
      <c r="BV689" s="184"/>
      <c r="BW689" s="184"/>
      <c r="BX689" s="184"/>
      <c r="BY689" s="184"/>
      <c r="BZ689" s="184"/>
      <c r="CA689" s="184"/>
      <c r="CB689" s="184"/>
      <c r="CC689" s="184"/>
      <c r="CD689" s="184"/>
      <c r="CE689" s="184"/>
      <c r="CF689" s="184"/>
      <c r="CG689" s="184"/>
      <c r="CH689" s="184"/>
      <c r="CI689" s="184"/>
      <c r="CJ689" s="184"/>
      <c r="CK689" s="184"/>
      <c r="CL689" s="184"/>
      <c r="CM689" s="184"/>
      <c r="CN689" s="184"/>
      <c r="CO689" s="184"/>
      <c r="CP689" s="184"/>
      <c r="CQ689" s="184"/>
      <c r="CR689" s="184"/>
      <c r="CS689" s="184"/>
      <c r="CT689" s="184"/>
      <c r="CU689" s="184"/>
      <c r="CV689" s="184"/>
      <c r="CW689" s="184"/>
      <c r="CX689" s="184"/>
      <c r="CY689" s="184"/>
      <c r="CZ689" s="184"/>
      <c r="DA689" s="184"/>
      <c r="DB689" s="184"/>
      <c r="DC689" s="184"/>
      <c r="DD689" s="184"/>
      <c r="DE689" s="184"/>
      <c r="DF689" s="184"/>
      <c r="DG689" s="184"/>
      <c r="DH689" s="184"/>
      <c r="DI689" s="184"/>
      <c r="DJ689" s="184"/>
      <c r="DK689" s="184"/>
      <c r="DL689" s="184"/>
      <c r="DM689" s="184"/>
      <c r="DN689" s="184"/>
      <c r="DO689" s="184"/>
      <c r="DP689" s="184"/>
      <c r="DQ689" s="184"/>
      <c r="DR689" s="184"/>
      <c r="DS689" s="184"/>
      <c r="DT689" s="184"/>
      <c r="DU689" s="184"/>
      <c r="DV689" s="184"/>
      <c r="DW689" s="184"/>
      <c r="DX689" s="184"/>
      <c r="DY689" s="184"/>
      <c r="DZ689" s="184"/>
      <c r="EA689" s="184"/>
      <c r="EB689" s="184"/>
      <c r="EC689" s="184"/>
      <c r="ED689" s="184"/>
      <c r="EE689" s="184"/>
      <c r="EF689" s="184"/>
      <c r="EG689" s="184"/>
      <c r="EH689" s="184"/>
      <c r="EI689" s="184"/>
      <c r="EJ689" s="184"/>
      <c r="EK689" s="184"/>
      <c r="EL689" s="184"/>
      <c r="EM689" s="184"/>
      <c r="EN689" s="184"/>
      <c r="EO689" s="184"/>
      <c r="EP689" s="184"/>
      <c r="EQ689" s="184"/>
      <c r="ER689" s="184"/>
      <c r="ES689" s="184"/>
      <c r="ET689" s="184"/>
      <c r="EU689" s="184"/>
      <c r="EV689" s="184"/>
      <c r="EW689" s="184"/>
      <c r="EX689" s="184"/>
      <c r="EY689" s="184"/>
      <c r="EZ689" s="184"/>
      <c r="FA689" s="184"/>
      <c r="FB689" s="184"/>
      <c r="FC689" s="184"/>
      <c r="FD689" s="184"/>
      <c r="FE689" s="184"/>
      <c r="FF689" s="184"/>
      <c r="FG689" s="184"/>
      <c r="FH689" s="184"/>
      <c r="FI689" s="184"/>
      <c r="FJ689" s="184"/>
      <c r="FK689" s="184"/>
      <c r="FL689" s="184"/>
      <c r="FM689" s="184"/>
      <c r="FN689" s="184"/>
      <c r="FO689" s="184"/>
      <c r="FP689" s="184"/>
      <c r="FQ689" s="184"/>
      <c r="FR689" s="184"/>
      <c r="FS689" s="184"/>
      <c r="FT689" s="184"/>
      <c r="FU689" s="184"/>
      <c r="FV689" s="184"/>
      <c r="FW689" s="184"/>
      <c r="FX689" s="184"/>
      <c r="FY689" s="184"/>
      <c r="FZ689" s="184"/>
      <c r="GA689" s="184"/>
      <c r="GB689" s="184"/>
      <c r="GC689" s="184"/>
      <c r="GD689" s="184"/>
      <c r="GE689" s="184"/>
      <c r="GF689" s="184"/>
      <c r="GG689" s="184"/>
      <c r="GH689" s="184"/>
      <c r="GI689" s="184"/>
      <c r="GJ689" s="184"/>
      <c r="GK689" s="184"/>
      <c r="GL689" s="184"/>
      <c r="GM689" s="184"/>
      <c r="GN689" s="184"/>
      <c r="GO689" s="184"/>
      <c r="GP689" s="184"/>
      <c r="GQ689" s="184"/>
      <c r="GR689" s="184"/>
      <c r="GS689" s="184"/>
      <c r="GT689" s="184"/>
      <c r="GU689" s="184"/>
      <c r="GV689" s="184"/>
      <c r="GW689" s="184"/>
      <c r="GX689" s="184"/>
      <c r="GY689" s="184"/>
      <c r="GZ689" s="184"/>
      <c r="HA689" s="184"/>
      <c r="HB689" s="184"/>
      <c r="HC689" s="184"/>
      <c r="HD689" s="184"/>
      <c r="HE689" s="184"/>
      <c r="HF689" s="184"/>
      <c r="HG689" s="184"/>
      <c r="HH689" s="184"/>
      <c r="HI689" s="184"/>
      <c r="HJ689" s="184"/>
      <c r="HK689" s="578"/>
      <c r="HL689" s="185"/>
    </row>
    <row r="690" spans="1:220">
      <c r="A690" s="284"/>
      <c r="B690" s="285"/>
      <c r="C690" s="286"/>
      <c r="D690" s="287"/>
      <c r="E690" s="288"/>
      <c r="F690" s="289"/>
      <c r="G690" s="289"/>
      <c r="H690" s="289"/>
      <c r="I690" s="289"/>
      <c r="J690" s="289"/>
      <c r="K690" s="289"/>
      <c r="L690" s="289"/>
      <c r="M690" s="572"/>
      <c r="N690" s="572"/>
      <c r="O690" s="572"/>
      <c r="P690" s="572"/>
      <c r="Q690" s="572"/>
      <c r="R690" s="572"/>
      <c r="S690" s="184"/>
      <c r="T690" s="184"/>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184"/>
      <c r="BE690" s="184"/>
      <c r="BF690" s="184"/>
      <c r="BG690" s="184"/>
      <c r="BH690" s="184"/>
      <c r="BI690" s="184"/>
      <c r="BJ690" s="184"/>
      <c r="BK690" s="184"/>
      <c r="BL690" s="184"/>
      <c r="BM690" s="184"/>
      <c r="BN690" s="184"/>
      <c r="BO690" s="184"/>
      <c r="BP690" s="184"/>
      <c r="BQ690" s="184"/>
      <c r="BR690" s="184"/>
      <c r="BS690" s="184"/>
      <c r="BT690" s="184"/>
      <c r="BU690" s="184"/>
      <c r="BV690" s="184"/>
      <c r="BW690" s="184"/>
      <c r="BX690" s="184"/>
      <c r="BY690" s="184"/>
      <c r="BZ690" s="184"/>
      <c r="CA690" s="184"/>
      <c r="CB690" s="184"/>
      <c r="CC690" s="184"/>
      <c r="CD690" s="184"/>
      <c r="CE690" s="184"/>
      <c r="CF690" s="184"/>
      <c r="CG690" s="184"/>
      <c r="CH690" s="184"/>
      <c r="CI690" s="184"/>
      <c r="CJ690" s="184"/>
      <c r="CK690" s="184"/>
      <c r="CL690" s="184"/>
      <c r="CM690" s="184"/>
      <c r="CN690" s="184"/>
      <c r="CO690" s="184"/>
      <c r="CP690" s="184"/>
      <c r="CQ690" s="184"/>
      <c r="CR690" s="184"/>
      <c r="CS690" s="184"/>
      <c r="CT690" s="184"/>
      <c r="CU690" s="184"/>
      <c r="CV690" s="184"/>
      <c r="CW690" s="184"/>
      <c r="CX690" s="184"/>
      <c r="CY690" s="184"/>
      <c r="CZ690" s="184"/>
      <c r="DA690" s="184"/>
      <c r="DB690" s="184"/>
      <c r="DC690" s="184"/>
      <c r="DD690" s="184"/>
      <c r="DE690" s="184"/>
      <c r="DF690" s="184"/>
      <c r="DG690" s="184"/>
      <c r="DH690" s="184"/>
      <c r="DI690" s="184"/>
      <c r="DJ690" s="184"/>
      <c r="DK690" s="184"/>
      <c r="DL690" s="184"/>
      <c r="DM690" s="184"/>
      <c r="DN690" s="184"/>
      <c r="DO690" s="184"/>
      <c r="DP690" s="184"/>
      <c r="DQ690" s="184"/>
      <c r="DR690" s="184"/>
      <c r="DS690" s="184"/>
      <c r="DT690" s="184"/>
      <c r="DU690" s="184"/>
      <c r="DV690" s="184"/>
      <c r="DW690" s="184"/>
      <c r="DX690" s="184"/>
      <c r="DY690" s="184"/>
      <c r="DZ690" s="184"/>
      <c r="EA690" s="184"/>
      <c r="EB690" s="184"/>
      <c r="EC690" s="184"/>
      <c r="ED690" s="184"/>
      <c r="EE690" s="184"/>
      <c r="EF690" s="184"/>
      <c r="EG690" s="184"/>
      <c r="EH690" s="184"/>
      <c r="EI690" s="184"/>
      <c r="EJ690" s="184"/>
      <c r="EK690" s="184"/>
      <c r="EL690" s="184"/>
      <c r="EM690" s="184"/>
      <c r="EN690" s="184"/>
      <c r="EO690" s="184"/>
      <c r="EP690" s="184"/>
      <c r="EQ690" s="184"/>
      <c r="ER690" s="184"/>
      <c r="ES690" s="184"/>
      <c r="ET690" s="184"/>
      <c r="EU690" s="184"/>
      <c r="EV690" s="184"/>
      <c r="EW690" s="184"/>
      <c r="EX690" s="184"/>
      <c r="EY690" s="184"/>
      <c r="EZ690" s="184"/>
      <c r="FA690" s="184"/>
      <c r="FB690" s="184"/>
      <c r="FC690" s="184"/>
      <c r="FD690" s="184"/>
      <c r="FE690" s="184"/>
      <c r="FF690" s="184"/>
      <c r="FG690" s="184"/>
      <c r="FH690" s="184"/>
      <c r="FI690" s="184"/>
      <c r="FJ690" s="184"/>
      <c r="FK690" s="184"/>
      <c r="FL690" s="184"/>
      <c r="FM690" s="184"/>
      <c r="FN690" s="184"/>
      <c r="FO690" s="184"/>
      <c r="FP690" s="184"/>
      <c r="FQ690" s="184"/>
      <c r="FR690" s="184"/>
      <c r="FS690" s="184"/>
      <c r="FT690" s="184"/>
      <c r="FU690" s="184"/>
      <c r="FV690" s="184"/>
      <c r="FW690" s="184"/>
      <c r="FX690" s="184"/>
      <c r="FY690" s="184"/>
      <c r="FZ690" s="184"/>
      <c r="GA690" s="184"/>
      <c r="GB690" s="184"/>
      <c r="GC690" s="184"/>
      <c r="GD690" s="184"/>
      <c r="GE690" s="184"/>
      <c r="GF690" s="184"/>
      <c r="GG690" s="184"/>
      <c r="GH690" s="184"/>
      <c r="GI690" s="184"/>
      <c r="GJ690" s="184"/>
      <c r="GK690" s="184"/>
      <c r="GL690" s="184"/>
      <c r="GM690" s="184"/>
      <c r="GN690" s="184"/>
      <c r="GO690" s="184"/>
      <c r="GP690" s="184"/>
      <c r="GQ690" s="184"/>
      <c r="GR690" s="184"/>
      <c r="GS690" s="184"/>
      <c r="GT690" s="184"/>
      <c r="GU690" s="184"/>
      <c r="GV690" s="184"/>
      <c r="GW690" s="184"/>
      <c r="GX690" s="184"/>
      <c r="GY690" s="184"/>
      <c r="GZ690" s="184"/>
      <c r="HA690" s="184"/>
      <c r="HB690" s="184"/>
      <c r="HC690" s="184"/>
      <c r="HD690" s="184"/>
      <c r="HE690" s="184"/>
      <c r="HF690" s="184"/>
      <c r="HG690" s="184"/>
      <c r="HH690" s="184"/>
      <c r="HI690" s="184"/>
      <c r="HJ690" s="184"/>
      <c r="HK690" s="578"/>
      <c r="HL690" s="185"/>
    </row>
    <row r="691" spans="1:220">
      <c r="A691" s="284"/>
      <c r="B691" s="285"/>
      <c r="C691" s="286"/>
      <c r="D691" s="287"/>
      <c r="E691" s="288"/>
      <c r="F691" s="289"/>
      <c r="G691" s="289"/>
      <c r="H691" s="289"/>
      <c r="I691" s="289"/>
      <c r="J691" s="289"/>
      <c r="K691" s="289"/>
      <c r="L691" s="289"/>
      <c r="M691" s="572"/>
      <c r="N691" s="572"/>
      <c r="O691" s="572"/>
      <c r="P691" s="572"/>
      <c r="Q691" s="572"/>
      <c r="R691" s="572"/>
      <c r="S691" s="184"/>
      <c r="T691" s="184"/>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184"/>
      <c r="BE691" s="184"/>
      <c r="BF691" s="184"/>
      <c r="BG691" s="184"/>
      <c r="BH691" s="184"/>
      <c r="BI691" s="184"/>
      <c r="BJ691" s="184"/>
      <c r="BK691" s="184"/>
      <c r="BL691" s="184"/>
      <c r="BM691" s="184"/>
      <c r="BN691" s="184"/>
      <c r="BO691" s="184"/>
      <c r="BP691" s="184"/>
      <c r="BQ691" s="184"/>
      <c r="BR691" s="184"/>
      <c r="BS691" s="184"/>
      <c r="BT691" s="184"/>
      <c r="BU691" s="184"/>
      <c r="BV691" s="184"/>
      <c r="BW691" s="184"/>
      <c r="BX691" s="184"/>
      <c r="BY691" s="184"/>
      <c r="BZ691" s="184"/>
      <c r="CA691" s="184"/>
      <c r="CB691" s="184"/>
      <c r="CC691" s="184"/>
      <c r="CD691" s="184"/>
      <c r="CE691" s="184"/>
      <c r="CF691" s="184"/>
      <c r="CG691" s="184"/>
      <c r="CH691" s="184"/>
      <c r="CI691" s="184"/>
      <c r="CJ691" s="184"/>
      <c r="CK691" s="184"/>
      <c r="CL691" s="184"/>
      <c r="CM691" s="184"/>
      <c r="CN691" s="184"/>
      <c r="CO691" s="184"/>
      <c r="CP691" s="184"/>
      <c r="CQ691" s="184"/>
      <c r="CR691" s="184"/>
      <c r="CS691" s="184"/>
      <c r="CT691" s="184"/>
      <c r="CU691" s="184"/>
      <c r="CV691" s="184"/>
      <c r="CW691" s="184"/>
      <c r="CX691" s="184"/>
      <c r="CY691" s="184"/>
      <c r="CZ691" s="184"/>
      <c r="DA691" s="184"/>
      <c r="DB691" s="184"/>
      <c r="DC691" s="184"/>
      <c r="DD691" s="184"/>
      <c r="DE691" s="184"/>
      <c r="DF691" s="184"/>
      <c r="DG691" s="184"/>
      <c r="DH691" s="184"/>
      <c r="DI691" s="184"/>
      <c r="DJ691" s="184"/>
      <c r="DK691" s="184"/>
      <c r="DL691" s="184"/>
      <c r="DM691" s="184"/>
      <c r="DN691" s="184"/>
      <c r="DO691" s="184"/>
      <c r="DP691" s="184"/>
      <c r="DQ691" s="184"/>
      <c r="DR691" s="184"/>
      <c r="DS691" s="184"/>
      <c r="DT691" s="184"/>
      <c r="DU691" s="184"/>
      <c r="DV691" s="184"/>
      <c r="DW691" s="184"/>
      <c r="DX691" s="184"/>
      <c r="DY691" s="184"/>
      <c r="DZ691" s="184"/>
      <c r="EA691" s="184"/>
      <c r="EB691" s="184"/>
      <c r="EC691" s="184"/>
      <c r="ED691" s="184"/>
      <c r="EE691" s="184"/>
      <c r="EF691" s="184"/>
      <c r="EG691" s="184"/>
      <c r="EH691" s="184"/>
      <c r="EI691" s="184"/>
      <c r="EJ691" s="184"/>
      <c r="EK691" s="184"/>
      <c r="EL691" s="184"/>
      <c r="EM691" s="184"/>
      <c r="EN691" s="184"/>
      <c r="EO691" s="184"/>
      <c r="EP691" s="184"/>
      <c r="EQ691" s="184"/>
      <c r="ER691" s="184"/>
      <c r="ES691" s="184"/>
      <c r="ET691" s="184"/>
      <c r="EU691" s="184"/>
      <c r="EV691" s="184"/>
      <c r="EW691" s="184"/>
      <c r="EX691" s="184"/>
      <c r="EY691" s="184"/>
      <c r="EZ691" s="184"/>
      <c r="FA691" s="184"/>
      <c r="FB691" s="184"/>
      <c r="FC691" s="184"/>
      <c r="FD691" s="184"/>
      <c r="FE691" s="184"/>
      <c r="FF691" s="184"/>
      <c r="FG691" s="184"/>
      <c r="FH691" s="184"/>
      <c r="FI691" s="184"/>
      <c r="FJ691" s="184"/>
      <c r="FK691" s="184"/>
      <c r="FL691" s="184"/>
      <c r="FM691" s="184"/>
      <c r="FN691" s="184"/>
      <c r="FO691" s="184"/>
      <c r="FP691" s="184"/>
      <c r="FQ691" s="184"/>
      <c r="FR691" s="184"/>
      <c r="FS691" s="184"/>
      <c r="FT691" s="184"/>
      <c r="FU691" s="184"/>
      <c r="FV691" s="184"/>
      <c r="FW691" s="184"/>
      <c r="FX691" s="184"/>
      <c r="FY691" s="184"/>
      <c r="FZ691" s="184"/>
      <c r="GA691" s="184"/>
      <c r="GB691" s="184"/>
      <c r="GC691" s="184"/>
      <c r="GD691" s="184"/>
      <c r="GE691" s="184"/>
      <c r="GF691" s="184"/>
      <c r="GG691" s="184"/>
      <c r="GH691" s="184"/>
      <c r="GI691" s="184"/>
      <c r="GJ691" s="184"/>
      <c r="GK691" s="184"/>
      <c r="GL691" s="184"/>
      <c r="GM691" s="184"/>
      <c r="GN691" s="184"/>
      <c r="GO691" s="184"/>
      <c r="GP691" s="184"/>
      <c r="GQ691" s="184"/>
      <c r="GR691" s="184"/>
      <c r="GS691" s="184"/>
      <c r="GT691" s="184"/>
      <c r="GU691" s="184"/>
      <c r="GV691" s="184"/>
      <c r="GW691" s="184"/>
      <c r="GX691" s="184"/>
      <c r="GY691" s="184"/>
      <c r="GZ691" s="184"/>
      <c r="HA691" s="184"/>
      <c r="HB691" s="184"/>
      <c r="HC691" s="184"/>
      <c r="HD691" s="184"/>
      <c r="HE691" s="184"/>
      <c r="HF691" s="184"/>
      <c r="HG691" s="184"/>
      <c r="HH691" s="184"/>
      <c r="HI691" s="184"/>
      <c r="HJ691" s="184"/>
      <c r="HK691" s="578"/>
      <c r="HL691" s="185"/>
    </row>
    <row r="692" spans="1:220">
      <c r="A692" s="284"/>
      <c r="B692" s="285"/>
      <c r="C692" s="286"/>
      <c r="D692" s="287"/>
      <c r="E692" s="288"/>
      <c r="F692" s="289"/>
      <c r="G692" s="289"/>
      <c r="H692" s="289"/>
      <c r="I692" s="289"/>
      <c r="J692" s="289"/>
      <c r="K692" s="289"/>
      <c r="L692" s="289"/>
      <c r="M692" s="572"/>
      <c r="N692" s="572"/>
      <c r="O692" s="572"/>
      <c r="P692" s="572"/>
      <c r="Q692" s="572"/>
      <c r="R692" s="572"/>
      <c r="S692" s="184"/>
      <c r="T692" s="184"/>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184"/>
      <c r="BE692" s="184"/>
      <c r="BF692" s="184"/>
      <c r="BG692" s="184"/>
      <c r="BH692" s="184"/>
      <c r="BI692" s="184"/>
      <c r="BJ692" s="184"/>
      <c r="BK692" s="184"/>
      <c r="BL692" s="184"/>
      <c r="BM692" s="184"/>
      <c r="BN692" s="184"/>
      <c r="BO692" s="184"/>
      <c r="BP692" s="184"/>
      <c r="BQ692" s="184"/>
      <c r="BR692" s="184"/>
      <c r="BS692" s="184"/>
      <c r="BT692" s="184"/>
      <c r="BU692" s="184"/>
      <c r="BV692" s="184"/>
      <c r="BW692" s="184"/>
      <c r="BX692" s="184"/>
      <c r="BY692" s="184"/>
      <c r="BZ692" s="184"/>
      <c r="CA692" s="184"/>
      <c r="CB692" s="184"/>
      <c r="CC692" s="184"/>
      <c r="CD692" s="184"/>
      <c r="CE692" s="184"/>
      <c r="CF692" s="184"/>
      <c r="CG692" s="184"/>
      <c r="CH692" s="184"/>
      <c r="CI692" s="184"/>
      <c r="CJ692" s="184"/>
      <c r="CK692" s="184"/>
      <c r="CL692" s="184"/>
      <c r="CM692" s="184"/>
      <c r="CN692" s="184"/>
      <c r="CO692" s="184"/>
      <c r="CP692" s="184"/>
      <c r="CQ692" s="184"/>
      <c r="CR692" s="184"/>
      <c r="CS692" s="184"/>
      <c r="CT692" s="184"/>
      <c r="CU692" s="184"/>
      <c r="CV692" s="184"/>
      <c r="CW692" s="184"/>
      <c r="CX692" s="184"/>
      <c r="CY692" s="184"/>
      <c r="CZ692" s="184"/>
      <c r="DA692" s="184"/>
      <c r="DB692" s="184"/>
      <c r="DC692" s="184"/>
      <c r="DD692" s="184"/>
      <c r="DE692" s="184"/>
      <c r="DF692" s="184"/>
      <c r="DG692" s="184"/>
      <c r="DH692" s="184"/>
      <c r="DI692" s="184"/>
      <c r="DJ692" s="184"/>
      <c r="DK692" s="184"/>
      <c r="DL692" s="184"/>
      <c r="DM692" s="184"/>
      <c r="DN692" s="184"/>
      <c r="DO692" s="184"/>
      <c r="DP692" s="184"/>
      <c r="DQ692" s="184"/>
      <c r="DR692" s="184"/>
      <c r="DS692" s="184"/>
      <c r="DT692" s="184"/>
      <c r="DU692" s="184"/>
      <c r="DV692" s="184"/>
      <c r="DW692" s="184"/>
      <c r="DX692" s="184"/>
      <c r="DY692" s="184"/>
      <c r="DZ692" s="184"/>
      <c r="EA692" s="184"/>
      <c r="EB692" s="184"/>
      <c r="EC692" s="184"/>
      <c r="ED692" s="184"/>
      <c r="EE692" s="184"/>
      <c r="EF692" s="184"/>
      <c r="EG692" s="184"/>
      <c r="EH692" s="184"/>
      <c r="EI692" s="184"/>
      <c r="EJ692" s="184"/>
      <c r="EK692" s="184"/>
      <c r="EL692" s="184"/>
      <c r="EM692" s="184"/>
      <c r="EN692" s="184"/>
      <c r="EO692" s="184"/>
      <c r="EP692" s="184"/>
      <c r="EQ692" s="184"/>
      <c r="ER692" s="184"/>
      <c r="ES692" s="184"/>
      <c r="ET692" s="184"/>
      <c r="EU692" s="184"/>
      <c r="EV692" s="184"/>
      <c r="EW692" s="184"/>
      <c r="EX692" s="184"/>
      <c r="EY692" s="184"/>
      <c r="EZ692" s="184"/>
      <c r="FA692" s="184"/>
      <c r="FB692" s="184"/>
      <c r="FC692" s="184"/>
      <c r="FD692" s="184"/>
      <c r="FE692" s="184"/>
      <c r="FF692" s="184"/>
      <c r="FG692" s="184"/>
      <c r="FH692" s="184"/>
      <c r="FI692" s="184"/>
      <c r="FJ692" s="184"/>
      <c r="FK692" s="184"/>
      <c r="FL692" s="184"/>
      <c r="FM692" s="184"/>
      <c r="FN692" s="184"/>
      <c r="FO692" s="184"/>
      <c r="FP692" s="184"/>
      <c r="FQ692" s="184"/>
      <c r="FR692" s="184"/>
      <c r="FS692" s="184"/>
      <c r="FT692" s="184"/>
      <c r="FU692" s="184"/>
      <c r="FV692" s="184"/>
      <c r="FW692" s="184"/>
      <c r="FX692" s="184"/>
      <c r="FY692" s="184"/>
      <c r="FZ692" s="184"/>
      <c r="GA692" s="184"/>
      <c r="GB692" s="184"/>
      <c r="GC692" s="184"/>
      <c r="GD692" s="184"/>
      <c r="GE692" s="184"/>
      <c r="GF692" s="184"/>
      <c r="GG692" s="184"/>
      <c r="GH692" s="184"/>
      <c r="GI692" s="184"/>
      <c r="GJ692" s="184"/>
      <c r="GK692" s="184"/>
      <c r="GL692" s="184"/>
      <c r="GM692" s="184"/>
      <c r="GN692" s="184"/>
      <c r="GO692" s="184"/>
      <c r="GP692" s="184"/>
      <c r="GQ692" s="184"/>
      <c r="GR692" s="184"/>
      <c r="GS692" s="184"/>
      <c r="GT692" s="184"/>
      <c r="GU692" s="184"/>
      <c r="GV692" s="184"/>
      <c r="GW692" s="184"/>
      <c r="GX692" s="184"/>
      <c r="GY692" s="184"/>
      <c r="GZ692" s="184"/>
      <c r="HA692" s="184"/>
      <c r="HB692" s="184"/>
      <c r="HC692" s="184"/>
      <c r="HD692" s="184"/>
      <c r="HE692" s="184"/>
      <c r="HF692" s="184"/>
      <c r="HG692" s="184"/>
      <c r="HH692" s="184"/>
      <c r="HI692" s="184"/>
      <c r="HJ692" s="184"/>
      <c r="HK692" s="578"/>
      <c r="HL692" s="185"/>
    </row>
    <row r="693" spans="1:220">
      <c r="A693" s="284"/>
      <c r="B693" s="285"/>
      <c r="C693" s="286"/>
      <c r="D693" s="287"/>
      <c r="E693" s="288"/>
      <c r="F693" s="289"/>
      <c r="G693" s="289"/>
      <c r="H693" s="289"/>
      <c r="I693" s="289"/>
      <c r="J693" s="289"/>
      <c r="K693" s="289"/>
      <c r="L693" s="289"/>
      <c r="M693" s="572"/>
      <c r="N693" s="572"/>
      <c r="O693" s="572"/>
      <c r="P693" s="572"/>
      <c r="Q693" s="572"/>
      <c r="R693" s="572"/>
      <c r="S693" s="184"/>
      <c r="T693" s="184"/>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184"/>
      <c r="BJ693" s="184"/>
      <c r="BK693" s="184"/>
      <c r="BL693" s="184"/>
      <c r="BM693" s="184"/>
      <c r="BN693" s="184"/>
      <c r="BO693" s="184"/>
      <c r="BP693" s="184"/>
      <c r="BQ693" s="184"/>
      <c r="BR693" s="184"/>
      <c r="BS693" s="184"/>
      <c r="BT693" s="184"/>
      <c r="BU693" s="184"/>
      <c r="BV693" s="184"/>
      <c r="BW693" s="184"/>
      <c r="BX693" s="184"/>
      <c r="BY693" s="184"/>
      <c r="BZ693" s="184"/>
      <c r="CA693" s="184"/>
      <c r="CB693" s="184"/>
      <c r="CC693" s="184"/>
      <c r="CD693" s="184"/>
      <c r="CE693" s="184"/>
      <c r="CF693" s="184"/>
      <c r="CG693" s="184"/>
      <c r="CH693" s="184"/>
      <c r="CI693" s="184"/>
      <c r="CJ693" s="184"/>
      <c r="CK693" s="184"/>
      <c r="CL693" s="184"/>
      <c r="CM693" s="184"/>
      <c r="CN693" s="184"/>
      <c r="CO693" s="184"/>
      <c r="CP693" s="184"/>
      <c r="CQ693" s="184"/>
      <c r="CR693" s="184"/>
      <c r="CS693" s="184"/>
      <c r="CT693" s="184"/>
      <c r="CU693" s="184"/>
      <c r="CV693" s="184"/>
      <c r="CW693" s="184"/>
      <c r="CX693" s="184"/>
      <c r="CY693" s="184"/>
      <c r="CZ693" s="184"/>
      <c r="DA693" s="184"/>
      <c r="DB693" s="184"/>
      <c r="DC693" s="184"/>
      <c r="DD693" s="184"/>
      <c r="DE693" s="184"/>
      <c r="DF693" s="184"/>
      <c r="DG693" s="184"/>
      <c r="DH693" s="184"/>
      <c r="DI693" s="184"/>
      <c r="DJ693" s="184"/>
      <c r="DK693" s="184"/>
      <c r="DL693" s="184"/>
      <c r="DM693" s="184"/>
      <c r="DN693" s="184"/>
      <c r="DO693" s="184"/>
      <c r="DP693" s="184"/>
      <c r="DQ693" s="184"/>
      <c r="DR693" s="184"/>
      <c r="DS693" s="184"/>
      <c r="DT693" s="184"/>
      <c r="DU693" s="184"/>
      <c r="DV693" s="184"/>
      <c r="DW693" s="184"/>
      <c r="DX693" s="184"/>
      <c r="DY693" s="184"/>
      <c r="DZ693" s="184"/>
      <c r="EA693" s="184"/>
      <c r="EB693" s="184"/>
      <c r="EC693" s="184"/>
      <c r="ED693" s="184"/>
      <c r="EE693" s="184"/>
      <c r="EF693" s="184"/>
      <c r="EG693" s="184"/>
      <c r="EH693" s="184"/>
      <c r="EI693" s="184"/>
      <c r="EJ693" s="184"/>
      <c r="EK693" s="184"/>
      <c r="EL693" s="184"/>
      <c r="EM693" s="184"/>
      <c r="EN693" s="184"/>
      <c r="EO693" s="184"/>
      <c r="EP693" s="184"/>
      <c r="EQ693" s="184"/>
      <c r="ER693" s="184"/>
      <c r="ES693" s="184"/>
      <c r="ET693" s="184"/>
      <c r="EU693" s="184"/>
      <c r="EV693" s="184"/>
      <c r="EW693" s="184"/>
      <c r="EX693" s="184"/>
      <c r="EY693" s="184"/>
      <c r="EZ693" s="184"/>
      <c r="FA693" s="184"/>
      <c r="FB693" s="184"/>
      <c r="FC693" s="184"/>
      <c r="FD693" s="184"/>
      <c r="FE693" s="184"/>
      <c r="FF693" s="184"/>
      <c r="FG693" s="184"/>
      <c r="FH693" s="184"/>
      <c r="FI693" s="184"/>
      <c r="FJ693" s="184"/>
      <c r="FK693" s="184"/>
      <c r="FL693" s="184"/>
      <c r="FM693" s="184"/>
      <c r="FN693" s="184"/>
      <c r="FO693" s="184"/>
      <c r="FP693" s="184"/>
      <c r="FQ693" s="184"/>
      <c r="FR693" s="184"/>
      <c r="FS693" s="184"/>
      <c r="FT693" s="184"/>
      <c r="FU693" s="184"/>
      <c r="FV693" s="184"/>
      <c r="FW693" s="184"/>
      <c r="FX693" s="184"/>
      <c r="FY693" s="184"/>
      <c r="FZ693" s="184"/>
      <c r="GA693" s="184"/>
      <c r="GB693" s="184"/>
      <c r="GC693" s="184"/>
      <c r="GD693" s="184"/>
      <c r="GE693" s="184"/>
      <c r="GF693" s="184"/>
      <c r="GG693" s="184"/>
      <c r="GH693" s="184"/>
      <c r="GI693" s="184"/>
      <c r="GJ693" s="184"/>
      <c r="GK693" s="184"/>
      <c r="GL693" s="184"/>
      <c r="GM693" s="184"/>
      <c r="GN693" s="184"/>
      <c r="GO693" s="184"/>
      <c r="GP693" s="184"/>
      <c r="GQ693" s="184"/>
      <c r="GR693" s="184"/>
      <c r="GS693" s="184"/>
      <c r="GT693" s="184"/>
      <c r="GU693" s="184"/>
      <c r="GV693" s="184"/>
      <c r="GW693" s="184"/>
      <c r="GX693" s="184"/>
      <c r="GY693" s="184"/>
      <c r="GZ693" s="184"/>
      <c r="HA693" s="184"/>
      <c r="HB693" s="184"/>
      <c r="HC693" s="184"/>
      <c r="HD693" s="184"/>
      <c r="HE693" s="184"/>
      <c r="HF693" s="184"/>
      <c r="HG693" s="184"/>
      <c r="HH693" s="184"/>
      <c r="HI693" s="184"/>
      <c r="HJ693" s="184"/>
      <c r="HK693" s="578"/>
      <c r="HL693" s="185"/>
    </row>
    <row r="694" spans="1:220">
      <c r="A694" s="284"/>
      <c r="B694" s="285"/>
      <c r="C694" s="286"/>
      <c r="D694" s="287"/>
      <c r="E694" s="288"/>
      <c r="F694" s="289"/>
      <c r="G694" s="289"/>
      <c r="H694" s="289"/>
      <c r="I694" s="289"/>
      <c r="J694" s="289"/>
      <c r="K694" s="289"/>
      <c r="L694" s="289"/>
      <c r="M694" s="572"/>
      <c r="N694" s="572"/>
      <c r="O694" s="572"/>
      <c r="P694" s="572"/>
      <c r="Q694" s="572"/>
      <c r="R694" s="572"/>
      <c r="S694" s="184"/>
      <c r="T694" s="184"/>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184"/>
      <c r="BE694" s="184"/>
      <c r="BF694" s="184"/>
      <c r="BG694" s="184"/>
      <c r="BH694" s="184"/>
      <c r="BI694" s="184"/>
      <c r="BJ694" s="184"/>
      <c r="BK694" s="184"/>
      <c r="BL694" s="184"/>
      <c r="BM694" s="184"/>
      <c r="BN694" s="184"/>
      <c r="BO694" s="184"/>
      <c r="BP694" s="184"/>
      <c r="BQ694" s="184"/>
      <c r="BR694" s="184"/>
      <c r="BS694" s="184"/>
      <c r="BT694" s="184"/>
      <c r="BU694" s="184"/>
      <c r="BV694" s="184"/>
      <c r="BW694" s="184"/>
      <c r="BX694" s="184"/>
      <c r="BY694" s="184"/>
      <c r="BZ694" s="184"/>
      <c r="CA694" s="184"/>
      <c r="CB694" s="184"/>
      <c r="CC694" s="184"/>
      <c r="CD694" s="184"/>
      <c r="CE694" s="184"/>
      <c r="CF694" s="184"/>
      <c r="CG694" s="184"/>
      <c r="CH694" s="184"/>
      <c r="CI694" s="184"/>
      <c r="CJ694" s="184"/>
      <c r="CK694" s="184"/>
      <c r="CL694" s="184"/>
      <c r="CM694" s="184"/>
      <c r="CN694" s="184"/>
      <c r="CO694" s="184"/>
      <c r="CP694" s="184"/>
      <c r="CQ694" s="184"/>
      <c r="CR694" s="184"/>
      <c r="CS694" s="184"/>
      <c r="CT694" s="184"/>
      <c r="CU694" s="184"/>
      <c r="CV694" s="184"/>
      <c r="CW694" s="184"/>
      <c r="CX694" s="184"/>
      <c r="CY694" s="184"/>
      <c r="CZ694" s="184"/>
      <c r="DA694" s="184"/>
      <c r="DB694" s="184"/>
      <c r="DC694" s="184"/>
      <c r="DD694" s="184"/>
      <c r="DE694" s="184"/>
      <c r="DF694" s="184"/>
      <c r="DG694" s="184"/>
      <c r="DH694" s="184"/>
      <c r="DI694" s="184"/>
      <c r="DJ694" s="184"/>
      <c r="DK694" s="184"/>
      <c r="DL694" s="184"/>
      <c r="DM694" s="184"/>
      <c r="DN694" s="184"/>
      <c r="DO694" s="184"/>
      <c r="DP694" s="184"/>
      <c r="DQ694" s="184"/>
      <c r="DR694" s="184"/>
      <c r="DS694" s="184"/>
      <c r="DT694" s="184"/>
      <c r="DU694" s="184"/>
      <c r="DV694" s="184"/>
      <c r="DW694" s="184"/>
      <c r="DX694" s="184"/>
      <c r="DY694" s="184"/>
      <c r="DZ694" s="184"/>
      <c r="EA694" s="184"/>
      <c r="EB694" s="184"/>
      <c r="EC694" s="184"/>
      <c r="ED694" s="184"/>
      <c r="EE694" s="184"/>
      <c r="EF694" s="184"/>
      <c r="EG694" s="184"/>
      <c r="EH694" s="184"/>
      <c r="EI694" s="184"/>
      <c r="EJ694" s="184"/>
      <c r="EK694" s="184"/>
      <c r="EL694" s="184"/>
      <c r="EM694" s="184"/>
      <c r="EN694" s="184"/>
      <c r="EO694" s="184"/>
      <c r="EP694" s="184"/>
      <c r="EQ694" s="184"/>
      <c r="ER694" s="184"/>
      <c r="ES694" s="184"/>
      <c r="ET694" s="184"/>
      <c r="EU694" s="184"/>
      <c r="EV694" s="184"/>
      <c r="EW694" s="184"/>
      <c r="EX694" s="184"/>
      <c r="EY694" s="184"/>
      <c r="EZ694" s="184"/>
      <c r="FA694" s="184"/>
      <c r="FB694" s="184"/>
      <c r="FC694" s="184"/>
      <c r="FD694" s="184"/>
      <c r="FE694" s="184"/>
      <c r="FF694" s="184"/>
      <c r="FG694" s="184"/>
      <c r="FH694" s="184"/>
      <c r="FI694" s="184"/>
      <c r="FJ694" s="184"/>
      <c r="FK694" s="184"/>
      <c r="FL694" s="184"/>
      <c r="FM694" s="184"/>
      <c r="FN694" s="184"/>
      <c r="FO694" s="184"/>
      <c r="FP694" s="184"/>
      <c r="FQ694" s="184"/>
      <c r="FR694" s="184"/>
      <c r="FS694" s="184"/>
      <c r="FT694" s="184"/>
      <c r="FU694" s="184"/>
      <c r="FV694" s="184"/>
      <c r="FW694" s="184"/>
      <c r="FX694" s="184"/>
      <c r="FY694" s="184"/>
      <c r="FZ694" s="184"/>
      <c r="GA694" s="184"/>
      <c r="GB694" s="184"/>
      <c r="GC694" s="184"/>
      <c r="GD694" s="184"/>
      <c r="GE694" s="184"/>
      <c r="GF694" s="184"/>
      <c r="GG694" s="184"/>
      <c r="GH694" s="184"/>
      <c r="GI694" s="184"/>
      <c r="GJ694" s="184"/>
      <c r="GK694" s="184"/>
      <c r="GL694" s="184"/>
      <c r="GM694" s="184"/>
      <c r="GN694" s="184"/>
      <c r="GO694" s="184"/>
      <c r="GP694" s="184"/>
      <c r="GQ694" s="184"/>
      <c r="GR694" s="184"/>
      <c r="GS694" s="184"/>
      <c r="GT694" s="184"/>
      <c r="GU694" s="184"/>
      <c r="GV694" s="184"/>
      <c r="GW694" s="184"/>
      <c r="GX694" s="184"/>
      <c r="GY694" s="184"/>
      <c r="GZ694" s="184"/>
      <c r="HA694" s="184"/>
      <c r="HB694" s="184"/>
      <c r="HC694" s="184"/>
      <c r="HD694" s="184"/>
      <c r="HE694" s="184"/>
      <c r="HF694" s="184"/>
      <c r="HG694" s="184"/>
      <c r="HH694" s="184"/>
      <c r="HI694" s="184"/>
      <c r="HJ694" s="184"/>
      <c r="HK694" s="578"/>
      <c r="HL694" s="185"/>
    </row>
    <row r="695" spans="1:220">
      <c r="A695" s="284"/>
      <c r="B695" s="285"/>
      <c r="C695" s="286"/>
      <c r="D695" s="287"/>
      <c r="E695" s="288"/>
      <c r="F695" s="289"/>
      <c r="G695" s="289"/>
      <c r="H695" s="289"/>
      <c r="I695" s="289"/>
      <c r="J695" s="289"/>
      <c r="K695" s="289"/>
      <c r="L695" s="289"/>
      <c r="M695" s="572"/>
      <c r="N695" s="572"/>
      <c r="O695" s="572"/>
      <c r="P695" s="572"/>
      <c r="Q695" s="572"/>
      <c r="R695" s="572"/>
      <c r="S695" s="184"/>
      <c r="T695" s="184"/>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184"/>
      <c r="BE695" s="184"/>
      <c r="BF695" s="184"/>
      <c r="BG695" s="184"/>
      <c r="BH695" s="184"/>
      <c r="BI695" s="184"/>
      <c r="BJ695" s="184"/>
      <c r="BK695" s="184"/>
      <c r="BL695" s="184"/>
      <c r="BM695" s="184"/>
      <c r="BN695" s="184"/>
      <c r="BO695" s="184"/>
      <c r="BP695" s="184"/>
      <c r="BQ695" s="184"/>
      <c r="BR695" s="184"/>
      <c r="BS695" s="184"/>
      <c r="BT695" s="184"/>
      <c r="BU695" s="184"/>
      <c r="BV695" s="184"/>
      <c r="BW695" s="184"/>
      <c r="BX695" s="184"/>
      <c r="BY695" s="184"/>
      <c r="BZ695" s="184"/>
      <c r="CA695" s="184"/>
      <c r="CB695" s="184"/>
      <c r="CC695" s="184"/>
      <c r="CD695" s="184"/>
      <c r="CE695" s="184"/>
      <c r="CF695" s="184"/>
      <c r="CG695" s="184"/>
      <c r="CH695" s="184"/>
      <c r="CI695" s="184"/>
      <c r="CJ695" s="184"/>
      <c r="CK695" s="184"/>
      <c r="CL695" s="184"/>
      <c r="CM695" s="184"/>
      <c r="CN695" s="184"/>
      <c r="CO695" s="184"/>
      <c r="CP695" s="184"/>
      <c r="CQ695" s="184"/>
      <c r="CR695" s="184"/>
      <c r="CS695" s="184"/>
      <c r="CT695" s="184"/>
      <c r="CU695" s="184"/>
      <c r="CV695" s="184"/>
      <c r="CW695" s="184"/>
      <c r="CX695" s="184"/>
      <c r="CY695" s="184"/>
      <c r="CZ695" s="184"/>
      <c r="DA695" s="184"/>
      <c r="DB695" s="184"/>
      <c r="DC695" s="184"/>
      <c r="DD695" s="184"/>
      <c r="DE695" s="184"/>
      <c r="DF695" s="184"/>
      <c r="DG695" s="184"/>
      <c r="DH695" s="184"/>
      <c r="DI695" s="184"/>
      <c r="DJ695" s="184"/>
      <c r="DK695" s="184"/>
      <c r="DL695" s="184"/>
      <c r="DM695" s="184"/>
      <c r="DN695" s="184"/>
      <c r="DO695" s="184"/>
      <c r="DP695" s="184"/>
      <c r="DQ695" s="184"/>
      <c r="DR695" s="184"/>
      <c r="DS695" s="184"/>
      <c r="DT695" s="184"/>
      <c r="DU695" s="184"/>
      <c r="DV695" s="184"/>
      <c r="DW695" s="184"/>
      <c r="DX695" s="184"/>
      <c r="DY695" s="184"/>
      <c r="DZ695" s="184"/>
      <c r="EA695" s="184"/>
      <c r="EB695" s="184"/>
      <c r="EC695" s="184"/>
      <c r="ED695" s="184"/>
      <c r="EE695" s="184"/>
      <c r="EF695" s="184"/>
      <c r="EG695" s="184"/>
      <c r="EH695" s="184"/>
      <c r="EI695" s="184"/>
      <c r="EJ695" s="184"/>
      <c r="EK695" s="184"/>
      <c r="EL695" s="184"/>
      <c r="EM695" s="184"/>
      <c r="EN695" s="184"/>
      <c r="EO695" s="184"/>
      <c r="EP695" s="184"/>
      <c r="EQ695" s="184"/>
      <c r="ER695" s="184"/>
      <c r="ES695" s="184"/>
      <c r="ET695" s="184"/>
      <c r="EU695" s="184"/>
      <c r="EV695" s="184"/>
      <c r="EW695" s="184"/>
      <c r="EX695" s="184"/>
      <c r="EY695" s="184"/>
      <c r="EZ695" s="184"/>
      <c r="FA695" s="184"/>
      <c r="FB695" s="184"/>
      <c r="FC695" s="184"/>
      <c r="FD695" s="184"/>
      <c r="FE695" s="184"/>
      <c r="FF695" s="184"/>
      <c r="FG695" s="184"/>
      <c r="FH695" s="184"/>
      <c r="FI695" s="184"/>
      <c r="FJ695" s="184"/>
      <c r="FK695" s="184"/>
      <c r="FL695" s="184"/>
      <c r="FM695" s="184"/>
      <c r="FN695" s="184"/>
      <c r="FO695" s="184"/>
      <c r="FP695" s="184"/>
      <c r="FQ695" s="184"/>
      <c r="FR695" s="184"/>
      <c r="FS695" s="184"/>
      <c r="FT695" s="184"/>
      <c r="FU695" s="184"/>
      <c r="FV695" s="184"/>
      <c r="FW695" s="184"/>
      <c r="FX695" s="184"/>
      <c r="FY695" s="184"/>
      <c r="FZ695" s="184"/>
      <c r="GA695" s="184"/>
      <c r="GB695" s="184"/>
      <c r="GC695" s="184"/>
      <c r="GD695" s="184"/>
      <c r="GE695" s="184"/>
      <c r="GF695" s="184"/>
      <c r="GG695" s="184"/>
      <c r="GH695" s="184"/>
      <c r="GI695" s="184"/>
      <c r="GJ695" s="184"/>
      <c r="GK695" s="184"/>
      <c r="GL695" s="184"/>
      <c r="GM695" s="184"/>
      <c r="GN695" s="184"/>
      <c r="GO695" s="184"/>
      <c r="GP695" s="184"/>
      <c r="GQ695" s="184"/>
      <c r="GR695" s="184"/>
      <c r="GS695" s="184"/>
      <c r="GT695" s="184"/>
      <c r="GU695" s="184"/>
      <c r="GV695" s="184"/>
      <c r="GW695" s="184"/>
      <c r="GX695" s="184"/>
      <c r="GY695" s="184"/>
      <c r="GZ695" s="184"/>
      <c r="HA695" s="184"/>
      <c r="HB695" s="184"/>
      <c r="HC695" s="184"/>
      <c r="HD695" s="184"/>
      <c r="HE695" s="184"/>
      <c r="HF695" s="184"/>
      <c r="HG695" s="184"/>
      <c r="HH695" s="184"/>
      <c r="HI695" s="184"/>
      <c r="HJ695" s="184"/>
      <c r="HK695" s="578"/>
      <c r="HL695" s="185"/>
    </row>
    <row r="696" spans="1:220">
      <c r="A696" s="284"/>
      <c r="B696" s="285"/>
      <c r="C696" s="286"/>
      <c r="D696" s="287"/>
      <c r="E696" s="288"/>
      <c r="F696" s="289"/>
      <c r="G696" s="289"/>
      <c r="H696" s="289"/>
      <c r="I696" s="289"/>
      <c r="J696" s="289"/>
      <c r="K696" s="289"/>
      <c r="L696" s="289"/>
      <c r="M696" s="572"/>
      <c r="N696" s="572"/>
      <c r="O696" s="572"/>
      <c r="P696" s="572"/>
      <c r="Q696" s="572"/>
      <c r="R696" s="572"/>
      <c r="S696" s="184"/>
      <c r="T696" s="184"/>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184"/>
      <c r="BE696" s="184"/>
      <c r="BF696" s="184"/>
      <c r="BG696" s="184"/>
      <c r="BH696" s="184"/>
      <c r="BI696" s="184"/>
      <c r="BJ696" s="184"/>
      <c r="BK696" s="184"/>
      <c r="BL696" s="184"/>
      <c r="BM696" s="184"/>
      <c r="BN696" s="184"/>
      <c r="BO696" s="184"/>
      <c r="BP696" s="184"/>
      <c r="BQ696" s="184"/>
      <c r="BR696" s="184"/>
      <c r="BS696" s="184"/>
      <c r="BT696" s="184"/>
      <c r="BU696" s="184"/>
      <c r="BV696" s="184"/>
      <c r="BW696" s="184"/>
      <c r="BX696" s="184"/>
      <c r="BY696" s="184"/>
      <c r="BZ696" s="184"/>
      <c r="CA696" s="184"/>
      <c r="CB696" s="184"/>
      <c r="CC696" s="184"/>
      <c r="CD696" s="184"/>
      <c r="CE696" s="184"/>
      <c r="CF696" s="184"/>
      <c r="CG696" s="184"/>
      <c r="CH696" s="184"/>
      <c r="CI696" s="184"/>
      <c r="CJ696" s="184"/>
      <c r="CK696" s="184"/>
      <c r="CL696" s="184"/>
      <c r="CM696" s="184"/>
      <c r="CN696" s="184"/>
      <c r="CO696" s="184"/>
      <c r="CP696" s="184"/>
      <c r="CQ696" s="184"/>
      <c r="CR696" s="184"/>
      <c r="CS696" s="184"/>
      <c r="CT696" s="184"/>
      <c r="CU696" s="184"/>
      <c r="CV696" s="184"/>
      <c r="CW696" s="184"/>
      <c r="CX696" s="184"/>
      <c r="CY696" s="184"/>
      <c r="CZ696" s="184"/>
      <c r="DA696" s="184"/>
      <c r="DB696" s="184"/>
      <c r="DC696" s="184"/>
      <c r="DD696" s="184"/>
      <c r="DE696" s="184"/>
      <c r="DF696" s="184"/>
      <c r="DG696" s="184"/>
      <c r="DH696" s="184"/>
      <c r="DI696" s="184"/>
      <c r="DJ696" s="184"/>
      <c r="DK696" s="184"/>
      <c r="DL696" s="184"/>
      <c r="DM696" s="184"/>
      <c r="DN696" s="184"/>
      <c r="DO696" s="184"/>
      <c r="DP696" s="184"/>
      <c r="DQ696" s="184"/>
      <c r="DR696" s="184"/>
      <c r="DS696" s="184"/>
      <c r="DT696" s="184"/>
      <c r="DU696" s="184"/>
      <c r="DV696" s="184"/>
      <c r="DW696" s="184"/>
      <c r="DX696" s="184"/>
      <c r="DY696" s="184"/>
      <c r="DZ696" s="184"/>
      <c r="EA696" s="184"/>
      <c r="EB696" s="184"/>
      <c r="EC696" s="184"/>
      <c r="ED696" s="184"/>
      <c r="EE696" s="184"/>
      <c r="EF696" s="184"/>
      <c r="EG696" s="184"/>
      <c r="EH696" s="184"/>
      <c r="EI696" s="184"/>
      <c r="EJ696" s="184"/>
      <c r="EK696" s="184"/>
      <c r="EL696" s="184"/>
      <c r="EM696" s="184"/>
      <c r="EN696" s="184"/>
      <c r="EO696" s="184"/>
      <c r="EP696" s="184"/>
      <c r="EQ696" s="184"/>
      <c r="ER696" s="184"/>
      <c r="ES696" s="184"/>
      <c r="ET696" s="184"/>
      <c r="EU696" s="184"/>
      <c r="EV696" s="184"/>
      <c r="EW696" s="184"/>
      <c r="EX696" s="184"/>
      <c r="EY696" s="184"/>
      <c r="EZ696" s="184"/>
      <c r="FA696" s="184"/>
      <c r="FB696" s="184"/>
      <c r="FC696" s="184"/>
      <c r="FD696" s="184"/>
      <c r="FE696" s="184"/>
      <c r="FF696" s="184"/>
      <c r="FG696" s="184"/>
      <c r="FH696" s="184"/>
      <c r="FI696" s="184"/>
      <c r="FJ696" s="184"/>
      <c r="FK696" s="184"/>
      <c r="FL696" s="184"/>
      <c r="FM696" s="184"/>
      <c r="FN696" s="184"/>
      <c r="FO696" s="184"/>
      <c r="FP696" s="184"/>
      <c r="FQ696" s="184"/>
      <c r="FR696" s="184"/>
      <c r="FS696" s="184"/>
      <c r="FT696" s="184"/>
      <c r="FU696" s="184"/>
      <c r="FV696" s="184"/>
      <c r="FW696" s="184"/>
      <c r="FX696" s="184"/>
      <c r="FY696" s="184"/>
      <c r="FZ696" s="184"/>
      <c r="GA696" s="184"/>
      <c r="GB696" s="184"/>
      <c r="GC696" s="184"/>
      <c r="GD696" s="184"/>
      <c r="GE696" s="184"/>
      <c r="GF696" s="184"/>
      <c r="GG696" s="184"/>
      <c r="GH696" s="184"/>
      <c r="GI696" s="184"/>
      <c r="GJ696" s="184"/>
      <c r="GK696" s="184"/>
      <c r="GL696" s="184"/>
      <c r="GM696" s="184"/>
      <c r="GN696" s="184"/>
      <c r="GO696" s="184"/>
      <c r="GP696" s="184"/>
      <c r="GQ696" s="184"/>
      <c r="GR696" s="184"/>
      <c r="GS696" s="184"/>
      <c r="GT696" s="184"/>
      <c r="GU696" s="184"/>
      <c r="GV696" s="184"/>
      <c r="GW696" s="184"/>
      <c r="GX696" s="184"/>
      <c r="GY696" s="184"/>
      <c r="GZ696" s="184"/>
      <c r="HA696" s="184"/>
      <c r="HB696" s="184"/>
      <c r="HC696" s="184"/>
      <c r="HD696" s="184"/>
      <c r="HE696" s="184"/>
      <c r="HF696" s="184"/>
      <c r="HG696" s="184"/>
      <c r="HH696" s="184"/>
      <c r="HI696" s="184"/>
      <c r="HJ696" s="184"/>
      <c r="HK696" s="578"/>
      <c r="HL696" s="185"/>
    </row>
    <row r="697" spans="1:220">
      <c r="A697" s="284"/>
      <c r="B697" s="285"/>
      <c r="C697" s="286"/>
      <c r="D697" s="287"/>
      <c r="E697" s="288"/>
      <c r="F697" s="289"/>
      <c r="G697" s="289"/>
      <c r="H697" s="289"/>
      <c r="I697" s="289"/>
      <c r="J697" s="289"/>
      <c r="K697" s="289"/>
      <c r="L697" s="289"/>
      <c r="M697" s="572"/>
      <c r="N697" s="572"/>
      <c r="O697" s="572"/>
      <c r="P697" s="572"/>
      <c r="Q697" s="572"/>
      <c r="R697" s="572"/>
      <c r="S697" s="184"/>
      <c r="T697" s="184"/>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c r="BP697" s="184"/>
      <c r="BQ697" s="184"/>
      <c r="BR697" s="184"/>
      <c r="BS697" s="184"/>
      <c r="BT697" s="184"/>
      <c r="BU697" s="184"/>
      <c r="BV697" s="184"/>
      <c r="BW697" s="184"/>
      <c r="BX697" s="184"/>
      <c r="BY697" s="184"/>
      <c r="BZ697" s="184"/>
      <c r="CA697" s="184"/>
      <c r="CB697" s="184"/>
      <c r="CC697" s="184"/>
      <c r="CD697" s="184"/>
      <c r="CE697" s="184"/>
      <c r="CF697" s="184"/>
      <c r="CG697" s="184"/>
      <c r="CH697" s="184"/>
      <c r="CI697" s="184"/>
      <c r="CJ697" s="184"/>
      <c r="CK697" s="184"/>
      <c r="CL697" s="184"/>
      <c r="CM697" s="184"/>
      <c r="CN697" s="184"/>
      <c r="CO697" s="184"/>
      <c r="CP697" s="184"/>
      <c r="CQ697" s="184"/>
      <c r="CR697" s="184"/>
      <c r="CS697" s="184"/>
      <c r="CT697" s="184"/>
      <c r="CU697" s="184"/>
      <c r="CV697" s="184"/>
      <c r="CW697" s="184"/>
      <c r="CX697" s="184"/>
      <c r="CY697" s="184"/>
      <c r="CZ697" s="184"/>
      <c r="DA697" s="184"/>
      <c r="DB697" s="184"/>
      <c r="DC697" s="184"/>
      <c r="DD697" s="184"/>
      <c r="DE697" s="184"/>
      <c r="DF697" s="184"/>
      <c r="DG697" s="184"/>
      <c r="DH697" s="184"/>
      <c r="DI697" s="184"/>
      <c r="DJ697" s="184"/>
      <c r="DK697" s="184"/>
      <c r="DL697" s="184"/>
      <c r="DM697" s="184"/>
      <c r="DN697" s="184"/>
      <c r="DO697" s="184"/>
      <c r="DP697" s="184"/>
      <c r="DQ697" s="184"/>
      <c r="DR697" s="184"/>
      <c r="DS697" s="184"/>
      <c r="DT697" s="184"/>
      <c r="DU697" s="184"/>
      <c r="DV697" s="184"/>
      <c r="DW697" s="184"/>
      <c r="DX697" s="184"/>
      <c r="DY697" s="184"/>
      <c r="DZ697" s="184"/>
      <c r="EA697" s="184"/>
      <c r="EB697" s="184"/>
      <c r="EC697" s="184"/>
      <c r="ED697" s="184"/>
      <c r="EE697" s="184"/>
      <c r="EF697" s="184"/>
      <c r="EG697" s="184"/>
      <c r="EH697" s="184"/>
      <c r="EI697" s="184"/>
      <c r="EJ697" s="184"/>
      <c r="EK697" s="184"/>
      <c r="EL697" s="184"/>
      <c r="EM697" s="184"/>
      <c r="EN697" s="184"/>
      <c r="EO697" s="184"/>
      <c r="EP697" s="184"/>
      <c r="EQ697" s="184"/>
      <c r="ER697" s="184"/>
      <c r="ES697" s="184"/>
      <c r="ET697" s="184"/>
      <c r="EU697" s="184"/>
      <c r="EV697" s="184"/>
      <c r="EW697" s="184"/>
      <c r="EX697" s="184"/>
      <c r="EY697" s="184"/>
      <c r="EZ697" s="184"/>
      <c r="FA697" s="184"/>
      <c r="FB697" s="184"/>
      <c r="FC697" s="184"/>
      <c r="FD697" s="184"/>
      <c r="FE697" s="184"/>
      <c r="FF697" s="184"/>
      <c r="FG697" s="184"/>
      <c r="FH697" s="184"/>
      <c r="FI697" s="184"/>
      <c r="FJ697" s="184"/>
      <c r="FK697" s="184"/>
      <c r="FL697" s="184"/>
      <c r="FM697" s="184"/>
      <c r="FN697" s="184"/>
      <c r="FO697" s="184"/>
      <c r="FP697" s="184"/>
      <c r="FQ697" s="184"/>
      <c r="FR697" s="184"/>
      <c r="FS697" s="184"/>
      <c r="FT697" s="184"/>
      <c r="FU697" s="184"/>
      <c r="FV697" s="184"/>
      <c r="FW697" s="184"/>
      <c r="FX697" s="184"/>
      <c r="FY697" s="184"/>
      <c r="FZ697" s="184"/>
      <c r="GA697" s="184"/>
      <c r="GB697" s="184"/>
      <c r="GC697" s="184"/>
      <c r="GD697" s="184"/>
      <c r="GE697" s="184"/>
      <c r="GF697" s="184"/>
      <c r="GG697" s="184"/>
      <c r="GH697" s="184"/>
      <c r="GI697" s="184"/>
      <c r="GJ697" s="184"/>
      <c r="GK697" s="184"/>
      <c r="GL697" s="184"/>
      <c r="GM697" s="184"/>
      <c r="GN697" s="184"/>
      <c r="GO697" s="184"/>
      <c r="GP697" s="184"/>
      <c r="GQ697" s="184"/>
      <c r="GR697" s="184"/>
      <c r="GS697" s="184"/>
      <c r="GT697" s="184"/>
      <c r="GU697" s="184"/>
      <c r="GV697" s="184"/>
      <c r="GW697" s="184"/>
      <c r="GX697" s="184"/>
      <c r="GY697" s="184"/>
      <c r="GZ697" s="184"/>
      <c r="HA697" s="184"/>
      <c r="HB697" s="184"/>
      <c r="HC697" s="184"/>
      <c r="HD697" s="184"/>
      <c r="HE697" s="184"/>
      <c r="HF697" s="184"/>
      <c r="HG697" s="184"/>
      <c r="HH697" s="184"/>
      <c r="HI697" s="184"/>
      <c r="HJ697" s="184"/>
      <c r="HK697" s="578"/>
      <c r="HL697" s="185"/>
    </row>
    <row r="698" spans="1:220">
      <c r="A698" s="284"/>
      <c r="B698" s="285"/>
      <c r="C698" s="286"/>
      <c r="D698" s="287"/>
      <c r="E698" s="288"/>
      <c r="F698" s="289"/>
      <c r="G698" s="289"/>
      <c r="H698" s="289"/>
      <c r="I698" s="289"/>
      <c r="J698" s="289"/>
      <c r="K698" s="289"/>
      <c r="L698" s="289"/>
      <c r="M698" s="572"/>
      <c r="N698" s="572"/>
      <c r="O698" s="572"/>
      <c r="P698" s="572"/>
      <c r="Q698" s="572"/>
      <c r="R698" s="572"/>
      <c r="S698" s="184"/>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184"/>
      <c r="BE698" s="184"/>
      <c r="BF698" s="184"/>
      <c r="BG698" s="184"/>
      <c r="BH698" s="184"/>
      <c r="BI698" s="184"/>
      <c r="BJ698" s="184"/>
      <c r="BK698" s="184"/>
      <c r="BL698" s="184"/>
      <c r="BM698" s="184"/>
      <c r="BN698" s="184"/>
      <c r="BO698" s="184"/>
      <c r="BP698" s="184"/>
      <c r="BQ698" s="184"/>
      <c r="BR698" s="184"/>
      <c r="BS698" s="184"/>
      <c r="BT698" s="184"/>
      <c r="BU698" s="184"/>
      <c r="BV698" s="184"/>
      <c r="BW698" s="184"/>
      <c r="BX698" s="184"/>
      <c r="BY698" s="184"/>
      <c r="BZ698" s="184"/>
      <c r="CA698" s="184"/>
      <c r="CB698" s="184"/>
      <c r="CC698" s="184"/>
      <c r="CD698" s="184"/>
      <c r="CE698" s="184"/>
      <c r="CF698" s="184"/>
      <c r="CG698" s="184"/>
      <c r="CH698" s="184"/>
      <c r="CI698" s="184"/>
      <c r="CJ698" s="184"/>
      <c r="CK698" s="184"/>
      <c r="CL698" s="184"/>
      <c r="CM698" s="184"/>
      <c r="CN698" s="184"/>
      <c r="CO698" s="184"/>
      <c r="CP698" s="184"/>
      <c r="CQ698" s="184"/>
      <c r="CR698" s="184"/>
      <c r="CS698" s="184"/>
      <c r="CT698" s="184"/>
      <c r="CU698" s="184"/>
      <c r="CV698" s="184"/>
      <c r="CW698" s="184"/>
      <c r="CX698" s="184"/>
      <c r="CY698" s="184"/>
      <c r="CZ698" s="184"/>
      <c r="DA698" s="184"/>
      <c r="DB698" s="184"/>
      <c r="DC698" s="184"/>
      <c r="DD698" s="184"/>
      <c r="DE698" s="184"/>
      <c r="DF698" s="184"/>
      <c r="DG698" s="184"/>
      <c r="DH698" s="184"/>
      <c r="DI698" s="184"/>
      <c r="DJ698" s="184"/>
      <c r="DK698" s="184"/>
      <c r="DL698" s="184"/>
      <c r="DM698" s="184"/>
      <c r="DN698" s="184"/>
      <c r="DO698" s="184"/>
      <c r="DP698" s="184"/>
      <c r="DQ698" s="184"/>
      <c r="DR698" s="184"/>
      <c r="DS698" s="184"/>
      <c r="DT698" s="184"/>
      <c r="DU698" s="184"/>
      <c r="DV698" s="184"/>
      <c r="DW698" s="184"/>
      <c r="DX698" s="184"/>
      <c r="DY698" s="184"/>
      <c r="DZ698" s="184"/>
      <c r="EA698" s="184"/>
      <c r="EB698" s="184"/>
      <c r="EC698" s="184"/>
      <c r="ED698" s="184"/>
      <c r="EE698" s="184"/>
      <c r="EF698" s="184"/>
      <c r="EG698" s="184"/>
      <c r="EH698" s="184"/>
      <c r="EI698" s="184"/>
      <c r="EJ698" s="184"/>
      <c r="EK698" s="184"/>
      <c r="EL698" s="184"/>
      <c r="EM698" s="184"/>
      <c r="EN698" s="184"/>
      <c r="EO698" s="184"/>
      <c r="EP698" s="184"/>
      <c r="EQ698" s="184"/>
      <c r="ER698" s="184"/>
      <c r="ES698" s="184"/>
      <c r="ET698" s="184"/>
      <c r="EU698" s="184"/>
      <c r="EV698" s="184"/>
      <c r="EW698" s="184"/>
      <c r="EX698" s="184"/>
      <c r="EY698" s="184"/>
      <c r="EZ698" s="184"/>
      <c r="FA698" s="184"/>
      <c r="FB698" s="184"/>
      <c r="FC698" s="184"/>
      <c r="FD698" s="184"/>
      <c r="FE698" s="184"/>
      <c r="FF698" s="184"/>
      <c r="FG698" s="184"/>
      <c r="FH698" s="184"/>
      <c r="FI698" s="184"/>
      <c r="FJ698" s="184"/>
      <c r="FK698" s="184"/>
      <c r="FL698" s="184"/>
      <c r="FM698" s="184"/>
      <c r="FN698" s="184"/>
      <c r="FO698" s="184"/>
      <c r="FP698" s="184"/>
      <c r="FQ698" s="184"/>
      <c r="FR698" s="184"/>
      <c r="FS698" s="184"/>
      <c r="FT698" s="184"/>
      <c r="FU698" s="184"/>
      <c r="FV698" s="184"/>
      <c r="FW698" s="184"/>
      <c r="FX698" s="184"/>
      <c r="FY698" s="184"/>
      <c r="FZ698" s="184"/>
      <c r="GA698" s="184"/>
      <c r="GB698" s="184"/>
      <c r="GC698" s="184"/>
      <c r="GD698" s="184"/>
      <c r="GE698" s="184"/>
      <c r="GF698" s="184"/>
      <c r="GG698" s="184"/>
      <c r="GH698" s="184"/>
      <c r="GI698" s="184"/>
      <c r="GJ698" s="184"/>
      <c r="GK698" s="184"/>
      <c r="GL698" s="184"/>
      <c r="GM698" s="184"/>
      <c r="GN698" s="184"/>
      <c r="GO698" s="184"/>
      <c r="GP698" s="184"/>
      <c r="GQ698" s="184"/>
      <c r="GR698" s="184"/>
      <c r="GS698" s="184"/>
      <c r="GT698" s="184"/>
      <c r="GU698" s="184"/>
      <c r="GV698" s="184"/>
      <c r="GW698" s="184"/>
      <c r="GX698" s="184"/>
      <c r="GY698" s="184"/>
      <c r="GZ698" s="184"/>
      <c r="HA698" s="184"/>
      <c r="HB698" s="184"/>
      <c r="HC698" s="184"/>
      <c r="HD698" s="184"/>
      <c r="HE698" s="184"/>
      <c r="HF698" s="184"/>
      <c r="HG698" s="184"/>
      <c r="HH698" s="184"/>
      <c r="HI698" s="184"/>
      <c r="HJ698" s="184"/>
      <c r="HK698" s="578"/>
      <c r="HL698" s="185"/>
    </row>
    <row r="699" spans="1:220">
      <c r="A699" s="284"/>
      <c r="B699" s="285"/>
      <c r="C699" s="286"/>
      <c r="D699" s="287"/>
      <c r="E699" s="288"/>
      <c r="F699" s="289"/>
      <c r="G699" s="289"/>
      <c r="H699" s="289"/>
      <c r="I699" s="289"/>
      <c r="J699" s="289"/>
      <c r="K699" s="289"/>
      <c r="L699" s="289"/>
      <c r="M699" s="572"/>
      <c r="N699" s="572"/>
      <c r="O699" s="572"/>
      <c r="P699" s="572"/>
      <c r="Q699" s="572"/>
      <c r="R699" s="572"/>
      <c r="S699" s="184"/>
      <c r="T699" s="184"/>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184"/>
      <c r="BE699" s="184"/>
      <c r="BF699" s="184"/>
      <c r="BG699" s="184"/>
      <c r="BH699" s="184"/>
      <c r="BI699" s="184"/>
      <c r="BJ699" s="184"/>
      <c r="BK699" s="184"/>
      <c r="BL699" s="184"/>
      <c r="BM699" s="184"/>
      <c r="BN699" s="184"/>
      <c r="BO699" s="184"/>
      <c r="BP699" s="184"/>
      <c r="BQ699" s="184"/>
      <c r="BR699" s="184"/>
      <c r="BS699" s="184"/>
      <c r="BT699" s="184"/>
      <c r="BU699" s="184"/>
      <c r="BV699" s="184"/>
      <c r="BW699" s="184"/>
      <c r="BX699" s="184"/>
      <c r="BY699" s="184"/>
      <c r="BZ699" s="184"/>
      <c r="CA699" s="184"/>
      <c r="CB699" s="184"/>
      <c r="CC699" s="184"/>
      <c r="CD699" s="184"/>
      <c r="CE699" s="184"/>
      <c r="CF699" s="184"/>
      <c r="CG699" s="184"/>
      <c r="CH699" s="184"/>
      <c r="CI699" s="184"/>
      <c r="CJ699" s="184"/>
      <c r="CK699" s="184"/>
      <c r="CL699" s="184"/>
      <c r="CM699" s="184"/>
      <c r="CN699" s="184"/>
      <c r="CO699" s="184"/>
      <c r="CP699" s="184"/>
      <c r="CQ699" s="184"/>
      <c r="CR699" s="184"/>
      <c r="CS699" s="184"/>
      <c r="CT699" s="184"/>
      <c r="CU699" s="184"/>
      <c r="CV699" s="184"/>
      <c r="CW699" s="184"/>
      <c r="CX699" s="184"/>
      <c r="CY699" s="184"/>
      <c r="CZ699" s="184"/>
      <c r="DA699" s="184"/>
      <c r="DB699" s="184"/>
      <c r="DC699" s="184"/>
      <c r="DD699" s="184"/>
      <c r="DE699" s="184"/>
      <c r="DF699" s="184"/>
      <c r="DG699" s="184"/>
      <c r="DH699" s="184"/>
      <c r="DI699" s="184"/>
      <c r="DJ699" s="184"/>
      <c r="DK699" s="184"/>
      <c r="DL699" s="184"/>
      <c r="DM699" s="184"/>
      <c r="DN699" s="184"/>
      <c r="DO699" s="184"/>
      <c r="DP699" s="184"/>
      <c r="DQ699" s="184"/>
      <c r="DR699" s="184"/>
      <c r="DS699" s="184"/>
      <c r="DT699" s="184"/>
      <c r="DU699" s="184"/>
      <c r="DV699" s="184"/>
      <c r="DW699" s="184"/>
      <c r="DX699" s="184"/>
      <c r="DY699" s="184"/>
      <c r="DZ699" s="184"/>
      <c r="EA699" s="184"/>
      <c r="EB699" s="184"/>
      <c r="EC699" s="184"/>
      <c r="ED699" s="184"/>
      <c r="EE699" s="184"/>
      <c r="EF699" s="184"/>
      <c r="EG699" s="184"/>
      <c r="EH699" s="184"/>
      <c r="EI699" s="184"/>
      <c r="EJ699" s="184"/>
      <c r="EK699" s="184"/>
      <c r="EL699" s="184"/>
      <c r="EM699" s="184"/>
      <c r="EN699" s="184"/>
      <c r="EO699" s="184"/>
      <c r="EP699" s="184"/>
      <c r="EQ699" s="184"/>
      <c r="ER699" s="184"/>
      <c r="ES699" s="184"/>
      <c r="ET699" s="184"/>
      <c r="EU699" s="184"/>
      <c r="EV699" s="184"/>
      <c r="EW699" s="184"/>
      <c r="EX699" s="184"/>
      <c r="EY699" s="184"/>
      <c r="EZ699" s="184"/>
      <c r="FA699" s="184"/>
      <c r="FB699" s="184"/>
      <c r="FC699" s="184"/>
      <c r="FD699" s="184"/>
      <c r="FE699" s="184"/>
      <c r="FF699" s="184"/>
      <c r="FG699" s="184"/>
      <c r="FH699" s="184"/>
      <c r="FI699" s="184"/>
      <c r="FJ699" s="184"/>
      <c r="FK699" s="184"/>
      <c r="FL699" s="184"/>
      <c r="FM699" s="184"/>
      <c r="FN699" s="184"/>
      <c r="FO699" s="184"/>
      <c r="FP699" s="184"/>
      <c r="FQ699" s="184"/>
      <c r="FR699" s="184"/>
      <c r="FS699" s="184"/>
      <c r="FT699" s="184"/>
      <c r="FU699" s="184"/>
      <c r="FV699" s="184"/>
      <c r="FW699" s="184"/>
      <c r="FX699" s="184"/>
      <c r="FY699" s="184"/>
      <c r="FZ699" s="184"/>
      <c r="GA699" s="184"/>
      <c r="GB699" s="184"/>
      <c r="GC699" s="184"/>
      <c r="GD699" s="184"/>
      <c r="GE699" s="184"/>
      <c r="GF699" s="184"/>
      <c r="GG699" s="184"/>
      <c r="GH699" s="184"/>
      <c r="GI699" s="184"/>
      <c r="GJ699" s="184"/>
      <c r="GK699" s="184"/>
      <c r="GL699" s="184"/>
      <c r="GM699" s="184"/>
      <c r="GN699" s="184"/>
      <c r="GO699" s="184"/>
      <c r="GP699" s="184"/>
      <c r="GQ699" s="184"/>
      <c r="GR699" s="184"/>
      <c r="GS699" s="184"/>
      <c r="GT699" s="184"/>
      <c r="GU699" s="184"/>
      <c r="GV699" s="184"/>
      <c r="GW699" s="184"/>
      <c r="GX699" s="184"/>
      <c r="GY699" s="184"/>
      <c r="GZ699" s="184"/>
      <c r="HA699" s="184"/>
      <c r="HB699" s="184"/>
      <c r="HC699" s="184"/>
      <c r="HD699" s="184"/>
      <c r="HE699" s="184"/>
      <c r="HF699" s="184"/>
      <c r="HG699" s="184"/>
      <c r="HH699" s="184"/>
      <c r="HI699" s="184"/>
      <c r="HJ699" s="184"/>
      <c r="HK699" s="578"/>
      <c r="HL699" s="185"/>
    </row>
    <row r="700" spans="1:220">
      <c r="A700" s="284"/>
      <c r="B700" s="285"/>
      <c r="C700" s="286"/>
      <c r="D700" s="287"/>
      <c r="E700" s="288"/>
      <c r="F700" s="289"/>
      <c r="G700" s="289"/>
      <c r="H700" s="289"/>
      <c r="I700" s="289"/>
      <c r="J700" s="289"/>
      <c r="K700" s="289"/>
      <c r="L700" s="289"/>
      <c r="M700" s="572"/>
      <c r="N700" s="572"/>
      <c r="O700" s="572"/>
      <c r="P700" s="572"/>
      <c r="Q700" s="572"/>
      <c r="R700" s="572"/>
      <c r="S700" s="184"/>
      <c r="T700" s="184"/>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c r="BX700" s="184"/>
      <c r="BY700" s="184"/>
      <c r="BZ700" s="184"/>
      <c r="CA700" s="184"/>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84"/>
      <c r="CW700" s="184"/>
      <c r="CX700" s="184"/>
      <c r="CY700" s="184"/>
      <c r="CZ700" s="184"/>
      <c r="DA700" s="184"/>
      <c r="DB700" s="184"/>
      <c r="DC700" s="184"/>
      <c r="DD700" s="184"/>
      <c r="DE700" s="184"/>
      <c r="DF700" s="184"/>
      <c r="DG700" s="184"/>
      <c r="DH700" s="184"/>
      <c r="DI700" s="184"/>
      <c r="DJ700" s="184"/>
      <c r="DK700" s="184"/>
      <c r="DL700" s="184"/>
      <c r="DM700" s="184"/>
      <c r="DN700" s="184"/>
      <c r="DO700" s="184"/>
      <c r="DP700" s="184"/>
      <c r="DQ700" s="184"/>
      <c r="DR700" s="184"/>
      <c r="DS700" s="184"/>
      <c r="DT700" s="184"/>
      <c r="DU700" s="184"/>
      <c r="DV700" s="184"/>
      <c r="DW700" s="184"/>
      <c r="DX700" s="184"/>
      <c r="DY700" s="184"/>
      <c r="DZ700" s="184"/>
      <c r="EA700" s="184"/>
      <c r="EB700" s="184"/>
      <c r="EC700" s="184"/>
      <c r="ED700" s="184"/>
      <c r="EE700" s="184"/>
      <c r="EF700" s="184"/>
      <c r="EG700" s="184"/>
      <c r="EH700" s="184"/>
      <c r="EI700" s="184"/>
      <c r="EJ700" s="184"/>
      <c r="EK700" s="184"/>
      <c r="EL700" s="184"/>
      <c r="EM700" s="184"/>
      <c r="EN700" s="184"/>
      <c r="EO700" s="184"/>
      <c r="EP700" s="184"/>
      <c r="EQ700" s="184"/>
      <c r="ER700" s="184"/>
      <c r="ES700" s="184"/>
      <c r="ET700" s="184"/>
      <c r="EU700" s="184"/>
      <c r="EV700" s="184"/>
      <c r="EW700" s="184"/>
      <c r="EX700" s="184"/>
      <c r="EY700" s="184"/>
      <c r="EZ700" s="184"/>
      <c r="FA700" s="184"/>
      <c r="FB700" s="184"/>
      <c r="FC700" s="184"/>
      <c r="FD700" s="184"/>
      <c r="FE700" s="184"/>
      <c r="FF700" s="184"/>
      <c r="FG700" s="184"/>
      <c r="FH700" s="184"/>
      <c r="FI700" s="184"/>
      <c r="FJ700" s="184"/>
      <c r="FK700" s="184"/>
      <c r="FL700" s="184"/>
      <c r="FM700" s="184"/>
      <c r="FN700" s="184"/>
      <c r="FO700" s="184"/>
      <c r="FP700" s="184"/>
      <c r="FQ700" s="184"/>
      <c r="FR700" s="184"/>
      <c r="FS700" s="184"/>
      <c r="FT700" s="184"/>
      <c r="FU700" s="184"/>
      <c r="FV700" s="184"/>
      <c r="FW700" s="184"/>
      <c r="FX700" s="184"/>
      <c r="FY700" s="184"/>
      <c r="FZ700" s="184"/>
      <c r="GA700" s="184"/>
      <c r="GB700" s="184"/>
      <c r="GC700" s="184"/>
      <c r="GD700" s="184"/>
      <c r="GE700" s="184"/>
      <c r="GF700" s="184"/>
      <c r="GG700" s="184"/>
      <c r="GH700" s="184"/>
      <c r="GI700" s="184"/>
      <c r="GJ700" s="184"/>
      <c r="GK700" s="184"/>
      <c r="GL700" s="184"/>
      <c r="GM700" s="184"/>
      <c r="GN700" s="184"/>
      <c r="GO700" s="184"/>
      <c r="GP700" s="184"/>
      <c r="GQ700" s="184"/>
      <c r="GR700" s="184"/>
      <c r="GS700" s="184"/>
      <c r="GT700" s="184"/>
      <c r="GU700" s="184"/>
      <c r="GV700" s="184"/>
      <c r="GW700" s="184"/>
      <c r="GX700" s="184"/>
      <c r="GY700" s="184"/>
      <c r="GZ700" s="184"/>
      <c r="HA700" s="184"/>
      <c r="HB700" s="184"/>
      <c r="HC700" s="184"/>
      <c r="HD700" s="184"/>
      <c r="HE700" s="184"/>
      <c r="HF700" s="184"/>
      <c r="HG700" s="184"/>
      <c r="HH700" s="184"/>
      <c r="HI700" s="184"/>
      <c r="HJ700" s="184"/>
      <c r="HK700" s="578"/>
      <c r="HL700" s="185"/>
    </row>
    <row r="701" spans="1:220">
      <c r="A701" s="284"/>
      <c r="B701" s="285"/>
      <c r="C701" s="286"/>
      <c r="D701" s="287"/>
      <c r="E701" s="288"/>
      <c r="F701" s="289"/>
      <c r="G701" s="289"/>
      <c r="H701" s="289"/>
      <c r="I701" s="289"/>
      <c r="J701" s="289"/>
      <c r="K701" s="289"/>
      <c r="L701" s="289"/>
      <c r="M701" s="572"/>
      <c r="N701" s="572"/>
      <c r="O701" s="572"/>
      <c r="P701" s="572"/>
      <c r="Q701" s="572"/>
      <c r="R701" s="572"/>
      <c r="S701" s="184"/>
      <c r="T701" s="184"/>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184"/>
      <c r="BE701" s="184"/>
      <c r="BF701" s="184"/>
      <c r="BG701" s="184"/>
      <c r="BH701" s="184"/>
      <c r="BI701" s="184"/>
      <c r="BJ701" s="184"/>
      <c r="BK701" s="184"/>
      <c r="BL701" s="184"/>
      <c r="BM701" s="184"/>
      <c r="BN701" s="184"/>
      <c r="BO701" s="184"/>
      <c r="BP701" s="184"/>
      <c r="BQ701" s="184"/>
      <c r="BR701" s="184"/>
      <c r="BS701" s="184"/>
      <c r="BT701" s="184"/>
      <c r="BU701" s="184"/>
      <c r="BV701" s="184"/>
      <c r="BW701" s="184"/>
      <c r="BX701" s="184"/>
      <c r="BY701" s="184"/>
      <c r="BZ701" s="184"/>
      <c r="CA701" s="184"/>
      <c r="CB701" s="184"/>
      <c r="CC701" s="184"/>
      <c r="CD701" s="184"/>
      <c r="CE701" s="184"/>
      <c r="CF701" s="184"/>
      <c r="CG701" s="184"/>
      <c r="CH701" s="184"/>
      <c r="CI701" s="184"/>
      <c r="CJ701" s="184"/>
      <c r="CK701" s="184"/>
      <c r="CL701" s="184"/>
      <c r="CM701" s="184"/>
      <c r="CN701" s="184"/>
      <c r="CO701" s="184"/>
      <c r="CP701" s="184"/>
      <c r="CQ701" s="184"/>
      <c r="CR701" s="184"/>
      <c r="CS701" s="184"/>
      <c r="CT701" s="184"/>
      <c r="CU701" s="184"/>
      <c r="CV701" s="184"/>
      <c r="CW701" s="184"/>
      <c r="CX701" s="184"/>
      <c r="CY701" s="184"/>
      <c r="CZ701" s="184"/>
      <c r="DA701" s="184"/>
      <c r="DB701" s="184"/>
      <c r="DC701" s="184"/>
      <c r="DD701" s="184"/>
      <c r="DE701" s="184"/>
      <c r="DF701" s="184"/>
      <c r="DG701" s="184"/>
      <c r="DH701" s="184"/>
      <c r="DI701" s="184"/>
      <c r="DJ701" s="184"/>
      <c r="DK701" s="184"/>
      <c r="DL701" s="184"/>
      <c r="DM701" s="184"/>
      <c r="DN701" s="184"/>
      <c r="DO701" s="184"/>
      <c r="DP701" s="184"/>
      <c r="DQ701" s="184"/>
      <c r="DR701" s="184"/>
      <c r="DS701" s="184"/>
      <c r="DT701" s="184"/>
      <c r="DU701" s="184"/>
      <c r="DV701" s="184"/>
      <c r="DW701" s="184"/>
      <c r="DX701" s="184"/>
      <c r="DY701" s="184"/>
      <c r="DZ701" s="184"/>
      <c r="EA701" s="184"/>
      <c r="EB701" s="184"/>
      <c r="EC701" s="184"/>
      <c r="ED701" s="184"/>
      <c r="EE701" s="184"/>
      <c r="EF701" s="184"/>
      <c r="EG701" s="184"/>
      <c r="EH701" s="184"/>
      <c r="EI701" s="184"/>
      <c r="EJ701" s="184"/>
      <c r="EK701" s="184"/>
      <c r="EL701" s="184"/>
      <c r="EM701" s="184"/>
      <c r="EN701" s="184"/>
      <c r="EO701" s="184"/>
      <c r="EP701" s="184"/>
      <c r="EQ701" s="184"/>
      <c r="ER701" s="184"/>
      <c r="ES701" s="184"/>
      <c r="ET701" s="184"/>
      <c r="EU701" s="184"/>
      <c r="EV701" s="184"/>
      <c r="EW701" s="184"/>
      <c r="EX701" s="184"/>
      <c r="EY701" s="184"/>
      <c r="EZ701" s="184"/>
      <c r="FA701" s="184"/>
      <c r="FB701" s="184"/>
      <c r="FC701" s="184"/>
      <c r="FD701" s="184"/>
      <c r="FE701" s="184"/>
      <c r="FF701" s="184"/>
      <c r="FG701" s="184"/>
      <c r="FH701" s="184"/>
      <c r="FI701" s="184"/>
      <c r="FJ701" s="184"/>
      <c r="FK701" s="184"/>
      <c r="FL701" s="184"/>
      <c r="FM701" s="184"/>
      <c r="FN701" s="184"/>
      <c r="FO701" s="184"/>
      <c r="FP701" s="184"/>
      <c r="FQ701" s="184"/>
      <c r="FR701" s="184"/>
      <c r="FS701" s="184"/>
      <c r="FT701" s="184"/>
      <c r="FU701" s="184"/>
      <c r="FV701" s="184"/>
      <c r="FW701" s="184"/>
      <c r="FX701" s="184"/>
      <c r="FY701" s="184"/>
      <c r="FZ701" s="184"/>
      <c r="GA701" s="184"/>
      <c r="GB701" s="184"/>
      <c r="GC701" s="184"/>
      <c r="GD701" s="184"/>
      <c r="GE701" s="184"/>
      <c r="GF701" s="184"/>
      <c r="GG701" s="184"/>
      <c r="GH701" s="184"/>
      <c r="GI701" s="184"/>
      <c r="GJ701" s="184"/>
      <c r="GK701" s="184"/>
      <c r="GL701" s="184"/>
      <c r="GM701" s="184"/>
      <c r="GN701" s="184"/>
      <c r="GO701" s="184"/>
      <c r="GP701" s="184"/>
      <c r="GQ701" s="184"/>
      <c r="GR701" s="184"/>
      <c r="GS701" s="184"/>
      <c r="GT701" s="184"/>
      <c r="GU701" s="184"/>
      <c r="GV701" s="184"/>
      <c r="GW701" s="184"/>
      <c r="GX701" s="184"/>
      <c r="GY701" s="184"/>
      <c r="GZ701" s="184"/>
      <c r="HA701" s="184"/>
      <c r="HB701" s="184"/>
      <c r="HC701" s="184"/>
      <c r="HD701" s="184"/>
      <c r="HE701" s="184"/>
      <c r="HF701" s="184"/>
      <c r="HG701" s="184"/>
      <c r="HH701" s="184"/>
      <c r="HI701" s="184"/>
      <c r="HJ701" s="184"/>
      <c r="HK701" s="578"/>
      <c r="HL701" s="185"/>
    </row>
    <row r="702" spans="1:220">
      <c r="A702" s="284"/>
      <c r="B702" s="285"/>
      <c r="C702" s="286"/>
      <c r="D702" s="287"/>
      <c r="E702" s="288"/>
      <c r="F702" s="289"/>
      <c r="G702" s="289"/>
      <c r="H702" s="289"/>
      <c r="I702" s="289"/>
      <c r="J702" s="289"/>
      <c r="K702" s="289"/>
      <c r="L702" s="289"/>
      <c r="M702" s="572"/>
      <c r="N702" s="572"/>
      <c r="O702" s="572"/>
      <c r="P702" s="572"/>
      <c r="Q702" s="572"/>
      <c r="R702" s="572"/>
      <c r="S702" s="184"/>
      <c r="T702" s="184"/>
      <c r="U702" s="184"/>
      <c r="V702" s="184"/>
      <c r="W702" s="184"/>
      <c r="X702" s="184"/>
      <c r="Y702" s="184"/>
      <c r="Z702" s="184"/>
      <c r="AA702" s="184"/>
      <c r="AB702" s="184"/>
      <c r="AC702" s="184"/>
      <c r="AD702" s="184"/>
      <c r="AE702" s="184"/>
      <c r="AF702" s="184"/>
      <c r="AG702" s="184"/>
      <c r="AH702" s="184"/>
      <c r="AI702" s="184"/>
      <c r="AJ702" s="184"/>
      <c r="AK702" s="184"/>
      <c r="AL702" s="184"/>
      <c r="AM702" s="184"/>
      <c r="AN702" s="184"/>
      <c r="AO702" s="184"/>
      <c r="AP702" s="184"/>
      <c r="AQ702" s="184"/>
      <c r="AR702" s="184"/>
      <c r="AS702" s="184"/>
      <c r="AT702" s="184"/>
      <c r="AU702" s="184"/>
      <c r="AV702" s="184"/>
      <c r="AW702" s="184"/>
      <c r="AX702" s="184"/>
      <c r="AY702" s="184"/>
      <c r="AZ702" s="184"/>
      <c r="BA702" s="184"/>
      <c r="BB702" s="184"/>
      <c r="BC702" s="184"/>
      <c r="BD702" s="184"/>
      <c r="BE702" s="184"/>
      <c r="BF702" s="184"/>
      <c r="BG702" s="184"/>
      <c r="BH702" s="184"/>
      <c r="BI702" s="184"/>
      <c r="BJ702" s="184"/>
      <c r="BK702" s="184"/>
      <c r="BL702" s="184"/>
      <c r="BM702" s="184"/>
      <c r="BN702" s="184"/>
      <c r="BO702" s="184"/>
      <c r="BP702" s="184"/>
      <c r="BQ702" s="184"/>
      <c r="BR702" s="184"/>
      <c r="BS702" s="184"/>
      <c r="BT702" s="184"/>
      <c r="BU702" s="184"/>
      <c r="BV702" s="184"/>
      <c r="BW702" s="184"/>
      <c r="BX702" s="184"/>
      <c r="BY702" s="184"/>
      <c r="BZ702" s="184"/>
      <c r="CA702" s="184"/>
      <c r="CB702" s="184"/>
      <c r="CC702" s="184"/>
      <c r="CD702" s="184"/>
      <c r="CE702" s="184"/>
      <c r="CF702" s="184"/>
      <c r="CG702" s="184"/>
      <c r="CH702" s="184"/>
      <c r="CI702" s="184"/>
      <c r="CJ702" s="184"/>
      <c r="CK702" s="184"/>
      <c r="CL702" s="184"/>
      <c r="CM702" s="184"/>
      <c r="CN702" s="184"/>
      <c r="CO702" s="184"/>
      <c r="CP702" s="184"/>
      <c r="CQ702" s="184"/>
      <c r="CR702" s="184"/>
      <c r="CS702" s="184"/>
      <c r="CT702" s="184"/>
      <c r="CU702" s="184"/>
      <c r="CV702" s="184"/>
      <c r="CW702" s="184"/>
      <c r="CX702" s="184"/>
      <c r="CY702" s="184"/>
      <c r="CZ702" s="184"/>
      <c r="DA702" s="184"/>
      <c r="DB702" s="184"/>
      <c r="DC702" s="184"/>
      <c r="DD702" s="184"/>
      <c r="DE702" s="184"/>
      <c r="DF702" s="184"/>
      <c r="DG702" s="184"/>
      <c r="DH702" s="184"/>
      <c r="DI702" s="184"/>
      <c r="DJ702" s="184"/>
      <c r="DK702" s="184"/>
      <c r="DL702" s="184"/>
      <c r="DM702" s="184"/>
      <c r="DN702" s="184"/>
      <c r="DO702" s="184"/>
      <c r="DP702" s="184"/>
      <c r="DQ702" s="184"/>
      <c r="DR702" s="184"/>
      <c r="DS702" s="184"/>
      <c r="DT702" s="184"/>
      <c r="DU702" s="184"/>
      <c r="DV702" s="184"/>
      <c r="DW702" s="184"/>
      <c r="DX702" s="184"/>
      <c r="DY702" s="184"/>
      <c r="DZ702" s="184"/>
      <c r="EA702" s="184"/>
      <c r="EB702" s="184"/>
      <c r="EC702" s="184"/>
      <c r="ED702" s="184"/>
      <c r="EE702" s="184"/>
      <c r="EF702" s="184"/>
      <c r="EG702" s="184"/>
      <c r="EH702" s="184"/>
      <c r="EI702" s="184"/>
      <c r="EJ702" s="184"/>
      <c r="EK702" s="184"/>
      <c r="EL702" s="184"/>
      <c r="EM702" s="184"/>
      <c r="EN702" s="184"/>
      <c r="EO702" s="184"/>
      <c r="EP702" s="184"/>
      <c r="EQ702" s="184"/>
      <c r="ER702" s="184"/>
      <c r="ES702" s="184"/>
      <c r="ET702" s="184"/>
      <c r="EU702" s="184"/>
      <c r="EV702" s="184"/>
      <c r="EW702" s="184"/>
      <c r="EX702" s="184"/>
      <c r="EY702" s="184"/>
      <c r="EZ702" s="184"/>
      <c r="FA702" s="184"/>
      <c r="FB702" s="184"/>
      <c r="FC702" s="184"/>
      <c r="FD702" s="184"/>
      <c r="FE702" s="184"/>
      <c r="FF702" s="184"/>
      <c r="FG702" s="184"/>
      <c r="FH702" s="184"/>
      <c r="FI702" s="184"/>
      <c r="FJ702" s="184"/>
      <c r="FK702" s="184"/>
      <c r="FL702" s="184"/>
      <c r="FM702" s="184"/>
      <c r="FN702" s="184"/>
      <c r="FO702" s="184"/>
      <c r="FP702" s="184"/>
      <c r="FQ702" s="184"/>
      <c r="FR702" s="184"/>
      <c r="FS702" s="184"/>
      <c r="FT702" s="184"/>
      <c r="FU702" s="184"/>
      <c r="FV702" s="184"/>
      <c r="FW702" s="184"/>
      <c r="FX702" s="184"/>
      <c r="FY702" s="184"/>
      <c r="FZ702" s="184"/>
      <c r="GA702" s="184"/>
      <c r="GB702" s="184"/>
      <c r="GC702" s="184"/>
      <c r="GD702" s="184"/>
      <c r="GE702" s="184"/>
      <c r="GF702" s="184"/>
      <c r="GG702" s="184"/>
      <c r="GH702" s="184"/>
      <c r="GI702" s="184"/>
      <c r="GJ702" s="184"/>
      <c r="GK702" s="184"/>
      <c r="GL702" s="184"/>
      <c r="GM702" s="184"/>
      <c r="GN702" s="184"/>
      <c r="GO702" s="184"/>
      <c r="GP702" s="184"/>
      <c r="GQ702" s="184"/>
      <c r="GR702" s="184"/>
      <c r="GS702" s="184"/>
      <c r="GT702" s="184"/>
      <c r="GU702" s="184"/>
      <c r="GV702" s="184"/>
      <c r="GW702" s="184"/>
      <c r="GX702" s="184"/>
      <c r="GY702" s="184"/>
      <c r="GZ702" s="184"/>
      <c r="HA702" s="184"/>
      <c r="HB702" s="184"/>
      <c r="HC702" s="184"/>
      <c r="HD702" s="184"/>
      <c r="HE702" s="184"/>
      <c r="HF702" s="184"/>
      <c r="HG702" s="184"/>
      <c r="HH702" s="184"/>
      <c r="HI702" s="184"/>
      <c r="HJ702" s="184"/>
      <c r="HK702" s="578"/>
      <c r="HL702" s="185"/>
    </row>
    <row r="703" spans="1:220">
      <c r="A703" s="284"/>
      <c r="B703" s="285"/>
      <c r="C703" s="286"/>
      <c r="D703" s="287"/>
      <c r="E703" s="288"/>
      <c r="F703" s="289"/>
      <c r="G703" s="289"/>
      <c r="H703" s="289"/>
      <c r="I703" s="289"/>
      <c r="J703" s="289"/>
      <c r="K703" s="289"/>
      <c r="L703" s="289"/>
      <c r="M703" s="572"/>
      <c r="N703" s="572"/>
      <c r="O703" s="572"/>
      <c r="P703" s="572"/>
      <c r="Q703" s="572"/>
      <c r="R703" s="572"/>
      <c r="S703" s="184"/>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184"/>
      <c r="BE703" s="184"/>
      <c r="BF703" s="184"/>
      <c r="BG703" s="184"/>
      <c r="BH703" s="184"/>
      <c r="BI703" s="184"/>
      <c r="BJ703" s="184"/>
      <c r="BK703" s="184"/>
      <c r="BL703" s="184"/>
      <c r="BM703" s="184"/>
      <c r="BN703" s="184"/>
      <c r="BO703" s="184"/>
      <c r="BP703" s="184"/>
      <c r="BQ703" s="184"/>
      <c r="BR703" s="184"/>
      <c r="BS703" s="184"/>
      <c r="BT703" s="184"/>
      <c r="BU703" s="184"/>
      <c r="BV703" s="184"/>
      <c r="BW703" s="184"/>
      <c r="BX703" s="184"/>
      <c r="BY703" s="184"/>
      <c r="BZ703" s="184"/>
      <c r="CA703" s="184"/>
      <c r="CB703" s="184"/>
      <c r="CC703" s="184"/>
      <c r="CD703" s="184"/>
      <c r="CE703" s="184"/>
      <c r="CF703" s="184"/>
      <c r="CG703" s="184"/>
      <c r="CH703" s="184"/>
      <c r="CI703" s="184"/>
      <c r="CJ703" s="184"/>
      <c r="CK703" s="184"/>
      <c r="CL703" s="184"/>
      <c r="CM703" s="184"/>
      <c r="CN703" s="184"/>
      <c r="CO703" s="184"/>
      <c r="CP703" s="184"/>
      <c r="CQ703" s="184"/>
      <c r="CR703" s="184"/>
      <c r="CS703" s="184"/>
      <c r="CT703" s="184"/>
      <c r="CU703" s="184"/>
      <c r="CV703" s="184"/>
      <c r="CW703" s="184"/>
      <c r="CX703" s="184"/>
      <c r="CY703" s="184"/>
      <c r="CZ703" s="184"/>
      <c r="DA703" s="184"/>
      <c r="DB703" s="184"/>
      <c r="DC703" s="184"/>
      <c r="DD703" s="184"/>
      <c r="DE703" s="184"/>
      <c r="DF703" s="184"/>
      <c r="DG703" s="184"/>
      <c r="DH703" s="184"/>
      <c r="DI703" s="184"/>
      <c r="DJ703" s="184"/>
      <c r="DK703" s="184"/>
      <c r="DL703" s="184"/>
      <c r="DM703" s="184"/>
      <c r="DN703" s="184"/>
      <c r="DO703" s="184"/>
      <c r="DP703" s="184"/>
      <c r="DQ703" s="184"/>
      <c r="DR703" s="184"/>
      <c r="DS703" s="184"/>
      <c r="DT703" s="184"/>
      <c r="DU703" s="184"/>
      <c r="DV703" s="184"/>
      <c r="DW703" s="184"/>
      <c r="DX703" s="184"/>
      <c r="DY703" s="184"/>
      <c r="DZ703" s="184"/>
      <c r="EA703" s="184"/>
      <c r="EB703" s="184"/>
      <c r="EC703" s="184"/>
      <c r="ED703" s="184"/>
      <c r="EE703" s="184"/>
      <c r="EF703" s="184"/>
      <c r="EG703" s="184"/>
      <c r="EH703" s="184"/>
      <c r="EI703" s="184"/>
      <c r="EJ703" s="184"/>
      <c r="EK703" s="184"/>
      <c r="EL703" s="184"/>
      <c r="EM703" s="184"/>
      <c r="EN703" s="184"/>
      <c r="EO703" s="184"/>
      <c r="EP703" s="184"/>
      <c r="EQ703" s="184"/>
      <c r="ER703" s="184"/>
      <c r="ES703" s="184"/>
      <c r="ET703" s="184"/>
      <c r="EU703" s="184"/>
      <c r="EV703" s="184"/>
      <c r="EW703" s="184"/>
      <c r="EX703" s="184"/>
      <c r="EY703" s="184"/>
      <c r="EZ703" s="184"/>
      <c r="FA703" s="184"/>
      <c r="FB703" s="184"/>
      <c r="FC703" s="184"/>
      <c r="FD703" s="184"/>
      <c r="FE703" s="184"/>
      <c r="FF703" s="184"/>
      <c r="FG703" s="184"/>
      <c r="FH703" s="184"/>
      <c r="FI703" s="184"/>
      <c r="FJ703" s="184"/>
      <c r="FK703" s="184"/>
      <c r="FL703" s="184"/>
      <c r="FM703" s="184"/>
      <c r="FN703" s="184"/>
      <c r="FO703" s="184"/>
      <c r="FP703" s="184"/>
      <c r="FQ703" s="184"/>
      <c r="FR703" s="184"/>
      <c r="FS703" s="184"/>
      <c r="FT703" s="184"/>
      <c r="FU703" s="184"/>
      <c r="FV703" s="184"/>
      <c r="FW703" s="184"/>
      <c r="FX703" s="184"/>
      <c r="FY703" s="184"/>
      <c r="FZ703" s="184"/>
      <c r="GA703" s="184"/>
      <c r="GB703" s="184"/>
      <c r="GC703" s="184"/>
      <c r="GD703" s="184"/>
      <c r="GE703" s="184"/>
      <c r="GF703" s="184"/>
      <c r="GG703" s="184"/>
      <c r="GH703" s="184"/>
      <c r="GI703" s="184"/>
      <c r="GJ703" s="184"/>
      <c r="GK703" s="184"/>
      <c r="GL703" s="184"/>
      <c r="GM703" s="184"/>
      <c r="GN703" s="184"/>
      <c r="GO703" s="184"/>
      <c r="GP703" s="184"/>
      <c r="GQ703" s="184"/>
      <c r="GR703" s="184"/>
      <c r="GS703" s="184"/>
      <c r="GT703" s="184"/>
      <c r="GU703" s="184"/>
      <c r="GV703" s="184"/>
      <c r="GW703" s="184"/>
      <c r="GX703" s="184"/>
      <c r="GY703" s="184"/>
      <c r="GZ703" s="184"/>
      <c r="HA703" s="184"/>
      <c r="HB703" s="184"/>
      <c r="HC703" s="184"/>
      <c r="HD703" s="184"/>
      <c r="HE703" s="184"/>
      <c r="HF703" s="184"/>
      <c r="HG703" s="184"/>
      <c r="HH703" s="184"/>
      <c r="HI703" s="184"/>
      <c r="HJ703" s="184"/>
      <c r="HK703" s="578"/>
      <c r="HL703" s="185"/>
    </row>
    <row r="704" spans="1:220">
      <c r="A704" s="284"/>
      <c r="B704" s="285"/>
      <c r="C704" s="286"/>
      <c r="D704" s="287"/>
      <c r="E704" s="288"/>
      <c r="F704" s="289"/>
      <c r="G704" s="289"/>
      <c r="H704" s="289"/>
      <c r="I704" s="289"/>
      <c r="J704" s="289"/>
      <c r="K704" s="289"/>
      <c r="L704" s="289"/>
      <c r="M704" s="572"/>
      <c r="N704" s="572"/>
      <c r="O704" s="572"/>
      <c r="P704" s="572"/>
      <c r="Q704" s="572"/>
      <c r="R704" s="572"/>
      <c r="S704" s="184"/>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c r="BP704" s="184"/>
      <c r="BQ704" s="184"/>
      <c r="BR704" s="184"/>
      <c r="BS704" s="184"/>
      <c r="BT704" s="184"/>
      <c r="BU704" s="184"/>
      <c r="BV704" s="184"/>
      <c r="BW704" s="184"/>
      <c r="BX704" s="184"/>
      <c r="BY704" s="184"/>
      <c r="BZ704" s="184"/>
      <c r="CA704" s="184"/>
      <c r="CB704" s="184"/>
      <c r="CC704" s="184"/>
      <c r="CD704" s="184"/>
      <c r="CE704" s="184"/>
      <c r="CF704" s="184"/>
      <c r="CG704" s="184"/>
      <c r="CH704" s="184"/>
      <c r="CI704" s="184"/>
      <c r="CJ704" s="184"/>
      <c r="CK704" s="184"/>
      <c r="CL704" s="184"/>
      <c r="CM704" s="184"/>
      <c r="CN704" s="184"/>
      <c r="CO704" s="184"/>
      <c r="CP704" s="184"/>
      <c r="CQ704" s="184"/>
      <c r="CR704" s="184"/>
      <c r="CS704" s="184"/>
      <c r="CT704" s="184"/>
      <c r="CU704" s="184"/>
      <c r="CV704" s="184"/>
      <c r="CW704" s="184"/>
      <c r="CX704" s="184"/>
      <c r="CY704" s="184"/>
      <c r="CZ704" s="184"/>
      <c r="DA704" s="184"/>
      <c r="DB704" s="184"/>
      <c r="DC704" s="184"/>
      <c r="DD704" s="184"/>
      <c r="DE704" s="184"/>
      <c r="DF704" s="184"/>
      <c r="DG704" s="184"/>
      <c r="DH704" s="184"/>
      <c r="DI704" s="184"/>
      <c r="DJ704" s="184"/>
      <c r="DK704" s="184"/>
      <c r="DL704" s="184"/>
      <c r="DM704" s="184"/>
      <c r="DN704" s="184"/>
      <c r="DO704" s="184"/>
      <c r="DP704" s="184"/>
      <c r="DQ704" s="184"/>
      <c r="DR704" s="184"/>
      <c r="DS704" s="184"/>
      <c r="DT704" s="184"/>
      <c r="DU704" s="184"/>
      <c r="DV704" s="184"/>
      <c r="DW704" s="184"/>
      <c r="DX704" s="184"/>
      <c r="DY704" s="184"/>
      <c r="DZ704" s="184"/>
      <c r="EA704" s="184"/>
      <c r="EB704" s="184"/>
      <c r="EC704" s="184"/>
      <c r="ED704" s="184"/>
      <c r="EE704" s="184"/>
      <c r="EF704" s="184"/>
      <c r="EG704" s="184"/>
      <c r="EH704" s="184"/>
      <c r="EI704" s="184"/>
      <c r="EJ704" s="184"/>
      <c r="EK704" s="184"/>
      <c r="EL704" s="184"/>
      <c r="EM704" s="184"/>
      <c r="EN704" s="184"/>
      <c r="EO704" s="184"/>
      <c r="EP704" s="184"/>
      <c r="EQ704" s="184"/>
      <c r="ER704" s="184"/>
      <c r="ES704" s="184"/>
      <c r="ET704" s="184"/>
      <c r="EU704" s="184"/>
      <c r="EV704" s="184"/>
      <c r="EW704" s="184"/>
      <c r="EX704" s="184"/>
      <c r="EY704" s="184"/>
      <c r="EZ704" s="184"/>
      <c r="FA704" s="184"/>
      <c r="FB704" s="184"/>
      <c r="FC704" s="184"/>
      <c r="FD704" s="184"/>
      <c r="FE704" s="184"/>
      <c r="FF704" s="184"/>
      <c r="FG704" s="184"/>
      <c r="FH704" s="184"/>
      <c r="FI704" s="184"/>
      <c r="FJ704" s="184"/>
      <c r="FK704" s="184"/>
      <c r="FL704" s="184"/>
      <c r="FM704" s="184"/>
      <c r="FN704" s="184"/>
      <c r="FO704" s="184"/>
      <c r="FP704" s="184"/>
      <c r="FQ704" s="184"/>
      <c r="FR704" s="184"/>
      <c r="FS704" s="184"/>
      <c r="FT704" s="184"/>
      <c r="FU704" s="184"/>
      <c r="FV704" s="184"/>
      <c r="FW704" s="184"/>
      <c r="FX704" s="184"/>
      <c r="FY704" s="184"/>
      <c r="FZ704" s="184"/>
      <c r="GA704" s="184"/>
      <c r="GB704" s="184"/>
      <c r="GC704" s="184"/>
      <c r="GD704" s="184"/>
      <c r="GE704" s="184"/>
      <c r="GF704" s="184"/>
      <c r="GG704" s="184"/>
      <c r="GH704" s="184"/>
      <c r="GI704" s="184"/>
      <c r="GJ704" s="184"/>
      <c r="GK704" s="184"/>
      <c r="GL704" s="184"/>
      <c r="GM704" s="184"/>
      <c r="GN704" s="184"/>
      <c r="GO704" s="184"/>
      <c r="GP704" s="184"/>
      <c r="GQ704" s="184"/>
      <c r="GR704" s="184"/>
      <c r="GS704" s="184"/>
      <c r="GT704" s="184"/>
      <c r="GU704" s="184"/>
      <c r="GV704" s="184"/>
      <c r="GW704" s="184"/>
      <c r="GX704" s="184"/>
      <c r="GY704" s="184"/>
      <c r="GZ704" s="184"/>
      <c r="HA704" s="184"/>
      <c r="HB704" s="184"/>
      <c r="HC704" s="184"/>
      <c r="HD704" s="184"/>
      <c r="HE704" s="184"/>
      <c r="HF704" s="184"/>
      <c r="HG704" s="184"/>
      <c r="HH704" s="184"/>
      <c r="HI704" s="184"/>
      <c r="HJ704" s="184"/>
      <c r="HK704" s="578"/>
      <c r="HL704" s="185"/>
    </row>
    <row r="705" spans="1:220">
      <c r="A705" s="284"/>
      <c r="B705" s="285"/>
      <c r="C705" s="286"/>
      <c r="D705" s="287"/>
      <c r="E705" s="288"/>
      <c r="F705" s="289"/>
      <c r="G705" s="289"/>
      <c r="H705" s="289"/>
      <c r="I705" s="289"/>
      <c r="J705" s="289"/>
      <c r="K705" s="289"/>
      <c r="L705" s="289"/>
      <c r="M705" s="572"/>
      <c r="N705" s="572"/>
      <c r="O705" s="572"/>
      <c r="P705" s="572"/>
      <c r="Q705" s="572"/>
      <c r="R705" s="572"/>
      <c r="S705" s="184"/>
      <c r="T705" s="184"/>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184"/>
      <c r="BE705" s="184"/>
      <c r="BF705" s="184"/>
      <c r="BG705" s="184"/>
      <c r="BH705" s="184"/>
      <c r="BI705" s="184"/>
      <c r="BJ705" s="184"/>
      <c r="BK705" s="184"/>
      <c r="BL705" s="184"/>
      <c r="BM705" s="184"/>
      <c r="BN705" s="184"/>
      <c r="BO705" s="184"/>
      <c r="BP705" s="184"/>
      <c r="BQ705" s="184"/>
      <c r="BR705" s="184"/>
      <c r="BS705" s="184"/>
      <c r="BT705" s="184"/>
      <c r="BU705" s="184"/>
      <c r="BV705" s="184"/>
      <c r="BW705" s="184"/>
      <c r="BX705" s="184"/>
      <c r="BY705" s="184"/>
      <c r="BZ705" s="184"/>
      <c r="CA705" s="184"/>
      <c r="CB705" s="184"/>
      <c r="CC705" s="184"/>
      <c r="CD705" s="184"/>
      <c r="CE705" s="184"/>
      <c r="CF705" s="184"/>
      <c r="CG705" s="184"/>
      <c r="CH705" s="184"/>
      <c r="CI705" s="184"/>
      <c r="CJ705" s="184"/>
      <c r="CK705" s="184"/>
      <c r="CL705" s="184"/>
      <c r="CM705" s="184"/>
      <c r="CN705" s="184"/>
      <c r="CO705" s="184"/>
      <c r="CP705" s="184"/>
      <c r="CQ705" s="184"/>
      <c r="CR705" s="184"/>
      <c r="CS705" s="184"/>
      <c r="CT705" s="184"/>
      <c r="CU705" s="184"/>
      <c r="CV705" s="184"/>
      <c r="CW705" s="184"/>
      <c r="CX705" s="184"/>
      <c r="CY705" s="184"/>
      <c r="CZ705" s="184"/>
      <c r="DA705" s="184"/>
      <c r="DB705" s="184"/>
      <c r="DC705" s="184"/>
      <c r="DD705" s="184"/>
      <c r="DE705" s="184"/>
      <c r="DF705" s="184"/>
      <c r="DG705" s="184"/>
      <c r="DH705" s="184"/>
      <c r="DI705" s="184"/>
      <c r="DJ705" s="184"/>
      <c r="DK705" s="184"/>
      <c r="DL705" s="184"/>
      <c r="DM705" s="184"/>
      <c r="DN705" s="184"/>
      <c r="DO705" s="184"/>
      <c r="DP705" s="184"/>
      <c r="DQ705" s="184"/>
      <c r="DR705" s="184"/>
      <c r="DS705" s="184"/>
      <c r="DT705" s="184"/>
      <c r="DU705" s="184"/>
      <c r="DV705" s="184"/>
      <c r="DW705" s="184"/>
      <c r="DX705" s="184"/>
      <c r="DY705" s="184"/>
      <c r="DZ705" s="184"/>
      <c r="EA705" s="184"/>
      <c r="EB705" s="184"/>
      <c r="EC705" s="184"/>
      <c r="ED705" s="184"/>
      <c r="EE705" s="184"/>
      <c r="EF705" s="184"/>
      <c r="EG705" s="184"/>
      <c r="EH705" s="184"/>
      <c r="EI705" s="184"/>
      <c r="EJ705" s="184"/>
      <c r="EK705" s="184"/>
      <c r="EL705" s="184"/>
      <c r="EM705" s="184"/>
      <c r="EN705" s="184"/>
      <c r="EO705" s="184"/>
      <c r="EP705" s="184"/>
      <c r="EQ705" s="184"/>
      <c r="ER705" s="184"/>
      <c r="ES705" s="184"/>
      <c r="ET705" s="184"/>
      <c r="EU705" s="184"/>
      <c r="EV705" s="184"/>
      <c r="EW705" s="184"/>
      <c r="EX705" s="184"/>
      <c r="EY705" s="184"/>
      <c r="EZ705" s="184"/>
      <c r="FA705" s="184"/>
      <c r="FB705" s="184"/>
      <c r="FC705" s="184"/>
      <c r="FD705" s="184"/>
      <c r="FE705" s="184"/>
      <c r="FF705" s="184"/>
      <c r="FG705" s="184"/>
      <c r="FH705" s="184"/>
      <c r="FI705" s="184"/>
      <c r="FJ705" s="184"/>
      <c r="FK705" s="184"/>
      <c r="FL705" s="184"/>
      <c r="FM705" s="184"/>
      <c r="FN705" s="184"/>
      <c r="FO705" s="184"/>
      <c r="FP705" s="184"/>
      <c r="FQ705" s="184"/>
      <c r="FR705" s="184"/>
      <c r="FS705" s="184"/>
      <c r="FT705" s="184"/>
      <c r="FU705" s="184"/>
      <c r="FV705" s="184"/>
      <c r="FW705" s="184"/>
      <c r="FX705" s="184"/>
      <c r="FY705" s="184"/>
      <c r="FZ705" s="184"/>
      <c r="GA705" s="184"/>
      <c r="GB705" s="184"/>
      <c r="GC705" s="184"/>
      <c r="GD705" s="184"/>
      <c r="GE705" s="184"/>
      <c r="GF705" s="184"/>
      <c r="GG705" s="184"/>
      <c r="GH705" s="184"/>
      <c r="GI705" s="184"/>
      <c r="GJ705" s="184"/>
      <c r="GK705" s="184"/>
      <c r="GL705" s="184"/>
      <c r="GM705" s="184"/>
      <c r="GN705" s="184"/>
      <c r="GO705" s="184"/>
      <c r="GP705" s="184"/>
      <c r="GQ705" s="184"/>
      <c r="GR705" s="184"/>
      <c r="GS705" s="184"/>
      <c r="GT705" s="184"/>
      <c r="GU705" s="184"/>
      <c r="GV705" s="184"/>
      <c r="GW705" s="184"/>
      <c r="GX705" s="184"/>
      <c r="GY705" s="184"/>
      <c r="GZ705" s="184"/>
      <c r="HA705" s="184"/>
      <c r="HB705" s="184"/>
      <c r="HC705" s="184"/>
      <c r="HD705" s="184"/>
      <c r="HE705" s="184"/>
      <c r="HF705" s="184"/>
      <c r="HG705" s="184"/>
      <c r="HH705" s="184"/>
      <c r="HI705" s="184"/>
      <c r="HJ705" s="184"/>
      <c r="HK705" s="578"/>
      <c r="HL705" s="185"/>
    </row>
    <row r="706" spans="1:220">
      <c r="A706" s="284"/>
      <c r="B706" s="285"/>
      <c r="C706" s="286"/>
      <c r="D706" s="287"/>
      <c r="E706" s="288"/>
      <c r="F706" s="289"/>
      <c r="G706" s="289"/>
      <c r="H706" s="289"/>
      <c r="I706" s="289"/>
      <c r="J706" s="289"/>
      <c r="K706" s="289"/>
      <c r="L706" s="289"/>
      <c r="M706" s="572"/>
      <c r="N706" s="572"/>
      <c r="O706" s="572"/>
      <c r="P706" s="572"/>
      <c r="Q706" s="572"/>
      <c r="R706" s="572"/>
      <c r="S706" s="184"/>
      <c r="T706" s="184"/>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c r="BX706" s="184"/>
      <c r="BY706" s="184"/>
      <c r="BZ706" s="184"/>
      <c r="CA706" s="184"/>
      <c r="CB706" s="184"/>
      <c r="CC706" s="184"/>
      <c r="CD706" s="184"/>
      <c r="CE706" s="184"/>
      <c r="CF706" s="184"/>
      <c r="CG706" s="184"/>
      <c r="CH706" s="184"/>
      <c r="CI706" s="184"/>
      <c r="CJ706" s="184"/>
      <c r="CK706" s="184"/>
      <c r="CL706" s="184"/>
      <c r="CM706" s="184"/>
      <c r="CN706" s="184"/>
      <c r="CO706" s="184"/>
      <c r="CP706" s="184"/>
      <c r="CQ706" s="184"/>
      <c r="CR706" s="184"/>
      <c r="CS706" s="184"/>
      <c r="CT706" s="184"/>
      <c r="CU706" s="184"/>
      <c r="CV706" s="184"/>
      <c r="CW706" s="184"/>
      <c r="CX706" s="184"/>
      <c r="CY706" s="184"/>
      <c r="CZ706" s="184"/>
      <c r="DA706" s="184"/>
      <c r="DB706" s="184"/>
      <c r="DC706" s="184"/>
      <c r="DD706" s="184"/>
      <c r="DE706" s="184"/>
      <c r="DF706" s="184"/>
      <c r="DG706" s="184"/>
      <c r="DH706" s="184"/>
      <c r="DI706" s="184"/>
      <c r="DJ706" s="184"/>
      <c r="DK706" s="184"/>
      <c r="DL706" s="184"/>
      <c r="DM706" s="184"/>
      <c r="DN706" s="184"/>
      <c r="DO706" s="184"/>
      <c r="DP706" s="184"/>
      <c r="DQ706" s="184"/>
      <c r="DR706" s="184"/>
      <c r="DS706" s="184"/>
      <c r="DT706" s="184"/>
      <c r="DU706" s="184"/>
      <c r="DV706" s="184"/>
      <c r="DW706" s="184"/>
      <c r="DX706" s="184"/>
      <c r="DY706" s="184"/>
      <c r="DZ706" s="184"/>
      <c r="EA706" s="184"/>
      <c r="EB706" s="184"/>
      <c r="EC706" s="184"/>
      <c r="ED706" s="184"/>
      <c r="EE706" s="184"/>
      <c r="EF706" s="184"/>
      <c r="EG706" s="184"/>
      <c r="EH706" s="184"/>
      <c r="EI706" s="184"/>
      <c r="EJ706" s="184"/>
      <c r="EK706" s="184"/>
      <c r="EL706" s="184"/>
      <c r="EM706" s="184"/>
      <c r="EN706" s="184"/>
      <c r="EO706" s="184"/>
      <c r="EP706" s="184"/>
      <c r="EQ706" s="184"/>
      <c r="ER706" s="184"/>
      <c r="ES706" s="184"/>
      <c r="ET706" s="184"/>
      <c r="EU706" s="184"/>
      <c r="EV706" s="184"/>
      <c r="EW706" s="184"/>
      <c r="EX706" s="184"/>
      <c r="EY706" s="184"/>
      <c r="EZ706" s="184"/>
      <c r="FA706" s="184"/>
      <c r="FB706" s="184"/>
      <c r="FC706" s="184"/>
      <c r="FD706" s="184"/>
      <c r="FE706" s="184"/>
      <c r="FF706" s="184"/>
      <c r="FG706" s="184"/>
      <c r="FH706" s="184"/>
      <c r="FI706" s="184"/>
      <c r="FJ706" s="184"/>
      <c r="FK706" s="184"/>
      <c r="FL706" s="184"/>
      <c r="FM706" s="184"/>
      <c r="FN706" s="184"/>
      <c r="FO706" s="184"/>
      <c r="FP706" s="184"/>
      <c r="FQ706" s="184"/>
      <c r="FR706" s="184"/>
      <c r="FS706" s="184"/>
      <c r="FT706" s="184"/>
      <c r="FU706" s="184"/>
      <c r="FV706" s="184"/>
      <c r="FW706" s="184"/>
      <c r="FX706" s="184"/>
      <c r="FY706" s="184"/>
      <c r="FZ706" s="184"/>
      <c r="GA706" s="184"/>
      <c r="GB706" s="184"/>
      <c r="GC706" s="184"/>
      <c r="GD706" s="184"/>
      <c r="GE706" s="184"/>
      <c r="GF706" s="184"/>
      <c r="GG706" s="184"/>
      <c r="GH706" s="184"/>
      <c r="GI706" s="184"/>
      <c r="GJ706" s="184"/>
      <c r="GK706" s="184"/>
      <c r="GL706" s="184"/>
      <c r="GM706" s="184"/>
      <c r="GN706" s="184"/>
      <c r="GO706" s="184"/>
      <c r="GP706" s="184"/>
      <c r="GQ706" s="184"/>
      <c r="GR706" s="184"/>
      <c r="GS706" s="184"/>
      <c r="GT706" s="184"/>
      <c r="GU706" s="184"/>
      <c r="GV706" s="184"/>
      <c r="GW706" s="184"/>
      <c r="GX706" s="184"/>
      <c r="GY706" s="184"/>
      <c r="GZ706" s="184"/>
      <c r="HA706" s="184"/>
      <c r="HB706" s="184"/>
      <c r="HC706" s="184"/>
      <c r="HD706" s="184"/>
      <c r="HE706" s="184"/>
      <c r="HF706" s="184"/>
      <c r="HG706" s="184"/>
      <c r="HH706" s="184"/>
      <c r="HI706" s="184"/>
      <c r="HJ706" s="184"/>
      <c r="HK706" s="578"/>
      <c r="HL706" s="185"/>
    </row>
    <row r="707" spans="1:220">
      <c r="A707" s="284"/>
      <c r="B707" s="285"/>
      <c r="C707" s="286"/>
      <c r="D707" s="287"/>
      <c r="E707" s="288"/>
      <c r="F707" s="289"/>
      <c r="G707" s="289"/>
      <c r="H707" s="289"/>
      <c r="I707" s="289"/>
      <c r="J707" s="289"/>
      <c r="K707" s="289"/>
      <c r="L707" s="289"/>
      <c r="M707" s="572"/>
      <c r="N707" s="572"/>
      <c r="O707" s="572"/>
      <c r="P707" s="572"/>
      <c r="Q707" s="572"/>
      <c r="R707" s="572"/>
      <c r="S707" s="184"/>
      <c r="T707" s="184"/>
      <c r="U707" s="184"/>
      <c r="V707" s="184"/>
      <c r="W707" s="184"/>
      <c r="X707" s="184"/>
      <c r="Y707" s="184"/>
      <c r="Z707" s="184"/>
      <c r="AA707" s="184"/>
      <c r="AB707" s="184"/>
      <c r="AC707" s="184"/>
      <c r="AD707" s="184"/>
      <c r="AE707" s="184"/>
      <c r="AF707" s="184"/>
      <c r="AG707" s="184"/>
      <c r="AH707" s="184"/>
      <c r="AI707" s="184"/>
      <c r="AJ707" s="184"/>
      <c r="AK707" s="184"/>
      <c r="AL707" s="184"/>
      <c r="AM707" s="184"/>
      <c r="AN707" s="184"/>
      <c r="AO707" s="184"/>
      <c r="AP707" s="184"/>
      <c r="AQ707" s="184"/>
      <c r="AR707" s="184"/>
      <c r="AS707" s="184"/>
      <c r="AT707" s="184"/>
      <c r="AU707" s="184"/>
      <c r="AV707" s="184"/>
      <c r="AW707" s="184"/>
      <c r="AX707" s="184"/>
      <c r="AY707" s="184"/>
      <c r="AZ707" s="184"/>
      <c r="BA707" s="184"/>
      <c r="BB707" s="184"/>
      <c r="BC707" s="184"/>
      <c r="BD707" s="184"/>
      <c r="BE707" s="184"/>
      <c r="BF707" s="184"/>
      <c r="BG707" s="184"/>
      <c r="BH707" s="184"/>
      <c r="BI707" s="184"/>
      <c r="BJ707" s="184"/>
      <c r="BK707" s="184"/>
      <c r="BL707" s="184"/>
      <c r="BM707" s="184"/>
      <c r="BN707" s="184"/>
      <c r="BO707" s="184"/>
      <c r="BP707" s="184"/>
      <c r="BQ707" s="184"/>
      <c r="BR707" s="184"/>
      <c r="BS707" s="184"/>
      <c r="BT707" s="184"/>
      <c r="BU707" s="184"/>
      <c r="BV707" s="184"/>
      <c r="BW707" s="184"/>
      <c r="BX707" s="184"/>
      <c r="BY707" s="184"/>
      <c r="BZ707" s="184"/>
      <c r="CA707" s="184"/>
      <c r="CB707" s="184"/>
      <c r="CC707" s="184"/>
      <c r="CD707" s="184"/>
      <c r="CE707" s="184"/>
      <c r="CF707" s="184"/>
      <c r="CG707" s="184"/>
      <c r="CH707" s="184"/>
      <c r="CI707" s="184"/>
      <c r="CJ707" s="184"/>
      <c r="CK707" s="184"/>
      <c r="CL707" s="184"/>
      <c r="CM707" s="184"/>
      <c r="CN707" s="184"/>
      <c r="CO707" s="184"/>
      <c r="CP707" s="184"/>
      <c r="CQ707" s="184"/>
      <c r="CR707" s="184"/>
      <c r="CS707" s="184"/>
      <c r="CT707" s="184"/>
      <c r="CU707" s="184"/>
      <c r="CV707" s="184"/>
      <c r="CW707" s="184"/>
      <c r="CX707" s="184"/>
      <c r="CY707" s="184"/>
      <c r="CZ707" s="184"/>
      <c r="DA707" s="184"/>
      <c r="DB707" s="184"/>
      <c r="DC707" s="184"/>
      <c r="DD707" s="184"/>
      <c r="DE707" s="184"/>
      <c r="DF707" s="184"/>
      <c r="DG707" s="184"/>
      <c r="DH707" s="184"/>
      <c r="DI707" s="184"/>
      <c r="DJ707" s="184"/>
      <c r="DK707" s="184"/>
      <c r="DL707" s="184"/>
      <c r="DM707" s="184"/>
      <c r="DN707" s="184"/>
      <c r="DO707" s="184"/>
      <c r="DP707" s="184"/>
      <c r="DQ707" s="184"/>
      <c r="DR707" s="184"/>
      <c r="DS707" s="184"/>
      <c r="DT707" s="184"/>
      <c r="DU707" s="184"/>
      <c r="DV707" s="184"/>
      <c r="DW707" s="184"/>
      <c r="DX707" s="184"/>
      <c r="DY707" s="184"/>
      <c r="DZ707" s="184"/>
      <c r="EA707" s="184"/>
      <c r="EB707" s="184"/>
      <c r="EC707" s="184"/>
      <c r="ED707" s="184"/>
      <c r="EE707" s="184"/>
      <c r="EF707" s="184"/>
      <c r="EG707" s="184"/>
      <c r="EH707" s="184"/>
      <c r="EI707" s="184"/>
      <c r="EJ707" s="184"/>
      <c r="EK707" s="184"/>
      <c r="EL707" s="184"/>
      <c r="EM707" s="184"/>
      <c r="EN707" s="184"/>
      <c r="EO707" s="184"/>
      <c r="EP707" s="184"/>
      <c r="EQ707" s="184"/>
      <c r="ER707" s="184"/>
      <c r="ES707" s="184"/>
      <c r="ET707" s="184"/>
      <c r="EU707" s="184"/>
      <c r="EV707" s="184"/>
      <c r="EW707" s="184"/>
      <c r="EX707" s="184"/>
      <c r="EY707" s="184"/>
      <c r="EZ707" s="184"/>
      <c r="FA707" s="184"/>
      <c r="FB707" s="184"/>
      <c r="FC707" s="184"/>
      <c r="FD707" s="184"/>
      <c r="FE707" s="184"/>
      <c r="FF707" s="184"/>
      <c r="FG707" s="184"/>
      <c r="FH707" s="184"/>
      <c r="FI707" s="184"/>
      <c r="FJ707" s="184"/>
      <c r="FK707" s="184"/>
      <c r="FL707" s="184"/>
      <c r="FM707" s="184"/>
      <c r="FN707" s="184"/>
      <c r="FO707" s="184"/>
      <c r="FP707" s="184"/>
      <c r="FQ707" s="184"/>
      <c r="FR707" s="184"/>
      <c r="FS707" s="184"/>
      <c r="FT707" s="184"/>
      <c r="FU707" s="184"/>
      <c r="FV707" s="184"/>
      <c r="FW707" s="184"/>
      <c r="FX707" s="184"/>
      <c r="FY707" s="184"/>
      <c r="FZ707" s="184"/>
      <c r="GA707" s="184"/>
      <c r="GB707" s="184"/>
      <c r="GC707" s="184"/>
      <c r="GD707" s="184"/>
      <c r="GE707" s="184"/>
      <c r="GF707" s="184"/>
      <c r="GG707" s="184"/>
      <c r="GH707" s="184"/>
      <c r="GI707" s="184"/>
      <c r="GJ707" s="184"/>
      <c r="GK707" s="184"/>
      <c r="GL707" s="184"/>
      <c r="GM707" s="184"/>
      <c r="GN707" s="184"/>
      <c r="GO707" s="184"/>
      <c r="GP707" s="184"/>
      <c r="GQ707" s="184"/>
      <c r="GR707" s="184"/>
      <c r="GS707" s="184"/>
      <c r="GT707" s="184"/>
      <c r="GU707" s="184"/>
      <c r="GV707" s="184"/>
      <c r="GW707" s="184"/>
      <c r="GX707" s="184"/>
      <c r="GY707" s="184"/>
      <c r="GZ707" s="184"/>
      <c r="HA707" s="184"/>
      <c r="HB707" s="184"/>
      <c r="HC707" s="184"/>
      <c r="HD707" s="184"/>
      <c r="HE707" s="184"/>
      <c r="HF707" s="184"/>
      <c r="HG707" s="184"/>
      <c r="HH707" s="184"/>
      <c r="HI707" s="184"/>
      <c r="HJ707" s="184"/>
      <c r="HK707" s="578"/>
      <c r="HL707" s="185"/>
    </row>
    <row r="708" spans="1:220">
      <c r="A708" s="284"/>
      <c r="B708" s="285"/>
      <c r="C708" s="286"/>
      <c r="D708" s="287"/>
      <c r="E708" s="288"/>
      <c r="F708" s="289"/>
      <c r="G708" s="289"/>
      <c r="H708" s="289"/>
      <c r="I708" s="289"/>
      <c r="J708" s="289"/>
      <c r="K708" s="289"/>
      <c r="L708" s="289"/>
      <c r="M708" s="572"/>
      <c r="N708" s="572"/>
      <c r="O708" s="572"/>
      <c r="P708" s="572"/>
      <c r="Q708" s="572"/>
      <c r="R708" s="572"/>
      <c r="S708" s="184"/>
      <c r="T708" s="184"/>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184"/>
      <c r="BE708" s="184"/>
      <c r="BF708" s="184"/>
      <c r="BG708" s="184"/>
      <c r="BH708" s="184"/>
      <c r="BI708" s="184"/>
      <c r="BJ708" s="184"/>
      <c r="BK708" s="184"/>
      <c r="BL708" s="184"/>
      <c r="BM708" s="184"/>
      <c r="BN708" s="184"/>
      <c r="BO708" s="184"/>
      <c r="BP708" s="184"/>
      <c r="BQ708" s="184"/>
      <c r="BR708" s="184"/>
      <c r="BS708" s="184"/>
      <c r="BT708" s="184"/>
      <c r="BU708" s="184"/>
      <c r="BV708" s="184"/>
      <c r="BW708" s="184"/>
      <c r="BX708" s="184"/>
      <c r="BY708" s="184"/>
      <c r="BZ708" s="184"/>
      <c r="CA708" s="184"/>
      <c r="CB708" s="184"/>
      <c r="CC708" s="184"/>
      <c r="CD708" s="184"/>
      <c r="CE708" s="184"/>
      <c r="CF708" s="184"/>
      <c r="CG708" s="184"/>
      <c r="CH708" s="184"/>
      <c r="CI708" s="184"/>
      <c r="CJ708" s="184"/>
      <c r="CK708" s="184"/>
      <c r="CL708" s="184"/>
      <c r="CM708" s="184"/>
      <c r="CN708" s="184"/>
      <c r="CO708" s="184"/>
      <c r="CP708" s="184"/>
      <c r="CQ708" s="184"/>
      <c r="CR708" s="184"/>
      <c r="CS708" s="184"/>
      <c r="CT708" s="184"/>
      <c r="CU708" s="184"/>
      <c r="CV708" s="184"/>
      <c r="CW708" s="184"/>
      <c r="CX708" s="184"/>
      <c r="CY708" s="184"/>
      <c r="CZ708" s="184"/>
      <c r="DA708" s="184"/>
      <c r="DB708" s="184"/>
      <c r="DC708" s="184"/>
      <c r="DD708" s="184"/>
      <c r="DE708" s="184"/>
      <c r="DF708" s="184"/>
      <c r="DG708" s="184"/>
      <c r="DH708" s="184"/>
      <c r="DI708" s="184"/>
      <c r="DJ708" s="184"/>
      <c r="DK708" s="184"/>
      <c r="DL708" s="184"/>
      <c r="DM708" s="184"/>
      <c r="DN708" s="184"/>
      <c r="DO708" s="184"/>
      <c r="DP708" s="184"/>
      <c r="DQ708" s="184"/>
      <c r="DR708" s="184"/>
      <c r="DS708" s="184"/>
      <c r="DT708" s="184"/>
      <c r="DU708" s="184"/>
      <c r="DV708" s="184"/>
      <c r="DW708" s="184"/>
      <c r="DX708" s="184"/>
      <c r="DY708" s="184"/>
      <c r="DZ708" s="184"/>
      <c r="EA708" s="184"/>
      <c r="EB708" s="184"/>
      <c r="EC708" s="184"/>
      <c r="ED708" s="184"/>
      <c r="EE708" s="184"/>
      <c r="EF708" s="184"/>
      <c r="EG708" s="184"/>
      <c r="EH708" s="184"/>
      <c r="EI708" s="184"/>
      <c r="EJ708" s="184"/>
      <c r="EK708" s="184"/>
      <c r="EL708" s="184"/>
      <c r="EM708" s="184"/>
      <c r="EN708" s="184"/>
      <c r="EO708" s="184"/>
      <c r="EP708" s="184"/>
      <c r="EQ708" s="184"/>
      <c r="ER708" s="184"/>
      <c r="ES708" s="184"/>
      <c r="ET708" s="184"/>
      <c r="EU708" s="184"/>
      <c r="EV708" s="184"/>
      <c r="EW708" s="184"/>
      <c r="EX708" s="184"/>
      <c r="EY708" s="184"/>
      <c r="EZ708" s="184"/>
      <c r="FA708" s="184"/>
      <c r="FB708" s="184"/>
      <c r="FC708" s="184"/>
      <c r="FD708" s="184"/>
      <c r="FE708" s="184"/>
      <c r="FF708" s="184"/>
      <c r="FG708" s="184"/>
      <c r="FH708" s="184"/>
      <c r="FI708" s="184"/>
      <c r="FJ708" s="184"/>
      <c r="FK708" s="184"/>
      <c r="FL708" s="184"/>
      <c r="FM708" s="184"/>
      <c r="FN708" s="184"/>
      <c r="FO708" s="184"/>
      <c r="FP708" s="184"/>
      <c r="FQ708" s="184"/>
      <c r="FR708" s="184"/>
      <c r="FS708" s="184"/>
      <c r="FT708" s="184"/>
      <c r="FU708" s="184"/>
      <c r="FV708" s="184"/>
      <c r="FW708" s="184"/>
      <c r="FX708" s="184"/>
      <c r="FY708" s="184"/>
      <c r="FZ708" s="184"/>
      <c r="GA708" s="184"/>
      <c r="GB708" s="184"/>
      <c r="GC708" s="184"/>
      <c r="GD708" s="184"/>
      <c r="GE708" s="184"/>
      <c r="GF708" s="184"/>
      <c r="GG708" s="184"/>
      <c r="GH708" s="184"/>
      <c r="GI708" s="184"/>
      <c r="GJ708" s="184"/>
      <c r="GK708" s="184"/>
      <c r="GL708" s="184"/>
      <c r="GM708" s="184"/>
      <c r="GN708" s="184"/>
      <c r="GO708" s="184"/>
      <c r="GP708" s="184"/>
      <c r="GQ708" s="184"/>
      <c r="GR708" s="184"/>
      <c r="GS708" s="184"/>
      <c r="GT708" s="184"/>
      <c r="GU708" s="184"/>
      <c r="GV708" s="184"/>
      <c r="GW708" s="184"/>
      <c r="GX708" s="184"/>
      <c r="GY708" s="184"/>
      <c r="GZ708" s="184"/>
      <c r="HA708" s="184"/>
      <c r="HB708" s="184"/>
      <c r="HC708" s="184"/>
      <c r="HD708" s="184"/>
      <c r="HE708" s="184"/>
      <c r="HF708" s="184"/>
      <c r="HG708" s="184"/>
      <c r="HH708" s="184"/>
      <c r="HI708" s="184"/>
      <c r="HJ708" s="184"/>
      <c r="HK708" s="578"/>
      <c r="HL708" s="185"/>
    </row>
    <row r="709" spans="1:220">
      <c r="A709" s="284"/>
      <c r="B709" s="285"/>
      <c r="C709" s="286"/>
      <c r="D709" s="287"/>
      <c r="E709" s="288"/>
      <c r="F709" s="289"/>
      <c r="G709" s="289"/>
      <c r="H709" s="289"/>
      <c r="I709" s="289"/>
      <c r="J709" s="289"/>
      <c r="K709" s="289"/>
      <c r="L709" s="289"/>
      <c r="M709" s="572"/>
      <c r="N709" s="572"/>
      <c r="O709" s="572"/>
      <c r="P709" s="572"/>
      <c r="Q709" s="572"/>
      <c r="R709" s="572"/>
      <c r="S709" s="184"/>
      <c r="T709" s="184"/>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184"/>
      <c r="BE709" s="184"/>
      <c r="BF709" s="184"/>
      <c r="BG709" s="184"/>
      <c r="BH709" s="184"/>
      <c r="BI709" s="184"/>
      <c r="BJ709" s="184"/>
      <c r="BK709" s="184"/>
      <c r="BL709" s="184"/>
      <c r="BM709" s="184"/>
      <c r="BN709" s="184"/>
      <c r="BO709" s="184"/>
      <c r="BP709" s="184"/>
      <c r="BQ709" s="184"/>
      <c r="BR709" s="184"/>
      <c r="BS709" s="184"/>
      <c r="BT709" s="184"/>
      <c r="BU709" s="184"/>
      <c r="BV709" s="184"/>
      <c r="BW709" s="184"/>
      <c r="BX709" s="184"/>
      <c r="BY709" s="184"/>
      <c r="BZ709" s="184"/>
      <c r="CA709" s="184"/>
      <c r="CB709" s="184"/>
      <c r="CC709" s="184"/>
      <c r="CD709" s="184"/>
      <c r="CE709" s="184"/>
      <c r="CF709" s="184"/>
      <c r="CG709" s="184"/>
      <c r="CH709" s="184"/>
      <c r="CI709" s="184"/>
      <c r="CJ709" s="184"/>
      <c r="CK709" s="184"/>
      <c r="CL709" s="184"/>
      <c r="CM709" s="184"/>
      <c r="CN709" s="184"/>
      <c r="CO709" s="184"/>
      <c r="CP709" s="184"/>
      <c r="CQ709" s="184"/>
      <c r="CR709" s="184"/>
      <c r="CS709" s="184"/>
      <c r="CT709" s="184"/>
      <c r="CU709" s="184"/>
      <c r="CV709" s="184"/>
      <c r="CW709" s="184"/>
      <c r="CX709" s="184"/>
      <c r="CY709" s="184"/>
      <c r="CZ709" s="184"/>
      <c r="DA709" s="184"/>
      <c r="DB709" s="184"/>
      <c r="DC709" s="184"/>
      <c r="DD709" s="184"/>
      <c r="DE709" s="184"/>
      <c r="DF709" s="184"/>
      <c r="DG709" s="184"/>
      <c r="DH709" s="184"/>
      <c r="DI709" s="184"/>
      <c r="DJ709" s="184"/>
      <c r="DK709" s="184"/>
      <c r="DL709" s="184"/>
      <c r="DM709" s="184"/>
      <c r="DN709" s="184"/>
      <c r="DO709" s="184"/>
      <c r="DP709" s="184"/>
      <c r="DQ709" s="184"/>
      <c r="DR709" s="184"/>
      <c r="DS709" s="184"/>
      <c r="DT709" s="184"/>
      <c r="DU709" s="184"/>
      <c r="DV709" s="184"/>
      <c r="DW709" s="184"/>
      <c r="DX709" s="184"/>
      <c r="DY709" s="184"/>
      <c r="DZ709" s="184"/>
      <c r="EA709" s="184"/>
      <c r="EB709" s="184"/>
      <c r="EC709" s="184"/>
      <c r="ED709" s="184"/>
      <c r="EE709" s="184"/>
      <c r="EF709" s="184"/>
      <c r="EG709" s="184"/>
      <c r="EH709" s="184"/>
      <c r="EI709" s="184"/>
      <c r="EJ709" s="184"/>
      <c r="EK709" s="184"/>
      <c r="EL709" s="184"/>
      <c r="EM709" s="184"/>
      <c r="EN709" s="184"/>
      <c r="EO709" s="184"/>
      <c r="EP709" s="184"/>
      <c r="EQ709" s="184"/>
      <c r="ER709" s="184"/>
      <c r="ES709" s="184"/>
      <c r="ET709" s="184"/>
      <c r="EU709" s="184"/>
      <c r="EV709" s="184"/>
      <c r="EW709" s="184"/>
      <c r="EX709" s="184"/>
      <c r="EY709" s="184"/>
      <c r="EZ709" s="184"/>
      <c r="FA709" s="184"/>
      <c r="FB709" s="184"/>
      <c r="FC709" s="184"/>
      <c r="FD709" s="184"/>
      <c r="FE709" s="184"/>
      <c r="FF709" s="184"/>
      <c r="FG709" s="184"/>
      <c r="FH709" s="184"/>
      <c r="FI709" s="184"/>
      <c r="FJ709" s="184"/>
      <c r="FK709" s="184"/>
      <c r="FL709" s="184"/>
      <c r="FM709" s="184"/>
      <c r="FN709" s="184"/>
      <c r="FO709" s="184"/>
      <c r="FP709" s="184"/>
      <c r="FQ709" s="184"/>
      <c r="FR709" s="184"/>
      <c r="FS709" s="184"/>
      <c r="FT709" s="184"/>
      <c r="FU709" s="184"/>
      <c r="FV709" s="184"/>
      <c r="FW709" s="184"/>
      <c r="FX709" s="184"/>
      <c r="FY709" s="184"/>
      <c r="FZ709" s="184"/>
      <c r="GA709" s="184"/>
      <c r="GB709" s="184"/>
      <c r="GC709" s="184"/>
      <c r="GD709" s="184"/>
      <c r="GE709" s="184"/>
      <c r="GF709" s="184"/>
      <c r="GG709" s="184"/>
      <c r="GH709" s="184"/>
      <c r="GI709" s="184"/>
      <c r="GJ709" s="184"/>
      <c r="GK709" s="184"/>
      <c r="GL709" s="184"/>
      <c r="GM709" s="184"/>
      <c r="GN709" s="184"/>
      <c r="GO709" s="184"/>
      <c r="GP709" s="184"/>
      <c r="GQ709" s="184"/>
      <c r="GR709" s="184"/>
      <c r="GS709" s="184"/>
      <c r="GT709" s="184"/>
      <c r="GU709" s="184"/>
      <c r="GV709" s="184"/>
      <c r="GW709" s="184"/>
      <c r="GX709" s="184"/>
      <c r="GY709" s="184"/>
      <c r="GZ709" s="184"/>
      <c r="HA709" s="184"/>
      <c r="HB709" s="184"/>
      <c r="HC709" s="184"/>
      <c r="HD709" s="184"/>
      <c r="HE709" s="184"/>
      <c r="HF709" s="184"/>
      <c r="HG709" s="184"/>
      <c r="HH709" s="184"/>
      <c r="HI709" s="184"/>
      <c r="HJ709" s="184"/>
      <c r="HK709" s="578"/>
      <c r="HL709" s="185"/>
    </row>
    <row r="710" spans="1:220">
      <c r="A710" s="284"/>
      <c r="B710" s="285"/>
      <c r="C710" s="286"/>
      <c r="D710" s="287"/>
      <c r="E710" s="288"/>
      <c r="F710" s="289"/>
      <c r="G710" s="289"/>
      <c r="H710" s="289"/>
      <c r="I710" s="289"/>
      <c r="J710" s="289"/>
      <c r="K710" s="289"/>
      <c r="L710" s="289"/>
      <c r="M710" s="572"/>
      <c r="N710" s="572"/>
      <c r="O710" s="572"/>
      <c r="P710" s="572"/>
      <c r="Q710" s="572"/>
      <c r="R710" s="572"/>
      <c r="S710" s="184"/>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184"/>
      <c r="BE710" s="184"/>
      <c r="BF710" s="184"/>
      <c r="BG710" s="184"/>
      <c r="BH710" s="184"/>
      <c r="BI710" s="184"/>
      <c r="BJ710" s="184"/>
      <c r="BK710" s="184"/>
      <c r="BL710" s="184"/>
      <c r="BM710" s="184"/>
      <c r="BN710" s="184"/>
      <c r="BO710" s="184"/>
      <c r="BP710" s="184"/>
      <c r="BQ710" s="184"/>
      <c r="BR710" s="184"/>
      <c r="BS710" s="184"/>
      <c r="BT710" s="184"/>
      <c r="BU710" s="184"/>
      <c r="BV710" s="184"/>
      <c r="BW710" s="184"/>
      <c r="BX710" s="184"/>
      <c r="BY710" s="184"/>
      <c r="BZ710" s="184"/>
      <c r="CA710" s="184"/>
      <c r="CB710" s="184"/>
      <c r="CC710" s="184"/>
      <c r="CD710" s="184"/>
      <c r="CE710" s="184"/>
      <c r="CF710" s="184"/>
      <c r="CG710" s="184"/>
      <c r="CH710" s="184"/>
      <c r="CI710" s="184"/>
      <c r="CJ710" s="184"/>
      <c r="CK710" s="184"/>
      <c r="CL710" s="184"/>
      <c r="CM710" s="184"/>
      <c r="CN710" s="184"/>
      <c r="CO710" s="184"/>
      <c r="CP710" s="184"/>
      <c r="CQ710" s="184"/>
      <c r="CR710" s="184"/>
      <c r="CS710" s="184"/>
      <c r="CT710" s="184"/>
      <c r="CU710" s="184"/>
      <c r="CV710" s="184"/>
      <c r="CW710" s="184"/>
      <c r="CX710" s="184"/>
      <c r="CY710" s="184"/>
      <c r="CZ710" s="184"/>
      <c r="DA710" s="184"/>
      <c r="DB710" s="184"/>
      <c r="DC710" s="184"/>
      <c r="DD710" s="184"/>
      <c r="DE710" s="184"/>
      <c r="DF710" s="184"/>
      <c r="DG710" s="184"/>
      <c r="DH710" s="184"/>
      <c r="DI710" s="184"/>
      <c r="DJ710" s="184"/>
      <c r="DK710" s="184"/>
      <c r="DL710" s="184"/>
      <c r="DM710" s="184"/>
      <c r="DN710" s="184"/>
      <c r="DO710" s="184"/>
      <c r="DP710" s="184"/>
      <c r="DQ710" s="184"/>
      <c r="DR710" s="184"/>
      <c r="DS710" s="184"/>
      <c r="DT710" s="184"/>
      <c r="DU710" s="184"/>
      <c r="DV710" s="184"/>
      <c r="DW710" s="184"/>
      <c r="DX710" s="184"/>
      <c r="DY710" s="184"/>
      <c r="DZ710" s="184"/>
      <c r="EA710" s="184"/>
      <c r="EB710" s="184"/>
      <c r="EC710" s="184"/>
      <c r="ED710" s="184"/>
      <c r="EE710" s="184"/>
      <c r="EF710" s="184"/>
      <c r="EG710" s="184"/>
      <c r="EH710" s="184"/>
      <c r="EI710" s="184"/>
      <c r="EJ710" s="184"/>
      <c r="EK710" s="184"/>
      <c r="EL710" s="184"/>
      <c r="EM710" s="184"/>
      <c r="EN710" s="184"/>
      <c r="EO710" s="184"/>
      <c r="EP710" s="184"/>
      <c r="EQ710" s="184"/>
      <c r="ER710" s="184"/>
      <c r="ES710" s="184"/>
      <c r="ET710" s="184"/>
      <c r="EU710" s="184"/>
      <c r="EV710" s="184"/>
      <c r="EW710" s="184"/>
      <c r="EX710" s="184"/>
      <c r="EY710" s="184"/>
      <c r="EZ710" s="184"/>
      <c r="FA710" s="184"/>
      <c r="FB710" s="184"/>
      <c r="FC710" s="184"/>
      <c r="FD710" s="184"/>
      <c r="FE710" s="184"/>
      <c r="FF710" s="184"/>
      <c r="FG710" s="184"/>
      <c r="FH710" s="184"/>
      <c r="FI710" s="184"/>
      <c r="FJ710" s="184"/>
      <c r="FK710" s="184"/>
      <c r="FL710" s="184"/>
      <c r="FM710" s="184"/>
      <c r="FN710" s="184"/>
      <c r="FO710" s="184"/>
      <c r="FP710" s="184"/>
      <c r="FQ710" s="184"/>
      <c r="FR710" s="184"/>
      <c r="FS710" s="184"/>
      <c r="FT710" s="184"/>
      <c r="FU710" s="184"/>
      <c r="FV710" s="184"/>
      <c r="FW710" s="184"/>
      <c r="FX710" s="184"/>
      <c r="FY710" s="184"/>
      <c r="FZ710" s="184"/>
      <c r="GA710" s="184"/>
      <c r="GB710" s="184"/>
      <c r="GC710" s="184"/>
      <c r="GD710" s="184"/>
      <c r="GE710" s="184"/>
      <c r="GF710" s="184"/>
      <c r="GG710" s="184"/>
      <c r="GH710" s="184"/>
      <c r="GI710" s="184"/>
      <c r="GJ710" s="184"/>
      <c r="GK710" s="184"/>
      <c r="GL710" s="184"/>
      <c r="GM710" s="184"/>
      <c r="GN710" s="184"/>
      <c r="GO710" s="184"/>
      <c r="GP710" s="184"/>
      <c r="GQ710" s="184"/>
      <c r="GR710" s="184"/>
      <c r="GS710" s="184"/>
      <c r="GT710" s="184"/>
      <c r="GU710" s="184"/>
      <c r="GV710" s="184"/>
      <c r="GW710" s="184"/>
      <c r="GX710" s="184"/>
      <c r="GY710" s="184"/>
      <c r="GZ710" s="184"/>
      <c r="HA710" s="184"/>
      <c r="HB710" s="184"/>
      <c r="HC710" s="184"/>
      <c r="HD710" s="184"/>
      <c r="HE710" s="184"/>
      <c r="HF710" s="184"/>
      <c r="HG710" s="184"/>
      <c r="HH710" s="184"/>
      <c r="HI710" s="184"/>
      <c r="HJ710" s="184"/>
      <c r="HK710" s="578"/>
      <c r="HL710" s="185"/>
    </row>
    <row r="711" spans="1:220">
      <c r="A711" s="284"/>
      <c r="B711" s="285"/>
      <c r="C711" s="286"/>
      <c r="D711" s="287"/>
      <c r="E711" s="288"/>
      <c r="F711" s="289"/>
      <c r="G711" s="289"/>
      <c r="H711" s="289"/>
      <c r="I711" s="289"/>
      <c r="J711" s="289"/>
      <c r="K711" s="289"/>
      <c r="L711" s="289"/>
      <c r="M711" s="572"/>
      <c r="N711" s="572"/>
      <c r="O711" s="572"/>
      <c r="P711" s="572"/>
      <c r="Q711" s="572"/>
      <c r="R711" s="572"/>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184"/>
      <c r="BE711" s="184"/>
      <c r="BF711" s="184"/>
      <c r="BG711" s="184"/>
      <c r="BH711" s="184"/>
      <c r="BI711" s="184"/>
      <c r="BJ711" s="184"/>
      <c r="BK711" s="184"/>
      <c r="BL711" s="184"/>
      <c r="BM711" s="184"/>
      <c r="BN711" s="184"/>
      <c r="BO711" s="184"/>
      <c r="BP711" s="184"/>
      <c r="BQ711" s="184"/>
      <c r="BR711" s="184"/>
      <c r="BS711" s="184"/>
      <c r="BT711" s="184"/>
      <c r="BU711" s="184"/>
      <c r="BV711" s="184"/>
      <c r="BW711" s="184"/>
      <c r="BX711" s="184"/>
      <c r="BY711" s="184"/>
      <c r="BZ711" s="184"/>
      <c r="CA711" s="184"/>
      <c r="CB711" s="184"/>
      <c r="CC711" s="184"/>
      <c r="CD711" s="184"/>
      <c r="CE711" s="184"/>
      <c r="CF711" s="184"/>
      <c r="CG711" s="184"/>
      <c r="CH711" s="184"/>
      <c r="CI711" s="184"/>
      <c r="CJ711" s="184"/>
      <c r="CK711" s="184"/>
      <c r="CL711" s="184"/>
      <c r="CM711" s="184"/>
      <c r="CN711" s="184"/>
      <c r="CO711" s="184"/>
      <c r="CP711" s="184"/>
      <c r="CQ711" s="184"/>
      <c r="CR711" s="184"/>
      <c r="CS711" s="184"/>
      <c r="CT711" s="184"/>
      <c r="CU711" s="184"/>
      <c r="CV711" s="184"/>
      <c r="CW711" s="184"/>
      <c r="CX711" s="184"/>
      <c r="CY711" s="184"/>
      <c r="CZ711" s="184"/>
      <c r="DA711" s="184"/>
      <c r="DB711" s="184"/>
      <c r="DC711" s="184"/>
      <c r="DD711" s="184"/>
      <c r="DE711" s="184"/>
      <c r="DF711" s="184"/>
      <c r="DG711" s="184"/>
      <c r="DH711" s="184"/>
      <c r="DI711" s="184"/>
      <c r="DJ711" s="184"/>
      <c r="DK711" s="184"/>
      <c r="DL711" s="184"/>
      <c r="DM711" s="184"/>
      <c r="DN711" s="184"/>
      <c r="DO711" s="184"/>
      <c r="DP711" s="184"/>
      <c r="DQ711" s="184"/>
      <c r="DR711" s="184"/>
      <c r="DS711" s="184"/>
      <c r="DT711" s="184"/>
      <c r="DU711" s="184"/>
      <c r="DV711" s="184"/>
      <c r="DW711" s="184"/>
      <c r="DX711" s="184"/>
      <c r="DY711" s="184"/>
      <c r="DZ711" s="184"/>
      <c r="EA711" s="184"/>
      <c r="EB711" s="184"/>
      <c r="EC711" s="184"/>
      <c r="ED711" s="184"/>
      <c r="EE711" s="184"/>
      <c r="EF711" s="184"/>
      <c r="EG711" s="184"/>
      <c r="EH711" s="184"/>
      <c r="EI711" s="184"/>
      <c r="EJ711" s="184"/>
      <c r="EK711" s="184"/>
      <c r="EL711" s="184"/>
      <c r="EM711" s="184"/>
      <c r="EN711" s="184"/>
      <c r="EO711" s="184"/>
      <c r="EP711" s="184"/>
      <c r="EQ711" s="184"/>
      <c r="ER711" s="184"/>
      <c r="ES711" s="184"/>
      <c r="ET711" s="184"/>
      <c r="EU711" s="184"/>
      <c r="EV711" s="184"/>
      <c r="EW711" s="184"/>
      <c r="EX711" s="184"/>
      <c r="EY711" s="184"/>
      <c r="EZ711" s="184"/>
      <c r="FA711" s="184"/>
      <c r="FB711" s="184"/>
      <c r="FC711" s="184"/>
      <c r="FD711" s="184"/>
      <c r="FE711" s="184"/>
      <c r="FF711" s="184"/>
      <c r="FG711" s="184"/>
      <c r="FH711" s="184"/>
      <c r="FI711" s="184"/>
      <c r="FJ711" s="184"/>
      <c r="FK711" s="184"/>
      <c r="FL711" s="184"/>
      <c r="FM711" s="184"/>
      <c r="FN711" s="184"/>
      <c r="FO711" s="184"/>
      <c r="FP711" s="184"/>
      <c r="FQ711" s="184"/>
      <c r="FR711" s="184"/>
      <c r="FS711" s="184"/>
      <c r="FT711" s="184"/>
      <c r="FU711" s="184"/>
      <c r="FV711" s="184"/>
      <c r="FW711" s="184"/>
      <c r="FX711" s="184"/>
      <c r="FY711" s="184"/>
      <c r="FZ711" s="184"/>
      <c r="GA711" s="184"/>
      <c r="GB711" s="184"/>
      <c r="GC711" s="184"/>
      <c r="GD711" s="184"/>
      <c r="GE711" s="184"/>
      <c r="GF711" s="184"/>
      <c r="GG711" s="184"/>
      <c r="GH711" s="184"/>
      <c r="GI711" s="184"/>
      <c r="GJ711" s="184"/>
      <c r="GK711" s="184"/>
      <c r="GL711" s="184"/>
      <c r="GM711" s="184"/>
      <c r="GN711" s="184"/>
      <c r="GO711" s="184"/>
      <c r="GP711" s="184"/>
      <c r="GQ711" s="184"/>
      <c r="GR711" s="184"/>
      <c r="GS711" s="184"/>
      <c r="GT711" s="184"/>
      <c r="GU711" s="184"/>
      <c r="GV711" s="184"/>
      <c r="GW711" s="184"/>
      <c r="GX711" s="184"/>
      <c r="GY711" s="184"/>
      <c r="GZ711" s="184"/>
      <c r="HA711" s="184"/>
      <c r="HB711" s="184"/>
      <c r="HC711" s="184"/>
      <c r="HD711" s="184"/>
      <c r="HE711" s="184"/>
      <c r="HF711" s="184"/>
      <c r="HG711" s="184"/>
      <c r="HH711" s="184"/>
      <c r="HI711" s="184"/>
      <c r="HJ711" s="184"/>
      <c r="HK711" s="578"/>
      <c r="HL711" s="185"/>
    </row>
    <row r="712" spans="1:220">
      <c r="A712" s="284"/>
      <c r="B712" s="285"/>
      <c r="C712" s="286"/>
      <c r="D712" s="287"/>
      <c r="E712" s="288"/>
      <c r="F712" s="289"/>
      <c r="G712" s="289"/>
      <c r="H712" s="289"/>
      <c r="I712" s="289"/>
      <c r="J712" s="289"/>
      <c r="K712" s="289"/>
      <c r="L712" s="289"/>
      <c r="M712" s="572"/>
      <c r="N712" s="572"/>
      <c r="O712" s="572"/>
      <c r="P712" s="572"/>
      <c r="Q712" s="572"/>
      <c r="R712" s="572"/>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184"/>
      <c r="BE712" s="184"/>
      <c r="BF712" s="184"/>
      <c r="BG712" s="184"/>
      <c r="BH712" s="184"/>
      <c r="BI712" s="184"/>
      <c r="BJ712" s="184"/>
      <c r="BK712" s="184"/>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c r="CF712" s="184"/>
      <c r="CG712" s="184"/>
      <c r="CH712" s="184"/>
      <c r="CI712" s="184"/>
      <c r="CJ712" s="184"/>
      <c r="CK712" s="184"/>
      <c r="CL712" s="184"/>
      <c r="CM712" s="184"/>
      <c r="CN712" s="184"/>
      <c r="CO712" s="184"/>
      <c r="CP712" s="184"/>
      <c r="CQ712" s="184"/>
      <c r="CR712" s="184"/>
      <c r="CS712" s="184"/>
      <c r="CT712" s="184"/>
      <c r="CU712" s="184"/>
      <c r="CV712" s="184"/>
      <c r="CW712" s="184"/>
      <c r="CX712" s="184"/>
      <c r="CY712" s="184"/>
      <c r="CZ712" s="184"/>
      <c r="DA712" s="184"/>
      <c r="DB712" s="184"/>
      <c r="DC712" s="184"/>
      <c r="DD712" s="184"/>
      <c r="DE712" s="184"/>
      <c r="DF712" s="184"/>
      <c r="DG712" s="184"/>
      <c r="DH712" s="184"/>
      <c r="DI712" s="184"/>
      <c r="DJ712" s="184"/>
      <c r="DK712" s="184"/>
      <c r="DL712" s="184"/>
      <c r="DM712" s="184"/>
      <c r="DN712" s="184"/>
      <c r="DO712" s="184"/>
      <c r="DP712" s="184"/>
      <c r="DQ712" s="184"/>
      <c r="DR712" s="184"/>
      <c r="DS712" s="184"/>
      <c r="DT712" s="184"/>
      <c r="DU712" s="184"/>
      <c r="DV712" s="184"/>
      <c r="DW712" s="184"/>
      <c r="DX712" s="184"/>
      <c r="DY712" s="184"/>
      <c r="DZ712" s="184"/>
      <c r="EA712" s="184"/>
      <c r="EB712" s="184"/>
      <c r="EC712" s="184"/>
      <c r="ED712" s="184"/>
      <c r="EE712" s="184"/>
      <c r="EF712" s="184"/>
      <c r="EG712" s="184"/>
      <c r="EH712" s="184"/>
      <c r="EI712" s="184"/>
      <c r="EJ712" s="184"/>
      <c r="EK712" s="184"/>
      <c r="EL712" s="184"/>
      <c r="EM712" s="184"/>
      <c r="EN712" s="184"/>
      <c r="EO712" s="184"/>
      <c r="EP712" s="184"/>
      <c r="EQ712" s="184"/>
      <c r="ER712" s="184"/>
      <c r="ES712" s="184"/>
      <c r="ET712" s="184"/>
      <c r="EU712" s="184"/>
      <c r="EV712" s="184"/>
      <c r="EW712" s="184"/>
      <c r="EX712" s="184"/>
      <c r="EY712" s="184"/>
      <c r="EZ712" s="184"/>
      <c r="FA712" s="184"/>
      <c r="FB712" s="184"/>
      <c r="FC712" s="184"/>
      <c r="FD712" s="184"/>
      <c r="FE712" s="184"/>
      <c r="FF712" s="184"/>
      <c r="FG712" s="184"/>
      <c r="FH712" s="184"/>
      <c r="FI712" s="184"/>
      <c r="FJ712" s="184"/>
      <c r="FK712" s="184"/>
      <c r="FL712" s="184"/>
      <c r="FM712" s="184"/>
      <c r="FN712" s="184"/>
      <c r="FO712" s="184"/>
      <c r="FP712" s="184"/>
      <c r="FQ712" s="184"/>
      <c r="FR712" s="184"/>
      <c r="FS712" s="184"/>
      <c r="FT712" s="184"/>
      <c r="FU712" s="184"/>
      <c r="FV712" s="184"/>
      <c r="FW712" s="184"/>
      <c r="FX712" s="184"/>
      <c r="FY712" s="184"/>
      <c r="FZ712" s="184"/>
      <c r="GA712" s="184"/>
      <c r="GB712" s="184"/>
      <c r="GC712" s="184"/>
      <c r="GD712" s="184"/>
      <c r="GE712" s="184"/>
      <c r="GF712" s="184"/>
      <c r="GG712" s="184"/>
      <c r="GH712" s="184"/>
      <c r="GI712" s="184"/>
      <c r="GJ712" s="184"/>
      <c r="GK712" s="184"/>
      <c r="GL712" s="184"/>
      <c r="GM712" s="184"/>
      <c r="GN712" s="184"/>
      <c r="GO712" s="184"/>
      <c r="GP712" s="184"/>
      <c r="GQ712" s="184"/>
      <c r="GR712" s="184"/>
      <c r="GS712" s="184"/>
      <c r="GT712" s="184"/>
      <c r="GU712" s="184"/>
      <c r="GV712" s="184"/>
      <c r="GW712" s="184"/>
      <c r="GX712" s="184"/>
      <c r="GY712" s="184"/>
      <c r="GZ712" s="184"/>
      <c r="HA712" s="184"/>
      <c r="HB712" s="184"/>
      <c r="HC712" s="184"/>
      <c r="HD712" s="184"/>
      <c r="HE712" s="184"/>
      <c r="HF712" s="184"/>
      <c r="HG712" s="184"/>
      <c r="HH712" s="184"/>
      <c r="HI712" s="184"/>
      <c r="HJ712" s="184"/>
      <c r="HK712" s="578"/>
      <c r="HL712" s="185"/>
    </row>
    <row r="713" spans="1:220">
      <c r="A713" s="284"/>
      <c r="B713" s="285"/>
      <c r="C713" s="286"/>
      <c r="D713" s="287"/>
      <c r="E713" s="288"/>
      <c r="F713" s="289"/>
      <c r="G713" s="289"/>
      <c r="H713" s="289"/>
      <c r="I713" s="289"/>
      <c r="J713" s="289"/>
      <c r="K713" s="289"/>
      <c r="L713" s="289"/>
      <c r="M713" s="572"/>
      <c r="N713" s="572"/>
      <c r="O713" s="572"/>
      <c r="P713" s="572"/>
      <c r="Q713" s="572"/>
      <c r="R713" s="572"/>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184"/>
      <c r="BE713" s="184"/>
      <c r="BF713" s="184"/>
      <c r="BG713" s="184"/>
      <c r="BH713" s="184"/>
      <c r="BI713" s="184"/>
      <c r="BJ713" s="184"/>
      <c r="BK713" s="184"/>
      <c r="BL713" s="184"/>
      <c r="BM713" s="184"/>
      <c r="BN713" s="184"/>
      <c r="BO713" s="184"/>
      <c r="BP713" s="184"/>
      <c r="BQ713" s="184"/>
      <c r="BR713" s="184"/>
      <c r="BS713" s="184"/>
      <c r="BT713" s="184"/>
      <c r="BU713" s="184"/>
      <c r="BV713" s="184"/>
      <c r="BW713" s="184"/>
      <c r="BX713" s="184"/>
      <c r="BY713" s="184"/>
      <c r="BZ713" s="184"/>
      <c r="CA713" s="184"/>
      <c r="CB713" s="184"/>
      <c r="CC713" s="184"/>
      <c r="CD713" s="184"/>
      <c r="CE713" s="184"/>
      <c r="CF713" s="184"/>
      <c r="CG713" s="184"/>
      <c r="CH713" s="184"/>
      <c r="CI713" s="184"/>
      <c r="CJ713" s="184"/>
      <c r="CK713" s="184"/>
      <c r="CL713" s="184"/>
      <c r="CM713" s="184"/>
      <c r="CN713" s="184"/>
      <c r="CO713" s="184"/>
      <c r="CP713" s="184"/>
      <c r="CQ713" s="184"/>
      <c r="CR713" s="184"/>
      <c r="CS713" s="184"/>
      <c r="CT713" s="184"/>
      <c r="CU713" s="184"/>
      <c r="CV713" s="184"/>
      <c r="CW713" s="184"/>
      <c r="CX713" s="184"/>
      <c r="CY713" s="184"/>
      <c r="CZ713" s="184"/>
      <c r="DA713" s="184"/>
      <c r="DB713" s="184"/>
      <c r="DC713" s="184"/>
      <c r="DD713" s="184"/>
      <c r="DE713" s="184"/>
      <c r="DF713" s="184"/>
      <c r="DG713" s="184"/>
      <c r="DH713" s="184"/>
      <c r="DI713" s="184"/>
      <c r="DJ713" s="184"/>
      <c r="DK713" s="184"/>
      <c r="DL713" s="184"/>
      <c r="DM713" s="184"/>
      <c r="DN713" s="184"/>
      <c r="DO713" s="184"/>
      <c r="DP713" s="184"/>
      <c r="DQ713" s="184"/>
      <c r="DR713" s="184"/>
      <c r="DS713" s="184"/>
      <c r="DT713" s="184"/>
      <c r="DU713" s="184"/>
      <c r="DV713" s="184"/>
      <c r="DW713" s="184"/>
      <c r="DX713" s="184"/>
      <c r="DY713" s="184"/>
      <c r="DZ713" s="184"/>
      <c r="EA713" s="184"/>
      <c r="EB713" s="184"/>
      <c r="EC713" s="184"/>
      <c r="ED713" s="184"/>
      <c r="EE713" s="184"/>
      <c r="EF713" s="184"/>
      <c r="EG713" s="184"/>
      <c r="EH713" s="184"/>
      <c r="EI713" s="184"/>
      <c r="EJ713" s="184"/>
      <c r="EK713" s="184"/>
      <c r="EL713" s="184"/>
      <c r="EM713" s="184"/>
      <c r="EN713" s="184"/>
      <c r="EO713" s="184"/>
      <c r="EP713" s="184"/>
      <c r="EQ713" s="184"/>
      <c r="ER713" s="184"/>
      <c r="ES713" s="184"/>
      <c r="ET713" s="184"/>
      <c r="EU713" s="184"/>
      <c r="EV713" s="184"/>
      <c r="EW713" s="184"/>
      <c r="EX713" s="184"/>
      <c r="EY713" s="184"/>
      <c r="EZ713" s="184"/>
      <c r="FA713" s="184"/>
      <c r="FB713" s="184"/>
      <c r="FC713" s="184"/>
      <c r="FD713" s="184"/>
      <c r="FE713" s="184"/>
      <c r="FF713" s="184"/>
      <c r="FG713" s="184"/>
      <c r="FH713" s="184"/>
      <c r="FI713" s="184"/>
      <c r="FJ713" s="184"/>
      <c r="FK713" s="184"/>
      <c r="FL713" s="184"/>
      <c r="FM713" s="184"/>
      <c r="FN713" s="184"/>
      <c r="FO713" s="184"/>
      <c r="FP713" s="184"/>
      <c r="FQ713" s="184"/>
      <c r="FR713" s="184"/>
      <c r="FS713" s="184"/>
      <c r="FT713" s="184"/>
      <c r="FU713" s="184"/>
      <c r="FV713" s="184"/>
      <c r="FW713" s="184"/>
      <c r="FX713" s="184"/>
      <c r="FY713" s="184"/>
      <c r="FZ713" s="184"/>
      <c r="GA713" s="184"/>
      <c r="GB713" s="184"/>
      <c r="GC713" s="184"/>
      <c r="GD713" s="184"/>
      <c r="GE713" s="184"/>
      <c r="GF713" s="184"/>
      <c r="GG713" s="184"/>
      <c r="GH713" s="184"/>
      <c r="GI713" s="184"/>
      <c r="GJ713" s="184"/>
      <c r="GK713" s="184"/>
      <c r="GL713" s="184"/>
      <c r="GM713" s="184"/>
      <c r="GN713" s="184"/>
      <c r="GO713" s="184"/>
      <c r="GP713" s="184"/>
      <c r="GQ713" s="184"/>
      <c r="GR713" s="184"/>
      <c r="GS713" s="184"/>
      <c r="GT713" s="184"/>
      <c r="GU713" s="184"/>
      <c r="GV713" s="184"/>
      <c r="GW713" s="184"/>
      <c r="GX713" s="184"/>
      <c r="GY713" s="184"/>
      <c r="GZ713" s="184"/>
      <c r="HA713" s="184"/>
      <c r="HB713" s="184"/>
      <c r="HC713" s="184"/>
      <c r="HD713" s="184"/>
      <c r="HE713" s="184"/>
      <c r="HF713" s="184"/>
      <c r="HG713" s="184"/>
      <c r="HH713" s="184"/>
      <c r="HI713" s="184"/>
      <c r="HJ713" s="184"/>
      <c r="HK713" s="578"/>
      <c r="HL713" s="185"/>
    </row>
    <row r="714" spans="1:220">
      <c r="A714" s="284"/>
      <c r="B714" s="285"/>
      <c r="C714" s="286"/>
      <c r="D714" s="287"/>
      <c r="E714" s="288"/>
      <c r="F714" s="289"/>
      <c r="G714" s="289"/>
      <c r="H714" s="289"/>
      <c r="I714" s="289"/>
      <c r="J714" s="289"/>
      <c r="K714" s="289"/>
      <c r="L714" s="289"/>
      <c r="M714" s="572"/>
      <c r="N714" s="572"/>
      <c r="O714" s="572"/>
      <c r="P714" s="572"/>
      <c r="Q714" s="572"/>
      <c r="R714" s="572"/>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c r="BP714" s="184"/>
      <c r="BQ714" s="184"/>
      <c r="BR714" s="184"/>
      <c r="BS714" s="184"/>
      <c r="BT714" s="184"/>
      <c r="BU714" s="184"/>
      <c r="BV714" s="184"/>
      <c r="BW714" s="184"/>
      <c r="BX714" s="184"/>
      <c r="BY714" s="184"/>
      <c r="BZ714" s="184"/>
      <c r="CA714" s="184"/>
      <c r="CB714" s="184"/>
      <c r="CC714" s="184"/>
      <c r="CD714" s="184"/>
      <c r="CE714" s="184"/>
      <c r="CF714" s="184"/>
      <c r="CG714" s="184"/>
      <c r="CH714" s="184"/>
      <c r="CI714" s="184"/>
      <c r="CJ714" s="184"/>
      <c r="CK714" s="184"/>
      <c r="CL714" s="184"/>
      <c r="CM714" s="184"/>
      <c r="CN714" s="184"/>
      <c r="CO714" s="184"/>
      <c r="CP714" s="184"/>
      <c r="CQ714" s="184"/>
      <c r="CR714" s="184"/>
      <c r="CS714" s="184"/>
      <c r="CT714" s="184"/>
      <c r="CU714" s="184"/>
      <c r="CV714" s="184"/>
      <c r="CW714" s="184"/>
      <c r="CX714" s="184"/>
      <c r="CY714" s="184"/>
      <c r="CZ714" s="184"/>
      <c r="DA714" s="184"/>
      <c r="DB714" s="184"/>
      <c r="DC714" s="184"/>
      <c r="DD714" s="184"/>
      <c r="DE714" s="184"/>
      <c r="DF714" s="184"/>
      <c r="DG714" s="184"/>
      <c r="DH714" s="184"/>
      <c r="DI714" s="184"/>
      <c r="DJ714" s="184"/>
      <c r="DK714" s="184"/>
      <c r="DL714" s="184"/>
      <c r="DM714" s="184"/>
      <c r="DN714" s="184"/>
      <c r="DO714" s="184"/>
      <c r="DP714" s="184"/>
      <c r="DQ714" s="184"/>
      <c r="DR714" s="184"/>
      <c r="DS714" s="184"/>
      <c r="DT714" s="184"/>
      <c r="DU714" s="184"/>
      <c r="DV714" s="184"/>
      <c r="DW714" s="184"/>
      <c r="DX714" s="184"/>
      <c r="DY714" s="184"/>
      <c r="DZ714" s="184"/>
      <c r="EA714" s="184"/>
      <c r="EB714" s="184"/>
      <c r="EC714" s="184"/>
      <c r="ED714" s="184"/>
      <c r="EE714" s="184"/>
      <c r="EF714" s="184"/>
      <c r="EG714" s="184"/>
      <c r="EH714" s="184"/>
      <c r="EI714" s="184"/>
      <c r="EJ714" s="184"/>
      <c r="EK714" s="184"/>
      <c r="EL714" s="184"/>
      <c r="EM714" s="184"/>
      <c r="EN714" s="184"/>
      <c r="EO714" s="184"/>
      <c r="EP714" s="184"/>
      <c r="EQ714" s="184"/>
      <c r="ER714" s="184"/>
      <c r="ES714" s="184"/>
      <c r="ET714" s="184"/>
      <c r="EU714" s="184"/>
      <c r="EV714" s="184"/>
      <c r="EW714" s="184"/>
      <c r="EX714" s="184"/>
      <c r="EY714" s="184"/>
      <c r="EZ714" s="184"/>
      <c r="FA714" s="184"/>
      <c r="FB714" s="184"/>
      <c r="FC714" s="184"/>
      <c r="FD714" s="184"/>
      <c r="FE714" s="184"/>
      <c r="FF714" s="184"/>
      <c r="FG714" s="184"/>
      <c r="FH714" s="184"/>
      <c r="FI714" s="184"/>
      <c r="FJ714" s="184"/>
      <c r="FK714" s="184"/>
      <c r="FL714" s="184"/>
      <c r="FM714" s="184"/>
      <c r="FN714" s="184"/>
      <c r="FO714" s="184"/>
      <c r="FP714" s="184"/>
      <c r="FQ714" s="184"/>
      <c r="FR714" s="184"/>
      <c r="FS714" s="184"/>
      <c r="FT714" s="184"/>
      <c r="FU714" s="184"/>
      <c r="FV714" s="184"/>
      <c r="FW714" s="184"/>
      <c r="FX714" s="184"/>
      <c r="FY714" s="184"/>
      <c r="FZ714" s="184"/>
      <c r="GA714" s="184"/>
      <c r="GB714" s="184"/>
      <c r="GC714" s="184"/>
      <c r="GD714" s="184"/>
      <c r="GE714" s="184"/>
      <c r="GF714" s="184"/>
      <c r="GG714" s="184"/>
      <c r="GH714" s="184"/>
      <c r="GI714" s="184"/>
      <c r="GJ714" s="184"/>
      <c r="GK714" s="184"/>
      <c r="GL714" s="184"/>
      <c r="GM714" s="184"/>
      <c r="GN714" s="184"/>
      <c r="GO714" s="184"/>
      <c r="GP714" s="184"/>
      <c r="GQ714" s="184"/>
      <c r="GR714" s="184"/>
      <c r="GS714" s="184"/>
      <c r="GT714" s="184"/>
      <c r="GU714" s="184"/>
      <c r="GV714" s="184"/>
      <c r="GW714" s="184"/>
      <c r="GX714" s="184"/>
      <c r="GY714" s="184"/>
      <c r="GZ714" s="184"/>
      <c r="HA714" s="184"/>
      <c r="HB714" s="184"/>
      <c r="HC714" s="184"/>
      <c r="HD714" s="184"/>
      <c r="HE714" s="184"/>
      <c r="HF714" s="184"/>
      <c r="HG714" s="184"/>
      <c r="HH714" s="184"/>
      <c r="HI714" s="184"/>
      <c r="HJ714" s="184"/>
      <c r="HK714" s="578"/>
      <c r="HL714" s="185"/>
    </row>
    <row r="715" spans="1:220">
      <c r="A715" s="284"/>
      <c r="B715" s="285"/>
      <c r="C715" s="286"/>
      <c r="D715" s="287"/>
      <c r="E715" s="288"/>
      <c r="F715" s="289"/>
      <c r="G715" s="289"/>
      <c r="H715" s="289"/>
      <c r="I715" s="289"/>
      <c r="J715" s="289"/>
      <c r="K715" s="289"/>
      <c r="L715" s="289"/>
      <c r="M715" s="572"/>
      <c r="N715" s="572"/>
      <c r="O715" s="572"/>
      <c r="P715" s="572"/>
      <c r="Q715" s="572"/>
      <c r="R715" s="572"/>
      <c r="S715" s="184"/>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4"/>
      <c r="AT715" s="184"/>
      <c r="AU715" s="184"/>
      <c r="AV715" s="184"/>
      <c r="AW715" s="184"/>
      <c r="AX715" s="184"/>
      <c r="AY715" s="184"/>
      <c r="AZ715" s="184"/>
      <c r="BA715" s="184"/>
      <c r="BB715" s="184"/>
      <c r="BC715" s="184"/>
      <c r="BD715" s="184"/>
      <c r="BE715" s="184"/>
      <c r="BF715" s="184"/>
      <c r="BG715" s="184"/>
      <c r="BH715" s="184"/>
      <c r="BI715" s="184"/>
      <c r="BJ715" s="184"/>
      <c r="BK715" s="184"/>
      <c r="BL715" s="184"/>
      <c r="BM715" s="184"/>
      <c r="BN715" s="184"/>
      <c r="BO715" s="184"/>
      <c r="BP715" s="184"/>
      <c r="BQ715" s="184"/>
      <c r="BR715" s="184"/>
      <c r="BS715" s="184"/>
      <c r="BT715" s="184"/>
      <c r="BU715" s="184"/>
      <c r="BV715" s="184"/>
      <c r="BW715" s="184"/>
      <c r="BX715" s="184"/>
      <c r="BY715" s="184"/>
      <c r="BZ715" s="184"/>
      <c r="CA715" s="184"/>
      <c r="CB715" s="184"/>
      <c r="CC715" s="184"/>
      <c r="CD715" s="184"/>
      <c r="CE715" s="184"/>
      <c r="CF715" s="184"/>
      <c r="CG715" s="184"/>
      <c r="CH715" s="184"/>
      <c r="CI715" s="184"/>
      <c r="CJ715" s="184"/>
      <c r="CK715" s="184"/>
      <c r="CL715" s="184"/>
      <c r="CM715" s="184"/>
      <c r="CN715" s="184"/>
      <c r="CO715" s="184"/>
      <c r="CP715" s="184"/>
      <c r="CQ715" s="184"/>
      <c r="CR715" s="184"/>
      <c r="CS715" s="184"/>
      <c r="CT715" s="184"/>
      <c r="CU715" s="184"/>
      <c r="CV715" s="184"/>
      <c r="CW715" s="184"/>
      <c r="CX715" s="184"/>
      <c r="CY715" s="184"/>
      <c r="CZ715" s="184"/>
      <c r="DA715" s="184"/>
      <c r="DB715" s="184"/>
      <c r="DC715" s="184"/>
      <c r="DD715" s="184"/>
      <c r="DE715" s="184"/>
      <c r="DF715" s="184"/>
      <c r="DG715" s="184"/>
      <c r="DH715" s="184"/>
      <c r="DI715" s="184"/>
      <c r="DJ715" s="184"/>
      <c r="DK715" s="184"/>
      <c r="DL715" s="184"/>
      <c r="DM715" s="184"/>
      <c r="DN715" s="184"/>
      <c r="DO715" s="184"/>
      <c r="DP715" s="184"/>
      <c r="DQ715" s="184"/>
      <c r="DR715" s="184"/>
      <c r="DS715" s="184"/>
      <c r="DT715" s="184"/>
      <c r="DU715" s="184"/>
      <c r="DV715" s="184"/>
      <c r="DW715" s="184"/>
      <c r="DX715" s="184"/>
      <c r="DY715" s="184"/>
      <c r="DZ715" s="184"/>
      <c r="EA715" s="184"/>
      <c r="EB715" s="184"/>
      <c r="EC715" s="184"/>
      <c r="ED715" s="184"/>
      <c r="EE715" s="184"/>
      <c r="EF715" s="184"/>
      <c r="EG715" s="184"/>
      <c r="EH715" s="184"/>
      <c r="EI715" s="184"/>
      <c r="EJ715" s="184"/>
      <c r="EK715" s="184"/>
      <c r="EL715" s="184"/>
      <c r="EM715" s="184"/>
      <c r="EN715" s="184"/>
      <c r="EO715" s="184"/>
      <c r="EP715" s="184"/>
      <c r="EQ715" s="184"/>
      <c r="ER715" s="184"/>
      <c r="ES715" s="184"/>
      <c r="ET715" s="184"/>
      <c r="EU715" s="184"/>
      <c r="EV715" s="184"/>
      <c r="EW715" s="184"/>
      <c r="EX715" s="184"/>
      <c r="EY715" s="184"/>
      <c r="EZ715" s="184"/>
      <c r="FA715" s="184"/>
      <c r="FB715" s="184"/>
      <c r="FC715" s="184"/>
      <c r="FD715" s="184"/>
      <c r="FE715" s="184"/>
      <c r="FF715" s="184"/>
      <c r="FG715" s="184"/>
      <c r="FH715" s="184"/>
      <c r="FI715" s="184"/>
      <c r="FJ715" s="184"/>
      <c r="FK715" s="184"/>
      <c r="FL715" s="184"/>
      <c r="FM715" s="184"/>
      <c r="FN715" s="184"/>
      <c r="FO715" s="184"/>
      <c r="FP715" s="184"/>
      <c r="FQ715" s="184"/>
      <c r="FR715" s="184"/>
      <c r="FS715" s="184"/>
      <c r="FT715" s="184"/>
      <c r="FU715" s="184"/>
      <c r="FV715" s="184"/>
      <c r="FW715" s="184"/>
      <c r="FX715" s="184"/>
      <c r="FY715" s="184"/>
      <c r="FZ715" s="184"/>
      <c r="GA715" s="184"/>
      <c r="GB715" s="184"/>
      <c r="GC715" s="184"/>
      <c r="GD715" s="184"/>
      <c r="GE715" s="184"/>
      <c r="GF715" s="184"/>
      <c r="GG715" s="184"/>
      <c r="GH715" s="184"/>
      <c r="GI715" s="184"/>
      <c r="GJ715" s="184"/>
      <c r="GK715" s="184"/>
      <c r="GL715" s="184"/>
      <c r="GM715" s="184"/>
      <c r="GN715" s="184"/>
      <c r="GO715" s="184"/>
      <c r="GP715" s="184"/>
      <c r="GQ715" s="184"/>
      <c r="GR715" s="184"/>
      <c r="GS715" s="184"/>
      <c r="GT715" s="184"/>
      <c r="GU715" s="184"/>
      <c r="GV715" s="184"/>
      <c r="GW715" s="184"/>
      <c r="GX715" s="184"/>
      <c r="GY715" s="184"/>
      <c r="GZ715" s="184"/>
      <c r="HA715" s="184"/>
      <c r="HB715" s="184"/>
      <c r="HC715" s="184"/>
      <c r="HD715" s="184"/>
      <c r="HE715" s="184"/>
      <c r="HF715" s="184"/>
      <c r="HG715" s="184"/>
      <c r="HH715" s="184"/>
      <c r="HI715" s="184"/>
      <c r="HJ715" s="184"/>
      <c r="HK715" s="578"/>
      <c r="HL715" s="185"/>
    </row>
    <row r="716" spans="1:220">
      <c r="A716" s="284"/>
      <c r="B716" s="285"/>
      <c r="C716" s="286"/>
      <c r="D716" s="287"/>
      <c r="E716" s="288"/>
      <c r="F716" s="289"/>
      <c r="G716" s="289"/>
      <c r="H716" s="289"/>
      <c r="I716" s="289"/>
      <c r="J716" s="289"/>
      <c r="K716" s="289"/>
      <c r="L716" s="289"/>
      <c r="M716" s="572"/>
      <c r="N716" s="572"/>
      <c r="O716" s="572"/>
      <c r="P716" s="572"/>
      <c r="Q716" s="572"/>
      <c r="R716" s="572"/>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184"/>
      <c r="BE716" s="184"/>
      <c r="BF716" s="184"/>
      <c r="BG716" s="184"/>
      <c r="BH716" s="184"/>
      <c r="BI716" s="184"/>
      <c r="BJ716" s="184"/>
      <c r="BK716" s="184"/>
      <c r="BL716" s="184"/>
      <c r="BM716" s="184"/>
      <c r="BN716" s="184"/>
      <c r="BO716" s="184"/>
      <c r="BP716" s="184"/>
      <c r="BQ716" s="184"/>
      <c r="BR716" s="184"/>
      <c r="BS716" s="184"/>
      <c r="BT716" s="184"/>
      <c r="BU716" s="184"/>
      <c r="BV716" s="184"/>
      <c r="BW716" s="184"/>
      <c r="BX716" s="184"/>
      <c r="BY716" s="184"/>
      <c r="BZ716" s="184"/>
      <c r="CA716" s="184"/>
      <c r="CB716" s="184"/>
      <c r="CC716" s="184"/>
      <c r="CD716" s="184"/>
      <c r="CE716" s="184"/>
      <c r="CF716" s="184"/>
      <c r="CG716" s="184"/>
      <c r="CH716" s="184"/>
      <c r="CI716" s="184"/>
      <c r="CJ716" s="184"/>
      <c r="CK716" s="184"/>
      <c r="CL716" s="184"/>
      <c r="CM716" s="184"/>
      <c r="CN716" s="184"/>
      <c r="CO716" s="184"/>
      <c r="CP716" s="184"/>
      <c r="CQ716" s="184"/>
      <c r="CR716" s="184"/>
      <c r="CS716" s="184"/>
      <c r="CT716" s="184"/>
      <c r="CU716" s="184"/>
      <c r="CV716" s="184"/>
      <c r="CW716" s="184"/>
      <c r="CX716" s="184"/>
      <c r="CY716" s="184"/>
      <c r="CZ716" s="184"/>
      <c r="DA716" s="184"/>
      <c r="DB716" s="184"/>
      <c r="DC716" s="184"/>
      <c r="DD716" s="184"/>
      <c r="DE716" s="184"/>
      <c r="DF716" s="184"/>
      <c r="DG716" s="184"/>
      <c r="DH716" s="184"/>
      <c r="DI716" s="184"/>
      <c r="DJ716" s="184"/>
      <c r="DK716" s="184"/>
      <c r="DL716" s="184"/>
      <c r="DM716" s="184"/>
      <c r="DN716" s="184"/>
      <c r="DO716" s="184"/>
      <c r="DP716" s="184"/>
      <c r="DQ716" s="184"/>
      <c r="DR716" s="184"/>
      <c r="DS716" s="184"/>
      <c r="DT716" s="184"/>
      <c r="DU716" s="184"/>
      <c r="DV716" s="184"/>
      <c r="DW716" s="184"/>
      <c r="DX716" s="184"/>
      <c r="DY716" s="184"/>
      <c r="DZ716" s="184"/>
      <c r="EA716" s="184"/>
      <c r="EB716" s="184"/>
      <c r="EC716" s="184"/>
      <c r="ED716" s="184"/>
      <c r="EE716" s="184"/>
      <c r="EF716" s="184"/>
      <c r="EG716" s="184"/>
      <c r="EH716" s="184"/>
      <c r="EI716" s="184"/>
      <c r="EJ716" s="184"/>
      <c r="EK716" s="184"/>
      <c r="EL716" s="184"/>
      <c r="EM716" s="184"/>
      <c r="EN716" s="184"/>
      <c r="EO716" s="184"/>
      <c r="EP716" s="184"/>
      <c r="EQ716" s="184"/>
      <c r="ER716" s="184"/>
      <c r="ES716" s="184"/>
      <c r="ET716" s="184"/>
      <c r="EU716" s="184"/>
      <c r="EV716" s="184"/>
      <c r="EW716" s="184"/>
      <c r="EX716" s="184"/>
      <c r="EY716" s="184"/>
      <c r="EZ716" s="184"/>
      <c r="FA716" s="184"/>
      <c r="FB716" s="184"/>
      <c r="FC716" s="184"/>
      <c r="FD716" s="184"/>
      <c r="FE716" s="184"/>
      <c r="FF716" s="184"/>
      <c r="FG716" s="184"/>
      <c r="FH716" s="184"/>
      <c r="FI716" s="184"/>
      <c r="FJ716" s="184"/>
      <c r="FK716" s="184"/>
      <c r="FL716" s="184"/>
      <c r="FM716" s="184"/>
      <c r="FN716" s="184"/>
      <c r="FO716" s="184"/>
      <c r="FP716" s="184"/>
      <c r="FQ716" s="184"/>
      <c r="FR716" s="184"/>
      <c r="FS716" s="184"/>
      <c r="FT716" s="184"/>
      <c r="FU716" s="184"/>
      <c r="FV716" s="184"/>
      <c r="FW716" s="184"/>
      <c r="FX716" s="184"/>
      <c r="FY716" s="184"/>
      <c r="FZ716" s="184"/>
      <c r="GA716" s="184"/>
      <c r="GB716" s="184"/>
      <c r="GC716" s="184"/>
      <c r="GD716" s="184"/>
      <c r="GE716" s="184"/>
      <c r="GF716" s="184"/>
      <c r="GG716" s="184"/>
      <c r="GH716" s="184"/>
      <c r="GI716" s="184"/>
      <c r="GJ716" s="184"/>
      <c r="GK716" s="184"/>
      <c r="GL716" s="184"/>
      <c r="GM716" s="184"/>
      <c r="GN716" s="184"/>
      <c r="GO716" s="184"/>
      <c r="GP716" s="184"/>
      <c r="GQ716" s="184"/>
      <c r="GR716" s="184"/>
      <c r="GS716" s="184"/>
      <c r="GT716" s="184"/>
      <c r="GU716" s="184"/>
      <c r="GV716" s="184"/>
      <c r="GW716" s="184"/>
      <c r="GX716" s="184"/>
      <c r="GY716" s="184"/>
      <c r="GZ716" s="184"/>
      <c r="HA716" s="184"/>
      <c r="HB716" s="184"/>
      <c r="HC716" s="184"/>
      <c r="HD716" s="184"/>
      <c r="HE716" s="184"/>
      <c r="HF716" s="184"/>
      <c r="HG716" s="184"/>
      <c r="HH716" s="184"/>
      <c r="HI716" s="184"/>
      <c r="HJ716" s="184"/>
      <c r="HK716" s="578"/>
      <c r="HL716" s="185"/>
    </row>
    <row r="717" spans="1:220">
      <c r="A717" s="284"/>
      <c r="B717" s="285"/>
      <c r="C717" s="286"/>
      <c r="D717" s="287"/>
      <c r="E717" s="288"/>
      <c r="F717" s="289"/>
      <c r="G717" s="289"/>
      <c r="H717" s="289"/>
      <c r="I717" s="289"/>
      <c r="J717" s="289"/>
      <c r="K717" s="289"/>
      <c r="L717" s="289"/>
      <c r="M717" s="572"/>
      <c r="N717" s="572"/>
      <c r="O717" s="572"/>
      <c r="P717" s="572"/>
      <c r="Q717" s="572"/>
      <c r="R717" s="572"/>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184"/>
      <c r="BE717" s="184"/>
      <c r="BF717" s="184"/>
      <c r="BG717" s="184"/>
      <c r="BH717" s="184"/>
      <c r="BI717" s="184"/>
      <c r="BJ717" s="184"/>
      <c r="BK717" s="184"/>
      <c r="BL717" s="184"/>
      <c r="BM717" s="184"/>
      <c r="BN717" s="184"/>
      <c r="BO717" s="184"/>
      <c r="BP717" s="184"/>
      <c r="BQ717" s="184"/>
      <c r="BR717" s="184"/>
      <c r="BS717" s="184"/>
      <c r="BT717" s="184"/>
      <c r="BU717" s="184"/>
      <c r="BV717" s="184"/>
      <c r="BW717" s="184"/>
      <c r="BX717" s="184"/>
      <c r="BY717" s="184"/>
      <c r="BZ717" s="184"/>
      <c r="CA717" s="184"/>
      <c r="CB717" s="184"/>
      <c r="CC717" s="184"/>
      <c r="CD717" s="184"/>
      <c r="CE717" s="184"/>
      <c r="CF717" s="184"/>
      <c r="CG717" s="184"/>
      <c r="CH717" s="184"/>
      <c r="CI717" s="184"/>
      <c r="CJ717" s="184"/>
      <c r="CK717" s="184"/>
      <c r="CL717" s="184"/>
      <c r="CM717" s="184"/>
      <c r="CN717" s="184"/>
      <c r="CO717" s="184"/>
      <c r="CP717" s="184"/>
      <c r="CQ717" s="184"/>
      <c r="CR717" s="184"/>
      <c r="CS717" s="184"/>
      <c r="CT717" s="184"/>
      <c r="CU717" s="184"/>
      <c r="CV717" s="184"/>
      <c r="CW717" s="184"/>
      <c r="CX717" s="184"/>
      <c r="CY717" s="184"/>
      <c r="CZ717" s="184"/>
      <c r="DA717" s="184"/>
      <c r="DB717" s="184"/>
      <c r="DC717" s="184"/>
      <c r="DD717" s="184"/>
      <c r="DE717" s="184"/>
      <c r="DF717" s="184"/>
      <c r="DG717" s="184"/>
      <c r="DH717" s="184"/>
      <c r="DI717" s="184"/>
      <c r="DJ717" s="184"/>
      <c r="DK717" s="184"/>
      <c r="DL717" s="184"/>
      <c r="DM717" s="184"/>
      <c r="DN717" s="184"/>
      <c r="DO717" s="184"/>
      <c r="DP717" s="184"/>
      <c r="DQ717" s="184"/>
      <c r="DR717" s="184"/>
      <c r="DS717" s="184"/>
      <c r="DT717" s="184"/>
      <c r="DU717" s="184"/>
      <c r="DV717" s="184"/>
      <c r="DW717" s="184"/>
      <c r="DX717" s="184"/>
      <c r="DY717" s="184"/>
      <c r="DZ717" s="184"/>
      <c r="EA717" s="184"/>
      <c r="EB717" s="184"/>
      <c r="EC717" s="184"/>
      <c r="ED717" s="184"/>
      <c r="EE717" s="184"/>
      <c r="EF717" s="184"/>
      <c r="EG717" s="184"/>
      <c r="EH717" s="184"/>
      <c r="EI717" s="184"/>
      <c r="EJ717" s="184"/>
      <c r="EK717" s="184"/>
      <c r="EL717" s="184"/>
      <c r="EM717" s="184"/>
      <c r="EN717" s="184"/>
      <c r="EO717" s="184"/>
      <c r="EP717" s="184"/>
      <c r="EQ717" s="184"/>
      <c r="ER717" s="184"/>
      <c r="ES717" s="184"/>
      <c r="ET717" s="184"/>
      <c r="EU717" s="184"/>
      <c r="EV717" s="184"/>
      <c r="EW717" s="184"/>
      <c r="EX717" s="184"/>
      <c r="EY717" s="184"/>
      <c r="EZ717" s="184"/>
      <c r="FA717" s="184"/>
      <c r="FB717" s="184"/>
      <c r="FC717" s="184"/>
      <c r="FD717" s="184"/>
      <c r="FE717" s="184"/>
      <c r="FF717" s="184"/>
      <c r="FG717" s="184"/>
      <c r="FH717" s="184"/>
      <c r="FI717" s="184"/>
      <c r="FJ717" s="184"/>
      <c r="FK717" s="184"/>
      <c r="FL717" s="184"/>
      <c r="FM717" s="184"/>
      <c r="FN717" s="184"/>
      <c r="FO717" s="184"/>
      <c r="FP717" s="184"/>
      <c r="FQ717" s="184"/>
      <c r="FR717" s="184"/>
      <c r="FS717" s="184"/>
      <c r="FT717" s="184"/>
      <c r="FU717" s="184"/>
      <c r="FV717" s="184"/>
      <c r="FW717" s="184"/>
      <c r="FX717" s="184"/>
      <c r="FY717" s="184"/>
      <c r="FZ717" s="184"/>
      <c r="GA717" s="184"/>
      <c r="GB717" s="184"/>
      <c r="GC717" s="184"/>
      <c r="GD717" s="184"/>
      <c r="GE717" s="184"/>
      <c r="GF717" s="184"/>
      <c r="GG717" s="184"/>
      <c r="GH717" s="184"/>
      <c r="GI717" s="184"/>
      <c r="GJ717" s="184"/>
      <c r="GK717" s="184"/>
      <c r="GL717" s="184"/>
      <c r="GM717" s="184"/>
      <c r="GN717" s="184"/>
      <c r="GO717" s="184"/>
      <c r="GP717" s="184"/>
      <c r="GQ717" s="184"/>
      <c r="GR717" s="184"/>
      <c r="GS717" s="184"/>
      <c r="GT717" s="184"/>
      <c r="GU717" s="184"/>
      <c r="GV717" s="184"/>
      <c r="GW717" s="184"/>
      <c r="GX717" s="184"/>
      <c r="GY717" s="184"/>
      <c r="GZ717" s="184"/>
      <c r="HA717" s="184"/>
      <c r="HB717" s="184"/>
      <c r="HC717" s="184"/>
      <c r="HD717" s="184"/>
      <c r="HE717" s="184"/>
      <c r="HF717" s="184"/>
      <c r="HG717" s="184"/>
      <c r="HH717" s="184"/>
      <c r="HI717" s="184"/>
      <c r="HJ717" s="184"/>
      <c r="HK717" s="578"/>
      <c r="HL717" s="185"/>
    </row>
    <row r="718" spans="1:220">
      <c r="A718" s="284"/>
      <c r="B718" s="285"/>
      <c r="C718" s="286"/>
      <c r="D718" s="287"/>
      <c r="E718" s="288"/>
      <c r="F718" s="289"/>
      <c r="G718" s="289"/>
      <c r="H718" s="289"/>
      <c r="I718" s="289"/>
      <c r="J718" s="289"/>
      <c r="K718" s="289"/>
      <c r="L718" s="289"/>
      <c r="M718" s="572"/>
      <c r="N718" s="572"/>
      <c r="O718" s="572"/>
      <c r="P718" s="572"/>
      <c r="Q718" s="572"/>
      <c r="R718" s="572"/>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184"/>
      <c r="BE718" s="184"/>
      <c r="BF718" s="184"/>
      <c r="BG718" s="184"/>
      <c r="BH718" s="184"/>
      <c r="BI718" s="184"/>
      <c r="BJ718" s="184"/>
      <c r="BK718" s="184"/>
      <c r="BL718" s="184"/>
      <c r="BM718" s="184"/>
      <c r="BN718" s="184"/>
      <c r="BO718" s="184"/>
      <c r="BP718" s="184"/>
      <c r="BQ718" s="184"/>
      <c r="BR718" s="184"/>
      <c r="BS718" s="184"/>
      <c r="BT718" s="184"/>
      <c r="BU718" s="184"/>
      <c r="BV718" s="184"/>
      <c r="BW718" s="184"/>
      <c r="BX718" s="184"/>
      <c r="BY718" s="184"/>
      <c r="BZ718" s="184"/>
      <c r="CA718" s="184"/>
      <c r="CB718" s="184"/>
      <c r="CC718" s="184"/>
      <c r="CD718" s="184"/>
      <c r="CE718" s="184"/>
      <c r="CF718" s="184"/>
      <c r="CG718" s="184"/>
      <c r="CH718" s="184"/>
      <c r="CI718" s="184"/>
      <c r="CJ718" s="184"/>
      <c r="CK718" s="184"/>
      <c r="CL718" s="184"/>
      <c r="CM718" s="184"/>
      <c r="CN718" s="184"/>
      <c r="CO718" s="184"/>
      <c r="CP718" s="184"/>
      <c r="CQ718" s="184"/>
      <c r="CR718" s="184"/>
      <c r="CS718" s="184"/>
      <c r="CT718" s="184"/>
      <c r="CU718" s="184"/>
      <c r="CV718" s="184"/>
      <c r="CW718" s="184"/>
      <c r="CX718" s="184"/>
      <c r="CY718" s="184"/>
      <c r="CZ718" s="184"/>
      <c r="DA718" s="184"/>
      <c r="DB718" s="184"/>
      <c r="DC718" s="184"/>
      <c r="DD718" s="184"/>
      <c r="DE718" s="184"/>
      <c r="DF718" s="184"/>
      <c r="DG718" s="184"/>
      <c r="DH718" s="184"/>
      <c r="DI718" s="184"/>
      <c r="DJ718" s="184"/>
      <c r="DK718" s="184"/>
      <c r="DL718" s="184"/>
      <c r="DM718" s="184"/>
      <c r="DN718" s="184"/>
      <c r="DO718" s="184"/>
      <c r="DP718" s="184"/>
      <c r="DQ718" s="184"/>
      <c r="DR718" s="184"/>
      <c r="DS718" s="184"/>
      <c r="DT718" s="184"/>
      <c r="DU718" s="184"/>
      <c r="DV718" s="184"/>
      <c r="DW718" s="184"/>
      <c r="DX718" s="184"/>
      <c r="DY718" s="184"/>
      <c r="DZ718" s="184"/>
      <c r="EA718" s="184"/>
      <c r="EB718" s="184"/>
      <c r="EC718" s="184"/>
      <c r="ED718" s="184"/>
      <c r="EE718" s="184"/>
      <c r="EF718" s="184"/>
      <c r="EG718" s="184"/>
      <c r="EH718" s="184"/>
      <c r="EI718" s="184"/>
      <c r="EJ718" s="184"/>
      <c r="EK718" s="184"/>
      <c r="EL718" s="184"/>
      <c r="EM718" s="184"/>
      <c r="EN718" s="184"/>
      <c r="EO718" s="184"/>
      <c r="EP718" s="184"/>
      <c r="EQ718" s="184"/>
      <c r="ER718" s="184"/>
      <c r="ES718" s="184"/>
      <c r="ET718" s="184"/>
      <c r="EU718" s="184"/>
      <c r="EV718" s="184"/>
      <c r="EW718" s="184"/>
      <c r="EX718" s="184"/>
      <c r="EY718" s="184"/>
      <c r="EZ718" s="184"/>
      <c r="FA718" s="184"/>
      <c r="FB718" s="184"/>
      <c r="FC718" s="184"/>
      <c r="FD718" s="184"/>
      <c r="FE718" s="184"/>
      <c r="FF718" s="184"/>
      <c r="FG718" s="184"/>
      <c r="FH718" s="184"/>
      <c r="FI718" s="184"/>
      <c r="FJ718" s="184"/>
      <c r="FK718" s="184"/>
      <c r="FL718" s="184"/>
      <c r="FM718" s="184"/>
      <c r="FN718" s="184"/>
      <c r="FO718" s="184"/>
      <c r="FP718" s="184"/>
      <c r="FQ718" s="184"/>
      <c r="FR718" s="184"/>
      <c r="FS718" s="184"/>
      <c r="FT718" s="184"/>
      <c r="FU718" s="184"/>
      <c r="FV718" s="184"/>
      <c r="FW718" s="184"/>
      <c r="FX718" s="184"/>
      <c r="FY718" s="184"/>
      <c r="FZ718" s="184"/>
      <c r="GA718" s="184"/>
      <c r="GB718" s="184"/>
      <c r="GC718" s="184"/>
      <c r="GD718" s="184"/>
      <c r="GE718" s="184"/>
      <c r="GF718" s="184"/>
      <c r="GG718" s="184"/>
      <c r="GH718" s="184"/>
      <c r="GI718" s="184"/>
      <c r="GJ718" s="184"/>
      <c r="GK718" s="184"/>
      <c r="GL718" s="184"/>
      <c r="GM718" s="184"/>
      <c r="GN718" s="184"/>
      <c r="GO718" s="184"/>
      <c r="GP718" s="184"/>
      <c r="GQ718" s="184"/>
      <c r="GR718" s="184"/>
      <c r="GS718" s="184"/>
      <c r="GT718" s="184"/>
      <c r="GU718" s="184"/>
      <c r="GV718" s="184"/>
      <c r="GW718" s="184"/>
      <c r="GX718" s="184"/>
      <c r="GY718" s="184"/>
      <c r="GZ718" s="184"/>
      <c r="HA718" s="184"/>
      <c r="HB718" s="184"/>
      <c r="HC718" s="184"/>
      <c r="HD718" s="184"/>
      <c r="HE718" s="184"/>
      <c r="HF718" s="184"/>
      <c r="HG718" s="184"/>
      <c r="HH718" s="184"/>
      <c r="HI718" s="184"/>
      <c r="HJ718" s="184"/>
      <c r="HK718" s="578"/>
      <c r="HL718" s="185"/>
    </row>
    <row r="719" spans="1:220">
      <c r="A719" s="284"/>
      <c r="B719" s="285"/>
      <c r="C719" s="286"/>
      <c r="D719" s="287"/>
      <c r="E719" s="288"/>
      <c r="F719" s="289"/>
      <c r="G719" s="289"/>
      <c r="H719" s="289"/>
      <c r="I719" s="289"/>
      <c r="J719" s="289"/>
      <c r="K719" s="289"/>
      <c r="L719" s="289"/>
      <c r="M719" s="572"/>
      <c r="N719" s="572"/>
      <c r="O719" s="572"/>
      <c r="P719" s="572"/>
      <c r="Q719" s="572"/>
      <c r="R719" s="572"/>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184"/>
      <c r="BE719" s="184"/>
      <c r="BF719" s="184"/>
      <c r="BG719" s="184"/>
      <c r="BH719" s="184"/>
      <c r="BI719" s="184"/>
      <c r="BJ719" s="184"/>
      <c r="BK719" s="184"/>
      <c r="BL719" s="184"/>
      <c r="BM719" s="184"/>
      <c r="BN719" s="184"/>
      <c r="BO719" s="184"/>
      <c r="BP719" s="184"/>
      <c r="BQ719" s="184"/>
      <c r="BR719" s="184"/>
      <c r="BS719" s="184"/>
      <c r="BT719" s="184"/>
      <c r="BU719" s="184"/>
      <c r="BV719" s="184"/>
      <c r="BW719" s="184"/>
      <c r="BX719" s="184"/>
      <c r="BY719" s="184"/>
      <c r="BZ719" s="184"/>
      <c r="CA719" s="184"/>
      <c r="CB719" s="184"/>
      <c r="CC719" s="184"/>
      <c r="CD719" s="184"/>
      <c r="CE719" s="184"/>
      <c r="CF719" s="184"/>
      <c r="CG719" s="184"/>
      <c r="CH719" s="184"/>
      <c r="CI719" s="184"/>
      <c r="CJ719" s="184"/>
      <c r="CK719" s="184"/>
      <c r="CL719" s="184"/>
      <c r="CM719" s="184"/>
      <c r="CN719" s="184"/>
      <c r="CO719" s="184"/>
      <c r="CP719" s="184"/>
      <c r="CQ719" s="184"/>
      <c r="CR719" s="184"/>
      <c r="CS719" s="184"/>
      <c r="CT719" s="184"/>
      <c r="CU719" s="184"/>
      <c r="CV719" s="184"/>
      <c r="CW719" s="184"/>
      <c r="CX719" s="184"/>
      <c r="CY719" s="184"/>
      <c r="CZ719" s="184"/>
      <c r="DA719" s="184"/>
      <c r="DB719" s="184"/>
      <c r="DC719" s="184"/>
      <c r="DD719" s="184"/>
      <c r="DE719" s="184"/>
      <c r="DF719" s="184"/>
      <c r="DG719" s="184"/>
      <c r="DH719" s="184"/>
      <c r="DI719" s="184"/>
      <c r="DJ719" s="184"/>
      <c r="DK719" s="184"/>
      <c r="DL719" s="184"/>
      <c r="DM719" s="184"/>
      <c r="DN719" s="184"/>
      <c r="DO719" s="184"/>
      <c r="DP719" s="184"/>
      <c r="DQ719" s="184"/>
      <c r="DR719" s="184"/>
      <c r="DS719" s="184"/>
      <c r="DT719" s="184"/>
      <c r="DU719" s="184"/>
      <c r="DV719" s="184"/>
      <c r="DW719" s="184"/>
      <c r="DX719" s="184"/>
      <c r="DY719" s="184"/>
      <c r="DZ719" s="184"/>
      <c r="EA719" s="184"/>
      <c r="EB719" s="184"/>
      <c r="EC719" s="184"/>
      <c r="ED719" s="184"/>
      <c r="EE719" s="184"/>
      <c r="EF719" s="184"/>
      <c r="EG719" s="184"/>
      <c r="EH719" s="184"/>
      <c r="EI719" s="184"/>
      <c r="EJ719" s="184"/>
      <c r="EK719" s="184"/>
      <c r="EL719" s="184"/>
      <c r="EM719" s="184"/>
      <c r="EN719" s="184"/>
      <c r="EO719" s="184"/>
      <c r="EP719" s="184"/>
      <c r="EQ719" s="184"/>
      <c r="ER719" s="184"/>
      <c r="ES719" s="184"/>
      <c r="ET719" s="184"/>
      <c r="EU719" s="184"/>
      <c r="EV719" s="184"/>
      <c r="EW719" s="184"/>
      <c r="EX719" s="184"/>
      <c r="EY719" s="184"/>
      <c r="EZ719" s="184"/>
      <c r="FA719" s="184"/>
      <c r="FB719" s="184"/>
      <c r="FC719" s="184"/>
      <c r="FD719" s="184"/>
      <c r="FE719" s="184"/>
      <c r="FF719" s="184"/>
      <c r="FG719" s="184"/>
      <c r="FH719" s="184"/>
      <c r="FI719" s="184"/>
      <c r="FJ719" s="184"/>
      <c r="FK719" s="184"/>
      <c r="FL719" s="184"/>
      <c r="FM719" s="184"/>
      <c r="FN719" s="184"/>
      <c r="FO719" s="184"/>
      <c r="FP719" s="184"/>
      <c r="FQ719" s="184"/>
      <c r="FR719" s="184"/>
      <c r="FS719" s="184"/>
      <c r="FT719" s="184"/>
      <c r="FU719" s="184"/>
      <c r="FV719" s="184"/>
      <c r="FW719" s="184"/>
      <c r="FX719" s="184"/>
      <c r="FY719" s="184"/>
      <c r="FZ719" s="184"/>
      <c r="GA719" s="184"/>
      <c r="GB719" s="184"/>
      <c r="GC719" s="184"/>
      <c r="GD719" s="184"/>
      <c r="GE719" s="184"/>
      <c r="GF719" s="184"/>
      <c r="GG719" s="184"/>
      <c r="GH719" s="184"/>
      <c r="GI719" s="184"/>
      <c r="GJ719" s="184"/>
      <c r="GK719" s="184"/>
      <c r="GL719" s="184"/>
      <c r="GM719" s="184"/>
      <c r="GN719" s="184"/>
      <c r="GO719" s="184"/>
      <c r="GP719" s="184"/>
      <c r="GQ719" s="184"/>
      <c r="GR719" s="184"/>
      <c r="GS719" s="184"/>
      <c r="GT719" s="184"/>
      <c r="GU719" s="184"/>
      <c r="GV719" s="184"/>
      <c r="GW719" s="184"/>
      <c r="GX719" s="184"/>
      <c r="GY719" s="184"/>
      <c r="GZ719" s="184"/>
      <c r="HA719" s="184"/>
      <c r="HB719" s="184"/>
      <c r="HC719" s="184"/>
      <c r="HD719" s="184"/>
      <c r="HE719" s="184"/>
      <c r="HF719" s="184"/>
      <c r="HG719" s="184"/>
      <c r="HH719" s="184"/>
      <c r="HI719" s="184"/>
      <c r="HJ719" s="184"/>
      <c r="HK719" s="578"/>
      <c r="HL719" s="185"/>
    </row>
    <row r="720" spans="1:220">
      <c r="A720" s="284"/>
      <c r="B720" s="285"/>
      <c r="C720" s="286"/>
      <c r="D720" s="287"/>
      <c r="E720" s="288"/>
      <c r="F720" s="289"/>
      <c r="G720" s="289"/>
      <c r="H720" s="289"/>
      <c r="I720" s="289"/>
      <c r="J720" s="289"/>
      <c r="K720" s="289"/>
      <c r="L720" s="289"/>
      <c r="M720" s="572"/>
      <c r="N720" s="572"/>
      <c r="O720" s="572"/>
      <c r="P720" s="572"/>
      <c r="Q720" s="572"/>
      <c r="R720" s="572"/>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184"/>
      <c r="BE720" s="184"/>
      <c r="BF720" s="184"/>
      <c r="BG720" s="184"/>
      <c r="BH720" s="184"/>
      <c r="BI720" s="184"/>
      <c r="BJ720" s="184"/>
      <c r="BK720" s="184"/>
      <c r="BL720" s="184"/>
      <c r="BM720" s="184"/>
      <c r="BN720" s="184"/>
      <c r="BO720" s="184"/>
      <c r="BP720" s="184"/>
      <c r="BQ720" s="184"/>
      <c r="BR720" s="184"/>
      <c r="BS720" s="184"/>
      <c r="BT720" s="184"/>
      <c r="BU720" s="184"/>
      <c r="BV720" s="184"/>
      <c r="BW720" s="184"/>
      <c r="BX720" s="184"/>
      <c r="BY720" s="184"/>
      <c r="BZ720" s="184"/>
      <c r="CA720" s="184"/>
      <c r="CB720" s="184"/>
      <c r="CC720" s="184"/>
      <c r="CD720" s="184"/>
      <c r="CE720" s="184"/>
      <c r="CF720" s="184"/>
      <c r="CG720" s="184"/>
      <c r="CH720" s="184"/>
      <c r="CI720" s="184"/>
      <c r="CJ720" s="184"/>
      <c r="CK720" s="184"/>
      <c r="CL720" s="184"/>
      <c r="CM720" s="184"/>
      <c r="CN720" s="184"/>
      <c r="CO720" s="184"/>
      <c r="CP720" s="184"/>
      <c r="CQ720" s="184"/>
      <c r="CR720" s="184"/>
      <c r="CS720" s="184"/>
      <c r="CT720" s="184"/>
      <c r="CU720" s="184"/>
      <c r="CV720" s="184"/>
      <c r="CW720" s="184"/>
      <c r="CX720" s="184"/>
      <c r="CY720" s="184"/>
      <c r="CZ720" s="184"/>
      <c r="DA720" s="184"/>
      <c r="DB720" s="184"/>
      <c r="DC720" s="184"/>
      <c r="DD720" s="184"/>
      <c r="DE720" s="184"/>
      <c r="DF720" s="184"/>
      <c r="DG720" s="184"/>
      <c r="DH720" s="184"/>
      <c r="DI720" s="184"/>
      <c r="DJ720" s="184"/>
      <c r="DK720" s="184"/>
      <c r="DL720" s="184"/>
      <c r="DM720" s="184"/>
      <c r="DN720" s="184"/>
      <c r="DO720" s="184"/>
      <c r="DP720" s="184"/>
      <c r="DQ720" s="184"/>
      <c r="DR720" s="184"/>
      <c r="DS720" s="184"/>
      <c r="DT720" s="184"/>
      <c r="DU720" s="184"/>
      <c r="DV720" s="184"/>
      <c r="DW720" s="184"/>
      <c r="DX720" s="184"/>
      <c r="DY720" s="184"/>
      <c r="DZ720" s="184"/>
      <c r="EA720" s="184"/>
      <c r="EB720" s="184"/>
      <c r="EC720" s="184"/>
      <c r="ED720" s="184"/>
      <c r="EE720" s="184"/>
      <c r="EF720" s="184"/>
      <c r="EG720" s="184"/>
      <c r="EH720" s="184"/>
      <c r="EI720" s="184"/>
      <c r="EJ720" s="184"/>
      <c r="EK720" s="184"/>
      <c r="EL720" s="184"/>
      <c r="EM720" s="184"/>
      <c r="EN720" s="184"/>
      <c r="EO720" s="184"/>
      <c r="EP720" s="184"/>
      <c r="EQ720" s="184"/>
      <c r="ER720" s="184"/>
      <c r="ES720" s="184"/>
      <c r="ET720" s="184"/>
      <c r="EU720" s="184"/>
      <c r="EV720" s="184"/>
      <c r="EW720" s="184"/>
      <c r="EX720" s="184"/>
      <c r="EY720" s="184"/>
      <c r="EZ720" s="184"/>
      <c r="FA720" s="184"/>
      <c r="FB720" s="184"/>
      <c r="FC720" s="184"/>
      <c r="FD720" s="184"/>
      <c r="FE720" s="184"/>
      <c r="FF720" s="184"/>
      <c r="FG720" s="184"/>
      <c r="FH720" s="184"/>
      <c r="FI720" s="184"/>
      <c r="FJ720" s="184"/>
      <c r="FK720" s="184"/>
      <c r="FL720" s="184"/>
      <c r="FM720" s="184"/>
      <c r="FN720" s="184"/>
      <c r="FO720" s="184"/>
      <c r="FP720" s="184"/>
      <c r="FQ720" s="184"/>
      <c r="FR720" s="184"/>
      <c r="FS720" s="184"/>
      <c r="FT720" s="184"/>
      <c r="FU720" s="184"/>
      <c r="FV720" s="184"/>
      <c r="FW720" s="184"/>
      <c r="FX720" s="184"/>
      <c r="FY720" s="184"/>
      <c r="FZ720" s="184"/>
      <c r="GA720" s="184"/>
      <c r="GB720" s="184"/>
      <c r="GC720" s="184"/>
      <c r="GD720" s="184"/>
      <c r="GE720" s="184"/>
      <c r="GF720" s="184"/>
      <c r="GG720" s="184"/>
      <c r="GH720" s="184"/>
      <c r="GI720" s="184"/>
      <c r="GJ720" s="184"/>
      <c r="GK720" s="184"/>
      <c r="GL720" s="184"/>
      <c r="GM720" s="184"/>
      <c r="GN720" s="184"/>
      <c r="GO720" s="184"/>
      <c r="GP720" s="184"/>
      <c r="GQ720" s="184"/>
      <c r="GR720" s="184"/>
      <c r="GS720" s="184"/>
      <c r="GT720" s="184"/>
      <c r="GU720" s="184"/>
      <c r="GV720" s="184"/>
      <c r="GW720" s="184"/>
      <c r="GX720" s="184"/>
      <c r="GY720" s="184"/>
      <c r="GZ720" s="184"/>
      <c r="HA720" s="184"/>
      <c r="HB720" s="184"/>
      <c r="HC720" s="184"/>
      <c r="HD720" s="184"/>
      <c r="HE720" s="184"/>
      <c r="HF720" s="184"/>
      <c r="HG720" s="184"/>
      <c r="HH720" s="184"/>
      <c r="HI720" s="184"/>
      <c r="HJ720" s="184"/>
      <c r="HK720" s="578"/>
      <c r="HL720" s="185"/>
    </row>
    <row r="721" spans="1:220">
      <c r="A721" s="284"/>
      <c r="B721" s="285"/>
      <c r="C721" s="286"/>
      <c r="D721" s="287"/>
      <c r="E721" s="288"/>
      <c r="F721" s="289"/>
      <c r="G721" s="289"/>
      <c r="H721" s="289"/>
      <c r="I721" s="289"/>
      <c r="J721" s="289"/>
      <c r="K721" s="289"/>
      <c r="L721" s="289"/>
      <c r="M721" s="572"/>
      <c r="N721" s="572"/>
      <c r="O721" s="572"/>
      <c r="P721" s="572"/>
      <c r="Q721" s="572"/>
      <c r="R721" s="572"/>
      <c r="S721" s="184"/>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4"/>
      <c r="AT721" s="184"/>
      <c r="AU721" s="184"/>
      <c r="AV721" s="184"/>
      <c r="AW721" s="184"/>
      <c r="AX721" s="184"/>
      <c r="AY721" s="184"/>
      <c r="AZ721" s="184"/>
      <c r="BA721" s="184"/>
      <c r="BB721" s="184"/>
      <c r="BC721" s="184"/>
      <c r="BD721" s="184"/>
      <c r="BE721" s="184"/>
      <c r="BF721" s="184"/>
      <c r="BG721" s="184"/>
      <c r="BH721" s="184"/>
      <c r="BI721" s="184"/>
      <c r="BJ721" s="184"/>
      <c r="BK721" s="184"/>
      <c r="BL721" s="184"/>
      <c r="BM721" s="184"/>
      <c r="BN721" s="184"/>
      <c r="BO721" s="184"/>
      <c r="BP721" s="184"/>
      <c r="BQ721" s="184"/>
      <c r="BR721" s="184"/>
      <c r="BS721" s="184"/>
      <c r="BT721" s="184"/>
      <c r="BU721" s="184"/>
      <c r="BV721" s="184"/>
      <c r="BW721" s="184"/>
      <c r="BX721" s="184"/>
      <c r="BY721" s="184"/>
      <c r="BZ721" s="184"/>
      <c r="CA721" s="184"/>
      <c r="CB721" s="184"/>
      <c r="CC721" s="184"/>
      <c r="CD721" s="184"/>
      <c r="CE721" s="184"/>
      <c r="CF721" s="184"/>
      <c r="CG721" s="184"/>
      <c r="CH721" s="184"/>
      <c r="CI721" s="184"/>
      <c r="CJ721" s="184"/>
      <c r="CK721" s="184"/>
      <c r="CL721" s="184"/>
      <c r="CM721" s="184"/>
      <c r="CN721" s="184"/>
      <c r="CO721" s="184"/>
      <c r="CP721" s="184"/>
      <c r="CQ721" s="184"/>
      <c r="CR721" s="184"/>
      <c r="CS721" s="184"/>
      <c r="CT721" s="184"/>
      <c r="CU721" s="184"/>
      <c r="CV721" s="184"/>
      <c r="CW721" s="184"/>
      <c r="CX721" s="184"/>
      <c r="CY721" s="184"/>
      <c r="CZ721" s="184"/>
      <c r="DA721" s="184"/>
      <c r="DB721" s="184"/>
      <c r="DC721" s="184"/>
      <c r="DD721" s="184"/>
      <c r="DE721" s="184"/>
      <c r="DF721" s="184"/>
      <c r="DG721" s="184"/>
      <c r="DH721" s="184"/>
      <c r="DI721" s="184"/>
      <c r="DJ721" s="184"/>
      <c r="DK721" s="184"/>
      <c r="DL721" s="184"/>
      <c r="DM721" s="184"/>
      <c r="DN721" s="184"/>
      <c r="DO721" s="184"/>
      <c r="DP721" s="184"/>
      <c r="DQ721" s="184"/>
      <c r="DR721" s="184"/>
      <c r="DS721" s="184"/>
      <c r="DT721" s="184"/>
      <c r="DU721" s="184"/>
      <c r="DV721" s="184"/>
      <c r="DW721" s="184"/>
      <c r="DX721" s="184"/>
      <c r="DY721" s="184"/>
      <c r="DZ721" s="184"/>
      <c r="EA721" s="184"/>
      <c r="EB721" s="184"/>
      <c r="EC721" s="184"/>
      <c r="ED721" s="184"/>
      <c r="EE721" s="184"/>
      <c r="EF721" s="184"/>
      <c r="EG721" s="184"/>
      <c r="EH721" s="184"/>
      <c r="EI721" s="184"/>
      <c r="EJ721" s="184"/>
      <c r="EK721" s="184"/>
      <c r="EL721" s="184"/>
      <c r="EM721" s="184"/>
      <c r="EN721" s="184"/>
      <c r="EO721" s="184"/>
      <c r="EP721" s="184"/>
      <c r="EQ721" s="184"/>
      <c r="ER721" s="184"/>
      <c r="ES721" s="184"/>
      <c r="ET721" s="184"/>
      <c r="EU721" s="184"/>
      <c r="EV721" s="184"/>
      <c r="EW721" s="184"/>
      <c r="EX721" s="184"/>
      <c r="EY721" s="184"/>
      <c r="EZ721" s="184"/>
      <c r="FA721" s="184"/>
      <c r="FB721" s="184"/>
      <c r="FC721" s="184"/>
      <c r="FD721" s="184"/>
      <c r="FE721" s="184"/>
      <c r="FF721" s="184"/>
      <c r="FG721" s="184"/>
      <c r="FH721" s="184"/>
      <c r="FI721" s="184"/>
      <c r="FJ721" s="184"/>
      <c r="FK721" s="184"/>
      <c r="FL721" s="184"/>
      <c r="FM721" s="184"/>
      <c r="FN721" s="184"/>
      <c r="FO721" s="184"/>
      <c r="FP721" s="184"/>
      <c r="FQ721" s="184"/>
      <c r="FR721" s="184"/>
      <c r="FS721" s="184"/>
      <c r="FT721" s="184"/>
      <c r="FU721" s="184"/>
      <c r="FV721" s="184"/>
      <c r="FW721" s="184"/>
      <c r="FX721" s="184"/>
      <c r="FY721" s="184"/>
      <c r="FZ721" s="184"/>
      <c r="GA721" s="184"/>
      <c r="GB721" s="184"/>
      <c r="GC721" s="184"/>
      <c r="GD721" s="184"/>
      <c r="GE721" s="184"/>
      <c r="GF721" s="184"/>
      <c r="GG721" s="184"/>
      <c r="GH721" s="184"/>
      <c r="GI721" s="184"/>
      <c r="GJ721" s="184"/>
      <c r="GK721" s="184"/>
      <c r="GL721" s="184"/>
      <c r="GM721" s="184"/>
      <c r="GN721" s="184"/>
      <c r="GO721" s="184"/>
      <c r="GP721" s="184"/>
      <c r="GQ721" s="184"/>
      <c r="GR721" s="184"/>
      <c r="GS721" s="184"/>
      <c r="GT721" s="184"/>
      <c r="GU721" s="184"/>
      <c r="GV721" s="184"/>
      <c r="GW721" s="184"/>
      <c r="GX721" s="184"/>
      <c r="GY721" s="184"/>
      <c r="GZ721" s="184"/>
      <c r="HA721" s="184"/>
      <c r="HB721" s="184"/>
      <c r="HC721" s="184"/>
      <c r="HD721" s="184"/>
      <c r="HE721" s="184"/>
      <c r="HF721" s="184"/>
      <c r="HG721" s="184"/>
      <c r="HH721" s="184"/>
      <c r="HI721" s="184"/>
      <c r="HJ721" s="184"/>
      <c r="HK721" s="578"/>
      <c r="HL721" s="185"/>
    </row>
    <row r="722" spans="1:220">
      <c r="A722" s="284"/>
      <c r="B722" s="285"/>
      <c r="C722" s="286"/>
      <c r="D722" s="287"/>
      <c r="E722" s="288"/>
      <c r="F722" s="289"/>
      <c r="G722" s="289"/>
      <c r="H722" s="289"/>
      <c r="I722" s="289"/>
      <c r="J722" s="289"/>
      <c r="K722" s="289"/>
      <c r="L722" s="289"/>
      <c r="M722" s="572"/>
      <c r="N722" s="572"/>
      <c r="O722" s="572"/>
      <c r="P722" s="572"/>
      <c r="Q722" s="572"/>
      <c r="R722" s="572"/>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c r="BP722" s="184"/>
      <c r="BQ722" s="184"/>
      <c r="BR722" s="184"/>
      <c r="BS722" s="184"/>
      <c r="BT722" s="184"/>
      <c r="BU722" s="184"/>
      <c r="BV722" s="184"/>
      <c r="BW722" s="184"/>
      <c r="BX722" s="184"/>
      <c r="BY722" s="184"/>
      <c r="BZ722" s="184"/>
      <c r="CA722" s="184"/>
      <c r="CB722" s="184"/>
      <c r="CC722" s="184"/>
      <c r="CD722" s="184"/>
      <c r="CE722" s="184"/>
      <c r="CF722" s="184"/>
      <c r="CG722" s="184"/>
      <c r="CH722" s="184"/>
      <c r="CI722" s="184"/>
      <c r="CJ722" s="184"/>
      <c r="CK722" s="184"/>
      <c r="CL722" s="184"/>
      <c r="CM722" s="184"/>
      <c r="CN722" s="184"/>
      <c r="CO722" s="184"/>
      <c r="CP722" s="184"/>
      <c r="CQ722" s="184"/>
      <c r="CR722" s="184"/>
      <c r="CS722" s="184"/>
      <c r="CT722" s="184"/>
      <c r="CU722" s="184"/>
      <c r="CV722" s="184"/>
      <c r="CW722" s="184"/>
      <c r="CX722" s="184"/>
      <c r="CY722" s="184"/>
      <c r="CZ722" s="184"/>
      <c r="DA722" s="184"/>
      <c r="DB722" s="184"/>
      <c r="DC722" s="184"/>
      <c r="DD722" s="184"/>
      <c r="DE722" s="184"/>
      <c r="DF722" s="184"/>
      <c r="DG722" s="184"/>
      <c r="DH722" s="184"/>
      <c r="DI722" s="184"/>
      <c r="DJ722" s="184"/>
      <c r="DK722" s="184"/>
      <c r="DL722" s="184"/>
      <c r="DM722" s="184"/>
      <c r="DN722" s="184"/>
      <c r="DO722" s="184"/>
      <c r="DP722" s="184"/>
      <c r="DQ722" s="184"/>
      <c r="DR722" s="184"/>
      <c r="DS722" s="184"/>
      <c r="DT722" s="184"/>
      <c r="DU722" s="184"/>
      <c r="DV722" s="184"/>
      <c r="DW722" s="184"/>
      <c r="DX722" s="184"/>
      <c r="DY722" s="184"/>
      <c r="DZ722" s="184"/>
      <c r="EA722" s="184"/>
      <c r="EB722" s="184"/>
      <c r="EC722" s="184"/>
      <c r="ED722" s="184"/>
      <c r="EE722" s="184"/>
      <c r="EF722" s="184"/>
      <c r="EG722" s="184"/>
      <c r="EH722" s="184"/>
      <c r="EI722" s="184"/>
      <c r="EJ722" s="184"/>
      <c r="EK722" s="184"/>
      <c r="EL722" s="184"/>
      <c r="EM722" s="184"/>
      <c r="EN722" s="184"/>
      <c r="EO722" s="184"/>
      <c r="EP722" s="184"/>
      <c r="EQ722" s="184"/>
      <c r="ER722" s="184"/>
      <c r="ES722" s="184"/>
      <c r="ET722" s="184"/>
      <c r="EU722" s="184"/>
      <c r="EV722" s="184"/>
      <c r="EW722" s="184"/>
      <c r="EX722" s="184"/>
      <c r="EY722" s="184"/>
      <c r="EZ722" s="184"/>
      <c r="FA722" s="184"/>
      <c r="FB722" s="184"/>
      <c r="FC722" s="184"/>
      <c r="FD722" s="184"/>
      <c r="FE722" s="184"/>
      <c r="FF722" s="184"/>
      <c r="FG722" s="184"/>
      <c r="FH722" s="184"/>
      <c r="FI722" s="184"/>
      <c r="FJ722" s="184"/>
      <c r="FK722" s="184"/>
      <c r="FL722" s="184"/>
      <c r="FM722" s="184"/>
      <c r="FN722" s="184"/>
      <c r="FO722" s="184"/>
      <c r="FP722" s="184"/>
      <c r="FQ722" s="184"/>
      <c r="FR722" s="184"/>
      <c r="FS722" s="184"/>
      <c r="FT722" s="184"/>
      <c r="FU722" s="184"/>
      <c r="FV722" s="184"/>
      <c r="FW722" s="184"/>
      <c r="FX722" s="184"/>
      <c r="FY722" s="184"/>
      <c r="FZ722" s="184"/>
      <c r="GA722" s="184"/>
      <c r="GB722" s="184"/>
      <c r="GC722" s="184"/>
      <c r="GD722" s="184"/>
      <c r="GE722" s="184"/>
      <c r="GF722" s="184"/>
      <c r="GG722" s="184"/>
      <c r="GH722" s="184"/>
      <c r="GI722" s="184"/>
      <c r="GJ722" s="184"/>
      <c r="GK722" s="184"/>
      <c r="GL722" s="184"/>
      <c r="GM722" s="184"/>
      <c r="GN722" s="184"/>
      <c r="GO722" s="184"/>
      <c r="GP722" s="184"/>
      <c r="GQ722" s="184"/>
      <c r="GR722" s="184"/>
      <c r="GS722" s="184"/>
      <c r="GT722" s="184"/>
      <c r="GU722" s="184"/>
      <c r="GV722" s="184"/>
      <c r="GW722" s="184"/>
      <c r="GX722" s="184"/>
      <c r="GY722" s="184"/>
      <c r="GZ722" s="184"/>
      <c r="HA722" s="184"/>
      <c r="HB722" s="184"/>
      <c r="HC722" s="184"/>
      <c r="HD722" s="184"/>
      <c r="HE722" s="184"/>
      <c r="HF722" s="184"/>
      <c r="HG722" s="184"/>
      <c r="HH722" s="184"/>
      <c r="HI722" s="184"/>
      <c r="HJ722" s="184"/>
      <c r="HK722" s="578"/>
      <c r="HL722" s="185"/>
    </row>
    <row r="723" spans="1:220">
      <c r="A723" s="284"/>
      <c r="B723" s="285"/>
      <c r="C723" s="286"/>
      <c r="D723" s="287"/>
      <c r="E723" s="288"/>
      <c r="F723" s="289"/>
      <c r="G723" s="289"/>
      <c r="H723" s="289"/>
      <c r="I723" s="289"/>
      <c r="J723" s="289"/>
      <c r="K723" s="289"/>
      <c r="L723" s="289"/>
      <c r="M723" s="572"/>
      <c r="N723" s="572"/>
      <c r="O723" s="572"/>
      <c r="P723" s="572"/>
      <c r="Q723" s="572"/>
      <c r="R723" s="572"/>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184"/>
      <c r="BE723" s="184"/>
      <c r="BF723" s="184"/>
      <c r="BG723" s="184"/>
      <c r="BH723" s="184"/>
      <c r="BI723" s="184"/>
      <c r="BJ723" s="184"/>
      <c r="BK723" s="184"/>
      <c r="BL723" s="184"/>
      <c r="BM723" s="184"/>
      <c r="BN723" s="184"/>
      <c r="BO723" s="184"/>
      <c r="BP723" s="184"/>
      <c r="BQ723" s="184"/>
      <c r="BR723" s="184"/>
      <c r="BS723" s="184"/>
      <c r="BT723" s="184"/>
      <c r="BU723" s="184"/>
      <c r="BV723" s="184"/>
      <c r="BW723" s="184"/>
      <c r="BX723" s="184"/>
      <c r="BY723" s="184"/>
      <c r="BZ723" s="184"/>
      <c r="CA723" s="184"/>
      <c r="CB723" s="184"/>
      <c r="CC723" s="184"/>
      <c r="CD723" s="184"/>
      <c r="CE723" s="184"/>
      <c r="CF723" s="184"/>
      <c r="CG723" s="184"/>
      <c r="CH723" s="184"/>
      <c r="CI723" s="184"/>
      <c r="CJ723" s="184"/>
      <c r="CK723" s="184"/>
      <c r="CL723" s="184"/>
      <c r="CM723" s="184"/>
      <c r="CN723" s="184"/>
      <c r="CO723" s="184"/>
      <c r="CP723" s="184"/>
      <c r="CQ723" s="184"/>
      <c r="CR723" s="184"/>
      <c r="CS723" s="184"/>
      <c r="CT723" s="184"/>
      <c r="CU723" s="184"/>
      <c r="CV723" s="184"/>
      <c r="CW723" s="184"/>
      <c r="CX723" s="184"/>
      <c r="CY723" s="184"/>
      <c r="CZ723" s="184"/>
      <c r="DA723" s="184"/>
      <c r="DB723" s="184"/>
      <c r="DC723" s="184"/>
      <c r="DD723" s="184"/>
      <c r="DE723" s="184"/>
      <c r="DF723" s="184"/>
      <c r="DG723" s="184"/>
      <c r="DH723" s="184"/>
      <c r="DI723" s="184"/>
      <c r="DJ723" s="184"/>
      <c r="DK723" s="184"/>
      <c r="DL723" s="184"/>
      <c r="DM723" s="184"/>
      <c r="DN723" s="184"/>
      <c r="DO723" s="184"/>
      <c r="DP723" s="184"/>
      <c r="DQ723" s="184"/>
      <c r="DR723" s="184"/>
      <c r="DS723" s="184"/>
      <c r="DT723" s="184"/>
      <c r="DU723" s="184"/>
      <c r="DV723" s="184"/>
      <c r="DW723" s="184"/>
      <c r="DX723" s="184"/>
      <c r="DY723" s="184"/>
      <c r="DZ723" s="184"/>
      <c r="EA723" s="184"/>
      <c r="EB723" s="184"/>
      <c r="EC723" s="184"/>
      <c r="ED723" s="184"/>
      <c r="EE723" s="184"/>
      <c r="EF723" s="184"/>
      <c r="EG723" s="184"/>
      <c r="EH723" s="184"/>
      <c r="EI723" s="184"/>
      <c r="EJ723" s="184"/>
      <c r="EK723" s="184"/>
      <c r="EL723" s="184"/>
      <c r="EM723" s="184"/>
      <c r="EN723" s="184"/>
      <c r="EO723" s="184"/>
      <c r="EP723" s="184"/>
      <c r="EQ723" s="184"/>
      <c r="ER723" s="184"/>
      <c r="ES723" s="184"/>
      <c r="ET723" s="184"/>
      <c r="EU723" s="184"/>
      <c r="EV723" s="184"/>
      <c r="EW723" s="184"/>
      <c r="EX723" s="184"/>
      <c r="EY723" s="184"/>
      <c r="EZ723" s="184"/>
      <c r="FA723" s="184"/>
      <c r="FB723" s="184"/>
      <c r="FC723" s="184"/>
      <c r="FD723" s="184"/>
      <c r="FE723" s="184"/>
      <c r="FF723" s="184"/>
      <c r="FG723" s="184"/>
      <c r="FH723" s="184"/>
      <c r="FI723" s="184"/>
      <c r="FJ723" s="184"/>
      <c r="FK723" s="184"/>
      <c r="FL723" s="184"/>
      <c r="FM723" s="184"/>
      <c r="FN723" s="184"/>
      <c r="FO723" s="184"/>
      <c r="FP723" s="184"/>
      <c r="FQ723" s="184"/>
      <c r="FR723" s="184"/>
      <c r="FS723" s="184"/>
      <c r="FT723" s="184"/>
      <c r="FU723" s="184"/>
      <c r="FV723" s="184"/>
      <c r="FW723" s="184"/>
      <c r="FX723" s="184"/>
      <c r="FY723" s="184"/>
      <c r="FZ723" s="184"/>
      <c r="GA723" s="184"/>
      <c r="GB723" s="184"/>
      <c r="GC723" s="184"/>
      <c r="GD723" s="184"/>
      <c r="GE723" s="184"/>
      <c r="GF723" s="184"/>
      <c r="GG723" s="184"/>
      <c r="GH723" s="184"/>
      <c r="GI723" s="184"/>
      <c r="GJ723" s="184"/>
      <c r="GK723" s="184"/>
      <c r="GL723" s="184"/>
      <c r="GM723" s="184"/>
      <c r="GN723" s="184"/>
      <c r="GO723" s="184"/>
      <c r="GP723" s="184"/>
      <c r="GQ723" s="184"/>
      <c r="GR723" s="184"/>
      <c r="GS723" s="184"/>
      <c r="GT723" s="184"/>
      <c r="GU723" s="184"/>
      <c r="GV723" s="184"/>
      <c r="GW723" s="184"/>
      <c r="GX723" s="184"/>
      <c r="GY723" s="184"/>
      <c r="GZ723" s="184"/>
      <c r="HA723" s="184"/>
      <c r="HB723" s="184"/>
      <c r="HC723" s="184"/>
      <c r="HD723" s="184"/>
      <c r="HE723" s="184"/>
      <c r="HF723" s="184"/>
      <c r="HG723" s="184"/>
      <c r="HH723" s="184"/>
      <c r="HI723" s="184"/>
      <c r="HJ723" s="184"/>
      <c r="HK723" s="578"/>
      <c r="HL723" s="185"/>
    </row>
    <row r="724" spans="1:220">
      <c r="A724" s="284"/>
      <c r="B724" s="285"/>
      <c r="C724" s="286"/>
      <c r="D724" s="287"/>
      <c r="E724" s="288"/>
      <c r="F724" s="289"/>
      <c r="G724" s="289"/>
      <c r="H724" s="289"/>
      <c r="I724" s="289"/>
      <c r="J724" s="289"/>
      <c r="K724" s="289"/>
      <c r="L724" s="289"/>
      <c r="M724" s="572"/>
      <c r="N724" s="572"/>
      <c r="O724" s="572"/>
      <c r="P724" s="572"/>
      <c r="Q724" s="572"/>
      <c r="R724" s="572"/>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184"/>
      <c r="BE724" s="184"/>
      <c r="BF724" s="184"/>
      <c r="BG724" s="184"/>
      <c r="BH724" s="184"/>
      <c r="BI724" s="184"/>
      <c r="BJ724" s="184"/>
      <c r="BK724" s="184"/>
      <c r="BL724" s="184"/>
      <c r="BM724" s="184"/>
      <c r="BN724" s="184"/>
      <c r="BO724" s="184"/>
      <c r="BP724" s="184"/>
      <c r="BQ724" s="184"/>
      <c r="BR724" s="184"/>
      <c r="BS724" s="184"/>
      <c r="BT724" s="184"/>
      <c r="BU724" s="184"/>
      <c r="BV724" s="184"/>
      <c r="BW724" s="184"/>
      <c r="BX724" s="184"/>
      <c r="BY724" s="184"/>
      <c r="BZ724" s="184"/>
      <c r="CA724" s="184"/>
      <c r="CB724" s="184"/>
      <c r="CC724" s="184"/>
      <c r="CD724" s="184"/>
      <c r="CE724" s="184"/>
      <c r="CF724" s="184"/>
      <c r="CG724" s="184"/>
      <c r="CH724" s="184"/>
      <c r="CI724" s="184"/>
      <c r="CJ724" s="184"/>
      <c r="CK724" s="184"/>
      <c r="CL724" s="184"/>
      <c r="CM724" s="184"/>
      <c r="CN724" s="184"/>
      <c r="CO724" s="184"/>
      <c r="CP724" s="184"/>
      <c r="CQ724" s="184"/>
      <c r="CR724" s="184"/>
      <c r="CS724" s="184"/>
      <c r="CT724" s="184"/>
      <c r="CU724" s="184"/>
      <c r="CV724" s="184"/>
      <c r="CW724" s="184"/>
      <c r="CX724" s="184"/>
      <c r="CY724" s="184"/>
      <c r="CZ724" s="184"/>
      <c r="DA724" s="184"/>
      <c r="DB724" s="184"/>
      <c r="DC724" s="184"/>
      <c r="DD724" s="184"/>
      <c r="DE724" s="184"/>
      <c r="DF724" s="184"/>
      <c r="DG724" s="184"/>
      <c r="DH724" s="184"/>
      <c r="DI724" s="184"/>
      <c r="DJ724" s="184"/>
      <c r="DK724" s="184"/>
      <c r="DL724" s="184"/>
      <c r="DM724" s="184"/>
      <c r="DN724" s="184"/>
      <c r="DO724" s="184"/>
      <c r="DP724" s="184"/>
      <c r="DQ724" s="184"/>
      <c r="DR724" s="184"/>
      <c r="DS724" s="184"/>
      <c r="DT724" s="184"/>
      <c r="DU724" s="184"/>
      <c r="DV724" s="184"/>
      <c r="DW724" s="184"/>
      <c r="DX724" s="184"/>
      <c r="DY724" s="184"/>
      <c r="DZ724" s="184"/>
      <c r="EA724" s="184"/>
      <c r="EB724" s="184"/>
      <c r="EC724" s="184"/>
      <c r="ED724" s="184"/>
      <c r="EE724" s="184"/>
      <c r="EF724" s="184"/>
      <c r="EG724" s="184"/>
      <c r="EH724" s="184"/>
      <c r="EI724" s="184"/>
      <c r="EJ724" s="184"/>
      <c r="EK724" s="184"/>
      <c r="EL724" s="184"/>
      <c r="EM724" s="184"/>
      <c r="EN724" s="184"/>
      <c r="EO724" s="184"/>
      <c r="EP724" s="184"/>
      <c r="EQ724" s="184"/>
      <c r="ER724" s="184"/>
      <c r="ES724" s="184"/>
      <c r="ET724" s="184"/>
      <c r="EU724" s="184"/>
      <c r="EV724" s="184"/>
      <c r="EW724" s="184"/>
      <c r="EX724" s="184"/>
      <c r="EY724" s="184"/>
      <c r="EZ724" s="184"/>
      <c r="FA724" s="184"/>
      <c r="FB724" s="184"/>
      <c r="FC724" s="184"/>
      <c r="FD724" s="184"/>
      <c r="FE724" s="184"/>
      <c r="FF724" s="184"/>
      <c r="FG724" s="184"/>
      <c r="FH724" s="184"/>
      <c r="FI724" s="184"/>
      <c r="FJ724" s="184"/>
      <c r="FK724" s="184"/>
      <c r="FL724" s="184"/>
      <c r="FM724" s="184"/>
      <c r="FN724" s="184"/>
      <c r="FO724" s="184"/>
      <c r="FP724" s="184"/>
      <c r="FQ724" s="184"/>
      <c r="FR724" s="184"/>
      <c r="FS724" s="184"/>
      <c r="FT724" s="184"/>
      <c r="FU724" s="184"/>
      <c r="FV724" s="184"/>
      <c r="FW724" s="184"/>
      <c r="FX724" s="184"/>
      <c r="FY724" s="184"/>
      <c r="FZ724" s="184"/>
      <c r="GA724" s="184"/>
      <c r="GB724" s="184"/>
      <c r="GC724" s="184"/>
      <c r="GD724" s="184"/>
      <c r="GE724" s="184"/>
      <c r="GF724" s="184"/>
      <c r="GG724" s="184"/>
      <c r="GH724" s="184"/>
      <c r="GI724" s="184"/>
      <c r="GJ724" s="184"/>
      <c r="GK724" s="184"/>
      <c r="GL724" s="184"/>
      <c r="GM724" s="184"/>
      <c r="GN724" s="184"/>
      <c r="GO724" s="184"/>
      <c r="GP724" s="184"/>
      <c r="GQ724" s="184"/>
      <c r="GR724" s="184"/>
      <c r="GS724" s="184"/>
      <c r="GT724" s="184"/>
      <c r="GU724" s="184"/>
      <c r="GV724" s="184"/>
      <c r="GW724" s="184"/>
      <c r="GX724" s="184"/>
      <c r="GY724" s="184"/>
      <c r="GZ724" s="184"/>
      <c r="HA724" s="184"/>
      <c r="HB724" s="184"/>
      <c r="HC724" s="184"/>
      <c r="HD724" s="184"/>
      <c r="HE724" s="184"/>
      <c r="HF724" s="184"/>
      <c r="HG724" s="184"/>
      <c r="HH724" s="184"/>
      <c r="HI724" s="184"/>
      <c r="HJ724" s="184"/>
      <c r="HK724" s="578"/>
      <c r="HL724" s="185"/>
    </row>
    <row r="725" spans="1:220">
      <c r="A725" s="284"/>
      <c r="B725" s="285"/>
      <c r="C725" s="286"/>
      <c r="D725" s="287"/>
      <c r="E725" s="288"/>
      <c r="F725" s="289"/>
      <c r="G725" s="289"/>
      <c r="H725" s="289"/>
      <c r="I725" s="289"/>
      <c r="J725" s="289"/>
      <c r="K725" s="289"/>
      <c r="L725" s="289"/>
      <c r="M725" s="572"/>
      <c r="N725" s="572"/>
      <c r="O725" s="572"/>
      <c r="P725" s="572"/>
      <c r="Q725" s="572"/>
      <c r="R725" s="572"/>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184"/>
      <c r="BE725" s="184"/>
      <c r="BF725" s="184"/>
      <c r="BG725" s="184"/>
      <c r="BH725" s="184"/>
      <c r="BI725" s="184"/>
      <c r="BJ725" s="184"/>
      <c r="BK725" s="184"/>
      <c r="BL725" s="184"/>
      <c r="BM725" s="184"/>
      <c r="BN725" s="184"/>
      <c r="BO725" s="184"/>
      <c r="BP725" s="184"/>
      <c r="BQ725" s="184"/>
      <c r="BR725" s="184"/>
      <c r="BS725" s="184"/>
      <c r="BT725" s="184"/>
      <c r="BU725" s="184"/>
      <c r="BV725" s="184"/>
      <c r="BW725" s="184"/>
      <c r="BX725" s="184"/>
      <c r="BY725" s="184"/>
      <c r="BZ725" s="184"/>
      <c r="CA725" s="184"/>
      <c r="CB725" s="184"/>
      <c r="CC725" s="184"/>
      <c r="CD725" s="184"/>
      <c r="CE725" s="184"/>
      <c r="CF725" s="184"/>
      <c r="CG725" s="184"/>
      <c r="CH725" s="184"/>
      <c r="CI725" s="184"/>
      <c r="CJ725" s="184"/>
      <c r="CK725" s="184"/>
      <c r="CL725" s="184"/>
      <c r="CM725" s="184"/>
      <c r="CN725" s="184"/>
      <c r="CO725" s="184"/>
      <c r="CP725" s="184"/>
      <c r="CQ725" s="184"/>
      <c r="CR725" s="184"/>
      <c r="CS725" s="184"/>
      <c r="CT725" s="184"/>
      <c r="CU725" s="184"/>
      <c r="CV725" s="184"/>
      <c r="CW725" s="184"/>
      <c r="CX725" s="184"/>
      <c r="CY725" s="184"/>
      <c r="CZ725" s="184"/>
      <c r="DA725" s="184"/>
      <c r="DB725" s="184"/>
      <c r="DC725" s="184"/>
      <c r="DD725" s="184"/>
      <c r="DE725" s="184"/>
      <c r="DF725" s="184"/>
      <c r="DG725" s="184"/>
      <c r="DH725" s="184"/>
      <c r="DI725" s="184"/>
      <c r="DJ725" s="184"/>
      <c r="DK725" s="184"/>
      <c r="DL725" s="184"/>
      <c r="DM725" s="184"/>
      <c r="DN725" s="184"/>
      <c r="DO725" s="184"/>
      <c r="DP725" s="184"/>
      <c r="DQ725" s="184"/>
      <c r="DR725" s="184"/>
      <c r="DS725" s="184"/>
      <c r="DT725" s="184"/>
      <c r="DU725" s="184"/>
      <c r="DV725" s="184"/>
      <c r="DW725" s="184"/>
      <c r="DX725" s="184"/>
      <c r="DY725" s="184"/>
      <c r="DZ725" s="184"/>
      <c r="EA725" s="184"/>
      <c r="EB725" s="184"/>
      <c r="EC725" s="184"/>
      <c r="ED725" s="184"/>
      <c r="EE725" s="184"/>
      <c r="EF725" s="184"/>
      <c r="EG725" s="184"/>
      <c r="EH725" s="184"/>
      <c r="EI725" s="184"/>
      <c r="EJ725" s="184"/>
      <c r="EK725" s="184"/>
      <c r="EL725" s="184"/>
      <c r="EM725" s="184"/>
      <c r="EN725" s="184"/>
      <c r="EO725" s="184"/>
      <c r="EP725" s="184"/>
      <c r="EQ725" s="184"/>
      <c r="ER725" s="184"/>
      <c r="ES725" s="184"/>
      <c r="ET725" s="184"/>
      <c r="EU725" s="184"/>
      <c r="EV725" s="184"/>
      <c r="EW725" s="184"/>
      <c r="EX725" s="184"/>
      <c r="EY725" s="184"/>
      <c r="EZ725" s="184"/>
      <c r="FA725" s="184"/>
      <c r="FB725" s="184"/>
      <c r="FC725" s="184"/>
      <c r="FD725" s="184"/>
      <c r="FE725" s="184"/>
      <c r="FF725" s="184"/>
      <c r="FG725" s="184"/>
      <c r="FH725" s="184"/>
      <c r="FI725" s="184"/>
      <c r="FJ725" s="184"/>
      <c r="FK725" s="184"/>
      <c r="FL725" s="184"/>
      <c r="FM725" s="184"/>
      <c r="FN725" s="184"/>
      <c r="FO725" s="184"/>
      <c r="FP725" s="184"/>
      <c r="FQ725" s="184"/>
      <c r="FR725" s="184"/>
      <c r="FS725" s="184"/>
      <c r="FT725" s="184"/>
      <c r="FU725" s="184"/>
      <c r="FV725" s="184"/>
      <c r="FW725" s="184"/>
      <c r="FX725" s="184"/>
      <c r="FY725" s="184"/>
      <c r="FZ725" s="184"/>
      <c r="GA725" s="184"/>
      <c r="GB725" s="184"/>
      <c r="GC725" s="184"/>
      <c r="GD725" s="184"/>
      <c r="GE725" s="184"/>
      <c r="GF725" s="184"/>
      <c r="GG725" s="184"/>
      <c r="GH725" s="184"/>
      <c r="GI725" s="184"/>
      <c r="GJ725" s="184"/>
      <c r="GK725" s="184"/>
      <c r="GL725" s="184"/>
      <c r="GM725" s="184"/>
      <c r="GN725" s="184"/>
      <c r="GO725" s="184"/>
      <c r="GP725" s="184"/>
      <c r="GQ725" s="184"/>
      <c r="GR725" s="184"/>
      <c r="GS725" s="184"/>
      <c r="GT725" s="184"/>
      <c r="GU725" s="184"/>
      <c r="GV725" s="184"/>
      <c r="GW725" s="184"/>
      <c r="GX725" s="184"/>
      <c r="GY725" s="184"/>
      <c r="GZ725" s="184"/>
      <c r="HA725" s="184"/>
      <c r="HB725" s="184"/>
      <c r="HC725" s="184"/>
      <c r="HD725" s="184"/>
      <c r="HE725" s="184"/>
      <c r="HF725" s="184"/>
      <c r="HG725" s="184"/>
      <c r="HH725" s="184"/>
      <c r="HI725" s="184"/>
      <c r="HJ725" s="184"/>
      <c r="HK725" s="578"/>
      <c r="HL725" s="185"/>
    </row>
    <row r="726" spans="1:220">
      <c r="A726" s="284"/>
      <c r="B726" s="285"/>
      <c r="C726" s="286"/>
      <c r="D726" s="287"/>
      <c r="E726" s="288"/>
      <c r="F726" s="289"/>
      <c r="G726" s="289"/>
      <c r="H726" s="289"/>
      <c r="I726" s="289"/>
      <c r="J726" s="289"/>
      <c r="K726" s="289"/>
      <c r="L726" s="289"/>
      <c r="M726" s="572"/>
      <c r="N726" s="572"/>
      <c r="O726" s="572"/>
      <c r="P726" s="572"/>
      <c r="Q726" s="572"/>
      <c r="R726" s="572"/>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184"/>
      <c r="BE726" s="184"/>
      <c r="BF726" s="184"/>
      <c r="BG726" s="184"/>
      <c r="BH726" s="184"/>
      <c r="BI726" s="184"/>
      <c r="BJ726" s="184"/>
      <c r="BK726" s="184"/>
      <c r="BL726" s="184"/>
      <c r="BM726" s="184"/>
      <c r="BN726" s="184"/>
      <c r="BO726" s="184"/>
      <c r="BP726" s="184"/>
      <c r="BQ726" s="184"/>
      <c r="BR726" s="184"/>
      <c r="BS726" s="184"/>
      <c r="BT726" s="184"/>
      <c r="BU726" s="184"/>
      <c r="BV726" s="184"/>
      <c r="BW726" s="184"/>
      <c r="BX726" s="184"/>
      <c r="BY726" s="184"/>
      <c r="BZ726" s="184"/>
      <c r="CA726" s="184"/>
      <c r="CB726" s="184"/>
      <c r="CC726" s="184"/>
      <c r="CD726" s="184"/>
      <c r="CE726" s="184"/>
      <c r="CF726" s="184"/>
      <c r="CG726" s="184"/>
      <c r="CH726" s="184"/>
      <c r="CI726" s="184"/>
      <c r="CJ726" s="184"/>
      <c r="CK726" s="184"/>
      <c r="CL726" s="184"/>
      <c r="CM726" s="184"/>
      <c r="CN726" s="184"/>
      <c r="CO726" s="184"/>
      <c r="CP726" s="184"/>
      <c r="CQ726" s="184"/>
      <c r="CR726" s="184"/>
      <c r="CS726" s="184"/>
      <c r="CT726" s="184"/>
      <c r="CU726" s="184"/>
      <c r="CV726" s="184"/>
      <c r="CW726" s="184"/>
      <c r="CX726" s="184"/>
      <c r="CY726" s="184"/>
      <c r="CZ726" s="184"/>
      <c r="DA726" s="184"/>
      <c r="DB726" s="184"/>
      <c r="DC726" s="184"/>
      <c r="DD726" s="184"/>
      <c r="DE726" s="184"/>
      <c r="DF726" s="184"/>
      <c r="DG726" s="184"/>
      <c r="DH726" s="184"/>
      <c r="DI726" s="184"/>
      <c r="DJ726" s="184"/>
      <c r="DK726" s="184"/>
      <c r="DL726" s="184"/>
      <c r="DM726" s="184"/>
      <c r="DN726" s="184"/>
      <c r="DO726" s="184"/>
      <c r="DP726" s="184"/>
      <c r="DQ726" s="184"/>
      <c r="DR726" s="184"/>
      <c r="DS726" s="184"/>
      <c r="DT726" s="184"/>
      <c r="DU726" s="184"/>
      <c r="DV726" s="184"/>
      <c r="DW726" s="184"/>
      <c r="DX726" s="184"/>
      <c r="DY726" s="184"/>
      <c r="DZ726" s="184"/>
      <c r="EA726" s="184"/>
      <c r="EB726" s="184"/>
      <c r="EC726" s="184"/>
      <c r="ED726" s="184"/>
      <c r="EE726" s="184"/>
      <c r="EF726" s="184"/>
      <c r="EG726" s="184"/>
      <c r="EH726" s="184"/>
      <c r="EI726" s="184"/>
      <c r="EJ726" s="184"/>
      <c r="EK726" s="184"/>
      <c r="EL726" s="184"/>
      <c r="EM726" s="184"/>
      <c r="EN726" s="184"/>
      <c r="EO726" s="184"/>
      <c r="EP726" s="184"/>
      <c r="EQ726" s="184"/>
      <c r="ER726" s="184"/>
      <c r="ES726" s="184"/>
      <c r="ET726" s="184"/>
      <c r="EU726" s="184"/>
      <c r="EV726" s="184"/>
      <c r="EW726" s="184"/>
      <c r="EX726" s="184"/>
      <c r="EY726" s="184"/>
      <c r="EZ726" s="184"/>
      <c r="FA726" s="184"/>
      <c r="FB726" s="184"/>
      <c r="FC726" s="184"/>
      <c r="FD726" s="184"/>
      <c r="FE726" s="184"/>
      <c r="FF726" s="184"/>
      <c r="FG726" s="184"/>
      <c r="FH726" s="184"/>
      <c r="FI726" s="184"/>
      <c r="FJ726" s="184"/>
      <c r="FK726" s="184"/>
      <c r="FL726" s="184"/>
      <c r="FM726" s="184"/>
      <c r="FN726" s="184"/>
      <c r="FO726" s="184"/>
      <c r="FP726" s="184"/>
      <c r="FQ726" s="184"/>
      <c r="FR726" s="184"/>
      <c r="FS726" s="184"/>
      <c r="FT726" s="184"/>
      <c r="FU726" s="184"/>
      <c r="FV726" s="184"/>
      <c r="FW726" s="184"/>
      <c r="FX726" s="184"/>
      <c r="FY726" s="184"/>
      <c r="FZ726" s="184"/>
      <c r="GA726" s="184"/>
      <c r="GB726" s="184"/>
      <c r="GC726" s="184"/>
      <c r="GD726" s="184"/>
      <c r="GE726" s="184"/>
      <c r="GF726" s="184"/>
      <c r="GG726" s="184"/>
      <c r="GH726" s="184"/>
      <c r="GI726" s="184"/>
      <c r="GJ726" s="184"/>
      <c r="GK726" s="184"/>
      <c r="GL726" s="184"/>
      <c r="GM726" s="184"/>
      <c r="GN726" s="184"/>
      <c r="GO726" s="184"/>
      <c r="GP726" s="184"/>
      <c r="GQ726" s="184"/>
      <c r="GR726" s="184"/>
      <c r="GS726" s="184"/>
      <c r="GT726" s="184"/>
      <c r="GU726" s="184"/>
      <c r="GV726" s="184"/>
      <c r="GW726" s="184"/>
      <c r="GX726" s="184"/>
      <c r="GY726" s="184"/>
      <c r="GZ726" s="184"/>
      <c r="HA726" s="184"/>
      <c r="HB726" s="184"/>
      <c r="HC726" s="184"/>
      <c r="HD726" s="184"/>
      <c r="HE726" s="184"/>
      <c r="HF726" s="184"/>
      <c r="HG726" s="184"/>
      <c r="HH726" s="184"/>
      <c r="HI726" s="184"/>
      <c r="HJ726" s="184"/>
      <c r="HK726" s="578"/>
      <c r="HL726" s="185"/>
    </row>
    <row r="727" spans="1:220">
      <c r="A727" s="284"/>
      <c r="B727" s="285"/>
      <c r="C727" s="286"/>
      <c r="D727" s="287"/>
      <c r="E727" s="288"/>
      <c r="F727" s="289"/>
      <c r="G727" s="289"/>
      <c r="H727" s="289"/>
      <c r="I727" s="289"/>
      <c r="J727" s="289"/>
      <c r="K727" s="289"/>
      <c r="L727" s="289"/>
      <c r="M727" s="572"/>
      <c r="N727" s="572"/>
      <c r="O727" s="572"/>
      <c r="P727" s="572"/>
      <c r="Q727" s="572"/>
      <c r="R727" s="572"/>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c r="BP727" s="184"/>
      <c r="BQ727" s="184"/>
      <c r="BR727" s="184"/>
      <c r="BS727" s="184"/>
      <c r="BT727" s="184"/>
      <c r="BU727" s="184"/>
      <c r="BV727" s="184"/>
      <c r="BW727" s="184"/>
      <c r="BX727" s="184"/>
      <c r="BY727" s="184"/>
      <c r="BZ727" s="184"/>
      <c r="CA727" s="184"/>
      <c r="CB727" s="184"/>
      <c r="CC727" s="184"/>
      <c r="CD727" s="184"/>
      <c r="CE727" s="184"/>
      <c r="CF727" s="184"/>
      <c r="CG727" s="184"/>
      <c r="CH727" s="184"/>
      <c r="CI727" s="184"/>
      <c r="CJ727" s="184"/>
      <c r="CK727" s="184"/>
      <c r="CL727" s="184"/>
      <c r="CM727" s="184"/>
      <c r="CN727" s="184"/>
      <c r="CO727" s="184"/>
      <c r="CP727" s="184"/>
      <c r="CQ727" s="184"/>
      <c r="CR727" s="184"/>
      <c r="CS727" s="184"/>
      <c r="CT727" s="184"/>
      <c r="CU727" s="184"/>
      <c r="CV727" s="184"/>
      <c r="CW727" s="184"/>
      <c r="CX727" s="184"/>
      <c r="CY727" s="184"/>
      <c r="CZ727" s="184"/>
      <c r="DA727" s="184"/>
      <c r="DB727" s="184"/>
      <c r="DC727" s="184"/>
      <c r="DD727" s="184"/>
      <c r="DE727" s="184"/>
      <c r="DF727" s="184"/>
      <c r="DG727" s="184"/>
      <c r="DH727" s="184"/>
      <c r="DI727" s="184"/>
      <c r="DJ727" s="184"/>
      <c r="DK727" s="184"/>
      <c r="DL727" s="184"/>
      <c r="DM727" s="184"/>
      <c r="DN727" s="184"/>
      <c r="DO727" s="184"/>
      <c r="DP727" s="184"/>
      <c r="DQ727" s="184"/>
      <c r="DR727" s="184"/>
      <c r="DS727" s="184"/>
      <c r="DT727" s="184"/>
      <c r="DU727" s="184"/>
      <c r="DV727" s="184"/>
      <c r="DW727" s="184"/>
      <c r="DX727" s="184"/>
      <c r="DY727" s="184"/>
      <c r="DZ727" s="184"/>
      <c r="EA727" s="184"/>
      <c r="EB727" s="184"/>
      <c r="EC727" s="184"/>
      <c r="ED727" s="184"/>
      <c r="EE727" s="184"/>
      <c r="EF727" s="184"/>
      <c r="EG727" s="184"/>
      <c r="EH727" s="184"/>
      <c r="EI727" s="184"/>
      <c r="EJ727" s="184"/>
      <c r="EK727" s="184"/>
      <c r="EL727" s="184"/>
      <c r="EM727" s="184"/>
      <c r="EN727" s="184"/>
      <c r="EO727" s="184"/>
      <c r="EP727" s="184"/>
      <c r="EQ727" s="184"/>
      <c r="ER727" s="184"/>
      <c r="ES727" s="184"/>
      <c r="ET727" s="184"/>
      <c r="EU727" s="184"/>
      <c r="EV727" s="184"/>
      <c r="EW727" s="184"/>
      <c r="EX727" s="184"/>
      <c r="EY727" s="184"/>
      <c r="EZ727" s="184"/>
      <c r="FA727" s="184"/>
      <c r="FB727" s="184"/>
      <c r="FC727" s="184"/>
      <c r="FD727" s="184"/>
      <c r="FE727" s="184"/>
      <c r="FF727" s="184"/>
      <c r="FG727" s="184"/>
      <c r="FH727" s="184"/>
      <c r="FI727" s="184"/>
      <c r="FJ727" s="184"/>
      <c r="FK727" s="184"/>
      <c r="FL727" s="184"/>
      <c r="FM727" s="184"/>
      <c r="FN727" s="184"/>
      <c r="FO727" s="184"/>
      <c r="FP727" s="184"/>
      <c r="FQ727" s="184"/>
      <c r="FR727" s="184"/>
      <c r="FS727" s="184"/>
      <c r="FT727" s="184"/>
      <c r="FU727" s="184"/>
      <c r="FV727" s="184"/>
      <c r="FW727" s="184"/>
      <c r="FX727" s="184"/>
      <c r="FY727" s="184"/>
      <c r="FZ727" s="184"/>
      <c r="GA727" s="184"/>
      <c r="GB727" s="184"/>
      <c r="GC727" s="184"/>
      <c r="GD727" s="184"/>
      <c r="GE727" s="184"/>
      <c r="GF727" s="184"/>
      <c r="GG727" s="184"/>
      <c r="GH727" s="184"/>
      <c r="GI727" s="184"/>
      <c r="GJ727" s="184"/>
      <c r="GK727" s="184"/>
      <c r="GL727" s="184"/>
      <c r="GM727" s="184"/>
      <c r="GN727" s="184"/>
      <c r="GO727" s="184"/>
      <c r="GP727" s="184"/>
      <c r="GQ727" s="184"/>
      <c r="GR727" s="184"/>
      <c r="GS727" s="184"/>
      <c r="GT727" s="184"/>
      <c r="GU727" s="184"/>
      <c r="GV727" s="184"/>
      <c r="GW727" s="184"/>
      <c r="GX727" s="184"/>
      <c r="GY727" s="184"/>
      <c r="GZ727" s="184"/>
      <c r="HA727" s="184"/>
      <c r="HB727" s="184"/>
      <c r="HC727" s="184"/>
      <c r="HD727" s="184"/>
      <c r="HE727" s="184"/>
      <c r="HF727" s="184"/>
      <c r="HG727" s="184"/>
      <c r="HH727" s="184"/>
      <c r="HI727" s="184"/>
      <c r="HJ727" s="184"/>
      <c r="HK727" s="578"/>
      <c r="HL727" s="185"/>
    </row>
    <row r="728" spans="1:220">
      <c r="A728" s="284"/>
      <c r="B728" s="285"/>
      <c r="C728" s="286"/>
      <c r="D728" s="287"/>
      <c r="E728" s="288"/>
      <c r="F728" s="289"/>
      <c r="G728" s="289"/>
      <c r="H728" s="289"/>
      <c r="I728" s="289"/>
      <c r="J728" s="289"/>
      <c r="K728" s="289"/>
      <c r="L728" s="289"/>
      <c r="M728" s="572"/>
      <c r="N728" s="572"/>
      <c r="O728" s="572"/>
      <c r="P728" s="572"/>
      <c r="Q728" s="572"/>
      <c r="R728" s="572"/>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c r="CT728" s="184"/>
      <c r="CU728" s="184"/>
      <c r="CV728" s="184"/>
      <c r="CW728" s="184"/>
      <c r="CX728" s="184"/>
      <c r="CY728" s="184"/>
      <c r="CZ728" s="184"/>
      <c r="DA728" s="184"/>
      <c r="DB728" s="184"/>
      <c r="DC728" s="184"/>
      <c r="DD728" s="184"/>
      <c r="DE728" s="184"/>
      <c r="DF728" s="184"/>
      <c r="DG728" s="184"/>
      <c r="DH728" s="184"/>
      <c r="DI728" s="184"/>
      <c r="DJ728" s="184"/>
      <c r="DK728" s="184"/>
      <c r="DL728" s="184"/>
      <c r="DM728" s="184"/>
      <c r="DN728" s="184"/>
      <c r="DO728" s="184"/>
      <c r="DP728" s="184"/>
      <c r="DQ728" s="184"/>
      <c r="DR728" s="184"/>
      <c r="DS728" s="184"/>
      <c r="DT728" s="184"/>
      <c r="DU728" s="184"/>
      <c r="DV728" s="184"/>
      <c r="DW728" s="184"/>
      <c r="DX728" s="184"/>
      <c r="DY728" s="184"/>
      <c r="DZ728" s="184"/>
      <c r="EA728" s="184"/>
      <c r="EB728" s="184"/>
      <c r="EC728" s="184"/>
      <c r="ED728" s="184"/>
      <c r="EE728" s="184"/>
      <c r="EF728" s="184"/>
      <c r="EG728" s="184"/>
      <c r="EH728" s="184"/>
      <c r="EI728" s="184"/>
      <c r="EJ728" s="184"/>
      <c r="EK728" s="184"/>
      <c r="EL728" s="184"/>
      <c r="EM728" s="184"/>
      <c r="EN728" s="184"/>
      <c r="EO728" s="184"/>
      <c r="EP728" s="184"/>
      <c r="EQ728" s="184"/>
      <c r="ER728" s="184"/>
      <c r="ES728" s="184"/>
      <c r="ET728" s="184"/>
      <c r="EU728" s="184"/>
      <c r="EV728" s="184"/>
      <c r="EW728" s="184"/>
      <c r="EX728" s="184"/>
      <c r="EY728" s="184"/>
      <c r="EZ728" s="184"/>
      <c r="FA728" s="184"/>
      <c r="FB728" s="184"/>
      <c r="FC728" s="184"/>
      <c r="FD728" s="184"/>
      <c r="FE728" s="184"/>
      <c r="FF728" s="184"/>
      <c r="FG728" s="184"/>
      <c r="FH728" s="184"/>
      <c r="FI728" s="184"/>
      <c r="FJ728" s="184"/>
      <c r="FK728" s="184"/>
      <c r="FL728" s="184"/>
      <c r="FM728" s="184"/>
      <c r="FN728" s="184"/>
      <c r="FO728" s="184"/>
      <c r="FP728" s="184"/>
      <c r="FQ728" s="184"/>
      <c r="FR728" s="184"/>
      <c r="FS728" s="184"/>
      <c r="FT728" s="184"/>
      <c r="FU728" s="184"/>
      <c r="FV728" s="184"/>
      <c r="FW728" s="184"/>
      <c r="FX728" s="184"/>
      <c r="FY728" s="184"/>
      <c r="FZ728" s="184"/>
      <c r="GA728" s="184"/>
      <c r="GB728" s="184"/>
      <c r="GC728" s="184"/>
      <c r="GD728" s="184"/>
      <c r="GE728" s="184"/>
      <c r="GF728" s="184"/>
      <c r="GG728" s="184"/>
      <c r="GH728" s="184"/>
      <c r="GI728" s="184"/>
      <c r="GJ728" s="184"/>
      <c r="GK728" s="184"/>
      <c r="GL728" s="184"/>
      <c r="GM728" s="184"/>
      <c r="GN728" s="184"/>
      <c r="GO728" s="184"/>
      <c r="GP728" s="184"/>
      <c r="GQ728" s="184"/>
      <c r="GR728" s="184"/>
      <c r="GS728" s="184"/>
      <c r="GT728" s="184"/>
      <c r="GU728" s="184"/>
      <c r="GV728" s="184"/>
      <c r="GW728" s="184"/>
      <c r="GX728" s="184"/>
      <c r="GY728" s="184"/>
      <c r="GZ728" s="184"/>
      <c r="HA728" s="184"/>
      <c r="HB728" s="184"/>
      <c r="HC728" s="184"/>
      <c r="HD728" s="184"/>
      <c r="HE728" s="184"/>
      <c r="HF728" s="184"/>
      <c r="HG728" s="184"/>
      <c r="HH728" s="184"/>
      <c r="HI728" s="184"/>
      <c r="HJ728" s="184"/>
      <c r="HK728" s="578"/>
      <c r="HL728" s="185"/>
    </row>
    <row r="729" spans="1:220">
      <c r="A729" s="284"/>
      <c r="B729" s="285"/>
      <c r="C729" s="286"/>
      <c r="D729" s="287"/>
      <c r="E729" s="288"/>
      <c r="F729" s="289"/>
      <c r="G729" s="289"/>
      <c r="H729" s="289"/>
      <c r="I729" s="289"/>
      <c r="J729" s="289"/>
      <c r="K729" s="289"/>
      <c r="L729" s="289"/>
      <c r="M729" s="572"/>
      <c r="N729" s="572"/>
      <c r="O729" s="572"/>
      <c r="P729" s="572"/>
      <c r="Q729" s="572"/>
      <c r="R729" s="572"/>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c r="BX729" s="184"/>
      <c r="BY729" s="184"/>
      <c r="BZ729" s="184"/>
      <c r="CA729" s="184"/>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84"/>
      <c r="CW729" s="184"/>
      <c r="CX729" s="184"/>
      <c r="CY729" s="184"/>
      <c r="CZ729" s="184"/>
      <c r="DA729" s="184"/>
      <c r="DB729" s="184"/>
      <c r="DC729" s="184"/>
      <c r="DD729" s="184"/>
      <c r="DE729" s="184"/>
      <c r="DF729" s="184"/>
      <c r="DG729" s="184"/>
      <c r="DH729" s="184"/>
      <c r="DI729" s="184"/>
      <c r="DJ729" s="184"/>
      <c r="DK729" s="184"/>
      <c r="DL729" s="184"/>
      <c r="DM729" s="184"/>
      <c r="DN729" s="184"/>
      <c r="DO729" s="184"/>
      <c r="DP729" s="184"/>
      <c r="DQ729" s="184"/>
      <c r="DR729" s="184"/>
      <c r="DS729" s="184"/>
      <c r="DT729" s="184"/>
      <c r="DU729" s="184"/>
      <c r="DV729" s="184"/>
      <c r="DW729" s="184"/>
      <c r="DX729" s="184"/>
      <c r="DY729" s="184"/>
      <c r="DZ729" s="184"/>
      <c r="EA729" s="184"/>
      <c r="EB729" s="184"/>
      <c r="EC729" s="184"/>
      <c r="ED729" s="184"/>
      <c r="EE729" s="184"/>
      <c r="EF729" s="184"/>
      <c r="EG729" s="184"/>
      <c r="EH729" s="184"/>
      <c r="EI729" s="184"/>
      <c r="EJ729" s="184"/>
      <c r="EK729" s="184"/>
      <c r="EL729" s="184"/>
      <c r="EM729" s="184"/>
      <c r="EN729" s="184"/>
      <c r="EO729" s="184"/>
      <c r="EP729" s="184"/>
      <c r="EQ729" s="184"/>
      <c r="ER729" s="184"/>
      <c r="ES729" s="184"/>
      <c r="ET729" s="184"/>
      <c r="EU729" s="184"/>
      <c r="EV729" s="184"/>
      <c r="EW729" s="184"/>
      <c r="EX729" s="184"/>
      <c r="EY729" s="184"/>
      <c r="EZ729" s="184"/>
      <c r="FA729" s="184"/>
      <c r="FB729" s="184"/>
      <c r="FC729" s="184"/>
      <c r="FD729" s="184"/>
      <c r="FE729" s="184"/>
      <c r="FF729" s="184"/>
      <c r="FG729" s="184"/>
      <c r="FH729" s="184"/>
      <c r="FI729" s="184"/>
      <c r="FJ729" s="184"/>
      <c r="FK729" s="184"/>
      <c r="FL729" s="184"/>
      <c r="FM729" s="184"/>
      <c r="FN729" s="184"/>
      <c r="FO729" s="184"/>
      <c r="FP729" s="184"/>
      <c r="FQ729" s="184"/>
      <c r="FR729" s="184"/>
      <c r="FS729" s="184"/>
      <c r="FT729" s="184"/>
      <c r="FU729" s="184"/>
      <c r="FV729" s="184"/>
      <c r="FW729" s="184"/>
      <c r="FX729" s="184"/>
      <c r="FY729" s="184"/>
      <c r="FZ729" s="184"/>
      <c r="GA729" s="184"/>
      <c r="GB729" s="184"/>
      <c r="GC729" s="184"/>
      <c r="GD729" s="184"/>
      <c r="GE729" s="184"/>
      <c r="GF729" s="184"/>
      <c r="GG729" s="184"/>
      <c r="GH729" s="184"/>
      <c r="GI729" s="184"/>
      <c r="GJ729" s="184"/>
      <c r="GK729" s="184"/>
      <c r="GL729" s="184"/>
      <c r="GM729" s="184"/>
      <c r="GN729" s="184"/>
      <c r="GO729" s="184"/>
      <c r="GP729" s="184"/>
      <c r="GQ729" s="184"/>
      <c r="GR729" s="184"/>
      <c r="GS729" s="184"/>
      <c r="GT729" s="184"/>
      <c r="GU729" s="184"/>
      <c r="GV729" s="184"/>
      <c r="GW729" s="184"/>
      <c r="GX729" s="184"/>
      <c r="GY729" s="184"/>
      <c r="GZ729" s="184"/>
      <c r="HA729" s="184"/>
      <c r="HB729" s="184"/>
      <c r="HC729" s="184"/>
      <c r="HD729" s="184"/>
      <c r="HE729" s="184"/>
      <c r="HF729" s="184"/>
      <c r="HG729" s="184"/>
      <c r="HH729" s="184"/>
      <c r="HI729" s="184"/>
      <c r="HJ729" s="184"/>
      <c r="HK729" s="578"/>
      <c r="HL729" s="185"/>
    </row>
    <row r="730" spans="1:220">
      <c r="A730" s="284"/>
      <c r="B730" s="285"/>
      <c r="C730" s="286"/>
      <c r="D730" s="287"/>
      <c r="E730" s="288"/>
      <c r="F730" s="289"/>
      <c r="G730" s="289"/>
      <c r="H730" s="289"/>
      <c r="I730" s="289"/>
      <c r="J730" s="289"/>
      <c r="K730" s="289"/>
      <c r="L730" s="289"/>
      <c r="M730" s="572"/>
      <c r="N730" s="572"/>
      <c r="O730" s="572"/>
      <c r="P730" s="572"/>
      <c r="Q730" s="572"/>
      <c r="R730" s="572"/>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c r="BD730" s="184"/>
      <c r="BE730" s="184"/>
      <c r="BF730" s="184"/>
      <c r="BG730" s="184"/>
      <c r="BH730" s="184"/>
      <c r="BI730" s="184"/>
      <c r="BJ730" s="184"/>
      <c r="BK730" s="184"/>
      <c r="BL730" s="184"/>
      <c r="BM730" s="184"/>
      <c r="BN730" s="184"/>
      <c r="BO730" s="184"/>
      <c r="BP730" s="184"/>
      <c r="BQ730" s="184"/>
      <c r="BR730" s="184"/>
      <c r="BS730" s="184"/>
      <c r="BT730" s="184"/>
      <c r="BU730" s="184"/>
      <c r="BV730" s="184"/>
      <c r="BW730" s="184"/>
      <c r="BX730" s="184"/>
      <c r="BY730" s="184"/>
      <c r="BZ730" s="184"/>
      <c r="CA730" s="184"/>
      <c r="CB730" s="184"/>
      <c r="CC730" s="184"/>
      <c r="CD730" s="184"/>
      <c r="CE730" s="184"/>
      <c r="CF730" s="184"/>
      <c r="CG730" s="184"/>
      <c r="CH730" s="184"/>
      <c r="CI730" s="184"/>
      <c r="CJ730" s="184"/>
      <c r="CK730" s="184"/>
      <c r="CL730" s="184"/>
      <c r="CM730" s="184"/>
      <c r="CN730" s="184"/>
      <c r="CO730" s="184"/>
      <c r="CP730" s="184"/>
      <c r="CQ730" s="184"/>
      <c r="CR730" s="184"/>
      <c r="CS730" s="184"/>
      <c r="CT730" s="184"/>
      <c r="CU730" s="184"/>
      <c r="CV730" s="184"/>
      <c r="CW730" s="184"/>
      <c r="CX730" s="184"/>
      <c r="CY730" s="184"/>
      <c r="CZ730" s="184"/>
      <c r="DA730" s="184"/>
      <c r="DB730" s="184"/>
      <c r="DC730" s="184"/>
      <c r="DD730" s="184"/>
      <c r="DE730" s="184"/>
      <c r="DF730" s="184"/>
      <c r="DG730" s="184"/>
      <c r="DH730" s="184"/>
      <c r="DI730" s="184"/>
      <c r="DJ730" s="184"/>
      <c r="DK730" s="184"/>
      <c r="DL730" s="184"/>
      <c r="DM730" s="184"/>
      <c r="DN730" s="184"/>
      <c r="DO730" s="184"/>
      <c r="DP730" s="184"/>
      <c r="DQ730" s="184"/>
      <c r="DR730" s="184"/>
      <c r="DS730" s="184"/>
      <c r="DT730" s="184"/>
      <c r="DU730" s="184"/>
      <c r="DV730" s="184"/>
      <c r="DW730" s="184"/>
      <c r="DX730" s="184"/>
      <c r="DY730" s="184"/>
      <c r="DZ730" s="184"/>
      <c r="EA730" s="184"/>
      <c r="EB730" s="184"/>
      <c r="EC730" s="184"/>
      <c r="ED730" s="184"/>
      <c r="EE730" s="184"/>
      <c r="EF730" s="184"/>
      <c r="EG730" s="184"/>
      <c r="EH730" s="184"/>
      <c r="EI730" s="184"/>
      <c r="EJ730" s="184"/>
      <c r="EK730" s="184"/>
      <c r="EL730" s="184"/>
      <c r="EM730" s="184"/>
      <c r="EN730" s="184"/>
      <c r="EO730" s="184"/>
      <c r="EP730" s="184"/>
      <c r="EQ730" s="184"/>
      <c r="ER730" s="184"/>
      <c r="ES730" s="184"/>
      <c r="ET730" s="184"/>
      <c r="EU730" s="184"/>
      <c r="EV730" s="184"/>
      <c r="EW730" s="184"/>
      <c r="EX730" s="184"/>
      <c r="EY730" s="184"/>
      <c r="EZ730" s="184"/>
      <c r="FA730" s="184"/>
      <c r="FB730" s="184"/>
      <c r="FC730" s="184"/>
      <c r="FD730" s="184"/>
      <c r="FE730" s="184"/>
      <c r="FF730" s="184"/>
      <c r="FG730" s="184"/>
      <c r="FH730" s="184"/>
      <c r="FI730" s="184"/>
      <c r="FJ730" s="184"/>
      <c r="FK730" s="184"/>
      <c r="FL730" s="184"/>
      <c r="FM730" s="184"/>
      <c r="FN730" s="184"/>
      <c r="FO730" s="184"/>
      <c r="FP730" s="184"/>
      <c r="FQ730" s="184"/>
      <c r="FR730" s="184"/>
      <c r="FS730" s="184"/>
      <c r="FT730" s="184"/>
      <c r="FU730" s="184"/>
      <c r="FV730" s="184"/>
      <c r="FW730" s="184"/>
      <c r="FX730" s="184"/>
      <c r="FY730" s="184"/>
      <c r="FZ730" s="184"/>
      <c r="GA730" s="184"/>
      <c r="GB730" s="184"/>
      <c r="GC730" s="184"/>
      <c r="GD730" s="184"/>
      <c r="GE730" s="184"/>
      <c r="GF730" s="184"/>
      <c r="GG730" s="184"/>
      <c r="GH730" s="184"/>
      <c r="GI730" s="184"/>
      <c r="GJ730" s="184"/>
      <c r="GK730" s="184"/>
      <c r="GL730" s="184"/>
      <c r="GM730" s="184"/>
      <c r="GN730" s="184"/>
      <c r="GO730" s="184"/>
      <c r="GP730" s="184"/>
      <c r="GQ730" s="184"/>
      <c r="GR730" s="184"/>
      <c r="GS730" s="184"/>
      <c r="GT730" s="184"/>
      <c r="GU730" s="184"/>
      <c r="GV730" s="184"/>
      <c r="GW730" s="184"/>
      <c r="GX730" s="184"/>
      <c r="GY730" s="184"/>
      <c r="GZ730" s="184"/>
      <c r="HA730" s="184"/>
      <c r="HB730" s="184"/>
      <c r="HC730" s="184"/>
      <c r="HD730" s="184"/>
      <c r="HE730" s="184"/>
      <c r="HF730" s="184"/>
      <c r="HG730" s="184"/>
      <c r="HH730" s="184"/>
      <c r="HI730" s="184"/>
      <c r="HJ730" s="184"/>
      <c r="HK730" s="578"/>
      <c r="HL730" s="185"/>
    </row>
    <row r="731" spans="1:220">
      <c r="A731" s="284"/>
      <c r="B731" s="285"/>
      <c r="C731" s="286"/>
      <c r="D731" s="287"/>
      <c r="E731" s="288"/>
      <c r="F731" s="289"/>
      <c r="G731" s="289"/>
      <c r="H731" s="289"/>
      <c r="I731" s="289"/>
      <c r="J731" s="289"/>
      <c r="K731" s="289"/>
      <c r="L731" s="289"/>
      <c r="M731" s="572"/>
      <c r="N731" s="572"/>
      <c r="O731" s="572"/>
      <c r="P731" s="572"/>
      <c r="Q731" s="572"/>
      <c r="R731" s="572"/>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c r="BD731" s="184"/>
      <c r="BE731" s="184"/>
      <c r="BF731" s="184"/>
      <c r="BG731" s="184"/>
      <c r="BH731" s="184"/>
      <c r="BI731" s="184"/>
      <c r="BJ731" s="184"/>
      <c r="BK731" s="184"/>
      <c r="BL731" s="184"/>
      <c r="BM731" s="184"/>
      <c r="BN731" s="184"/>
      <c r="BO731" s="184"/>
      <c r="BP731" s="184"/>
      <c r="BQ731" s="184"/>
      <c r="BR731" s="184"/>
      <c r="BS731" s="184"/>
      <c r="BT731" s="184"/>
      <c r="BU731" s="184"/>
      <c r="BV731" s="184"/>
      <c r="BW731" s="184"/>
      <c r="BX731" s="184"/>
      <c r="BY731" s="184"/>
      <c r="BZ731" s="184"/>
      <c r="CA731" s="184"/>
      <c r="CB731" s="184"/>
      <c r="CC731" s="184"/>
      <c r="CD731" s="184"/>
      <c r="CE731" s="184"/>
      <c r="CF731" s="184"/>
      <c r="CG731" s="184"/>
      <c r="CH731" s="184"/>
      <c r="CI731" s="184"/>
      <c r="CJ731" s="184"/>
      <c r="CK731" s="184"/>
      <c r="CL731" s="184"/>
      <c r="CM731" s="184"/>
      <c r="CN731" s="184"/>
      <c r="CO731" s="184"/>
      <c r="CP731" s="184"/>
      <c r="CQ731" s="184"/>
      <c r="CR731" s="184"/>
      <c r="CS731" s="184"/>
      <c r="CT731" s="184"/>
      <c r="CU731" s="184"/>
      <c r="CV731" s="184"/>
      <c r="CW731" s="184"/>
      <c r="CX731" s="184"/>
      <c r="CY731" s="184"/>
      <c r="CZ731" s="184"/>
      <c r="DA731" s="184"/>
      <c r="DB731" s="184"/>
      <c r="DC731" s="184"/>
      <c r="DD731" s="184"/>
      <c r="DE731" s="184"/>
      <c r="DF731" s="184"/>
      <c r="DG731" s="184"/>
      <c r="DH731" s="184"/>
      <c r="DI731" s="184"/>
      <c r="DJ731" s="184"/>
      <c r="DK731" s="184"/>
      <c r="DL731" s="184"/>
      <c r="DM731" s="184"/>
      <c r="DN731" s="184"/>
      <c r="DO731" s="184"/>
      <c r="DP731" s="184"/>
      <c r="DQ731" s="184"/>
      <c r="DR731" s="184"/>
      <c r="DS731" s="184"/>
      <c r="DT731" s="184"/>
      <c r="DU731" s="184"/>
      <c r="DV731" s="184"/>
      <c r="DW731" s="184"/>
      <c r="DX731" s="184"/>
      <c r="DY731" s="184"/>
      <c r="DZ731" s="184"/>
      <c r="EA731" s="184"/>
      <c r="EB731" s="184"/>
      <c r="EC731" s="184"/>
      <c r="ED731" s="184"/>
      <c r="EE731" s="184"/>
      <c r="EF731" s="184"/>
      <c r="EG731" s="184"/>
      <c r="EH731" s="184"/>
      <c r="EI731" s="184"/>
      <c r="EJ731" s="184"/>
      <c r="EK731" s="184"/>
      <c r="EL731" s="184"/>
      <c r="EM731" s="184"/>
      <c r="EN731" s="184"/>
      <c r="EO731" s="184"/>
      <c r="EP731" s="184"/>
      <c r="EQ731" s="184"/>
      <c r="ER731" s="184"/>
      <c r="ES731" s="184"/>
      <c r="ET731" s="184"/>
      <c r="EU731" s="184"/>
      <c r="EV731" s="184"/>
      <c r="EW731" s="184"/>
      <c r="EX731" s="184"/>
      <c r="EY731" s="184"/>
      <c r="EZ731" s="184"/>
      <c r="FA731" s="184"/>
      <c r="FB731" s="184"/>
      <c r="FC731" s="184"/>
      <c r="FD731" s="184"/>
      <c r="FE731" s="184"/>
      <c r="FF731" s="184"/>
      <c r="FG731" s="184"/>
      <c r="FH731" s="184"/>
      <c r="FI731" s="184"/>
      <c r="FJ731" s="184"/>
      <c r="FK731" s="184"/>
      <c r="FL731" s="184"/>
      <c r="FM731" s="184"/>
      <c r="FN731" s="184"/>
      <c r="FO731" s="184"/>
      <c r="FP731" s="184"/>
      <c r="FQ731" s="184"/>
      <c r="FR731" s="184"/>
      <c r="FS731" s="184"/>
      <c r="FT731" s="184"/>
      <c r="FU731" s="184"/>
      <c r="FV731" s="184"/>
      <c r="FW731" s="184"/>
      <c r="FX731" s="184"/>
      <c r="FY731" s="184"/>
      <c r="FZ731" s="184"/>
      <c r="GA731" s="184"/>
      <c r="GB731" s="184"/>
      <c r="GC731" s="184"/>
      <c r="GD731" s="184"/>
      <c r="GE731" s="184"/>
      <c r="GF731" s="184"/>
      <c r="GG731" s="184"/>
      <c r="GH731" s="184"/>
      <c r="GI731" s="184"/>
      <c r="GJ731" s="184"/>
      <c r="GK731" s="184"/>
      <c r="GL731" s="184"/>
      <c r="GM731" s="184"/>
      <c r="GN731" s="184"/>
      <c r="GO731" s="184"/>
      <c r="GP731" s="184"/>
      <c r="GQ731" s="184"/>
      <c r="GR731" s="184"/>
      <c r="GS731" s="184"/>
      <c r="GT731" s="184"/>
      <c r="GU731" s="184"/>
      <c r="GV731" s="184"/>
      <c r="GW731" s="184"/>
      <c r="GX731" s="184"/>
      <c r="GY731" s="184"/>
      <c r="GZ731" s="184"/>
      <c r="HA731" s="184"/>
      <c r="HB731" s="184"/>
      <c r="HC731" s="184"/>
      <c r="HD731" s="184"/>
      <c r="HE731" s="184"/>
      <c r="HF731" s="184"/>
      <c r="HG731" s="184"/>
      <c r="HH731" s="184"/>
      <c r="HI731" s="184"/>
      <c r="HJ731" s="184"/>
      <c r="HK731" s="578"/>
      <c r="HL731" s="185"/>
    </row>
    <row r="732" spans="1:220">
      <c r="A732" s="284"/>
      <c r="B732" s="285"/>
      <c r="C732" s="286"/>
      <c r="D732" s="287"/>
      <c r="E732" s="288"/>
      <c r="F732" s="289"/>
      <c r="G732" s="289"/>
      <c r="H732" s="289"/>
      <c r="I732" s="289"/>
      <c r="J732" s="289"/>
      <c r="K732" s="289"/>
      <c r="L732" s="289"/>
      <c r="M732" s="572"/>
      <c r="N732" s="572"/>
      <c r="O732" s="572"/>
      <c r="P732" s="572"/>
      <c r="Q732" s="572"/>
      <c r="R732" s="572"/>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c r="BD732" s="184"/>
      <c r="BE732" s="184"/>
      <c r="BF732" s="184"/>
      <c r="BG732" s="184"/>
      <c r="BH732" s="184"/>
      <c r="BI732" s="184"/>
      <c r="BJ732" s="184"/>
      <c r="BK732" s="184"/>
      <c r="BL732" s="184"/>
      <c r="BM732" s="184"/>
      <c r="BN732" s="184"/>
      <c r="BO732" s="184"/>
      <c r="BP732" s="184"/>
      <c r="BQ732" s="184"/>
      <c r="BR732" s="184"/>
      <c r="BS732" s="184"/>
      <c r="BT732" s="184"/>
      <c r="BU732" s="184"/>
      <c r="BV732" s="184"/>
      <c r="BW732" s="184"/>
      <c r="BX732" s="184"/>
      <c r="BY732" s="184"/>
      <c r="BZ732" s="184"/>
      <c r="CA732" s="184"/>
      <c r="CB732" s="184"/>
      <c r="CC732" s="184"/>
      <c r="CD732" s="184"/>
      <c r="CE732" s="184"/>
      <c r="CF732" s="184"/>
      <c r="CG732" s="184"/>
      <c r="CH732" s="184"/>
      <c r="CI732" s="184"/>
      <c r="CJ732" s="184"/>
      <c r="CK732" s="184"/>
      <c r="CL732" s="184"/>
      <c r="CM732" s="184"/>
      <c r="CN732" s="184"/>
      <c r="CO732" s="184"/>
      <c r="CP732" s="184"/>
      <c r="CQ732" s="184"/>
      <c r="CR732" s="184"/>
      <c r="CS732" s="184"/>
      <c r="CT732" s="184"/>
      <c r="CU732" s="184"/>
      <c r="CV732" s="184"/>
      <c r="CW732" s="184"/>
      <c r="CX732" s="184"/>
      <c r="CY732" s="184"/>
      <c r="CZ732" s="184"/>
      <c r="DA732" s="184"/>
      <c r="DB732" s="184"/>
      <c r="DC732" s="184"/>
      <c r="DD732" s="184"/>
      <c r="DE732" s="184"/>
      <c r="DF732" s="184"/>
      <c r="DG732" s="184"/>
      <c r="DH732" s="184"/>
      <c r="DI732" s="184"/>
      <c r="DJ732" s="184"/>
      <c r="DK732" s="184"/>
      <c r="DL732" s="184"/>
      <c r="DM732" s="184"/>
      <c r="DN732" s="184"/>
      <c r="DO732" s="184"/>
      <c r="DP732" s="184"/>
      <c r="DQ732" s="184"/>
      <c r="DR732" s="184"/>
      <c r="DS732" s="184"/>
      <c r="DT732" s="184"/>
      <c r="DU732" s="184"/>
      <c r="DV732" s="184"/>
      <c r="DW732" s="184"/>
      <c r="DX732" s="184"/>
      <c r="DY732" s="184"/>
      <c r="DZ732" s="184"/>
      <c r="EA732" s="184"/>
      <c r="EB732" s="184"/>
      <c r="EC732" s="184"/>
      <c r="ED732" s="184"/>
      <c r="EE732" s="184"/>
      <c r="EF732" s="184"/>
      <c r="EG732" s="184"/>
      <c r="EH732" s="184"/>
      <c r="EI732" s="184"/>
      <c r="EJ732" s="184"/>
      <c r="EK732" s="184"/>
      <c r="EL732" s="184"/>
      <c r="EM732" s="184"/>
      <c r="EN732" s="184"/>
      <c r="EO732" s="184"/>
      <c r="EP732" s="184"/>
      <c r="EQ732" s="184"/>
      <c r="ER732" s="184"/>
      <c r="ES732" s="184"/>
      <c r="ET732" s="184"/>
      <c r="EU732" s="184"/>
      <c r="EV732" s="184"/>
      <c r="EW732" s="184"/>
      <c r="EX732" s="184"/>
      <c r="EY732" s="184"/>
      <c r="EZ732" s="184"/>
      <c r="FA732" s="184"/>
      <c r="FB732" s="184"/>
      <c r="FC732" s="184"/>
      <c r="FD732" s="184"/>
      <c r="FE732" s="184"/>
      <c r="FF732" s="184"/>
      <c r="FG732" s="184"/>
      <c r="FH732" s="184"/>
      <c r="FI732" s="184"/>
      <c r="FJ732" s="184"/>
      <c r="FK732" s="184"/>
      <c r="FL732" s="184"/>
      <c r="FM732" s="184"/>
      <c r="FN732" s="184"/>
      <c r="FO732" s="184"/>
      <c r="FP732" s="184"/>
      <c r="FQ732" s="184"/>
      <c r="FR732" s="184"/>
      <c r="FS732" s="184"/>
      <c r="FT732" s="184"/>
      <c r="FU732" s="184"/>
      <c r="FV732" s="184"/>
      <c r="FW732" s="184"/>
      <c r="FX732" s="184"/>
      <c r="FY732" s="184"/>
      <c r="FZ732" s="184"/>
      <c r="GA732" s="184"/>
      <c r="GB732" s="184"/>
      <c r="GC732" s="184"/>
      <c r="GD732" s="184"/>
      <c r="GE732" s="184"/>
      <c r="GF732" s="184"/>
      <c r="GG732" s="184"/>
      <c r="GH732" s="184"/>
      <c r="GI732" s="184"/>
      <c r="GJ732" s="184"/>
      <c r="GK732" s="184"/>
      <c r="GL732" s="184"/>
      <c r="GM732" s="184"/>
      <c r="GN732" s="184"/>
      <c r="GO732" s="184"/>
      <c r="GP732" s="184"/>
      <c r="GQ732" s="184"/>
      <c r="GR732" s="184"/>
      <c r="GS732" s="184"/>
      <c r="GT732" s="184"/>
      <c r="GU732" s="184"/>
      <c r="GV732" s="184"/>
      <c r="GW732" s="184"/>
      <c r="GX732" s="184"/>
      <c r="GY732" s="184"/>
      <c r="GZ732" s="184"/>
      <c r="HA732" s="184"/>
      <c r="HB732" s="184"/>
      <c r="HC732" s="184"/>
      <c r="HD732" s="184"/>
      <c r="HE732" s="184"/>
      <c r="HF732" s="184"/>
      <c r="HG732" s="184"/>
      <c r="HH732" s="184"/>
      <c r="HI732" s="184"/>
      <c r="HJ732" s="184"/>
      <c r="HK732" s="578"/>
      <c r="HL732" s="185"/>
    </row>
    <row r="733" spans="1:220">
      <c r="A733" s="284"/>
      <c r="B733" s="285"/>
      <c r="C733" s="286"/>
      <c r="D733" s="287"/>
      <c r="E733" s="288"/>
      <c r="F733" s="289"/>
      <c r="G733" s="289"/>
      <c r="H733" s="289"/>
      <c r="I733" s="289"/>
      <c r="J733" s="289"/>
      <c r="K733" s="289"/>
      <c r="L733" s="289"/>
      <c r="M733" s="572"/>
      <c r="N733" s="572"/>
      <c r="O733" s="572"/>
      <c r="P733" s="572"/>
      <c r="Q733" s="572"/>
      <c r="R733" s="572"/>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c r="BD733" s="184"/>
      <c r="BE733" s="184"/>
      <c r="BF733" s="184"/>
      <c r="BG733" s="184"/>
      <c r="BH733" s="184"/>
      <c r="BI733" s="184"/>
      <c r="BJ733" s="184"/>
      <c r="BK733" s="184"/>
      <c r="BL733" s="184"/>
      <c r="BM733" s="184"/>
      <c r="BN733" s="184"/>
      <c r="BO733" s="184"/>
      <c r="BP733" s="184"/>
      <c r="BQ733" s="184"/>
      <c r="BR733" s="184"/>
      <c r="BS733" s="184"/>
      <c r="BT733" s="184"/>
      <c r="BU733" s="184"/>
      <c r="BV733" s="184"/>
      <c r="BW733" s="184"/>
      <c r="BX733" s="184"/>
      <c r="BY733" s="184"/>
      <c r="BZ733" s="184"/>
      <c r="CA733" s="184"/>
      <c r="CB733" s="184"/>
      <c r="CC733" s="184"/>
      <c r="CD733" s="184"/>
      <c r="CE733" s="184"/>
      <c r="CF733" s="184"/>
      <c r="CG733" s="184"/>
      <c r="CH733" s="184"/>
      <c r="CI733" s="184"/>
      <c r="CJ733" s="184"/>
      <c r="CK733" s="184"/>
      <c r="CL733" s="184"/>
      <c r="CM733" s="184"/>
      <c r="CN733" s="184"/>
      <c r="CO733" s="184"/>
      <c r="CP733" s="184"/>
      <c r="CQ733" s="184"/>
      <c r="CR733" s="184"/>
      <c r="CS733" s="184"/>
      <c r="CT733" s="184"/>
      <c r="CU733" s="184"/>
      <c r="CV733" s="184"/>
      <c r="CW733" s="184"/>
      <c r="CX733" s="184"/>
      <c r="CY733" s="184"/>
      <c r="CZ733" s="184"/>
      <c r="DA733" s="184"/>
      <c r="DB733" s="184"/>
      <c r="DC733" s="184"/>
      <c r="DD733" s="184"/>
      <c r="DE733" s="184"/>
      <c r="DF733" s="184"/>
      <c r="DG733" s="184"/>
      <c r="DH733" s="184"/>
      <c r="DI733" s="184"/>
      <c r="DJ733" s="184"/>
      <c r="DK733" s="184"/>
      <c r="DL733" s="184"/>
      <c r="DM733" s="184"/>
      <c r="DN733" s="184"/>
      <c r="DO733" s="184"/>
      <c r="DP733" s="184"/>
      <c r="DQ733" s="184"/>
      <c r="DR733" s="184"/>
      <c r="DS733" s="184"/>
      <c r="DT733" s="184"/>
      <c r="DU733" s="184"/>
      <c r="DV733" s="184"/>
      <c r="DW733" s="184"/>
      <c r="DX733" s="184"/>
      <c r="DY733" s="184"/>
      <c r="DZ733" s="184"/>
      <c r="EA733" s="184"/>
      <c r="EB733" s="184"/>
      <c r="EC733" s="184"/>
      <c r="ED733" s="184"/>
      <c r="EE733" s="184"/>
      <c r="EF733" s="184"/>
      <c r="EG733" s="184"/>
      <c r="EH733" s="184"/>
      <c r="EI733" s="184"/>
      <c r="EJ733" s="184"/>
      <c r="EK733" s="184"/>
      <c r="EL733" s="184"/>
      <c r="EM733" s="184"/>
      <c r="EN733" s="184"/>
      <c r="EO733" s="184"/>
      <c r="EP733" s="184"/>
      <c r="EQ733" s="184"/>
      <c r="ER733" s="184"/>
      <c r="ES733" s="184"/>
      <c r="ET733" s="184"/>
      <c r="EU733" s="184"/>
      <c r="EV733" s="184"/>
      <c r="EW733" s="184"/>
      <c r="EX733" s="184"/>
      <c r="EY733" s="184"/>
      <c r="EZ733" s="184"/>
      <c r="FA733" s="184"/>
      <c r="FB733" s="184"/>
      <c r="FC733" s="184"/>
      <c r="FD733" s="184"/>
      <c r="FE733" s="184"/>
      <c r="FF733" s="184"/>
      <c r="FG733" s="184"/>
      <c r="FH733" s="184"/>
      <c r="FI733" s="184"/>
      <c r="FJ733" s="184"/>
      <c r="FK733" s="184"/>
      <c r="FL733" s="184"/>
      <c r="FM733" s="184"/>
      <c r="FN733" s="184"/>
      <c r="FO733" s="184"/>
      <c r="FP733" s="184"/>
      <c r="FQ733" s="184"/>
      <c r="FR733" s="184"/>
      <c r="FS733" s="184"/>
      <c r="FT733" s="184"/>
      <c r="FU733" s="184"/>
      <c r="FV733" s="184"/>
      <c r="FW733" s="184"/>
      <c r="FX733" s="184"/>
      <c r="FY733" s="184"/>
      <c r="FZ733" s="184"/>
      <c r="GA733" s="184"/>
      <c r="GB733" s="184"/>
      <c r="GC733" s="184"/>
      <c r="GD733" s="184"/>
      <c r="GE733" s="184"/>
      <c r="GF733" s="184"/>
      <c r="GG733" s="184"/>
      <c r="GH733" s="184"/>
      <c r="GI733" s="184"/>
      <c r="GJ733" s="184"/>
      <c r="GK733" s="184"/>
      <c r="GL733" s="184"/>
      <c r="GM733" s="184"/>
      <c r="GN733" s="184"/>
      <c r="GO733" s="184"/>
      <c r="GP733" s="184"/>
      <c r="GQ733" s="184"/>
      <c r="GR733" s="184"/>
      <c r="GS733" s="184"/>
      <c r="GT733" s="184"/>
      <c r="GU733" s="184"/>
      <c r="GV733" s="184"/>
      <c r="GW733" s="184"/>
      <c r="GX733" s="184"/>
      <c r="GY733" s="184"/>
      <c r="GZ733" s="184"/>
      <c r="HA733" s="184"/>
      <c r="HB733" s="184"/>
      <c r="HC733" s="184"/>
      <c r="HD733" s="184"/>
      <c r="HE733" s="184"/>
      <c r="HF733" s="184"/>
      <c r="HG733" s="184"/>
      <c r="HH733" s="184"/>
      <c r="HI733" s="184"/>
      <c r="HJ733" s="184"/>
      <c r="HK733" s="578"/>
      <c r="HL733" s="185"/>
    </row>
    <row r="734" spans="1:220">
      <c r="A734" s="284"/>
      <c r="B734" s="285"/>
      <c r="C734" s="286"/>
      <c r="D734" s="287"/>
      <c r="E734" s="288"/>
      <c r="F734" s="289"/>
      <c r="G734" s="289"/>
      <c r="H734" s="289"/>
      <c r="I734" s="289"/>
      <c r="J734" s="289"/>
      <c r="K734" s="289"/>
      <c r="L734" s="289"/>
      <c r="M734" s="572"/>
      <c r="N734" s="572"/>
      <c r="O734" s="572"/>
      <c r="P734" s="572"/>
      <c r="Q734" s="572"/>
      <c r="R734" s="572"/>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c r="BD734" s="184"/>
      <c r="BE734" s="184"/>
      <c r="BF734" s="184"/>
      <c r="BG734" s="184"/>
      <c r="BH734" s="184"/>
      <c r="BI734" s="184"/>
      <c r="BJ734" s="184"/>
      <c r="BK734" s="184"/>
      <c r="BL734" s="184"/>
      <c r="BM734" s="184"/>
      <c r="BN734" s="184"/>
      <c r="BO734" s="184"/>
      <c r="BP734" s="184"/>
      <c r="BQ734" s="184"/>
      <c r="BR734" s="184"/>
      <c r="BS734" s="184"/>
      <c r="BT734" s="184"/>
      <c r="BU734" s="184"/>
      <c r="BV734" s="184"/>
      <c r="BW734" s="184"/>
      <c r="BX734" s="184"/>
      <c r="BY734" s="184"/>
      <c r="BZ734" s="184"/>
      <c r="CA734" s="184"/>
      <c r="CB734" s="184"/>
      <c r="CC734" s="184"/>
      <c r="CD734" s="184"/>
      <c r="CE734" s="184"/>
      <c r="CF734" s="184"/>
      <c r="CG734" s="184"/>
      <c r="CH734" s="184"/>
      <c r="CI734" s="184"/>
      <c r="CJ734" s="184"/>
      <c r="CK734" s="184"/>
      <c r="CL734" s="184"/>
      <c r="CM734" s="184"/>
      <c r="CN734" s="184"/>
      <c r="CO734" s="184"/>
      <c r="CP734" s="184"/>
      <c r="CQ734" s="184"/>
      <c r="CR734" s="184"/>
      <c r="CS734" s="184"/>
      <c r="CT734" s="184"/>
      <c r="CU734" s="184"/>
      <c r="CV734" s="184"/>
      <c r="CW734" s="184"/>
      <c r="CX734" s="184"/>
      <c r="CY734" s="184"/>
      <c r="CZ734" s="184"/>
      <c r="DA734" s="184"/>
      <c r="DB734" s="184"/>
      <c r="DC734" s="184"/>
      <c r="DD734" s="184"/>
      <c r="DE734" s="184"/>
      <c r="DF734" s="184"/>
      <c r="DG734" s="184"/>
      <c r="DH734" s="184"/>
      <c r="DI734" s="184"/>
      <c r="DJ734" s="184"/>
      <c r="DK734" s="184"/>
      <c r="DL734" s="184"/>
      <c r="DM734" s="184"/>
      <c r="DN734" s="184"/>
      <c r="DO734" s="184"/>
      <c r="DP734" s="184"/>
      <c r="DQ734" s="184"/>
      <c r="DR734" s="184"/>
      <c r="DS734" s="184"/>
      <c r="DT734" s="184"/>
      <c r="DU734" s="184"/>
      <c r="DV734" s="184"/>
      <c r="DW734" s="184"/>
      <c r="DX734" s="184"/>
      <c r="DY734" s="184"/>
      <c r="DZ734" s="184"/>
      <c r="EA734" s="184"/>
      <c r="EB734" s="184"/>
      <c r="EC734" s="184"/>
      <c r="ED734" s="184"/>
      <c r="EE734" s="184"/>
      <c r="EF734" s="184"/>
      <c r="EG734" s="184"/>
      <c r="EH734" s="184"/>
      <c r="EI734" s="184"/>
      <c r="EJ734" s="184"/>
      <c r="EK734" s="184"/>
      <c r="EL734" s="184"/>
      <c r="EM734" s="184"/>
      <c r="EN734" s="184"/>
      <c r="EO734" s="184"/>
      <c r="EP734" s="184"/>
      <c r="EQ734" s="184"/>
      <c r="ER734" s="184"/>
      <c r="ES734" s="184"/>
      <c r="ET734" s="184"/>
      <c r="EU734" s="184"/>
      <c r="EV734" s="184"/>
      <c r="EW734" s="184"/>
      <c r="EX734" s="184"/>
      <c r="EY734" s="184"/>
      <c r="EZ734" s="184"/>
      <c r="FA734" s="184"/>
      <c r="FB734" s="184"/>
      <c r="FC734" s="184"/>
      <c r="FD734" s="184"/>
      <c r="FE734" s="184"/>
      <c r="FF734" s="184"/>
      <c r="FG734" s="184"/>
      <c r="FH734" s="184"/>
      <c r="FI734" s="184"/>
      <c r="FJ734" s="184"/>
      <c r="FK734" s="184"/>
      <c r="FL734" s="184"/>
      <c r="FM734" s="184"/>
      <c r="FN734" s="184"/>
      <c r="FO734" s="184"/>
      <c r="FP734" s="184"/>
      <c r="FQ734" s="184"/>
      <c r="FR734" s="184"/>
      <c r="FS734" s="184"/>
      <c r="FT734" s="184"/>
      <c r="FU734" s="184"/>
      <c r="FV734" s="184"/>
      <c r="FW734" s="184"/>
      <c r="FX734" s="184"/>
      <c r="FY734" s="184"/>
      <c r="FZ734" s="184"/>
      <c r="GA734" s="184"/>
      <c r="GB734" s="184"/>
      <c r="GC734" s="184"/>
      <c r="GD734" s="184"/>
      <c r="GE734" s="184"/>
      <c r="GF734" s="184"/>
      <c r="GG734" s="184"/>
      <c r="GH734" s="184"/>
      <c r="GI734" s="184"/>
      <c r="GJ734" s="184"/>
      <c r="GK734" s="184"/>
      <c r="GL734" s="184"/>
      <c r="GM734" s="184"/>
      <c r="GN734" s="184"/>
      <c r="GO734" s="184"/>
      <c r="GP734" s="184"/>
      <c r="GQ734" s="184"/>
      <c r="GR734" s="184"/>
      <c r="GS734" s="184"/>
      <c r="GT734" s="184"/>
      <c r="GU734" s="184"/>
      <c r="GV734" s="184"/>
      <c r="GW734" s="184"/>
      <c r="GX734" s="184"/>
      <c r="GY734" s="184"/>
      <c r="GZ734" s="184"/>
      <c r="HA734" s="184"/>
      <c r="HB734" s="184"/>
      <c r="HC734" s="184"/>
      <c r="HD734" s="184"/>
      <c r="HE734" s="184"/>
      <c r="HF734" s="184"/>
      <c r="HG734" s="184"/>
      <c r="HH734" s="184"/>
      <c r="HI734" s="184"/>
      <c r="HJ734" s="184"/>
      <c r="HK734" s="578"/>
      <c r="HL734" s="185"/>
    </row>
    <row r="735" spans="1:220">
      <c r="A735" s="284"/>
      <c r="B735" s="285"/>
      <c r="C735" s="286"/>
      <c r="D735" s="287"/>
      <c r="E735" s="288"/>
      <c r="F735" s="289"/>
      <c r="G735" s="289"/>
      <c r="H735" s="289"/>
      <c r="I735" s="289"/>
      <c r="J735" s="289"/>
      <c r="K735" s="289"/>
      <c r="L735" s="289"/>
      <c r="M735" s="572"/>
      <c r="N735" s="572"/>
      <c r="O735" s="572"/>
      <c r="P735" s="572"/>
      <c r="Q735" s="572"/>
      <c r="R735" s="572"/>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c r="BD735" s="184"/>
      <c r="BE735" s="184"/>
      <c r="BF735" s="184"/>
      <c r="BG735" s="184"/>
      <c r="BH735" s="184"/>
      <c r="BI735" s="184"/>
      <c r="BJ735" s="184"/>
      <c r="BK735" s="184"/>
      <c r="BL735" s="184"/>
      <c r="BM735" s="184"/>
      <c r="BN735" s="184"/>
      <c r="BO735" s="184"/>
      <c r="BP735" s="184"/>
      <c r="BQ735" s="184"/>
      <c r="BR735" s="184"/>
      <c r="BS735" s="184"/>
      <c r="BT735" s="184"/>
      <c r="BU735" s="184"/>
      <c r="BV735" s="184"/>
      <c r="BW735" s="184"/>
      <c r="BX735" s="184"/>
      <c r="BY735" s="184"/>
      <c r="BZ735" s="184"/>
      <c r="CA735" s="184"/>
      <c r="CB735" s="184"/>
      <c r="CC735" s="184"/>
      <c r="CD735" s="184"/>
      <c r="CE735" s="184"/>
      <c r="CF735" s="184"/>
      <c r="CG735" s="184"/>
      <c r="CH735" s="184"/>
      <c r="CI735" s="184"/>
      <c r="CJ735" s="184"/>
      <c r="CK735" s="184"/>
      <c r="CL735" s="184"/>
      <c r="CM735" s="184"/>
      <c r="CN735" s="184"/>
      <c r="CO735" s="184"/>
      <c r="CP735" s="184"/>
      <c r="CQ735" s="184"/>
      <c r="CR735" s="184"/>
      <c r="CS735" s="184"/>
      <c r="CT735" s="184"/>
      <c r="CU735" s="184"/>
      <c r="CV735" s="184"/>
      <c r="CW735" s="184"/>
      <c r="CX735" s="184"/>
      <c r="CY735" s="184"/>
      <c r="CZ735" s="184"/>
      <c r="DA735" s="184"/>
      <c r="DB735" s="184"/>
      <c r="DC735" s="184"/>
      <c r="DD735" s="184"/>
      <c r="DE735" s="184"/>
      <c r="DF735" s="184"/>
      <c r="DG735" s="184"/>
      <c r="DH735" s="184"/>
      <c r="DI735" s="184"/>
      <c r="DJ735" s="184"/>
      <c r="DK735" s="184"/>
      <c r="DL735" s="184"/>
      <c r="DM735" s="184"/>
      <c r="DN735" s="184"/>
      <c r="DO735" s="184"/>
      <c r="DP735" s="184"/>
      <c r="DQ735" s="184"/>
      <c r="DR735" s="184"/>
      <c r="DS735" s="184"/>
      <c r="DT735" s="184"/>
      <c r="DU735" s="184"/>
      <c r="DV735" s="184"/>
      <c r="DW735" s="184"/>
      <c r="DX735" s="184"/>
      <c r="DY735" s="184"/>
      <c r="DZ735" s="184"/>
      <c r="EA735" s="184"/>
      <c r="EB735" s="184"/>
      <c r="EC735" s="184"/>
      <c r="ED735" s="184"/>
      <c r="EE735" s="184"/>
      <c r="EF735" s="184"/>
      <c r="EG735" s="184"/>
      <c r="EH735" s="184"/>
      <c r="EI735" s="184"/>
      <c r="EJ735" s="184"/>
      <c r="EK735" s="184"/>
      <c r="EL735" s="184"/>
      <c r="EM735" s="184"/>
      <c r="EN735" s="184"/>
      <c r="EO735" s="184"/>
      <c r="EP735" s="184"/>
      <c r="EQ735" s="184"/>
      <c r="ER735" s="184"/>
      <c r="ES735" s="184"/>
      <c r="ET735" s="184"/>
      <c r="EU735" s="184"/>
      <c r="EV735" s="184"/>
      <c r="EW735" s="184"/>
      <c r="EX735" s="184"/>
      <c r="EY735" s="184"/>
      <c r="EZ735" s="184"/>
      <c r="FA735" s="184"/>
      <c r="FB735" s="184"/>
      <c r="FC735" s="184"/>
      <c r="FD735" s="184"/>
      <c r="FE735" s="184"/>
      <c r="FF735" s="184"/>
      <c r="FG735" s="184"/>
      <c r="FH735" s="184"/>
      <c r="FI735" s="184"/>
      <c r="FJ735" s="184"/>
      <c r="FK735" s="184"/>
      <c r="FL735" s="184"/>
      <c r="FM735" s="184"/>
      <c r="FN735" s="184"/>
      <c r="FO735" s="184"/>
      <c r="FP735" s="184"/>
      <c r="FQ735" s="184"/>
      <c r="FR735" s="184"/>
      <c r="FS735" s="184"/>
      <c r="FT735" s="184"/>
      <c r="FU735" s="184"/>
      <c r="FV735" s="184"/>
      <c r="FW735" s="184"/>
      <c r="FX735" s="184"/>
      <c r="FY735" s="184"/>
      <c r="FZ735" s="184"/>
      <c r="GA735" s="184"/>
      <c r="GB735" s="184"/>
      <c r="GC735" s="184"/>
      <c r="GD735" s="184"/>
      <c r="GE735" s="184"/>
      <c r="GF735" s="184"/>
      <c r="GG735" s="184"/>
      <c r="GH735" s="184"/>
      <c r="GI735" s="184"/>
      <c r="GJ735" s="184"/>
      <c r="GK735" s="184"/>
      <c r="GL735" s="184"/>
      <c r="GM735" s="184"/>
      <c r="GN735" s="184"/>
      <c r="GO735" s="184"/>
      <c r="GP735" s="184"/>
      <c r="GQ735" s="184"/>
      <c r="GR735" s="184"/>
      <c r="GS735" s="184"/>
      <c r="GT735" s="184"/>
      <c r="GU735" s="184"/>
      <c r="GV735" s="184"/>
      <c r="GW735" s="184"/>
      <c r="GX735" s="184"/>
      <c r="GY735" s="184"/>
      <c r="GZ735" s="184"/>
      <c r="HA735" s="184"/>
      <c r="HB735" s="184"/>
      <c r="HC735" s="184"/>
      <c r="HD735" s="184"/>
      <c r="HE735" s="184"/>
      <c r="HF735" s="184"/>
      <c r="HG735" s="184"/>
      <c r="HH735" s="184"/>
      <c r="HI735" s="184"/>
      <c r="HJ735" s="184"/>
      <c r="HK735" s="578"/>
      <c r="HL735" s="185"/>
    </row>
    <row r="736" spans="1:220">
      <c r="A736" s="284"/>
      <c r="B736" s="285"/>
      <c r="C736" s="286"/>
      <c r="D736" s="287"/>
      <c r="E736" s="288"/>
      <c r="F736" s="289"/>
      <c r="G736" s="289"/>
      <c r="H736" s="289"/>
      <c r="I736" s="289"/>
      <c r="J736" s="289"/>
      <c r="K736" s="289"/>
      <c r="L736" s="289"/>
      <c r="M736" s="572"/>
      <c r="N736" s="572"/>
      <c r="O736" s="572"/>
      <c r="P736" s="572"/>
      <c r="Q736" s="572"/>
      <c r="R736" s="572"/>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c r="BD736" s="184"/>
      <c r="BE736" s="184"/>
      <c r="BF736" s="184"/>
      <c r="BG736" s="184"/>
      <c r="BH736" s="184"/>
      <c r="BI736" s="184"/>
      <c r="BJ736" s="184"/>
      <c r="BK736" s="184"/>
      <c r="BL736" s="184"/>
      <c r="BM736" s="184"/>
      <c r="BN736" s="184"/>
      <c r="BO736" s="184"/>
      <c r="BP736" s="184"/>
      <c r="BQ736" s="184"/>
      <c r="BR736" s="184"/>
      <c r="BS736" s="184"/>
      <c r="BT736" s="184"/>
      <c r="BU736" s="184"/>
      <c r="BV736" s="184"/>
      <c r="BW736" s="184"/>
      <c r="BX736" s="184"/>
      <c r="BY736" s="184"/>
      <c r="BZ736" s="184"/>
      <c r="CA736" s="184"/>
      <c r="CB736" s="184"/>
      <c r="CC736" s="184"/>
      <c r="CD736" s="184"/>
      <c r="CE736" s="184"/>
      <c r="CF736" s="184"/>
      <c r="CG736" s="184"/>
      <c r="CH736" s="184"/>
      <c r="CI736" s="184"/>
      <c r="CJ736" s="184"/>
      <c r="CK736" s="184"/>
      <c r="CL736" s="184"/>
      <c r="CM736" s="184"/>
      <c r="CN736" s="184"/>
      <c r="CO736" s="184"/>
      <c r="CP736" s="184"/>
      <c r="CQ736" s="184"/>
      <c r="CR736" s="184"/>
      <c r="CS736" s="184"/>
      <c r="CT736" s="184"/>
      <c r="CU736" s="184"/>
      <c r="CV736" s="184"/>
      <c r="CW736" s="184"/>
      <c r="CX736" s="184"/>
      <c r="CY736" s="184"/>
      <c r="CZ736" s="184"/>
      <c r="DA736" s="184"/>
      <c r="DB736" s="184"/>
      <c r="DC736" s="184"/>
      <c r="DD736" s="184"/>
      <c r="DE736" s="184"/>
      <c r="DF736" s="184"/>
      <c r="DG736" s="184"/>
      <c r="DH736" s="184"/>
      <c r="DI736" s="184"/>
      <c r="DJ736" s="184"/>
      <c r="DK736" s="184"/>
      <c r="DL736" s="184"/>
      <c r="DM736" s="184"/>
      <c r="DN736" s="184"/>
      <c r="DO736" s="184"/>
      <c r="DP736" s="184"/>
      <c r="DQ736" s="184"/>
      <c r="DR736" s="184"/>
      <c r="DS736" s="184"/>
      <c r="DT736" s="184"/>
      <c r="DU736" s="184"/>
      <c r="DV736" s="184"/>
      <c r="DW736" s="184"/>
      <c r="DX736" s="184"/>
      <c r="DY736" s="184"/>
      <c r="DZ736" s="184"/>
      <c r="EA736" s="184"/>
      <c r="EB736" s="184"/>
      <c r="EC736" s="184"/>
      <c r="ED736" s="184"/>
      <c r="EE736" s="184"/>
      <c r="EF736" s="184"/>
      <c r="EG736" s="184"/>
      <c r="EH736" s="184"/>
      <c r="EI736" s="184"/>
      <c r="EJ736" s="184"/>
      <c r="EK736" s="184"/>
      <c r="EL736" s="184"/>
      <c r="EM736" s="184"/>
      <c r="EN736" s="184"/>
      <c r="EO736" s="184"/>
      <c r="EP736" s="184"/>
      <c r="EQ736" s="184"/>
      <c r="ER736" s="184"/>
      <c r="ES736" s="184"/>
      <c r="ET736" s="184"/>
      <c r="EU736" s="184"/>
      <c r="EV736" s="184"/>
      <c r="EW736" s="184"/>
      <c r="EX736" s="184"/>
      <c r="EY736" s="184"/>
      <c r="EZ736" s="184"/>
      <c r="FA736" s="184"/>
      <c r="FB736" s="184"/>
      <c r="FC736" s="184"/>
      <c r="FD736" s="184"/>
      <c r="FE736" s="184"/>
      <c r="FF736" s="184"/>
      <c r="FG736" s="184"/>
      <c r="FH736" s="184"/>
      <c r="FI736" s="184"/>
      <c r="FJ736" s="184"/>
      <c r="FK736" s="184"/>
      <c r="FL736" s="184"/>
      <c r="FM736" s="184"/>
      <c r="FN736" s="184"/>
      <c r="FO736" s="184"/>
      <c r="FP736" s="184"/>
      <c r="FQ736" s="184"/>
      <c r="FR736" s="184"/>
      <c r="FS736" s="184"/>
      <c r="FT736" s="184"/>
      <c r="FU736" s="184"/>
      <c r="FV736" s="184"/>
      <c r="FW736" s="184"/>
      <c r="FX736" s="184"/>
      <c r="FY736" s="184"/>
      <c r="FZ736" s="184"/>
      <c r="GA736" s="184"/>
      <c r="GB736" s="184"/>
      <c r="GC736" s="184"/>
      <c r="GD736" s="184"/>
      <c r="GE736" s="184"/>
      <c r="GF736" s="184"/>
      <c r="GG736" s="184"/>
      <c r="GH736" s="184"/>
      <c r="GI736" s="184"/>
      <c r="GJ736" s="184"/>
      <c r="GK736" s="184"/>
      <c r="GL736" s="184"/>
      <c r="GM736" s="184"/>
      <c r="GN736" s="184"/>
      <c r="GO736" s="184"/>
      <c r="GP736" s="184"/>
      <c r="GQ736" s="184"/>
      <c r="GR736" s="184"/>
      <c r="GS736" s="184"/>
      <c r="GT736" s="184"/>
      <c r="GU736" s="184"/>
      <c r="GV736" s="184"/>
      <c r="GW736" s="184"/>
      <c r="GX736" s="184"/>
      <c r="GY736" s="184"/>
      <c r="GZ736" s="184"/>
      <c r="HA736" s="184"/>
      <c r="HB736" s="184"/>
      <c r="HC736" s="184"/>
      <c r="HD736" s="184"/>
      <c r="HE736" s="184"/>
      <c r="HF736" s="184"/>
      <c r="HG736" s="184"/>
      <c r="HH736" s="184"/>
      <c r="HI736" s="184"/>
      <c r="HJ736" s="184"/>
      <c r="HK736" s="578"/>
      <c r="HL736" s="185"/>
    </row>
    <row r="737" spans="1:220">
      <c r="A737" s="284"/>
      <c r="B737" s="285"/>
      <c r="C737" s="286"/>
      <c r="D737" s="287"/>
      <c r="E737" s="288"/>
      <c r="F737" s="289"/>
      <c r="G737" s="289"/>
      <c r="H737" s="289"/>
      <c r="I737" s="289"/>
      <c r="J737" s="289"/>
      <c r="K737" s="289"/>
      <c r="L737" s="289"/>
      <c r="M737" s="572"/>
      <c r="N737" s="572"/>
      <c r="O737" s="572"/>
      <c r="P737" s="572"/>
      <c r="Q737" s="572"/>
      <c r="R737" s="572"/>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c r="BD737" s="184"/>
      <c r="BE737" s="184"/>
      <c r="BF737" s="184"/>
      <c r="BG737" s="184"/>
      <c r="BH737" s="184"/>
      <c r="BI737" s="184"/>
      <c r="BJ737" s="184"/>
      <c r="BK737" s="184"/>
      <c r="BL737" s="184"/>
      <c r="BM737" s="184"/>
      <c r="BN737" s="184"/>
      <c r="BO737" s="184"/>
      <c r="BP737" s="184"/>
      <c r="BQ737" s="184"/>
      <c r="BR737" s="184"/>
      <c r="BS737" s="184"/>
      <c r="BT737" s="184"/>
      <c r="BU737" s="184"/>
      <c r="BV737" s="184"/>
      <c r="BW737" s="184"/>
      <c r="BX737" s="184"/>
      <c r="BY737" s="184"/>
      <c r="BZ737" s="184"/>
      <c r="CA737" s="184"/>
      <c r="CB737" s="184"/>
      <c r="CC737" s="184"/>
      <c r="CD737" s="184"/>
      <c r="CE737" s="184"/>
      <c r="CF737" s="184"/>
      <c r="CG737" s="184"/>
      <c r="CH737" s="184"/>
      <c r="CI737" s="184"/>
      <c r="CJ737" s="184"/>
      <c r="CK737" s="184"/>
      <c r="CL737" s="184"/>
      <c r="CM737" s="184"/>
      <c r="CN737" s="184"/>
      <c r="CO737" s="184"/>
      <c r="CP737" s="184"/>
      <c r="CQ737" s="184"/>
      <c r="CR737" s="184"/>
      <c r="CS737" s="184"/>
      <c r="CT737" s="184"/>
      <c r="CU737" s="184"/>
      <c r="CV737" s="184"/>
      <c r="CW737" s="184"/>
      <c r="CX737" s="184"/>
      <c r="CY737" s="184"/>
      <c r="CZ737" s="184"/>
      <c r="DA737" s="184"/>
      <c r="DB737" s="184"/>
      <c r="DC737" s="184"/>
      <c r="DD737" s="184"/>
      <c r="DE737" s="184"/>
      <c r="DF737" s="184"/>
      <c r="DG737" s="184"/>
      <c r="DH737" s="184"/>
      <c r="DI737" s="184"/>
      <c r="DJ737" s="184"/>
      <c r="DK737" s="184"/>
      <c r="DL737" s="184"/>
      <c r="DM737" s="184"/>
      <c r="DN737" s="184"/>
      <c r="DO737" s="184"/>
      <c r="DP737" s="184"/>
      <c r="DQ737" s="184"/>
      <c r="DR737" s="184"/>
      <c r="DS737" s="184"/>
      <c r="DT737" s="184"/>
      <c r="DU737" s="184"/>
      <c r="DV737" s="184"/>
      <c r="DW737" s="184"/>
      <c r="DX737" s="184"/>
      <c r="DY737" s="184"/>
      <c r="DZ737" s="184"/>
      <c r="EA737" s="184"/>
      <c r="EB737" s="184"/>
      <c r="EC737" s="184"/>
      <c r="ED737" s="184"/>
      <c r="EE737" s="184"/>
      <c r="EF737" s="184"/>
      <c r="EG737" s="184"/>
      <c r="EH737" s="184"/>
      <c r="EI737" s="184"/>
      <c r="EJ737" s="184"/>
      <c r="EK737" s="184"/>
      <c r="EL737" s="184"/>
      <c r="EM737" s="184"/>
      <c r="EN737" s="184"/>
      <c r="EO737" s="184"/>
      <c r="EP737" s="184"/>
      <c r="EQ737" s="184"/>
      <c r="ER737" s="184"/>
      <c r="ES737" s="184"/>
      <c r="ET737" s="184"/>
      <c r="EU737" s="184"/>
      <c r="EV737" s="184"/>
      <c r="EW737" s="184"/>
      <c r="EX737" s="184"/>
      <c r="EY737" s="184"/>
      <c r="EZ737" s="184"/>
      <c r="FA737" s="184"/>
      <c r="FB737" s="184"/>
      <c r="FC737" s="184"/>
      <c r="FD737" s="184"/>
      <c r="FE737" s="184"/>
      <c r="FF737" s="184"/>
      <c r="FG737" s="184"/>
      <c r="FH737" s="184"/>
      <c r="FI737" s="184"/>
      <c r="FJ737" s="184"/>
      <c r="FK737" s="184"/>
      <c r="FL737" s="184"/>
      <c r="FM737" s="184"/>
      <c r="FN737" s="184"/>
      <c r="FO737" s="184"/>
      <c r="FP737" s="184"/>
      <c r="FQ737" s="184"/>
      <c r="FR737" s="184"/>
      <c r="FS737" s="184"/>
      <c r="FT737" s="184"/>
      <c r="FU737" s="184"/>
      <c r="FV737" s="184"/>
      <c r="FW737" s="184"/>
      <c r="FX737" s="184"/>
      <c r="FY737" s="184"/>
      <c r="FZ737" s="184"/>
      <c r="GA737" s="184"/>
      <c r="GB737" s="184"/>
      <c r="GC737" s="184"/>
      <c r="GD737" s="184"/>
      <c r="GE737" s="184"/>
      <c r="GF737" s="184"/>
      <c r="GG737" s="184"/>
      <c r="GH737" s="184"/>
      <c r="GI737" s="184"/>
      <c r="GJ737" s="184"/>
      <c r="GK737" s="184"/>
      <c r="GL737" s="184"/>
      <c r="GM737" s="184"/>
      <c r="GN737" s="184"/>
      <c r="GO737" s="184"/>
      <c r="GP737" s="184"/>
      <c r="GQ737" s="184"/>
      <c r="GR737" s="184"/>
      <c r="GS737" s="184"/>
      <c r="GT737" s="184"/>
      <c r="GU737" s="184"/>
      <c r="GV737" s="184"/>
      <c r="GW737" s="184"/>
      <c r="GX737" s="184"/>
      <c r="GY737" s="184"/>
      <c r="GZ737" s="184"/>
      <c r="HA737" s="184"/>
      <c r="HB737" s="184"/>
      <c r="HC737" s="184"/>
      <c r="HD737" s="184"/>
      <c r="HE737" s="184"/>
      <c r="HF737" s="184"/>
      <c r="HG737" s="184"/>
      <c r="HH737" s="184"/>
      <c r="HI737" s="184"/>
      <c r="HJ737" s="184"/>
      <c r="HK737" s="578"/>
      <c r="HL737" s="185"/>
    </row>
    <row r="738" spans="1:220">
      <c r="A738" s="284"/>
      <c r="B738" s="285"/>
      <c r="C738" s="286"/>
      <c r="D738" s="287"/>
      <c r="E738" s="288"/>
      <c r="F738" s="289"/>
      <c r="G738" s="289"/>
      <c r="H738" s="289"/>
      <c r="I738" s="289"/>
      <c r="J738" s="289"/>
      <c r="K738" s="289"/>
      <c r="L738" s="289"/>
      <c r="M738" s="572"/>
      <c r="N738" s="572"/>
      <c r="O738" s="572"/>
      <c r="P738" s="572"/>
      <c r="Q738" s="572"/>
      <c r="R738" s="572"/>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c r="BD738" s="184"/>
      <c r="BE738" s="184"/>
      <c r="BF738" s="184"/>
      <c r="BG738" s="184"/>
      <c r="BH738" s="184"/>
      <c r="BI738" s="184"/>
      <c r="BJ738" s="184"/>
      <c r="BK738" s="184"/>
      <c r="BL738" s="184"/>
      <c r="BM738" s="184"/>
      <c r="BN738" s="184"/>
      <c r="BO738" s="184"/>
      <c r="BP738" s="184"/>
      <c r="BQ738" s="184"/>
      <c r="BR738" s="184"/>
      <c r="BS738" s="184"/>
      <c r="BT738" s="184"/>
      <c r="BU738" s="184"/>
      <c r="BV738" s="184"/>
      <c r="BW738" s="184"/>
      <c r="BX738" s="184"/>
      <c r="BY738" s="184"/>
      <c r="BZ738" s="184"/>
      <c r="CA738" s="184"/>
      <c r="CB738" s="184"/>
      <c r="CC738" s="184"/>
      <c r="CD738" s="184"/>
      <c r="CE738" s="184"/>
      <c r="CF738" s="184"/>
      <c r="CG738" s="184"/>
      <c r="CH738" s="184"/>
      <c r="CI738" s="184"/>
      <c r="CJ738" s="184"/>
      <c r="CK738" s="184"/>
      <c r="CL738" s="184"/>
      <c r="CM738" s="184"/>
      <c r="CN738" s="184"/>
      <c r="CO738" s="184"/>
      <c r="CP738" s="184"/>
      <c r="CQ738" s="184"/>
      <c r="CR738" s="184"/>
      <c r="CS738" s="184"/>
      <c r="CT738" s="184"/>
      <c r="CU738" s="184"/>
      <c r="CV738" s="184"/>
      <c r="CW738" s="184"/>
      <c r="CX738" s="184"/>
      <c r="CY738" s="184"/>
      <c r="CZ738" s="184"/>
      <c r="DA738" s="184"/>
      <c r="DB738" s="184"/>
      <c r="DC738" s="184"/>
      <c r="DD738" s="184"/>
      <c r="DE738" s="184"/>
      <c r="DF738" s="184"/>
      <c r="DG738" s="184"/>
      <c r="DH738" s="184"/>
      <c r="DI738" s="184"/>
      <c r="DJ738" s="184"/>
      <c r="DK738" s="184"/>
      <c r="DL738" s="184"/>
      <c r="DM738" s="184"/>
      <c r="DN738" s="184"/>
      <c r="DO738" s="184"/>
      <c r="DP738" s="184"/>
      <c r="DQ738" s="184"/>
      <c r="DR738" s="184"/>
      <c r="DS738" s="184"/>
      <c r="DT738" s="184"/>
      <c r="DU738" s="184"/>
      <c r="DV738" s="184"/>
      <c r="DW738" s="184"/>
      <c r="DX738" s="184"/>
      <c r="DY738" s="184"/>
      <c r="DZ738" s="184"/>
      <c r="EA738" s="184"/>
      <c r="EB738" s="184"/>
      <c r="EC738" s="184"/>
      <c r="ED738" s="184"/>
      <c r="EE738" s="184"/>
      <c r="EF738" s="184"/>
      <c r="EG738" s="184"/>
      <c r="EH738" s="184"/>
      <c r="EI738" s="184"/>
      <c r="EJ738" s="184"/>
      <c r="EK738" s="184"/>
      <c r="EL738" s="184"/>
      <c r="EM738" s="184"/>
      <c r="EN738" s="184"/>
      <c r="EO738" s="184"/>
      <c r="EP738" s="184"/>
      <c r="EQ738" s="184"/>
      <c r="ER738" s="184"/>
      <c r="ES738" s="184"/>
      <c r="ET738" s="184"/>
      <c r="EU738" s="184"/>
      <c r="EV738" s="184"/>
      <c r="EW738" s="184"/>
      <c r="EX738" s="184"/>
      <c r="EY738" s="184"/>
      <c r="EZ738" s="184"/>
      <c r="FA738" s="184"/>
      <c r="FB738" s="184"/>
      <c r="FC738" s="184"/>
      <c r="FD738" s="184"/>
      <c r="FE738" s="184"/>
      <c r="FF738" s="184"/>
      <c r="FG738" s="184"/>
      <c r="FH738" s="184"/>
      <c r="FI738" s="184"/>
      <c r="FJ738" s="184"/>
      <c r="FK738" s="184"/>
      <c r="FL738" s="184"/>
      <c r="FM738" s="184"/>
      <c r="FN738" s="184"/>
      <c r="FO738" s="184"/>
      <c r="FP738" s="184"/>
      <c r="FQ738" s="184"/>
      <c r="FR738" s="184"/>
      <c r="FS738" s="184"/>
      <c r="FT738" s="184"/>
      <c r="FU738" s="184"/>
      <c r="FV738" s="184"/>
      <c r="FW738" s="184"/>
      <c r="FX738" s="184"/>
      <c r="FY738" s="184"/>
      <c r="FZ738" s="184"/>
      <c r="GA738" s="184"/>
      <c r="GB738" s="184"/>
      <c r="GC738" s="184"/>
      <c r="GD738" s="184"/>
      <c r="GE738" s="184"/>
      <c r="GF738" s="184"/>
      <c r="GG738" s="184"/>
      <c r="GH738" s="184"/>
      <c r="GI738" s="184"/>
      <c r="GJ738" s="184"/>
      <c r="GK738" s="184"/>
      <c r="GL738" s="184"/>
      <c r="GM738" s="184"/>
      <c r="GN738" s="184"/>
      <c r="GO738" s="184"/>
      <c r="GP738" s="184"/>
      <c r="GQ738" s="184"/>
      <c r="GR738" s="184"/>
      <c r="GS738" s="184"/>
      <c r="GT738" s="184"/>
      <c r="GU738" s="184"/>
      <c r="GV738" s="184"/>
      <c r="GW738" s="184"/>
      <c r="GX738" s="184"/>
      <c r="GY738" s="184"/>
      <c r="GZ738" s="184"/>
      <c r="HA738" s="184"/>
      <c r="HB738" s="184"/>
      <c r="HC738" s="184"/>
      <c r="HD738" s="184"/>
      <c r="HE738" s="184"/>
      <c r="HF738" s="184"/>
      <c r="HG738" s="184"/>
      <c r="HH738" s="184"/>
      <c r="HI738" s="184"/>
      <c r="HJ738" s="184"/>
      <c r="HK738" s="578"/>
      <c r="HL738" s="185"/>
    </row>
    <row r="739" spans="1:220">
      <c r="A739" s="284"/>
      <c r="B739" s="285"/>
      <c r="C739" s="286"/>
      <c r="D739" s="287"/>
      <c r="E739" s="288"/>
      <c r="F739" s="289"/>
      <c r="G739" s="289"/>
      <c r="H739" s="289"/>
      <c r="I739" s="289"/>
      <c r="J739" s="289"/>
      <c r="K739" s="289"/>
      <c r="L739" s="289"/>
      <c r="M739" s="572"/>
      <c r="N739" s="572"/>
      <c r="O739" s="572"/>
      <c r="P739" s="572"/>
      <c r="Q739" s="572"/>
      <c r="R739" s="572"/>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c r="BD739" s="184"/>
      <c r="BE739" s="184"/>
      <c r="BF739" s="184"/>
      <c r="BG739" s="184"/>
      <c r="BH739" s="184"/>
      <c r="BI739" s="184"/>
      <c r="BJ739" s="184"/>
      <c r="BK739" s="184"/>
      <c r="BL739" s="184"/>
      <c r="BM739" s="184"/>
      <c r="BN739" s="184"/>
      <c r="BO739" s="184"/>
      <c r="BP739" s="184"/>
      <c r="BQ739" s="184"/>
      <c r="BR739" s="184"/>
      <c r="BS739" s="184"/>
      <c r="BT739" s="184"/>
      <c r="BU739" s="184"/>
      <c r="BV739" s="184"/>
      <c r="BW739" s="184"/>
      <c r="BX739" s="184"/>
      <c r="BY739" s="184"/>
      <c r="BZ739" s="184"/>
      <c r="CA739" s="184"/>
      <c r="CB739" s="184"/>
      <c r="CC739" s="184"/>
      <c r="CD739" s="184"/>
      <c r="CE739" s="184"/>
      <c r="CF739" s="184"/>
      <c r="CG739" s="184"/>
      <c r="CH739" s="184"/>
      <c r="CI739" s="184"/>
      <c r="CJ739" s="184"/>
      <c r="CK739" s="184"/>
      <c r="CL739" s="184"/>
      <c r="CM739" s="184"/>
      <c r="CN739" s="184"/>
      <c r="CO739" s="184"/>
      <c r="CP739" s="184"/>
      <c r="CQ739" s="184"/>
      <c r="CR739" s="184"/>
      <c r="CS739" s="184"/>
      <c r="CT739" s="184"/>
      <c r="CU739" s="184"/>
      <c r="CV739" s="184"/>
      <c r="CW739" s="184"/>
      <c r="CX739" s="184"/>
      <c r="CY739" s="184"/>
      <c r="CZ739" s="184"/>
      <c r="DA739" s="184"/>
      <c r="DB739" s="184"/>
      <c r="DC739" s="184"/>
      <c r="DD739" s="184"/>
      <c r="DE739" s="184"/>
      <c r="DF739" s="184"/>
      <c r="DG739" s="184"/>
      <c r="DH739" s="184"/>
      <c r="DI739" s="184"/>
      <c r="DJ739" s="184"/>
      <c r="DK739" s="184"/>
      <c r="DL739" s="184"/>
      <c r="DM739" s="184"/>
      <c r="DN739" s="184"/>
      <c r="DO739" s="184"/>
      <c r="DP739" s="184"/>
      <c r="DQ739" s="184"/>
      <c r="DR739" s="184"/>
      <c r="DS739" s="184"/>
      <c r="DT739" s="184"/>
      <c r="DU739" s="184"/>
      <c r="DV739" s="184"/>
      <c r="DW739" s="184"/>
      <c r="DX739" s="184"/>
      <c r="DY739" s="184"/>
      <c r="DZ739" s="184"/>
      <c r="EA739" s="184"/>
      <c r="EB739" s="184"/>
      <c r="EC739" s="184"/>
      <c r="ED739" s="184"/>
      <c r="EE739" s="184"/>
      <c r="EF739" s="184"/>
      <c r="EG739" s="184"/>
      <c r="EH739" s="184"/>
      <c r="EI739" s="184"/>
      <c r="EJ739" s="184"/>
      <c r="EK739" s="184"/>
      <c r="EL739" s="184"/>
      <c r="EM739" s="184"/>
      <c r="EN739" s="184"/>
      <c r="EO739" s="184"/>
      <c r="EP739" s="184"/>
      <c r="EQ739" s="184"/>
      <c r="ER739" s="184"/>
      <c r="ES739" s="184"/>
      <c r="ET739" s="184"/>
      <c r="EU739" s="184"/>
      <c r="EV739" s="184"/>
      <c r="EW739" s="184"/>
      <c r="EX739" s="184"/>
      <c r="EY739" s="184"/>
      <c r="EZ739" s="184"/>
      <c r="FA739" s="184"/>
      <c r="FB739" s="184"/>
      <c r="FC739" s="184"/>
      <c r="FD739" s="184"/>
      <c r="FE739" s="184"/>
      <c r="FF739" s="184"/>
      <c r="FG739" s="184"/>
      <c r="FH739" s="184"/>
      <c r="FI739" s="184"/>
      <c r="FJ739" s="184"/>
      <c r="FK739" s="184"/>
      <c r="FL739" s="184"/>
      <c r="FM739" s="184"/>
      <c r="FN739" s="184"/>
      <c r="FO739" s="184"/>
      <c r="FP739" s="184"/>
      <c r="FQ739" s="184"/>
      <c r="FR739" s="184"/>
      <c r="FS739" s="184"/>
      <c r="FT739" s="184"/>
      <c r="FU739" s="184"/>
      <c r="FV739" s="184"/>
      <c r="FW739" s="184"/>
      <c r="FX739" s="184"/>
      <c r="FY739" s="184"/>
      <c r="FZ739" s="184"/>
      <c r="GA739" s="184"/>
      <c r="GB739" s="184"/>
      <c r="GC739" s="184"/>
      <c r="GD739" s="184"/>
      <c r="GE739" s="184"/>
      <c r="GF739" s="184"/>
      <c r="GG739" s="184"/>
      <c r="GH739" s="184"/>
      <c r="GI739" s="184"/>
      <c r="GJ739" s="184"/>
      <c r="GK739" s="184"/>
      <c r="GL739" s="184"/>
      <c r="GM739" s="184"/>
      <c r="GN739" s="184"/>
      <c r="GO739" s="184"/>
      <c r="GP739" s="184"/>
      <c r="GQ739" s="184"/>
      <c r="GR739" s="184"/>
      <c r="GS739" s="184"/>
      <c r="GT739" s="184"/>
      <c r="GU739" s="184"/>
      <c r="GV739" s="184"/>
      <c r="GW739" s="184"/>
      <c r="GX739" s="184"/>
      <c r="GY739" s="184"/>
      <c r="GZ739" s="184"/>
      <c r="HA739" s="184"/>
      <c r="HB739" s="184"/>
      <c r="HC739" s="184"/>
      <c r="HD739" s="184"/>
      <c r="HE739" s="184"/>
      <c r="HF739" s="184"/>
      <c r="HG739" s="184"/>
      <c r="HH739" s="184"/>
      <c r="HI739" s="184"/>
      <c r="HJ739" s="184"/>
      <c r="HK739" s="578"/>
      <c r="HL739" s="185"/>
    </row>
    <row r="740" spans="1:220">
      <c r="A740" s="284"/>
      <c r="B740" s="285"/>
      <c r="C740" s="286"/>
      <c r="D740" s="287"/>
      <c r="E740" s="288"/>
      <c r="F740" s="289"/>
      <c r="G740" s="289"/>
      <c r="H740" s="289"/>
      <c r="I740" s="289"/>
      <c r="J740" s="289"/>
      <c r="K740" s="289"/>
      <c r="L740" s="289"/>
      <c r="M740" s="572"/>
      <c r="N740" s="572"/>
      <c r="O740" s="572"/>
      <c r="P740" s="572"/>
      <c r="Q740" s="572"/>
      <c r="R740" s="572"/>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c r="BD740" s="184"/>
      <c r="BE740" s="184"/>
      <c r="BF740" s="184"/>
      <c r="BG740" s="184"/>
      <c r="BH740" s="184"/>
      <c r="BI740" s="184"/>
      <c r="BJ740" s="184"/>
      <c r="BK740" s="184"/>
      <c r="BL740" s="184"/>
      <c r="BM740" s="184"/>
      <c r="BN740" s="184"/>
      <c r="BO740" s="184"/>
      <c r="BP740" s="184"/>
      <c r="BQ740" s="184"/>
      <c r="BR740" s="184"/>
      <c r="BS740" s="184"/>
      <c r="BT740" s="184"/>
      <c r="BU740" s="184"/>
      <c r="BV740" s="184"/>
      <c r="BW740" s="184"/>
      <c r="BX740" s="184"/>
      <c r="BY740" s="184"/>
      <c r="BZ740" s="184"/>
      <c r="CA740" s="184"/>
      <c r="CB740" s="184"/>
      <c r="CC740" s="184"/>
      <c r="CD740" s="184"/>
      <c r="CE740" s="184"/>
      <c r="CF740" s="184"/>
      <c r="CG740" s="184"/>
      <c r="CH740" s="184"/>
      <c r="CI740" s="184"/>
      <c r="CJ740" s="184"/>
      <c r="CK740" s="184"/>
      <c r="CL740" s="184"/>
      <c r="CM740" s="184"/>
      <c r="CN740" s="184"/>
      <c r="CO740" s="184"/>
      <c r="CP740" s="184"/>
      <c r="CQ740" s="184"/>
      <c r="CR740" s="184"/>
      <c r="CS740" s="184"/>
      <c r="CT740" s="184"/>
      <c r="CU740" s="184"/>
      <c r="CV740" s="184"/>
      <c r="CW740" s="184"/>
      <c r="CX740" s="184"/>
      <c r="CY740" s="184"/>
      <c r="CZ740" s="184"/>
      <c r="DA740" s="184"/>
      <c r="DB740" s="184"/>
      <c r="DC740" s="184"/>
      <c r="DD740" s="184"/>
      <c r="DE740" s="184"/>
      <c r="DF740" s="184"/>
      <c r="DG740" s="184"/>
      <c r="DH740" s="184"/>
      <c r="DI740" s="184"/>
      <c r="DJ740" s="184"/>
      <c r="DK740" s="184"/>
      <c r="DL740" s="184"/>
      <c r="DM740" s="184"/>
      <c r="DN740" s="184"/>
      <c r="DO740" s="184"/>
      <c r="DP740" s="184"/>
      <c r="DQ740" s="184"/>
      <c r="DR740" s="184"/>
      <c r="DS740" s="184"/>
      <c r="DT740" s="184"/>
      <c r="DU740" s="184"/>
      <c r="DV740" s="184"/>
      <c r="DW740" s="184"/>
      <c r="DX740" s="184"/>
      <c r="DY740" s="184"/>
      <c r="DZ740" s="184"/>
      <c r="EA740" s="184"/>
      <c r="EB740" s="184"/>
      <c r="EC740" s="184"/>
      <c r="ED740" s="184"/>
      <c r="EE740" s="184"/>
      <c r="EF740" s="184"/>
      <c r="EG740" s="184"/>
      <c r="EH740" s="184"/>
      <c r="EI740" s="184"/>
      <c r="EJ740" s="184"/>
      <c r="EK740" s="184"/>
      <c r="EL740" s="184"/>
      <c r="EM740" s="184"/>
      <c r="EN740" s="184"/>
      <c r="EO740" s="184"/>
      <c r="EP740" s="184"/>
      <c r="EQ740" s="184"/>
      <c r="ER740" s="184"/>
      <c r="ES740" s="184"/>
      <c r="ET740" s="184"/>
      <c r="EU740" s="184"/>
      <c r="EV740" s="184"/>
      <c r="EW740" s="184"/>
      <c r="EX740" s="184"/>
      <c r="EY740" s="184"/>
      <c r="EZ740" s="184"/>
      <c r="FA740" s="184"/>
      <c r="FB740" s="184"/>
      <c r="FC740" s="184"/>
      <c r="FD740" s="184"/>
      <c r="FE740" s="184"/>
      <c r="FF740" s="184"/>
      <c r="FG740" s="184"/>
      <c r="FH740" s="184"/>
      <c r="FI740" s="184"/>
      <c r="FJ740" s="184"/>
      <c r="FK740" s="184"/>
      <c r="FL740" s="184"/>
      <c r="FM740" s="184"/>
      <c r="FN740" s="184"/>
      <c r="FO740" s="184"/>
      <c r="FP740" s="184"/>
      <c r="FQ740" s="184"/>
      <c r="FR740" s="184"/>
      <c r="FS740" s="184"/>
      <c r="FT740" s="184"/>
      <c r="FU740" s="184"/>
      <c r="FV740" s="184"/>
      <c r="FW740" s="184"/>
      <c r="FX740" s="184"/>
      <c r="FY740" s="184"/>
      <c r="FZ740" s="184"/>
      <c r="GA740" s="184"/>
      <c r="GB740" s="184"/>
      <c r="GC740" s="184"/>
      <c r="GD740" s="184"/>
      <c r="GE740" s="184"/>
      <c r="GF740" s="184"/>
      <c r="GG740" s="184"/>
      <c r="GH740" s="184"/>
      <c r="GI740" s="184"/>
      <c r="GJ740" s="184"/>
      <c r="GK740" s="184"/>
      <c r="GL740" s="184"/>
      <c r="GM740" s="184"/>
      <c r="GN740" s="184"/>
      <c r="GO740" s="184"/>
      <c r="GP740" s="184"/>
      <c r="GQ740" s="184"/>
      <c r="GR740" s="184"/>
      <c r="GS740" s="184"/>
      <c r="GT740" s="184"/>
      <c r="GU740" s="184"/>
      <c r="GV740" s="184"/>
      <c r="GW740" s="184"/>
      <c r="GX740" s="184"/>
      <c r="GY740" s="184"/>
      <c r="GZ740" s="184"/>
      <c r="HA740" s="184"/>
      <c r="HB740" s="184"/>
      <c r="HC740" s="184"/>
      <c r="HD740" s="184"/>
      <c r="HE740" s="184"/>
      <c r="HF740" s="184"/>
      <c r="HG740" s="184"/>
      <c r="HH740" s="184"/>
      <c r="HI740" s="184"/>
      <c r="HJ740" s="184"/>
      <c r="HK740" s="578"/>
      <c r="HL740" s="185"/>
    </row>
    <row r="741" spans="1:220">
      <c r="A741" s="284"/>
      <c r="B741" s="285"/>
      <c r="C741" s="286"/>
      <c r="D741" s="287"/>
      <c r="E741" s="288"/>
      <c r="F741" s="289"/>
      <c r="G741" s="289"/>
      <c r="H741" s="289"/>
      <c r="I741" s="289"/>
      <c r="J741" s="289"/>
      <c r="K741" s="289"/>
      <c r="L741" s="289"/>
      <c r="M741" s="572"/>
      <c r="N741" s="572"/>
      <c r="O741" s="572"/>
      <c r="P741" s="572"/>
      <c r="Q741" s="572"/>
      <c r="R741" s="572"/>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c r="BD741" s="184"/>
      <c r="BE741" s="184"/>
      <c r="BF741" s="184"/>
      <c r="BG741" s="184"/>
      <c r="BH741" s="184"/>
      <c r="BI741" s="184"/>
      <c r="BJ741" s="184"/>
      <c r="BK741" s="184"/>
      <c r="BL741" s="184"/>
      <c r="BM741" s="184"/>
      <c r="BN741" s="184"/>
      <c r="BO741" s="184"/>
      <c r="BP741" s="184"/>
      <c r="BQ741" s="184"/>
      <c r="BR741" s="184"/>
      <c r="BS741" s="184"/>
      <c r="BT741" s="184"/>
      <c r="BU741" s="184"/>
      <c r="BV741" s="184"/>
      <c r="BW741" s="184"/>
      <c r="BX741" s="184"/>
      <c r="BY741" s="184"/>
      <c r="BZ741" s="184"/>
      <c r="CA741" s="184"/>
      <c r="CB741" s="184"/>
      <c r="CC741" s="184"/>
      <c r="CD741" s="184"/>
      <c r="CE741" s="184"/>
      <c r="CF741" s="184"/>
      <c r="CG741" s="184"/>
      <c r="CH741" s="184"/>
      <c r="CI741" s="184"/>
      <c r="CJ741" s="184"/>
      <c r="CK741" s="184"/>
      <c r="CL741" s="184"/>
      <c r="CM741" s="184"/>
      <c r="CN741" s="184"/>
      <c r="CO741" s="184"/>
      <c r="CP741" s="184"/>
      <c r="CQ741" s="184"/>
      <c r="CR741" s="184"/>
      <c r="CS741" s="184"/>
      <c r="CT741" s="184"/>
      <c r="CU741" s="184"/>
      <c r="CV741" s="184"/>
      <c r="CW741" s="184"/>
      <c r="CX741" s="184"/>
      <c r="CY741" s="184"/>
      <c r="CZ741" s="184"/>
      <c r="DA741" s="184"/>
      <c r="DB741" s="184"/>
      <c r="DC741" s="184"/>
      <c r="DD741" s="184"/>
      <c r="DE741" s="184"/>
      <c r="DF741" s="184"/>
      <c r="DG741" s="184"/>
      <c r="DH741" s="184"/>
      <c r="DI741" s="184"/>
      <c r="DJ741" s="184"/>
      <c r="DK741" s="184"/>
      <c r="DL741" s="184"/>
      <c r="DM741" s="184"/>
      <c r="DN741" s="184"/>
      <c r="DO741" s="184"/>
      <c r="DP741" s="184"/>
      <c r="DQ741" s="184"/>
      <c r="DR741" s="184"/>
      <c r="DS741" s="184"/>
      <c r="DT741" s="184"/>
      <c r="DU741" s="184"/>
      <c r="DV741" s="184"/>
      <c r="DW741" s="184"/>
      <c r="DX741" s="184"/>
      <c r="DY741" s="184"/>
      <c r="DZ741" s="184"/>
      <c r="EA741" s="184"/>
      <c r="EB741" s="184"/>
      <c r="EC741" s="184"/>
      <c r="ED741" s="184"/>
      <c r="EE741" s="184"/>
      <c r="EF741" s="184"/>
      <c r="EG741" s="184"/>
      <c r="EH741" s="184"/>
      <c r="EI741" s="184"/>
      <c r="EJ741" s="184"/>
      <c r="EK741" s="184"/>
      <c r="EL741" s="184"/>
      <c r="EM741" s="184"/>
      <c r="EN741" s="184"/>
      <c r="EO741" s="184"/>
      <c r="EP741" s="184"/>
      <c r="EQ741" s="184"/>
      <c r="ER741" s="184"/>
      <c r="ES741" s="184"/>
      <c r="ET741" s="184"/>
      <c r="EU741" s="184"/>
      <c r="EV741" s="184"/>
      <c r="EW741" s="184"/>
      <c r="EX741" s="184"/>
      <c r="EY741" s="184"/>
      <c r="EZ741" s="184"/>
      <c r="FA741" s="184"/>
      <c r="FB741" s="184"/>
      <c r="FC741" s="184"/>
      <c r="FD741" s="184"/>
      <c r="FE741" s="184"/>
      <c r="FF741" s="184"/>
      <c r="FG741" s="184"/>
      <c r="FH741" s="184"/>
      <c r="FI741" s="184"/>
      <c r="FJ741" s="184"/>
      <c r="FK741" s="184"/>
      <c r="FL741" s="184"/>
      <c r="FM741" s="184"/>
      <c r="FN741" s="184"/>
      <c r="FO741" s="184"/>
      <c r="FP741" s="184"/>
      <c r="FQ741" s="184"/>
      <c r="FR741" s="184"/>
      <c r="FS741" s="184"/>
      <c r="FT741" s="184"/>
      <c r="FU741" s="184"/>
      <c r="FV741" s="184"/>
      <c r="FW741" s="184"/>
      <c r="FX741" s="184"/>
      <c r="FY741" s="184"/>
      <c r="FZ741" s="184"/>
      <c r="GA741" s="184"/>
      <c r="GB741" s="184"/>
      <c r="GC741" s="184"/>
      <c r="GD741" s="184"/>
      <c r="GE741" s="184"/>
      <c r="GF741" s="184"/>
      <c r="GG741" s="184"/>
      <c r="GH741" s="184"/>
      <c r="GI741" s="184"/>
      <c r="GJ741" s="184"/>
      <c r="GK741" s="184"/>
      <c r="GL741" s="184"/>
      <c r="GM741" s="184"/>
      <c r="GN741" s="184"/>
      <c r="GO741" s="184"/>
      <c r="GP741" s="184"/>
      <c r="GQ741" s="184"/>
      <c r="GR741" s="184"/>
      <c r="GS741" s="184"/>
      <c r="GT741" s="184"/>
      <c r="GU741" s="184"/>
      <c r="GV741" s="184"/>
      <c r="GW741" s="184"/>
      <c r="GX741" s="184"/>
      <c r="GY741" s="184"/>
      <c r="GZ741" s="184"/>
      <c r="HA741" s="184"/>
      <c r="HB741" s="184"/>
      <c r="HC741" s="184"/>
      <c r="HD741" s="184"/>
      <c r="HE741" s="184"/>
      <c r="HF741" s="184"/>
      <c r="HG741" s="184"/>
      <c r="HH741" s="184"/>
      <c r="HI741" s="184"/>
      <c r="HJ741" s="184"/>
      <c r="HK741" s="578"/>
      <c r="HL741" s="185"/>
    </row>
    <row r="742" spans="1:220">
      <c r="A742" s="284"/>
      <c r="B742" s="285"/>
      <c r="C742" s="286"/>
      <c r="D742" s="287"/>
      <c r="E742" s="288"/>
      <c r="F742" s="289"/>
      <c r="G742" s="289"/>
      <c r="H742" s="289"/>
      <c r="I742" s="289"/>
      <c r="J742" s="289"/>
      <c r="K742" s="289"/>
      <c r="L742" s="289"/>
      <c r="M742" s="572"/>
      <c r="N742" s="572"/>
      <c r="O742" s="572"/>
      <c r="P742" s="572"/>
      <c r="Q742" s="572"/>
      <c r="R742" s="572"/>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c r="BD742" s="184"/>
      <c r="BE742" s="184"/>
      <c r="BF742" s="184"/>
      <c r="BG742" s="184"/>
      <c r="BH742" s="184"/>
      <c r="BI742" s="184"/>
      <c r="BJ742" s="184"/>
      <c r="BK742" s="184"/>
      <c r="BL742" s="184"/>
      <c r="BM742" s="184"/>
      <c r="BN742" s="184"/>
      <c r="BO742" s="184"/>
      <c r="BP742" s="184"/>
      <c r="BQ742" s="184"/>
      <c r="BR742" s="184"/>
      <c r="BS742" s="184"/>
      <c r="BT742" s="184"/>
      <c r="BU742" s="184"/>
      <c r="BV742" s="184"/>
      <c r="BW742" s="184"/>
      <c r="BX742" s="184"/>
      <c r="BY742" s="184"/>
      <c r="BZ742" s="184"/>
      <c r="CA742" s="184"/>
      <c r="CB742" s="184"/>
      <c r="CC742" s="184"/>
      <c r="CD742" s="184"/>
      <c r="CE742" s="184"/>
      <c r="CF742" s="184"/>
      <c r="CG742" s="184"/>
      <c r="CH742" s="184"/>
      <c r="CI742" s="184"/>
      <c r="CJ742" s="184"/>
      <c r="CK742" s="184"/>
      <c r="CL742" s="184"/>
      <c r="CM742" s="184"/>
      <c r="CN742" s="184"/>
      <c r="CO742" s="184"/>
      <c r="CP742" s="184"/>
      <c r="CQ742" s="184"/>
      <c r="CR742" s="184"/>
      <c r="CS742" s="184"/>
      <c r="CT742" s="184"/>
      <c r="CU742" s="184"/>
      <c r="CV742" s="184"/>
      <c r="CW742" s="184"/>
      <c r="CX742" s="184"/>
      <c r="CY742" s="184"/>
      <c r="CZ742" s="184"/>
      <c r="DA742" s="184"/>
      <c r="DB742" s="184"/>
      <c r="DC742" s="184"/>
      <c r="DD742" s="184"/>
      <c r="DE742" s="184"/>
      <c r="DF742" s="184"/>
      <c r="DG742" s="184"/>
      <c r="DH742" s="184"/>
      <c r="DI742" s="184"/>
      <c r="DJ742" s="184"/>
      <c r="DK742" s="184"/>
      <c r="DL742" s="184"/>
      <c r="DM742" s="184"/>
      <c r="DN742" s="184"/>
      <c r="DO742" s="184"/>
      <c r="DP742" s="184"/>
      <c r="DQ742" s="184"/>
      <c r="DR742" s="184"/>
      <c r="DS742" s="184"/>
      <c r="DT742" s="184"/>
      <c r="DU742" s="184"/>
      <c r="DV742" s="184"/>
      <c r="DW742" s="184"/>
      <c r="DX742" s="184"/>
      <c r="DY742" s="184"/>
      <c r="DZ742" s="184"/>
      <c r="EA742" s="184"/>
      <c r="EB742" s="184"/>
      <c r="EC742" s="184"/>
      <c r="ED742" s="184"/>
      <c r="EE742" s="184"/>
      <c r="EF742" s="184"/>
      <c r="EG742" s="184"/>
      <c r="EH742" s="184"/>
      <c r="EI742" s="184"/>
      <c r="EJ742" s="184"/>
      <c r="EK742" s="184"/>
      <c r="EL742" s="184"/>
      <c r="EM742" s="184"/>
      <c r="EN742" s="184"/>
      <c r="EO742" s="184"/>
      <c r="EP742" s="184"/>
      <c r="EQ742" s="184"/>
      <c r="ER742" s="184"/>
      <c r="ES742" s="184"/>
      <c r="ET742" s="184"/>
      <c r="EU742" s="184"/>
      <c r="EV742" s="184"/>
      <c r="EW742" s="184"/>
      <c r="EX742" s="184"/>
      <c r="EY742" s="184"/>
      <c r="EZ742" s="184"/>
      <c r="FA742" s="184"/>
      <c r="FB742" s="184"/>
      <c r="FC742" s="184"/>
      <c r="FD742" s="184"/>
      <c r="FE742" s="184"/>
      <c r="FF742" s="184"/>
      <c r="FG742" s="184"/>
      <c r="FH742" s="184"/>
      <c r="FI742" s="184"/>
      <c r="FJ742" s="184"/>
      <c r="FK742" s="184"/>
      <c r="FL742" s="184"/>
      <c r="FM742" s="184"/>
      <c r="FN742" s="184"/>
      <c r="FO742" s="184"/>
      <c r="FP742" s="184"/>
      <c r="FQ742" s="184"/>
      <c r="FR742" s="184"/>
      <c r="FS742" s="184"/>
      <c r="FT742" s="184"/>
      <c r="FU742" s="184"/>
      <c r="FV742" s="184"/>
      <c r="FW742" s="184"/>
      <c r="FX742" s="184"/>
      <c r="FY742" s="184"/>
      <c r="FZ742" s="184"/>
      <c r="GA742" s="184"/>
      <c r="GB742" s="184"/>
      <c r="GC742" s="184"/>
      <c r="GD742" s="184"/>
      <c r="GE742" s="184"/>
      <c r="GF742" s="184"/>
      <c r="GG742" s="184"/>
      <c r="GH742" s="184"/>
      <c r="GI742" s="184"/>
      <c r="GJ742" s="184"/>
      <c r="GK742" s="184"/>
      <c r="GL742" s="184"/>
      <c r="GM742" s="184"/>
      <c r="GN742" s="184"/>
      <c r="GO742" s="184"/>
      <c r="GP742" s="184"/>
      <c r="GQ742" s="184"/>
      <c r="GR742" s="184"/>
      <c r="GS742" s="184"/>
      <c r="GT742" s="184"/>
      <c r="GU742" s="184"/>
      <c r="GV742" s="184"/>
      <c r="GW742" s="184"/>
      <c r="GX742" s="184"/>
      <c r="GY742" s="184"/>
      <c r="GZ742" s="184"/>
      <c r="HA742" s="184"/>
      <c r="HB742" s="184"/>
      <c r="HC742" s="184"/>
      <c r="HD742" s="184"/>
      <c r="HE742" s="184"/>
      <c r="HF742" s="184"/>
      <c r="HG742" s="184"/>
      <c r="HH742" s="184"/>
      <c r="HI742" s="184"/>
      <c r="HJ742" s="184"/>
      <c r="HK742" s="578"/>
      <c r="HL742" s="185"/>
    </row>
    <row r="743" spans="1:220">
      <c r="A743" s="284"/>
      <c r="B743" s="285"/>
      <c r="C743" s="286"/>
      <c r="D743" s="287"/>
      <c r="E743" s="288"/>
      <c r="F743" s="289"/>
      <c r="G743" s="289"/>
      <c r="H743" s="289"/>
      <c r="I743" s="289"/>
      <c r="J743" s="289"/>
      <c r="K743" s="289"/>
      <c r="L743" s="289"/>
      <c r="M743" s="572"/>
      <c r="N743" s="572"/>
      <c r="O743" s="572"/>
      <c r="P743" s="572"/>
      <c r="Q743" s="572"/>
      <c r="R743" s="572"/>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c r="BD743" s="184"/>
      <c r="BE743" s="184"/>
      <c r="BF743" s="184"/>
      <c r="BG743" s="184"/>
      <c r="BH743" s="184"/>
      <c r="BI743" s="184"/>
      <c r="BJ743" s="184"/>
      <c r="BK743" s="184"/>
      <c r="BL743" s="184"/>
      <c r="BM743" s="184"/>
      <c r="BN743" s="184"/>
      <c r="BO743" s="184"/>
      <c r="BP743" s="184"/>
      <c r="BQ743" s="184"/>
      <c r="BR743" s="184"/>
      <c r="BS743" s="184"/>
      <c r="BT743" s="184"/>
      <c r="BU743" s="184"/>
      <c r="BV743" s="184"/>
      <c r="BW743" s="184"/>
      <c r="BX743" s="184"/>
      <c r="BY743" s="184"/>
      <c r="BZ743" s="184"/>
      <c r="CA743" s="184"/>
      <c r="CB743" s="184"/>
      <c r="CC743" s="184"/>
      <c r="CD743" s="184"/>
      <c r="CE743" s="184"/>
      <c r="CF743" s="184"/>
      <c r="CG743" s="184"/>
      <c r="CH743" s="184"/>
      <c r="CI743" s="184"/>
      <c r="CJ743" s="184"/>
      <c r="CK743" s="184"/>
      <c r="CL743" s="184"/>
      <c r="CM743" s="184"/>
      <c r="CN743" s="184"/>
      <c r="CO743" s="184"/>
      <c r="CP743" s="184"/>
      <c r="CQ743" s="184"/>
      <c r="CR743" s="184"/>
      <c r="CS743" s="184"/>
      <c r="CT743" s="184"/>
      <c r="CU743" s="184"/>
      <c r="CV743" s="184"/>
      <c r="CW743" s="184"/>
      <c r="CX743" s="184"/>
      <c r="CY743" s="184"/>
      <c r="CZ743" s="184"/>
      <c r="DA743" s="184"/>
      <c r="DB743" s="184"/>
      <c r="DC743" s="184"/>
      <c r="DD743" s="184"/>
      <c r="DE743" s="184"/>
      <c r="DF743" s="184"/>
      <c r="DG743" s="184"/>
      <c r="DH743" s="184"/>
      <c r="DI743" s="184"/>
      <c r="DJ743" s="184"/>
      <c r="DK743" s="184"/>
      <c r="DL743" s="184"/>
      <c r="DM743" s="184"/>
      <c r="DN743" s="184"/>
      <c r="DO743" s="184"/>
      <c r="DP743" s="184"/>
      <c r="DQ743" s="184"/>
      <c r="DR743" s="184"/>
      <c r="DS743" s="184"/>
      <c r="DT743" s="184"/>
      <c r="DU743" s="184"/>
      <c r="DV743" s="184"/>
      <c r="DW743" s="184"/>
      <c r="DX743" s="184"/>
      <c r="DY743" s="184"/>
      <c r="DZ743" s="184"/>
      <c r="EA743" s="184"/>
      <c r="EB743" s="184"/>
      <c r="EC743" s="184"/>
      <c r="ED743" s="184"/>
      <c r="EE743" s="184"/>
      <c r="EF743" s="184"/>
      <c r="EG743" s="184"/>
      <c r="EH743" s="184"/>
      <c r="EI743" s="184"/>
      <c r="EJ743" s="184"/>
      <c r="EK743" s="184"/>
      <c r="EL743" s="184"/>
      <c r="EM743" s="184"/>
      <c r="EN743" s="184"/>
      <c r="EO743" s="184"/>
      <c r="EP743" s="184"/>
      <c r="EQ743" s="184"/>
      <c r="ER743" s="184"/>
      <c r="ES743" s="184"/>
      <c r="ET743" s="184"/>
      <c r="EU743" s="184"/>
      <c r="EV743" s="184"/>
      <c r="EW743" s="184"/>
      <c r="EX743" s="184"/>
      <c r="EY743" s="184"/>
      <c r="EZ743" s="184"/>
      <c r="FA743" s="184"/>
      <c r="FB743" s="184"/>
      <c r="FC743" s="184"/>
      <c r="FD743" s="184"/>
      <c r="FE743" s="184"/>
      <c r="FF743" s="184"/>
      <c r="FG743" s="184"/>
      <c r="FH743" s="184"/>
      <c r="FI743" s="184"/>
      <c r="FJ743" s="184"/>
      <c r="FK743" s="184"/>
      <c r="FL743" s="184"/>
      <c r="FM743" s="184"/>
      <c r="FN743" s="184"/>
      <c r="FO743" s="184"/>
      <c r="FP743" s="184"/>
      <c r="FQ743" s="184"/>
      <c r="FR743" s="184"/>
      <c r="FS743" s="184"/>
      <c r="FT743" s="184"/>
      <c r="FU743" s="184"/>
      <c r="FV743" s="184"/>
      <c r="FW743" s="184"/>
      <c r="FX743" s="184"/>
      <c r="FY743" s="184"/>
      <c r="FZ743" s="184"/>
      <c r="GA743" s="184"/>
      <c r="GB743" s="184"/>
      <c r="GC743" s="184"/>
      <c r="GD743" s="184"/>
      <c r="GE743" s="184"/>
      <c r="GF743" s="184"/>
      <c r="GG743" s="184"/>
      <c r="GH743" s="184"/>
      <c r="GI743" s="184"/>
      <c r="GJ743" s="184"/>
      <c r="GK743" s="184"/>
      <c r="GL743" s="184"/>
      <c r="GM743" s="184"/>
      <c r="GN743" s="184"/>
      <c r="GO743" s="184"/>
      <c r="GP743" s="184"/>
      <c r="GQ743" s="184"/>
      <c r="GR743" s="184"/>
      <c r="GS743" s="184"/>
      <c r="GT743" s="184"/>
      <c r="GU743" s="184"/>
      <c r="GV743" s="184"/>
      <c r="GW743" s="184"/>
      <c r="GX743" s="184"/>
      <c r="GY743" s="184"/>
      <c r="GZ743" s="184"/>
      <c r="HA743" s="184"/>
      <c r="HB743" s="184"/>
      <c r="HC743" s="184"/>
      <c r="HD743" s="184"/>
      <c r="HE743" s="184"/>
      <c r="HF743" s="184"/>
      <c r="HG743" s="184"/>
      <c r="HH743" s="184"/>
      <c r="HI743" s="184"/>
      <c r="HJ743" s="184"/>
      <c r="HK743" s="578"/>
      <c r="HL743" s="185"/>
    </row>
    <row r="744" spans="1:220">
      <c r="A744" s="284"/>
      <c r="B744" s="285"/>
      <c r="C744" s="286"/>
      <c r="D744" s="287"/>
      <c r="E744" s="288"/>
      <c r="F744" s="289"/>
      <c r="G744" s="289"/>
      <c r="H744" s="289"/>
      <c r="I744" s="289"/>
      <c r="J744" s="289"/>
      <c r="K744" s="289"/>
      <c r="L744" s="289"/>
      <c r="M744" s="572"/>
      <c r="N744" s="572"/>
      <c r="O744" s="572"/>
      <c r="P744" s="572"/>
      <c r="Q744" s="572"/>
      <c r="R744" s="572"/>
      <c r="S744" s="184"/>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4"/>
      <c r="AT744" s="184"/>
      <c r="AU744" s="184"/>
      <c r="AV744" s="184"/>
      <c r="AW744" s="184"/>
      <c r="AX744" s="184"/>
      <c r="AY744" s="184"/>
      <c r="AZ744" s="184"/>
      <c r="BA744" s="184"/>
      <c r="BB744" s="184"/>
      <c r="BC744" s="184"/>
      <c r="BD744" s="184"/>
      <c r="BE744" s="184"/>
      <c r="BF744" s="184"/>
      <c r="BG744" s="184"/>
      <c r="BH744" s="184"/>
      <c r="BI744" s="184"/>
      <c r="BJ744" s="184"/>
      <c r="BK744" s="184"/>
      <c r="BL744" s="184"/>
      <c r="BM744" s="184"/>
      <c r="BN744" s="184"/>
      <c r="BO744" s="184"/>
      <c r="BP744" s="184"/>
      <c r="BQ744" s="184"/>
      <c r="BR744" s="184"/>
      <c r="BS744" s="184"/>
      <c r="BT744" s="184"/>
      <c r="BU744" s="184"/>
      <c r="BV744" s="184"/>
      <c r="BW744" s="184"/>
      <c r="BX744" s="184"/>
      <c r="BY744" s="184"/>
      <c r="BZ744" s="184"/>
      <c r="CA744" s="184"/>
      <c r="CB744" s="184"/>
      <c r="CC744" s="184"/>
      <c r="CD744" s="184"/>
      <c r="CE744" s="184"/>
      <c r="CF744" s="184"/>
      <c r="CG744" s="184"/>
      <c r="CH744" s="184"/>
      <c r="CI744" s="184"/>
      <c r="CJ744" s="184"/>
      <c r="CK744" s="184"/>
      <c r="CL744" s="184"/>
      <c r="CM744" s="184"/>
      <c r="CN744" s="184"/>
      <c r="CO744" s="184"/>
      <c r="CP744" s="184"/>
      <c r="CQ744" s="184"/>
      <c r="CR744" s="184"/>
      <c r="CS744" s="184"/>
      <c r="CT744" s="184"/>
      <c r="CU744" s="184"/>
      <c r="CV744" s="184"/>
      <c r="CW744" s="184"/>
      <c r="CX744" s="184"/>
      <c r="CY744" s="184"/>
      <c r="CZ744" s="184"/>
      <c r="DA744" s="184"/>
      <c r="DB744" s="184"/>
      <c r="DC744" s="184"/>
      <c r="DD744" s="184"/>
      <c r="DE744" s="184"/>
      <c r="DF744" s="184"/>
      <c r="DG744" s="184"/>
      <c r="DH744" s="184"/>
      <c r="DI744" s="184"/>
      <c r="DJ744" s="184"/>
      <c r="DK744" s="184"/>
      <c r="DL744" s="184"/>
      <c r="DM744" s="184"/>
      <c r="DN744" s="184"/>
      <c r="DO744" s="184"/>
      <c r="DP744" s="184"/>
      <c r="DQ744" s="184"/>
      <c r="DR744" s="184"/>
      <c r="DS744" s="184"/>
      <c r="DT744" s="184"/>
      <c r="DU744" s="184"/>
      <c r="DV744" s="184"/>
      <c r="DW744" s="184"/>
      <c r="DX744" s="184"/>
      <c r="DY744" s="184"/>
      <c r="DZ744" s="184"/>
      <c r="EA744" s="184"/>
      <c r="EB744" s="184"/>
      <c r="EC744" s="184"/>
      <c r="ED744" s="184"/>
      <c r="EE744" s="184"/>
      <c r="EF744" s="184"/>
      <c r="EG744" s="184"/>
      <c r="EH744" s="184"/>
      <c r="EI744" s="184"/>
      <c r="EJ744" s="184"/>
      <c r="EK744" s="184"/>
      <c r="EL744" s="184"/>
      <c r="EM744" s="184"/>
      <c r="EN744" s="184"/>
      <c r="EO744" s="184"/>
      <c r="EP744" s="184"/>
      <c r="EQ744" s="184"/>
      <c r="ER744" s="184"/>
      <c r="ES744" s="184"/>
      <c r="ET744" s="184"/>
      <c r="EU744" s="184"/>
      <c r="EV744" s="184"/>
      <c r="EW744" s="184"/>
      <c r="EX744" s="184"/>
      <c r="EY744" s="184"/>
      <c r="EZ744" s="184"/>
      <c r="FA744" s="184"/>
      <c r="FB744" s="184"/>
      <c r="FC744" s="184"/>
      <c r="FD744" s="184"/>
      <c r="FE744" s="184"/>
      <c r="FF744" s="184"/>
      <c r="FG744" s="184"/>
      <c r="FH744" s="184"/>
      <c r="FI744" s="184"/>
      <c r="FJ744" s="184"/>
      <c r="FK744" s="184"/>
      <c r="FL744" s="184"/>
      <c r="FM744" s="184"/>
      <c r="FN744" s="184"/>
      <c r="FO744" s="184"/>
      <c r="FP744" s="184"/>
      <c r="FQ744" s="184"/>
      <c r="FR744" s="184"/>
      <c r="FS744" s="184"/>
      <c r="FT744" s="184"/>
      <c r="FU744" s="184"/>
      <c r="FV744" s="184"/>
      <c r="FW744" s="184"/>
      <c r="FX744" s="184"/>
      <c r="FY744" s="184"/>
      <c r="FZ744" s="184"/>
      <c r="GA744" s="184"/>
      <c r="GB744" s="184"/>
      <c r="GC744" s="184"/>
      <c r="GD744" s="184"/>
      <c r="GE744" s="184"/>
      <c r="GF744" s="184"/>
      <c r="GG744" s="184"/>
      <c r="GH744" s="184"/>
      <c r="GI744" s="184"/>
      <c r="GJ744" s="184"/>
      <c r="GK744" s="184"/>
      <c r="GL744" s="184"/>
      <c r="GM744" s="184"/>
      <c r="GN744" s="184"/>
      <c r="GO744" s="184"/>
      <c r="GP744" s="184"/>
      <c r="GQ744" s="184"/>
      <c r="GR744" s="184"/>
      <c r="GS744" s="184"/>
      <c r="GT744" s="184"/>
      <c r="GU744" s="184"/>
      <c r="GV744" s="184"/>
      <c r="GW744" s="184"/>
      <c r="GX744" s="184"/>
      <c r="GY744" s="184"/>
      <c r="GZ744" s="184"/>
      <c r="HA744" s="184"/>
      <c r="HB744" s="184"/>
      <c r="HC744" s="184"/>
      <c r="HD744" s="184"/>
      <c r="HE744" s="184"/>
      <c r="HF744" s="184"/>
      <c r="HG744" s="184"/>
      <c r="HH744" s="184"/>
      <c r="HI744" s="184"/>
      <c r="HJ744" s="184"/>
      <c r="HK744" s="578"/>
      <c r="HL744" s="185"/>
    </row>
    <row r="745" spans="1:220">
      <c r="A745" s="284"/>
      <c r="B745" s="285"/>
      <c r="C745" s="286"/>
      <c r="D745" s="287"/>
      <c r="E745" s="288"/>
      <c r="F745" s="289"/>
      <c r="G745" s="289"/>
      <c r="H745" s="289"/>
      <c r="I745" s="289"/>
      <c r="J745" s="289"/>
      <c r="K745" s="289"/>
      <c r="L745" s="289"/>
      <c r="M745" s="572"/>
      <c r="N745" s="572"/>
      <c r="O745" s="572"/>
      <c r="P745" s="572"/>
      <c r="Q745" s="572"/>
      <c r="R745" s="572"/>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c r="BD745" s="184"/>
      <c r="BE745" s="184"/>
      <c r="BF745" s="184"/>
      <c r="BG745" s="184"/>
      <c r="BH745" s="184"/>
      <c r="BI745" s="184"/>
      <c r="BJ745" s="184"/>
      <c r="BK745" s="184"/>
      <c r="BL745" s="184"/>
      <c r="BM745" s="184"/>
      <c r="BN745" s="184"/>
      <c r="BO745" s="184"/>
      <c r="BP745" s="184"/>
      <c r="BQ745" s="184"/>
      <c r="BR745" s="184"/>
      <c r="BS745" s="184"/>
      <c r="BT745" s="184"/>
      <c r="BU745" s="184"/>
      <c r="BV745" s="184"/>
      <c r="BW745" s="184"/>
      <c r="BX745" s="184"/>
      <c r="BY745" s="184"/>
      <c r="BZ745" s="184"/>
      <c r="CA745" s="184"/>
      <c r="CB745" s="184"/>
      <c r="CC745" s="184"/>
      <c r="CD745" s="184"/>
      <c r="CE745" s="184"/>
      <c r="CF745" s="184"/>
      <c r="CG745" s="184"/>
      <c r="CH745" s="184"/>
      <c r="CI745" s="184"/>
      <c r="CJ745" s="184"/>
      <c r="CK745" s="184"/>
      <c r="CL745" s="184"/>
      <c r="CM745" s="184"/>
      <c r="CN745" s="184"/>
      <c r="CO745" s="184"/>
      <c r="CP745" s="184"/>
      <c r="CQ745" s="184"/>
      <c r="CR745" s="184"/>
      <c r="CS745" s="184"/>
      <c r="CT745" s="184"/>
      <c r="CU745" s="184"/>
      <c r="CV745" s="184"/>
      <c r="CW745" s="184"/>
      <c r="CX745" s="184"/>
      <c r="CY745" s="184"/>
      <c r="CZ745" s="184"/>
      <c r="DA745" s="184"/>
      <c r="DB745" s="184"/>
      <c r="DC745" s="184"/>
      <c r="DD745" s="184"/>
      <c r="DE745" s="184"/>
      <c r="DF745" s="184"/>
      <c r="DG745" s="184"/>
      <c r="DH745" s="184"/>
      <c r="DI745" s="184"/>
      <c r="DJ745" s="184"/>
      <c r="DK745" s="184"/>
      <c r="DL745" s="184"/>
      <c r="DM745" s="184"/>
      <c r="DN745" s="184"/>
      <c r="DO745" s="184"/>
      <c r="DP745" s="184"/>
      <c r="DQ745" s="184"/>
      <c r="DR745" s="184"/>
      <c r="DS745" s="184"/>
      <c r="DT745" s="184"/>
      <c r="DU745" s="184"/>
      <c r="DV745" s="184"/>
      <c r="DW745" s="184"/>
      <c r="DX745" s="184"/>
      <c r="DY745" s="184"/>
      <c r="DZ745" s="184"/>
      <c r="EA745" s="184"/>
      <c r="EB745" s="184"/>
      <c r="EC745" s="184"/>
      <c r="ED745" s="184"/>
      <c r="EE745" s="184"/>
      <c r="EF745" s="184"/>
      <c r="EG745" s="184"/>
      <c r="EH745" s="184"/>
      <c r="EI745" s="184"/>
      <c r="EJ745" s="184"/>
      <c r="EK745" s="184"/>
      <c r="EL745" s="184"/>
      <c r="EM745" s="184"/>
      <c r="EN745" s="184"/>
      <c r="EO745" s="184"/>
      <c r="EP745" s="184"/>
      <c r="EQ745" s="184"/>
      <c r="ER745" s="184"/>
      <c r="ES745" s="184"/>
      <c r="ET745" s="184"/>
      <c r="EU745" s="184"/>
      <c r="EV745" s="184"/>
      <c r="EW745" s="184"/>
      <c r="EX745" s="184"/>
      <c r="EY745" s="184"/>
      <c r="EZ745" s="184"/>
      <c r="FA745" s="184"/>
      <c r="FB745" s="184"/>
      <c r="FC745" s="184"/>
      <c r="FD745" s="184"/>
      <c r="FE745" s="184"/>
      <c r="FF745" s="184"/>
      <c r="FG745" s="184"/>
      <c r="FH745" s="184"/>
      <c r="FI745" s="184"/>
      <c r="FJ745" s="184"/>
      <c r="FK745" s="184"/>
      <c r="FL745" s="184"/>
      <c r="FM745" s="184"/>
      <c r="FN745" s="184"/>
      <c r="FO745" s="184"/>
      <c r="FP745" s="184"/>
      <c r="FQ745" s="184"/>
      <c r="FR745" s="184"/>
      <c r="FS745" s="184"/>
      <c r="FT745" s="184"/>
      <c r="FU745" s="184"/>
      <c r="FV745" s="184"/>
      <c r="FW745" s="184"/>
      <c r="FX745" s="184"/>
      <c r="FY745" s="184"/>
      <c r="FZ745" s="184"/>
      <c r="GA745" s="184"/>
      <c r="GB745" s="184"/>
      <c r="GC745" s="184"/>
      <c r="GD745" s="184"/>
      <c r="GE745" s="184"/>
      <c r="GF745" s="184"/>
      <c r="GG745" s="184"/>
      <c r="GH745" s="184"/>
      <c r="GI745" s="184"/>
      <c r="GJ745" s="184"/>
      <c r="GK745" s="184"/>
      <c r="GL745" s="184"/>
      <c r="GM745" s="184"/>
      <c r="GN745" s="184"/>
      <c r="GO745" s="184"/>
      <c r="GP745" s="184"/>
      <c r="GQ745" s="184"/>
      <c r="GR745" s="184"/>
      <c r="GS745" s="184"/>
      <c r="GT745" s="184"/>
      <c r="GU745" s="184"/>
      <c r="GV745" s="184"/>
      <c r="GW745" s="184"/>
      <c r="GX745" s="184"/>
      <c r="GY745" s="184"/>
      <c r="GZ745" s="184"/>
      <c r="HA745" s="184"/>
      <c r="HB745" s="184"/>
      <c r="HC745" s="184"/>
      <c r="HD745" s="184"/>
      <c r="HE745" s="184"/>
      <c r="HF745" s="184"/>
      <c r="HG745" s="184"/>
      <c r="HH745" s="184"/>
      <c r="HI745" s="184"/>
      <c r="HJ745" s="184"/>
      <c r="HK745" s="578"/>
      <c r="HL745" s="185"/>
    </row>
    <row r="746" spans="1:220">
      <c r="A746" s="284"/>
      <c r="B746" s="285"/>
      <c r="C746" s="286"/>
      <c r="D746" s="287"/>
      <c r="E746" s="288"/>
      <c r="F746" s="289"/>
      <c r="G746" s="289"/>
      <c r="H746" s="289"/>
      <c r="I746" s="289"/>
      <c r="J746" s="289"/>
      <c r="K746" s="289"/>
      <c r="L746" s="289"/>
      <c r="M746" s="572"/>
      <c r="N746" s="572"/>
      <c r="O746" s="572"/>
      <c r="P746" s="572"/>
      <c r="Q746" s="572"/>
      <c r="R746" s="572"/>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c r="BX746" s="184"/>
      <c r="BY746" s="184"/>
      <c r="BZ746" s="184"/>
      <c r="CA746" s="184"/>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c r="CW746" s="184"/>
      <c r="CX746" s="184"/>
      <c r="CY746" s="184"/>
      <c r="CZ746" s="184"/>
      <c r="DA746" s="184"/>
      <c r="DB746" s="184"/>
      <c r="DC746" s="184"/>
      <c r="DD746" s="184"/>
      <c r="DE746" s="184"/>
      <c r="DF746" s="184"/>
      <c r="DG746" s="184"/>
      <c r="DH746" s="184"/>
      <c r="DI746" s="184"/>
      <c r="DJ746" s="184"/>
      <c r="DK746" s="184"/>
      <c r="DL746" s="184"/>
      <c r="DM746" s="184"/>
      <c r="DN746" s="184"/>
      <c r="DO746" s="184"/>
      <c r="DP746" s="184"/>
      <c r="DQ746" s="184"/>
      <c r="DR746" s="184"/>
      <c r="DS746" s="184"/>
      <c r="DT746" s="184"/>
      <c r="DU746" s="184"/>
      <c r="DV746" s="184"/>
      <c r="DW746" s="184"/>
      <c r="DX746" s="184"/>
      <c r="DY746" s="184"/>
      <c r="DZ746" s="184"/>
      <c r="EA746" s="184"/>
      <c r="EB746" s="184"/>
      <c r="EC746" s="184"/>
      <c r="ED746" s="184"/>
      <c r="EE746" s="184"/>
      <c r="EF746" s="184"/>
      <c r="EG746" s="184"/>
      <c r="EH746" s="184"/>
      <c r="EI746" s="184"/>
      <c r="EJ746" s="184"/>
      <c r="EK746" s="184"/>
      <c r="EL746" s="184"/>
      <c r="EM746" s="184"/>
      <c r="EN746" s="184"/>
      <c r="EO746" s="184"/>
      <c r="EP746" s="184"/>
      <c r="EQ746" s="184"/>
      <c r="ER746" s="184"/>
      <c r="ES746" s="184"/>
      <c r="ET746" s="184"/>
      <c r="EU746" s="184"/>
      <c r="EV746" s="184"/>
      <c r="EW746" s="184"/>
      <c r="EX746" s="184"/>
      <c r="EY746" s="184"/>
      <c r="EZ746" s="184"/>
      <c r="FA746" s="184"/>
      <c r="FB746" s="184"/>
      <c r="FC746" s="184"/>
      <c r="FD746" s="184"/>
      <c r="FE746" s="184"/>
      <c r="FF746" s="184"/>
      <c r="FG746" s="184"/>
      <c r="FH746" s="184"/>
      <c r="FI746" s="184"/>
      <c r="FJ746" s="184"/>
      <c r="FK746" s="184"/>
      <c r="FL746" s="184"/>
      <c r="FM746" s="184"/>
      <c r="FN746" s="184"/>
      <c r="FO746" s="184"/>
      <c r="FP746" s="184"/>
      <c r="FQ746" s="184"/>
      <c r="FR746" s="184"/>
      <c r="FS746" s="184"/>
      <c r="FT746" s="184"/>
      <c r="FU746" s="184"/>
      <c r="FV746" s="184"/>
      <c r="FW746" s="184"/>
      <c r="FX746" s="184"/>
      <c r="FY746" s="184"/>
      <c r="FZ746" s="184"/>
      <c r="GA746" s="184"/>
      <c r="GB746" s="184"/>
      <c r="GC746" s="184"/>
      <c r="GD746" s="184"/>
      <c r="GE746" s="184"/>
      <c r="GF746" s="184"/>
      <c r="GG746" s="184"/>
      <c r="GH746" s="184"/>
      <c r="GI746" s="184"/>
      <c r="GJ746" s="184"/>
      <c r="GK746" s="184"/>
      <c r="GL746" s="184"/>
      <c r="GM746" s="184"/>
      <c r="GN746" s="184"/>
      <c r="GO746" s="184"/>
      <c r="GP746" s="184"/>
      <c r="GQ746" s="184"/>
      <c r="GR746" s="184"/>
      <c r="GS746" s="184"/>
      <c r="GT746" s="184"/>
      <c r="GU746" s="184"/>
      <c r="GV746" s="184"/>
      <c r="GW746" s="184"/>
      <c r="GX746" s="184"/>
      <c r="GY746" s="184"/>
      <c r="GZ746" s="184"/>
      <c r="HA746" s="184"/>
      <c r="HB746" s="184"/>
      <c r="HC746" s="184"/>
      <c r="HD746" s="184"/>
      <c r="HE746" s="184"/>
      <c r="HF746" s="184"/>
      <c r="HG746" s="184"/>
      <c r="HH746" s="184"/>
      <c r="HI746" s="184"/>
      <c r="HJ746" s="184"/>
      <c r="HK746" s="578"/>
      <c r="HL746" s="185"/>
    </row>
    <row r="747" spans="1:220">
      <c r="A747" s="284"/>
      <c r="B747" s="285"/>
      <c r="C747" s="286"/>
      <c r="D747" s="287"/>
      <c r="E747" s="288"/>
      <c r="F747" s="289"/>
      <c r="G747" s="289"/>
      <c r="H747" s="289"/>
      <c r="I747" s="289"/>
      <c r="J747" s="289"/>
      <c r="K747" s="289"/>
      <c r="L747" s="289"/>
      <c r="M747" s="572"/>
      <c r="N747" s="572"/>
      <c r="O747" s="572"/>
      <c r="P747" s="572"/>
      <c r="Q747" s="572"/>
      <c r="R747" s="572"/>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c r="BD747" s="184"/>
      <c r="BE747" s="184"/>
      <c r="BF747" s="184"/>
      <c r="BG747" s="184"/>
      <c r="BH747" s="184"/>
      <c r="BI747" s="184"/>
      <c r="BJ747" s="184"/>
      <c r="BK747" s="184"/>
      <c r="BL747" s="184"/>
      <c r="BM747" s="184"/>
      <c r="BN747" s="184"/>
      <c r="BO747" s="184"/>
      <c r="BP747" s="184"/>
      <c r="BQ747" s="184"/>
      <c r="BR747" s="184"/>
      <c r="BS747" s="184"/>
      <c r="BT747" s="184"/>
      <c r="BU747" s="184"/>
      <c r="BV747" s="184"/>
      <c r="BW747" s="184"/>
      <c r="BX747" s="184"/>
      <c r="BY747" s="184"/>
      <c r="BZ747" s="184"/>
      <c r="CA747" s="184"/>
      <c r="CB747" s="184"/>
      <c r="CC747" s="184"/>
      <c r="CD747" s="184"/>
      <c r="CE747" s="184"/>
      <c r="CF747" s="184"/>
      <c r="CG747" s="184"/>
      <c r="CH747" s="184"/>
      <c r="CI747" s="184"/>
      <c r="CJ747" s="184"/>
      <c r="CK747" s="184"/>
      <c r="CL747" s="184"/>
      <c r="CM747" s="184"/>
      <c r="CN747" s="184"/>
      <c r="CO747" s="184"/>
      <c r="CP747" s="184"/>
      <c r="CQ747" s="184"/>
      <c r="CR747" s="184"/>
      <c r="CS747" s="184"/>
      <c r="CT747" s="184"/>
      <c r="CU747" s="184"/>
      <c r="CV747" s="184"/>
      <c r="CW747" s="184"/>
      <c r="CX747" s="184"/>
      <c r="CY747" s="184"/>
      <c r="CZ747" s="184"/>
      <c r="DA747" s="184"/>
      <c r="DB747" s="184"/>
      <c r="DC747" s="184"/>
      <c r="DD747" s="184"/>
      <c r="DE747" s="184"/>
      <c r="DF747" s="184"/>
      <c r="DG747" s="184"/>
      <c r="DH747" s="184"/>
      <c r="DI747" s="184"/>
      <c r="DJ747" s="184"/>
      <c r="DK747" s="184"/>
      <c r="DL747" s="184"/>
      <c r="DM747" s="184"/>
      <c r="DN747" s="184"/>
      <c r="DO747" s="184"/>
      <c r="DP747" s="184"/>
      <c r="DQ747" s="184"/>
      <c r="DR747" s="184"/>
      <c r="DS747" s="184"/>
      <c r="DT747" s="184"/>
      <c r="DU747" s="184"/>
      <c r="DV747" s="184"/>
      <c r="DW747" s="184"/>
      <c r="DX747" s="184"/>
      <c r="DY747" s="184"/>
      <c r="DZ747" s="184"/>
      <c r="EA747" s="184"/>
      <c r="EB747" s="184"/>
      <c r="EC747" s="184"/>
      <c r="ED747" s="184"/>
      <c r="EE747" s="184"/>
      <c r="EF747" s="184"/>
      <c r="EG747" s="184"/>
      <c r="EH747" s="184"/>
      <c r="EI747" s="184"/>
      <c r="EJ747" s="184"/>
      <c r="EK747" s="184"/>
      <c r="EL747" s="184"/>
      <c r="EM747" s="184"/>
      <c r="EN747" s="184"/>
      <c r="EO747" s="184"/>
      <c r="EP747" s="184"/>
      <c r="EQ747" s="184"/>
      <c r="ER747" s="184"/>
      <c r="ES747" s="184"/>
      <c r="ET747" s="184"/>
      <c r="EU747" s="184"/>
      <c r="EV747" s="184"/>
      <c r="EW747" s="184"/>
      <c r="EX747" s="184"/>
      <c r="EY747" s="184"/>
      <c r="EZ747" s="184"/>
      <c r="FA747" s="184"/>
      <c r="FB747" s="184"/>
      <c r="FC747" s="184"/>
      <c r="FD747" s="184"/>
      <c r="FE747" s="184"/>
      <c r="FF747" s="184"/>
      <c r="FG747" s="184"/>
      <c r="FH747" s="184"/>
      <c r="FI747" s="184"/>
      <c r="FJ747" s="184"/>
      <c r="FK747" s="184"/>
      <c r="FL747" s="184"/>
      <c r="FM747" s="184"/>
      <c r="FN747" s="184"/>
      <c r="FO747" s="184"/>
      <c r="FP747" s="184"/>
      <c r="FQ747" s="184"/>
      <c r="FR747" s="184"/>
      <c r="FS747" s="184"/>
      <c r="FT747" s="184"/>
      <c r="FU747" s="184"/>
      <c r="FV747" s="184"/>
      <c r="FW747" s="184"/>
      <c r="FX747" s="184"/>
      <c r="FY747" s="184"/>
      <c r="FZ747" s="184"/>
      <c r="GA747" s="184"/>
      <c r="GB747" s="184"/>
      <c r="GC747" s="184"/>
      <c r="GD747" s="184"/>
      <c r="GE747" s="184"/>
      <c r="GF747" s="184"/>
      <c r="GG747" s="184"/>
      <c r="GH747" s="184"/>
      <c r="GI747" s="184"/>
      <c r="GJ747" s="184"/>
      <c r="GK747" s="184"/>
      <c r="GL747" s="184"/>
      <c r="GM747" s="184"/>
      <c r="GN747" s="184"/>
      <c r="GO747" s="184"/>
      <c r="GP747" s="184"/>
      <c r="GQ747" s="184"/>
      <c r="GR747" s="184"/>
      <c r="GS747" s="184"/>
      <c r="GT747" s="184"/>
      <c r="GU747" s="184"/>
      <c r="GV747" s="184"/>
      <c r="GW747" s="184"/>
      <c r="GX747" s="184"/>
      <c r="GY747" s="184"/>
      <c r="GZ747" s="184"/>
      <c r="HA747" s="184"/>
      <c r="HB747" s="184"/>
      <c r="HC747" s="184"/>
      <c r="HD747" s="184"/>
      <c r="HE747" s="184"/>
      <c r="HF747" s="184"/>
      <c r="HG747" s="184"/>
      <c r="HH747" s="184"/>
      <c r="HI747" s="184"/>
      <c r="HJ747" s="184"/>
      <c r="HK747" s="578"/>
      <c r="HL747" s="185"/>
    </row>
    <row r="748" spans="1:220">
      <c r="A748" s="284"/>
      <c r="B748" s="285"/>
      <c r="C748" s="286"/>
      <c r="D748" s="287"/>
      <c r="E748" s="288"/>
      <c r="F748" s="289"/>
      <c r="G748" s="289"/>
      <c r="H748" s="289"/>
      <c r="I748" s="289"/>
      <c r="J748" s="289"/>
      <c r="K748" s="289"/>
      <c r="L748" s="289"/>
      <c r="M748" s="572"/>
      <c r="N748" s="572"/>
      <c r="O748" s="572"/>
      <c r="P748" s="572"/>
      <c r="Q748" s="572"/>
      <c r="R748" s="572"/>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c r="BP748" s="184"/>
      <c r="BQ748" s="184"/>
      <c r="BR748" s="184"/>
      <c r="BS748" s="184"/>
      <c r="BT748" s="184"/>
      <c r="BU748" s="184"/>
      <c r="BV748" s="184"/>
      <c r="BW748" s="184"/>
      <c r="BX748" s="184"/>
      <c r="BY748" s="184"/>
      <c r="BZ748" s="184"/>
      <c r="CA748" s="184"/>
      <c r="CB748" s="184"/>
      <c r="CC748" s="184"/>
      <c r="CD748" s="184"/>
      <c r="CE748" s="184"/>
      <c r="CF748" s="184"/>
      <c r="CG748" s="184"/>
      <c r="CH748" s="184"/>
      <c r="CI748" s="184"/>
      <c r="CJ748" s="184"/>
      <c r="CK748" s="184"/>
      <c r="CL748" s="184"/>
      <c r="CM748" s="184"/>
      <c r="CN748" s="184"/>
      <c r="CO748" s="184"/>
      <c r="CP748" s="184"/>
      <c r="CQ748" s="184"/>
      <c r="CR748" s="184"/>
      <c r="CS748" s="184"/>
      <c r="CT748" s="184"/>
      <c r="CU748" s="184"/>
      <c r="CV748" s="184"/>
      <c r="CW748" s="184"/>
      <c r="CX748" s="184"/>
      <c r="CY748" s="184"/>
      <c r="CZ748" s="184"/>
      <c r="DA748" s="184"/>
      <c r="DB748" s="184"/>
      <c r="DC748" s="184"/>
      <c r="DD748" s="184"/>
      <c r="DE748" s="184"/>
      <c r="DF748" s="184"/>
      <c r="DG748" s="184"/>
      <c r="DH748" s="184"/>
      <c r="DI748" s="184"/>
      <c r="DJ748" s="184"/>
      <c r="DK748" s="184"/>
      <c r="DL748" s="184"/>
      <c r="DM748" s="184"/>
      <c r="DN748" s="184"/>
      <c r="DO748" s="184"/>
      <c r="DP748" s="184"/>
      <c r="DQ748" s="184"/>
      <c r="DR748" s="184"/>
      <c r="DS748" s="184"/>
      <c r="DT748" s="184"/>
      <c r="DU748" s="184"/>
      <c r="DV748" s="184"/>
      <c r="DW748" s="184"/>
      <c r="DX748" s="184"/>
      <c r="DY748" s="184"/>
      <c r="DZ748" s="184"/>
      <c r="EA748" s="184"/>
      <c r="EB748" s="184"/>
      <c r="EC748" s="184"/>
      <c r="ED748" s="184"/>
      <c r="EE748" s="184"/>
      <c r="EF748" s="184"/>
      <c r="EG748" s="184"/>
      <c r="EH748" s="184"/>
      <c r="EI748" s="184"/>
      <c r="EJ748" s="184"/>
      <c r="EK748" s="184"/>
      <c r="EL748" s="184"/>
      <c r="EM748" s="184"/>
      <c r="EN748" s="184"/>
      <c r="EO748" s="184"/>
      <c r="EP748" s="184"/>
      <c r="EQ748" s="184"/>
      <c r="ER748" s="184"/>
      <c r="ES748" s="184"/>
      <c r="ET748" s="184"/>
      <c r="EU748" s="184"/>
      <c r="EV748" s="184"/>
      <c r="EW748" s="184"/>
      <c r="EX748" s="184"/>
      <c r="EY748" s="184"/>
      <c r="EZ748" s="184"/>
      <c r="FA748" s="184"/>
      <c r="FB748" s="184"/>
      <c r="FC748" s="184"/>
      <c r="FD748" s="184"/>
      <c r="FE748" s="184"/>
      <c r="FF748" s="184"/>
      <c r="FG748" s="184"/>
      <c r="FH748" s="184"/>
      <c r="FI748" s="184"/>
      <c r="FJ748" s="184"/>
      <c r="FK748" s="184"/>
      <c r="FL748" s="184"/>
      <c r="FM748" s="184"/>
      <c r="FN748" s="184"/>
      <c r="FO748" s="184"/>
      <c r="FP748" s="184"/>
      <c r="FQ748" s="184"/>
      <c r="FR748" s="184"/>
      <c r="FS748" s="184"/>
      <c r="FT748" s="184"/>
      <c r="FU748" s="184"/>
      <c r="FV748" s="184"/>
      <c r="FW748" s="184"/>
      <c r="FX748" s="184"/>
      <c r="FY748" s="184"/>
      <c r="FZ748" s="184"/>
      <c r="GA748" s="184"/>
      <c r="GB748" s="184"/>
      <c r="GC748" s="184"/>
      <c r="GD748" s="184"/>
      <c r="GE748" s="184"/>
      <c r="GF748" s="184"/>
      <c r="GG748" s="184"/>
      <c r="GH748" s="184"/>
      <c r="GI748" s="184"/>
      <c r="GJ748" s="184"/>
      <c r="GK748" s="184"/>
      <c r="GL748" s="184"/>
      <c r="GM748" s="184"/>
      <c r="GN748" s="184"/>
      <c r="GO748" s="184"/>
      <c r="GP748" s="184"/>
      <c r="GQ748" s="184"/>
      <c r="GR748" s="184"/>
      <c r="GS748" s="184"/>
      <c r="GT748" s="184"/>
      <c r="GU748" s="184"/>
      <c r="GV748" s="184"/>
      <c r="GW748" s="184"/>
      <c r="GX748" s="184"/>
      <c r="GY748" s="184"/>
      <c r="GZ748" s="184"/>
      <c r="HA748" s="184"/>
      <c r="HB748" s="184"/>
      <c r="HC748" s="184"/>
      <c r="HD748" s="184"/>
      <c r="HE748" s="184"/>
      <c r="HF748" s="184"/>
      <c r="HG748" s="184"/>
      <c r="HH748" s="184"/>
      <c r="HI748" s="184"/>
      <c r="HJ748" s="184"/>
      <c r="HK748" s="578"/>
      <c r="HL748" s="185"/>
    </row>
    <row r="749" spans="1:220">
      <c r="A749" s="284"/>
      <c r="B749" s="285"/>
      <c r="C749" s="286"/>
      <c r="D749" s="287"/>
      <c r="E749" s="288"/>
      <c r="F749" s="289"/>
      <c r="G749" s="289"/>
      <c r="H749" s="289"/>
      <c r="I749" s="289"/>
      <c r="J749" s="289"/>
      <c r="K749" s="289"/>
      <c r="L749" s="289"/>
      <c r="M749" s="572"/>
      <c r="N749" s="572"/>
      <c r="O749" s="572"/>
      <c r="P749" s="572"/>
      <c r="Q749" s="572"/>
      <c r="R749" s="572"/>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c r="BC749" s="184"/>
      <c r="BD749" s="184"/>
      <c r="BE749" s="184"/>
      <c r="BF749" s="184"/>
      <c r="BG749" s="184"/>
      <c r="BH749" s="184"/>
      <c r="BI749" s="184"/>
      <c r="BJ749" s="184"/>
      <c r="BK749" s="184"/>
      <c r="BL749" s="184"/>
      <c r="BM749" s="184"/>
      <c r="BN749" s="184"/>
      <c r="BO749" s="184"/>
      <c r="BP749" s="184"/>
      <c r="BQ749" s="184"/>
      <c r="BR749" s="184"/>
      <c r="BS749" s="184"/>
      <c r="BT749" s="184"/>
      <c r="BU749" s="184"/>
      <c r="BV749" s="184"/>
      <c r="BW749" s="184"/>
      <c r="BX749" s="184"/>
      <c r="BY749" s="184"/>
      <c r="BZ749" s="184"/>
      <c r="CA749" s="184"/>
      <c r="CB749" s="184"/>
      <c r="CC749" s="184"/>
      <c r="CD749" s="184"/>
      <c r="CE749" s="184"/>
      <c r="CF749" s="184"/>
      <c r="CG749" s="184"/>
      <c r="CH749" s="184"/>
      <c r="CI749" s="184"/>
      <c r="CJ749" s="184"/>
      <c r="CK749" s="184"/>
      <c r="CL749" s="184"/>
      <c r="CM749" s="184"/>
      <c r="CN749" s="184"/>
      <c r="CO749" s="184"/>
      <c r="CP749" s="184"/>
      <c r="CQ749" s="184"/>
      <c r="CR749" s="184"/>
      <c r="CS749" s="184"/>
      <c r="CT749" s="184"/>
      <c r="CU749" s="184"/>
      <c r="CV749" s="184"/>
      <c r="CW749" s="184"/>
      <c r="CX749" s="184"/>
      <c r="CY749" s="184"/>
      <c r="CZ749" s="184"/>
      <c r="DA749" s="184"/>
      <c r="DB749" s="184"/>
      <c r="DC749" s="184"/>
      <c r="DD749" s="184"/>
      <c r="DE749" s="184"/>
      <c r="DF749" s="184"/>
      <c r="DG749" s="184"/>
      <c r="DH749" s="184"/>
      <c r="DI749" s="184"/>
      <c r="DJ749" s="184"/>
      <c r="DK749" s="184"/>
      <c r="DL749" s="184"/>
      <c r="DM749" s="184"/>
      <c r="DN749" s="184"/>
      <c r="DO749" s="184"/>
      <c r="DP749" s="184"/>
      <c r="DQ749" s="184"/>
      <c r="DR749" s="184"/>
      <c r="DS749" s="184"/>
      <c r="DT749" s="184"/>
      <c r="DU749" s="184"/>
      <c r="DV749" s="184"/>
      <c r="DW749" s="184"/>
      <c r="DX749" s="184"/>
      <c r="DY749" s="184"/>
      <c r="DZ749" s="184"/>
      <c r="EA749" s="184"/>
      <c r="EB749" s="184"/>
      <c r="EC749" s="184"/>
      <c r="ED749" s="184"/>
      <c r="EE749" s="184"/>
      <c r="EF749" s="184"/>
      <c r="EG749" s="184"/>
      <c r="EH749" s="184"/>
      <c r="EI749" s="184"/>
      <c r="EJ749" s="184"/>
      <c r="EK749" s="184"/>
      <c r="EL749" s="184"/>
      <c r="EM749" s="184"/>
      <c r="EN749" s="184"/>
      <c r="EO749" s="184"/>
      <c r="EP749" s="184"/>
      <c r="EQ749" s="184"/>
      <c r="ER749" s="184"/>
      <c r="ES749" s="184"/>
      <c r="ET749" s="184"/>
      <c r="EU749" s="184"/>
      <c r="EV749" s="184"/>
      <c r="EW749" s="184"/>
      <c r="EX749" s="184"/>
      <c r="EY749" s="184"/>
      <c r="EZ749" s="184"/>
      <c r="FA749" s="184"/>
      <c r="FB749" s="184"/>
      <c r="FC749" s="184"/>
      <c r="FD749" s="184"/>
      <c r="FE749" s="184"/>
      <c r="FF749" s="184"/>
      <c r="FG749" s="184"/>
      <c r="FH749" s="184"/>
      <c r="FI749" s="184"/>
      <c r="FJ749" s="184"/>
      <c r="FK749" s="184"/>
      <c r="FL749" s="184"/>
      <c r="FM749" s="184"/>
      <c r="FN749" s="184"/>
      <c r="FO749" s="184"/>
      <c r="FP749" s="184"/>
      <c r="FQ749" s="184"/>
      <c r="FR749" s="184"/>
      <c r="FS749" s="184"/>
      <c r="FT749" s="184"/>
      <c r="FU749" s="184"/>
      <c r="FV749" s="184"/>
      <c r="FW749" s="184"/>
      <c r="FX749" s="184"/>
      <c r="FY749" s="184"/>
      <c r="FZ749" s="184"/>
      <c r="GA749" s="184"/>
      <c r="GB749" s="184"/>
      <c r="GC749" s="184"/>
      <c r="GD749" s="184"/>
      <c r="GE749" s="184"/>
      <c r="GF749" s="184"/>
      <c r="GG749" s="184"/>
      <c r="GH749" s="184"/>
      <c r="GI749" s="184"/>
      <c r="GJ749" s="184"/>
      <c r="GK749" s="184"/>
      <c r="GL749" s="184"/>
      <c r="GM749" s="184"/>
      <c r="GN749" s="184"/>
      <c r="GO749" s="184"/>
      <c r="GP749" s="184"/>
      <c r="GQ749" s="184"/>
      <c r="GR749" s="184"/>
      <c r="GS749" s="184"/>
      <c r="GT749" s="184"/>
      <c r="GU749" s="184"/>
      <c r="GV749" s="184"/>
      <c r="GW749" s="184"/>
      <c r="GX749" s="184"/>
      <c r="GY749" s="184"/>
      <c r="GZ749" s="184"/>
      <c r="HA749" s="184"/>
      <c r="HB749" s="184"/>
      <c r="HC749" s="184"/>
      <c r="HD749" s="184"/>
      <c r="HE749" s="184"/>
      <c r="HF749" s="184"/>
      <c r="HG749" s="184"/>
      <c r="HH749" s="184"/>
      <c r="HI749" s="184"/>
      <c r="HJ749" s="184"/>
      <c r="HK749" s="578"/>
      <c r="HL749" s="185"/>
    </row>
    <row r="750" spans="1:220">
      <c r="A750" s="284"/>
      <c r="B750" s="285"/>
      <c r="C750" s="286"/>
      <c r="D750" s="287"/>
      <c r="E750" s="288"/>
      <c r="F750" s="289"/>
      <c r="G750" s="289"/>
      <c r="H750" s="289"/>
      <c r="I750" s="289"/>
      <c r="J750" s="289"/>
      <c r="K750" s="289"/>
      <c r="L750" s="289"/>
      <c r="M750" s="572"/>
      <c r="N750" s="572"/>
      <c r="O750" s="572"/>
      <c r="P750" s="572"/>
      <c r="Q750" s="572"/>
      <c r="R750" s="572"/>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c r="BD750" s="184"/>
      <c r="BE750" s="184"/>
      <c r="BF750" s="184"/>
      <c r="BG750" s="184"/>
      <c r="BH750" s="184"/>
      <c r="BI750" s="184"/>
      <c r="BJ750" s="184"/>
      <c r="BK750" s="184"/>
      <c r="BL750" s="184"/>
      <c r="BM750" s="184"/>
      <c r="BN750" s="184"/>
      <c r="BO750" s="184"/>
      <c r="BP750" s="184"/>
      <c r="BQ750" s="184"/>
      <c r="BR750" s="184"/>
      <c r="BS750" s="184"/>
      <c r="BT750" s="184"/>
      <c r="BU750" s="184"/>
      <c r="BV750" s="184"/>
      <c r="BW750" s="184"/>
      <c r="BX750" s="184"/>
      <c r="BY750" s="184"/>
      <c r="BZ750" s="184"/>
      <c r="CA750" s="184"/>
      <c r="CB750" s="184"/>
      <c r="CC750" s="184"/>
      <c r="CD750" s="184"/>
      <c r="CE750" s="184"/>
      <c r="CF750" s="184"/>
      <c r="CG750" s="184"/>
      <c r="CH750" s="184"/>
      <c r="CI750" s="184"/>
      <c r="CJ750" s="184"/>
      <c r="CK750" s="184"/>
      <c r="CL750" s="184"/>
      <c r="CM750" s="184"/>
      <c r="CN750" s="184"/>
      <c r="CO750" s="184"/>
      <c r="CP750" s="184"/>
      <c r="CQ750" s="184"/>
      <c r="CR750" s="184"/>
      <c r="CS750" s="184"/>
      <c r="CT750" s="184"/>
      <c r="CU750" s="184"/>
      <c r="CV750" s="184"/>
      <c r="CW750" s="184"/>
      <c r="CX750" s="184"/>
      <c r="CY750" s="184"/>
      <c r="CZ750" s="184"/>
      <c r="DA750" s="184"/>
      <c r="DB750" s="184"/>
      <c r="DC750" s="184"/>
      <c r="DD750" s="184"/>
      <c r="DE750" s="184"/>
      <c r="DF750" s="184"/>
      <c r="DG750" s="184"/>
      <c r="DH750" s="184"/>
      <c r="DI750" s="184"/>
      <c r="DJ750" s="184"/>
      <c r="DK750" s="184"/>
      <c r="DL750" s="184"/>
      <c r="DM750" s="184"/>
      <c r="DN750" s="184"/>
      <c r="DO750" s="184"/>
      <c r="DP750" s="184"/>
      <c r="DQ750" s="184"/>
      <c r="DR750" s="184"/>
      <c r="DS750" s="184"/>
      <c r="DT750" s="184"/>
      <c r="DU750" s="184"/>
      <c r="DV750" s="184"/>
      <c r="DW750" s="184"/>
      <c r="DX750" s="184"/>
      <c r="DY750" s="184"/>
      <c r="DZ750" s="184"/>
      <c r="EA750" s="184"/>
      <c r="EB750" s="184"/>
      <c r="EC750" s="184"/>
      <c r="ED750" s="184"/>
      <c r="EE750" s="184"/>
      <c r="EF750" s="184"/>
      <c r="EG750" s="184"/>
      <c r="EH750" s="184"/>
      <c r="EI750" s="184"/>
      <c r="EJ750" s="184"/>
      <c r="EK750" s="184"/>
      <c r="EL750" s="184"/>
      <c r="EM750" s="184"/>
      <c r="EN750" s="184"/>
      <c r="EO750" s="184"/>
      <c r="EP750" s="184"/>
      <c r="EQ750" s="184"/>
      <c r="ER750" s="184"/>
      <c r="ES750" s="184"/>
      <c r="ET750" s="184"/>
      <c r="EU750" s="184"/>
      <c r="EV750" s="184"/>
      <c r="EW750" s="184"/>
      <c r="EX750" s="184"/>
      <c r="EY750" s="184"/>
      <c r="EZ750" s="184"/>
      <c r="FA750" s="184"/>
      <c r="FB750" s="184"/>
      <c r="FC750" s="184"/>
      <c r="FD750" s="184"/>
      <c r="FE750" s="184"/>
      <c r="FF750" s="184"/>
      <c r="FG750" s="184"/>
      <c r="FH750" s="184"/>
      <c r="FI750" s="184"/>
      <c r="FJ750" s="184"/>
      <c r="FK750" s="184"/>
      <c r="FL750" s="184"/>
      <c r="FM750" s="184"/>
      <c r="FN750" s="184"/>
      <c r="FO750" s="184"/>
      <c r="FP750" s="184"/>
      <c r="FQ750" s="184"/>
      <c r="FR750" s="184"/>
      <c r="FS750" s="184"/>
      <c r="FT750" s="184"/>
      <c r="FU750" s="184"/>
      <c r="FV750" s="184"/>
      <c r="FW750" s="184"/>
      <c r="FX750" s="184"/>
      <c r="FY750" s="184"/>
      <c r="FZ750" s="184"/>
      <c r="GA750" s="184"/>
      <c r="GB750" s="184"/>
      <c r="GC750" s="184"/>
      <c r="GD750" s="184"/>
      <c r="GE750" s="184"/>
      <c r="GF750" s="184"/>
      <c r="GG750" s="184"/>
      <c r="GH750" s="184"/>
      <c r="GI750" s="184"/>
      <c r="GJ750" s="184"/>
      <c r="GK750" s="184"/>
      <c r="GL750" s="184"/>
      <c r="GM750" s="184"/>
      <c r="GN750" s="184"/>
      <c r="GO750" s="184"/>
      <c r="GP750" s="184"/>
      <c r="GQ750" s="184"/>
      <c r="GR750" s="184"/>
      <c r="GS750" s="184"/>
      <c r="GT750" s="184"/>
      <c r="GU750" s="184"/>
      <c r="GV750" s="184"/>
      <c r="GW750" s="184"/>
      <c r="GX750" s="184"/>
      <c r="GY750" s="184"/>
      <c r="GZ750" s="184"/>
      <c r="HA750" s="184"/>
      <c r="HB750" s="184"/>
      <c r="HC750" s="184"/>
      <c r="HD750" s="184"/>
      <c r="HE750" s="184"/>
      <c r="HF750" s="184"/>
      <c r="HG750" s="184"/>
      <c r="HH750" s="184"/>
      <c r="HI750" s="184"/>
      <c r="HJ750" s="184"/>
      <c r="HK750" s="578"/>
      <c r="HL750" s="185"/>
    </row>
    <row r="751" spans="1:220">
      <c r="A751" s="284"/>
      <c r="B751" s="285"/>
      <c r="C751" s="286"/>
      <c r="D751" s="287"/>
      <c r="E751" s="288"/>
      <c r="F751" s="289"/>
      <c r="G751" s="289"/>
      <c r="H751" s="289"/>
      <c r="I751" s="289"/>
      <c r="J751" s="289"/>
      <c r="K751" s="289"/>
      <c r="L751" s="289"/>
      <c r="M751" s="572"/>
      <c r="N751" s="572"/>
      <c r="O751" s="572"/>
      <c r="P751" s="572"/>
      <c r="Q751" s="572"/>
      <c r="R751" s="572"/>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c r="BD751" s="184"/>
      <c r="BE751" s="184"/>
      <c r="BF751" s="184"/>
      <c r="BG751" s="184"/>
      <c r="BH751" s="184"/>
      <c r="BI751" s="184"/>
      <c r="BJ751" s="184"/>
      <c r="BK751" s="184"/>
      <c r="BL751" s="184"/>
      <c r="BM751" s="184"/>
      <c r="BN751" s="184"/>
      <c r="BO751" s="184"/>
      <c r="BP751" s="184"/>
      <c r="BQ751" s="184"/>
      <c r="BR751" s="184"/>
      <c r="BS751" s="184"/>
      <c r="BT751" s="184"/>
      <c r="BU751" s="184"/>
      <c r="BV751" s="184"/>
      <c r="BW751" s="184"/>
      <c r="BX751" s="184"/>
      <c r="BY751" s="184"/>
      <c r="BZ751" s="184"/>
      <c r="CA751" s="184"/>
      <c r="CB751" s="184"/>
      <c r="CC751" s="184"/>
      <c r="CD751" s="184"/>
      <c r="CE751" s="184"/>
      <c r="CF751" s="184"/>
      <c r="CG751" s="184"/>
      <c r="CH751" s="184"/>
      <c r="CI751" s="184"/>
      <c r="CJ751" s="184"/>
      <c r="CK751" s="184"/>
      <c r="CL751" s="184"/>
      <c r="CM751" s="184"/>
      <c r="CN751" s="184"/>
      <c r="CO751" s="184"/>
      <c r="CP751" s="184"/>
      <c r="CQ751" s="184"/>
      <c r="CR751" s="184"/>
      <c r="CS751" s="184"/>
      <c r="CT751" s="184"/>
      <c r="CU751" s="184"/>
      <c r="CV751" s="184"/>
      <c r="CW751" s="184"/>
      <c r="CX751" s="184"/>
      <c r="CY751" s="184"/>
      <c r="CZ751" s="184"/>
      <c r="DA751" s="184"/>
      <c r="DB751" s="184"/>
      <c r="DC751" s="184"/>
      <c r="DD751" s="184"/>
      <c r="DE751" s="184"/>
      <c r="DF751" s="184"/>
      <c r="DG751" s="184"/>
      <c r="DH751" s="184"/>
      <c r="DI751" s="184"/>
      <c r="DJ751" s="184"/>
      <c r="DK751" s="184"/>
      <c r="DL751" s="184"/>
      <c r="DM751" s="184"/>
      <c r="DN751" s="184"/>
      <c r="DO751" s="184"/>
      <c r="DP751" s="184"/>
      <c r="DQ751" s="184"/>
      <c r="DR751" s="184"/>
      <c r="DS751" s="184"/>
      <c r="DT751" s="184"/>
      <c r="DU751" s="184"/>
      <c r="DV751" s="184"/>
      <c r="DW751" s="184"/>
      <c r="DX751" s="184"/>
      <c r="DY751" s="184"/>
      <c r="DZ751" s="184"/>
      <c r="EA751" s="184"/>
      <c r="EB751" s="184"/>
      <c r="EC751" s="184"/>
      <c r="ED751" s="184"/>
      <c r="EE751" s="184"/>
      <c r="EF751" s="184"/>
      <c r="EG751" s="184"/>
      <c r="EH751" s="184"/>
      <c r="EI751" s="184"/>
      <c r="EJ751" s="184"/>
      <c r="EK751" s="184"/>
      <c r="EL751" s="184"/>
      <c r="EM751" s="184"/>
      <c r="EN751" s="184"/>
      <c r="EO751" s="184"/>
      <c r="EP751" s="184"/>
      <c r="EQ751" s="184"/>
      <c r="ER751" s="184"/>
      <c r="ES751" s="184"/>
      <c r="ET751" s="184"/>
      <c r="EU751" s="184"/>
      <c r="EV751" s="184"/>
      <c r="EW751" s="184"/>
      <c r="EX751" s="184"/>
      <c r="EY751" s="184"/>
      <c r="EZ751" s="184"/>
      <c r="FA751" s="184"/>
      <c r="FB751" s="184"/>
      <c r="FC751" s="184"/>
      <c r="FD751" s="184"/>
      <c r="FE751" s="184"/>
      <c r="FF751" s="184"/>
      <c r="FG751" s="184"/>
      <c r="FH751" s="184"/>
      <c r="FI751" s="184"/>
      <c r="FJ751" s="184"/>
      <c r="FK751" s="184"/>
      <c r="FL751" s="184"/>
      <c r="FM751" s="184"/>
      <c r="FN751" s="184"/>
      <c r="FO751" s="184"/>
      <c r="FP751" s="184"/>
      <c r="FQ751" s="184"/>
      <c r="FR751" s="184"/>
      <c r="FS751" s="184"/>
      <c r="FT751" s="184"/>
      <c r="FU751" s="184"/>
      <c r="FV751" s="184"/>
      <c r="FW751" s="184"/>
      <c r="FX751" s="184"/>
      <c r="FY751" s="184"/>
      <c r="FZ751" s="184"/>
      <c r="GA751" s="184"/>
      <c r="GB751" s="184"/>
      <c r="GC751" s="184"/>
      <c r="GD751" s="184"/>
      <c r="GE751" s="184"/>
      <c r="GF751" s="184"/>
      <c r="GG751" s="184"/>
      <c r="GH751" s="184"/>
      <c r="GI751" s="184"/>
      <c r="GJ751" s="184"/>
      <c r="GK751" s="184"/>
      <c r="GL751" s="184"/>
      <c r="GM751" s="184"/>
      <c r="GN751" s="184"/>
      <c r="GO751" s="184"/>
      <c r="GP751" s="184"/>
      <c r="GQ751" s="184"/>
      <c r="GR751" s="184"/>
      <c r="GS751" s="184"/>
      <c r="GT751" s="184"/>
      <c r="GU751" s="184"/>
      <c r="GV751" s="184"/>
      <c r="GW751" s="184"/>
      <c r="GX751" s="184"/>
      <c r="GY751" s="184"/>
      <c r="GZ751" s="184"/>
      <c r="HA751" s="184"/>
      <c r="HB751" s="184"/>
      <c r="HC751" s="184"/>
      <c r="HD751" s="184"/>
      <c r="HE751" s="184"/>
      <c r="HF751" s="184"/>
      <c r="HG751" s="184"/>
      <c r="HH751" s="184"/>
      <c r="HI751" s="184"/>
      <c r="HJ751" s="184"/>
      <c r="HK751" s="578"/>
      <c r="HL751" s="185"/>
    </row>
    <row r="752" spans="1:220">
      <c r="A752" s="284"/>
      <c r="B752" s="285"/>
      <c r="C752" s="286"/>
      <c r="D752" s="287"/>
      <c r="E752" s="288"/>
      <c r="F752" s="289"/>
      <c r="G752" s="289"/>
      <c r="H752" s="289"/>
      <c r="I752" s="289"/>
      <c r="J752" s="289"/>
      <c r="K752" s="289"/>
      <c r="L752" s="289"/>
      <c r="M752" s="572"/>
      <c r="N752" s="572"/>
      <c r="O752" s="572"/>
      <c r="P752" s="572"/>
      <c r="Q752" s="572"/>
      <c r="R752" s="572"/>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c r="BD752" s="184"/>
      <c r="BE752" s="184"/>
      <c r="BF752" s="184"/>
      <c r="BG752" s="184"/>
      <c r="BH752" s="184"/>
      <c r="BI752" s="184"/>
      <c r="BJ752" s="184"/>
      <c r="BK752" s="184"/>
      <c r="BL752" s="184"/>
      <c r="BM752" s="184"/>
      <c r="BN752" s="184"/>
      <c r="BO752" s="184"/>
      <c r="BP752" s="184"/>
      <c r="BQ752" s="184"/>
      <c r="BR752" s="184"/>
      <c r="BS752" s="184"/>
      <c r="BT752" s="184"/>
      <c r="BU752" s="184"/>
      <c r="BV752" s="184"/>
      <c r="BW752" s="184"/>
      <c r="BX752" s="184"/>
      <c r="BY752" s="184"/>
      <c r="BZ752" s="184"/>
      <c r="CA752" s="184"/>
      <c r="CB752" s="184"/>
      <c r="CC752" s="184"/>
      <c r="CD752" s="184"/>
      <c r="CE752" s="184"/>
      <c r="CF752" s="184"/>
      <c r="CG752" s="184"/>
      <c r="CH752" s="184"/>
      <c r="CI752" s="184"/>
      <c r="CJ752" s="184"/>
      <c r="CK752" s="184"/>
      <c r="CL752" s="184"/>
      <c r="CM752" s="184"/>
      <c r="CN752" s="184"/>
      <c r="CO752" s="184"/>
      <c r="CP752" s="184"/>
      <c r="CQ752" s="184"/>
      <c r="CR752" s="184"/>
      <c r="CS752" s="184"/>
      <c r="CT752" s="184"/>
      <c r="CU752" s="184"/>
      <c r="CV752" s="184"/>
      <c r="CW752" s="184"/>
      <c r="CX752" s="184"/>
      <c r="CY752" s="184"/>
      <c r="CZ752" s="184"/>
      <c r="DA752" s="184"/>
      <c r="DB752" s="184"/>
      <c r="DC752" s="184"/>
      <c r="DD752" s="184"/>
      <c r="DE752" s="184"/>
      <c r="DF752" s="184"/>
      <c r="DG752" s="184"/>
      <c r="DH752" s="184"/>
      <c r="DI752" s="184"/>
      <c r="DJ752" s="184"/>
      <c r="DK752" s="184"/>
      <c r="DL752" s="184"/>
      <c r="DM752" s="184"/>
      <c r="DN752" s="184"/>
      <c r="DO752" s="184"/>
      <c r="DP752" s="184"/>
      <c r="DQ752" s="184"/>
      <c r="DR752" s="184"/>
      <c r="DS752" s="184"/>
      <c r="DT752" s="184"/>
      <c r="DU752" s="184"/>
      <c r="DV752" s="184"/>
      <c r="DW752" s="184"/>
      <c r="DX752" s="184"/>
      <c r="DY752" s="184"/>
      <c r="DZ752" s="184"/>
      <c r="EA752" s="184"/>
      <c r="EB752" s="184"/>
      <c r="EC752" s="184"/>
      <c r="ED752" s="184"/>
      <c r="EE752" s="184"/>
      <c r="EF752" s="184"/>
      <c r="EG752" s="184"/>
      <c r="EH752" s="184"/>
      <c r="EI752" s="184"/>
      <c r="EJ752" s="184"/>
      <c r="EK752" s="184"/>
      <c r="EL752" s="184"/>
      <c r="EM752" s="184"/>
      <c r="EN752" s="184"/>
      <c r="EO752" s="184"/>
      <c r="EP752" s="184"/>
      <c r="EQ752" s="184"/>
      <c r="ER752" s="184"/>
      <c r="ES752" s="184"/>
      <c r="ET752" s="184"/>
      <c r="EU752" s="184"/>
      <c r="EV752" s="184"/>
      <c r="EW752" s="184"/>
      <c r="EX752" s="184"/>
      <c r="EY752" s="184"/>
      <c r="EZ752" s="184"/>
      <c r="FA752" s="184"/>
      <c r="FB752" s="184"/>
      <c r="FC752" s="184"/>
      <c r="FD752" s="184"/>
      <c r="FE752" s="184"/>
      <c r="FF752" s="184"/>
      <c r="FG752" s="184"/>
      <c r="FH752" s="184"/>
      <c r="FI752" s="184"/>
      <c r="FJ752" s="184"/>
      <c r="FK752" s="184"/>
      <c r="FL752" s="184"/>
      <c r="FM752" s="184"/>
      <c r="FN752" s="184"/>
      <c r="FO752" s="184"/>
      <c r="FP752" s="184"/>
      <c r="FQ752" s="184"/>
      <c r="FR752" s="184"/>
      <c r="FS752" s="184"/>
      <c r="FT752" s="184"/>
      <c r="FU752" s="184"/>
      <c r="FV752" s="184"/>
      <c r="FW752" s="184"/>
      <c r="FX752" s="184"/>
      <c r="FY752" s="184"/>
      <c r="FZ752" s="184"/>
      <c r="GA752" s="184"/>
      <c r="GB752" s="184"/>
      <c r="GC752" s="184"/>
      <c r="GD752" s="184"/>
      <c r="GE752" s="184"/>
      <c r="GF752" s="184"/>
      <c r="GG752" s="184"/>
      <c r="GH752" s="184"/>
      <c r="GI752" s="184"/>
      <c r="GJ752" s="184"/>
      <c r="GK752" s="184"/>
      <c r="GL752" s="184"/>
      <c r="GM752" s="184"/>
      <c r="GN752" s="184"/>
      <c r="GO752" s="184"/>
      <c r="GP752" s="184"/>
      <c r="GQ752" s="184"/>
      <c r="GR752" s="184"/>
      <c r="GS752" s="184"/>
      <c r="GT752" s="184"/>
      <c r="GU752" s="184"/>
      <c r="GV752" s="184"/>
      <c r="GW752" s="184"/>
      <c r="GX752" s="184"/>
      <c r="GY752" s="184"/>
      <c r="GZ752" s="184"/>
      <c r="HA752" s="184"/>
      <c r="HB752" s="184"/>
      <c r="HC752" s="184"/>
      <c r="HD752" s="184"/>
      <c r="HE752" s="184"/>
      <c r="HF752" s="184"/>
      <c r="HG752" s="184"/>
      <c r="HH752" s="184"/>
      <c r="HI752" s="184"/>
      <c r="HJ752" s="184"/>
      <c r="HK752" s="578"/>
      <c r="HL752" s="185"/>
    </row>
    <row r="753" spans="1:220">
      <c r="A753" s="284"/>
      <c r="B753" s="285"/>
      <c r="C753" s="286"/>
      <c r="D753" s="287"/>
      <c r="E753" s="288"/>
      <c r="F753" s="289"/>
      <c r="G753" s="289"/>
      <c r="H753" s="289"/>
      <c r="I753" s="289"/>
      <c r="J753" s="289"/>
      <c r="K753" s="289"/>
      <c r="L753" s="289"/>
      <c r="M753" s="572"/>
      <c r="N753" s="572"/>
      <c r="O753" s="572"/>
      <c r="P753" s="572"/>
      <c r="Q753" s="572"/>
      <c r="R753" s="572"/>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c r="CW753" s="184"/>
      <c r="CX753" s="184"/>
      <c r="CY753" s="184"/>
      <c r="CZ753" s="184"/>
      <c r="DA753" s="184"/>
      <c r="DB753" s="184"/>
      <c r="DC753" s="184"/>
      <c r="DD753" s="184"/>
      <c r="DE753" s="184"/>
      <c r="DF753" s="184"/>
      <c r="DG753" s="184"/>
      <c r="DH753" s="184"/>
      <c r="DI753" s="184"/>
      <c r="DJ753" s="184"/>
      <c r="DK753" s="184"/>
      <c r="DL753" s="184"/>
      <c r="DM753" s="184"/>
      <c r="DN753" s="184"/>
      <c r="DO753" s="184"/>
      <c r="DP753" s="184"/>
      <c r="DQ753" s="184"/>
      <c r="DR753" s="184"/>
      <c r="DS753" s="184"/>
      <c r="DT753" s="184"/>
      <c r="DU753" s="184"/>
      <c r="DV753" s="184"/>
      <c r="DW753" s="184"/>
      <c r="DX753" s="184"/>
      <c r="DY753" s="184"/>
      <c r="DZ753" s="184"/>
      <c r="EA753" s="184"/>
      <c r="EB753" s="184"/>
      <c r="EC753" s="184"/>
      <c r="ED753" s="184"/>
      <c r="EE753" s="184"/>
      <c r="EF753" s="184"/>
      <c r="EG753" s="184"/>
      <c r="EH753" s="184"/>
      <c r="EI753" s="184"/>
      <c r="EJ753" s="184"/>
      <c r="EK753" s="184"/>
      <c r="EL753" s="184"/>
      <c r="EM753" s="184"/>
      <c r="EN753" s="184"/>
      <c r="EO753" s="184"/>
      <c r="EP753" s="184"/>
      <c r="EQ753" s="184"/>
      <c r="ER753" s="184"/>
      <c r="ES753" s="184"/>
      <c r="ET753" s="184"/>
      <c r="EU753" s="184"/>
      <c r="EV753" s="184"/>
      <c r="EW753" s="184"/>
      <c r="EX753" s="184"/>
      <c r="EY753" s="184"/>
      <c r="EZ753" s="184"/>
      <c r="FA753" s="184"/>
      <c r="FB753" s="184"/>
      <c r="FC753" s="184"/>
      <c r="FD753" s="184"/>
      <c r="FE753" s="184"/>
      <c r="FF753" s="184"/>
      <c r="FG753" s="184"/>
      <c r="FH753" s="184"/>
      <c r="FI753" s="184"/>
      <c r="FJ753" s="184"/>
      <c r="FK753" s="184"/>
      <c r="FL753" s="184"/>
      <c r="FM753" s="184"/>
      <c r="FN753" s="184"/>
      <c r="FO753" s="184"/>
      <c r="FP753" s="184"/>
      <c r="FQ753" s="184"/>
      <c r="FR753" s="184"/>
      <c r="FS753" s="184"/>
      <c r="FT753" s="184"/>
      <c r="FU753" s="184"/>
      <c r="FV753" s="184"/>
      <c r="FW753" s="184"/>
      <c r="FX753" s="184"/>
      <c r="FY753" s="184"/>
      <c r="FZ753" s="184"/>
      <c r="GA753" s="184"/>
      <c r="GB753" s="184"/>
      <c r="GC753" s="184"/>
      <c r="GD753" s="184"/>
      <c r="GE753" s="184"/>
      <c r="GF753" s="184"/>
      <c r="GG753" s="184"/>
      <c r="GH753" s="184"/>
      <c r="GI753" s="184"/>
      <c r="GJ753" s="184"/>
      <c r="GK753" s="184"/>
      <c r="GL753" s="184"/>
      <c r="GM753" s="184"/>
      <c r="GN753" s="184"/>
      <c r="GO753" s="184"/>
      <c r="GP753" s="184"/>
      <c r="GQ753" s="184"/>
      <c r="GR753" s="184"/>
      <c r="GS753" s="184"/>
      <c r="GT753" s="184"/>
      <c r="GU753" s="184"/>
      <c r="GV753" s="184"/>
      <c r="GW753" s="184"/>
      <c r="GX753" s="184"/>
      <c r="GY753" s="184"/>
      <c r="GZ753" s="184"/>
      <c r="HA753" s="184"/>
      <c r="HB753" s="184"/>
      <c r="HC753" s="184"/>
      <c r="HD753" s="184"/>
      <c r="HE753" s="184"/>
      <c r="HF753" s="184"/>
      <c r="HG753" s="184"/>
      <c r="HH753" s="184"/>
      <c r="HI753" s="184"/>
      <c r="HJ753" s="184"/>
      <c r="HK753" s="578"/>
      <c r="HL753" s="185"/>
    </row>
    <row r="754" spans="1:220">
      <c r="A754" s="284"/>
      <c r="B754" s="285"/>
      <c r="C754" s="286"/>
      <c r="D754" s="287"/>
      <c r="E754" s="288"/>
      <c r="F754" s="289"/>
      <c r="G754" s="289"/>
      <c r="H754" s="289"/>
      <c r="I754" s="289"/>
      <c r="J754" s="289"/>
      <c r="K754" s="289"/>
      <c r="L754" s="289"/>
      <c r="M754" s="572"/>
      <c r="N754" s="572"/>
      <c r="O754" s="572"/>
      <c r="P754" s="572"/>
      <c r="Q754" s="572"/>
      <c r="R754" s="572"/>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c r="BD754" s="184"/>
      <c r="BE754" s="184"/>
      <c r="BF754" s="184"/>
      <c r="BG754" s="184"/>
      <c r="BH754" s="184"/>
      <c r="BI754" s="184"/>
      <c r="BJ754" s="184"/>
      <c r="BK754" s="184"/>
      <c r="BL754" s="184"/>
      <c r="BM754" s="184"/>
      <c r="BN754" s="184"/>
      <c r="BO754" s="184"/>
      <c r="BP754" s="184"/>
      <c r="BQ754" s="184"/>
      <c r="BR754" s="184"/>
      <c r="BS754" s="184"/>
      <c r="BT754" s="184"/>
      <c r="BU754" s="184"/>
      <c r="BV754" s="184"/>
      <c r="BW754" s="184"/>
      <c r="BX754" s="184"/>
      <c r="BY754" s="184"/>
      <c r="BZ754" s="184"/>
      <c r="CA754" s="184"/>
      <c r="CB754" s="184"/>
      <c r="CC754" s="184"/>
      <c r="CD754" s="184"/>
      <c r="CE754" s="184"/>
      <c r="CF754" s="184"/>
      <c r="CG754" s="184"/>
      <c r="CH754" s="184"/>
      <c r="CI754" s="184"/>
      <c r="CJ754" s="184"/>
      <c r="CK754" s="184"/>
      <c r="CL754" s="184"/>
      <c r="CM754" s="184"/>
      <c r="CN754" s="184"/>
      <c r="CO754" s="184"/>
      <c r="CP754" s="184"/>
      <c r="CQ754" s="184"/>
      <c r="CR754" s="184"/>
      <c r="CS754" s="184"/>
      <c r="CT754" s="184"/>
      <c r="CU754" s="184"/>
      <c r="CV754" s="184"/>
      <c r="CW754" s="184"/>
      <c r="CX754" s="184"/>
      <c r="CY754" s="184"/>
      <c r="CZ754" s="184"/>
      <c r="DA754" s="184"/>
      <c r="DB754" s="184"/>
      <c r="DC754" s="184"/>
      <c r="DD754" s="184"/>
      <c r="DE754" s="184"/>
      <c r="DF754" s="184"/>
      <c r="DG754" s="184"/>
      <c r="DH754" s="184"/>
      <c r="DI754" s="184"/>
      <c r="DJ754" s="184"/>
      <c r="DK754" s="184"/>
      <c r="DL754" s="184"/>
      <c r="DM754" s="184"/>
      <c r="DN754" s="184"/>
      <c r="DO754" s="184"/>
      <c r="DP754" s="184"/>
      <c r="DQ754" s="184"/>
      <c r="DR754" s="184"/>
      <c r="DS754" s="184"/>
      <c r="DT754" s="184"/>
      <c r="DU754" s="184"/>
      <c r="DV754" s="184"/>
      <c r="DW754" s="184"/>
      <c r="DX754" s="184"/>
      <c r="DY754" s="184"/>
      <c r="DZ754" s="184"/>
      <c r="EA754" s="184"/>
      <c r="EB754" s="184"/>
      <c r="EC754" s="184"/>
      <c r="ED754" s="184"/>
      <c r="EE754" s="184"/>
      <c r="EF754" s="184"/>
      <c r="EG754" s="184"/>
      <c r="EH754" s="184"/>
      <c r="EI754" s="184"/>
      <c r="EJ754" s="184"/>
      <c r="EK754" s="184"/>
      <c r="EL754" s="184"/>
      <c r="EM754" s="184"/>
      <c r="EN754" s="184"/>
      <c r="EO754" s="184"/>
      <c r="EP754" s="184"/>
      <c r="EQ754" s="184"/>
      <c r="ER754" s="184"/>
      <c r="ES754" s="184"/>
      <c r="ET754" s="184"/>
      <c r="EU754" s="184"/>
      <c r="EV754" s="184"/>
      <c r="EW754" s="184"/>
      <c r="EX754" s="184"/>
      <c r="EY754" s="184"/>
      <c r="EZ754" s="184"/>
      <c r="FA754" s="184"/>
      <c r="FB754" s="184"/>
      <c r="FC754" s="184"/>
      <c r="FD754" s="184"/>
      <c r="FE754" s="184"/>
      <c r="FF754" s="184"/>
      <c r="FG754" s="184"/>
      <c r="FH754" s="184"/>
      <c r="FI754" s="184"/>
      <c r="FJ754" s="184"/>
      <c r="FK754" s="184"/>
      <c r="FL754" s="184"/>
      <c r="FM754" s="184"/>
      <c r="FN754" s="184"/>
      <c r="FO754" s="184"/>
      <c r="FP754" s="184"/>
      <c r="FQ754" s="184"/>
      <c r="FR754" s="184"/>
      <c r="FS754" s="184"/>
      <c r="FT754" s="184"/>
      <c r="FU754" s="184"/>
      <c r="FV754" s="184"/>
      <c r="FW754" s="184"/>
      <c r="FX754" s="184"/>
      <c r="FY754" s="184"/>
      <c r="FZ754" s="184"/>
      <c r="GA754" s="184"/>
      <c r="GB754" s="184"/>
      <c r="GC754" s="184"/>
      <c r="GD754" s="184"/>
      <c r="GE754" s="184"/>
      <c r="GF754" s="184"/>
      <c r="GG754" s="184"/>
      <c r="GH754" s="184"/>
      <c r="GI754" s="184"/>
      <c r="GJ754" s="184"/>
      <c r="GK754" s="184"/>
      <c r="GL754" s="184"/>
      <c r="GM754" s="184"/>
      <c r="GN754" s="184"/>
      <c r="GO754" s="184"/>
      <c r="GP754" s="184"/>
      <c r="GQ754" s="184"/>
      <c r="GR754" s="184"/>
      <c r="GS754" s="184"/>
      <c r="GT754" s="184"/>
      <c r="GU754" s="184"/>
      <c r="GV754" s="184"/>
      <c r="GW754" s="184"/>
      <c r="GX754" s="184"/>
      <c r="GY754" s="184"/>
      <c r="GZ754" s="184"/>
      <c r="HA754" s="184"/>
      <c r="HB754" s="184"/>
      <c r="HC754" s="184"/>
      <c r="HD754" s="184"/>
      <c r="HE754" s="184"/>
      <c r="HF754" s="184"/>
      <c r="HG754" s="184"/>
      <c r="HH754" s="184"/>
      <c r="HI754" s="184"/>
      <c r="HJ754" s="184"/>
      <c r="HK754" s="578"/>
      <c r="HL754" s="185"/>
    </row>
    <row r="755" spans="1:220">
      <c r="A755" s="284"/>
      <c r="B755" s="285"/>
      <c r="C755" s="286"/>
      <c r="D755" s="287"/>
      <c r="E755" s="288"/>
      <c r="F755" s="289"/>
      <c r="G755" s="289"/>
      <c r="H755" s="289"/>
      <c r="I755" s="289"/>
      <c r="J755" s="289"/>
      <c r="K755" s="289"/>
      <c r="L755" s="289"/>
      <c r="M755" s="572"/>
      <c r="N755" s="572"/>
      <c r="O755" s="572"/>
      <c r="P755" s="572"/>
      <c r="Q755" s="572"/>
      <c r="R755" s="572"/>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c r="CE755" s="184"/>
      <c r="CF755" s="184"/>
      <c r="CG755" s="184"/>
      <c r="CH755" s="184"/>
      <c r="CI755" s="184"/>
      <c r="CJ755" s="184"/>
      <c r="CK755" s="184"/>
      <c r="CL755" s="184"/>
      <c r="CM755" s="184"/>
      <c r="CN755" s="184"/>
      <c r="CO755" s="184"/>
      <c r="CP755" s="184"/>
      <c r="CQ755" s="184"/>
      <c r="CR755" s="184"/>
      <c r="CS755" s="184"/>
      <c r="CT755" s="184"/>
      <c r="CU755" s="184"/>
      <c r="CV755" s="184"/>
      <c r="CW755" s="184"/>
      <c r="CX755" s="184"/>
      <c r="CY755" s="184"/>
      <c r="CZ755" s="184"/>
      <c r="DA755" s="184"/>
      <c r="DB755" s="184"/>
      <c r="DC755" s="184"/>
      <c r="DD755" s="184"/>
      <c r="DE755" s="184"/>
      <c r="DF755" s="184"/>
      <c r="DG755" s="184"/>
      <c r="DH755" s="184"/>
      <c r="DI755" s="184"/>
      <c r="DJ755" s="184"/>
      <c r="DK755" s="184"/>
      <c r="DL755" s="184"/>
      <c r="DM755" s="184"/>
      <c r="DN755" s="184"/>
      <c r="DO755" s="184"/>
      <c r="DP755" s="184"/>
      <c r="DQ755" s="184"/>
      <c r="DR755" s="184"/>
      <c r="DS755" s="184"/>
      <c r="DT755" s="184"/>
      <c r="DU755" s="184"/>
      <c r="DV755" s="184"/>
      <c r="DW755" s="184"/>
      <c r="DX755" s="184"/>
      <c r="DY755" s="184"/>
      <c r="DZ755" s="184"/>
      <c r="EA755" s="184"/>
      <c r="EB755" s="184"/>
      <c r="EC755" s="184"/>
      <c r="ED755" s="184"/>
      <c r="EE755" s="184"/>
      <c r="EF755" s="184"/>
      <c r="EG755" s="184"/>
      <c r="EH755" s="184"/>
      <c r="EI755" s="184"/>
      <c r="EJ755" s="184"/>
      <c r="EK755" s="184"/>
      <c r="EL755" s="184"/>
      <c r="EM755" s="184"/>
      <c r="EN755" s="184"/>
      <c r="EO755" s="184"/>
      <c r="EP755" s="184"/>
      <c r="EQ755" s="184"/>
      <c r="ER755" s="184"/>
      <c r="ES755" s="184"/>
      <c r="ET755" s="184"/>
      <c r="EU755" s="184"/>
      <c r="EV755" s="184"/>
      <c r="EW755" s="184"/>
      <c r="EX755" s="184"/>
      <c r="EY755" s="184"/>
      <c r="EZ755" s="184"/>
      <c r="FA755" s="184"/>
      <c r="FB755" s="184"/>
      <c r="FC755" s="184"/>
      <c r="FD755" s="184"/>
      <c r="FE755" s="184"/>
      <c r="FF755" s="184"/>
      <c r="FG755" s="184"/>
      <c r="FH755" s="184"/>
      <c r="FI755" s="184"/>
      <c r="FJ755" s="184"/>
      <c r="FK755" s="184"/>
      <c r="FL755" s="184"/>
      <c r="FM755" s="184"/>
      <c r="FN755" s="184"/>
      <c r="FO755" s="184"/>
      <c r="FP755" s="184"/>
      <c r="FQ755" s="184"/>
      <c r="FR755" s="184"/>
      <c r="FS755" s="184"/>
      <c r="FT755" s="184"/>
      <c r="FU755" s="184"/>
      <c r="FV755" s="184"/>
      <c r="FW755" s="184"/>
      <c r="FX755" s="184"/>
      <c r="FY755" s="184"/>
      <c r="FZ755" s="184"/>
      <c r="GA755" s="184"/>
      <c r="GB755" s="184"/>
      <c r="GC755" s="184"/>
      <c r="GD755" s="184"/>
      <c r="GE755" s="184"/>
      <c r="GF755" s="184"/>
      <c r="GG755" s="184"/>
      <c r="GH755" s="184"/>
      <c r="GI755" s="184"/>
      <c r="GJ755" s="184"/>
      <c r="GK755" s="184"/>
      <c r="GL755" s="184"/>
      <c r="GM755" s="184"/>
      <c r="GN755" s="184"/>
      <c r="GO755" s="184"/>
      <c r="GP755" s="184"/>
      <c r="GQ755" s="184"/>
      <c r="GR755" s="184"/>
      <c r="GS755" s="184"/>
      <c r="GT755" s="184"/>
      <c r="GU755" s="184"/>
      <c r="GV755" s="184"/>
      <c r="GW755" s="184"/>
      <c r="GX755" s="184"/>
      <c r="GY755" s="184"/>
      <c r="GZ755" s="184"/>
      <c r="HA755" s="184"/>
      <c r="HB755" s="184"/>
      <c r="HC755" s="184"/>
      <c r="HD755" s="184"/>
      <c r="HE755" s="184"/>
      <c r="HF755" s="184"/>
      <c r="HG755" s="184"/>
      <c r="HH755" s="184"/>
      <c r="HI755" s="184"/>
      <c r="HJ755" s="184"/>
      <c r="HK755" s="578"/>
      <c r="HL755" s="185"/>
    </row>
    <row r="756" spans="1:220">
      <c r="A756" s="284"/>
      <c r="B756" s="285"/>
      <c r="C756" s="286"/>
      <c r="D756" s="287"/>
      <c r="E756" s="288"/>
      <c r="F756" s="289"/>
      <c r="G756" s="289"/>
      <c r="H756" s="289"/>
      <c r="I756" s="289"/>
      <c r="J756" s="289"/>
      <c r="K756" s="289"/>
      <c r="L756" s="289"/>
      <c r="M756" s="572"/>
      <c r="N756" s="572"/>
      <c r="O756" s="572"/>
      <c r="P756" s="572"/>
      <c r="Q756" s="572"/>
      <c r="R756" s="572"/>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c r="BP756" s="184"/>
      <c r="BQ756" s="184"/>
      <c r="BR756" s="184"/>
      <c r="BS756" s="184"/>
      <c r="BT756" s="184"/>
      <c r="BU756" s="184"/>
      <c r="BV756" s="184"/>
      <c r="BW756" s="184"/>
      <c r="BX756" s="184"/>
      <c r="BY756" s="184"/>
      <c r="BZ756" s="184"/>
      <c r="CA756" s="184"/>
      <c r="CB756" s="184"/>
      <c r="CC756" s="184"/>
      <c r="CD756" s="184"/>
      <c r="CE756" s="184"/>
      <c r="CF756" s="184"/>
      <c r="CG756" s="184"/>
      <c r="CH756" s="184"/>
      <c r="CI756" s="184"/>
      <c r="CJ756" s="184"/>
      <c r="CK756" s="184"/>
      <c r="CL756" s="184"/>
      <c r="CM756" s="184"/>
      <c r="CN756" s="184"/>
      <c r="CO756" s="184"/>
      <c r="CP756" s="184"/>
      <c r="CQ756" s="184"/>
      <c r="CR756" s="184"/>
      <c r="CS756" s="184"/>
      <c r="CT756" s="184"/>
      <c r="CU756" s="184"/>
      <c r="CV756" s="184"/>
      <c r="CW756" s="184"/>
      <c r="CX756" s="184"/>
      <c r="CY756" s="184"/>
      <c r="CZ756" s="184"/>
      <c r="DA756" s="184"/>
      <c r="DB756" s="184"/>
      <c r="DC756" s="184"/>
      <c r="DD756" s="184"/>
      <c r="DE756" s="184"/>
      <c r="DF756" s="184"/>
      <c r="DG756" s="184"/>
      <c r="DH756" s="184"/>
      <c r="DI756" s="184"/>
      <c r="DJ756" s="184"/>
      <c r="DK756" s="184"/>
      <c r="DL756" s="184"/>
      <c r="DM756" s="184"/>
      <c r="DN756" s="184"/>
      <c r="DO756" s="184"/>
      <c r="DP756" s="184"/>
      <c r="DQ756" s="184"/>
      <c r="DR756" s="184"/>
      <c r="DS756" s="184"/>
      <c r="DT756" s="184"/>
      <c r="DU756" s="184"/>
      <c r="DV756" s="184"/>
      <c r="DW756" s="184"/>
      <c r="DX756" s="184"/>
      <c r="DY756" s="184"/>
      <c r="DZ756" s="184"/>
      <c r="EA756" s="184"/>
      <c r="EB756" s="184"/>
      <c r="EC756" s="184"/>
      <c r="ED756" s="184"/>
      <c r="EE756" s="184"/>
      <c r="EF756" s="184"/>
      <c r="EG756" s="184"/>
      <c r="EH756" s="184"/>
      <c r="EI756" s="184"/>
      <c r="EJ756" s="184"/>
      <c r="EK756" s="184"/>
      <c r="EL756" s="184"/>
      <c r="EM756" s="184"/>
      <c r="EN756" s="184"/>
      <c r="EO756" s="184"/>
      <c r="EP756" s="184"/>
      <c r="EQ756" s="184"/>
      <c r="ER756" s="184"/>
      <c r="ES756" s="184"/>
      <c r="ET756" s="184"/>
      <c r="EU756" s="184"/>
      <c r="EV756" s="184"/>
      <c r="EW756" s="184"/>
      <c r="EX756" s="184"/>
      <c r="EY756" s="184"/>
      <c r="EZ756" s="184"/>
      <c r="FA756" s="184"/>
      <c r="FB756" s="184"/>
      <c r="FC756" s="184"/>
      <c r="FD756" s="184"/>
      <c r="FE756" s="184"/>
      <c r="FF756" s="184"/>
      <c r="FG756" s="184"/>
      <c r="FH756" s="184"/>
      <c r="FI756" s="184"/>
      <c r="FJ756" s="184"/>
      <c r="FK756" s="184"/>
      <c r="FL756" s="184"/>
      <c r="FM756" s="184"/>
      <c r="FN756" s="184"/>
      <c r="FO756" s="184"/>
      <c r="FP756" s="184"/>
      <c r="FQ756" s="184"/>
      <c r="FR756" s="184"/>
      <c r="FS756" s="184"/>
      <c r="FT756" s="184"/>
      <c r="FU756" s="184"/>
      <c r="FV756" s="184"/>
      <c r="FW756" s="184"/>
      <c r="FX756" s="184"/>
      <c r="FY756" s="184"/>
      <c r="FZ756" s="184"/>
      <c r="GA756" s="184"/>
      <c r="GB756" s="184"/>
      <c r="GC756" s="184"/>
      <c r="GD756" s="184"/>
      <c r="GE756" s="184"/>
      <c r="GF756" s="184"/>
      <c r="GG756" s="184"/>
      <c r="GH756" s="184"/>
      <c r="GI756" s="184"/>
      <c r="GJ756" s="184"/>
      <c r="GK756" s="184"/>
      <c r="GL756" s="184"/>
      <c r="GM756" s="184"/>
      <c r="GN756" s="184"/>
      <c r="GO756" s="184"/>
      <c r="GP756" s="184"/>
      <c r="GQ756" s="184"/>
      <c r="GR756" s="184"/>
      <c r="GS756" s="184"/>
      <c r="GT756" s="184"/>
      <c r="GU756" s="184"/>
      <c r="GV756" s="184"/>
      <c r="GW756" s="184"/>
      <c r="GX756" s="184"/>
      <c r="GY756" s="184"/>
      <c r="GZ756" s="184"/>
      <c r="HA756" s="184"/>
      <c r="HB756" s="184"/>
      <c r="HC756" s="184"/>
      <c r="HD756" s="184"/>
      <c r="HE756" s="184"/>
      <c r="HF756" s="184"/>
      <c r="HG756" s="184"/>
      <c r="HH756" s="184"/>
      <c r="HI756" s="184"/>
      <c r="HJ756" s="184"/>
      <c r="HK756" s="578"/>
      <c r="HL756" s="185"/>
    </row>
    <row r="757" spans="1:220">
      <c r="A757" s="284"/>
      <c r="B757" s="285"/>
      <c r="C757" s="286"/>
      <c r="D757" s="287"/>
      <c r="E757" s="288"/>
      <c r="F757" s="289"/>
      <c r="G757" s="289"/>
      <c r="H757" s="289"/>
      <c r="I757" s="289"/>
      <c r="J757" s="289"/>
      <c r="K757" s="289"/>
      <c r="L757" s="289"/>
      <c r="M757" s="572"/>
      <c r="N757" s="572"/>
      <c r="O757" s="572"/>
      <c r="P757" s="572"/>
      <c r="Q757" s="572"/>
      <c r="R757" s="572"/>
      <c r="S757" s="184"/>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4"/>
      <c r="AT757" s="184"/>
      <c r="AU757" s="184"/>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c r="BP757" s="184"/>
      <c r="BQ757" s="184"/>
      <c r="BR757" s="184"/>
      <c r="BS757" s="184"/>
      <c r="BT757" s="184"/>
      <c r="BU757" s="184"/>
      <c r="BV757" s="184"/>
      <c r="BW757" s="184"/>
      <c r="BX757" s="184"/>
      <c r="BY757" s="184"/>
      <c r="BZ757" s="184"/>
      <c r="CA757" s="184"/>
      <c r="CB757" s="184"/>
      <c r="CC757" s="184"/>
      <c r="CD757" s="184"/>
      <c r="CE757" s="184"/>
      <c r="CF757" s="184"/>
      <c r="CG757" s="184"/>
      <c r="CH757" s="184"/>
      <c r="CI757" s="184"/>
      <c r="CJ757" s="184"/>
      <c r="CK757" s="184"/>
      <c r="CL757" s="184"/>
      <c r="CM757" s="184"/>
      <c r="CN757" s="184"/>
      <c r="CO757" s="184"/>
      <c r="CP757" s="184"/>
      <c r="CQ757" s="184"/>
      <c r="CR757" s="184"/>
      <c r="CS757" s="184"/>
      <c r="CT757" s="184"/>
      <c r="CU757" s="184"/>
      <c r="CV757" s="184"/>
      <c r="CW757" s="184"/>
      <c r="CX757" s="184"/>
      <c r="CY757" s="184"/>
      <c r="CZ757" s="184"/>
      <c r="DA757" s="184"/>
      <c r="DB757" s="184"/>
      <c r="DC757" s="184"/>
      <c r="DD757" s="184"/>
      <c r="DE757" s="184"/>
      <c r="DF757" s="184"/>
      <c r="DG757" s="184"/>
      <c r="DH757" s="184"/>
      <c r="DI757" s="184"/>
      <c r="DJ757" s="184"/>
      <c r="DK757" s="184"/>
      <c r="DL757" s="184"/>
      <c r="DM757" s="184"/>
      <c r="DN757" s="184"/>
      <c r="DO757" s="184"/>
      <c r="DP757" s="184"/>
      <c r="DQ757" s="184"/>
      <c r="DR757" s="184"/>
      <c r="DS757" s="184"/>
      <c r="DT757" s="184"/>
      <c r="DU757" s="184"/>
      <c r="DV757" s="184"/>
      <c r="DW757" s="184"/>
      <c r="DX757" s="184"/>
      <c r="DY757" s="184"/>
      <c r="DZ757" s="184"/>
      <c r="EA757" s="184"/>
      <c r="EB757" s="184"/>
      <c r="EC757" s="184"/>
      <c r="ED757" s="184"/>
      <c r="EE757" s="184"/>
      <c r="EF757" s="184"/>
      <c r="EG757" s="184"/>
      <c r="EH757" s="184"/>
      <c r="EI757" s="184"/>
      <c r="EJ757" s="184"/>
      <c r="EK757" s="184"/>
      <c r="EL757" s="184"/>
      <c r="EM757" s="184"/>
      <c r="EN757" s="184"/>
      <c r="EO757" s="184"/>
      <c r="EP757" s="184"/>
      <c r="EQ757" s="184"/>
      <c r="ER757" s="184"/>
      <c r="ES757" s="184"/>
      <c r="ET757" s="184"/>
      <c r="EU757" s="184"/>
      <c r="EV757" s="184"/>
      <c r="EW757" s="184"/>
      <c r="EX757" s="184"/>
      <c r="EY757" s="184"/>
      <c r="EZ757" s="184"/>
      <c r="FA757" s="184"/>
      <c r="FB757" s="184"/>
      <c r="FC757" s="184"/>
      <c r="FD757" s="184"/>
      <c r="FE757" s="184"/>
      <c r="FF757" s="184"/>
      <c r="FG757" s="184"/>
      <c r="FH757" s="184"/>
      <c r="FI757" s="184"/>
      <c r="FJ757" s="184"/>
      <c r="FK757" s="184"/>
      <c r="FL757" s="184"/>
      <c r="FM757" s="184"/>
      <c r="FN757" s="184"/>
      <c r="FO757" s="184"/>
      <c r="FP757" s="184"/>
      <c r="FQ757" s="184"/>
      <c r="FR757" s="184"/>
      <c r="FS757" s="184"/>
      <c r="FT757" s="184"/>
      <c r="FU757" s="184"/>
      <c r="FV757" s="184"/>
      <c r="FW757" s="184"/>
      <c r="FX757" s="184"/>
      <c r="FY757" s="184"/>
      <c r="FZ757" s="184"/>
      <c r="GA757" s="184"/>
      <c r="GB757" s="184"/>
      <c r="GC757" s="184"/>
      <c r="GD757" s="184"/>
      <c r="GE757" s="184"/>
      <c r="GF757" s="184"/>
      <c r="GG757" s="184"/>
      <c r="GH757" s="184"/>
      <c r="GI757" s="184"/>
      <c r="GJ757" s="184"/>
      <c r="GK757" s="184"/>
      <c r="GL757" s="184"/>
      <c r="GM757" s="184"/>
      <c r="GN757" s="184"/>
      <c r="GO757" s="184"/>
      <c r="GP757" s="184"/>
      <c r="GQ757" s="184"/>
      <c r="GR757" s="184"/>
      <c r="GS757" s="184"/>
      <c r="GT757" s="184"/>
      <c r="GU757" s="184"/>
      <c r="GV757" s="184"/>
      <c r="GW757" s="184"/>
      <c r="GX757" s="184"/>
      <c r="GY757" s="184"/>
      <c r="GZ757" s="184"/>
      <c r="HA757" s="184"/>
      <c r="HB757" s="184"/>
      <c r="HC757" s="184"/>
      <c r="HD757" s="184"/>
      <c r="HE757" s="184"/>
      <c r="HF757" s="184"/>
      <c r="HG757" s="184"/>
      <c r="HH757" s="184"/>
      <c r="HI757" s="184"/>
      <c r="HJ757" s="184"/>
      <c r="HK757" s="578"/>
      <c r="HL757" s="185"/>
    </row>
    <row r="758" spans="1:220">
      <c r="A758" s="284"/>
      <c r="B758" s="285"/>
      <c r="C758" s="286"/>
      <c r="D758" s="287"/>
      <c r="E758" s="288"/>
      <c r="F758" s="289"/>
      <c r="G758" s="289"/>
      <c r="H758" s="289"/>
      <c r="I758" s="289"/>
      <c r="J758" s="289"/>
      <c r="K758" s="289"/>
      <c r="L758" s="289"/>
      <c r="M758" s="572"/>
      <c r="N758" s="572"/>
      <c r="O758" s="572"/>
      <c r="P758" s="572"/>
      <c r="Q758" s="572"/>
      <c r="R758" s="572"/>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c r="BD758" s="184"/>
      <c r="BE758" s="184"/>
      <c r="BF758" s="184"/>
      <c r="BG758" s="184"/>
      <c r="BH758" s="184"/>
      <c r="BI758" s="184"/>
      <c r="BJ758" s="184"/>
      <c r="BK758" s="184"/>
      <c r="BL758" s="184"/>
      <c r="BM758" s="184"/>
      <c r="BN758" s="184"/>
      <c r="BO758" s="184"/>
      <c r="BP758" s="184"/>
      <c r="BQ758" s="184"/>
      <c r="BR758" s="184"/>
      <c r="BS758" s="184"/>
      <c r="BT758" s="184"/>
      <c r="BU758" s="184"/>
      <c r="BV758" s="184"/>
      <c r="BW758" s="184"/>
      <c r="BX758" s="184"/>
      <c r="BY758" s="184"/>
      <c r="BZ758" s="184"/>
      <c r="CA758" s="184"/>
      <c r="CB758" s="184"/>
      <c r="CC758" s="184"/>
      <c r="CD758" s="184"/>
      <c r="CE758" s="184"/>
      <c r="CF758" s="184"/>
      <c r="CG758" s="184"/>
      <c r="CH758" s="184"/>
      <c r="CI758" s="184"/>
      <c r="CJ758" s="184"/>
      <c r="CK758" s="184"/>
      <c r="CL758" s="184"/>
      <c r="CM758" s="184"/>
      <c r="CN758" s="184"/>
      <c r="CO758" s="184"/>
      <c r="CP758" s="184"/>
      <c r="CQ758" s="184"/>
      <c r="CR758" s="184"/>
      <c r="CS758" s="184"/>
      <c r="CT758" s="184"/>
      <c r="CU758" s="184"/>
      <c r="CV758" s="184"/>
      <c r="CW758" s="184"/>
      <c r="CX758" s="184"/>
      <c r="CY758" s="184"/>
      <c r="CZ758" s="184"/>
      <c r="DA758" s="184"/>
      <c r="DB758" s="184"/>
      <c r="DC758" s="184"/>
      <c r="DD758" s="184"/>
      <c r="DE758" s="184"/>
      <c r="DF758" s="184"/>
      <c r="DG758" s="184"/>
      <c r="DH758" s="184"/>
      <c r="DI758" s="184"/>
      <c r="DJ758" s="184"/>
      <c r="DK758" s="184"/>
      <c r="DL758" s="184"/>
      <c r="DM758" s="184"/>
      <c r="DN758" s="184"/>
      <c r="DO758" s="184"/>
      <c r="DP758" s="184"/>
      <c r="DQ758" s="184"/>
      <c r="DR758" s="184"/>
      <c r="DS758" s="184"/>
      <c r="DT758" s="184"/>
      <c r="DU758" s="184"/>
      <c r="DV758" s="184"/>
      <c r="DW758" s="184"/>
      <c r="DX758" s="184"/>
      <c r="DY758" s="184"/>
      <c r="DZ758" s="184"/>
      <c r="EA758" s="184"/>
      <c r="EB758" s="184"/>
      <c r="EC758" s="184"/>
      <c r="ED758" s="184"/>
      <c r="EE758" s="184"/>
      <c r="EF758" s="184"/>
      <c r="EG758" s="184"/>
      <c r="EH758" s="184"/>
      <c r="EI758" s="184"/>
      <c r="EJ758" s="184"/>
      <c r="EK758" s="184"/>
      <c r="EL758" s="184"/>
      <c r="EM758" s="184"/>
      <c r="EN758" s="184"/>
      <c r="EO758" s="184"/>
      <c r="EP758" s="184"/>
      <c r="EQ758" s="184"/>
      <c r="ER758" s="184"/>
      <c r="ES758" s="184"/>
      <c r="ET758" s="184"/>
      <c r="EU758" s="184"/>
      <c r="EV758" s="184"/>
      <c r="EW758" s="184"/>
      <c r="EX758" s="184"/>
      <c r="EY758" s="184"/>
      <c r="EZ758" s="184"/>
      <c r="FA758" s="184"/>
      <c r="FB758" s="184"/>
      <c r="FC758" s="184"/>
      <c r="FD758" s="184"/>
      <c r="FE758" s="184"/>
      <c r="FF758" s="184"/>
      <c r="FG758" s="184"/>
      <c r="FH758" s="184"/>
      <c r="FI758" s="184"/>
      <c r="FJ758" s="184"/>
      <c r="FK758" s="184"/>
      <c r="FL758" s="184"/>
      <c r="FM758" s="184"/>
      <c r="FN758" s="184"/>
      <c r="FO758" s="184"/>
      <c r="FP758" s="184"/>
      <c r="FQ758" s="184"/>
      <c r="FR758" s="184"/>
      <c r="FS758" s="184"/>
      <c r="FT758" s="184"/>
      <c r="FU758" s="184"/>
      <c r="FV758" s="184"/>
      <c r="FW758" s="184"/>
      <c r="FX758" s="184"/>
      <c r="FY758" s="184"/>
      <c r="FZ758" s="184"/>
      <c r="GA758" s="184"/>
      <c r="GB758" s="184"/>
      <c r="GC758" s="184"/>
      <c r="GD758" s="184"/>
      <c r="GE758" s="184"/>
      <c r="GF758" s="184"/>
      <c r="GG758" s="184"/>
      <c r="GH758" s="184"/>
      <c r="GI758" s="184"/>
      <c r="GJ758" s="184"/>
      <c r="GK758" s="184"/>
      <c r="GL758" s="184"/>
      <c r="GM758" s="184"/>
      <c r="GN758" s="184"/>
      <c r="GO758" s="184"/>
      <c r="GP758" s="184"/>
      <c r="GQ758" s="184"/>
      <c r="GR758" s="184"/>
      <c r="GS758" s="184"/>
      <c r="GT758" s="184"/>
      <c r="GU758" s="184"/>
      <c r="GV758" s="184"/>
      <c r="GW758" s="184"/>
      <c r="GX758" s="184"/>
      <c r="GY758" s="184"/>
      <c r="GZ758" s="184"/>
      <c r="HA758" s="184"/>
      <c r="HB758" s="184"/>
      <c r="HC758" s="184"/>
      <c r="HD758" s="184"/>
      <c r="HE758" s="184"/>
      <c r="HF758" s="184"/>
      <c r="HG758" s="184"/>
      <c r="HH758" s="184"/>
      <c r="HI758" s="184"/>
      <c r="HJ758" s="184"/>
      <c r="HK758" s="578"/>
      <c r="HL758" s="185"/>
    </row>
    <row r="759" spans="1:220">
      <c r="A759" s="284"/>
      <c r="B759" s="285"/>
      <c r="C759" s="286"/>
      <c r="D759" s="287"/>
      <c r="E759" s="288"/>
      <c r="F759" s="289"/>
      <c r="G759" s="289"/>
      <c r="H759" s="289"/>
      <c r="I759" s="289"/>
      <c r="J759" s="289"/>
      <c r="K759" s="289"/>
      <c r="L759" s="289"/>
      <c r="M759" s="572"/>
      <c r="N759" s="572"/>
      <c r="O759" s="572"/>
      <c r="P759" s="572"/>
      <c r="Q759" s="572"/>
      <c r="R759" s="572"/>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c r="BD759" s="184"/>
      <c r="BE759" s="184"/>
      <c r="BF759" s="184"/>
      <c r="BG759" s="184"/>
      <c r="BH759" s="184"/>
      <c r="BI759" s="184"/>
      <c r="BJ759" s="184"/>
      <c r="BK759" s="184"/>
      <c r="BL759" s="184"/>
      <c r="BM759" s="184"/>
      <c r="BN759" s="184"/>
      <c r="BO759" s="184"/>
      <c r="BP759" s="184"/>
      <c r="BQ759" s="184"/>
      <c r="BR759" s="184"/>
      <c r="BS759" s="184"/>
      <c r="BT759" s="184"/>
      <c r="BU759" s="184"/>
      <c r="BV759" s="184"/>
      <c r="BW759" s="184"/>
      <c r="BX759" s="184"/>
      <c r="BY759" s="184"/>
      <c r="BZ759" s="184"/>
      <c r="CA759" s="184"/>
      <c r="CB759" s="184"/>
      <c r="CC759" s="184"/>
      <c r="CD759" s="184"/>
      <c r="CE759" s="184"/>
      <c r="CF759" s="184"/>
      <c r="CG759" s="184"/>
      <c r="CH759" s="184"/>
      <c r="CI759" s="184"/>
      <c r="CJ759" s="184"/>
      <c r="CK759" s="184"/>
      <c r="CL759" s="184"/>
      <c r="CM759" s="184"/>
      <c r="CN759" s="184"/>
      <c r="CO759" s="184"/>
      <c r="CP759" s="184"/>
      <c r="CQ759" s="184"/>
      <c r="CR759" s="184"/>
      <c r="CS759" s="184"/>
      <c r="CT759" s="184"/>
      <c r="CU759" s="184"/>
      <c r="CV759" s="184"/>
      <c r="CW759" s="184"/>
      <c r="CX759" s="184"/>
      <c r="CY759" s="184"/>
      <c r="CZ759" s="184"/>
      <c r="DA759" s="184"/>
      <c r="DB759" s="184"/>
      <c r="DC759" s="184"/>
      <c r="DD759" s="184"/>
      <c r="DE759" s="184"/>
      <c r="DF759" s="184"/>
      <c r="DG759" s="184"/>
      <c r="DH759" s="184"/>
      <c r="DI759" s="184"/>
      <c r="DJ759" s="184"/>
      <c r="DK759" s="184"/>
      <c r="DL759" s="184"/>
      <c r="DM759" s="184"/>
      <c r="DN759" s="184"/>
      <c r="DO759" s="184"/>
      <c r="DP759" s="184"/>
      <c r="DQ759" s="184"/>
      <c r="DR759" s="184"/>
      <c r="DS759" s="184"/>
      <c r="DT759" s="184"/>
      <c r="DU759" s="184"/>
      <c r="DV759" s="184"/>
      <c r="DW759" s="184"/>
      <c r="DX759" s="184"/>
      <c r="DY759" s="184"/>
      <c r="DZ759" s="184"/>
      <c r="EA759" s="184"/>
      <c r="EB759" s="184"/>
      <c r="EC759" s="184"/>
      <c r="ED759" s="184"/>
      <c r="EE759" s="184"/>
      <c r="EF759" s="184"/>
      <c r="EG759" s="184"/>
      <c r="EH759" s="184"/>
      <c r="EI759" s="184"/>
      <c r="EJ759" s="184"/>
      <c r="EK759" s="184"/>
      <c r="EL759" s="184"/>
      <c r="EM759" s="184"/>
      <c r="EN759" s="184"/>
      <c r="EO759" s="184"/>
      <c r="EP759" s="184"/>
      <c r="EQ759" s="184"/>
      <c r="ER759" s="184"/>
      <c r="ES759" s="184"/>
      <c r="ET759" s="184"/>
      <c r="EU759" s="184"/>
      <c r="EV759" s="184"/>
      <c r="EW759" s="184"/>
      <c r="EX759" s="184"/>
      <c r="EY759" s="184"/>
      <c r="EZ759" s="184"/>
      <c r="FA759" s="184"/>
      <c r="FB759" s="184"/>
      <c r="FC759" s="184"/>
      <c r="FD759" s="184"/>
      <c r="FE759" s="184"/>
      <c r="FF759" s="184"/>
      <c r="FG759" s="184"/>
      <c r="FH759" s="184"/>
      <c r="FI759" s="184"/>
      <c r="FJ759" s="184"/>
      <c r="FK759" s="184"/>
      <c r="FL759" s="184"/>
      <c r="FM759" s="184"/>
      <c r="FN759" s="184"/>
      <c r="FO759" s="184"/>
      <c r="FP759" s="184"/>
      <c r="FQ759" s="184"/>
      <c r="FR759" s="184"/>
      <c r="FS759" s="184"/>
      <c r="FT759" s="184"/>
      <c r="FU759" s="184"/>
      <c r="FV759" s="184"/>
      <c r="FW759" s="184"/>
      <c r="FX759" s="184"/>
      <c r="FY759" s="184"/>
      <c r="FZ759" s="184"/>
      <c r="GA759" s="184"/>
      <c r="GB759" s="184"/>
      <c r="GC759" s="184"/>
      <c r="GD759" s="184"/>
      <c r="GE759" s="184"/>
      <c r="GF759" s="184"/>
      <c r="GG759" s="184"/>
      <c r="GH759" s="184"/>
      <c r="GI759" s="184"/>
      <c r="GJ759" s="184"/>
      <c r="GK759" s="184"/>
      <c r="GL759" s="184"/>
      <c r="GM759" s="184"/>
      <c r="GN759" s="184"/>
      <c r="GO759" s="184"/>
      <c r="GP759" s="184"/>
      <c r="GQ759" s="184"/>
      <c r="GR759" s="184"/>
      <c r="GS759" s="184"/>
      <c r="GT759" s="184"/>
      <c r="GU759" s="184"/>
      <c r="GV759" s="184"/>
      <c r="GW759" s="184"/>
      <c r="GX759" s="184"/>
      <c r="GY759" s="184"/>
      <c r="GZ759" s="184"/>
      <c r="HA759" s="184"/>
      <c r="HB759" s="184"/>
      <c r="HC759" s="184"/>
      <c r="HD759" s="184"/>
      <c r="HE759" s="184"/>
      <c r="HF759" s="184"/>
      <c r="HG759" s="184"/>
      <c r="HH759" s="184"/>
      <c r="HI759" s="184"/>
      <c r="HJ759" s="184"/>
      <c r="HK759" s="578"/>
      <c r="HL759" s="185"/>
    </row>
    <row r="760" spans="1:220">
      <c r="A760" s="284"/>
      <c r="B760" s="285"/>
      <c r="C760" s="286"/>
      <c r="D760" s="287"/>
      <c r="E760" s="288"/>
      <c r="F760" s="289"/>
      <c r="G760" s="289"/>
      <c r="H760" s="289"/>
      <c r="I760" s="289"/>
      <c r="J760" s="289"/>
      <c r="K760" s="289"/>
      <c r="L760" s="289"/>
      <c r="M760" s="572"/>
      <c r="N760" s="572"/>
      <c r="O760" s="572"/>
      <c r="P760" s="572"/>
      <c r="Q760" s="572"/>
      <c r="R760" s="572"/>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c r="BD760" s="184"/>
      <c r="BE760" s="184"/>
      <c r="BF760" s="184"/>
      <c r="BG760" s="184"/>
      <c r="BH760" s="184"/>
      <c r="BI760" s="184"/>
      <c r="BJ760" s="184"/>
      <c r="BK760" s="184"/>
      <c r="BL760" s="184"/>
      <c r="BM760" s="184"/>
      <c r="BN760" s="184"/>
      <c r="BO760" s="184"/>
      <c r="BP760" s="184"/>
      <c r="BQ760" s="184"/>
      <c r="BR760" s="184"/>
      <c r="BS760" s="184"/>
      <c r="BT760" s="184"/>
      <c r="BU760" s="184"/>
      <c r="BV760" s="184"/>
      <c r="BW760" s="184"/>
      <c r="BX760" s="184"/>
      <c r="BY760" s="184"/>
      <c r="BZ760" s="184"/>
      <c r="CA760" s="184"/>
      <c r="CB760" s="184"/>
      <c r="CC760" s="184"/>
      <c r="CD760" s="184"/>
      <c r="CE760" s="184"/>
      <c r="CF760" s="184"/>
      <c r="CG760" s="184"/>
      <c r="CH760" s="184"/>
      <c r="CI760" s="184"/>
      <c r="CJ760" s="184"/>
      <c r="CK760" s="184"/>
      <c r="CL760" s="184"/>
      <c r="CM760" s="184"/>
      <c r="CN760" s="184"/>
      <c r="CO760" s="184"/>
      <c r="CP760" s="184"/>
      <c r="CQ760" s="184"/>
      <c r="CR760" s="184"/>
      <c r="CS760" s="184"/>
      <c r="CT760" s="184"/>
      <c r="CU760" s="184"/>
      <c r="CV760" s="184"/>
      <c r="CW760" s="184"/>
      <c r="CX760" s="184"/>
      <c r="CY760" s="184"/>
      <c r="CZ760" s="184"/>
      <c r="DA760" s="184"/>
      <c r="DB760" s="184"/>
      <c r="DC760" s="184"/>
      <c r="DD760" s="184"/>
      <c r="DE760" s="184"/>
      <c r="DF760" s="184"/>
      <c r="DG760" s="184"/>
      <c r="DH760" s="184"/>
      <c r="DI760" s="184"/>
      <c r="DJ760" s="184"/>
      <c r="DK760" s="184"/>
      <c r="DL760" s="184"/>
      <c r="DM760" s="184"/>
      <c r="DN760" s="184"/>
      <c r="DO760" s="184"/>
      <c r="DP760" s="184"/>
      <c r="DQ760" s="184"/>
      <c r="DR760" s="184"/>
      <c r="DS760" s="184"/>
      <c r="DT760" s="184"/>
      <c r="DU760" s="184"/>
      <c r="DV760" s="184"/>
      <c r="DW760" s="184"/>
      <c r="DX760" s="184"/>
      <c r="DY760" s="184"/>
      <c r="DZ760" s="184"/>
      <c r="EA760" s="184"/>
      <c r="EB760" s="184"/>
      <c r="EC760" s="184"/>
      <c r="ED760" s="184"/>
      <c r="EE760" s="184"/>
      <c r="EF760" s="184"/>
      <c r="EG760" s="184"/>
      <c r="EH760" s="184"/>
      <c r="EI760" s="184"/>
      <c r="EJ760" s="184"/>
      <c r="EK760" s="184"/>
      <c r="EL760" s="184"/>
      <c r="EM760" s="184"/>
      <c r="EN760" s="184"/>
      <c r="EO760" s="184"/>
      <c r="EP760" s="184"/>
      <c r="EQ760" s="184"/>
      <c r="ER760" s="184"/>
      <c r="ES760" s="184"/>
      <c r="ET760" s="184"/>
      <c r="EU760" s="184"/>
      <c r="EV760" s="184"/>
      <c r="EW760" s="184"/>
      <c r="EX760" s="184"/>
      <c r="EY760" s="184"/>
      <c r="EZ760" s="184"/>
      <c r="FA760" s="184"/>
      <c r="FB760" s="184"/>
      <c r="FC760" s="184"/>
      <c r="FD760" s="184"/>
      <c r="FE760" s="184"/>
      <c r="FF760" s="184"/>
      <c r="FG760" s="184"/>
      <c r="FH760" s="184"/>
      <c r="FI760" s="184"/>
      <c r="FJ760" s="184"/>
      <c r="FK760" s="184"/>
      <c r="FL760" s="184"/>
      <c r="FM760" s="184"/>
      <c r="FN760" s="184"/>
      <c r="FO760" s="184"/>
      <c r="FP760" s="184"/>
      <c r="FQ760" s="184"/>
      <c r="FR760" s="184"/>
      <c r="FS760" s="184"/>
      <c r="FT760" s="184"/>
      <c r="FU760" s="184"/>
      <c r="FV760" s="184"/>
      <c r="FW760" s="184"/>
      <c r="FX760" s="184"/>
      <c r="FY760" s="184"/>
      <c r="FZ760" s="184"/>
      <c r="GA760" s="184"/>
      <c r="GB760" s="184"/>
      <c r="GC760" s="184"/>
      <c r="GD760" s="184"/>
      <c r="GE760" s="184"/>
      <c r="GF760" s="184"/>
      <c r="GG760" s="184"/>
      <c r="GH760" s="184"/>
      <c r="GI760" s="184"/>
      <c r="GJ760" s="184"/>
      <c r="GK760" s="184"/>
      <c r="GL760" s="184"/>
      <c r="GM760" s="184"/>
      <c r="GN760" s="184"/>
      <c r="GO760" s="184"/>
      <c r="GP760" s="184"/>
      <c r="GQ760" s="184"/>
      <c r="GR760" s="184"/>
      <c r="GS760" s="184"/>
      <c r="GT760" s="184"/>
      <c r="GU760" s="184"/>
      <c r="GV760" s="184"/>
      <c r="GW760" s="184"/>
      <c r="GX760" s="184"/>
      <c r="GY760" s="184"/>
      <c r="GZ760" s="184"/>
      <c r="HA760" s="184"/>
      <c r="HB760" s="184"/>
      <c r="HC760" s="184"/>
      <c r="HD760" s="184"/>
      <c r="HE760" s="184"/>
      <c r="HF760" s="184"/>
      <c r="HG760" s="184"/>
      <c r="HH760" s="184"/>
      <c r="HI760" s="184"/>
      <c r="HJ760" s="184"/>
      <c r="HK760" s="578"/>
      <c r="HL760" s="185"/>
    </row>
    <row r="761" spans="1:220">
      <c r="A761" s="284"/>
      <c r="B761" s="285"/>
      <c r="C761" s="286"/>
      <c r="D761" s="287"/>
      <c r="E761" s="288"/>
      <c r="F761" s="289"/>
      <c r="G761" s="289"/>
      <c r="H761" s="289"/>
      <c r="I761" s="289"/>
      <c r="J761" s="289"/>
      <c r="K761" s="289"/>
      <c r="L761" s="289"/>
      <c r="M761" s="572"/>
      <c r="N761" s="572"/>
      <c r="O761" s="572"/>
      <c r="P761" s="572"/>
      <c r="Q761" s="572"/>
      <c r="R761" s="572"/>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c r="BD761" s="184"/>
      <c r="BE761" s="184"/>
      <c r="BF761" s="184"/>
      <c r="BG761" s="184"/>
      <c r="BH761" s="184"/>
      <c r="BI761" s="184"/>
      <c r="BJ761" s="184"/>
      <c r="BK761" s="184"/>
      <c r="BL761" s="184"/>
      <c r="BM761" s="184"/>
      <c r="BN761" s="184"/>
      <c r="BO761" s="184"/>
      <c r="BP761" s="184"/>
      <c r="BQ761" s="184"/>
      <c r="BR761" s="184"/>
      <c r="BS761" s="184"/>
      <c r="BT761" s="184"/>
      <c r="BU761" s="184"/>
      <c r="BV761" s="184"/>
      <c r="BW761" s="184"/>
      <c r="BX761" s="184"/>
      <c r="BY761" s="184"/>
      <c r="BZ761" s="184"/>
      <c r="CA761" s="184"/>
      <c r="CB761" s="184"/>
      <c r="CC761" s="184"/>
      <c r="CD761" s="184"/>
      <c r="CE761" s="184"/>
      <c r="CF761" s="184"/>
      <c r="CG761" s="184"/>
      <c r="CH761" s="184"/>
      <c r="CI761" s="184"/>
      <c r="CJ761" s="184"/>
      <c r="CK761" s="184"/>
      <c r="CL761" s="184"/>
      <c r="CM761" s="184"/>
      <c r="CN761" s="184"/>
      <c r="CO761" s="184"/>
      <c r="CP761" s="184"/>
      <c r="CQ761" s="184"/>
      <c r="CR761" s="184"/>
      <c r="CS761" s="184"/>
      <c r="CT761" s="184"/>
      <c r="CU761" s="184"/>
      <c r="CV761" s="184"/>
      <c r="CW761" s="184"/>
      <c r="CX761" s="184"/>
      <c r="CY761" s="184"/>
      <c r="CZ761" s="184"/>
      <c r="DA761" s="184"/>
      <c r="DB761" s="184"/>
      <c r="DC761" s="184"/>
      <c r="DD761" s="184"/>
      <c r="DE761" s="184"/>
      <c r="DF761" s="184"/>
      <c r="DG761" s="184"/>
      <c r="DH761" s="184"/>
      <c r="DI761" s="184"/>
      <c r="DJ761" s="184"/>
      <c r="DK761" s="184"/>
      <c r="DL761" s="184"/>
      <c r="DM761" s="184"/>
      <c r="DN761" s="184"/>
      <c r="DO761" s="184"/>
      <c r="DP761" s="184"/>
      <c r="DQ761" s="184"/>
      <c r="DR761" s="184"/>
      <c r="DS761" s="184"/>
      <c r="DT761" s="184"/>
      <c r="DU761" s="184"/>
      <c r="DV761" s="184"/>
      <c r="DW761" s="184"/>
      <c r="DX761" s="184"/>
      <c r="DY761" s="184"/>
      <c r="DZ761" s="184"/>
      <c r="EA761" s="184"/>
      <c r="EB761" s="184"/>
      <c r="EC761" s="184"/>
      <c r="ED761" s="184"/>
      <c r="EE761" s="184"/>
      <c r="EF761" s="184"/>
      <c r="EG761" s="184"/>
      <c r="EH761" s="184"/>
      <c r="EI761" s="184"/>
      <c r="EJ761" s="184"/>
      <c r="EK761" s="184"/>
      <c r="EL761" s="184"/>
      <c r="EM761" s="184"/>
      <c r="EN761" s="184"/>
      <c r="EO761" s="184"/>
      <c r="EP761" s="184"/>
      <c r="EQ761" s="184"/>
      <c r="ER761" s="184"/>
      <c r="ES761" s="184"/>
      <c r="ET761" s="184"/>
      <c r="EU761" s="184"/>
      <c r="EV761" s="184"/>
      <c r="EW761" s="184"/>
      <c r="EX761" s="184"/>
      <c r="EY761" s="184"/>
      <c r="EZ761" s="184"/>
      <c r="FA761" s="184"/>
      <c r="FB761" s="184"/>
      <c r="FC761" s="184"/>
      <c r="FD761" s="184"/>
      <c r="FE761" s="184"/>
      <c r="FF761" s="184"/>
      <c r="FG761" s="184"/>
      <c r="FH761" s="184"/>
      <c r="FI761" s="184"/>
      <c r="FJ761" s="184"/>
      <c r="FK761" s="184"/>
      <c r="FL761" s="184"/>
      <c r="FM761" s="184"/>
      <c r="FN761" s="184"/>
      <c r="FO761" s="184"/>
      <c r="FP761" s="184"/>
      <c r="FQ761" s="184"/>
      <c r="FR761" s="184"/>
      <c r="FS761" s="184"/>
      <c r="FT761" s="184"/>
      <c r="FU761" s="184"/>
      <c r="FV761" s="184"/>
      <c r="FW761" s="184"/>
      <c r="FX761" s="184"/>
      <c r="FY761" s="184"/>
      <c r="FZ761" s="184"/>
      <c r="GA761" s="184"/>
      <c r="GB761" s="184"/>
      <c r="GC761" s="184"/>
      <c r="GD761" s="184"/>
      <c r="GE761" s="184"/>
      <c r="GF761" s="184"/>
      <c r="GG761" s="184"/>
      <c r="GH761" s="184"/>
      <c r="GI761" s="184"/>
      <c r="GJ761" s="184"/>
      <c r="GK761" s="184"/>
      <c r="GL761" s="184"/>
      <c r="GM761" s="184"/>
      <c r="GN761" s="184"/>
      <c r="GO761" s="184"/>
      <c r="GP761" s="184"/>
      <c r="GQ761" s="184"/>
      <c r="GR761" s="184"/>
      <c r="GS761" s="184"/>
      <c r="GT761" s="184"/>
      <c r="GU761" s="184"/>
      <c r="GV761" s="184"/>
      <c r="GW761" s="184"/>
      <c r="GX761" s="184"/>
      <c r="GY761" s="184"/>
      <c r="GZ761" s="184"/>
      <c r="HA761" s="184"/>
      <c r="HB761" s="184"/>
      <c r="HC761" s="184"/>
      <c r="HD761" s="184"/>
      <c r="HE761" s="184"/>
      <c r="HF761" s="184"/>
      <c r="HG761" s="184"/>
      <c r="HH761" s="184"/>
      <c r="HI761" s="184"/>
      <c r="HJ761" s="184"/>
      <c r="HK761" s="578"/>
      <c r="HL761" s="185"/>
    </row>
    <row r="762" spans="1:220">
      <c r="A762" s="284"/>
      <c r="B762" s="285"/>
      <c r="C762" s="286"/>
      <c r="D762" s="287"/>
      <c r="E762" s="288"/>
      <c r="F762" s="289"/>
      <c r="G762" s="289"/>
      <c r="H762" s="289"/>
      <c r="I762" s="289"/>
      <c r="J762" s="289"/>
      <c r="K762" s="289"/>
      <c r="L762" s="289"/>
      <c r="M762" s="572"/>
      <c r="N762" s="572"/>
      <c r="O762" s="572"/>
      <c r="P762" s="572"/>
      <c r="Q762" s="572"/>
      <c r="R762" s="572"/>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c r="BD762" s="184"/>
      <c r="BE762" s="184"/>
      <c r="BF762" s="184"/>
      <c r="BG762" s="184"/>
      <c r="BH762" s="184"/>
      <c r="BI762" s="184"/>
      <c r="BJ762" s="184"/>
      <c r="BK762" s="184"/>
      <c r="BL762" s="184"/>
      <c r="BM762" s="184"/>
      <c r="BN762" s="184"/>
      <c r="BO762" s="184"/>
      <c r="BP762" s="184"/>
      <c r="BQ762" s="184"/>
      <c r="BR762" s="184"/>
      <c r="BS762" s="184"/>
      <c r="BT762" s="184"/>
      <c r="BU762" s="184"/>
      <c r="BV762" s="184"/>
      <c r="BW762" s="184"/>
      <c r="BX762" s="184"/>
      <c r="BY762" s="184"/>
      <c r="BZ762" s="184"/>
      <c r="CA762" s="184"/>
      <c r="CB762" s="184"/>
      <c r="CC762" s="184"/>
      <c r="CD762" s="184"/>
      <c r="CE762" s="184"/>
      <c r="CF762" s="184"/>
      <c r="CG762" s="184"/>
      <c r="CH762" s="184"/>
      <c r="CI762" s="184"/>
      <c r="CJ762" s="184"/>
      <c r="CK762" s="184"/>
      <c r="CL762" s="184"/>
      <c r="CM762" s="184"/>
      <c r="CN762" s="184"/>
      <c r="CO762" s="184"/>
      <c r="CP762" s="184"/>
      <c r="CQ762" s="184"/>
      <c r="CR762" s="184"/>
      <c r="CS762" s="184"/>
      <c r="CT762" s="184"/>
      <c r="CU762" s="184"/>
      <c r="CV762" s="184"/>
      <c r="CW762" s="184"/>
      <c r="CX762" s="184"/>
      <c r="CY762" s="184"/>
      <c r="CZ762" s="184"/>
      <c r="DA762" s="184"/>
      <c r="DB762" s="184"/>
      <c r="DC762" s="184"/>
      <c r="DD762" s="184"/>
      <c r="DE762" s="184"/>
      <c r="DF762" s="184"/>
      <c r="DG762" s="184"/>
      <c r="DH762" s="184"/>
      <c r="DI762" s="184"/>
      <c r="DJ762" s="184"/>
      <c r="DK762" s="184"/>
      <c r="DL762" s="184"/>
      <c r="DM762" s="184"/>
      <c r="DN762" s="184"/>
      <c r="DO762" s="184"/>
      <c r="DP762" s="184"/>
      <c r="DQ762" s="184"/>
      <c r="DR762" s="184"/>
      <c r="DS762" s="184"/>
      <c r="DT762" s="184"/>
      <c r="DU762" s="184"/>
      <c r="DV762" s="184"/>
      <c r="DW762" s="184"/>
      <c r="DX762" s="184"/>
      <c r="DY762" s="184"/>
      <c r="DZ762" s="184"/>
      <c r="EA762" s="184"/>
      <c r="EB762" s="184"/>
      <c r="EC762" s="184"/>
      <c r="ED762" s="184"/>
      <c r="EE762" s="184"/>
      <c r="EF762" s="184"/>
      <c r="EG762" s="184"/>
      <c r="EH762" s="184"/>
      <c r="EI762" s="184"/>
      <c r="EJ762" s="184"/>
      <c r="EK762" s="184"/>
      <c r="EL762" s="184"/>
      <c r="EM762" s="184"/>
      <c r="EN762" s="184"/>
      <c r="EO762" s="184"/>
      <c r="EP762" s="184"/>
      <c r="EQ762" s="184"/>
      <c r="ER762" s="184"/>
      <c r="ES762" s="184"/>
      <c r="ET762" s="184"/>
      <c r="EU762" s="184"/>
      <c r="EV762" s="184"/>
      <c r="EW762" s="184"/>
      <c r="EX762" s="184"/>
      <c r="EY762" s="184"/>
      <c r="EZ762" s="184"/>
      <c r="FA762" s="184"/>
      <c r="FB762" s="184"/>
      <c r="FC762" s="184"/>
      <c r="FD762" s="184"/>
      <c r="FE762" s="184"/>
      <c r="FF762" s="184"/>
      <c r="FG762" s="184"/>
      <c r="FH762" s="184"/>
      <c r="FI762" s="184"/>
      <c r="FJ762" s="184"/>
      <c r="FK762" s="184"/>
      <c r="FL762" s="184"/>
      <c r="FM762" s="184"/>
      <c r="FN762" s="184"/>
      <c r="FO762" s="184"/>
      <c r="FP762" s="184"/>
      <c r="FQ762" s="184"/>
      <c r="FR762" s="184"/>
      <c r="FS762" s="184"/>
      <c r="FT762" s="184"/>
      <c r="FU762" s="184"/>
      <c r="FV762" s="184"/>
      <c r="FW762" s="184"/>
      <c r="FX762" s="184"/>
      <c r="FY762" s="184"/>
      <c r="FZ762" s="184"/>
      <c r="GA762" s="184"/>
      <c r="GB762" s="184"/>
      <c r="GC762" s="184"/>
      <c r="GD762" s="184"/>
      <c r="GE762" s="184"/>
      <c r="GF762" s="184"/>
      <c r="GG762" s="184"/>
      <c r="GH762" s="184"/>
      <c r="GI762" s="184"/>
      <c r="GJ762" s="184"/>
      <c r="GK762" s="184"/>
      <c r="GL762" s="184"/>
      <c r="GM762" s="184"/>
      <c r="GN762" s="184"/>
      <c r="GO762" s="184"/>
      <c r="GP762" s="184"/>
      <c r="GQ762" s="184"/>
      <c r="GR762" s="184"/>
      <c r="GS762" s="184"/>
      <c r="GT762" s="184"/>
      <c r="GU762" s="184"/>
      <c r="GV762" s="184"/>
      <c r="GW762" s="184"/>
      <c r="GX762" s="184"/>
      <c r="GY762" s="184"/>
      <c r="GZ762" s="184"/>
      <c r="HA762" s="184"/>
      <c r="HB762" s="184"/>
      <c r="HC762" s="184"/>
      <c r="HD762" s="184"/>
      <c r="HE762" s="184"/>
      <c r="HF762" s="184"/>
      <c r="HG762" s="184"/>
      <c r="HH762" s="184"/>
      <c r="HI762" s="184"/>
      <c r="HJ762" s="184"/>
      <c r="HK762" s="578"/>
      <c r="HL762" s="185"/>
    </row>
    <row r="763" spans="1:220">
      <c r="A763" s="284"/>
      <c r="B763" s="285"/>
      <c r="C763" s="286"/>
      <c r="D763" s="287"/>
      <c r="E763" s="288"/>
      <c r="F763" s="289"/>
      <c r="G763" s="289"/>
      <c r="H763" s="289"/>
      <c r="I763" s="289"/>
      <c r="J763" s="289"/>
      <c r="K763" s="289"/>
      <c r="L763" s="289"/>
      <c r="M763" s="572"/>
      <c r="N763" s="572"/>
      <c r="O763" s="572"/>
      <c r="P763" s="572"/>
      <c r="Q763" s="572"/>
      <c r="R763" s="572"/>
      <c r="S763" s="184"/>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4"/>
      <c r="AT763" s="184"/>
      <c r="AU763" s="184"/>
      <c r="AV763" s="184"/>
      <c r="AW763" s="184"/>
      <c r="AX763" s="184"/>
      <c r="AY763" s="184"/>
      <c r="AZ763" s="184"/>
      <c r="BA763" s="184"/>
      <c r="BB763" s="184"/>
      <c r="BC763" s="184"/>
      <c r="BD763" s="184"/>
      <c r="BE763" s="184"/>
      <c r="BF763" s="184"/>
      <c r="BG763" s="184"/>
      <c r="BH763" s="184"/>
      <c r="BI763" s="184"/>
      <c r="BJ763" s="184"/>
      <c r="BK763" s="184"/>
      <c r="BL763" s="184"/>
      <c r="BM763" s="184"/>
      <c r="BN763" s="184"/>
      <c r="BO763" s="184"/>
      <c r="BP763" s="184"/>
      <c r="BQ763" s="184"/>
      <c r="BR763" s="184"/>
      <c r="BS763" s="184"/>
      <c r="BT763" s="184"/>
      <c r="BU763" s="184"/>
      <c r="BV763" s="184"/>
      <c r="BW763" s="184"/>
      <c r="BX763" s="184"/>
      <c r="BY763" s="184"/>
      <c r="BZ763" s="184"/>
      <c r="CA763" s="184"/>
      <c r="CB763" s="184"/>
      <c r="CC763" s="184"/>
      <c r="CD763" s="184"/>
      <c r="CE763" s="184"/>
      <c r="CF763" s="184"/>
      <c r="CG763" s="184"/>
      <c r="CH763" s="184"/>
      <c r="CI763" s="184"/>
      <c r="CJ763" s="184"/>
      <c r="CK763" s="184"/>
      <c r="CL763" s="184"/>
      <c r="CM763" s="184"/>
      <c r="CN763" s="184"/>
      <c r="CO763" s="184"/>
      <c r="CP763" s="184"/>
      <c r="CQ763" s="184"/>
      <c r="CR763" s="184"/>
      <c r="CS763" s="184"/>
      <c r="CT763" s="184"/>
      <c r="CU763" s="184"/>
      <c r="CV763" s="184"/>
      <c r="CW763" s="184"/>
      <c r="CX763" s="184"/>
      <c r="CY763" s="184"/>
      <c r="CZ763" s="184"/>
      <c r="DA763" s="184"/>
      <c r="DB763" s="184"/>
      <c r="DC763" s="184"/>
      <c r="DD763" s="184"/>
      <c r="DE763" s="184"/>
      <c r="DF763" s="184"/>
      <c r="DG763" s="184"/>
      <c r="DH763" s="184"/>
      <c r="DI763" s="184"/>
      <c r="DJ763" s="184"/>
      <c r="DK763" s="184"/>
      <c r="DL763" s="184"/>
      <c r="DM763" s="184"/>
      <c r="DN763" s="184"/>
      <c r="DO763" s="184"/>
      <c r="DP763" s="184"/>
      <c r="DQ763" s="184"/>
      <c r="DR763" s="184"/>
      <c r="DS763" s="184"/>
      <c r="DT763" s="184"/>
      <c r="DU763" s="184"/>
      <c r="DV763" s="184"/>
      <c r="DW763" s="184"/>
      <c r="DX763" s="184"/>
      <c r="DY763" s="184"/>
      <c r="DZ763" s="184"/>
      <c r="EA763" s="184"/>
      <c r="EB763" s="184"/>
      <c r="EC763" s="184"/>
      <c r="ED763" s="184"/>
      <c r="EE763" s="184"/>
      <c r="EF763" s="184"/>
      <c r="EG763" s="184"/>
      <c r="EH763" s="184"/>
      <c r="EI763" s="184"/>
      <c r="EJ763" s="184"/>
      <c r="EK763" s="184"/>
      <c r="EL763" s="184"/>
      <c r="EM763" s="184"/>
      <c r="EN763" s="184"/>
      <c r="EO763" s="184"/>
      <c r="EP763" s="184"/>
      <c r="EQ763" s="184"/>
      <c r="ER763" s="184"/>
      <c r="ES763" s="184"/>
      <c r="ET763" s="184"/>
      <c r="EU763" s="184"/>
      <c r="EV763" s="184"/>
      <c r="EW763" s="184"/>
      <c r="EX763" s="184"/>
      <c r="EY763" s="184"/>
      <c r="EZ763" s="184"/>
      <c r="FA763" s="184"/>
      <c r="FB763" s="184"/>
      <c r="FC763" s="184"/>
      <c r="FD763" s="184"/>
      <c r="FE763" s="184"/>
      <c r="FF763" s="184"/>
      <c r="FG763" s="184"/>
      <c r="FH763" s="184"/>
      <c r="FI763" s="184"/>
      <c r="FJ763" s="184"/>
      <c r="FK763" s="184"/>
      <c r="FL763" s="184"/>
      <c r="FM763" s="184"/>
      <c r="FN763" s="184"/>
      <c r="FO763" s="184"/>
      <c r="FP763" s="184"/>
      <c r="FQ763" s="184"/>
      <c r="FR763" s="184"/>
      <c r="FS763" s="184"/>
      <c r="FT763" s="184"/>
      <c r="FU763" s="184"/>
      <c r="FV763" s="184"/>
      <c r="FW763" s="184"/>
      <c r="FX763" s="184"/>
      <c r="FY763" s="184"/>
      <c r="FZ763" s="184"/>
      <c r="GA763" s="184"/>
      <c r="GB763" s="184"/>
      <c r="GC763" s="184"/>
      <c r="GD763" s="184"/>
      <c r="GE763" s="184"/>
      <c r="GF763" s="184"/>
      <c r="GG763" s="184"/>
      <c r="GH763" s="184"/>
      <c r="GI763" s="184"/>
      <c r="GJ763" s="184"/>
      <c r="GK763" s="184"/>
      <c r="GL763" s="184"/>
      <c r="GM763" s="184"/>
      <c r="GN763" s="184"/>
      <c r="GO763" s="184"/>
      <c r="GP763" s="184"/>
      <c r="GQ763" s="184"/>
      <c r="GR763" s="184"/>
      <c r="GS763" s="184"/>
      <c r="GT763" s="184"/>
      <c r="GU763" s="184"/>
      <c r="GV763" s="184"/>
      <c r="GW763" s="184"/>
      <c r="GX763" s="184"/>
      <c r="GY763" s="184"/>
      <c r="GZ763" s="184"/>
      <c r="HA763" s="184"/>
      <c r="HB763" s="184"/>
      <c r="HC763" s="184"/>
      <c r="HD763" s="184"/>
      <c r="HE763" s="184"/>
      <c r="HF763" s="184"/>
      <c r="HG763" s="184"/>
      <c r="HH763" s="184"/>
      <c r="HI763" s="184"/>
      <c r="HJ763" s="184"/>
      <c r="HK763" s="578"/>
      <c r="HL763" s="185"/>
    </row>
    <row r="764" spans="1:220">
      <c r="A764" s="284"/>
      <c r="B764" s="285"/>
      <c r="C764" s="286"/>
      <c r="D764" s="287"/>
      <c r="E764" s="288"/>
      <c r="F764" s="289"/>
      <c r="G764" s="289"/>
      <c r="H764" s="289"/>
      <c r="I764" s="289"/>
      <c r="J764" s="289"/>
      <c r="K764" s="289"/>
      <c r="L764" s="289"/>
      <c r="M764" s="572"/>
      <c r="N764" s="572"/>
      <c r="O764" s="572"/>
      <c r="P764" s="572"/>
      <c r="Q764" s="572"/>
      <c r="R764" s="572"/>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c r="BD764" s="184"/>
      <c r="BE764" s="184"/>
      <c r="BF764" s="184"/>
      <c r="BG764" s="184"/>
      <c r="BH764" s="184"/>
      <c r="BI764" s="184"/>
      <c r="BJ764" s="184"/>
      <c r="BK764" s="184"/>
      <c r="BL764" s="184"/>
      <c r="BM764" s="184"/>
      <c r="BN764" s="184"/>
      <c r="BO764" s="184"/>
      <c r="BP764" s="184"/>
      <c r="BQ764" s="184"/>
      <c r="BR764" s="184"/>
      <c r="BS764" s="184"/>
      <c r="BT764" s="184"/>
      <c r="BU764" s="184"/>
      <c r="BV764" s="184"/>
      <c r="BW764" s="184"/>
      <c r="BX764" s="184"/>
      <c r="BY764" s="184"/>
      <c r="BZ764" s="184"/>
      <c r="CA764" s="184"/>
      <c r="CB764" s="184"/>
      <c r="CC764" s="184"/>
      <c r="CD764" s="184"/>
      <c r="CE764" s="184"/>
      <c r="CF764" s="184"/>
      <c r="CG764" s="184"/>
      <c r="CH764" s="184"/>
      <c r="CI764" s="184"/>
      <c r="CJ764" s="184"/>
      <c r="CK764" s="184"/>
      <c r="CL764" s="184"/>
      <c r="CM764" s="184"/>
      <c r="CN764" s="184"/>
      <c r="CO764" s="184"/>
      <c r="CP764" s="184"/>
      <c r="CQ764" s="184"/>
      <c r="CR764" s="184"/>
      <c r="CS764" s="184"/>
      <c r="CT764" s="184"/>
      <c r="CU764" s="184"/>
      <c r="CV764" s="184"/>
      <c r="CW764" s="184"/>
      <c r="CX764" s="184"/>
      <c r="CY764" s="184"/>
      <c r="CZ764" s="184"/>
      <c r="DA764" s="184"/>
      <c r="DB764" s="184"/>
      <c r="DC764" s="184"/>
      <c r="DD764" s="184"/>
      <c r="DE764" s="184"/>
      <c r="DF764" s="184"/>
      <c r="DG764" s="184"/>
      <c r="DH764" s="184"/>
      <c r="DI764" s="184"/>
      <c r="DJ764" s="184"/>
      <c r="DK764" s="184"/>
      <c r="DL764" s="184"/>
      <c r="DM764" s="184"/>
      <c r="DN764" s="184"/>
      <c r="DO764" s="184"/>
      <c r="DP764" s="184"/>
      <c r="DQ764" s="184"/>
      <c r="DR764" s="184"/>
      <c r="DS764" s="184"/>
      <c r="DT764" s="184"/>
      <c r="DU764" s="184"/>
      <c r="DV764" s="184"/>
      <c r="DW764" s="184"/>
      <c r="DX764" s="184"/>
      <c r="DY764" s="184"/>
      <c r="DZ764" s="184"/>
      <c r="EA764" s="184"/>
      <c r="EB764" s="184"/>
      <c r="EC764" s="184"/>
      <c r="ED764" s="184"/>
      <c r="EE764" s="184"/>
      <c r="EF764" s="184"/>
      <c r="EG764" s="184"/>
      <c r="EH764" s="184"/>
      <c r="EI764" s="184"/>
      <c r="EJ764" s="184"/>
      <c r="EK764" s="184"/>
      <c r="EL764" s="184"/>
      <c r="EM764" s="184"/>
      <c r="EN764" s="184"/>
      <c r="EO764" s="184"/>
      <c r="EP764" s="184"/>
      <c r="EQ764" s="184"/>
      <c r="ER764" s="184"/>
      <c r="ES764" s="184"/>
      <c r="ET764" s="184"/>
      <c r="EU764" s="184"/>
      <c r="EV764" s="184"/>
      <c r="EW764" s="184"/>
      <c r="EX764" s="184"/>
      <c r="EY764" s="184"/>
      <c r="EZ764" s="184"/>
      <c r="FA764" s="184"/>
      <c r="FB764" s="184"/>
      <c r="FC764" s="184"/>
      <c r="FD764" s="184"/>
      <c r="FE764" s="184"/>
      <c r="FF764" s="184"/>
      <c r="FG764" s="184"/>
      <c r="FH764" s="184"/>
      <c r="FI764" s="184"/>
      <c r="FJ764" s="184"/>
      <c r="FK764" s="184"/>
      <c r="FL764" s="184"/>
      <c r="FM764" s="184"/>
      <c r="FN764" s="184"/>
      <c r="FO764" s="184"/>
      <c r="FP764" s="184"/>
      <c r="FQ764" s="184"/>
      <c r="FR764" s="184"/>
      <c r="FS764" s="184"/>
      <c r="FT764" s="184"/>
      <c r="FU764" s="184"/>
      <c r="FV764" s="184"/>
      <c r="FW764" s="184"/>
      <c r="FX764" s="184"/>
      <c r="FY764" s="184"/>
      <c r="FZ764" s="184"/>
      <c r="GA764" s="184"/>
      <c r="GB764" s="184"/>
      <c r="GC764" s="184"/>
      <c r="GD764" s="184"/>
      <c r="GE764" s="184"/>
      <c r="GF764" s="184"/>
      <c r="GG764" s="184"/>
      <c r="GH764" s="184"/>
      <c r="GI764" s="184"/>
      <c r="GJ764" s="184"/>
      <c r="GK764" s="184"/>
      <c r="GL764" s="184"/>
      <c r="GM764" s="184"/>
      <c r="GN764" s="184"/>
      <c r="GO764" s="184"/>
      <c r="GP764" s="184"/>
      <c r="GQ764" s="184"/>
      <c r="GR764" s="184"/>
      <c r="GS764" s="184"/>
      <c r="GT764" s="184"/>
      <c r="GU764" s="184"/>
      <c r="GV764" s="184"/>
      <c r="GW764" s="184"/>
      <c r="GX764" s="184"/>
      <c r="GY764" s="184"/>
      <c r="GZ764" s="184"/>
      <c r="HA764" s="184"/>
      <c r="HB764" s="184"/>
      <c r="HC764" s="184"/>
      <c r="HD764" s="184"/>
      <c r="HE764" s="184"/>
      <c r="HF764" s="184"/>
      <c r="HG764" s="184"/>
      <c r="HH764" s="184"/>
      <c r="HI764" s="184"/>
      <c r="HJ764" s="184"/>
      <c r="HK764" s="578"/>
      <c r="HL764" s="185"/>
    </row>
    <row r="765" spans="1:220">
      <c r="A765" s="284"/>
      <c r="B765" s="285"/>
      <c r="C765" s="286"/>
      <c r="D765" s="287"/>
      <c r="E765" s="288"/>
      <c r="F765" s="289"/>
      <c r="G765" s="289"/>
      <c r="H765" s="289"/>
      <c r="I765" s="289"/>
      <c r="J765" s="289"/>
      <c r="K765" s="289"/>
      <c r="L765" s="289"/>
      <c r="M765" s="572"/>
      <c r="N765" s="572"/>
      <c r="O765" s="572"/>
      <c r="P765" s="572"/>
      <c r="Q765" s="572"/>
      <c r="R765" s="572"/>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c r="BD765" s="184"/>
      <c r="BE765" s="184"/>
      <c r="BF765" s="184"/>
      <c r="BG765" s="184"/>
      <c r="BH765" s="184"/>
      <c r="BI765" s="184"/>
      <c r="BJ765" s="184"/>
      <c r="BK765" s="184"/>
      <c r="BL765" s="184"/>
      <c r="BM765" s="184"/>
      <c r="BN765" s="184"/>
      <c r="BO765" s="184"/>
      <c r="BP765" s="184"/>
      <c r="BQ765" s="184"/>
      <c r="BR765" s="184"/>
      <c r="BS765" s="184"/>
      <c r="BT765" s="184"/>
      <c r="BU765" s="184"/>
      <c r="BV765" s="184"/>
      <c r="BW765" s="184"/>
      <c r="BX765" s="184"/>
      <c r="BY765" s="184"/>
      <c r="BZ765" s="184"/>
      <c r="CA765" s="184"/>
      <c r="CB765" s="184"/>
      <c r="CC765" s="184"/>
      <c r="CD765" s="184"/>
      <c r="CE765" s="184"/>
      <c r="CF765" s="184"/>
      <c r="CG765" s="184"/>
      <c r="CH765" s="184"/>
      <c r="CI765" s="184"/>
      <c r="CJ765" s="184"/>
      <c r="CK765" s="184"/>
      <c r="CL765" s="184"/>
      <c r="CM765" s="184"/>
      <c r="CN765" s="184"/>
      <c r="CO765" s="184"/>
      <c r="CP765" s="184"/>
      <c r="CQ765" s="184"/>
      <c r="CR765" s="184"/>
      <c r="CS765" s="184"/>
      <c r="CT765" s="184"/>
      <c r="CU765" s="184"/>
      <c r="CV765" s="184"/>
      <c r="CW765" s="184"/>
      <c r="CX765" s="184"/>
      <c r="CY765" s="184"/>
      <c r="CZ765" s="184"/>
      <c r="DA765" s="184"/>
      <c r="DB765" s="184"/>
      <c r="DC765" s="184"/>
      <c r="DD765" s="184"/>
      <c r="DE765" s="184"/>
      <c r="DF765" s="184"/>
      <c r="DG765" s="184"/>
      <c r="DH765" s="184"/>
      <c r="DI765" s="184"/>
      <c r="DJ765" s="184"/>
      <c r="DK765" s="184"/>
      <c r="DL765" s="184"/>
      <c r="DM765" s="184"/>
      <c r="DN765" s="184"/>
      <c r="DO765" s="184"/>
      <c r="DP765" s="184"/>
      <c r="DQ765" s="184"/>
      <c r="DR765" s="184"/>
      <c r="DS765" s="184"/>
      <c r="DT765" s="184"/>
      <c r="DU765" s="184"/>
      <c r="DV765" s="184"/>
      <c r="DW765" s="184"/>
      <c r="DX765" s="184"/>
      <c r="DY765" s="184"/>
      <c r="DZ765" s="184"/>
      <c r="EA765" s="184"/>
      <c r="EB765" s="184"/>
      <c r="EC765" s="184"/>
      <c r="ED765" s="184"/>
      <c r="EE765" s="184"/>
      <c r="EF765" s="184"/>
      <c r="EG765" s="184"/>
      <c r="EH765" s="184"/>
      <c r="EI765" s="184"/>
      <c r="EJ765" s="184"/>
      <c r="EK765" s="184"/>
      <c r="EL765" s="184"/>
      <c r="EM765" s="184"/>
      <c r="EN765" s="184"/>
      <c r="EO765" s="184"/>
      <c r="EP765" s="184"/>
      <c r="EQ765" s="184"/>
      <c r="ER765" s="184"/>
      <c r="ES765" s="184"/>
      <c r="ET765" s="184"/>
      <c r="EU765" s="184"/>
      <c r="EV765" s="184"/>
      <c r="EW765" s="184"/>
      <c r="EX765" s="184"/>
      <c r="EY765" s="184"/>
      <c r="EZ765" s="184"/>
      <c r="FA765" s="184"/>
      <c r="FB765" s="184"/>
      <c r="FC765" s="184"/>
      <c r="FD765" s="184"/>
      <c r="FE765" s="184"/>
      <c r="FF765" s="184"/>
      <c r="FG765" s="184"/>
      <c r="FH765" s="184"/>
      <c r="FI765" s="184"/>
      <c r="FJ765" s="184"/>
      <c r="FK765" s="184"/>
      <c r="FL765" s="184"/>
      <c r="FM765" s="184"/>
      <c r="FN765" s="184"/>
      <c r="FO765" s="184"/>
      <c r="FP765" s="184"/>
      <c r="FQ765" s="184"/>
      <c r="FR765" s="184"/>
      <c r="FS765" s="184"/>
      <c r="FT765" s="184"/>
      <c r="FU765" s="184"/>
      <c r="FV765" s="184"/>
      <c r="FW765" s="184"/>
      <c r="FX765" s="184"/>
      <c r="FY765" s="184"/>
      <c r="FZ765" s="184"/>
      <c r="GA765" s="184"/>
      <c r="GB765" s="184"/>
      <c r="GC765" s="184"/>
      <c r="GD765" s="184"/>
      <c r="GE765" s="184"/>
      <c r="GF765" s="184"/>
      <c r="GG765" s="184"/>
      <c r="GH765" s="184"/>
      <c r="GI765" s="184"/>
      <c r="GJ765" s="184"/>
      <c r="GK765" s="184"/>
      <c r="GL765" s="184"/>
      <c r="GM765" s="184"/>
      <c r="GN765" s="184"/>
      <c r="GO765" s="184"/>
      <c r="GP765" s="184"/>
      <c r="GQ765" s="184"/>
      <c r="GR765" s="184"/>
      <c r="GS765" s="184"/>
      <c r="GT765" s="184"/>
      <c r="GU765" s="184"/>
      <c r="GV765" s="184"/>
      <c r="GW765" s="184"/>
      <c r="GX765" s="184"/>
      <c r="GY765" s="184"/>
      <c r="GZ765" s="184"/>
      <c r="HA765" s="184"/>
      <c r="HB765" s="184"/>
      <c r="HC765" s="184"/>
      <c r="HD765" s="184"/>
      <c r="HE765" s="184"/>
      <c r="HF765" s="184"/>
      <c r="HG765" s="184"/>
      <c r="HH765" s="184"/>
      <c r="HI765" s="184"/>
      <c r="HJ765" s="184"/>
      <c r="HK765" s="578"/>
      <c r="HL765" s="185"/>
    </row>
    <row r="766" spans="1:220">
      <c r="A766" s="284"/>
      <c r="B766" s="285"/>
      <c r="C766" s="286"/>
      <c r="D766" s="287"/>
      <c r="E766" s="288"/>
      <c r="F766" s="289"/>
      <c r="G766" s="289"/>
      <c r="H766" s="289"/>
      <c r="I766" s="289"/>
      <c r="J766" s="289"/>
      <c r="K766" s="289"/>
      <c r="L766" s="289"/>
      <c r="M766" s="572"/>
      <c r="N766" s="572"/>
      <c r="O766" s="572"/>
      <c r="P766" s="572"/>
      <c r="Q766" s="572"/>
      <c r="R766" s="572"/>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c r="BD766" s="184"/>
      <c r="BE766" s="184"/>
      <c r="BF766" s="184"/>
      <c r="BG766" s="184"/>
      <c r="BH766" s="184"/>
      <c r="BI766" s="184"/>
      <c r="BJ766" s="184"/>
      <c r="BK766" s="184"/>
      <c r="BL766" s="184"/>
      <c r="BM766" s="184"/>
      <c r="BN766" s="184"/>
      <c r="BO766" s="184"/>
      <c r="BP766" s="184"/>
      <c r="BQ766" s="184"/>
      <c r="BR766" s="184"/>
      <c r="BS766" s="184"/>
      <c r="BT766" s="184"/>
      <c r="BU766" s="184"/>
      <c r="BV766" s="184"/>
      <c r="BW766" s="184"/>
      <c r="BX766" s="184"/>
      <c r="BY766" s="184"/>
      <c r="BZ766" s="184"/>
      <c r="CA766" s="184"/>
      <c r="CB766" s="184"/>
      <c r="CC766" s="184"/>
      <c r="CD766" s="184"/>
      <c r="CE766" s="184"/>
      <c r="CF766" s="184"/>
      <c r="CG766" s="184"/>
      <c r="CH766" s="184"/>
      <c r="CI766" s="184"/>
      <c r="CJ766" s="184"/>
      <c r="CK766" s="184"/>
      <c r="CL766" s="184"/>
      <c r="CM766" s="184"/>
      <c r="CN766" s="184"/>
      <c r="CO766" s="184"/>
      <c r="CP766" s="184"/>
      <c r="CQ766" s="184"/>
      <c r="CR766" s="184"/>
      <c r="CS766" s="184"/>
      <c r="CT766" s="184"/>
      <c r="CU766" s="184"/>
      <c r="CV766" s="184"/>
      <c r="CW766" s="184"/>
      <c r="CX766" s="184"/>
      <c r="CY766" s="184"/>
      <c r="CZ766" s="184"/>
      <c r="DA766" s="184"/>
      <c r="DB766" s="184"/>
      <c r="DC766" s="184"/>
      <c r="DD766" s="184"/>
      <c r="DE766" s="184"/>
      <c r="DF766" s="184"/>
      <c r="DG766" s="184"/>
      <c r="DH766" s="184"/>
      <c r="DI766" s="184"/>
      <c r="DJ766" s="184"/>
      <c r="DK766" s="184"/>
      <c r="DL766" s="184"/>
      <c r="DM766" s="184"/>
      <c r="DN766" s="184"/>
      <c r="DO766" s="184"/>
      <c r="DP766" s="184"/>
      <c r="DQ766" s="184"/>
      <c r="DR766" s="184"/>
      <c r="DS766" s="184"/>
      <c r="DT766" s="184"/>
      <c r="DU766" s="184"/>
      <c r="DV766" s="184"/>
      <c r="DW766" s="184"/>
      <c r="DX766" s="184"/>
      <c r="DY766" s="184"/>
      <c r="DZ766" s="184"/>
      <c r="EA766" s="184"/>
      <c r="EB766" s="184"/>
      <c r="EC766" s="184"/>
      <c r="ED766" s="184"/>
      <c r="EE766" s="184"/>
      <c r="EF766" s="184"/>
      <c r="EG766" s="184"/>
      <c r="EH766" s="184"/>
      <c r="EI766" s="184"/>
      <c r="EJ766" s="184"/>
      <c r="EK766" s="184"/>
      <c r="EL766" s="184"/>
      <c r="EM766" s="184"/>
      <c r="EN766" s="184"/>
      <c r="EO766" s="184"/>
      <c r="EP766" s="184"/>
      <c r="EQ766" s="184"/>
      <c r="ER766" s="184"/>
      <c r="ES766" s="184"/>
      <c r="ET766" s="184"/>
      <c r="EU766" s="184"/>
      <c r="EV766" s="184"/>
      <c r="EW766" s="184"/>
      <c r="EX766" s="184"/>
      <c r="EY766" s="184"/>
      <c r="EZ766" s="184"/>
      <c r="FA766" s="184"/>
      <c r="FB766" s="184"/>
      <c r="FC766" s="184"/>
      <c r="FD766" s="184"/>
      <c r="FE766" s="184"/>
      <c r="FF766" s="184"/>
      <c r="FG766" s="184"/>
      <c r="FH766" s="184"/>
      <c r="FI766" s="184"/>
      <c r="FJ766" s="184"/>
      <c r="FK766" s="184"/>
      <c r="FL766" s="184"/>
      <c r="FM766" s="184"/>
      <c r="FN766" s="184"/>
      <c r="FO766" s="184"/>
      <c r="FP766" s="184"/>
      <c r="FQ766" s="184"/>
      <c r="FR766" s="184"/>
      <c r="FS766" s="184"/>
      <c r="FT766" s="184"/>
      <c r="FU766" s="184"/>
      <c r="FV766" s="184"/>
      <c r="FW766" s="184"/>
      <c r="FX766" s="184"/>
      <c r="FY766" s="184"/>
      <c r="FZ766" s="184"/>
      <c r="GA766" s="184"/>
      <c r="GB766" s="184"/>
      <c r="GC766" s="184"/>
      <c r="GD766" s="184"/>
      <c r="GE766" s="184"/>
      <c r="GF766" s="184"/>
      <c r="GG766" s="184"/>
      <c r="GH766" s="184"/>
      <c r="GI766" s="184"/>
      <c r="GJ766" s="184"/>
      <c r="GK766" s="184"/>
      <c r="GL766" s="184"/>
      <c r="GM766" s="184"/>
      <c r="GN766" s="184"/>
      <c r="GO766" s="184"/>
      <c r="GP766" s="184"/>
      <c r="GQ766" s="184"/>
      <c r="GR766" s="184"/>
      <c r="GS766" s="184"/>
      <c r="GT766" s="184"/>
      <c r="GU766" s="184"/>
      <c r="GV766" s="184"/>
      <c r="GW766" s="184"/>
      <c r="GX766" s="184"/>
      <c r="GY766" s="184"/>
      <c r="GZ766" s="184"/>
      <c r="HA766" s="184"/>
      <c r="HB766" s="184"/>
      <c r="HC766" s="184"/>
      <c r="HD766" s="184"/>
      <c r="HE766" s="184"/>
      <c r="HF766" s="184"/>
      <c r="HG766" s="184"/>
      <c r="HH766" s="184"/>
      <c r="HI766" s="184"/>
      <c r="HJ766" s="184"/>
      <c r="HK766" s="578"/>
      <c r="HL766" s="185"/>
    </row>
    <row r="767" spans="1:220">
      <c r="A767" s="284"/>
      <c r="B767" s="285"/>
      <c r="C767" s="286"/>
      <c r="D767" s="287"/>
      <c r="E767" s="288"/>
      <c r="F767" s="289"/>
      <c r="G767" s="289"/>
      <c r="H767" s="289"/>
      <c r="I767" s="289"/>
      <c r="J767" s="289"/>
      <c r="K767" s="289"/>
      <c r="L767" s="289"/>
      <c r="M767" s="572"/>
      <c r="N767" s="572"/>
      <c r="O767" s="572"/>
      <c r="P767" s="572"/>
      <c r="Q767" s="572"/>
      <c r="R767" s="572"/>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c r="BD767" s="184"/>
      <c r="BE767" s="184"/>
      <c r="BF767" s="184"/>
      <c r="BG767" s="184"/>
      <c r="BH767" s="184"/>
      <c r="BI767" s="184"/>
      <c r="BJ767" s="184"/>
      <c r="BK767" s="184"/>
      <c r="BL767" s="184"/>
      <c r="BM767" s="184"/>
      <c r="BN767" s="184"/>
      <c r="BO767" s="184"/>
      <c r="BP767" s="184"/>
      <c r="BQ767" s="184"/>
      <c r="BR767" s="184"/>
      <c r="BS767" s="184"/>
      <c r="BT767" s="184"/>
      <c r="BU767" s="184"/>
      <c r="BV767" s="184"/>
      <c r="BW767" s="184"/>
      <c r="BX767" s="184"/>
      <c r="BY767" s="184"/>
      <c r="BZ767" s="184"/>
      <c r="CA767" s="184"/>
      <c r="CB767" s="184"/>
      <c r="CC767" s="184"/>
      <c r="CD767" s="184"/>
      <c r="CE767" s="184"/>
      <c r="CF767" s="184"/>
      <c r="CG767" s="184"/>
      <c r="CH767" s="184"/>
      <c r="CI767" s="184"/>
      <c r="CJ767" s="184"/>
      <c r="CK767" s="184"/>
      <c r="CL767" s="184"/>
      <c r="CM767" s="184"/>
      <c r="CN767" s="184"/>
      <c r="CO767" s="184"/>
      <c r="CP767" s="184"/>
      <c r="CQ767" s="184"/>
      <c r="CR767" s="184"/>
      <c r="CS767" s="184"/>
      <c r="CT767" s="184"/>
      <c r="CU767" s="184"/>
      <c r="CV767" s="184"/>
      <c r="CW767" s="184"/>
      <c r="CX767" s="184"/>
      <c r="CY767" s="184"/>
      <c r="CZ767" s="184"/>
      <c r="DA767" s="184"/>
      <c r="DB767" s="184"/>
      <c r="DC767" s="184"/>
      <c r="DD767" s="184"/>
      <c r="DE767" s="184"/>
      <c r="DF767" s="184"/>
      <c r="DG767" s="184"/>
      <c r="DH767" s="184"/>
      <c r="DI767" s="184"/>
      <c r="DJ767" s="184"/>
      <c r="DK767" s="184"/>
      <c r="DL767" s="184"/>
      <c r="DM767" s="184"/>
      <c r="DN767" s="184"/>
      <c r="DO767" s="184"/>
      <c r="DP767" s="184"/>
      <c r="DQ767" s="184"/>
      <c r="DR767" s="184"/>
      <c r="DS767" s="184"/>
      <c r="DT767" s="184"/>
      <c r="DU767" s="184"/>
      <c r="DV767" s="184"/>
      <c r="DW767" s="184"/>
      <c r="DX767" s="184"/>
      <c r="DY767" s="184"/>
      <c r="DZ767" s="184"/>
      <c r="EA767" s="184"/>
      <c r="EB767" s="184"/>
      <c r="EC767" s="184"/>
      <c r="ED767" s="184"/>
      <c r="EE767" s="184"/>
      <c r="EF767" s="184"/>
      <c r="EG767" s="184"/>
      <c r="EH767" s="184"/>
      <c r="EI767" s="184"/>
      <c r="EJ767" s="184"/>
      <c r="EK767" s="184"/>
      <c r="EL767" s="184"/>
      <c r="EM767" s="184"/>
      <c r="EN767" s="184"/>
      <c r="EO767" s="184"/>
      <c r="EP767" s="184"/>
      <c r="EQ767" s="184"/>
      <c r="ER767" s="184"/>
      <c r="ES767" s="184"/>
      <c r="ET767" s="184"/>
      <c r="EU767" s="184"/>
      <c r="EV767" s="184"/>
      <c r="EW767" s="184"/>
      <c r="EX767" s="184"/>
      <c r="EY767" s="184"/>
      <c r="EZ767" s="184"/>
      <c r="FA767" s="184"/>
      <c r="FB767" s="184"/>
      <c r="FC767" s="184"/>
      <c r="FD767" s="184"/>
      <c r="FE767" s="184"/>
      <c r="FF767" s="184"/>
      <c r="FG767" s="184"/>
      <c r="FH767" s="184"/>
      <c r="FI767" s="184"/>
      <c r="FJ767" s="184"/>
      <c r="FK767" s="184"/>
      <c r="FL767" s="184"/>
      <c r="FM767" s="184"/>
      <c r="FN767" s="184"/>
      <c r="FO767" s="184"/>
      <c r="FP767" s="184"/>
      <c r="FQ767" s="184"/>
      <c r="FR767" s="184"/>
      <c r="FS767" s="184"/>
      <c r="FT767" s="184"/>
      <c r="FU767" s="184"/>
      <c r="FV767" s="184"/>
      <c r="FW767" s="184"/>
      <c r="FX767" s="184"/>
      <c r="FY767" s="184"/>
      <c r="FZ767" s="184"/>
      <c r="GA767" s="184"/>
      <c r="GB767" s="184"/>
      <c r="GC767" s="184"/>
      <c r="GD767" s="184"/>
      <c r="GE767" s="184"/>
      <c r="GF767" s="184"/>
      <c r="GG767" s="184"/>
      <c r="GH767" s="184"/>
      <c r="GI767" s="184"/>
      <c r="GJ767" s="184"/>
      <c r="GK767" s="184"/>
      <c r="GL767" s="184"/>
      <c r="GM767" s="184"/>
      <c r="GN767" s="184"/>
      <c r="GO767" s="184"/>
      <c r="GP767" s="184"/>
      <c r="GQ767" s="184"/>
      <c r="GR767" s="184"/>
      <c r="GS767" s="184"/>
      <c r="GT767" s="184"/>
      <c r="GU767" s="184"/>
      <c r="GV767" s="184"/>
      <c r="GW767" s="184"/>
      <c r="GX767" s="184"/>
      <c r="GY767" s="184"/>
      <c r="GZ767" s="184"/>
      <c r="HA767" s="184"/>
      <c r="HB767" s="184"/>
      <c r="HC767" s="184"/>
      <c r="HD767" s="184"/>
      <c r="HE767" s="184"/>
      <c r="HF767" s="184"/>
      <c r="HG767" s="184"/>
      <c r="HH767" s="184"/>
      <c r="HI767" s="184"/>
      <c r="HJ767" s="184"/>
      <c r="HK767" s="578"/>
      <c r="HL767" s="185"/>
    </row>
    <row r="768" spans="1:220">
      <c r="A768" s="284"/>
      <c r="B768" s="285"/>
      <c r="C768" s="286"/>
      <c r="D768" s="287"/>
      <c r="E768" s="288"/>
      <c r="F768" s="289"/>
      <c r="G768" s="289"/>
      <c r="H768" s="289"/>
      <c r="I768" s="289"/>
      <c r="J768" s="289"/>
      <c r="K768" s="289"/>
      <c r="L768" s="289"/>
      <c r="M768" s="572"/>
      <c r="N768" s="572"/>
      <c r="O768" s="572"/>
      <c r="P768" s="572"/>
      <c r="Q768" s="572"/>
      <c r="R768" s="572"/>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c r="BD768" s="184"/>
      <c r="BE768" s="184"/>
      <c r="BF768" s="184"/>
      <c r="BG768" s="184"/>
      <c r="BH768" s="184"/>
      <c r="BI768" s="184"/>
      <c r="BJ768" s="184"/>
      <c r="BK768" s="184"/>
      <c r="BL768" s="184"/>
      <c r="BM768" s="184"/>
      <c r="BN768" s="184"/>
      <c r="BO768" s="184"/>
      <c r="BP768" s="184"/>
      <c r="BQ768" s="184"/>
      <c r="BR768" s="184"/>
      <c r="BS768" s="184"/>
      <c r="BT768" s="184"/>
      <c r="BU768" s="184"/>
      <c r="BV768" s="184"/>
      <c r="BW768" s="184"/>
      <c r="BX768" s="184"/>
      <c r="BY768" s="184"/>
      <c r="BZ768" s="184"/>
      <c r="CA768" s="184"/>
      <c r="CB768" s="184"/>
      <c r="CC768" s="184"/>
      <c r="CD768" s="184"/>
      <c r="CE768" s="184"/>
      <c r="CF768" s="184"/>
      <c r="CG768" s="184"/>
      <c r="CH768" s="184"/>
      <c r="CI768" s="184"/>
      <c r="CJ768" s="184"/>
      <c r="CK768" s="184"/>
      <c r="CL768" s="184"/>
      <c r="CM768" s="184"/>
      <c r="CN768" s="184"/>
      <c r="CO768" s="184"/>
      <c r="CP768" s="184"/>
      <c r="CQ768" s="184"/>
      <c r="CR768" s="184"/>
      <c r="CS768" s="184"/>
      <c r="CT768" s="184"/>
      <c r="CU768" s="184"/>
      <c r="CV768" s="184"/>
      <c r="CW768" s="184"/>
      <c r="CX768" s="184"/>
      <c r="CY768" s="184"/>
      <c r="CZ768" s="184"/>
      <c r="DA768" s="184"/>
      <c r="DB768" s="184"/>
      <c r="DC768" s="184"/>
      <c r="DD768" s="184"/>
      <c r="DE768" s="184"/>
      <c r="DF768" s="184"/>
      <c r="DG768" s="184"/>
      <c r="DH768" s="184"/>
      <c r="DI768" s="184"/>
      <c r="DJ768" s="184"/>
      <c r="DK768" s="184"/>
      <c r="DL768" s="184"/>
      <c r="DM768" s="184"/>
      <c r="DN768" s="184"/>
      <c r="DO768" s="184"/>
      <c r="DP768" s="184"/>
      <c r="DQ768" s="184"/>
      <c r="DR768" s="184"/>
      <c r="DS768" s="184"/>
      <c r="DT768" s="184"/>
      <c r="DU768" s="184"/>
      <c r="DV768" s="184"/>
      <c r="DW768" s="184"/>
      <c r="DX768" s="184"/>
      <c r="DY768" s="184"/>
      <c r="DZ768" s="184"/>
      <c r="EA768" s="184"/>
      <c r="EB768" s="184"/>
      <c r="EC768" s="184"/>
      <c r="ED768" s="184"/>
      <c r="EE768" s="184"/>
      <c r="EF768" s="184"/>
      <c r="EG768" s="184"/>
      <c r="EH768" s="184"/>
      <c r="EI768" s="184"/>
      <c r="EJ768" s="184"/>
      <c r="EK768" s="184"/>
      <c r="EL768" s="184"/>
      <c r="EM768" s="184"/>
      <c r="EN768" s="184"/>
      <c r="EO768" s="184"/>
      <c r="EP768" s="184"/>
      <c r="EQ768" s="184"/>
      <c r="ER768" s="184"/>
      <c r="ES768" s="184"/>
      <c r="ET768" s="184"/>
      <c r="EU768" s="184"/>
      <c r="EV768" s="184"/>
      <c r="EW768" s="184"/>
      <c r="EX768" s="184"/>
      <c r="EY768" s="184"/>
      <c r="EZ768" s="184"/>
      <c r="FA768" s="184"/>
      <c r="FB768" s="184"/>
      <c r="FC768" s="184"/>
      <c r="FD768" s="184"/>
      <c r="FE768" s="184"/>
      <c r="FF768" s="184"/>
      <c r="FG768" s="184"/>
      <c r="FH768" s="184"/>
      <c r="FI768" s="184"/>
      <c r="FJ768" s="184"/>
      <c r="FK768" s="184"/>
      <c r="FL768" s="184"/>
      <c r="FM768" s="184"/>
      <c r="FN768" s="184"/>
      <c r="FO768" s="184"/>
      <c r="FP768" s="184"/>
      <c r="FQ768" s="184"/>
      <c r="FR768" s="184"/>
      <c r="FS768" s="184"/>
      <c r="FT768" s="184"/>
      <c r="FU768" s="184"/>
      <c r="FV768" s="184"/>
      <c r="FW768" s="184"/>
      <c r="FX768" s="184"/>
      <c r="FY768" s="184"/>
      <c r="FZ768" s="184"/>
      <c r="GA768" s="184"/>
      <c r="GB768" s="184"/>
      <c r="GC768" s="184"/>
      <c r="GD768" s="184"/>
      <c r="GE768" s="184"/>
      <c r="GF768" s="184"/>
      <c r="GG768" s="184"/>
      <c r="GH768" s="184"/>
      <c r="GI768" s="184"/>
      <c r="GJ768" s="184"/>
      <c r="GK768" s="184"/>
      <c r="GL768" s="184"/>
      <c r="GM768" s="184"/>
      <c r="GN768" s="184"/>
      <c r="GO768" s="184"/>
      <c r="GP768" s="184"/>
      <c r="GQ768" s="184"/>
      <c r="GR768" s="184"/>
      <c r="GS768" s="184"/>
      <c r="GT768" s="184"/>
      <c r="GU768" s="184"/>
      <c r="GV768" s="184"/>
      <c r="GW768" s="184"/>
      <c r="GX768" s="184"/>
      <c r="GY768" s="184"/>
      <c r="GZ768" s="184"/>
      <c r="HA768" s="184"/>
      <c r="HB768" s="184"/>
      <c r="HC768" s="184"/>
      <c r="HD768" s="184"/>
      <c r="HE768" s="184"/>
      <c r="HF768" s="184"/>
      <c r="HG768" s="184"/>
      <c r="HH768" s="184"/>
      <c r="HI768" s="184"/>
      <c r="HJ768" s="184"/>
      <c r="HK768" s="578"/>
      <c r="HL768" s="185"/>
    </row>
    <row r="769" spans="1:220">
      <c r="A769" s="284"/>
      <c r="B769" s="285"/>
      <c r="C769" s="286"/>
      <c r="D769" s="287"/>
      <c r="E769" s="288"/>
      <c r="F769" s="289"/>
      <c r="G769" s="289"/>
      <c r="H769" s="289"/>
      <c r="I769" s="289"/>
      <c r="J769" s="289"/>
      <c r="K769" s="289"/>
      <c r="L769" s="289"/>
      <c r="M769" s="572"/>
      <c r="N769" s="572"/>
      <c r="O769" s="572"/>
      <c r="P769" s="572"/>
      <c r="Q769" s="572"/>
      <c r="R769" s="572"/>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c r="BD769" s="184"/>
      <c r="BE769" s="184"/>
      <c r="BF769" s="184"/>
      <c r="BG769" s="184"/>
      <c r="BH769" s="184"/>
      <c r="BI769" s="184"/>
      <c r="BJ769" s="184"/>
      <c r="BK769" s="184"/>
      <c r="BL769" s="184"/>
      <c r="BM769" s="184"/>
      <c r="BN769" s="184"/>
      <c r="BO769" s="184"/>
      <c r="BP769" s="184"/>
      <c r="BQ769" s="184"/>
      <c r="BR769" s="184"/>
      <c r="BS769" s="184"/>
      <c r="BT769" s="184"/>
      <c r="BU769" s="184"/>
      <c r="BV769" s="184"/>
      <c r="BW769" s="184"/>
      <c r="BX769" s="184"/>
      <c r="BY769" s="184"/>
      <c r="BZ769" s="184"/>
      <c r="CA769" s="184"/>
      <c r="CB769" s="184"/>
      <c r="CC769" s="184"/>
      <c r="CD769" s="184"/>
      <c r="CE769" s="184"/>
      <c r="CF769" s="184"/>
      <c r="CG769" s="184"/>
      <c r="CH769" s="184"/>
      <c r="CI769" s="184"/>
      <c r="CJ769" s="184"/>
      <c r="CK769" s="184"/>
      <c r="CL769" s="184"/>
      <c r="CM769" s="184"/>
      <c r="CN769" s="184"/>
      <c r="CO769" s="184"/>
      <c r="CP769" s="184"/>
      <c r="CQ769" s="184"/>
      <c r="CR769" s="184"/>
      <c r="CS769" s="184"/>
      <c r="CT769" s="184"/>
      <c r="CU769" s="184"/>
      <c r="CV769" s="184"/>
      <c r="CW769" s="184"/>
      <c r="CX769" s="184"/>
      <c r="CY769" s="184"/>
      <c r="CZ769" s="184"/>
      <c r="DA769" s="184"/>
      <c r="DB769" s="184"/>
      <c r="DC769" s="184"/>
      <c r="DD769" s="184"/>
      <c r="DE769" s="184"/>
      <c r="DF769" s="184"/>
      <c r="DG769" s="184"/>
      <c r="DH769" s="184"/>
      <c r="DI769" s="184"/>
      <c r="DJ769" s="184"/>
      <c r="DK769" s="184"/>
      <c r="DL769" s="184"/>
      <c r="DM769" s="184"/>
      <c r="DN769" s="184"/>
      <c r="DO769" s="184"/>
      <c r="DP769" s="184"/>
      <c r="DQ769" s="184"/>
      <c r="DR769" s="184"/>
      <c r="DS769" s="184"/>
      <c r="DT769" s="184"/>
      <c r="DU769" s="184"/>
      <c r="DV769" s="184"/>
      <c r="DW769" s="184"/>
      <c r="DX769" s="184"/>
      <c r="DY769" s="184"/>
      <c r="DZ769" s="184"/>
      <c r="EA769" s="184"/>
      <c r="EB769" s="184"/>
      <c r="EC769" s="184"/>
      <c r="ED769" s="184"/>
      <c r="EE769" s="184"/>
      <c r="EF769" s="184"/>
      <c r="EG769" s="184"/>
      <c r="EH769" s="184"/>
      <c r="EI769" s="184"/>
      <c r="EJ769" s="184"/>
      <c r="EK769" s="184"/>
      <c r="EL769" s="184"/>
      <c r="EM769" s="184"/>
      <c r="EN769" s="184"/>
      <c r="EO769" s="184"/>
      <c r="EP769" s="184"/>
      <c r="EQ769" s="184"/>
      <c r="ER769" s="184"/>
      <c r="ES769" s="184"/>
      <c r="ET769" s="184"/>
      <c r="EU769" s="184"/>
      <c r="EV769" s="184"/>
      <c r="EW769" s="184"/>
      <c r="EX769" s="184"/>
      <c r="EY769" s="184"/>
      <c r="EZ769" s="184"/>
      <c r="FA769" s="184"/>
      <c r="FB769" s="184"/>
      <c r="FC769" s="184"/>
      <c r="FD769" s="184"/>
      <c r="FE769" s="184"/>
      <c r="FF769" s="184"/>
      <c r="FG769" s="184"/>
      <c r="FH769" s="184"/>
      <c r="FI769" s="184"/>
      <c r="FJ769" s="184"/>
      <c r="FK769" s="184"/>
      <c r="FL769" s="184"/>
      <c r="FM769" s="184"/>
      <c r="FN769" s="184"/>
      <c r="FO769" s="184"/>
      <c r="FP769" s="184"/>
      <c r="FQ769" s="184"/>
      <c r="FR769" s="184"/>
      <c r="FS769" s="184"/>
      <c r="FT769" s="184"/>
      <c r="FU769" s="184"/>
      <c r="FV769" s="184"/>
      <c r="FW769" s="184"/>
      <c r="FX769" s="184"/>
      <c r="FY769" s="184"/>
      <c r="FZ769" s="184"/>
      <c r="GA769" s="184"/>
      <c r="GB769" s="184"/>
      <c r="GC769" s="184"/>
      <c r="GD769" s="184"/>
      <c r="GE769" s="184"/>
      <c r="GF769" s="184"/>
      <c r="GG769" s="184"/>
      <c r="GH769" s="184"/>
      <c r="GI769" s="184"/>
      <c r="GJ769" s="184"/>
      <c r="GK769" s="184"/>
      <c r="GL769" s="184"/>
      <c r="GM769" s="184"/>
      <c r="GN769" s="184"/>
      <c r="GO769" s="184"/>
      <c r="GP769" s="184"/>
      <c r="GQ769" s="184"/>
      <c r="GR769" s="184"/>
      <c r="GS769" s="184"/>
      <c r="GT769" s="184"/>
      <c r="GU769" s="184"/>
      <c r="GV769" s="184"/>
      <c r="GW769" s="184"/>
      <c r="GX769" s="184"/>
      <c r="GY769" s="184"/>
      <c r="GZ769" s="184"/>
      <c r="HA769" s="184"/>
      <c r="HB769" s="184"/>
      <c r="HC769" s="184"/>
      <c r="HD769" s="184"/>
      <c r="HE769" s="184"/>
      <c r="HF769" s="184"/>
      <c r="HG769" s="184"/>
      <c r="HH769" s="184"/>
      <c r="HI769" s="184"/>
      <c r="HJ769" s="184"/>
      <c r="HK769" s="578"/>
      <c r="HL769" s="185"/>
    </row>
    <row r="770" spans="1:220">
      <c r="A770" s="284"/>
      <c r="B770" s="285"/>
      <c r="C770" s="286"/>
      <c r="D770" s="287"/>
      <c r="E770" s="288"/>
      <c r="F770" s="289"/>
      <c r="G770" s="289"/>
      <c r="H770" s="289"/>
      <c r="I770" s="289"/>
      <c r="J770" s="289"/>
      <c r="K770" s="289"/>
      <c r="L770" s="289"/>
      <c r="M770" s="572"/>
      <c r="N770" s="572"/>
      <c r="O770" s="572"/>
      <c r="P770" s="572"/>
      <c r="Q770" s="572"/>
      <c r="R770" s="572"/>
      <c r="S770" s="184"/>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c r="BD770" s="184"/>
      <c r="BE770" s="184"/>
      <c r="BF770" s="184"/>
      <c r="BG770" s="184"/>
      <c r="BH770" s="184"/>
      <c r="BI770" s="184"/>
      <c r="BJ770" s="184"/>
      <c r="BK770" s="184"/>
      <c r="BL770" s="184"/>
      <c r="BM770" s="184"/>
      <c r="BN770" s="184"/>
      <c r="BO770" s="184"/>
      <c r="BP770" s="184"/>
      <c r="BQ770" s="184"/>
      <c r="BR770" s="184"/>
      <c r="BS770" s="184"/>
      <c r="BT770" s="184"/>
      <c r="BU770" s="184"/>
      <c r="BV770" s="184"/>
      <c r="BW770" s="184"/>
      <c r="BX770" s="184"/>
      <c r="BY770" s="184"/>
      <c r="BZ770" s="184"/>
      <c r="CA770" s="184"/>
      <c r="CB770" s="184"/>
      <c r="CC770" s="184"/>
      <c r="CD770" s="184"/>
      <c r="CE770" s="184"/>
      <c r="CF770" s="184"/>
      <c r="CG770" s="184"/>
      <c r="CH770" s="184"/>
      <c r="CI770" s="184"/>
      <c r="CJ770" s="184"/>
      <c r="CK770" s="184"/>
      <c r="CL770" s="184"/>
      <c r="CM770" s="184"/>
      <c r="CN770" s="184"/>
      <c r="CO770" s="184"/>
      <c r="CP770" s="184"/>
      <c r="CQ770" s="184"/>
      <c r="CR770" s="184"/>
      <c r="CS770" s="184"/>
      <c r="CT770" s="184"/>
      <c r="CU770" s="184"/>
      <c r="CV770" s="184"/>
      <c r="CW770" s="184"/>
      <c r="CX770" s="184"/>
      <c r="CY770" s="184"/>
      <c r="CZ770" s="184"/>
      <c r="DA770" s="184"/>
      <c r="DB770" s="184"/>
      <c r="DC770" s="184"/>
      <c r="DD770" s="184"/>
      <c r="DE770" s="184"/>
      <c r="DF770" s="184"/>
      <c r="DG770" s="184"/>
      <c r="DH770" s="184"/>
      <c r="DI770" s="184"/>
      <c r="DJ770" s="184"/>
      <c r="DK770" s="184"/>
      <c r="DL770" s="184"/>
      <c r="DM770" s="184"/>
      <c r="DN770" s="184"/>
      <c r="DO770" s="184"/>
      <c r="DP770" s="184"/>
      <c r="DQ770" s="184"/>
      <c r="DR770" s="184"/>
      <c r="DS770" s="184"/>
      <c r="DT770" s="184"/>
      <c r="DU770" s="184"/>
      <c r="DV770" s="184"/>
      <c r="DW770" s="184"/>
      <c r="DX770" s="184"/>
      <c r="DY770" s="184"/>
      <c r="DZ770" s="184"/>
      <c r="EA770" s="184"/>
      <c r="EB770" s="184"/>
      <c r="EC770" s="184"/>
      <c r="ED770" s="184"/>
      <c r="EE770" s="184"/>
      <c r="EF770" s="184"/>
      <c r="EG770" s="184"/>
      <c r="EH770" s="184"/>
      <c r="EI770" s="184"/>
      <c r="EJ770" s="184"/>
      <c r="EK770" s="184"/>
      <c r="EL770" s="184"/>
      <c r="EM770" s="184"/>
      <c r="EN770" s="184"/>
      <c r="EO770" s="184"/>
      <c r="EP770" s="184"/>
      <c r="EQ770" s="184"/>
      <c r="ER770" s="184"/>
      <c r="ES770" s="184"/>
      <c r="ET770" s="184"/>
      <c r="EU770" s="184"/>
      <c r="EV770" s="184"/>
      <c r="EW770" s="184"/>
      <c r="EX770" s="184"/>
      <c r="EY770" s="184"/>
      <c r="EZ770" s="184"/>
      <c r="FA770" s="184"/>
      <c r="FB770" s="184"/>
      <c r="FC770" s="184"/>
      <c r="FD770" s="184"/>
      <c r="FE770" s="184"/>
      <c r="FF770" s="184"/>
      <c r="FG770" s="184"/>
      <c r="FH770" s="184"/>
      <c r="FI770" s="184"/>
      <c r="FJ770" s="184"/>
      <c r="FK770" s="184"/>
      <c r="FL770" s="184"/>
      <c r="FM770" s="184"/>
      <c r="FN770" s="184"/>
      <c r="FO770" s="184"/>
      <c r="FP770" s="184"/>
      <c r="FQ770" s="184"/>
      <c r="FR770" s="184"/>
      <c r="FS770" s="184"/>
      <c r="FT770" s="184"/>
      <c r="FU770" s="184"/>
      <c r="FV770" s="184"/>
      <c r="FW770" s="184"/>
      <c r="FX770" s="184"/>
      <c r="FY770" s="184"/>
      <c r="FZ770" s="184"/>
      <c r="GA770" s="184"/>
      <c r="GB770" s="184"/>
      <c r="GC770" s="184"/>
      <c r="GD770" s="184"/>
      <c r="GE770" s="184"/>
      <c r="GF770" s="184"/>
      <c r="GG770" s="184"/>
      <c r="GH770" s="184"/>
      <c r="GI770" s="184"/>
      <c r="GJ770" s="184"/>
      <c r="GK770" s="184"/>
      <c r="GL770" s="184"/>
      <c r="GM770" s="184"/>
      <c r="GN770" s="184"/>
      <c r="GO770" s="184"/>
      <c r="GP770" s="184"/>
      <c r="GQ770" s="184"/>
      <c r="GR770" s="184"/>
      <c r="GS770" s="184"/>
      <c r="GT770" s="184"/>
      <c r="GU770" s="184"/>
      <c r="GV770" s="184"/>
      <c r="GW770" s="184"/>
      <c r="GX770" s="184"/>
      <c r="GY770" s="184"/>
      <c r="GZ770" s="184"/>
      <c r="HA770" s="184"/>
      <c r="HB770" s="184"/>
      <c r="HC770" s="184"/>
      <c r="HD770" s="184"/>
      <c r="HE770" s="184"/>
      <c r="HF770" s="184"/>
      <c r="HG770" s="184"/>
      <c r="HH770" s="184"/>
      <c r="HI770" s="184"/>
      <c r="HJ770" s="184"/>
      <c r="HK770" s="578"/>
      <c r="HL770" s="185"/>
    </row>
    <row r="771" spans="1:220">
      <c r="A771" s="284"/>
      <c r="B771" s="285"/>
      <c r="C771" s="286"/>
      <c r="D771" s="287"/>
      <c r="E771" s="288"/>
      <c r="F771" s="289"/>
      <c r="G771" s="289"/>
      <c r="H771" s="289"/>
      <c r="I771" s="289"/>
      <c r="J771" s="289"/>
      <c r="K771" s="289"/>
      <c r="L771" s="289"/>
      <c r="M771" s="572"/>
      <c r="N771" s="572"/>
      <c r="O771" s="572"/>
      <c r="P771" s="572"/>
      <c r="Q771" s="572"/>
      <c r="R771" s="572"/>
      <c r="S771" s="184"/>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c r="BD771" s="184"/>
      <c r="BE771" s="184"/>
      <c r="BF771" s="184"/>
      <c r="BG771" s="184"/>
      <c r="BH771" s="184"/>
      <c r="BI771" s="184"/>
      <c r="BJ771" s="184"/>
      <c r="BK771" s="184"/>
      <c r="BL771" s="184"/>
      <c r="BM771" s="184"/>
      <c r="BN771" s="184"/>
      <c r="BO771" s="184"/>
      <c r="BP771" s="184"/>
      <c r="BQ771" s="184"/>
      <c r="BR771" s="184"/>
      <c r="BS771" s="184"/>
      <c r="BT771" s="184"/>
      <c r="BU771" s="184"/>
      <c r="BV771" s="184"/>
      <c r="BW771" s="184"/>
      <c r="BX771" s="184"/>
      <c r="BY771" s="184"/>
      <c r="BZ771" s="184"/>
      <c r="CA771" s="184"/>
      <c r="CB771" s="184"/>
      <c r="CC771" s="184"/>
      <c r="CD771" s="184"/>
      <c r="CE771" s="184"/>
      <c r="CF771" s="184"/>
      <c r="CG771" s="184"/>
      <c r="CH771" s="184"/>
      <c r="CI771" s="184"/>
      <c r="CJ771" s="184"/>
      <c r="CK771" s="184"/>
      <c r="CL771" s="184"/>
      <c r="CM771" s="184"/>
      <c r="CN771" s="184"/>
      <c r="CO771" s="184"/>
      <c r="CP771" s="184"/>
      <c r="CQ771" s="184"/>
      <c r="CR771" s="184"/>
      <c r="CS771" s="184"/>
      <c r="CT771" s="184"/>
      <c r="CU771" s="184"/>
      <c r="CV771" s="184"/>
      <c r="CW771" s="184"/>
      <c r="CX771" s="184"/>
      <c r="CY771" s="184"/>
      <c r="CZ771" s="184"/>
      <c r="DA771" s="184"/>
      <c r="DB771" s="184"/>
      <c r="DC771" s="184"/>
      <c r="DD771" s="184"/>
      <c r="DE771" s="184"/>
      <c r="DF771" s="184"/>
      <c r="DG771" s="184"/>
      <c r="DH771" s="184"/>
      <c r="DI771" s="184"/>
      <c r="DJ771" s="184"/>
      <c r="DK771" s="184"/>
      <c r="DL771" s="184"/>
      <c r="DM771" s="184"/>
      <c r="DN771" s="184"/>
      <c r="DO771" s="184"/>
      <c r="DP771" s="184"/>
      <c r="DQ771" s="184"/>
      <c r="DR771" s="184"/>
      <c r="DS771" s="184"/>
      <c r="DT771" s="184"/>
      <c r="DU771" s="184"/>
      <c r="DV771" s="184"/>
      <c r="DW771" s="184"/>
      <c r="DX771" s="184"/>
      <c r="DY771" s="184"/>
      <c r="DZ771" s="184"/>
      <c r="EA771" s="184"/>
      <c r="EB771" s="184"/>
      <c r="EC771" s="184"/>
      <c r="ED771" s="184"/>
      <c r="EE771" s="184"/>
      <c r="EF771" s="184"/>
      <c r="EG771" s="184"/>
      <c r="EH771" s="184"/>
      <c r="EI771" s="184"/>
      <c r="EJ771" s="184"/>
      <c r="EK771" s="184"/>
      <c r="EL771" s="184"/>
      <c r="EM771" s="184"/>
      <c r="EN771" s="184"/>
      <c r="EO771" s="184"/>
      <c r="EP771" s="184"/>
      <c r="EQ771" s="184"/>
      <c r="ER771" s="184"/>
      <c r="ES771" s="184"/>
      <c r="ET771" s="184"/>
      <c r="EU771" s="184"/>
      <c r="EV771" s="184"/>
      <c r="EW771" s="184"/>
      <c r="EX771" s="184"/>
      <c r="EY771" s="184"/>
      <c r="EZ771" s="184"/>
      <c r="FA771" s="184"/>
      <c r="FB771" s="184"/>
      <c r="FC771" s="184"/>
      <c r="FD771" s="184"/>
      <c r="FE771" s="184"/>
      <c r="FF771" s="184"/>
      <c r="FG771" s="184"/>
      <c r="FH771" s="184"/>
      <c r="FI771" s="184"/>
      <c r="FJ771" s="184"/>
      <c r="FK771" s="184"/>
      <c r="FL771" s="184"/>
      <c r="FM771" s="184"/>
      <c r="FN771" s="184"/>
      <c r="FO771" s="184"/>
      <c r="FP771" s="184"/>
      <c r="FQ771" s="184"/>
      <c r="FR771" s="184"/>
      <c r="FS771" s="184"/>
      <c r="FT771" s="184"/>
      <c r="FU771" s="184"/>
      <c r="FV771" s="184"/>
      <c r="FW771" s="184"/>
      <c r="FX771" s="184"/>
      <c r="FY771" s="184"/>
      <c r="FZ771" s="184"/>
      <c r="GA771" s="184"/>
      <c r="GB771" s="184"/>
      <c r="GC771" s="184"/>
      <c r="GD771" s="184"/>
      <c r="GE771" s="184"/>
      <c r="GF771" s="184"/>
      <c r="GG771" s="184"/>
      <c r="GH771" s="184"/>
      <c r="GI771" s="184"/>
      <c r="GJ771" s="184"/>
      <c r="GK771" s="184"/>
      <c r="GL771" s="184"/>
      <c r="GM771" s="184"/>
      <c r="GN771" s="184"/>
      <c r="GO771" s="184"/>
      <c r="GP771" s="184"/>
      <c r="GQ771" s="184"/>
      <c r="GR771" s="184"/>
      <c r="GS771" s="184"/>
      <c r="GT771" s="184"/>
      <c r="GU771" s="184"/>
      <c r="GV771" s="184"/>
      <c r="GW771" s="184"/>
      <c r="GX771" s="184"/>
      <c r="GY771" s="184"/>
      <c r="GZ771" s="184"/>
      <c r="HA771" s="184"/>
      <c r="HB771" s="184"/>
      <c r="HC771" s="184"/>
      <c r="HD771" s="184"/>
      <c r="HE771" s="184"/>
      <c r="HF771" s="184"/>
      <c r="HG771" s="184"/>
      <c r="HH771" s="184"/>
      <c r="HI771" s="184"/>
      <c r="HJ771" s="184"/>
      <c r="HK771" s="578"/>
      <c r="HL771" s="185"/>
    </row>
    <row r="772" spans="1:220">
      <c r="A772" s="284"/>
      <c r="B772" s="285"/>
      <c r="C772" s="286"/>
      <c r="D772" s="287"/>
      <c r="E772" s="288"/>
      <c r="F772" s="289"/>
      <c r="G772" s="289"/>
      <c r="H772" s="289"/>
      <c r="I772" s="289"/>
      <c r="J772" s="289"/>
      <c r="K772" s="289"/>
      <c r="L772" s="289"/>
      <c r="M772" s="572"/>
      <c r="N772" s="572"/>
      <c r="O772" s="572"/>
      <c r="P772" s="572"/>
      <c r="Q772" s="572"/>
      <c r="R772" s="572"/>
      <c r="S772" s="184"/>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c r="BD772" s="184"/>
      <c r="BE772" s="184"/>
      <c r="BF772" s="184"/>
      <c r="BG772" s="184"/>
      <c r="BH772" s="184"/>
      <c r="BI772" s="184"/>
      <c r="BJ772" s="184"/>
      <c r="BK772" s="184"/>
      <c r="BL772" s="184"/>
      <c r="BM772" s="184"/>
      <c r="BN772" s="184"/>
      <c r="BO772" s="184"/>
      <c r="BP772" s="184"/>
      <c r="BQ772" s="184"/>
      <c r="BR772" s="184"/>
      <c r="BS772" s="184"/>
      <c r="BT772" s="184"/>
      <c r="BU772" s="184"/>
      <c r="BV772" s="184"/>
      <c r="BW772" s="184"/>
      <c r="BX772" s="184"/>
      <c r="BY772" s="184"/>
      <c r="BZ772" s="184"/>
      <c r="CA772" s="184"/>
      <c r="CB772" s="184"/>
      <c r="CC772" s="184"/>
      <c r="CD772" s="184"/>
      <c r="CE772" s="184"/>
      <c r="CF772" s="184"/>
      <c r="CG772" s="184"/>
      <c r="CH772" s="184"/>
      <c r="CI772" s="184"/>
      <c r="CJ772" s="184"/>
      <c r="CK772" s="184"/>
      <c r="CL772" s="184"/>
      <c r="CM772" s="184"/>
      <c r="CN772" s="184"/>
      <c r="CO772" s="184"/>
      <c r="CP772" s="184"/>
      <c r="CQ772" s="184"/>
      <c r="CR772" s="184"/>
      <c r="CS772" s="184"/>
      <c r="CT772" s="184"/>
      <c r="CU772" s="184"/>
      <c r="CV772" s="184"/>
      <c r="CW772" s="184"/>
      <c r="CX772" s="184"/>
      <c r="CY772" s="184"/>
      <c r="CZ772" s="184"/>
      <c r="DA772" s="184"/>
      <c r="DB772" s="184"/>
      <c r="DC772" s="184"/>
      <c r="DD772" s="184"/>
      <c r="DE772" s="184"/>
      <c r="DF772" s="184"/>
      <c r="DG772" s="184"/>
      <c r="DH772" s="184"/>
      <c r="DI772" s="184"/>
      <c r="DJ772" s="184"/>
      <c r="DK772" s="184"/>
      <c r="DL772" s="184"/>
      <c r="DM772" s="184"/>
      <c r="DN772" s="184"/>
      <c r="DO772" s="184"/>
      <c r="DP772" s="184"/>
      <c r="DQ772" s="184"/>
      <c r="DR772" s="184"/>
      <c r="DS772" s="184"/>
      <c r="DT772" s="184"/>
      <c r="DU772" s="184"/>
      <c r="DV772" s="184"/>
      <c r="DW772" s="184"/>
      <c r="DX772" s="184"/>
      <c r="DY772" s="184"/>
      <c r="DZ772" s="184"/>
      <c r="EA772" s="184"/>
      <c r="EB772" s="184"/>
      <c r="EC772" s="184"/>
      <c r="ED772" s="184"/>
      <c r="EE772" s="184"/>
      <c r="EF772" s="184"/>
      <c r="EG772" s="184"/>
      <c r="EH772" s="184"/>
      <c r="EI772" s="184"/>
      <c r="EJ772" s="184"/>
      <c r="EK772" s="184"/>
      <c r="EL772" s="184"/>
      <c r="EM772" s="184"/>
      <c r="EN772" s="184"/>
      <c r="EO772" s="184"/>
      <c r="EP772" s="184"/>
      <c r="EQ772" s="184"/>
      <c r="ER772" s="184"/>
      <c r="ES772" s="184"/>
      <c r="ET772" s="184"/>
      <c r="EU772" s="184"/>
      <c r="EV772" s="184"/>
      <c r="EW772" s="184"/>
      <c r="EX772" s="184"/>
      <c r="EY772" s="184"/>
      <c r="EZ772" s="184"/>
      <c r="FA772" s="184"/>
      <c r="FB772" s="184"/>
      <c r="FC772" s="184"/>
      <c r="FD772" s="184"/>
      <c r="FE772" s="184"/>
      <c r="FF772" s="184"/>
      <c r="FG772" s="184"/>
      <c r="FH772" s="184"/>
      <c r="FI772" s="184"/>
      <c r="FJ772" s="184"/>
      <c r="FK772" s="184"/>
      <c r="FL772" s="184"/>
      <c r="FM772" s="184"/>
      <c r="FN772" s="184"/>
      <c r="FO772" s="184"/>
      <c r="FP772" s="184"/>
      <c r="FQ772" s="184"/>
      <c r="FR772" s="184"/>
      <c r="FS772" s="184"/>
      <c r="FT772" s="184"/>
      <c r="FU772" s="184"/>
      <c r="FV772" s="184"/>
      <c r="FW772" s="184"/>
      <c r="FX772" s="184"/>
      <c r="FY772" s="184"/>
      <c r="FZ772" s="184"/>
      <c r="GA772" s="184"/>
      <c r="GB772" s="184"/>
      <c r="GC772" s="184"/>
      <c r="GD772" s="184"/>
      <c r="GE772" s="184"/>
      <c r="GF772" s="184"/>
      <c r="GG772" s="184"/>
      <c r="GH772" s="184"/>
      <c r="GI772" s="184"/>
      <c r="GJ772" s="184"/>
      <c r="GK772" s="184"/>
      <c r="GL772" s="184"/>
      <c r="GM772" s="184"/>
      <c r="GN772" s="184"/>
      <c r="GO772" s="184"/>
      <c r="GP772" s="184"/>
      <c r="GQ772" s="184"/>
      <c r="GR772" s="184"/>
      <c r="GS772" s="184"/>
      <c r="GT772" s="184"/>
      <c r="GU772" s="184"/>
      <c r="GV772" s="184"/>
      <c r="GW772" s="184"/>
      <c r="GX772" s="184"/>
      <c r="GY772" s="184"/>
      <c r="GZ772" s="184"/>
      <c r="HA772" s="184"/>
      <c r="HB772" s="184"/>
      <c r="HC772" s="184"/>
      <c r="HD772" s="184"/>
      <c r="HE772" s="184"/>
      <c r="HF772" s="184"/>
      <c r="HG772" s="184"/>
      <c r="HH772" s="184"/>
      <c r="HI772" s="184"/>
      <c r="HJ772" s="184"/>
      <c r="HK772" s="578"/>
      <c r="HL772" s="185"/>
    </row>
    <row r="773" spans="1:220">
      <c r="A773" s="284"/>
      <c r="B773" s="285"/>
      <c r="C773" s="286"/>
      <c r="D773" s="287"/>
      <c r="E773" s="288"/>
      <c r="F773" s="289"/>
      <c r="G773" s="289"/>
      <c r="H773" s="289"/>
      <c r="I773" s="289"/>
      <c r="J773" s="289"/>
      <c r="K773" s="289"/>
      <c r="L773" s="289"/>
      <c r="M773" s="572"/>
      <c r="N773" s="572"/>
      <c r="O773" s="572"/>
      <c r="P773" s="572"/>
      <c r="Q773" s="572"/>
      <c r="R773" s="572"/>
      <c r="S773" s="184"/>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c r="BD773" s="184"/>
      <c r="BE773" s="184"/>
      <c r="BF773" s="184"/>
      <c r="BG773" s="184"/>
      <c r="BH773" s="184"/>
      <c r="BI773" s="184"/>
      <c r="BJ773" s="184"/>
      <c r="BK773" s="184"/>
      <c r="BL773" s="184"/>
      <c r="BM773" s="184"/>
      <c r="BN773" s="184"/>
      <c r="BO773" s="184"/>
      <c r="BP773" s="184"/>
      <c r="BQ773" s="184"/>
      <c r="BR773" s="184"/>
      <c r="BS773" s="184"/>
      <c r="BT773" s="184"/>
      <c r="BU773" s="184"/>
      <c r="BV773" s="184"/>
      <c r="BW773" s="184"/>
      <c r="BX773" s="184"/>
      <c r="BY773" s="184"/>
      <c r="BZ773" s="184"/>
      <c r="CA773" s="184"/>
      <c r="CB773" s="184"/>
      <c r="CC773" s="184"/>
      <c r="CD773" s="184"/>
      <c r="CE773" s="184"/>
      <c r="CF773" s="184"/>
      <c r="CG773" s="184"/>
      <c r="CH773" s="184"/>
      <c r="CI773" s="184"/>
      <c r="CJ773" s="184"/>
      <c r="CK773" s="184"/>
      <c r="CL773" s="184"/>
      <c r="CM773" s="184"/>
      <c r="CN773" s="184"/>
      <c r="CO773" s="184"/>
      <c r="CP773" s="184"/>
      <c r="CQ773" s="184"/>
      <c r="CR773" s="184"/>
      <c r="CS773" s="184"/>
      <c r="CT773" s="184"/>
      <c r="CU773" s="184"/>
      <c r="CV773" s="184"/>
      <c r="CW773" s="184"/>
      <c r="CX773" s="184"/>
      <c r="CY773" s="184"/>
      <c r="CZ773" s="184"/>
      <c r="DA773" s="184"/>
      <c r="DB773" s="184"/>
      <c r="DC773" s="184"/>
      <c r="DD773" s="184"/>
      <c r="DE773" s="184"/>
      <c r="DF773" s="184"/>
      <c r="DG773" s="184"/>
      <c r="DH773" s="184"/>
      <c r="DI773" s="184"/>
      <c r="DJ773" s="184"/>
      <c r="DK773" s="184"/>
      <c r="DL773" s="184"/>
      <c r="DM773" s="184"/>
      <c r="DN773" s="184"/>
      <c r="DO773" s="184"/>
      <c r="DP773" s="184"/>
      <c r="DQ773" s="184"/>
      <c r="DR773" s="184"/>
      <c r="DS773" s="184"/>
      <c r="DT773" s="184"/>
      <c r="DU773" s="184"/>
      <c r="DV773" s="184"/>
      <c r="DW773" s="184"/>
      <c r="DX773" s="184"/>
      <c r="DY773" s="184"/>
      <c r="DZ773" s="184"/>
      <c r="EA773" s="184"/>
      <c r="EB773" s="184"/>
      <c r="EC773" s="184"/>
      <c r="ED773" s="184"/>
      <c r="EE773" s="184"/>
      <c r="EF773" s="184"/>
      <c r="EG773" s="184"/>
      <c r="EH773" s="184"/>
      <c r="EI773" s="184"/>
      <c r="EJ773" s="184"/>
      <c r="EK773" s="184"/>
      <c r="EL773" s="184"/>
      <c r="EM773" s="184"/>
      <c r="EN773" s="184"/>
      <c r="EO773" s="184"/>
      <c r="EP773" s="184"/>
      <c r="EQ773" s="184"/>
      <c r="ER773" s="184"/>
      <c r="ES773" s="184"/>
      <c r="ET773" s="184"/>
      <c r="EU773" s="184"/>
      <c r="EV773" s="184"/>
      <c r="EW773" s="184"/>
      <c r="EX773" s="184"/>
      <c r="EY773" s="184"/>
      <c r="EZ773" s="184"/>
      <c r="FA773" s="184"/>
      <c r="FB773" s="184"/>
      <c r="FC773" s="184"/>
      <c r="FD773" s="184"/>
      <c r="FE773" s="184"/>
      <c r="FF773" s="184"/>
      <c r="FG773" s="184"/>
      <c r="FH773" s="184"/>
      <c r="FI773" s="184"/>
      <c r="FJ773" s="184"/>
      <c r="FK773" s="184"/>
      <c r="FL773" s="184"/>
      <c r="FM773" s="184"/>
      <c r="FN773" s="184"/>
      <c r="FO773" s="184"/>
      <c r="FP773" s="184"/>
      <c r="FQ773" s="184"/>
      <c r="FR773" s="184"/>
      <c r="FS773" s="184"/>
      <c r="FT773" s="184"/>
      <c r="FU773" s="184"/>
      <c r="FV773" s="184"/>
      <c r="FW773" s="184"/>
      <c r="FX773" s="184"/>
      <c r="FY773" s="184"/>
      <c r="FZ773" s="184"/>
      <c r="GA773" s="184"/>
      <c r="GB773" s="184"/>
      <c r="GC773" s="184"/>
      <c r="GD773" s="184"/>
      <c r="GE773" s="184"/>
      <c r="GF773" s="184"/>
      <c r="GG773" s="184"/>
      <c r="GH773" s="184"/>
      <c r="GI773" s="184"/>
      <c r="GJ773" s="184"/>
      <c r="GK773" s="184"/>
      <c r="GL773" s="184"/>
      <c r="GM773" s="184"/>
      <c r="GN773" s="184"/>
      <c r="GO773" s="184"/>
      <c r="GP773" s="184"/>
      <c r="GQ773" s="184"/>
      <c r="GR773" s="184"/>
      <c r="GS773" s="184"/>
      <c r="GT773" s="184"/>
      <c r="GU773" s="184"/>
      <c r="GV773" s="184"/>
      <c r="GW773" s="184"/>
      <c r="GX773" s="184"/>
      <c r="GY773" s="184"/>
      <c r="GZ773" s="184"/>
      <c r="HA773" s="184"/>
      <c r="HB773" s="184"/>
      <c r="HC773" s="184"/>
      <c r="HD773" s="184"/>
      <c r="HE773" s="184"/>
      <c r="HF773" s="184"/>
      <c r="HG773" s="184"/>
      <c r="HH773" s="184"/>
      <c r="HI773" s="184"/>
      <c r="HJ773" s="184"/>
      <c r="HK773" s="578"/>
      <c r="HL773" s="185"/>
    </row>
    <row r="774" spans="1:220">
      <c r="A774" s="284"/>
      <c r="B774" s="285"/>
      <c r="C774" s="286"/>
      <c r="D774" s="287"/>
      <c r="E774" s="288"/>
      <c r="F774" s="289"/>
      <c r="G774" s="289"/>
      <c r="H774" s="289"/>
      <c r="I774" s="289"/>
      <c r="J774" s="289"/>
      <c r="K774" s="289"/>
      <c r="L774" s="289"/>
      <c r="M774" s="572"/>
      <c r="N774" s="572"/>
      <c r="O774" s="572"/>
      <c r="P774" s="572"/>
      <c r="Q774" s="572"/>
      <c r="R774" s="572"/>
      <c r="S774" s="184"/>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c r="BD774" s="184"/>
      <c r="BE774" s="184"/>
      <c r="BF774" s="184"/>
      <c r="BG774" s="184"/>
      <c r="BH774" s="184"/>
      <c r="BI774" s="184"/>
      <c r="BJ774" s="184"/>
      <c r="BK774" s="184"/>
      <c r="BL774" s="184"/>
      <c r="BM774" s="184"/>
      <c r="BN774" s="184"/>
      <c r="BO774" s="184"/>
      <c r="BP774" s="184"/>
      <c r="BQ774" s="184"/>
      <c r="BR774" s="184"/>
      <c r="BS774" s="184"/>
      <c r="BT774" s="184"/>
      <c r="BU774" s="184"/>
      <c r="BV774" s="184"/>
      <c r="BW774" s="184"/>
      <c r="BX774" s="184"/>
      <c r="BY774" s="184"/>
      <c r="BZ774" s="184"/>
      <c r="CA774" s="184"/>
      <c r="CB774" s="184"/>
      <c r="CC774" s="184"/>
      <c r="CD774" s="184"/>
      <c r="CE774" s="184"/>
      <c r="CF774" s="184"/>
      <c r="CG774" s="184"/>
      <c r="CH774" s="184"/>
      <c r="CI774" s="184"/>
      <c r="CJ774" s="184"/>
      <c r="CK774" s="184"/>
      <c r="CL774" s="184"/>
      <c r="CM774" s="184"/>
      <c r="CN774" s="184"/>
      <c r="CO774" s="184"/>
      <c r="CP774" s="184"/>
      <c r="CQ774" s="184"/>
      <c r="CR774" s="184"/>
      <c r="CS774" s="184"/>
      <c r="CT774" s="184"/>
      <c r="CU774" s="184"/>
      <c r="CV774" s="184"/>
      <c r="CW774" s="184"/>
      <c r="CX774" s="184"/>
      <c r="CY774" s="184"/>
      <c r="CZ774" s="184"/>
      <c r="DA774" s="184"/>
      <c r="DB774" s="184"/>
      <c r="DC774" s="184"/>
      <c r="DD774" s="184"/>
      <c r="DE774" s="184"/>
      <c r="DF774" s="184"/>
      <c r="DG774" s="184"/>
      <c r="DH774" s="184"/>
      <c r="DI774" s="184"/>
      <c r="DJ774" s="184"/>
      <c r="DK774" s="184"/>
      <c r="DL774" s="184"/>
      <c r="DM774" s="184"/>
      <c r="DN774" s="184"/>
      <c r="DO774" s="184"/>
      <c r="DP774" s="184"/>
      <c r="DQ774" s="184"/>
      <c r="DR774" s="184"/>
      <c r="DS774" s="184"/>
      <c r="DT774" s="184"/>
      <c r="DU774" s="184"/>
      <c r="DV774" s="184"/>
      <c r="DW774" s="184"/>
      <c r="DX774" s="184"/>
      <c r="DY774" s="184"/>
      <c r="DZ774" s="184"/>
      <c r="EA774" s="184"/>
      <c r="EB774" s="184"/>
      <c r="EC774" s="184"/>
      <c r="ED774" s="184"/>
      <c r="EE774" s="184"/>
      <c r="EF774" s="184"/>
      <c r="EG774" s="184"/>
      <c r="EH774" s="184"/>
      <c r="EI774" s="184"/>
      <c r="EJ774" s="184"/>
      <c r="EK774" s="184"/>
      <c r="EL774" s="184"/>
      <c r="EM774" s="184"/>
      <c r="EN774" s="184"/>
      <c r="EO774" s="184"/>
      <c r="EP774" s="184"/>
      <c r="EQ774" s="184"/>
      <c r="ER774" s="184"/>
      <c r="ES774" s="184"/>
      <c r="ET774" s="184"/>
      <c r="EU774" s="184"/>
      <c r="EV774" s="184"/>
      <c r="EW774" s="184"/>
      <c r="EX774" s="184"/>
      <c r="EY774" s="184"/>
      <c r="EZ774" s="184"/>
      <c r="FA774" s="184"/>
      <c r="FB774" s="184"/>
      <c r="FC774" s="184"/>
      <c r="FD774" s="184"/>
      <c r="FE774" s="184"/>
      <c r="FF774" s="184"/>
      <c r="FG774" s="184"/>
      <c r="FH774" s="184"/>
      <c r="FI774" s="184"/>
      <c r="FJ774" s="184"/>
      <c r="FK774" s="184"/>
      <c r="FL774" s="184"/>
      <c r="FM774" s="184"/>
      <c r="FN774" s="184"/>
      <c r="FO774" s="184"/>
      <c r="FP774" s="184"/>
      <c r="FQ774" s="184"/>
      <c r="FR774" s="184"/>
      <c r="FS774" s="184"/>
      <c r="FT774" s="184"/>
      <c r="FU774" s="184"/>
      <c r="FV774" s="184"/>
      <c r="FW774" s="184"/>
      <c r="FX774" s="184"/>
      <c r="FY774" s="184"/>
      <c r="FZ774" s="184"/>
      <c r="GA774" s="184"/>
      <c r="GB774" s="184"/>
      <c r="GC774" s="184"/>
      <c r="GD774" s="184"/>
      <c r="GE774" s="184"/>
      <c r="GF774" s="184"/>
      <c r="GG774" s="184"/>
      <c r="GH774" s="184"/>
      <c r="GI774" s="184"/>
      <c r="GJ774" s="184"/>
      <c r="GK774" s="184"/>
      <c r="GL774" s="184"/>
      <c r="GM774" s="184"/>
      <c r="GN774" s="184"/>
      <c r="GO774" s="184"/>
      <c r="GP774" s="184"/>
      <c r="GQ774" s="184"/>
      <c r="GR774" s="184"/>
      <c r="GS774" s="184"/>
      <c r="GT774" s="184"/>
      <c r="GU774" s="184"/>
      <c r="GV774" s="184"/>
      <c r="GW774" s="184"/>
      <c r="GX774" s="184"/>
      <c r="GY774" s="184"/>
      <c r="GZ774" s="184"/>
      <c r="HA774" s="184"/>
      <c r="HB774" s="184"/>
      <c r="HC774" s="184"/>
      <c r="HD774" s="184"/>
      <c r="HE774" s="184"/>
      <c r="HF774" s="184"/>
      <c r="HG774" s="184"/>
      <c r="HH774" s="184"/>
      <c r="HI774" s="184"/>
      <c r="HJ774" s="184"/>
      <c r="HK774" s="578"/>
      <c r="HL774" s="185"/>
    </row>
    <row r="775" spans="1:220">
      <c r="A775" s="284"/>
      <c r="B775" s="285"/>
      <c r="C775" s="286"/>
      <c r="D775" s="287"/>
      <c r="E775" s="288"/>
      <c r="F775" s="289"/>
      <c r="G775" s="289"/>
      <c r="H775" s="289"/>
      <c r="I775" s="289"/>
      <c r="J775" s="289"/>
      <c r="K775" s="289"/>
      <c r="L775" s="289"/>
      <c r="M775" s="572"/>
      <c r="N775" s="572"/>
      <c r="O775" s="572"/>
      <c r="P775" s="572"/>
      <c r="Q775" s="572"/>
      <c r="R775" s="572"/>
      <c r="S775" s="184"/>
      <c r="T775" s="184"/>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c r="BD775" s="184"/>
      <c r="BE775" s="184"/>
      <c r="BF775" s="184"/>
      <c r="BG775" s="184"/>
      <c r="BH775" s="184"/>
      <c r="BI775" s="184"/>
      <c r="BJ775" s="184"/>
      <c r="BK775" s="184"/>
      <c r="BL775" s="184"/>
      <c r="BM775" s="184"/>
      <c r="BN775" s="184"/>
      <c r="BO775" s="184"/>
      <c r="BP775" s="184"/>
      <c r="BQ775" s="184"/>
      <c r="BR775" s="184"/>
      <c r="BS775" s="184"/>
      <c r="BT775" s="184"/>
      <c r="BU775" s="184"/>
      <c r="BV775" s="184"/>
      <c r="BW775" s="184"/>
      <c r="BX775" s="184"/>
      <c r="BY775" s="184"/>
      <c r="BZ775" s="184"/>
      <c r="CA775" s="184"/>
      <c r="CB775" s="184"/>
      <c r="CC775" s="184"/>
      <c r="CD775" s="184"/>
      <c r="CE775" s="184"/>
      <c r="CF775" s="184"/>
      <c r="CG775" s="184"/>
      <c r="CH775" s="184"/>
      <c r="CI775" s="184"/>
      <c r="CJ775" s="184"/>
      <c r="CK775" s="184"/>
      <c r="CL775" s="184"/>
      <c r="CM775" s="184"/>
      <c r="CN775" s="184"/>
      <c r="CO775" s="184"/>
      <c r="CP775" s="184"/>
      <c r="CQ775" s="184"/>
      <c r="CR775" s="184"/>
      <c r="CS775" s="184"/>
      <c r="CT775" s="184"/>
      <c r="CU775" s="184"/>
      <c r="CV775" s="184"/>
      <c r="CW775" s="184"/>
      <c r="CX775" s="184"/>
      <c r="CY775" s="184"/>
      <c r="CZ775" s="184"/>
      <c r="DA775" s="184"/>
      <c r="DB775" s="184"/>
      <c r="DC775" s="184"/>
      <c r="DD775" s="184"/>
      <c r="DE775" s="184"/>
      <c r="DF775" s="184"/>
      <c r="DG775" s="184"/>
      <c r="DH775" s="184"/>
      <c r="DI775" s="184"/>
      <c r="DJ775" s="184"/>
      <c r="DK775" s="184"/>
      <c r="DL775" s="184"/>
      <c r="DM775" s="184"/>
      <c r="DN775" s="184"/>
      <c r="DO775" s="184"/>
      <c r="DP775" s="184"/>
      <c r="DQ775" s="184"/>
      <c r="DR775" s="184"/>
      <c r="DS775" s="184"/>
      <c r="DT775" s="184"/>
      <c r="DU775" s="184"/>
      <c r="DV775" s="184"/>
      <c r="DW775" s="184"/>
      <c r="DX775" s="184"/>
      <c r="DY775" s="184"/>
      <c r="DZ775" s="184"/>
      <c r="EA775" s="184"/>
      <c r="EB775" s="184"/>
      <c r="EC775" s="184"/>
      <c r="ED775" s="184"/>
      <c r="EE775" s="184"/>
      <c r="EF775" s="184"/>
      <c r="EG775" s="184"/>
      <c r="EH775" s="184"/>
      <c r="EI775" s="184"/>
      <c r="EJ775" s="184"/>
      <c r="EK775" s="184"/>
      <c r="EL775" s="184"/>
      <c r="EM775" s="184"/>
      <c r="EN775" s="184"/>
      <c r="EO775" s="184"/>
      <c r="EP775" s="184"/>
      <c r="EQ775" s="184"/>
      <c r="ER775" s="184"/>
      <c r="ES775" s="184"/>
      <c r="ET775" s="184"/>
      <c r="EU775" s="184"/>
      <c r="EV775" s="184"/>
      <c r="EW775" s="184"/>
      <c r="EX775" s="184"/>
      <c r="EY775" s="184"/>
      <c r="EZ775" s="184"/>
      <c r="FA775" s="184"/>
      <c r="FB775" s="184"/>
      <c r="FC775" s="184"/>
      <c r="FD775" s="184"/>
      <c r="FE775" s="184"/>
      <c r="FF775" s="184"/>
      <c r="FG775" s="184"/>
      <c r="FH775" s="184"/>
      <c r="FI775" s="184"/>
      <c r="FJ775" s="184"/>
      <c r="FK775" s="184"/>
      <c r="FL775" s="184"/>
      <c r="FM775" s="184"/>
      <c r="FN775" s="184"/>
      <c r="FO775" s="184"/>
      <c r="FP775" s="184"/>
      <c r="FQ775" s="184"/>
      <c r="FR775" s="184"/>
      <c r="FS775" s="184"/>
      <c r="FT775" s="184"/>
      <c r="FU775" s="184"/>
      <c r="FV775" s="184"/>
      <c r="FW775" s="184"/>
      <c r="FX775" s="184"/>
      <c r="FY775" s="184"/>
      <c r="FZ775" s="184"/>
      <c r="GA775" s="184"/>
      <c r="GB775" s="184"/>
      <c r="GC775" s="184"/>
      <c r="GD775" s="184"/>
      <c r="GE775" s="184"/>
      <c r="GF775" s="184"/>
      <c r="GG775" s="184"/>
      <c r="GH775" s="184"/>
      <c r="GI775" s="184"/>
      <c r="GJ775" s="184"/>
      <c r="GK775" s="184"/>
      <c r="GL775" s="184"/>
      <c r="GM775" s="184"/>
      <c r="GN775" s="184"/>
      <c r="GO775" s="184"/>
      <c r="GP775" s="184"/>
      <c r="GQ775" s="184"/>
      <c r="GR775" s="184"/>
      <c r="GS775" s="184"/>
      <c r="GT775" s="184"/>
      <c r="GU775" s="184"/>
      <c r="GV775" s="184"/>
      <c r="GW775" s="184"/>
      <c r="GX775" s="184"/>
      <c r="GY775" s="184"/>
      <c r="GZ775" s="184"/>
      <c r="HA775" s="184"/>
      <c r="HB775" s="184"/>
      <c r="HC775" s="184"/>
      <c r="HD775" s="184"/>
      <c r="HE775" s="184"/>
      <c r="HF775" s="184"/>
      <c r="HG775" s="184"/>
      <c r="HH775" s="184"/>
      <c r="HI775" s="184"/>
      <c r="HJ775" s="184"/>
      <c r="HK775" s="578"/>
      <c r="HL775" s="185"/>
    </row>
    <row r="776" spans="1:220">
      <c r="A776" s="284"/>
      <c r="B776" s="285"/>
      <c r="C776" s="286"/>
      <c r="D776" s="287"/>
      <c r="E776" s="288"/>
      <c r="F776" s="289"/>
      <c r="G776" s="289"/>
      <c r="H776" s="289"/>
      <c r="I776" s="289"/>
      <c r="J776" s="289"/>
      <c r="K776" s="289"/>
      <c r="L776" s="289"/>
      <c r="M776" s="572"/>
      <c r="N776" s="572"/>
      <c r="O776" s="572"/>
      <c r="P776" s="572"/>
      <c r="Q776" s="572"/>
      <c r="R776" s="572"/>
      <c r="S776" s="184"/>
      <c r="T776" s="184"/>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c r="BD776" s="184"/>
      <c r="BE776" s="184"/>
      <c r="BF776" s="184"/>
      <c r="BG776" s="184"/>
      <c r="BH776" s="184"/>
      <c r="BI776" s="184"/>
      <c r="BJ776" s="184"/>
      <c r="BK776" s="184"/>
      <c r="BL776" s="184"/>
      <c r="BM776" s="184"/>
      <c r="BN776" s="184"/>
      <c r="BO776" s="184"/>
      <c r="BP776" s="184"/>
      <c r="BQ776" s="184"/>
      <c r="BR776" s="184"/>
      <c r="BS776" s="184"/>
      <c r="BT776" s="184"/>
      <c r="BU776" s="184"/>
      <c r="BV776" s="184"/>
      <c r="BW776" s="184"/>
      <c r="BX776" s="184"/>
      <c r="BY776" s="184"/>
      <c r="BZ776" s="184"/>
      <c r="CA776" s="184"/>
      <c r="CB776" s="184"/>
      <c r="CC776" s="184"/>
      <c r="CD776" s="184"/>
      <c r="CE776" s="184"/>
      <c r="CF776" s="184"/>
      <c r="CG776" s="184"/>
      <c r="CH776" s="184"/>
      <c r="CI776" s="184"/>
      <c r="CJ776" s="184"/>
      <c r="CK776" s="184"/>
      <c r="CL776" s="184"/>
      <c r="CM776" s="184"/>
      <c r="CN776" s="184"/>
      <c r="CO776" s="184"/>
      <c r="CP776" s="184"/>
      <c r="CQ776" s="184"/>
      <c r="CR776" s="184"/>
      <c r="CS776" s="184"/>
      <c r="CT776" s="184"/>
      <c r="CU776" s="184"/>
      <c r="CV776" s="184"/>
      <c r="CW776" s="184"/>
      <c r="CX776" s="184"/>
      <c r="CY776" s="184"/>
      <c r="CZ776" s="184"/>
      <c r="DA776" s="184"/>
      <c r="DB776" s="184"/>
      <c r="DC776" s="184"/>
      <c r="DD776" s="184"/>
      <c r="DE776" s="184"/>
      <c r="DF776" s="184"/>
      <c r="DG776" s="184"/>
      <c r="DH776" s="184"/>
      <c r="DI776" s="184"/>
      <c r="DJ776" s="184"/>
      <c r="DK776" s="184"/>
      <c r="DL776" s="184"/>
      <c r="DM776" s="184"/>
      <c r="DN776" s="184"/>
      <c r="DO776" s="184"/>
      <c r="DP776" s="184"/>
      <c r="DQ776" s="184"/>
      <c r="DR776" s="184"/>
      <c r="DS776" s="184"/>
      <c r="DT776" s="184"/>
      <c r="DU776" s="184"/>
      <c r="DV776" s="184"/>
      <c r="DW776" s="184"/>
      <c r="DX776" s="184"/>
      <c r="DY776" s="184"/>
      <c r="DZ776" s="184"/>
      <c r="EA776" s="184"/>
      <c r="EB776" s="184"/>
      <c r="EC776" s="184"/>
      <c r="ED776" s="184"/>
      <c r="EE776" s="184"/>
      <c r="EF776" s="184"/>
      <c r="EG776" s="184"/>
      <c r="EH776" s="184"/>
      <c r="EI776" s="184"/>
      <c r="EJ776" s="184"/>
      <c r="EK776" s="184"/>
      <c r="EL776" s="184"/>
      <c r="EM776" s="184"/>
      <c r="EN776" s="184"/>
      <c r="EO776" s="184"/>
      <c r="EP776" s="184"/>
      <c r="EQ776" s="184"/>
      <c r="ER776" s="184"/>
      <c r="ES776" s="184"/>
      <c r="ET776" s="184"/>
      <c r="EU776" s="184"/>
      <c r="EV776" s="184"/>
      <c r="EW776" s="184"/>
      <c r="EX776" s="184"/>
      <c r="EY776" s="184"/>
      <c r="EZ776" s="184"/>
      <c r="FA776" s="184"/>
      <c r="FB776" s="184"/>
      <c r="FC776" s="184"/>
      <c r="FD776" s="184"/>
      <c r="FE776" s="184"/>
      <c r="FF776" s="184"/>
      <c r="FG776" s="184"/>
      <c r="FH776" s="184"/>
      <c r="FI776" s="184"/>
      <c r="FJ776" s="184"/>
      <c r="FK776" s="184"/>
      <c r="FL776" s="184"/>
      <c r="FM776" s="184"/>
      <c r="FN776" s="184"/>
      <c r="FO776" s="184"/>
      <c r="FP776" s="184"/>
      <c r="FQ776" s="184"/>
      <c r="FR776" s="184"/>
      <c r="FS776" s="184"/>
      <c r="FT776" s="184"/>
      <c r="FU776" s="184"/>
      <c r="FV776" s="184"/>
      <c r="FW776" s="184"/>
      <c r="FX776" s="184"/>
      <c r="FY776" s="184"/>
      <c r="FZ776" s="184"/>
      <c r="GA776" s="184"/>
      <c r="GB776" s="184"/>
      <c r="GC776" s="184"/>
      <c r="GD776" s="184"/>
      <c r="GE776" s="184"/>
      <c r="GF776" s="184"/>
      <c r="GG776" s="184"/>
      <c r="GH776" s="184"/>
      <c r="GI776" s="184"/>
      <c r="GJ776" s="184"/>
      <c r="GK776" s="184"/>
      <c r="GL776" s="184"/>
      <c r="GM776" s="184"/>
      <c r="GN776" s="184"/>
      <c r="GO776" s="184"/>
      <c r="GP776" s="184"/>
      <c r="GQ776" s="184"/>
      <c r="GR776" s="184"/>
      <c r="GS776" s="184"/>
      <c r="GT776" s="184"/>
      <c r="GU776" s="184"/>
      <c r="GV776" s="184"/>
      <c r="GW776" s="184"/>
      <c r="GX776" s="184"/>
      <c r="GY776" s="184"/>
      <c r="GZ776" s="184"/>
      <c r="HA776" s="184"/>
      <c r="HB776" s="184"/>
      <c r="HC776" s="184"/>
      <c r="HD776" s="184"/>
      <c r="HE776" s="184"/>
      <c r="HF776" s="184"/>
      <c r="HG776" s="184"/>
      <c r="HH776" s="184"/>
      <c r="HI776" s="184"/>
      <c r="HJ776" s="184"/>
      <c r="HK776" s="578"/>
      <c r="HL776" s="185"/>
    </row>
    <row r="777" spans="1:220">
      <c r="A777" s="284"/>
      <c r="B777" s="285"/>
      <c r="C777" s="286"/>
      <c r="D777" s="287"/>
      <c r="E777" s="288"/>
      <c r="F777" s="289"/>
      <c r="G777" s="289"/>
      <c r="H777" s="289"/>
      <c r="I777" s="289"/>
      <c r="J777" s="289"/>
      <c r="K777" s="289"/>
      <c r="L777" s="289"/>
      <c r="M777" s="572"/>
      <c r="N777" s="572"/>
      <c r="O777" s="572"/>
      <c r="P777" s="572"/>
      <c r="Q777" s="572"/>
      <c r="R777" s="572"/>
      <c r="S777" s="184"/>
      <c r="T777" s="184"/>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c r="BD777" s="184"/>
      <c r="BE777" s="184"/>
      <c r="BF777" s="184"/>
      <c r="BG777" s="184"/>
      <c r="BH777" s="184"/>
      <c r="BI777" s="184"/>
      <c r="BJ777" s="184"/>
      <c r="BK777" s="184"/>
      <c r="BL777" s="184"/>
      <c r="BM777" s="184"/>
      <c r="BN777" s="184"/>
      <c r="BO777" s="184"/>
      <c r="BP777" s="184"/>
      <c r="BQ777" s="184"/>
      <c r="BR777" s="184"/>
      <c r="BS777" s="184"/>
      <c r="BT777" s="184"/>
      <c r="BU777" s="184"/>
      <c r="BV777" s="184"/>
      <c r="BW777" s="184"/>
      <c r="BX777" s="184"/>
      <c r="BY777" s="184"/>
      <c r="BZ777" s="184"/>
      <c r="CA777" s="184"/>
      <c r="CB777" s="184"/>
      <c r="CC777" s="184"/>
      <c r="CD777" s="184"/>
      <c r="CE777" s="184"/>
      <c r="CF777" s="184"/>
      <c r="CG777" s="184"/>
      <c r="CH777" s="184"/>
      <c r="CI777" s="184"/>
      <c r="CJ777" s="184"/>
      <c r="CK777" s="184"/>
      <c r="CL777" s="184"/>
      <c r="CM777" s="184"/>
      <c r="CN777" s="184"/>
      <c r="CO777" s="184"/>
      <c r="CP777" s="184"/>
      <c r="CQ777" s="184"/>
      <c r="CR777" s="184"/>
      <c r="CS777" s="184"/>
      <c r="CT777" s="184"/>
      <c r="CU777" s="184"/>
      <c r="CV777" s="184"/>
      <c r="CW777" s="184"/>
      <c r="CX777" s="184"/>
      <c r="CY777" s="184"/>
      <c r="CZ777" s="184"/>
      <c r="DA777" s="184"/>
      <c r="DB777" s="184"/>
      <c r="DC777" s="184"/>
      <c r="DD777" s="184"/>
      <c r="DE777" s="184"/>
      <c r="DF777" s="184"/>
      <c r="DG777" s="184"/>
      <c r="DH777" s="184"/>
      <c r="DI777" s="184"/>
      <c r="DJ777" s="184"/>
      <c r="DK777" s="184"/>
      <c r="DL777" s="184"/>
      <c r="DM777" s="184"/>
      <c r="DN777" s="184"/>
      <c r="DO777" s="184"/>
      <c r="DP777" s="184"/>
      <c r="DQ777" s="184"/>
      <c r="DR777" s="184"/>
      <c r="DS777" s="184"/>
      <c r="DT777" s="184"/>
      <c r="DU777" s="184"/>
      <c r="DV777" s="184"/>
      <c r="DW777" s="184"/>
      <c r="DX777" s="184"/>
      <c r="DY777" s="184"/>
      <c r="DZ777" s="184"/>
      <c r="EA777" s="184"/>
      <c r="EB777" s="184"/>
      <c r="EC777" s="184"/>
      <c r="ED777" s="184"/>
      <c r="EE777" s="184"/>
      <c r="EF777" s="184"/>
      <c r="EG777" s="184"/>
      <c r="EH777" s="184"/>
      <c r="EI777" s="184"/>
      <c r="EJ777" s="184"/>
      <c r="EK777" s="184"/>
      <c r="EL777" s="184"/>
      <c r="EM777" s="184"/>
      <c r="EN777" s="184"/>
      <c r="EO777" s="184"/>
      <c r="EP777" s="184"/>
      <c r="EQ777" s="184"/>
      <c r="ER777" s="184"/>
      <c r="ES777" s="184"/>
      <c r="ET777" s="184"/>
      <c r="EU777" s="184"/>
      <c r="EV777" s="184"/>
      <c r="EW777" s="184"/>
      <c r="EX777" s="184"/>
      <c r="EY777" s="184"/>
      <c r="EZ777" s="184"/>
      <c r="FA777" s="184"/>
      <c r="FB777" s="184"/>
      <c r="FC777" s="184"/>
      <c r="FD777" s="184"/>
      <c r="FE777" s="184"/>
      <c r="FF777" s="184"/>
      <c r="FG777" s="184"/>
      <c r="FH777" s="184"/>
      <c r="FI777" s="184"/>
      <c r="FJ777" s="184"/>
      <c r="FK777" s="184"/>
      <c r="FL777" s="184"/>
      <c r="FM777" s="184"/>
      <c r="FN777" s="184"/>
      <c r="FO777" s="184"/>
      <c r="FP777" s="184"/>
      <c r="FQ777" s="184"/>
      <c r="FR777" s="184"/>
      <c r="FS777" s="184"/>
      <c r="FT777" s="184"/>
      <c r="FU777" s="184"/>
      <c r="FV777" s="184"/>
      <c r="FW777" s="184"/>
      <c r="FX777" s="184"/>
      <c r="FY777" s="184"/>
      <c r="FZ777" s="184"/>
      <c r="GA777" s="184"/>
      <c r="GB777" s="184"/>
      <c r="GC777" s="184"/>
      <c r="GD777" s="184"/>
      <c r="GE777" s="184"/>
      <c r="GF777" s="184"/>
      <c r="GG777" s="184"/>
      <c r="GH777" s="184"/>
      <c r="GI777" s="184"/>
      <c r="GJ777" s="184"/>
      <c r="GK777" s="184"/>
      <c r="GL777" s="184"/>
      <c r="GM777" s="184"/>
      <c r="GN777" s="184"/>
      <c r="GO777" s="184"/>
      <c r="GP777" s="184"/>
      <c r="GQ777" s="184"/>
      <c r="GR777" s="184"/>
      <c r="GS777" s="184"/>
      <c r="GT777" s="184"/>
      <c r="GU777" s="184"/>
      <c r="GV777" s="184"/>
      <c r="GW777" s="184"/>
      <c r="GX777" s="184"/>
      <c r="GY777" s="184"/>
      <c r="GZ777" s="184"/>
      <c r="HA777" s="184"/>
      <c r="HB777" s="184"/>
      <c r="HC777" s="184"/>
      <c r="HD777" s="184"/>
      <c r="HE777" s="184"/>
      <c r="HF777" s="184"/>
      <c r="HG777" s="184"/>
      <c r="HH777" s="184"/>
      <c r="HI777" s="184"/>
      <c r="HJ777" s="184"/>
      <c r="HK777" s="578"/>
      <c r="HL777" s="185"/>
    </row>
    <row r="778" spans="1:220">
      <c r="A778" s="284"/>
      <c r="B778" s="285"/>
      <c r="C778" s="286"/>
      <c r="D778" s="287"/>
      <c r="E778" s="288"/>
      <c r="F778" s="289"/>
      <c r="G778" s="289"/>
      <c r="H778" s="289"/>
      <c r="I778" s="289"/>
      <c r="J778" s="289"/>
      <c r="K778" s="289"/>
      <c r="L778" s="289"/>
      <c r="M778" s="572"/>
      <c r="N778" s="572"/>
      <c r="O778" s="572"/>
      <c r="P778" s="572"/>
      <c r="Q778" s="572"/>
      <c r="R778" s="572"/>
      <c r="S778" s="184"/>
      <c r="T778" s="184"/>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c r="BD778" s="184"/>
      <c r="BE778" s="184"/>
      <c r="BF778" s="184"/>
      <c r="BG778" s="184"/>
      <c r="BH778" s="184"/>
      <c r="BI778" s="184"/>
      <c r="BJ778" s="184"/>
      <c r="BK778" s="184"/>
      <c r="BL778" s="184"/>
      <c r="BM778" s="184"/>
      <c r="BN778" s="184"/>
      <c r="BO778" s="184"/>
      <c r="BP778" s="184"/>
      <c r="BQ778" s="184"/>
      <c r="BR778" s="184"/>
      <c r="BS778" s="184"/>
      <c r="BT778" s="184"/>
      <c r="BU778" s="184"/>
      <c r="BV778" s="184"/>
      <c r="BW778" s="184"/>
      <c r="BX778" s="184"/>
      <c r="BY778" s="184"/>
      <c r="BZ778" s="184"/>
      <c r="CA778" s="184"/>
      <c r="CB778" s="184"/>
      <c r="CC778" s="184"/>
      <c r="CD778" s="184"/>
      <c r="CE778" s="184"/>
      <c r="CF778" s="184"/>
      <c r="CG778" s="184"/>
      <c r="CH778" s="184"/>
      <c r="CI778" s="184"/>
      <c r="CJ778" s="184"/>
      <c r="CK778" s="184"/>
      <c r="CL778" s="184"/>
      <c r="CM778" s="184"/>
      <c r="CN778" s="184"/>
      <c r="CO778" s="184"/>
      <c r="CP778" s="184"/>
      <c r="CQ778" s="184"/>
      <c r="CR778" s="184"/>
      <c r="CS778" s="184"/>
      <c r="CT778" s="184"/>
      <c r="CU778" s="184"/>
      <c r="CV778" s="184"/>
      <c r="CW778" s="184"/>
      <c r="CX778" s="184"/>
      <c r="CY778" s="184"/>
      <c r="CZ778" s="184"/>
      <c r="DA778" s="184"/>
      <c r="DB778" s="184"/>
      <c r="DC778" s="184"/>
      <c r="DD778" s="184"/>
      <c r="DE778" s="184"/>
      <c r="DF778" s="184"/>
      <c r="DG778" s="184"/>
      <c r="DH778" s="184"/>
      <c r="DI778" s="184"/>
      <c r="DJ778" s="184"/>
      <c r="DK778" s="184"/>
      <c r="DL778" s="184"/>
      <c r="DM778" s="184"/>
      <c r="DN778" s="184"/>
      <c r="DO778" s="184"/>
      <c r="DP778" s="184"/>
      <c r="DQ778" s="184"/>
      <c r="DR778" s="184"/>
      <c r="DS778" s="184"/>
      <c r="DT778" s="184"/>
      <c r="DU778" s="184"/>
      <c r="DV778" s="184"/>
      <c r="DW778" s="184"/>
      <c r="DX778" s="184"/>
      <c r="DY778" s="184"/>
      <c r="DZ778" s="184"/>
      <c r="EA778" s="184"/>
      <c r="EB778" s="184"/>
      <c r="EC778" s="184"/>
      <c r="ED778" s="184"/>
      <c r="EE778" s="184"/>
      <c r="EF778" s="184"/>
      <c r="EG778" s="184"/>
      <c r="EH778" s="184"/>
      <c r="EI778" s="184"/>
      <c r="EJ778" s="184"/>
      <c r="EK778" s="184"/>
      <c r="EL778" s="184"/>
      <c r="EM778" s="184"/>
      <c r="EN778" s="184"/>
      <c r="EO778" s="184"/>
      <c r="EP778" s="184"/>
      <c r="EQ778" s="184"/>
      <c r="ER778" s="184"/>
      <c r="ES778" s="184"/>
      <c r="ET778" s="184"/>
      <c r="EU778" s="184"/>
      <c r="EV778" s="184"/>
      <c r="EW778" s="184"/>
      <c r="EX778" s="184"/>
      <c r="EY778" s="184"/>
      <c r="EZ778" s="184"/>
      <c r="FA778" s="184"/>
      <c r="FB778" s="184"/>
      <c r="FC778" s="184"/>
      <c r="FD778" s="184"/>
      <c r="FE778" s="184"/>
      <c r="FF778" s="184"/>
      <c r="FG778" s="184"/>
      <c r="FH778" s="184"/>
      <c r="FI778" s="184"/>
      <c r="FJ778" s="184"/>
      <c r="FK778" s="184"/>
      <c r="FL778" s="184"/>
      <c r="FM778" s="184"/>
      <c r="FN778" s="184"/>
      <c r="FO778" s="184"/>
      <c r="FP778" s="184"/>
      <c r="FQ778" s="184"/>
      <c r="FR778" s="184"/>
      <c r="FS778" s="184"/>
      <c r="FT778" s="184"/>
      <c r="FU778" s="184"/>
      <c r="FV778" s="184"/>
      <c r="FW778" s="184"/>
      <c r="FX778" s="184"/>
      <c r="FY778" s="184"/>
      <c r="FZ778" s="184"/>
      <c r="GA778" s="184"/>
      <c r="GB778" s="184"/>
      <c r="GC778" s="184"/>
      <c r="GD778" s="184"/>
      <c r="GE778" s="184"/>
      <c r="GF778" s="184"/>
      <c r="GG778" s="184"/>
      <c r="GH778" s="184"/>
      <c r="GI778" s="184"/>
      <c r="GJ778" s="184"/>
      <c r="GK778" s="184"/>
      <c r="GL778" s="184"/>
      <c r="GM778" s="184"/>
      <c r="GN778" s="184"/>
      <c r="GO778" s="184"/>
      <c r="GP778" s="184"/>
      <c r="GQ778" s="184"/>
      <c r="GR778" s="184"/>
      <c r="GS778" s="184"/>
      <c r="GT778" s="184"/>
      <c r="GU778" s="184"/>
      <c r="GV778" s="184"/>
      <c r="GW778" s="184"/>
      <c r="GX778" s="184"/>
      <c r="GY778" s="184"/>
      <c r="GZ778" s="184"/>
      <c r="HA778" s="184"/>
      <c r="HB778" s="184"/>
      <c r="HC778" s="184"/>
      <c r="HD778" s="184"/>
      <c r="HE778" s="184"/>
      <c r="HF778" s="184"/>
      <c r="HG778" s="184"/>
      <c r="HH778" s="184"/>
      <c r="HI778" s="184"/>
      <c r="HJ778" s="184"/>
      <c r="HK778" s="578"/>
      <c r="HL778" s="185"/>
    </row>
    <row r="779" spans="1:220">
      <c r="A779" s="284"/>
      <c r="B779" s="285"/>
      <c r="C779" s="286"/>
      <c r="D779" s="287"/>
      <c r="E779" s="288"/>
      <c r="F779" s="289"/>
      <c r="G779" s="289"/>
      <c r="H779" s="289"/>
      <c r="I779" s="289"/>
      <c r="J779" s="289"/>
      <c r="K779" s="289"/>
      <c r="L779" s="289"/>
      <c r="M779" s="572"/>
      <c r="N779" s="572"/>
      <c r="O779" s="572"/>
      <c r="P779" s="572"/>
      <c r="Q779" s="572"/>
      <c r="R779" s="572"/>
      <c r="S779" s="184"/>
      <c r="T779" s="184"/>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c r="BD779" s="184"/>
      <c r="BE779" s="184"/>
      <c r="BF779" s="184"/>
      <c r="BG779" s="184"/>
      <c r="BH779" s="184"/>
      <c r="BI779" s="184"/>
      <c r="BJ779" s="184"/>
      <c r="BK779" s="184"/>
      <c r="BL779" s="184"/>
      <c r="BM779" s="184"/>
      <c r="BN779" s="184"/>
      <c r="BO779" s="184"/>
      <c r="BP779" s="184"/>
      <c r="BQ779" s="184"/>
      <c r="BR779" s="184"/>
      <c r="BS779" s="184"/>
      <c r="BT779" s="184"/>
      <c r="BU779" s="184"/>
      <c r="BV779" s="184"/>
      <c r="BW779" s="184"/>
      <c r="BX779" s="184"/>
      <c r="BY779" s="184"/>
      <c r="BZ779" s="184"/>
      <c r="CA779" s="184"/>
      <c r="CB779" s="184"/>
      <c r="CC779" s="184"/>
      <c r="CD779" s="184"/>
      <c r="CE779" s="184"/>
      <c r="CF779" s="184"/>
      <c r="CG779" s="184"/>
      <c r="CH779" s="184"/>
      <c r="CI779" s="184"/>
      <c r="CJ779" s="184"/>
      <c r="CK779" s="184"/>
      <c r="CL779" s="184"/>
      <c r="CM779" s="184"/>
      <c r="CN779" s="184"/>
      <c r="CO779" s="184"/>
      <c r="CP779" s="184"/>
      <c r="CQ779" s="184"/>
      <c r="CR779" s="184"/>
      <c r="CS779" s="184"/>
      <c r="CT779" s="184"/>
      <c r="CU779" s="184"/>
      <c r="CV779" s="184"/>
      <c r="CW779" s="184"/>
      <c r="CX779" s="184"/>
      <c r="CY779" s="184"/>
      <c r="CZ779" s="184"/>
      <c r="DA779" s="184"/>
      <c r="DB779" s="184"/>
      <c r="DC779" s="184"/>
      <c r="DD779" s="184"/>
      <c r="DE779" s="184"/>
      <c r="DF779" s="184"/>
      <c r="DG779" s="184"/>
      <c r="DH779" s="184"/>
      <c r="DI779" s="184"/>
      <c r="DJ779" s="184"/>
      <c r="DK779" s="184"/>
      <c r="DL779" s="184"/>
      <c r="DM779" s="184"/>
      <c r="DN779" s="184"/>
      <c r="DO779" s="184"/>
      <c r="DP779" s="184"/>
      <c r="DQ779" s="184"/>
      <c r="DR779" s="184"/>
      <c r="DS779" s="184"/>
      <c r="DT779" s="184"/>
      <c r="DU779" s="184"/>
      <c r="DV779" s="184"/>
      <c r="DW779" s="184"/>
      <c r="DX779" s="184"/>
      <c r="DY779" s="184"/>
      <c r="DZ779" s="184"/>
      <c r="EA779" s="184"/>
      <c r="EB779" s="184"/>
      <c r="EC779" s="184"/>
      <c r="ED779" s="184"/>
      <c r="EE779" s="184"/>
      <c r="EF779" s="184"/>
      <c r="EG779" s="184"/>
      <c r="EH779" s="184"/>
      <c r="EI779" s="184"/>
      <c r="EJ779" s="184"/>
      <c r="EK779" s="184"/>
      <c r="EL779" s="184"/>
      <c r="EM779" s="184"/>
      <c r="EN779" s="184"/>
      <c r="EO779" s="184"/>
      <c r="EP779" s="184"/>
      <c r="EQ779" s="184"/>
      <c r="ER779" s="184"/>
      <c r="ES779" s="184"/>
      <c r="ET779" s="184"/>
      <c r="EU779" s="184"/>
      <c r="EV779" s="184"/>
      <c r="EW779" s="184"/>
      <c r="EX779" s="184"/>
      <c r="EY779" s="184"/>
      <c r="EZ779" s="184"/>
      <c r="FA779" s="184"/>
      <c r="FB779" s="184"/>
      <c r="FC779" s="184"/>
      <c r="FD779" s="184"/>
      <c r="FE779" s="184"/>
      <c r="FF779" s="184"/>
      <c r="FG779" s="184"/>
      <c r="FH779" s="184"/>
      <c r="FI779" s="184"/>
      <c r="FJ779" s="184"/>
      <c r="FK779" s="184"/>
      <c r="FL779" s="184"/>
      <c r="FM779" s="184"/>
      <c r="FN779" s="184"/>
      <c r="FO779" s="184"/>
      <c r="FP779" s="184"/>
      <c r="FQ779" s="184"/>
      <c r="FR779" s="184"/>
      <c r="FS779" s="184"/>
      <c r="FT779" s="184"/>
      <c r="FU779" s="184"/>
      <c r="FV779" s="184"/>
      <c r="FW779" s="184"/>
      <c r="FX779" s="184"/>
      <c r="FY779" s="184"/>
      <c r="FZ779" s="184"/>
      <c r="GA779" s="184"/>
      <c r="GB779" s="184"/>
      <c r="GC779" s="184"/>
      <c r="GD779" s="184"/>
      <c r="GE779" s="184"/>
      <c r="GF779" s="184"/>
      <c r="GG779" s="184"/>
      <c r="GH779" s="184"/>
      <c r="GI779" s="184"/>
      <c r="GJ779" s="184"/>
      <c r="GK779" s="184"/>
      <c r="GL779" s="184"/>
      <c r="GM779" s="184"/>
      <c r="GN779" s="184"/>
      <c r="GO779" s="184"/>
      <c r="GP779" s="184"/>
      <c r="GQ779" s="184"/>
      <c r="GR779" s="184"/>
      <c r="GS779" s="184"/>
      <c r="GT779" s="184"/>
      <c r="GU779" s="184"/>
      <c r="GV779" s="184"/>
      <c r="GW779" s="184"/>
      <c r="GX779" s="184"/>
      <c r="GY779" s="184"/>
      <c r="GZ779" s="184"/>
      <c r="HA779" s="184"/>
      <c r="HB779" s="184"/>
      <c r="HC779" s="184"/>
      <c r="HD779" s="184"/>
      <c r="HE779" s="184"/>
      <c r="HF779" s="184"/>
      <c r="HG779" s="184"/>
      <c r="HH779" s="184"/>
      <c r="HI779" s="184"/>
      <c r="HJ779" s="184"/>
      <c r="HK779" s="578"/>
      <c r="HL779" s="185"/>
    </row>
    <row r="780" spans="1:220">
      <c r="A780" s="284"/>
      <c r="B780" s="285"/>
      <c r="C780" s="286"/>
      <c r="D780" s="287"/>
      <c r="E780" s="288"/>
      <c r="F780" s="289"/>
      <c r="G780" s="289"/>
      <c r="H780" s="289"/>
      <c r="I780" s="289"/>
      <c r="J780" s="289"/>
      <c r="K780" s="289"/>
      <c r="L780" s="289"/>
      <c r="M780" s="572"/>
      <c r="N780" s="572"/>
      <c r="O780" s="572"/>
      <c r="P780" s="572"/>
      <c r="Q780" s="572"/>
      <c r="R780" s="572"/>
      <c r="S780" s="184"/>
      <c r="T780" s="184"/>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c r="BD780" s="184"/>
      <c r="BE780" s="184"/>
      <c r="BF780" s="184"/>
      <c r="BG780" s="184"/>
      <c r="BH780" s="184"/>
      <c r="BI780" s="184"/>
      <c r="BJ780" s="184"/>
      <c r="BK780" s="184"/>
      <c r="BL780" s="184"/>
      <c r="BM780" s="184"/>
      <c r="BN780" s="184"/>
      <c r="BO780" s="184"/>
      <c r="BP780" s="184"/>
      <c r="BQ780" s="184"/>
      <c r="BR780" s="184"/>
      <c r="BS780" s="184"/>
      <c r="BT780" s="184"/>
      <c r="BU780" s="184"/>
      <c r="BV780" s="184"/>
      <c r="BW780" s="184"/>
      <c r="BX780" s="184"/>
      <c r="BY780" s="184"/>
      <c r="BZ780" s="184"/>
      <c r="CA780" s="184"/>
      <c r="CB780" s="184"/>
      <c r="CC780" s="184"/>
      <c r="CD780" s="184"/>
      <c r="CE780" s="184"/>
      <c r="CF780" s="184"/>
      <c r="CG780" s="184"/>
      <c r="CH780" s="184"/>
      <c r="CI780" s="184"/>
      <c r="CJ780" s="184"/>
      <c r="CK780" s="184"/>
      <c r="CL780" s="184"/>
      <c r="CM780" s="184"/>
      <c r="CN780" s="184"/>
      <c r="CO780" s="184"/>
      <c r="CP780" s="184"/>
      <c r="CQ780" s="184"/>
      <c r="CR780" s="184"/>
      <c r="CS780" s="184"/>
      <c r="CT780" s="184"/>
      <c r="CU780" s="184"/>
      <c r="CV780" s="184"/>
      <c r="CW780" s="184"/>
      <c r="CX780" s="184"/>
      <c r="CY780" s="184"/>
      <c r="CZ780" s="184"/>
      <c r="DA780" s="184"/>
      <c r="DB780" s="184"/>
      <c r="DC780" s="184"/>
      <c r="DD780" s="184"/>
      <c r="DE780" s="184"/>
      <c r="DF780" s="184"/>
      <c r="DG780" s="184"/>
      <c r="DH780" s="184"/>
      <c r="DI780" s="184"/>
      <c r="DJ780" s="184"/>
      <c r="DK780" s="184"/>
      <c r="DL780" s="184"/>
      <c r="DM780" s="184"/>
      <c r="DN780" s="184"/>
      <c r="DO780" s="184"/>
      <c r="DP780" s="184"/>
      <c r="DQ780" s="184"/>
      <c r="DR780" s="184"/>
      <c r="DS780" s="184"/>
      <c r="DT780" s="184"/>
      <c r="DU780" s="184"/>
      <c r="DV780" s="184"/>
      <c r="DW780" s="184"/>
      <c r="DX780" s="184"/>
      <c r="DY780" s="184"/>
      <c r="DZ780" s="184"/>
      <c r="EA780" s="184"/>
      <c r="EB780" s="184"/>
      <c r="EC780" s="184"/>
      <c r="ED780" s="184"/>
      <c r="EE780" s="184"/>
      <c r="EF780" s="184"/>
      <c r="EG780" s="184"/>
      <c r="EH780" s="184"/>
      <c r="EI780" s="184"/>
      <c r="EJ780" s="184"/>
      <c r="EK780" s="184"/>
      <c r="EL780" s="184"/>
      <c r="EM780" s="184"/>
      <c r="EN780" s="184"/>
      <c r="EO780" s="184"/>
      <c r="EP780" s="184"/>
      <c r="EQ780" s="184"/>
      <c r="ER780" s="184"/>
      <c r="ES780" s="184"/>
      <c r="ET780" s="184"/>
      <c r="EU780" s="184"/>
      <c r="EV780" s="184"/>
      <c r="EW780" s="184"/>
      <c r="EX780" s="184"/>
      <c r="EY780" s="184"/>
      <c r="EZ780" s="184"/>
      <c r="FA780" s="184"/>
      <c r="FB780" s="184"/>
      <c r="FC780" s="184"/>
      <c r="FD780" s="184"/>
      <c r="FE780" s="184"/>
      <c r="FF780" s="184"/>
      <c r="FG780" s="184"/>
      <c r="FH780" s="184"/>
      <c r="FI780" s="184"/>
      <c r="FJ780" s="184"/>
      <c r="FK780" s="184"/>
      <c r="FL780" s="184"/>
      <c r="FM780" s="184"/>
      <c r="FN780" s="184"/>
      <c r="FO780" s="184"/>
      <c r="FP780" s="184"/>
      <c r="FQ780" s="184"/>
      <c r="FR780" s="184"/>
      <c r="FS780" s="184"/>
      <c r="FT780" s="184"/>
      <c r="FU780" s="184"/>
      <c r="FV780" s="184"/>
      <c r="FW780" s="184"/>
      <c r="FX780" s="184"/>
      <c r="FY780" s="184"/>
      <c r="FZ780" s="184"/>
      <c r="GA780" s="184"/>
      <c r="GB780" s="184"/>
      <c r="GC780" s="184"/>
      <c r="GD780" s="184"/>
      <c r="GE780" s="184"/>
      <c r="GF780" s="184"/>
      <c r="GG780" s="184"/>
      <c r="GH780" s="184"/>
      <c r="GI780" s="184"/>
      <c r="GJ780" s="184"/>
      <c r="GK780" s="184"/>
      <c r="GL780" s="184"/>
      <c r="GM780" s="184"/>
      <c r="GN780" s="184"/>
      <c r="GO780" s="184"/>
      <c r="GP780" s="184"/>
      <c r="GQ780" s="184"/>
      <c r="GR780" s="184"/>
      <c r="GS780" s="184"/>
      <c r="GT780" s="184"/>
      <c r="GU780" s="184"/>
      <c r="GV780" s="184"/>
      <c r="GW780" s="184"/>
      <c r="GX780" s="184"/>
      <c r="GY780" s="184"/>
      <c r="GZ780" s="184"/>
      <c r="HA780" s="184"/>
      <c r="HB780" s="184"/>
      <c r="HC780" s="184"/>
      <c r="HD780" s="184"/>
      <c r="HE780" s="184"/>
      <c r="HF780" s="184"/>
      <c r="HG780" s="184"/>
      <c r="HH780" s="184"/>
      <c r="HI780" s="184"/>
      <c r="HJ780" s="184"/>
      <c r="HK780" s="578"/>
      <c r="HL780" s="185"/>
    </row>
    <row r="781" spans="1:220">
      <c r="A781" s="284"/>
      <c r="B781" s="285"/>
      <c r="C781" s="286"/>
      <c r="D781" s="287"/>
      <c r="E781" s="288"/>
      <c r="F781" s="289"/>
      <c r="G781" s="289"/>
      <c r="H781" s="289"/>
      <c r="I781" s="289"/>
      <c r="J781" s="289"/>
      <c r="K781" s="289"/>
      <c r="L781" s="289"/>
      <c r="M781" s="572"/>
      <c r="N781" s="572"/>
      <c r="O781" s="572"/>
      <c r="P781" s="572"/>
      <c r="Q781" s="572"/>
      <c r="R781" s="572"/>
      <c r="S781" s="184"/>
      <c r="T781" s="184"/>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c r="BD781" s="184"/>
      <c r="BE781" s="184"/>
      <c r="BF781" s="184"/>
      <c r="BG781" s="184"/>
      <c r="BH781" s="184"/>
      <c r="BI781" s="184"/>
      <c r="BJ781" s="184"/>
      <c r="BK781" s="184"/>
      <c r="BL781" s="184"/>
      <c r="BM781" s="184"/>
      <c r="BN781" s="184"/>
      <c r="BO781" s="184"/>
      <c r="BP781" s="184"/>
      <c r="BQ781" s="184"/>
      <c r="BR781" s="184"/>
      <c r="BS781" s="184"/>
      <c r="BT781" s="184"/>
      <c r="BU781" s="184"/>
      <c r="BV781" s="184"/>
      <c r="BW781" s="184"/>
      <c r="BX781" s="184"/>
      <c r="BY781" s="184"/>
      <c r="BZ781" s="184"/>
      <c r="CA781" s="184"/>
      <c r="CB781" s="184"/>
      <c r="CC781" s="184"/>
      <c r="CD781" s="184"/>
      <c r="CE781" s="184"/>
      <c r="CF781" s="184"/>
      <c r="CG781" s="184"/>
      <c r="CH781" s="184"/>
      <c r="CI781" s="184"/>
      <c r="CJ781" s="184"/>
      <c r="CK781" s="184"/>
      <c r="CL781" s="184"/>
      <c r="CM781" s="184"/>
      <c r="CN781" s="184"/>
      <c r="CO781" s="184"/>
      <c r="CP781" s="184"/>
      <c r="CQ781" s="184"/>
      <c r="CR781" s="184"/>
      <c r="CS781" s="184"/>
      <c r="CT781" s="184"/>
      <c r="CU781" s="184"/>
      <c r="CV781" s="184"/>
      <c r="CW781" s="184"/>
      <c r="CX781" s="184"/>
      <c r="CY781" s="184"/>
      <c r="CZ781" s="184"/>
      <c r="DA781" s="184"/>
      <c r="DB781" s="184"/>
      <c r="DC781" s="184"/>
      <c r="DD781" s="184"/>
      <c r="DE781" s="184"/>
      <c r="DF781" s="184"/>
      <c r="DG781" s="184"/>
      <c r="DH781" s="184"/>
      <c r="DI781" s="184"/>
      <c r="DJ781" s="184"/>
      <c r="DK781" s="184"/>
      <c r="DL781" s="184"/>
      <c r="DM781" s="184"/>
      <c r="DN781" s="184"/>
      <c r="DO781" s="184"/>
      <c r="DP781" s="184"/>
      <c r="DQ781" s="184"/>
      <c r="DR781" s="184"/>
      <c r="DS781" s="184"/>
      <c r="DT781" s="184"/>
      <c r="DU781" s="184"/>
      <c r="DV781" s="184"/>
      <c r="DW781" s="184"/>
      <c r="DX781" s="184"/>
      <c r="DY781" s="184"/>
      <c r="DZ781" s="184"/>
      <c r="EA781" s="184"/>
      <c r="EB781" s="184"/>
      <c r="EC781" s="184"/>
      <c r="ED781" s="184"/>
      <c r="EE781" s="184"/>
      <c r="EF781" s="184"/>
      <c r="EG781" s="184"/>
      <c r="EH781" s="184"/>
      <c r="EI781" s="184"/>
      <c r="EJ781" s="184"/>
      <c r="EK781" s="184"/>
      <c r="EL781" s="184"/>
      <c r="EM781" s="184"/>
      <c r="EN781" s="184"/>
      <c r="EO781" s="184"/>
      <c r="EP781" s="184"/>
      <c r="EQ781" s="184"/>
      <c r="ER781" s="184"/>
      <c r="ES781" s="184"/>
      <c r="ET781" s="184"/>
      <c r="EU781" s="184"/>
      <c r="EV781" s="184"/>
      <c r="EW781" s="184"/>
      <c r="EX781" s="184"/>
      <c r="EY781" s="184"/>
      <c r="EZ781" s="184"/>
      <c r="FA781" s="184"/>
      <c r="FB781" s="184"/>
      <c r="FC781" s="184"/>
      <c r="FD781" s="184"/>
      <c r="FE781" s="184"/>
      <c r="FF781" s="184"/>
      <c r="FG781" s="184"/>
      <c r="FH781" s="184"/>
      <c r="FI781" s="184"/>
      <c r="FJ781" s="184"/>
      <c r="FK781" s="184"/>
      <c r="FL781" s="184"/>
      <c r="FM781" s="184"/>
      <c r="FN781" s="184"/>
      <c r="FO781" s="184"/>
      <c r="FP781" s="184"/>
      <c r="FQ781" s="184"/>
      <c r="FR781" s="184"/>
      <c r="FS781" s="184"/>
      <c r="FT781" s="184"/>
      <c r="FU781" s="184"/>
      <c r="FV781" s="184"/>
      <c r="FW781" s="184"/>
      <c r="FX781" s="184"/>
      <c r="FY781" s="184"/>
      <c r="FZ781" s="184"/>
      <c r="GA781" s="184"/>
      <c r="GB781" s="184"/>
      <c r="GC781" s="184"/>
      <c r="GD781" s="184"/>
      <c r="GE781" s="184"/>
      <c r="GF781" s="184"/>
      <c r="GG781" s="184"/>
      <c r="GH781" s="184"/>
      <c r="GI781" s="184"/>
      <c r="GJ781" s="184"/>
      <c r="GK781" s="184"/>
      <c r="GL781" s="184"/>
      <c r="GM781" s="184"/>
      <c r="GN781" s="184"/>
      <c r="GO781" s="184"/>
      <c r="GP781" s="184"/>
      <c r="GQ781" s="184"/>
      <c r="GR781" s="184"/>
      <c r="GS781" s="184"/>
      <c r="GT781" s="184"/>
      <c r="GU781" s="184"/>
      <c r="GV781" s="184"/>
      <c r="GW781" s="184"/>
      <c r="GX781" s="184"/>
      <c r="GY781" s="184"/>
      <c r="GZ781" s="184"/>
      <c r="HA781" s="184"/>
      <c r="HB781" s="184"/>
      <c r="HC781" s="184"/>
      <c r="HD781" s="184"/>
      <c r="HE781" s="184"/>
      <c r="HF781" s="184"/>
      <c r="HG781" s="184"/>
      <c r="HH781" s="184"/>
      <c r="HI781" s="184"/>
      <c r="HJ781" s="184"/>
      <c r="HK781" s="578"/>
      <c r="HL781" s="185"/>
    </row>
    <row r="782" spans="1:220">
      <c r="A782" s="284"/>
      <c r="B782" s="285"/>
      <c r="C782" s="286"/>
      <c r="D782" s="287"/>
      <c r="E782" s="288"/>
      <c r="F782" s="289"/>
      <c r="G782" s="289"/>
      <c r="H782" s="289"/>
      <c r="I782" s="289"/>
      <c r="J782" s="289"/>
      <c r="K782" s="289"/>
      <c r="L782" s="289"/>
      <c r="M782" s="572"/>
      <c r="N782" s="572"/>
      <c r="O782" s="572"/>
      <c r="P782" s="572"/>
      <c r="Q782" s="572"/>
      <c r="R782" s="572"/>
      <c r="S782" s="184"/>
      <c r="T782" s="184"/>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c r="BD782" s="184"/>
      <c r="BE782" s="184"/>
      <c r="BF782" s="184"/>
      <c r="BG782" s="184"/>
      <c r="BH782" s="184"/>
      <c r="BI782" s="184"/>
      <c r="BJ782" s="184"/>
      <c r="BK782" s="184"/>
      <c r="BL782" s="184"/>
      <c r="BM782" s="184"/>
      <c r="BN782" s="184"/>
      <c r="BO782" s="184"/>
      <c r="BP782" s="184"/>
      <c r="BQ782" s="184"/>
      <c r="BR782" s="184"/>
      <c r="BS782" s="184"/>
      <c r="BT782" s="184"/>
      <c r="BU782" s="184"/>
      <c r="BV782" s="184"/>
      <c r="BW782" s="184"/>
      <c r="BX782" s="184"/>
      <c r="BY782" s="184"/>
      <c r="BZ782" s="184"/>
      <c r="CA782" s="184"/>
      <c r="CB782" s="184"/>
      <c r="CC782" s="184"/>
      <c r="CD782" s="184"/>
      <c r="CE782" s="184"/>
      <c r="CF782" s="184"/>
      <c r="CG782" s="184"/>
      <c r="CH782" s="184"/>
      <c r="CI782" s="184"/>
      <c r="CJ782" s="184"/>
      <c r="CK782" s="184"/>
      <c r="CL782" s="184"/>
      <c r="CM782" s="184"/>
      <c r="CN782" s="184"/>
      <c r="CO782" s="184"/>
      <c r="CP782" s="184"/>
      <c r="CQ782" s="184"/>
      <c r="CR782" s="184"/>
      <c r="CS782" s="184"/>
      <c r="CT782" s="184"/>
      <c r="CU782" s="184"/>
      <c r="CV782" s="184"/>
      <c r="CW782" s="184"/>
      <c r="CX782" s="184"/>
      <c r="CY782" s="184"/>
      <c r="CZ782" s="184"/>
      <c r="DA782" s="184"/>
      <c r="DB782" s="184"/>
      <c r="DC782" s="184"/>
      <c r="DD782" s="184"/>
      <c r="DE782" s="184"/>
      <c r="DF782" s="184"/>
      <c r="DG782" s="184"/>
      <c r="DH782" s="184"/>
      <c r="DI782" s="184"/>
      <c r="DJ782" s="184"/>
      <c r="DK782" s="184"/>
      <c r="DL782" s="184"/>
      <c r="DM782" s="184"/>
      <c r="DN782" s="184"/>
      <c r="DO782" s="184"/>
      <c r="DP782" s="184"/>
      <c r="DQ782" s="184"/>
      <c r="DR782" s="184"/>
      <c r="DS782" s="184"/>
      <c r="DT782" s="184"/>
      <c r="DU782" s="184"/>
      <c r="DV782" s="184"/>
      <c r="DW782" s="184"/>
      <c r="DX782" s="184"/>
      <c r="DY782" s="184"/>
      <c r="DZ782" s="184"/>
      <c r="EA782" s="184"/>
      <c r="EB782" s="184"/>
      <c r="EC782" s="184"/>
      <c r="ED782" s="184"/>
      <c r="EE782" s="184"/>
      <c r="EF782" s="184"/>
      <c r="EG782" s="184"/>
      <c r="EH782" s="184"/>
      <c r="EI782" s="184"/>
      <c r="EJ782" s="184"/>
      <c r="EK782" s="184"/>
      <c r="EL782" s="184"/>
      <c r="EM782" s="184"/>
      <c r="EN782" s="184"/>
      <c r="EO782" s="184"/>
      <c r="EP782" s="184"/>
      <c r="EQ782" s="184"/>
      <c r="ER782" s="184"/>
      <c r="ES782" s="184"/>
      <c r="ET782" s="184"/>
      <c r="EU782" s="184"/>
      <c r="EV782" s="184"/>
      <c r="EW782" s="184"/>
      <c r="EX782" s="184"/>
      <c r="EY782" s="184"/>
      <c r="EZ782" s="184"/>
      <c r="FA782" s="184"/>
      <c r="FB782" s="184"/>
      <c r="FC782" s="184"/>
      <c r="FD782" s="184"/>
      <c r="FE782" s="184"/>
      <c r="FF782" s="184"/>
      <c r="FG782" s="184"/>
      <c r="FH782" s="184"/>
      <c r="FI782" s="184"/>
      <c r="FJ782" s="184"/>
      <c r="FK782" s="184"/>
      <c r="FL782" s="184"/>
      <c r="FM782" s="184"/>
      <c r="FN782" s="184"/>
      <c r="FO782" s="184"/>
      <c r="FP782" s="184"/>
      <c r="FQ782" s="184"/>
      <c r="FR782" s="184"/>
      <c r="FS782" s="184"/>
      <c r="FT782" s="184"/>
      <c r="FU782" s="184"/>
      <c r="FV782" s="184"/>
      <c r="FW782" s="184"/>
      <c r="FX782" s="184"/>
      <c r="FY782" s="184"/>
      <c r="FZ782" s="184"/>
      <c r="GA782" s="184"/>
      <c r="GB782" s="184"/>
      <c r="GC782" s="184"/>
      <c r="GD782" s="184"/>
      <c r="GE782" s="184"/>
      <c r="GF782" s="184"/>
      <c r="GG782" s="184"/>
      <c r="GH782" s="184"/>
      <c r="GI782" s="184"/>
      <c r="GJ782" s="184"/>
      <c r="GK782" s="184"/>
      <c r="GL782" s="184"/>
      <c r="GM782" s="184"/>
      <c r="GN782" s="184"/>
      <c r="GO782" s="184"/>
      <c r="GP782" s="184"/>
      <c r="GQ782" s="184"/>
      <c r="GR782" s="184"/>
      <c r="GS782" s="184"/>
      <c r="GT782" s="184"/>
      <c r="GU782" s="184"/>
      <c r="GV782" s="184"/>
      <c r="GW782" s="184"/>
      <c r="GX782" s="184"/>
      <c r="GY782" s="184"/>
      <c r="GZ782" s="184"/>
      <c r="HA782" s="184"/>
      <c r="HB782" s="184"/>
      <c r="HC782" s="184"/>
      <c r="HD782" s="184"/>
      <c r="HE782" s="184"/>
      <c r="HF782" s="184"/>
      <c r="HG782" s="184"/>
      <c r="HH782" s="184"/>
      <c r="HI782" s="184"/>
      <c r="HJ782" s="184"/>
      <c r="HK782" s="578"/>
      <c r="HL782" s="185"/>
    </row>
    <row r="783" spans="1:220">
      <c r="A783" s="284"/>
      <c r="B783" s="285"/>
      <c r="C783" s="286"/>
      <c r="D783" s="287"/>
      <c r="E783" s="288"/>
      <c r="F783" s="289"/>
      <c r="G783" s="289"/>
      <c r="H783" s="289"/>
      <c r="I783" s="289"/>
      <c r="J783" s="289"/>
      <c r="K783" s="289"/>
      <c r="L783" s="289"/>
      <c r="M783" s="572"/>
      <c r="N783" s="572"/>
      <c r="O783" s="572"/>
      <c r="P783" s="572"/>
      <c r="Q783" s="572"/>
      <c r="R783" s="572"/>
      <c r="S783" s="184"/>
      <c r="T783" s="184"/>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c r="BD783" s="184"/>
      <c r="BE783" s="184"/>
      <c r="BF783" s="184"/>
      <c r="BG783" s="184"/>
      <c r="BH783" s="184"/>
      <c r="BI783" s="184"/>
      <c r="BJ783" s="184"/>
      <c r="BK783" s="184"/>
      <c r="BL783" s="184"/>
      <c r="BM783" s="184"/>
      <c r="BN783" s="184"/>
      <c r="BO783" s="184"/>
      <c r="BP783" s="184"/>
      <c r="BQ783" s="184"/>
      <c r="BR783" s="184"/>
      <c r="BS783" s="184"/>
      <c r="BT783" s="184"/>
      <c r="BU783" s="184"/>
      <c r="BV783" s="184"/>
      <c r="BW783" s="184"/>
      <c r="BX783" s="184"/>
      <c r="BY783" s="184"/>
      <c r="BZ783" s="184"/>
      <c r="CA783" s="184"/>
      <c r="CB783" s="184"/>
      <c r="CC783" s="184"/>
      <c r="CD783" s="184"/>
      <c r="CE783" s="184"/>
      <c r="CF783" s="184"/>
      <c r="CG783" s="184"/>
      <c r="CH783" s="184"/>
      <c r="CI783" s="184"/>
      <c r="CJ783" s="184"/>
      <c r="CK783" s="184"/>
      <c r="CL783" s="184"/>
      <c r="CM783" s="184"/>
      <c r="CN783" s="184"/>
      <c r="CO783" s="184"/>
      <c r="CP783" s="184"/>
      <c r="CQ783" s="184"/>
      <c r="CR783" s="184"/>
      <c r="CS783" s="184"/>
      <c r="CT783" s="184"/>
      <c r="CU783" s="184"/>
      <c r="CV783" s="184"/>
      <c r="CW783" s="184"/>
      <c r="CX783" s="184"/>
      <c r="CY783" s="184"/>
      <c r="CZ783" s="184"/>
      <c r="DA783" s="184"/>
      <c r="DB783" s="184"/>
      <c r="DC783" s="184"/>
      <c r="DD783" s="184"/>
      <c r="DE783" s="184"/>
      <c r="DF783" s="184"/>
      <c r="DG783" s="184"/>
      <c r="DH783" s="184"/>
      <c r="DI783" s="184"/>
      <c r="DJ783" s="184"/>
      <c r="DK783" s="184"/>
      <c r="DL783" s="184"/>
      <c r="DM783" s="184"/>
      <c r="DN783" s="184"/>
      <c r="DO783" s="184"/>
      <c r="DP783" s="184"/>
      <c r="DQ783" s="184"/>
      <c r="DR783" s="184"/>
      <c r="DS783" s="184"/>
      <c r="DT783" s="184"/>
      <c r="DU783" s="184"/>
      <c r="DV783" s="184"/>
      <c r="DW783" s="184"/>
      <c r="DX783" s="184"/>
      <c r="DY783" s="184"/>
      <c r="DZ783" s="184"/>
      <c r="EA783" s="184"/>
      <c r="EB783" s="184"/>
      <c r="EC783" s="184"/>
      <c r="ED783" s="184"/>
      <c r="EE783" s="184"/>
      <c r="EF783" s="184"/>
      <c r="EG783" s="184"/>
      <c r="EH783" s="184"/>
      <c r="EI783" s="184"/>
      <c r="EJ783" s="184"/>
      <c r="EK783" s="184"/>
      <c r="EL783" s="184"/>
      <c r="EM783" s="184"/>
      <c r="EN783" s="184"/>
      <c r="EO783" s="184"/>
      <c r="EP783" s="184"/>
      <c r="EQ783" s="184"/>
      <c r="ER783" s="184"/>
      <c r="ES783" s="184"/>
      <c r="ET783" s="184"/>
      <c r="EU783" s="184"/>
      <c r="EV783" s="184"/>
      <c r="EW783" s="184"/>
      <c r="EX783" s="184"/>
      <c r="EY783" s="184"/>
      <c r="EZ783" s="184"/>
      <c r="FA783" s="184"/>
      <c r="FB783" s="184"/>
      <c r="FC783" s="184"/>
      <c r="FD783" s="184"/>
      <c r="FE783" s="184"/>
      <c r="FF783" s="184"/>
      <c r="FG783" s="184"/>
      <c r="FH783" s="184"/>
      <c r="FI783" s="184"/>
      <c r="FJ783" s="184"/>
      <c r="FK783" s="184"/>
      <c r="FL783" s="184"/>
      <c r="FM783" s="184"/>
      <c r="FN783" s="184"/>
      <c r="FO783" s="184"/>
      <c r="FP783" s="184"/>
      <c r="FQ783" s="184"/>
      <c r="FR783" s="184"/>
      <c r="FS783" s="184"/>
      <c r="FT783" s="184"/>
      <c r="FU783" s="184"/>
      <c r="FV783" s="184"/>
      <c r="FW783" s="184"/>
      <c r="FX783" s="184"/>
      <c r="FY783" s="184"/>
      <c r="FZ783" s="184"/>
      <c r="GA783" s="184"/>
      <c r="GB783" s="184"/>
      <c r="GC783" s="184"/>
      <c r="GD783" s="184"/>
      <c r="GE783" s="184"/>
      <c r="GF783" s="184"/>
      <c r="GG783" s="184"/>
      <c r="GH783" s="184"/>
      <c r="GI783" s="184"/>
      <c r="GJ783" s="184"/>
      <c r="GK783" s="184"/>
      <c r="GL783" s="184"/>
      <c r="GM783" s="184"/>
      <c r="GN783" s="184"/>
      <c r="GO783" s="184"/>
      <c r="GP783" s="184"/>
      <c r="GQ783" s="184"/>
      <c r="GR783" s="184"/>
      <c r="GS783" s="184"/>
      <c r="GT783" s="184"/>
      <c r="GU783" s="184"/>
      <c r="GV783" s="184"/>
      <c r="GW783" s="184"/>
      <c r="GX783" s="184"/>
      <c r="GY783" s="184"/>
      <c r="GZ783" s="184"/>
      <c r="HA783" s="184"/>
      <c r="HB783" s="184"/>
      <c r="HC783" s="184"/>
      <c r="HD783" s="184"/>
      <c r="HE783" s="184"/>
      <c r="HF783" s="184"/>
      <c r="HG783" s="184"/>
      <c r="HH783" s="184"/>
      <c r="HI783" s="184"/>
      <c r="HJ783" s="184"/>
      <c r="HK783" s="578"/>
      <c r="HL783" s="185"/>
    </row>
    <row r="784" spans="1:220">
      <c r="A784" s="284"/>
      <c r="B784" s="285"/>
      <c r="C784" s="286"/>
      <c r="D784" s="287"/>
      <c r="E784" s="288"/>
      <c r="F784" s="289"/>
      <c r="G784" s="289"/>
      <c r="H784" s="289"/>
      <c r="I784" s="289"/>
      <c r="J784" s="289"/>
      <c r="K784" s="289"/>
      <c r="L784" s="289"/>
      <c r="M784" s="572"/>
      <c r="N784" s="572"/>
      <c r="O784" s="572"/>
      <c r="P784" s="572"/>
      <c r="Q784" s="572"/>
      <c r="R784" s="572"/>
      <c r="S784" s="184"/>
      <c r="T784" s="184"/>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c r="BD784" s="184"/>
      <c r="BE784" s="184"/>
      <c r="BF784" s="184"/>
      <c r="BG784" s="184"/>
      <c r="BH784" s="184"/>
      <c r="BI784" s="184"/>
      <c r="BJ784" s="184"/>
      <c r="BK784" s="184"/>
      <c r="BL784" s="184"/>
      <c r="BM784" s="184"/>
      <c r="BN784" s="184"/>
      <c r="BO784" s="184"/>
      <c r="BP784" s="184"/>
      <c r="BQ784" s="184"/>
      <c r="BR784" s="184"/>
      <c r="BS784" s="184"/>
      <c r="BT784" s="184"/>
      <c r="BU784" s="184"/>
      <c r="BV784" s="184"/>
      <c r="BW784" s="184"/>
      <c r="BX784" s="184"/>
      <c r="BY784" s="184"/>
      <c r="BZ784" s="184"/>
      <c r="CA784" s="184"/>
      <c r="CB784" s="184"/>
      <c r="CC784" s="184"/>
      <c r="CD784" s="184"/>
      <c r="CE784" s="184"/>
      <c r="CF784" s="184"/>
      <c r="CG784" s="184"/>
      <c r="CH784" s="184"/>
      <c r="CI784" s="184"/>
      <c r="CJ784" s="184"/>
      <c r="CK784" s="184"/>
      <c r="CL784" s="184"/>
      <c r="CM784" s="184"/>
      <c r="CN784" s="184"/>
      <c r="CO784" s="184"/>
      <c r="CP784" s="184"/>
      <c r="CQ784" s="184"/>
      <c r="CR784" s="184"/>
      <c r="CS784" s="184"/>
      <c r="CT784" s="184"/>
      <c r="CU784" s="184"/>
      <c r="CV784" s="184"/>
      <c r="CW784" s="184"/>
      <c r="CX784" s="184"/>
      <c r="CY784" s="184"/>
      <c r="CZ784" s="184"/>
      <c r="DA784" s="184"/>
      <c r="DB784" s="184"/>
      <c r="DC784" s="184"/>
      <c r="DD784" s="184"/>
      <c r="DE784" s="184"/>
      <c r="DF784" s="184"/>
      <c r="DG784" s="184"/>
      <c r="DH784" s="184"/>
      <c r="DI784" s="184"/>
      <c r="DJ784" s="184"/>
      <c r="DK784" s="184"/>
      <c r="DL784" s="184"/>
      <c r="DM784" s="184"/>
      <c r="DN784" s="184"/>
      <c r="DO784" s="184"/>
      <c r="DP784" s="184"/>
      <c r="DQ784" s="184"/>
      <c r="DR784" s="184"/>
      <c r="DS784" s="184"/>
      <c r="DT784" s="184"/>
      <c r="DU784" s="184"/>
      <c r="DV784" s="184"/>
      <c r="DW784" s="184"/>
      <c r="DX784" s="184"/>
      <c r="DY784" s="184"/>
      <c r="DZ784" s="184"/>
      <c r="EA784" s="184"/>
      <c r="EB784" s="184"/>
      <c r="EC784" s="184"/>
      <c r="ED784" s="184"/>
      <c r="EE784" s="184"/>
      <c r="EF784" s="184"/>
      <c r="EG784" s="184"/>
      <c r="EH784" s="184"/>
      <c r="EI784" s="184"/>
      <c r="EJ784" s="184"/>
      <c r="EK784" s="184"/>
      <c r="EL784" s="184"/>
      <c r="EM784" s="184"/>
      <c r="EN784" s="184"/>
      <c r="EO784" s="184"/>
      <c r="EP784" s="184"/>
      <c r="EQ784" s="184"/>
      <c r="ER784" s="184"/>
      <c r="ES784" s="184"/>
      <c r="ET784" s="184"/>
      <c r="EU784" s="184"/>
      <c r="EV784" s="184"/>
      <c r="EW784" s="184"/>
      <c r="EX784" s="184"/>
      <c r="EY784" s="184"/>
      <c r="EZ784" s="184"/>
      <c r="FA784" s="184"/>
      <c r="FB784" s="184"/>
      <c r="FC784" s="184"/>
      <c r="FD784" s="184"/>
      <c r="FE784" s="184"/>
      <c r="FF784" s="184"/>
      <c r="FG784" s="184"/>
      <c r="FH784" s="184"/>
      <c r="FI784" s="184"/>
      <c r="FJ784" s="184"/>
      <c r="FK784" s="184"/>
      <c r="FL784" s="184"/>
      <c r="FM784" s="184"/>
      <c r="FN784" s="184"/>
      <c r="FO784" s="184"/>
      <c r="FP784" s="184"/>
      <c r="FQ784" s="184"/>
      <c r="FR784" s="184"/>
      <c r="FS784" s="184"/>
      <c r="FT784" s="184"/>
      <c r="FU784" s="184"/>
      <c r="FV784" s="184"/>
      <c r="FW784" s="184"/>
      <c r="FX784" s="184"/>
      <c r="FY784" s="184"/>
      <c r="FZ784" s="184"/>
      <c r="GA784" s="184"/>
      <c r="GB784" s="184"/>
      <c r="GC784" s="184"/>
      <c r="GD784" s="184"/>
      <c r="GE784" s="184"/>
      <c r="GF784" s="184"/>
      <c r="GG784" s="184"/>
      <c r="GH784" s="184"/>
      <c r="GI784" s="184"/>
      <c r="GJ784" s="184"/>
      <c r="GK784" s="184"/>
      <c r="GL784" s="184"/>
      <c r="GM784" s="184"/>
      <c r="GN784" s="184"/>
      <c r="GO784" s="184"/>
      <c r="GP784" s="184"/>
      <c r="GQ784" s="184"/>
      <c r="GR784" s="184"/>
      <c r="GS784" s="184"/>
      <c r="GT784" s="184"/>
      <c r="GU784" s="184"/>
      <c r="GV784" s="184"/>
      <c r="GW784" s="184"/>
      <c r="GX784" s="184"/>
      <c r="GY784" s="184"/>
      <c r="GZ784" s="184"/>
      <c r="HA784" s="184"/>
      <c r="HB784" s="184"/>
      <c r="HC784" s="184"/>
      <c r="HD784" s="184"/>
      <c r="HE784" s="184"/>
      <c r="HF784" s="184"/>
      <c r="HG784" s="184"/>
      <c r="HH784" s="184"/>
      <c r="HI784" s="184"/>
      <c r="HJ784" s="184"/>
      <c r="HK784" s="578"/>
      <c r="HL784" s="185"/>
    </row>
    <row r="785" spans="1:220">
      <c r="A785" s="284"/>
      <c r="B785" s="285"/>
      <c r="C785" s="286"/>
      <c r="D785" s="287"/>
      <c r="E785" s="288"/>
      <c r="F785" s="289"/>
      <c r="G785" s="289"/>
      <c r="H785" s="289"/>
      <c r="I785" s="289"/>
      <c r="J785" s="289"/>
      <c r="K785" s="289"/>
      <c r="L785" s="289"/>
      <c r="M785" s="572"/>
      <c r="N785" s="572"/>
      <c r="O785" s="572"/>
      <c r="P785" s="572"/>
      <c r="Q785" s="572"/>
      <c r="R785" s="572"/>
      <c r="S785" s="184"/>
      <c r="T785" s="184"/>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c r="BD785" s="184"/>
      <c r="BE785" s="184"/>
      <c r="BF785" s="184"/>
      <c r="BG785" s="184"/>
      <c r="BH785" s="184"/>
      <c r="BI785" s="184"/>
      <c r="BJ785" s="184"/>
      <c r="BK785" s="184"/>
      <c r="BL785" s="184"/>
      <c r="BM785" s="184"/>
      <c r="BN785" s="184"/>
      <c r="BO785" s="184"/>
      <c r="BP785" s="184"/>
      <c r="BQ785" s="184"/>
      <c r="BR785" s="184"/>
      <c r="BS785" s="184"/>
      <c r="BT785" s="184"/>
      <c r="BU785" s="184"/>
      <c r="BV785" s="184"/>
      <c r="BW785" s="184"/>
      <c r="BX785" s="184"/>
      <c r="BY785" s="184"/>
      <c r="BZ785" s="184"/>
      <c r="CA785" s="184"/>
      <c r="CB785" s="184"/>
      <c r="CC785" s="184"/>
      <c r="CD785" s="184"/>
      <c r="CE785" s="184"/>
      <c r="CF785" s="184"/>
      <c r="CG785" s="184"/>
      <c r="CH785" s="184"/>
      <c r="CI785" s="184"/>
      <c r="CJ785" s="184"/>
      <c r="CK785" s="184"/>
      <c r="CL785" s="184"/>
      <c r="CM785" s="184"/>
      <c r="CN785" s="184"/>
      <c r="CO785" s="184"/>
      <c r="CP785" s="184"/>
      <c r="CQ785" s="184"/>
      <c r="CR785" s="184"/>
      <c r="CS785" s="184"/>
      <c r="CT785" s="184"/>
      <c r="CU785" s="184"/>
      <c r="CV785" s="184"/>
      <c r="CW785" s="184"/>
      <c r="CX785" s="184"/>
      <c r="CY785" s="184"/>
      <c r="CZ785" s="184"/>
      <c r="DA785" s="184"/>
      <c r="DB785" s="184"/>
      <c r="DC785" s="184"/>
      <c r="DD785" s="184"/>
      <c r="DE785" s="184"/>
      <c r="DF785" s="184"/>
      <c r="DG785" s="184"/>
      <c r="DH785" s="184"/>
      <c r="DI785" s="184"/>
      <c r="DJ785" s="184"/>
      <c r="DK785" s="184"/>
      <c r="DL785" s="184"/>
      <c r="DM785" s="184"/>
      <c r="DN785" s="184"/>
      <c r="DO785" s="184"/>
      <c r="DP785" s="184"/>
      <c r="DQ785" s="184"/>
      <c r="DR785" s="184"/>
      <c r="DS785" s="184"/>
      <c r="DT785" s="184"/>
      <c r="DU785" s="184"/>
      <c r="DV785" s="184"/>
      <c r="DW785" s="184"/>
      <c r="DX785" s="184"/>
      <c r="DY785" s="184"/>
      <c r="DZ785" s="184"/>
      <c r="EA785" s="184"/>
      <c r="EB785" s="184"/>
      <c r="EC785" s="184"/>
      <c r="ED785" s="184"/>
      <c r="EE785" s="184"/>
      <c r="EF785" s="184"/>
      <c r="EG785" s="184"/>
      <c r="EH785" s="184"/>
      <c r="EI785" s="184"/>
      <c r="EJ785" s="184"/>
      <c r="EK785" s="184"/>
      <c r="EL785" s="184"/>
      <c r="EM785" s="184"/>
      <c r="EN785" s="184"/>
      <c r="EO785" s="184"/>
      <c r="EP785" s="184"/>
      <c r="EQ785" s="184"/>
      <c r="ER785" s="184"/>
      <c r="ES785" s="184"/>
      <c r="ET785" s="184"/>
      <c r="EU785" s="184"/>
      <c r="EV785" s="184"/>
      <c r="EW785" s="184"/>
      <c r="EX785" s="184"/>
      <c r="EY785" s="184"/>
      <c r="EZ785" s="184"/>
      <c r="FA785" s="184"/>
      <c r="FB785" s="184"/>
      <c r="FC785" s="184"/>
      <c r="FD785" s="184"/>
      <c r="FE785" s="184"/>
      <c r="FF785" s="184"/>
      <c r="FG785" s="184"/>
      <c r="FH785" s="184"/>
      <c r="FI785" s="184"/>
      <c r="FJ785" s="184"/>
      <c r="FK785" s="184"/>
      <c r="FL785" s="184"/>
      <c r="FM785" s="184"/>
      <c r="FN785" s="184"/>
      <c r="FO785" s="184"/>
      <c r="FP785" s="184"/>
      <c r="FQ785" s="184"/>
      <c r="FR785" s="184"/>
      <c r="FS785" s="184"/>
      <c r="FT785" s="184"/>
      <c r="FU785" s="184"/>
      <c r="FV785" s="184"/>
      <c r="FW785" s="184"/>
      <c r="FX785" s="184"/>
      <c r="FY785" s="184"/>
      <c r="FZ785" s="184"/>
      <c r="GA785" s="184"/>
      <c r="GB785" s="184"/>
      <c r="GC785" s="184"/>
      <c r="GD785" s="184"/>
      <c r="GE785" s="184"/>
      <c r="GF785" s="184"/>
      <c r="GG785" s="184"/>
      <c r="GH785" s="184"/>
      <c r="GI785" s="184"/>
      <c r="GJ785" s="184"/>
      <c r="GK785" s="184"/>
      <c r="GL785" s="184"/>
      <c r="GM785" s="184"/>
      <c r="GN785" s="184"/>
      <c r="GO785" s="184"/>
      <c r="GP785" s="184"/>
      <c r="GQ785" s="184"/>
      <c r="GR785" s="184"/>
      <c r="GS785" s="184"/>
      <c r="GT785" s="184"/>
      <c r="GU785" s="184"/>
      <c r="GV785" s="184"/>
      <c r="GW785" s="184"/>
      <c r="GX785" s="184"/>
      <c r="GY785" s="184"/>
      <c r="GZ785" s="184"/>
      <c r="HA785" s="184"/>
      <c r="HB785" s="184"/>
      <c r="HC785" s="184"/>
      <c r="HD785" s="184"/>
      <c r="HE785" s="184"/>
      <c r="HF785" s="184"/>
      <c r="HG785" s="184"/>
      <c r="HH785" s="184"/>
      <c r="HI785" s="184"/>
      <c r="HJ785" s="184"/>
      <c r="HK785" s="578"/>
      <c r="HL785" s="185"/>
    </row>
    <row r="786" spans="1:220">
      <c r="A786" s="284"/>
      <c r="B786" s="285"/>
      <c r="C786" s="286"/>
      <c r="D786" s="287"/>
      <c r="E786" s="288"/>
      <c r="F786" s="289"/>
      <c r="G786" s="289"/>
      <c r="H786" s="289"/>
      <c r="I786" s="289"/>
      <c r="J786" s="289"/>
      <c r="K786" s="289"/>
      <c r="L786" s="289"/>
      <c r="M786" s="572"/>
      <c r="N786" s="572"/>
      <c r="O786" s="572"/>
      <c r="P786" s="572"/>
      <c r="Q786" s="572"/>
      <c r="R786" s="572"/>
      <c r="S786" s="184"/>
      <c r="T786" s="184"/>
      <c r="U786" s="184"/>
      <c r="V786" s="184"/>
      <c r="W786" s="184"/>
      <c r="X786" s="184"/>
      <c r="Y786" s="184"/>
      <c r="Z786" s="184"/>
      <c r="AA786" s="184"/>
      <c r="AB786" s="184"/>
      <c r="AC786" s="184"/>
      <c r="AD786" s="184"/>
      <c r="AE786" s="184"/>
      <c r="AF786" s="184"/>
      <c r="AG786" s="184"/>
      <c r="AH786" s="184"/>
      <c r="AI786" s="184"/>
      <c r="AJ786" s="184"/>
      <c r="AK786" s="184"/>
      <c r="AL786" s="184"/>
      <c r="AM786" s="184"/>
      <c r="AN786" s="184"/>
      <c r="AO786" s="184"/>
      <c r="AP786" s="184"/>
      <c r="AQ786" s="184"/>
      <c r="AR786" s="184"/>
      <c r="AS786" s="184"/>
      <c r="AT786" s="184"/>
      <c r="AU786" s="184"/>
      <c r="AV786" s="184"/>
      <c r="AW786" s="184"/>
      <c r="AX786" s="184"/>
      <c r="AY786" s="184"/>
      <c r="AZ786" s="184"/>
      <c r="BA786" s="184"/>
      <c r="BB786" s="184"/>
      <c r="BC786" s="184"/>
      <c r="BD786" s="184"/>
      <c r="BE786" s="184"/>
      <c r="BF786" s="184"/>
      <c r="BG786" s="184"/>
      <c r="BH786" s="184"/>
      <c r="BI786" s="184"/>
      <c r="BJ786" s="184"/>
      <c r="BK786" s="184"/>
      <c r="BL786" s="184"/>
      <c r="BM786" s="184"/>
      <c r="BN786" s="184"/>
      <c r="BO786" s="184"/>
      <c r="BP786" s="184"/>
      <c r="BQ786" s="184"/>
      <c r="BR786" s="184"/>
      <c r="BS786" s="184"/>
      <c r="BT786" s="184"/>
      <c r="BU786" s="184"/>
      <c r="BV786" s="184"/>
      <c r="BW786" s="184"/>
      <c r="BX786" s="184"/>
      <c r="BY786" s="184"/>
      <c r="BZ786" s="184"/>
      <c r="CA786" s="184"/>
      <c r="CB786" s="184"/>
      <c r="CC786" s="184"/>
      <c r="CD786" s="184"/>
      <c r="CE786" s="184"/>
      <c r="CF786" s="184"/>
      <c r="CG786" s="184"/>
      <c r="CH786" s="184"/>
      <c r="CI786" s="184"/>
      <c r="CJ786" s="184"/>
      <c r="CK786" s="184"/>
      <c r="CL786" s="184"/>
      <c r="CM786" s="184"/>
      <c r="CN786" s="184"/>
      <c r="CO786" s="184"/>
      <c r="CP786" s="184"/>
      <c r="CQ786" s="184"/>
      <c r="CR786" s="184"/>
      <c r="CS786" s="184"/>
      <c r="CT786" s="184"/>
      <c r="CU786" s="184"/>
      <c r="CV786" s="184"/>
      <c r="CW786" s="184"/>
      <c r="CX786" s="184"/>
      <c r="CY786" s="184"/>
      <c r="CZ786" s="184"/>
      <c r="DA786" s="184"/>
      <c r="DB786" s="184"/>
      <c r="DC786" s="184"/>
      <c r="DD786" s="184"/>
      <c r="DE786" s="184"/>
      <c r="DF786" s="184"/>
      <c r="DG786" s="184"/>
      <c r="DH786" s="184"/>
      <c r="DI786" s="184"/>
      <c r="DJ786" s="184"/>
      <c r="DK786" s="184"/>
      <c r="DL786" s="184"/>
      <c r="DM786" s="184"/>
      <c r="DN786" s="184"/>
      <c r="DO786" s="184"/>
      <c r="DP786" s="184"/>
      <c r="DQ786" s="184"/>
      <c r="DR786" s="184"/>
      <c r="DS786" s="184"/>
      <c r="DT786" s="184"/>
      <c r="DU786" s="184"/>
      <c r="DV786" s="184"/>
      <c r="DW786" s="184"/>
      <c r="DX786" s="184"/>
      <c r="DY786" s="184"/>
      <c r="DZ786" s="184"/>
      <c r="EA786" s="184"/>
      <c r="EB786" s="184"/>
      <c r="EC786" s="184"/>
      <c r="ED786" s="184"/>
      <c r="EE786" s="184"/>
      <c r="EF786" s="184"/>
      <c r="EG786" s="184"/>
      <c r="EH786" s="184"/>
      <c r="EI786" s="184"/>
      <c r="EJ786" s="184"/>
      <c r="EK786" s="184"/>
      <c r="EL786" s="184"/>
      <c r="EM786" s="184"/>
      <c r="EN786" s="184"/>
      <c r="EO786" s="184"/>
      <c r="EP786" s="184"/>
      <c r="EQ786" s="184"/>
      <c r="ER786" s="184"/>
      <c r="ES786" s="184"/>
      <c r="ET786" s="184"/>
      <c r="EU786" s="184"/>
      <c r="EV786" s="184"/>
      <c r="EW786" s="184"/>
      <c r="EX786" s="184"/>
      <c r="EY786" s="184"/>
      <c r="EZ786" s="184"/>
      <c r="FA786" s="184"/>
      <c r="FB786" s="184"/>
      <c r="FC786" s="184"/>
      <c r="FD786" s="184"/>
      <c r="FE786" s="184"/>
      <c r="FF786" s="184"/>
      <c r="FG786" s="184"/>
      <c r="FH786" s="184"/>
      <c r="FI786" s="184"/>
      <c r="FJ786" s="184"/>
      <c r="FK786" s="184"/>
      <c r="FL786" s="184"/>
      <c r="FM786" s="184"/>
      <c r="FN786" s="184"/>
      <c r="FO786" s="184"/>
      <c r="FP786" s="184"/>
      <c r="FQ786" s="184"/>
      <c r="FR786" s="184"/>
      <c r="FS786" s="184"/>
      <c r="FT786" s="184"/>
      <c r="FU786" s="184"/>
      <c r="FV786" s="184"/>
      <c r="FW786" s="184"/>
      <c r="FX786" s="184"/>
      <c r="FY786" s="184"/>
      <c r="FZ786" s="184"/>
      <c r="GA786" s="184"/>
      <c r="GB786" s="184"/>
      <c r="GC786" s="184"/>
      <c r="GD786" s="184"/>
      <c r="GE786" s="184"/>
      <c r="GF786" s="184"/>
      <c r="GG786" s="184"/>
      <c r="GH786" s="184"/>
      <c r="GI786" s="184"/>
      <c r="GJ786" s="184"/>
      <c r="GK786" s="184"/>
      <c r="GL786" s="184"/>
      <c r="GM786" s="184"/>
      <c r="GN786" s="184"/>
      <c r="GO786" s="184"/>
      <c r="GP786" s="184"/>
      <c r="GQ786" s="184"/>
      <c r="GR786" s="184"/>
      <c r="GS786" s="184"/>
      <c r="GT786" s="184"/>
      <c r="GU786" s="184"/>
      <c r="GV786" s="184"/>
      <c r="GW786" s="184"/>
      <c r="GX786" s="184"/>
      <c r="GY786" s="184"/>
      <c r="GZ786" s="184"/>
      <c r="HA786" s="184"/>
      <c r="HB786" s="184"/>
      <c r="HC786" s="184"/>
      <c r="HD786" s="184"/>
      <c r="HE786" s="184"/>
      <c r="HF786" s="184"/>
      <c r="HG786" s="184"/>
      <c r="HH786" s="184"/>
      <c r="HI786" s="184"/>
      <c r="HJ786" s="184"/>
      <c r="HK786" s="578"/>
      <c r="HL786" s="185"/>
    </row>
    <row r="787" spans="1:220">
      <c r="A787" s="284"/>
      <c r="B787" s="285"/>
      <c r="C787" s="286"/>
      <c r="D787" s="287"/>
      <c r="E787" s="288"/>
      <c r="F787" s="289"/>
      <c r="G787" s="289"/>
      <c r="H787" s="289"/>
      <c r="I787" s="289"/>
      <c r="J787" s="289"/>
      <c r="K787" s="289"/>
      <c r="L787" s="289"/>
      <c r="M787" s="572"/>
      <c r="N787" s="572"/>
      <c r="O787" s="572"/>
      <c r="P787" s="572"/>
      <c r="Q787" s="572"/>
      <c r="R787" s="572"/>
      <c r="S787" s="184"/>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c r="BD787" s="184"/>
      <c r="BE787" s="184"/>
      <c r="BF787" s="184"/>
      <c r="BG787" s="184"/>
      <c r="BH787" s="184"/>
      <c r="BI787" s="184"/>
      <c r="BJ787" s="184"/>
      <c r="BK787" s="184"/>
      <c r="BL787" s="184"/>
      <c r="BM787" s="184"/>
      <c r="BN787" s="184"/>
      <c r="BO787" s="184"/>
      <c r="BP787" s="184"/>
      <c r="BQ787" s="184"/>
      <c r="BR787" s="184"/>
      <c r="BS787" s="184"/>
      <c r="BT787" s="184"/>
      <c r="BU787" s="184"/>
      <c r="BV787" s="184"/>
      <c r="BW787" s="184"/>
      <c r="BX787" s="184"/>
      <c r="BY787" s="184"/>
      <c r="BZ787" s="184"/>
      <c r="CA787" s="184"/>
      <c r="CB787" s="184"/>
      <c r="CC787" s="184"/>
      <c r="CD787" s="184"/>
      <c r="CE787" s="184"/>
      <c r="CF787" s="184"/>
      <c r="CG787" s="184"/>
      <c r="CH787" s="184"/>
      <c r="CI787" s="184"/>
      <c r="CJ787" s="184"/>
      <c r="CK787" s="184"/>
      <c r="CL787" s="184"/>
      <c r="CM787" s="184"/>
      <c r="CN787" s="184"/>
      <c r="CO787" s="184"/>
      <c r="CP787" s="184"/>
      <c r="CQ787" s="184"/>
      <c r="CR787" s="184"/>
      <c r="CS787" s="184"/>
      <c r="CT787" s="184"/>
      <c r="CU787" s="184"/>
      <c r="CV787" s="184"/>
      <c r="CW787" s="184"/>
      <c r="CX787" s="184"/>
      <c r="CY787" s="184"/>
      <c r="CZ787" s="184"/>
      <c r="DA787" s="184"/>
      <c r="DB787" s="184"/>
      <c r="DC787" s="184"/>
      <c r="DD787" s="184"/>
      <c r="DE787" s="184"/>
      <c r="DF787" s="184"/>
      <c r="DG787" s="184"/>
      <c r="DH787" s="184"/>
      <c r="DI787" s="184"/>
      <c r="DJ787" s="184"/>
      <c r="DK787" s="184"/>
      <c r="DL787" s="184"/>
      <c r="DM787" s="184"/>
      <c r="DN787" s="184"/>
      <c r="DO787" s="184"/>
      <c r="DP787" s="184"/>
      <c r="DQ787" s="184"/>
      <c r="DR787" s="184"/>
      <c r="DS787" s="184"/>
      <c r="DT787" s="184"/>
      <c r="DU787" s="184"/>
      <c r="DV787" s="184"/>
      <c r="DW787" s="184"/>
      <c r="DX787" s="184"/>
      <c r="DY787" s="184"/>
      <c r="DZ787" s="184"/>
      <c r="EA787" s="184"/>
      <c r="EB787" s="184"/>
      <c r="EC787" s="184"/>
      <c r="ED787" s="184"/>
      <c r="EE787" s="184"/>
      <c r="EF787" s="184"/>
      <c r="EG787" s="184"/>
      <c r="EH787" s="184"/>
      <c r="EI787" s="184"/>
      <c r="EJ787" s="184"/>
      <c r="EK787" s="184"/>
      <c r="EL787" s="184"/>
      <c r="EM787" s="184"/>
      <c r="EN787" s="184"/>
      <c r="EO787" s="184"/>
      <c r="EP787" s="184"/>
      <c r="EQ787" s="184"/>
      <c r="ER787" s="184"/>
      <c r="ES787" s="184"/>
      <c r="ET787" s="184"/>
      <c r="EU787" s="184"/>
      <c r="EV787" s="184"/>
      <c r="EW787" s="184"/>
      <c r="EX787" s="184"/>
      <c r="EY787" s="184"/>
      <c r="EZ787" s="184"/>
      <c r="FA787" s="184"/>
      <c r="FB787" s="184"/>
      <c r="FC787" s="184"/>
      <c r="FD787" s="184"/>
      <c r="FE787" s="184"/>
      <c r="FF787" s="184"/>
      <c r="FG787" s="184"/>
      <c r="FH787" s="184"/>
      <c r="FI787" s="184"/>
      <c r="FJ787" s="184"/>
      <c r="FK787" s="184"/>
      <c r="FL787" s="184"/>
      <c r="FM787" s="184"/>
      <c r="FN787" s="184"/>
      <c r="FO787" s="184"/>
      <c r="FP787" s="184"/>
      <c r="FQ787" s="184"/>
      <c r="FR787" s="184"/>
      <c r="FS787" s="184"/>
      <c r="FT787" s="184"/>
      <c r="FU787" s="184"/>
      <c r="FV787" s="184"/>
      <c r="FW787" s="184"/>
      <c r="FX787" s="184"/>
      <c r="FY787" s="184"/>
      <c r="FZ787" s="184"/>
      <c r="GA787" s="184"/>
      <c r="GB787" s="184"/>
      <c r="GC787" s="184"/>
      <c r="GD787" s="184"/>
      <c r="GE787" s="184"/>
      <c r="GF787" s="184"/>
      <c r="GG787" s="184"/>
      <c r="GH787" s="184"/>
      <c r="GI787" s="184"/>
      <c r="GJ787" s="184"/>
      <c r="GK787" s="184"/>
      <c r="GL787" s="184"/>
      <c r="GM787" s="184"/>
      <c r="GN787" s="184"/>
      <c r="GO787" s="184"/>
      <c r="GP787" s="184"/>
      <c r="GQ787" s="184"/>
      <c r="GR787" s="184"/>
      <c r="GS787" s="184"/>
      <c r="GT787" s="184"/>
      <c r="GU787" s="184"/>
      <c r="GV787" s="184"/>
      <c r="GW787" s="184"/>
      <c r="GX787" s="184"/>
      <c r="GY787" s="184"/>
      <c r="GZ787" s="184"/>
      <c r="HA787" s="184"/>
      <c r="HB787" s="184"/>
      <c r="HC787" s="184"/>
      <c r="HD787" s="184"/>
      <c r="HE787" s="184"/>
      <c r="HF787" s="184"/>
      <c r="HG787" s="184"/>
      <c r="HH787" s="184"/>
      <c r="HI787" s="184"/>
      <c r="HJ787" s="184"/>
      <c r="HK787" s="578"/>
      <c r="HL787" s="185"/>
    </row>
    <row r="788" spans="1:220">
      <c r="A788" s="284"/>
      <c r="B788" s="285"/>
      <c r="C788" s="286"/>
      <c r="D788" s="287"/>
      <c r="E788" s="288"/>
      <c r="F788" s="289"/>
      <c r="G788" s="289"/>
      <c r="H788" s="289"/>
      <c r="I788" s="289"/>
      <c r="J788" s="289"/>
      <c r="K788" s="289"/>
      <c r="L788" s="289"/>
      <c r="M788" s="572"/>
      <c r="N788" s="572"/>
      <c r="O788" s="572"/>
      <c r="P788" s="572"/>
      <c r="Q788" s="572"/>
      <c r="R788" s="572"/>
      <c r="S788" s="184"/>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c r="BD788" s="184"/>
      <c r="BE788" s="184"/>
      <c r="BF788" s="184"/>
      <c r="BG788" s="184"/>
      <c r="BH788" s="184"/>
      <c r="BI788" s="184"/>
      <c r="BJ788" s="184"/>
      <c r="BK788" s="184"/>
      <c r="BL788" s="184"/>
      <c r="BM788" s="184"/>
      <c r="BN788" s="184"/>
      <c r="BO788" s="184"/>
      <c r="BP788" s="184"/>
      <c r="BQ788" s="184"/>
      <c r="BR788" s="184"/>
      <c r="BS788" s="184"/>
      <c r="BT788" s="184"/>
      <c r="BU788" s="184"/>
      <c r="BV788" s="184"/>
      <c r="BW788" s="184"/>
      <c r="BX788" s="184"/>
      <c r="BY788" s="184"/>
      <c r="BZ788" s="184"/>
      <c r="CA788" s="184"/>
      <c r="CB788" s="184"/>
      <c r="CC788" s="184"/>
      <c r="CD788" s="184"/>
      <c r="CE788" s="184"/>
      <c r="CF788" s="184"/>
      <c r="CG788" s="184"/>
      <c r="CH788" s="184"/>
      <c r="CI788" s="184"/>
      <c r="CJ788" s="184"/>
      <c r="CK788" s="184"/>
      <c r="CL788" s="184"/>
      <c r="CM788" s="184"/>
      <c r="CN788" s="184"/>
      <c r="CO788" s="184"/>
      <c r="CP788" s="184"/>
      <c r="CQ788" s="184"/>
      <c r="CR788" s="184"/>
      <c r="CS788" s="184"/>
      <c r="CT788" s="184"/>
      <c r="CU788" s="184"/>
      <c r="CV788" s="184"/>
      <c r="CW788" s="184"/>
      <c r="CX788" s="184"/>
      <c r="CY788" s="184"/>
      <c r="CZ788" s="184"/>
      <c r="DA788" s="184"/>
      <c r="DB788" s="184"/>
      <c r="DC788" s="184"/>
      <c r="DD788" s="184"/>
      <c r="DE788" s="184"/>
      <c r="DF788" s="184"/>
      <c r="DG788" s="184"/>
      <c r="DH788" s="184"/>
      <c r="DI788" s="184"/>
      <c r="DJ788" s="184"/>
      <c r="DK788" s="184"/>
      <c r="DL788" s="184"/>
      <c r="DM788" s="184"/>
      <c r="DN788" s="184"/>
      <c r="DO788" s="184"/>
      <c r="DP788" s="184"/>
      <c r="DQ788" s="184"/>
      <c r="DR788" s="184"/>
      <c r="DS788" s="184"/>
      <c r="DT788" s="184"/>
      <c r="DU788" s="184"/>
      <c r="DV788" s="184"/>
      <c r="DW788" s="184"/>
      <c r="DX788" s="184"/>
      <c r="DY788" s="184"/>
      <c r="DZ788" s="184"/>
      <c r="EA788" s="184"/>
      <c r="EB788" s="184"/>
      <c r="EC788" s="184"/>
      <c r="ED788" s="184"/>
      <c r="EE788" s="184"/>
      <c r="EF788" s="184"/>
      <c r="EG788" s="184"/>
      <c r="EH788" s="184"/>
      <c r="EI788" s="184"/>
      <c r="EJ788" s="184"/>
      <c r="EK788" s="184"/>
      <c r="EL788" s="184"/>
      <c r="EM788" s="184"/>
      <c r="EN788" s="184"/>
      <c r="EO788" s="184"/>
      <c r="EP788" s="184"/>
      <c r="EQ788" s="184"/>
      <c r="ER788" s="184"/>
      <c r="ES788" s="184"/>
      <c r="ET788" s="184"/>
      <c r="EU788" s="184"/>
      <c r="EV788" s="184"/>
      <c r="EW788" s="184"/>
      <c r="EX788" s="184"/>
      <c r="EY788" s="184"/>
      <c r="EZ788" s="184"/>
      <c r="FA788" s="184"/>
      <c r="FB788" s="184"/>
      <c r="FC788" s="184"/>
      <c r="FD788" s="184"/>
      <c r="FE788" s="184"/>
      <c r="FF788" s="184"/>
      <c r="FG788" s="184"/>
      <c r="FH788" s="184"/>
      <c r="FI788" s="184"/>
      <c r="FJ788" s="184"/>
      <c r="FK788" s="184"/>
      <c r="FL788" s="184"/>
      <c r="FM788" s="184"/>
      <c r="FN788" s="184"/>
      <c r="FO788" s="184"/>
      <c r="FP788" s="184"/>
      <c r="FQ788" s="184"/>
      <c r="FR788" s="184"/>
      <c r="FS788" s="184"/>
      <c r="FT788" s="184"/>
      <c r="FU788" s="184"/>
      <c r="FV788" s="184"/>
      <c r="FW788" s="184"/>
      <c r="FX788" s="184"/>
      <c r="FY788" s="184"/>
      <c r="FZ788" s="184"/>
      <c r="GA788" s="184"/>
      <c r="GB788" s="184"/>
      <c r="GC788" s="184"/>
      <c r="GD788" s="184"/>
      <c r="GE788" s="184"/>
      <c r="GF788" s="184"/>
      <c r="GG788" s="184"/>
      <c r="GH788" s="184"/>
      <c r="GI788" s="184"/>
      <c r="GJ788" s="184"/>
      <c r="GK788" s="184"/>
      <c r="GL788" s="184"/>
      <c r="GM788" s="184"/>
      <c r="GN788" s="184"/>
      <c r="GO788" s="184"/>
      <c r="GP788" s="184"/>
      <c r="GQ788" s="184"/>
      <c r="GR788" s="184"/>
      <c r="GS788" s="184"/>
      <c r="GT788" s="184"/>
      <c r="GU788" s="184"/>
      <c r="GV788" s="184"/>
      <c r="GW788" s="184"/>
      <c r="GX788" s="184"/>
      <c r="GY788" s="184"/>
      <c r="GZ788" s="184"/>
      <c r="HA788" s="184"/>
      <c r="HB788" s="184"/>
      <c r="HC788" s="184"/>
      <c r="HD788" s="184"/>
      <c r="HE788" s="184"/>
      <c r="HF788" s="184"/>
      <c r="HG788" s="184"/>
      <c r="HH788" s="184"/>
      <c r="HI788" s="184"/>
      <c r="HJ788" s="184"/>
      <c r="HK788" s="578"/>
      <c r="HL788" s="185"/>
    </row>
    <row r="789" spans="1:220">
      <c r="A789" s="284"/>
      <c r="B789" s="285"/>
      <c r="C789" s="286"/>
      <c r="D789" s="287"/>
      <c r="E789" s="288"/>
      <c r="F789" s="289"/>
      <c r="G789" s="289"/>
      <c r="H789" s="289"/>
      <c r="I789" s="289"/>
      <c r="J789" s="289"/>
      <c r="K789" s="289"/>
      <c r="L789" s="289"/>
      <c r="M789" s="572"/>
      <c r="N789" s="572"/>
      <c r="O789" s="572"/>
      <c r="P789" s="572"/>
      <c r="Q789" s="572"/>
      <c r="R789" s="572"/>
      <c r="S789" s="184"/>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c r="BD789" s="184"/>
      <c r="BE789" s="184"/>
      <c r="BF789" s="184"/>
      <c r="BG789" s="184"/>
      <c r="BH789" s="184"/>
      <c r="BI789" s="184"/>
      <c r="BJ789" s="184"/>
      <c r="BK789" s="184"/>
      <c r="BL789" s="184"/>
      <c r="BM789" s="184"/>
      <c r="BN789" s="184"/>
      <c r="BO789" s="184"/>
      <c r="BP789" s="184"/>
      <c r="BQ789" s="184"/>
      <c r="BR789" s="184"/>
      <c r="BS789" s="184"/>
      <c r="BT789" s="184"/>
      <c r="BU789" s="184"/>
      <c r="BV789" s="184"/>
      <c r="BW789" s="184"/>
      <c r="BX789" s="184"/>
      <c r="BY789" s="184"/>
      <c r="BZ789" s="184"/>
      <c r="CA789" s="184"/>
      <c r="CB789" s="184"/>
      <c r="CC789" s="184"/>
      <c r="CD789" s="184"/>
      <c r="CE789" s="184"/>
      <c r="CF789" s="184"/>
      <c r="CG789" s="184"/>
      <c r="CH789" s="184"/>
      <c r="CI789" s="184"/>
      <c r="CJ789" s="184"/>
      <c r="CK789" s="184"/>
      <c r="CL789" s="184"/>
      <c r="CM789" s="184"/>
      <c r="CN789" s="184"/>
      <c r="CO789" s="184"/>
      <c r="CP789" s="184"/>
      <c r="CQ789" s="184"/>
      <c r="CR789" s="184"/>
      <c r="CS789" s="184"/>
      <c r="CT789" s="184"/>
      <c r="CU789" s="184"/>
      <c r="CV789" s="184"/>
      <c r="CW789" s="184"/>
      <c r="CX789" s="184"/>
      <c r="CY789" s="184"/>
      <c r="CZ789" s="184"/>
      <c r="DA789" s="184"/>
      <c r="DB789" s="184"/>
      <c r="DC789" s="184"/>
      <c r="DD789" s="184"/>
      <c r="DE789" s="184"/>
      <c r="DF789" s="184"/>
      <c r="DG789" s="184"/>
      <c r="DH789" s="184"/>
      <c r="DI789" s="184"/>
      <c r="DJ789" s="184"/>
      <c r="DK789" s="184"/>
      <c r="DL789" s="184"/>
      <c r="DM789" s="184"/>
      <c r="DN789" s="184"/>
      <c r="DO789" s="184"/>
      <c r="DP789" s="184"/>
      <c r="DQ789" s="184"/>
      <c r="DR789" s="184"/>
      <c r="DS789" s="184"/>
      <c r="DT789" s="184"/>
      <c r="DU789" s="184"/>
      <c r="DV789" s="184"/>
      <c r="DW789" s="184"/>
      <c r="DX789" s="184"/>
      <c r="DY789" s="184"/>
      <c r="DZ789" s="184"/>
      <c r="EA789" s="184"/>
      <c r="EB789" s="184"/>
      <c r="EC789" s="184"/>
      <c r="ED789" s="184"/>
      <c r="EE789" s="184"/>
      <c r="EF789" s="184"/>
      <c r="EG789" s="184"/>
      <c r="EH789" s="184"/>
      <c r="EI789" s="184"/>
      <c r="EJ789" s="184"/>
      <c r="EK789" s="184"/>
      <c r="EL789" s="184"/>
      <c r="EM789" s="184"/>
      <c r="EN789" s="184"/>
      <c r="EO789" s="184"/>
      <c r="EP789" s="184"/>
      <c r="EQ789" s="184"/>
      <c r="ER789" s="184"/>
      <c r="ES789" s="184"/>
      <c r="ET789" s="184"/>
      <c r="EU789" s="184"/>
      <c r="EV789" s="184"/>
      <c r="EW789" s="184"/>
      <c r="EX789" s="184"/>
      <c r="EY789" s="184"/>
      <c r="EZ789" s="184"/>
      <c r="FA789" s="184"/>
      <c r="FB789" s="184"/>
      <c r="FC789" s="184"/>
      <c r="FD789" s="184"/>
      <c r="FE789" s="184"/>
      <c r="FF789" s="184"/>
      <c r="FG789" s="184"/>
      <c r="FH789" s="184"/>
      <c r="FI789" s="184"/>
      <c r="FJ789" s="184"/>
      <c r="FK789" s="184"/>
      <c r="FL789" s="184"/>
      <c r="FM789" s="184"/>
      <c r="FN789" s="184"/>
      <c r="FO789" s="184"/>
      <c r="FP789" s="184"/>
      <c r="FQ789" s="184"/>
      <c r="FR789" s="184"/>
      <c r="FS789" s="184"/>
      <c r="FT789" s="184"/>
      <c r="FU789" s="184"/>
      <c r="FV789" s="184"/>
      <c r="FW789" s="184"/>
      <c r="FX789" s="184"/>
      <c r="FY789" s="184"/>
      <c r="FZ789" s="184"/>
      <c r="GA789" s="184"/>
      <c r="GB789" s="184"/>
      <c r="GC789" s="184"/>
      <c r="GD789" s="184"/>
      <c r="GE789" s="184"/>
      <c r="GF789" s="184"/>
      <c r="GG789" s="184"/>
      <c r="GH789" s="184"/>
      <c r="GI789" s="184"/>
      <c r="GJ789" s="184"/>
      <c r="GK789" s="184"/>
      <c r="GL789" s="184"/>
      <c r="GM789" s="184"/>
      <c r="GN789" s="184"/>
      <c r="GO789" s="184"/>
      <c r="GP789" s="184"/>
      <c r="GQ789" s="184"/>
      <c r="GR789" s="184"/>
      <c r="GS789" s="184"/>
      <c r="GT789" s="184"/>
      <c r="GU789" s="184"/>
      <c r="GV789" s="184"/>
      <c r="GW789" s="184"/>
      <c r="GX789" s="184"/>
      <c r="GY789" s="184"/>
      <c r="GZ789" s="184"/>
      <c r="HA789" s="184"/>
      <c r="HB789" s="184"/>
      <c r="HC789" s="184"/>
      <c r="HD789" s="184"/>
      <c r="HE789" s="184"/>
      <c r="HF789" s="184"/>
      <c r="HG789" s="184"/>
      <c r="HH789" s="184"/>
      <c r="HI789" s="184"/>
      <c r="HJ789" s="184"/>
      <c r="HK789" s="578"/>
      <c r="HL789" s="185"/>
    </row>
    <row r="790" spans="1:220">
      <c r="A790" s="284"/>
      <c r="B790" s="285"/>
      <c r="C790" s="286"/>
      <c r="D790" s="287"/>
      <c r="E790" s="288"/>
      <c r="F790" s="289"/>
      <c r="G790" s="289"/>
      <c r="H790" s="289"/>
      <c r="I790" s="289"/>
      <c r="J790" s="289"/>
      <c r="K790" s="289"/>
      <c r="L790" s="289"/>
      <c r="M790" s="572"/>
      <c r="N790" s="572"/>
      <c r="O790" s="572"/>
      <c r="P790" s="572"/>
      <c r="Q790" s="572"/>
      <c r="R790" s="572"/>
      <c r="S790" s="184"/>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c r="BD790" s="184"/>
      <c r="BE790" s="184"/>
      <c r="BF790" s="184"/>
      <c r="BG790" s="184"/>
      <c r="BH790" s="184"/>
      <c r="BI790" s="184"/>
      <c r="BJ790" s="184"/>
      <c r="BK790" s="184"/>
      <c r="BL790" s="184"/>
      <c r="BM790" s="184"/>
      <c r="BN790" s="184"/>
      <c r="BO790" s="184"/>
      <c r="BP790" s="184"/>
      <c r="BQ790" s="184"/>
      <c r="BR790" s="184"/>
      <c r="BS790" s="184"/>
      <c r="BT790" s="184"/>
      <c r="BU790" s="184"/>
      <c r="BV790" s="184"/>
      <c r="BW790" s="184"/>
      <c r="BX790" s="184"/>
      <c r="BY790" s="184"/>
      <c r="BZ790" s="184"/>
      <c r="CA790" s="184"/>
      <c r="CB790" s="184"/>
      <c r="CC790" s="184"/>
      <c r="CD790" s="184"/>
      <c r="CE790" s="184"/>
      <c r="CF790" s="184"/>
      <c r="CG790" s="184"/>
      <c r="CH790" s="184"/>
      <c r="CI790" s="184"/>
      <c r="CJ790" s="184"/>
      <c r="CK790" s="184"/>
      <c r="CL790" s="184"/>
      <c r="CM790" s="184"/>
      <c r="CN790" s="184"/>
      <c r="CO790" s="184"/>
      <c r="CP790" s="184"/>
      <c r="CQ790" s="184"/>
      <c r="CR790" s="184"/>
      <c r="CS790" s="184"/>
      <c r="CT790" s="184"/>
      <c r="CU790" s="184"/>
      <c r="CV790" s="184"/>
      <c r="CW790" s="184"/>
      <c r="CX790" s="184"/>
      <c r="CY790" s="184"/>
      <c r="CZ790" s="184"/>
      <c r="DA790" s="184"/>
      <c r="DB790" s="184"/>
      <c r="DC790" s="184"/>
      <c r="DD790" s="184"/>
      <c r="DE790" s="184"/>
      <c r="DF790" s="184"/>
      <c r="DG790" s="184"/>
      <c r="DH790" s="184"/>
      <c r="DI790" s="184"/>
      <c r="DJ790" s="184"/>
      <c r="DK790" s="184"/>
      <c r="DL790" s="184"/>
      <c r="DM790" s="184"/>
      <c r="DN790" s="184"/>
      <c r="DO790" s="184"/>
      <c r="DP790" s="184"/>
      <c r="DQ790" s="184"/>
      <c r="DR790" s="184"/>
      <c r="DS790" s="184"/>
      <c r="DT790" s="184"/>
      <c r="DU790" s="184"/>
      <c r="DV790" s="184"/>
      <c r="DW790" s="184"/>
      <c r="DX790" s="184"/>
      <c r="DY790" s="184"/>
      <c r="DZ790" s="184"/>
      <c r="EA790" s="184"/>
      <c r="EB790" s="184"/>
      <c r="EC790" s="184"/>
      <c r="ED790" s="184"/>
      <c r="EE790" s="184"/>
      <c r="EF790" s="184"/>
      <c r="EG790" s="184"/>
      <c r="EH790" s="184"/>
      <c r="EI790" s="184"/>
      <c r="EJ790" s="184"/>
      <c r="EK790" s="184"/>
      <c r="EL790" s="184"/>
      <c r="EM790" s="184"/>
      <c r="EN790" s="184"/>
      <c r="EO790" s="184"/>
      <c r="EP790" s="184"/>
      <c r="EQ790" s="184"/>
      <c r="ER790" s="184"/>
      <c r="ES790" s="184"/>
      <c r="ET790" s="184"/>
      <c r="EU790" s="184"/>
      <c r="EV790" s="184"/>
      <c r="EW790" s="184"/>
      <c r="EX790" s="184"/>
      <c r="EY790" s="184"/>
      <c r="EZ790" s="184"/>
      <c r="FA790" s="184"/>
      <c r="FB790" s="184"/>
      <c r="FC790" s="184"/>
      <c r="FD790" s="184"/>
      <c r="FE790" s="184"/>
      <c r="FF790" s="184"/>
      <c r="FG790" s="184"/>
      <c r="FH790" s="184"/>
      <c r="FI790" s="184"/>
      <c r="FJ790" s="184"/>
      <c r="FK790" s="184"/>
      <c r="FL790" s="184"/>
      <c r="FM790" s="184"/>
      <c r="FN790" s="184"/>
      <c r="FO790" s="184"/>
      <c r="FP790" s="184"/>
      <c r="FQ790" s="184"/>
      <c r="FR790" s="184"/>
      <c r="FS790" s="184"/>
      <c r="FT790" s="184"/>
      <c r="FU790" s="184"/>
      <c r="FV790" s="184"/>
      <c r="FW790" s="184"/>
      <c r="FX790" s="184"/>
      <c r="FY790" s="184"/>
      <c r="FZ790" s="184"/>
      <c r="GA790" s="184"/>
      <c r="GB790" s="184"/>
      <c r="GC790" s="184"/>
      <c r="GD790" s="184"/>
      <c r="GE790" s="184"/>
      <c r="GF790" s="184"/>
      <c r="GG790" s="184"/>
      <c r="GH790" s="184"/>
      <c r="GI790" s="184"/>
      <c r="GJ790" s="184"/>
      <c r="GK790" s="184"/>
      <c r="GL790" s="184"/>
      <c r="GM790" s="184"/>
      <c r="GN790" s="184"/>
      <c r="GO790" s="184"/>
      <c r="GP790" s="184"/>
      <c r="GQ790" s="184"/>
      <c r="GR790" s="184"/>
      <c r="GS790" s="184"/>
      <c r="GT790" s="184"/>
      <c r="GU790" s="184"/>
      <c r="GV790" s="184"/>
      <c r="GW790" s="184"/>
      <c r="GX790" s="184"/>
      <c r="GY790" s="184"/>
      <c r="GZ790" s="184"/>
      <c r="HA790" s="184"/>
      <c r="HB790" s="184"/>
      <c r="HC790" s="184"/>
      <c r="HD790" s="184"/>
      <c r="HE790" s="184"/>
      <c r="HF790" s="184"/>
      <c r="HG790" s="184"/>
      <c r="HH790" s="184"/>
      <c r="HI790" s="184"/>
      <c r="HJ790" s="184"/>
      <c r="HK790" s="578"/>
      <c r="HL790" s="185"/>
    </row>
    <row r="791" spans="1:220">
      <c r="A791" s="284"/>
      <c r="B791" s="285"/>
      <c r="C791" s="286"/>
      <c r="D791" s="287"/>
      <c r="E791" s="288"/>
      <c r="F791" s="289"/>
      <c r="G791" s="289"/>
      <c r="H791" s="289"/>
      <c r="I791" s="289"/>
      <c r="J791" s="289"/>
      <c r="K791" s="289"/>
      <c r="L791" s="289"/>
      <c r="M791" s="572"/>
      <c r="N791" s="572"/>
      <c r="O791" s="572"/>
      <c r="P791" s="572"/>
      <c r="Q791" s="572"/>
      <c r="R791" s="572"/>
      <c r="S791" s="184"/>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c r="BC791" s="184"/>
      <c r="BD791" s="184"/>
      <c r="BE791" s="184"/>
      <c r="BF791" s="184"/>
      <c r="BG791" s="184"/>
      <c r="BH791" s="184"/>
      <c r="BI791" s="184"/>
      <c r="BJ791" s="184"/>
      <c r="BK791" s="184"/>
      <c r="BL791" s="184"/>
      <c r="BM791" s="184"/>
      <c r="BN791" s="184"/>
      <c r="BO791" s="184"/>
      <c r="BP791" s="184"/>
      <c r="BQ791" s="184"/>
      <c r="BR791" s="184"/>
      <c r="BS791" s="184"/>
      <c r="BT791" s="184"/>
      <c r="BU791" s="184"/>
      <c r="BV791" s="184"/>
      <c r="BW791" s="184"/>
      <c r="BX791" s="184"/>
      <c r="BY791" s="184"/>
      <c r="BZ791" s="184"/>
      <c r="CA791" s="184"/>
      <c r="CB791" s="184"/>
      <c r="CC791" s="184"/>
      <c r="CD791" s="184"/>
      <c r="CE791" s="184"/>
      <c r="CF791" s="184"/>
      <c r="CG791" s="184"/>
      <c r="CH791" s="184"/>
      <c r="CI791" s="184"/>
      <c r="CJ791" s="184"/>
      <c r="CK791" s="184"/>
      <c r="CL791" s="184"/>
      <c r="CM791" s="184"/>
      <c r="CN791" s="184"/>
      <c r="CO791" s="184"/>
      <c r="CP791" s="184"/>
      <c r="CQ791" s="184"/>
      <c r="CR791" s="184"/>
      <c r="CS791" s="184"/>
      <c r="CT791" s="184"/>
      <c r="CU791" s="184"/>
      <c r="CV791" s="184"/>
      <c r="CW791" s="184"/>
      <c r="CX791" s="184"/>
      <c r="CY791" s="184"/>
      <c r="CZ791" s="184"/>
      <c r="DA791" s="184"/>
      <c r="DB791" s="184"/>
      <c r="DC791" s="184"/>
      <c r="DD791" s="184"/>
      <c r="DE791" s="184"/>
      <c r="DF791" s="184"/>
      <c r="DG791" s="184"/>
      <c r="DH791" s="184"/>
      <c r="DI791" s="184"/>
      <c r="DJ791" s="184"/>
      <c r="DK791" s="184"/>
      <c r="DL791" s="184"/>
      <c r="DM791" s="184"/>
      <c r="DN791" s="184"/>
      <c r="DO791" s="184"/>
      <c r="DP791" s="184"/>
      <c r="DQ791" s="184"/>
      <c r="DR791" s="184"/>
      <c r="DS791" s="184"/>
      <c r="DT791" s="184"/>
      <c r="DU791" s="184"/>
      <c r="DV791" s="184"/>
      <c r="DW791" s="184"/>
      <c r="DX791" s="184"/>
      <c r="DY791" s="184"/>
      <c r="DZ791" s="184"/>
      <c r="EA791" s="184"/>
      <c r="EB791" s="184"/>
      <c r="EC791" s="184"/>
      <c r="ED791" s="184"/>
      <c r="EE791" s="184"/>
      <c r="EF791" s="184"/>
      <c r="EG791" s="184"/>
      <c r="EH791" s="184"/>
      <c r="EI791" s="184"/>
      <c r="EJ791" s="184"/>
      <c r="EK791" s="184"/>
      <c r="EL791" s="184"/>
      <c r="EM791" s="184"/>
      <c r="EN791" s="184"/>
      <c r="EO791" s="184"/>
      <c r="EP791" s="184"/>
      <c r="EQ791" s="184"/>
      <c r="ER791" s="184"/>
      <c r="ES791" s="184"/>
      <c r="ET791" s="184"/>
      <c r="EU791" s="184"/>
      <c r="EV791" s="184"/>
      <c r="EW791" s="184"/>
      <c r="EX791" s="184"/>
      <c r="EY791" s="184"/>
      <c r="EZ791" s="184"/>
      <c r="FA791" s="184"/>
      <c r="FB791" s="184"/>
      <c r="FC791" s="184"/>
      <c r="FD791" s="184"/>
      <c r="FE791" s="184"/>
      <c r="FF791" s="184"/>
      <c r="FG791" s="184"/>
      <c r="FH791" s="184"/>
      <c r="FI791" s="184"/>
      <c r="FJ791" s="184"/>
      <c r="FK791" s="184"/>
      <c r="FL791" s="184"/>
      <c r="FM791" s="184"/>
      <c r="FN791" s="184"/>
      <c r="FO791" s="184"/>
      <c r="FP791" s="184"/>
      <c r="FQ791" s="184"/>
      <c r="FR791" s="184"/>
      <c r="FS791" s="184"/>
      <c r="FT791" s="184"/>
      <c r="FU791" s="184"/>
      <c r="FV791" s="184"/>
      <c r="FW791" s="184"/>
      <c r="FX791" s="184"/>
      <c r="FY791" s="184"/>
      <c r="FZ791" s="184"/>
      <c r="GA791" s="184"/>
      <c r="GB791" s="184"/>
      <c r="GC791" s="184"/>
      <c r="GD791" s="184"/>
      <c r="GE791" s="184"/>
      <c r="GF791" s="184"/>
      <c r="GG791" s="184"/>
      <c r="GH791" s="184"/>
      <c r="GI791" s="184"/>
      <c r="GJ791" s="184"/>
      <c r="GK791" s="184"/>
      <c r="GL791" s="184"/>
      <c r="GM791" s="184"/>
      <c r="GN791" s="184"/>
      <c r="GO791" s="184"/>
      <c r="GP791" s="184"/>
      <c r="GQ791" s="184"/>
      <c r="GR791" s="184"/>
      <c r="GS791" s="184"/>
      <c r="GT791" s="184"/>
      <c r="GU791" s="184"/>
      <c r="GV791" s="184"/>
      <c r="GW791" s="184"/>
      <c r="GX791" s="184"/>
      <c r="GY791" s="184"/>
      <c r="GZ791" s="184"/>
      <c r="HA791" s="184"/>
      <c r="HB791" s="184"/>
      <c r="HC791" s="184"/>
      <c r="HD791" s="184"/>
      <c r="HE791" s="184"/>
      <c r="HF791" s="184"/>
      <c r="HG791" s="184"/>
      <c r="HH791" s="184"/>
      <c r="HI791" s="184"/>
      <c r="HJ791" s="184"/>
      <c r="HK791" s="578"/>
      <c r="HL791" s="185"/>
    </row>
    <row r="792" spans="1:220">
      <c r="A792" s="284"/>
      <c r="B792" s="285"/>
      <c r="C792" s="286"/>
      <c r="D792" s="287"/>
      <c r="E792" s="288"/>
      <c r="F792" s="289"/>
      <c r="G792" s="289"/>
      <c r="H792" s="289"/>
      <c r="I792" s="289"/>
      <c r="J792" s="289"/>
      <c r="K792" s="289"/>
      <c r="L792" s="289"/>
      <c r="M792" s="572"/>
      <c r="N792" s="572"/>
      <c r="O792" s="572"/>
      <c r="P792" s="572"/>
      <c r="Q792" s="572"/>
      <c r="R792" s="572"/>
      <c r="S792" s="184"/>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c r="BD792" s="184"/>
      <c r="BE792" s="184"/>
      <c r="BF792" s="184"/>
      <c r="BG792" s="184"/>
      <c r="BH792" s="184"/>
      <c r="BI792" s="184"/>
      <c r="BJ792" s="184"/>
      <c r="BK792" s="184"/>
      <c r="BL792" s="184"/>
      <c r="BM792" s="184"/>
      <c r="BN792" s="184"/>
      <c r="BO792" s="184"/>
      <c r="BP792" s="184"/>
      <c r="BQ792" s="184"/>
      <c r="BR792" s="184"/>
      <c r="BS792" s="184"/>
      <c r="BT792" s="184"/>
      <c r="BU792" s="184"/>
      <c r="BV792" s="184"/>
      <c r="BW792" s="184"/>
      <c r="BX792" s="184"/>
      <c r="BY792" s="184"/>
      <c r="BZ792" s="184"/>
      <c r="CA792" s="184"/>
      <c r="CB792" s="184"/>
      <c r="CC792" s="184"/>
      <c r="CD792" s="184"/>
      <c r="CE792" s="184"/>
      <c r="CF792" s="184"/>
      <c r="CG792" s="184"/>
      <c r="CH792" s="184"/>
      <c r="CI792" s="184"/>
      <c r="CJ792" s="184"/>
      <c r="CK792" s="184"/>
      <c r="CL792" s="184"/>
      <c r="CM792" s="184"/>
      <c r="CN792" s="184"/>
      <c r="CO792" s="184"/>
      <c r="CP792" s="184"/>
      <c r="CQ792" s="184"/>
      <c r="CR792" s="184"/>
      <c r="CS792" s="184"/>
      <c r="CT792" s="184"/>
      <c r="CU792" s="184"/>
      <c r="CV792" s="184"/>
      <c r="CW792" s="184"/>
      <c r="CX792" s="184"/>
      <c r="CY792" s="184"/>
      <c r="CZ792" s="184"/>
      <c r="DA792" s="184"/>
      <c r="DB792" s="184"/>
      <c r="DC792" s="184"/>
      <c r="DD792" s="184"/>
      <c r="DE792" s="184"/>
      <c r="DF792" s="184"/>
      <c r="DG792" s="184"/>
      <c r="DH792" s="184"/>
      <c r="DI792" s="184"/>
      <c r="DJ792" s="184"/>
      <c r="DK792" s="184"/>
      <c r="DL792" s="184"/>
      <c r="DM792" s="184"/>
      <c r="DN792" s="184"/>
      <c r="DO792" s="184"/>
      <c r="DP792" s="184"/>
      <c r="DQ792" s="184"/>
      <c r="DR792" s="184"/>
      <c r="DS792" s="184"/>
      <c r="DT792" s="184"/>
      <c r="DU792" s="184"/>
      <c r="DV792" s="184"/>
      <c r="DW792" s="184"/>
      <c r="DX792" s="184"/>
      <c r="DY792" s="184"/>
      <c r="DZ792" s="184"/>
      <c r="EA792" s="184"/>
      <c r="EB792" s="184"/>
      <c r="EC792" s="184"/>
      <c r="ED792" s="184"/>
      <c r="EE792" s="184"/>
      <c r="EF792" s="184"/>
      <c r="EG792" s="184"/>
      <c r="EH792" s="184"/>
      <c r="EI792" s="184"/>
      <c r="EJ792" s="184"/>
      <c r="EK792" s="184"/>
      <c r="EL792" s="184"/>
      <c r="EM792" s="184"/>
      <c r="EN792" s="184"/>
      <c r="EO792" s="184"/>
      <c r="EP792" s="184"/>
      <c r="EQ792" s="184"/>
      <c r="ER792" s="184"/>
      <c r="ES792" s="184"/>
      <c r="ET792" s="184"/>
      <c r="EU792" s="184"/>
      <c r="EV792" s="184"/>
      <c r="EW792" s="184"/>
      <c r="EX792" s="184"/>
      <c r="EY792" s="184"/>
      <c r="EZ792" s="184"/>
      <c r="FA792" s="184"/>
      <c r="FB792" s="184"/>
      <c r="FC792" s="184"/>
      <c r="FD792" s="184"/>
      <c r="FE792" s="184"/>
      <c r="FF792" s="184"/>
      <c r="FG792" s="184"/>
      <c r="FH792" s="184"/>
      <c r="FI792" s="184"/>
      <c r="FJ792" s="184"/>
      <c r="FK792" s="184"/>
      <c r="FL792" s="184"/>
      <c r="FM792" s="184"/>
      <c r="FN792" s="184"/>
      <c r="FO792" s="184"/>
      <c r="FP792" s="184"/>
      <c r="FQ792" s="184"/>
      <c r="FR792" s="184"/>
      <c r="FS792" s="184"/>
      <c r="FT792" s="184"/>
      <c r="FU792" s="184"/>
      <c r="FV792" s="184"/>
      <c r="FW792" s="184"/>
      <c r="FX792" s="184"/>
      <c r="FY792" s="184"/>
      <c r="FZ792" s="184"/>
      <c r="GA792" s="184"/>
      <c r="GB792" s="184"/>
      <c r="GC792" s="184"/>
      <c r="GD792" s="184"/>
      <c r="GE792" s="184"/>
      <c r="GF792" s="184"/>
      <c r="GG792" s="184"/>
      <c r="GH792" s="184"/>
      <c r="GI792" s="184"/>
      <c r="GJ792" s="184"/>
      <c r="GK792" s="184"/>
      <c r="GL792" s="184"/>
      <c r="GM792" s="184"/>
      <c r="GN792" s="184"/>
      <c r="GO792" s="184"/>
      <c r="GP792" s="184"/>
      <c r="GQ792" s="184"/>
      <c r="GR792" s="184"/>
      <c r="GS792" s="184"/>
      <c r="GT792" s="184"/>
      <c r="GU792" s="184"/>
      <c r="GV792" s="184"/>
      <c r="GW792" s="184"/>
      <c r="GX792" s="184"/>
      <c r="GY792" s="184"/>
      <c r="GZ792" s="184"/>
      <c r="HA792" s="184"/>
      <c r="HB792" s="184"/>
      <c r="HC792" s="184"/>
      <c r="HD792" s="184"/>
      <c r="HE792" s="184"/>
      <c r="HF792" s="184"/>
      <c r="HG792" s="184"/>
      <c r="HH792" s="184"/>
      <c r="HI792" s="184"/>
      <c r="HJ792" s="184"/>
      <c r="HK792" s="578"/>
      <c r="HL792" s="185"/>
    </row>
    <row r="793" spans="1:220">
      <c r="A793" s="284"/>
      <c r="B793" s="285"/>
      <c r="C793" s="286"/>
      <c r="D793" s="287"/>
      <c r="E793" s="288"/>
      <c r="F793" s="289"/>
      <c r="G793" s="289"/>
      <c r="H793" s="289"/>
      <c r="I793" s="289"/>
      <c r="J793" s="289"/>
      <c r="K793" s="289"/>
      <c r="L793" s="289"/>
      <c r="M793" s="572"/>
      <c r="N793" s="572"/>
      <c r="O793" s="572"/>
      <c r="P793" s="572"/>
      <c r="Q793" s="572"/>
      <c r="R793" s="572"/>
      <c r="S793" s="184"/>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c r="BD793" s="184"/>
      <c r="BE793" s="184"/>
      <c r="BF793" s="184"/>
      <c r="BG793" s="184"/>
      <c r="BH793" s="184"/>
      <c r="BI793" s="184"/>
      <c r="BJ793" s="184"/>
      <c r="BK793" s="184"/>
      <c r="BL793" s="184"/>
      <c r="BM793" s="184"/>
      <c r="BN793" s="184"/>
      <c r="BO793" s="184"/>
      <c r="BP793" s="184"/>
      <c r="BQ793" s="184"/>
      <c r="BR793" s="184"/>
      <c r="BS793" s="184"/>
      <c r="BT793" s="184"/>
      <c r="BU793" s="184"/>
      <c r="BV793" s="184"/>
      <c r="BW793" s="184"/>
      <c r="BX793" s="184"/>
      <c r="BY793" s="184"/>
      <c r="BZ793" s="184"/>
      <c r="CA793" s="184"/>
      <c r="CB793" s="184"/>
      <c r="CC793" s="184"/>
      <c r="CD793" s="184"/>
      <c r="CE793" s="184"/>
      <c r="CF793" s="184"/>
      <c r="CG793" s="184"/>
      <c r="CH793" s="184"/>
      <c r="CI793" s="184"/>
      <c r="CJ793" s="184"/>
      <c r="CK793" s="184"/>
      <c r="CL793" s="184"/>
      <c r="CM793" s="184"/>
      <c r="CN793" s="184"/>
      <c r="CO793" s="184"/>
      <c r="CP793" s="184"/>
      <c r="CQ793" s="184"/>
      <c r="CR793" s="184"/>
      <c r="CS793" s="184"/>
      <c r="CT793" s="184"/>
      <c r="CU793" s="184"/>
      <c r="CV793" s="184"/>
      <c r="CW793" s="184"/>
      <c r="CX793" s="184"/>
      <c r="CY793" s="184"/>
      <c r="CZ793" s="184"/>
      <c r="DA793" s="184"/>
      <c r="DB793" s="184"/>
      <c r="DC793" s="184"/>
      <c r="DD793" s="184"/>
      <c r="DE793" s="184"/>
      <c r="DF793" s="184"/>
      <c r="DG793" s="184"/>
      <c r="DH793" s="184"/>
      <c r="DI793" s="184"/>
      <c r="DJ793" s="184"/>
      <c r="DK793" s="184"/>
      <c r="DL793" s="184"/>
      <c r="DM793" s="184"/>
      <c r="DN793" s="184"/>
      <c r="DO793" s="184"/>
      <c r="DP793" s="184"/>
      <c r="DQ793" s="184"/>
      <c r="DR793" s="184"/>
      <c r="DS793" s="184"/>
      <c r="DT793" s="184"/>
      <c r="DU793" s="184"/>
      <c r="DV793" s="184"/>
      <c r="DW793" s="184"/>
      <c r="DX793" s="184"/>
      <c r="DY793" s="184"/>
      <c r="DZ793" s="184"/>
      <c r="EA793" s="184"/>
      <c r="EB793" s="184"/>
      <c r="EC793" s="184"/>
      <c r="ED793" s="184"/>
      <c r="EE793" s="184"/>
      <c r="EF793" s="184"/>
      <c r="EG793" s="184"/>
      <c r="EH793" s="184"/>
      <c r="EI793" s="184"/>
      <c r="EJ793" s="184"/>
      <c r="EK793" s="184"/>
      <c r="EL793" s="184"/>
      <c r="EM793" s="184"/>
      <c r="EN793" s="184"/>
      <c r="EO793" s="184"/>
      <c r="EP793" s="184"/>
      <c r="EQ793" s="184"/>
      <c r="ER793" s="184"/>
      <c r="ES793" s="184"/>
      <c r="ET793" s="184"/>
      <c r="EU793" s="184"/>
      <c r="EV793" s="184"/>
      <c r="EW793" s="184"/>
      <c r="EX793" s="184"/>
      <c r="EY793" s="184"/>
      <c r="EZ793" s="184"/>
      <c r="FA793" s="184"/>
      <c r="FB793" s="184"/>
      <c r="FC793" s="184"/>
      <c r="FD793" s="184"/>
      <c r="FE793" s="184"/>
      <c r="FF793" s="184"/>
      <c r="FG793" s="184"/>
      <c r="FH793" s="184"/>
      <c r="FI793" s="184"/>
      <c r="FJ793" s="184"/>
      <c r="FK793" s="184"/>
      <c r="FL793" s="184"/>
      <c r="FM793" s="184"/>
      <c r="FN793" s="184"/>
      <c r="FO793" s="184"/>
      <c r="FP793" s="184"/>
      <c r="FQ793" s="184"/>
      <c r="FR793" s="184"/>
      <c r="FS793" s="184"/>
      <c r="FT793" s="184"/>
      <c r="FU793" s="184"/>
      <c r="FV793" s="184"/>
      <c r="FW793" s="184"/>
      <c r="FX793" s="184"/>
      <c r="FY793" s="184"/>
      <c r="FZ793" s="184"/>
      <c r="GA793" s="184"/>
      <c r="GB793" s="184"/>
      <c r="GC793" s="184"/>
      <c r="GD793" s="184"/>
      <c r="GE793" s="184"/>
      <c r="GF793" s="184"/>
      <c r="GG793" s="184"/>
      <c r="GH793" s="184"/>
      <c r="GI793" s="184"/>
      <c r="GJ793" s="184"/>
      <c r="GK793" s="184"/>
      <c r="GL793" s="184"/>
      <c r="GM793" s="184"/>
      <c r="GN793" s="184"/>
      <c r="GO793" s="184"/>
      <c r="GP793" s="184"/>
      <c r="GQ793" s="184"/>
      <c r="GR793" s="184"/>
      <c r="GS793" s="184"/>
      <c r="GT793" s="184"/>
      <c r="GU793" s="184"/>
      <c r="GV793" s="184"/>
      <c r="GW793" s="184"/>
      <c r="GX793" s="184"/>
      <c r="GY793" s="184"/>
      <c r="GZ793" s="184"/>
      <c r="HA793" s="184"/>
      <c r="HB793" s="184"/>
      <c r="HC793" s="184"/>
      <c r="HD793" s="184"/>
      <c r="HE793" s="184"/>
      <c r="HF793" s="184"/>
      <c r="HG793" s="184"/>
      <c r="HH793" s="184"/>
      <c r="HI793" s="184"/>
      <c r="HJ793" s="184"/>
      <c r="HK793" s="578"/>
      <c r="HL793" s="185"/>
    </row>
    <row r="794" spans="1:220">
      <c r="A794" s="284"/>
      <c r="B794" s="285"/>
      <c r="C794" s="286"/>
      <c r="D794" s="287"/>
      <c r="E794" s="288"/>
      <c r="F794" s="289"/>
      <c r="G794" s="289"/>
      <c r="H794" s="289"/>
      <c r="I794" s="289"/>
      <c r="J794" s="289"/>
      <c r="K794" s="289"/>
      <c r="L794" s="289"/>
      <c r="M794" s="572"/>
      <c r="N794" s="572"/>
      <c r="O794" s="572"/>
      <c r="P794" s="572"/>
      <c r="Q794" s="572"/>
      <c r="R794" s="572"/>
      <c r="S794" s="184"/>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c r="BD794" s="184"/>
      <c r="BE794" s="184"/>
      <c r="BF794" s="184"/>
      <c r="BG794" s="184"/>
      <c r="BH794" s="184"/>
      <c r="BI794" s="184"/>
      <c r="BJ794" s="184"/>
      <c r="BK794" s="184"/>
      <c r="BL794" s="184"/>
      <c r="BM794" s="184"/>
      <c r="BN794" s="184"/>
      <c r="BO794" s="184"/>
      <c r="BP794" s="184"/>
      <c r="BQ794" s="184"/>
      <c r="BR794" s="184"/>
      <c r="BS794" s="184"/>
      <c r="BT794" s="184"/>
      <c r="BU794" s="184"/>
      <c r="BV794" s="184"/>
      <c r="BW794" s="184"/>
      <c r="BX794" s="184"/>
      <c r="BY794" s="184"/>
      <c r="BZ794" s="184"/>
      <c r="CA794" s="184"/>
      <c r="CB794" s="184"/>
      <c r="CC794" s="184"/>
      <c r="CD794" s="184"/>
      <c r="CE794" s="184"/>
      <c r="CF794" s="184"/>
      <c r="CG794" s="184"/>
      <c r="CH794" s="184"/>
      <c r="CI794" s="184"/>
      <c r="CJ794" s="184"/>
      <c r="CK794" s="184"/>
      <c r="CL794" s="184"/>
      <c r="CM794" s="184"/>
      <c r="CN794" s="184"/>
      <c r="CO794" s="184"/>
      <c r="CP794" s="184"/>
      <c r="CQ794" s="184"/>
      <c r="CR794" s="184"/>
      <c r="CS794" s="184"/>
      <c r="CT794" s="184"/>
      <c r="CU794" s="184"/>
      <c r="CV794" s="184"/>
      <c r="CW794" s="184"/>
      <c r="CX794" s="184"/>
      <c r="CY794" s="184"/>
      <c r="CZ794" s="184"/>
      <c r="DA794" s="184"/>
      <c r="DB794" s="184"/>
      <c r="DC794" s="184"/>
      <c r="DD794" s="184"/>
      <c r="DE794" s="184"/>
      <c r="DF794" s="184"/>
      <c r="DG794" s="184"/>
      <c r="DH794" s="184"/>
      <c r="DI794" s="184"/>
      <c r="DJ794" s="184"/>
      <c r="DK794" s="184"/>
      <c r="DL794" s="184"/>
      <c r="DM794" s="184"/>
      <c r="DN794" s="184"/>
      <c r="DO794" s="184"/>
      <c r="DP794" s="184"/>
      <c r="DQ794" s="184"/>
      <c r="DR794" s="184"/>
      <c r="DS794" s="184"/>
      <c r="DT794" s="184"/>
      <c r="DU794" s="184"/>
      <c r="DV794" s="184"/>
      <c r="DW794" s="184"/>
      <c r="DX794" s="184"/>
      <c r="DY794" s="184"/>
      <c r="DZ794" s="184"/>
      <c r="EA794" s="184"/>
      <c r="EB794" s="184"/>
      <c r="EC794" s="184"/>
      <c r="ED794" s="184"/>
      <c r="EE794" s="184"/>
      <c r="EF794" s="184"/>
      <c r="EG794" s="184"/>
      <c r="EH794" s="184"/>
      <c r="EI794" s="184"/>
      <c r="EJ794" s="184"/>
      <c r="EK794" s="184"/>
      <c r="EL794" s="184"/>
      <c r="EM794" s="184"/>
      <c r="EN794" s="184"/>
      <c r="EO794" s="184"/>
      <c r="EP794" s="184"/>
      <c r="EQ794" s="184"/>
      <c r="ER794" s="184"/>
      <c r="ES794" s="184"/>
      <c r="ET794" s="184"/>
      <c r="EU794" s="184"/>
      <c r="EV794" s="184"/>
      <c r="EW794" s="184"/>
      <c r="EX794" s="184"/>
      <c r="EY794" s="184"/>
      <c r="EZ794" s="184"/>
      <c r="FA794" s="184"/>
      <c r="FB794" s="184"/>
      <c r="FC794" s="184"/>
      <c r="FD794" s="184"/>
      <c r="FE794" s="184"/>
      <c r="FF794" s="184"/>
      <c r="FG794" s="184"/>
      <c r="FH794" s="184"/>
      <c r="FI794" s="184"/>
      <c r="FJ794" s="184"/>
      <c r="FK794" s="184"/>
      <c r="FL794" s="184"/>
      <c r="FM794" s="184"/>
      <c r="FN794" s="184"/>
      <c r="FO794" s="184"/>
      <c r="FP794" s="184"/>
      <c r="FQ794" s="184"/>
      <c r="FR794" s="184"/>
      <c r="FS794" s="184"/>
      <c r="FT794" s="184"/>
      <c r="FU794" s="184"/>
      <c r="FV794" s="184"/>
      <c r="FW794" s="184"/>
      <c r="FX794" s="184"/>
      <c r="FY794" s="184"/>
      <c r="FZ794" s="184"/>
      <c r="GA794" s="184"/>
      <c r="GB794" s="184"/>
      <c r="GC794" s="184"/>
      <c r="GD794" s="184"/>
      <c r="GE794" s="184"/>
      <c r="GF794" s="184"/>
      <c r="GG794" s="184"/>
      <c r="GH794" s="184"/>
      <c r="GI794" s="184"/>
      <c r="GJ794" s="184"/>
      <c r="GK794" s="184"/>
      <c r="GL794" s="184"/>
      <c r="GM794" s="184"/>
      <c r="GN794" s="184"/>
      <c r="GO794" s="184"/>
      <c r="GP794" s="184"/>
      <c r="GQ794" s="184"/>
      <c r="GR794" s="184"/>
      <c r="GS794" s="184"/>
      <c r="GT794" s="184"/>
      <c r="GU794" s="184"/>
      <c r="GV794" s="184"/>
      <c r="GW794" s="184"/>
      <c r="GX794" s="184"/>
      <c r="GY794" s="184"/>
      <c r="GZ794" s="184"/>
      <c r="HA794" s="184"/>
      <c r="HB794" s="184"/>
      <c r="HC794" s="184"/>
      <c r="HD794" s="184"/>
      <c r="HE794" s="184"/>
      <c r="HF794" s="184"/>
      <c r="HG794" s="184"/>
      <c r="HH794" s="184"/>
      <c r="HI794" s="184"/>
      <c r="HJ794" s="184"/>
      <c r="HK794" s="578"/>
      <c r="HL794" s="185"/>
    </row>
    <row r="795" spans="1:220">
      <c r="A795" s="284"/>
      <c r="B795" s="285"/>
      <c r="C795" s="286"/>
      <c r="D795" s="287"/>
      <c r="E795" s="288"/>
      <c r="F795" s="289"/>
      <c r="G795" s="289"/>
      <c r="H795" s="289"/>
      <c r="I795" s="289"/>
      <c r="J795" s="289"/>
      <c r="K795" s="289"/>
      <c r="L795" s="289"/>
      <c r="M795" s="572"/>
      <c r="N795" s="572"/>
      <c r="O795" s="572"/>
      <c r="P795" s="572"/>
      <c r="Q795" s="572"/>
      <c r="R795" s="572"/>
      <c r="S795" s="184"/>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c r="BD795" s="184"/>
      <c r="BE795" s="184"/>
      <c r="BF795" s="184"/>
      <c r="BG795" s="184"/>
      <c r="BH795" s="184"/>
      <c r="BI795" s="184"/>
      <c r="BJ795" s="184"/>
      <c r="BK795" s="184"/>
      <c r="BL795" s="184"/>
      <c r="BM795" s="184"/>
      <c r="BN795" s="184"/>
      <c r="BO795" s="184"/>
      <c r="BP795" s="184"/>
      <c r="BQ795" s="184"/>
      <c r="BR795" s="184"/>
      <c r="BS795" s="184"/>
      <c r="BT795" s="184"/>
      <c r="BU795" s="184"/>
      <c r="BV795" s="184"/>
      <c r="BW795" s="184"/>
      <c r="BX795" s="184"/>
      <c r="BY795" s="184"/>
      <c r="BZ795" s="184"/>
      <c r="CA795" s="184"/>
      <c r="CB795" s="184"/>
      <c r="CC795" s="184"/>
      <c r="CD795" s="184"/>
      <c r="CE795" s="184"/>
      <c r="CF795" s="184"/>
      <c r="CG795" s="184"/>
      <c r="CH795" s="184"/>
      <c r="CI795" s="184"/>
      <c r="CJ795" s="184"/>
      <c r="CK795" s="184"/>
      <c r="CL795" s="184"/>
      <c r="CM795" s="184"/>
      <c r="CN795" s="184"/>
      <c r="CO795" s="184"/>
      <c r="CP795" s="184"/>
      <c r="CQ795" s="184"/>
      <c r="CR795" s="184"/>
      <c r="CS795" s="184"/>
      <c r="CT795" s="184"/>
      <c r="CU795" s="184"/>
      <c r="CV795" s="184"/>
      <c r="CW795" s="184"/>
      <c r="CX795" s="184"/>
      <c r="CY795" s="184"/>
      <c r="CZ795" s="184"/>
      <c r="DA795" s="184"/>
      <c r="DB795" s="184"/>
      <c r="DC795" s="184"/>
      <c r="DD795" s="184"/>
      <c r="DE795" s="184"/>
      <c r="DF795" s="184"/>
      <c r="DG795" s="184"/>
      <c r="DH795" s="184"/>
      <c r="DI795" s="184"/>
      <c r="DJ795" s="184"/>
      <c r="DK795" s="184"/>
      <c r="DL795" s="184"/>
      <c r="DM795" s="184"/>
      <c r="DN795" s="184"/>
      <c r="DO795" s="184"/>
      <c r="DP795" s="184"/>
      <c r="DQ795" s="184"/>
      <c r="DR795" s="184"/>
      <c r="DS795" s="184"/>
      <c r="DT795" s="184"/>
      <c r="DU795" s="184"/>
      <c r="DV795" s="184"/>
      <c r="DW795" s="184"/>
      <c r="DX795" s="184"/>
      <c r="DY795" s="184"/>
      <c r="DZ795" s="184"/>
      <c r="EA795" s="184"/>
      <c r="EB795" s="184"/>
      <c r="EC795" s="184"/>
      <c r="ED795" s="184"/>
      <c r="EE795" s="184"/>
      <c r="EF795" s="184"/>
      <c r="EG795" s="184"/>
      <c r="EH795" s="184"/>
      <c r="EI795" s="184"/>
      <c r="EJ795" s="184"/>
      <c r="EK795" s="184"/>
      <c r="EL795" s="184"/>
      <c r="EM795" s="184"/>
      <c r="EN795" s="184"/>
      <c r="EO795" s="184"/>
      <c r="EP795" s="184"/>
      <c r="EQ795" s="184"/>
      <c r="ER795" s="184"/>
      <c r="ES795" s="184"/>
      <c r="ET795" s="184"/>
      <c r="EU795" s="184"/>
      <c r="EV795" s="184"/>
      <c r="EW795" s="184"/>
      <c r="EX795" s="184"/>
      <c r="EY795" s="184"/>
      <c r="EZ795" s="184"/>
      <c r="FA795" s="184"/>
      <c r="FB795" s="184"/>
      <c r="FC795" s="184"/>
      <c r="FD795" s="184"/>
      <c r="FE795" s="184"/>
      <c r="FF795" s="184"/>
      <c r="FG795" s="184"/>
      <c r="FH795" s="184"/>
      <c r="FI795" s="184"/>
      <c r="FJ795" s="184"/>
      <c r="FK795" s="184"/>
      <c r="FL795" s="184"/>
      <c r="FM795" s="184"/>
      <c r="FN795" s="184"/>
      <c r="FO795" s="184"/>
      <c r="FP795" s="184"/>
      <c r="FQ795" s="184"/>
      <c r="FR795" s="184"/>
      <c r="FS795" s="184"/>
      <c r="FT795" s="184"/>
      <c r="FU795" s="184"/>
      <c r="FV795" s="184"/>
      <c r="FW795" s="184"/>
      <c r="FX795" s="184"/>
      <c r="FY795" s="184"/>
      <c r="FZ795" s="184"/>
      <c r="GA795" s="184"/>
      <c r="GB795" s="184"/>
      <c r="GC795" s="184"/>
      <c r="GD795" s="184"/>
      <c r="GE795" s="184"/>
      <c r="GF795" s="184"/>
      <c r="GG795" s="184"/>
      <c r="GH795" s="184"/>
      <c r="GI795" s="184"/>
      <c r="GJ795" s="184"/>
      <c r="GK795" s="184"/>
      <c r="GL795" s="184"/>
      <c r="GM795" s="184"/>
      <c r="GN795" s="184"/>
      <c r="GO795" s="184"/>
      <c r="GP795" s="184"/>
      <c r="GQ795" s="184"/>
      <c r="GR795" s="184"/>
      <c r="GS795" s="184"/>
      <c r="GT795" s="184"/>
      <c r="GU795" s="184"/>
      <c r="GV795" s="184"/>
      <c r="GW795" s="184"/>
      <c r="GX795" s="184"/>
      <c r="GY795" s="184"/>
      <c r="GZ795" s="184"/>
      <c r="HA795" s="184"/>
      <c r="HB795" s="184"/>
      <c r="HC795" s="184"/>
      <c r="HD795" s="184"/>
      <c r="HE795" s="184"/>
      <c r="HF795" s="184"/>
      <c r="HG795" s="184"/>
      <c r="HH795" s="184"/>
      <c r="HI795" s="184"/>
      <c r="HJ795" s="184"/>
      <c r="HK795" s="578"/>
      <c r="HL795" s="185"/>
    </row>
    <row r="796" spans="1:220">
      <c r="A796" s="284"/>
      <c r="B796" s="285"/>
      <c r="C796" s="286"/>
      <c r="D796" s="287"/>
      <c r="E796" s="288"/>
      <c r="F796" s="289"/>
      <c r="G796" s="289"/>
      <c r="H796" s="289"/>
      <c r="I796" s="289"/>
      <c r="J796" s="289"/>
      <c r="K796" s="289"/>
      <c r="L796" s="289"/>
      <c r="M796" s="572"/>
      <c r="N796" s="572"/>
      <c r="O796" s="572"/>
      <c r="P796" s="572"/>
      <c r="Q796" s="572"/>
      <c r="R796" s="572"/>
      <c r="S796" s="184"/>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c r="BD796" s="184"/>
      <c r="BE796" s="184"/>
      <c r="BF796" s="184"/>
      <c r="BG796" s="184"/>
      <c r="BH796" s="184"/>
      <c r="BI796" s="184"/>
      <c r="BJ796" s="184"/>
      <c r="BK796" s="184"/>
      <c r="BL796" s="184"/>
      <c r="BM796" s="184"/>
      <c r="BN796" s="184"/>
      <c r="BO796" s="184"/>
      <c r="BP796" s="184"/>
      <c r="BQ796" s="184"/>
      <c r="BR796" s="184"/>
      <c r="BS796" s="184"/>
      <c r="BT796" s="184"/>
      <c r="BU796" s="184"/>
      <c r="BV796" s="184"/>
      <c r="BW796" s="184"/>
      <c r="BX796" s="184"/>
      <c r="BY796" s="184"/>
      <c r="BZ796" s="184"/>
      <c r="CA796" s="184"/>
      <c r="CB796" s="184"/>
      <c r="CC796" s="184"/>
      <c r="CD796" s="184"/>
      <c r="CE796" s="184"/>
      <c r="CF796" s="184"/>
      <c r="CG796" s="184"/>
      <c r="CH796" s="184"/>
      <c r="CI796" s="184"/>
      <c r="CJ796" s="184"/>
      <c r="CK796" s="184"/>
      <c r="CL796" s="184"/>
      <c r="CM796" s="184"/>
      <c r="CN796" s="184"/>
      <c r="CO796" s="184"/>
      <c r="CP796" s="184"/>
      <c r="CQ796" s="184"/>
      <c r="CR796" s="184"/>
      <c r="CS796" s="184"/>
      <c r="CT796" s="184"/>
      <c r="CU796" s="184"/>
      <c r="CV796" s="184"/>
      <c r="CW796" s="184"/>
      <c r="CX796" s="184"/>
      <c r="CY796" s="184"/>
      <c r="CZ796" s="184"/>
      <c r="DA796" s="184"/>
      <c r="DB796" s="184"/>
      <c r="DC796" s="184"/>
      <c r="DD796" s="184"/>
      <c r="DE796" s="184"/>
      <c r="DF796" s="184"/>
      <c r="DG796" s="184"/>
      <c r="DH796" s="184"/>
      <c r="DI796" s="184"/>
      <c r="DJ796" s="184"/>
      <c r="DK796" s="184"/>
      <c r="DL796" s="184"/>
      <c r="DM796" s="184"/>
      <c r="DN796" s="184"/>
      <c r="DO796" s="184"/>
      <c r="DP796" s="184"/>
      <c r="DQ796" s="184"/>
      <c r="DR796" s="184"/>
      <c r="DS796" s="184"/>
      <c r="DT796" s="184"/>
      <c r="DU796" s="184"/>
      <c r="DV796" s="184"/>
      <c r="DW796" s="184"/>
      <c r="DX796" s="184"/>
      <c r="DY796" s="184"/>
      <c r="DZ796" s="184"/>
      <c r="EA796" s="184"/>
      <c r="EB796" s="184"/>
      <c r="EC796" s="184"/>
      <c r="ED796" s="184"/>
      <c r="EE796" s="184"/>
      <c r="EF796" s="184"/>
      <c r="EG796" s="184"/>
      <c r="EH796" s="184"/>
      <c r="EI796" s="184"/>
      <c r="EJ796" s="184"/>
      <c r="EK796" s="184"/>
      <c r="EL796" s="184"/>
      <c r="EM796" s="184"/>
      <c r="EN796" s="184"/>
      <c r="EO796" s="184"/>
      <c r="EP796" s="184"/>
      <c r="EQ796" s="184"/>
      <c r="ER796" s="184"/>
      <c r="ES796" s="184"/>
      <c r="ET796" s="184"/>
      <c r="EU796" s="184"/>
      <c r="EV796" s="184"/>
      <c r="EW796" s="184"/>
      <c r="EX796" s="184"/>
      <c r="EY796" s="184"/>
      <c r="EZ796" s="184"/>
      <c r="FA796" s="184"/>
      <c r="FB796" s="184"/>
      <c r="FC796" s="184"/>
      <c r="FD796" s="184"/>
      <c r="FE796" s="184"/>
      <c r="FF796" s="184"/>
      <c r="FG796" s="184"/>
      <c r="FH796" s="184"/>
      <c r="FI796" s="184"/>
      <c r="FJ796" s="184"/>
      <c r="FK796" s="184"/>
      <c r="FL796" s="184"/>
      <c r="FM796" s="184"/>
      <c r="FN796" s="184"/>
      <c r="FO796" s="184"/>
      <c r="FP796" s="184"/>
      <c r="FQ796" s="184"/>
      <c r="FR796" s="184"/>
      <c r="FS796" s="184"/>
      <c r="FT796" s="184"/>
      <c r="FU796" s="184"/>
      <c r="FV796" s="184"/>
      <c r="FW796" s="184"/>
      <c r="FX796" s="184"/>
      <c r="FY796" s="184"/>
      <c r="FZ796" s="184"/>
      <c r="GA796" s="184"/>
      <c r="GB796" s="184"/>
      <c r="GC796" s="184"/>
      <c r="GD796" s="184"/>
      <c r="GE796" s="184"/>
      <c r="GF796" s="184"/>
      <c r="GG796" s="184"/>
      <c r="GH796" s="184"/>
      <c r="GI796" s="184"/>
      <c r="GJ796" s="184"/>
      <c r="GK796" s="184"/>
      <c r="GL796" s="184"/>
      <c r="GM796" s="184"/>
      <c r="GN796" s="184"/>
      <c r="GO796" s="184"/>
      <c r="GP796" s="184"/>
      <c r="GQ796" s="184"/>
      <c r="GR796" s="184"/>
      <c r="GS796" s="184"/>
      <c r="GT796" s="184"/>
      <c r="GU796" s="184"/>
      <c r="GV796" s="184"/>
      <c r="GW796" s="184"/>
      <c r="GX796" s="184"/>
      <c r="GY796" s="184"/>
      <c r="GZ796" s="184"/>
      <c r="HA796" s="184"/>
      <c r="HB796" s="184"/>
      <c r="HC796" s="184"/>
      <c r="HD796" s="184"/>
      <c r="HE796" s="184"/>
      <c r="HF796" s="184"/>
      <c r="HG796" s="184"/>
      <c r="HH796" s="184"/>
      <c r="HI796" s="184"/>
      <c r="HJ796" s="184"/>
      <c r="HK796" s="578"/>
      <c r="HL796" s="185"/>
    </row>
    <row r="797" spans="1:220">
      <c r="A797" s="284"/>
      <c r="B797" s="285"/>
      <c r="C797" s="286"/>
      <c r="D797" s="287"/>
      <c r="E797" s="288"/>
      <c r="F797" s="289"/>
      <c r="G797" s="289"/>
      <c r="H797" s="289"/>
      <c r="I797" s="289"/>
      <c r="J797" s="289"/>
      <c r="K797" s="289"/>
      <c r="L797" s="289"/>
      <c r="M797" s="572"/>
      <c r="N797" s="572"/>
      <c r="O797" s="572"/>
      <c r="P797" s="572"/>
      <c r="Q797" s="572"/>
      <c r="R797" s="572"/>
      <c r="S797" s="184"/>
      <c r="T797" s="184"/>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c r="BW797" s="184"/>
      <c r="BX797" s="184"/>
      <c r="BY797" s="184"/>
      <c r="BZ797" s="184"/>
      <c r="CA797" s="184"/>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c r="CW797" s="184"/>
      <c r="CX797" s="184"/>
      <c r="CY797" s="184"/>
      <c r="CZ797" s="184"/>
      <c r="DA797" s="184"/>
      <c r="DB797" s="184"/>
      <c r="DC797" s="184"/>
      <c r="DD797" s="184"/>
      <c r="DE797" s="184"/>
      <c r="DF797" s="184"/>
      <c r="DG797" s="184"/>
      <c r="DH797" s="184"/>
      <c r="DI797" s="184"/>
      <c r="DJ797" s="184"/>
      <c r="DK797" s="184"/>
      <c r="DL797" s="184"/>
      <c r="DM797" s="184"/>
      <c r="DN797" s="184"/>
      <c r="DO797" s="184"/>
      <c r="DP797" s="184"/>
      <c r="DQ797" s="184"/>
      <c r="DR797" s="184"/>
      <c r="DS797" s="184"/>
      <c r="DT797" s="184"/>
      <c r="DU797" s="184"/>
      <c r="DV797" s="184"/>
      <c r="DW797" s="184"/>
      <c r="DX797" s="184"/>
      <c r="DY797" s="184"/>
      <c r="DZ797" s="184"/>
      <c r="EA797" s="184"/>
      <c r="EB797" s="184"/>
      <c r="EC797" s="184"/>
      <c r="ED797" s="184"/>
      <c r="EE797" s="184"/>
      <c r="EF797" s="184"/>
      <c r="EG797" s="184"/>
      <c r="EH797" s="184"/>
      <c r="EI797" s="184"/>
      <c r="EJ797" s="184"/>
      <c r="EK797" s="184"/>
      <c r="EL797" s="184"/>
      <c r="EM797" s="184"/>
      <c r="EN797" s="184"/>
      <c r="EO797" s="184"/>
      <c r="EP797" s="184"/>
      <c r="EQ797" s="184"/>
      <c r="ER797" s="184"/>
      <c r="ES797" s="184"/>
      <c r="ET797" s="184"/>
      <c r="EU797" s="184"/>
      <c r="EV797" s="184"/>
      <c r="EW797" s="184"/>
      <c r="EX797" s="184"/>
      <c r="EY797" s="184"/>
      <c r="EZ797" s="184"/>
      <c r="FA797" s="184"/>
      <c r="FB797" s="184"/>
      <c r="FC797" s="184"/>
      <c r="FD797" s="184"/>
      <c r="FE797" s="184"/>
      <c r="FF797" s="184"/>
      <c r="FG797" s="184"/>
      <c r="FH797" s="184"/>
      <c r="FI797" s="184"/>
      <c r="FJ797" s="184"/>
      <c r="FK797" s="184"/>
      <c r="FL797" s="184"/>
      <c r="FM797" s="184"/>
      <c r="FN797" s="184"/>
      <c r="FO797" s="184"/>
      <c r="FP797" s="184"/>
      <c r="FQ797" s="184"/>
      <c r="FR797" s="184"/>
      <c r="FS797" s="184"/>
      <c r="FT797" s="184"/>
      <c r="FU797" s="184"/>
      <c r="FV797" s="184"/>
      <c r="FW797" s="184"/>
      <c r="FX797" s="184"/>
      <c r="FY797" s="184"/>
      <c r="FZ797" s="184"/>
      <c r="GA797" s="184"/>
      <c r="GB797" s="184"/>
      <c r="GC797" s="184"/>
      <c r="GD797" s="184"/>
      <c r="GE797" s="184"/>
      <c r="GF797" s="184"/>
      <c r="GG797" s="184"/>
      <c r="GH797" s="184"/>
      <c r="GI797" s="184"/>
      <c r="GJ797" s="184"/>
      <c r="GK797" s="184"/>
      <c r="GL797" s="184"/>
      <c r="GM797" s="184"/>
      <c r="GN797" s="184"/>
      <c r="GO797" s="184"/>
      <c r="GP797" s="184"/>
      <c r="GQ797" s="184"/>
      <c r="GR797" s="184"/>
      <c r="GS797" s="184"/>
      <c r="GT797" s="184"/>
      <c r="GU797" s="184"/>
      <c r="GV797" s="184"/>
      <c r="GW797" s="184"/>
      <c r="GX797" s="184"/>
      <c r="GY797" s="184"/>
      <c r="GZ797" s="184"/>
      <c r="HA797" s="184"/>
      <c r="HB797" s="184"/>
      <c r="HC797" s="184"/>
      <c r="HD797" s="184"/>
      <c r="HE797" s="184"/>
      <c r="HF797" s="184"/>
      <c r="HG797" s="184"/>
      <c r="HH797" s="184"/>
      <c r="HI797" s="184"/>
      <c r="HJ797" s="184"/>
      <c r="HK797" s="578"/>
      <c r="HL797" s="185"/>
    </row>
    <row r="798" spans="1:220">
      <c r="A798" s="284"/>
      <c r="B798" s="285"/>
      <c r="C798" s="286"/>
      <c r="D798" s="287"/>
      <c r="E798" s="288"/>
      <c r="F798" s="289"/>
      <c r="G798" s="289"/>
      <c r="H798" s="289"/>
      <c r="I798" s="289"/>
      <c r="J798" s="289"/>
      <c r="K798" s="289"/>
      <c r="L798" s="289"/>
      <c r="M798" s="572"/>
      <c r="N798" s="572"/>
      <c r="O798" s="572"/>
      <c r="P798" s="572"/>
      <c r="Q798" s="572"/>
      <c r="R798" s="572"/>
      <c r="S798" s="184"/>
      <c r="T798" s="184"/>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c r="BD798" s="184"/>
      <c r="BE798" s="184"/>
      <c r="BF798" s="184"/>
      <c r="BG798" s="184"/>
      <c r="BH798" s="184"/>
      <c r="BI798" s="184"/>
      <c r="BJ798" s="184"/>
      <c r="BK798" s="184"/>
      <c r="BL798" s="184"/>
      <c r="BM798" s="184"/>
      <c r="BN798" s="184"/>
      <c r="BO798" s="184"/>
      <c r="BP798" s="184"/>
      <c r="BQ798" s="184"/>
      <c r="BR798" s="184"/>
      <c r="BS798" s="184"/>
      <c r="BT798" s="184"/>
      <c r="BU798" s="184"/>
      <c r="BV798" s="184"/>
      <c r="BW798" s="184"/>
      <c r="BX798" s="184"/>
      <c r="BY798" s="184"/>
      <c r="BZ798" s="184"/>
      <c r="CA798" s="184"/>
      <c r="CB798" s="184"/>
      <c r="CC798" s="184"/>
      <c r="CD798" s="184"/>
      <c r="CE798" s="184"/>
      <c r="CF798" s="184"/>
      <c r="CG798" s="184"/>
      <c r="CH798" s="184"/>
      <c r="CI798" s="184"/>
      <c r="CJ798" s="184"/>
      <c r="CK798" s="184"/>
      <c r="CL798" s="184"/>
      <c r="CM798" s="184"/>
      <c r="CN798" s="184"/>
      <c r="CO798" s="184"/>
      <c r="CP798" s="184"/>
      <c r="CQ798" s="184"/>
      <c r="CR798" s="184"/>
      <c r="CS798" s="184"/>
      <c r="CT798" s="184"/>
      <c r="CU798" s="184"/>
      <c r="CV798" s="184"/>
      <c r="CW798" s="184"/>
      <c r="CX798" s="184"/>
      <c r="CY798" s="184"/>
      <c r="CZ798" s="184"/>
      <c r="DA798" s="184"/>
      <c r="DB798" s="184"/>
      <c r="DC798" s="184"/>
      <c r="DD798" s="184"/>
      <c r="DE798" s="184"/>
      <c r="DF798" s="184"/>
      <c r="DG798" s="184"/>
      <c r="DH798" s="184"/>
      <c r="DI798" s="184"/>
      <c r="DJ798" s="184"/>
      <c r="DK798" s="184"/>
      <c r="DL798" s="184"/>
      <c r="DM798" s="184"/>
      <c r="DN798" s="184"/>
      <c r="DO798" s="184"/>
      <c r="DP798" s="184"/>
      <c r="DQ798" s="184"/>
      <c r="DR798" s="184"/>
      <c r="DS798" s="184"/>
      <c r="DT798" s="184"/>
      <c r="DU798" s="184"/>
      <c r="DV798" s="184"/>
      <c r="DW798" s="184"/>
      <c r="DX798" s="184"/>
      <c r="DY798" s="184"/>
      <c r="DZ798" s="184"/>
      <c r="EA798" s="184"/>
      <c r="EB798" s="184"/>
      <c r="EC798" s="184"/>
      <c r="ED798" s="184"/>
      <c r="EE798" s="184"/>
      <c r="EF798" s="184"/>
      <c r="EG798" s="184"/>
      <c r="EH798" s="184"/>
      <c r="EI798" s="184"/>
      <c r="EJ798" s="184"/>
      <c r="EK798" s="184"/>
      <c r="EL798" s="184"/>
      <c r="EM798" s="184"/>
      <c r="EN798" s="184"/>
      <c r="EO798" s="184"/>
      <c r="EP798" s="184"/>
      <c r="EQ798" s="184"/>
      <c r="ER798" s="184"/>
      <c r="ES798" s="184"/>
      <c r="ET798" s="184"/>
      <c r="EU798" s="184"/>
      <c r="EV798" s="184"/>
      <c r="EW798" s="184"/>
      <c r="EX798" s="184"/>
      <c r="EY798" s="184"/>
      <c r="EZ798" s="184"/>
      <c r="FA798" s="184"/>
      <c r="FB798" s="184"/>
      <c r="FC798" s="184"/>
      <c r="FD798" s="184"/>
      <c r="FE798" s="184"/>
      <c r="FF798" s="184"/>
      <c r="FG798" s="184"/>
      <c r="FH798" s="184"/>
      <c r="FI798" s="184"/>
      <c r="FJ798" s="184"/>
      <c r="FK798" s="184"/>
      <c r="FL798" s="184"/>
      <c r="FM798" s="184"/>
      <c r="FN798" s="184"/>
      <c r="FO798" s="184"/>
      <c r="FP798" s="184"/>
      <c r="FQ798" s="184"/>
      <c r="FR798" s="184"/>
      <c r="FS798" s="184"/>
      <c r="FT798" s="184"/>
      <c r="FU798" s="184"/>
      <c r="FV798" s="184"/>
      <c r="FW798" s="184"/>
      <c r="FX798" s="184"/>
      <c r="FY798" s="184"/>
      <c r="FZ798" s="184"/>
      <c r="GA798" s="184"/>
      <c r="GB798" s="184"/>
      <c r="GC798" s="184"/>
      <c r="GD798" s="184"/>
      <c r="GE798" s="184"/>
      <c r="GF798" s="184"/>
      <c r="GG798" s="184"/>
      <c r="GH798" s="184"/>
      <c r="GI798" s="184"/>
      <c r="GJ798" s="184"/>
      <c r="GK798" s="184"/>
      <c r="GL798" s="184"/>
      <c r="GM798" s="184"/>
      <c r="GN798" s="184"/>
      <c r="GO798" s="184"/>
      <c r="GP798" s="184"/>
      <c r="GQ798" s="184"/>
      <c r="GR798" s="184"/>
      <c r="GS798" s="184"/>
      <c r="GT798" s="184"/>
      <c r="GU798" s="184"/>
      <c r="GV798" s="184"/>
      <c r="GW798" s="184"/>
      <c r="GX798" s="184"/>
      <c r="GY798" s="184"/>
      <c r="GZ798" s="184"/>
      <c r="HA798" s="184"/>
      <c r="HB798" s="184"/>
      <c r="HC798" s="184"/>
      <c r="HD798" s="184"/>
      <c r="HE798" s="184"/>
      <c r="HF798" s="184"/>
      <c r="HG798" s="184"/>
      <c r="HH798" s="184"/>
      <c r="HI798" s="184"/>
      <c r="HJ798" s="184"/>
      <c r="HK798" s="578"/>
      <c r="HL798" s="185"/>
    </row>
    <row r="799" spans="1:220">
      <c r="A799" s="284"/>
      <c r="B799" s="285"/>
      <c r="C799" s="286"/>
      <c r="D799" s="287"/>
      <c r="E799" s="288"/>
      <c r="F799" s="289"/>
      <c r="G799" s="289"/>
      <c r="H799" s="289"/>
      <c r="I799" s="289"/>
      <c r="J799" s="289"/>
      <c r="K799" s="289"/>
      <c r="L799" s="289"/>
      <c r="M799" s="572"/>
      <c r="N799" s="572"/>
      <c r="O799" s="572"/>
      <c r="P799" s="572"/>
      <c r="Q799" s="572"/>
      <c r="R799" s="572"/>
      <c r="S799" s="184"/>
      <c r="T799" s="184"/>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c r="BD799" s="184"/>
      <c r="BE799" s="184"/>
      <c r="BF799" s="184"/>
      <c r="BG799" s="184"/>
      <c r="BH799" s="184"/>
      <c r="BI799" s="184"/>
      <c r="BJ799" s="184"/>
      <c r="BK799" s="184"/>
      <c r="BL799" s="184"/>
      <c r="BM799" s="184"/>
      <c r="BN799" s="184"/>
      <c r="BO799" s="184"/>
      <c r="BP799" s="184"/>
      <c r="BQ799" s="184"/>
      <c r="BR799" s="184"/>
      <c r="BS799" s="184"/>
      <c r="BT799" s="184"/>
      <c r="BU799" s="184"/>
      <c r="BV799" s="184"/>
      <c r="BW799" s="184"/>
      <c r="BX799" s="184"/>
      <c r="BY799" s="184"/>
      <c r="BZ799" s="184"/>
      <c r="CA799" s="184"/>
      <c r="CB799" s="184"/>
      <c r="CC799" s="184"/>
      <c r="CD799" s="184"/>
      <c r="CE799" s="184"/>
      <c r="CF799" s="184"/>
      <c r="CG799" s="184"/>
      <c r="CH799" s="184"/>
      <c r="CI799" s="184"/>
      <c r="CJ799" s="184"/>
      <c r="CK799" s="184"/>
      <c r="CL799" s="184"/>
      <c r="CM799" s="184"/>
      <c r="CN799" s="184"/>
      <c r="CO799" s="184"/>
      <c r="CP799" s="184"/>
      <c r="CQ799" s="184"/>
      <c r="CR799" s="184"/>
      <c r="CS799" s="184"/>
      <c r="CT799" s="184"/>
      <c r="CU799" s="184"/>
      <c r="CV799" s="184"/>
      <c r="CW799" s="184"/>
      <c r="CX799" s="184"/>
      <c r="CY799" s="184"/>
      <c r="CZ799" s="184"/>
      <c r="DA799" s="184"/>
      <c r="DB799" s="184"/>
      <c r="DC799" s="184"/>
      <c r="DD799" s="184"/>
      <c r="DE799" s="184"/>
      <c r="DF799" s="184"/>
      <c r="DG799" s="184"/>
      <c r="DH799" s="184"/>
      <c r="DI799" s="184"/>
      <c r="DJ799" s="184"/>
      <c r="DK799" s="184"/>
      <c r="DL799" s="184"/>
      <c r="DM799" s="184"/>
      <c r="DN799" s="184"/>
      <c r="DO799" s="184"/>
      <c r="DP799" s="184"/>
      <c r="DQ799" s="184"/>
      <c r="DR799" s="184"/>
      <c r="DS799" s="184"/>
      <c r="DT799" s="184"/>
      <c r="DU799" s="184"/>
      <c r="DV799" s="184"/>
      <c r="DW799" s="184"/>
      <c r="DX799" s="184"/>
      <c r="DY799" s="184"/>
      <c r="DZ799" s="184"/>
      <c r="EA799" s="184"/>
      <c r="EB799" s="184"/>
      <c r="EC799" s="184"/>
      <c r="ED799" s="184"/>
      <c r="EE799" s="184"/>
      <c r="EF799" s="184"/>
      <c r="EG799" s="184"/>
      <c r="EH799" s="184"/>
      <c r="EI799" s="184"/>
      <c r="EJ799" s="184"/>
      <c r="EK799" s="184"/>
      <c r="EL799" s="184"/>
      <c r="EM799" s="184"/>
      <c r="EN799" s="184"/>
      <c r="EO799" s="184"/>
      <c r="EP799" s="184"/>
      <c r="EQ799" s="184"/>
      <c r="ER799" s="184"/>
      <c r="ES799" s="184"/>
      <c r="ET799" s="184"/>
      <c r="EU799" s="184"/>
      <c r="EV799" s="184"/>
      <c r="EW799" s="184"/>
      <c r="EX799" s="184"/>
      <c r="EY799" s="184"/>
      <c r="EZ799" s="184"/>
      <c r="FA799" s="184"/>
      <c r="FB799" s="184"/>
      <c r="FC799" s="184"/>
      <c r="FD799" s="184"/>
      <c r="FE799" s="184"/>
      <c r="FF799" s="184"/>
      <c r="FG799" s="184"/>
      <c r="FH799" s="184"/>
      <c r="FI799" s="184"/>
      <c r="FJ799" s="184"/>
      <c r="FK799" s="184"/>
      <c r="FL799" s="184"/>
      <c r="FM799" s="184"/>
      <c r="FN799" s="184"/>
      <c r="FO799" s="184"/>
      <c r="FP799" s="184"/>
      <c r="FQ799" s="184"/>
      <c r="FR799" s="184"/>
      <c r="FS799" s="184"/>
      <c r="FT799" s="184"/>
      <c r="FU799" s="184"/>
      <c r="FV799" s="184"/>
      <c r="FW799" s="184"/>
      <c r="FX799" s="184"/>
      <c r="FY799" s="184"/>
      <c r="FZ799" s="184"/>
      <c r="GA799" s="184"/>
      <c r="GB799" s="184"/>
      <c r="GC799" s="184"/>
      <c r="GD799" s="184"/>
      <c r="GE799" s="184"/>
      <c r="GF799" s="184"/>
      <c r="GG799" s="184"/>
      <c r="GH799" s="184"/>
      <c r="GI799" s="184"/>
      <c r="GJ799" s="184"/>
      <c r="GK799" s="184"/>
      <c r="GL799" s="184"/>
      <c r="GM799" s="184"/>
      <c r="GN799" s="184"/>
      <c r="GO799" s="184"/>
      <c r="GP799" s="184"/>
      <c r="GQ799" s="184"/>
      <c r="GR799" s="184"/>
      <c r="GS799" s="184"/>
      <c r="GT799" s="184"/>
      <c r="GU799" s="184"/>
      <c r="GV799" s="184"/>
      <c r="GW799" s="184"/>
      <c r="GX799" s="184"/>
      <c r="GY799" s="184"/>
      <c r="GZ799" s="184"/>
      <c r="HA799" s="184"/>
      <c r="HB799" s="184"/>
      <c r="HC799" s="184"/>
      <c r="HD799" s="184"/>
      <c r="HE799" s="184"/>
      <c r="HF799" s="184"/>
      <c r="HG799" s="184"/>
      <c r="HH799" s="184"/>
      <c r="HI799" s="184"/>
      <c r="HJ799" s="184"/>
      <c r="HK799" s="578"/>
      <c r="HL799" s="185"/>
    </row>
    <row r="800" spans="1:220">
      <c r="A800" s="284"/>
      <c r="B800" s="285"/>
      <c r="C800" s="286"/>
      <c r="D800" s="287"/>
      <c r="E800" s="288"/>
      <c r="F800" s="289"/>
      <c r="G800" s="289"/>
      <c r="H800" s="289"/>
      <c r="I800" s="289"/>
      <c r="J800" s="289"/>
      <c r="K800" s="289"/>
      <c r="L800" s="289"/>
      <c r="M800" s="572"/>
      <c r="N800" s="572"/>
      <c r="O800" s="572"/>
      <c r="P800" s="572"/>
      <c r="Q800" s="572"/>
      <c r="R800" s="572"/>
      <c r="S800" s="184"/>
      <c r="T800" s="184"/>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c r="BD800" s="184"/>
      <c r="BE800" s="184"/>
      <c r="BF800" s="184"/>
      <c r="BG800" s="184"/>
      <c r="BH800" s="184"/>
      <c r="BI800" s="184"/>
      <c r="BJ800" s="184"/>
      <c r="BK800" s="184"/>
      <c r="BL800" s="184"/>
      <c r="BM800" s="184"/>
      <c r="BN800" s="184"/>
      <c r="BO800" s="184"/>
      <c r="BP800" s="184"/>
      <c r="BQ800" s="184"/>
      <c r="BR800" s="184"/>
      <c r="BS800" s="184"/>
      <c r="BT800" s="184"/>
      <c r="BU800" s="184"/>
      <c r="BV800" s="184"/>
      <c r="BW800" s="184"/>
      <c r="BX800" s="184"/>
      <c r="BY800" s="184"/>
      <c r="BZ800" s="184"/>
      <c r="CA800" s="184"/>
      <c r="CB800" s="184"/>
      <c r="CC800" s="184"/>
      <c r="CD800" s="184"/>
      <c r="CE800" s="184"/>
      <c r="CF800" s="184"/>
      <c r="CG800" s="184"/>
      <c r="CH800" s="184"/>
      <c r="CI800" s="184"/>
      <c r="CJ800" s="184"/>
      <c r="CK800" s="184"/>
      <c r="CL800" s="184"/>
      <c r="CM800" s="184"/>
      <c r="CN800" s="184"/>
      <c r="CO800" s="184"/>
      <c r="CP800" s="184"/>
      <c r="CQ800" s="184"/>
      <c r="CR800" s="184"/>
      <c r="CS800" s="184"/>
      <c r="CT800" s="184"/>
      <c r="CU800" s="184"/>
      <c r="CV800" s="184"/>
      <c r="CW800" s="184"/>
      <c r="CX800" s="184"/>
      <c r="CY800" s="184"/>
      <c r="CZ800" s="184"/>
      <c r="DA800" s="184"/>
      <c r="DB800" s="184"/>
      <c r="DC800" s="184"/>
      <c r="DD800" s="184"/>
      <c r="DE800" s="184"/>
      <c r="DF800" s="184"/>
      <c r="DG800" s="184"/>
      <c r="DH800" s="184"/>
      <c r="DI800" s="184"/>
      <c r="DJ800" s="184"/>
      <c r="DK800" s="184"/>
      <c r="DL800" s="184"/>
      <c r="DM800" s="184"/>
      <c r="DN800" s="184"/>
      <c r="DO800" s="184"/>
      <c r="DP800" s="184"/>
      <c r="DQ800" s="184"/>
      <c r="DR800" s="184"/>
      <c r="DS800" s="184"/>
      <c r="DT800" s="184"/>
      <c r="DU800" s="184"/>
      <c r="DV800" s="184"/>
      <c r="DW800" s="184"/>
      <c r="DX800" s="184"/>
      <c r="DY800" s="184"/>
      <c r="DZ800" s="184"/>
      <c r="EA800" s="184"/>
      <c r="EB800" s="184"/>
      <c r="EC800" s="184"/>
      <c r="ED800" s="184"/>
      <c r="EE800" s="184"/>
      <c r="EF800" s="184"/>
      <c r="EG800" s="184"/>
      <c r="EH800" s="184"/>
      <c r="EI800" s="184"/>
      <c r="EJ800" s="184"/>
      <c r="EK800" s="184"/>
      <c r="EL800" s="184"/>
      <c r="EM800" s="184"/>
      <c r="EN800" s="184"/>
      <c r="EO800" s="184"/>
      <c r="EP800" s="184"/>
      <c r="EQ800" s="184"/>
      <c r="ER800" s="184"/>
      <c r="ES800" s="184"/>
      <c r="ET800" s="184"/>
      <c r="EU800" s="184"/>
      <c r="EV800" s="184"/>
      <c r="EW800" s="184"/>
      <c r="EX800" s="184"/>
      <c r="EY800" s="184"/>
      <c r="EZ800" s="184"/>
      <c r="FA800" s="184"/>
      <c r="FB800" s="184"/>
      <c r="FC800" s="184"/>
      <c r="FD800" s="184"/>
      <c r="FE800" s="184"/>
      <c r="FF800" s="184"/>
      <c r="FG800" s="184"/>
      <c r="FH800" s="184"/>
      <c r="FI800" s="184"/>
      <c r="FJ800" s="184"/>
      <c r="FK800" s="184"/>
      <c r="FL800" s="184"/>
      <c r="FM800" s="184"/>
      <c r="FN800" s="184"/>
      <c r="FO800" s="184"/>
      <c r="FP800" s="184"/>
      <c r="FQ800" s="184"/>
      <c r="FR800" s="184"/>
      <c r="FS800" s="184"/>
      <c r="FT800" s="184"/>
      <c r="FU800" s="184"/>
      <c r="FV800" s="184"/>
      <c r="FW800" s="184"/>
      <c r="FX800" s="184"/>
      <c r="FY800" s="184"/>
      <c r="FZ800" s="184"/>
      <c r="GA800" s="184"/>
      <c r="GB800" s="184"/>
      <c r="GC800" s="184"/>
      <c r="GD800" s="184"/>
      <c r="GE800" s="184"/>
      <c r="GF800" s="184"/>
      <c r="GG800" s="184"/>
      <c r="GH800" s="184"/>
      <c r="GI800" s="184"/>
      <c r="GJ800" s="184"/>
      <c r="GK800" s="184"/>
      <c r="GL800" s="184"/>
      <c r="GM800" s="184"/>
      <c r="GN800" s="184"/>
      <c r="GO800" s="184"/>
      <c r="GP800" s="184"/>
      <c r="GQ800" s="184"/>
      <c r="GR800" s="184"/>
      <c r="GS800" s="184"/>
      <c r="GT800" s="184"/>
      <c r="GU800" s="184"/>
      <c r="GV800" s="184"/>
      <c r="GW800" s="184"/>
      <c r="GX800" s="184"/>
      <c r="GY800" s="184"/>
      <c r="GZ800" s="184"/>
      <c r="HA800" s="184"/>
      <c r="HB800" s="184"/>
      <c r="HC800" s="184"/>
      <c r="HD800" s="184"/>
      <c r="HE800" s="184"/>
      <c r="HF800" s="184"/>
      <c r="HG800" s="184"/>
      <c r="HH800" s="184"/>
      <c r="HI800" s="184"/>
      <c r="HJ800" s="184"/>
      <c r="HK800" s="578"/>
      <c r="HL800" s="185"/>
    </row>
    <row r="801" spans="1:220">
      <c r="A801" s="284"/>
      <c r="B801" s="285"/>
      <c r="C801" s="286"/>
      <c r="D801" s="287"/>
      <c r="E801" s="288"/>
      <c r="F801" s="289"/>
      <c r="G801" s="289"/>
      <c r="H801" s="289"/>
      <c r="I801" s="289"/>
      <c r="J801" s="289"/>
      <c r="K801" s="289"/>
      <c r="L801" s="289"/>
      <c r="M801" s="572"/>
      <c r="N801" s="572"/>
      <c r="O801" s="572"/>
      <c r="P801" s="572"/>
      <c r="Q801" s="572"/>
      <c r="R801" s="572"/>
      <c r="S801" s="184"/>
      <c r="T801" s="184"/>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c r="BD801" s="184"/>
      <c r="BE801" s="184"/>
      <c r="BF801" s="184"/>
      <c r="BG801" s="184"/>
      <c r="BH801" s="184"/>
      <c r="BI801" s="184"/>
      <c r="BJ801" s="184"/>
      <c r="BK801" s="184"/>
      <c r="BL801" s="184"/>
      <c r="BM801" s="184"/>
      <c r="BN801" s="184"/>
      <c r="BO801" s="184"/>
      <c r="BP801" s="184"/>
      <c r="BQ801" s="184"/>
      <c r="BR801" s="184"/>
      <c r="BS801" s="184"/>
      <c r="BT801" s="184"/>
      <c r="BU801" s="184"/>
      <c r="BV801" s="184"/>
      <c r="BW801" s="184"/>
      <c r="BX801" s="184"/>
      <c r="BY801" s="184"/>
      <c r="BZ801" s="184"/>
      <c r="CA801" s="184"/>
      <c r="CB801" s="184"/>
      <c r="CC801" s="184"/>
      <c r="CD801" s="184"/>
      <c r="CE801" s="184"/>
      <c r="CF801" s="184"/>
      <c r="CG801" s="184"/>
      <c r="CH801" s="184"/>
      <c r="CI801" s="184"/>
      <c r="CJ801" s="184"/>
      <c r="CK801" s="184"/>
      <c r="CL801" s="184"/>
      <c r="CM801" s="184"/>
      <c r="CN801" s="184"/>
      <c r="CO801" s="184"/>
      <c r="CP801" s="184"/>
      <c r="CQ801" s="184"/>
      <c r="CR801" s="184"/>
      <c r="CS801" s="184"/>
      <c r="CT801" s="184"/>
      <c r="CU801" s="184"/>
      <c r="CV801" s="184"/>
      <c r="CW801" s="184"/>
      <c r="CX801" s="184"/>
      <c r="CY801" s="184"/>
      <c r="CZ801" s="184"/>
      <c r="DA801" s="184"/>
      <c r="DB801" s="184"/>
      <c r="DC801" s="184"/>
      <c r="DD801" s="184"/>
      <c r="DE801" s="184"/>
      <c r="DF801" s="184"/>
      <c r="DG801" s="184"/>
      <c r="DH801" s="184"/>
      <c r="DI801" s="184"/>
      <c r="DJ801" s="184"/>
      <c r="DK801" s="184"/>
      <c r="DL801" s="184"/>
      <c r="DM801" s="184"/>
      <c r="DN801" s="184"/>
      <c r="DO801" s="184"/>
      <c r="DP801" s="184"/>
      <c r="DQ801" s="184"/>
      <c r="DR801" s="184"/>
      <c r="DS801" s="184"/>
      <c r="DT801" s="184"/>
      <c r="DU801" s="184"/>
      <c r="DV801" s="184"/>
      <c r="DW801" s="184"/>
      <c r="DX801" s="184"/>
      <c r="DY801" s="184"/>
      <c r="DZ801" s="184"/>
      <c r="EA801" s="184"/>
      <c r="EB801" s="184"/>
      <c r="EC801" s="184"/>
      <c r="ED801" s="184"/>
      <c r="EE801" s="184"/>
      <c r="EF801" s="184"/>
      <c r="EG801" s="184"/>
      <c r="EH801" s="184"/>
      <c r="EI801" s="184"/>
      <c r="EJ801" s="184"/>
      <c r="EK801" s="184"/>
      <c r="EL801" s="184"/>
      <c r="EM801" s="184"/>
      <c r="EN801" s="184"/>
      <c r="EO801" s="184"/>
      <c r="EP801" s="184"/>
      <c r="EQ801" s="184"/>
      <c r="ER801" s="184"/>
      <c r="ES801" s="184"/>
      <c r="ET801" s="184"/>
      <c r="EU801" s="184"/>
      <c r="EV801" s="184"/>
      <c r="EW801" s="184"/>
      <c r="EX801" s="184"/>
      <c r="EY801" s="184"/>
      <c r="EZ801" s="184"/>
      <c r="FA801" s="184"/>
      <c r="FB801" s="184"/>
      <c r="FC801" s="184"/>
      <c r="FD801" s="184"/>
      <c r="FE801" s="184"/>
      <c r="FF801" s="184"/>
      <c r="FG801" s="184"/>
      <c r="FH801" s="184"/>
      <c r="FI801" s="184"/>
      <c r="FJ801" s="184"/>
      <c r="FK801" s="184"/>
      <c r="FL801" s="184"/>
      <c r="FM801" s="184"/>
      <c r="FN801" s="184"/>
      <c r="FO801" s="184"/>
      <c r="FP801" s="184"/>
      <c r="FQ801" s="184"/>
      <c r="FR801" s="184"/>
      <c r="FS801" s="184"/>
      <c r="FT801" s="184"/>
      <c r="FU801" s="184"/>
      <c r="FV801" s="184"/>
      <c r="FW801" s="184"/>
      <c r="FX801" s="184"/>
      <c r="FY801" s="184"/>
      <c r="FZ801" s="184"/>
      <c r="GA801" s="184"/>
      <c r="GB801" s="184"/>
      <c r="GC801" s="184"/>
      <c r="GD801" s="184"/>
      <c r="GE801" s="184"/>
      <c r="GF801" s="184"/>
      <c r="GG801" s="184"/>
      <c r="GH801" s="184"/>
      <c r="GI801" s="184"/>
      <c r="GJ801" s="184"/>
      <c r="GK801" s="184"/>
      <c r="GL801" s="184"/>
      <c r="GM801" s="184"/>
      <c r="GN801" s="184"/>
      <c r="GO801" s="184"/>
      <c r="GP801" s="184"/>
      <c r="GQ801" s="184"/>
      <c r="GR801" s="184"/>
      <c r="GS801" s="184"/>
      <c r="GT801" s="184"/>
      <c r="GU801" s="184"/>
      <c r="GV801" s="184"/>
      <c r="GW801" s="184"/>
      <c r="GX801" s="184"/>
      <c r="GY801" s="184"/>
      <c r="GZ801" s="184"/>
      <c r="HA801" s="184"/>
      <c r="HB801" s="184"/>
      <c r="HC801" s="184"/>
      <c r="HD801" s="184"/>
      <c r="HE801" s="184"/>
      <c r="HF801" s="184"/>
      <c r="HG801" s="184"/>
      <c r="HH801" s="184"/>
      <c r="HI801" s="184"/>
      <c r="HJ801" s="184"/>
      <c r="HK801" s="578"/>
      <c r="HL801" s="185"/>
    </row>
    <row r="802" spans="1:220">
      <c r="A802" s="284"/>
      <c r="B802" s="285"/>
      <c r="C802" s="286"/>
      <c r="D802" s="287"/>
      <c r="E802" s="288"/>
      <c r="F802" s="289"/>
      <c r="G802" s="289"/>
      <c r="H802" s="289"/>
      <c r="I802" s="289"/>
      <c r="J802" s="289"/>
      <c r="K802" s="289"/>
      <c r="L802" s="289"/>
      <c r="M802" s="572"/>
      <c r="N802" s="572"/>
      <c r="O802" s="572"/>
      <c r="P802" s="572"/>
      <c r="Q802" s="572"/>
      <c r="R802" s="572"/>
      <c r="S802" s="184"/>
      <c r="T802" s="184"/>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c r="BD802" s="184"/>
      <c r="BE802" s="184"/>
      <c r="BF802" s="184"/>
      <c r="BG802" s="184"/>
      <c r="BH802" s="184"/>
      <c r="BI802" s="184"/>
      <c r="BJ802" s="184"/>
      <c r="BK802" s="184"/>
      <c r="BL802" s="184"/>
      <c r="BM802" s="184"/>
      <c r="BN802" s="184"/>
      <c r="BO802" s="184"/>
      <c r="BP802" s="184"/>
      <c r="BQ802" s="184"/>
      <c r="BR802" s="184"/>
      <c r="BS802" s="184"/>
      <c r="BT802" s="184"/>
      <c r="BU802" s="184"/>
      <c r="BV802" s="184"/>
      <c r="BW802" s="184"/>
      <c r="BX802" s="184"/>
      <c r="BY802" s="184"/>
      <c r="BZ802" s="184"/>
      <c r="CA802" s="184"/>
      <c r="CB802" s="184"/>
      <c r="CC802" s="184"/>
      <c r="CD802" s="184"/>
      <c r="CE802" s="184"/>
      <c r="CF802" s="184"/>
      <c r="CG802" s="184"/>
      <c r="CH802" s="184"/>
      <c r="CI802" s="184"/>
      <c r="CJ802" s="184"/>
      <c r="CK802" s="184"/>
      <c r="CL802" s="184"/>
      <c r="CM802" s="184"/>
      <c r="CN802" s="184"/>
      <c r="CO802" s="184"/>
      <c r="CP802" s="184"/>
      <c r="CQ802" s="184"/>
      <c r="CR802" s="184"/>
      <c r="CS802" s="184"/>
      <c r="CT802" s="184"/>
      <c r="CU802" s="184"/>
      <c r="CV802" s="184"/>
      <c r="CW802" s="184"/>
      <c r="CX802" s="184"/>
      <c r="CY802" s="184"/>
      <c r="CZ802" s="184"/>
      <c r="DA802" s="184"/>
      <c r="DB802" s="184"/>
      <c r="DC802" s="184"/>
      <c r="DD802" s="184"/>
      <c r="DE802" s="184"/>
      <c r="DF802" s="184"/>
      <c r="DG802" s="184"/>
      <c r="DH802" s="184"/>
      <c r="DI802" s="184"/>
      <c r="DJ802" s="184"/>
      <c r="DK802" s="184"/>
      <c r="DL802" s="184"/>
      <c r="DM802" s="184"/>
      <c r="DN802" s="184"/>
      <c r="DO802" s="184"/>
      <c r="DP802" s="184"/>
      <c r="DQ802" s="184"/>
      <c r="DR802" s="184"/>
      <c r="DS802" s="184"/>
      <c r="DT802" s="184"/>
      <c r="DU802" s="184"/>
      <c r="DV802" s="184"/>
      <c r="DW802" s="184"/>
      <c r="DX802" s="184"/>
      <c r="DY802" s="184"/>
      <c r="DZ802" s="184"/>
      <c r="EA802" s="184"/>
      <c r="EB802" s="184"/>
      <c r="EC802" s="184"/>
      <c r="ED802" s="184"/>
      <c r="EE802" s="184"/>
      <c r="EF802" s="184"/>
      <c r="EG802" s="184"/>
      <c r="EH802" s="184"/>
      <c r="EI802" s="184"/>
      <c r="EJ802" s="184"/>
      <c r="EK802" s="184"/>
      <c r="EL802" s="184"/>
      <c r="EM802" s="184"/>
      <c r="EN802" s="184"/>
      <c r="EO802" s="184"/>
      <c r="EP802" s="184"/>
      <c r="EQ802" s="184"/>
      <c r="ER802" s="184"/>
      <c r="ES802" s="184"/>
      <c r="ET802" s="184"/>
      <c r="EU802" s="184"/>
      <c r="EV802" s="184"/>
      <c r="EW802" s="184"/>
      <c r="EX802" s="184"/>
      <c r="EY802" s="184"/>
      <c r="EZ802" s="184"/>
      <c r="FA802" s="184"/>
      <c r="FB802" s="184"/>
      <c r="FC802" s="184"/>
      <c r="FD802" s="184"/>
      <c r="FE802" s="184"/>
      <c r="FF802" s="184"/>
      <c r="FG802" s="184"/>
      <c r="FH802" s="184"/>
      <c r="FI802" s="184"/>
      <c r="FJ802" s="184"/>
      <c r="FK802" s="184"/>
      <c r="FL802" s="184"/>
      <c r="FM802" s="184"/>
      <c r="FN802" s="184"/>
      <c r="FO802" s="184"/>
      <c r="FP802" s="184"/>
      <c r="FQ802" s="184"/>
      <c r="FR802" s="184"/>
      <c r="FS802" s="184"/>
      <c r="FT802" s="184"/>
      <c r="FU802" s="184"/>
      <c r="FV802" s="184"/>
      <c r="FW802" s="184"/>
      <c r="FX802" s="184"/>
      <c r="FY802" s="184"/>
      <c r="FZ802" s="184"/>
      <c r="GA802" s="184"/>
      <c r="GB802" s="184"/>
      <c r="GC802" s="184"/>
      <c r="GD802" s="184"/>
      <c r="GE802" s="184"/>
      <c r="GF802" s="184"/>
      <c r="GG802" s="184"/>
      <c r="GH802" s="184"/>
      <c r="GI802" s="184"/>
      <c r="GJ802" s="184"/>
      <c r="GK802" s="184"/>
      <c r="GL802" s="184"/>
      <c r="GM802" s="184"/>
      <c r="GN802" s="184"/>
      <c r="GO802" s="184"/>
      <c r="GP802" s="184"/>
      <c r="GQ802" s="184"/>
      <c r="GR802" s="184"/>
      <c r="GS802" s="184"/>
      <c r="GT802" s="184"/>
      <c r="GU802" s="184"/>
      <c r="GV802" s="184"/>
      <c r="GW802" s="184"/>
      <c r="GX802" s="184"/>
      <c r="GY802" s="184"/>
      <c r="GZ802" s="184"/>
      <c r="HA802" s="184"/>
      <c r="HB802" s="184"/>
      <c r="HC802" s="184"/>
      <c r="HD802" s="184"/>
      <c r="HE802" s="184"/>
      <c r="HF802" s="184"/>
      <c r="HG802" s="184"/>
      <c r="HH802" s="184"/>
      <c r="HI802" s="184"/>
      <c r="HJ802" s="184"/>
      <c r="HK802" s="578"/>
      <c r="HL802" s="185"/>
    </row>
    <row r="803" spans="1:220">
      <c r="A803" s="284"/>
      <c r="B803" s="285"/>
      <c r="C803" s="286"/>
      <c r="D803" s="287"/>
      <c r="E803" s="288"/>
      <c r="F803" s="289"/>
      <c r="G803" s="289"/>
      <c r="H803" s="289"/>
      <c r="I803" s="289"/>
      <c r="J803" s="289"/>
      <c r="K803" s="289"/>
      <c r="L803" s="289"/>
      <c r="M803" s="572"/>
      <c r="N803" s="572"/>
      <c r="O803" s="572"/>
      <c r="P803" s="572"/>
      <c r="Q803" s="572"/>
      <c r="R803" s="572"/>
      <c r="S803" s="184"/>
      <c r="T803" s="184"/>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c r="BD803" s="184"/>
      <c r="BE803" s="184"/>
      <c r="BF803" s="184"/>
      <c r="BG803" s="184"/>
      <c r="BH803" s="184"/>
      <c r="BI803" s="184"/>
      <c r="BJ803" s="184"/>
      <c r="BK803" s="184"/>
      <c r="BL803" s="184"/>
      <c r="BM803" s="184"/>
      <c r="BN803" s="184"/>
      <c r="BO803" s="184"/>
      <c r="BP803" s="184"/>
      <c r="BQ803" s="184"/>
      <c r="BR803" s="184"/>
      <c r="BS803" s="184"/>
      <c r="BT803" s="184"/>
      <c r="BU803" s="184"/>
      <c r="BV803" s="184"/>
      <c r="BW803" s="184"/>
      <c r="BX803" s="184"/>
      <c r="BY803" s="184"/>
      <c r="BZ803" s="184"/>
      <c r="CA803" s="184"/>
      <c r="CB803" s="184"/>
      <c r="CC803" s="184"/>
      <c r="CD803" s="184"/>
      <c r="CE803" s="184"/>
      <c r="CF803" s="184"/>
      <c r="CG803" s="184"/>
      <c r="CH803" s="184"/>
      <c r="CI803" s="184"/>
      <c r="CJ803" s="184"/>
      <c r="CK803" s="184"/>
      <c r="CL803" s="184"/>
      <c r="CM803" s="184"/>
      <c r="CN803" s="184"/>
      <c r="CO803" s="184"/>
      <c r="CP803" s="184"/>
      <c r="CQ803" s="184"/>
      <c r="CR803" s="184"/>
      <c r="CS803" s="184"/>
      <c r="CT803" s="184"/>
      <c r="CU803" s="184"/>
      <c r="CV803" s="184"/>
      <c r="CW803" s="184"/>
      <c r="CX803" s="184"/>
      <c r="CY803" s="184"/>
      <c r="CZ803" s="184"/>
      <c r="DA803" s="184"/>
      <c r="DB803" s="184"/>
      <c r="DC803" s="184"/>
      <c r="DD803" s="184"/>
      <c r="DE803" s="184"/>
      <c r="DF803" s="184"/>
      <c r="DG803" s="184"/>
      <c r="DH803" s="184"/>
      <c r="DI803" s="184"/>
      <c r="DJ803" s="184"/>
      <c r="DK803" s="184"/>
      <c r="DL803" s="184"/>
      <c r="DM803" s="184"/>
      <c r="DN803" s="184"/>
      <c r="DO803" s="184"/>
      <c r="DP803" s="184"/>
      <c r="DQ803" s="184"/>
      <c r="DR803" s="184"/>
      <c r="DS803" s="184"/>
      <c r="DT803" s="184"/>
      <c r="DU803" s="184"/>
      <c r="DV803" s="184"/>
      <c r="DW803" s="184"/>
      <c r="DX803" s="184"/>
      <c r="DY803" s="184"/>
      <c r="DZ803" s="184"/>
      <c r="EA803" s="184"/>
      <c r="EB803" s="184"/>
      <c r="EC803" s="184"/>
      <c r="ED803" s="184"/>
      <c r="EE803" s="184"/>
      <c r="EF803" s="184"/>
      <c r="EG803" s="184"/>
      <c r="EH803" s="184"/>
      <c r="EI803" s="184"/>
      <c r="EJ803" s="184"/>
      <c r="EK803" s="184"/>
      <c r="EL803" s="184"/>
      <c r="EM803" s="184"/>
      <c r="EN803" s="184"/>
      <c r="EO803" s="184"/>
      <c r="EP803" s="184"/>
      <c r="EQ803" s="184"/>
      <c r="ER803" s="184"/>
      <c r="ES803" s="184"/>
      <c r="ET803" s="184"/>
      <c r="EU803" s="184"/>
      <c r="EV803" s="184"/>
      <c r="EW803" s="184"/>
      <c r="EX803" s="184"/>
      <c r="EY803" s="184"/>
      <c r="EZ803" s="184"/>
      <c r="FA803" s="184"/>
      <c r="FB803" s="184"/>
      <c r="FC803" s="184"/>
      <c r="FD803" s="184"/>
      <c r="FE803" s="184"/>
      <c r="FF803" s="184"/>
      <c r="FG803" s="184"/>
      <c r="FH803" s="184"/>
      <c r="FI803" s="184"/>
      <c r="FJ803" s="184"/>
      <c r="FK803" s="184"/>
      <c r="FL803" s="184"/>
      <c r="FM803" s="184"/>
      <c r="FN803" s="184"/>
      <c r="FO803" s="184"/>
      <c r="FP803" s="184"/>
      <c r="FQ803" s="184"/>
      <c r="FR803" s="184"/>
      <c r="FS803" s="184"/>
      <c r="FT803" s="184"/>
      <c r="FU803" s="184"/>
      <c r="FV803" s="184"/>
      <c r="FW803" s="184"/>
      <c r="FX803" s="184"/>
      <c r="FY803" s="184"/>
      <c r="FZ803" s="184"/>
      <c r="GA803" s="184"/>
      <c r="GB803" s="184"/>
      <c r="GC803" s="184"/>
      <c r="GD803" s="184"/>
      <c r="GE803" s="184"/>
      <c r="GF803" s="184"/>
      <c r="GG803" s="184"/>
      <c r="GH803" s="184"/>
      <c r="GI803" s="184"/>
      <c r="GJ803" s="184"/>
      <c r="GK803" s="184"/>
      <c r="GL803" s="184"/>
      <c r="GM803" s="184"/>
      <c r="GN803" s="184"/>
      <c r="GO803" s="184"/>
      <c r="GP803" s="184"/>
      <c r="GQ803" s="184"/>
      <c r="GR803" s="184"/>
      <c r="GS803" s="184"/>
      <c r="GT803" s="184"/>
      <c r="GU803" s="184"/>
      <c r="GV803" s="184"/>
      <c r="GW803" s="184"/>
      <c r="GX803" s="184"/>
      <c r="GY803" s="184"/>
      <c r="GZ803" s="184"/>
      <c r="HA803" s="184"/>
      <c r="HB803" s="184"/>
      <c r="HC803" s="184"/>
      <c r="HD803" s="184"/>
      <c r="HE803" s="184"/>
      <c r="HF803" s="184"/>
      <c r="HG803" s="184"/>
      <c r="HH803" s="184"/>
      <c r="HI803" s="184"/>
      <c r="HJ803" s="184"/>
      <c r="HK803" s="578"/>
      <c r="HL803" s="185"/>
    </row>
    <row r="804" spans="1:220">
      <c r="A804" s="284"/>
      <c r="B804" s="285"/>
      <c r="C804" s="286"/>
      <c r="D804" s="287"/>
      <c r="E804" s="288"/>
      <c r="F804" s="289"/>
      <c r="G804" s="289"/>
      <c r="H804" s="289"/>
      <c r="I804" s="289"/>
      <c r="J804" s="289"/>
      <c r="K804" s="289"/>
      <c r="L804" s="289"/>
      <c r="M804" s="572"/>
      <c r="N804" s="572"/>
      <c r="O804" s="572"/>
      <c r="P804" s="572"/>
      <c r="Q804" s="572"/>
      <c r="R804" s="572"/>
      <c r="S804" s="184"/>
      <c r="T804" s="184"/>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c r="BD804" s="184"/>
      <c r="BE804" s="184"/>
      <c r="BF804" s="184"/>
      <c r="BG804" s="184"/>
      <c r="BH804" s="184"/>
      <c r="BI804" s="184"/>
      <c r="BJ804" s="184"/>
      <c r="BK804" s="184"/>
      <c r="BL804" s="184"/>
      <c r="BM804" s="184"/>
      <c r="BN804" s="184"/>
      <c r="BO804" s="184"/>
      <c r="BP804" s="184"/>
      <c r="BQ804" s="184"/>
      <c r="BR804" s="184"/>
      <c r="BS804" s="184"/>
      <c r="BT804" s="184"/>
      <c r="BU804" s="184"/>
      <c r="BV804" s="184"/>
      <c r="BW804" s="184"/>
      <c r="BX804" s="184"/>
      <c r="BY804" s="184"/>
      <c r="BZ804" s="184"/>
      <c r="CA804" s="184"/>
      <c r="CB804" s="184"/>
      <c r="CC804" s="184"/>
      <c r="CD804" s="184"/>
      <c r="CE804" s="184"/>
      <c r="CF804" s="184"/>
      <c r="CG804" s="184"/>
      <c r="CH804" s="184"/>
      <c r="CI804" s="184"/>
      <c r="CJ804" s="184"/>
      <c r="CK804" s="184"/>
      <c r="CL804" s="184"/>
      <c r="CM804" s="184"/>
      <c r="CN804" s="184"/>
      <c r="CO804" s="184"/>
      <c r="CP804" s="184"/>
      <c r="CQ804" s="184"/>
      <c r="CR804" s="184"/>
      <c r="CS804" s="184"/>
      <c r="CT804" s="184"/>
      <c r="CU804" s="184"/>
      <c r="CV804" s="184"/>
      <c r="CW804" s="184"/>
      <c r="CX804" s="184"/>
      <c r="CY804" s="184"/>
      <c r="CZ804" s="184"/>
      <c r="DA804" s="184"/>
      <c r="DB804" s="184"/>
      <c r="DC804" s="184"/>
      <c r="DD804" s="184"/>
      <c r="DE804" s="184"/>
      <c r="DF804" s="184"/>
      <c r="DG804" s="184"/>
      <c r="DH804" s="184"/>
      <c r="DI804" s="184"/>
      <c r="DJ804" s="184"/>
      <c r="DK804" s="184"/>
      <c r="DL804" s="184"/>
      <c r="DM804" s="184"/>
      <c r="DN804" s="184"/>
      <c r="DO804" s="184"/>
      <c r="DP804" s="184"/>
      <c r="DQ804" s="184"/>
      <c r="DR804" s="184"/>
      <c r="DS804" s="184"/>
      <c r="DT804" s="184"/>
      <c r="DU804" s="184"/>
      <c r="DV804" s="184"/>
      <c r="DW804" s="184"/>
      <c r="DX804" s="184"/>
      <c r="DY804" s="184"/>
      <c r="DZ804" s="184"/>
      <c r="EA804" s="184"/>
      <c r="EB804" s="184"/>
      <c r="EC804" s="184"/>
      <c r="ED804" s="184"/>
      <c r="EE804" s="184"/>
      <c r="EF804" s="184"/>
      <c r="EG804" s="184"/>
      <c r="EH804" s="184"/>
      <c r="EI804" s="184"/>
      <c r="EJ804" s="184"/>
      <c r="EK804" s="184"/>
      <c r="EL804" s="184"/>
      <c r="EM804" s="184"/>
      <c r="EN804" s="184"/>
      <c r="EO804" s="184"/>
      <c r="EP804" s="184"/>
      <c r="EQ804" s="184"/>
      <c r="ER804" s="184"/>
      <c r="ES804" s="184"/>
      <c r="ET804" s="184"/>
      <c r="EU804" s="184"/>
      <c r="EV804" s="184"/>
      <c r="EW804" s="184"/>
      <c r="EX804" s="184"/>
      <c r="EY804" s="184"/>
      <c r="EZ804" s="184"/>
      <c r="FA804" s="184"/>
      <c r="FB804" s="184"/>
      <c r="FC804" s="184"/>
      <c r="FD804" s="184"/>
      <c r="FE804" s="184"/>
      <c r="FF804" s="184"/>
      <c r="FG804" s="184"/>
      <c r="FH804" s="184"/>
      <c r="FI804" s="184"/>
      <c r="FJ804" s="184"/>
      <c r="FK804" s="184"/>
      <c r="FL804" s="184"/>
      <c r="FM804" s="184"/>
      <c r="FN804" s="184"/>
      <c r="FO804" s="184"/>
      <c r="FP804" s="184"/>
      <c r="FQ804" s="184"/>
      <c r="FR804" s="184"/>
      <c r="FS804" s="184"/>
      <c r="FT804" s="184"/>
      <c r="FU804" s="184"/>
      <c r="FV804" s="184"/>
      <c r="FW804" s="184"/>
      <c r="FX804" s="184"/>
      <c r="FY804" s="184"/>
      <c r="FZ804" s="184"/>
      <c r="GA804" s="184"/>
      <c r="GB804" s="184"/>
      <c r="GC804" s="184"/>
      <c r="GD804" s="184"/>
      <c r="GE804" s="184"/>
      <c r="GF804" s="184"/>
      <c r="GG804" s="184"/>
      <c r="GH804" s="184"/>
      <c r="GI804" s="184"/>
      <c r="GJ804" s="184"/>
      <c r="GK804" s="184"/>
      <c r="GL804" s="184"/>
      <c r="GM804" s="184"/>
      <c r="GN804" s="184"/>
      <c r="GO804" s="184"/>
      <c r="GP804" s="184"/>
      <c r="GQ804" s="184"/>
      <c r="GR804" s="184"/>
      <c r="GS804" s="184"/>
      <c r="GT804" s="184"/>
      <c r="GU804" s="184"/>
      <c r="GV804" s="184"/>
      <c r="GW804" s="184"/>
      <c r="GX804" s="184"/>
      <c r="GY804" s="184"/>
      <c r="GZ804" s="184"/>
      <c r="HA804" s="184"/>
      <c r="HB804" s="184"/>
      <c r="HC804" s="184"/>
      <c r="HD804" s="184"/>
      <c r="HE804" s="184"/>
      <c r="HF804" s="184"/>
      <c r="HG804" s="184"/>
      <c r="HH804" s="184"/>
      <c r="HI804" s="184"/>
      <c r="HJ804" s="184"/>
      <c r="HK804" s="578"/>
      <c r="HL804" s="185"/>
    </row>
    <row r="805" spans="1:220">
      <c r="A805" s="284"/>
      <c r="B805" s="285"/>
      <c r="C805" s="286"/>
      <c r="D805" s="287"/>
      <c r="E805" s="288"/>
      <c r="F805" s="289"/>
      <c r="G805" s="289"/>
      <c r="H805" s="289"/>
      <c r="I805" s="289"/>
      <c r="J805" s="289"/>
      <c r="K805" s="289"/>
      <c r="L805" s="289"/>
      <c r="M805" s="572"/>
      <c r="N805" s="572"/>
      <c r="O805" s="572"/>
      <c r="P805" s="572"/>
      <c r="Q805" s="572"/>
      <c r="R805" s="572"/>
      <c r="S805" s="184"/>
      <c r="T805" s="184"/>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c r="BD805" s="184"/>
      <c r="BE805" s="184"/>
      <c r="BF805" s="184"/>
      <c r="BG805" s="184"/>
      <c r="BH805" s="184"/>
      <c r="BI805" s="184"/>
      <c r="BJ805" s="184"/>
      <c r="BK805" s="184"/>
      <c r="BL805" s="184"/>
      <c r="BM805" s="184"/>
      <c r="BN805" s="184"/>
      <c r="BO805" s="184"/>
      <c r="BP805" s="184"/>
      <c r="BQ805" s="184"/>
      <c r="BR805" s="184"/>
      <c r="BS805" s="184"/>
      <c r="BT805" s="184"/>
      <c r="BU805" s="184"/>
      <c r="BV805" s="184"/>
      <c r="BW805" s="184"/>
      <c r="BX805" s="184"/>
      <c r="BY805" s="184"/>
      <c r="BZ805" s="184"/>
      <c r="CA805" s="184"/>
      <c r="CB805" s="184"/>
      <c r="CC805" s="184"/>
      <c r="CD805" s="184"/>
      <c r="CE805" s="184"/>
      <c r="CF805" s="184"/>
      <c r="CG805" s="184"/>
      <c r="CH805" s="184"/>
      <c r="CI805" s="184"/>
      <c r="CJ805" s="184"/>
      <c r="CK805" s="184"/>
      <c r="CL805" s="184"/>
      <c r="CM805" s="184"/>
      <c r="CN805" s="184"/>
      <c r="CO805" s="184"/>
      <c r="CP805" s="184"/>
      <c r="CQ805" s="184"/>
      <c r="CR805" s="184"/>
      <c r="CS805" s="184"/>
      <c r="CT805" s="184"/>
      <c r="CU805" s="184"/>
      <c r="CV805" s="184"/>
      <c r="CW805" s="184"/>
      <c r="CX805" s="184"/>
      <c r="CY805" s="184"/>
      <c r="CZ805" s="184"/>
      <c r="DA805" s="184"/>
      <c r="DB805" s="184"/>
      <c r="DC805" s="184"/>
      <c r="DD805" s="184"/>
      <c r="DE805" s="184"/>
      <c r="DF805" s="184"/>
      <c r="DG805" s="184"/>
      <c r="DH805" s="184"/>
      <c r="DI805" s="184"/>
      <c r="DJ805" s="184"/>
      <c r="DK805" s="184"/>
      <c r="DL805" s="184"/>
      <c r="DM805" s="184"/>
      <c r="DN805" s="184"/>
      <c r="DO805" s="184"/>
      <c r="DP805" s="184"/>
      <c r="DQ805" s="184"/>
      <c r="DR805" s="184"/>
      <c r="DS805" s="184"/>
      <c r="DT805" s="184"/>
      <c r="DU805" s="184"/>
      <c r="DV805" s="184"/>
      <c r="DW805" s="184"/>
      <c r="DX805" s="184"/>
      <c r="DY805" s="184"/>
      <c r="DZ805" s="184"/>
      <c r="EA805" s="184"/>
      <c r="EB805" s="184"/>
      <c r="EC805" s="184"/>
      <c r="ED805" s="184"/>
      <c r="EE805" s="184"/>
      <c r="EF805" s="184"/>
      <c r="EG805" s="184"/>
      <c r="EH805" s="184"/>
      <c r="EI805" s="184"/>
      <c r="EJ805" s="184"/>
      <c r="EK805" s="184"/>
      <c r="EL805" s="184"/>
      <c r="EM805" s="184"/>
      <c r="EN805" s="184"/>
      <c r="EO805" s="184"/>
      <c r="EP805" s="184"/>
      <c r="EQ805" s="184"/>
      <c r="ER805" s="184"/>
      <c r="ES805" s="184"/>
      <c r="ET805" s="184"/>
      <c r="EU805" s="184"/>
      <c r="EV805" s="184"/>
      <c r="EW805" s="184"/>
      <c r="EX805" s="184"/>
      <c r="EY805" s="184"/>
      <c r="EZ805" s="184"/>
      <c r="FA805" s="184"/>
      <c r="FB805" s="184"/>
      <c r="FC805" s="184"/>
      <c r="FD805" s="184"/>
      <c r="FE805" s="184"/>
      <c r="FF805" s="184"/>
      <c r="FG805" s="184"/>
      <c r="FH805" s="184"/>
      <c r="FI805" s="184"/>
      <c r="FJ805" s="184"/>
      <c r="FK805" s="184"/>
      <c r="FL805" s="184"/>
      <c r="FM805" s="184"/>
      <c r="FN805" s="184"/>
      <c r="FO805" s="184"/>
      <c r="FP805" s="184"/>
      <c r="FQ805" s="184"/>
      <c r="FR805" s="184"/>
      <c r="FS805" s="184"/>
      <c r="FT805" s="184"/>
      <c r="FU805" s="184"/>
      <c r="FV805" s="184"/>
      <c r="FW805" s="184"/>
      <c r="FX805" s="184"/>
      <c r="FY805" s="184"/>
      <c r="FZ805" s="184"/>
      <c r="GA805" s="184"/>
      <c r="GB805" s="184"/>
      <c r="GC805" s="184"/>
      <c r="GD805" s="184"/>
      <c r="GE805" s="184"/>
      <c r="GF805" s="184"/>
      <c r="GG805" s="184"/>
      <c r="GH805" s="184"/>
      <c r="GI805" s="184"/>
      <c r="GJ805" s="184"/>
      <c r="GK805" s="184"/>
      <c r="GL805" s="184"/>
      <c r="GM805" s="184"/>
      <c r="GN805" s="184"/>
      <c r="GO805" s="184"/>
      <c r="GP805" s="184"/>
      <c r="GQ805" s="184"/>
      <c r="GR805" s="184"/>
      <c r="GS805" s="184"/>
      <c r="GT805" s="184"/>
      <c r="GU805" s="184"/>
      <c r="GV805" s="184"/>
      <c r="GW805" s="184"/>
      <c r="GX805" s="184"/>
      <c r="GY805" s="184"/>
      <c r="GZ805" s="184"/>
      <c r="HA805" s="184"/>
      <c r="HB805" s="184"/>
      <c r="HC805" s="184"/>
      <c r="HD805" s="184"/>
      <c r="HE805" s="184"/>
      <c r="HF805" s="184"/>
      <c r="HG805" s="184"/>
      <c r="HH805" s="184"/>
      <c r="HI805" s="184"/>
      <c r="HJ805" s="184"/>
      <c r="HK805" s="578"/>
      <c r="HL805" s="185"/>
    </row>
    <row r="806" spans="1:220">
      <c r="A806" s="284"/>
      <c r="B806" s="285"/>
      <c r="C806" s="286"/>
      <c r="D806" s="287"/>
      <c r="E806" s="288"/>
      <c r="F806" s="289"/>
      <c r="G806" s="289"/>
      <c r="H806" s="289"/>
      <c r="I806" s="289"/>
      <c r="J806" s="289"/>
      <c r="K806" s="289"/>
      <c r="L806" s="289"/>
      <c r="M806" s="572"/>
      <c r="N806" s="572"/>
      <c r="O806" s="572"/>
      <c r="P806" s="572"/>
      <c r="Q806" s="572"/>
      <c r="R806" s="572"/>
      <c r="S806" s="184"/>
      <c r="T806" s="184"/>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c r="BD806" s="184"/>
      <c r="BE806" s="184"/>
      <c r="BF806" s="184"/>
      <c r="BG806" s="184"/>
      <c r="BH806" s="184"/>
      <c r="BI806" s="184"/>
      <c r="BJ806" s="184"/>
      <c r="BK806" s="184"/>
      <c r="BL806" s="184"/>
      <c r="BM806" s="184"/>
      <c r="BN806" s="184"/>
      <c r="BO806" s="184"/>
      <c r="BP806" s="184"/>
      <c r="BQ806" s="184"/>
      <c r="BR806" s="184"/>
      <c r="BS806" s="184"/>
      <c r="BT806" s="184"/>
      <c r="BU806" s="184"/>
      <c r="BV806" s="184"/>
      <c r="BW806" s="184"/>
      <c r="BX806" s="184"/>
      <c r="BY806" s="184"/>
      <c r="BZ806" s="184"/>
      <c r="CA806" s="184"/>
      <c r="CB806" s="184"/>
      <c r="CC806" s="184"/>
      <c r="CD806" s="184"/>
      <c r="CE806" s="184"/>
      <c r="CF806" s="184"/>
      <c r="CG806" s="184"/>
      <c r="CH806" s="184"/>
      <c r="CI806" s="184"/>
      <c r="CJ806" s="184"/>
      <c r="CK806" s="184"/>
      <c r="CL806" s="184"/>
      <c r="CM806" s="184"/>
      <c r="CN806" s="184"/>
      <c r="CO806" s="184"/>
      <c r="CP806" s="184"/>
      <c r="CQ806" s="184"/>
      <c r="CR806" s="184"/>
      <c r="CS806" s="184"/>
      <c r="CT806" s="184"/>
      <c r="CU806" s="184"/>
      <c r="CV806" s="184"/>
      <c r="CW806" s="184"/>
      <c r="CX806" s="184"/>
      <c r="CY806" s="184"/>
      <c r="CZ806" s="184"/>
      <c r="DA806" s="184"/>
      <c r="DB806" s="184"/>
      <c r="DC806" s="184"/>
      <c r="DD806" s="184"/>
      <c r="DE806" s="184"/>
      <c r="DF806" s="184"/>
      <c r="DG806" s="184"/>
      <c r="DH806" s="184"/>
      <c r="DI806" s="184"/>
      <c r="DJ806" s="184"/>
      <c r="DK806" s="184"/>
      <c r="DL806" s="184"/>
      <c r="DM806" s="184"/>
      <c r="DN806" s="184"/>
      <c r="DO806" s="184"/>
      <c r="DP806" s="184"/>
      <c r="DQ806" s="184"/>
      <c r="DR806" s="184"/>
      <c r="DS806" s="184"/>
      <c r="DT806" s="184"/>
      <c r="DU806" s="184"/>
      <c r="DV806" s="184"/>
      <c r="DW806" s="184"/>
      <c r="DX806" s="184"/>
      <c r="DY806" s="184"/>
      <c r="DZ806" s="184"/>
      <c r="EA806" s="184"/>
      <c r="EB806" s="184"/>
      <c r="EC806" s="184"/>
      <c r="ED806" s="184"/>
      <c r="EE806" s="184"/>
      <c r="EF806" s="184"/>
      <c r="EG806" s="184"/>
      <c r="EH806" s="184"/>
      <c r="EI806" s="184"/>
      <c r="EJ806" s="184"/>
      <c r="EK806" s="184"/>
      <c r="EL806" s="184"/>
      <c r="EM806" s="184"/>
      <c r="EN806" s="184"/>
      <c r="EO806" s="184"/>
      <c r="EP806" s="184"/>
      <c r="EQ806" s="184"/>
      <c r="ER806" s="184"/>
      <c r="ES806" s="184"/>
      <c r="ET806" s="184"/>
      <c r="EU806" s="184"/>
      <c r="EV806" s="184"/>
      <c r="EW806" s="184"/>
      <c r="EX806" s="184"/>
      <c r="EY806" s="184"/>
      <c r="EZ806" s="184"/>
      <c r="FA806" s="184"/>
      <c r="FB806" s="184"/>
      <c r="FC806" s="184"/>
      <c r="FD806" s="184"/>
      <c r="FE806" s="184"/>
      <c r="FF806" s="184"/>
      <c r="FG806" s="184"/>
      <c r="FH806" s="184"/>
      <c r="FI806" s="184"/>
      <c r="FJ806" s="184"/>
      <c r="FK806" s="184"/>
      <c r="FL806" s="184"/>
      <c r="FM806" s="184"/>
      <c r="FN806" s="184"/>
      <c r="FO806" s="184"/>
      <c r="FP806" s="184"/>
      <c r="FQ806" s="184"/>
      <c r="FR806" s="184"/>
      <c r="FS806" s="184"/>
      <c r="FT806" s="184"/>
      <c r="FU806" s="184"/>
      <c r="FV806" s="184"/>
      <c r="FW806" s="184"/>
      <c r="FX806" s="184"/>
      <c r="FY806" s="184"/>
      <c r="FZ806" s="184"/>
      <c r="GA806" s="184"/>
      <c r="GB806" s="184"/>
      <c r="GC806" s="184"/>
      <c r="GD806" s="184"/>
      <c r="GE806" s="184"/>
      <c r="GF806" s="184"/>
      <c r="GG806" s="184"/>
      <c r="GH806" s="184"/>
      <c r="GI806" s="184"/>
      <c r="GJ806" s="184"/>
      <c r="GK806" s="184"/>
      <c r="GL806" s="184"/>
      <c r="GM806" s="184"/>
      <c r="GN806" s="184"/>
      <c r="GO806" s="184"/>
      <c r="GP806" s="184"/>
      <c r="GQ806" s="184"/>
      <c r="GR806" s="184"/>
      <c r="GS806" s="184"/>
      <c r="GT806" s="184"/>
      <c r="GU806" s="184"/>
      <c r="GV806" s="184"/>
      <c r="GW806" s="184"/>
      <c r="GX806" s="184"/>
      <c r="GY806" s="184"/>
      <c r="GZ806" s="184"/>
      <c r="HA806" s="184"/>
      <c r="HB806" s="184"/>
      <c r="HC806" s="184"/>
      <c r="HD806" s="184"/>
      <c r="HE806" s="184"/>
      <c r="HF806" s="184"/>
      <c r="HG806" s="184"/>
      <c r="HH806" s="184"/>
      <c r="HI806" s="184"/>
      <c r="HJ806" s="184"/>
      <c r="HK806" s="578"/>
      <c r="HL806" s="185"/>
    </row>
    <row r="807" spans="1:220">
      <c r="A807" s="284"/>
      <c r="B807" s="285"/>
      <c r="C807" s="286"/>
      <c r="D807" s="287"/>
      <c r="E807" s="288"/>
      <c r="F807" s="289"/>
      <c r="G807" s="289"/>
      <c r="H807" s="289"/>
      <c r="I807" s="289"/>
      <c r="J807" s="289"/>
      <c r="K807" s="289"/>
      <c r="L807" s="289"/>
      <c r="M807" s="572"/>
      <c r="N807" s="572"/>
      <c r="O807" s="572"/>
      <c r="P807" s="572"/>
      <c r="Q807" s="572"/>
      <c r="R807" s="572"/>
      <c r="S807" s="184"/>
      <c r="T807" s="184"/>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c r="BD807" s="184"/>
      <c r="BE807" s="184"/>
      <c r="BF807" s="184"/>
      <c r="BG807" s="184"/>
      <c r="BH807" s="184"/>
      <c r="BI807" s="184"/>
      <c r="BJ807" s="184"/>
      <c r="BK807" s="184"/>
      <c r="BL807" s="184"/>
      <c r="BM807" s="184"/>
      <c r="BN807" s="184"/>
      <c r="BO807" s="184"/>
      <c r="BP807" s="184"/>
      <c r="BQ807" s="184"/>
      <c r="BR807" s="184"/>
      <c r="BS807" s="184"/>
      <c r="BT807" s="184"/>
      <c r="BU807" s="184"/>
      <c r="BV807" s="184"/>
      <c r="BW807" s="184"/>
      <c r="BX807" s="184"/>
      <c r="BY807" s="184"/>
      <c r="BZ807" s="184"/>
      <c r="CA807" s="184"/>
      <c r="CB807" s="184"/>
      <c r="CC807" s="184"/>
      <c r="CD807" s="184"/>
      <c r="CE807" s="184"/>
      <c r="CF807" s="184"/>
      <c r="CG807" s="184"/>
      <c r="CH807" s="184"/>
      <c r="CI807" s="184"/>
      <c r="CJ807" s="184"/>
      <c r="CK807" s="184"/>
      <c r="CL807" s="184"/>
      <c r="CM807" s="184"/>
      <c r="CN807" s="184"/>
      <c r="CO807" s="184"/>
      <c r="CP807" s="184"/>
      <c r="CQ807" s="184"/>
      <c r="CR807" s="184"/>
      <c r="CS807" s="184"/>
      <c r="CT807" s="184"/>
      <c r="CU807" s="184"/>
      <c r="CV807" s="184"/>
      <c r="CW807" s="184"/>
      <c r="CX807" s="184"/>
      <c r="CY807" s="184"/>
      <c r="CZ807" s="184"/>
      <c r="DA807" s="184"/>
      <c r="DB807" s="184"/>
      <c r="DC807" s="184"/>
      <c r="DD807" s="184"/>
      <c r="DE807" s="184"/>
      <c r="DF807" s="184"/>
      <c r="DG807" s="184"/>
      <c r="DH807" s="184"/>
      <c r="DI807" s="184"/>
      <c r="DJ807" s="184"/>
      <c r="DK807" s="184"/>
      <c r="DL807" s="184"/>
      <c r="DM807" s="184"/>
      <c r="DN807" s="184"/>
      <c r="DO807" s="184"/>
      <c r="DP807" s="184"/>
      <c r="DQ807" s="184"/>
      <c r="DR807" s="184"/>
      <c r="DS807" s="184"/>
      <c r="DT807" s="184"/>
      <c r="DU807" s="184"/>
      <c r="DV807" s="184"/>
      <c r="DW807" s="184"/>
      <c r="DX807" s="184"/>
      <c r="DY807" s="184"/>
      <c r="DZ807" s="184"/>
      <c r="EA807" s="184"/>
      <c r="EB807" s="184"/>
      <c r="EC807" s="184"/>
      <c r="ED807" s="184"/>
      <c r="EE807" s="184"/>
      <c r="EF807" s="184"/>
      <c r="EG807" s="184"/>
      <c r="EH807" s="184"/>
      <c r="EI807" s="184"/>
      <c r="EJ807" s="184"/>
      <c r="EK807" s="184"/>
      <c r="EL807" s="184"/>
      <c r="EM807" s="184"/>
      <c r="EN807" s="184"/>
      <c r="EO807" s="184"/>
      <c r="EP807" s="184"/>
      <c r="EQ807" s="184"/>
      <c r="ER807" s="184"/>
      <c r="ES807" s="184"/>
      <c r="ET807" s="184"/>
      <c r="EU807" s="184"/>
      <c r="EV807" s="184"/>
      <c r="EW807" s="184"/>
      <c r="EX807" s="184"/>
      <c r="EY807" s="184"/>
      <c r="EZ807" s="184"/>
      <c r="FA807" s="184"/>
      <c r="FB807" s="184"/>
      <c r="FC807" s="184"/>
      <c r="FD807" s="184"/>
      <c r="FE807" s="184"/>
      <c r="FF807" s="184"/>
      <c r="FG807" s="184"/>
      <c r="FH807" s="184"/>
      <c r="FI807" s="184"/>
      <c r="FJ807" s="184"/>
      <c r="FK807" s="184"/>
      <c r="FL807" s="184"/>
      <c r="FM807" s="184"/>
      <c r="FN807" s="184"/>
      <c r="FO807" s="184"/>
      <c r="FP807" s="184"/>
      <c r="FQ807" s="184"/>
      <c r="FR807" s="184"/>
      <c r="FS807" s="184"/>
      <c r="FT807" s="184"/>
      <c r="FU807" s="184"/>
      <c r="FV807" s="184"/>
      <c r="FW807" s="184"/>
      <c r="FX807" s="184"/>
      <c r="FY807" s="184"/>
      <c r="FZ807" s="184"/>
      <c r="GA807" s="184"/>
      <c r="GB807" s="184"/>
      <c r="GC807" s="184"/>
      <c r="GD807" s="184"/>
      <c r="GE807" s="184"/>
      <c r="GF807" s="184"/>
      <c r="GG807" s="184"/>
      <c r="GH807" s="184"/>
      <c r="GI807" s="184"/>
      <c r="GJ807" s="184"/>
      <c r="GK807" s="184"/>
      <c r="GL807" s="184"/>
      <c r="GM807" s="184"/>
      <c r="GN807" s="184"/>
      <c r="GO807" s="184"/>
      <c r="GP807" s="184"/>
      <c r="GQ807" s="184"/>
      <c r="GR807" s="184"/>
      <c r="GS807" s="184"/>
      <c r="GT807" s="184"/>
      <c r="GU807" s="184"/>
      <c r="GV807" s="184"/>
      <c r="GW807" s="184"/>
      <c r="GX807" s="184"/>
      <c r="GY807" s="184"/>
      <c r="GZ807" s="184"/>
      <c r="HA807" s="184"/>
      <c r="HB807" s="184"/>
      <c r="HC807" s="184"/>
      <c r="HD807" s="184"/>
      <c r="HE807" s="184"/>
      <c r="HF807" s="184"/>
      <c r="HG807" s="184"/>
      <c r="HH807" s="184"/>
      <c r="HI807" s="184"/>
      <c r="HJ807" s="184"/>
      <c r="HK807" s="578"/>
      <c r="HL807" s="185"/>
    </row>
    <row r="808" spans="1:220">
      <c r="A808" s="284"/>
      <c r="B808" s="285"/>
      <c r="C808" s="286"/>
      <c r="D808" s="287"/>
      <c r="E808" s="288"/>
      <c r="F808" s="289"/>
      <c r="G808" s="289"/>
      <c r="H808" s="289"/>
      <c r="I808" s="289"/>
      <c r="J808" s="289"/>
      <c r="K808" s="289"/>
      <c r="L808" s="289"/>
      <c r="M808" s="572"/>
      <c r="N808" s="572"/>
      <c r="O808" s="572"/>
      <c r="P808" s="572"/>
      <c r="Q808" s="572"/>
      <c r="R808" s="572"/>
      <c r="S808" s="184"/>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c r="BD808" s="184"/>
      <c r="BE808" s="184"/>
      <c r="BF808" s="184"/>
      <c r="BG808" s="184"/>
      <c r="BH808" s="184"/>
      <c r="BI808" s="184"/>
      <c r="BJ808" s="184"/>
      <c r="BK808" s="184"/>
      <c r="BL808" s="184"/>
      <c r="BM808" s="184"/>
      <c r="BN808" s="184"/>
      <c r="BO808" s="184"/>
      <c r="BP808" s="184"/>
      <c r="BQ808" s="184"/>
      <c r="BR808" s="184"/>
      <c r="BS808" s="184"/>
      <c r="BT808" s="184"/>
      <c r="BU808" s="184"/>
      <c r="BV808" s="184"/>
      <c r="BW808" s="184"/>
      <c r="BX808" s="184"/>
      <c r="BY808" s="184"/>
      <c r="BZ808" s="184"/>
      <c r="CA808" s="184"/>
      <c r="CB808" s="184"/>
      <c r="CC808" s="184"/>
      <c r="CD808" s="184"/>
      <c r="CE808" s="184"/>
      <c r="CF808" s="184"/>
      <c r="CG808" s="184"/>
      <c r="CH808" s="184"/>
      <c r="CI808" s="184"/>
      <c r="CJ808" s="184"/>
      <c r="CK808" s="184"/>
      <c r="CL808" s="184"/>
      <c r="CM808" s="184"/>
      <c r="CN808" s="184"/>
      <c r="CO808" s="184"/>
      <c r="CP808" s="184"/>
      <c r="CQ808" s="184"/>
      <c r="CR808" s="184"/>
      <c r="CS808" s="184"/>
      <c r="CT808" s="184"/>
      <c r="CU808" s="184"/>
      <c r="CV808" s="184"/>
      <c r="CW808" s="184"/>
      <c r="CX808" s="184"/>
      <c r="CY808" s="184"/>
      <c r="CZ808" s="184"/>
      <c r="DA808" s="184"/>
      <c r="DB808" s="184"/>
      <c r="DC808" s="184"/>
      <c r="DD808" s="184"/>
      <c r="DE808" s="184"/>
      <c r="DF808" s="184"/>
      <c r="DG808" s="184"/>
      <c r="DH808" s="184"/>
      <c r="DI808" s="184"/>
      <c r="DJ808" s="184"/>
      <c r="DK808" s="184"/>
      <c r="DL808" s="184"/>
      <c r="DM808" s="184"/>
      <c r="DN808" s="184"/>
      <c r="DO808" s="184"/>
      <c r="DP808" s="184"/>
      <c r="DQ808" s="184"/>
      <c r="DR808" s="184"/>
      <c r="DS808" s="184"/>
      <c r="DT808" s="184"/>
      <c r="DU808" s="184"/>
      <c r="DV808" s="184"/>
      <c r="DW808" s="184"/>
      <c r="DX808" s="184"/>
      <c r="DY808" s="184"/>
      <c r="DZ808" s="184"/>
      <c r="EA808" s="184"/>
      <c r="EB808" s="184"/>
      <c r="EC808" s="184"/>
      <c r="ED808" s="184"/>
      <c r="EE808" s="184"/>
      <c r="EF808" s="184"/>
      <c r="EG808" s="184"/>
      <c r="EH808" s="184"/>
      <c r="EI808" s="184"/>
      <c r="EJ808" s="184"/>
      <c r="EK808" s="184"/>
      <c r="EL808" s="184"/>
      <c r="EM808" s="184"/>
      <c r="EN808" s="184"/>
      <c r="EO808" s="184"/>
      <c r="EP808" s="184"/>
      <c r="EQ808" s="184"/>
      <c r="ER808" s="184"/>
      <c r="ES808" s="184"/>
      <c r="ET808" s="184"/>
      <c r="EU808" s="184"/>
      <c r="EV808" s="184"/>
      <c r="EW808" s="184"/>
      <c r="EX808" s="184"/>
      <c r="EY808" s="184"/>
      <c r="EZ808" s="184"/>
      <c r="FA808" s="184"/>
      <c r="FB808" s="184"/>
      <c r="FC808" s="184"/>
      <c r="FD808" s="184"/>
      <c r="FE808" s="184"/>
      <c r="FF808" s="184"/>
      <c r="FG808" s="184"/>
      <c r="FH808" s="184"/>
      <c r="FI808" s="184"/>
      <c r="FJ808" s="184"/>
      <c r="FK808" s="184"/>
      <c r="FL808" s="184"/>
      <c r="FM808" s="184"/>
      <c r="FN808" s="184"/>
      <c r="FO808" s="184"/>
      <c r="FP808" s="184"/>
      <c r="FQ808" s="184"/>
      <c r="FR808" s="184"/>
      <c r="FS808" s="184"/>
      <c r="FT808" s="184"/>
      <c r="FU808" s="184"/>
      <c r="FV808" s="184"/>
      <c r="FW808" s="184"/>
      <c r="FX808" s="184"/>
      <c r="FY808" s="184"/>
      <c r="FZ808" s="184"/>
      <c r="GA808" s="184"/>
      <c r="GB808" s="184"/>
      <c r="GC808" s="184"/>
      <c r="GD808" s="184"/>
      <c r="GE808" s="184"/>
      <c r="GF808" s="184"/>
      <c r="GG808" s="184"/>
      <c r="GH808" s="184"/>
      <c r="GI808" s="184"/>
      <c r="GJ808" s="184"/>
      <c r="GK808" s="184"/>
      <c r="GL808" s="184"/>
      <c r="GM808" s="184"/>
      <c r="GN808" s="184"/>
      <c r="GO808" s="184"/>
      <c r="GP808" s="184"/>
      <c r="GQ808" s="184"/>
      <c r="GR808" s="184"/>
      <c r="GS808" s="184"/>
      <c r="GT808" s="184"/>
      <c r="GU808" s="184"/>
      <c r="GV808" s="184"/>
      <c r="GW808" s="184"/>
      <c r="GX808" s="184"/>
      <c r="GY808" s="184"/>
      <c r="GZ808" s="184"/>
      <c r="HA808" s="184"/>
      <c r="HB808" s="184"/>
      <c r="HC808" s="184"/>
      <c r="HD808" s="184"/>
      <c r="HE808" s="184"/>
      <c r="HF808" s="184"/>
      <c r="HG808" s="184"/>
      <c r="HH808" s="184"/>
      <c r="HI808" s="184"/>
      <c r="HJ808" s="184"/>
      <c r="HK808" s="578"/>
      <c r="HL808" s="185"/>
    </row>
    <row r="809" spans="1:220">
      <c r="A809" s="284"/>
      <c r="B809" s="285"/>
      <c r="C809" s="286"/>
      <c r="D809" s="287"/>
      <c r="E809" s="288"/>
      <c r="F809" s="289"/>
      <c r="G809" s="289"/>
      <c r="H809" s="289"/>
      <c r="I809" s="289"/>
      <c r="J809" s="289"/>
      <c r="K809" s="289"/>
      <c r="L809" s="289"/>
      <c r="M809" s="572"/>
      <c r="N809" s="572"/>
      <c r="O809" s="572"/>
      <c r="P809" s="572"/>
      <c r="Q809" s="572"/>
      <c r="R809" s="572"/>
      <c r="S809" s="184"/>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c r="BD809" s="184"/>
      <c r="BE809" s="184"/>
      <c r="BF809" s="184"/>
      <c r="BG809" s="184"/>
      <c r="BH809" s="184"/>
      <c r="BI809" s="184"/>
      <c r="BJ809" s="184"/>
      <c r="BK809" s="184"/>
      <c r="BL809" s="184"/>
      <c r="BM809" s="184"/>
      <c r="BN809" s="184"/>
      <c r="BO809" s="184"/>
      <c r="BP809" s="184"/>
      <c r="BQ809" s="184"/>
      <c r="BR809" s="184"/>
      <c r="BS809" s="184"/>
      <c r="BT809" s="184"/>
      <c r="BU809" s="184"/>
      <c r="BV809" s="184"/>
      <c r="BW809" s="184"/>
      <c r="BX809" s="184"/>
      <c r="BY809" s="184"/>
      <c r="BZ809" s="184"/>
      <c r="CA809" s="184"/>
      <c r="CB809" s="184"/>
      <c r="CC809" s="184"/>
      <c r="CD809" s="184"/>
      <c r="CE809" s="184"/>
      <c r="CF809" s="184"/>
      <c r="CG809" s="184"/>
      <c r="CH809" s="184"/>
      <c r="CI809" s="184"/>
      <c r="CJ809" s="184"/>
      <c r="CK809" s="184"/>
      <c r="CL809" s="184"/>
      <c r="CM809" s="184"/>
      <c r="CN809" s="184"/>
      <c r="CO809" s="184"/>
      <c r="CP809" s="184"/>
      <c r="CQ809" s="184"/>
      <c r="CR809" s="184"/>
      <c r="CS809" s="184"/>
      <c r="CT809" s="184"/>
      <c r="CU809" s="184"/>
      <c r="CV809" s="184"/>
      <c r="CW809" s="184"/>
      <c r="CX809" s="184"/>
      <c r="CY809" s="184"/>
      <c r="CZ809" s="184"/>
      <c r="DA809" s="184"/>
      <c r="DB809" s="184"/>
      <c r="DC809" s="184"/>
      <c r="DD809" s="184"/>
      <c r="DE809" s="184"/>
      <c r="DF809" s="184"/>
      <c r="DG809" s="184"/>
      <c r="DH809" s="184"/>
      <c r="DI809" s="184"/>
      <c r="DJ809" s="184"/>
      <c r="DK809" s="184"/>
      <c r="DL809" s="184"/>
      <c r="DM809" s="184"/>
      <c r="DN809" s="184"/>
      <c r="DO809" s="184"/>
      <c r="DP809" s="184"/>
      <c r="DQ809" s="184"/>
      <c r="DR809" s="184"/>
      <c r="DS809" s="184"/>
      <c r="DT809" s="184"/>
      <c r="DU809" s="184"/>
      <c r="DV809" s="184"/>
      <c r="DW809" s="184"/>
      <c r="DX809" s="184"/>
      <c r="DY809" s="184"/>
      <c r="DZ809" s="184"/>
      <c r="EA809" s="184"/>
      <c r="EB809" s="184"/>
      <c r="EC809" s="184"/>
      <c r="ED809" s="184"/>
      <c r="EE809" s="184"/>
      <c r="EF809" s="184"/>
      <c r="EG809" s="184"/>
      <c r="EH809" s="184"/>
      <c r="EI809" s="184"/>
      <c r="EJ809" s="184"/>
      <c r="EK809" s="184"/>
      <c r="EL809" s="184"/>
      <c r="EM809" s="184"/>
      <c r="EN809" s="184"/>
      <c r="EO809" s="184"/>
      <c r="EP809" s="184"/>
      <c r="EQ809" s="184"/>
      <c r="ER809" s="184"/>
      <c r="ES809" s="184"/>
      <c r="ET809" s="184"/>
      <c r="EU809" s="184"/>
      <c r="EV809" s="184"/>
      <c r="EW809" s="184"/>
      <c r="EX809" s="184"/>
      <c r="EY809" s="184"/>
      <c r="EZ809" s="184"/>
      <c r="FA809" s="184"/>
      <c r="FB809" s="184"/>
      <c r="FC809" s="184"/>
      <c r="FD809" s="184"/>
      <c r="FE809" s="184"/>
      <c r="FF809" s="184"/>
      <c r="FG809" s="184"/>
      <c r="FH809" s="184"/>
      <c r="FI809" s="184"/>
      <c r="FJ809" s="184"/>
      <c r="FK809" s="184"/>
      <c r="FL809" s="184"/>
      <c r="FM809" s="184"/>
      <c r="FN809" s="184"/>
      <c r="FO809" s="184"/>
      <c r="FP809" s="184"/>
      <c r="FQ809" s="184"/>
      <c r="FR809" s="184"/>
      <c r="FS809" s="184"/>
      <c r="FT809" s="184"/>
      <c r="FU809" s="184"/>
      <c r="FV809" s="184"/>
      <c r="FW809" s="184"/>
      <c r="FX809" s="184"/>
      <c r="FY809" s="184"/>
      <c r="FZ809" s="184"/>
      <c r="GA809" s="184"/>
      <c r="GB809" s="184"/>
      <c r="GC809" s="184"/>
      <c r="GD809" s="184"/>
      <c r="GE809" s="184"/>
      <c r="GF809" s="184"/>
      <c r="GG809" s="184"/>
      <c r="GH809" s="184"/>
      <c r="GI809" s="184"/>
      <c r="GJ809" s="184"/>
      <c r="GK809" s="184"/>
      <c r="GL809" s="184"/>
      <c r="GM809" s="184"/>
      <c r="GN809" s="184"/>
      <c r="GO809" s="184"/>
      <c r="GP809" s="184"/>
      <c r="GQ809" s="184"/>
      <c r="GR809" s="184"/>
      <c r="GS809" s="184"/>
      <c r="GT809" s="184"/>
      <c r="GU809" s="184"/>
      <c r="GV809" s="184"/>
      <c r="GW809" s="184"/>
      <c r="GX809" s="184"/>
      <c r="GY809" s="184"/>
      <c r="GZ809" s="184"/>
      <c r="HA809" s="184"/>
      <c r="HB809" s="184"/>
      <c r="HC809" s="184"/>
      <c r="HD809" s="184"/>
      <c r="HE809" s="184"/>
      <c r="HF809" s="184"/>
      <c r="HG809" s="184"/>
      <c r="HH809" s="184"/>
      <c r="HI809" s="184"/>
      <c r="HJ809" s="184"/>
      <c r="HK809" s="578"/>
      <c r="HL809" s="185"/>
    </row>
    <row r="810" spans="1:220">
      <c r="A810" s="284"/>
      <c r="B810" s="285"/>
      <c r="C810" s="286"/>
      <c r="D810" s="287"/>
      <c r="E810" s="288"/>
      <c r="F810" s="289"/>
      <c r="G810" s="289"/>
      <c r="H810" s="289"/>
      <c r="I810" s="289"/>
      <c r="J810" s="289"/>
      <c r="K810" s="289"/>
      <c r="L810" s="289"/>
      <c r="M810" s="572"/>
      <c r="N810" s="572"/>
      <c r="O810" s="572"/>
      <c r="P810" s="572"/>
      <c r="Q810" s="572"/>
      <c r="R810" s="572"/>
      <c r="S810" s="184"/>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c r="BD810" s="184"/>
      <c r="BE810" s="184"/>
      <c r="BF810" s="184"/>
      <c r="BG810" s="184"/>
      <c r="BH810" s="184"/>
      <c r="BI810" s="184"/>
      <c r="BJ810" s="184"/>
      <c r="BK810" s="184"/>
      <c r="BL810" s="184"/>
      <c r="BM810" s="184"/>
      <c r="BN810" s="184"/>
      <c r="BO810" s="184"/>
      <c r="BP810" s="184"/>
      <c r="BQ810" s="184"/>
      <c r="BR810" s="184"/>
      <c r="BS810" s="184"/>
      <c r="BT810" s="184"/>
      <c r="BU810" s="184"/>
      <c r="BV810" s="184"/>
      <c r="BW810" s="184"/>
      <c r="BX810" s="184"/>
      <c r="BY810" s="184"/>
      <c r="BZ810" s="184"/>
      <c r="CA810" s="184"/>
      <c r="CB810" s="184"/>
      <c r="CC810" s="184"/>
      <c r="CD810" s="184"/>
      <c r="CE810" s="184"/>
      <c r="CF810" s="184"/>
      <c r="CG810" s="184"/>
      <c r="CH810" s="184"/>
      <c r="CI810" s="184"/>
      <c r="CJ810" s="184"/>
      <c r="CK810" s="184"/>
      <c r="CL810" s="184"/>
      <c r="CM810" s="184"/>
      <c r="CN810" s="184"/>
      <c r="CO810" s="184"/>
      <c r="CP810" s="184"/>
      <c r="CQ810" s="184"/>
      <c r="CR810" s="184"/>
      <c r="CS810" s="184"/>
      <c r="CT810" s="184"/>
      <c r="CU810" s="184"/>
      <c r="CV810" s="184"/>
      <c r="CW810" s="184"/>
      <c r="CX810" s="184"/>
      <c r="CY810" s="184"/>
      <c r="CZ810" s="184"/>
      <c r="DA810" s="184"/>
      <c r="DB810" s="184"/>
      <c r="DC810" s="184"/>
      <c r="DD810" s="184"/>
      <c r="DE810" s="184"/>
      <c r="DF810" s="184"/>
      <c r="DG810" s="184"/>
      <c r="DH810" s="184"/>
      <c r="DI810" s="184"/>
      <c r="DJ810" s="184"/>
      <c r="DK810" s="184"/>
      <c r="DL810" s="184"/>
      <c r="DM810" s="184"/>
      <c r="DN810" s="184"/>
      <c r="DO810" s="184"/>
      <c r="DP810" s="184"/>
      <c r="DQ810" s="184"/>
      <c r="DR810" s="184"/>
      <c r="DS810" s="184"/>
      <c r="DT810" s="184"/>
      <c r="DU810" s="184"/>
      <c r="DV810" s="184"/>
      <c r="DW810" s="184"/>
      <c r="DX810" s="184"/>
      <c r="DY810" s="184"/>
      <c r="DZ810" s="184"/>
      <c r="EA810" s="184"/>
      <c r="EB810" s="184"/>
      <c r="EC810" s="184"/>
      <c r="ED810" s="184"/>
      <c r="EE810" s="184"/>
      <c r="EF810" s="184"/>
      <c r="EG810" s="184"/>
      <c r="EH810" s="184"/>
      <c r="EI810" s="184"/>
      <c r="EJ810" s="184"/>
      <c r="EK810" s="184"/>
      <c r="EL810" s="184"/>
      <c r="EM810" s="184"/>
      <c r="EN810" s="184"/>
      <c r="EO810" s="184"/>
      <c r="EP810" s="184"/>
      <c r="EQ810" s="184"/>
      <c r="ER810" s="184"/>
      <c r="ES810" s="184"/>
      <c r="ET810" s="184"/>
      <c r="EU810" s="184"/>
      <c r="EV810" s="184"/>
      <c r="EW810" s="184"/>
      <c r="EX810" s="184"/>
      <c r="EY810" s="184"/>
      <c r="EZ810" s="184"/>
      <c r="FA810" s="184"/>
      <c r="FB810" s="184"/>
      <c r="FC810" s="184"/>
      <c r="FD810" s="184"/>
      <c r="FE810" s="184"/>
      <c r="FF810" s="184"/>
      <c r="FG810" s="184"/>
      <c r="FH810" s="184"/>
      <c r="FI810" s="184"/>
      <c r="FJ810" s="184"/>
      <c r="FK810" s="184"/>
      <c r="FL810" s="184"/>
      <c r="FM810" s="184"/>
      <c r="FN810" s="184"/>
      <c r="FO810" s="184"/>
      <c r="FP810" s="184"/>
      <c r="FQ810" s="184"/>
      <c r="FR810" s="184"/>
      <c r="FS810" s="184"/>
      <c r="FT810" s="184"/>
      <c r="FU810" s="184"/>
      <c r="FV810" s="184"/>
      <c r="FW810" s="184"/>
      <c r="FX810" s="184"/>
      <c r="FY810" s="184"/>
      <c r="FZ810" s="184"/>
      <c r="GA810" s="184"/>
      <c r="GB810" s="184"/>
      <c r="GC810" s="184"/>
      <c r="GD810" s="184"/>
      <c r="GE810" s="184"/>
      <c r="GF810" s="184"/>
      <c r="GG810" s="184"/>
      <c r="GH810" s="184"/>
      <c r="GI810" s="184"/>
      <c r="GJ810" s="184"/>
      <c r="GK810" s="184"/>
      <c r="GL810" s="184"/>
      <c r="GM810" s="184"/>
      <c r="GN810" s="184"/>
      <c r="GO810" s="184"/>
      <c r="GP810" s="184"/>
      <c r="GQ810" s="184"/>
      <c r="GR810" s="184"/>
      <c r="GS810" s="184"/>
      <c r="GT810" s="184"/>
      <c r="GU810" s="184"/>
      <c r="GV810" s="184"/>
      <c r="GW810" s="184"/>
      <c r="GX810" s="184"/>
      <c r="GY810" s="184"/>
      <c r="GZ810" s="184"/>
      <c r="HA810" s="184"/>
      <c r="HB810" s="184"/>
      <c r="HC810" s="184"/>
      <c r="HD810" s="184"/>
      <c r="HE810" s="184"/>
      <c r="HF810" s="184"/>
      <c r="HG810" s="184"/>
      <c r="HH810" s="184"/>
      <c r="HI810" s="184"/>
      <c r="HJ810" s="184"/>
      <c r="HK810" s="578"/>
      <c r="HL810" s="185"/>
    </row>
    <row r="811" spans="1:220">
      <c r="A811" s="284"/>
      <c r="B811" s="285"/>
      <c r="C811" s="286"/>
      <c r="D811" s="287"/>
      <c r="E811" s="288"/>
      <c r="F811" s="289"/>
      <c r="G811" s="289"/>
      <c r="H811" s="289"/>
      <c r="I811" s="289"/>
      <c r="J811" s="289"/>
      <c r="K811" s="289"/>
      <c r="L811" s="289"/>
      <c r="M811" s="572"/>
      <c r="N811" s="572"/>
      <c r="O811" s="572"/>
      <c r="P811" s="572"/>
      <c r="Q811" s="572"/>
      <c r="R811" s="572"/>
      <c r="S811" s="184"/>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c r="CE811" s="184"/>
      <c r="CF811" s="184"/>
      <c r="CG811" s="184"/>
      <c r="CH811" s="184"/>
      <c r="CI811" s="184"/>
      <c r="CJ811" s="184"/>
      <c r="CK811" s="184"/>
      <c r="CL811" s="184"/>
      <c r="CM811" s="184"/>
      <c r="CN811" s="184"/>
      <c r="CO811" s="184"/>
      <c r="CP811" s="184"/>
      <c r="CQ811" s="184"/>
      <c r="CR811" s="184"/>
      <c r="CS811" s="184"/>
      <c r="CT811" s="184"/>
      <c r="CU811" s="184"/>
      <c r="CV811" s="184"/>
      <c r="CW811" s="184"/>
      <c r="CX811" s="184"/>
      <c r="CY811" s="184"/>
      <c r="CZ811" s="184"/>
      <c r="DA811" s="184"/>
      <c r="DB811" s="184"/>
      <c r="DC811" s="184"/>
      <c r="DD811" s="184"/>
      <c r="DE811" s="184"/>
      <c r="DF811" s="184"/>
      <c r="DG811" s="184"/>
      <c r="DH811" s="184"/>
      <c r="DI811" s="184"/>
      <c r="DJ811" s="184"/>
      <c r="DK811" s="184"/>
      <c r="DL811" s="184"/>
      <c r="DM811" s="184"/>
      <c r="DN811" s="184"/>
      <c r="DO811" s="184"/>
      <c r="DP811" s="184"/>
      <c r="DQ811" s="184"/>
      <c r="DR811" s="184"/>
      <c r="DS811" s="184"/>
      <c r="DT811" s="184"/>
      <c r="DU811" s="184"/>
      <c r="DV811" s="184"/>
      <c r="DW811" s="184"/>
      <c r="DX811" s="184"/>
      <c r="DY811" s="184"/>
      <c r="DZ811" s="184"/>
      <c r="EA811" s="184"/>
      <c r="EB811" s="184"/>
      <c r="EC811" s="184"/>
      <c r="ED811" s="184"/>
      <c r="EE811" s="184"/>
      <c r="EF811" s="184"/>
      <c r="EG811" s="184"/>
      <c r="EH811" s="184"/>
      <c r="EI811" s="184"/>
      <c r="EJ811" s="184"/>
      <c r="EK811" s="184"/>
      <c r="EL811" s="184"/>
      <c r="EM811" s="184"/>
      <c r="EN811" s="184"/>
      <c r="EO811" s="184"/>
      <c r="EP811" s="184"/>
      <c r="EQ811" s="184"/>
      <c r="ER811" s="184"/>
      <c r="ES811" s="184"/>
      <c r="ET811" s="184"/>
      <c r="EU811" s="184"/>
      <c r="EV811" s="184"/>
      <c r="EW811" s="184"/>
      <c r="EX811" s="184"/>
      <c r="EY811" s="184"/>
      <c r="EZ811" s="184"/>
      <c r="FA811" s="184"/>
      <c r="FB811" s="184"/>
      <c r="FC811" s="184"/>
      <c r="FD811" s="184"/>
      <c r="FE811" s="184"/>
      <c r="FF811" s="184"/>
      <c r="FG811" s="184"/>
      <c r="FH811" s="184"/>
      <c r="FI811" s="184"/>
      <c r="FJ811" s="184"/>
      <c r="FK811" s="184"/>
      <c r="FL811" s="184"/>
      <c r="FM811" s="184"/>
      <c r="FN811" s="184"/>
      <c r="FO811" s="184"/>
      <c r="FP811" s="184"/>
      <c r="FQ811" s="184"/>
      <c r="FR811" s="184"/>
      <c r="FS811" s="184"/>
      <c r="FT811" s="184"/>
      <c r="FU811" s="184"/>
      <c r="FV811" s="184"/>
      <c r="FW811" s="184"/>
      <c r="FX811" s="184"/>
      <c r="FY811" s="184"/>
      <c r="FZ811" s="184"/>
      <c r="GA811" s="184"/>
      <c r="GB811" s="184"/>
      <c r="GC811" s="184"/>
      <c r="GD811" s="184"/>
      <c r="GE811" s="184"/>
      <c r="GF811" s="184"/>
      <c r="GG811" s="184"/>
      <c r="GH811" s="184"/>
      <c r="GI811" s="184"/>
      <c r="GJ811" s="184"/>
      <c r="GK811" s="184"/>
      <c r="GL811" s="184"/>
      <c r="GM811" s="184"/>
      <c r="GN811" s="184"/>
      <c r="GO811" s="184"/>
      <c r="GP811" s="184"/>
      <c r="GQ811" s="184"/>
      <c r="GR811" s="184"/>
      <c r="GS811" s="184"/>
      <c r="GT811" s="184"/>
      <c r="GU811" s="184"/>
      <c r="GV811" s="184"/>
      <c r="GW811" s="184"/>
      <c r="GX811" s="184"/>
      <c r="GY811" s="184"/>
      <c r="GZ811" s="184"/>
      <c r="HA811" s="184"/>
      <c r="HB811" s="184"/>
      <c r="HC811" s="184"/>
      <c r="HD811" s="184"/>
      <c r="HE811" s="184"/>
      <c r="HF811" s="184"/>
      <c r="HG811" s="184"/>
      <c r="HH811" s="184"/>
      <c r="HI811" s="184"/>
      <c r="HJ811" s="184"/>
      <c r="HK811" s="578"/>
      <c r="HL811" s="185"/>
    </row>
    <row r="812" spans="1:220">
      <c r="A812" s="284"/>
      <c r="B812" s="285"/>
      <c r="C812" s="286"/>
      <c r="D812" s="287"/>
      <c r="E812" s="288"/>
      <c r="F812" s="289"/>
      <c r="G812" s="289"/>
      <c r="H812" s="289"/>
      <c r="I812" s="289"/>
      <c r="J812" s="289"/>
      <c r="K812" s="289"/>
      <c r="L812" s="289"/>
      <c r="M812" s="572"/>
      <c r="N812" s="572"/>
      <c r="O812" s="572"/>
      <c r="P812" s="572"/>
      <c r="Q812" s="572"/>
      <c r="R812" s="572"/>
      <c r="S812" s="184"/>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c r="BD812" s="184"/>
      <c r="BE812" s="184"/>
      <c r="BF812" s="184"/>
      <c r="BG812" s="184"/>
      <c r="BH812" s="184"/>
      <c r="BI812" s="184"/>
      <c r="BJ812" s="184"/>
      <c r="BK812" s="184"/>
      <c r="BL812" s="184"/>
      <c r="BM812" s="184"/>
      <c r="BN812" s="184"/>
      <c r="BO812" s="184"/>
      <c r="BP812" s="184"/>
      <c r="BQ812" s="184"/>
      <c r="BR812" s="184"/>
      <c r="BS812" s="184"/>
      <c r="BT812" s="184"/>
      <c r="BU812" s="184"/>
      <c r="BV812" s="184"/>
      <c r="BW812" s="184"/>
      <c r="BX812" s="184"/>
      <c r="BY812" s="184"/>
      <c r="BZ812" s="184"/>
      <c r="CA812" s="184"/>
      <c r="CB812" s="184"/>
      <c r="CC812" s="184"/>
      <c r="CD812" s="184"/>
      <c r="CE812" s="184"/>
      <c r="CF812" s="184"/>
      <c r="CG812" s="184"/>
      <c r="CH812" s="184"/>
      <c r="CI812" s="184"/>
      <c r="CJ812" s="184"/>
      <c r="CK812" s="184"/>
      <c r="CL812" s="184"/>
      <c r="CM812" s="184"/>
      <c r="CN812" s="184"/>
      <c r="CO812" s="184"/>
      <c r="CP812" s="184"/>
      <c r="CQ812" s="184"/>
      <c r="CR812" s="184"/>
      <c r="CS812" s="184"/>
      <c r="CT812" s="184"/>
      <c r="CU812" s="184"/>
      <c r="CV812" s="184"/>
      <c r="CW812" s="184"/>
      <c r="CX812" s="184"/>
      <c r="CY812" s="184"/>
      <c r="CZ812" s="184"/>
      <c r="DA812" s="184"/>
      <c r="DB812" s="184"/>
      <c r="DC812" s="184"/>
      <c r="DD812" s="184"/>
      <c r="DE812" s="184"/>
      <c r="DF812" s="184"/>
      <c r="DG812" s="184"/>
      <c r="DH812" s="184"/>
      <c r="DI812" s="184"/>
      <c r="DJ812" s="184"/>
      <c r="DK812" s="184"/>
      <c r="DL812" s="184"/>
      <c r="DM812" s="184"/>
      <c r="DN812" s="184"/>
      <c r="DO812" s="184"/>
      <c r="DP812" s="184"/>
      <c r="DQ812" s="184"/>
      <c r="DR812" s="184"/>
      <c r="DS812" s="184"/>
      <c r="DT812" s="184"/>
      <c r="DU812" s="184"/>
      <c r="DV812" s="184"/>
      <c r="DW812" s="184"/>
      <c r="DX812" s="184"/>
      <c r="DY812" s="184"/>
      <c r="DZ812" s="184"/>
      <c r="EA812" s="184"/>
      <c r="EB812" s="184"/>
      <c r="EC812" s="184"/>
      <c r="ED812" s="184"/>
      <c r="EE812" s="184"/>
      <c r="EF812" s="184"/>
      <c r="EG812" s="184"/>
      <c r="EH812" s="184"/>
      <c r="EI812" s="184"/>
      <c r="EJ812" s="184"/>
      <c r="EK812" s="184"/>
      <c r="EL812" s="184"/>
      <c r="EM812" s="184"/>
      <c r="EN812" s="184"/>
      <c r="EO812" s="184"/>
      <c r="EP812" s="184"/>
      <c r="EQ812" s="184"/>
      <c r="ER812" s="184"/>
      <c r="ES812" s="184"/>
      <c r="ET812" s="184"/>
      <c r="EU812" s="184"/>
      <c r="EV812" s="184"/>
      <c r="EW812" s="184"/>
      <c r="EX812" s="184"/>
      <c r="EY812" s="184"/>
      <c r="EZ812" s="184"/>
      <c r="FA812" s="184"/>
      <c r="FB812" s="184"/>
      <c r="FC812" s="184"/>
      <c r="FD812" s="184"/>
      <c r="FE812" s="184"/>
      <c r="FF812" s="184"/>
      <c r="FG812" s="184"/>
      <c r="FH812" s="184"/>
      <c r="FI812" s="184"/>
      <c r="FJ812" s="184"/>
      <c r="FK812" s="184"/>
      <c r="FL812" s="184"/>
      <c r="FM812" s="184"/>
      <c r="FN812" s="184"/>
      <c r="FO812" s="184"/>
      <c r="FP812" s="184"/>
      <c r="FQ812" s="184"/>
      <c r="FR812" s="184"/>
      <c r="FS812" s="184"/>
      <c r="FT812" s="184"/>
      <c r="FU812" s="184"/>
      <c r="FV812" s="184"/>
      <c r="FW812" s="184"/>
      <c r="FX812" s="184"/>
      <c r="FY812" s="184"/>
      <c r="FZ812" s="184"/>
      <c r="GA812" s="184"/>
      <c r="GB812" s="184"/>
      <c r="GC812" s="184"/>
      <c r="GD812" s="184"/>
      <c r="GE812" s="184"/>
      <c r="GF812" s="184"/>
      <c r="GG812" s="184"/>
      <c r="GH812" s="184"/>
      <c r="GI812" s="184"/>
      <c r="GJ812" s="184"/>
      <c r="GK812" s="184"/>
      <c r="GL812" s="184"/>
      <c r="GM812" s="184"/>
      <c r="GN812" s="184"/>
      <c r="GO812" s="184"/>
      <c r="GP812" s="184"/>
      <c r="GQ812" s="184"/>
      <c r="GR812" s="184"/>
      <c r="GS812" s="184"/>
      <c r="GT812" s="184"/>
      <c r="GU812" s="184"/>
      <c r="GV812" s="184"/>
      <c r="GW812" s="184"/>
      <c r="GX812" s="184"/>
      <c r="GY812" s="184"/>
      <c r="GZ812" s="184"/>
      <c r="HA812" s="184"/>
      <c r="HB812" s="184"/>
      <c r="HC812" s="184"/>
      <c r="HD812" s="184"/>
      <c r="HE812" s="184"/>
      <c r="HF812" s="184"/>
      <c r="HG812" s="184"/>
      <c r="HH812" s="184"/>
      <c r="HI812" s="184"/>
      <c r="HJ812" s="184"/>
      <c r="HK812" s="578"/>
      <c r="HL812" s="185"/>
    </row>
    <row r="813" spans="1:220">
      <c r="A813" s="284"/>
      <c r="B813" s="285"/>
      <c r="C813" s="286"/>
      <c r="D813" s="287"/>
      <c r="E813" s="288"/>
      <c r="F813" s="289"/>
      <c r="G813" s="289"/>
      <c r="H813" s="289"/>
      <c r="I813" s="289"/>
      <c r="J813" s="289"/>
      <c r="K813" s="289"/>
      <c r="L813" s="289"/>
      <c r="M813" s="572"/>
      <c r="N813" s="572"/>
      <c r="O813" s="572"/>
      <c r="P813" s="572"/>
      <c r="Q813" s="572"/>
      <c r="R813" s="572"/>
      <c r="S813" s="184"/>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c r="CE813" s="184"/>
      <c r="CF813" s="184"/>
      <c r="CG813" s="184"/>
      <c r="CH813" s="184"/>
      <c r="CI813" s="184"/>
      <c r="CJ813" s="184"/>
      <c r="CK813" s="184"/>
      <c r="CL813" s="184"/>
      <c r="CM813" s="184"/>
      <c r="CN813" s="184"/>
      <c r="CO813" s="184"/>
      <c r="CP813" s="184"/>
      <c r="CQ813" s="184"/>
      <c r="CR813" s="184"/>
      <c r="CS813" s="184"/>
      <c r="CT813" s="184"/>
      <c r="CU813" s="184"/>
      <c r="CV813" s="184"/>
      <c r="CW813" s="184"/>
      <c r="CX813" s="184"/>
      <c r="CY813" s="184"/>
      <c r="CZ813" s="184"/>
      <c r="DA813" s="184"/>
      <c r="DB813" s="184"/>
      <c r="DC813" s="184"/>
      <c r="DD813" s="184"/>
      <c r="DE813" s="184"/>
      <c r="DF813" s="184"/>
      <c r="DG813" s="184"/>
      <c r="DH813" s="184"/>
      <c r="DI813" s="184"/>
      <c r="DJ813" s="184"/>
      <c r="DK813" s="184"/>
      <c r="DL813" s="184"/>
      <c r="DM813" s="184"/>
      <c r="DN813" s="184"/>
      <c r="DO813" s="184"/>
      <c r="DP813" s="184"/>
      <c r="DQ813" s="184"/>
      <c r="DR813" s="184"/>
      <c r="DS813" s="184"/>
      <c r="DT813" s="184"/>
      <c r="DU813" s="184"/>
      <c r="DV813" s="184"/>
      <c r="DW813" s="184"/>
      <c r="DX813" s="184"/>
      <c r="DY813" s="184"/>
      <c r="DZ813" s="184"/>
      <c r="EA813" s="184"/>
      <c r="EB813" s="184"/>
      <c r="EC813" s="184"/>
      <c r="ED813" s="184"/>
      <c r="EE813" s="184"/>
      <c r="EF813" s="184"/>
      <c r="EG813" s="184"/>
      <c r="EH813" s="184"/>
      <c r="EI813" s="184"/>
      <c r="EJ813" s="184"/>
      <c r="EK813" s="184"/>
      <c r="EL813" s="184"/>
      <c r="EM813" s="184"/>
      <c r="EN813" s="184"/>
      <c r="EO813" s="184"/>
      <c r="EP813" s="184"/>
      <c r="EQ813" s="184"/>
      <c r="ER813" s="184"/>
      <c r="ES813" s="184"/>
      <c r="ET813" s="184"/>
      <c r="EU813" s="184"/>
      <c r="EV813" s="184"/>
      <c r="EW813" s="184"/>
      <c r="EX813" s="184"/>
      <c r="EY813" s="184"/>
      <c r="EZ813" s="184"/>
      <c r="FA813" s="184"/>
      <c r="FB813" s="184"/>
      <c r="FC813" s="184"/>
      <c r="FD813" s="184"/>
      <c r="FE813" s="184"/>
      <c r="FF813" s="184"/>
      <c r="FG813" s="184"/>
      <c r="FH813" s="184"/>
      <c r="FI813" s="184"/>
      <c r="FJ813" s="184"/>
      <c r="FK813" s="184"/>
      <c r="FL813" s="184"/>
      <c r="FM813" s="184"/>
      <c r="FN813" s="184"/>
      <c r="FO813" s="184"/>
      <c r="FP813" s="184"/>
      <c r="FQ813" s="184"/>
      <c r="FR813" s="184"/>
      <c r="FS813" s="184"/>
      <c r="FT813" s="184"/>
      <c r="FU813" s="184"/>
      <c r="FV813" s="184"/>
      <c r="FW813" s="184"/>
      <c r="FX813" s="184"/>
      <c r="FY813" s="184"/>
      <c r="FZ813" s="184"/>
      <c r="GA813" s="184"/>
      <c r="GB813" s="184"/>
      <c r="GC813" s="184"/>
      <c r="GD813" s="184"/>
      <c r="GE813" s="184"/>
      <c r="GF813" s="184"/>
      <c r="GG813" s="184"/>
      <c r="GH813" s="184"/>
      <c r="GI813" s="184"/>
      <c r="GJ813" s="184"/>
      <c r="GK813" s="184"/>
      <c r="GL813" s="184"/>
      <c r="GM813" s="184"/>
      <c r="GN813" s="184"/>
      <c r="GO813" s="184"/>
      <c r="GP813" s="184"/>
      <c r="GQ813" s="184"/>
      <c r="GR813" s="184"/>
      <c r="GS813" s="184"/>
      <c r="GT813" s="184"/>
      <c r="GU813" s="184"/>
      <c r="GV813" s="184"/>
      <c r="GW813" s="184"/>
      <c r="GX813" s="184"/>
      <c r="GY813" s="184"/>
      <c r="GZ813" s="184"/>
      <c r="HA813" s="184"/>
      <c r="HB813" s="184"/>
      <c r="HC813" s="184"/>
      <c r="HD813" s="184"/>
      <c r="HE813" s="184"/>
      <c r="HF813" s="184"/>
      <c r="HG813" s="184"/>
      <c r="HH813" s="184"/>
      <c r="HI813" s="184"/>
      <c r="HJ813" s="184"/>
      <c r="HK813" s="578"/>
      <c r="HL813" s="185"/>
    </row>
    <row r="814" spans="1:220">
      <c r="A814" s="284"/>
      <c r="B814" s="285"/>
      <c r="C814" s="286"/>
      <c r="D814" s="287"/>
      <c r="E814" s="288"/>
      <c r="F814" s="289"/>
      <c r="G814" s="289"/>
      <c r="H814" s="289"/>
      <c r="I814" s="289"/>
      <c r="J814" s="289"/>
      <c r="K814" s="289"/>
      <c r="L814" s="289"/>
      <c r="M814" s="572"/>
      <c r="N814" s="572"/>
      <c r="O814" s="572"/>
      <c r="P814" s="572"/>
      <c r="Q814" s="572"/>
      <c r="R814" s="572"/>
      <c r="S814" s="184"/>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c r="BD814" s="184"/>
      <c r="BE814" s="184"/>
      <c r="BF814" s="184"/>
      <c r="BG814" s="184"/>
      <c r="BH814" s="184"/>
      <c r="BI814" s="184"/>
      <c r="BJ814" s="184"/>
      <c r="BK814" s="184"/>
      <c r="BL814" s="184"/>
      <c r="BM814" s="184"/>
      <c r="BN814" s="184"/>
      <c r="BO814" s="184"/>
      <c r="BP814" s="184"/>
      <c r="BQ814" s="184"/>
      <c r="BR814" s="184"/>
      <c r="BS814" s="184"/>
      <c r="BT814" s="184"/>
      <c r="BU814" s="184"/>
      <c r="BV814" s="184"/>
      <c r="BW814" s="184"/>
      <c r="BX814" s="184"/>
      <c r="BY814" s="184"/>
      <c r="BZ814" s="184"/>
      <c r="CA814" s="184"/>
      <c r="CB814" s="184"/>
      <c r="CC814" s="184"/>
      <c r="CD814" s="184"/>
      <c r="CE814" s="184"/>
      <c r="CF814" s="184"/>
      <c r="CG814" s="184"/>
      <c r="CH814" s="184"/>
      <c r="CI814" s="184"/>
      <c r="CJ814" s="184"/>
      <c r="CK814" s="184"/>
      <c r="CL814" s="184"/>
      <c r="CM814" s="184"/>
      <c r="CN814" s="184"/>
      <c r="CO814" s="184"/>
      <c r="CP814" s="184"/>
      <c r="CQ814" s="184"/>
      <c r="CR814" s="184"/>
      <c r="CS814" s="184"/>
      <c r="CT814" s="184"/>
      <c r="CU814" s="184"/>
      <c r="CV814" s="184"/>
      <c r="CW814" s="184"/>
      <c r="CX814" s="184"/>
      <c r="CY814" s="184"/>
      <c r="CZ814" s="184"/>
      <c r="DA814" s="184"/>
      <c r="DB814" s="184"/>
      <c r="DC814" s="184"/>
      <c r="DD814" s="184"/>
      <c r="DE814" s="184"/>
      <c r="DF814" s="184"/>
      <c r="DG814" s="184"/>
      <c r="DH814" s="184"/>
      <c r="DI814" s="184"/>
      <c r="DJ814" s="184"/>
      <c r="DK814" s="184"/>
      <c r="DL814" s="184"/>
      <c r="DM814" s="184"/>
      <c r="DN814" s="184"/>
      <c r="DO814" s="184"/>
      <c r="DP814" s="184"/>
      <c r="DQ814" s="184"/>
      <c r="DR814" s="184"/>
      <c r="DS814" s="184"/>
      <c r="DT814" s="184"/>
      <c r="DU814" s="184"/>
      <c r="DV814" s="184"/>
      <c r="DW814" s="184"/>
      <c r="DX814" s="184"/>
      <c r="DY814" s="184"/>
      <c r="DZ814" s="184"/>
      <c r="EA814" s="184"/>
      <c r="EB814" s="184"/>
      <c r="EC814" s="184"/>
      <c r="ED814" s="184"/>
      <c r="EE814" s="184"/>
      <c r="EF814" s="184"/>
      <c r="EG814" s="184"/>
      <c r="EH814" s="184"/>
      <c r="EI814" s="184"/>
      <c r="EJ814" s="184"/>
      <c r="EK814" s="184"/>
      <c r="EL814" s="184"/>
      <c r="EM814" s="184"/>
      <c r="EN814" s="184"/>
      <c r="EO814" s="184"/>
      <c r="EP814" s="184"/>
      <c r="EQ814" s="184"/>
      <c r="ER814" s="184"/>
      <c r="ES814" s="184"/>
      <c r="ET814" s="184"/>
      <c r="EU814" s="184"/>
      <c r="EV814" s="184"/>
      <c r="EW814" s="184"/>
      <c r="EX814" s="184"/>
      <c r="EY814" s="184"/>
      <c r="EZ814" s="184"/>
      <c r="FA814" s="184"/>
      <c r="FB814" s="184"/>
      <c r="FC814" s="184"/>
      <c r="FD814" s="184"/>
      <c r="FE814" s="184"/>
      <c r="FF814" s="184"/>
      <c r="FG814" s="184"/>
      <c r="FH814" s="184"/>
      <c r="FI814" s="184"/>
      <c r="FJ814" s="184"/>
      <c r="FK814" s="184"/>
      <c r="FL814" s="184"/>
      <c r="FM814" s="184"/>
      <c r="FN814" s="184"/>
      <c r="FO814" s="184"/>
      <c r="FP814" s="184"/>
      <c r="FQ814" s="184"/>
      <c r="FR814" s="184"/>
      <c r="FS814" s="184"/>
      <c r="FT814" s="184"/>
      <c r="FU814" s="184"/>
      <c r="FV814" s="184"/>
      <c r="FW814" s="184"/>
      <c r="FX814" s="184"/>
      <c r="FY814" s="184"/>
      <c r="FZ814" s="184"/>
      <c r="GA814" s="184"/>
      <c r="GB814" s="184"/>
      <c r="GC814" s="184"/>
      <c r="GD814" s="184"/>
      <c r="GE814" s="184"/>
      <c r="GF814" s="184"/>
      <c r="GG814" s="184"/>
      <c r="GH814" s="184"/>
      <c r="GI814" s="184"/>
      <c r="GJ814" s="184"/>
      <c r="GK814" s="184"/>
      <c r="GL814" s="184"/>
      <c r="GM814" s="184"/>
      <c r="GN814" s="184"/>
      <c r="GO814" s="184"/>
      <c r="GP814" s="184"/>
      <c r="GQ814" s="184"/>
      <c r="GR814" s="184"/>
      <c r="GS814" s="184"/>
      <c r="GT814" s="184"/>
      <c r="GU814" s="184"/>
      <c r="GV814" s="184"/>
      <c r="GW814" s="184"/>
      <c r="GX814" s="184"/>
      <c r="GY814" s="184"/>
      <c r="GZ814" s="184"/>
      <c r="HA814" s="184"/>
      <c r="HB814" s="184"/>
      <c r="HC814" s="184"/>
      <c r="HD814" s="184"/>
      <c r="HE814" s="184"/>
      <c r="HF814" s="184"/>
      <c r="HG814" s="184"/>
      <c r="HH814" s="184"/>
      <c r="HI814" s="184"/>
      <c r="HJ814" s="184"/>
      <c r="HK814" s="578"/>
      <c r="HL814" s="185"/>
    </row>
    <row r="815" spans="1:220">
      <c r="A815" s="284"/>
      <c r="B815" s="285"/>
      <c r="C815" s="286"/>
      <c r="D815" s="287"/>
      <c r="E815" s="288"/>
      <c r="F815" s="289"/>
      <c r="G815" s="289"/>
      <c r="H815" s="289"/>
      <c r="I815" s="289"/>
      <c r="J815" s="289"/>
      <c r="K815" s="289"/>
      <c r="L815" s="289"/>
      <c r="M815" s="572"/>
      <c r="N815" s="572"/>
      <c r="O815" s="572"/>
      <c r="P815" s="572"/>
      <c r="Q815" s="572"/>
      <c r="R815" s="572"/>
      <c r="S815" s="184"/>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c r="BD815" s="184"/>
      <c r="BE815" s="184"/>
      <c r="BF815" s="184"/>
      <c r="BG815" s="184"/>
      <c r="BH815" s="184"/>
      <c r="BI815" s="184"/>
      <c r="BJ815" s="184"/>
      <c r="BK815" s="184"/>
      <c r="BL815" s="184"/>
      <c r="BM815" s="184"/>
      <c r="BN815" s="184"/>
      <c r="BO815" s="184"/>
      <c r="BP815" s="184"/>
      <c r="BQ815" s="184"/>
      <c r="BR815" s="184"/>
      <c r="BS815" s="184"/>
      <c r="BT815" s="184"/>
      <c r="BU815" s="184"/>
      <c r="BV815" s="184"/>
      <c r="BW815" s="184"/>
      <c r="BX815" s="184"/>
      <c r="BY815" s="184"/>
      <c r="BZ815" s="184"/>
      <c r="CA815" s="184"/>
      <c r="CB815" s="184"/>
      <c r="CC815" s="184"/>
      <c r="CD815" s="184"/>
      <c r="CE815" s="184"/>
      <c r="CF815" s="184"/>
      <c r="CG815" s="184"/>
      <c r="CH815" s="184"/>
      <c r="CI815" s="184"/>
      <c r="CJ815" s="184"/>
      <c r="CK815" s="184"/>
      <c r="CL815" s="184"/>
      <c r="CM815" s="184"/>
      <c r="CN815" s="184"/>
      <c r="CO815" s="184"/>
      <c r="CP815" s="184"/>
      <c r="CQ815" s="184"/>
      <c r="CR815" s="184"/>
      <c r="CS815" s="184"/>
      <c r="CT815" s="184"/>
      <c r="CU815" s="184"/>
      <c r="CV815" s="184"/>
      <c r="CW815" s="184"/>
      <c r="CX815" s="184"/>
      <c r="CY815" s="184"/>
      <c r="CZ815" s="184"/>
      <c r="DA815" s="184"/>
      <c r="DB815" s="184"/>
      <c r="DC815" s="184"/>
      <c r="DD815" s="184"/>
      <c r="DE815" s="184"/>
      <c r="DF815" s="184"/>
      <c r="DG815" s="184"/>
      <c r="DH815" s="184"/>
      <c r="DI815" s="184"/>
      <c r="DJ815" s="184"/>
      <c r="DK815" s="184"/>
      <c r="DL815" s="184"/>
      <c r="DM815" s="184"/>
      <c r="DN815" s="184"/>
      <c r="DO815" s="184"/>
      <c r="DP815" s="184"/>
      <c r="DQ815" s="184"/>
      <c r="DR815" s="184"/>
      <c r="DS815" s="184"/>
      <c r="DT815" s="184"/>
      <c r="DU815" s="184"/>
      <c r="DV815" s="184"/>
      <c r="DW815" s="184"/>
      <c r="DX815" s="184"/>
      <c r="DY815" s="184"/>
      <c r="DZ815" s="184"/>
      <c r="EA815" s="184"/>
      <c r="EB815" s="184"/>
      <c r="EC815" s="184"/>
      <c r="ED815" s="184"/>
      <c r="EE815" s="184"/>
      <c r="EF815" s="184"/>
      <c r="EG815" s="184"/>
      <c r="EH815" s="184"/>
      <c r="EI815" s="184"/>
      <c r="EJ815" s="184"/>
      <c r="EK815" s="184"/>
      <c r="EL815" s="184"/>
      <c r="EM815" s="184"/>
      <c r="EN815" s="184"/>
      <c r="EO815" s="184"/>
      <c r="EP815" s="184"/>
      <c r="EQ815" s="184"/>
      <c r="ER815" s="184"/>
      <c r="ES815" s="184"/>
      <c r="ET815" s="184"/>
      <c r="EU815" s="184"/>
      <c r="EV815" s="184"/>
      <c r="EW815" s="184"/>
      <c r="EX815" s="184"/>
      <c r="EY815" s="184"/>
      <c r="EZ815" s="184"/>
      <c r="FA815" s="184"/>
      <c r="FB815" s="184"/>
      <c r="FC815" s="184"/>
      <c r="FD815" s="184"/>
      <c r="FE815" s="184"/>
      <c r="FF815" s="184"/>
      <c r="FG815" s="184"/>
      <c r="FH815" s="184"/>
      <c r="FI815" s="184"/>
      <c r="FJ815" s="184"/>
      <c r="FK815" s="184"/>
      <c r="FL815" s="184"/>
      <c r="FM815" s="184"/>
      <c r="FN815" s="184"/>
      <c r="FO815" s="184"/>
      <c r="FP815" s="184"/>
      <c r="FQ815" s="184"/>
      <c r="FR815" s="184"/>
      <c r="FS815" s="184"/>
      <c r="FT815" s="184"/>
      <c r="FU815" s="184"/>
      <c r="FV815" s="184"/>
      <c r="FW815" s="184"/>
      <c r="FX815" s="184"/>
      <c r="FY815" s="184"/>
      <c r="FZ815" s="184"/>
      <c r="GA815" s="184"/>
      <c r="GB815" s="184"/>
      <c r="GC815" s="184"/>
      <c r="GD815" s="184"/>
      <c r="GE815" s="184"/>
      <c r="GF815" s="184"/>
      <c r="GG815" s="184"/>
      <c r="GH815" s="184"/>
      <c r="GI815" s="184"/>
      <c r="GJ815" s="184"/>
      <c r="GK815" s="184"/>
      <c r="GL815" s="184"/>
      <c r="GM815" s="184"/>
      <c r="GN815" s="184"/>
      <c r="GO815" s="184"/>
      <c r="GP815" s="184"/>
      <c r="GQ815" s="184"/>
      <c r="GR815" s="184"/>
      <c r="GS815" s="184"/>
      <c r="GT815" s="184"/>
      <c r="GU815" s="184"/>
      <c r="GV815" s="184"/>
      <c r="GW815" s="184"/>
      <c r="GX815" s="184"/>
      <c r="GY815" s="184"/>
      <c r="GZ815" s="184"/>
      <c r="HA815" s="184"/>
      <c r="HB815" s="184"/>
      <c r="HC815" s="184"/>
      <c r="HD815" s="184"/>
      <c r="HE815" s="184"/>
      <c r="HF815" s="184"/>
      <c r="HG815" s="184"/>
      <c r="HH815" s="184"/>
      <c r="HI815" s="184"/>
      <c r="HJ815" s="184"/>
      <c r="HK815" s="578"/>
      <c r="HL815" s="185"/>
    </row>
    <row r="816" spans="1:220">
      <c r="A816" s="284"/>
      <c r="B816" s="285"/>
      <c r="C816" s="286"/>
      <c r="D816" s="287"/>
      <c r="E816" s="288"/>
      <c r="F816" s="289"/>
      <c r="G816" s="289"/>
      <c r="H816" s="289"/>
      <c r="I816" s="289"/>
      <c r="J816" s="289"/>
      <c r="K816" s="289"/>
      <c r="L816" s="289"/>
      <c r="M816" s="572"/>
      <c r="N816" s="572"/>
      <c r="O816" s="572"/>
      <c r="P816" s="572"/>
      <c r="Q816" s="572"/>
      <c r="R816" s="572"/>
      <c r="S816" s="184"/>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c r="BD816" s="184"/>
      <c r="BE816" s="184"/>
      <c r="BF816" s="184"/>
      <c r="BG816" s="184"/>
      <c r="BH816" s="184"/>
      <c r="BI816" s="184"/>
      <c r="BJ816" s="184"/>
      <c r="BK816" s="184"/>
      <c r="BL816" s="184"/>
      <c r="BM816" s="184"/>
      <c r="BN816" s="184"/>
      <c r="BO816" s="184"/>
      <c r="BP816" s="184"/>
      <c r="BQ816" s="184"/>
      <c r="BR816" s="184"/>
      <c r="BS816" s="184"/>
      <c r="BT816" s="184"/>
      <c r="BU816" s="184"/>
      <c r="BV816" s="184"/>
      <c r="BW816" s="184"/>
      <c r="BX816" s="184"/>
      <c r="BY816" s="184"/>
      <c r="BZ816" s="184"/>
      <c r="CA816" s="184"/>
      <c r="CB816" s="184"/>
      <c r="CC816" s="184"/>
      <c r="CD816" s="184"/>
      <c r="CE816" s="184"/>
      <c r="CF816" s="184"/>
      <c r="CG816" s="184"/>
      <c r="CH816" s="184"/>
      <c r="CI816" s="184"/>
      <c r="CJ816" s="184"/>
      <c r="CK816" s="184"/>
      <c r="CL816" s="184"/>
      <c r="CM816" s="184"/>
      <c r="CN816" s="184"/>
      <c r="CO816" s="184"/>
      <c r="CP816" s="184"/>
      <c r="CQ816" s="184"/>
      <c r="CR816" s="184"/>
      <c r="CS816" s="184"/>
      <c r="CT816" s="184"/>
      <c r="CU816" s="184"/>
      <c r="CV816" s="184"/>
      <c r="CW816" s="184"/>
      <c r="CX816" s="184"/>
      <c r="CY816" s="184"/>
      <c r="CZ816" s="184"/>
      <c r="DA816" s="184"/>
      <c r="DB816" s="184"/>
      <c r="DC816" s="184"/>
      <c r="DD816" s="184"/>
      <c r="DE816" s="184"/>
      <c r="DF816" s="184"/>
      <c r="DG816" s="184"/>
      <c r="DH816" s="184"/>
      <c r="DI816" s="184"/>
      <c r="DJ816" s="184"/>
      <c r="DK816" s="184"/>
      <c r="DL816" s="184"/>
      <c r="DM816" s="184"/>
      <c r="DN816" s="184"/>
      <c r="DO816" s="184"/>
      <c r="DP816" s="184"/>
      <c r="DQ816" s="184"/>
      <c r="DR816" s="184"/>
      <c r="DS816" s="184"/>
      <c r="DT816" s="184"/>
      <c r="DU816" s="184"/>
      <c r="DV816" s="184"/>
      <c r="DW816" s="184"/>
      <c r="DX816" s="184"/>
      <c r="DY816" s="184"/>
      <c r="DZ816" s="184"/>
      <c r="EA816" s="184"/>
      <c r="EB816" s="184"/>
      <c r="EC816" s="184"/>
      <c r="ED816" s="184"/>
      <c r="EE816" s="184"/>
      <c r="EF816" s="184"/>
      <c r="EG816" s="184"/>
      <c r="EH816" s="184"/>
      <c r="EI816" s="184"/>
      <c r="EJ816" s="184"/>
      <c r="EK816" s="184"/>
      <c r="EL816" s="184"/>
      <c r="EM816" s="184"/>
      <c r="EN816" s="184"/>
      <c r="EO816" s="184"/>
      <c r="EP816" s="184"/>
      <c r="EQ816" s="184"/>
      <c r="ER816" s="184"/>
      <c r="ES816" s="184"/>
      <c r="ET816" s="184"/>
      <c r="EU816" s="184"/>
      <c r="EV816" s="184"/>
      <c r="EW816" s="184"/>
      <c r="EX816" s="184"/>
      <c r="EY816" s="184"/>
      <c r="EZ816" s="184"/>
      <c r="FA816" s="184"/>
      <c r="FB816" s="184"/>
      <c r="FC816" s="184"/>
      <c r="FD816" s="184"/>
      <c r="FE816" s="184"/>
      <c r="FF816" s="184"/>
      <c r="FG816" s="184"/>
      <c r="FH816" s="184"/>
      <c r="FI816" s="184"/>
      <c r="FJ816" s="184"/>
      <c r="FK816" s="184"/>
      <c r="FL816" s="184"/>
      <c r="FM816" s="184"/>
      <c r="FN816" s="184"/>
      <c r="FO816" s="184"/>
      <c r="FP816" s="184"/>
      <c r="FQ816" s="184"/>
      <c r="FR816" s="184"/>
      <c r="FS816" s="184"/>
      <c r="FT816" s="184"/>
      <c r="FU816" s="184"/>
      <c r="FV816" s="184"/>
      <c r="FW816" s="184"/>
      <c r="FX816" s="184"/>
      <c r="FY816" s="184"/>
      <c r="FZ816" s="184"/>
      <c r="GA816" s="184"/>
      <c r="GB816" s="184"/>
      <c r="GC816" s="184"/>
      <c r="GD816" s="184"/>
      <c r="GE816" s="184"/>
      <c r="GF816" s="184"/>
      <c r="GG816" s="184"/>
      <c r="GH816" s="184"/>
      <c r="GI816" s="184"/>
      <c r="GJ816" s="184"/>
      <c r="GK816" s="184"/>
      <c r="GL816" s="184"/>
      <c r="GM816" s="184"/>
      <c r="GN816" s="184"/>
      <c r="GO816" s="184"/>
      <c r="GP816" s="184"/>
      <c r="GQ816" s="184"/>
      <c r="GR816" s="184"/>
      <c r="GS816" s="184"/>
      <c r="GT816" s="184"/>
      <c r="GU816" s="184"/>
      <c r="GV816" s="184"/>
      <c r="GW816" s="184"/>
      <c r="GX816" s="184"/>
      <c r="GY816" s="184"/>
      <c r="GZ816" s="184"/>
      <c r="HA816" s="184"/>
      <c r="HB816" s="184"/>
      <c r="HC816" s="184"/>
      <c r="HD816" s="184"/>
      <c r="HE816" s="184"/>
      <c r="HF816" s="184"/>
      <c r="HG816" s="184"/>
      <c r="HH816" s="184"/>
      <c r="HI816" s="184"/>
      <c r="HJ816" s="184"/>
      <c r="HK816" s="578"/>
      <c r="HL816" s="185"/>
    </row>
    <row r="817" spans="1:220">
      <c r="A817" s="284"/>
      <c r="B817" s="285"/>
      <c r="C817" s="286"/>
      <c r="D817" s="287"/>
      <c r="E817" s="288"/>
      <c r="F817" s="289"/>
      <c r="G817" s="289"/>
      <c r="H817" s="289"/>
      <c r="I817" s="289"/>
      <c r="J817" s="289"/>
      <c r="K817" s="289"/>
      <c r="L817" s="289"/>
      <c r="M817" s="572"/>
      <c r="N817" s="572"/>
      <c r="O817" s="572"/>
      <c r="P817" s="572"/>
      <c r="Q817" s="572"/>
      <c r="R817" s="572"/>
      <c r="S817" s="184"/>
      <c r="T817" s="184"/>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c r="BB817" s="184"/>
      <c r="BC817" s="184"/>
      <c r="BD817" s="184"/>
      <c r="BE817" s="184"/>
      <c r="BF817" s="184"/>
      <c r="BG817" s="184"/>
      <c r="BH817" s="184"/>
      <c r="BI817" s="184"/>
      <c r="BJ817" s="184"/>
      <c r="BK817" s="184"/>
      <c r="BL817" s="184"/>
      <c r="BM817" s="184"/>
      <c r="BN817" s="184"/>
      <c r="BO817" s="184"/>
      <c r="BP817" s="184"/>
      <c r="BQ817" s="184"/>
      <c r="BR817" s="184"/>
      <c r="BS817" s="184"/>
      <c r="BT817" s="184"/>
      <c r="BU817" s="184"/>
      <c r="BV817" s="184"/>
      <c r="BW817" s="184"/>
      <c r="BX817" s="184"/>
      <c r="BY817" s="184"/>
      <c r="BZ817" s="184"/>
      <c r="CA817" s="184"/>
      <c r="CB817" s="184"/>
      <c r="CC817" s="184"/>
      <c r="CD817" s="184"/>
      <c r="CE817" s="184"/>
      <c r="CF817" s="184"/>
      <c r="CG817" s="184"/>
      <c r="CH817" s="184"/>
      <c r="CI817" s="184"/>
      <c r="CJ817" s="184"/>
      <c r="CK817" s="184"/>
      <c r="CL817" s="184"/>
      <c r="CM817" s="184"/>
      <c r="CN817" s="184"/>
      <c r="CO817" s="184"/>
      <c r="CP817" s="184"/>
      <c r="CQ817" s="184"/>
      <c r="CR817" s="184"/>
      <c r="CS817" s="184"/>
      <c r="CT817" s="184"/>
      <c r="CU817" s="184"/>
      <c r="CV817" s="184"/>
      <c r="CW817" s="184"/>
      <c r="CX817" s="184"/>
      <c r="CY817" s="184"/>
      <c r="CZ817" s="184"/>
      <c r="DA817" s="184"/>
      <c r="DB817" s="184"/>
      <c r="DC817" s="184"/>
      <c r="DD817" s="184"/>
      <c r="DE817" s="184"/>
      <c r="DF817" s="184"/>
      <c r="DG817" s="184"/>
      <c r="DH817" s="184"/>
      <c r="DI817" s="184"/>
      <c r="DJ817" s="184"/>
      <c r="DK817" s="184"/>
      <c r="DL817" s="184"/>
      <c r="DM817" s="184"/>
      <c r="DN817" s="184"/>
      <c r="DO817" s="184"/>
      <c r="DP817" s="184"/>
      <c r="DQ817" s="184"/>
      <c r="DR817" s="184"/>
      <c r="DS817" s="184"/>
      <c r="DT817" s="184"/>
      <c r="DU817" s="184"/>
      <c r="DV817" s="184"/>
      <c r="DW817" s="184"/>
      <c r="DX817" s="184"/>
      <c r="DY817" s="184"/>
      <c r="DZ817" s="184"/>
      <c r="EA817" s="184"/>
      <c r="EB817" s="184"/>
      <c r="EC817" s="184"/>
      <c r="ED817" s="184"/>
      <c r="EE817" s="184"/>
      <c r="EF817" s="184"/>
      <c r="EG817" s="184"/>
      <c r="EH817" s="184"/>
      <c r="EI817" s="184"/>
      <c r="EJ817" s="184"/>
      <c r="EK817" s="184"/>
      <c r="EL817" s="184"/>
      <c r="EM817" s="184"/>
      <c r="EN817" s="184"/>
      <c r="EO817" s="184"/>
      <c r="EP817" s="184"/>
      <c r="EQ817" s="184"/>
      <c r="ER817" s="184"/>
      <c r="ES817" s="184"/>
      <c r="ET817" s="184"/>
      <c r="EU817" s="184"/>
      <c r="EV817" s="184"/>
      <c r="EW817" s="184"/>
      <c r="EX817" s="184"/>
      <c r="EY817" s="184"/>
      <c r="EZ817" s="184"/>
      <c r="FA817" s="184"/>
      <c r="FB817" s="184"/>
      <c r="FC817" s="184"/>
      <c r="FD817" s="184"/>
      <c r="FE817" s="184"/>
      <c r="FF817" s="184"/>
      <c r="FG817" s="184"/>
      <c r="FH817" s="184"/>
      <c r="FI817" s="184"/>
      <c r="FJ817" s="184"/>
      <c r="FK817" s="184"/>
      <c r="FL817" s="184"/>
      <c r="FM817" s="184"/>
      <c r="FN817" s="184"/>
      <c r="FO817" s="184"/>
      <c r="FP817" s="184"/>
      <c r="FQ817" s="184"/>
      <c r="FR817" s="184"/>
      <c r="FS817" s="184"/>
      <c r="FT817" s="184"/>
      <c r="FU817" s="184"/>
      <c r="FV817" s="184"/>
      <c r="FW817" s="184"/>
      <c r="FX817" s="184"/>
      <c r="FY817" s="184"/>
      <c r="FZ817" s="184"/>
      <c r="GA817" s="184"/>
      <c r="GB817" s="184"/>
      <c r="GC817" s="184"/>
      <c r="GD817" s="184"/>
      <c r="GE817" s="184"/>
      <c r="GF817" s="184"/>
      <c r="GG817" s="184"/>
      <c r="GH817" s="184"/>
      <c r="GI817" s="184"/>
      <c r="GJ817" s="184"/>
      <c r="GK817" s="184"/>
      <c r="GL817" s="184"/>
      <c r="GM817" s="184"/>
      <c r="GN817" s="184"/>
      <c r="GO817" s="184"/>
      <c r="GP817" s="184"/>
      <c r="GQ817" s="184"/>
      <c r="GR817" s="184"/>
      <c r="GS817" s="184"/>
      <c r="GT817" s="184"/>
      <c r="GU817" s="184"/>
      <c r="GV817" s="184"/>
      <c r="GW817" s="184"/>
      <c r="GX817" s="184"/>
      <c r="GY817" s="184"/>
      <c r="GZ817" s="184"/>
      <c r="HA817" s="184"/>
      <c r="HB817" s="184"/>
      <c r="HC817" s="184"/>
      <c r="HD817" s="184"/>
      <c r="HE817" s="184"/>
      <c r="HF817" s="184"/>
      <c r="HG817" s="184"/>
      <c r="HH817" s="184"/>
      <c r="HI817" s="184"/>
      <c r="HJ817" s="184"/>
      <c r="HK817" s="578"/>
      <c r="HL817" s="185"/>
    </row>
    <row r="818" spans="1:220">
      <c r="A818" s="284"/>
      <c r="B818" s="285"/>
      <c r="C818" s="286"/>
      <c r="D818" s="287"/>
      <c r="E818" s="288"/>
      <c r="F818" s="289"/>
      <c r="G818" s="289"/>
      <c r="H818" s="289"/>
      <c r="I818" s="289"/>
      <c r="J818" s="289"/>
      <c r="K818" s="289"/>
      <c r="L818" s="289"/>
      <c r="M818" s="572"/>
      <c r="N818" s="572"/>
      <c r="O818" s="572"/>
      <c r="P818" s="572"/>
      <c r="Q818" s="572"/>
      <c r="R818" s="572"/>
      <c r="S818" s="184"/>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c r="BD818" s="184"/>
      <c r="BE818" s="184"/>
      <c r="BF818" s="184"/>
      <c r="BG818" s="184"/>
      <c r="BH818" s="184"/>
      <c r="BI818" s="184"/>
      <c r="BJ818" s="184"/>
      <c r="BK818" s="184"/>
      <c r="BL818" s="184"/>
      <c r="BM818" s="184"/>
      <c r="BN818" s="184"/>
      <c r="BO818" s="184"/>
      <c r="BP818" s="184"/>
      <c r="BQ818" s="184"/>
      <c r="BR818" s="184"/>
      <c r="BS818" s="184"/>
      <c r="BT818" s="184"/>
      <c r="BU818" s="184"/>
      <c r="BV818" s="184"/>
      <c r="BW818" s="184"/>
      <c r="BX818" s="184"/>
      <c r="BY818" s="184"/>
      <c r="BZ818" s="184"/>
      <c r="CA818" s="184"/>
      <c r="CB818" s="184"/>
      <c r="CC818" s="184"/>
      <c r="CD818" s="184"/>
      <c r="CE818" s="184"/>
      <c r="CF818" s="184"/>
      <c r="CG818" s="184"/>
      <c r="CH818" s="184"/>
      <c r="CI818" s="184"/>
      <c r="CJ818" s="184"/>
      <c r="CK818" s="184"/>
      <c r="CL818" s="184"/>
      <c r="CM818" s="184"/>
      <c r="CN818" s="184"/>
      <c r="CO818" s="184"/>
      <c r="CP818" s="184"/>
      <c r="CQ818" s="184"/>
      <c r="CR818" s="184"/>
      <c r="CS818" s="184"/>
      <c r="CT818" s="184"/>
      <c r="CU818" s="184"/>
      <c r="CV818" s="184"/>
      <c r="CW818" s="184"/>
      <c r="CX818" s="184"/>
      <c r="CY818" s="184"/>
      <c r="CZ818" s="184"/>
      <c r="DA818" s="184"/>
      <c r="DB818" s="184"/>
      <c r="DC818" s="184"/>
      <c r="DD818" s="184"/>
      <c r="DE818" s="184"/>
      <c r="DF818" s="184"/>
      <c r="DG818" s="184"/>
      <c r="DH818" s="184"/>
      <c r="DI818" s="184"/>
      <c r="DJ818" s="184"/>
      <c r="DK818" s="184"/>
      <c r="DL818" s="184"/>
      <c r="DM818" s="184"/>
      <c r="DN818" s="184"/>
      <c r="DO818" s="184"/>
      <c r="DP818" s="184"/>
      <c r="DQ818" s="184"/>
      <c r="DR818" s="184"/>
      <c r="DS818" s="184"/>
      <c r="DT818" s="184"/>
      <c r="DU818" s="184"/>
      <c r="DV818" s="184"/>
      <c r="DW818" s="184"/>
      <c r="DX818" s="184"/>
      <c r="DY818" s="184"/>
      <c r="DZ818" s="184"/>
      <c r="EA818" s="184"/>
      <c r="EB818" s="184"/>
      <c r="EC818" s="184"/>
      <c r="ED818" s="184"/>
      <c r="EE818" s="184"/>
      <c r="EF818" s="184"/>
      <c r="EG818" s="184"/>
      <c r="EH818" s="184"/>
      <c r="EI818" s="184"/>
      <c r="EJ818" s="184"/>
      <c r="EK818" s="184"/>
      <c r="EL818" s="184"/>
      <c r="EM818" s="184"/>
      <c r="EN818" s="184"/>
      <c r="EO818" s="184"/>
      <c r="EP818" s="184"/>
      <c r="EQ818" s="184"/>
      <c r="ER818" s="184"/>
      <c r="ES818" s="184"/>
      <c r="ET818" s="184"/>
      <c r="EU818" s="184"/>
      <c r="EV818" s="184"/>
      <c r="EW818" s="184"/>
      <c r="EX818" s="184"/>
      <c r="EY818" s="184"/>
      <c r="EZ818" s="184"/>
      <c r="FA818" s="184"/>
      <c r="FB818" s="184"/>
      <c r="FC818" s="184"/>
      <c r="FD818" s="184"/>
      <c r="FE818" s="184"/>
      <c r="FF818" s="184"/>
      <c r="FG818" s="184"/>
      <c r="FH818" s="184"/>
      <c r="FI818" s="184"/>
      <c r="FJ818" s="184"/>
      <c r="FK818" s="184"/>
      <c r="FL818" s="184"/>
      <c r="FM818" s="184"/>
      <c r="FN818" s="184"/>
      <c r="FO818" s="184"/>
      <c r="FP818" s="184"/>
      <c r="FQ818" s="184"/>
      <c r="FR818" s="184"/>
      <c r="FS818" s="184"/>
      <c r="FT818" s="184"/>
      <c r="FU818" s="184"/>
      <c r="FV818" s="184"/>
      <c r="FW818" s="184"/>
      <c r="FX818" s="184"/>
      <c r="FY818" s="184"/>
      <c r="FZ818" s="184"/>
      <c r="GA818" s="184"/>
      <c r="GB818" s="184"/>
      <c r="GC818" s="184"/>
      <c r="GD818" s="184"/>
      <c r="GE818" s="184"/>
      <c r="GF818" s="184"/>
      <c r="GG818" s="184"/>
      <c r="GH818" s="184"/>
      <c r="GI818" s="184"/>
      <c r="GJ818" s="184"/>
      <c r="GK818" s="184"/>
      <c r="GL818" s="184"/>
      <c r="GM818" s="184"/>
      <c r="GN818" s="184"/>
      <c r="GO818" s="184"/>
      <c r="GP818" s="184"/>
      <c r="GQ818" s="184"/>
      <c r="GR818" s="184"/>
      <c r="GS818" s="184"/>
      <c r="GT818" s="184"/>
      <c r="GU818" s="184"/>
      <c r="GV818" s="184"/>
      <c r="GW818" s="184"/>
      <c r="GX818" s="184"/>
      <c r="GY818" s="184"/>
      <c r="GZ818" s="184"/>
      <c r="HA818" s="184"/>
      <c r="HB818" s="184"/>
      <c r="HC818" s="184"/>
      <c r="HD818" s="184"/>
      <c r="HE818" s="184"/>
      <c r="HF818" s="184"/>
      <c r="HG818" s="184"/>
      <c r="HH818" s="184"/>
      <c r="HI818" s="184"/>
      <c r="HJ818" s="184"/>
      <c r="HK818" s="578"/>
      <c r="HL818" s="185"/>
    </row>
    <row r="819" spans="1:220">
      <c r="A819" s="284"/>
      <c r="B819" s="285"/>
      <c r="C819" s="286"/>
      <c r="D819" s="287"/>
      <c r="E819" s="288"/>
      <c r="F819" s="289"/>
      <c r="G819" s="289"/>
      <c r="H819" s="289"/>
      <c r="I819" s="289"/>
      <c r="J819" s="289"/>
      <c r="K819" s="289"/>
      <c r="L819" s="289"/>
      <c r="M819" s="572"/>
      <c r="N819" s="572"/>
      <c r="O819" s="572"/>
      <c r="P819" s="572"/>
      <c r="Q819" s="572"/>
      <c r="R819" s="572"/>
      <c r="S819" s="184"/>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c r="BD819" s="184"/>
      <c r="BE819" s="184"/>
      <c r="BF819" s="184"/>
      <c r="BG819" s="184"/>
      <c r="BH819" s="184"/>
      <c r="BI819" s="184"/>
      <c r="BJ819" s="184"/>
      <c r="BK819" s="184"/>
      <c r="BL819" s="184"/>
      <c r="BM819" s="184"/>
      <c r="BN819" s="184"/>
      <c r="BO819" s="184"/>
      <c r="BP819" s="184"/>
      <c r="BQ819" s="184"/>
      <c r="BR819" s="184"/>
      <c r="BS819" s="184"/>
      <c r="BT819" s="184"/>
      <c r="BU819" s="184"/>
      <c r="BV819" s="184"/>
      <c r="BW819" s="184"/>
      <c r="BX819" s="184"/>
      <c r="BY819" s="184"/>
      <c r="BZ819" s="184"/>
      <c r="CA819" s="184"/>
      <c r="CB819" s="184"/>
      <c r="CC819" s="184"/>
      <c r="CD819" s="184"/>
      <c r="CE819" s="184"/>
      <c r="CF819" s="184"/>
      <c r="CG819" s="184"/>
      <c r="CH819" s="184"/>
      <c r="CI819" s="184"/>
      <c r="CJ819" s="184"/>
      <c r="CK819" s="184"/>
      <c r="CL819" s="184"/>
      <c r="CM819" s="184"/>
      <c r="CN819" s="184"/>
      <c r="CO819" s="184"/>
      <c r="CP819" s="184"/>
      <c r="CQ819" s="184"/>
      <c r="CR819" s="184"/>
      <c r="CS819" s="184"/>
      <c r="CT819" s="184"/>
      <c r="CU819" s="184"/>
      <c r="CV819" s="184"/>
      <c r="CW819" s="184"/>
      <c r="CX819" s="184"/>
      <c r="CY819" s="184"/>
      <c r="CZ819" s="184"/>
      <c r="DA819" s="184"/>
      <c r="DB819" s="184"/>
      <c r="DC819" s="184"/>
      <c r="DD819" s="184"/>
      <c r="DE819" s="184"/>
      <c r="DF819" s="184"/>
      <c r="DG819" s="184"/>
      <c r="DH819" s="184"/>
      <c r="DI819" s="184"/>
      <c r="DJ819" s="184"/>
      <c r="DK819" s="184"/>
      <c r="DL819" s="184"/>
      <c r="DM819" s="184"/>
      <c r="DN819" s="184"/>
      <c r="DO819" s="184"/>
      <c r="DP819" s="184"/>
      <c r="DQ819" s="184"/>
      <c r="DR819" s="184"/>
      <c r="DS819" s="184"/>
      <c r="DT819" s="184"/>
      <c r="DU819" s="184"/>
      <c r="DV819" s="184"/>
      <c r="DW819" s="184"/>
      <c r="DX819" s="184"/>
      <c r="DY819" s="184"/>
      <c r="DZ819" s="184"/>
      <c r="EA819" s="184"/>
      <c r="EB819" s="184"/>
      <c r="EC819" s="184"/>
      <c r="ED819" s="184"/>
      <c r="EE819" s="184"/>
      <c r="EF819" s="184"/>
      <c r="EG819" s="184"/>
      <c r="EH819" s="184"/>
      <c r="EI819" s="184"/>
      <c r="EJ819" s="184"/>
      <c r="EK819" s="184"/>
      <c r="EL819" s="184"/>
      <c r="EM819" s="184"/>
      <c r="EN819" s="184"/>
      <c r="EO819" s="184"/>
      <c r="EP819" s="184"/>
      <c r="EQ819" s="184"/>
      <c r="ER819" s="184"/>
      <c r="ES819" s="184"/>
      <c r="ET819" s="184"/>
      <c r="EU819" s="184"/>
      <c r="EV819" s="184"/>
      <c r="EW819" s="184"/>
      <c r="EX819" s="184"/>
      <c r="EY819" s="184"/>
      <c r="EZ819" s="184"/>
      <c r="FA819" s="184"/>
      <c r="FB819" s="184"/>
      <c r="FC819" s="184"/>
      <c r="FD819" s="184"/>
      <c r="FE819" s="184"/>
      <c r="FF819" s="184"/>
      <c r="FG819" s="184"/>
      <c r="FH819" s="184"/>
      <c r="FI819" s="184"/>
      <c r="FJ819" s="184"/>
      <c r="FK819" s="184"/>
      <c r="FL819" s="184"/>
      <c r="FM819" s="184"/>
      <c r="FN819" s="184"/>
      <c r="FO819" s="184"/>
      <c r="FP819" s="184"/>
      <c r="FQ819" s="184"/>
      <c r="FR819" s="184"/>
      <c r="FS819" s="184"/>
      <c r="FT819" s="184"/>
      <c r="FU819" s="184"/>
      <c r="FV819" s="184"/>
      <c r="FW819" s="184"/>
      <c r="FX819" s="184"/>
      <c r="FY819" s="184"/>
      <c r="FZ819" s="184"/>
      <c r="GA819" s="184"/>
      <c r="GB819" s="184"/>
      <c r="GC819" s="184"/>
      <c r="GD819" s="184"/>
      <c r="GE819" s="184"/>
      <c r="GF819" s="184"/>
      <c r="GG819" s="184"/>
      <c r="GH819" s="184"/>
      <c r="GI819" s="184"/>
      <c r="GJ819" s="184"/>
      <c r="GK819" s="184"/>
      <c r="GL819" s="184"/>
      <c r="GM819" s="184"/>
      <c r="GN819" s="184"/>
      <c r="GO819" s="184"/>
      <c r="GP819" s="184"/>
      <c r="GQ819" s="184"/>
      <c r="GR819" s="184"/>
      <c r="GS819" s="184"/>
      <c r="GT819" s="184"/>
      <c r="GU819" s="184"/>
      <c r="GV819" s="184"/>
      <c r="GW819" s="184"/>
      <c r="GX819" s="184"/>
      <c r="GY819" s="184"/>
      <c r="GZ819" s="184"/>
      <c r="HA819" s="184"/>
      <c r="HB819" s="184"/>
      <c r="HC819" s="184"/>
      <c r="HD819" s="184"/>
      <c r="HE819" s="184"/>
      <c r="HF819" s="184"/>
      <c r="HG819" s="184"/>
      <c r="HH819" s="184"/>
      <c r="HI819" s="184"/>
      <c r="HJ819" s="184"/>
      <c r="HK819" s="578"/>
      <c r="HL819" s="185"/>
    </row>
    <row r="820" spans="1:220">
      <c r="A820" s="284"/>
      <c r="B820" s="285"/>
      <c r="C820" s="286"/>
      <c r="D820" s="287"/>
      <c r="E820" s="288"/>
      <c r="F820" s="289"/>
      <c r="G820" s="289"/>
      <c r="H820" s="289"/>
      <c r="I820" s="289"/>
      <c r="J820" s="289"/>
      <c r="K820" s="289"/>
      <c r="L820" s="289"/>
      <c r="M820" s="572"/>
      <c r="N820" s="572"/>
      <c r="O820" s="572"/>
      <c r="P820" s="572"/>
      <c r="Q820" s="572"/>
      <c r="R820" s="572"/>
      <c r="S820" s="184"/>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c r="BD820" s="184"/>
      <c r="BE820" s="184"/>
      <c r="BF820" s="184"/>
      <c r="BG820" s="184"/>
      <c r="BH820" s="184"/>
      <c r="BI820" s="184"/>
      <c r="BJ820" s="184"/>
      <c r="BK820" s="184"/>
      <c r="BL820" s="184"/>
      <c r="BM820" s="184"/>
      <c r="BN820" s="184"/>
      <c r="BO820" s="184"/>
      <c r="BP820" s="184"/>
      <c r="BQ820" s="184"/>
      <c r="BR820" s="184"/>
      <c r="BS820" s="184"/>
      <c r="BT820" s="184"/>
      <c r="BU820" s="184"/>
      <c r="BV820" s="184"/>
      <c r="BW820" s="184"/>
      <c r="BX820" s="184"/>
      <c r="BY820" s="184"/>
      <c r="BZ820" s="184"/>
      <c r="CA820" s="184"/>
      <c r="CB820" s="184"/>
      <c r="CC820" s="184"/>
      <c r="CD820" s="184"/>
      <c r="CE820" s="184"/>
      <c r="CF820" s="184"/>
      <c r="CG820" s="184"/>
      <c r="CH820" s="184"/>
      <c r="CI820" s="184"/>
      <c r="CJ820" s="184"/>
      <c r="CK820" s="184"/>
      <c r="CL820" s="184"/>
      <c r="CM820" s="184"/>
      <c r="CN820" s="184"/>
      <c r="CO820" s="184"/>
      <c r="CP820" s="184"/>
      <c r="CQ820" s="184"/>
      <c r="CR820" s="184"/>
      <c r="CS820" s="184"/>
      <c r="CT820" s="184"/>
      <c r="CU820" s="184"/>
      <c r="CV820" s="184"/>
      <c r="CW820" s="184"/>
      <c r="CX820" s="184"/>
      <c r="CY820" s="184"/>
      <c r="CZ820" s="184"/>
      <c r="DA820" s="184"/>
      <c r="DB820" s="184"/>
      <c r="DC820" s="184"/>
      <c r="DD820" s="184"/>
      <c r="DE820" s="184"/>
      <c r="DF820" s="184"/>
      <c r="DG820" s="184"/>
      <c r="DH820" s="184"/>
      <c r="DI820" s="184"/>
      <c r="DJ820" s="184"/>
      <c r="DK820" s="184"/>
      <c r="DL820" s="184"/>
      <c r="DM820" s="184"/>
      <c r="DN820" s="184"/>
      <c r="DO820" s="184"/>
      <c r="DP820" s="184"/>
      <c r="DQ820" s="184"/>
      <c r="DR820" s="184"/>
      <c r="DS820" s="184"/>
      <c r="DT820" s="184"/>
      <c r="DU820" s="184"/>
      <c r="DV820" s="184"/>
      <c r="DW820" s="184"/>
      <c r="DX820" s="184"/>
      <c r="DY820" s="184"/>
      <c r="DZ820" s="184"/>
      <c r="EA820" s="184"/>
      <c r="EB820" s="184"/>
      <c r="EC820" s="184"/>
      <c r="ED820" s="184"/>
      <c r="EE820" s="184"/>
      <c r="EF820" s="184"/>
      <c r="EG820" s="184"/>
      <c r="EH820" s="184"/>
      <c r="EI820" s="184"/>
      <c r="EJ820" s="184"/>
      <c r="EK820" s="184"/>
      <c r="EL820" s="184"/>
      <c r="EM820" s="184"/>
      <c r="EN820" s="184"/>
      <c r="EO820" s="184"/>
      <c r="EP820" s="184"/>
      <c r="EQ820" s="184"/>
      <c r="ER820" s="184"/>
      <c r="ES820" s="184"/>
      <c r="ET820" s="184"/>
      <c r="EU820" s="184"/>
      <c r="EV820" s="184"/>
      <c r="EW820" s="184"/>
      <c r="EX820" s="184"/>
      <c r="EY820" s="184"/>
      <c r="EZ820" s="184"/>
      <c r="FA820" s="184"/>
      <c r="FB820" s="184"/>
      <c r="FC820" s="184"/>
      <c r="FD820" s="184"/>
      <c r="FE820" s="184"/>
      <c r="FF820" s="184"/>
      <c r="FG820" s="184"/>
      <c r="FH820" s="184"/>
      <c r="FI820" s="184"/>
      <c r="FJ820" s="184"/>
      <c r="FK820" s="184"/>
      <c r="FL820" s="184"/>
      <c r="FM820" s="184"/>
      <c r="FN820" s="184"/>
      <c r="FO820" s="184"/>
      <c r="FP820" s="184"/>
      <c r="FQ820" s="184"/>
      <c r="FR820" s="184"/>
      <c r="FS820" s="184"/>
      <c r="FT820" s="184"/>
      <c r="FU820" s="184"/>
      <c r="FV820" s="184"/>
      <c r="FW820" s="184"/>
      <c r="FX820" s="184"/>
      <c r="FY820" s="184"/>
      <c r="FZ820" s="184"/>
      <c r="GA820" s="184"/>
      <c r="GB820" s="184"/>
      <c r="GC820" s="184"/>
      <c r="GD820" s="184"/>
      <c r="GE820" s="184"/>
      <c r="GF820" s="184"/>
      <c r="GG820" s="184"/>
      <c r="GH820" s="184"/>
      <c r="GI820" s="184"/>
      <c r="GJ820" s="184"/>
      <c r="GK820" s="184"/>
      <c r="GL820" s="184"/>
      <c r="GM820" s="184"/>
      <c r="GN820" s="184"/>
      <c r="GO820" s="184"/>
      <c r="GP820" s="184"/>
      <c r="GQ820" s="184"/>
      <c r="GR820" s="184"/>
      <c r="GS820" s="184"/>
      <c r="GT820" s="184"/>
      <c r="GU820" s="184"/>
      <c r="GV820" s="184"/>
      <c r="GW820" s="184"/>
      <c r="GX820" s="184"/>
      <c r="GY820" s="184"/>
      <c r="GZ820" s="184"/>
      <c r="HA820" s="184"/>
      <c r="HB820" s="184"/>
      <c r="HC820" s="184"/>
      <c r="HD820" s="184"/>
      <c r="HE820" s="184"/>
      <c r="HF820" s="184"/>
      <c r="HG820" s="184"/>
      <c r="HH820" s="184"/>
      <c r="HI820" s="184"/>
      <c r="HJ820" s="184"/>
      <c r="HK820" s="578"/>
      <c r="HL820" s="185"/>
    </row>
    <row r="821" spans="1:220">
      <c r="A821" s="284"/>
      <c r="B821" s="285"/>
      <c r="C821" s="286"/>
      <c r="D821" s="287"/>
      <c r="E821" s="288"/>
      <c r="F821" s="289"/>
      <c r="G821" s="289"/>
      <c r="H821" s="289"/>
      <c r="I821" s="289"/>
      <c r="J821" s="289"/>
      <c r="K821" s="289"/>
      <c r="L821" s="289"/>
      <c r="M821" s="572"/>
      <c r="N821" s="572"/>
      <c r="O821" s="572"/>
      <c r="P821" s="572"/>
      <c r="Q821" s="572"/>
      <c r="R821" s="572"/>
      <c r="S821" s="184"/>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c r="BD821" s="184"/>
      <c r="BE821" s="184"/>
      <c r="BF821" s="184"/>
      <c r="BG821" s="184"/>
      <c r="BH821" s="184"/>
      <c r="BI821" s="184"/>
      <c r="BJ821" s="184"/>
      <c r="BK821" s="184"/>
      <c r="BL821" s="184"/>
      <c r="BM821" s="184"/>
      <c r="BN821" s="184"/>
      <c r="BO821" s="184"/>
      <c r="BP821" s="184"/>
      <c r="BQ821" s="184"/>
      <c r="BR821" s="184"/>
      <c r="BS821" s="184"/>
      <c r="BT821" s="184"/>
      <c r="BU821" s="184"/>
      <c r="BV821" s="184"/>
      <c r="BW821" s="184"/>
      <c r="BX821" s="184"/>
      <c r="BY821" s="184"/>
      <c r="BZ821" s="184"/>
      <c r="CA821" s="184"/>
      <c r="CB821" s="184"/>
      <c r="CC821" s="184"/>
      <c r="CD821" s="184"/>
      <c r="CE821" s="184"/>
      <c r="CF821" s="184"/>
      <c r="CG821" s="184"/>
      <c r="CH821" s="184"/>
      <c r="CI821" s="184"/>
      <c r="CJ821" s="184"/>
      <c r="CK821" s="184"/>
      <c r="CL821" s="184"/>
      <c r="CM821" s="184"/>
      <c r="CN821" s="184"/>
      <c r="CO821" s="184"/>
      <c r="CP821" s="184"/>
      <c r="CQ821" s="184"/>
      <c r="CR821" s="184"/>
      <c r="CS821" s="184"/>
      <c r="CT821" s="184"/>
      <c r="CU821" s="184"/>
      <c r="CV821" s="184"/>
      <c r="CW821" s="184"/>
      <c r="CX821" s="184"/>
      <c r="CY821" s="184"/>
      <c r="CZ821" s="184"/>
      <c r="DA821" s="184"/>
      <c r="DB821" s="184"/>
      <c r="DC821" s="184"/>
      <c r="DD821" s="184"/>
      <c r="DE821" s="184"/>
      <c r="DF821" s="184"/>
      <c r="DG821" s="184"/>
      <c r="DH821" s="184"/>
      <c r="DI821" s="184"/>
      <c r="DJ821" s="184"/>
      <c r="DK821" s="184"/>
      <c r="DL821" s="184"/>
      <c r="DM821" s="184"/>
      <c r="DN821" s="184"/>
      <c r="DO821" s="184"/>
      <c r="DP821" s="184"/>
      <c r="DQ821" s="184"/>
      <c r="DR821" s="184"/>
      <c r="DS821" s="184"/>
      <c r="DT821" s="184"/>
      <c r="DU821" s="184"/>
      <c r="DV821" s="184"/>
      <c r="DW821" s="184"/>
      <c r="DX821" s="184"/>
      <c r="DY821" s="184"/>
      <c r="DZ821" s="184"/>
      <c r="EA821" s="184"/>
      <c r="EB821" s="184"/>
      <c r="EC821" s="184"/>
      <c r="ED821" s="184"/>
      <c r="EE821" s="184"/>
      <c r="EF821" s="184"/>
      <c r="EG821" s="184"/>
      <c r="EH821" s="184"/>
      <c r="EI821" s="184"/>
      <c r="EJ821" s="184"/>
      <c r="EK821" s="184"/>
      <c r="EL821" s="184"/>
      <c r="EM821" s="184"/>
      <c r="EN821" s="184"/>
      <c r="EO821" s="184"/>
      <c r="EP821" s="184"/>
      <c r="EQ821" s="184"/>
      <c r="ER821" s="184"/>
      <c r="ES821" s="184"/>
      <c r="ET821" s="184"/>
      <c r="EU821" s="184"/>
      <c r="EV821" s="184"/>
      <c r="EW821" s="184"/>
      <c r="EX821" s="184"/>
      <c r="EY821" s="184"/>
      <c r="EZ821" s="184"/>
      <c r="FA821" s="184"/>
      <c r="FB821" s="184"/>
      <c r="FC821" s="184"/>
      <c r="FD821" s="184"/>
      <c r="FE821" s="184"/>
      <c r="FF821" s="184"/>
      <c r="FG821" s="184"/>
      <c r="FH821" s="184"/>
      <c r="FI821" s="184"/>
      <c r="FJ821" s="184"/>
      <c r="FK821" s="184"/>
      <c r="FL821" s="184"/>
      <c r="FM821" s="184"/>
      <c r="FN821" s="184"/>
      <c r="FO821" s="184"/>
      <c r="FP821" s="184"/>
      <c r="FQ821" s="184"/>
      <c r="FR821" s="184"/>
      <c r="FS821" s="184"/>
      <c r="FT821" s="184"/>
      <c r="FU821" s="184"/>
      <c r="FV821" s="184"/>
      <c r="FW821" s="184"/>
      <c r="FX821" s="184"/>
      <c r="FY821" s="184"/>
      <c r="FZ821" s="184"/>
      <c r="GA821" s="184"/>
      <c r="GB821" s="184"/>
      <c r="GC821" s="184"/>
      <c r="GD821" s="184"/>
      <c r="GE821" s="184"/>
      <c r="GF821" s="184"/>
      <c r="GG821" s="184"/>
      <c r="GH821" s="184"/>
      <c r="GI821" s="184"/>
      <c r="GJ821" s="184"/>
      <c r="GK821" s="184"/>
      <c r="GL821" s="184"/>
      <c r="GM821" s="184"/>
      <c r="GN821" s="184"/>
      <c r="GO821" s="184"/>
      <c r="GP821" s="184"/>
      <c r="GQ821" s="184"/>
      <c r="GR821" s="184"/>
      <c r="GS821" s="184"/>
      <c r="GT821" s="184"/>
      <c r="GU821" s="184"/>
      <c r="GV821" s="184"/>
      <c r="GW821" s="184"/>
      <c r="GX821" s="184"/>
      <c r="GY821" s="184"/>
      <c r="GZ821" s="184"/>
      <c r="HA821" s="184"/>
      <c r="HB821" s="184"/>
      <c r="HC821" s="184"/>
      <c r="HD821" s="184"/>
      <c r="HE821" s="184"/>
      <c r="HF821" s="184"/>
      <c r="HG821" s="184"/>
      <c r="HH821" s="184"/>
      <c r="HI821" s="184"/>
      <c r="HJ821" s="184"/>
      <c r="HK821" s="578"/>
      <c r="HL821" s="185"/>
    </row>
    <row r="822" spans="1:220">
      <c r="A822" s="284"/>
      <c r="B822" s="285"/>
      <c r="C822" s="286"/>
      <c r="D822" s="287"/>
      <c r="E822" s="288"/>
      <c r="F822" s="289"/>
      <c r="G822" s="289"/>
      <c r="H822" s="289"/>
      <c r="I822" s="289"/>
      <c r="J822" s="289"/>
      <c r="K822" s="289"/>
      <c r="L822" s="289"/>
      <c r="M822" s="572"/>
      <c r="N822" s="572"/>
      <c r="O822" s="572"/>
      <c r="P822" s="572"/>
      <c r="Q822" s="572"/>
      <c r="R822" s="572"/>
      <c r="S822" s="184"/>
      <c r="T822" s="184"/>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c r="BB822" s="184"/>
      <c r="BC822" s="184"/>
      <c r="BD822" s="184"/>
      <c r="BE822" s="184"/>
      <c r="BF822" s="184"/>
      <c r="BG822" s="184"/>
      <c r="BH822" s="184"/>
      <c r="BI822" s="184"/>
      <c r="BJ822" s="184"/>
      <c r="BK822" s="184"/>
      <c r="BL822" s="184"/>
      <c r="BM822" s="184"/>
      <c r="BN822" s="184"/>
      <c r="BO822" s="184"/>
      <c r="BP822" s="184"/>
      <c r="BQ822" s="184"/>
      <c r="BR822" s="184"/>
      <c r="BS822" s="184"/>
      <c r="BT822" s="184"/>
      <c r="BU822" s="184"/>
      <c r="BV822" s="184"/>
      <c r="BW822" s="184"/>
      <c r="BX822" s="184"/>
      <c r="BY822" s="184"/>
      <c r="BZ822" s="184"/>
      <c r="CA822" s="184"/>
      <c r="CB822" s="184"/>
      <c r="CC822" s="184"/>
      <c r="CD822" s="184"/>
      <c r="CE822" s="184"/>
      <c r="CF822" s="184"/>
      <c r="CG822" s="184"/>
      <c r="CH822" s="184"/>
      <c r="CI822" s="184"/>
      <c r="CJ822" s="184"/>
      <c r="CK822" s="184"/>
      <c r="CL822" s="184"/>
      <c r="CM822" s="184"/>
      <c r="CN822" s="184"/>
      <c r="CO822" s="184"/>
      <c r="CP822" s="184"/>
      <c r="CQ822" s="184"/>
      <c r="CR822" s="184"/>
      <c r="CS822" s="184"/>
      <c r="CT822" s="184"/>
      <c r="CU822" s="184"/>
      <c r="CV822" s="184"/>
      <c r="CW822" s="184"/>
      <c r="CX822" s="184"/>
      <c r="CY822" s="184"/>
      <c r="CZ822" s="184"/>
      <c r="DA822" s="184"/>
      <c r="DB822" s="184"/>
      <c r="DC822" s="184"/>
      <c r="DD822" s="184"/>
      <c r="DE822" s="184"/>
      <c r="DF822" s="184"/>
      <c r="DG822" s="184"/>
      <c r="DH822" s="184"/>
      <c r="DI822" s="184"/>
      <c r="DJ822" s="184"/>
      <c r="DK822" s="184"/>
      <c r="DL822" s="184"/>
      <c r="DM822" s="184"/>
      <c r="DN822" s="184"/>
      <c r="DO822" s="184"/>
      <c r="DP822" s="184"/>
      <c r="DQ822" s="184"/>
      <c r="DR822" s="184"/>
      <c r="DS822" s="184"/>
      <c r="DT822" s="184"/>
      <c r="DU822" s="184"/>
      <c r="DV822" s="184"/>
      <c r="DW822" s="184"/>
      <c r="DX822" s="184"/>
      <c r="DY822" s="184"/>
      <c r="DZ822" s="184"/>
      <c r="EA822" s="184"/>
      <c r="EB822" s="184"/>
      <c r="EC822" s="184"/>
      <c r="ED822" s="184"/>
      <c r="EE822" s="184"/>
      <c r="EF822" s="184"/>
      <c r="EG822" s="184"/>
      <c r="EH822" s="184"/>
      <c r="EI822" s="184"/>
      <c r="EJ822" s="184"/>
      <c r="EK822" s="184"/>
      <c r="EL822" s="184"/>
      <c r="EM822" s="184"/>
      <c r="EN822" s="184"/>
      <c r="EO822" s="184"/>
      <c r="EP822" s="184"/>
      <c r="EQ822" s="184"/>
      <c r="ER822" s="184"/>
      <c r="ES822" s="184"/>
      <c r="ET822" s="184"/>
      <c r="EU822" s="184"/>
      <c r="EV822" s="184"/>
      <c r="EW822" s="184"/>
      <c r="EX822" s="184"/>
      <c r="EY822" s="184"/>
      <c r="EZ822" s="184"/>
      <c r="FA822" s="184"/>
      <c r="FB822" s="184"/>
      <c r="FC822" s="184"/>
      <c r="FD822" s="184"/>
      <c r="FE822" s="184"/>
      <c r="FF822" s="184"/>
      <c r="FG822" s="184"/>
      <c r="FH822" s="184"/>
      <c r="FI822" s="184"/>
      <c r="FJ822" s="184"/>
      <c r="FK822" s="184"/>
      <c r="FL822" s="184"/>
      <c r="FM822" s="184"/>
      <c r="FN822" s="184"/>
      <c r="FO822" s="184"/>
      <c r="FP822" s="184"/>
      <c r="FQ822" s="184"/>
      <c r="FR822" s="184"/>
      <c r="FS822" s="184"/>
      <c r="FT822" s="184"/>
      <c r="FU822" s="184"/>
      <c r="FV822" s="184"/>
      <c r="FW822" s="184"/>
      <c r="FX822" s="184"/>
      <c r="FY822" s="184"/>
      <c r="FZ822" s="184"/>
      <c r="GA822" s="184"/>
      <c r="GB822" s="184"/>
      <c r="GC822" s="184"/>
      <c r="GD822" s="184"/>
      <c r="GE822" s="184"/>
      <c r="GF822" s="184"/>
      <c r="GG822" s="184"/>
      <c r="GH822" s="184"/>
      <c r="GI822" s="184"/>
      <c r="GJ822" s="184"/>
      <c r="GK822" s="184"/>
      <c r="GL822" s="184"/>
      <c r="GM822" s="184"/>
      <c r="GN822" s="184"/>
      <c r="GO822" s="184"/>
      <c r="GP822" s="184"/>
      <c r="GQ822" s="184"/>
      <c r="GR822" s="184"/>
      <c r="GS822" s="184"/>
      <c r="GT822" s="184"/>
      <c r="GU822" s="184"/>
      <c r="GV822" s="184"/>
      <c r="GW822" s="184"/>
      <c r="GX822" s="184"/>
      <c r="GY822" s="184"/>
      <c r="GZ822" s="184"/>
      <c r="HA822" s="184"/>
      <c r="HB822" s="184"/>
      <c r="HC822" s="184"/>
      <c r="HD822" s="184"/>
      <c r="HE822" s="184"/>
      <c r="HF822" s="184"/>
      <c r="HG822" s="184"/>
      <c r="HH822" s="184"/>
      <c r="HI822" s="184"/>
      <c r="HJ822" s="184"/>
      <c r="HK822" s="578"/>
      <c r="HL822" s="185"/>
    </row>
    <row r="823" spans="1:220">
      <c r="A823" s="284"/>
      <c r="B823" s="285"/>
      <c r="C823" s="286"/>
      <c r="D823" s="287"/>
      <c r="E823" s="288"/>
      <c r="F823" s="289"/>
      <c r="G823" s="289"/>
      <c r="H823" s="289"/>
      <c r="I823" s="289"/>
      <c r="J823" s="289"/>
      <c r="K823" s="289"/>
      <c r="L823" s="289"/>
      <c r="M823" s="572"/>
      <c r="N823" s="572"/>
      <c r="O823" s="572"/>
      <c r="P823" s="572"/>
      <c r="Q823" s="572"/>
      <c r="R823" s="572"/>
      <c r="S823" s="184"/>
      <c r="T823" s="184"/>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c r="BD823" s="184"/>
      <c r="BE823" s="184"/>
      <c r="BF823" s="184"/>
      <c r="BG823" s="184"/>
      <c r="BH823" s="184"/>
      <c r="BI823" s="184"/>
      <c r="BJ823" s="184"/>
      <c r="BK823" s="184"/>
      <c r="BL823" s="184"/>
      <c r="BM823" s="184"/>
      <c r="BN823" s="184"/>
      <c r="BO823" s="184"/>
      <c r="BP823" s="184"/>
      <c r="BQ823" s="184"/>
      <c r="BR823" s="184"/>
      <c r="BS823" s="184"/>
      <c r="BT823" s="184"/>
      <c r="BU823" s="184"/>
      <c r="BV823" s="184"/>
      <c r="BW823" s="184"/>
      <c r="BX823" s="184"/>
      <c r="BY823" s="184"/>
      <c r="BZ823" s="184"/>
      <c r="CA823" s="184"/>
      <c r="CB823" s="184"/>
      <c r="CC823" s="184"/>
      <c r="CD823" s="184"/>
      <c r="CE823" s="184"/>
      <c r="CF823" s="184"/>
      <c r="CG823" s="184"/>
      <c r="CH823" s="184"/>
      <c r="CI823" s="184"/>
      <c r="CJ823" s="184"/>
      <c r="CK823" s="184"/>
      <c r="CL823" s="184"/>
      <c r="CM823" s="184"/>
      <c r="CN823" s="184"/>
      <c r="CO823" s="184"/>
      <c r="CP823" s="184"/>
      <c r="CQ823" s="184"/>
      <c r="CR823" s="184"/>
      <c r="CS823" s="184"/>
      <c r="CT823" s="184"/>
      <c r="CU823" s="184"/>
      <c r="CV823" s="184"/>
      <c r="CW823" s="184"/>
      <c r="CX823" s="184"/>
      <c r="CY823" s="184"/>
      <c r="CZ823" s="184"/>
      <c r="DA823" s="184"/>
      <c r="DB823" s="184"/>
      <c r="DC823" s="184"/>
      <c r="DD823" s="184"/>
      <c r="DE823" s="184"/>
      <c r="DF823" s="184"/>
      <c r="DG823" s="184"/>
      <c r="DH823" s="184"/>
      <c r="DI823" s="184"/>
      <c r="DJ823" s="184"/>
      <c r="DK823" s="184"/>
      <c r="DL823" s="184"/>
      <c r="DM823" s="184"/>
      <c r="DN823" s="184"/>
      <c r="DO823" s="184"/>
      <c r="DP823" s="184"/>
      <c r="DQ823" s="184"/>
      <c r="DR823" s="184"/>
      <c r="DS823" s="184"/>
      <c r="DT823" s="184"/>
      <c r="DU823" s="184"/>
      <c r="DV823" s="184"/>
      <c r="DW823" s="184"/>
      <c r="DX823" s="184"/>
      <c r="DY823" s="184"/>
      <c r="DZ823" s="184"/>
      <c r="EA823" s="184"/>
      <c r="EB823" s="184"/>
      <c r="EC823" s="184"/>
      <c r="ED823" s="184"/>
      <c r="EE823" s="184"/>
      <c r="EF823" s="184"/>
      <c r="EG823" s="184"/>
      <c r="EH823" s="184"/>
      <c r="EI823" s="184"/>
      <c r="EJ823" s="184"/>
      <c r="EK823" s="184"/>
      <c r="EL823" s="184"/>
      <c r="EM823" s="184"/>
      <c r="EN823" s="184"/>
      <c r="EO823" s="184"/>
      <c r="EP823" s="184"/>
      <c r="EQ823" s="184"/>
      <c r="ER823" s="184"/>
      <c r="ES823" s="184"/>
      <c r="ET823" s="184"/>
      <c r="EU823" s="184"/>
      <c r="EV823" s="184"/>
      <c r="EW823" s="184"/>
      <c r="EX823" s="184"/>
      <c r="EY823" s="184"/>
      <c r="EZ823" s="184"/>
      <c r="FA823" s="184"/>
      <c r="FB823" s="184"/>
      <c r="FC823" s="184"/>
      <c r="FD823" s="184"/>
      <c r="FE823" s="184"/>
      <c r="FF823" s="184"/>
      <c r="FG823" s="184"/>
      <c r="FH823" s="184"/>
      <c r="FI823" s="184"/>
      <c r="FJ823" s="184"/>
      <c r="FK823" s="184"/>
      <c r="FL823" s="184"/>
      <c r="FM823" s="184"/>
      <c r="FN823" s="184"/>
      <c r="FO823" s="184"/>
      <c r="FP823" s="184"/>
      <c r="FQ823" s="184"/>
      <c r="FR823" s="184"/>
      <c r="FS823" s="184"/>
      <c r="FT823" s="184"/>
      <c r="FU823" s="184"/>
      <c r="FV823" s="184"/>
      <c r="FW823" s="184"/>
      <c r="FX823" s="184"/>
      <c r="FY823" s="184"/>
      <c r="FZ823" s="184"/>
      <c r="GA823" s="184"/>
      <c r="GB823" s="184"/>
      <c r="GC823" s="184"/>
      <c r="GD823" s="184"/>
      <c r="GE823" s="184"/>
      <c r="GF823" s="184"/>
      <c r="GG823" s="184"/>
      <c r="GH823" s="184"/>
      <c r="GI823" s="184"/>
      <c r="GJ823" s="184"/>
      <c r="GK823" s="184"/>
      <c r="GL823" s="184"/>
      <c r="GM823" s="184"/>
      <c r="GN823" s="184"/>
      <c r="GO823" s="184"/>
      <c r="GP823" s="184"/>
      <c r="GQ823" s="184"/>
      <c r="GR823" s="184"/>
      <c r="GS823" s="184"/>
      <c r="GT823" s="184"/>
      <c r="GU823" s="184"/>
      <c r="GV823" s="184"/>
      <c r="GW823" s="184"/>
      <c r="GX823" s="184"/>
      <c r="GY823" s="184"/>
      <c r="GZ823" s="184"/>
      <c r="HA823" s="184"/>
      <c r="HB823" s="184"/>
      <c r="HC823" s="184"/>
      <c r="HD823" s="184"/>
      <c r="HE823" s="184"/>
      <c r="HF823" s="184"/>
      <c r="HG823" s="184"/>
      <c r="HH823" s="184"/>
      <c r="HI823" s="184"/>
      <c r="HJ823" s="184"/>
      <c r="HK823" s="578"/>
      <c r="HL823" s="185"/>
    </row>
    <row r="824" spans="1:220">
      <c r="A824" s="284"/>
      <c r="B824" s="285"/>
      <c r="C824" s="286"/>
      <c r="D824" s="287"/>
      <c r="E824" s="288"/>
      <c r="F824" s="289"/>
      <c r="G824" s="289"/>
      <c r="H824" s="289"/>
      <c r="I824" s="289"/>
      <c r="J824" s="289"/>
      <c r="K824" s="289"/>
      <c r="L824" s="289"/>
      <c r="M824" s="572"/>
      <c r="N824" s="572"/>
      <c r="O824" s="572"/>
      <c r="P824" s="572"/>
      <c r="Q824" s="572"/>
      <c r="R824" s="572"/>
      <c r="S824" s="184"/>
      <c r="T824" s="184"/>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c r="BW824" s="184"/>
      <c r="BX824" s="184"/>
      <c r="BY824" s="184"/>
      <c r="BZ824" s="184"/>
      <c r="CA824" s="184"/>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c r="CW824" s="184"/>
      <c r="CX824" s="184"/>
      <c r="CY824" s="184"/>
      <c r="CZ824" s="184"/>
      <c r="DA824" s="184"/>
      <c r="DB824" s="184"/>
      <c r="DC824" s="184"/>
      <c r="DD824" s="184"/>
      <c r="DE824" s="184"/>
      <c r="DF824" s="184"/>
      <c r="DG824" s="184"/>
      <c r="DH824" s="184"/>
      <c r="DI824" s="184"/>
      <c r="DJ824" s="184"/>
      <c r="DK824" s="184"/>
      <c r="DL824" s="184"/>
      <c r="DM824" s="184"/>
      <c r="DN824" s="184"/>
      <c r="DO824" s="184"/>
      <c r="DP824" s="184"/>
      <c r="DQ824" s="184"/>
      <c r="DR824" s="184"/>
      <c r="DS824" s="184"/>
      <c r="DT824" s="184"/>
      <c r="DU824" s="184"/>
      <c r="DV824" s="184"/>
      <c r="DW824" s="184"/>
      <c r="DX824" s="184"/>
      <c r="DY824" s="184"/>
      <c r="DZ824" s="184"/>
      <c r="EA824" s="184"/>
      <c r="EB824" s="184"/>
      <c r="EC824" s="184"/>
      <c r="ED824" s="184"/>
      <c r="EE824" s="184"/>
      <c r="EF824" s="184"/>
      <c r="EG824" s="184"/>
      <c r="EH824" s="184"/>
      <c r="EI824" s="184"/>
      <c r="EJ824" s="184"/>
      <c r="EK824" s="184"/>
      <c r="EL824" s="184"/>
      <c r="EM824" s="184"/>
      <c r="EN824" s="184"/>
      <c r="EO824" s="184"/>
      <c r="EP824" s="184"/>
      <c r="EQ824" s="184"/>
      <c r="ER824" s="184"/>
      <c r="ES824" s="184"/>
      <c r="ET824" s="184"/>
      <c r="EU824" s="184"/>
      <c r="EV824" s="184"/>
      <c r="EW824" s="184"/>
      <c r="EX824" s="184"/>
      <c r="EY824" s="184"/>
      <c r="EZ824" s="184"/>
      <c r="FA824" s="184"/>
      <c r="FB824" s="184"/>
      <c r="FC824" s="184"/>
      <c r="FD824" s="184"/>
      <c r="FE824" s="184"/>
      <c r="FF824" s="184"/>
      <c r="FG824" s="184"/>
      <c r="FH824" s="184"/>
      <c r="FI824" s="184"/>
      <c r="FJ824" s="184"/>
      <c r="FK824" s="184"/>
      <c r="FL824" s="184"/>
      <c r="FM824" s="184"/>
      <c r="FN824" s="184"/>
      <c r="FO824" s="184"/>
      <c r="FP824" s="184"/>
      <c r="FQ824" s="184"/>
      <c r="FR824" s="184"/>
      <c r="FS824" s="184"/>
      <c r="FT824" s="184"/>
      <c r="FU824" s="184"/>
      <c r="FV824" s="184"/>
      <c r="FW824" s="184"/>
      <c r="FX824" s="184"/>
      <c r="FY824" s="184"/>
      <c r="FZ824" s="184"/>
      <c r="GA824" s="184"/>
      <c r="GB824" s="184"/>
      <c r="GC824" s="184"/>
      <c r="GD824" s="184"/>
      <c r="GE824" s="184"/>
      <c r="GF824" s="184"/>
      <c r="GG824" s="184"/>
      <c r="GH824" s="184"/>
      <c r="GI824" s="184"/>
      <c r="GJ824" s="184"/>
      <c r="GK824" s="184"/>
      <c r="GL824" s="184"/>
      <c r="GM824" s="184"/>
      <c r="GN824" s="184"/>
      <c r="GO824" s="184"/>
      <c r="GP824" s="184"/>
      <c r="GQ824" s="184"/>
      <c r="GR824" s="184"/>
      <c r="GS824" s="184"/>
      <c r="GT824" s="184"/>
      <c r="GU824" s="184"/>
      <c r="GV824" s="184"/>
      <c r="GW824" s="184"/>
      <c r="GX824" s="184"/>
      <c r="GY824" s="184"/>
      <c r="GZ824" s="184"/>
      <c r="HA824" s="184"/>
      <c r="HB824" s="184"/>
      <c r="HC824" s="184"/>
      <c r="HD824" s="184"/>
      <c r="HE824" s="184"/>
      <c r="HF824" s="184"/>
      <c r="HG824" s="184"/>
      <c r="HH824" s="184"/>
      <c r="HI824" s="184"/>
      <c r="HJ824" s="184"/>
      <c r="HK824" s="578"/>
      <c r="HL824" s="185"/>
    </row>
    <row r="825" spans="1:220">
      <c r="A825" s="284"/>
      <c r="B825" s="285"/>
      <c r="C825" s="286"/>
      <c r="D825" s="287"/>
      <c r="E825" s="288"/>
      <c r="F825" s="289"/>
      <c r="G825" s="289"/>
      <c r="H825" s="289"/>
      <c r="I825" s="289"/>
      <c r="J825" s="289"/>
      <c r="K825" s="289"/>
      <c r="L825" s="289"/>
      <c r="M825" s="572"/>
      <c r="N825" s="572"/>
      <c r="O825" s="572"/>
      <c r="P825" s="572"/>
      <c r="Q825" s="572"/>
      <c r="R825" s="572"/>
      <c r="S825" s="184"/>
      <c r="T825" s="184"/>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c r="BD825" s="184"/>
      <c r="BE825" s="184"/>
      <c r="BF825" s="184"/>
      <c r="BG825" s="184"/>
      <c r="BH825" s="184"/>
      <c r="BI825" s="184"/>
      <c r="BJ825" s="184"/>
      <c r="BK825" s="184"/>
      <c r="BL825" s="184"/>
      <c r="BM825" s="184"/>
      <c r="BN825" s="184"/>
      <c r="BO825" s="184"/>
      <c r="BP825" s="184"/>
      <c r="BQ825" s="184"/>
      <c r="BR825" s="184"/>
      <c r="BS825" s="184"/>
      <c r="BT825" s="184"/>
      <c r="BU825" s="184"/>
      <c r="BV825" s="184"/>
      <c r="BW825" s="184"/>
      <c r="BX825" s="184"/>
      <c r="BY825" s="184"/>
      <c r="BZ825" s="184"/>
      <c r="CA825" s="184"/>
      <c r="CB825" s="184"/>
      <c r="CC825" s="184"/>
      <c r="CD825" s="184"/>
      <c r="CE825" s="184"/>
      <c r="CF825" s="184"/>
      <c r="CG825" s="184"/>
      <c r="CH825" s="184"/>
      <c r="CI825" s="184"/>
      <c r="CJ825" s="184"/>
      <c r="CK825" s="184"/>
      <c r="CL825" s="184"/>
      <c r="CM825" s="184"/>
      <c r="CN825" s="184"/>
      <c r="CO825" s="184"/>
      <c r="CP825" s="184"/>
      <c r="CQ825" s="184"/>
      <c r="CR825" s="184"/>
      <c r="CS825" s="184"/>
      <c r="CT825" s="184"/>
      <c r="CU825" s="184"/>
      <c r="CV825" s="184"/>
      <c r="CW825" s="184"/>
      <c r="CX825" s="184"/>
      <c r="CY825" s="184"/>
      <c r="CZ825" s="184"/>
      <c r="DA825" s="184"/>
      <c r="DB825" s="184"/>
      <c r="DC825" s="184"/>
      <c r="DD825" s="184"/>
      <c r="DE825" s="184"/>
      <c r="DF825" s="184"/>
      <c r="DG825" s="184"/>
      <c r="DH825" s="184"/>
      <c r="DI825" s="184"/>
      <c r="DJ825" s="184"/>
      <c r="DK825" s="184"/>
      <c r="DL825" s="184"/>
      <c r="DM825" s="184"/>
      <c r="DN825" s="184"/>
      <c r="DO825" s="184"/>
      <c r="DP825" s="184"/>
      <c r="DQ825" s="184"/>
      <c r="DR825" s="184"/>
      <c r="DS825" s="184"/>
      <c r="DT825" s="184"/>
      <c r="DU825" s="184"/>
      <c r="DV825" s="184"/>
      <c r="DW825" s="184"/>
      <c r="DX825" s="184"/>
      <c r="DY825" s="184"/>
      <c r="DZ825" s="184"/>
      <c r="EA825" s="184"/>
      <c r="EB825" s="184"/>
      <c r="EC825" s="184"/>
      <c r="ED825" s="184"/>
      <c r="EE825" s="184"/>
      <c r="EF825" s="184"/>
      <c r="EG825" s="184"/>
      <c r="EH825" s="184"/>
      <c r="EI825" s="184"/>
      <c r="EJ825" s="184"/>
      <c r="EK825" s="184"/>
      <c r="EL825" s="184"/>
      <c r="EM825" s="184"/>
      <c r="EN825" s="184"/>
      <c r="EO825" s="184"/>
      <c r="EP825" s="184"/>
      <c r="EQ825" s="184"/>
      <c r="ER825" s="184"/>
      <c r="ES825" s="184"/>
      <c r="ET825" s="184"/>
      <c r="EU825" s="184"/>
      <c r="EV825" s="184"/>
      <c r="EW825" s="184"/>
      <c r="EX825" s="184"/>
      <c r="EY825" s="184"/>
      <c r="EZ825" s="184"/>
      <c r="FA825" s="184"/>
      <c r="FB825" s="184"/>
      <c r="FC825" s="184"/>
      <c r="FD825" s="184"/>
      <c r="FE825" s="184"/>
      <c r="FF825" s="184"/>
      <c r="FG825" s="184"/>
      <c r="FH825" s="184"/>
      <c r="FI825" s="184"/>
      <c r="FJ825" s="184"/>
      <c r="FK825" s="184"/>
      <c r="FL825" s="184"/>
      <c r="FM825" s="184"/>
      <c r="FN825" s="184"/>
      <c r="FO825" s="184"/>
      <c r="FP825" s="184"/>
      <c r="FQ825" s="184"/>
      <c r="FR825" s="184"/>
      <c r="FS825" s="184"/>
      <c r="FT825" s="184"/>
      <c r="FU825" s="184"/>
      <c r="FV825" s="184"/>
      <c r="FW825" s="184"/>
      <c r="FX825" s="184"/>
      <c r="FY825" s="184"/>
      <c r="FZ825" s="184"/>
      <c r="GA825" s="184"/>
      <c r="GB825" s="184"/>
      <c r="GC825" s="184"/>
      <c r="GD825" s="184"/>
      <c r="GE825" s="184"/>
      <c r="GF825" s="184"/>
      <c r="GG825" s="184"/>
      <c r="GH825" s="184"/>
      <c r="GI825" s="184"/>
      <c r="GJ825" s="184"/>
      <c r="GK825" s="184"/>
      <c r="GL825" s="184"/>
      <c r="GM825" s="184"/>
      <c r="GN825" s="184"/>
      <c r="GO825" s="184"/>
      <c r="GP825" s="184"/>
      <c r="GQ825" s="184"/>
      <c r="GR825" s="184"/>
      <c r="GS825" s="184"/>
      <c r="GT825" s="184"/>
      <c r="GU825" s="184"/>
      <c r="GV825" s="184"/>
      <c r="GW825" s="184"/>
      <c r="GX825" s="184"/>
      <c r="GY825" s="184"/>
      <c r="GZ825" s="184"/>
      <c r="HA825" s="184"/>
      <c r="HB825" s="184"/>
      <c r="HC825" s="184"/>
      <c r="HD825" s="184"/>
      <c r="HE825" s="184"/>
      <c r="HF825" s="184"/>
      <c r="HG825" s="184"/>
      <c r="HH825" s="184"/>
      <c r="HI825" s="184"/>
      <c r="HJ825" s="184"/>
      <c r="HK825" s="578"/>
      <c r="HL825" s="185"/>
    </row>
    <row r="826" spans="1:220">
      <c r="A826" s="284"/>
      <c r="B826" s="285"/>
      <c r="C826" s="286"/>
      <c r="D826" s="287"/>
      <c r="E826" s="288"/>
      <c r="F826" s="289"/>
      <c r="G826" s="289"/>
      <c r="H826" s="289"/>
      <c r="I826" s="289"/>
      <c r="J826" s="289"/>
      <c r="K826" s="289"/>
      <c r="L826" s="289"/>
      <c r="M826" s="572"/>
      <c r="N826" s="572"/>
      <c r="O826" s="572"/>
      <c r="P826" s="572"/>
      <c r="Q826" s="572"/>
      <c r="R826" s="572"/>
      <c r="S826" s="184"/>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c r="BX826" s="184"/>
      <c r="BY826" s="184"/>
      <c r="BZ826" s="184"/>
      <c r="CA826" s="184"/>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c r="CW826" s="184"/>
      <c r="CX826" s="184"/>
      <c r="CY826" s="184"/>
      <c r="CZ826" s="184"/>
      <c r="DA826" s="184"/>
      <c r="DB826" s="184"/>
      <c r="DC826" s="184"/>
      <c r="DD826" s="184"/>
      <c r="DE826" s="184"/>
      <c r="DF826" s="184"/>
      <c r="DG826" s="184"/>
      <c r="DH826" s="184"/>
      <c r="DI826" s="184"/>
      <c r="DJ826" s="184"/>
      <c r="DK826" s="184"/>
      <c r="DL826" s="184"/>
      <c r="DM826" s="184"/>
      <c r="DN826" s="184"/>
      <c r="DO826" s="184"/>
      <c r="DP826" s="184"/>
      <c r="DQ826" s="184"/>
      <c r="DR826" s="184"/>
      <c r="DS826" s="184"/>
      <c r="DT826" s="184"/>
      <c r="DU826" s="184"/>
      <c r="DV826" s="184"/>
      <c r="DW826" s="184"/>
      <c r="DX826" s="184"/>
      <c r="DY826" s="184"/>
      <c r="DZ826" s="184"/>
      <c r="EA826" s="184"/>
      <c r="EB826" s="184"/>
      <c r="EC826" s="184"/>
      <c r="ED826" s="184"/>
      <c r="EE826" s="184"/>
      <c r="EF826" s="184"/>
      <c r="EG826" s="184"/>
      <c r="EH826" s="184"/>
      <c r="EI826" s="184"/>
      <c r="EJ826" s="184"/>
      <c r="EK826" s="184"/>
      <c r="EL826" s="184"/>
      <c r="EM826" s="184"/>
      <c r="EN826" s="184"/>
      <c r="EO826" s="184"/>
      <c r="EP826" s="184"/>
      <c r="EQ826" s="184"/>
      <c r="ER826" s="184"/>
      <c r="ES826" s="184"/>
      <c r="ET826" s="184"/>
      <c r="EU826" s="184"/>
      <c r="EV826" s="184"/>
      <c r="EW826" s="184"/>
      <c r="EX826" s="184"/>
      <c r="EY826" s="184"/>
      <c r="EZ826" s="184"/>
      <c r="FA826" s="184"/>
      <c r="FB826" s="184"/>
      <c r="FC826" s="184"/>
      <c r="FD826" s="184"/>
      <c r="FE826" s="184"/>
      <c r="FF826" s="184"/>
      <c r="FG826" s="184"/>
      <c r="FH826" s="184"/>
      <c r="FI826" s="184"/>
      <c r="FJ826" s="184"/>
      <c r="FK826" s="184"/>
      <c r="FL826" s="184"/>
      <c r="FM826" s="184"/>
      <c r="FN826" s="184"/>
      <c r="FO826" s="184"/>
      <c r="FP826" s="184"/>
      <c r="FQ826" s="184"/>
      <c r="FR826" s="184"/>
      <c r="FS826" s="184"/>
      <c r="FT826" s="184"/>
      <c r="FU826" s="184"/>
      <c r="FV826" s="184"/>
      <c r="FW826" s="184"/>
      <c r="FX826" s="184"/>
      <c r="FY826" s="184"/>
      <c r="FZ826" s="184"/>
      <c r="GA826" s="184"/>
      <c r="GB826" s="184"/>
      <c r="GC826" s="184"/>
      <c r="GD826" s="184"/>
      <c r="GE826" s="184"/>
      <c r="GF826" s="184"/>
      <c r="GG826" s="184"/>
      <c r="GH826" s="184"/>
      <c r="GI826" s="184"/>
      <c r="GJ826" s="184"/>
      <c r="GK826" s="184"/>
      <c r="GL826" s="184"/>
      <c r="GM826" s="184"/>
      <c r="GN826" s="184"/>
      <c r="GO826" s="184"/>
      <c r="GP826" s="184"/>
      <c r="GQ826" s="184"/>
      <c r="GR826" s="184"/>
      <c r="GS826" s="184"/>
      <c r="GT826" s="184"/>
      <c r="GU826" s="184"/>
      <c r="GV826" s="184"/>
      <c r="GW826" s="184"/>
      <c r="GX826" s="184"/>
      <c r="GY826" s="184"/>
      <c r="GZ826" s="184"/>
      <c r="HA826" s="184"/>
      <c r="HB826" s="184"/>
      <c r="HC826" s="184"/>
      <c r="HD826" s="184"/>
      <c r="HE826" s="184"/>
      <c r="HF826" s="184"/>
      <c r="HG826" s="184"/>
      <c r="HH826" s="184"/>
      <c r="HI826" s="184"/>
      <c r="HJ826" s="184"/>
      <c r="HK826" s="578"/>
      <c r="HL826" s="185"/>
    </row>
    <row r="827" spans="1:220">
      <c r="A827" s="284"/>
      <c r="B827" s="285"/>
      <c r="C827" s="286"/>
      <c r="D827" s="287"/>
      <c r="E827" s="288"/>
      <c r="F827" s="289"/>
      <c r="G827" s="289"/>
      <c r="H827" s="289"/>
      <c r="I827" s="289"/>
      <c r="J827" s="289"/>
      <c r="K827" s="289"/>
      <c r="L827" s="289"/>
      <c r="M827" s="572"/>
      <c r="N827" s="572"/>
      <c r="O827" s="572"/>
      <c r="P827" s="572"/>
      <c r="Q827" s="572"/>
      <c r="R827" s="572"/>
      <c r="S827" s="184"/>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c r="CT827" s="184"/>
      <c r="CU827" s="184"/>
      <c r="CV827" s="184"/>
      <c r="CW827" s="184"/>
      <c r="CX827" s="184"/>
      <c r="CY827" s="184"/>
      <c r="CZ827" s="184"/>
      <c r="DA827" s="184"/>
      <c r="DB827" s="184"/>
      <c r="DC827" s="184"/>
      <c r="DD827" s="184"/>
      <c r="DE827" s="184"/>
      <c r="DF827" s="184"/>
      <c r="DG827" s="184"/>
      <c r="DH827" s="184"/>
      <c r="DI827" s="184"/>
      <c r="DJ827" s="184"/>
      <c r="DK827" s="184"/>
      <c r="DL827" s="184"/>
      <c r="DM827" s="184"/>
      <c r="DN827" s="184"/>
      <c r="DO827" s="184"/>
      <c r="DP827" s="184"/>
      <c r="DQ827" s="184"/>
      <c r="DR827" s="184"/>
      <c r="DS827" s="184"/>
      <c r="DT827" s="184"/>
      <c r="DU827" s="184"/>
      <c r="DV827" s="184"/>
      <c r="DW827" s="184"/>
      <c r="DX827" s="184"/>
      <c r="DY827" s="184"/>
      <c r="DZ827" s="184"/>
      <c r="EA827" s="184"/>
      <c r="EB827" s="184"/>
      <c r="EC827" s="184"/>
      <c r="ED827" s="184"/>
      <c r="EE827" s="184"/>
      <c r="EF827" s="184"/>
      <c r="EG827" s="184"/>
      <c r="EH827" s="184"/>
      <c r="EI827" s="184"/>
      <c r="EJ827" s="184"/>
      <c r="EK827" s="184"/>
      <c r="EL827" s="184"/>
      <c r="EM827" s="184"/>
      <c r="EN827" s="184"/>
      <c r="EO827" s="184"/>
      <c r="EP827" s="184"/>
      <c r="EQ827" s="184"/>
      <c r="ER827" s="184"/>
      <c r="ES827" s="184"/>
      <c r="ET827" s="184"/>
      <c r="EU827" s="184"/>
      <c r="EV827" s="184"/>
      <c r="EW827" s="184"/>
      <c r="EX827" s="184"/>
      <c r="EY827" s="184"/>
      <c r="EZ827" s="184"/>
      <c r="FA827" s="184"/>
      <c r="FB827" s="184"/>
      <c r="FC827" s="184"/>
      <c r="FD827" s="184"/>
      <c r="FE827" s="184"/>
      <c r="FF827" s="184"/>
      <c r="FG827" s="184"/>
      <c r="FH827" s="184"/>
      <c r="FI827" s="184"/>
      <c r="FJ827" s="184"/>
      <c r="FK827" s="184"/>
      <c r="FL827" s="184"/>
      <c r="FM827" s="184"/>
      <c r="FN827" s="184"/>
      <c r="FO827" s="184"/>
      <c r="FP827" s="184"/>
      <c r="FQ827" s="184"/>
      <c r="FR827" s="184"/>
      <c r="FS827" s="184"/>
      <c r="FT827" s="184"/>
      <c r="FU827" s="184"/>
      <c r="FV827" s="184"/>
      <c r="FW827" s="184"/>
      <c r="FX827" s="184"/>
      <c r="FY827" s="184"/>
      <c r="FZ827" s="184"/>
      <c r="GA827" s="184"/>
      <c r="GB827" s="184"/>
      <c r="GC827" s="184"/>
      <c r="GD827" s="184"/>
      <c r="GE827" s="184"/>
      <c r="GF827" s="184"/>
      <c r="GG827" s="184"/>
      <c r="GH827" s="184"/>
      <c r="GI827" s="184"/>
      <c r="GJ827" s="184"/>
      <c r="GK827" s="184"/>
      <c r="GL827" s="184"/>
      <c r="GM827" s="184"/>
      <c r="GN827" s="184"/>
      <c r="GO827" s="184"/>
      <c r="GP827" s="184"/>
      <c r="GQ827" s="184"/>
      <c r="GR827" s="184"/>
      <c r="GS827" s="184"/>
      <c r="GT827" s="184"/>
      <c r="GU827" s="184"/>
      <c r="GV827" s="184"/>
      <c r="GW827" s="184"/>
      <c r="GX827" s="184"/>
      <c r="GY827" s="184"/>
      <c r="GZ827" s="184"/>
      <c r="HA827" s="184"/>
      <c r="HB827" s="184"/>
      <c r="HC827" s="184"/>
      <c r="HD827" s="184"/>
      <c r="HE827" s="184"/>
      <c r="HF827" s="184"/>
      <c r="HG827" s="184"/>
      <c r="HH827" s="184"/>
      <c r="HI827" s="184"/>
      <c r="HJ827" s="184"/>
      <c r="HK827" s="578"/>
      <c r="HL827" s="185"/>
    </row>
    <row r="828" spans="1:220">
      <c r="A828" s="284"/>
      <c r="B828" s="285"/>
      <c r="C828" s="286"/>
      <c r="D828" s="287"/>
      <c r="E828" s="288"/>
      <c r="F828" s="289"/>
      <c r="G828" s="289"/>
      <c r="H828" s="289"/>
      <c r="I828" s="289"/>
      <c r="J828" s="289"/>
      <c r="K828" s="289"/>
      <c r="L828" s="289"/>
      <c r="M828" s="572"/>
      <c r="N828" s="572"/>
      <c r="O828" s="572"/>
      <c r="P828" s="572"/>
      <c r="Q828" s="572"/>
      <c r="R828" s="572"/>
      <c r="S828" s="184"/>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c r="BD828" s="184"/>
      <c r="BE828" s="184"/>
      <c r="BF828" s="184"/>
      <c r="BG828" s="184"/>
      <c r="BH828" s="184"/>
      <c r="BI828" s="184"/>
      <c r="BJ828" s="184"/>
      <c r="BK828" s="184"/>
      <c r="BL828" s="184"/>
      <c r="BM828" s="184"/>
      <c r="BN828" s="184"/>
      <c r="BO828" s="184"/>
      <c r="BP828" s="184"/>
      <c r="BQ828" s="184"/>
      <c r="BR828" s="184"/>
      <c r="BS828" s="184"/>
      <c r="BT828" s="184"/>
      <c r="BU828" s="184"/>
      <c r="BV828" s="184"/>
      <c r="BW828" s="184"/>
      <c r="BX828" s="184"/>
      <c r="BY828" s="184"/>
      <c r="BZ828" s="184"/>
      <c r="CA828" s="184"/>
      <c r="CB828" s="184"/>
      <c r="CC828" s="184"/>
      <c r="CD828" s="184"/>
      <c r="CE828" s="184"/>
      <c r="CF828" s="184"/>
      <c r="CG828" s="184"/>
      <c r="CH828" s="184"/>
      <c r="CI828" s="184"/>
      <c r="CJ828" s="184"/>
      <c r="CK828" s="184"/>
      <c r="CL828" s="184"/>
      <c r="CM828" s="184"/>
      <c r="CN828" s="184"/>
      <c r="CO828" s="184"/>
      <c r="CP828" s="184"/>
      <c r="CQ828" s="184"/>
      <c r="CR828" s="184"/>
      <c r="CS828" s="184"/>
      <c r="CT828" s="184"/>
      <c r="CU828" s="184"/>
      <c r="CV828" s="184"/>
      <c r="CW828" s="184"/>
      <c r="CX828" s="184"/>
      <c r="CY828" s="184"/>
      <c r="CZ828" s="184"/>
      <c r="DA828" s="184"/>
      <c r="DB828" s="184"/>
      <c r="DC828" s="184"/>
      <c r="DD828" s="184"/>
      <c r="DE828" s="184"/>
      <c r="DF828" s="184"/>
      <c r="DG828" s="184"/>
      <c r="DH828" s="184"/>
      <c r="DI828" s="184"/>
      <c r="DJ828" s="184"/>
      <c r="DK828" s="184"/>
      <c r="DL828" s="184"/>
      <c r="DM828" s="184"/>
      <c r="DN828" s="184"/>
      <c r="DO828" s="184"/>
      <c r="DP828" s="184"/>
      <c r="DQ828" s="184"/>
      <c r="DR828" s="184"/>
      <c r="DS828" s="184"/>
      <c r="DT828" s="184"/>
      <c r="DU828" s="184"/>
      <c r="DV828" s="184"/>
      <c r="DW828" s="184"/>
      <c r="DX828" s="184"/>
      <c r="DY828" s="184"/>
      <c r="DZ828" s="184"/>
      <c r="EA828" s="184"/>
      <c r="EB828" s="184"/>
      <c r="EC828" s="184"/>
      <c r="ED828" s="184"/>
      <c r="EE828" s="184"/>
      <c r="EF828" s="184"/>
      <c r="EG828" s="184"/>
      <c r="EH828" s="184"/>
      <c r="EI828" s="184"/>
      <c r="EJ828" s="184"/>
      <c r="EK828" s="184"/>
      <c r="EL828" s="184"/>
      <c r="EM828" s="184"/>
      <c r="EN828" s="184"/>
      <c r="EO828" s="184"/>
      <c r="EP828" s="184"/>
      <c r="EQ828" s="184"/>
      <c r="ER828" s="184"/>
      <c r="ES828" s="184"/>
      <c r="ET828" s="184"/>
      <c r="EU828" s="184"/>
      <c r="EV828" s="184"/>
      <c r="EW828" s="184"/>
      <c r="EX828" s="184"/>
      <c r="EY828" s="184"/>
      <c r="EZ828" s="184"/>
      <c r="FA828" s="184"/>
      <c r="FB828" s="184"/>
      <c r="FC828" s="184"/>
      <c r="FD828" s="184"/>
      <c r="FE828" s="184"/>
      <c r="FF828" s="184"/>
      <c r="FG828" s="184"/>
      <c r="FH828" s="184"/>
      <c r="FI828" s="184"/>
      <c r="FJ828" s="184"/>
      <c r="FK828" s="184"/>
      <c r="FL828" s="184"/>
      <c r="FM828" s="184"/>
      <c r="FN828" s="184"/>
      <c r="FO828" s="184"/>
      <c r="FP828" s="184"/>
      <c r="FQ828" s="184"/>
      <c r="FR828" s="184"/>
      <c r="FS828" s="184"/>
      <c r="FT828" s="184"/>
      <c r="FU828" s="184"/>
      <c r="FV828" s="184"/>
      <c r="FW828" s="184"/>
      <c r="FX828" s="184"/>
      <c r="FY828" s="184"/>
      <c r="FZ828" s="184"/>
      <c r="GA828" s="184"/>
      <c r="GB828" s="184"/>
      <c r="GC828" s="184"/>
      <c r="GD828" s="184"/>
      <c r="GE828" s="184"/>
      <c r="GF828" s="184"/>
      <c r="GG828" s="184"/>
      <c r="GH828" s="184"/>
      <c r="GI828" s="184"/>
      <c r="GJ828" s="184"/>
      <c r="GK828" s="184"/>
      <c r="GL828" s="184"/>
      <c r="GM828" s="184"/>
      <c r="GN828" s="184"/>
      <c r="GO828" s="184"/>
      <c r="GP828" s="184"/>
      <c r="GQ828" s="184"/>
      <c r="GR828" s="184"/>
      <c r="GS828" s="184"/>
      <c r="GT828" s="184"/>
      <c r="GU828" s="184"/>
      <c r="GV828" s="184"/>
      <c r="GW828" s="184"/>
      <c r="GX828" s="184"/>
      <c r="GY828" s="184"/>
      <c r="GZ828" s="184"/>
      <c r="HA828" s="184"/>
      <c r="HB828" s="184"/>
      <c r="HC828" s="184"/>
      <c r="HD828" s="184"/>
      <c r="HE828" s="184"/>
      <c r="HF828" s="184"/>
      <c r="HG828" s="184"/>
      <c r="HH828" s="184"/>
      <c r="HI828" s="184"/>
      <c r="HJ828" s="184"/>
      <c r="HK828" s="578"/>
      <c r="HL828" s="185"/>
    </row>
    <row r="829" spans="1:220">
      <c r="A829" s="284"/>
      <c r="B829" s="285"/>
      <c r="C829" s="286"/>
      <c r="D829" s="287"/>
      <c r="E829" s="288"/>
      <c r="F829" s="289"/>
      <c r="G829" s="289"/>
      <c r="H829" s="289"/>
      <c r="I829" s="289"/>
      <c r="J829" s="289"/>
      <c r="K829" s="289"/>
      <c r="L829" s="289"/>
      <c r="M829" s="572"/>
      <c r="N829" s="572"/>
      <c r="O829" s="572"/>
      <c r="P829" s="572"/>
      <c r="Q829" s="572"/>
      <c r="R829" s="572"/>
      <c r="S829" s="184"/>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c r="BD829" s="184"/>
      <c r="BE829" s="184"/>
      <c r="BF829" s="184"/>
      <c r="BG829" s="184"/>
      <c r="BH829" s="184"/>
      <c r="BI829" s="184"/>
      <c r="BJ829" s="184"/>
      <c r="BK829" s="184"/>
      <c r="BL829" s="184"/>
      <c r="BM829" s="184"/>
      <c r="BN829" s="184"/>
      <c r="BO829" s="184"/>
      <c r="BP829" s="184"/>
      <c r="BQ829" s="184"/>
      <c r="BR829" s="184"/>
      <c r="BS829" s="184"/>
      <c r="BT829" s="184"/>
      <c r="BU829" s="184"/>
      <c r="BV829" s="184"/>
      <c r="BW829" s="184"/>
      <c r="BX829" s="184"/>
      <c r="BY829" s="184"/>
      <c r="BZ829" s="184"/>
      <c r="CA829" s="184"/>
      <c r="CB829" s="184"/>
      <c r="CC829" s="184"/>
      <c r="CD829" s="184"/>
      <c r="CE829" s="184"/>
      <c r="CF829" s="184"/>
      <c r="CG829" s="184"/>
      <c r="CH829" s="184"/>
      <c r="CI829" s="184"/>
      <c r="CJ829" s="184"/>
      <c r="CK829" s="184"/>
      <c r="CL829" s="184"/>
      <c r="CM829" s="184"/>
      <c r="CN829" s="184"/>
      <c r="CO829" s="184"/>
      <c r="CP829" s="184"/>
      <c r="CQ829" s="184"/>
      <c r="CR829" s="184"/>
      <c r="CS829" s="184"/>
      <c r="CT829" s="184"/>
      <c r="CU829" s="184"/>
      <c r="CV829" s="184"/>
      <c r="CW829" s="184"/>
      <c r="CX829" s="184"/>
      <c r="CY829" s="184"/>
      <c r="CZ829" s="184"/>
      <c r="DA829" s="184"/>
      <c r="DB829" s="184"/>
      <c r="DC829" s="184"/>
      <c r="DD829" s="184"/>
      <c r="DE829" s="184"/>
      <c r="DF829" s="184"/>
      <c r="DG829" s="184"/>
      <c r="DH829" s="184"/>
      <c r="DI829" s="184"/>
      <c r="DJ829" s="184"/>
      <c r="DK829" s="184"/>
      <c r="DL829" s="184"/>
      <c r="DM829" s="184"/>
      <c r="DN829" s="184"/>
      <c r="DO829" s="184"/>
      <c r="DP829" s="184"/>
      <c r="DQ829" s="184"/>
      <c r="DR829" s="184"/>
      <c r="DS829" s="184"/>
      <c r="DT829" s="184"/>
      <c r="DU829" s="184"/>
      <c r="DV829" s="184"/>
      <c r="DW829" s="184"/>
      <c r="DX829" s="184"/>
      <c r="DY829" s="184"/>
      <c r="DZ829" s="184"/>
      <c r="EA829" s="184"/>
      <c r="EB829" s="184"/>
      <c r="EC829" s="184"/>
      <c r="ED829" s="184"/>
      <c r="EE829" s="184"/>
      <c r="EF829" s="184"/>
      <c r="EG829" s="184"/>
      <c r="EH829" s="184"/>
      <c r="EI829" s="184"/>
      <c r="EJ829" s="184"/>
      <c r="EK829" s="184"/>
      <c r="EL829" s="184"/>
      <c r="EM829" s="184"/>
      <c r="EN829" s="184"/>
      <c r="EO829" s="184"/>
      <c r="EP829" s="184"/>
      <c r="EQ829" s="184"/>
      <c r="ER829" s="184"/>
      <c r="ES829" s="184"/>
      <c r="ET829" s="184"/>
      <c r="EU829" s="184"/>
      <c r="EV829" s="184"/>
      <c r="EW829" s="184"/>
      <c r="EX829" s="184"/>
      <c r="EY829" s="184"/>
      <c r="EZ829" s="184"/>
      <c r="FA829" s="184"/>
      <c r="FB829" s="184"/>
      <c r="FC829" s="184"/>
      <c r="FD829" s="184"/>
      <c r="FE829" s="184"/>
      <c r="FF829" s="184"/>
      <c r="FG829" s="184"/>
      <c r="FH829" s="184"/>
      <c r="FI829" s="184"/>
      <c r="FJ829" s="184"/>
      <c r="FK829" s="184"/>
      <c r="FL829" s="184"/>
      <c r="FM829" s="184"/>
      <c r="FN829" s="184"/>
      <c r="FO829" s="184"/>
      <c r="FP829" s="184"/>
      <c r="FQ829" s="184"/>
      <c r="FR829" s="184"/>
      <c r="FS829" s="184"/>
      <c r="FT829" s="184"/>
      <c r="FU829" s="184"/>
      <c r="FV829" s="184"/>
      <c r="FW829" s="184"/>
      <c r="FX829" s="184"/>
      <c r="FY829" s="184"/>
      <c r="FZ829" s="184"/>
      <c r="GA829" s="184"/>
      <c r="GB829" s="184"/>
      <c r="GC829" s="184"/>
      <c r="GD829" s="184"/>
      <c r="GE829" s="184"/>
      <c r="GF829" s="184"/>
      <c r="GG829" s="184"/>
      <c r="GH829" s="184"/>
      <c r="GI829" s="184"/>
      <c r="GJ829" s="184"/>
      <c r="GK829" s="184"/>
      <c r="GL829" s="184"/>
      <c r="GM829" s="184"/>
      <c r="GN829" s="184"/>
      <c r="GO829" s="184"/>
      <c r="GP829" s="184"/>
      <c r="GQ829" s="184"/>
      <c r="GR829" s="184"/>
      <c r="GS829" s="184"/>
      <c r="GT829" s="184"/>
      <c r="GU829" s="184"/>
      <c r="GV829" s="184"/>
      <c r="GW829" s="184"/>
      <c r="GX829" s="184"/>
      <c r="GY829" s="184"/>
      <c r="GZ829" s="184"/>
      <c r="HA829" s="184"/>
      <c r="HB829" s="184"/>
      <c r="HC829" s="184"/>
      <c r="HD829" s="184"/>
      <c r="HE829" s="184"/>
      <c r="HF829" s="184"/>
      <c r="HG829" s="184"/>
      <c r="HH829" s="184"/>
      <c r="HI829" s="184"/>
      <c r="HJ829" s="184"/>
      <c r="HK829" s="578"/>
      <c r="HL829" s="185"/>
    </row>
    <row r="830" spans="1:220">
      <c r="A830" s="284"/>
      <c r="B830" s="285"/>
      <c r="C830" s="286"/>
      <c r="D830" s="287"/>
      <c r="E830" s="288"/>
      <c r="F830" s="289"/>
      <c r="G830" s="289"/>
      <c r="H830" s="289"/>
      <c r="I830" s="289"/>
      <c r="J830" s="289"/>
      <c r="K830" s="289"/>
      <c r="L830" s="289"/>
      <c r="M830" s="572"/>
      <c r="N830" s="572"/>
      <c r="O830" s="572"/>
      <c r="P830" s="572"/>
      <c r="Q830" s="572"/>
      <c r="R830" s="572"/>
      <c r="S830" s="184"/>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c r="BC830" s="184"/>
      <c r="BD830" s="184"/>
      <c r="BE830" s="184"/>
      <c r="BF830" s="184"/>
      <c r="BG830" s="184"/>
      <c r="BH830" s="184"/>
      <c r="BI830" s="184"/>
      <c r="BJ830" s="184"/>
      <c r="BK830" s="184"/>
      <c r="BL830" s="184"/>
      <c r="BM830" s="184"/>
      <c r="BN830" s="184"/>
      <c r="BO830" s="184"/>
      <c r="BP830" s="184"/>
      <c r="BQ830" s="184"/>
      <c r="BR830" s="184"/>
      <c r="BS830" s="184"/>
      <c r="BT830" s="184"/>
      <c r="BU830" s="184"/>
      <c r="BV830" s="184"/>
      <c r="BW830" s="184"/>
      <c r="BX830" s="184"/>
      <c r="BY830" s="184"/>
      <c r="BZ830" s="184"/>
      <c r="CA830" s="184"/>
      <c r="CB830" s="184"/>
      <c r="CC830" s="184"/>
      <c r="CD830" s="184"/>
      <c r="CE830" s="184"/>
      <c r="CF830" s="184"/>
      <c r="CG830" s="184"/>
      <c r="CH830" s="184"/>
      <c r="CI830" s="184"/>
      <c r="CJ830" s="184"/>
      <c r="CK830" s="184"/>
      <c r="CL830" s="184"/>
      <c r="CM830" s="184"/>
      <c r="CN830" s="184"/>
      <c r="CO830" s="184"/>
      <c r="CP830" s="184"/>
      <c r="CQ830" s="184"/>
      <c r="CR830" s="184"/>
      <c r="CS830" s="184"/>
      <c r="CT830" s="184"/>
      <c r="CU830" s="184"/>
      <c r="CV830" s="184"/>
      <c r="CW830" s="184"/>
      <c r="CX830" s="184"/>
      <c r="CY830" s="184"/>
      <c r="CZ830" s="184"/>
      <c r="DA830" s="184"/>
      <c r="DB830" s="184"/>
      <c r="DC830" s="184"/>
      <c r="DD830" s="184"/>
      <c r="DE830" s="184"/>
      <c r="DF830" s="184"/>
      <c r="DG830" s="184"/>
      <c r="DH830" s="184"/>
      <c r="DI830" s="184"/>
      <c r="DJ830" s="184"/>
      <c r="DK830" s="184"/>
      <c r="DL830" s="184"/>
      <c r="DM830" s="184"/>
      <c r="DN830" s="184"/>
      <c r="DO830" s="184"/>
      <c r="DP830" s="184"/>
      <c r="DQ830" s="184"/>
      <c r="DR830" s="184"/>
      <c r="DS830" s="184"/>
      <c r="DT830" s="184"/>
      <c r="DU830" s="184"/>
      <c r="DV830" s="184"/>
      <c r="DW830" s="184"/>
      <c r="DX830" s="184"/>
      <c r="DY830" s="184"/>
      <c r="DZ830" s="184"/>
      <c r="EA830" s="184"/>
      <c r="EB830" s="184"/>
      <c r="EC830" s="184"/>
      <c r="ED830" s="184"/>
      <c r="EE830" s="184"/>
      <c r="EF830" s="184"/>
      <c r="EG830" s="184"/>
      <c r="EH830" s="184"/>
      <c r="EI830" s="184"/>
      <c r="EJ830" s="184"/>
      <c r="EK830" s="184"/>
      <c r="EL830" s="184"/>
      <c r="EM830" s="184"/>
      <c r="EN830" s="184"/>
      <c r="EO830" s="184"/>
      <c r="EP830" s="184"/>
      <c r="EQ830" s="184"/>
      <c r="ER830" s="184"/>
      <c r="ES830" s="184"/>
      <c r="ET830" s="184"/>
      <c r="EU830" s="184"/>
      <c r="EV830" s="184"/>
      <c r="EW830" s="184"/>
      <c r="EX830" s="184"/>
      <c r="EY830" s="184"/>
      <c r="EZ830" s="184"/>
      <c r="FA830" s="184"/>
      <c r="FB830" s="184"/>
      <c r="FC830" s="184"/>
      <c r="FD830" s="184"/>
      <c r="FE830" s="184"/>
      <c r="FF830" s="184"/>
      <c r="FG830" s="184"/>
      <c r="FH830" s="184"/>
      <c r="FI830" s="184"/>
      <c r="FJ830" s="184"/>
      <c r="FK830" s="184"/>
      <c r="FL830" s="184"/>
      <c r="FM830" s="184"/>
      <c r="FN830" s="184"/>
      <c r="FO830" s="184"/>
      <c r="FP830" s="184"/>
      <c r="FQ830" s="184"/>
      <c r="FR830" s="184"/>
      <c r="FS830" s="184"/>
      <c r="FT830" s="184"/>
      <c r="FU830" s="184"/>
      <c r="FV830" s="184"/>
      <c r="FW830" s="184"/>
      <c r="FX830" s="184"/>
      <c r="FY830" s="184"/>
      <c r="FZ830" s="184"/>
      <c r="GA830" s="184"/>
      <c r="GB830" s="184"/>
      <c r="GC830" s="184"/>
      <c r="GD830" s="184"/>
      <c r="GE830" s="184"/>
      <c r="GF830" s="184"/>
      <c r="GG830" s="184"/>
      <c r="GH830" s="184"/>
      <c r="GI830" s="184"/>
      <c r="GJ830" s="184"/>
      <c r="GK830" s="184"/>
      <c r="GL830" s="184"/>
      <c r="GM830" s="184"/>
      <c r="GN830" s="184"/>
      <c r="GO830" s="184"/>
      <c r="GP830" s="184"/>
      <c r="GQ830" s="184"/>
      <c r="GR830" s="184"/>
      <c r="GS830" s="184"/>
      <c r="GT830" s="184"/>
      <c r="GU830" s="184"/>
      <c r="GV830" s="184"/>
      <c r="GW830" s="184"/>
      <c r="GX830" s="184"/>
      <c r="GY830" s="184"/>
      <c r="GZ830" s="184"/>
      <c r="HA830" s="184"/>
      <c r="HB830" s="184"/>
      <c r="HC830" s="184"/>
      <c r="HD830" s="184"/>
      <c r="HE830" s="184"/>
      <c r="HF830" s="184"/>
      <c r="HG830" s="184"/>
      <c r="HH830" s="184"/>
      <c r="HI830" s="184"/>
      <c r="HJ830" s="184"/>
      <c r="HK830" s="578"/>
      <c r="HL830" s="185"/>
    </row>
    <row r="831" spans="1:220">
      <c r="A831" s="284"/>
      <c r="B831" s="285"/>
      <c r="C831" s="286"/>
      <c r="D831" s="287"/>
      <c r="E831" s="288"/>
      <c r="F831" s="289"/>
      <c r="G831" s="289"/>
      <c r="H831" s="289"/>
      <c r="I831" s="289"/>
      <c r="J831" s="289"/>
      <c r="K831" s="289"/>
      <c r="L831" s="289"/>
      <c r="M831" s="572"/>
      <c r="N831" s="572"/>
      <c r="O831" s="572"/>
      <c r="P831" s="572"/>
      <c r="Q831" s="572"/>
      <c r="R831" s="572"/>
      <c r="S831" s="184"/>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c r="BD831" s="184"/>
      <c r="BE831" s="184"/>
      <c r="BF831" s="184"/>
      <c r="BG831" s="184"/>
      <c r="BH831" s="184"/>
      <c r="BI831" s="184"/>
      <c r="BJ831" s="184"/>
      <c r="BK831" s="184"/>
      <c r="BL831" s="184"/>
      <c r="BM831" s="184"/>
      <c r="BN831" s="184"/>
      <c r="BO831" s="184"/>
      <c r="BP831" s="184"/>
      <c r="BQ831" s="184"/>
      <c r="BR831" s="184"/>
      <c r="BS831" s="184"/>
      <c r="BT831" s="184"/>
      <c r="BU831" s="184"/>
      <c r="BV831" s="184"/>
      <c r="BW831" s="184"/>
      <c r="BX831" s="184"/>
      <c r="BY831" s="184"/>
      <c r="BZ831" s="184"/>
      <c r="CA831" s="184"/>
      <c r="CB831" s="184"/>
      <c r="CC831" s="184"/>
      <c r="CD831" s="184"/>
      <c r="CE831" s="184"/>
      <c r="CF831" s="184"/>
      <c r="CG831" s="184"/>
      <c r="CH831" s="184"/>
      <c r="CI831" s="184"/>
      <c r="CJ831" s="184"/>
      <c r="CK831" s="184"/>
      <c r="CL831" s="184"/>
      <c r="CM831" s="184"/>
      <c r="CN831" s="184"/>
      <c r="CO831" s="184"/>
      <c r="CP831" s="184"/>
      <c r="CQ831" s="184"/>
      <c r="CR831" s="184"/>
      <c r="CS831" s="184"/>
      <c r="CT831" s="184"/>
      <c r="CU831" s="184"/>
      <c r="CV831" s="184"/>
      <c r="CW831" s="184"/>
      <c r="CX831" s="184"/>
      <c r="CY831" s="184"/>
      <c r="CZ831" s="184"/>
      <c r="DA831" s="184"/>
      <c r="DB831" s="184"/>
      <c r="DC831" s="184"/>
      <c r="DD831" s="184"/>
      <c r="DE831" s="184"/>
      <c r="DF831" s="184"/>
      <c r="DG831" s="184"/>
      <c r="DH831" s="184"/>
      <c r="DI831" s="184"/>
      <c r="DJ831" s="184"/>
      <c r="DK831" s="184"/>
      <c r="DL831" s="184"/>
      <c r="DM831" s="184"/>
      <c r="DN831" s="184"/>
      <c r="DO831" s="184"/>
      <c r="DP831" s="184"/>
      <c r="DQ831" s="184"/>
      <c r="DR831" s="184"/>
      <c r="DS831" s="184"/>
      <c r="DT831" s="184"/>
      <c r="DU831" s="184"/>
      <c r="DV831" s="184"/>
      <c r="DW831" s="184"/>
      <c r="DX831" s="184"/>
      <c r="DY831" s="184"/>
      <c r="DZ831" s="184"/>
      <c r="EA831" s="184"/>
      <c r="EB831" s="184"/>
      <c r="EC831" s="184"/>
      <c r="ED831" s="184"/>
      <c r="EE831" s="184"/>
      <c r="EF831" s="184"/>
      <c r="EG831" s="184"/>
      <c r="EH831" s="184"/>
      <c r="EI831" s="184"/>
      <c r="EJ831" s="184"/>
      <c r="EK831" s="184"/>
      <c r="EL831" s="184"/>
      <c r="EM831" s="184"/>
      <c r="EN831" s="184"/>
      <c r="EO831" s="184"/>
      <c r="EP831" s="184"/>
      <c r="EQ831" s="184"/>
      <c r="ER831" s="184"/>
      <c r="ES831" s="184"/>
      <c r="ET831" s="184"/>
      <c r="EU831" s="184"/>
      <c r="EV831" s="184"/>
      <c r="EW831" s="184"/>
      <c r="EX831" s="184"/>
      <c r="EY831" s="184"/>
      <c r="EZ831" s="184"/>
      <c r="FA831" s="184"/>
      <c r="FB831" s="184"/>
      <c r="FC831" s="184"/>
      <c r="FD831" s="184"/>
      <c r="FE831" s="184"/>
      <c r="FF831" s="184"/>
      <c r="FG831" s="184"/>
      <c r="FH831" s="184"/>
      <c r="FI831" s="184"/>
      <c r="FJ831" s="184"/>
      <c r="FK831" s="184"/>
      <c r="FL831" s="184"/>
      <c r="FM831" s="184"/>
      <c r="FN831" s="184"/>
      <c r="FO831" s="184"/>
      <c r="FP831" s="184"/>
      <c r="FQ831" s="184"/>
      <c r="FR831" s="184"/>
      <c r="FS831" s="184"/>
      <c r="FT831" s="184"/>
      <c r="FU831" s="184"/>
      <c r="FV831" s="184"/>
      <c r="FW831" s="184"/>
      <c r="FX831" s="184"/>
      <c r="FY831" s="184"/>
      <c r="FZ831" s="184"/>
      <c r="GA831" s="184"/>
      <c r="GB831" s="184"/>
      <c r="GC831" s="184"/>
      <c r="GD831" s="184"/>
      <c r="GE831" s="184"/>
      <c r="GF831" s="184"/>
      <c r="GG831" s="184"/>
      <c r="GH831" s="184"/>
      <c r="GI831" s="184"/>
      <c r="GJ831" s="184"/>
      <c r="GK831" s="184"/>
      <c r="GL831" s="184"/>
      <c r="GM831" s="184"/>
      <c r="GN831" s="184"/>
      <c r="GO831" s="184"/>
      <c r="GP831" s="184"/>
      <c r="GQ831" s="184"/>
      <c r="GR831" s="184"/>
      <c r="GS831" s="184"/>
      <c r="GT831" s="184"/>
      <c r="GU831" s="184"/>
      <c r="GV831" s="184"/>
      <c r="GW831" s="184"/>
      <c r="GX831" s="184"/>
      <c r="GY831" s="184"/>
      <c r="GZ831" s="184"/>
      <c r="HA831" s="184"/>
      <c r="HB831" s="184"/>
      <c r="HC831" s="184"/>
      <c r="HD831" s="184"/>
      <c r="HE831" s="184"/>
      <c r="HF831" s="184"/>
      <c r="HG831" s="184"/>
      <c r="HH831" s="184"/>
      <c r="HI831" s="184"/>
      <c r="HJ831" s="184"/>
      <c r="HK831" s="578"/>
      <c r="HL831" s="185"/>
    </row>
    <row r="832" spans="1:220">
      <c r="A832" s="284"/>
      <c r="B832" s="285"/>
      <c r="C832" s="286"/>
      <c r="D832" s="287"/>
      <c r="E832" s="288"/>
      <c r="F832" s="289"/>
      <c r="G832" s="289"/>
      <c r="H832" s="289"/>
      <c r="I832" s="289"/>
      <c r="J832" s="289"/>
      <c r="K832" s="289"/>
      <c r="L832" s="289"/>
      <c r="M832" s="572"/>
      <c r="N832" s="572"/>
      <c r="O832" s="572"/>
      <c r="P832" s="572"/>
      <c r="Q832" s="572"/>
      <c r="R832" s="572"/>
      <c r="S832" s="184"/>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c r="BD832" s="184"/>
      <c r="BE832" s="184"/>
      <c r="BF832" s="184"/>
      <c r="BG832" s="184"/>
      <c r="BH832" s="184"/>
      <c r="BI832" s="184"/>
      <c r="BJ832" s="184"/>
      <c r="BK832" s="184"/>
      <c r="BL832" s="184"/>
      <c r="BM832" s="184"/>
      <c r="BN832" s="184"/>
      <c r="BO832" s="184"/>
      <c r="BP832" s="184"/>
      <c r="BQ832" s="184"/>
      <c r="BR832" s="184"/>
      <c r="BS832" s="184"/>
      <c r="BT832" s="184"/>
      <c r="BU832" s="184"/>
      <c r="BV832" s="184"/>
      <c r="BW832" s="184"/>
      <c r="BX832" s="184"/>
      <c r="BY832" s="184"/>
      <c r="BZ832" s="184"/>
      <c r="CA832" s="184"/>
      <c r="CB832" s="184"/>
      <c r="CC832" s="184"/>
      <c r="CD832" s="184"/>
      <c r="CE832" s="184"/>
      <c r="CF832" s="184"/>
      <c r="CG832" s="184"/>
      <c r="CH832" s="184"/>
      <c r="CI832" s="184"/>
      <c r="CJ832" s="184"/>
      <c r="CK832" s="184"/>
      <c r="CL832" s="184"/>
      <c r="CM832" s="184"/>
      <c r="CN832" s="184"/>
      <c r="CO832" s="184"/>
      <c r="CP832" s="184"/>
      <c r="CQ832" s="184"/>
      <c r="CR832" s="184"/>
      <c r="CS832" s="184"/>
      <c r="CT832" s="184"/>
      <c r="CU832" s="184"/>
      <c r="CV832" s="184"/>
      <c r="CW832" s="184"/>
      <c r="CX832" s="184"/>
      <c r="CY832" s="184"/>
      <c r="CZ832" s="184"/>
      <c r="DA832" s="184"/>
      <c r="DB832" s="184"/>
      <c r="DC832" s="184"/>
      <c r="DD832" s="184"/>
      <c r="DE832" s="184"/>
      <c r="DF832" s="184"/>
      <c r="DG832" s="184"/>
      <c r="DH832" s="184"/>
      <c r="DI832" s="184"/>
      <c r="DJ832" s="184"/>
      <c r="DK832" s="184"/>
      <c r="DL832" s="184"/>
      <c r="DM832" s="184"/>
      <c r="DN832" s="184"/>
      <c r="DO832" s="184"/>
      <c r="DP832" s="184"/>
      <c r="DQ832" s="184"/>
      <c r="DR832" s="184"/>
      <c r="DS832" s="184"/>
      <c r="DT832" s="184"/>
      <c r="DU832" s="184"/>
      <c r="DV832" s="184"/>
      <c r="DW832" s="184"/>
      <c r="DX832" s="184"/>
      <c r="DY832" s="184"/>
      <c r="DZ832" s="184"/>
      <c r="EA832" s="184"/>
      <c r="EB832" s="184"/>
      <c r="EC832" s="184"/>
      <c r="ED832" s="184"/>
      <c r="EE832" s="184"/>
      <c r="EF832" s="184"/>
      <c r="EG832" s="184"/>
      <c r="EH832" s="184"/>
      <c r="EI832" s="184"/>
      <c r="EJ832" s="184"/>
      <c r="EK832" s="184"/>
      <c r="EL832" s="184"/>
      <c r="EM832" s="184"/>
      <c r="EN832" s="184"/>
      <c r="EO832" s="184"/>
      <c r="EP832" s="184"/>
      <c r="EQ832" s="184"/>
      <c r="ER832" s="184"/>
      <c r="ES832" s="184"/>
      <c r="ET832" s="184"/>
      <c r="EU832" s="184"/>
      <c r="EV832" s="184"/>
      <c r="EW832" s="184"/>
      <c r="EX832" s="184"/>
      <c r="EY832" s="184"/>
      <c r="EZ832" s="184"/>
      <c r="FA832" s="184"/>
      <c r="FB832" s="184"/>
      <c r="FC832" s="184"/>
      <c r="FD832" s="184"/>
      <c r="FE832" s="184"/>
      <c r="FF832" s="184"/>
      <c r="FG832" s="184"/>
      <c r="FH832" s="184"/>
      <c r="FI832" s="184"/>
      <c r="FJ832" s="184"/>
      <c r="FK832" s="184"/>
      <c r="FL832" s="184"/>
      <c r="FM832" s="184"/>
      <c r="FN832" s="184"/>
      <c r="FO832" s="184"/>
      <c r="FP832" s="184"/>
      <c r="FQ832" s="184"/>
      <c r="FR832" s="184"/>
      <c r="FS832" s="184"/>
      <c r="FT832" s="184"/>
      <c r="FU832" s="184"/>
      <c r="FV832" s="184"/>
      <c r="FW832" s="184"/>
      <c r="FX832" s="184"/>
      <c r="FY832" s="184"/>
      <c r="FZ832" s="184"/>
      <c r="GA832" s="184"/>
      <c r="GB832" s="184"/>
      <c r="GC832" s="184"/>
      <c r="GD832" s="184"/>
      <c r="GE832" s="184"/>
      <c r="GF832" s="184"/>
      <c r="GG832" s="184"/>
      <c r="GH832" s="184"/>
      <c r="GI832" s="184"/>
      <c r="GJ832" s="184"/>
      <c r="GK832" s="184"/>
      <c r="GL832" s="184"/>
      <c r="GM832" s="184"/>
      <c r="GN832" s="184"/>
      <c r="GO832" s="184"/>
      <c r="GP832" s="184"/>
      <c r="GQ832" s="184"/>
      <c r="GR832" s="184"/>
      <c r="GS832" s="184"/>
      <c r="GT832" s="184"/>
      <c r="GU832" s="184"/>
      <c r="GV832" s="184"/>
      <c r="GW832" s="184"/>
      <c r="GX832" s="184"/>
      <c r="GY832" s="184"/>
      <c r="GZ832" s="184"/>
      <c r="HA832" s="184"/>
      <c r="HB832" s="184"/>
      <c r="HC832" s="184"/>
      <c r="HD832" s="184"/>
      <c r="HE832" s="184"/>
      <c r="HF832" s="184"/>
      <c r="HG832" s="184"/>
      <c r="HH832" s="184"/>
      <c r="HI832" s="184"/>
      <c r="HJ832" s="184"/>
      <c r="HK832" s="578"/>
      <c r="HL832" s="185"/>
    </row>
    <row r="833" spans="1:220">
      <c r="A833" s="284"/>
      <c r="B833" s="285"/>
      <c r="C833" s="286"/>
      <c r="D833" s="287"/>
      <c r="E833" s="288"/>
      <c r="F833" s="289"/>
      <c r="G833" s="289"/>
      <c r="H833" s="289"/>
      <c r="I833" s="289"/>
      <c r="J833" s="289"/>
      <c r="K833" s="289"/>
      <c r="L833" s="289"/>
      <c r="M833" s="572"/>
      <c r="N833" s="572"/>
      <c r="O833" s="572"/>
      <c r="P833" s="572"/>
      <c r="Q833" s="572"/>
      <c r="R833" s="572"/>
      <c r="S833" s="184"/>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c r="BD833" s="184"/>
      <c r="BE833" s="184"/>
      <c r="BF833" s="184"/>
      <c r="BG833" s="184"/>
      <c r="BH833" s="184"/>
      <c r="BI833" s="184"/>
      <c r="BJ833" s="184"/>
      <c r="BK833" s="184"/>
      <c r="BL833" s="184"/>
      <c r="BM833" s="184"/>
      <c r="BN833" s="184"/>
      <c r="BO833" s="184"/>
      <c r="BP833" s="184"/>
      <c r="BQ833" s="184"/>
      <c r="BR833" s="184"/>
      <c r="BS833" s="184"/>
      <c r="BT833" s="184"/>
      <c r="BU833" s="184"/>
      <c r="BV833" s="184"/>
      <c r="BW833" s="184"/>
      <c r="BX833" s="184"/>
      <c r="BY833" s="184"/>
      <c r="BZ833" s="184"/>
      <c r="CA833" s="184"/>
      <c r="CB833" s="184"/>
      <c r="CC833" s="184"/>
      <c r="CD833" s="184"/>
      <c r="CE833" s="184"/>
      <c r="CF833" s="184"/>
      <c r="CG833" s="184"/>
      <c r="CH833" s="184"/>
      <c r="CI833" s="184"/>
      <c r="CJ833" s="184"/>
      <c r="CK833" s="184"/>
      <c r="CL833" s="184"/>
      <c r="CM833" s="184"/>
      <c r="CN833" s="184"/>
      <c r="CO833" s="184"/>
      <c r="CP833" s="184"/>
      <c r="CQ833" s="184"/>
      <c r="CR833" s="184"/>
      <c r="CS833" s="184"/>
      <c r="CT833" s="184"/>
      <c r="CU833" s="184"/>
      <c r="CV833" s="184"/>
      <c r="CW833" s="184"/>
      <c r="CX833" s="184"/>
      <c r="CY833" s="184"/>
      <c r="CZ833" s="184"/>
      <c r="DA833" s="184"/>
      <c r="DB833" s="184"/>
      <c r="DC833" s="184"/>
      <c r="DD833" s="184"/>
      <c r="DE833" s="184"/>
      <c r="DF833" s="184"/>
      <c r="DG833" s="184"/>
      <c r="DH833" s="184"/>
      <c r="DI833" s="184"/>
      <c r="DJ833" s="184"/>
      <c r="DK833" s="184"/>
      <c r="DL833" s="184"/>
      <c r="DM833" s="184"/>
      <c r="DN833" s="184"/>
      <c r="DO833" s="184"/>
      <c r="DP833" s="184"/>
      <c r="DQ833" s="184"/>
      <c r="DR833" s="184"/>
      <c r="DS833" s="184"/>
      <c r="DT833" s="184"/>
      <c r="DU833" s="184"/>
      <c r="DV833" s="184"/>
      <c r="DW833" s="184"/>
      <c r="DX833" s="184"/>
      <c r="DY833" s="184"/>
      <c r="DZ833" s="184"/>
      <c r="EA833" s="184"/>
      <c r="EB833" s="184"/>
      <c r="EC833" s="184"/>
      <c r="ED833" s="184"/>
      <c r="EE833" s="184"/>
      <c r="EF833" s="184"/>
      <c r="EG833" s="184"/>
      <c r="EH833" s="184"/>
      <c r="EI833" s="184"/>
      <c r="EJ833" s="184"/>
      <c r="EK833" s="184"/>
      <c r="EL833" s="184"/>
      <c r="EM833" s="184"/>
      <c r="EN833" s="184"/>
      <c r="EO833" s="184"/>
      <c r="EP833" s="184"/>
      <c r="EQ833" s="184"/>
      <c r="ER833" s="184"/>
      <c r="ES833" s="184"/>
      <c r="ET833" s="184"/>
      <c r="EU833" s="184"/>
      <c r="EV833" s="184"/>
      <c r="EW833" s="184"/>
      <c r="EX833" s="184"/>
      <c r="EY833" s="184"/>
      <c r="EZ833" s="184"/>
      <c r="FA833" s="184"/>
      <c r="FB833" s="184"/>
      <c r="FC833" s="184"/>
      <c r="FD833" s="184"/>
      <c r="FE833" s="184"/>
      <c r="FF833" s="184"/>
      <c r="FG833" s="184"/>
      <c r="FH833" s="184"/>
      <c r="FI833" s="184"/>
      <c r="FJ833" s="184"/>
      <c r="FK833" s="184"/>
      <c r="FL833" s="184"/>
      <c r="FM833" s="184"/>
      <c r="FN833" s="184"/>
      <c r="FO833" s="184"/>
      <c r="FP833" s="184"/>
      <c r="FQ833" s="184"/>
      <c r="FR833" s="184"/>
      <c r="FS833" s="184"/>
      <c r="FT833" s="184"/>
      <c r="FU833" s="184"/>
      <c r="FV833" s="184"/>
      <c r="FW833" s="184"/>
      <c r="FX833" s="184"/>
      <c r="FY833" s="184"/>
      <c r="FZ833" s="184"/>
      <c r="GA833" s="184"/>
      <c r="GB833" s="184"/>
      <c r="GC833" s="184"/>
      <c r="GD833" s="184"/>
      <c r="GE833" s="184"/>
      <c r="GF833" s="184"/>
      <c r="GG833" s="184"/>
      <c r="GH833" s="184"/>
      <c r="GI833" s="184"/>
      <c r="GJ833" s="184"/>
      <c r="GK833" s="184"/>
      <c r="GL833" s="184"/>
      <c r="GM833" s="184"/>
      <c r="GN833" s="184"/>
      <c r="GO833" s="184"/>
      <c r="GP833" s="184"/>
      <c r="GQ833" s="184"/>
      <c r="GR833" s="184"/>
      <c r="GS833" s="184"/>
      <c r="GT833" s="184"/>
      <c r="GU833" s="184"/>
      <c r="GV833" s="184"/>
      <c r="GW833" s="184"/>
      <c r="GX833" s="184"/>
      <c r="GY833" s="184"/>
      <c r="GZ833" s="184"/>
      <c r="HA833" s="184"/>
      <c r="HB833" s="184"/>
      <c r="HC833" s="184"/>
      <c r="HD833" s="184"/>
      <c r="HE833" s="184"/>
      <c r="HF833" s="184"/>
      <c r="HG833" s="184"/>
      <c r="HH833" s="184"/>
      <c r="HI833" s="184"/>
      <c r="HJ833" s="184"/>
      <c r="HK833" s="578"/>
      <c r="HL833" s="185"/>
    </row>
    <row r="834" spans="1:220">
      <c r="A834" s="284"/>
      <c r="B834" s="285"/>
      <c r="C834" s="286"/>
      <c r="D834" s="287"/>
      <c r="E834" s="288"/>
      <c r="F834" s="289"/>
      <c r="G834" s="289"/>
      <c r="H834" s="289"/>
      <c r="I834" s="289"/>
      <c r="J834" s="289"/>
      <c r="K834" s="289"/>
      <c r="L834" s="289"/>
      <c r="M834" s="572"/>
      <c r="N834" s="572"/>
      <c r="O834" s="572"/>
      <c r="P834" s="572"/>
      <c r="Q834" s="572"/>
      <c r="R834" s="572"/>
      <c r="S834" s="184"/>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c r="BD834" s="184"/>
      <c r="BE834" s="184"/>
      <c r="BF834" s="184"/>
      <c r="BG834" s="184"/>
      <c r="BH834" s="184"/>
      <c r="BI834" s="184"/>
      <c r="BJ834" s="184"/>
      <c r="BK834" s="184"/>
      <c r="BL834" s="184"/>
      <c r="BM834" s="184"/>
      <c r="BN834" s="184"/>
      <c r="BO834" s="184"/>
      <c r="BP834" s="184"/>
      <c r="BQ834" s="184"/>
      <c r="BR834" s="184"/>
      <c r="BS834" s="184"/>
      <c r="BT834" s="184"/>
      <c r="BU834" s="184"/>
      <c r="BV834" s="184"/>
      <c r="BW834" s="184"/>
      <c r="BX834" s="184"/>
      <c r="BY834" s="184"/>
      <c r="BZ834" s="184"/>
      <c r="CA834" s="184"/>
      <c r="CB834" s="184"/>
      <c r="CC834" s="184"/>
      <c r="CD834" s="184"/>
      <c r="CE834" s="184"/>
      <c r="CF834" s="184"/>
      <c r="CG834" s="184"/>
      <c r="CH834" s="184"/>
      <c r="CI834" s="184"/>
      <c r="CJ834" s="184"/>
      <c r="CK834" s="184"/>
      <c r="CL834" s="184"/>
      <c r="CM834" s="184"/>
      <c r="CN834" s="184"/>
      <c r="CO834" s="184"/>
      <c r="CP834" s="184"/>
      <c r="CQ834" s="184"/>
      <c r="CR834" s="184"/>
      <c r="CS834" s="184"/>
      <c r="CT834" s="184"/>
      <c r="CU834" s="184"/>
      <c r="CV834" s="184"/>
      <c r="CW834" s="184"/>
      <c r="CX834" s="184"/>
      <c r="CY834" s="184"/>
      <c r="CZ834" s="184"/>
      <c r="DA834" s="184"/>
      <c r="DB834" s="184"/>
      <c r="DC834" s="184"/>
      <c r="DD834" s="184"/>
      <c r="DE834" s="184"/>
      <c r="DF834" s="184"/>
      <c r="DG834" s="184"/>
      <c r="DH834" s="184"/>
      <c r="DI834" s="184"/>
      <c r="DJ834" s="184"/>
      <c r="DK834" s="184"/>
      <c r="DL834" s="184"/>
      <c r="DM834" s="184"/>
      <c r="DN834" s="184"/>
      <c r="DO834" s="184"/>
      <c r="DP834" s="184"/>
      <c r="DQ834" s="184"/>
      <c r="DR834" s="184"/>
      <c r="DS834" s="184"/>
      <c r="DT834" s="184"/>
      <c r="DU834" s="184"/>
      <c r="DV834" s="184"/>
      <c r="DW834" s="184"/>
      <c r="DX834" s="184"/>
      <c r="DY834" s="184"/>
      <c r="DZ834" s="184"/>
      <c r="EA834" s="184"/>
      <c r="EB834" s="184"/>
      <c r="EC834" s="184"/>
      <c r="ED834" s="184"/>
      <c r="EE834" s="184"/>
      <c r="EF834" s="184"/>
      <c r="EG834" s="184"/>
      <c r="EH834" s="184"/>
      <c r="EI834" s="184"/>
      <c r="EJ834" s="184"/>
      <c r="EK834" s="184"/>
      <c r="EL834" s="184"/>
      <c r="EM834" s="184"/>
      <c r="EN834" s="184"/>
      <c r="EO834" s="184"/>
      <c r="EP834" s="184"/>
      <c r="EQ834" s="184"/>
      <c r="ER834" s="184"/>
      <c r="ES834" s="184"/>
      <c r="ET834" s="184"/>
      <c r="EU834" s="184"/>
      <c r="EV834" s="184"/>
      <c r="EW834" s="184"/>
      <c r="EX834" s="184"/>
      <c r="EY834" s="184"/>
      <c r="EZ834" s="184"/>
      <c r="FA834" s="184"/>
      <c r="FB834" s="184"/>
      <c r="FC834" s="184"/>
      <c r="FD834" s="184"/>
      <c r="FE834" s="184"/>
      <c r="FF834" s="184"/>
      <c r="FG834" s="184"/>
      <c r="FH834" s="184"/>
      <c r="FI834" s="184"/>
      <c r="FJ834" s="184"/>
      <c r="FK834" s="184"/>
      <c r="FL834" s="184"/>
      <c r="FM834" s="184"/>
      <c r="FN834" s="184"/>
      <c r="FO834" s="184"/>
      <c r="FP834" s="184"/>
      <c r="FQ834" s="184"/>
      <c r="FR834" s="184"/>
      <c r="FS834" s="184"/>
      <c r="FT834" s="184"/>
      <c r="FU834" s="184"/>
      <c r="FV834" s="184"/>
      <c r="FW834" s="184"/>
      <c r="FX834" s="184"/>
      <c r="FY834" s="184"/>
      <c r="FZ834" s="184"/>
      <c r="GA834" s="184"/>
      <c r="GB834" s="184"/>
      <c r="GC834" s="184"/>
      <c r="GD834" s="184"/>
      <c r="GE834" s="184"/>
      <c r="GF834" s="184"/>
      <c r="GG834" s="184"/>
      <c r="GH834" s="184"/>
      <c r="GI834" s="184"/>
      <c r="GJ834" s="184"/>
      <c r="GK834" s="184"/>
      <c r="GL834" s="184"/>
      <c r="GM834" s="184"/>
      <c r="GN834" s="184"/>
      <c r="GO834" s="184"/>
      <c r="GP834" s="184"/>
      <c r="GQ834" s="184"/>
      <c r="GR834" s="184"/>
      <c r="GS834" s="184"/>
      <c r="GT834" s="184"/>
      <c r="GU834" s="184"/>
      <c r="GV834" s="184"/>
      <c r="GW834" s="184"/>
      <c r="GX834" s="184"/>
      <c r="GY834" s="184"/>
      <c r="GZ834" s="184"/>
      <c r="HA834" s="184"/>
      <c r="HB834" s="184"/>
      <c r="HC834" s="184"/>
      <c r="HD834" s="184"/>
      <c r="HE834" s="184"/>
      <c r="HF834" s="184"/>
      <c r="HG834" s="184"/>
      <c r="HH834" s="184"/>
      <c r="HI834" s="184"/>
      <c r="HJ834" s="184"/>
      <c r="HK834" s="578"/>
      <c r="HL834" s="185"/>
    </row>
    <row r="835" spans="1:220">
      <c r="A835" s="284"/>
      <c r="B835" s="285"/>
      <c r="C835" s="286"/>
      <c r="D835" s="287"/>
      <c r="E835" s="288"/>
      <c r="F835" s="289"/>
      <c r="G835" s="289"/>
      <c r="H835" s="289"/>
      <c r="I835" s="289"/>
      <c r="J835" s="289"/>
      <c r="K835" s="289"/>
      <c r="L835" s="289"/>
      <c r="M835" s="572"/>
      <c r="N835" s="572"/>
      <c r="O835" s="572"/>
      <c r="P835" s="572"/>
      <c r="Q835" s="572"/>
      <c r="R835" s="572"/>
      <c r="S835" s="184"/>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c r="BD835" s="184"/>
      <c r="BE835" s="184"/>
      <c r="BF835" s="184"/>
      <c r="BG835" s="184"/>
      <c r="BH835" s="184"/>
      <c r="BI835" s="184"/>
      <c r="BJ835" s="184"/>
      <c r="BK835" s="184"/>
      <c r="BL835" s="184"/>
      <c r="BM835" s="184"/>
      <c r="BN835" s="184"/>
      <c r="BO835" s="184"/>
      <c r="BP835" s="184"/>
      <c r="BQ835" s="184"/>
      <c r="BR835" s="184"/>
      <c r="BS835" s="184"/>
      <c r="BT835" s="184"/>
      <c r="BU835" s="184"/>
      <c r="BV835" s="184"/>
      <c r="BW835" s="184"/>
      <c r="BX835" s="184"/>
      <c r="BY835" s="184"/>
      <c r="BZ835" s="184"/>
      <c r="CA835" s="184"/>
      <c r="CB835" s="184"/>
      <c r="CC835" s="184"/>
      <c r="CD835" s="184"/>
      <c r="CE835" s="184"/>
      <c r="CF835" s="184"/>
      <c r="CG835" s="184"/>
      <c r="CH835" s="184"/>
      <c r="CI835" s="184"/>
      <c r="CJ835" s="184"/>
      <c r="CK835" s="184"/>
      <c r="CL835" s="184"/>
      <c r="CM835" s="184"/>
      <c r="CN835" s="184"/>
      <c r="CO835" s="184"/>
      <c r="CP835" s="184"/>
      <c r="CQ835" s="184"/>
      <c r="CR835" s="184"/>
      <c r="CS835" s="184"/>
      <c r="CT835" s="184"/>
      <c r="CU835" s="184"/>
      <c r="CV835" s="184"/>
      <c r="CW835" s="184"/>
      <c r="CX835" s="184"/>
      <c r="CY835" s="184"/>
      <c r="CZ835" s="184"/>
      <c r="DA835" s="184"/>
      <c r="DB835" s="184"/>
      <c r="DC835" s="184"/>
      <c r="DD835" s="184"/>
      <c r="DE835" s="184"/>
      <c r="DF835" s="184"/>
      <c r="DG835" s="184"/>
      <c r="DH835" s="184"/>
      <c r="DI835" s="184"/>
      <c r="DJ835" s="184"/>
      <c r="DK835" s="184"/>
      <c r="DL835" s="184"/>
      <c r="DM835" s="184"/>
      <c r="DN835" s="184"/>
      <c r="DO835" s="184"/>
      <c r="DP835" s="184"/>
      <c r="DQ835" s="184"/>
      <c r="DR835" s="184"/>
      <c r="DS835" s="184"/>
      <c r="DT835" s="184"/>
      <c r="DU835" s="184"/>
      <c r="DV835" s="184"/>
      <c r="DW835" s="184"/>
      <c r="DX835" s="184"/>
      <c r="DY835" s="184"/>
      <c r="DZ835" s="184"/>
      <c r="EA835" s="184"/>
      <c r="EB835" s="184"/>
      <c r="EC835" s="184"/>
      <c r="ED835" s="184"/>
      <c r="EE835" s="184"/>
      <c r="EF835" s="184"/>
      <c r="EG835" s="184"/>
      <c r="EH835" s="184"/>
      <c r="EI835" s="184"/>
      <c r="EJ835" s="184"/>
      <c r="EK835" s="184"/>
      <c r="EL835" s="184"/>
      <c r="EM835" s="184"/>
      <c r="EN835" s="184"/>
      <c r="EO835" s="184"/>
      <c r="EP835" s="184"/>
      <c r="EQ835" s="184"/>
      <c r="ER835" s="184"/>
      <c r="ES835" s="184"/>
      <c r="ET835" s="184"/>
      <c r="EU835" s="184"/>
      <c r="EV835" s="184"/>
      <c r="EW835" s="184"/>
      <c r="EX835" s="184"/>
      <c r="EY835" s="184"/>
      <c r="EZ835" s="184"/>
      <c r="FA835" s="184"/>
      <c r="FB835" s="184"/>
      <c r="FC835" s="184"/>
      <c r="FD835" s="184"/>
      <c r="FE835" s="184"/>
      <c r="FF835" s="184"/>
      <c r="FG835" s="184"/>
      <c r="FH835" s="184"/>
      <c r="FI835" s="184"/>
      <c r="FJ835" s="184"/>
      <c r="FK835" s="184"/>
      <c r="FL835" s="184"/>
      <c r="FM835" s="184"/>
      <c r="FN835" s="184"/>
      <c r="FO835" s="184"/>
      <c r="FP835" s="184"/>
      <c r="FQ835" s="184"/>
      <c r="FR835" s="184"/>
      <c r="FS835" s="184"/>
      <c r="FT835" s="184"/>
      <c r="FU835" s="184"/>
      <c r="FV835" s="184"/>
      <c r="FW835" s="184"/>
      <c r="FX835" s="184"/>
      <c r="FY835" s="184"/>
      <c r="FZ835" s="184"/>
      <c r="GA835" s="184"/>
      <c r="GB835" s="184"/>
      <c r="GC835" s="184"/>
      <c r="GD835" s="184"/>
      <c r="GE835" s="184"/>
      <c r="GF835" s="184"/>
      <c r="GG835" s="184"/>
      <c r="GH835" s="184"/>
      <c r="GI835" s="184"/>
      <c r="GJ835" s="184"/>
      <c r="GK835" s="184"/>
      <c r="GL835" s="184"/>
      <c r="GM835" s="184"/>
      <c r="GN835" s="184"/>
      <c r="GO835" s="184"/>
      <c r="GP835" s="184"/>
      <c r="GQ835" s="184"/>
      <c r="GR835" s="184"/>
      <c r="GS835" s="184"/>
      <c r="GT835" s="184"/>
      <c r="GU835" s="184"/>
      <c r="GV835" s="184"/>
      <c r="GW835" s="184"/>
      <c r="GX835" s="184"/>
      <c r="GY835" s="184"/>
      <c r="GZ835" s="184"/>
      <c r="HA835" s="184"/>
      <c r="HB835" s="184"/>
      <c r="HC835" s="184"/>
      <c r="HD835" s="184"/>
      <c r="HE835" s="184"/>
      <c r="HF835" s="184"/>
      <c r="HG835" s="184"/>
      <c r="HH835" s="184"/>
      <c r="HI835" s="184"/>
      <c r="HJ835" s="184"/>
      <c r="HK835" s="578"/>
      <c r="HL835" s="185"/>
    </row>
    <row r="836" spans="1:220">
      <c r="A836" s="284"/>
      <c r="B836" s="285"/>
      <c r="C836" s="286"/>
      <c r="D836" s="287"/>
      <c r="E836" s="288"/>
      <c r="F836" s="289"/>
      <c r="G836" s="289"/>
      <c r="H836" s="289"/>
      <c r="I836" s="289"/>
      <c r="J836" s="289"/>
      <c r="K836" s="289"/>
      <c r="L836" s="289"/>
      <c r="M836" s="572"/>
      <c r="N836" s="572"/>
      <c r="O836" s="572"/>
      <c r="P836" s="572"/>
      <c r="Q836" s="572"/>
      <c r="R836" s="572"/>
      <c r="S836" s="184"/>
      <c r="T836" s="184"/>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c r="BB836" s="184"/>
      <c r="BC836" s="184"/>
      <c r="BD836" s="184"/>
      <c r="BE836" s="184"/>
      <c r="BF836" s="184"/>
      <c r="BG836" s="184"/>
      <c r="BH836" s="184"/>
      <c r="BI836" s="184"/>
      <c r="BJ836" s="184"/>
      <c r="BK836" s="184"/>
      <c r="BL836" s="184"/>
      <c r="BM836" s="184"/>
      <c r="BN836" s="184"/>
      <c r="BO836" s="184"/>
      <c r="BP836" s="184"/>
      <c r="BQ836" s="184"/>
      <c r="BR836" s="184"/>
      <c r="BS836" s="184"/>
      <c r="BT836" s="184"/>
      <c r="BU836" s="184"/>
      <c r="BV836" s="184"/>
      <c r="BW836" s="184"/>
      <c r="BX836" s="184"/>
      <c r="BY836" s="184"/>
      <c r="BZ836" s="184"/>
      <c r="CA836" s="184"/>
      <c r="CB836" s="184"/>
      <c r="CC836" s="184"/>
      <c r="CD836" s="184"/>
      <c r="CE836" s="184"/>
      <c r="CF836" s="184"/>
      <c r="CG836" s="184"/>
      <c r="CH836" s="184"/>
      <c r="CI836" s="184"/>
      <c r="CJ836" s="184"/>
      <c r="CK836" s="184"/>
      <c r="CL836" s="184"/>
      <c r="CM836" s="184"/>
      <c r="CN836" s="184"/>
      <c r="CO836" s="184"/>
      <c r="CP836" s="184"/>
      <c r="CQ836" s="184"/>
      <c r="CR836" s="184"/>
      <c r="CS836" s="184"/>
      <c r="CT836" s="184"/>
      <c r="CU836" s="184"/>
      <c r="CV836" s="184"/>
      <c r="CW836" s="184"/>
      <c r="CX836" s="184"/>
      <c r="CY836" s="184"/>
      <c r="CZ836" s="184"/>
      <c r="DA836" s="184"/>
      <c r="DB836" s="184"/>
      <c r="DC836" s="184"/>
      <c r="DD836" s="184"/>
      <c r="DE836" s="184"/>
      <c r="DF836" s="184"/>
      <c r="DG836" s="184"/>
      <c r="DH836" s="184"/>
      <c r="DI836" s="184"/>
      <c r="DJ836" s="184"/>
      <c r="DK836" s="184"/>
      <c r="DL836" s="184"/>
      <c r="DM836" s="184"/>
      <c r="DN836" s="184"/>
      <c r="DO836" s="184"/>
      <c r="DP836" s="184"/>
      <c r="DQ836" s="184"/>
      <c r="DR836" s="184"/>
      <c r="DS836" s="184"/>
      <c r="DT836" s="184"/>
      <c r="DU836" s="184"/>
      <c r="DV836" s="184"/>
      <c r="DW836" s="184"/>
      <c r="DX836" s="184"/>
      <c r="DY836" s="184"/>
      <c r="DZ836" s="184"/>
      <c r="EA836" s="184"/>
      <c r="EB836" s="184"/>
      <c r="EC836" s="184"/>
      <c r="ED836" s="184"/>
      <c r="EE836" s="184"/>
      <c r="EF836" s="184"/>
      <c r="EG836" s="184"/>
      <c r="EH836" s="184"/>
      <c r="EI836" s="184"/>
      <c r="EJ836" s="184"/>
      <c r="EK836" s="184"/>
      <c r="EL836" s="184"/>
      <c r="EM836" s="184"/>
      <c r="EN836" s="184"/>
      <c r="EO836" s="184"/>
      <c r="EP836" s="184"/>
      <c r="EQ836" s="184"/>
      <c r="ER836" s="184"/>
      <c r="ES836" s="184"/>
      <c r="ET836" s="184"/>
      <c r="EU836" s="184"/>
      <c r="EV836" s="184"/>
      <c r="EW836" s="184"/>
      <c r="EX836" s="184"/>
      <c r="EY836" s="184"/>
      <c r="EZ836" s="184"/>
      <c r="FA836" s="184"/>
      <c r="FB836" s="184"/>
      <c r="FC836" s="184"/>
      <c r="FD836" s="184"/>
      <c r="FE836" s="184"/>
      <c r="FF836" s="184"/>
      <c r="FG836" s="184"/>
      <c r="FH836" s="184"/>
      <c r="FI836" s="184"/>
      <c r="FJ836" s="184"/>
      <c r="FK836" s="184"/>
      <c r="FL836" s="184"/>
      <c r="FM836" s="184"/>
      <c r="FN836" s="184"/>
      <c r="FO836" s="184"/>
      <c r="FP836" s="184"/>
      <c r="FQ836" s="184"/>
      <c r="FR836" s="184"/>
      <c r="FS836" s="184"/>
      <c r="FT836" s="184"/>
      <c r="FU836" s="184"/>
      <c r="FV836" s="184"/>
      <c r="FW836" s="184"/>
      <c r="FX836" s="184"/>
      <c r="FY836" s="184"/>
      <c r="FZ836" s="184"/>
      <c r="GA836" s="184"/>
      <c r="GB836" s="184"/>
      <c r="GC836" s="184"/>
      <c r="GD836" s="184"/>
      <c r="GE836" s="184"/>
      <c r="GF836" s="184"/>
      <c r="GG836" s="184"/>
      <c r="GH836" s="184"/>
      <c r="GI836" s="184"/>
      <c r="GJ836" s="184"/>
      <c r="GK836" s="184"/>
      <c r="GL836" s="184"/>
      <c r="GM836" s="184"/>
      <c r="GN836" s="184"/>
      <c r="GO836" s="184"/>
      <c r="GP836" s="184"/>
      <c r="GQ836" s="184"/>
      <c r="GR836" s="184"/>
      <c r="GS836" s="184"/>
      <c r="GT836" s="184"/>
      <c r="GU836" s="184"/>
      <c r="GV836" s="184"/>
      <c r="GW836" s="184"/>
      <c r="GX836" s="184"/>
      <c r="GY836" s="184"/>
      <c r="GZ836" s="184"/>
      <c r="HA836" s="184"/>
      <c r="HB836" s="184"/>
      <c r="HC836" s="184"/>
      <c r="HD836" s="184"/>
      <c r="HE836" s="184"/>
      <c r="HF836" s="184"/>
      <c r="HG836" s="184"/>
      <c r="HH836" s="184"/>
      <c r="HI836" s="184"/>
      <c r="HJ836" s="184"/>
      <c r="HK836" s="578"/>
      <c r="HL836" s="185"/>
    </row>
    <row r="837" spans="1:220">
      <c r="A837" s="284"/>
      <c r="B837" s="285"/>
      <c r="C837" s="286"/>
      <c r="D837" s="287"/>
      <c r="E837" s="288"/>
      <c r="F837" s="289"/>
      <c r="G837" s="289"/>
      <c r="H837" s="289"/>
      <c r="I837" s="289"/>
      <c r="J837" s="289"/>
      <c r="K837" s="289"/>
      <c r="L837" s="289"/>
      <c r="M837" s="572"/>
      <c r="N837" s="572"/>
      <c r="O837" s="572"/>
      <c r="P837" s="572"/>
      <c r="Q837" s="572"/>
      <c r="R837" s="572"/>
      <c r="S837" s="184"/>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c r="BD837" s="184"/>
      <c r="BE837" s="184"/>
      <c r="BF837" s="184"/>
      <c r="BG837" s="184"/>
      <c r="BH837" s="184"/>
      <c r="BI837" s="184"/>
      <c r="BJ837" s="184"/>
      <c r="BK837" s="184"/>
      <c r="BL837" s="184"/>
      <c r="BM837" s="184"/>
      <c r="BN837" s="184"/>
      <c r="BO837" s="184"/>
      <c r="BP837" s="184"/>
      <c r="BQ837" s="184"/>
      <c r="BR837" s="184"/>
      <c r="BS837" s="184"/>
      <c r="BT837" s="184"/>
      <c r="BU837" s="184"/>
      <c r="BV837" s="184"/>
      <c r="BW837" s="184"/>
      <c r="BX837" s="184"/>
      <c r="BY837" s="184"/>
      <c r="BZ837" s="184"/>
      <c r="CA837" s="184"/>
      <c r="CB837" s="184"/>
      <c r="CC837" s="184"/>
      <c r="CD837" s="184"/>
      <c r="CE837" s="184"/>
      <c r="CF837" s="184"/>
      <c r="CG837" s="184"/>
      <c r="CH837" s="184"/>
      <c r="CI837" s="184"/>
      <c r="CJ837" s="184"/>
      <c r="CK837" s="184"/>
      <c r="CL837" s="184"/>
      <c r="CM837" s="184"/>
      <c r="CN837" s="184"/>
      <c r="CO837" s="184"/>
      <c r="CP837" s="184"/>
      <c r="CQ837" s="184"/>
      <c r="CR837" s="184"/>
      <c r="CS837" s="184"/>
      <c r="CT837" s="184"/>
      <c r="CU837" s="184"/>
      <c r="CV837" s="184"/>
      <c r="CW837" s="184"/>
      <c r="CX837" s="184"/>
      <c r="CY837" s="184"/>
      <c r="CZ837" s="184"/>
      <c r="DA837" s="184"/>
      <c r="DB837" s="184"/>
      <c r="DC837" s="184"/>
      <c r="DD837" s="184"/>
      <c r="DE837" s="184"/>
      <c r="DF837" s="184"/>
      <c r="DG837" s="184"/>
      <c r="DH837" s="184"/>
      <c r="DI837" s="184"/>
      <c r="DJ837" s="184"/>
      <c r="DK837" s="184"/>
      <c r="DL837" s="184"/>
      <c r="DM837" s="184"/>
      <c r="DN837" s="184"/>
      <c r="DO837" s="184"/>
      <c r="DP837" s="184"/>
      <c r="DQ837" s="184"/>
      <c r="DR837" s="184"/>
      <c r="DS837" s="184"/>
      <c r="DT837" s="184"/>
      <c r="DU837" s="184"/>
      <c r="DV837" s="184"/>
      <c r="DW837" s="184"/>
      <c r="DX837" s="184"/>
      <c r="DY837" s="184"/>
      <c r="DZ837" s="184"/>
      <c r="EA837" s="184"/>
      <c r="EB837" s="184"/>
      <c r="EC837" s="184"/>
      <c r="ED837" s="184"/>
      <c r="EE837" s="184"/>
      <c r="EF837" s="184"/>
      <c r="EG837" s="184"/>
      <c r="EH837" s="184"/>
      <c r="EI837" s="184"/>
      <c r="EJ837" s="184"/>
      <c r="EK837" s="184"/>
      <c r="EL837" s="184"/>
      <c r="EM837" s="184"/>
      <c r="EN837" s="184"/>
      <c r="EO837" s="184"/>
      <c r="EP837" s="184"/>
      <c r="EQ837" s="184"/>
      <c r="ER837" s="184"/>
      <c r="ES837" s="184"/>
      <c r="ET837" s="184"/>
      <c r="EU837" s="184"/>
      <c r="EV837" s="184"/>
      <c r="EW837" s="184"/>
      <c r="EX837" s="184"/>
      <c r="EY837" s="184"/>
      <c r="EZ837" s="184"/>
      <c r="FA837" s="184"/>
      <c r="FB837" s="184"/>
      <c r="FC837" s="184"/>
      <c r="FD837" s="184"/>
      <c r="FE837" s="184"/>
      <c r="FF837" s="184"/>
      <c r="FG837" s="184"/>
      <c r="FH837" s="184"/>
      <c r="FI837" s="184"/>
      <c r="FJ837" s="184"/>
      <c r="FK837" s="184"/>
      <c r="FL837" s="184"/>
      <c r="FM837" s="184"/>
      <c r="FN837" s="184"/>
      <c r="FO837" s="184"/>
      <c r="FP837" s="184"/>
      <c r="FQ837" s="184"/>
      <c r="FR837" s="184"/>
      <c r="FS837" s="184"/>
      <c r="FT837" s="184"/>
      <c r="FU837" s="184"/>
      <c r="FV837" s="184"/>
      <c r="FW837" s="184"/>
      <c r="FX837" s="184"/>
      <c r="FY837" s="184"/>
      <c r="FZ837" s="184"/>
      <c r="GA837" s="184"/>
      <c r="GB837" s="184"/>
      <c r="GC837" s="184"/>
      <c r="GD837" s="184"/>
      <c r="GE837" s="184"/>
      <c r="GF837" s="184"/>
      <c r="GG837" s="184"/>
      <c r="GH837" s="184"/>
      <c r="GI837" s="184"/>
      <c r="GJ837" s="184"/>
      <c r="GK837" s="184"/>
      <c r="GL837" s="184"/>
      <c r="GM837" s="184"/>
      <c r="GN837" s="184"/>
      <c r="GO837" s="184"/>
      <c r="GP837" s="184"/>
      <c r="GQ837" s="184"/>
      <c r="GR837" s="184"/>
      <c r="GS837" s="184"/>
      <c r="GT837" s="184"/>
      <c r="GU837" s="184"/>
      <c r="GV837" s="184"/>
      <c r="GW837" s="184"/>
      <c r="GX837" s="184"/>
      <c r="GY837" s="184"/>
      <c r="GZ837" s="184"/>
      <c r="HA837" s="184"/>
      <c r="HB837" s="184"/>
      <c r="HC837" s="184"/>
      <c r="HD837" s="184"/>
      <c r="HE837" s="184"/>
      <c r="HF837" s="184"/>
      <c r="HG837" s="184"/>
      <c r="HH837" s="184"/>
      <c r="HI837" s="184"/>
      <c r="HJ837" s="184"/>
      <c r="HK837" s="578"/>
      <c r="HL837" s="185"/>
    </row>
    <row r="838" spans="1:220">
      <c r="A838" s="284"/>
      <c r="B838" s="285"/>
      <c r="C838" s="286"/>
      <c r="D838" s="287"/>
      <c r="E838" s="288"/>
      <c r="F838" s="289"/>
      <c r="G838" s="289"/>
      <c r="H838" s="289"/>
      <c r="I838" s="289"/>
      <c r="J838" s="289"/>
      <c r="K838" s="289"/>
      <c r="L838" s="289"/>
      <c r="M838" s="572"/>
      <c r="N838" s="572"/>
      <c r="O838" s="572"/>
      <c r="P838" s="572"/>
      <c r="Q838" s="572"/>
      <c r="R838" s="572"/>
      <c r="S838" s="184"/>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c r="BD838" s="184"/>
      <c r="BE838" s="184"/>
      <c r="BF838" s="184"/>
      <c r="BG838" s="184"/>
      <c r="BH838" s="184"/>
      <c r="BI838" s="184"/>
      <c r="BJ838" s="184"/>
      <c r="BK838" s="184"/>
      <c r="BL838" s="184"/>
      <c r="BM838" s="184"/>
      <c r="BN838" s="184"/>
      <c r="BO838" s="184"/>
      <c r="BP838" s="184"/>
      <c r="BQ838" s="184"/>
      <c r="BR838" s="184"/>
      <c r="BS838" s="184"/>
      <c r="BT838" s="184"/>
      <c r="BU838" s="184"/>
      <c r="BV838" s="184"/>
      <c r="BW838" s="184"/>
      <c r="BX838" s="184"/>
      <c r="BY838" s="184"/>
      <c r="BZ838" s="184"/>
      <c r="CA838" s="184"/>
      <c r="CB838" s="184"/>
      <c r="CC838" s="184"/>
      <c r="CD838" s="184"/>
      <c r="CE838" s="184"/>
      <c r="CF838" s="184"/>
      <c r="CG838" s="184"/>
      <c r="CH838" s="184"/>
      <c r="CI838" s="184"/>
      <c r="CJ838" s="184"/>
      <c r="CK838" s="184"/>
      <c r="CL838" s="184"/>
      <c r="CM838" s="184"/>
      <c r="CN838" s="184"/>
      <c r="CO838" s="184"/>
      <c r="CP838" s="184"/>
      <c r="CQ838" s="184"/>
      <c r="CR838" s="184"/>
      <c r="CS838" s="184"/>
      <c r="CT838" s="184"/>
      <c r="CU838" s="184"/>
      <c r="CV838" s="184"/>
      <c r="CW838" s="184"/>
      <c r="CX838" s="184"/>
      <c r="CY838" s="184"/>
      <c r="CZ838" s="184"/>
      <c r="DA838" s="184"/>
      <c r="DB838" s="184"/>
      <c r="DC838" s="184"/>
      <c r="DD838" s="184"/>
      <c r="DE838" s="184"/>
      <c r="DF838" s="184"/>
      <c r="DG838" s="184"/>
      <c r="DH838" s="184"/>
      <c r="DI838" s="184"/>
      <c r="DJ838" s="184"/>
      <c r="DK838" s="184"/>
      <c r="DL838" s="184"/>
      <c r="DM838" s="184"/>
      <c r="DN838" s="184"/>
      <c r="DO838" s="184"/>
      <c r="DP838" s="184"/>
      <c r="DQ838" s="184"/>
      <c r="DR838" s="184"/>
      <c r="DS838" s="184"/>
      <c r="DT838" s="184"/>
      <c r="DU838" s="184"/>
      <c r="DV838" s="184"/>
      <c r="DW838" s="184"/>
      <c r="DX838" s="184"/>
      <c r="DY838" s="184"/>
      <c r="DZ838" s="184"/>
      <c r="EA838" s="184"/>
      <c r="EB838" s="184"/>
      <c r="EC838" s="184"/>
      <c r="ED838" s="184"/>
      <c r="EE838" s="184"/>
      <c r="EF838" s="184"/>
      <c r="EG838" s="184"/>
      <c r="EH838" s="184"/>
      <c r="EI838" s="184"/>
      <c r="EJ838" s="184"/>
      <c r="EK838" s="184"/>
      <c r="EL838" s="184"/>
      <c r="EM838" s="184"/>
      <c r="EN838" s="184"/>
      <c r="EO838" s="184"/>
      <c r="EP838" s="184"/>
      <c r="EQ838" s="184"/>
      <c r="ER838" s="184"/>
      <c r="ES838" s="184"/>
      <c r="ET838" s="184"/>
      <c r="EU838" s="184"/>
      <c r="EV838" s="184"/>
      <c r="EW838" s="184"/>
      <c r="EX838" s="184"/>
      <c r="EY838" s="184"/>
      <c r="EZ838" s="184"/>
      <c r="FA838" s="184"/>
      <c r="FB838" s="184"/>
      <c r="FC838" s="184"/>
      <c r="FD838" s="184"/>
      <c r="FE838" s="184"/>
      <c r="FF838" s="184"/>
      <c r="FG838" s="184"/>
      <c r="FH838" s="184"/>
      <c r="FI838" s="184"/>
      <c r="FJ838" s="184"/>
      <c r="FK838" s="184"/>
      <c r="FL838" s="184"/>
      <c r="FM838" s="184"/>
      <c r="FN838" s="184"/>
      <c r="FO838" s="184"/>
      <c r="FP838" s="184"/>
      <c r="FQ838" s="184"/>
      <c r="FR838" s="184"/>
      <c r="FS838" s="184"/>
      <c r="FT838" s="184"/>
      <c r="FU838" s="184"/>
      <c r="FV838" s="184"/>
      <c r="FW838" s="184"/>
      <c r="FX838" s="184"/>
      <c r="FY838" s="184"/>
      <c r="FZ838" s="184"/>
      <c r="GA838" s="184"/>
      <c r="GB838" s="184"/>
      <c r="GC838" s="184"/>
      <c r="GD838" s="184"/>
      <c r="GE838" s="184"/>
      <c r="GF838" s="184"/>
      <c r="GG838" s="184"/>
      <c r="GH838" s="184"/>
      <c r="GI838" s="184"/>
      <c r="GJ838" s="184"/>
      <c r="GK838" s="184"/>
      <c r="GL838" s="184"/>
      <c r="GM838" s="184"/>
      <c r="GN838" s="184"/>
      <c r="GO838" s="184"/>
      <c r="GP838" s="184"/>
      <c r="GQ838" s="184"/>
      <c r="GR838" s="184"/>
      <c r="GS838" s="184"/>
      <c r="GT838" s="184"/>
      <c r="GU838" s="184"/>
      <c r="GV838" s="184"/>
      <c r="GW838" s="184"/>
      <c r="GX838" s="184"/>
      <c r="GY838" s="184"/>
      <c r="GZ838" s="184"/>
      <c r="HA838" s="184"/>
      <c r="HB838" s="184"/>
      <c r="HC838" s="184"/>
      <c r="HD838" s="184"/>
      <c r="HE838" s="184"/>
      <c r="HF838" s="184"/>
      <c r="HG838" s="184"/>
      <c r="HH838" s="184"/>
      <c r="HI838" s="184"/>
      <c r="HJ838" s="184"/>
      <c r="HK838" s="578"/>
      <c r="HL838" s="185"/>
    </row>
    <row r="839" spans="1:220">
      <c r="A839" s="284"/>
      <c r="B839" s="285"/>
      <c r="C839" s="286"/>
      <c r="D839" s="287"/>
      <c r="E839" s="288"/>
      <c r="F839" s="289"/>
      <c r="G839" s="289"/>
      <c r="H839" s="289"/>
      <c r="I839" s="289"/>
      <c r="J839" s="289"/>
      <c r="K839" s="289"/>
      <c r="L839" s="289"/>
      <c r="M839" s="572"/>
      <c r="N839" s="572"/>
      <c r="O839" s="572"/>
      <c r="P839" s="572"/>
      <c r="Q839" s="572"/>
      <c r="R839" s="572"/>
      <c r="S839" s="184"/>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c r="BD839" s="184"/>
      <c r="BE839" s="184"/>
      <c r="BF839" s="184"/>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c r="CJ839" s="184"/>
      <c r="CK839" s="184"/>
      <c r="CL839" s="184"/>
      <c r="CM839" s="184"/>
      <c r="CN839" s="184"/>
      <c r="CO839" s="184"/>
      <c r="CP839" s="184"/>
      <c r="CQ839" s="184"/>
      <c r="CR839" s="184"/>
      <c r="CS839" s="184"/>
      <c r="CT839" s="184"/>
      <c r="CU839" s="184"/>
      <c r="CV839" s="184"/>
      <c r="CW839" s="184"/>
      <c r="CX839" s="184"/>
      <c r="CY839" s="184"/>
      <c r="CZ839" s="184"/>
      <c r="DA839" s="184"/>
      <c r="DB839" s="184"/>
      <c r="DC839" s="184"/>
      <c r="DD839" s="184"/>
      <c r="DE839" s="184"/>
      <c r="DF839" s="184"/>
      <c r="DG839" s="184"/>
      <c r="DH839" s="184"/>
      <c r="DI839" s="184"/>
      <c r="DJ839" s="184"/>
      <c r="DK839" s="184"/>
      <c r="DL839" s="184"/>
      <c r="DM839" s="184"/>
      <c r="DN839" s="184"/>
      <c r="DO839" s="184"/>
      <c r="DP839" s="184"/>
      <c r="DQ839" s="184"/>
      <c r="DR839" s="184"/>
      <c r="DS839" s="184"/>
      <c r="DT839" s="184"/>
      <c r="DU839" s="184"/>
      <c r="DV839" s="184"/>
      <c r="DW839" s="184"/>
      <c r="DX839" s="184"/>
      <c r="DY839" s="184"/>
      <c r="DZ839" s="184"/>
      <c r="EA839" s="184"/>
      <c r="EB839" s="184"/>
      <c r="EC839" s="184"/>
      <c r="ED839" s="184"/>
      <c r="EE839" s="184"/>
      <c r="EF839" s="184"/>
      <c r="EG839" s="184"/>
      <c r="EH839" s="184"/>
      <c r="EI839" s="184"/>
      <c r="EJ839" s="184"/>
      <c r="EK839" s="184"/>
      <c r="EL839" s="184"/>
      <c r="EM839" s="184"/>
      <c r="EN839" s="184"/>
      <c r="EO839" s="184"/>
      <c r="EP839" s="184"/>
      <c r="EQ839" s="184"/>
      <c r="ER839" s="184"/>
      <c r="ES839" s="184"/>
      <c r="ET839" s="184"/>
      <c r="EU839" s="184"/>
      <c r="EV839" s="184"/>
      <c r="EW839" s="184"/>
      <c r="EX839" s="184"/>
      <c r="EY839" s="184"/>
      <c r="EZ839" s="184"/>
      <c r="FA839" s="184"/>
      <c r="FB839" s="184"/>
      <c r="FC839" s="184"/>
      <c r="FD839" s="184"/>
      <c r="FE839" s="184"/>
      <c r="FF839" s="184"/>
      <c r="FG839" s="184"/>
      <c r="FH839" s="184"/>
      <c r="FI839" s="184"/>
      <c r="FJ839" s="184"/>
      <c r="FK839" s="184"/>
      <c r="FL839" s="184"/>
      <c r="FM839" s="184"/>
      <c r="FN839" s="184"/>
      <c r="FO839" s="184"/>
      <c r="FP839" s="184"/>
      <c r="FQ839" s="184"/>
      <c r="FR839" s="184"/>
      <c r="FS839" s="184"/>
      <c r="FT839" s="184"/>
      <c r="FU839" s="184"/>
      <c r="FV839" s="184"/>
      <c r="FW839" s="184"/>
      <c r="FX839" s="184"/>
      <c r="FY839" s="184"/>
      <c r="FZ839" s="184"/>
      <c r="GA839" s="184"/>
      <c r="GB839" s="184"/>
      <c r="GC839" s="184"/>
      <c r="GD839" s="184"/>
      <c r="GE839" s="184"/>
      <c r="GF839" s="184"/>
      <c r="GG839" s="184"/>
      <c r="GH839" s="184"/>
      <c r="GI839" s="184"/>
      <c r="GJ839" s="184"/>
      <c r="GK839" s="184"/>
      <c r="GL839" s="184"/>
      <c r="GM839" s="184"/>
      <c r="GN839" s="184"/>
      <c r="GO839" s="184"/>
      <c r="GP839" s="184"/>
      <c r="GQ839" s="184"/>
      <c r="GR839" s="184"/>
      <c r="GS839" s="184"/>
      <c r="GT839" s="184"/>
      <c r="GU839" s="184"/>
      <c r="GV839" s="184"/>
      <c r="GW839" s="184"/>
      <c r="GX839" s="184"/>
      <c r="GY839" s="184"/>
      <c r="GZ839" s="184"/>
      <c r="HA839" s="184"/>
      <c r="HB839" s="184"/>
      <c r="HC839" s="184"/>
      <c r="HD839" s="184"/>
      <c r="HE839" s="184"/>
      <c r="HF839" s="184"/>
      <c r="HG839" s="184"/>
      <c r="HH839" s="184"/>
      <c r="HI839" s="184"/>
      <c r="HJ839" s="184"/>
      <c r="HK839" s="578"/>
      <c r="HL839" s="185"/>
    </row>
    <row r="840" spans="1:220">
      <c r="A840" s="284"/>
      <c r="B840" s="285"/>
      <c r="C840" s="286"/>
      <c r="D840" s="287"/>
      <c r="E840" s="288"/>
      <c r="F840" s="289"/>
      <c r="G840" s="289"/>
      <c r="H840" s="289"/>
      <c r="I840" s="289"/>
      <c r="J840" s="289"/>
      <c r="K840" s="289"/>
      <c r="L840" s="289"/>
      <c r="M840" s="572"/>
      <c r="N840" s="572"/>
      <c r="O840" s="572"/>
      <c r="P840" s="572"/>
      <c r="Q840" s="572"/>
      <c r="R840" s="572"/>
      <c r="S840" s="184"/>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c r="CE840" s="184"/>
      <c r="CF840" s="184"/>
      <c r="CG840" s="184"/>
      <c r="CH840" s="184"/>
      <c r="CI840" s="184"/>
      <c r="CJ840" s="184"/>
      <c r="CK840" s="184"/>
      <c r="CL840" s="184"/>
      <c r="CM840" s="184"/>
      <c r="CN840" s="184"/>
      <c r="CO840" s="184"/>
      <c r="CP840" s="184"/>
      <c r="CQ840" s="184"/>
      <c r="CR840" s="184"/>
      <c r="CS840" s="184"/>
      <c r="CT840" s="184"/>
      <c r="CU840" s="184"/>
      <c r="CV840" s="184"/>
      <c r="CW840" s="184"/>
      <c r="CX840" s="184"/>
      <c r="CY840" s="184"/>
      <c r="CZ840" s="184"/>
      <c r="DA840" s="184"/>
      <c r="DB840" s="184"/>
      <c r="DC840" s="184"/>
      <c r="DD840" s="184"/>
      <c r="DE840" s="184"/>
      <c r="DF840" s="184"/>
      <c r="DG840" s="184"/>
      <c r="DH840" s="184"/>
      <c r="DI840" s="184"/>
      <c r="DJ840" s="184"/>
      <c r="DK840" s="184"/>
      <c r="DL840" s="184"/>
      <c r="DM840" s="184"/>
      <c r="DN840" s="184"/>
      <c r="DO840" s="184"/>
      <c r="DP840" s="184"/>
      <c r="DQ840" s="184"/>
      <c r="DR840" s="184"/>
      <c r="DS840" s="184"/>
      <c r="DT840" s="184"/>
      <c r="DU840" s="184"/>
      <c r="DV840" s="184"/>
      <c r="DW840" s="184"/>
      <c r="DX840" s="184"/>
      <c r="DY840" s="184"/>
      <c r="DZ840" s="184"/>
      <c r="EA840" s="184"/>
      <c r="EB840" s="184"/>
      <c r="EC840" s="184"/>
      <c r="ED840" s="184"/>
      <c r="EE840" s="184"/>
      <c r="EF840" s="184"/>
      <c r="EG840" s="184"/>
      <c r="EH840" s="184"/>
      <c r="EI840" s="184"/>
      <c r="EJ840" s="184"/>
      <c r="EK840" s="184"/>
      <c r="EL840" s="184"/>
      <c r="EM840" s="184"/>
      <c r="EN840" s="184"/>
      <c r="EO840" s="184"/>
      <c r="EP840" s="184"/>
      <c r="EQ840" s="184"/>
      <c r="ER840" s="184"/>
      <c r="ES840" s="184"/>
      <c r="ET840" s="184"/>
      <c r="EU840" s="184"/>
      <c r="EV840" s="184"/>
      <c r="EW840" s="184"/>
      <c r="EX840" s="184"/>
      <c r="EY840" s="184"/>
      <c r="EZ840" s="184"/>
      <c r="FA840" s="184"/>
      <c r="FB840" s="184"/>
      <c r="FC840" s="184"/>
      <c r="FD840" s="184"/>
      <c r="FE840" s="184"/>
      <c r="FF840" s="184"/>
      <c r="FG840" s="184"/>
      <c r="FH840" s="184"/>
      <c r="FI840" s="184"/>
      <c r="FJ840" s="184"/>
      <c r="FK840" s="184"/>
      <c r="FL840" s="184"/>
      <c r="FM840" s="184"/>
      <c r="FN840" s="184"/>
      <c r="FO840" s="184"/>
      <c r="FP840" s="184"/>
      <c r="FQ840" s="184"/>
      <c r="FR840" s="184"/>
      <c r="FS840" s="184"/>
      <c r="FT840" s="184"/>
      <c r="FU840" s="184"/>
      <c r="FV840" s="184"/>
      <c r="FW840" s="184"/>
      <c r="FX840" s="184"/>
      <c r="FY840" s="184"/>
      <c r="FZ840" s="184"/>
      <c r="GA840" s="184"/>
      <c r="GB840" s="184"/>
      <c r="GC840" s="184"/>
      <c r="GD840" s="184"/>
      <c r="GE840" s="184"/>
      <c r="GF840" s="184"/>
      <c r="GG840" s="184"/>
      <c r="GH840" s="184"/>
      <c r="GI840" s="184"/>
      <c r="GJ840" s="184"/>
      <c r="GK840" s="184"/>
      <c r="GL840" s="184"/>
      <c r="GM840" s="184"/>
      <c r="GN840" s="184"/>
      <c r="GO840" s="184"/>
      <c r="GP840" s="184"/>
      <c r="GQ840" s="184"/>
      <c r="GR840" s="184"/>
      <c r="GS840" s="184"/>
      <c r="GT840" s="184"/>
      <c r="GU840" s="184"/>
      <c r="GV840" s="184"/>
      <c r="GW840" s="184"/>
      <c r="GX840" s="184"/>
      <c r="GY840" s="184"/>
      <c r="GZ840" s="184"/>
      <c r="HA840" s="184"/>
      <c r="HB840" s="184"/>
      <c r="HC840" s="184"/>
      <c r="HD840" s="184"/>
      <c r="HE840" s="184"/>
      <c r="HF840" s="184"/>
      <c r="HG840" s="184"/>
      <c r="HH840" s="184"/>
      <c r="HI840" s="184"/>
      <c r="HJ840" s="184"/>
      <c r="HK840" s="578"/>
      <c r="HL840" s="185"/>
    </row>
    <row r="841" spans="1:220">
      <c r="A841" s="284"/>
      <c r="B841" s="285"/>
      <c r="C841" s="286"/>
      <c r="D841" s="287"/>
      <c r="E841" s="288"/>
      <c r="F841" s="289"/>
      <c r="G841" s="289"/>
      <c r="H841" s="289"/>
      <c r="I841" s="289"/>
      <c r="J841" s="289"/>
      <c r="K841" s="289"/>
      <c r="L841" s="289"/>
      <c r="M841" s="572"/>
      <c r="N841" s="572"/>
      <c r="O841" s="572"/>
      <c r="P841" s="572"/>
      <c r="Q841" s="572"/>
      <c r="R841" s="572"/>
      <c r="S841" s="184"/>
      <c r="T841" s="184"/>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c r="BD841" s="184"/>
      <c r="BE841" s="184"/>
      <c r="BF841" s="184"/>
      <c r="BG841" s="184"/>
      <c r="BH841" s="184"/>
      <c r="BI841" s="184"/>
      <c r="BJ841" s="184"/>
      <c r="BK841" s="184"/>
      <c r="BL841" s="184"/>
      <c r="BM841" s="184"/>
      <c r="BN841" s="184"/>
      <c r="BO841" s="184"/>
      <c r="BP841" s="184"/>
      <c r="BQ841" s="184"/>
      <c r="BR841" s="184"/>
      <c r="BS841" s="184"/>
      <c r="BT841" s="184"/>
      <c r="BU841" s="184"/>
      <c r="BV841" s="184"/>
      <c r="BW841" s="184"/>
      <c r="BX841" s="184"/>
      <c r="BY841" s="184"/>
      <c r="BZ841" s="184"/>
      <c r="CA841" s="184"/>
      <c r="CB841" s="184"/>
      <c r="CC841" s="184"/>
      <c r="CD841" s="184"/>
      <c r="CE841" s="184"/>
      <c r="CF841" s="184"/>
      <c r="CG841" s="184"/>
      <c r="CH841" s="184"/>
      <c r="CI841" s="184"/>
      <c r="CJ841" s="184"/>
      <c r="CK841" s="184"/>
      <c r="CL841" s="184"/>
      <c r="CM841" s="184"/>
      <c r="CN841" s="184"/>
      <c r="CO841" s="184"/>
      <c r="CP841" s="184"/>
      <c r="CQ841" s="184"/>
      <c r="CR841" s="184"/>
      <c r="CS841" s="184"/>
      <c r="CT841" s="184"/>
      <c r="CU841" s="184"/>
      <c r="CV841" s="184"/>
      <c r="CW841" s="184"/>
      <c r="CX841" s="184"/>
      <c r="CY841" s="184"/>
      <c r="CZ841" s="184"/>
      <c r="DA841" s="184"/>
      <c r="DB841" s="184"/>
      <c r="DC841" s="184"/>
      <c r="DD841" s="184"/>
      <c r="DE841" s="184"/>
      <c r="DF841" s="184"/>
      <c r="DG841" s="184"/>
      <c r="DH841" s="184"/>
      <c r="DI841" s="184"/>
      <c r="DJ841" s="184"/>
      <c r="DK841" s="184"/>
      <c r="DL841" s="184"/>
      <c r="DM841" s="184"/>
      <c r="DN841" s="184"/>
      <c r="DO841" s="184"/>
      <c r="DP841" s="184"/>
      <c r="DQ841" s="184"/>
      <c r="DR841" s="184"/>
      <c r="DS841" s="184"/>
      <c r="DT841" s="184"/>
      <c r="DU841" s="184"/>
      <c r="DV841" s="184"/>
      <c r="DW841" s="184"/>
      <c r="DX841" s="184"/>
      <c r="DY841" s="184"/>
      <c r="DZ841" s="184"/>
      <c r="EA841" s="184"/>
      <c r="EB841" s="184"/>
      <c r="EC841" s="184"/>
      <c r="ED841" s="184"/>
      <c r="EE841" s="184"/>
      <c r="EF841" s="184"/>
      <c r="EG841" s="184"/>
      <c r="EH841" s="184"/>
      <c r="EI841" s="184"/>
      <c r="EJ841" s="184"/>
      <c r="EK841" s="184"/>
      <c r="EL841" s="184"/>
      <c r="EM841" s="184"/>
      <c r="EN841" s="184"/>
      <c r="EO841" s="184"/>
      <c r="EP841" s="184"/>
      <c r="EQ841" s="184"/>
      <c r="ER841" s="184"/>
      <c r="ES841" s="184"/>
      <c r="ET841" s="184"/>
      <c r="EU841" s="184"/>
      <c r="EV841" s="184"/>
      <c r="EW841" s="184"/>
      <c r="EX841" s="184"/>
      <c r="EY841" s="184"/>
      <c r="EZ841" s="184"/>
      <c r="FA841" s="184"/>
      <c r="FB841" s="184"/>
      <c r="FC841" s="184"/>
      <c r="FD841" s="184"/>
      <c r="FE841" s="184"/>
      <c r="FF841" s="184"/>
      <c r="FG841" s="184"/>
      <c r="FH841" s="184"/>
      <c r="FI841" s="184"/>
      <c r="FJ841" s="184"/>
      <c r="FK841" s="184"/>
      <c r="FL841" s="184"/>
      <c r="FM841" s="184"/>
      <c r="FN841" s="184"/>
      <c r="FO841" s="184"/>
      <c r="FP841" s="184"/>
      <c r="FQ841" s="184"/>
      <c r="FR841" s="184"/>
      <c r="FS841" s="184"/>
      <c r="FT841" s="184"/>
      <c r="FU841" s="184"/>
      <c r="FV841" s="184"/>
      <c r="FW841" s="184"/>
      <c r="FX841" s="184"/>
      <c r="FY841" s="184"/>
      <c r="FZ841" s="184"/>
      <c r="GA841" s="184"/>
      <c r="GB841" s="184"/>
      <c r="GC841" s="184"/>
      <c r="GD841" s="184"/>
      <c r="GE841" s="184"/>
      <c r="GF841" s="184"/>
      <c r="GG841" s="184"/>
      <c r="GH841" s="184"/>
      <c r="GI841" s="184"/>
      <c r="GJ841" s="184"/>
      <c r="GK841" s="184"/>
      <c r="GL841" s="184"/>
      <c r="GM841" s="184"/>
      <c r="GN841" s="184"/>
      <c r="GO841" s="184"/>
      <c r="GP841" s="184"/>
      <c r="GQ841" s="184"/>
      <c r="GR841" s="184"/>
      <c r="GS841" s="184"/>
      <c r="GT841" s="184"/>
      <c r="GU841" s="184"/>
      <c r="GV841" s="184"/>
      <c r="GW841" s="184"/>
      <c r="GX841" s="184"/>
      <c r="GY841" s="184"/>
      <c r="GZ841" s="184"/>
      <c r="HA841" s="184"/>
      <c r="HB841" s="184"/>
      <c r="HC841" s="184"/>
      <c r="HD841" s="184"/>
      <c r="HE841" s="184"/>
      <c r="HF841" s="184"/>
      <c r="HG841" s="184"/>
      <c r="HH841" s="184"/>
      <c r="HI841" s="184"/>
      <c r="HJ841" s="184"/>
      <c r="HK841" s="578"/>
      <c r="HL841" s="185"/>
    </row>
    <row r="842" spans="1:220">
      <c r="A842" s="284"/>
      <c r="B842" s="285"/>
      <c r="C842" s="286"/>
      <c r="D842" s="287"/>
      <c r="E842" s="288"/>
      <c r="F842" s="289"/>
      <c r="G842" s="289"/>
      <c r="H842" s="289"/>
      <c r="I842" s="289"/>
      <c r="J842" s="289"/>
      <c r="K842" s="289"/>
      <c r="L842" s="289"/>
      <c r="M842" s="572"/>
      <c r="N842" s="572"/>
      <c r="O842" s="572"/>
      <c r="P842" s="572"/>
      <c r="Q842" s="572"/>
      <c r="R842" s="572"/>
      <c r="S842" s="184"/>
      <c r="T842" s="184"/>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c r="BD842" s="184"/>
      <c r="BE842" s="184"/>
      <c r="BF842" s="184"/>
      <c r="BG842" s="184"/>
      <c r="BH842" s="184"/>
      <c r="BI842" s="184"/>
      <c r="BJ842" s="184"/>
      <c r="BK842" s="184"/>
      <c r="BL842" s="184"/>
      <c r="BM842" s="184"/>
      <c r="BN842" s="184"/>
      <c r="BO842" s="184"/>
      <c r="BP842" s="184"/>
      <c r="BQ842" s="184"/>
      <c r="BR842" s="184"/>
      <c r="BS842" s="184"/>
      <c r="BT842" s="184"/>
      <c r="BU842" s="184"/>
      <c r="BV842" s="184"/>
      <c r="BW842" s="184"/>
      <c r="BX842" s="184"/>
      <c r="BY842" s="184"/>
      <c r="BZ842" s="184"/>
      <c r="CA842" s="184"/>
      <c r="CB842" s="184"/>
      <c r="CC842" s="184"/>
      <c r="CD842" s="184"/>
      <c r="CE842" s="184"/>
      <c r="CF842" s="184"/>
      <c r="CG842" s="184"/>
      <c r="CH842" s="184"/>
      <c r="CI842" s="184"/>
      <c r="CJ842" s="184"/>
      <c r="CK842" s="184"/>
      <c r="CL842" s="184"/>
      <c r="CM842" s="184"/>
      <c r="CN842" s="184"/>
      <c r="CO842" s="184"/>
      <c r="CP842" s="184"/>
      <c r="CQ842" s="184"/>
      <c r="CR842" s="184"/>
      <c r="CS842" s="184"/>
      <c r="CT842" s="184"/>
      <c r="CU842" s="184"/>
      <c r="CV842" s="184"/>
      <c r="CW842" s="184"/>
      <c r="CX842" s="184"/>
      <c r="CY842" s="184"/>
      <c r="CZ842" s="184"/>
      <c r="DA842" s="184"/>
      <c r="DB842" s="184"/>
      <c r="DC842" s="184"/>
      <c r="DD842" s="184"/>
      <c r="DE842" s="184"/>
      <c r="DF842" s="184"/>
      <c r="DG842" s="184"/>
      <c r="DH842" s="184"/>
      <c r="DI842" s="184"/>
      <c r="DJ842" s="184"/>
      <c r="DK842" s="184"/>
      <c r="DL842" s="184"/>
      <c r="DM842" s="184"/>
      <c r="DN842" s="184"/>
      <c r="DO842" s="184"/>
      <c r="DP842" s="184"/>
      <c r="DQ842" s="184"/>
      <c r="DR842" s="184"/>
      <c r="DS842" s="184"/>
      <c r="DT842" s="184"/>
      <c r="DU842" s="184"/>
      <c r="DV842" s="184"/>
      <c r="DW842" s="184"/>
      <c r="DX842" s="184"/>
      <c r="DY842" s="184"/>
      <c r="DZ842" s="184"/>
      <c r="EA842" s="184"/>
      <c r="EB842" s="184"/>
      <c r="EC842" s="184"/>
      <c r="ED842" s="184"/>
      <c r="EE842" s="184"/>
      <c r="EF842" s="184"/>
      <c r="EG842" s="184"/>
      <c r="EH842" s="184"/>
      <c r="EI842" s="184"/>
      <c r="EJ842" s="184"/>
      <c r="EK842" s="184"/>
      <c r="EL842" s="184"/>
      <c r="EM842" s="184"/>
      <c r="EN842" s="184"/>
      <c r="EO842" s="184"/>
      <c r="EP842" s="184"/>
      <c r="EQ842" s="184"/>
      <c r="ER842" s="184"/>
      <c r="ES842" s="184"/>
      <c r="ET842" s="184"/>
      <c r="EU842" s="184"/>
      <c r="EV842" s="184"/>
      <c r="EW842" s="184"/>
      <c r="EX842" s="184"/>
      <c r="EY842" s="184"/>
      <c r="EZ842" s="184"/>
      <c r="FA842" s="184"/>
      <c r="FB842" s="184"/>
      <c r="FC842" s="184"/>
      <c r="FD842" s="184"/>
      <c r="FE842" s="184"/>
      <c r="FF842" s="184"/>
      <c r="FG842" s="184"/>
      <c r="FH842" s="184"/>
      <c r="FI842" s="184"/>
      <c r="FJ842" s="184"/>
      <c r="FK842" s="184"/>
      <c r="FL842" s="184"/>
      <c r="FM842" s="184"/>
      <c r="FN842" s="184"/>
      <c r="FO842" s="184"/>
      <c r="FP842" s="184"/>
      <c r="FQ842" s="184"/>
      <c r="FR842" s="184"/>
      <c r="FS842" s="184"/>
      <c r="FT842" s="184"/>
      <c r="FU842" s="184"/>
      <c r="FV842" s="184"/>
      <c r="FW842" s="184"/>
      <c r="FX842" s="184"/>
      <c r="FY842" s="184"/>
      <c r="FZ842" s="184"/>
      <c r="GA842" s="184"/>
      <c r="GB842" s="184"/>
      <c r="GC842" s="184"/>
      <c r="GD842" s="184"/>
      <c r="GE842" s="184"/>
      <c r="GF842" s="184"/>
      <c r="GG842" s="184"/>
      <c r="GH842" s="184"/>
      <c r="GI842" s="184"/>
      <c r="GJ842" s="184"/>
      <c r="GK842" s="184"/>
      <c r="GL842" s="184"/>
      <c r="GM842" s="184"/>
      <c r="GN842" s="184"/>
      <c r="GO842" s="184"/>
      <c r="GP842" s="184"/>
      <c r="GQ842" s="184"/>
      <c r="GR842" s="184"/>
      <c r="GS842" s="184"/>
      <c r="GT842" s="184"/>
      <c r="GU842" s="184"/>
      <c r="GV842" s="184"/>
      <c r="GW842" s="184"/>
      <c r="GX842" s="184"/>
      <c r="GY842" s="184"/>
      <c r="GZ842" s="184"/>
      <c r="HA842" s="184"/>
      <c r="HB842" s="184"/>
      <c r="HC842" s="184"/>
      <c r="HD842" s="184"/>
      <c r="HE842" s="184"/>
      <c r="HF842" s="184"/>
      <c r="HG842" s="184"/>
      <c r="HH842" s="184"/>
      <c r="HI842" s="184"/>
      <c r="HJ842" s="184"/>
      <c r="HK842" s="578"/>
      <c r="HL842" s="185"/>
    </row>
    <row r="843" spans="1:220">
      <c r="A843" s="284"/>
      <c r="B843" s="285"/>
      <c r="C843" s="286"/>
      <c r="D843" s="287"/>
      <c r="E843" s="288"/>
      <c r="F843" s="289"/>
      <c r="G843" s="289"/>
      <c r="H843" s="289"/>
      <c r="I843" s="289"/>
      <c r="J843" s="289"/>
      <c r="K843" s="289"/>
      <c r="L843" s="289"/>
      <c r="M843" s="572"/>
      <c r="N843" s="572"/>
      <c r="O843" s="572"/>
      <c r="P843" s="572"/>
      <c r="Q843" s="572"/>
      <c r="R843" s="572"/>
      <c r="S843" s="184"/>
      <c r="T843" s="184"/>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c r="BD843" s="184"/>
      <c r="BE843" s="184"/>
      <c r="BF843" s="184"/>
      <c r="BG843" s="184"/>
      <c r="BH843" s="184"/>
      <c r="BI843" s="184"/>
      <c r="BJ843" s="184"/>
      <c r="BK843" s="184"/>
      <c r="BL843" s="184"/>
      <c r="BM843" s="184"/>
      <c r="BN843" s="184"/>
      <c r="BO843" s="184"/>
      <c r="BP843" s="184"/>
      <c r="BQ843" s="184"/>
      <c r="BR843" s="184"/>
      <c r="BS843" s="184"/>
      <c r="BT843" s="184"/>
      <c r="BU843" s="184"/>
      <c r="BV843" s="184"/>
      <c r="BW843" s="184"/>
      <c r="BX843" s="184"/>
      <c r="BY843" s="184"/>
      <c r="BZ843" s="184"/>
      <c r="CA843" s="184"/>
      <c r="CB843" s="184"/>
      <c r="CC843" s="184"/>
      <c r="CD843" s="184"/>
      <c r="CE843" s="184"/>
      <c r="CF843" s="184"/>
      <c r="CG843" s="184"/>
      <c r="CH843" s="184"/>
      <c r="CI843" s="184"/>
      <c r="CJ843" s="184"/>
      <c r="CK843" s="184"/>
      <c r="CL843" s="184"/>
      <c r="CM843" s="184"/>
      <c r="CN843" s="184"/>
      <c r="CO843" s="184"/>
      <c r="CP843" s="184"/>
      <c r="CQ843" s="184"/>
      <c r="CR843" s="184"/>
      <c r="CS843" s="184"/>
      <c r="CT843" s="184"/>
      <c r="CU843" s="184"/>
      <c r="CV843" s="184"/>
      <c r="CW843" s="184"/>
      <c r="CX843" s="184"/>
      <c r="CY843" s="184"/>
      <c r="CZ843" s="184"/>
      <c r="DA843" s="184"/>
      <c r="DB843" s="184"/>
      <c r="DC843" s="184"/>
      <c r="DD843" s="184"/>
      <c r="DE843" s="184"/>
      <c r="DF843" s="184"/>
      <c r="DG843" s="184"/>
      <c r="DH843" s="184"/>
      <c r="DI843" s="184"/>
      <c r="DJ843" s="184"/>
      <c r="DK843" s="184"/>
      <c r="DL843" s="184"/>
      <c r="DM843" s="184"/>
      <c r="DN843" s="184"/>
      <c r="DO843" s="184"/>
      <c r="DP843" s="184"/>
      <c r="DQ843" s="184"/>
      <c r="DR843" s="184"/>
      <c r="DS843" s="184"/>
      <c r="DT843" s="184"/>
      <c r="DU843" s="184"/>
      <c r="DV843" s="184"/>
      <c r="DW843" s="184"/>
      <c r="DX843" s="184"/>
      <c r="DY843" s="184"/>
      <c r="DZ843" s="184"/>
      <c r="EA843" s="184"/>
      <c r="EB843" s="184"/>
      <c r="EC843" s="184"/>
      <c r="ED843" s="184"/>
      <c r="EE843" s="184"/>
      <c r="EF843" s="184"/>
      <c r="EG843" s="184"/>
      <c r="EH843" s="184"/>
      <c r="EI843" s="184"/>
      <c r="EJ843" s="184"/>
      <c r="EK843" s="184"/>
      <c r="EL843" s="184"/>
      <c r="EM843" s="184"/>
      <c r="EN843" s="184"/>
      <c r="EO843" s="184"/>
      <c r="EP843" s="184"/>
      <c r="EQ843" s="184"/>
      <c r="ER843" s="184"/>
      <c r="ES843" s="184"/>
      <c r="ET843" s="184"/>
      <c r="EU843" s="184"/>
      <c r="EV843" s="184"/>
      <c r="EW843" s="184"/>
      <c r="EX843" s="184"/>
      <c r="EY843" s="184"/>
      <c r="EZ843" s="184"/>
      <c r="FA843" s="184"/>
      <c r="FB843" s="184"/>
      <c r="FC843" s="184"/>
      <c r="FD843" s="184"/>
      <c r="FE843" s="184"/>
      <c r="FF843" s="184"/>
      <c r="FG843" s="184"/>
      <c r="FH843" s="184"/>
      <c r="FI843" s="184"/>
      <c r="FJ843" s="184"/>
      <c r="FK843" s="184"/>
      <c r="FL843" s="184"/>
      <c r="FM843" s="184"/>
      <c r="FN843" s="184"/>
      <c r="FO843" s="184"/>
      <c r="FP843" s="184"/>
      <c r="FQ843" s="184"/>
      <c r="FR843" s="184"/>
      <c r="FS843" s="184"/>
      <c r="FT843" s="184"/>
      <c r="FU843" s="184"/>
      <c r="FV843" s="184"/>
      <c r="FW843" s="184"/>
      <c r="FX843" s="184"/>
      <c r="FY843" s="184"/>
      <c r="FZ843" s="184"/>
      <c r="GA843" s="184"/>
      <c r="GB843" s="184"/>
      <c r="GC843" s="184"/>
      <c r="GD843" s="184"/>
      <c r="GE843" s="184"/>
      <c r="GF843" s="184"/>
      <c r="GG843" s="184"/>
      <c r="GH843" s="184"/>
      <c r="GI843" s="184"/>
      <c r="GJ843" s="184"/>
      <c r="GK843" s="184"/>
      <c r="GL843" s="184"/>
      <c r="GM843" s="184"/>
      <c r="GN843" s="184"/>
      <c r="GO843" s="184"/>
      <c r="GP843" s="184"/>
      <c r="GQ843" s="184"/>
      <c r="GR843" s="184"/>
      <c r="GS843" s="184"/>
      <c r="GT843" s="184"/>
      <c r="GU843" s="184"/>
      <c r="GV843" s="184"/>
      <c r="GW843" s="184"/>
      <c r="GX843" s="184"/>
      <c r="GY843" s="184"/>
      <c r="GZ843" s="184"/>
      <c r="HA843" s="184"/>
      <c r="HB843" s="184"/>
      <c r="HC843" s="184"/>
      <c r="HD843" s="184"/>
      <c r="HE843" s="184"/>
      <c r="HF843" s="184"/>
      <c r="HG843" s="184"/>
      <c r="HH843" s="184"/>
      <c r="HI843" s="184"/>
      <c r="HJ843" s="184"/>
      <c r="HK843" s="578"/>
      <c r="HL843" s="185"/>
    </row>
    <row r="844" spans="1:220">
      <c r="A844" s="284"/>
      <c r="B844" s="285"/>
      <c r="C844" s="286"/>
      <c r="D844" s="287"/>
      <c r="E844" s="288"/>
      <c r="F844" s="289"/>
      <c r="G844" s="289"/>
      <c r="H844" s="289"/>
      <c r="I844" s="289"/>
      <c r="J844" s="289"/>
      <c r="K844" s="289"/>
      <c r="L844" s="289"/>
      <c r="M844" s="572"/>
      <c r="N844" s="572"/>
      <c r="O844" s="572"/>
      <c r="P844" s="572"/>
      <c r="Q844" s="572"/>
      <c r="R844" s="572"/>
      <c r="S844" s="184"/>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c r="BD844" s="184"/>
      <c r="BE844" s="184"/>
      <c r="BF844" s="184"/>
      <c r="BG844" s="184"/>
      <c r="BH844" s="184"/>
      <c r="BI844" s="184"/>
      <c r="BJ844" s="184"/>
      <c r="BK844" s="184"/>
      <c r="BL844" s="184"/>
      <c r="BM844" s="184"/>
      <c r="BN844" s="184"/>
      <c r="BO844" s="184"/>
      <c r="BP844" s="184"/>
      <c r="BQ844" s="184"/>
      <c r="BR844" s="184"/>
      <c r="BS844" s="184"/>
      <c r="BT844" s="184"/>
      <c r="BU844" s="184"/>
      <c r="BV844" s="184"/>
      <c r="BW844" s="184"/>
      <c r="BX844" s="184"/>
      <c r="BY844" s="184"/>
      <c r="BZ844" s="184"/>
      <c r="CA844" s="184"/>
      <c r="CB844" s="184"/>
      <c r="CC844" s="184"/>
      <c r="CD844" s="184"/>
      <c r="CE844" s="184"/>
      <c r="CF844" s="184"/>
      <c r="CG844" s="184"/>
      <c r="CH844" s="184"/>
      <c r="CI844" s="184"/>
      <c r="CJ844" s="184"/>
      <c r="CK844" s="184"/>
      <c r="CL844" s="184"/>
      <c r="CM844" s="184"/>
      <c r="CN844" s="184"/>
      <c r="CO844" s="184"/>
      <c r="CP844" s="184"/>
      <c r="CQ844" s="184"/>
      <c r="CR844" s="184"/>
      <c r="CS844" s="184"/>
      <c r="CT844" s="184"/>
      <c r="CU844" s="184"/>
      <c r="CV844" s="184"/>
      <c r="CW844" s="184"/>
      <c r="CX844" s="184"/>
      <c r="CY844" s="184"/>
      <c r="CZ844" s="184"/>
      <c r="DA844" s="184"/>
      <c r="DB844" s="184"/>
      <c r="DC844" s="184"/>
      <c r="DD844" s="184"/>
      <c r="DE844" s="184"/>
      <c r="DF844" s="184"/>
      <c r="DG844" s="184"/>
      <c r="DH844" s="184"/>
      <c r="DI844" s="184"/>
      <c r="DJ844" s="184"/>
      <c r="DK844" s="184"/>
      <c r="DL844" s="184"/>
      <c r="DM844" s="184"/>
      <c r="DN844" s="184"/>
      <c r="DO844" s="184"/>
      <c r="DP844" s="184"/>
      <c r="DQ844" s="184"/>
      <c r="DR844" s="184"/>
      <c r="DS844" s="184"/>
      <c r="DT844" s="184"/>
      <c r="DU844" s="184"/>
      <c r="DV844" s="184"/>
      <c r="DW844" s="184"/>
      <c r="DX844" s="184"/>
      <c r="DY844" s="184"/>
      <c r="DZ844" s="184"/>
      <c r="EA844" s="184"/>
      <c r="EB844" s="184"/>
      <c r="EC844" s="184"/>
      <c r="ED844" s="184"/>
      <c r="EE844" s="184"/>
      <c r="EF844" s="184"/>
      <c r="EG844" s="184"/>
      <c r="EH844" s="184"/>
      <c r="EI844" s="184"/>
      <c r="EJ844" s="184"/>
      <c r="EK844" s="184"/>
      <c r="EL844" s="184"/>
      <c r="EM844" s="184"/>
      <c r="EN844" s="184"/>
      <c r="EO844" s="184"/>
      <c r="EP844" s="184"/>
      <c r="EQ844" s="184"/>
      <c r="ER844" s="184"/>
      <c r="ES844" s="184"/>
      <c r="ET844" s="184"/>
      <c r="EU844" s="184"/>
      <c r="EV844" s="184"/>
      <c r="EW844" s="184"/>
      <c r="EX844" s="184"/>
      <c r="EY844" s="184"/>
      <c r="EZ844" s="184"/>
      <c r="FA844" s="184"/>
      <c r="FB844" s="184"/>
      <c r="FC844" s="184"/>
      <c r="FD844" s="184"/>
      <c r="FE844" s="184"/>
      <c r="FF844" s="184"/>
      <c r="FG844" s="184"/>
      <c r="FH844" s="184"/>
      <c r="FI844" s="184"/>
      <c r="FJ844" s="184"/>
      <c r="FK844" s="184"/>
      <c r="FL844" s="184"/>
      <c r="FM844" s="184"/>
      <c r="FN844" s="184"/>
      <c r="FO844" s="184"/>
      <c r="FP844" s="184"/>
      <c r="FQ844" s="184"/>
      <c r="FR844" s="184"/>
      <c r="FS844" s="184"/>
      <c r="FT844" s="184"/>
      <c r="FU844" s="184"/>
      <c r="FV844" s="184"/>
      <c r="FW844" s="184"/>
      <c r="FX844" s="184"/>
      <c r="FY844" s="184"/>
      <c r="FZ844" s="184"/>
      <c r="GA844" s="184"/>
      <c r="GB844" s="184"/>
      <c r="GC844" s="184"/>
      <c r="GD844" s="184"/>
      <c r="GE844" s="184"/>
      <c r="GF844" s="184"/>
      <c r="GG844" s="184"/>
      <c r="GH844" s="184"/>
      <c r="GI844" s="184"/>
      <c r="GJ844" s="184"/>
      <c r="GK844" s="184"/>
      <c r="GL844" s="184"/>
      <c r="GM844" s="184"/>
      <c r="GN844" s="184"/>
      <c r="GO844" s="184"/>
      <c r="GP844" s="184"/>
      <c r="GQ844" s="184"/>
      <c r="GR844" s="184"/>
      <c r="GS844" s="184"/>
      <c r="GT844" s="184"/>
      <c r="GU844" s="184"/>
      <c r="GV844" s="184"/>
      <c r="GW844" s="184"/>
      <c r="GX844" s="184"/>
      <c r="GY844" s="184"/>
      <c r="GZ844" s="184"/>
      <c r="HA844" s="184"/>
      <c r="HB844" s="184"/>
      <c r="HC844" s="184"/>
      <c r="HD844" s="184"/>
      <c r="HE844" s="184"/>
      <c r="HF844" s="184"/>
      <c r="HG844" s="184"/>
      <c r="HH844" s="184"/>
      <c r="HI844" s="184"/>
      <c r="HJ844" s="184"/>
      <c r="HK844" s="578"/>
      <c r="HL844" s="185"/>
    </row>
    <row r="845" spans="1:220">
      <c r="A845" s="284"/>
      <c r="B845" s="285"/>
      <c r="C845" s="286"/>
      <c r="D845" s="287"/>
      <c r="E845" s="288"/>
      <c r="F845" s="289"/>
      <c r="G845" s="289"/>
      <c r="H845" s="289"/>
      <c r="I845" s="289"/>
      <c r="J845" s="289"/>
      <c r="K845" s="289"/>
      <c r="L845" s="289"/>
      <c r="M845" s="572"/>
      <c r="N845" s="572"/>
      <c r="O845" s="572"/>
      <c r="P845" s="572"/>
      <c r="Q845" s="572"/>
      <c r="R845" s="572"/>
      <c r="S845" s="184"/>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c r="BD845" s="184"/>
      <c r="BE845" s="184"/>
      <c r="BF845" s="184"/>
      <c r="BG845" s="184"/>
      <c r="BH845" s="184"/>
      <c r="BI845" s="184"/>
      <c r="BJ845" s="184"/>
      <c r="BK845" s="184"/>
      <c r="BL845" s="184"/>
      <c r="BM845" s="184"/>
      <c r="BN845" s="184"/>
      <c r="BO845" s="184"/>
      <c r="BP845" s="184"/>
      <c r="BQ845" s="184"/>
      <c r="BR845" s="184"/>
      <c r="BS845" s="184"/>
      <c r="BT845" s="184"/>
      <c r="BU845" s="184"/>
      <c r="BV845" s="184"/>
      <c r="BW845" s="184"/>
      <c r="BX845" s="184"/>
      <c r="BY845" s="184"/>
      <c r="BZ845" s="184"/>
      <c r="CA845" s="184"/>
      <c r="CB845" s="184"/>
      <c r="CC845" s="184"/>
      <c r="CD845" s="184"/>
      <c r="CE845" s="184"/>
      <c r="CF845" s="184"/>
      <c r="CG845" s="184"/>
      <c r="CH845" s="184"/>
      <c r="CI845" s="184"/>
      <c r="CJ845" s="184"/>
      <c r="CK845" s="184"/>
      <c r="CL845" s="184"/>
      <c r="CM845" s="184"/>
      <c r="CN845" s="184"/>
      <c r="CO845" s="184"/>
      <c r="CP845" s="184"/>
      <c r="CQ845" s="184"/>
      <c r="CR845" s="184"/>
      <c r="CS845" s="184"/>
      <c r="CT845" s="184"/>
      <c r="CU845" s="184"/>
      <c r="CV845" s="184"/>
      <c r="CW845" s="184"/>
      <c r="CX845" s="184"/>
      <c r="CY845" s="184"/>
      <c r="CZ845" s="184"/>
      <c r="DA845" s="184"/>
      <c r="DB845" s="184"/>
      <c r="DC845" s="184"/>
      <c r="DD845" s="184"/>
      <c r="DE845" s="184"/>
      <c r="DF845" s="184"/>
      <c r="DG845" s="184"/>
      <c r="DH845" s="184"/>
      <c r="DI845" s="184"/>
      <c r="DJ845" s="184"/>
      <c r="DK845" s="184"/>
      <c r="DL845" s="184"/>
      <c r="DM845" s="184"/>
      <c r="DN845" s="184"/>
      <c r="DO845" s="184"/>
      <c r="DP845" s="184"/>
      <c r="DQ845" s="184"/>
      <c r="DR845" s="184"/>
      <c r="DS845" s="184"/>
      <c r="DT845" s="184"/>
      <c r="DU845" s="184"/>
      <c r="DV845" s="184"/>
      <c r="DW845" s="184"/>
      <c r="DX845" s="184"/>
      <c r="DY845" s="184"/>
      <c r="DZ845" s="184"/>
      <c r="EA845" s="184"/>
      <c r="EB845" s="184"/>
      <c r="EC845" s="184"/>
      <c r="ED845" s="184"/>
      <c r="EE845" s="184"/>
      <c r="EF845" s="184"/>
      <c r="EG845" s="184"/>
      <c r="EH845" s="184"/>
      <c r="EI845" s="184"/>
      <c r="EJ845" s="184"/>
      <c r="EK845" s="184"/>
      <c r="EL845" s="184"/>
      <c r="EM845" s="184"/>
      <c r="EN845" s="184"/>
      <c r="EO845" s="184"/>
      <c r="EP845" s="184"/>
      <c r="EQ845" s="184"/>
      <c r="ER845" s="184"/>
      <c r="ES845" s="184"/>
      <c r="ET845" s="184"/>
      <c r="EU845" s="184"/>
      <c r="EV845" s="184"/>
      <c r="EW845" s="184"/>
      <c r="EX845" s="184"/>
      <c r="EY845" s="184"/>
      <c r="EZ845" s="184"/>
      <c r="FA845" s="184"/>
      <c r="FB845" s="184"/>
      <c r="FC845" s="184"/>
      <c r="FD845" s="184"/>
      <c r="FE845" s="184"/>
      <c r="FF845" s="184"/>
      <c r="FG845" s="184"/>
      <c r="FH845" s="184"/>
      <c r="FI845" s="184"/>
      <c r="FJ845" s="184"/>
      <c r="FK845" s="184"/>
      <c r="FL845" s="184"/>
      <c r="FM845" s="184"/>
      <c r="FN845" s="184"/>
      <c r="FO845" s="184"/>
      <c r="FP845" s="184"/>
      <c r="FQ845" s="184"/>
      <c r="FR845" s="184"/>
      <c r="FS845" s="184"/>
      <c r="FT845" s="184"/>
      <c r="FU845" s="184"/>
      <c r="FV845" s="184"/>
      <c r="FW845" s="184"/>
      <c r="FX845" s="184"/>
      <c r="FY845" s="184"/>
      <c r="FZ845" s="184"/>
      <c r="GA845" s="184"/>
      <c r="GB845" s="184"/>
      <c r="GC845" s="184"/>
      <c r="GD845" s="184"/>
      <c r="GE845" s="184"/>
      <c r="GF845" s="184"/>
      <c r="GG845" s="184"/>
      <c r="GH845" s="184"/>
      <c r="GI845" s="184"/>
      <c r="GJ845" s="184"/>
      <c r="GK845" s="184"/>
      <c r="GL845" s="184"/>
      <c r="GM845" s="184"/>
      <c r="GN845" s="184"/>
      <c r="GO845" s="184"/>
      <c r="GP845" s="184"/>
      <c r="GQ845" s="184"/>
      <c r="GR845" s="184"/>
      <c r="GS845" s="184"/>
      <c r="GT845" s="184"/>
      <c r="GU845" s="184"/>
      <c r="GV845" s="184"/>
      <c r="GW845" s="184"/>
      <c r="GX845" s="184"/>
      <c r="GY845" s="184"/>
      <c r="GZ845" s="184"/>
      <c r="HA845" s="184"/>
      <c r="HB845" s="184"/>
      <c r="HC845" s="184"/>
      <c r="HD845" s="184"/>
      <c r="HE845" s="184"/>
      <c r="HF845" s="184"/>
      <c r="HG845" s="184"/>
      <c r="HH845" s="184"/>
      <c r="HI845" s="184"/>
      <c r="HJ845" s="184"/>
      <c r="HK845" s="578"/>
      <c r="HL845" s="185"/>
    </row>
    <row r="846" spans="1:220">
      <c r="A846" s="284"/>
      <c r="B846" s="285"/>
      <c r="C846" s="286"/>
      <c r="D846" s="287"/>
      <c r="E846" s="288"/>
      <c r="F846" s="289"/>
      <c r="G846" s="289"/>
      <c r="H846" s="289"/>
      <c r="I846" s="289"/>
      <c r="J846" s="289"/>
      <c r="K846" s="289"/>
      <c r="L846" s="289"/>
      <c r="M846" s="572"/>
      <c r="N846" s="572"/>
      <c r="O846" s="572"/>
      <c r="P846" s="572"/>
      <c r="Q846" s="572"/>
      <c r="R846" s="572"/>
      <c r="S846" s="184"/>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c r="BD846" s="184"/>
      <c r="BE846" s="184"/>
      <c r="BF846" s="184"/>
      <c r="BG846" s="184"/>
      <c r="BH846" s="184"/>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c r="CD846" s="184"/>
      <c r="CE846" s="184"/>
      <c r="CF846" s="184"/>
      <c r="CG846" s="184"/>
      <c r="CH846" s="184"/>
      <c r="CI846" s="184"/>
      <c r="CJ846" s="184"/>
      <c r="CK846" s="184"/>
      <c r="CL846" s="184"/>
      <c r="CM846" s="184"/>
      <c r="CN846" s="184"/>
      <c r="CO846" s="184"/>
      <c r="CP846" s="184"/>
      <c r="CQ846" s="184"/>
      <c r="CR846" s="184"/>
      <c r="CS846" s="184"/>
      <c r="CT846" s="184"/>
      <c r="CU846" s="184"/>
      <c r="CV846" s="184"/>
      <c r="CW846" s="184"/>
      <c r="CX846" s="184"/>
      <c r="CY846" s="184"/>
      <c r="CZ846" s="184"/>
      <c r="DA846" s="184"/>
      <c r="DB846" s="184"/>
      <c r="DC846" s="184"/>
      <c r="DD846" s="184"/>
      <c r="DE846" s="184"/>
      <c r="DF846" s="184"/>
      <c r="DG846" s="184"/>
      <c r="DH846" s="184"/>
      <c r="DI846" s="184"/>
      <c r="DJ846" s="184"/>
      <c r="DK846" s="184"/>
      <c r="DL846" s="184"/>
      <c r="DM846" s="184"/>
      <c r="DN846" s="184"/>
      <c r="DO846" s="184"/>
      <c r="DP846" s="184"/>
      <c r="DQ846" s="184"/>
      <c r="DR846" s="184"/>
      <c r="DS846" s="184"/>
      <c r="DT846" s="184"/>
      <c r="DU846" s="184"/>
      <c r="DV846" s="184"/>
      <c r="DW846" s="184"/>
      <c r="DX846" s="184"/>
      <c r="DY846" s="184"/>
      <c r="DZ846" s="184"/>
      <c r="EA846" s="184"/>
      <c r="EB846" s="184"/>
      <c r="EC846" s="184"/>
      <c r="ED846" s="184"/>
      <c r="EE846" s="184"/>
      <c r="EF846" s="184"/>
      <c r="EG846" s="184"/>
      <c r="EH846" s="184"/>
      <c r="EI846" s="184"/>
      <c r="EJ846" s="184"/>
      <c r="EK846" s="184"/>
      <c r="EL846" s="184"/>
      <c r="EM846" s="184"/>
      <c r="EN846" s="184"/>
      <c r="EO846" s="184"/>
      <c r="EP846" s="184"/>
      <c r="EQ846" s="184"/>
      <c r="ER846" s="184"/>
      <c r="ES846" s="184"/>
      <c r="ET846" s="184"/>
      <c r="EU846" s="184"/>
      <c r="EV846" s="184"/>
      <c r="EW846" s="184"/>
      <c r="EX846" s="184"/>
      <c r="EY846" s="184"/>
      <c r="EZ846" s="184"/>
      <c r="FA846" s="184"/>
      <c r="FB846" s="184"/>
      <c r="FC846" s="184"/>
      <c r="FD846" s="184"/>
      <c r="FE846" s="184"/>
      <c r="FF846" s="184"/>
      <c r="FG846" s="184"/>
      <c r="FH846" s="184"/>
      <c r="FI846" s="184"/>
      <c r="FJ846" s="184"/>
      <c r="FK846" s="184"/>
      <c r="FL846" s="184"/>
      <c r="FM846" s="184"/>
      <c r="FN846" s="184"/>
      <c r="FO846" s="184"/>
      <c r="FP846" s="184"/>
      <c r="FQ846" s="184"/>
      <c r="FR846" s="184"/>
      <c r="FS846" s="184"/>
      <c r="FT846" s="184"/>
      <c r="FU846" s="184"/>
      <c r="FV846" s="184"/>
      <c r="FW846" s="184"/>
      <c r="FX846" s="184"/>
      <c r="FY846" s="184"/>
      <c r="FZ846" s="184"/>
      <c r="GA846" s="184"/>
      <c r="GB846" s="184"/>
      <c r="GC846" s="184"/>
      <c r="GD846" s="184"/>
      <c r="GE846" s="184"/>
      <c r="GF846" s="184"/>
      <c r="GG846" s="184"/>
      <c r="GH846" s="184"/>
      <c r="GI846" s="184"/>
      <c r="GJ846" s="184"/>
      <c r="GK846" s="184"/>
      <c r="GL846" s="184"/>
      <c r="GM846" s="184"/>
      <c r="GN846" s="184"/>
      <c r="GO846" s="184"/>
      <c r="GP846" s="184"/>
      <c r="GQ846" s="184"/>
      <c r="GR846" s="184"/>
      <c r="GS846" s="184"/>
      <c r="GT846" s="184"/>
      <c r="GU846" s="184"/>
      <c r="GV846" s="184"/>
      <c r="GW846" s="184"/>
      <c r="GX846" s="184"/>
      <c r="GY846" s="184"/>
      <c r="GZ846" s="184"/>
      <c r="HA846" s="184"/>
      <c r="HB846" s="184"/>
      <c r="HC846" s="184"/>
      <c r="HD846" s="184"/>
      <c r="HE846" s="184"/>
      <c r="HF846" s="184"/>
      <c r="HG846" s="184"/>
      <c r="HH846" s="184"/>
      <c r="HI846" s="184"/>
      <c r="HJ846" s="184"/>
      <c r="HK846" s="578"/>
      <c r="HL846" s="185"/>
    </row>
    <row r="847" spans="1:220">
      <c r="A847" s="284"/>
      <c r="B847" s="285"/>
      <c r="C847" s="286"/>
      <c r="D847" s="287"/>
      <c r="E847" s="288"/>
      <c r="F847" s="289"/>
      <c r="G847" s="289"/>
      <c r="H847" s="289"/>
      <c r="I847" s="289"/>
      <c r="J847" s="289"/>
      <c r="K847" s="289"/>
      <c r="L847" s="289"/>
      <c r="M847" s="572"/>
      <c r="N847" s="572"/>
      <c r="O847" s="572"/>
      <c r="P847" s="572"/>
      <c r="Q847" s="572"/>
      <c r="R847" s="572"/>
      <c r="S847" s="184"/>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c r="BD847" s="184"/>
      <c r="BE847" s="184"/>
      <c r="BF847" s="184"/>
      <c r="BG847" s="184"/>
      <c r="BH847" s="184"/>
      <c r="BI847" s="184"/>
      <c r="BJ847" s="184"/>
      <c r="BK847" s="184"/>
      <c r="BL847" s="184"/>
      <c r="BM847" s="184"/>
      <c r="BN847" s="184"/>
      <c r="BO847" s="184"/>
      <c r="BP847" s="184"/>
      <c r="BQ847" s="184"/>
      <c r="BR847" s="184"/>
      <c r="BS847" s="184"/>
      <c r="BT847" s="184"/>
      <c r="BU847" s="184"/>
      <c r="BV847" s="184"/>
      <c r="BW847" s="184"/>
      <c r="BX847" s="184"/>
      <c r="BY847" s="184"/>
      <c r="BZ847" s="184"/>
      <c r="CA847" s="184"/>
      <c r="CB847" s="184"/>
      <c r="CC847" s="184"/>
      <c r="CD847" s="184"/>
      <c r="CE847" s="184"/>
      <c r="CF847" s="184"/>
      <c r="CG847" s="184"/>
      <c r="CH847" s="184"/>
      <c r="CI847" s="184"/>
      <c r="CJ847" s="184"/>
      <c r="CK847" s="184"/>
      <c r="CL847" s="184"/>
      <c r="CM847" s="184"/>
      <c r="CN847" s="184"/>
      <c r="CO847" s="184"/>
      <c r="CP847" s="184"/>
      <c r="CQ847" s="184"/>
      <c r="CR847" s="184"/>
      <c r="CS847" s="184"/>
      <c r="CT847" s="184"/>
      <c r="CU847" s="184"/>
      <c r="CV847" s="184"/>
      <c r="CW847" s="184"/>
      <c r="CX847" s="184"/>
      <c r="CY847" s="184"/>
      <c r="CZ847" s="184"/>
      <c r="DA847" s="184"/>
      <c r="DB847" s="184"/>
      <c r="DC847" s="184"/>
      <c r="DD847" s="184"/>
      <c r="DE847" s="184"/>
      <c r="DF847" s="184"/>
      <c r="DG847" s="184"/>
      <c r="DH847" s="184"/>
      <c r="DI847" s="184"/>
      <c r="DJ847" s="184"/>
      <c r="DK847" s="184"/>
      <c r="DL847" s="184"/>
      <c r="DM847" s="184"/>
      <c r="DN847" s="184"/>
      <c r="DO847" s="184"/>
      <c r="DP847" s="184"/>
      <c r="DQ847" s="184"/>
      <c r="DR847" s="184"/>
      <c r="DS847" s="184"/>
      <c r="DT847" s="184"/>
      <c r="DU847" s="184"/>
      <c r="DV847" s="184"/>
      <c r="DW847" s="184"/>
      <c r="DX847" s="184"/>
      <c r="DY847" s="184"/>
      <c r="DZ847" s="184"/>
      <c r="EA847" s="184"/>
      <c r="EB847" s="184"/>
      <c r="EC847" s="184"/>
      <c r="ED847" s="184"/>
      <c r="EE847" s="184"/>
      <c r="EF847" s="184"/>
      <c r="EG847" s="184"/>
      <c r="EH847" s="184"/>
      <c r="EI847" s="184"/>
      <c r="EJ847" s="184"/>
      <c r="EK847" s="184"/>
      <c r="EL847" s="184"/>
      <c r="EM847" s="184"/>
      <c r="EN847" s="184"/>
      <c r="EO847" s="184"/>
      <c r="EP847" s="184"/>
      <c r="EQ847" s="184"/>
      <c r="ER847" s="184"/>
      <c r="ES847" s="184"/>
      <c r="ET847" s="184"/>
      <c r="EU847" s="184"/>
      <c r="EV847" s="184"/>
      <c r="EW847" s="184"/>
      <c r="EX847" s="184"/>
      <c r="EY847" s="184"/>
      <c r="EZ847" s="184"/>
      <c r="FA847" s="184"/>
      <c r="FB847" s="184"/>
      <c r="FC847" s="184"/>
      <c r="FD847" s="184"/>
      <c r="FE847" s="184"/>
      <c r="FF847" s="184"/>
      <c r="FG847" s="184"/>
      <c r="FH847" s="184"/>
      <c r="FI847" s="184"/>
      <c r="FJ847" s="184"/>
      <c r="FK847" s="184"/>
      <c r="FL847" s="184"/>
      <c r="FM847" s="184"/>
      <c r="FN847" s="184"/>
      <c r="FO847" s="184"/>
      <c r="FP847" s="184"/>
      <c r="FQ847" s="184"/>
      <c r="FR847" s="184"/>
      <c r="FS847" s="184"/>
      <c r="FT847" s="184"/>
      <c r="FU847" s="184"/>
      <c r="FV847" s="184"/>
      <c r="FW847" s="184"/>
      <c r="FX847" s="184"/>
      <c r="FY847" s="184"/>
      <c r="FZ847" s="184"/>
      <c r="GA847" s="184"/>
      <c r="GB847" s="184"/>
      <c r="GC847" s="184"/>
      <c r="GD847" s="184"/>
      <c r="GE847" s="184"/>
      <c r="GF847" s="184"/>
      <c r="GG847" s="184"/>
      <c r="GH847" s="184"/>
      <c r="GI847" s="184"/>
      <c r="GJ847" s="184"/>
      <c r="GK847" s="184"/>
      <c r="GL847" s="184"/>
      <c r="GM847" s="184"/>
      <c r="GN847" s="184"/>
      <c r="GO847" s="184"/>
      <c r="GP847" s="184"/>
      <c r="GQ847" s="184"/>
      <c r="GR847" s="184"/>
      <c r="GS847" s="184"/>
      <c r="GT847" s="184"/>
      <c r="GU847" s="184"/>
      <c r="GV847" s="184"/>
      <c r="GW847" s="184"/>
      <c r="GX847" s="184"/>
      <c r="GY847" s="184"/>
      <c r="GZ847" s="184"/>
      <c r="HA847" s="184"/>
      <c r="HB847" s="184"/>
      <c r="HC847" s="184"/>
      <c r="HD847" s="184"/>
      <c r="HE847" s="184"/>
      <c r="HF847" s="184"/>
      <c r="HG847" s="184"/>
      <c r="HH847" s="184"/>
      <c r="HI847" s="184"/>
      <c r="HJ847" s="184"/>
      <c r="HK847" s="578"/>
      <c r="HL847" s="185"/>
    </row>
    <row r="848" spans="1:220">
      <c r="A848" s="284"/>
      <c r="B848" s="285"/>
      <c r="C848" s="286"/>
      <c r="D848" s="287"/>
      <c r="E848" s="288"/>
      <c r="F848" s="289"/>
      <c r="G848" s="289"/>
      <c r="H848" s="289"/>
      <c r="I848" s="289"/>
      <c r="J848" s="289"/>
      <c r="K848" s="289"/>
      <c r="L848" s="289"/>
      <c r="M848" s="572"/>
      <c r="N848" s="572"/>
      <c r="O848" s="572"/>
      <c r="P848" s="572"/>
      <c r="Q848" s="572"/>
      <c r="R848" s="572"/>
      <c r="S848" s="184"/>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c r="BD848" s="184"/>
      <c r="BE848" s="184"/>
      <c r="BF848" s="184"/>
      <c r="BG848" s="184"/>
      <c r="BH848" s="184"/>
      <c r="BI848" s="184"/>
      <c r="BJ848" s="184"/>
      <c r="BK848" s="184"/>
      <c r="BL848" s="184"/>
      <c r="BM848" s="184"/>
      <c r="BN848" s="184"/>
      <c r="BO848" s="184"/>
      <c r="BP848" s="184"/>
      <c r="BQ848" s="184"/>
      <c r="BR848" s="184"/>
      <c r="BS848" s="184"/>
      <c r="BT848" s="184"/>
      <c r="BU848" s="184"/>
      <c r="BV848" s="184"/>
      <c r="BW848" s="184"/>
      <c r="BX848" s="184"/>
      <c r="BY848" s="184"/>
      <c r="BZ848" s="184"/>
      <c r="CA848" s="184"/>
      <c r="CB848" s="184"/>
      <c r="CC848" s="184"/>
      <c r="CD848" s="184"/>
      <c r="CE848" s="184"/>
      <c r="CF848" s="184"/>
      <c r="CG848" s="184"/>
      <c r="CH848" s="184"/>
      <c r="CI848" s="184"/>
      <c r="CJ848" s="184"/>
      <c r="CK848" s="184"/>
      <c r="CL848" s="184"/>
      <c r="CM848" s="184"/>
      <c r="CN848" s="184"/>
      <c r="CO848" s="184"/>
      <c r="CP848" s="184"/>
      <c r="CQ848" s="184"/>
      <c r="CR848" s="184"/>
      <c r="CS848" s="184"/>
      <c r="CT848" s="184"/>
      <c r="CU848" s="184"/>
      <c r="CV848" s="184"/>
      <c r="CW848" s="184"/>
      <c r="CX848" s="184"/>
      <c r="CY848" s="184"/>
      <c r="CZ848" s="184"/>
      <c r="DA848" s="184"/>
      <c r="DB848" s="184"/>
      <c r="DC848" s="184"/>
      <c r="DD848" s="184"/>
      <c r="DE848" s="184"/>
      <c r="DF848" s="184"/>
      <c r="DG848" s="184"/>
      <c r="DH848" s="184"/>
      <c r="DI848" s="184"/>
      <c r="DJ848" s="184"/>
      <c r="DK848" s="184"/>
      <c r="DL848" s="184"/>
      <c r="DM848" s="184"/>
      <c r="DN848" s="184"/>
      <c r="DO848" s="184"/>
      <c r="DP848" s="184"/>
      <c r="DQ848" s="184"/>
      <c r="DR848" s="184"/>
      <c r="DS848" s="184"/>
      <c r="DT848" s="184"/>
      <c r="DU848" s="184"/>
      <c r="DV848" s="184"/>
      <c r="DW848" s="184"/>
      <c r="DX848" s="184"/>
      <c r="DY848" s="184"/>
      <c r="DZ848" s="184"/>
      <c r="EA848" s="184"/>
      <c r="EB848" s="184"/>
      <c r="EC848" s="184"/>
      <c r="ED848" s="184"/>
      <c r="EE848" s="184"/>
      <c r="EF848" s="184"/>
      <c r="EG848" s="184"/>
      <c r="EH848" s="184"/>
      <c r="EI848" s="184"/>
      <c r="EJ848" s="184"/>
      <c r="EK848" s="184"/>
      <c r="EL848" s="184"/>
      <c r="EM848" s="184"/>
      <c r="EN848" s="184"/>
      <c r="EO848" s="184"/>
      <c r="EP848" s="184"/>
      <c r="EQ848" s="184"/>
      <c r="ER848" s="184"/>
      <c r="ES848" s="184"/>
      <c r="ET848" s="184"/>
      <c r="EU848" s="184"/>
      <c r="EV848" s="184"/>
      <c r="EW848" s="184"/>
      <c r="EX848" s="184"/>
      <c r="EY848" s="184"/>
      <c r="EZ848" s="184"/>
      <c r="FA848" s="184"/>
      <c r="FB848" s="184"/>
      <c r="FC848" s="184"/>
      <c r="FD848" s="184"/>
      <c r="FE848" s="184"/>
      <c r="FF848" s="184"/>
      <c r="FG848" s="184"/>
      <c r="FH848" s="184"/>
      <c r="FI848" s="184"/>
      <c r="FJ848" s="184"/>
      <c r="FK848" s="184"/>
      <c r="FL848" s="184"/>
      <c r="FM848" s="184"/>
      <c r="FN848" s="184"/>
      <c r="FO848" s="184"/>
      <c r="FP848" s="184"/>
      <c r="FQ848" s="184"/>
      <c r="FR848" s="184"/>
      <c r="FS848" s="184"/>
      <c r="FT848" s="184"/>
      <c r="FU848" s="184"/>
      <c r="FV848" s="184"/>
      <c r="FW848" s="184"/>
      <c r="FX848" s="184"/>
      <c r="FY848" s="184"/>
      <c r="FZ848" s="184"/>
      <c r="GA848" s="184"/>
      <c r="GB848" s="184"/>
      <c r="GC848" s="184"/>
      <c r="GD848" s="184"/>
      <c r="GE848" s="184"/>
      <c r="GF848" s="184"/>
      <c r="GG848" s="184"/>
      <c r="GH848" s="184"/>
      <c r="GI848" s="184"/>
      <c r="GJ848" s="184"/>
      <c r="GK848" s="184"/>
      <c r="GL848" s="184"/>
      <c r="GM848" s="184"/>
      <c r="GN848" s="184"/>
      <c r="GO848" s="184"/>
      <c r="GP848" s="184"/>
      <c r="GQ848" s="184"/>
      <c r="GR848" s="184"/>
      <c r="GS848" s="184"/>
      <c r="GT848" s="184"/>
      <c r="GU848" s="184"/>
      <c r="GV848" s="184"/>
      <c r="GW848" s="184"/>
      <c r="GX848" s="184"/>
      <c r="GY848" s="184"/>
      <c r="GZ848" s="184"/>
      <c r="HA848" s="184"/>
      <c r="HB848" s="184"/>
      <c r="HC848" s="184"/>
      <c r="HD848" s="184"/>
      <c r="HE848" s="184"/>
      <c r="HF848" s="184"/>
      <c r="HG848" s="184"/>
      <c r="HH848" s="184"/>
      <c r="HI848" s="184"/>
      <c r="HJ848" s="184"/>
      <c r="HK848" s="578"/>
      <c r="HL848" s="185"/>
    </row>
    <row r="849" spans="1:220">
      <c r="A849" s="284"/>
      <c r="B849" s="285"/>
      <c r="C849" s="286"/>
      <c r="D849" s="287"/>
      <c r="E849" s="288"/>
      <c r="F849" s="289"/>
      <c r="G849" s="289"/>
      <c r="H849" s="289"/>
      <c r="I849" s="289"/>
      <c r="J849" s="289"/>
      <c r="K849" s="289"/>
      <c r="L849" s="289"/>
      <c r="M849" s="572"/>
      <c r="N849" s="572"/>
      <c r="O849" s="572"/>
      <c r="P849" s="572"/>
      <c r="Q849" s="572"/>
      <c r="R849" s="572"/>
      <c r="S849" s="184"/>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c r="BD849" s="184"/>
      <c r="BE849" s="184"/>
      <c r="BF849" s="184"/>
      <c r="BG849" s="184"/>
      <c r="BH849" s="184"/>
      <c r="BI849" s="184"/>
      <c r="BJ849" s="184"/>
      <c r="BK849" s="184"/>
      <c r="BL849" s="184"/>
      <c r="BM849" s="184"/>
      <c r="BN849" s="184"/>
      <c r="BO849" s="184"/>
      <c r="BP849" s="184"/>
      <c r="BQ849" s="184"/>
      <c r="BR849" s="184"/>
      <c r="BS849" s="184"/>
      <c r="BT849" s="184"/>
      <c r="BU849" s="184"/>
      <c r="BV849" s="184"/>
      <c r="BW849" s="184"/>
      <c r="BX849" s="184"/>
      <c r="BY849" s="184"/>
      <c r="BZ849" s="184"/>
      <c r="CA849" s="184"/>
      <c r="CB849" s="184"/>
      <c r="CC849" s="184"/>
      <c r="CD849" s="184"/>
      <c r="CE849" s="184"/>
      <c r="CF849" s="184"/>
      <c r="CG849" s="184"/>
      <c r="CH849" s="184"/>
      <c r="CI849" s="184"/>
      <c r="CJ849" s="184"/>
      <c r="CK849" s="184"/>
      <c r="CL849" s="184"/>
      <c r="CM849" s="184"/>
      <c r="CN849" s="184"/>
      <c r="CO849" s="184"/>
      <c r="CP849" s="184"/>
      <c r="CQ849" s="184"/>
      <c r="CR849" s="184"/>
      <c r="CS849" s="184"/>
      <c r="CT849" s="184"/>
      <c r="CU849" s="184"/>
      <c r="CV849" s="184"/>
      <c r="CW849" s="184"/>
      <c r="CX849" s="184"/>
      <c r="CY849" s="184"/>
      <c r="CZ849" s="184"/>
      <c r="DA849" s="184"/>
      <c r="DB849" s="184"/>
      <c r="DC849" s="184"/>
      <c r="DD849" s="184"/>
      <c r="DE849" s="184"/>
      <c r="DF849" s="184"/>
      <c r="DG849" s="184"/>
      <c r="DH849" s="184"/>
      <c r="DI849" s="184"/>
      <c r="DJ849" s="184"/>
      <c r="DK849" s="184"/>
      <c r="DL849" s="184"/>
      <c r="DM849" s="184"/>
      <c r="DN849" s="184"/>
      <c r="DO849" s="184"/>
      <c r="DP849" s="184"/>
      <c r="DQ849" s="184"/>
      <c r="DR849" s="184"/>
      <c r="DS849" s="184"/>
      <c r="DT849" s="184"/>
      <c r="DU849" s="184"/>
      <c r="DV849" s="184"/>
      <c r="DW849" s="184"/>
      <c r="DX849" s="184"/>
      <c r="DY849" s="184"/>
      <c r="DZ849" s="184"/>
      <c r="EA849" s="184"/>
      <c r="EB849" s="184"/>
      <c r="EC849" s="184"/>
      <c r="ED849" s="184"/>
      <c r="EE849" s="184"/>
      <c r="EF849" s="184"/>
      <c r="EG849" s="184"/>
      <c r="EH849" s="184"/>
      <c r="EI849" s="184"/>
      <c r="EJ849" s="184"/>
      <c r="EK849" s="184"/>
      <c r="EL849" s="184"/>
      <c r="EM849" s="184"/>
      <c r="EN849" s="184"/>
      <c r="EO849" s="184"/>
      <c r="EP849" s="184"/>
      <c r="EQ849" s="184"/>
      <c r="ER849" s="184"/>
      <c r="ES849" s="184"/>
      <c r="ET849" s="184"/>
      <c r="EU849" s="184"/>
      <c r="EV849" s="184"/>
      <c r="EW849" s="184"/>
      <c r="EX849" s="184"/>
      <c r="EY849" s="184"/>
      <c r="EZ849" s="184"/>
      <c r="FA849" s="184"/>
      <c r="FB849" s="184"/>
      <c r="FC849" s="184"/>
      <c r="FD849" s="184"/>
      <c r="FE849" s="184"/>
      <c r="FF849" s="184"/>
      <c r="FG849" s="184"/>
      <c r="FH849" s="184"/>
      <c r="FI849" s="184"/>
      <c r="FJ849" s="184"/>
      <c r="FK849" s="184"/>
      <c r="FL849" s="184"/>
      <c r="FM849" s="184"/>
      <c r="FN849" s="184"/>
      <c r="FO849" s="184"/>
      <c r="FP849" s="184"/>
      <c r="FQ849" s="184"/>
      <c r="FR849" s="184"/>
      <c r="FS849" s="184"/>
      <c r="FT849" s="184"/>
      <c r="FU849" s="184"/>
      <c r="FV849" s="184"/>
      <c r="FW849" s="184"/>
      <c r="FX849" s="184"/>
      <c r="FY849" s="184"/>
      <c r="FZ849" s="184"/>
      <c r="GA849" s="184"/>
      <c r="GB849" s="184"/>
      <c r="GC849" s="184"/>
      <c r="GD849" s="184"/>
      <c r="GE849" s="184"/>
      <c r="GF849" s="184"/>
      <c r="GG849" s="184"/>
      <c r="GH849" s="184"/>
      <c r="GI849" s="184"/>
      <c r="GJ849" s="184"/>
      <c r="GK849" s="184"/>
      <c r="GL849" s="184"/>
      <c r="GM849" s="184"/>
      <c r="GN849" s="184"/>
      <c r="GO849" s="184"/>
      <c r="GP849" s="184"/>
      <c r="GQ849" s="184"/>
      <c r="GR849" s="184"/>
      <c r="GS849" s="184"/>
      <c r="GT849" s="184"/>
      <c r="GU849" s="184"/>
      <c r="GV849" s="184"/>
      <c r="GW849" s="184"/>
      <c r="GX849" s="184"/>
      <c r="GY849" s="184"/>
      <c r="GZ849" s="184"/>
      <c r="HA849" s="184"/>
      <c r="HB849" s="184"/>
      <c r="HC849" s="184"/>
      <c r="HD849" s="184"/>
      <c r="HE849" s="184"/>
      <c r="HF849" s="184"/>
      <c r="HG849" s="184"/>
      <c r="HH849" s="184"/>
      <c r="HI849" s="184"/>
      <c r="HJ849" s="184"/>
      <c r="HK849" s="578"/>
      <c r="HL849" s="185"/>
    </row>
    <row r="850" spans="1:220">
      <c r="A850" s="284"/>
      <c r="B850" s="285"/>
      <c r="C850" s="286"/>
      <c r="D850" s="287"/>
      <c r="E850" s="288"/>
      <c r="F850" s="289"/>
      <c r="G850" s="289"/>
      <c r="H850" s="289"/>
      <c r="I850" s="289"/>
      <c r="J850" s="289"/>
      <c r="K850" s="289"/>
      <c r="L850" s="289"/>
      <c r="M850" s="572"/>
      <c r="N850" s="572"/>
      <c r="O850" s="572"/>
      <c r="P850" s="572"/>
      <c r="Q850" s="572"/>
      <c r="R850" s="572"/>
      <c r="S850" s="184"/>
      <c r="T850" s="184"/>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c r="BD850" s="184"/>
      <c r="BE850" s="184"/>
      <c r="BF850" s="184"/>
      <c r="BG850" s="184"/>
      <c r="BH850" s="184"/>
      <c r="BI850" s="184"/>
      <c r="BJ850" s="184"/>
      <c r="BK850" s="184"/>
      <c r="BL850" s="184"/>
      <c r="BM850" s="184"/>
      <c r="BN850" s="184"/>
      <c r="BO850" s="184"/>
      <c r="BP850" s="184"/>
      <c r="BQ850" s="184"/>
      <c r="BR850" s="184"/>
      <c r="BS850" s="184"/>
      <c r="BT850" s="184"/>
      <c r="BU850" s="184"/>
      <c r="BV850" s="184"/>
      <c r="BW850" s="184"/>
      <c r="BX850" s="184"/>
      <c r="BY850" s="184"/>
      <c r="BZ850" s="184"/>
      <c r="CA850" s="184"/>
      <c r="CB850" s="184"/>
      <c r="CC850" s="184"/>
      <c r="CD850" s="184"/>
      <c r="CE850" s="184"/>
      <c r="CF850" s="184"/>
      <c r="CG850" s="184"/>
      <c r="CH850" s="184"/>
      <c r="CI850" s="184"/>
      <c r="CJ850" s="184"/>
      <c r="CK850" s="184"/>
      <c r="CL850" s="184"/>
      <c r="CM850" s="184"/>
      <c r="CN850" s="184"/>
      <c r="CO850" s="184"/>
      <c r="CP850" s="184"/>
      <c r="CQ850" s="184"/>
      <c r="CR850" s="184"/>
      <c r="CS850" s="184"/>
      <c r="CT850" s="184"/>
      <c r="CU850" s="184"/>
      <c r="CV850" s="184"/>
      <c r="CW850" s="184"/>
      <c r="CX850" s="184"/>
      <c r="CY850" s="184"/>
      <c r="CZ850" s="184"/>
      <c r="DA850" s="184"/>
      <c r="DB850" s="184"/>
      <c r="DC850" s="184"/>
      <c r="DD850" s="184"/>
      <c r="DE850" s="184"/>
      <c r="DF850" s="184"/>
      <c r="DG850" s="184"/>
      <c r="DH850" s="184"/>
      <c r="DI850" s="184"/>
      <c r="DJ850" s="184"/>
      <c r="DK850" s="184"/>
      <c r="DL850" s="184"/>
      <c r="DM850" s="184"/>
      <c r="DN850" s="184"/>
      <c r="DO850" s="184"/>
      <c r="DP850" s="184"/>
      <c r="DQ850" s="184"/>
      <c r="DR850" s="184"/>
      <c r="DS850" s="184"/>
      <c r="DT850" s="184"/>
      <c r="DU850" s="184"/>
      <c r="DV850" s="184"/>
      <c r="DW850" s="184"/>
      <c r="DX850" s="184"/>
      <c r="DY850" s="184"/>
      <c r="DZ850" s="184"/>
      <c r="EA850" s="184"/>
      <c r="EB850" s="184"/>
      <c r="EC850" s="184"/>
      <c r="ED850" s="184"/>
      <c r="EE850" s="184"/>
      <c r="EF850" s="184"/>
      <c r="EG850" s="184"/>
      <c r="EH850" s="184"/>
      <c r="EI850" s="184"/>
      <c r="EJ850" s="184"/>
      <c r="EK850" s="184"/>
      <c r="EL850" s="184"/>
      <c r="EM850" s="184"/>
      <c r="EN850" s="184"/>
      <c r="EO850" s="184"/>
      <c r="EP850" s="184"/>
      <c r="EQ850" s="184"/>
      <c r="ER850" s="184"/>
      <c r="ES850" s="184"/>
      <c r="ET850" s="184"/>
      <c r="EU850" s="184"/>
      <c r="EV850" s="184"/>
      <c r="EW850" s="184"/>
      <c r="EX850" s="184"/>
      <c r="EY850" s="184"/>
      <c r="EZ850" s="184"/>
      <c r="FA850" s="184"/>
      <c r="FB850" s="184"/>
      <c r="FC850" s="184"/>
      <c r="FD850" s="184"/>
      <c r="FE850" s="184"/>
      <c r="FF850" s="184"/>
      <c r="FG850" s="184"/>
      <c r="FH850" s="184"/>
      <c r="FI850" s="184"/>
      <c r="FJ850" s="184"/>
      <c r="FK850" s="184"/>
      <c r="FL850" s="184"/>
      <c r="FM850" s="184"/>
      <c r="FN850" s="184"/>
      <c r="FO850" s="184"/>
      <c r="FP850" s="184"/>
      <c r="FQ850" s="184"/>
      <c r="FR850" s="184"/>
      <c r="FS850" s="184"/>
      <c r="FT850" s="184"/>
      <c r="FU850" s="184"/>
      <c r="FV850" s="184"/>
      <c r="FW850" s="184"/>
      <c r="FX850" s="184"/>
      <c r="FY850" s="184"/>
      <c r="FZ850" s="184"/>
      <c r="GA850" s="184"/>
      <c r="GB850" s="184"/>
      <c r="GC850" s="184"/>
      <c r="GD850" s="184"/>
      <c r="GE850" s="184"/>
      <c r="GF850" s="184"/>
      <c r="GG850" s="184"/>
      <c r="GH850" s="184"/>
      <c r="GI850" s="184"/>
      <c r="GJ850" s="184"/>
      <c r="GK850" s="184"/>
      <c r="GL850" s="184"/>
      <c r="GM850" s="184"/>
      <c r="GN850" s="184"/>
      <c r="GO850" s="184"/>
      <c r="GP850" s="184"/>
      <c r="GQ850" s="184"/>
      <c r="GR850" s="184"/>
      <c r="GS850" s="184"/>
      <c r="GT850" s="184"/>
      <c r="GU850" s="184"/>
      <c r="GV850" s="184"/>
      <c r="GW850" s="184"/>
      <c r="GX850" s="184"/>
      <c r="GY850" s="184"/>
      <c r="GZ850" s="184"/>
      <c r="HA850" s="184"/>
      <c r="HB850" s="184"/>
      <c r="HC850" s="184"/>
      <c r="HD850" s="184"/>
      <c r="HE850" s="184"/>
      <c r="HF850" s="184"/>
      <c r="HG850" s="184"/>
      <c r="HH850" s="184"/>
      <c r="HI850" s="184"/>
      <c r="HJ850" s="184"/>
      <c r="HK850" s="578"/>
      <c r="HL850" s="185"/>
    </row>
    <row r="851" spans="1:220">
      <c r="A851" s="284"/>
      <c r="B851" s="285"/>
      <c r="C851" s="286"/>
      <c r="D851" s="287"/>
      <c r="E851" s="288"/>
      <c r="F851" s="289"/>
      <c r="G851" s="289"/>
      <c r="H851" s="289"/>
      <c r="I851" s="289"/>
      <c r="J851" s="289"/>
      <c r="K851" s="289"/>
      <c r="L851" s="289"/>
      <c r="M851" s="572"/>
      <c r="N851" s="572"/>
      <c r="O851" s="572"/>
      <c r="P851" s="572"/>
      <c r="Q851" s="572"/>
      <c r="R851" s="572"/>
      <c r="S851" s="184"/>
      <c r="T851" s="184"/>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c r="BD851" s="184"/>
      <c r="BE851" s="184"/>
      <c r="BF851" s="184"/>
      <c r="BG851" s="184"/>
      <c r="BH851" s="184"/>
      <c r="BI851" s="184"/>
      <c r="BJ851" s="184"/>
      <c r="BK851" s="184"/>
      <c r="BL851" s="184"/>
      <c r="BM851" s="184"/>
      <c r="BN851" s="184"/>
      <c r="BO851" s="184"/>
      <c r="BP851" s="184"/>
      <c r="BQ851" s="184"/>
      <c r="BR851" s="184"/>
      <c r="BS851" s="184"/>
      <c r="BT851" s="184"/>
      <c r="BU851" s="184"/>
      <c r="BV851" s="184"/>
      <c r="BW851" s="184"/>
      <c r="BX851" s="184"/>
      <c r="BY851" s="184"/>
      <c r="BZ851" s="184"/>
      <c r="CA851" s="184"/>
      <c r="CB851" s="184"/>
      <c r="CC851" s="184"/>
      <c r="CD851" s="184"/>
      <c r="CE851" s="184"/>
      <c r="CF851" s="184"/>
      <c r="CG851" s="184"/>
      <c r="CH851" s="184"/>
      <c r="CI851" s="184"/>
      <c r="CJ851" s="184"/>
      <c r="CK851" s="184"/>
      <c r="CL851" s="184"/>
      <c r="CM851" s="184"/>
      <c r="CN851" s="184"/>
      <c r="CO851" s="184"/>
      <c r="CP851" s="184"/>
      <c r="CQ851" s="184"/>
      <c r="CR851" s="184"/>
      <c r="CS851" s="184"/>
      <c r="CT851" s="184"/>
      <c r="CU851" s="184"/>
      <c r="CV851" s="184"/>
      <c r="CW851" s="184"/>
      <c r="CX851" s="184"/>
      <c r="CY851" s="184"/>
      <c r="CZ851" s="184"/>
      <c r="DA851" s="184"/>
      <c r="DB851" s="184"/>
      <c r="DC851" s="184"/>
      <c r="DD851" s="184"/>
      <c r="DE851" s="184"/>
      <c r="DF851" s="184"/>
      <c r="DG851" s="184"/>
      <c r="DH851" s="184"/>
      <c r="DI851" s="184"/>
      <c r="DJ851" s="184"/>
      <c r="DK851" s="184"/>
      <c r="DL851" s="184"/>
      <c r="DM851" s="184"/>
      <c r="DN851" s="184"/>
      <c r="DO851" s="184"/>
      <c r="DP851" s="184"/>
      <c r="DQ851" s="184"/>
      <c r="DR851" s="184"/>
      <c r="DS851" s="184"/>
      <c r="DT851" s="184"/>
      <c r="DU851" s="184"/>
      <c r="DV851" s="184"/>
      <c r="DW851" s="184"/>
      <c r="DX851" s="184"/>
      <c r="DY851" s="184"/>
      <c r="DZ851" s="184"/>
      <c r="EA851" s="184"/>
      <c r="EB851" s="184"/>
      <c r="EC851" s="184"/>
      <c r="ED851" s="184"/>
      <c r="EE851" s="184"/>
      <c r="EF851" s="184"/>
      <c r="EG851" s="184"/>
      <c r="EH851" s="184"/>
      <c r="EI851" s="184"/>
      <c r="EJ851" s="184"/>
      <c r="EK851" s="184"/>
      <c r="EL851" s="184"/>
      <c r="EM851" s="184"/>
      <c r="EN851" s="184"/>
      <c r="EO851" s="184"/>
      <c r="EP851" s="184"/>
      <c r="EQ851" s="184"/>
      <c r="ER851" s="184"/>
      <c r="ES851" s="184"/>
      <c r="ET851" s="184"/>
      <c r="EU851" s="184"/>
      <c r="EV851" s="184"/>
      <c r="EW851" s="184"/>
      <c r="EX851" s="184"/>
      <c r="EY851" s="184"/>
      <c r="EZ851" s="184"/>
      <c r="FA851" s="184"/>
      <c r="FB851" s="184"/>
      <c r="FC851" s="184"/>
      <c r="FD851" s="184"/>
      <c r="FE851" s="184"/>
      <c r="FF851" s="184"/>
      <c r="FG851" s="184"/>
      <c r="FH851" s="184"/>
      <c r="FI851" s="184"/>
      <c r="FJ851" s="184"/>
      <c r="FK851" s="184"/>
      <c r="FL851" s="184"/>
      <c r="FM851" s="184"/>
      <c r="FN851" s="184"/>
      <c r="FO851" s="184"/>
      <c r="FP851" s="184"/>
      <c r="FQ851" s="184"/>
      <c r="FR851" s="184"/>
      <c r="FS851" s="184"/>
      <c r="FT851" s="184"/>
      <c r="FU851" s="184"/>
      <c r="FV851" s="184"/>
      <c r="FW851" s="184"/>
      <c r="FX851" s="184"/>
      <c r="FY851" s="184"/>
      <c r="FZ851" s="184"/>
      <c r="GA851" s="184"/>
      <c r="GB851" s="184"/>
      <c r="GC851" s="184"/>
      <c r="GD851" s="184"/>
      <c r="GE851" s="184"/>
      <c r="GF851" s="184"/>
      <c r="GG851" s="184"/>
      <c r="GH851" s="184"/>
      <c r="GI851" s="184"/>
      <c r="GJ851" s="184"/>
      <c r="GK851" s="184"/>
      <c r="GL851" s="184"/>
      <c r="GM851" s="184"/>
      <c r="GN851" s="184"/>
      <c r="GO851" s="184"/>
      <c r="GP851" s="184"/>
      <c r="GQ851" s="184"/>
      <c r="GR851" s="184"/>
      <c r="GS851" s="184"/>
      <c r="GT851" s="184"/>
      <c r="GU851" s="184"/>
      <c r="GV851" s="184"/>
      <c r="GW851" s="184"/>
      <c r="GX851" s="184"/>
      <c r="GY851" s="184"/>
      <c r="GZ851" s="184"/>
      <c r="HA851" s="184"/>
      <c r="HB851" s="184"/>
      <c r="HC851" s="184"/>
      <c r="HD851" s="184"/>
      <c r="HE851" s="184"/>
      <c r="HF851" s="184"/>
      <c r="HG851" s="184"/>
      <c r="HH851" s="184"/>
      <c r="HI851" s="184"/>
      <c r="HJ851" s="184"/>
      <c r="HK851" s="578"/>
      <c r="HL851" s="185"/>
    </row>
    <row r="852" spans="1:220">
      <c r="A852" s="284"/>
      <c r="B852" s="285"/>
      <c r="C852" s="286"/>
      <c r="D852" s="287"/>
      <c r="E852" s="288"/>
      <c r="F852" s="289"/>
      <c r="G852" s="289"/>
      <c r="H852" s="289"/>
      <c r="I852" s="289"/>
      <c r="J852" s="289"/>
      <c r="K852" s="289"/>
      <c r="L852" s="289"/>
      <c r="M852" s="572"/>
      <c r="N852" s="572"/>
      <c r="O852" s="572"/>
      <c r="P852" s="572"/>
      <c r="Q852" s="572"/>
      <c r="R852" s="572"/>
      <c r="S852" s="184"/>
      <c r="T852" s="184"/>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c r="BD852" s="184"/>
      <c r="BE852" s="184"/>
      <c r="BF852" s="184"/>
      <c r="BG852" s="184"/>
      <c r="BH852" s="184"/>
      <c r="BI852" s="184"/>
      <c r="BJ852" s="184"/>
      <c r="BK852" s="184"/>
      <c r="BL852" s="184"/>
      <c r="BM852" s="184"/>
      <c r="BN852" s="184"/>
      <c r="BO852" s="184"/>
      <c r="BP852" s="184"/>
      <c r="BQ852" s="184"/>
      <c r="BR852" s="184"/>
      <c r="BS852" s="184"/>
      <c r="BT852" s="184"/>
      <c r="BU852" s="184"/>
      <c r="BV852" s="184"/>
      <c r="BW852" s="184"/>
      <c r="BX852" s="184"/>
      <c r="BY852" s="184"/>
      <c r="BZ852" s="184"/>
      <c r="CA852" s="184"/>
      <c r="CB852" s="184"/>
      <c r="CC852" s="184"/>
      <c r="CD852" s="184"/>
      <c r="CE852" s="184"/>
      <c r="CF852" s="184"/>
      <c r="CG852" s="184"/>
      <c r="CH852" s="184"/>
      <c r="CI852" s="184"/>
      <c r="CJ852" s="184"/>
      <c r="CK852" s="184"/>
      <c r="CL852" s="184"/>
      <c r="CM852" s="184"/>
      <c r="CN852" s="184"/>
      <c r="CO852" s="184"/>
      <c r="CP852" s="184"/>
      <c r="CQ852" s="184"/>
      <c r="CR852" s="184"/>
      <c r="CS852" s="184"/>
      <c r="CT852" s="184"/>
      <c r="CU852" s="184"/>
      <c r="CV852" s="184"/>
      <c r="CW852" s="184"/>
      <c r="CX852" s="184"/>
      <c r="CY852" s="184"/>
      <c r="CZ852" s="184"/>
      <c r="DA852" s="184"/>
      <c r="DB852" s="184"/>
      <c r="DC852" s="184"/>
      <c r="DD852" s="184"/>
      <c r="DE852" s="184"/>
      <c r="DF852" s="184"/>
      <c r="DG852" s="184"/>
      <c r="DH852" s="184"/>
      <c r="DI852" s="184"/>
      <c r="DJ852" s="184"/>
      <c r="DK852" s="184"/>
      <c r="DL852" s="184"/>
      <c r="DM852" s="184"/>
      <c r="DN852" s="184"/>
      <c r="DO852" s="184"/>
      <c r="DP852" s="184"/>
      <c r="DQ852" s="184"/>
      <c r="DR852" s="184"/>
      <c r="DS852" s="184"/>
      <c r="DT852" s="184"/>
      <c r="DU852" s="184"/>
      <c r="DV852" s="184"/>
      <c r="DW852" s="184"/>
      <c r="DX852" s="184"/>
      <c r="DY852" s="184"/>
      <c r="DZ852" s="184"/>
      <c r="EA852" s="184"/>
      <c r="EB852" s="184"/>
      <c r="EC852" s="184"/>
      <c r="ED852" s="184"/>
      <c r="EE852" s="184"/>
      <c r="EF852" s="184"/>
      <c r="EG852" s="184"/>
      <c r="EH852" s="184"/>
      <c r="EI852" s="184"/>
      <c r="EJ852" s="184"/>
      <c r="EK852" s="184"/>
      <c r="EL852" s="184"/>
      <c r="EM852" s="184"/>
      <c r="EN852" s="184"/>
      <c r="EO852" s="184"/>
      <c r="EP852" s="184"/>
      <c r="EQ852" s="184"/>
      <c r="ER852" s="184"/>
      <c r="ES852" s="184"/>
      <c r="ET852" s="184"/>
      <c r="EU852" s="184"/>
      <c r="EV852" s="184"/>
      <c r="EW852" s="184"/>
      <c r="EX852" s="184"/>
      <c r="EY852" s="184"/>
      <c r="EZ852" s="184"/>
      <c r="FA852" s="184"/>
      <c r="FB852" s="184"/>
      <c r="FC852" s="184"/>
      <c r="FD852" s="184"/>
      <c r="FE852" s="184"/>
      <c r="FF852" s="184"/>
      <c r="FG852" s="184"/>
      <c r="FH852" s="184"/>
      <c r="FI852" s="184"/>
      <c r="FJ852" s="184"/>
      <c r="FK852" s="184"/>
      <c r="FL852" s="184"/>
      <c r="FM852" s="184"/>
      <c r="FN852" s="184"/>
      <c r="FO852" s="184"/>
      <c r="FP852" s="184"/>
      <c r="FQ852" s="184"/>
      <c r="FR852" s="184"/>
      <c r="FS852" s="184"/>
      <c r="FT852" s="184"/>
      <c r="FU852" s="184"/>
      <c r="FV852" s="184"/>
      <c r="FW852" s="184"/>
      <c r="FX852" s="184"/>
      <c r="FY852" s="184"/>
      <c r="FZ852" s="184"/>
      <c r="GA852" s="184"/>
      <c r="GB852" s="184"/>
      <c r="GC852" s="184"/>
      <c r="GD852" s="184"/>
      <c r="GE852" s="184"/>
      <c r="GF852" s="184"/>
      <c r="GG852" s="184"/>
      <c r="GH852" s="184"/>
      <c r="GI852" s="184"/>
      <c r="GJ852" s="184"/>
      <c r="GK852" s="184"/>
      <c r="GL852" s="184"/>
      <c r="GM852" s="184"/>
      <c r="GN852" s="184"/>
      <c r="GO852" s="184"/>
      <c r="GP852" s="184"/>
      <c r="GQ852" s="184"/>
      <c r="GR852" s="184"/>
      <c r="GS852" s="184"/>
      <c r="GT852" s="184"/>
      <c r="GU852" s="184"/>
      <c r="GV852" s="184"/>
      <c r="GW852" s="184"/>
      <c r="GX852" s="184"/>
      <c r="GY852" s="184"/>
      <c r="GZ852" s="184"/>
      <c r="HA852" s="184"/>
      <c r="HB852" s="184"/>
      <c r="HC852" s="184"/>
      <c r="HD852" s="184"/>
      <c r="HE852" s="184"/>
      <c r="HF852" s="184"/>
      <c r="HG852" s="184"/>
      <c r="HH852" s="184"/>
      <c r="HI852" s="184"/>
      <c r="HJ852" s="184"/>
      <c r="HK852" s="578"/>
      <c r="HL852" s="185"/>
    </row>
    <row r="853" spans="1:220">
      <c r="A853" s="284"/>
      <c r="B853" s="285"/>
      <c r="C853" s="286"/>
      <c r="D853" s="287"/>
      <c r="E853" s="288"/>
      <c r="F853" s="289"/>
      <c r="G853" s="289"/>
      <c r="H853" s="289"/>
      <c r="I853" s="289"/>
      <c r="J853" s="289"/>
      <c r="K853" s="289"/>
      <c r="L853" s="289"/>
      <c r="M853" s="572"/>
      <c r="N853" s="572"/>
      <c r="O853" s="572"/>
      <c r="P853" s="572"/>
      <c r="Q853" s="572"/>
      <c r="R853" s="572"/>
      <c r="S853" s="184"/>
      <c r="T853" s="184"/>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c r="BD853" s="184"/>
      <c r="BE853" s="184"/>
      <c r="BF853" s="184"/>
      <c r="BG853" s="184"/>
      <c r="BH853" s="184"/>
      <c r="BI853" s="184"/>
      <c r="BJ853" s="184"/>
      <c r="BK853" s="184"/>
      <c r="BL853" s="184"/>
      <c r="BM853" s="184"/>
      <c r="BN853" s="184"/>
      <c r="BO853" s="184"/>
      <c r="BP853" s="184"/>
      <c r="BQ853" s="184"/>
      <c r="BR853" s="184"/>
      <c r="BS853" s="184"/>
      <c r="BT853" s="184"/>
      <c r="BU853" s="184"/>
      <c r="BV853" s="184"/>
      <c r="BW853" s="184"/>
      <c r="BX853" s="184"/>
      <c r="BY853" s="184"/>
      <c r="BZ853" s="184"/>
      <c r="CA853" s="184"/>
      <c r="CB853" s="184"/>
      <c r="CC853" s="184"/>
      <c r="CD853" s="184"/>
      <c r="CE853" s="184"/>
      <c r="CF853" s="184"/>
      <c r="CG853" s="184"/>
      <c r="CH853" s="184"/>
      <c r="CI853" s="184"/>
      <c r="CJ853" s="184"/>
      <c r="CK853" s="184"/>
      <c r="CL853" s="184"/>
      <c r="CM853" s="184"/>
      <c r="CN853" s="184"/>
      <c r="CO853" s="184"/>
      <c r="CP853" s="184"/>
      <c r="CQ853" s="184"/>
      <c r="CR853" s="184"/>
      <c r="CS853" s="184"/>
      <c r="CT853" s="184"/>
      <c r="CU853" s="184"/>
      <c r="CV853" s="184"/>
      <c r="CW853" s="184"/>
      <c r="CX853" s="184"/>
      <c r="CY853" s="184"/>
      <c r="CZ853" s="184"/>
      <c r="DA853" s="184"/>
      <c r="DB853" s="184"/>
      <c r="DC853" s="184"/>
      <c r="DD853" s="184"/>
      <c r="DE853" s="184"/>
      <c r="DF853" s="184"/>
      <c r="DG853" s="184"/>
      <c r="DH853" s="184"/>
      <c r="DI853" s="184"/>
      <c r="DJ853" s="184"/>
      <c r="DK853" s="184"/>
      <c r="DL853" s="184"/>
      <c r="DM853" s="184"/>
      <c r="DN853" s="184"/>
      <c r="DO853" s="184"/>
      <c r="DP853" s="184"/>
      <c r="DQ853" s="184"/>
      <c r="DR853" s="184"/>
      <c r="DS853" s="184"/>
      <c r="DT853" s="184"/>
      <c r="DU853" s="184"/>
      <c r="DV853" s="184"/>
      <c r="DW853" s="184"/>
      <c r="DX853" s="184"/>
      <c r="DY853" s="184"/>
      <c r="DZ853" s="184"/>
      <c r="EA853" s="184"/>
      <c r="EB853" s="184"/>
      <c r="EC853" s="184"/>
      <c r="ED853" s="184"/>
      <c r="EE853" s="184"/>
      <c r="EF853" s="184"/>
      <c r="EG853" s="184"/>
      <c r="EH853" s="184"/>
      <c r="EI853" s="184"/>
      <c r="EJ853" s="184"/>
      <c r="EK853" s="184"/>
      <c r="EL853" s="184"/>
      <c r="EM853" s="184"/>
      <c r="EN853" s="184"/>
      <c r="EO853" s="184"/>
      <c r="EP853" s="184"/>
      <c r="EQ853" s="184"/>
      <c r="ER853" s="184"/>
      <c r="ES853" s="184"/>
      <c r="ET853" s="184"/>
      <c r="EU853" s="184"/>
      <c r="EV853" s="184"/>
      <c r="EW853" s="184"/>
      <c r="EX853" s="184"/>
      <c r="EY853" s="184"/>
      <c r="EZ853" s="184"/>
      <c r="FA853" s="184"/>
      <c r="FB853" s="184"/>
      <c r="FC853" s="184"/>
      <c r="FD853" s="184"/>
      <c r="FE853" s="184"/>
      <c r="FF853" s="184"/>
      <c r="FG853" s="184"/>
      <c r="FH853" s="184"/>
      <c r="FI853" s="184"/>
      <c r="FJ853" s="184"/>
      <c r="FK853" s="184"/>
      <c r="FL853" s="184"/>
      <c r="FM853" s="184"/>
      <c r="FN853" s="184"/>
      <c r="FO853" s="184"/>
      <c r="FP853" s="184"/>
      <c r="FQ853" s="184"/>
      <c r="FR853" s="184"/>
      <c r="FS853" s="184"/>
      <c r="FT853" s="184"/>
      <c r="FU853" s="184"/>
      <c r="FV853" s="184"/>
      <c r="FW853" s="184"/>
      <c r="FX853" s="184"/>
      <c r="FY853" s="184"/>
      <c r="FZ853" s="184"/>
      <c r="GA853" s="184"/>
      <c r="GB853" s="184"/>
      <c r="GC853" s="184"/>
      <c r="GD853" s="184"/>
      <c r="GE853" s="184"/>
      <c r="GF853" s="184"/>
      <c r="GG853" s="184"/>
      <c r="GH853" s="184"/>
      <c r="GI853" s="184"/>
      <c r="GJ853" s="184"/>
      <c r="GK853" s="184"/>
      <c r="GL853" s="184"/>
      <c r="GM853" s="184"/>
      <c r="GN853" s="184"/>
      <c r="GO853" s="184"/>
      <c r="GP853" s="184"/>
      <c r="GQ853" s="184"/>
      <c r="GR853" s="184"/>
      <c r="GS853" s="184"/>
      <c r="GT853" s="184"/>
      <c r="GU853" s="184"/>
      <c r="GV853" s="184"/>
      <c r="GW853" s="184"/>
      <c r="GX853" s="184"/>
      <c r="GY853" s="184"/>
      <c r="GZ853" s="184"/>
      <c r="HA853" s="184"/>
      <c r="HB853" s="184"/>
      <c r="HC853" s="184"/>
      <c r="HD853" s="184"/>
      <c r="HE853" s="184"/>
      <c r="HF853" s="184"/>
      <c r="HG853" s="184"/>
      <c r="HH853" s="184"/>
      <c r="HI853" s="184"/>
      <c r="HJ853" s="184"/>
      <c r="HK853" s="578"/>
      <c r="HL853" s="185"/>
    </row>
    <row r="854" spans="1:220">
      <c r="A854" s="284"/>
      <c r="B854" s="285"/>
      <c r="C854" s="286"/>
      <c r="D854" s="287"/>
      <c r="E854" s="288"/>
      <c r="F854" s="289"/>
      <c r="G854" s="289"/>
      <c r="H854" s="289"/>
      <c r="I854" s="289"/>
      <c r="J854" s="289"/>
      <c r="K854" s="289"/>
      <c r="L854" s="289"/>
      <c r="M854" s="572"/>
      <c r="N854" s="572"/>
      <c r="O854" s="572"/>
      <c r="P854" s="572"/>
      <c r="Q854" s="572"/>
      <c r="R854" s="572"/>
      <c r="S854" s="184"/>
      <c r="T854" s="184"/>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c r="BD854" s="184"/>
      <c r="BE854" s="184"/>
      <c r="BF854" s="184"/>
      <c r="BG854" s="184"/>
      <c r="BH854" s="184"/>
      <c r="BI854" s="184"/>
      <c r="BJ854" s="184"/>
      <c r="BK854" s="184"/>
      <c r="BL854" s="184"/>
      <c r="BM854" s="184"/>
      <c r="BN854" s="184"/>
      <c r="BO854" s="184"/>
      <c r="BP854" s="184"/>
      <c r="BQ854" s="184"/>
      <c r="BR854" s="184"/>
      <c r="BS854" s="184"/>
      <c r="BT854" s="184"/>
      <c r="BU854" s="184"/>
      <c r="BV854" s="184"/>
      <c r="BW854" s="184"/>
      <c r="BX854" s="184"/>
      <c r="BY854" s="184"/>
      <c r="BZ854" s="184"/>
      <c r="CA854" s="184"/>
      <c r="CB854" s="184"/>
      <c r="CC854" s="184"/>
      <c r="CD854" s="184"/>
      <c r="CE854" s="184"/>
      <c r="CF854" s="184"/>
      <c r="CG854" s="184"/>
      <c r="CH854" s="184"/>
      <c r="CI854" s="184"/>
      <c r="CJ854" s="184"/>
      <c r="CK854" s="184"/>
      <c r="CL854" s="184"/>
      <c r="CM854" s="184"/>
      <c r="CN854" s="184"/>
      <c r="CO854" s="184"/>
      <c r="CP854" s="184"/>
      <c r="CQ854" s="184"/>
      <c r="CR854" s="184"/>
      <c r="CS854" s="184"/>
      <c r="CT854" s="184"/>
      <c r="CU854" s="184"/>
      <c r="CV854" s="184"/>
      <c r="CW854" s="184"/>
      <c r="CX854" s="184"/>
      <c r="CY854" s="184"/>
      <c r="CZ854" s="184"/>
      <c r="DA854" s="184"/>
      <c r="DB854" s="184"/>
      <c r="DC854" s="184"/>
      <c r="DD854" s="184"/>
      <c r="DE854" s="184"/>
      <c r="DF854" s="184"/>
      <c r="DG854" s="184"/>
      <c r="DH854" s="184"/>
      <c r="DI854" s="184"/>
      <c r="DJ854" s="184"/>
      <c r="DK854" s="184"/>
      <c r="DL854" s="184"/>
      <c r="DM854" s="184"/>
      <c r="DN854" s="184"/>
      <c r="DO854" s="184"/>
      <c r="DP854" s="184"/>
      <c r="DQ854" s="184"/>
      <c r="DR854" s="184"/>
      <c r="DS854" s="184"/>
      <c r="DT854" s="184"/>
      <c r="DU854" s="184"/>
      <c r="DV854" s="184"/>
      <c r="DW854" s="184"/>
      <c r="DX854" s="184"/>
      <c r="DY854" s="184"/>
      <c r="DZ854" s="184"/>
      <c r="EA854" s="184"/>
      <c r="EB854" s="184"/>
      <c r="EC854" s="184"/>
      <c r="ED854" s="184"/>
      <c r="EE854" s="184"/>
      <c r="EF854" s="184"/>
      <c r="EG854" s="184"/>
      <c r="EH854" s="184"/>
      <c r="EI854" s="184"/>
      <c r="EJ854" s="184"/>
      <c r="EK854" s="184"/>
      <c r="EL854" s="184"/>
      <c r="EM854" s="184"/>
      <c r="EN854" s="184"/>
      <c r="EO854" s="184"/>
      <c r="EP854" s="184"/>
      <c r="EQ854" s="184"/>
      <c r="ER854" s="184"/>
      <c r="ES854" s="184"/>
      <c r="ET854" s="184"/>
      <c r="EU854" s="184"/>
      <c r="EV854" s="184"/>
      <c r="EW854" s="184"/>
      <c r="EX854" s="184"/>
      <c r="EY854" s="184"/>
      <c r="EZ854" s="184"/>
      <c r="FA854" s="184"/>
      <c r="FB854" s="184"/>
      <c r="FC854" s="184"/>
      <c r="FD854" s="184"/>
      <c r="FE854" s="184"/>
      <c r="FF854" s="184"/>
      <c r="FG854" s="184"/>
      <c r="FH854" s="184"/>
      <c r="FI854" s="184"/>
      <c r="FJ854" s="184"/>
      <c r="FK854" s="184"/>
      <c r="FL854" s="184"/>
      <c r="FM854" s="184"/>
      <c r="FN854" s="184"/>
      <c r="FO854" s="184"/>
      <c r="FP854" s="184"/>
      <c r="FQ854" s="184"/>
      <c r="FR854" s="184"/>
      <c r="FS854" s="184"/>
      <c r="FT854" s="184"/>
      <c r="FU854" s="184"/>
      <c r="FV854" s="184"/>
      <c r="FW854" s="184"/>
      <c r="FX854" s="184"/>
      <c r="FY854" s="184"/>
      <c r="FZ854" s="184"/>
      <c r="GA854" s="184"/>
      <c r="GB854" s="184"/>
      <c r="GC854" s="184"/>
      <c r="GD854" s="184"/>
      <c r="GE854" s="184"/>
      <c r="GF854" s="184"/>
      <c r="GG854" s="184"/>
      <c r="GH854" s="184"/>
      <c r="GI854" s="184"/>
      <c r="GJ854" s="184"/>
      <c r="GK854" s="184"/>
      <c r="GL854" s="184"/>
      <c r="GM854" s="184"/>
      <c r="GN854" s="184"/>
      <c r="GO854" s="184"/>
      <c r="GP854" s="184"/>
      <c r="GQ854" s="184"/>
      <c r="GR854" s="184"/>
      <c r="GS854" s="184"/>
      <c r="GT854" s="184"/>
      <c r="GU854" s="184"/>
      <c r="GV854" s="184"/>
      <c r="GW854" s="184"/>
      <c r="GX854" s="184"/>
      <c r="GY854" s="184"/>
      <c r="GZ854" s="184"/>
      <c r="HA854" s="184"/>
      <c r="HB854" s="184"/>
      <c r="HC854" s="184"/>
      <c r="HD854" s="184"/>
      <c r="HE854" s="184"/>
      <c r="HF854" s="184"/>
      <c r="HG854" s="184"/>
      <c r="HH854" s="184"/>
      <c r="HI854" s="184"/>
      <c r="HJ854" s="184"/>
      <c r="HK854" s="578"/>
      <c r="HL854" s="185"/>
    </row>
    <row r="855" spans="1:220">
      <c r="A855" s="284"/>
      <c r="B855" s="285"/>
      <c r="C855" s="286"/>
      <c r="D855" s="287"/>
      <c r="E855" s="288"/>
      <c r="F855" s="289"/>
      <c r="G855" s="289"/>
      <c r="H855" s="289"/>
      <c r="I855" s="289"/>
      <c r="J855" s="289"/>
      <c r="K855" s="289"/>
      <c r="L855" s="289"/>
      <c r="M855" s="572"/>
      <c r="N855" s="572"/>
      <c r="O855" s="572"/>
      <c r="P855" s="572"/>
      <c r="Q855" s="572"/>
      <c r="R855" s="572"/>
      <c r="S855" s="184"/>
      <c r="T855" s="184"/>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c r="BW855" s="184"/>
      <c r="BX855" s="184"/>
      <c r="BY855" s="184"/>
      <c r="BZ855" s="184"/>
      <c r="CA855" s="184"/>
      <c r="CB855" s="184"/>
      <c r="CC855" s="184"/>
      <c r="CD855" s="184"/>
      <c r="CE855" s="184"/>
      <c r="CF855" s="184"/>
      <c r="CG855" s="184"/>
      <c r="CH855" s="184"/>
      <c r="CI855" s="184"/>
      <c r="CJ855" s="184"/>
      <c r="CK855" s="184"/>
      <c r="CL855" s="184"/>
      <c r="CM855" s="184"/>
      <c r="CN855" s="184"/>
      <c r="CO855" s="184"/>
      <c r="CP855" s="184"/>
      <c r="CQ855" s="184"/>
      <c r="CR855" s="184"/>
      <c r="CS855" s="184"/>
      <c r="CT855" s="184"/>
      <c r="CU855" s="184"/>
      <c r="CV855" s="184"/>
      <c r="CW855" s="184"/>
      <c r="CX855" s="184"/>
      <c r="CY855" s="184"/>
      <c r="CZ855" s="184"/>
      <c r="DA855" s="184"/>
      <c r="DB855" s="184"/>
      <c r="DC855" s="184"/>
      <c r="DD855" s="184"/>
      <c r="DE855" s="184"/>
      <c r="DF855" s="184"/>
      <c r="DG855" s="184"/>
      <c r="DH855" s="184"/>
      <c r="DI855" s="184"/>
      <c r="DJ855" s="184"/>
      <c r="DK855" s="184"/>
      <c r="DL855" s="184"/>
      <c r="DM855" s="184"/>
      <c r="DN855" s="184"/>
      <c r="DO855" s="184"/>
      <c r="DP855" s="184"/>
      <c r="DQ855" s="184"/>
      <c r="DR855" s="184"/>
      <c r="DS855" s="184"/>
      <c r="DT855" s="184"/>
      <c r="DU855" s="184"/>
      <c r="DV855" s="184"/>
      <c r="DW855" s="184"/>
      <c r="DX855" s="184"/>
      <c r="DY855" s="184"/>
      <c r="DZ855" s="184"/>
      <c r="EA855" s="184"/>
      <c r="EB855" s="184"/>
      <c r="EC855" s="184"/>
      <c r="ED855" s="184"/>
      <c r="EE855" s="184"/>
      <c r="EF855" s="184"/>
      <c r="EG855" s="184"/>
      <c r="EH855" s="184"/>
      <c r="EI855" s="184"/>
      <c r="EJ855" s="184"/>
      <c r="EK855" s="184"/>
      <c r="EL855" s="184"/>
      <c r="EM855" s="184"/>
      <c r="EN855" s="184"/>
      <c r="EO855" s="184"/>
      <c r="EP855" s="184"/>
      <c r="EQ855" s="184"/>
      <c r="ER855" s="184"/>
      <c r="ES855" s="184"/>
      <c r="ET855" s="184"/>
      <c r="EU855" s="184"/>
      <c r="EV855" s="184"/>
      <c r="EW855" s="184"/>
      <c r="EX855" s="184"/>
      <c r="EY855" s="184"/>
      <c r="EZ855" s="184"/>
      <c r="FA855" s="184"/>
      <c r="FB855" s="184"/>
      <c r="FC855" s="184"/>
      <c r="FD855" s="184"/>
      <c r="FE855" s="184"/>
      <c r="FF855" s="184"/>
      <c r="FG855" s="184"/>
      <c r="FH855" s="184"/>
      <c r="FI855" s="184"/>
      <c r="FJ855" s="184"/>
      <c r="FK855" s="184"/>
      <c r="FL855" s="184"/>
      <c r="FM855" s="184"/>
      <c r="FN855" s="184"/>
      <c r="FO855" s="184"/>
      <c r="FP855" s="184"/>
      <c r="FQ855" s="184"/>
      <c r="FR855" s="184"/>
      <c r="FS855" s="184"/>
      <c r="FT855" s="184"/>
      <c r="FU855" s="184"/>
      <c r="FV855" s="184"/>
      <c r="FW855" s="184"/>
      <c r="FX855" s="184"/>
      <c r="FY855" s="184"/>
      <c r="FZ855" s="184"/>
      <c r="GA855" s="184"/>
      <c r="GB855" s="184"/>
      <c r="GC855" s="184"/>
      <c r="GD855" s="184"/>
      <c r="GE855" s="184"/>
      <c r="GF855" s="184"/>
      <c r="GG855" s="184"/>
      <c r="GH855" s="184"/>
      <c r="GI855" s="184"/>
      <c r="GJ855" s="184"/>
      <c r="GK855" s="184"/>
      <c r="GL855" s="184"/>
      <c r="GM855" s="184"/>
      <c r="GN855" s="184"/>
      <c r="GO855" s="184"/>
      <c r="GP855" s="184"/>
      <c r="GQ855" s="184"/>
      <c r="GR855" s="184"/>
      <c r="GS855" s="184"/>
      <c r="GT855" s="184"/>
      <c r="GU855" s="184"/>
      <c r="GV855" s="184"/>
      <c r="GW855" s="184"/>
      <c r="GX855" s="184"/>
      <c r="GY855" s="184"/>
      <c r="GZ855" s="184"/>
      <c r="HA855" s="184"/>
      <c r="HB855" s="184"/>
      <c r="HC855" s="184"/>
      <c r="HD855" s="184"/>
      <c r="HE855" s="184"/>
      <c r="HF855" s="184"/>
      <c r="HG855" s="184"/>
      <c r="HH855" s="184"/>
      <c r="HI855" s="184"/>
      <c r="HJ855" s="184"/>
      <c r="HK855" s="578"/>
      <c r="HL855" s="185"/>
    </row>
    <row r="856" spans="1:220">
      <c r="A856" s="284"/>
      <c r="B856" s="285"/>
      <c r="C856" s="286"/>
      <c r="D856" s="287"/>
      <c r="E856" s="288"/>
      <c r="F856" s="289"/>
      <c r="G856" s="289"/>
      <c r="H856" s="289"/>
      <c r="I856" s="289"/>
      <c r="J856" s="289"/>
      <c r="K856" s="289"/>
      <c r="L856" s="289"/>
      <c r="M856" s="572"/>
      <c r="N856" s="572"/>
      <c r="O856" s="572"/>
      <c r="P856" s="572"/>
      <c r="Q856" s="572"/>
      <c r="R856" s="572"/>
      <c r="S856" s="184"/>
      <c r="T856" s="184"/>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c r="BD856" s="184"/>
      <c r="BE856" s="184"/>
      <c r="BF856" s="184"/>
      <c r="BG856" s="184"/>
      <c r="BH856" s="184"/>
      <c r="BI856" s="184"/>
      <c r="BJ856" s="184"/>
      <c r="BK856" s="184"/>
      <c r="BL856" s="184"/>
      <c r="BM856" s="184"/>
      <c r="BN856" s="184"/>
      <c r="BO856" s="184"/>
      <c r="BP856" s="184"/>
      <c r="BQ856" s="184"/>
      <c r="BR856" s="184"/>
      <c r="BS856" s="184"/>
      <c r="BT856" s="184"/>
      <c r="BU856" s="184"/>
      <c r="BV856" s="184"/>
      <c r="BW856" s="184"/>
      <c r="BX856" s="184"/>
      <c r="BY856" s="184"/>
      <c r="BZ856" s="184"/>
      <c r="CA856" s="184"/>
      <c r="CB856" s="184"/>
      <c r="CC856" s="184"/>
      <c r="CD856" s="184"/>
      <c r="CE856" s="184"/>
      <c r="CF856" s="184"/>
      <c r="CG856" s="184"/>
      <c r="CH856" s="184"/>
      <c r="CI856" s="184"/>
      <c r="CJ856" s="184"/>
      <c r="CK856" s="184"/>
      <c r="CL856" s="184"/>
      <c r="CM856" s="184"/>
      <c r="CN856" s="184"/>
      <c r="CO856" s="184"/>
      <c r="CP856" s="184"/>
      <c r="CQ856" s="184"/>
      <c r="CR856" s="184"/>
      <c r="CS856" s="184"/>
      <c r="CT856" s="184"/>
      <c r="CU856" s="184"/>
      <c r="CV856" s="184"/>
      <c r="CW856" s="184"/>
      <c r="CX856" s="184"/>
      <c r="CY856" s="184"/>
      <c r="CZ856" s="184"/>
      <c r="DA856" s="184"/>
      <c r="DB856" s="184"/>
      <c r="DC856" s="184"/>
      <c r="DD856" s="184"/>
      <c r="DE856" s="184"/>
      <c r="DF856" s="184"/>
      <c r="DG856" s="184"/>
      <c r="DH856" s="184"/>
      <c r="DI856" s="184"/>
      <c r="DJ856" s="184"/>
      <c r="DK856" s="184"/>
      <c r="DL856" s="184"/>
      <c r="DM856" s="184"/>
      <c r="DN856" s="184"/>
      <c r="DO856" s="184"/>
      <c r="DP856" s="184"/>
      <c r="DQ856" s="184"/>
      <c r="DR856" s="184"/>
      <c r="DS856" s="184"/>
      <c r="DT856" s="184"/>
      <c r="DU856" s="184"/>
      <c r="DV856" s="184"/>
      <c r="DW856" s="184"/>
      <c r="DX856" s="184"/>
      <c r="DY856" s="184"/>
      <c r="DZ856" s="184"/>
      <c r="EA856" s="184"/>
      <c r="EB856" s="184"/>
      <c r="EC856" s="184"/>
      <c r="ED856" s="184"/>
      <c r="EE856" s="184"/>
      <c r="EF856" s="184"/>
      <c r="EG856" s="184"/>
      <c r="EH856" s="184"/>
      <c r="EI856" s="184"/>
      <c r="EJ856" s="184"/>
      <c r="EK856" s="184"/>
      <c r="EL856" s="184"/>
      <c r="EM856" s="184"/>
      <c r="EN856" s="184"/>
      <c r="EO856" s="184"/>
      <c r="EP856" s="184"/>
      <c r="EQ856" s="184"/>
      <c r="ER856" s="184"/>
      <c r="ES856" s="184"/>
      <c r="ET856" s="184"/>
      <c r="EU856" s="184"/>
      <c r="EV856" s="184"/>
      <c r="EW856" s="184"/>
      <c r="EX856" s="184"/>
      <c r="EY856" s="184"/>
      <c r="EZ856" s="184"/>
      <c r="FA856" s="184"/>
      <c r="FB856" s="184"/>
      <c r="FC856" s="184"/>
      <c r="FD856" s="184"/>
      <c r="FE856" s="184"/>
      <c r="FF856" s="184"/>
      <c r="FG856" s="184"/>
      <c r="FH856" s="184"/>
      <c r="FI856" s="184"/>
      <c r="FJ856" s="184"/>
      <c r="FK856" s="184"/>
      <c r="FL856" s="184"/>
      <c r="FM856" s="184"/>
      <c r="FN856" s="184"/>
      <c r="FO856" s="184"/>
      <c r="FP856" s="184"/>
      <c r="FQ856" s="184"/>
      <c r="FR856" s="184"/>
      <c r="FS856" s="184"/>
      <c r="FT856" s="184"/>
      <c r="FU856" s="184"/>
      <c r="FV856" s="184"/>
      <c r="FW856" s="184"/>
      <c r="FX856" s="184"/>
      <c r="FY856" s="184"/>
      <c r="FZ856" s="184"/>
      <c r="GA856" s="184"/>
      <c r="GB856" s="184"/>
      <c r="GC856" s="184"/>
      <c r="GD856" s="184"/>
      <c r="GE856" s="184"/>
      <c r="GF856" s="184"/>
      <c r="GG856" s="184"/>
      <c r="GH856" s="184"/>
      <c r="GI856" s="184"/>
      <c r="GJ856" s="184"/>
      <c r="GK856" s="184"/>
      <c r="GL856" s="184"/>
      <c r="GM856" s="184"/>
      <c r="GN856" s="184"/>
      <c r="GO856" s="184"/>
      <c r="GP856" s="184"/>
      <c r="GQ856" s="184"/>
      <c r="GR856" s="184"/>
      <c r="GS856" s="184"/>
      <c r="GT856" s="184"/>
      <c r="GU856" s="184"/>
      <c r="GV856" s="184"/>
      <c r="GW856" s="184"/>
      <c r="GX856" s="184"/>
      <c r="GY856" s="184"/>
      <c r="GZ856" s="184"/>
      <c r="HA856" s="184"/>
      <c r="HB856" s="184"/>
      <c r="HC856" s="184"/>
      <c r="HD856" s="184"/>
      <c r="HE856" s="184"/>
      <c r="HF856" s="184"/>
      <c r="HG856" s="184"/>
      <c r="HH856" s="184"/>
      <c r="HI856" s="184"/>
      <c r="HJ856" s="184"/>
      <c r="HK856" s="578"/>
      <c r="HL856" s="185"/>
    </row>
    <row r="857" spans="1:220">
      <c r="A857" s="284"/>
      <c r="B857" s="285"/>
      <c r="C857" s="286"/>
      <c r="D857" s="287"/>
      <c r="E857" s="288"/>
      <c r="F857" s="289"/>
      <c r="G857" s="289"/>
      <c r="H857" s="289"/>
      <c r="I857" s="289"/>
      <c r="J857" s="289"/>
      <c r="K857" s="289"/>
      <c r="L857" s="289"/>
      <c r="M857" s="572"/>
      <c r="N857" s="572"/>
      <c r="O857" s="572"/>
      <c r="P857" s="572"/>
      <c r="Q857" s="572"/>
      <c r="R857" s="572"/>
      <c r="S857" s="184"/>
      <c r="T857" s="184"/>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c r="BD857" s="184"/>
      <c r="BE857" s="184"/>
      <c r="BF857" s="184"/>
      <c r="BG857" s="184"/>
      <c r="BH857" s="184"/>
      <c r="BI857" s="184"/>
      <c r="BJ857" s="184"/>
      <c r="BK857" s="184"/>
      <c r="BL857" s="184"/>
      <c r="BM857" s="184"/>
      <c r="BN857" s="184"/>
      <c r="BO857" s="184"/>
      <c r="BP857" s="184"/>
      <c r="BQ857" s="184"/>
      <c r="BR857" s="184"/>
      <c r="BS857" s="184"/>
      <c r="BT857" s="184"/>
      <c r="BU857" s="184"/>
      <c r="BV857" s="184"/>
      <c r="BW857" s="184"/>
      <c r="BX857" s="184"/>
      <c r="BY857" s="184"/>
      <c r="BZ857" s="184"/>
      <c r="CA857" s="184"/>
      <c r="CB857" s="184"/>
      <c r="CC857" s="184"/>
      <c r="CD857" s="184"/>
      <c r="CE857" s="184"/>
      <c r="CF857" s="184"/>
      <c r="CG857" s="184"/>
      <c r="CH857" s="184"/>
      <c r="CI857" s="184"/>
      <c r="CJ857" s="184"/>
      <c r="CK857" s="184"/>
      <c r="CL857" s="184"/>
      <c r="CM857" s="184"/>
      <c r="CN857" s="184"/>
      <c r="CO857" s="184"/>
      <c r="CP857" s="184"/>
      <c r="CQ857" s="184"/>
      <c r="CR857" s="184"/>
      <c r="CS857" s="184"/>
      <c r="CT857" s="184"/>
      <c r="CU857" s="184"/>
      <c r="CV857" s="184"/>
      <c r="CW857" s="184"/>
      <c r="CX857" s="184"/>
      <c r="CY857" s="184"/>
      <c r="CZ857" s="184"/>
      <c r="DA857" s="184"/>
      <c r="DB857" s="184"/>
      <c r="DC857" s="184"/>
      <c r="DD857" s="184"/>
      <c r="DE857" s="184"/>
      <c r="DF857" s="184"/>
      <c r="DG857" s="184"/>
      <c r="DH857" s="184"/>
      <c r="DI857" s="184"/>
      <c r="DJ857" s="184"/>
      <c r="DK857" s="184"/>
      <c r="DL857" s="184"/>
      <c r="DM857" s="184"/>
      <c r="DN857" s="184"/>
      <c r="DO857" s="184"/>
      <c r="DP857" s="184"/>
      <c r="DQ857" s="184"/>
      <c r="DR857" s="184"/>
      <c r="DS857" s="184"/>
      <c r="DT857" s="184"/>
      <c r="DU857" s="184"/>
      <c r="DV857" s="184"/>
      <c r="DW857" s="184"/>
      <c r="DX857" s="184"/>
      <c r="DY857" s="184"/>
      <c r="DZ857" s="184"/>
      <c r="EA857" s="184"/>
      <c r="EB857" s="184"/>
      <c r="EC857" s="184"/>
      <c r="ED857" s="184"/>
      <c r="EE857" s="184"/>
      <c r="EF857" s="184"/>
      <c r="EG857" s="184"/>
      <c r="EH857" s="184"/>
      <c r="EI857" s="184"/>
      <c r="EJ857" s="184"/>
      <c r="EK857" s="184"/>
      <c r="EL857" s="184"/>
      <c r="EM857" s="184"/>
      <c r="EN857" s="184"/>
      <c r="EO857" s="184"/>
      <c r="EP857" s="184"/>
      <c r="EQ857" s="184"/>
      <c r="ER857" s="184"/>
      <c r="ES857" s="184"/>
      <c r="ET857" s="184"/>
      <c r="EU857" s="184"/>
      <c r="EV857" s="184"/>
      <c r="EW857" s="184"/>
      <c r="EX857" s="184"/>
      <c r="EY857" s="184"/>
      <c r="EZ857" s="184"/>
      <c r="FA857" s="184"/>
      <c r="FB857" s="184"/>
      <c r="FC857" s="184"/>
      <c r="FD857" s="184"/>
      <c r="FE857" s="184"/>
      <c r="FF857" s="184"/>
      <c r="FG857" s="184"/>
      <c r="FH857" s="184"/>
      <c r="FI857" s="184"/>
      <c r="FJ857" s="184"/>
      <c r="FK857" s="184"/>
      <c r="FL857" s="184"/>
      <c r="FM857" s="184"/>
      <c r="FN857" s="184"/>
      <c r="FO857" s="184"/>
      <c r="FP857" s="184"/>
      <c r="FQ857" s="184"/>
      <c r="FR857" s="184"/>
      <c r="FS857" s="184"/>
      <c r="FT857" s="184"/>
      <c r="FU857" s="184"/>
      <c r="FV857" s="184"/>
      <c r="FW857" s="184"/>
      <c r="FX857" s="184"/>
      <c r="FY857" s="184"/>
      <c r="FZ857" s="184"/>
      <c r="GA857" s="184"/>
      <c r="GB857" s="184"/>
      <c r="GC857" s="184"/>
      <c r="GD857" s="184"/>
      <c r="GE857" s="184"/>
      <c r="GF857" s="184"/>
      <c r="GG857" s="184"/>
      <c r="GH857" s="184"/>
      <c r="GI857" s="184"/>
      <c r="GJ857" s="184"/>
      <c r="GK857" s="184"/>
      <c r="GL857" s="184"/>
      <c r="GM857" s="184"/>
      <c r="GN857" s="184"/>
      <c r="GO857" s="184"/>
      <c r="GP857" s="184"/>
      <c r="GQ857" s="184"/>
      <c r="GR857" s="184"/>
      <c r="GS857" s="184"/>
      <c r="GT857" s="184"/>
      <c r="GU857" s="184"/>
      <c r="GV857" s="184"/>
      <c r="GW857" s="184"/>
      <c r="GX857" s="184"/>
      <c r="GY857" s="184"/>
      <c r="GZ857" s="184"/>
      <c r="HA857" s="184"/>
      <c r="HB857" s="184"/>
      <c r="HC857" s="184"/>
      <c r="HD857" s="184"/>
      <c r="HE857" s="184"/>
      <c r="HF857" s="184"/>
      <c r="HG857" s="184"/>
      <c r="HH857" s="184"/>
      <c r="HI857" s="184"/>
      <c r="HJ857" s="184"/>
      <c r="HK857" s="578"/>
      <c r="HL857" s="185"/>
    </row>
    <row r="858" spans="1:220">
      <c r="A858" s="284"/>
      <c r="B858" s="285"/>
      <c r="C858" s="286"/>
      <c r="D858" s="287"/>
      <c r="E858" s="288"/>
      <c r="F858" s="289"/>
      <c r="G858" s="289"/>
      <c r="H858" s="289"/>
      <c r="I858" s="289"/>
      <c r="J858" s="289"/>
      <c r="K858" s="289"/>
      <c r="L858" s="289"/>
      <c r="M858" s="572"/>
      <c r="N858" s="572"/>
      <c r="O858" s="572"/>
      <c r="P858" s="572"/>
      <c r="Q858" s="572"/>
      <c r="R858" s="572"/>
      <c r="S858" s="184"/>
      <c r="T858" s="184"/>
      <c r="U858" s="184"/>
      <c r="V858" s="184"/>
      <c r="W858" s="184"/>
      <c r="X858" s="184"/>
      <c r="Y858" s="184"/>
      <c r="Z858" s="184"/>
      <c r="AA858" s="184"/>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c r="BP858" s="184"/>
      <c r="BQ858" s="184"/>
      <c r="BR858" s="184"/>
      <c r="BS858" s="184"/>
      <c r="BT858" s="184"/>
      <c r="BU858" s="184"/>
      <c r="BV858" s="184"/>
      <c r="BW858" s="184"/>
      <c r="BX858" s="184"/>
      <c r="BY858" s="184"/>
      <c r="BZ858" s="184"/>
      <c r="CA858" s="184"/>
      <c r="CB858" s="184"/>
      <c r="CC858" s="184"/>
      <c r="CD858" s="184"/>
      <c r="CE858" s="184"/>
      <c r="CF858" s="184"/>
      <c r="CG858" s="184"/>
      <c r="CH858" s="184"/>
      <c r="CI858" s="184"/>
      <c r="CJ858" s="184"/>
      <c r="CK858" s="184"/>
      <c r="CL858" s="184"/>
      <c r="CM858" s="184"/>
      <c r="CN858" s="184"/>
      <c r="CO858" s="184"/>
      <c r="CP858" s="184"/>
      <c r="CQ858" s="184"/>
      <c r="CR858" s="184"/>
      <c r="CS858" s="184"/>
      <c r="CT858" s="184"/>
      <c r="CU858" s="184"/>
      <c r="CV858" s="184"/>
      <c r="CW858" s="184"/>
      <c r="CX858" s="184"/>
      <c r="CY858" s="184"/>
      <c r="CZ858" s="184"/>
      <c r="DA858" s="184"/>
      <c r="DB858" s="184"/>
      <c r="DC858" s="184"/>
      <c r="DD858" s="184"/>
      <c r="DE858" s="184"/>
      <c r="DF858" s="184"/>
      <c r="DG858" s="184"/>
      <c r="DH858" s="184"/>
      <c r="DI858" s="184"/>
      <c r="DJ858" s="184"/>
      <c r="DK858" s="184"/>
      <c r="DL858" s="184"/>
      <c r="DM858" s="184"/>
      <c r="DN858" s="184"/>
      <c r="DO858" s="184"/>
      <c r="DP858" s="184"/>
      <c r="DQ858" s="184"/>
      <c r="DR858" s="184"/>
      <c r="DS858" s="184"/>
      <c r="DT858" s="184"/>
      <c r="DU858" s="184"/>
      <c r="DV858" s="184"/>
      <c r="DW858" s="184"/>
      <c r="DX858" s="184"/>
      <c r="DY858" s="184"/>
      <c r="DZ858" s="184"/>
      <c r="EA858" s="184"/>
      <c r="EB858" s="184"/>
      <c r="EC858" s="184"/>
      <c r="ED858" s="184"/>
      <c r="EE858" s="184"/>
      <c r="EF858" s="184"/>
      <c r="EG858" s="184"/>
      <c r="EH858" s="184"/>
      <c r="EI858" s="184"/>
      <c r="EJ858" s="184"/>
      <c r="EK858" s="184"/>
      <c r="EL858" s="184"/>
      <c r="EM858" s="184"/>
      <c r="EN858" s="184"/>
      <c r="EO858" s="184"/>
      <c r="EP858" s="184"/>
      <c r="EQ858" s="184"/>
      <c r="ER858" s="184"/>
      <c r="ES858" s="184"/>
      <c r="ET858" s="184"/>
      <c r="EU858" s="184"/>
      <c r="EV858" s="184"/>
      <c r="EW858" s="184"/>
      <c r="EX858" s="184"/>
      <c r="EY858" s="184"/>
      <c r="EZ858" s="184"/>
      <c r="FA858" s="184"/>
      <c r="FB858" s="184"/>
      <c r="FC858" s="184"/>
      <c r="FD858" s="184"/>
      <c r="FE858" s="184"/>
      <c r="FF858" s="184"/>
      <c r="FG858" s="184"/>
      <c r="FH858" s="184"/>
      <c r="FI858" s="184"/>
      <c r="FJ858" s="184"/>
      <c r="FK858" s="184"/>
      <c r="FL858" s="184"/>
      <c r="FM858" s="184"/>
      <c r="FN858" s="184"/>
      <c r="FO858" s="184"/>
      <c r="FP858" s="184"/>
      <c r="FQ858" s="184"/>
      <c r="FR858" s="184"/>
      <c r="FS858" s="184"/>
      <c r="FT858" s="184"/>
      <c r="FU858" s="184"/>
      <c r="FV858" s="184"/>
      <c r="FW858" s="184"/>
      <c r="FX858" s="184"/>
      <c r="FY858" s="184"/>
      <c r="FZ858" s="184"/>
      <c r="GA858" s="184"/>
      <c r="GB858" s="184"/>
      <c r="GC858" s="184"/>
      <c r="GD858" s="184"/>
      <c r="GE858" s="184"/>
      <c r="GF858" s="184"/>
      <c r="GG858" s="184"/>
      <c r="GH858" s="184"/>
      <c r="GI858" s="184"/>
      <c r="GJ858" s="184"/>
      <c r="GK858" s="184"/>
      <c r="GL858" s="184"/>
      <c r="GM858" s="184"/>
      <c r="GN858" s="184"/>
      <c r="GO858" s="184"/>
      <c r="GP858" s="184"/>
      <c r="GQ858" s="184"/>
      <c r="GR858" s="184"/>
      <c r="GS858" s="184"/>
      <c r="GT858" s="184"/>
      <c r="GU858" s="184"/>
      <c r="GV858" s="184"/>
      <c r="GW858" s="184"/>
      <c r="GX858" s="184"/>
      <c r="GY858" s="184"/>
      <c r="GZ858" s="184"/>
      <c r="HA858" s="184"/>
      <c r="HB858" s="184"/>
      <c r="HC858" s="184"/>
      <c r="HD858" s="184"/>
      <c r="HE858" s="184"/>
      <c r="HF858" s="184"/>
      <c r="HG858" s="184"/>
      <c r="HH858" s="184"/>
      <c r="HI858" s="184"/>
      <c r="HJ858" s="184"/>
      <c r="HK858" s="578"/>
      <c r="HL858" s="185"/>
    </row>
    <row r="859" spans="1:220">
      <c r="A859" s="284"/>
      <c r="B859" s="285"/>
      <c r="C859" s="286"/>
      <c r="D859" s="287"/>
      <c r="E859" s="288"/>
      <c r="F859" s="289"/>
      <c r="G859" s="289"/>
      <c r="H859" s="289"/>
      <c r="I859" s="289"/>
      <c r="J859" s="289"/>
      <c r="K859" s="289"/>
      <c r="L859" s="289"/>
      <c r="M859" s="572"/>
      <c r="N859" s="572"/>
      <c r="O859" s="572"/>
      <c r="P859" s="572"/>
      <c r="Q859" s="572"/>
      <c r="R859" s="572"/>
      <c r="S859" s="184"/>
      <c r="T859" s="184"/>
      <c r="U859" s="184"/>
      <c r="V859" s="184"/>
      <c r="W859" s="184"/>
      <c r="X859" s="184"/>
      <c r="Y859" s="184"/>
      <c r="Z859" s="184"/>
      <c r="AA859" s="184"/>
      <c r="AB859" s="184"/>
      <c r="AC859" s="184"/>
      <c r="AD859" s="184"/>
      <c r="AE859" s="184"/>
      <c r="AF859" s="184"/>
      <c r="AG859" s="184"/>
      <c r="AH859" s="184"/>
      <c r="AI859" s="184"/>
      <c r="AJ859" s="184"/>
      <c r="AK859" s="184"/>
      <c r="AL859" s="184"/>
      <c r="AM859" s="184"/>
      <c r="AN859" s="184"/>
      <c r="AO859" s="184"/>
      <c r="AP859" s="184"/>
      <c r="AQ859" s="184"/>
      <c r="AR859" s="184"/>
      <c r="AS859" s="184"/>
      <c r="AT859" s="184"/>
      <c r="AU859" s="184"/>
      <c r="AV859" s="184"/>
      <c r="AW859" s="184"/>
      <c r="AX859" s="184"/>
      <c r="AY859" s="184"/>
      <c r="AZ859" s="184"/>
      <c r="BA859" s="184"/>
      <c r="BB859" s="184"/>
      <c r="BC859" s="184"/>
      <c r="BD859" s="184"/>
      <c r="BE859" s="184"/>
      <c r="BF859" s="184"/>
      <c r="BG859" s="184"/>
      <c r="BH859" s="184"/>
      <c r="BI859" s="184"/>
      <c r="BJ859" s="184"/>
      <c r="BK859" s="184"/>
      <c r="BL859" s="184"/>
      <c r="BM859" s="184"/>
      <c r="BN859" s="184"/>
      <c r="BO859" s="184"/>
      <c r="BP859" s="184"/>
      <c r="BQ859" s="184"/>
      <c r="BR859" s="184"/>
      <c r="BS859" s="184"/>
      <c r="BT859" s="184"/>
      <c r="BU859" s="184"/>
      <c r="BV859" s="184"/>
      <c r="BW859" s="184"/>
      <c r="BX859" s="184"/>
      <c r="BY859" s="184"/>
      <c r="BZ859" s="184"/>
      <c r="CA859" s="184"/>
      <c r="CB859" s="184"/>
      <c r="CC859" s="184"/>
      <c r="CD859" s="184"/>
      <c r="CE859" s="184"/>
      <c r="CF859" s="184"/>
      <c r="CG859" s="184"/>
      <c r="CH859" s="184"/>
      <c r="CI859" s="184"/>
      <c r="CJ859" s="184"/>
      <c r="CK859" s="184"/>
      <c r="CL859" s="184"/>
      <c r="CM859" s="184"/>
      <c r="CN859" s="184"/>
      <c r="CO859" s="184"/>
      <c r="CP859" s="184"/>
      <c r="CQ859" s="184"/>
      <c r="CR859" s="184"/>
      <c r="CS859" s="184"/>
      <c r="CT859" s="184"/>
      <c r="CU859" s="184"/>
      <c r="CV859" s="184"/>
      <c r="CW859" s="184"/>
      <c r="CX859" s="184"/>
      <c r="CY859" s="184"/>
      <c r="CZ859" s="184"/>
      <c r="DA859" s="184"/>
      <c r="DB859" s="184"/>
      <c r="DC859" s="184"/>
      <c r="DD859" s="184"/>
      <c r="DE859" s="184"/>
      <c r="DF859" s="184"/>
      <c r="DG859" s="184"/>
      <c r="DH859" s="184"/>
      <c r="DI859" s="184"/>
      <c r="DJ859" s="184"/>
      <c r="DK859" s="184"/>
      <c r="DL859" s="184"/>
      <c r="DM859" s="184"/>
      <c r="DN859" s="184"/>
      <c r="DO859" s="184"/>
      <c r="DP859" s="184"/>
      <c r="DQ859" s="184"/>
      <c r="DR859" s="184"/>
      <c r="DS859" s="184"/>
      <c r="DT859" s="184"/>
      <c r="DU859" s="184"/>
      <c r="DV859" s="184"/>
      <c r="DW859" s="184"/>
      <c r="DX859" s="184"/>
      <c r="DY859" s="184"/>
      <c r="DZ859" s="184"/>
      <c r="EA859" s="184"/>
      <c r="EB859" s="184"/>
      <c r="EC859" s="184"/>
      <c r="ED859" s="184"/>
      <c r="EE859" s="184"/>
      <c r="EF859" s="184"/>
      <c r="EG859" s="184"/>
      <c r="EH859" s="184"/>
      <c r="EI859" s="184"/>
      <c r="EJ859" s="184"/>
      <c r="EK859" s="184"/>
      <c r="EL859" s="184"/>
      <c r="EM859" s="184"/>
      <c r="EN859" s="184"/>
      <c r="EO859" s="184"/>
      <c r="EP859" s="184"/>
      <c r="EQ859" s="184"/>
      <c r="ER859" s="184"/>
      <c r="ES859" s="184"/>
      <c r="ET859" s="184"/>
      <c r="EU859" s="184"/>
      <c r="EV859" s="184"/>
      <c r="EW859" s="184"/>
      <c r="EX859" s="184"/>
      <c r="EY859" s="184"/>
      <c r="EZ859" s="184"/>
      <c r="FA859" s="184"/>
      <c r="FB859" s="184"/>
      <c r="FC859" s="184"/>
      <c r="FD859" s="184"/>
      <c r="FE859" s="184"/>
      <c r="FF859" s="184"/>
      <c r="FG859" s="184"/>
      <c r="FH859" s="184"/>
      <c r="FI859" s="184"/>
      <c r="FJ859" s="184"/>
      <c r="FK859" s="184"/>
      <c r="FL859" s="184"/>
      <c r="FM859" s="184"/>
      <c r="FN859" s="184"/>
      <c r="FO859" s="184"/>
      <c r="FP859" s="184"/>
      <c r="FQ859" s="184"/>
      <c r="FR859" s="184"/>
      <c r="FS859" s="184"/>
      <c r="FT859" s="184"/>
      <c r="FU859" s="184"/>
      <c r="FV859" s="184"/>
      <c r="FW859" s="184"/>
      <c r="FX859" s="184"/>
      <c r="FY859" s="184"/>
      <c r="FZ859" s="184"/>
      <c r="GA859" s="184"/>
      <c r="GB859" s="184"/>
      <c r="GC859" s="184"/>
      <c r="GD859" s="184"/>
      <c r="GE859" s="184"/>
      <c r="GF859" s="184"/>
      <c r="GG859" s="184"/>
      <c r="GH859" s="184"/>
      <c r="GI859" s="184"/>
      <c r="GJ859" s="184"/>
      <c r="GK859" s="184"/>
      <c r="GL859" s="184"/>
      <c r="GM859" s="184"/>
      <c r="GN859" s="184"/>
      <c r="GO859" s="184"/>
      <c r="GP859" s="184"/>
      <c r="GQ859" s="184"/>
      <c r="GR859" s="184"/>
      <c r="GS859" s="184"/>
      <c r="GT859" s="184"/>
      <c r="GU859" s="184"/>
      <c r="GV859" s="184"/>
      <c r="GW859" s="184"/>
      <c r="GX859" s="184"/>
      <c r="GY859" s="184"/>
      <c r="GZ859" s="184"/>
      <c r="HA859" s="184"/>
      <c r="HB859" s="184"/>
      <c r="HC859" s="184"/>
      <c r="HD859" s="184"/>
      <c r="HE859" s="184"/>
      <c r="HF859" s="184"/>
      <c r="HG859" s="184"/>
      <c r="HH859" s="184"/>
      <c r="HI859" s="184"/>
      <c r="HJ859" s="184"/>
      <c r="HK859" s="578"/>
      <c r="HL859" s="185"/>
    </row>
    <row r="860" spans="1:220">
      <c r="A860" s="284"/>
      <c r="B860" s="285"/>
      <c r="C860" s="286"/>
      <c r="D860" s="287"/>
      <c r="E860" s="288"/>
      <c r="F860" s="289"/>
      <c r="G860" s="289"/>
      <c r="H860" s="289"/>
      <c r="I860" s="289"/>
      <c r="J860" s="289"/>
      <c r="K860" s="289"/>
      <c r="L860" s="289"/>
      <c r="M860" s="572"/>
      <c r="N860" s="572"/>
      <c r="O860" s="572"/>
      <c r="P860" s="572"/>
      <c r="Q860" s="572"/>
      <c r="R860" s="572"/>
      <c r="S860" s="184"/>
      <c r="T860" s="184"/>
      <c r="U860" s="184"/>
      <c r="V860" s="184"/>
      <c r="W860" s="184"/>
      <c r="X860" s="184"/>
      <c r="Y860" s="184"/>
      <c r="Z860" s="184"/>
      <c r="AA860" s="184"/>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c r="BD860" s="184"/>
      <c r="BE860" s="184"/>
      <c r="BF860" s="184"/>
      <c r="BG860" s="184"/>
      <c r="BH860" s="184"/>
      <c r="BI860" s="184"/>
      <c r="BJ860" s="184"/>
      <c r="BK860" s="184"/>
      <c r="BL860" s="184"/>
      <c r="BM860" s="184"/>
      <c r="BN860" s="184"/>
      <c r="BO860" s="184"/>
      <c r="BP860" s="184"/>
      <c r="BQ860" s="184"/>
      <c r="BR860" s="184"/>
      <c r="BS860" s="184"/>
      <c r="BT860" s="184"/>
      <c r="BU860" s="184"/>
      <c r="BV860" s="184"/>
      <c r="BW860" s="184"/>
      <c r="BX860" s="184"/>
      <c r="BY860" s="184"/>
      <c r="BZ860" s="184"/>
      <c r="CA860" s="184"/>
      <c r="CB860" s="184"/>
      <c r="CC860" s="184"/>
      <c r="CD860" s="184"/>
      <c r="CE860" s="184"/>
      <c r="CF860" s="184"/>
      <c r="CG860" s="184"/>
      <c r="CH860" s="184"/>
      <c r="CI860" s="184"/>
      <c r="CJ860" s="184"/>
      <c r="CK860" s="184"/>
      <c r="CL860" s="184"/>
      <c r="CM860" s="184"/>
      <c r="CN860" s="184"/>
      <c r="CO860" s="184"/>
      <c r="CP860" s="184"/>
      <c r="CQ860" s="184"/>
      <c r="CR860" s="184"/>
      <c r="CS860" s="184"/>
      <c r="CT860" s="184"/>
      <c r="CU860" s="184"/>
      <c r="CV860" s="184"/>
      <c r="CW860" s="184"/>
      <c r="CX860" s="184"/>
      <c r="CY860" s="184"/>
      <c r="CZ860" s="184"/>
      <c r="DA860" s="184"/>
      <c r="DB860" s="184"/>
      <c r="DC860" s="184"/>
      <c r="DD860" s="184"/>
      <c r="DE860" s="184"/>
      <c r="DF860" s="184"/>
      <c r="DG860" s="184"/>
      <c r="DH860" s="184"/>
      <c r="DI860" s="184"/>
      <c r="DJ860" s="184"/>
      <c r="DK860" s="184"/>
      <c r="DL860" s="184"/>
      <c r="DM860" s="184"/>
      <c r="DN860" s="184"/>
      <c r="DO860" s="184"/>
      <c r="DP860" s="184"/>
      <c r="DQ860" s="184"/>
      <c r="DR860" s="184"/>
      <c r="DS860" s="184"/>
      <c r="DT860" s="184"/>
      <c r="DU860" s="184"/>
      <c r="DV860" s="184"/>
      <c r="DW860" s="184"/>
      <c r="DX860" s="184"/>
      <c r="DY860" s="184"/>
      <c r="DZ860" s="184"/>
      <c r="EA860" s="184"/>
      <c r="EB860" s="184"/>
      <c r="EC860" s="184"/>
      <c r="ED860" s="184"/>
      <c r="EE860" s="184"/>
      <c r="EF860" s="184"/>
      <c r="EG860" s="184"/>
      <c r="EH860" s="184"/>
      <c r="EI860" s="184"/>
      <c r="EJ860" s="184"/>
      <c r="EK860" s="184"/>
      <c r="EL860" s="184"/>
      <c r="EM860" s="184"/>
      <c r="EN860" s="184"/>
      <c r="EO860" s="184"/>
      <c r="EP860" s="184"/>
      <c r="EQ860" s="184"/>
      <c r="ER860" s="184"/>
      <c r="ES860" s="184"/>
      <c r="ET860" s="184"/>
      <c r="EU860" s="184"/>
      <c r="EV860" s="184"/>
      <c r="EW860" s="184"/>
      <c r="EX860" s="184"/>
      <c r="EY860" s="184"/>
      <c r="EZ860" s="184"/>
      <c r="FA860" s="184"/>
      <c r="FB860" s="184"/>
      <c r="FC860" s="184"/>
      <c r="FD860" s="184"/>
      <c r="FE860" s="184"/>
      <c r="FF860" s="184"/>
      <c r="FG860" s="184"/>
      <c r="FH860" s="184"/>
      <c r="FI860" s="184"/>
      <c r="FJ860" s="184"/>
      <c r="FK860" s="184"/>
      <c r="FL860" s="184"/>
      <c r="FM860" s="184"/>
      <c r="FN860" s="184"/>
      <c r="FO860" s="184"/>
      <c r="FP860" s="184"/>
      <c r="FQ860" s="184"/>
      <c r="FR860" s="184"/>
      <c r="FS860" s="184"/>
      <c r="FT860" s="184"/>
      <c r="FU860" s="184"/>
      <c r="FV860" s="184"/>
      <c r="FW860" s="184"/>
      <c r="FX860" s="184"/>
      <c r="FY860" s="184"/>
      <c r="FZ860" s="184"/>
      <c r="GA860" s="184"/>
      <c r="GB860" s="184"/>
      <c r="GC860" s="184"/>
      <c r="GD860" s="184"/>
      <c r="GE860" s="184"/>
      <c r="GF860" s="184"/>
      <c r="GG860" s="184"/>
      <c r="GH860" s="184"/>
      <c r="GI860" s="184"/>
      <c r="GJ860" s="184"/>
      <c r="GK860" s="184"/>
      <c r="GL860" s="184"/>
      <c r="GM860" s="184"/>
      <c r="GN860" s="184"/>
      <c r="GO860" s="184"/>
      <c r="GP860" s="184"/>
      <c r="GQ860" s="184"/>
      <c r="GR860" s="184"/>
      <c r="GS860" s="184"/>
      <c r="GT860" s="184"/>
      <c r="GU860" s="184"/>
      <c r="GV860" s="184"/>
      <c r="GW860" s="184"/>
      <c r="GX860" s="184"/>
      <c r="GY860" s="184"/>
      <c r="GZ860" s="184"/>
      <c r="HA860" s="184"/>
      <c r="HB860" s="184"/>
      <c r="HC860" s="184"/>
      <c r="HD860" s="184"/>
      <c r="HE860" s="184"/>
      <c r="HF860" s="184"/>
      <c r="HG860" s="184"/>
      <c r="HH860" s="184"/>
      <c r="HI860" s="184"/>
      <c r="HJ860" s="184"/>
      <c r="HK860" s="578"/>
      <c r="HL860" s="185"/>
    </row>
    <row r="861" spans="1:220">
      <c r="A861" s="284"/>
      <c r="B861" s="285"/>
      <c r="C861" s="286"/>
      <c r="D861" s="287"/>
      <c r="E861" s="288"/>
      <c r="F861" s="289"/>
      <c r="G861" s="289"/>
      <c r="H861" s="289"/>
      <c r="I861" s="289"/>
      <c r="J861" s="289"/>
      <c r="K861" s="289"/>
      <c r="L861" s="289"/>
      <c r="M861" s="572"/>
      <c r="N861" s="572"/>
      <c r="O861" s="572"/>
      <c r="P861" s="572"/>
      <c r="Q861" s="572"/>
      <c r="R861" s="572"/>
      <c r="S861" s="184"/>
      <c r="T861" s="184"/>
      <c r="U861" s="184"/>
      <c r="V861" s="184"/>
      <c r="W861" s="184"/>
      <c r="X861" s="184"/>
      <c r="Y861" s="184"/>
      <c r="Z861" s="184"/>
      <c r="AA861" s="184"/>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c r="BD861" s="184"/>
      <c r="BE861" s="184"/>
      <c r="BF861" s="184"/>
      <c r="BG861" s="184"/>
      <c r="BH861" s="184"/>
      <c r="BI861" s="184"/>
      <c r="BJ861" s="184"/>
      <c r="BK861" s="184"/>
      <c r="BL861" s="184"/>
      <c r="BM861" s="184"/>
      <c r="BN861" s="184"/>
      <c r="BO861" s="184"/>
      <c r="BP861" s="184"/>
      <c r="BQ861" s="184"/>
      <c r="BR861" s="184"/>
      <c r="BS861" s="184"/>
      <c r="BT861" s="184"/>
      <c r="BU861" s="184"/>
      <c r="BV861" s="184"/>
      <c r="BW861" s="184"/>
      <c r="BX861" s="184"/>
      <c r="BY861" s="184"/>
      <c r="BZ861" s="184"/>
      <c r="CA861" s="184"/>
      <c r="CB861" s="184"/>
      <c r="CC861" s="184"/>
      <c r="CD861" s="184"/>
      <c r="CE861" s="184"/>
      <c r="CF861" s="184"/>
      <c r="CG861" s="184"/>
      <c r="CH861" s="184"/>
      <c r="CI861" s="184"/>
      <c r="CJ861" s="184"/>
      <c r="CK861" s="184"/>
      <c r="CL861" s="184"/>
      <c r="CM861" s="184"/>
      <c r="CN861" s="184"/>
      <c r="CO861" s="184"/>
      <c r="CP861" s="184"/>
      <c r="CQ861" s="184"/>
      <c r="CR861" s="184"/>
      <c r="CS861" s="184"/>
      <c r="CT861" s="184"/>
      <c r="CU861" s="184"/>
      <c r="CV861" s="184"/>
      <c r="CW861" s="184"/>
      <c r="CX861" s="184"/>
      <c r="CY861" s="184"/>
      <c r="CZ861" s="184"/>
      <c r="DA861" s="184"/>
      <c r="DB861" s="184"/>
      <c r="DC861" s="184"/>
      <c r="DD861" s="184"/>
      <c r="DE861" s="184"/>
      <c r="DF861" s="184"/>
      <c r="DG861" s="184"/>
      <c r="DH861" s="184"/>
      <c r="DI861" s="184"/>
      <c r="DJ861" s="184"/>
      <c r="DK861" s="184"/>
      <c r="DL861" s="184"/>
      <c r="DM861" s="184"/>
      <c r="DN861" s="184"/>
      <c r="DO861" s="184"/>
      <c r="DP861" s="184"/>
      <c r="DQ861" s="184"/>
      <c r="DR861" s="184"/>
      <c r="DS861" s="184"/>
      <c r="DT861" s="184"/>
      <c r="DU861" s="184"/>
      <c r="DV861" s="184"/>
      <c r="DW861" s="184"/>
      <c r="DX861" s="184"/>
      <c r="DY861" s="184"/>
      <c r="DZ861" s="184"/>
      <c r="EA861" s="184"/>
      <c r="EB861" s="184"/>
      <c r="EC861" s="184"/>
      <c r="ED861" s="184"/>
      <c r="EE861" s="184"/>
      <c r="EF861" s="184"/>
      <c r="EG861" s="184"/>
      <c r="EH861" s="184"/>
      <c r="EI861" s="184"/>
      <c r="EJ861" s="184"/>
      <c r="EK861" s="184"/>
      <c r="EL861" s="184"/>
      <c r="EM861" s="184"/>
      <c r="EN861" s="184"/>
      <c r="EO861" s="184"/>
      <c r="EP861" s="184"/>
      <c r="EQ861" s="184"/>
      <c r="ER861" s="184"/>
      <c r="ES861" s="184"/>
      <c r="ET861" s="184"/>
      <c r="EU861" s="184"/>
      <c r="EV861" s="184"/>
      <c r="EW861" s="184"/>
      <c r="EX861" s="184"/>
      <c r="EY861" s="184"/>
      <c r="EZ861" s="184"/>
      <c r="FA861" s="184"/>
      <c r="FB861" s="184"/>
      <c r="FC861" s="184"/>
      <c r="FD861" s="184"/>
      <c r="FE861" s="184"/>
      <c r="FF861" s="184"/>
      <c r="FG861" s="184"/>
      <c r="FH861" s="184"/>
      <c r="FI861" s="184"/>
      <c r="FJ861" s="184"/>
      <c r="FK861" s="184"/>
      <c r="FL861" s="184"/>
      <c r="FM861" s="184"/>
      <c r="FN861" s="184"/>
      <c r="FO861" s="184"/>
      <c r="FP861" s="184"/>
      <c r="FQ861" s="184"/>
      <c r="FR861" s="184"/>
      <c r="FS861" s="184"/>
      <c r="FT861" s="184"/>
      <c r="FU861" s="184"/>
      <c r="FV861" s="184"/>
      <c r="FW861" s="184"/>
      <c r="FX861" s="184"/>
      <c r="FY861" s="184"/>
      <c r="FZ861" s="184"/>
      <c r="GA861" s="184"/>
      <c r="GB861" s="184"/>
      <c r="GC861" s="184"/>
      <c r="GD861" s="184"/>
      <c r="GE861" s="184"/>
      <c r="GF861" s="184"/>
      <c r="GG861" s="184"/>
      <c r="GH861" s="184"/>
      <c r="GI861" s="184"/>
      <c r="GJ861" s="184"/>
      <c r="GK861" s="184"/>
      <c r="GL861" s="184"/>
      <c r="GM861" s="184"/>
      <c r="GN861" s="184"/>
      <c r="GO861" s="184"/>
      <c r="GP861" s="184"/>
      <c r="GQ861" s="184"/>
      <c r="GR861" s="184"/>
      <c r="GS861" s="184"/>
      <c r="GT861" s="184"/>
      <c r="GU861" s="184"/>
      <c r="GV861" s="184"/>
      <c r="GW861" s="184"/>
      <c r="GX861" s="184"/>
      <c r="GY861" s="184"/>
      <c r="GZ861" s="184"/>
      <c r="HA861" s="184"/>
      <c r="HB861" s="184"/>
      <c r="HC861" s="184"/>
      <c r="HD861" s="184"/>
      <c r="HE861" s="184"/>
      <c r="HF861" s="184"/>
      <c r="HG861" s="184"/>
      <c r="HH861" s="184"/>
      <c r="HI861" s="184"/>
      <c r="HJ861" s="184"/>
      <c r="HK861" s="578"/>
      <c r="HL861" s="185"/>
    </row>
    <row r="862" spans="1:220">
      <c r="A862" s="284"/>
      <c r="B862" s="285"/>
      <c r="C862" s="286"/>
      <c r="D862" s="287"/>
      <c r="E862" s="288"/>
      <c r="F862" s="289"/>
      <c r="G862" s="289"/>
      <c r="H862" s="289"/>
      <c r="I862" s="289"/>
      <c r="J862" s="289"/>
      <c r="K862" s="289"/>
      <c r="L862" s="289"/>
      <c r="M862" s="572"/>
      <c r="N862" s="572"/>
      <c r="O862" s="572"/>
      <c r="P862" s="572"/>
      <c r="Q862" s="572"/>
      <c r="R862" s="572"/>
      <c r="S862" s="184"/>
      <c r="T862" s="184"/>
      <c r="U862" s="184"/>
      <c r="V862" s="184"/>
      <c r="W862" s="184"/>
      <c r="X862" s="184"/>
      <c r="Y862" s="184"/>
      <c r="Z862" s="184"/>
      <c r="AA862" s="184"/>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c r="BD862" s="184"/>
      <c r="BE862" s="184"/>
      <c r="BF862" s="184"/>
      <c r="BG862" s="184"/>
      <c r="BH862" s="184"/>
      <c r="BI862" s="184"/>
      <c r="BJ862" s="184"/>
      <c r="BK862" s="184"/>
      <c r="BL862" s="184"/>
      <c r="BM862" s="184"/>
      <c r="BN862" s="184"/>
      <c r="BO862" s="184"/>
      <c r="BP862" s="184"/>
      <c r="BQ862" s="184"/>
      <c r="BR862" s="184"/>
      <c r="BS862" s="184"/>
      <c r="BT862" s="184"/>
      <c r="BU862" s="184"/>
      <c r="BV862" s="184"/>
      <c r="BW862" s="184"/>
      <c r="BX862" s="184"/>
      <c r="BY862" s="184"/>
      <c r="BZ862" s="184"/>
      <c r="CA862" s="184"/>
      <c r="CB862" s="184"/>
      <c r="CC862" s="184"/>
      <c r="CD862" s="184"/>
      <c r="CE862" s="184"/>
      <c r="CF862" s="184"/>
      <c r="CG862" s="184"/>
      <c r="CH862" s="184"/>
      <c r="CI862" s="184"/>
      <c r="CJ862" s="184"/>
      <c r="CK862" s="184"/>
      <c r="CL862" s="184"/>
      <c r="CM862" s="184"/>
      <c r="CN862" s="184"/>
      <c r="CO862" s="184"/>
      <c r="CP862" s="184"/>
      <c r="CQ862" s="184"/>
      <c r="CR862" s="184"/>
      <c r="CS862" s="184"/>
      <c r="CT862" s="184"/>
      <c r="CU862" s="184"/>
      <c r="CV862" s="184"/>
      <c r="CW862" s="184"/>
      <c r="CX862" s="184"/>
      <c r="CY862" s="184"/>
      <c r="CZ862" s="184"/>
      <c r="DA862" s="184"/>
      <c r="DB862" s="184"/>
      <c r="DC862" s="184"/>
      <c r="DD862" s="184"/>
      <c r="DE862" s="184"/>
      <c r="DF862" s="184"/>
      <c r="DG862" s="184"/>
      <c r="DH862" s="184"/>
      <c r="DI862" s="184"/>
      <c r="DJ862" s="184"/>
      <c r="DK862" s="184"/>
      <c r="DL862" s="184"/>
      <c r="DM862" s="184"/>
      <c r="DN862" s="184"/>
      <c r="DO862" s="184"/>
      <c r="DP862" s="184"/>
      <c r="DQ862" s="184"/>
      <c r="DR862" s="184"/>
      <c r="DS862" s="184"/>
      <c r="DT862" s="184"/>
      <c r="DU862" s="184"/>
      <c r="DV862" s="184"/>
      <c r="DW862" s="184"/>
      <c r="DX862" s="184"/>
      <c r="DY862" s="184"/>
      <c r="DZ862" s="184"/>
      <c r="EA862" s="184"/>
      <c r="EB862" s="184"/>
      <c r="EC862" s="184"/>
      <c r="ED862" s="184"/>
      <c r="EE862" s="184"/>
      <c r="EF862" s="184"/>
      <c r="EG862" s="184"/>
      <c r="EH862" s="184"/>
      <c r="EI862" s="184"/>
      <c r="EJ862" s="184"/>
      <c r="EK862" s="184"/>
      <c r="EL862" s="184"/>
      <c r="EM862" s="184"/>
      <c r="EN862" s="184"/>
      <c r="EO862" s="184"/>
      <c r="EP862" s="184"/>
      <c r="EQ862" s="184"/>
      <c r="ER862" s="184"/>
      <c r="ES862" s="184"/>
      <c r="ET862" s="184"/>
      <c r="EU862" s="184"/>
      <c r="EV862" s="184"/>
      <c r="EW862" s="184"/>
      <c r="EX862" s="184"/>
      <c r="EY862" s="184"/>
      <c r="EZ862" s="184"/>
      <c r="FA862" s="184"/>
      <c r="FB862" s="184"/>
      <c r="FC862" s="184"/>
      <c r="FD862" s="184"/>
      <c r="FE862" s="184"/>
      <c r="FF862" s="184"/>
      <c r="FG862" s="184"/>
      <c r="FH862" s="184"/>
      <c r="FI862" s="184"/>
      <c r="FJ862" s="184"/>
      <c r="FK862" s="184"/>
      <c r="FL862" s="184"/>
      <c r="FM862" s="184"/>
      <c r="FN862" s="184"/>
      <c r="FO862" s="184"/>
      <c r="FP862" s="184"/>
      <c r="FQ862" s="184"/>
      <c r="FR862" s="184"/>
      <c r="FS862" s="184"/>
      <c r="FT862" s="184"/>
      <c r="FU862" s="184"/>
      <c r="FV862" s="184"/>
      <c r="FW862" s="184"/>
      <c r="FX862" s="184"/>
      <c r="FY862" s="184"/>
      <c r="FZ862" s="184"/>
      <c r="GA862" s="184"/>
      <c r="GB862" s="184"/>
      <c r="GC862" s="184"/>
      <c r="GD862" s="184"/>
      <c r="GE862" s="184"/>
      <c r="GF862" s="184"/>
      <c r="GG862" s="184"/>
      <c r="GH862" s="184"/>
      <c r="GI862" s="184"/>
      <c r="GJ862" s="184"/>
      <c r="GK862" s="184"/>
      <c r="GL862" s="184"/>
      <c r="GM862" s="184"/>
      <c r="GN862" s="184"/>
      <c r="GO862" s="184"/>
      <c r="GP862" s="184"/>
      <c r="GQ862" s="184"/>
      <c r="GR862" s="184"/>
      <c r="GS862" s="184"/>
      <c r="GT862" s="184"/>
      <c r="GU862" s="184"/>
      <c r="GV862" s="184"/>
      <c r="GW862" s="184"/>
      <c r="GX862" s="184"/>
      <c r="GY862" s="184"/>
      <c r="GZ862" s="184"/>
      <c r="HA862" s="184"/>
      <c r="HB862" s="184"/>
      <c r="HC862" s="184"/>
      <c r="HD862" s="184"/>
      <c r="HE862" s="184"/>
      <c r="HF862" s="184"/>
      <c r="HG862" s="184"/>
      <c r="HH862" s="184"/>
      <c r="HI862" s="184"/>
      <c r="HJ862" s="184"/>
      <c r="HK862" s="578"/>
      <c r="HL862" s="185"/>
    </row>
    <row r="863" spans="1:220">
      <c r="A863" s="284"/>
      <c r="B863" s="285"/>
      <c r="C863" s="286"/>
      <c r="D863" s="287"/>
      <c r="E863" s="288"/>
      <c r="F863" s="289"/>
      <c r="G863" s="289"/>
      <c r="H863" s="289"/>
      <c r="I863" s="289"/>
      <c r="J863" s="289"/>
      <c r="K863" s="289"/>
      <c r="L863" s="289"/>
      <c r="M863" s="572"/>
      <c r="N863" s="572"/>
      <c r="O863" s="572"/>
      <c r="P863" s="572"/>
      <c r="Q863" s="572"/>
      <c r="R863" s="572"/>
      <c r="S863" s="184"/>
      <c r="T863" s="184"/>
      <c r="U863" s="184"/>
      <c r="V863" s="184"/>
      <c r="W863" s="184"/>
      <c r="X863" s="184"/>
      <c r="Y863" s="184"/>
      <c r="Z863" s="184"/>
      <c r="AA863" s="184"/>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c r="BD863" s="184"/>
      <c r="BE863" s="184"/>
      <c r="BF863" s="184"/>
      <c r="BG863" s="184"/>
      <c r="BH863" s="184"/>
      <c r="BI863" s="184"/>
      <c r="BJ863" s="184"/>
      <c r="BK863" s="184"/>
      <c r="BL863" s="184"/>
      <c r="BM863" s="184"/>
      <c r="BN863" s="184"/>
      <c r="BO863" s="184"/>
      <c r="BP863" s="184"/>
      <c r="BQ863" s="184"/>
      <c r="BR863" s="184"/>
      <c r="BS863" s="184"/>
      <c r="BT863" s="184"/>
      <c r="BU863" s="184"/>
      <c r="BV863" s="184"/>
      <c r="BW863" s="184"/>
      <c r="BX863" s="184"/>
      <c r="BY863" s="184"/>
      <c r="BZ863" s="184"/>
      <c r="CA863" s="184"/>
      <c r="CB863" s="184"/>
      <c r="CC863" s="184"/>
      <c r="CD863" s="184"/>
      <c r="CE863" s="184"/>
      <c r="CF863" s="184"/>
      <c r="CG863" s="184"/>
      <c r="CH863" s="184"/>
      <c r="CI863" s="184"/>
      <c r="CJ863" s="184"/>
      <c r="CK863" s="184"/>
      <c r="CL863" s="184"/>
      <c r="CM863" s="184"/>
      <c r="CN863" s="184"/>
      <c r="CO863" s="184"/>
      <c r="CP863" s="184"/>
      <c r="CQ863" s="184"/>
      <c r="CR863" s="184"/>
      <c r="CS863" s="184"/>
      <c r="CT863" s="184"/>
      <c r="CU863" s="184"/>
      <c r="CV863" s="184"/>
      <c r="CW863" s="184"/>
      <c r="CX863" s="184"/>
      <c r="CY863" s="184"/>
      <c r="CZ863" s="184"/>
      <c r="DA863" s="184"/>
      <c r="DB863" s="184"/>
      <c r="DC863" s="184"/>
      <c r="DD863" s="184"/>
      <c r="DE863" s="184"/>
      <c r="DF863" s="184"/>
      <c r="DG863" s="184"/>
      <c r="DH863" s="184"/>
      <c r="DI863" s="184"/>
      <c r="DJ863" s="184"/>
      <c r="DK863" s="184"/>
      <c r="DL863" s="184"/>
      <c r="DM863" s="184"/>
      <c r="DN863" s="184"/>
      <c r="DO863" s="184"/>
      <c r="DP863" s="184"/>
      <c r="DQ863" s="184"/>
      <c r="DR863" s="184"/>
      <c r="DS863" s="184"/>
      <c r="DT863" s="184"/>
      <c r="DU863" s="184"/>
      <c r="DV863" s="184"/>
      <c r="DW863" s="184"/>
      <c r="DX863" s="184"/>
      <c r="DY863" s="184"/>
      <c r="DZ863" s="184"/>
      <c r="EA863" s="184"/>
      <c r="EB863" s="184"/>
      <c r="EC863" s="184"/>
      <c r="ED863" s="184"/>
      <c r="EE863" s="184"/>
      <c r="EF863" s="184"/>
      <c r="EG863" s="184"/>
      <c r="EH863" s="184"/>
      <c r="EI863" s="184"/>
      <c r="EJ863" s="184"/>
      <c r="EK863" s="184"/>
      <c r="EL863" s="184"/>
      <c r="EM863" s="184"/>
      <c r="EN863" s="184"/>
      <c r="EO863" s="184"/>
      <c r="EP863" s="184"/>
      <c r="EQ863" s="184"/>
      <c r="ER863" s="184"/>
      <c r="ES863" s="184"/>
      <c r="ET863" s="184"/>
      <c r="EU863" s="184"/>
      <c r="EV863" s="184"/>
      <c r="EW863" s="184"/>
      <c r="EX863" s="184"/>
      <c r="EY863" s="184"/>
      <c r="EZ863" s="184"/>
      <c r="FA863" s="184"/>
      <c r="FB863" s="184"/>
      <c r="FC863" s="184"/>
      <c r="FD863" s="184"/>
      <c r="FE863" s="184"/>
      <c r="FF863" s="184"/>
      <c r="FG863" s="184"/>
      <c r="FH863" s="184"/>
      <c r="FI863" s="184"/>
      <c r="FJ863" s="184"/>
      <c r="FK863" s="184"/>
      <c r="FL863" s="184"/>
      <c r="FM863" s="184"/>
      <c r="FN863" s="184"/>
      <c r="FO863" s="184"/>
      <c r="FP863" s="184"/>
      <c r="FQ863" s="184"/>
      <c r="FR863" s="184"/>
      <c r="FS863" s="184"/>
      <c r="FT863" s="184"/>
      <c r="FU863" s="184"/>
      <c r="FV863" s="184"/>
      <c r="FW863" s="184"/>
      <c r="FX863" s="184"/>
      <c r="FY863" s="184"/>
      <c r="FZ863" s="184"/>
      <c r="GA863" s="184"/>
      <c r="GB863" s="184"/>
      <c r="GC863" s="184"/>
      <c r="GD863" s="184"/>
      <c r="GE863" s="184"/>
      <c r="GF863" s="184"/>
      <c r="GG863" s="184"/>
      <c r="GH863" s="184"/>
      <c r="GI863" s="184"/>
      <c r="GJ863" s="184"/>
      <c r="GK863" s="184"/>
      <c r="GL863" s="184"/>
      <c r="GM863" s="184"/>
      <c r="GN863" s="184"/>
      <c r="GO863" s="184"/>
      <c r="GP863" s="184"/>
      <c r="GQ863" s="184"/>
      <c r="GR863" s="184"/>
      <c r="GS863" s="184"/>
      <c r="GT863" s="184"/>
      <c r="GU863" s="184"/>
      <c r="GV863" s="184"/>
      <c r="GW863" s="184"/>
      <c r="GX863" s="184"/>
      <c r="GY863" s="184"/>
      <c r="GZ863" s="184"/>
      <c r="HA863" s="184"/>
      <c r="HB863" s="184"/>
      <c r="HC863" s="184"/>
      <c r="HD863" s="184"/>
      <c r="HE863" s="184"/>
      <c r="HF863" s="184"/>
      <c r="HG863" s="184"/>
      <c r="HH863" s="184"/>
      <c r="HI863" s="184"/>
      <c r="HJ863" s="184"/>
      <c r="HK863" s="578"/>
      <c r="HL863" s="185"/>
    </row>
    <row r="864" spans="1:220">
      <c r="A864" s="284"/>
      <c r="B864" s="285"/>
      <c r="C864" s="286"/>
      <c r="D864" s="287"/>
      <c r="E864" s="288"/>
      <c r="F864" s="289"/>
      <c r="G864" s="289"/>
      <c r="H864" s="289"/>
      <c r="I864" s="289"/>
      <c r="J864" s="289"/>
      <c r="K864" s="289"/>
      <c r="L864" s="289"/>
      <c r="M864" s="572"/>
      <c r="N864" s="572"/>
      <c r="O864" s="572"/>
      <c r="P864" s="572"/>
      <c r="Q864" s="572"/>
      <c r="R864" s="572"/>
      <c r="S864" s="184"/>
      <c r="T864" s="184"/>
      <c r="U864" s="184"/>
      <c r="V864" s="184"/>
      <c r="W864" s="184"/>
      <c r="X864" s="184"/>
      <c r="Y864" s="184"/>
      <c r="Z864" s="184"/>
      <c r="AA864" s="184"/>
      <c r="AB864" s="184"/>
      <c r="AC864" s="184"/>
      <c r="AD864" s="184"/>
      <c r="AE864" s="184"/>
      <c r="AF864" s="184"/>
      <c r="AG864" s="184"/>
      <c r="AH864" s="184"/>
      <c r="AI864" s="184"/>
      <c r="AJ864" s="184"/>
      <c r="AK864" s="184"/>
      <c r="AL864" s="184"/>
      <c r="AM864" s="184"/>
      <c r="AN864" s="184"/>
      <c r="AO864" s="184"/>
      <c r="AP864" s="184"/>
      <c r="AQ864" s="184"/>
      <c r="AR864" s="184"/>
      <c r="AS864" s="184"/>
      <c r="AT864" s="184"/>
      <c r="AU864" s="184"/>
      <c r="AV864" s="184"/>
      <c r="AW864" s="184"/>
      <c r="AX864" s="184"/>
      <c r="AY864" s="184"/>
      <c r="AZ864" s="184"/>
      <c r="BA864" s="184"/>
      <c r="BB864" s="184"/>
      <c r="BC864" s="184"/>
      <c r="BD864" s="184"/>
      <c r="BE864" s="184"/>
      <c r="BF864" s="184"/>
      <c r="BG864" s="184"/>
      <c r="BH864" s="184"/>
      <c r="BI864" s="184"/>
      <c r="BJ864" s="184"/>
      <c r="BK864" s="184"/>
      <c r="BL864" s="184"/>
      <c r="BM864" s="184"/>
      <c r="BN864" s="184"/>
      <c r="BO864" s="184"/>
      <c r="BP864" s="184"/>
      <c r="BQ864" s="184"/>
      <c r="BR864" s="184"/>
      <c r="BS864" s="184"/>
      <c r="BT864" s="184"/>
      <c r="BU864" s="184"/>
      <c r="BV864" s="184"/>
      <c r="BW864" s="184"/>
      <c r="BX864" s="184"/>
      <c r="BY864" s="184"/>
      <c r="BZ864" s="184"/>
      <c r="CA864" s="184"/>
      <c r="CB864" s="184"/>
      <c r="CC864" s="184"/>
      <c r="CD864" s="184"/>
      <c r="CE864" s="184"/>
      <c r="CF864" s="184"/>
      <c r="CG864" s="184"/>
      <c r="CH864" s="184"/>
      <c r="CI864" s="184"/>
      <c r="CJ864" s="184"/>
      <c r="CK864" s="184"/>
      <c r="CL864" s="184"/>
      <c r="CM864" s="184"/>
      <c r="CN864" s="184"/>
      <c r="CO864" s="184"/>
      <c r="CP864" s="184"/>
      <c r="CQ864" s="184"/>
      <c r="CR864" s="184"/>
      <c r="CS864" s="184"/>
      <c r="CT864" s="184"/>
      <c r="CU864" s="184"/>
      <c r="CV864" s="184"/>
      <c r="CW864" s="184"/>
      <c r="CX864" s="184"/>
      <c r="CY864" s="184"/>
      <c r="CZ864" s="184"/>
      <c r="DA864" s="184"/>
      <c r="DB864" s="184"/>
      <c r="DC864" s="184"/>
      <c r="DD864" s="184"/>
      <c r="DE864" s="184"/>
      <c r="DF864" s="184"/>
      <c r="DG864" s="184"/>
      <c r="DH864" s="184"/>
      <c r="DI864" s="184"/>
      <c r="DJ864" s="184"/>
      <c r="DK864" s="184"/>
      <c r="DL864" s="184"/>
      <c r="DM864" s="184"/>
      <c r="DN864" s="184"/>
      <c r="DO864" s="184"/>
      <c r="DP864" s="184"/>
      <c r="DQ864" s="184"/>
      <c r="DR864" s="184"/>
      <c r="DS864" s="184"/>
      <c r="DT864" s="184"/>
      <c r="DU864" s="184"/>
      <c r="DV864" s="184"/>
      <c r="DW864" s="184"/>
      <c r="DX864" s="184"/>
      <c r="DY864" s="184"/>
      <c r="DZ864" s="184"/>
      <c r="EA864" s="184"/>
      <c r="EB864" s="184"/>
      <c r="EC864" s="184"/>
      <c r="ED864" s="184"/>
      <c r="EE864" s="184"/>
      <c r="EF864" s="184"/>
      <c r="EG864" s="184"/>
      <c r="EH864" s="184"/>
      <c r="EI864" s="184"/>
      <c r="EJ864" s="184"/>
      <c r="EK864" s="184"/>
      <c r="EL864" s="184"/>
      <c r="EM864" s="184"/>
      <c r="EN864" s="184"/>
      <c r="EO864" s="184"/>
      <c r="EP864" s="184"/>
      <c r="EQ864" s="184"/>
      <c r="ER864" s="184"/>
      <c r="ES864" s="184"/>
      <c r="ET864" s="184"/>
      <c r="EU864" s="184"/>
      <c r="EV864" s="184"/>
      <c r="EW864" s="184"/>
      <c r="EX864" s="184"/>
      <c r="EY864" s="184"/>
      <c r="EZ864" s="184"/>
      <c r="FA864" s="184"/>
      <c r="FB864" s="184"/>
      <c r="FC864" s="184"/>
      <c r="FD864" s="184"/>
      <c r="FE864" s="184"/>
      <c r="FF864" s="184"/>
      <c r="FG864" s="184"/>
      <c r="FH864" s="184"/>
      <c r="FI864" s="184"/>
      <c r="FJ864" s="184"/>
      <c r="FK864" s="184"/>
      <c r="FL864" s="184"/>
      <c r="FM864" s="184"/>
      <c r="FN864" s="184"/>
      <c r="FO864" s="184"/>
      <c r="FP864" s="184"/>
      <c r="FQ864" s="184"/>
      <c r="FR864" s="184"/>
      <c r="FS864" s="184"/>
      <c r="FT864" s="184"/>
      <c r="FU864" s="184"/>
      <c r="FV864" s="184"/>
      <c r="FW864" s="184"/>
      <c r="FX864" s="184"/>
      <c r="FY864" s="184"/>
      <c r="FZ864" s="184"/>
      <c r="GA864" s="184"/>
      <c r="GB864" s="184"/>
      <c r="GC864" s="184"/>
      <c r="GD864" s="184"/>
      <c r="GE864" s="184"/>
      <c r="GF864" s="184"/>
      <c r="GG864" s="184"/>
      <c r="GH864" s="184"/>
      <c r="GI864" s="184"/>
      <c r="GJ864" s="184"/>
      <c r="GK864" s="184"/>
      <c r="GL864" s="184"/>
      <c r="GM864" s="184"/>
      <c r="GN864" s="184"/>
      <c r="GO864" s="184"/>
      <c r="GP864" s="184"/>
      <c r="GQ864" s="184"/>
      <c r="GR864" s="184"/>
      <c r="GS864" s="184"/>
      <c r="GT864" s="184"/>
      <c r="GU864" s="184"/>
      <c r="GV864" s="184"/>
      <c r="GW864" s="184"/>
      <c r="GX864" s="184"/>
      <c r="GY864" s="184"/>
      <c r="GZ864" s="184"/>
      <c r="HA864" s="184"/>
      <c r="HB864" s="184"/>
      <c r="HC864" s="184"/>
      <c r="HD864" s="184"/>
      <c r="HE864" s="184"/>
      <c r="HF864" s="184"/>
      <c r="HG864" s="184"/>
      <c r="HH864" s="184"/>
      <c r="HI864" s="184"/>
      <c r="HJ864" s="184"/>
      <c r="HK864" s="578"/>
      <c r="HL864" s="185"/>
    </row>
    <row r="865" spans="1:220">
      <c r="A865" s="284"/>
      <c r="B865" s="285"/>
      <c r="C865" s="286"/>
      <c r="D865" s="287"/>
      <c r="E865" s="288"/>
      <c r="F865" s="289"/>
      <c r="G865" s="289"/>
      <c r="H865" s="289"/>
      <c r="I865" s="289"/>
      <c r="J865" s="289"/>
      <c r="K865" s="289"/>
      <c r="L865" s="289"/>
      <c r="M865" s="572"/>
      <c r="N865" s="572"/>
      <c r="O865" s="572"/>
      <c r="P865" s="572"/>
      <c r="Q865" s="572"/>
      <c r="R865" s="572"/>
      <c r="S865" s="184"/>
      <c r="T865" s="184"/>
      <c r="U865" s="184"/>
      <c r="V865" s="184"/>
      <c r="W865" s="184"/>
      <c r="X865" s="184"/>
      <c r="Y865" s="184"/>
      <c r="Z865" s="184"/>
      <c r="AA865" s="184"/>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c r="BP865" s="184"/>
      <c r="BQ865" s="184"/>
      <c r="BR865" s="184"/>
      <c r="BS865" s="184"/>
      <c r="BT865" s="184"/>
      <c r="BU865" s="184"/>
      <c r="BV865" s="184"/>
      <c r="BW865" s="184"/>
      <c r="BX865" s="184"/>
      <c r="BY865" s="184"/>
      <c r="BZ865" s="184"/>
      <c r="CA865" s="184"/>
      <c r="CB865" s="184"/>
      <c r="CC865" s="184"/>
      <c r="CD865" s="184"/>
      <c r="CE865" s="184"/>
      <c r="CF865" s="184"/>
      <c r="CG865" s="184"/>
      <c r="CH865" s="184"/>
      <c r="CI865" s="184"/>
      <c r="CJ865" s="184"/>
      <c r="CK865" s="184"/>
      <c r="CL865" s="184"/>
      <c r="CM865" s="184"/>
      <c r="CN865" s="184"/>
      <c r="CO865" s="184"/>
      <c r="CP865" s="184"/>
      <c r="CQ865" s="184"/>
      <c r="CR865" s="184"/>
      <c r="CS865" s="184"/>
      <c r="CT865" s="184"/>
      <c r="CU865" s="184"/>
      <c r="CV865" s="184"/>
      <c r="CW865" s="184"/>
      <c r="CX865" s="184"/>
      <c r="CY865" s="184"/>
      <c r="CZ865" s="184"/>
      <c r="DA865" s="184"/>
      <c r="DB865" s="184"/>
      <c r="DC865" s="184"/>
      <c r="DD865" s="184"/>
      <c r="DE865" s="184"/>
      <c r="DF865" s="184"/>
      <c r="DG865" s="184"/>
      <c r="DH865" s="184"/>
      <c r="DI865" s="184"/>
      <c r="DJ865" s="184"/>
      <c r="DK865" s="184"/>
      <c r="DL865" s="184"/>
      <c r="DM865" s="184"/>
      <c r="DN865" s="184"/>
      <c r="DO865" s="184"/>
      <c r="DP865" s="184"/>
      <c r="DQ865" s="184"/>
      <c r="DR865" s="184"/>
      <c r="DS865" s="184"/>
      <c r="DT865" s="184"/>
      <c r="DU865" s="184"/>
      <c r="DV865" s="184"/>
      <c r="DW865" s="184"/>
      <c r="DX865" s="184"/>
      <c r="DY865" s="184"/>
      <c r="DZ865" s="184"/>
      <c r="EA865" s="184"/>
      <c r="EB865" s="184"/>
      <c r="EC865" s="184"/>
      <c r="ED865" s="184"/>
      <c r="EE865" s="184"/>
      <c r="EF865" s="184"/>
      <c r="EG865" s="184"/>
      <c r="EH865" s="184"/>
      <c r="EI865" s="184"/>
      <c r="EJ865" s="184"/>
      <c r="EK865" s="184"/>
      <c r="EL865" s="184"/>
      <c r="EM865" s="184"/>
      <c r="EN865" s="184"/>
      <c r="EO865" s="184"/>
      <c r="EP865" s="184"/>
      <c r="EQ865" s="184"/>
      <c r="ER865" s="184"/>
      <c r="ES865" s="184"/>
      <c r="ET865" s="184"/>
      <c r="EU865" s="184"/>
      <c r="EV865" s="184"/>
      <c r="EW865" s="184"/>
      <c r="EX865" s="184"/>
      <c r="EY865" s="184"/>
      <c r="EZ865" s="184"/>
      <c r="FA865" s="184"/>
      <c r="FB865" s="184"/>
      <c r="FC865" s="184"/>
      <c r="FD865" s="184"/>
      <c r="FE865" s="184"/>
      <c r="FF865" s="184"/>
      <c r="FG865" s="184"/>
      <c r="FH865" s="184"/>
      <c r="FI865" s="184"/>
      <c r="FJ865" s="184"/>
      <c r="FK865" s="184"/>
      <c r="FL865" s="184"/>
      <c r="FM865" s="184"/>
      <c r="FN865" s="184"/>
      <c r="FO865" s="184"/>
      <c r="FP865" s="184"/>
      <c r="FQ865" s="184"/>
      <c r="FR865" s="184"/>
      <c r="FS865" s="184"/>
      <c r="FT865" s="184"/>
      <c r="FU865" s="184"/>
      <c r="FV865" s="184"/>
      <c r="FW865" s="184"/>
      <c r="FX865" s="184"/>
      <c r="FY865" s="184"/>
      <c r="FZ865" s="184"/>
      <c r="GA865" s="184"/>
      <c r="GB865" s="184"/>
      <c r="GC865" s="184"/>
      <c r="GD865" s="184"/>
      <c r="GE865" s="184"/>
      <c r="GF865" s="184"/>
      <c r="GG865" s="184"/>
      <c r="GH865" s="184"/>
      <c r="GI865" s="184"/>
      <c r="GJ865" s="184"/>
      <c r="GK865" s="184"/>
      <c r="GL865" s="184"/>
      <c r="GM865" s="184"/>
      <c r="GN865" s="184"/>
      <c r="GO865" s="184"/>
      <c r="GP865" s="184"/>
      <c r="GQ865" s="184"/>
      <c r="GR865" s="184"/>
      <c r="GS865" s="184"/>
      <c r="GT865" s="184"/>
      <c r="GU865" s="184"/>
      <c r="GV865" s="184"/>
      <c r="GW865" s="184"/>
      <c r="GX865" s="184"/>
      <c r="GY865" s="184"/>
      <c r="GZ865" s="184"/>
      <c r="HA865" s="184"/>
      <c r="HB865" s="184"/>
      <c r="HC865" s="184"/>
      <c r="HD865" s="184"/>
      <c r="HE865" s="184"/>
      <c r="HF865" s="184"/>
      <c r="HG865" s="184"/>
      <c r="HH865" s="184"/>
      <c r="HI865" s="184"/>
      <c r="HJ865" s="184"/>
      <c r="HK865" s="578"/>
      <c r="HL865" s="185"/>
    </row>
    <row r="866" spans="1:220">
      <c r="A866" s="284"/>
      <c r="B866" s="285"/>
      <c r="C866" s="286"/>
      <c r="D866" s="287"/>
      <c r="E866" s="288"/>
      <c r="F866" s="289"/>
      <c r="G866" s="289"/>
      <c r="H866" s="289"/>
      <c r="I866" s="289"/>
      <c r="J866" s="289"/>
      <c r="K866" s="289"/>
      <c r="L866" s="289"/>
      <c r="M866" s="572"/>
      <c r="N866" s="572"/>
      <c r="O866" s="572"/>
      <c r="P866" s="572"/>
      <c r="Q866" s="572"/>
      <c r="R866" s="572"/>
      <c r="S866" s="184"/>
      <c r="T866" s="184"/>
      <c r="U866" s="184"/>
      <c r="V866" s="184"/>
      <c r="W866" s="184"/>
      <c r="X866" s="184"/>
      <c r="Y866" s="184"/>
      <c r="Z866" s="184"/>
      <c r="AA866" s="184"/>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c r="BD866" s="184"/>
      <c r="BE866" s="184"/>
      <c r="BF866" s="184"/>
      <c r="BG866" s="184"/>
      <c r="BH866" s="184"/>
      <c r="BI866" s="184"/>
      <c r="BJ866" s="184"/>
      <c r="BK866" s="184"/>
      <c r="BL866" s="184"/>
      <c r="BM866" s="184"/>
      <c r="BN866" s="184"/>
      <c r="BO866" s="184"/>
      <c r="BP866" s="184"/>
      <c r="BQ866" s="184"/>
      <c r="BR866" s="184"/>
      <c r="BS866" s="184"/>
      <c r="BT866" s="184"/>
      <c r="BU866" s="184"/>
      <c r="BV866" s="184"/>
      <c r="BW866" s="184"/>
      <c r="BX866" s="184"/>
      <c r="BY866" s="184"/>
      <c r="BZ866" s="184"/>
      <c r="CA866" s="184"/>
      <c r="CB866" s="184"/>
      <c r="CC866" s="184"/>
      <c r="CD866" s="184"/>
      <c r="CE866" s="184"/>
      <c r="CF866" s="184"/>
      <c r="CG866" s="184"/>
      <c r="CH866" s="184"/>
      <c r="CI866" s="184"/>
      <c r="CJ866" s="184"/>
      <c r="CK866" s="184"/>
      <c r="CL866" s="184"/>
      <c r="CM866" s="184"/>
      <c r="CN866" s="184"/>
      <c r="CO866" s="184"/>
      <c r="CP866" s="184"/>
      <c r="CQ866" s="184"/>
      <c r="CR866" s="184"/>
      <c r="CS866" s="184"/>
      <c r="CT866" s="184"/>
      <c r="CU866" s="184"/>
      <c r="CV866" s="184"/>
      <c r="CW866" s="184"/>
      <c r="CX866" s="184"/>
      <c r="CY866" s="184"/>
      <c r="CZ866" s="184"/>
      <c r="DA866" s="184"/>
      <c r="DB866" s="184"/>
      <c r="DC866" s="184"/>
      <c r="DD866" s="184"/>
      <c r="DE866" s="184"/>
      <c r="DF866" s="184"/>
      <c r="DG866" s="184"/>
      <c r="DH866" s="184"/>
      <c r="DI866" s="184"/>
      <c r="DJ866" s="184"/>
      <c r="DK866" s="184"/>
      <c r="DL866" s="184"/>
      <c r="DM866" s="184"/>
      <c r="DN866" s="184"/>
      <c r="DO866" s="184"/>
      <c r="DP866" s="184"/>
      <c r="DQ866" s="184"/>
      <c r="DR866" s="184"/>
      <c r="DS866" s="184"/>
      <c r="DT866" s="184"/>
      <c r="DU866" s="184"/>
      <c r="DV866" s="184"/>
      <c r="DW866" s="184"/>
      <c r="DX866" s="184"/>
      <c r="DY866" s="184"/>
      <c r="DZ866" s="184"/>
      <c r="EA866" s="184"/>
      <c r="EB866" s="184"/>
      <c r="EC866" s="184"/>
      <c r="ED866" s="184"/>
      <c r="EE866" s="184"/>
      <c r="EF866" s="184"/>
      <c r="EG866" s="184"/>
      <c r="EH866" s="184"/>
      <c r="EI866" s="184"/>
      <c r="EJ866" s="184"/>
      <c r="EK866" s="184"/>
      <c r="EL866" s="184"/>
      <c r="EM866" s="184"/>
      <c r="EN866" s="184"/>
      <c r="EO866" s="184"/>
      <c r="EP866" s="184"/>
      <c r="EQ866" s="184"/>
      <c r="ER866" s="184"/>
      <c r="ES866" s="184"/>
      <c r="ET866" s="184"/>
      <c r="EU866" s="184"/>
      <c r="EV866" s="184"/>
      <c r="EW866" s="184"/>
      <c r="EX866" s="184"/>
      <c r="EY866" s="184"/>
      <c r="EZ866" s="184"/>
      <c r="FA866" s="184"/>
      <c r="FB866" s="184"/>
      <c r="FC866" s="184"/>
      <c r="FD866" s="184"/>
      <c r="FE866" s="184"/>
      <c r="FF866" s="184"/>
      <c r="FG866" s="184"/>
      <c r="FH866" s="184"/>
      <c r="FI866" s="184"/>
      <c r="FJ866" s="184"/>
      <c r="FK866" s="184"/>
      <c r="FL866" s="184"/>
      <c r="FM866" s="184"/>
      <c r="FN866" s="184"/>
      <c r="FO866" s="184"/>
      <c r="FP866" s="184"/>
      <c r="FQ866" s="184"/>
      <c r="FR866" s="184"/>
      <c r="FS866" s="184"/>
      <c r="FT866" s="184"/>
      <c r="FU866" s="184"/>
      <c r="FV866" s="184"/>
      <c r="FW866" s="184"/>
      <c r="FX866" s="184"/>
      <c r="FY866" s="184"/>
      <c r="FZ866" s="184"/>
      <c r="GA866" s="184"/>
      <c r="GB866" s="184"/>
      <c r="GC866" s="184"/>
      <c r="GD866" s="184"/>
      <c r="GE866" s="184"/>
      <c r="GF866" s="184"/>
      <c r="GG866" s="184"/>
      <c r="GH866" s="184"/>
      <c r="GI866" s="184"/>
      <c r="GJ866" s="184"/>
      <c r="GK866" s="184"/>
      <c r="GL866" s="184"/>
      <c r="GM866" s="184"/>
      <c r="GN866" s="184"/>
      <c r="GO866" s="184"/>
      <c r="GP866" s="184"/>
      <c r="GQ866" s="184"/>
      <c r="GR866" s="184"/>
      <c r="GS866" s="184"/>
      <c r="GT866" s="184"/>
      <c r="GU866" s="184"/>
      <c r="GV866" s="184"/>
      <c r="GW866" s="184"/>
      <c r="GX866" s="184"/>
      <c r="GY866" s="184"/>
      <c r="GZ866" s="184"/>
      <c r="HA866" s="184"/>
      <c r="HB866" s="184"/>
      <c r="HC866" s="184"/>
      <c r="HD866" s="184"/>
      <c r="HE866" s="184"/>
      <c r="HF866" s="184"/>
      <c r="HG866" s="184"/>
      <c r="HH866" s="184"/>
      <c r="HI866" s="184"/>
      <c r="HJ866" s="184"/>
      <c r="HK866" s="578"/>
      <c r="HL866" s="185"/>
    </row>
    <row r="867" spans="1:220">
      <c r="A867" s="284"/>
      <c r="B867" s="285"/>
      <c r="C867" s="286"/>
      <c r="D867" s="287"/>
      <c r="E867" s="288"/>
      <c r="F867" s="289"/>
      <c r="G867" s="289"/>
      <c r="H867" s="289"/>
      <c r="I867" s="289"/>
      <c r="J867" s="289"/>
      <c r="K867" s="289"/>
      <c r="L867" s="289"/>
      <c r="M867" s="572"/>
      <c r="N867" s="572"/>
      <c r="O867" s="572"/>
      <c r="P867" s="572"/>
      <c r="Q867" s="572"/>
      <c r="R867" s="572"/>
      <c r="S867" s="184"/>
      <c r="T867" s="184"/>
      <c r="U867" s="184"/>
      <c r="V867" s="184"/>
      <c r="W867" s="184"/>
      <c r="X867" s="184"/>
      <c r="Y867" s="184"/>
      <c r="Z867" s="184"/>
      <c r="AA867" s="184"/>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c r="BD867" s="184"/>
      <c r="BE867" s="184"/>
      <c r="BF867" s="184"/>
      <c r="BG867" s="184"/>
      <c r="BH867" s="184"/>
      <c r="BI867" s="184"/>
      <c r="BJ867" s="184"/>
      <c r="BK867" s="184"/>
      <c r="BL867" s="184"/>
      <c r="BM867" s="184"/>
      <c r="BN867" s="184"/>
      <c r="BO867" s="184"/>
      <c r="BP867" s="184"/>
      <c r="BQ867" s="184"/>
      <c r="BR867" s="184"/>
      <c r="BS867" s="184"/>
      <c r="BT867" s="184"/>
      <c r="BU867" s="184"/>
      <c r="BV867" s="184"/>
      <c r="BW867" s="184"/>
      <c r="BX867" s="184"/>
      <c r="BY867" s="184"/>
      <c r="BZ867" s="184"/>
      <c r="CA867" s="184"/>
      <c r="CB867" s="184"/>
      <c r="CC867" s="184"/>
      <c r="CD867" s="184"/>
      <c r="CE867" s="184"/>
      <c r="CF867" s="184"/>
      <c r="CG867" s="184"/>
      <c r="CH867" s="184"/>
      <c r="CI867" s="184"/>
      <c r="CJ867" s="184"/>
      <c r="CK867" s="184"/>
      <c r="CL867" s="184"/>
      <c r="CM867" s="184"/>
      <c r="CN867" s="184"/>
      <c r="CO867" s="184"/>
      <c r="CP867" s="184"/>
      <c r="CQ867" s="184"/>
      <c r="CR867" s="184"/>
      <c r="CS867" s="184"/>
      <c r="CT867" s="184"/>
      <c r="CU867" s="184"/>
      <c r="CV867" s="184"/>
      <c r="CW867" s="184"/>
      <c r="CX867" s="184"/>
      <c r="CY867" s="184"/>
      <c r="CZ867" s="184"/>
      <c r="DA867" s="184"/>
      <c r="DB867" s="184"/>
      <c r="DC867" s="184"/>
      <c r="DD867" s="184"/>
      <c r="DE867" s="184"/>
      <c r="DF867" s="184"/>
      <c r="DG867" s="184"/>
      <c r="DH867" s="184"/>
      <c r="DI867" s="184"/>
      <c r="DJ867" s="184"/>
      <c r="DK867" s="184"/>
      <c r="DL867" s="184"/>
      <c r="DM867" s="184"/>
      <c r="DN867" s="184"/>
      <c r="DO867" s="184"/>
      <c r="DP867" s="184"/>
      <c r="DQ867" s="184"/>
      <c r="DR867" s="184"/>
      <c r="DS867" s="184"/>
      <c r="DT867" s="184"/>
      <c r="DU867" s="184"/>
      <c r="DV867" s="184"/>
      <c r="DW867" s="184"/>
      <c r="DX867" s="184"/>
      <c r="DY867" s="184"/>
      <c r="DZ867" s="184"/>
      <c r="EA867" s="184"/>
      <c r="EB867" s="184"/>
      <c r="EC867" s="184"/>
      <c r="ED867" s="184"/>
      <c r="EE867" s="184"/>
      <c r="EF867" s="184"/>
      <c r="EG867" s="184"/>
      <c r="EH867" s="184"/>
      <c r="EI867" s="184"/>
      <c r="EJ867" s="184"/>
      <c r="EK867" s="184"/>
      <c r="EL867" s="184"/>
      <c r="EM867" s="184"/>
      <c r="EN867" s="184"/>
      <c r="EO867" s="184"/>
      <c r="EP867" s="184"/>
      <c r="EQ867" s="184"/>
      <c r="ER867" s="184"/>
      <c r="ES867" s="184"/>
      <c r="ET867" s="184"/>
      <c r="EU867" s="184"/>
      <c r="EV867" s="184"/>
      <c r="EW867" s="184"/>
      <c r="EX867" s="184"/>
      <c r="EY867" s="184"/>
      <c r="EZ867" s="184"/>
      <c r="FA867" s="184"/>
      <c r="FB867" s="184"/>
      <c r="FC867" s="184"/>
      <c r="FD867" s="184"/>
      <c r="FE867" s="184"/>
      <c r="FF867" s="184"/>
      <c r="FG867" s="184"/>
      <c r="FH867" s="184"/>
      <c r="FI867" s="184"/>
      <c r="FJ867" s="184"/>
      <c r="FK867" s="184"/>
      <c r="FL867" s="184"/>
      <c r="FM867" s="184"/>
      <c r="FN867" s="184"/>
      <c r="FO867" s="184"/>
      <c r="FP867" s="184"/>
      <c r="FQ867" s="184"/>
      <c r="FR867" s="184"/>
      <c r="FS867" s="184"/>
      <c r="FT867" s="184"/>
      <c r="FU867" s="184"/>
      <c r="FV867" s="184"/>
      <c r="FW867" s="184"/>
      <c r="FX867" s="184"/>
      <c r="FY867" s="184"/>
      <c r="FZ867" s="184"/>
      <c r="GA867" s="184"/>
      <c r="GB867" s="184"/>
      <c r="GC867" s="184"/>
      <c r="GD867" s="184"/>
      <c r="GE867" s="184"/>
      <c r="GF867" s="184"/>
      <c r="GG867" s="184"/>
      <c r="GH867" s="184"/>
      <c r="GI867" s="184"/>
      <c r="GJ867" s="184"/>
      <c r="GK867" s="184"/>
      <c r="GL867" s="184"/>
      <c r="GM867" s="184"/>
      <c r="GN867" s="184"/>
      <c r="GO867" s="184"/>
      <c r="GP867" s="184"/>
      <c r="GQ867" s="184"/>
      <c r="GR867" s="184"/>
      <c r="GS867" s="184"/>
      <c r="GT867" s="184"/>
      <c r="GU867" s="184"/>
      <c r="GV867" s="184"/>
      <c r="GW867" s="184"/>
      <c r="GX867" s="184"/>
      <c r="GY867" s="184"/>
      <c r="GZ867" s="184"/>
      <c r="HA867" s="184"/>
      <c r="HB867" s="184"/>
      <c r="HC867" s="184"/>
      <c r="HD867" s="184"/>
      <c r="HE867" s="184"/>
      <c r="HF867" s="184"/>
      <c r="HG867" s="184"/>
      <c r="HH867" s="184"/>
      <c r="HI867" s="184"/>
      <c r="HJ867" s="184"/>
      <c r="HK867" s="578"/>
      <c r="HL867" s="185"/>
    </row>
    <row r="868" spans="1:220">
      <c r="A868" s="284"/>
      <c r="B868" s="285"/>
      <c r="C868" s="286"/>
      <c r="D868" s="287"/>
      <c r="E868" s="288"/>
      <c r="F868" s="289"/>
      <c r="G868" s="289"/>
      <c r="H868" s="289"/>
      <c r="I868" s="289"/>
      <c r="J868" s="289"/>
      <c r="K868" s="289"/>
      <c r="L868" s="289"/>
      <c r="M868" s="572"/>
      <c r="N868" s="572"/>
      <c r="O868" s="572"/>
      <c r="P868" s="572"/>
      <c r="Q868" s="572"/>
      <c r="R868" s="572"/>
      <c r="S868" s="184"/>
      <c r="T868" s="184"/>
      <c r="U868" s="184"/>
      <c r="V868" s="184"/>
      <c r="W868" s="184"/>
      <c r="X868" s="184"/>
      <c r="Y868" s="184"/>
      <c r="Z868" s="184"/>
      <c r="AA868" s="184"/>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c r="BD868" s="184"/>
      <c r="BE868" s="184"/>
      <c r="BF868" s="184"/>
      <c r="BG868" s="184"/>
      <c r="BH868" s="184"/>
      <c r="BI868" s="184"/>
      <c r="BJ868" s="184"/>
      <c r="BK868" s="184"/>
      <c r="BL868" s="184"/>
      <c r="BM868" s="184"/>
      <c r="BN868" s="184"/>
      <c r="BO868" s="184"/>
      <c r="BP868" s="184"/>
      <c r="BQ868" s="184"/>
      <c r="BR868" s="184"/>
      <c r="BS868" s="184"/>
      <c r="BT868" s="184"/>
      <c r="BU868" s="184"/>
      <c r="BV868" s="184"/>
      <c r="BW868" s="184"/>
      <c r="BX868" s="184"/>
      <c r="BY868" s="184"/>
      <c r="BZ868" s="184"/>
      <c r="CA868" s="184"/>
      <c r="CB868" s="184"/>
      <c r="CC868" s="184"/>
      <c r="CD868" s="184"/>
      <c r="CE868" s="184"/>
      <c r="CF868" s="184"/>
      <c r="CG868" s="184"/>
      <c r="CH868" s="184"/>
      <c r="CI868" s="184"/>
      <c r="CJ868" s="184"/>
      <c r="CK868" s="184"/>
      <c r="CL868" s="184"/>
      <c r="CM868" s="184"/>
      <c r="CN868" s="184"/>
      <c r="CO868" s="184"/>
      <c r="CP868" s="184"/>
      <c r="CQ868" s="184"/>
      <c r="CR868" s="184"/>
      <c r="CS868" s="184"/>
      <c r="CT868" s="184"/>
      <c r="CU868" s="184"/>
      <c r="CV868" s="184"/>
      <c r="CW868" s="184"/>
      <c r="CX868" s="184"/>
      <c r="CY868" s="184"/>
      <c r="CZ868" s="184"/>
      <c r="DA868" s="184"/>
      <c r="DB868" s="184"/>
      <c r="DC868" s="184"/>
      <c r="DD868" s="184"/>
      <c r="DE868" s="184"/>
      <c r="DF868" s="184"/>
      <c r="DG868" s="184"/>
      <c r="DH868" s="184"/>
      <c r="DI868" s="184"/>
      <c r="DJ868" s="184"/>
      <c r="DK868" s="184"/>
      <c r="DL868" s="184"/>
      <c r="DM868" s="184"/>
      <c r="DN868" s="184"/>
      <c r="DO868" s="184"/>
      <c r="DP868" s="184"/>
      <c r="DQ868" s="184"/>
      <c r="DR868" s="184"/>
      <c r="DS868" s="184"/>
      <c r="DT868" s="184"/>
      <c r="DU868" s="184"/>
      <c r="DV868" s="184"/>
      <c r="DW868" s="184"/>
      <c r="DX868" s="184"/>
      <c r="DY868" s="184"/>
      <c r="DZ868" s="184"/>
      <c r="EA868" s="184"/>
      <c r="EB868" s="184"/>
      <c r="EC868" s="184"/>
      <c r="ED868" s="184"/>
      <c r="EE868" s="184"/>
      <c r="EF868" s="184"/>
      <c r="EG868" s="184"/>
      <c r="EH868" s="184"/>
      <c r="EI868" s="184"/>
      <c r="EJ868" s="184"/>
      <c r="EK868" s="184"/>
      <c r="EL868" s="184"/>
      <c r="EM868" s="184"/>
      <c r="EN868" s="184"/>
      <c r="EO868" s="184"/>
      <c r="EP868" s="184"/>
      <c r="EQ868" s="184"/>
      <c r="ER868" s="184"/>
      <c r="ES868" s="184"/>
      <c r="ET868" s="184"/>
      <c r="EU868" s="184"/>
      <c r="EV868" s="184"/>
      <c r="EW868" s="184"/>
      <c r="EX868" s="184"/>
      <c r="EY868" s="184"/>
      <c r="EZ868" s="184"/>
      <c r="FA868" s="184"/>
      <c r="FB868" s="184"/>
      <c r="FC868" s="184"/>
      <c r="FD868" s="184"/>
      <c r="FE868" s="184"/>
      <c r="FF868" s="184"/>
      <c r="FG868" s="184"/>
      <c r="FH868" s="184"/>
      <c r="FI868" s="184"/>
      <c r="FJ868" s="184"/>
      <c r="FK868" s="184"/>
      <c r="FL868" s="184"/>
      <c r="FM868" s="184"/>
      <c r="FN868" s="184"/>
      <c r="FO868" s="184"/>
      <c r="FP868" s="184"/>
      <c r="FQ868" s="184"/>
      <c r="FR868" s="184"/>
      <c r="FS868" s="184"/>
      <c r="FT868" s="184"/>
      <c r="FU868" s="184"/>
      <c r="FV868" s="184"/>
      <c r="FW868" s="184"/>
      <c r="FX868" s="184"/>
      <c r="FY868" s="184"/>
      <c r="FZ868" s="184"/>
      <c r="GA868" s="184"/>
      <c r="GB868" s="184"/>
      <c r="GC868" s="184"/>
      <c r="GD868" s="184"/>
      <c r="GE868" s="184"/>
      <c r="GF868" s="184"/>
      <c r="GG868" s="184"/>
      <c r="GH868" s="184"/>
      <c r="GI868" s="184"/>
      <c r="GJ868" s="184"/>
      <c r="GK868" s="184"/>
      <c r="GL868" s="184"/>
      <c r="GM868" s="184"/>
      <c r="GN868" s="184"/>
      <c r="GO868" s="184"/>
      <c r="GP868" s="184"/>
      <c r="GQ868" s="184"/>
      <c r="GR868" s="184"/>
      <c r="GS868" s="184"/>
      <c r="GT868" s="184"/>
      <c r="GU868" s="184"/>
      <c r="GV868" s="184"/>
      <c r="GW868" s="184"/>
      <c r="GX868" s="184"/>
      <c r="GY868" s="184"/>
      <c r="GZ868" s="184"/>
      <c r="HA868" s="184"/>
      <c r="HB868" s="184"/>
      <c r="HC868" s="184"/>
      <c r="HD868" s="184"/>
      <c r="HE868" s="184"/>
      <c r="HF868" s="184"/>
      <c r="HG868" s="184"/>
      <c r="HH868" s="184"/>
      <c r="HI868" s="184"/>
      <c r="HJ868" s="184"/>
      <c r="HK868" s="578"/>
      <c r="HL868" s="185"/>
    </row>
    <row r="869" spans="1:220">
      <c r="A869" s="284"/>
      <c r="B869" s="285"/>
      <c r="C869" s="286"/>
      <c r="D869" s="287"/>
      <c r="E869" s="288"/>
      <c r="F869" s="289"/>
      <c r="G869" s="289"/>
      <c r="H869" s="289"/>
      <c r="I869" s="289"/>
      <c r="J869" s="289"/>
      <c r="K869" s="289"/>
      <c r="L869" s="289"/>
      <c r="M869" s="572"/>
      <c r="N869" s="572"/>
      <c r="O869" s="572"/>
      <c r="P869" s="572"/>
      <c r="Q869" s="572"/>
      <c r="R869" s="572"/>
      <c r="S869" s="184"/>
      <c r="T869" s="184"/>
      <c r="U869" s="184"/>
      <c r="V869" s="184"/>
      <c r="W869" s="184"/>
      <c r="X869" s="184"/>
      <c r="Y869" s="184"/>
      <c r="Z869" s="184"/>
      <c r="AA869" s="184"/>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c r="BD869" s="184"/>
      <c r="BE869" s="184"/>
      <c r="BF869" s="184"/>
      <c r="BG869" s="184"/>
      <c r="BH869" s="184"/>
      <c r="BI869" s="184"/>
      <c r="BJ869" s="184"/>
      <c r="BK869" s="184"/>
      <c r="BL869" s="184"/>
      <c r="BM869" s="184"/>
      <c r="BN869" s="184"/>
      <c r="BO869" s="184"/>
      <c r="BP869" s="184"/>
      <c r="BQ869" s="184"/>
      <c r="BR869" s="184"/>
      <c r="BS869" s="184"/>
      <c r="BT869" s="184"/>
      <c r="BU869" s="184"/>
      <c r="BV869" s="184"/>
      <c r="BW869" s="184"/>
      <c r="BX869" s="184"/>
      <c r="BY869" s="184"/>
      <c r="BZ869" s="184"/>
      <c r="CA869" s="184"/>
      <c r="CB869" s="184"/>
      <c r="CC869" s="184"/>
      <c r="CD869" s="184"/>
      <c r="CE869" s="184"/>
      <c r="CF869" s="184"/>
      <c r="CG869" s="184"/>
      <c r="CH869" s="184"/>
      <c r="CI869" s="184"/>
      <c r="CJ869" s="184"/>
      <c r="CK869" s="184"/>
      <c r="CL869" s="184"/>
      <c r="CM869" s="184"/>
      <c r="CN869" s="184"/>
      <c r="CO869" s="184"/>
      <c r="CP869" s="184"/>
      <c r="CQ869" s="184"/>
      <c r="CR869" s="184"/>
      <c r="CS869" s="184"/>
      <c r="CT869" s="184"/>
      <c r="CU869" s="184"/>
      <c r="CV869" s="184"/>
      <c r="CW869" s="184"/>
      <c r="CX869" s="184"/>
      <c r="CY869" s="184"/>
      <c r="CZ869" s="184"/>
      <c r="DA869" s="184"/>
      <c r="DB869" s="184"/>
      <c r="DC869" s="184"/>
      <c r="DD869" s="184"/>
      <c r="DE869" s="184"/>
      <c r="DF869" s="184"/>
      <c r="DG869" s="184"/>
      <c r="DH869" s="184"/>
      <c r="DI869" s="184"/>
      <c r="DJ869" s="184"/>
      <c r="DK869" s="184"/>
      <c r="DL869" s="184"/>
      <c r="DM869" s="184"/>
      <c r="DN869" s="184"/>
      <c r="DO869" s="184"/>
      <c r="DP869" s="184"/>
      <c r="DQ869" s="184"/>
      <c r="DR869" s="184"/>
      <c r="DS869" s="184"/>
      <c r="DT869" s="184"/>
      <c r="DU869" s="184"/>
      <c r="DV869" s="184"/>
      <c r="DW869" s="184"/>
      <c r="DX869" s="184"/>
      <c r="DY869" s="184"/>
      <c r="DZ869" s="184"/>
      <c r="EA869" s="184"/>
      <c r="EB869" s="184"/>
      <c r="EC869" s="184"/>
      <c r="ED869" s="184"/>
      <c r="EE869" s="184"/>
      <c r="EF869" s="184"/>
      <c r="EG869" s="184"/>
      <c r="EH869" s="184"/>
      <c r="EI869" s="184"/>
      <c r="EJ869" s="184"/>
      <c r="EK869" s="184"/>
      <c r="EL869" s="184"/>
      <c r="EM869" s="184"/>
      <c r="EN869" s="184"/>
      <c r="EO869" s="184"/>
      <c r="EP869" s="184"/>
      <c r="EQ869" s="184"/>
      <c r="ER869" s="184"/>
      <c r="ES869" s="184"/>
      <c r="ET869" s="184"/>
      <c r="EU869" s="184"/>
      <c r="EV869" s="184"/>
      <c r="EW869" s="184"/>
      <c r="EX869" s="184"/>
      <c r="EY869" s="184"/>
      <c r="EZ869" s="184"/>
      <c r="FA869" s="184"/>
      <c r="FB869" s="184"/>
      <c r="FC869" s="184"/>
      <c r="FD869" s="184"/>
      <c r="FE869" s="184"/>
      <c r="FF869" s="184"/>
      <c r="FG869" s="184"/>
      <c r="FH869" s="184"/>
      <c r="FI869" s="184"/>
      <c r="FJ869" s="184"/>
      <c r="FK869" s="184"/>
      <c r="FL869" s="184"/>
      <c r="FM869" s="184"/>
      <c r="FN869" s="184"/>
      <c r="FO869" s="184"/>
      <c r="FP869" s="184"/>
      <c r="FQ869" s="184"/>
      <c r="FR869" s="184"/>
      <c r="FS869" s="184"/>
      <c r="FT869" s="184"/>
      <c r="FU869" s="184"/>
      <c r="FV869" s="184"/>
      <c r="FW869" s="184"/>
      <c r="FX869" s="184"/>
      <c r="FY869" s="184"/>
      <c r="FZ869" s="184"/>
      <c r="GA869" s="184"/>
      <c r="GB869" s="184"/>
      <c r="GC869" s="184"/>
      <c r="GD869" s="184"/>
      <c r="GE869" s="184"/>
      <c r="GF869" s="184"/>
      <c r="GG869" s="184"/>
      <c r="GH869" s="184"/>
      <c r="GI869" s="184"/>
      <c r="GJ869" s="184"/>
      <c r="GK869" s="184"/>
      <c r="GL869" s="184"/>
      <c r="GM869" s="184"/>
      <c r="GN869" s="184"/>
      <c r="GO869" s="184"/>
      <c r="GP869" s="184"/>
      <c r="GQ869" s="184"/>
      <c r="GR869" s="184"/>
      <c r="GS869" s="184"/>
      <c r="GT869" s="184"/>
      <c r="GU869" s="184"/>
      <c r="GV869" s="184"/>
      <c r="GW869" s="184"/>
      <c r="GX869" s="184"/>
      <c r="GY869" s="184"/>
      <c r="GZ869" s="184"/>
      <c r="HA869" s="184"/>
      <c r="HB869" s="184"/>
      <c r="HC869" s="184"/>
      <c r="HD869" s="184"/>
      <c r="HE869" s="184"/>
      <c r="HF869" s="184"/>
      <c r="HG869" s="184"/>
      <c r="HH869" s="184"/>
      <c r="HI869" s="184"/>
      <c r="HJ869" s="184"/>
      <c r="HK869" s="578"/>
      <c r="HL869" s="185"/>
    </row>
    <row r="870" spans="1:220">
      <c r="A870" s="284"/>
      <c r="B870" s="285"/>
      <c r="C870" s="286"/>
      <c r="D870" s="287"/>
      <c r="E870" s="288"/>
      <c r="F870" s="289"/>
      <c r="G870" s="289"/>
      <c r="H870" s="289"/>
      <c r="I870" s="289"/>
      <c r="J870" s="289"/>
      <c r="K870" s="289"/>
      <c r="L870" s="289"/>
      <c r="M870" s="572"/>
      <c r="N870" s="572"/>
      <c r="O870" s="572"/>
      <c r="P870" s="572"/>
      <c r="Q870" s="572"/>
      <c r="R870" s="572"/>
      <c r="S870" s="184"/>
      <c r="T870" s="184"/>
      <c r="U870" s="184"/>
      <c r="V870" s="184"/>
      <c r="W870" s="184"/>
      <c r="X870" s="184"/>
      <c r="Y870" s="184"/>
      <c r="Z870" s="184"/>
      <c r="AA870" s="184"/>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c r="BD870" s="184"/>
      <c r="BE870" s="184"/>
      <c r="BF870" s="184"/>
      <c r="BG870" s="184"/>
      <c r="BH870" s="184"/>
      <c r="BI870" s="184"/>
      <c r="BJ870" s="184"/>
      <c r="BK870" s="184"/>
      <c r="BL870" s="184"/>
      <c r="BM870" s="184"/>
      <c r="BN870" s="184"/>
      <c r="BO870" s="184"/>
      <c r="BP870" s="184"/>
      <c r="BQ870" s="184"/>
      <c r="BR870" s="184"/>
      <c r="BS870" s="184"/>
      <c r="BT870" s="184"/>
      <c r="BU870" s="184"/>
      <c r="BV870" s="184"/>
      <c r="BW870" s="184"/>
      <c r="BX870" s="184"/>
      <c r="BY870" s="184"/>
      <c r="BZ870" s="184"/>
      <c r="CA870" s="184"/>
      <c r="CB870" s="184"/>
      <c r="CC870" s="184"/>
      <c r="CD870" s="184"/>
      <c r="CE870" s="184"/>
      <c r="CF870" s="184"/>
      <c r="CG870" s="184"/>
      <c r="CH870" s="184"/>
      <c r="CI870" s="184"/>
      <c r="CJ870" s="184"/>
      <c r="CK870" s="184"/>
      <c r="CL870" s="184"/>
      <c r="CM870" s="184"/>
      <c r="CN870" s="184"/>
      <c r="CO870" s="184"/>
      <c r="CP870" s="184"/>
      <c r="CQ870" s="184"/>
      <c r="CR870" s="184"/>
      <c r="CS870" s="184"/>
      <c r="CT870" s="184"/>
      <c r="CU870" s="184"/>
      <c r="CV870" s="184"/>
      <c r="CW870" s="184"/>
      <c r="CX870" s="184"/>
      <c r="CY870" s="184"/>
      <c r="CZ870" s="184"/>
      <c r="DA870" s="184"/>
      <c r="DB870" s="184"/>
      <c r="DC870" s="184"/>
      <c r="DD870" s="184"/>
      <c r="DE870" s="184"/>
      <c r="DF870" s="184"/>
      <c r="DG870" s="184"/>
      <c r="DH870" s="184"/>
      <c r="DI870" s="184"/>
      <c r="DJ870" s="184"/>
      <c r="DK870" s="184"/>
      <c r="DL870" s="184"/>
      <c r="DM870" s="184"/>
      <c r="DN870" s="184"/>
      <c r="DO870" s="184"/>
      <c r="DP870" s="184"/>
      <c r="DQ870" s="184"/>
      <c r="DR870" s="184"/>
      <c r="DS870" s="184"/>
      <c r="DT870" s="184"/>
      <c r="DU870" s="184"/>
      <c r="DV870" s="184"/>
      <c r="DW870" s="184"/>
      <c r="DX870" s="184"/>
      <c r="DY870" s="184"/>
      <c r="DZ870" s="184"/>
      <c r="EA870" s="184"/>
      <c r="EB870" s="184"/>
      <c r="EC870" s="184"/>
      <c r="ED870" s="184"/>
      <c r="EE870" s="184"/>
      <c r="EF870" s="184"/>
      <c r="EG870" s="184"/>
      <c r="EH870" s="184"/>
      <c r="EI870" s="184"/>
      <c r="EJ870" s="184"/>
      <c r="EK870" s="184"/>
      <c r="EL870" s="184"/>
      <c r="EM870" s="184"/>
      <c r="EN870" s="184"/>
      <c r="EO870" s="184"/>
      <c r="EP870" s="184"/>
      <c r="EQ870" s="184"/>
      <c r="ER870" s="184"/>
      <c r="ES870" s="184"/>
      <c r="ET870" s="184"/>
      <c r="EU870" s="184"/>
      <c r="EV870" s="184"/>
      <c r="EW870" s="184"/>
      <c r="EX870" s="184"/>
      <c r="EY870" s="184"/>
      <c r="EZ870" s="184"/>
      <c r="FA870" s="184"/>
      <c r="FB870" s="184"/>
      <c r="FC870" s="184"/>
      <c r="FD870" s="184"/>
      <c r="FE870" s="184"/>
      <c r="FF870" s="184"/>
      <c r="FG870" s="184"/>
      <c r="FH870" s="184"/>
      <c r="FI870" s="184"/>
      <c r="FJ870" s="184"/>
      <c r="FK870" s="184"/>
      <c r="FL870" s="184"/>
      <c r="FM870" s="184"/>
      <c r="FN870" s="184"/>
      <c r="FO870" s="184"/>
      <c r="FP870" s="184"/>
      <c r="FQ870" s="184"/>
      <c r="FR870" s="184"/>
      <c r="FS870" s="184"/>
      <c r="FT870" s="184"/>
      <c r="FU870" s="184"/>
      <c r="FV870" s="184"/>
      <c r="FW870" s="184"/>
      <c r="FX870" s="184"/>
      <c r="FY870" s="184"/>
      <c r="FZ870" s="184"/>
      <c r="GA870" s="184"/>
      <c r="GB870" s="184"/>
      <c r="GC870" s="184"/>
      <c r="GD870" s="184"/>
      <c r="GE870" s="184"/>
      <c r="GF870" s="184"/>
      <c r="GG870" s="184"/>
      <c r="GH870" s="184"/>
      <c r="GI870" s="184"/>
      <c r="GJ870" s="184"/>
      <c r="GK870" s="184"/>
      <c r="GL870" s="184"/>
      <c r="GM870" s="184"/>
      <c r="GN870" s="184"/>
      <c r="GO870" s="184"/>
      <c r="GP870" s="184"/>
      <c r="GQ870" s="184"/>
      <c r="GR870" s="184"/>
      <c r="GS870" s="184"/>
      <c r="GT870" s="184"/>
      <c r="GU870" s="184"/>
      <c r="GV870" s="184"/>
      <c r="GW870" s="184"/>
      <c r="GX870" s="184"/>
      <c r="GY870" s="184"/>
      <c r="GZ870" s="184"/>
      <c r="HA870" s="184"/>
      <c r="HB870" s="184"/>
      <c r="HC870" s="184"/>
      <c r="HD870" s="184"/>
      <c r="HE870" s="184"/>
      <c r="HF870" s="184"/>
      <c r="HG870" s="184"/>
      <c r="HH870" s="184"/>
      <c r="HI870" s="184"/>
      <c r="HJ870" s="184"/>
      <c r="HK870" s="578"/>
      <c r="HL870" s="185"/>
    </row>
    <row r="871" spans="1:220">
      <c r="A871" s="284"/>
      <c r="B871" s="285"/>
      <c r="C871" s="286"/>
      <c r="D871" s="287"/>
      <c r="E871" s="288"/>
      <c r="F871" s="289"/>
      <c r="G871" s="289"/>
      <c r="H871" s="289"/>
      <c r="I871" s="289"/>
      <c r="J871" s="289"/>
      <c r="K871" s="289"/>
      <c r="L871" s="289"/>
      <c r="M871" s="572"/>
      <c r="N871" s="572"/>
      <c r="O871" s="572"/>
      <c r="P871" s="572"/>
      <c r="Q871" s="572"/>
      <c r="R871" s="572"/>
      <c r="S871" s="184"/>
      <c r="T871" s="184"/>
      <c r="U871" s="184"/>
      <c r="V871" s="184"/>
      <c r="W871" s="184"/>
      <c r="X871" s="184"/>
      <c r="Y871" s="184"/>
      <c r="Z871" s="184"/>
      <c r="AA871" s="184"/>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c r="BQ871" s="184"/>
      <c r="BR871" s="184"/>
      <c r="BS871" s="184"/>
      <c r="BT871" s="184"/>
      <c r="BU871" s="184"/>
      <c r="BV871" s="184"/>
      <c r="BW871" s="184"/>
      <c r="BX871" s="184"/>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c r="CT871" s="184"/>
      <c r="CU871" s="184"/>
      <c r="CV871" s="184"/>
      <c r="CW871" s="184"/>
      <c r="CX871" s="184"/>
      <c r="CY871" s="184"/>
      <c r="CZ871" s="184"/>
      <c r="DA871" s="184"/>
      <c r="DB871" s="184"/>
      <c r="DC871" s="184"/>
      <c r="DD871" s="184"/>
      <c r="DE871" s="184"/>
      <c r="DF871" s="184"/>
      <c r="DG871" s="184"/>
      <c r="DH871" s="184"/>
      <c r="DI871" s="184"/>
      <c r="DJ871" s="184"/>
      <c r="DK871" s="184"/>
      <c r="DL871" s="184"/>
      <c r="DM871" s="184"/>
      <c r="DN871" s="184"/>
      <c r="DO871" s="184"/>
      <c r="DP871" s="184"/>
      <c r="DQ871" s="184"/>
      <c r="DR871" s="184"/>
      <c r="DS871" s="184"/>
      <c r="DT871" s="184"/>
      <c r="DU871" s="184"/>
      <c r="DV871" s="184"/>
      <c r="DW871" s="184"/>
      <c r="DX871" s="184"/>
      <c r="DY871" s="184"/>
      <c r="DZ871" s="184"/>
      <c r="EA871" s="184"/>
      <c r="EB871" s="184"/>
      <c r="EC871" s="184"/>
      <c r="ED871" s="184"/>
      <c r="EE871" s="184"/>
      <c r="EF871" s="184"/>
      <c r="EG871" s="184"/>
      <c r="EH871" s="184"/>
      <c r="EI871" s="184"/>
      <c r="EJ871" s="184"/>
      <c r="EK871" s="184"/>
      <c r="EL871" s="184"/>
      <c r="EM871" s="184"/>
      <c r="EN871" s="184"/>
      <c r="EO871" s="184"/>
      <c r="EP871" s="184"/>
      <c r="EQ871" s="184"/>
      <c r="ER871" s="184"/>
      <c r="ES871" s="184"/>
      <c r="ET871" s="184"/>
      <c r="EU871" s="184"/>
      <c r="EV871" s="184"/>
      <c r="EW871" s="184"/>
      <c r="EX871" s="184"/>
      <c r="EY871" s="184"/>
      <c r="EZ871" s="184"/>
      <c r="FA871" s="184"/>
      <c r="FB871" s="184"/>
      <c r="FC871" s="184"/>
      <c r="FD871" s="184"/>
      <c r="FE871" s="184"/>
      <c r="FF871" s="184"/>
      <c r="FG871" s="184"/>
      <c r="FH871" s="184"/>
      <c r="FI871" s="184"/>
      <c r="FJ871" s="184"/>
      <c r="FK871" s="184"/>
      <c r="FL871" s="184"/>
      <c r="FM871" s="184"/>
      <c r="FN871" s="184"/>
      <c r="FO871" s="184"/>
      <c r="FP871" s="184"/>
      <c r="FQ871" s="184"/>
      <c r="FR871" s="184"/>
      <c r="FS871" s="184"/>
      <c r="FT871" s="184"/>
      <c r="FU871" s="184"/>
      <c r="FV871" s="184"/>
      <c r="FW871" s="184"/>
      <c r="FX871" s="184"/>
      <c r="FY871" s="184"/>
      <c r="FZ871" s="184"/>
      <c r="GA871" s="184"/>
      <c r="GB871" s="184"/>
      <c r="GC871" s="184"/>
      <c r="GD871" s="184"/>
      <c r="GE871" s="184"/>
      <c r="GF871" s="184"/>
      <c r="GG871" s="184"/>
      <c r="GH871" s="184"/>
      <c r="GI871" s="184"/>
      <c r="GJ871" s="184"/>
      <c r="GK871" s="184"/>
      <c r="GL871" s="184"/>
      <c r="GM871" s="184"/>
      <c r="GN871" s="184"/>
      <c r="GO871" s="184"/>
      <c r="GP871" s="184"/>
      <c r="GQ871" s="184"/>
      <c r="GR871" s="184"/>
      <c r="GS871" s="184"/>
      <c r="GT871" s="184"/>
      <c r="GU871" s="184"/>
      <c r="GV871" s="184"/>
      <c r="GW871" s="184"/>
      <c r="GX871" s="184"/>
      <c r="GY871" s="184"/>
      <c r="GZ871" s="184"/>
      <c r="HA871" s="184"/>
      <c r="HB871" s="184"/>
      <c r="HC871" s="184"/>
      <c r="HD871" s="184"/>
      <c r="HE871" s="184"/>
      <c r="HF871" s="184"/>
      <c r="HG871" s="184"/>
      <c r="HH871" s="184"/>
      <c r="HI871" s="184"/>
      <c r="HJ871" s="184"/>
      <c r="HK871" s="578"/>
      <c r="HL871" s="185"/>
    </row>
    <row r="872" spans="1:220">
      <c r="A872" s="284"/>
      <c r="B872" s="285"/>
      <c r="C872" s="286"/>
      <c r="D872" s="287"/>
      <c r="E872" s="288"/>
      <c r="F872" s="289"/>
      <c r="G872" s="289"/>
      <c r="H872" s="289"/>
      <c r="I872" s="289"/>
      <c r="J872" s="289"/>
      <c r="K872" s="289"/>
      <c r="L872" s="289"/>
      <c r="M872" s="572"/>
      <c r="N872" s="572"/>
      <c r="O872" s="572"/>
      <c r="P872" s="572"/>
      <c r="Q872" s="572"/>
      <c r="R872" s="572"/>
      <c r="S872" s="184"/>
      <c r="T872" s="184"/>
      <c r="U872" s="184"/>
      <c r="V872" s="184"/>
      <c r="W872" s="184"/>
      <c r="X872" s="184"/>
      <c r="Y872" s="184"/>
      <c r="Z872" s="184"/>
      <c r="AA872" s="184"/>
      <c r="AB872" s="184"/>
      <c r="AC872" s="184"/>
      <c r="AD872" s="184"/>
      <c r="AE872" s="184"/>
      <c r="AF872" s="184"/>
      <c r="AG872" s="184"/>
      <c r="AH872" s="184"/>
      <c r="AI872" s="184"/>
      <c r="AJ872" s="184"/>
      <c r="AK872" s="184"/>
      <c r="AL872" s="184"/>
      <c r="AM872" s="184"/>
      <c r="AN872" s="184"/>
      <c r="AO872" s="184"/>
      <c r="AP872" s="184"/>
      <c r="AQ872" s="184"/>
      <c r="AR872" s="184"/>
      <c r="AS872" s="184"/>
      <c r="AT872" s="184"/>
      <c r="AU872" s="184"/>
      <c r="AV872" s="184"/>
      <c r="AW872" s="184"/>
      <c r="AX872" s="184"/>
      <c r="AY872" s="184"/>
      <c r="AZ872" s="184"/>
      <c r="BA872" s="184"/>
      <c r="BB872" s="184"/>
      <c r="BC872" s="184"/>
      <c r="BD872" s="184"/>
      <c r="BE872" s="184"/>
      <c r="BF872" s="184"/>
      <c r="BG872" s="184"/>
      <c r="BH872" s="184"/>
      <c r="BI872" s="184"/>
      <c r="BJ872" s="184"/>
      <c r="BK872" s="184"/>
      <c r="BL872" s="184"/>
      <c r="BM872" s="184"/>
      <c r="BN872" s="184"/>
      <c r="BO872" s="184"/>
      <c r="BP872" s="184"/>
      <c r="BQ872" s="184"/>
      <c r="BR872" s="184"/>
      <c r="BS872" s="184"/>
      <c r="BT872" s="184"/>
      <c r="BU872" s="184"/>
      <c r="BV872" s="184"/>
      <c r="BW872" s="184"/>
      <c r="BX872" s="184"/>
      <c r="BY872" s="184"/>
      <c r="BZ872" s="184"/>
      <c r="CA872" s="184"/>
      <c r="CB872" s="184"/>
      <c r="CC872" s="184"/>
      <c r="CD872" s="184"/>
      <c r="CE872" s="184"/>
      <c r="CF872" s="184"/>
      <c r="CG872" s="184"/>
      <c r="CH872" s="184"/>
      <c r="CI872" s="184"/>
      <c r="CJ872" s="184"/>
      <c r="CK872" s="184"/>
      <c r="CL872" s="184"/>
      <c r="CM872" s="184"/>
      <c r="CN872" s="184"/>
      <c r="CO872" s="184"/>
      <c r="CP872" s="184"/>
      <c r="CQ872" s="184"/>
      <c r="CR872" s="184"/>
      <c r="CS872" s="184"/>
      <c r="CT872" s="184"/>
      <c r="CU872" s="184"/>
      <c r="CV872" s="184"/>
      <c r="CW872" s="184"/>
      <c r="CX872" s="184"/>
      <c r="CY872" s="184"/>
      <c r="CZ872" s="184"/>
      <c r="DA872" s="184"/>
      <c r="DB872" s="184"/>
      <c r="DC872" s="184"/>
      <c r="DD872" s="184"/>
      <c r="DE872" s="184"/>
      <c r="DF872" s="184"/>
      <c r="DG872" s="184"/>
      <c r="DH872" s="184"/>
      <c r="DI872" s="184"/>
      <c r="DJ872" s="184"/>
      <c r="DK872" s="184"/>
      <c r="DL872" s="184"/>
      <c r="DM872" s="184"/>
      <c r="DN872" s="184"/>
      <c r="DO872" s="184"/>
      <c r="DP872" s="184"/>
      <c r="DQ872" s="184"/>
      <c r="DR872" s="184"/>
      <c r="DS872" s="184"/>
      <c r="DT872" s="184"/>
      <c r="DU872" s="184"/>
      <c r="DV872" s="184"/>
      <c r="DW872" s="184"/>
      <c r="DX872" s="184"/>
      <c r="DY872" s="184"/>
      <c r="DZ872" s="184"/>
      <c r="EA872" s="184"/>
      <c r="EB872" s="184"/>
      <c r="EC872" s="184"/>
      <c r="ED872" s="184"/>
      <c r="EE872" s="184"/>
      <c r="EF872" s="184"/>
      <c r="EG872" s="184"/>
      <c r="EH872" s="184"/>
      <c r="EI872" s="184"/>
      <c r="EJ872" s="184"/>
      <c r="EK872" s="184"/>
      <c r="EL872" s="184"/>
      <c r="EM872" s="184"/>
      <c r="EN872" s="184"/>
      <c r="EO872" s="184"/>
      <c r="EP872" s="184"/>
      <c r="EQ872" s="184"/>
      <c r="ER872" s="184"/>
      <c r="ES872" s="184"/>
      <c r="ET872" s="184"/>
      <c r="EU872" s="184"/>
      <c r="EV872" s="184"/>
      <c r="EW872" s="184"/>
      <c r="EX872" s="184"/>
      <c r="EY872" s="184"/>
      <c r="EZ872" s="184"/>
      <c r="FA872" s="184"/>
      <c r="FB872" s="184"/>
      <c r="FC872" s="184"/>
      <c r="FD872" s="184"/>
      <c r="FE872" s="184"/>
      <c r="FF872" s="184"/>
      <c r="FG872" s="184"/>
      <c r="FH872" s="184"/>
      <c r="FI872" s="184"/>
      <c r="FJ872" s="184"/>
      <c r="FK872" s="184"/>
      <c r="FL872" s="184"/>
      <c r="FM872" s="184"/>
      <c r="FN872" s="184"/>
      <c r="FO872" s="184"/>
      <c r="FP872" s="184"/>
      <c r="FQ872" s="184"/>
      <c r="FR872" s="184"/>
      <c r="FS872" s="184"/>
      <c r="FT872" s="184"/>
      <c r="FU872" s="184"/>
      <c r="FV872" s="184"/>
      <c r="FW872" s="184"/>
      <c r="FX872" s="184"/>
      <c r="FY872" s="184"/>
      <c r="FZ872" s="184"/>
      <c r="GA872" s="184"/>
      <c r="GB872" s="184"/>
      <c r="GC872" s="184"/>
      <c r="GD872" s="184"/>
      <c r="GE872" s="184"/>
      <c r="GF872" s="184"/>
      <c r="GG872" s="184"/>
      <c r="GH872" s="184"/>
      <c r="GI872" s="184"/>
      <c r="GJ872" s="184"/>
      <c r="GK872" s="184"/>
      <c r="GL872" s="184"/>
      <c r="GM872" s="184"/>
      <c r="GN872" s="184"/>
      <c r="GO872" s="184"/>
      <c r="GP872" s="184"/>
      <c r="GQ872" s="184"/>
      <c r="GR872" s="184"/>
      <c r="GS872" s="184"/>
      <c r="GT872" s="184"/>
      <c r="GU872" s="184"/>
      <c r="GV872" s="184"/>
      <c r="GW872" s="184"/>
      <c r="GX872" s="184"/>
      <c r="GY872" s="184"/>
      <c r="GZ872" s="184"/>
      <c r="HA872" s="184"/>
      <c r="HB872" s="184"/>
      <c r="HC872" s="184"/>
      <c r="HD872" s="184"/>
      <c r="HE872" s="184"/>
      <c r="HF872" s="184"/>
      <c r="HG872" s="184"/>
      <c r="HH872" s="184"/>
      <c r="HI872" s="184"/>
      <c r="HJ872" s="184"/>
      <c r="HK872" s="578"/>
      <c r="HL872" s="185"/>
    </row>
    <row r="873" spans="1:220">
      <c r="A873" s="284"/>
      <c r="B873" s="285"/>
      <c r="C873" s="286"/>
      <c r="D873" s="287"/>
      <c r="E873" s="288"/>
      <c r="F873" s="289"/>
      <c r="G873" s="289"/>
      <c r="H873" s="289"/>
      <c r="I873" s="289"/>
      <c r="J873" s="289"/>
      <c r="K873" s="289"/>
      <c r="L873" s="289"/>
      <c r="M873" s="572"/>
      <c r="N873" s="572"/>
      <c r="O873" s="572"/>
      <c r="P873" s="572"/>
      <c r="Q873" s="572"/>
      <c r="R873" s="572"/>
      <c r="S873" s="184"/>
      <c r="T873" s="184"/>
      <c r="U873" s="184"/>
      <c r="V873" s="184"/>
      <c r="W873" s="184"/>
      <c r="X873" s="184"/>
      <c r="Y873" s="184"/>
      <c r="Z873" s="184"/>
      <c r="AA873" s="184"/>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c r="BD873" s="184"/>
      <c r="BE873" s="184"/>
      <c r="BF873" s="184"/>
      <c r="BG873" s="184"/>
      <c r="BH873" s="184"/>
      <c r="BI873" s="184"/>
      <c r="BJ873" s="184"/>
      <c r="BK873" s="184"/>
      <c r="BL873" s="184"/>
      <c r="BM873" s="184"/>
      <c r="BN873" s="184"/>
      <c r="BO873" s="184"/>
      <c r="BP873" s="184"/>
      <c r="BQ873" s="184"/>
      <c r="BR873" s="184"/>
      <c r="BS873" s="184"/>
      <c r="BT873" s="184"/>
      <c r="BU873" s="184"/>
      <c r="BV873" s="184"/>
      <c r="BW873" s="184"/>
      <c r="BX873" s="184"/>
      <c r="BY873" s="184"/>
      <c r="BZ873" s="184"/>
      <c r="CA873" s="184"/>
      <c r="CB873" s="184"/>
      <c r="CC873" s="184"/>
      <c r="CD873" s="184"/>
      <c r="CE873" s="184"/>
      <c r="CF873" s="184"/>
      <c r="CG873" s="184"/>
      <c r="CH873" s="184"/>
      <c r="CI873" s="184"/>
      <c r="CJ873" s="184"/>
      <c r="CK873" s="184"/>
      <c r="CL873" s="184"/>
      <c r="CM873" s="184"/>
      <c r="CN873" s="184"/>
      <c r="CO873" s="184"/>
      <c r="CP873" s="184"/>
      <c r="CQ873" s="184"/>
      <c r="CR873" s="184"/>
      <c r="CS873" s="184"/>
      <c r="CT873" s="184"/>
      <c r="CU873" s="184"/>
      <c r="CV873" s="184"/>
      <c r="CW873" s="184"/>
      <c r="CX873" s="184"/>
      <c r="CY873" s="184"/>
      <c r="CZ873" s="184"/>
      <c r="DA873" s="184"/>
      <c r="DB873" s="184"/>
      <c r="DC873" s="184"/>
      <c r="DD873" s="184"/>
      <c r="DE873" s="184"/>
      <c r="DF873" s="184"/>
      <c r="DG873" s="184"/>
      <c r="DH873" s="184"/>
      <c r="DI873" s="184"/>
      <c r="DJ873" s="184"/>
      <c r="DK873" s="184"/>
      <c r="DL873" s="184"/>
      <c r="DM873" s="184"/>
      <c r="DN873" s="184"/>
      <c r="DO873" s="184"/>
      <c r="DP873" s="184"/>
      <c r="DQ873" s="184"/>
      <c r="DR873" s="184"/>
      <c r="DS873" s="184"/>
      <c r="DT873" s="184"/>
      <c r="DU873" s="184"/>
      <c r="DV873" s="184"/>
      <c r="DW873" s="184"/>
      <c r="DX873" s="184"/>
      <c r="DY873" s="184"/>
      <c r="DZ873" s="184"/>
      <c r="EA873" s="184"/>
      <c r="EB873" s="184"/>
      <c r="EC873" s="184"/>
      <c r="ED873" s="184"/>
      <c r="EE873" s="184"/>
      <c r="EF873" s="184"/>
      <c r="EG873" s="184"/>
      <c r="EH873" s="184"/>
      <c r="EI873" s="184"/>
      <c r="EJ873" s="184"/>
      <c r="EK873" s="184"/>
      <c r="EL873" s="184"/>
      <c r="EM873" s="184"/>
      <c r="EN873" s="184"/>
      <c r="EO873" s="184"/>
      <c r="EP873" s="184"/>
      <c r="EQ873" s="184"/>
      <c r="ER873" s="184"/>
      <c r="ES873" s="184"/>
      <c r="ET873" s="184"/>
      <c r="EU873" s="184"/>
      <c r="EV873" s="184"/>
      <c r="EW873" s="184"/>
      <c r="EX873" s="184"/>
      <c r="EY873" s="184"/>
      <c r="EZ873" s="184"/>
      <c r="FA873" s="184"/>
      <c r="FB873" s="184"/>
      <c r="FC873" s="184"/>
      <c r="FD873" s="184"/>
      <c r="FE873" s="184"/>
      <c r="FF873" s="184"/>
      <c r="FG873" s="184"/>
      <c r="FH873" s="184"/>
      <c r="FI873" s="184"/>
      <c r="FJ873" s="184"/>
      <c r="FK873" s="184"/>
      <c r="FL873" s="184"/>
      <c r="FM873" s="184"/>
      <c r="FN873" s="184"/>
      <c r="FO873" s="184"/>
      <c r="FP873" s="184"/>
      <c r="FQ873" s="184"/>
      <c r="FR873" s="184"/>
      <c r="FS873" s="184"/>
      <c r="FT873" s="184"/>
      <c r="FU873" s="184"/>
      <c r="FV873" s="184"/>
      <c r="FW873" s="184"/>
      <c r="FX873" s="184"/>
      <c r="FY873" s="184"/>
      <c r="FZ873" s="184"/>
      <c r="GA873" s="184"/>
      <c r="GB873" s="184"/>
      <c r="GC873" s="184"/>
      <c r="GD873" s="184"/>
      <c r="GE873" s="184"/>
      <c r="GF873" s="184"/>
      <c r="GG873" s="184"/>
      <c r="GH873" s="184"/>
      <c r="GI873" s="184"/>
      <c r="GJ873" s="184"/>
      <c r="GK873" s="184"/>
      <c r="GL873" s="184"/>
      <c r="GM873" s="184"/>
      <c r="GN873" s="184"/>
      <c r="GO873" s="184"/>
      <c r="GP873" s="184"/>
      <c r="GQ873" s="184"/>
      <c r="GR873" s="184"/>
      <c r="GS873" s="184"/>
      <c r="GT873" s="184"/>
      <c r="GU873" s="184"/>
      <c r="GV873" s="184"/>
      <c r="GW873" s="184"/>
      <c r="GX873" s="184"/>
      <c r="GY873" s="184"/>
      <c r="GZ873" s="184"/>
      <c r="HA873" s="184"/>
      <c r="HB873" s="184"/>
      <c r="HC873" s="184"/>
      <c r="HD873" s="184"/>
      <c r="HE873" s="184"/>
      <c r="HF873" s="184"/>
      <c r="HG873" s="184"/>
      <c r="HH873" s="184"/>
      <c r="HI873" s="184"/>
      <c r="HJ873" s="184"/>
      <c r="HK873" s="578"/>
      <c r="HL873" s="185"/>
    </row>
    <row r="874" spans="1:220">
      <c r="A874" s="284"/>
      <c r="B874" s="285"/>
      <c r="C874" s="286"/>
      <c r="D874" s="287"/>
      <c r="E874" s="288"/>
      <c r="F874" s="289"/>
      <c r="G874" s="289"/>
      <c r="H874" s="289"/>
      <c r="I874" s="289"/>
      <c r="J874" s="289"/>
      <c r="K874" s="289"/>
      <c r="L874" s="289"/>
      <c r="M874" s="572"/>
      <c r="N874" s="572"/>
      <c r="O874" s="572"/>
      <c r="P874" s="572"/>
      <c r="Q874" s="572"/>
      <c r="R874" s="572"/>
      <c r="S874" s="184"/>
      <c r="T874" s="184"/>
      <c r="U874" s="184"/>
      <c r="V874" s="184"/>
      <c r="W874" s="184"/>
      <c r="X874" s="184"/>
      <c r="Y874" s="184"/>
      <c r="Z874" s="184"/>
      <c r="AA874" s="184"/>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c r="BD874" s="184"/>
      <c r="BE874" s="184"/>
      <c r="BF874" s="184"/>
      <c r="BG874" s="184"/>
      <c r="BH874" s="184"/>
      <c r="BI874" s="184"/>
      <c r="BJ874" s="184"/>
      <c r="BK874" s="184"/>
      <c r="BL874" s="184"/>
      <c r="BM874" s="184"/>
      <c r="BN874" s="184"/>
      <c r="BO874" s="184"/>
      <c r="BP874" s="184"/>
      <c r="BQ874" s="184"/>
      <c r="BR874" s="184"/>
      <c r="BS874" s="184"/>
      <c r="BT874" s="184"/>
      <c r="BU874" s="184"/>
      <c r="BV874" s="184"/>
      <c r="BW874" s="184"/>
      <c r="BX874" s="184"/>
      <c r="BY874" s="184"/>
      <c r="BZ874" s="184"/>
      <c r="CA874" s="184"/>
      <c r="CB874" s="184"/>
      <c r="CC874" s="184"/>
      <c r="CD874" s="184"/>
      <c r="CE874" s="184"/>
      <c r="CF874" s="184"/>
      <c r="CG874" s="184"/>
      <c r="CH874" s="184"/>
      <c r="CI874" s="184"/>
      <c r="CJ874" s="184"/>
      <c r="CK874" s="184"/>
      <c r="CL874" s="184"/>
      <c r="CM874" s="184"/>
      <c r="CN874" s="184"/>
      <c r="CO874" s="184"/>
      <c r="CP874" s="184"/>
      <c r="CQ874" s="184"/>
      <c r="CR874" s="184"/>
      <c r="CS874" s="184"/>
      <c r="CT874" s="184"/>
      <c r="CU874" s="184"/>
      <c r="CV874" s="184"/>
      <c r="CW874" s="184"/>
      <c r="CX874" s="184"/>
      <c r="CY874" s="184"/>
      <c r="CZ874" s="184"/>
      <c r="DA874" s="184"/>
      <c r="DB874" s="184"/>
      <c r="DC874" s="184"/>
      <c r="DD874" s="184"/>
      <c r="DE874" s="184"/>
      <c r="DF874" s="184"/>
      <c r="DG874" s="184"/>
      <c r="DH874" s="184"/>
      <c r="DI874" s="184"/>
      <c r="DJ874" s="184"/>
      <c r="DK874" s="184"/>
      <c r="DL874" s="184"/>
      <c r="DM874" s="184"/>
      <c r="DN874" s="184"/>
      <c r="DO874" s="184"/>
      <c r="DP874" s="184"/>
      <c r="DQ874" s="184"/>
      <c r="DR874" s="184"/>
      <c r="DS874" s="184"/>
      <c r="DT874" s="184"/>
      <c r="DU874" s="184"/>
      <c r="DV874" s="184"/>
      <c r="DW874" s="184"/>
      <c r="DX874" s="184"/>
      <c r="DY874" s="184"/>
      <c r="DZ874" s="184"/>
      <c r="EA874" s="184"/>
      <c r="EB874" s="184"/>
      <c r="EC874" s="184"/>
      <c r="ED874" s="184"/>
      <c r="EE874" s="184"/>
      <c r="EF874" s="184"/>
      <c r="EG874" s="184"/>
      <c r="EH874" s="184"/>
      <c r="EI874" s="184"/>
      <c r="EJ874" s="184"/>
      <c r="EK874" s="184"/>
      <c r="EL874" s="184"/>
      <c r="EM874" s="184"/>
      <c r="EN874" s="184"/>
      <c r="EO874" s="184"/>
      <c r="EP874" s="184"/>
      <c r="EQ874" s="184"/>
      <c r="ER874" s="184"/>
      <c r="ES874" s="184"/>
      <c r="ET874" s="184"/>
      <c r="EU874" s="184"/>
      <c r="EV874" s="184"/>
      <c r="EW874" s="184"/>
      <c r="EX874" s="184"/>
      <c r="EY874" s="184"/>
      <c r="EZ874" s="184"/>
      <c r="FA874" s="184"/>
      <c r="FB874" s="184"/>
      <c r="FC874" s="184"/>
      <c r="FD874" s="184"/>
      <c r="FE874" s="184"/>
      <c r="FF874" s="184"/>
      <c r="FG874" s="184"/>
      <c r="FH874" s="184"/>
      <c r="FI874" s="184"/>
      <c r="FJ874" s="184"/>
      <c r="FK874" s="184"/>
      <c r="FL874" s="184"/>
      <c r="FM874" s="184"/>
      <c r="FN874" s="184"/>
      <c r="FO874" s="184"/>
      <c r="FP874" s="184"/>
      <c r="FQ874" s="184"/>
      <c r="FR874" s="184"/>
      <c r="FS874" s="184"/>
      <c r="FT874" s="184"/>
      <c r="FU874" s="184"/>
      <c r="FV874" s="184"/>
      <c r="FW874" s="184"/>
      <c r="FX874" s="184"/>
      <c r="FY874" s="184"/>
      <c r="FZ874" s="184"/>
      <c r="GA874" s="184"/>
      <c r="GB874" s="184"/>
      <c r="GC874" s="184"/>
      <c r="GD874" s="184"/>
      <c r="GE874" s="184"/>
      <c r="GF874" s="184"/>
      <c r="GG874" s="184"/>
      <c r="GH874" s="184"/>
      <c r="GI874" s="184"/>
      <c r="GJ874" s="184"/>
      <c r="GK874" s="184"/>
      <c r="GL874" s="184"/>
      <c r="GM874" s="184"/>
      <c r="GN874" s="184"/>
      <c r="GO874" s="184"/>
      <c r="GP874" s="184"/>
      <c r="GQ874" s="184"/>
      <c r="GR874" s="184"/>
      <c r="GS874" s="184"/>
      <c r="GT874" s="184"/>
      <c r="GU874" s="184"/>
      <c r="GV874" s="184"/>
      <c r="GW874" s="184"/>
      <c r="GX874" s="184"/>
      <c r="GY874" s="184"/>
      <c r="GZ874" s="184"/>
      <c r="HA874" s="184"/>
      <c r="HB874" s="184"/>
      <c r="HC874" s="184"/>
      <c r="HD874" s="184"/>
      <c r="HE874" s="184"/>
      <c r="HF874" s="184"/>
      <c r="HG874" s="184"/>
      <c r="HH874" s="184"/>
      <c r="HI874" s="184"/>
      <c r="HJ874" s="184"/>
      <c r="HK874" s="578"/>
      <c r="HL874" s="185"/>
    </row>
    <row r="875" spans="1:220">
      <c r="A875" s="284"/>
      <c r="B875" s="285"/>
      <c r="C875" s="286"/>
      <c r="D875" s="287"/>
      <c r="E875" s="288"/>
      <c r="F875" s="289"/>
      <c r="G875" s="289"/>
      <c r="H875" s="289"/>
      <c r="I875" s="289"/>
      <c r="J875" s="289"/>
      <c r="K875" s="289"/>
      <c r="L875" s="289"/>
      <c r="M875" s="572"/>
      <c r="N875" s="572"/>
      <c r="O875" s="572"/>
      <c r="P875" s="572"/>
      <c r="Q875" s="572"/>
      <c r="R875" s="572"/>
      <c r="S875" s="184"/>
      <c r="T875" s="184"/>
      <c r="U875" s="184"/>
      <c r="V875" s="184"/>
      <c r="W875" s="184"/>
      <c r="X875" s="184"/>
      <c r="Y875" s="184"/>
      <c r="Z875" s="184"/>
      <c r="AA875" s="184"/>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c r="BD875" s="184"/>
      <c r="BE875" s="184"/>
      <c r="BF875" s="184"/>
      <c r="BG875" s="184"/>
      <c r="BH875" s="184"/>
      <c r="BI875" s="184"/>
      <c r="BJ875" s="184"/>
      <c r="BK875" s="184"/>
      <c r="BL875" s="184"/>
      <c r="BM875" s="184"/>
      <c r="BN875" s="184"/>
      <c r="BO875" s="184"/>
      <c r="BP875" s="184"/>
      <c r="BQ875" s="184"/>
      <c r="BR875" s="184"/>
      <c r="BS875" s="184"/>
      <c r="BT875" s="184"/>
      <c r="BU875" s="184"/>
      <c r="BV875" s="184"/>
      <c r="BW875" s="184"/>
      <c r="BX875" s="184"/>
      <c r="BY875" s="184"/>
      <c r="BZ875" s="184"/>
      <c r="CA875" s="184"/>
      <c r="CB875" s="184"/>
      <c r="CC875" s="184"/>
      <c r="CD875" s="184"/>
      <c r="CE875" s="184"/>
      <c r="CF875" s="184"/>
      <c r="CG875" s="184"/>
      <c r="CH875" s="184"/>
      <c r="CI875" s="184"/>
      <c r="CJ875" s="184"/>
      <c r="CK875" s="184"/>
      <c r="CL875" s="184"/>
      <c r="CM875" s="184"/>
      <c r="CN875" s="184"/>
      <c r="CO875" s="184"/>
      <c r="CP875" s="184"/>
      <c r="CQ875" s="184"/>
      <c r="CR875" s="184"/>
      <c r="CS875" s="184"/>
      <c r="CT875" s="184"/>
      <c r="CU875" s="184"/>
      <c r="CV875" s="184"/>
      <c r="CW875" s="184"/>
      <c r="CX875" s="184"/>
      <c r="CY875" s="184"/>
      <c r="CZ875" s="184"/>
      <c r="DA875" s="184"/>
      <c r="DB875" s="184"/>
      <c r="DC875" s="184"/>
      <c r="DD875" s="184"/>
      <c r="DE875" s="184"/>
      <c r="DF875" s="184"/>
      <c r="DG875" s="184"/>
      <c r="DH875" s="184"/>
      <c r="DI875" s="184"/>
      <c r="DJ875" s="184"/>
      <c r="DK875" s="184"/>
      <c r="DL875" s="184"/>
      <c r="DM875" s="184"/>
      <c r="DN875" s="184"/>
      <c r="DO875" s="184"/>
      <c r="DP875" s="184"/>
      <c r="DQ875" s="184"/>
      <c r="DR875" s="184"/>
      <c r="DS875" s="184"/>
      <c r="DT875" s="184"/>
      <c r="DU875" s="184"/>
      <c r="DV875" s="184"/>
      <c r="DW875" s="184"/>
      <c r="DX875" s="184"/>
      <c r="DY875" s="184"/>
      <c r="DZ875" s="184"/>
      <c r="EA875" s="184"/>
      <c r="EB875" s="184"/>
      <c r="EC875" s="184"/>
      <c r="ED875" s="184"/>
      <c r="EE875" s="184"/>
      <c r="EF875" s="184"/>
      <c r="EG875" s="184"/>
      <c r="EH875" s="184"/>
      <c r="EI875" s="184"/>
      <c r="EJ875" s="184"/>
      <c r="EK875" s="184"/>
      <c r="EL875" s="184"/>
      <c r="EM875" s="184"/>
      <c r="EN875" s="184"/>
      <c r="EO875" s="184"/>
      <c r="EP875" s="184"/>
      <c r="EQ875" s="184"/>
      <c r="ER875" s="184"/>
      <c r="ES875" s="184"/>
      <c r="ET875" s="184"/>
      <c r="EU875" s="184"/>
      <c r="EV875" s="184"/>
      <c r="EW875" s="184"/>
      <c r="EX875" s="184"/>
      <c r="EY875" s="184"/>
      <c r="EZ875" s="184"/>
      <c r="FA875" s="184"/>
      <c r="FB875" s="184"/>
      <c r="FC875" s="184"/>
      <c r="FD875" s="184"/>
      <c r="FE875" s="184"/>
      <c r="FF875" s="184"/>
      <c r="FG875" s="184"/>
      <c r="FH875" s="184"/>
      <c r="FI875" s="184"/>
      <c r="FJ875" s="184"/>
      <c r="FK875" s="184"/>
      <c r="FL875" s="184"/>
      <c r="FM875" s="184"/>
      <c r="FN875" s="184"/>
      <c r="FO875" s="184"/>
      <c r="FP875" s="184"/>
      <c r="FQ875" s="184"/>
      <c r="FR875" s="184"/>
      <c r="FS875" s="184"/>
      <c r="FT875" s="184"/>
      <c r="FU875" s="184"/>
      <c r="FV875" s="184"/>
      <c r="FW875" s="184"/>
      <c r="FX875" s="184"/>
      <c r="FY875" s="184"/>
      <c r="FZ875" s="184"/>
      <c r="GA875" s="184"/>
      <c r="GB875" s="184"/>
      <c r="GC875" s="184"/>
      <c r="GD875" s="184"/>
      <c r="GE875" s="184"/>
      <c r="GF875" s="184"/>
      <c r="GG875" s="184"/>
      <c r="GH875" s="184"/>
      <c r="GI875" s="184"/>
      <c r="GJ875" s="184"/>
      <c r="GK875" s="184"/>
      <c r="GL875" s="184"/>
      <c r="GM875" s="184"/>
      <c r="GN875" s="184"/>
      <c r="GO875" s="184"/>
      <c r="GP875" s="184"/>
      <c r="GQ875" s="184"/>
      <c r="GR875" s="184"/>
      <c r="GS875" s="184"/>
      <c r="GT875" s="184"/>
      <c r="GU875" s="184"/>
      <c r="GV875" s="184"/>
      <c r="GW875" s="184"/>
      <c r="GX875" s="184"/>
      <c r="GY875" s="184"/>
      <c r="GZ875" s="184"/>
      <c r="HA875" s="184"/>
      <c r="HB875" s="184"/>
      <c r="HC875" s="184"/>
      <c r="HD875" s="184"/>
      <c r="HE875" s="184"/>
      <c r="HF875" s="184"/>
      <c r="HG875" s="184"/>
      <c r="HH875" s="184"/>
      <c r="HI875" s="184"/>
      <c r="HJ875" s="184"/>
      <c r="HK875" s="578"/>
      <c r="HL875" s="185"/>
    </row>
    <row r="876" spans="1:220">
      <c r="A876" s="284"/>
      <c r="B876" s="285"/>
      <c r="C876" s="286"/>
      <c r="D876" s="287"/>
      <c r="E876" s="288"/>
      <c r="F876" s="289"/>
      <c r="G876" s="289"/>
      <c r="H876" s="289"/>
      <c r="I876" s="289"/>
      <c r="J876" s="289"/>
      <c r="K876" s="289"/>
      <c r="L876" s="289"/>
      <c r="M876" s="572"/>
      <c r="N876" s="572"/>
      <c r="O876" s="572"/>
      <c r="P876" s="572"/>
      <c r="Q876" s="572"/>
      <c r="R876" s="572"/>
      <c r="S876" s="184"/>
      <c r="T876" s="184"/>
      <c r="U876" s="184"/>
      <c r="V876" s="184"/>
      <c r="W876" s="184"/>
      <c r="X876" s="184"/>
      <c r="Y876" s="184"/>
      <c r="Z876" s="184"/>
      <c r="AA876" s="184"/>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c r="BD876" s="184"/>
      <c r="BE876" s="184"/>
      <c r="BF876" s="184"/>
      <c r="BG876" s="184"/>
      <c r="BH876" s="184"/>
      <c r="BI876" s="184"/>
      <c r="BJ876" s="184"/>
      <c r="BK876" s="184"/>
      <c r="BL876" s="184"/>
      <c r="BM876" s="184"/>
      <c r="BN876" s="184"/>
      <c r="BO876" s="184"/>
      <c r="BP876" s="184"/>
      <c r="BQ876" s="184"/>
      <c r="BR876" s="184"/>
      <c r="BS876" s="184"/>
      <c r="BT876" s="184"/>
      <c r="BU876" s="184"/>
      <c r="BV876" s="184"/>
      <c r="BW876" s="184"/>
      <c r="BX876" s="184"/>
      <c r="BY876" s="184"/>
      <c r="BZ876" s="184"/>
      <c r="CA876" s="184"/>
      <c r="CB876" s="184"/>
      <c r="CC876" s="184"/>
      <c r="CD876" s="184"/>
      <c r="CE876" s="184"/>
      <c r="CF876" s="184"/>
      <c r="CG876" s="184"/>
      <c r="CH876" s="184"/>
      <c r="CI876" s="184"/>
      <c r="CJ876" s="184"/>
      <c r="CK876" s="184"/>
      <c r="CL876" s="184"/>
      <c r="CM876" s="184"/>
      <c r="CN876" s="184"/>
      <c r="CO876" s="184"/>
      <c r="CP876" s="184"/>
      <c r="CQ876" s="184"/>
      <c r="CR876" s="184"/>
      <c r="CS876" s="184"/>
      <c r="CT876" s="184"/>
      <c r="CU876" s="184"/>
      <c r="CV876" s="184"/>
      <c r="CW876" s="184"/>
      <c r="CX876" s="184"/>
      <c r="CY876" s="184"/>
      <c r="CZ876" s="184"/>
      <c r="DA876" s="184"/>
      <c r="DB876" s="184"/>
      <c r="DC876" s="184"/>
      <c r="DD876" s="184"/>
      <c r="DE876" s="184"/>
      <c r="DF876" s="184"/>
      <c r="DG876" s="184"/>
      <c r="DH876" s="184"/>
      <c r="DI876" s="184"/>
      <c r="DJ876" s="184"/>
      <c r="DK876" s="184"/>
      <c r="DL876" s="184"/>
      <c r="DM876" s="184"/>
      <c r="DN876" s="184"/>
      <c r="DO876" s="184"/>
      <c r="DP876" s="184"/>
      <c r="DQ876" s="184"/>
      <c r="DR876" s="184"/>
      <c r="DS876" s="184"/>
      <c r="DT876" s="184"/>
      <c r="DU876" s="184"/>
      <c r="DV876" s="184"/>
      <c r="DW876" s="184"/>
      <c r="DX876" s="184"/>
      <c r="DY876" s="184"/>
      <c r="DZ876" s="184"/>
      <c r="EA876" s="184"/>
      <c r="EB876" s="184"/>
      <c r="EC876" s="184"/>
      <c r="ED876" s="184"/>
      <c r="EE876" s="184"/>
      <c r="EF876" s="184"/>
      <c r="EG876" s="184"/>
      <c r="EH876" s="184"/>
      <c r="EI876" s="184"/>
      <c r="EJ876" s="184"/>
      <c r="EK876" s="184"/>
      <c r="EL876" s="184"/>
      <c r="EM876" s="184"/>
      <c r="EN876" s="184"/>
      <c r="EO876" s="184"/>
      <c r="EP876" s="184"/>
      <c r="EQ876" s="184"/>
      <c r="ER876" s="184"/>
      <c r="ES876" s="184"/>
      <c r="ET876" s="184"/>
      <c r="EU876" s="184"/>
      <c r="EV876" s="184"/>
      <c r="EW876" s="184"/>
      <c r="EX876" s="184"/>
      <c r="EY876" s="184"/>
      <c r="EZ876" s="184"/>
      <c r="FA876" s="184"/>
      <c r="FB876" s="184"/>
      <c r="FC876" s="184"/>
      <c r="FD876" s="184"/>
      <c r="FE876" s="184"/>
      <c r="FF876" s="184"/>
      <c r="FG876" s="184"/>
      <c r="FH876" s="184"/>
      <c r="FI876" s="184"/>
      <c r="FJ876" s="184"/>
      <c r="FK876" s="184"/>
      <c r="FL876" s="184"/>
      <c r="FM876" s="184"/>
      <c r="FN876" s="184"/>
      <c r="FO876" s="184"/>
      <c r="FP876" s="184"/>
      <c r="FQ876" s="184"/>
      <c r="FR876" s="184"/>
      <c r="FS876" s="184"/>
      <c r="FT876" s="184"/>
      <c r="FU876" s="184"/>
      <c r="FV876" s="184"/>
      <c r="FW876" s="184"/>
      <c r="FX876" s="184"/>
      <c r="FY876" s="184"/>
      <c r="FZ876" s="184"/>
      <c r="GA876" s="184"/>
      <c r="GB876" s="184"/>
      <c r="GC876" s="184"/>
      <c r="GD876" s="184"/>
      <c r="GE876" s="184"/>
      <c r="GF876" s="184"/>
      <c r="GG876" s="184"/>
      <c r="GH876" s="184"/>
      <c r="GI876" s="184"/>
      <c r="GJ876" s="184"/>
      <c r="GK876" s="184"/>
      <c r="GL876" s="184"/>
      <c r="GM876" s="184"/>
      <c r="GN876" s="184"/>
      <c r="GO876" s="184"/>
      <c r="GP876" s="184"/>
      <c r="GQ876" s="184"/>
      <c r="GR876" s="184"/>
      <c r="GS876" s="184"/>
      <c r="GT876" s="184"/>
      <c r="GU876" s="184"/>
      <c r="GV876" s="184"/>
      <c r="GW876" s="184"/>
      <c r="GX876" s="184"/>
      <c r="GY876" s="184"/>
      <c r="GZ876" s="184"/>
      <c r="HA876" s="184"/>
      <c r="HB876" s="184"/>
      <c r="HC876" s="184"/>
      <c r="HD876" s="184"/>
      <c r="HE876" s="184"/>
      <c r="HF876" s="184"/>
      <c r="HG876" s="184"/>
      <c r="HH876" s="184"/>
      <c r="HI876" s="184"/>
      <c r="HJ876" s="184"/>
      <c r="HK876" s="578"/>
      <c r="HL876" s="185"/>
    </row>
    <row r="877" spans="1:220">
      <c r="A877" s="284"/>
      <c r="B877" s="285"/>
      <c r="C877" s="286"/>
      <c r="D877" s="287"/>
      <c r="E877" s="288"/>
      <c r="F877" s="289"/>
      <c r="G877" s="289"/>
      <c r="H877" s="289"/>
      <c r="I877" s="289"/>
      <c r="J877" s="289"/>
      <c r="K877" s="289"/>
      <c r="L877" s="289"/>
      <c r="M877" s="572"/>
      <c r="N877" s="572"/>
      <c r="O877" s="572"/>
      <c r="P877" s="572"/>
      <c r="Q877" s="572"/>
      <c r="R877" s="572"/>
      <c r="S877" s="184"/>
      <c r="T877" s="184"/>
      <c r="U877" s="184"/>
      <c r="V877" s="184"/>
      <c r="W877" s="184"/>
      <c r="X877" s="184"/>
      <c r="Y877" s="184"/>
      <c r="Z877" s="184"/>
      <c r="AA877" s="184"/>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c r="BD877" s="184"/>
      <c r="BE877" s="184"/>
      <c r="BF877" s="184"/>
      <c r="BG877" s="184"/>
      <c r="BH877" s="184"/>
      <c r="BI877" s="184"/>
      <c r="BJ877" s="184"/>
      <c r="BK877" s="184"/>
      <c r="BL877" s="184"/>
      <c r="BM877" s="184"/>
      <c r="BN877" s="184"/>
      <c r="BO877" s="184"/>
      <c r="BP877" s="184"/>
      <c r="BQ877" s="184"/>
      <c r="BR877" s="184"/>
      <c r="BS877" s="184"/>
      <c r="BT877" s="184"/>
      <c r="BU877" s="184"/>
      <c r="BV877" s="184"/>
      <c r="BW877" s="184"/>
      <c r="BX877" s="184"/>
      <c r="BY877" s="184"/>
      <c r="BZ877" s="184"/>
      <c r="CA877" s="184"/>
      <c r="CB877" s="184"/>
      <c r="CC877" s="184"/>
      <c r="CD877" s="184"/>
      <c r="CE877" s="184"/>
      <c r="CF877" s="184"/>
      <c r="CG877" s="184"/>
      <c r="CH877" s="184"/>
      <c r="CI877" s="184"/>
      <c r="CJ877" s="184"/>
      <c r="CK877" s="184"/>
      <c r="CL877" s="184"/>
      <c r="CM877" s="184"/>
      <c r="CN877" s="184"/>
      <c r="CO877" s="184"/>
      <c r="CP877" s="184"/>
      <c r="CQ877" s="184"/>
      <c r="CR877" s="184"/>
      <c r="CS877" s="184"/>
      <c r="CT877" s="184"/>
      <c r="CU877" s="184"/>
      <c r="CV877" s="184"/>
      <c r="CW877" s="184"/>
      <c r="CX877" s="184"/>
      <c r="CY877" s="184"/>
      <c r="CZ877" s="184"/>
      <c r="DA877" s="184"/>
      <c r="DB877" s="184"/>
      <c r="DC877" s="184"/>
      <c r="DD877" s="184"/>
      <c r="DE877" s="184"/>
      <c r="DF877" s="184"/>
      <c r="DG877" s="184"/>
      <c r="DH877" s="184"/>
      <c r="DI877" s="184"/>
      <c r="DJ877" s="184"/>
      <c r="DK877" s="184"/>
      <c r="DL877" s="184"/>
      <c r="DM877" s="184"/>
      <c r="DN877" s="184"/>
      <c r="DO877" s="184"/>
      <c r="DP877" s="184"/>
      <c r="DQ877" s="184"/>
      <c r="DR877" s="184"/>
      <c r="DS877" s="184"/>
      <c r="DT877" s="184"/>
      <c r="DU877" s="184"/>
      <c r="DV877" s="184"/>
      <c r="DW877" s="184"/>
      <c r="DX877" s="184"/>
      <c r="DY877" s="184"/>
      <c r="DZ877" s="184"/>
      <c r="EA877" s="184"/>
      <c r="EB877" s="184"/>
      <c r="EC877" s="184"/>
      <c r="ED877" s="184"/>
      <c r="EE877" s="184"/>
      <c r="EF877" s="184"/>
      <c r="EG877" s="184"/>
      <c r="EH877" s="184"/>
      <c r="EI877" s="184"/>
      <c r="EJ877" s="184"/>
      <c r="EK877" s="184"/>
      <c r="EL877" s="184"/>
      <c r="EM877" s="184"/>
      <c r="EN877" s="184"/>
      <c r="EO877" s="184"/>
      <c r="EP877" s="184"/>
      <c r="EQ877" s="184"/>
      <c r="ER877" s="184"/>
      <c r="ES877" s="184"/>
      <c r="ET877" s="184"/>
      <c r="EU877" s="184"/>
      <c r="EV877" s="184"/>
      <c r="EW877" s="184"/>
      <c r="EX877" s="184"/>
      <c r="EY877" s="184"/>
      <c r="EZ877" s="184"/>
      <c r="FA877" s="184"/>
      <c r="FB877" s="184"/>
      <c r="FC877" s="184"/>
      <c r="FD877" s="184"/>
      <c r="FE877" s="184"/>
      <c r="FF877" s="184"/>
      <c r="FG877" s="184"/>
      <c r="FH877" s="184"/>
      <c r="FI877" s="184"/>
      <c r="FJ877" s="184"/>
      <c r="FK877" s="184"/>
      <c r="FL877" s="184"/>
      <c r="FM877" s="184"/>
      <c r="FN877" s="184"/>
      <c r="FO877" s="184"/>
      <c r="FP877" s="184"/>
      <c r="FQ877" s="184"/>
      <c r="FR877" s="184"/>
      <c r="FS877" s="184"/>
      <c r="FT877" s="184"/>
      <c r="FU877" s="184"/>
      <c r="FV877" s="184"/>
      <c r="FW877" s="184"/>
      <c r="FX877" s="184"/>
      <c r="FY877" s="184"/>
      <c r="FZ877" s="184"/>
      <c r="GA877" s="184"/>
      <c r="GB877" s="184"/>
      <c r="GC877" s="184"/>
      <c r="GD877" s="184"/>
      <c r="GE877" s="184"/>
      <c r="GF877" s="184"/>
      <c r="GG877" s="184"/>
      <c r="GH877" s="184"/>
      <c r="GI877" s="184"/>
      <c r="GJ877" s="184"/>
      <c r="GK877" s="184"/>
      <c r="GL877" s="184"/>
      <c r="GM877" s="184"/>
      <c r="GN877" s="184"/>
      <c r="GO877" s="184"/>
      <c r="GP877" s="184"/>
      <c r="GQ877" s="184"/>
      <c r="GR877" s="184"/>
      <c r="GS877" s="184"/>
      <c r="GT877" s="184"/>
      <c r="GU877" s="184"/>
      <c r="GV877" s="184"/>
      <c r="GW877" s="184"/>
      <c r="GX877" s="184"/>
      <c r="GY877" s="184"/>
      <c r="GZ877" s="184"/>
      <c r="HA877" s="184"/>
      <c r="HB877" s="184"/>
      <c r="HC877" s="184"/>
      <c r="HD877" s="184"/>
      <c r="HE877" s="184"/>
      <c r="HF877" s="184"/>
      <c r="HG877" s="184"/>
      <c r="HH877" s="184"/>
      <c r="HI877" s="184"/>
      <c r="HJ877" s="184"/>
      <c r="HK877" s="578"/>
      <c r="HL877" s="185"/>
    </row>
    <row r="878" spans="1:220">
      <c r="A878" s="284"/>
      <c r="B878" s="285"/>
      <c r="C878" s="286"/>
      <c r="D878" s="287"/>
      <c r="E878" s="288"/>
      <c r="F878" s="289"/>
      <c r="G878" s="289"/>
      <c r="H878" s="289"/>
      <c r="I878" s="289"/>
      <c r="J878" s="289"/>
      <c r="K878" s="289"/>
      <c r="L878" s="289"/>
      <c r="M878" s="572"/>
      <c r="N878" s="572"/>
      <c r="O878" s="572"/>
      <c r="P878" s="572"/>
      <c r="Q878" s="572"/>
      <c r="R878" s="572"/>
      <c r="S878" s="184"/>
      <c r="T878" s="184"/>
      <c r="U878" s="184"/>
      <c r="V878" s="184"/>
      <c r="W878" s="184"/>
      <c r="X878" s="184"/>
      <c r="Y878" s="184"/>
      <c r="Z878" s="184"/>
      <c r="AA878" s="184"/>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c r="BB878" s="184"/>
      <c r="BC878" s="184"/>
      <c r="BD878" s="184"/>
      <c r="BE878" s="184"/>
      <c r="BF878" s="184"/>
      <c r="BG878" s="184"/>
      <c r="BH878" s="184"/>
      <c r="BI878" s="184"/>
      <c r="BJ878" s="184"/>
      <c r="BK878" s="184"/>
      <c r="BL878" s="184"/>
      <c r="BM878" s="184"/>
      <c r="BN878" s="184"/>
      <c r="BO878" s="184"/>
      <c r="BP878" s="184"/>
      <c r="BQ878" s="184"/>
      <c r="BR878" s="184"/>
      <c r="BS878" s="184"/>
      <c r="BT878" s="184"/>
      <c r="BU878" s="184"/>
      <c r="BV878" s="184"/>
      <c r="BW878" s="184"/>
      <c r="BX878" s="184"/>
      <c r="BY878" s="184"/>
      <c r="BZ878" s="184"/>
      <c r="CA878" s="184"/>
      <c r="CB878" s="184"/>
      <c r="CC878" s="184"/>
      <c r="CD878" s="184"/>
      <c r="CE878" s="184"/>
      <c r="CF878" s="184"/>
      <c r="CG878" s="184"/>
      <c r="CH878" s="184"/>
      <c r="CI878" s="184"/>
      <c r="CJ878" s="184"/>
      <c r="CK878" s="184"/>
      <c r="CL878" s="184"/>
      <c r="CM878" s="184"/>
      <c r="CN878" s="184"/>
      <c r="CO878" s="184"/>
      <c r="CP878" s="184"/>
      <c r="CQ878" s="184"/>
      <c r="CR878" s="184"/>
      <c r="CS878" s="184"/>
      <c r="CT878" s="184"/>
      <c r="CU878" s="184"/>
      <c r="CV878" s="184"/>
      <c r="CW878" s="184"/>
      <c r="CX878" s="184"/>
      <c r="CY878" s="184"/>
      <c r="CZ878" s="184"/>
      <c r="DA878" s="184"/>
      <c r="DB878" s="184"/>
      <c r="DC878" s="184"/>
      <c r="DD878" s="184"/>
      <c r="DE878" s="184"/>
      <c r="DF878" s="184"/>
      <c r="DG878" s="184"/>
      <c r="DH878" s="184"/>
      <c r="DI878" s="184"/>
      <c r="DJ878" s="184"/>
      <c r="DK878" s="184"/>
      <c r="DL878" s="184"/>
      <c r="DM878" s="184"/>
      <c r="DN878" s="184"/>
      <c r="DO878" s="184"/>
      <c r="DP878" s="184"/>
      <c r="DQ878" s="184"/>
      <c r="DR878" s="184"/>
      <c r="DS878" s="184"/>
      <c r="DT878" s="184"/>
      <c r="DU878" s="184"/>
      <c r="DV878" s="184"/>
      <c r="DW878" s="184"/>
      <c r="DX878" s="184"/>
      <c r="DY878" s="184"/>
      <c r="DZ878" s="184"/>
      <c r="EA878" s="184"/>
      <c r="EB878" s="184"/>
      <c r="EC878" s="184"/>
      <c r="ED878" s="184"/>
      <c r="EE878" s="184"/>
      <c r="EF878" s="184"/>
      <c r="EG878" s="184"/>
      <c r="EH878" s="184"/>
      <c r="EI878" s="184"/>
      <c r="EJ878" s="184"/>
      <c r="EK878" s="184"/>
      <c r="EL878" s="184"/>
      <c r="EM878" s="184"/>
      <c r="EN878" s="184"/>
      <c r="EO878" s="184"/>
      <c r="EP878" s="184"/>
      <c r="EQ878" s="184"/>
      <c r="ER878" s="184"/>
      <c r="ES878" s="184"/>
      <c r="ET878" s="184"/>
      <c r="EU878" s="184"/>
      <c r="EV878" s="184"/>
      <c r="EW878" s="184"/>
      <c r="EX878" s="184"/>
      <c r="EY878" s="184"/>
      <c r="EZ878" s="184"/>
      <c r="FA878" s="184"/>
      <c r="FB878" s="184"/>
      <c r="FC878" s="184"/>
      <c r="FD878" s="184"/>
      <c r="FE878" s="184"/>
      <c r="FF878" s="184"/>
      <c r="FG878" s="184"/>
      <c r="FH878" s="184"/>
      <c r="FI878" s="184"/>
      <c r="FJ878" s="184"/>
      <c r="FK878" s="184"/>
      <c r="FL878" s="184"/>
      <c r="FM878" s="184"/>
      <c r="FN878" s="184"/>
      <c r="FO878" s="184"/>
      <c r="FP878" s="184"/>
      <c r="FQ878" s="184"/>
      <c r="FR878" s="184"/>
      <c r="FS878" s="184"/>
      <c r="FT878" s="184"/>
      <c r="FU878" s="184"/>
      <c r="FV878" s="184"/>
      <c r="FW878" s="184"/>
      <c r="FX878" s="184"/>
      <c r="FY878" s="184"/>
      <c r="FZ878" s="184"/>
      <c r="GA878" s="184"/>
      <c r="GB878" s="184"/>
      <c r="GC878" s="184"/>
      <c r="GD878" s="184"/>
      <c r="GE878" s="184"/>
      <c r="GF878" s="184"/>
      <c r="GG878" s="184"/>
      <c r="GH878" s="184"/>
      <c r="GI878" s="184"/>
      <c r="GJ878" s="184"/>
      <c r="GK878" s="184"/>
      <c r="GL878" s="184"/>
      <c r="GM878" s="184"/>
      <c r="GN878" s="184"/>
      <c r="GO878" s="184"/>
      <c r="GP878" s="184"/>
      <c r="GQ878" s="184"/>
      <c r="GR878" s="184"/>
      <c r="GS878" s="184"/>
      <c r="GT878" s="184"/>
      <c r="GU878" s="184"/>
      <c r="GV878" s="184"/>
      <c r="GW878" s="184"/>
      <c r="GX878" s="184"/>
      <c r="GY878" s="184"/>
      <c r="GZ878" s="184"/>
      <c r="HA878" s="184"/>
      <c r="HB878" s="184"/>
      <c r="HC878" s="184"/>
      <c r="HD878" s="184"/>
      <c r="HE878" s="184"/>
      <c r="HF878" s="184"/>
      <c r="HG878" s="184"/>
      <c r="HH878" s="184"/>
      <c r="HI878" s="184"/>
      <c r="HJ878" s="184"/>
      <c r="HK878" s="578"/>
      <c r="HL878" s="185"/>
    </row>
    <row r="879" spans="1:220">
      <c r="A879" s="284"/>
      <c r="B879" s="285"/>
      <c r="C879" s="286"/>
      <c r="D879" s="287"/>
      <c r="E879" s="288"/>
      <c r="F879" s="289"/>
      <c r="G879" s="289"/>
      <c r="H879" s="289"/>
      <c r="I879" s="289"/>
      <c r="J879" s="289"/>
      <c r="K879" s="289"/>
      <c r="L879" s="289"/>
      <c r="M879" s="572"/>
      <c r="N879" s="572"/>
      <c r="O879" s="572"/>
      <c r="P879" s="572"/>
      <c r="Q879" s="572"/>
      <c r="R879" s="572"/>
      <c r="S879" s="184"/>
      <c r="T879" s="184"/>
      <c r="U879" s="184"/>
      <c r="V879" s="184"/>
      <c r="W879" s="184"/>
      <c r="X879" s="184"/>
      <c r="Y879" s="184"/>
      <c r="Z879" s="184"/>
      <c r="AA879" s="184"/>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c r="BD879" s="184"/>
      <c r="BE879" s="184"/>
      <c r="BF879" s="184"/>
      <c r="BG879" s="184"/>
      <c r="BH879" s="184"/>
      <c r="BI879" s="184"/>
      <c r="BJ879" s="184"/>
      <c r="BK879" s="184"/>
      <c r="BL879" s="184"/>
      <c r="BM879" s="184"/>
      <c r="BN879" s="184"/>
      <c r="BO879" s="184"/>
      <c r="BP879" s="184"/>
      <c r="BQ879" s="184"/>
      <c r="BR879" s="184"/>
      <c r="BS879" s="184"/>
      <c r="BT879" s="184"/>
      <c r="BU879" s="184"/>
      <c r="BV879" s="184"/>
      <c r="BW879" s="184"/>
      <c r="BX879" s="184"/>
      <c r="BY879" s="184"/>
      <c r="BZ879" s="184"/>
      <c r="CA879" s="184"/>
      <c r="CB879" s="184"/>
      <c r="CC879" s="184"/>
      <c r="CD879" s="184"/>
      <c r="CE879" s="184"/>
      <c r="CF879" s="184"/>
      <c r="CG879" s="184"/>
      <c r="CH879" s="184"/>
      <c r="CI879" s="184"/>
      <c r="CJ879" s="184"/>
      <c r="CK879" s="184"/>
      <c r="CL879" s="184"/>
      <c r="CM879" s="184"/>
      <c r="CN879" s="184"/>
      <c r="CO879" s="184"/>
      <c r="CP879" s="184"/>
      <c r="CQ879" s="184"/>
      <c r="CR879" s="184"/>
      <c r="CS879" s="184"/>
      <c r="CT879" s="184"/>
      <c r="CU879" s="184"/>
      <c r="CV879" s="184"/>
      <c r="CW879" s="184"/>
      <c r="CX879" s="184"/>
      <c r="CY879" s="184"/>
      <c r="CZ879" s="184"/>
      <c r="DA879" s="184"/>
      <c r="DB879" s="184"/>
      <c r="DC879" s="184"/>
      <c r="DD879" s="184"/>
      <c r="DE879" s="184"/>
      <c r="DF879" s="184"/>
      <c r="DG879" s="184"/>
      <c r="DH879" s="184"/>
      <c r="DI879" s="184"/>
      <c r="DJ879" s="184"/>
      <c r="DK879" s="184"/>
      <c r="DL879" s="184"/>
      <c r="DM879" s="184"/>
      <c r="DN879" s="184"/>
      <c r="DO879" s="184"/>
      <c r="DP879" s="184"/>
      <c r="DQ879" s="184"/>
      <c r="DR879" s="184"/>
      <c r="DS879" s="184"/>
      <c r="DT879" s="184"/>
      <c r="DU879" s="184"/>
      <c r="DV879" s="184"/>
      <c r="DW879" s="184"/>
      <c r="DX879" s="184"/>
      <c r="DY879" s="184"/>
      <c r="DZ879" s="184"/>
      <c r="EA879" s="184"/>
      <c r="EB879" s="184"/>
      <c r="EC879" s="184"/>
      <c r="ED879" s="184"/>
      <c r="EE879" s="184"/>
      <c r="EF879" s="184"/>
      <c r="EG879" s="184"/>
      <c r="EH879" s="184"/>
      <c r="EI879" s="184"/>
      <c r="EJ879" s="184"/>
      <c r="EK879" s="184"/>
      <c r="EL879" s="184"/>
      <c r="EM879" s="184"/>
      <c r="EN879" s="184"/>
      <c r="EO879" s="184"/>
      <c r="EP879" s="184"/>
      <c r="EQ879" s="184"/>
      <c r="ER879" s="184"/>
      <c r="ES879" s="184"/>
      <c r="ET879" s="184"/>
      <c r="EU879" s="184"/>
      <c r="EV879" s="184"/>
      <c r="EW879" s="184"/>
      <c r="EX879" s="184"/>
      <c r="EY879" s="184"/>
      <c r="EZ879" s="184"/>
      <c r="FA879" s="184"/>
      <c r="FB879" s="184"/>
      <c r="FC879" s="184"/>
      <c r="FD879" s="184"/>
      <c r="FE879" s="184"/>
      <c r="FF879" s="184"/>
      <c r="FG879" s="184"/>
      <c r="FH879" s="184"/>
      <c r="FI879" s="184"/>
      <c r="FJ879" s="184"/>
      <c r="FK879" s="184"/>
      <c r="FL879" s="184"/>
      <c r="FM879" s="184"/>
      <c r="FN879" s="184"/>
      <c r="FO879" s="184"/>
      <c r="FP879" s="184"/>
      <c r="FQ879" s="184"/>
      <c r="FR879" s="184"/>
      <c r="FS879" s="184"/>
      <c r="FT879" s="184"/>
      <c r="FU879" s="184"/>
      <c r="FV879" s="184"/>
      <c r="FW879" s="184"/>
      <c r="FX879" s="184"/>
      <c r="FY879" s="184"/>
      <c r="FZ879" s="184"/>
      <c r="GA879" s="184"/>
      <c r="GB879" s="184"/>
      <c r="GC879" s="184"/>
      <c r="GD879" s="184"/>
      <c r="GE879" s="184"/>
      <c r="GF879" s="184"/>
      <c r="GG879" s="184"/>
      <c r="GH879" s="184"/>
      <c r="GI879" s="184"/>
      <c r="GJ879" s="184"/>
      <c r="GK879" s="184"/>
      <c r="GL879" s="184"/>
      <c r="GM879" s="184"/>
      <c r="GN879" s="184"/>
      <c r="GO879" s="184"/>
      <c r="GP879" s="184"/>
      <c r="GQ879" s="184"/>
      <c r="GR879" s="184"/>
      <c r="GS879" s="184"/>
      <c r="GT879" s="184"/>
      <c r="GU879" s="184"/>
      <c r="GV879" s="184"/>
      <c r="GW879" s="184"/>
      <c r="GX879" s="184"/>
      <c r="GY879" s="184"/>
      <c r="GZ879" s="184"/>
      <c r="HA879" s="184"/>
      <c r="HB879" s="184"/>
      <c r="HC879" s="184"/>
      <c r="HD879" s="184"/>
      <c r="HE879" s="184"/>
      <c r="HF879" s="184"/>
      <c r="HG879" s="184"/>
      <c r="HH879" s="184"/>
      <c r="HI879" s="184"/>
      <c r="HJ879" s="184"/>
      <c r="HK879" s="578"/>
      <c r="HL879" s="185"/>
    </row>
    <row r="880" spans="1:220">
      <c r="A880" s="284"/>
      <c r="B880" s="285"/>
      <c r="C880" s="286"/>
      <c r="D880" s="287"/>
      <c r="E880" s="288"/>
      <c r="F880" s="289"/>
      <c r="G880" s="289"/>
      <c r="H880" s="289"/>
      <c r="I880" s="289"/>
      <c r="J880" s="289"/>
      <c r="K880" s="289"/>
      <c r="L880" s="289"/>
      <c r="M880" s="572"/>
      <c r="N880" s="572"/>
      <c r="O880" s="572"/>
      <c r="P880" s="572"/>
      <c r="Q880" s="572"/>
      <c r="R880" s="572"/>
      <c r="S880" s="184"/>
      <c r="T880" s="184"/>
      <c r="U880" s="184"/>
      <c r="V880" s="184"/>
      <c r="W880" s="184"/>
      <c r="X880" s="184"/>
      <c r="Y880" s="184"/>
      <c r="Z880" s="184"/>
      <c r="AA880" s="184"/>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c r="BD880" s="184"/>
      <c r="BE880" s="184"/>
      <c r="BF880" s="184"/>
      <c r="BG880" s="184"/>
      <c r="BH880" s="184"/>
      <c r="BI880" s="184"/>
      <c r="BJ880" s="184"/>
      <c r="BK880" s="184"/>
      <c r="BL880" s="184"/>
      <c r="BM880" s="184"/>
      <c r="BN880" s="184"/>
      <c r="BO880" s="184"/>
      <c r="BP880" s="184"/>
      <c r="BQ880" s="184"/>
      <c r="BR880" s="184"/>
      <c r="BS880" s="184"/>
      <c r="BT880" s="184"/>
      <c r="BU880" s="184"/>
      <c r="BV880" s="184"/>
      <c r="BW880" s="184"/>
      <c r="BX880" s="184"/>
      <c r="BY880" s="184"/>
      <c r="BZ880" s="184"/>
      <c r="CA880" s="184"/>
      <c r="CB880" s="184"/>
      <c r="CC880" s="184"/>
      <c r="CD880" s="184"/>
      <c r="CE880" s="184"/>
      <c r="CF880" s="184"/>
      <c r="CG880" s="184"/>
      <c r="CH880" s="184"/>
      <c r="CI880" s="184"/>
      <c r="CJ880" s="184"/>
      <c r="CK880" s="184"/>
      <c r="CL880" s="184"/>
      <c r="CM880" s="184"/>
      <c r="CN880" s="184"/>
      <c r="CO880" s="184"/>
      <c r="CP880" s="184"/>
      <c r="CQ880" s="184"/>
      <c r="CR880" s="184"/>
      <c r="CS880" s="184"/>
      <c r="CT880" s="184"/>
      <c r="CU880" s="184"/>
      <c r="CV880" s="184"/>
      <c r="CW880" s="184"/>
      <c r="CX880" s="184"/>
      <c r="CY880" s="184"/>
      <c r="CZ880" s="184"/>
      <c r="DA880" s="184"/>
      <c r="DB880" s="184"/>
      <c r="DC880" s="184"/>
      <c r="DD880" s="184"/>
      <c r="DE880" s="184"/>
      <c r="DF880" s="184"/>
      <c r="DG880" s="184"/>
      <c r="DH880" s="184"/>
      <c r="DI880" s="184"/>
      <c r="DJ880" s="184"/>
      <c r="DK880" s="184"/>
      <c r="DL880" s="184"/>
      <c r="DM880" s="184"/>
      <c r="DN880" s="184"/>
      <c r="DO880" s="184"/>
      <c r="DP880" s="184"/>
      <c r="DQ880" s="184"/>
      <c r="DR880" s="184"/>
      <c r="DS880" s="184"/>
      <c r="DT880" s="184"/>
      <c r="DU880" s="184"/>
      <c r="DV880" s="184"/>
      <c r="DW880" s="184"/>
      <c r="DX880" s="184"/>
      <c r="DY880" s="184"/>
      <c r="DZ880" s="184"/>
      <c r="EA880" s="184"/>
      <c r="EB880" s="184"/>
      <c r="EC880" s="184"/>
      <c r="ED880" s="184"/>
      <c r="EE880" s="184"/>
      <c r="EF880" s="184"/>
      <c r="EG880" s="184"/>
      <c r="EH880" s="184"/>
      <c r="EI880" s="184"/>
      <c r="EJ880" s="184"/>
      <c r="EK880" s="184"/>
      <c r="EL880" s="184"/>
      <c r="EM880" s="184"/>
      <c r="EN880" s="184"/>
      <c r="EO880" s="184"/>
      <c r="EP880" s="184"/>
      <c r="EQ880" s="184"/>
      <c r="ER880" s="184"/>
      <c r="ES880" s="184"/>
      <c r="ET880" s="184"/>
      <c r="EU880" s="184"/>
      <c r="EV880" s="184"/>
      <c r="EW880" s="184"/>
      <c r="EX880" s="184"/>
      <c r="EY880" s="184"/>
      <c r="EZ880" s="184"/>
      <c r="FA880" s="184"/>
      <c r="FB880" s="184"/>
      <c r="FC880" s="184"/>
      <c r="FD880" s="184"/>
      <c r="FE880" s="184"/>
      <c r="FF880" s="184"/>
      <c r="FG880" s="184"/>
      <c r="FH880" s="184"/>
      <c r="FI880" s="184"/>
      <c r="FJ880" s="184"/>
      <c r="FK880" s="184"/>
      <c r="FL880" s="184"/>
      <c r="FM880" s="184"/>
      <c r="FN880" s="184"/>
      <c r="FO880" s="184"/>
      <c r="FP880" s="184"/>
      <c r="FQ880" s="184"/>
      <c r="FR880" s="184"/>
      <c r="FS880" s="184"/>
      <c r="FT880" s="184"/>
      <c r="FU880" s="184"/>
      <c r="FV880" s="184"/>
      <c r="FW880" s="184"/>
      <c r="FX880" s="184"/>
      <c r="FY880" s="184"/>
      <c r="FZ880" s="184"/>
      <c r="GA880" s="184"/>
      <c r="GB880" s="184"/>
      <c r="GC880" s="184"/>
      <c r="GD880" s="184"/>
      <c r="GE880" s="184"/>
      <c r="GF880" s="184"/>
      <c r="GG880" s="184"/>
      <c r="GH880" s="184"/>
      <c r="GI880" s="184"/>
      <c r="GJ880" s="184"/>
      <c r="GK880" s="184"/>
      <c r="GL880" s="184"/>
      <c r="GM880" s="184"/>
      <c r="GN880" s="184"/>
      <c r="GO880" s="184"/>
      <c r="GP880" s="184"/>
      <c r="GQ880" s="184"/>
      <c r="GR880" s="184"/>
      <c r="GS880" s="184"/>
      <c r="GT880" s="184"/>
      <c r="GU880" s="184"/>
      <c r="GV880" s="184"/>
      <c r="GW880" s="184"/>
      <c r="GX880" s="184"/>
      <c r="GY880" s="184"/>
      <c r="GZ880" s="184"/>
      <c r="HA880" s="184"/>
      <c r="HB880" s="184"/>
      <c r="HC880" s="184"/>
      <c r="HD880" s="184"/>
      <c r="HE880" s="184"/>
      <c r="HF880" s="184"/>
      <c r="HG880" s="184"/>
      <c r="HH880" s="184"/>
      <c r="HI880" s="184"/>
      <c r="HJ880" s="184"/>
      <c r="HK880" s="578"/>
      <c r="HL880" s="185"/>
    </row>
    <row r="881" spans="1:220">
      <c r="A881" s="284"/>
      <c r="B881" s="285"/>
      <c r="C881" s="286"/>
      <c r="D881" s="287"/>
      <c r="E881" s="288"/>
      <c r="F881" s="289"/>
      <c r="G881" s="289"/>
      <c r="H881" s="289"/>
      <c r="I881" s="289"/>
      <c r="J881" s="289"/>
      <c r="K881" s="289"/>
      <c r="L881" s="289"/>
      <c r="M881" s="572"/>
      <c r="N881" s="572"/>
      <c r="O881" s="572"/>
      <c r="P881" s="572"/>
      <c r="Q881" s="572"/>
      <c r="R881" s="572"/>
      <c r="S881" s="184"/>
      <c r="T881" s="184"/>
      <c r="U881" s="184"/>
      <c r="V881" s="184"/>
      <c r="W881" s="184"/>
      <c r="X881" s="184"/>
      <c r="Y881" s="184"/>
      <c r="Z881" s="184"/>
      <c r="AA881" s="184"/>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c r="BD881" s="184"/>
      <c r="BE881" s="184"/>
      <c r="BF881" s="184"/>
      <c r="BG881" s="184"/>
      <c r="BH881" s="184"/>
      <c r="BI881" s="184"/>
      <c r="BJ881" s="184"/>
      <c r="BK881" s="184"/>
      <c r="BL881" s="184"/>
      <c r="BM881" s="184"/>
      <c r="BN881" s="184"/>
      <c r="BO881" s="184"/>
      <c r="BP881" s="184"/>
      <c r="BQ881" s="184"/>
      <c r="BR881" s="184"/>
      <c r="BS881" s="184"/>
      <c r="BT881" s="184"/>
      <c r="BU881" s="184"/>
      <c r="BV881" s="184"/>
      <c r="BW881" s="184"/>
      <c r="BX881" s="184"/>
      <c r="BY881" s="184"/>
      <c r="BZ881" s="184"/>
      <c r="CA881" s="184"/>
      <c r="CB881" s="184"/>
      <c r="CC881" s="184"/>
      <c r="CD881" s="184"/>
      <c r="CE881" s="184"/>
      <c r="CF881" s="184"/>
      <c r="CG881" s="184"/>
      <c r="CH881" s="184"/>
      <c r="CI881" s="184"/>
      <c r="CJ881" s="184"/>
      <c r="CK881" s="184"/>
      <c r="CL881" s="184"/>
      <c r="CM881" s="184"/>
      <c r="CN881" s="184"/>
      <c r="CO881" s="184"/>
      <c r="CP881" s="184"/>
      <c r="CQ881" s="184"/>
      <c r="CR881" s="184"/>
      <c r="CS881" s="184"/>
      <c r="CT881" s="184"/>
      <c r="CU881" s="184"/>
      <c r="CV881" s="184"/>
      <c r="CW881" s="184"/>
      <c r="CX881" s="184"/>
      <c r="CY881" s="184"/>
      <c r="CZ881" s="184"/>
      <c r="DA881" s="184"/>
      <c r="DB881" s="184"/>
      <c r="DC881" s="184"/>
      <c r="DD881" s="184"/>
      <c r="DE881" s="184"/>
      <c r="DF881" s="184"/>
      <c r="DG881" s="184"/>
      <c r="DH881" s="184"/>
      <c r="DI881" s="184"/>
      <c r="DJ881" s="184"/>
      <c r="DK881" s="184"/>
      <c r="DL881" s="184"/>
      <c r="DM881" s="184"/>
      <c r="DN881" s="184"/>
      <c r="DO881" s="184"/>
      <c r="DP881" s="184"/>
      <c r="DQ881" s="184"/>
      <c r="DR881" s="184"/>
      <c r="DS881" s="184"/>
      <c r="DT881" s="184"/>
      <c r="DU881" s="184"/>
      <c r="DV881" s="184"/>
      <c r="DW881" s="184"/>
      <c r="DX881" s="184"/>
      <c r="DY881" s="184"/>
      <c r="DZ881" s="184"/>
      <c r="EA881" s="184"/>
      <c r="EB881" s="184"/>
      <c r="EC881" s="184"/>
      <c r="ED881" s="184"/>
      <c r="EE881" s="184"/>
      <c r="EF881" s="184"/>
      <c r="EG881" s="184"/>
      <c r="EH881" s="184"/>
      <c r="EI881" s="184"/>
      <c r="EJ881" s="184"/>
      <c r="EK881" s="184"/>
      <c r="EL881" s="184"/>
      <c r="EM881" s="184"/>
      <c r="EN881" s="184"/>
      <c r="EO881" s="184"/>
      <c r="EP881" s="184"/>
      <c r="EQ881" s="184"/>
      <c r="ER881" s="184"/>
      <c r="ES881" s="184"/>
      <c r="ET881" s="184"/>
      <c r="EU881" s="184"/>
      <c r="EV881" s="184"/>
      <c r="EW881" s="184"/>
      <c r="EX881" s="184"/>
      <c r="EY881" s="184"/>
      <c r="EZ881" s="184"/>
      <c r="FA881" s="184"/>
      <c r="FB881" s="184"/>
      <c r="FC881" s="184"/>
      <c r="FD881" s="184"/>
      <c r="FE881" s="184"/>
      <c r="FF881" s="184"/>
      <c r="FG881" s="184"/>
      <c r="FH881" s="184"/>
      <c r="FI881" s="184"/>
      <c r="FJ881" s="184"/>
      <c r="FK881" s="184"/>
      <c r="FL881" s="184"/>
      <c r="FM881" s="184"/>
      <c r="FN881" s="184"/>
      <c r="FO881" s="184"/>
      <c r="FP881" s="184"/>
      <c r="FQ881" s="184"/>
      <c r="FR881" s="184"/>
      <c r="FS881" s="184"/>
      <c r="FT881" s="184"/>
      <c r="FU881" s="184"/>
      <c r="FV881" s="184"/>
      <c r="FW881" s="184"/>
      <c r="FX881" s="184"/>
      <c r="FY881" s="184"/>
      <c r="FZ881" s="184"/>
      <c r="GA881" s="184"/>
      <c r="GB881" s="184"/>
      <c r="GC881" s="184"/>
      <c r="GD881" s="184"/>
      <c r="GE881" s="184"/>
      <c r="GF881" s="184"/>
      <c r="GG881" s="184"/>
      <c r="GH881" s="184"/>
      <c r="GI881" s="184"/>
      <c r="GJ881" s="184"/>
      <c r="GK881" s="184"/>
      <c r="GL881" s="184"/>
      <c r="GM881" s="184"/>
      <c r="GN881" s="184"/>
      <c r="GO881" s="184"/>
      <c r="GP881" s="184"/>
      <c r="GQ881" s="184"/>
      <c r="GR881" s="184"/>
      <c r="GS881" s="184"/>
      <c r="GT881" s="184"/>
      <c r="GU881" s="184"/>
      <c r="GV881" s="184"/>
      <c r="GW881" s="184"/>
      <c r="GX881" s="184"/>
      <c r="GY881" s="184"/>
      <c r="GZ881" s="184"/>
      <c r="HA881" s="184"/>
      <c r="HB881" s="184"/>
      <c r="HC881" s="184"/>
      <c r="HD881" s="184"/>
      <c r="HE881" s="184"/>
      <c r="HF881" s="184"/>
      <c r="HG881" s="184"/>
      <c r="HH881" s="184"/>
      <c r="HI881" s="184"/>
      <c r="HJ881" s="184"/>
      <c r="HK881" s="578"/>
      <c r="HL881" s="185"/>
    </row>
    <row r="882" spans="1:220">
      <c r="A882" s="284"/>
      <c r="B882" s="285"/>
      <c r="C882" s="286"/>
      <c r="D882" s="287"/>
      <c r="E882" s="288"/>
      <c r="F882" s="289"/>
      <c r="G882" s="289"/>
      <c r="H882" s="289"/>
      <c r="I882" s="289"/>
      <c r="J882" s="289"/>
      <c r="K882" s="289"/>
      <c r="L882" s="289"/>
      <c r="M882" s="572"/>
      <c r="N882" s="572"/>
      <c r="O882" s="572"/>
      <c r="P882" s="572"/>
      <c r="Q882" s="572"/>
      <c r="R882" s="572"/>
      <c r="S882" s="184"/>
      <c r="T882" s="184"/>
      <c r="U882" s="184"/>
      <c r="V882" s="184"/>
      <c r="W882" s="184"/>
      <c r="X882" s="184"/>
      <c r="Y882" s="184"/>
      <c r="Z882" s="184"/>
      <c r="AA882" s="184"/>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c r="BD882" s="184"/>
      <c r="BE882" s="184"/>
      <c r="BF882" s="184"/>
      <c r="BG882" s="184"/>
      <c r="BH882" s="184"/>
      <c r="BI882" s="184"/>
      <c r="BJ882" s="184"/>
      <c r="BK882" s="184"/>
      <c r="BL882" s="184"/>
      <c r="BM882" s="184"/>
      <c r="BN882" s="184"/>
      <c r="BO882" s="184"/>
      <c r="BP882" s="184"/>
      <c r="BQ882" s="184"/>
      <c r="BR882" s="184"/>
      <c r="BS882" s="184"/>
      <c r="BT882" s="184"/>
      <c r="BU882" s="184"/>
      <c r="BV882" s="184"/>
      <c r="BW882" s="184"/>
      <c r="BX882" s="184"/>
      <c r="BY882" s="184"/>
      <c r="BZ882" s="184"/>
      <c r="CA882" s="184"/>
      <c r="CB882" s="184"/>
      <c r="CC882" s="184"/>
      <c r="CD882" s="184"/>
      <c r="CE882" s="184"/>
      <c r="CF882" s="184"/>
      <c r="CG882" s="184"/>
      <c r="CH882" s="184"/>
      <c r="CI882" s="184"/>
      <c r="CJ882" s="184"/>
      <c r="CK882" s="184"/>
      <c r="CL882" s="184"/>
      <c r="CM882" s="184"/>
      <c r="CN882" s="184"/>
      <c r="CO882" s="184"/>
      <c r="CP882" s="184"/>
      <c r="CQ882" s="184"/>
      <c r="CR882" s="184"/>
      <c r="CS882" s="184"/>
      <c r="CT882" s="184"/>
      <c r="CU882" s="184"/>
      <c r="CV882" s="184"/>
      <c r="CW882" s="184"/>
      <c r="CX882" s="184"/>
      <c r="CY882" s="184"/>
      <c r="CZ882" s="184"/>
      <c r="DA882" s="184"/>
      <c r="DB882" s="184"/>
      <c r="DC882" s="184"/>
      <c r="DD882" s="184"/>
      <c r="DE882" s="184"/>
      <c r="DF882" s="184"/>
      <c r="DG882" s="184"/>
      <c r="DH882" s="184"/>
      <c r="DI882" s="184"/>
      <c r="DJ882" s="184"/>
      <c r="DK882" s="184"/>
      <c r="DL882" s="184"/>
      <c r="DM882" s="184"/>
      <c r="DN882" s="184"/>
      <c r="DO882" s="184"/>
      <c r="DP882" s="184"/>
      <c r="DQ882" s="184"/>
      <c r="DR882" s="184"/>
      <c r="DS882" s="184"/>
      <c r="DT882" s="184"/>
      <c r="DU882" s="184"/>
      <c r="DV882" s="184"/>
      <c r="DW882" s="184"/>
      <c r="DX882" s="184"/>
      <c r="DY882" s="184"/>
      <c r="DZ882" s="184"/>
      <c r="EA882" s="184"/>
      <c r="EB882" s="184"/>
      <c r="EC882" s="184"/>
      <c r="ED882" s="184"/>
      <c r="EE882" s="184"/>
      <c r="EF882" s="184"/>
      <c r="EG882" s="184"/>
      <c r="EH882" s="184"/>
      <c r="EI882" s="184"/>
      <c r="EJ882" s="184"/>
      <c r="EK882" s="184"/>
      <c r="EL882" s="184"/>
      <c r="EM882" s="184"/>
      <c r="EN882" s="184"/>
      <c r="EO882" s="184"/>
      <c r="EP882" s="184"/>
      <c r="EQ882" s="184"/>
      <c r="ER882" s="184"/>
      <c r="ES882" s="184"/>
      <c r="ET882" s="184"/>
      <c r="EU882" s="184"/>
      <c r="EV882" s="184"/>
      <c r="EW882" s="184"/>
      <c r="EX882" s="184"/>
      <c r="EY882" s="184"/>
      <c r="EZ882" s="184"/>
      <c r="FA882" s="184"/>
      <c r="FB882" s="184"/>
      <c r="FC882" s="184"/>
      <c r="FD882" s="184"/>
      <c r="FE882" s="184"/>
      <c r="FF882" s="184"/>
      <c r="FG882" s="184"/>
      <c r="FH882" s="184"/>
      <c r="FI882" s="184"/>
      <c r="FJ882" s="184"/>
      <c r="FK882" s="184"/>
      <c r="FL882" s="184"/>
      <c r="FM882" s="184"/>
      <c r="FN882" s="184"/>
      <c r="FO882" s="184"/>
      <c r="FP882" s="184"/>
      <c r="FQ882" s="184"/>
      <c r="FR882" s="184"/>
      <c r="FS882" s="184"/>
      <c r="FT882" s="184"/>
      <c r="FU882" s="184"/>
      <c r="FV882" s="184"/>
      <c r="FW882" s="184"/>
      <c r="FX882" s="184"/>
      <c r="FY882" s="184"/>
      <c r="FZ882" s="184"/>
      <c r="GA882" s="184"/>
      <c r="GB882" s="184"/>
      <c r="GC882" s="184"/>
      <c r="GD882" s="184"/>
      <c r="GE882" s="184"/>
      <c r="GF882" s="184"/>
      <c r="GG882" s="184"/>
      <c r="GH882" s="184"/>
      <c r="GI882" s="184"/>
      <c r="GJ882" s="184"/>
      <c r="GK882" s="184"/>
      <c r="GL882" s="184"/>
      <c r="GM882" s="184"/>
      <c r="GN882" s="184"/>
      <c r="GO882" s="184"/>
      <c r="GP882" s="184"/>
      <c r="GQ882" s="184"/>
      <c r="GR882" s="184"/>
      <c r="GS882" s="184"/>
      <c r="GT882" s="184"/>
      <c r="GU882" s="184"/>
      <c r="GV882" s="184"/>
      <c r="GW882" s="184"/>
      <c r="GX882" s="184"/>
      <c r="GY882" s="184"/>
      <c r="GZ882" s="184"/>
      <c r="HA882" s="184"/>
      <c r="HB882" s="184"/>
      <c r="HC882" s="184"/>
      <c r="HD882" s="184"/>
      <c r="HE882" s="184"/>
      <c r="HF882" s="184"/>
      <c r="HG882" s="184"/>
      <c r="HH882" s="184"/>
      <c r="HI882" s="184"/>
      <c r="HJ882" s="184"/>
      <c r="HK882" s="578"/>
      <c r="HL882" s="185"/>
    </row>
    <row r="883" spans="1:220">
      <c r="A883" s="284"/>
      <c r="B883" s="285"/>
      <c r="C883" s="286"/>
      <c r="D883" s="287"/>
      <c r="E883" s="288"/>
      <c r="F883" s="289"/>
      <c r="G883" s="289"/>
      <c r="H883" s="289"/>
      <c r="I883" s="289"/>
      <c r="J883" s="289"/>
      <c r="K883" s="289"/>
      <c r="L883" s="289"/>
      <c r="M883" s="572"/>
      <c r="N883" s="572"/>
      <c r="O883" s="572"/>
      <c r="P883" s="572"/>
      <c r="Q883" s="572"/>
      <c r="R883" s="572"/>
      <c r="S883" s="184"/>
      <c r="T883" s="184"/>
      <c r="U883" s="184"/>
      <c r="V883" s="184"/>
      <c r="W883" s="184"/>
      <c r="X883" s="184"/>
      <c r="Y883" s="184"/>
      <c r="Z883" s="184"/>
      <c r="AA883" s="184"/>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c r="BD883" s="184"/>
      <c r="BE883" s="184"/>
      <c r="BF883" s="184"/>
      <c r="BG883" s="184"/>
      <c r="BH883" s="184"/>
      <c r="BI883" s="184"/>
      <c r="BJ883" s="184"/>
      <c r="BK883" s="184"/>
      <c r="BL883" s="184"/>
      <c r="BM883" s="184"/>
      <c r="BN883" s="184"/>
      <c r="BO883" s="184"/>
      <c r="BP883" s="184"/>
      <c r="BQ883" s="184"/>
      <c r="BR883" s="184"/>
      <c r="BS883" s="184"/>
      <c r="BT883" s="184"/>
      <c r="BU883" s="184"/>
      <c r="BV883" s="184"/>
      <c r="BW883" s="184"/>
      <c r="BX883" s="184"/>
      <c r="BY883" s="184"/>
      <c r="BZ883" s="184"/>
      <c r="CA883" s="184"/>
      <c r="CB883" s="184"/>
      <c r="CC883" s="184"/>
      <c r="CD883" s="184"/>
      <c r="CE883" s="184"/>
      <c r="CF883" s="184"/>
      <c r="CG883" s="184"/>
      <c r="CH883" s="184"/>
      <c r="CI883" s="184"/>
      <c r="CJ883" s="184"/>
      <c r="CK883" s="184"/>
      <c r="CL883" s="184"/>
      <c r="CM883" s="184"/>
      <c r="CN883" s="184"/>
      <c r="CO883" s="184"/>
      <c r="CP883" s="184"/>
      <c r="CQ883" s="184"/>
      <c r="CR883" s="184"/>
      <c r="CS883" s="184"/>
      <c r="CT883" s="184"/>
      <c r="CU883" s="184"/>
      <c r="CV883" s="184"/>
      <c r="CW883" s="184"/>
      <c r="CX883" s="184"/>
      <c r="CY883" s="184"/>
      <c r="CZ883" s="184"/>
      <c r="DA883" s="184"/>
      <c r="DB883" s="184"/>
      <c r="DC883" s="184"/>
      <c r="DD883" s="184"/>
      <c r="DE883" s="184"/>
      <c r="DF883" s="184"/>
      <c r="DG883" s="184"/>
      <c r="DH883" s="184"/>
      <c r="DI883" s="184"/>
      <c r="DJ883" s="184"/>
      <c r="DK883" s="184"/>
      <c r="DL883" s="184"/>
      <c r="DM883" s="184"/>
      <c r="DN883" s="184"/>
      <c r="DO883" s="184"/>
      <c r="DP883" s="184"/>
      <c r="DQ883" s="184"/>
      <c r="DR883" s="184"/>
      <c r="DS883" s="184"/>
      <c r="DT883" s="184"/>
      <c r="DU883" s="184"/>
      <c r="DV883" s="184"/>
      <c r="DW883" s="184"/>
      <c r="DX883" s="184"/>
      <c r="DY883" s="184"/>
      <c r="DZ883" s="184"/>
      <c r="EA883" s="184"/>
      <c r="EB883" s="184"/>
      <c r="EC883" s="184"/>
      <c r="ED883" s="184"/>
      <c r="EE883" s="184"/>
      <c r="EF883" s="184"/>
      <c r="EG883" s="184"/>
      <c r="EH883" s="184"/>
      <c r="EI883" s="184"/>
      <c r="EJ883" s="184"/>
      <c r="EK883" s="184"/>
      <c r="EL883" s="184"/>
      <c r="EM883" s="184"/>
      <c r="EN883" s="184"/>
      <c r="EO883" s="184"/>
      <c r="EP883" s="184"/>
      <c r="EQ883" s="184"/>
      <c r="ER883" s="184"/>
      <c r="ES883" s="184"/>
      <c r="ET883" s="184"/>
      <c r="EU883" s="184"/>
      <c r="EV883" s="184"/>
      <c r="EW883" s="184"/>
      <c r="EX883" s="184"/>
      <c r="EY883" s="184"/>
      <c r="EZ883" s="184"/>
      <c r="FA883" s="184"/>
      <c r="FB883" s="184"/>
      <c r="FC883" s="184"/>
      <c r="FD883" s="184"/>
      <c r="FE883" s="184"/>
      <c r="FF883" s="184"/>
      <c r="FG883" s="184"/>
      <c r="FH883" s="184"/>
      <c r="FI883" s="184"/>
      <c r="FJ883" s="184"/>
      <c r="FK883" s="184"/>
      <c r="FL883" s="184"/>
      <c r="FM883" s="184"/>
      <c r="FN883" s="184"/>
      <c r="FO883" s="184"/>
      <c r="FP883" s="184"/>
      <c r="FQ883" s="184"/>
      <c r="FR883" s="184"/>
      <c r="FS883" s="184"/>
      <c r="FT883" s="184"/>
      <c r="FU883" s="184"/>
      <c r="FV883" s="184"/>
      <c r="FW883" s="184"/>
      <c r="FX883" s="184"/>
      <c r="FY883" s="184"/>
      <c r="FZ883" s="184"/>
      <c r="GA883" s="184"/>
      <c r="GB883" s="184"/>
      <c r="GC883" s="184"/>
      <c r="GD883" s="184"/>
      <c r="GE883" s="184"/>
      <c r="GF883" s="184"/>
      <c r="GG883" s="184"/>
      <c r="GH883" s="184"/>
      <c r="GI883" s="184"/>
      <c r="GJ883" s="184"/>
      <c r="GK883" s="184"/>
      <c r="GL883" s="184"/>
      <c r="GM883" s="184"/>
      <c r="GN883" s="184"/>
      <c r="GO883" s="184"/>
      <c r="GP883" s="184"/>
      <c r="GQ883" s="184"/>
      <c r="GR883" s="184"/>
      <c r="GS883" s="184"/>
      <c r="GT883" s="184"/>
      <c r="GU883" s="184"/>
      <c r="GV883" s="184"/>
      <c r="GW883" s="184"/>
      <c r="GX883" s="184"/>
      <c r="GY883" s="184"/>
      <c r="GZ883" s="184"/>
      <c r="HA883" s="184"/>
      <c r="HB883" s="184"/>
      <c r="HC883" s="184"/>
      <c r="HD883" s="184"/>
      <c r="HE883" s="184"/>
      <c r="HF883" s="184"/>
      <c r="HG883" s="184"/>
      <c r="HH883" s="184"/>
      <c r="HI883" s="184"/>
      <c r="HJ883" s="184"/>
      <c r="HK883" s="578"/>
      <c r="HL883" s="185"/>
    </row>
    <row r="884" spans="1:220">
      <c r="A884" s="284"/>
      <c r="B884" s="285"/>
      <c r="C884" s="286"/>
      <c r="D884" s="287"/>
      <c r="E884" s="288"/>
      <c r="F884" s="289"/>
      <c r="G884" s="289"/>
      <c r="H884" s="289"/>
      <c r="I884" s="289"/>
      <c r="J884" s="289"/>
      <c r="K884" s="289"/>
      <c r="L884" s="289"/>
      <c r="M884" s="572"/>
      <c r="N884" s="572"/>
      <c r="O884" s="572"/>
      <c r="P884" s="572"/>
      <c r="Q884" s="572"/>
      <c r="R884" s="572"/>
      <c r="S884" s="184"/>
      <c r="T884" s="184"/>
      <c r="U884" s="184"/>
      <c r="V884" s="184"/>
      <c r="W884" s="184"/>
      <c r="X884" s="184"/>
      <c r="Y884" s="184"/>
      <c r="Z884" s="184"/>
      <c r="AA884" s="184"/>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c r="BD884" s="184"/>
      <c r="BE884" s="184"/>
      <c r="BF884" s="184"/>
      <c r="BG884" s="184"/>
      <c r="BH884" s="184"/>
      <c r="BI884" s="184"/>
      <c r="BJ884" s="184"/>
      <c r="BK884" s="184"/>
      <c r="BL884" s="184"/>
      <c r="BM884" s="184"/>
      <c r="BN884" s="184"/>
      <c r="BO884" s="184"/>
      <c r="BP884" s="184"/>
      <c r="BQ884" s="184"/>
      <c r="BR884" s="184"/>
      <c r="BS884" s="184"/>
      <c r="BT884" s="184"/>
      <c r="BU884" s="184"/>
      <c r="BV884" s="184"/>
      <c r="BW884" s="184"/>
      <c r="BX884" s="184"/>
      <c r="BY884" s="184"/>
      <c r="BZ884" s="184"/>
      <c r="CA884" s="184"/>
      <c r="CB884" s="184"/>
      <c r="CC884" s="184"/>
      <c r="CD884" s="184"/>
      <c r="CE884" s="184"/>
      <c r="CF884" s="184"/>
      <c r="CG884" s="184"/>
      <c r="CH884" s="184"/>
      <c r="CI884" s="184"/>
      <c r="CJ884" s="184"/>
      <c r="CK884" s="184"/>
      <c r="CL884" s="184"/>
      <c r="CM884" s="184"/>
      <c r="CN884" s="184"/>
      <c r="CO884" s="184"/>
      <c r="CP884" s="184"/>
      <c r="CQ884" s="184"/>
      <c r="CR884" s="184"/>
      <c r="CS884" s="184"/>
      <c r="CT884" s="184"/>
      <c r="CU884" s="184"/>
      <c r="CV884" s="184"/>
      <c r="CW884" s="184"/>
      <c r="CX884" s="184"/>
      <c r="CY884" s="184"/>
      <c r="CZ884" s="184"/>
      <c r="DA884" s="184"/>
      <c r="DB884" s="184"/>
      <c r="DC884" s="184"/>
      <c r="DD884" s="184"/>
      <c r="DE884" s="184"/>
      <c r="DF884" s="184"/>
      <c r="DG884" s="184"/>
      <c r="DH884" s="184"/>
      <c r="DI884" s="184"/>
      <c r="DJ884" s="184"/>
      <c r="DK884" s="184"/>
      <c r="DL884" s="184"/>
      <c r="DM884" s="184"/>
      <c r="DN884" s="184"/>
      <c r="DO884" s="184"/>
      <c r="DP884" s="184"/>
      <c r="DQ884" s="184"/>
      <c r="DR884" s="184"/>
      <c r="DS884" s="184"/>
      <c r="DT884" s="184"/>
      <c r="DU884" s="184"/>
      <c r="DV884" s="184"/>
      <c r="DW884" s="184"/>
      <c r="DX884" s="184"/>
      <c r="DY884" s="184"/>
      <c r="DZ884" s="184"/>
      <c r="EA884" s="184"/>
      <c r="EB884" s="184"/>
      <c r="EC884" s="184"/>
      <c r="ED884" s="184"/>
      <c r="EE884" s="184"/>
      <c r="EF884" s="184"/>
      <c r="EG884" s="184"/>
      <c r="EH884" s="184"/>
      <c r="EI884" s="184"/>
      <c r="EJ884" s="184"/>
      <c r="EK884" s="184"/>
      <c r="EL884" s="184"/>
      <c r="EM884" s="184"/>
      <c r="EN884" s="184"/>
      <c r="EO884" s="184"/>
      <c r="EP884" s="184"/>
      <c r="EQ884" s="184"/>
      <c r="ER884" s="184"/>
      <c r="ES884" s="184"/>
      <c r="ET884" s="184"/>
      <c r="EU884" s="184"/>
      <c r="EV884" s="184"/>
      <c r="EW884" s="184"/>
      <c r="EX884" s="184"/>
      <c r="EY884" s="184"/>
      <c r="EZ884" s="184"/>
      <c r="FA884" s="184"/>
      <c r="FB884" s="184"/>
      <c r="FC884" s="184"/>
      <c r="FD884" s="184"/>
      <c r="FE884" s="184"/>
      <c r="FF884" s="184"/>
      <c r="FG884" s="184"/>
      <c r="FH884" s="184"/>
      <c r="FI884" s="184"/>
      <c r="FJ884" s="184"/>
      <c r="FK884" s="184"/>
      <c r="FL884" s="184"/>
      <c r="FM884" s="184"/>
      <c r="FN884" s="184"/>
      <c r="FO884" s="184"/>
      <c r="FP884" s="184"/>
      <c r="FQ884" s="184"/>
      <c r="FR884" s="184"/>
      <c r="FS884" s="184"/>
      <c r="FT884" s="184"/>
      <c r="FU884" s="184"/>
      <c r="FV884" s="184"/>
      <c r="FW884" s="184"/>
      <c r="FX884" s="184"/>
      <c r="FY884" s="184"/>
      <c r="FZ884" s="184"/>
      <c r="GA884" s="184"/>
      <c r="GB884" s="184"/>
      <c r="GC884" s="184"/>
      <c r="GD884" s="184"/>
      <c r="GE884" s="184"/>
      <c r="GF884" s="184"/>
      <c r="GG884" s="184"/>
      <c r="GH884" s="184"/>
      <c r="GI884" s="184"/>
      <c r="GJ884" s="184"/>
      <c r="GK884" s="184"/>
      <c r="GL884" s="184"/>
      <c r="GM884" s="184"/>
      <c r="GN884" s="184"/>
      <c r="GO884" s="184"/>
      <c r="GP884" s="184"/>
      <c r="GQ884" s="184"/>
      <c r="GR884" s="184"/>
      <c r="GS884" s="184"/>
      <c r="GT884" s="184"/>
      <c r="GU884" s="184"/>
      <c r="GV884" s="184"/>
      <c r="GW884" s="184"/>
      <c r="GX884" s="184"/>
      <c r="GY884" s="184"/>
      <c r="GZ884" s="184"/>
      <c r="HA884" s="184"/>
      <c r="HB884" s="184"/>
      <c r="HC884" s="184"/>
      <c r="HD884" s="184"/>
      <c r="HE884" s="184"/>
      <c r="HF884" s="184"/>
      <c r="HG884" s="184"/>
      <c r="HH884" s="184"/>
      <c r="HI884" s="184"/>
      <c r="HJ884" s="184"/>
      <c r="HK884" s="578"/>
      <c r="HL884" s="185"/>
    </row>
    <row r="885" spans="1:220">
      <c r="A885" s="284"/>
      <c r="B885" s="285"/>
      <c r="C885" s="286"/>
      <c r="D885" s="287"/>
      <c r="E885" s="288"/>
      <c r="F885" s="289"/>
      <c r="G885" s="289"/>
      <c r="H885" s="289"/>
      <c r="I885" s="289"/>
      <c r="J885" s="289"/>
      <c r="K885" s="289"/>
      <c r="L885" s="289"/>
      <c r="M885" s="572"/>
      <c r="N885" s="572"/>
      <c r="O885" s="572"/>
      <c r="P885" s="572"/>
      <c r="Q885" s="572"/>
      <c r="R885" s="572"/>
      <c r="S885" s="184"/>
      <c r="T885" s="184"/>
      <c r="U885" s="184"/>
      <c r="V885" s="184"/>
      <c r="W885" s="184"/>
      <c r="X885" s="184"/>
      <c r="Y885" s="184"/>
      <c r="Z885" s="184"/>
      <c r="AA885" s="184"/>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c r="BD885" s="184"/>
      <c r="BE885" s="184"/>
      <c r="BF885" s="184"/>
      <c r="BG885" s="184"/>
      <c r="BH885" s="184"/>
      <c r="BI885" s="184"/>
      <c r="BJ885" s="184"/>
      <c r="BK885" s="184"/>
      <c r="BL885" s="184"/>
      <c r="BM885" s="184"/>
      <c r="BN885" s="184"/>
      <c r="BO885" s="184"/>
      <c r="BP885" s="184"/>
      <c r="BQ885" s="184"/>
      <c r="BR885" s="184"/>
      <c r="BS885" s="184"/>
      <c r="BT885" s="184"/>
      <c r="BU885" s="184"/>
      <c r="BV885" s="184"/>
      <c r="BW885" s="184"/>
      <c r="BX885" s="184"/>
      <c r="BY885" s="184"/>
      <c r="BZ885" s="184"/>
      <c r="CA885" s="184"/>
      <c r="CB885" s="184"/>
      <c r="CC885" s="184"/>
      <c r="CD885" s="184"/>
      <c r="CE885" s="184"/>
      <c r="CF885" s="184"/>
      <c r="CG885" s="184"/>
      <c r="CH885" s="184"/>
      <c r="CI885" s="184"/>
      <c r="CJ885" s="184"/>
      <c r="CK885" s="184"/>
      <c r="CL885" s="184"/>
      <c r="CM885" s="184"/>
      <c r="CN885" s="184"/>
      <c r="CO885" s="184"/>
      <c r="CP885" s="184"/>
      <c r="CQ885" s="184"/>
      <c r="CR885" s="184"/>
      <c r="CS885" s="184"/>
      <c r="CT885" s="184"/>
      <c r="CU885" s="184"/>
      <c r="CV885" s="184"/>
      <c r="CW885" s="184"/>
      <c r="CX885" s="184"/>
      <c r="CY885" s="184"/>
      <c r="CZ885" s="184"/>
      <c r="DA885" s="184"/>
      <c r="DB885" s="184"/>
      <c r="DC885" s="184"/>
      <c r="DD885" s="184"/>
      <c r="DE885" s="184"/>
      <c r="DF885" s="184"/>
      <c r="DG885" s="184"/>
      <c r="DH885" s="184"/>
      <c r="DI885" s="184"/>
      <c r="DJ885" s="184"/>
      <c r="DK885" s="184"/>
      <c r="DL885" s="184"/>
      <c r="DM885" s="184"/>
      <c r="DN885" s="184"/>
      <c r="DO885" s="184"/>
      <c r="DP885" s="184"/>
      <c r="DQ885" s="184"/>
      <c r="DR885" s="184"/>
      <c r="DS885" s="184"/>
      <c r="DT885" s="184"/>
      <c r="DU885" s="184"/>
      <c r="DV885" s="184"/>
      <c r="DW885" s="184"/>
      <c r="DX885" s="184"/>
      <c r="DY885" s="184"/>
      <c r="DZ885" s="184"/>
      <c r="EA885" s="184"/>
      <c r="EB885" s="184"/>
      <c r="EC885" s="184"/>
      <c r="ED885" s="184"/>
      <c r="EE885" s="184"/>
      <c r="EF885" s="184"/>
      <c r="EG885" s="184"/>
      <c r="EH885" s="184"/>
      <c r="EI885" s="184"/>
      <c r="EJ885" s="184"/>
      <c r="EK885" s="184"/>
      <c r="EL885" s="184"/>
      <c r="EM885" s="184"/>
      <c r="EN885" s="184"/>
      <c r="EO885" s="184"/>
      <c r="EP885" s="184"/>
      <c r="EQ885" s="184"/>
      <c r="ER885" s="184"/>
      <c r="ES885" s="184"/>
      <c r="ET885" s="184"/>
      <c r="EU885" s="184"/>
      <c r="EV885" s="184"/>
      <c r="EW885" s="184"/>
      <c r="EX885" s="184"/>
      <c r="EY885" s="184"/>
      <c r="EZ885" s="184"/>
      <c r="FA885" s="184"/>
      <c r="FB885" s="184"/>
      <c r="FC885" s="184"/>
      <c r="FD885" s="184"/>
      <c r="FE885" s="184"/>
      <c r="FF885" s="184"/>
      <c r="FG885" s="184"/>
      <c r="FH885" s="184"/>
      <c r="FI885" s="184"/>
      <c r="FJ885" s="184"/>
      <c r="FK885" s="184"/>
      <c r="FL885" s="184"/>
      <c r="FM885" s="184"/>
      <c r="FN885" s="184"/>
      <c r="FO885" s="184"/>
      <c r="FP885" s="184"/>
      <c r="FQ885" s="184"/>
      <c r="FR885" s="184"/>
      <c r="FS885" s="184"/>
      <c r="FT885" s="184"/>
      <c r="FU885" s="184"/>
      <c r="FV885" s="184"/>
      <c r="FW885" s="184"/>
      <c r="FX885" s="184"/>
      <c r="FY885" s="184"/>
      <c r="FZ885" s="184"/>
      <c r="GA885" s="184"/>
      <c r="GB885" s="184"/>
      <c r="GC885" s="184"/>
      <c r="GD885" s="184"/>
      <c r="GE885" s="184"/>
      <c r="GF885" s="184"/>
      <c r="GG885" s="184"/>
      <c r="GH885" s="184"/>
      <c r="GI885" s="184"/>
      <c r="GJ885" s="184"/>
      <c r="GK885" s="184"/>
      <c r="GL885" s="184"/>
      <c r="GM885" s="184"/>
      <c r="GN885" s="184"/>
      <c r="GO885" s="184"/>
      <c r="GP885" s="184"/>
      <c r="GQ885" s="184"/>
      <c r="GR885" s="184"/>
      <c r="GS885" s="184"/>
      <c r="GT885" s="184"/>
      <c r="GU885" s="184"/>
      <c r="GV885" s="184"/>
      <c r="GW885" s="184"/>
      <c r="GX885" s="184"/>
      <c r="GY885" s="184"/>
      <c r="GZ885" s="184"/>
      <c r="HA885" s="184"/>
      <c r="HB885" s="184"/>
      <c r="HC885" s="184"/>
      <c r="HD885" s="184"/>
      <c r="HE885" s="184"/>
      <c r="HF885" s="184"/>
      <c r="HG885" s="184"/>
      <c r="HH885" s="184"/>
      <c r="HI885" s="184"/>
      <c r="HJ885" s="184"/>
      <c r="HK885" s="578"/>
      <c r="HL885" s="185"/>
    </row>
    <row r="886" spans="1:220">
      <c r="A886" s="284"/>
      <c r="B886" s="285"/>
      <c r="C886" s="286"/>
      <c r="D886" s="287"/>
      <c r="E886" s="288"/>
      <c r="F886" s="289"/>
      <c r="G886" s="289"/>
      <c r="H886" s="289"/>
      <c r="I886" s="289"/>
      <c r="J886" s="289"/>
      <c r="K886" s="289"/>
      <c r="L886" s="289"/>
      <c r="M886" s="572"/>
      <c r="N886" s="572"/>
      <c r="O886" s="572"/>
      <c r="P886" s="572"/>
      <c r="Q886" s="572"/>
      <c r="R886" s="572"/>
      <c r="S886" s="184"/>
      <c r="T886" s="184"/>
      <c r="U886" s="184"/>
      <c r="V886" s="184"/>
      <c r="W886" s="184"/>
      <c r="X886" s="184"/>
      <c r="Y886" s="184"/>
      <c r="Z886" s="184"/>
      <c r="AA886" s="184"/>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c r="BD886" s="184"/>
      <c r="BE886" s="184"/>
      <c r="BF886" s="184"/>
      <c r="BG886" s="184"/>
      <c r="BH886" s="184"/>
      <c r="BI886" s="184"/>
      <c r="BJ886" s="184"/>
      <c r="BK886" s="184"/>
      <c r="BL886" s="184"/>
      <c r="BM886" s="184"/>
      <c r="BN886" s="184"/>
      <c r="BO886" s="184"/>
      <c r="BP886" s="184"/>
      <c r="BQ886" s="184"/>
      <c r="BR886" s="184"/>
      <c r="BS886" s="184"/>
      <c r="BT886" s="184"/>
      <c r="BU886" s="184"/>
      <c r="BV886" s="184"/>
      <c r="BW886" s="184"/>
      <c r="BX886" s="184"/>
      <c r="BY886" s="184"/>
      <c r="BZ886" s="184"/>
      <c r="CA886" s="184"/>
      <c r="CB886" s="184"/>
      <c r="CC886" s="184"/>
      <c r="CD886" s="184"/>
      <c r="CE886" s="184"/>
      <c r="CF886" s="184"/>
      <c r="CG886" s="184"/>
      <c r="CH886" s="184"/>
      <c r="CI886" s="184"/>
      <c r="CJ886" s="184"/>
      <c r="CK886" s="184"/>
      <c r="CL886" s="184"/>
      <c r="CM886" s="184"/>
      <c r="CN886" s="184"/>
      <c r="CO886" s="184"/>
      <c r="CP886" s="184"/>
      <c r="CQ886" s="184"/>
      <c r="CR886" s="184"/>
      <c r="CS886" s="184"/>
      <c r="CT886" s="184"/>
      <c r="CU886" s="184"/>
      <c r="CV886" s="184"/>
      <c r="CW886" s="184"/>
      <c r="CX886" s="184"/>
      <c r="CY886" s="184"/>
      <c r="CZ886" s="184"/>
      <c r="DA886" s="184"/>
      <c r="DB886" s="184"/>
      <c r="DC886" s="184"/>
      <c r="DD886" s="184"/>
      <c r="DE886" s="184"/>
      <c r="DF886" s="184"/>
      <c r="DG886" s="184"/>
      <c r="DH886" s="184"/>
      <c r="DI886" s="184"/>
      <c r="DJ886" s="184"/>
      <c r="DK886" s="184"/>
      <c r="DL886" s="184"/>
      <c r="DM886" s="184"/>
      <c r="DN886" s="184"/>
      <c r="DO886" s="184"/>
      <c r="DP886" s="184"/>
      <c r="DQ886" s="184"/>
      <c r="DR886" s="184"/>
      <c r="DS886" s="184"/>
      <c r="DT886" s="184"/>
      <c r="DU886" s="184"/>
      <c r="DV886" s="184"/>
      <c r="DW886" s="184"/>
      <c r="DX886" s="184"/>
      <c r="DY886" s="184"/>
      <c r="DZ886" s="184"/>
      <c r="EA886" s="184"/>
      <c r="EB886" s="184"/>
      <c r="EC886" s="184"/>
      <c r="ED886" s="184"/>
      <c r="EE886" s="184"/>
      <c r="EF886" s="184"/>
      <c r="EG886" s="184"/>
      <c r="EH886" s="184"/>
      <c r="EI886" s="184"/>
      <c r="EJ886" s="184"/>
      <c r="EK886" s="184"/>
      <c r="EL886" s="184"/>
      <c r="EM886" s="184"/>
      <c r="EN886" s="184"/>
      <c r="EO886" s="184"/>
      <c r="EP886" s="184"/>
      <c r="EQ886" s="184"/>
      <c r="ER886" s="184"/>
      <c r="ES886" s="184"/>
      <c r="ET886" s="184"/>
      <c r="EU886" s="184"/>
      <c r="EV886" s="184"/>
      <c r="EW886" s="184"/>
      <c r="EX886" s="184"/>
      <c r="EY886" s="184"/>
      <c r="EZ886" s="184"/>
      <c r="FA886" s="184"/>
      <c r="FB886" s="184"/>
      <c r="FC886" s="184"/>
      <c r="FD886" s="184"/>
      <c r="FE886" s="184"/>
      <c r="FF886" s="184"/>
      <c r="FG886" s="184"/>
      <c r="FH886" s="184"/>
      <c r="FI886" s="184"/>
      <c r="FJ886" s="184"/>
      <c r="FK886" s="184"/>
      <c r="FL886" s="184"/>
      <c r="FM886" s="184"/>
      <c r="FN886" s="184"/>
      <c r="FO886" s="184"/>
      <c r="FP886" s="184"/>
      <c r="FQ886" s="184"/>
      <c r="FR886" s="184"/>
      <c r="FS886" s="184"/>
      <c r="FT886" s="184"/>
      <c r="FU886" s="184"/>
      <c r="FV886" s="184"/>
      <c r="FW886" s="184"/>
      <c r="FX886" s="184"/>
      <c r="FY886" s="184"/>
      <c r="FZ886" s="184"/>
      <c r="GA886" s="184"/>
      <c r="GB886" s="184"/>
      <c r="GC886" s="184"/>
      <c r="GD886" s="184"/>
      <c r="GE886" s="184"/>
      <c r="GF886" s="184"/>
      <c r="GG886" s="184"/>
      <c r="GH886" s="184"/>
      <c r="GI886" s="184"/>
      <c r="GJ886" s="184"/>
      <c r="GK886" s="184"/>
      <c r="GL886" s="184"/>
      <c r="GM886" s="184"/>
      <c r="GN886" s="184"/>
      <c r="GO886" s="184"/>
      <c r="GP886" s="184"/>
      <c r="GQ886" s="184"/>
      <c r="GR886" s="184"/>
      <c r="GS886" s="184"/>
      <c r="GT886" s="184"/>
      <c r="GU886" s="184"/>
      <c r="GV886" s="184"/>
      <c r="GW886" s="184"/>
      <c r="GX886" s="184"/>
      <c r="GY886" s="184"/>
      <c r="GZ886" s="184"/>
      <c r="HA886" s="184"/>
      <c r="HB886" s="184"/>
      <c r="HC886" s="184"/>
      <c r="HD886" s="184"/>
      <c r="HE886" s="184"/>
      <c r="HF886" s="184"/>
      <c r="HG886" s="184"/>
      <c r="HH886" s="184"/>
      <c r="HI886" s="184"/>
      <c r="HJ886" s="184"/>
      <c r="HK886" s="578"/>
      <c r="HL886" s="185"/>
    </row>
    <row r="887" spans="1:220">
      <c r="A887" s="284"/>
      <c r="B887" s="285"/>
      <c r="C887" s="286"/>
      <c r="D887" s="287"/>
      <c r="E887" s="288"/>
      <c r="F887" s="289"/>
      <c r="G887" s="289"/>
      <c r="H887" s="289"/>
      <c r="I887" s="289"/>
      <c r="J887" s="289"/>
      <c r="K887" s="289"/>
      <c r="L887" s="289"/>
      <c r="M887" s="572"/>
      <c r="N887" s="572"/>
      <c r="O887" s="572"/>
      <c r="P887" s="572"/>
      <c r="Q887" s="572"/>
      <c r="R887" s="572"/>
      <c r="S887" s="184"/>
      <c r="T887" s="184"/>
      <c r="U887" s="184"/>
      <c r="V887" s="184"/>
      <c r="W887" s="184"/>
      <c r="X887" s="184"/>
      <c r="Y887" s="184"/>
      <c r="Z887" s="184"/>
      <c r="AA887" s="184"/>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c r="BD887" s="184"/>
      <c r="BE887" s="184"/>
      <c r="BF887" s="184"/>
      <c r="BG887" s="184"/>
      <c r="BH887" s="184"/>
      <c r="BI887" s="184"/>
      <c r="BJ887" s="184"/>
      <c r="BK887" s="184"/>
      <c r="BL887" s="184"/>
      <c r="BM887" s="184"/>
      <c r="BN887" s="184"/>
      <c r="BO887" s="184"/>
      <c r="BP887" s="184"/>
      <c r="BQ887" s="184"/>
      <c r="BR887" s="184"/>
      <c r="BS887" s="184"/>
      <c r="BT887" s="184"/>
      <c r="BU887" s="184"/>
      <c r="BV887" s="184"/>
      <c r="BW887" s="184"/>
      <c r="BX887" s="184"/>
      <c r="BY887" s="184"/>
      <c r="BZ887" s="184"/>
      <c r="CA887" s="184"/>
      <c r="CB887" s="184"/>
      <c r="CC887" s="184"/>
      <c r="CD887" s="184"/>
      <c r="CE887" s="184"/>
      <c r="CF887" s="184"/>
      <c r="CG887" s="184"/>
      <c r="CH887" s="184"/>
      <c r="CI887" s="184"/>
      <c r="CJ887" s="184"/>
      <c r="CK887" s="184"/>
      <c r="CL887" s="184"/>
      <c r="CM887" s="184"/>
      <c r="CN887" s="184"/>
      <c r="CO887" s="184"/>
      <c r="CP887" s="184"/>
      <c r="CQ887" s="184"/>
      <c r="CR887" s="184"/>
      <c r="CS887" s="184"/>
      <c r="CT887" s="184"/>
      <c r="CU887" s="184"/>
      <c r="CV887" s="184"/>
      <c r="CW887" s="184"/>
      <c r="CX887" s="184"/>
      <c r="CY887" s="184"/>
      <c r="CZ887" s="184"/>
      <c r="DA887" s="184"/>
      <c r="DB887" s="184"/>
      <c r="DC887" s="184"/>
      <c r="DD887" s="184"/>
      <c r="DE887" s="184"/>
      <c r="DF887" s="184"/>
      <c r="DG887" s="184"/>
      <c r="DH887" s="184"/>
      <c r="DI887" s="184"/>
      <c r="DJ887" s="184"/>
      <c r="DK887" s="184"/>
      <c r="DL887" s="184"/>
      <c r="DM887" s="184"/>
      <c r="DN887" s="184"/>
      <c r="DO887" s="184"/>
      <c r="DP887" s="184"/>
      <c r="DQ887" s="184"/>
      <c r="DR887" s="184"/>
      <c r="DS887" s="184"/>
      <c r="DT887" s="184"/>
      <c r="DU887" s="184"/>
      <c r="DV887" s="184"/>
      <c r="DW887" s="184"/>
      <c r="DX887" s="184"/>
      <c r="DY887" s="184"/>
      <c r="DZ887" s="184"/>
      <c r="EA887" s="184"/>
      <c r="EB887" s="184"/>
      <c r="EC887" s="184"/>
      <c r="ED887" s="184"/>
      <c r="EE887" s="184"/>
      <c r="EF887" s="184"/>
      <c r="EG887" s="184"/>
      <c r="EH887" s="184"/>
      <c r="EI887" s="184"/>
      <c r="EJ887" s="184"/>
      <c r="EK887" s="184"/>
      <c r="EL887" s="184"/>
      <c r="EM887" s="184"/>
      <c r="EN887" s="184"/>
      <c r="EO887" s="184"/>
      <c r="EP887" s="184"/>
      <c r="EQ887" s="184"/>
      <c r="ER887" s="184"/>
      <c r="ES887" s="184"/>
      <c r="ET887" s="184"/>
      <c r="EU887" s="184"/>
      <c r="EV887" s="184"/>
      <c r="EW887" s="184"/>
      <c r="EX887" s="184"/>
      <c r="EY887" s="184"/>
      <c r="EZ887" s="184"/>
      <c r="FA887" s="184"/>
      <c r="FB887" s="184"/>
      <c r="FC887" s="184"/>
      <c r="FD887" s="184"/>
      <c r="FE887" s="184"/>
      <c r="FF887" s="184"/>
      <c r="FG887" s="184"/>
      <c r="FH887" s="184"/>
      <c r="FI887" s="184"/>
      <c r="FJ887" s="184"/>
      <c r="FK887" s="184"/>
      <c r="FL887" s="184"/>
      <c r="FM887" s="184"/>
      <c r="FN887" s="184"/>
      <c r="FO887" s="184"/>
      <c r="FP887" s="184"/>
      <c r="FQ887" s="184"/>
      <c r="FR887" s="184"/>
      <c r="FS887" s="184"/>
      <c r="FT887" s="184"/>
      <c r="FU887" s="184"/>
      <c r="FV887" s="184"/>
      <c r="FW887" s="184"/>
      <c r="FX887" s="184"/>
      <c r="FY887" s="184"/>
      <c r="FZ887" s="184"/>
      <c r="GA887" s="184"/>
      <c r="GB887" s="184"/>
      <c r="GC887" s="184"/>
      <c r="GD887" s="184"/>
      <c r="GE887" s="184"/>
      <c r="GF887" s="184"/>
      <c r="GG887" s="184"/>
      <c r="GH887" s="184"/>
      <c r="GI887" s="184"/>
      <c r="GJ887" s="184"/>
      <c r="GK887" s="184"/>
      <c r="GL887" s="184"/>
      <c r="GM887" s="184"/>
      <c r="GN887" s="184"/>
      <c r="GO887" s="184"/>
      <c r="GP887" s="184"/>
      <c r="GQ887" s="184"/>
      <c r="GR887" s="184"/>
      <c r="GS887" s="184"/>
      <c r="GT887" s="184"/>
      <c r="GU887" s="184"/>
      <c r="GV887" s="184"/>
      <c r="GW887" s="184"/>
      <c r="GX887" s="184"/>
      <c r="GY887" s="184"/>
      <c r="GZ887" s="184"/>
      <c r="HA887" s="184"/>
      <c r="HB887" s="184"/>
      <c r="HC887" s="184"/>
      <c r="HD887" s="184"/>
      <c r="HE887" s="184"/>
      <c r="HF887" s="184"/>
      <c r="HG887" s="184"/>
      <c r="HH887" s="184"/>
      <c r="HI887" s="184"/>
      <c r="HJ887" s="184"/>
      <c r="HK887" s="578"/>
      <c r="HL887" s="185"/>
    </row>
    <row r="888" spans="1:220">
      <c r="A888" s="284"/>
      <c r="B888" s="285"/>
      <c r="C888" s="286"/>
      <c r="D888" s="287"/>
      <c r="E888" s="288"/>
      <c r="F888" s="289"/>
      <c r="G888" s="289"/>
      <c r="H888" s="289"/>
      <c r="I888" s="289"/>
      <c r="J888" s="289"/>
      <c r="K888" s="289"/>
      <c r="L888" s="289"/>
      <c r="M888" s="572"/>
      <c r="N888" s="572"/>
      <c r="O888" s="572"/>
      <c r="P888" s="572"/>
      <c r="Q888" s="572"/>
      <c r="R888" s="572"/>
      <c r="S888" s="184"/>
      <c r="T888" s="184"/>
      <c r="U888" s="184"/>
      <c r="V888" s="184"/>
      <c r="W888" s="184"/>
      <c r="X888" s="184"/>
      <c r="Y888" s="184"/>
      <c r="Z888" s="184"/>
      <c r="AA888" s="184"/>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c r="BD888" s="184"/>
      <c r="BE888" s="184"/>
      <c r="BF888" s="184"/>
      <c r="BG888" s="184"/>
      <c r="BH888" s="184"/>
      <c r="BI888" s="184"/>
      <c r="BJ888" s="184"/>
      <c r="BK888" s="184"/>
      <c r="BL888" s="184"/>
      <c r="BM888" s="184"/>
      <c r="BN888" s="184"/>
      <c r="BO888" s="184"/>
      <c r="BP888" s="184"/>
      <c r="BQ888" s="184"/>
      <c r="BR888" s="184"/>
      <c r="BS888" s="184"/>
      <c r="BT888" s="184"/>
      <c r="BU888" s="184"/>
      <c r="BV888" s="184"/>
      <c r="BW888" s="184"/>
      <c r="BX888" s="184"/>
      <c r="BY888" s="184"/>
      <c r="BZ888" s="184"/>
      <c r="CA888" s="184"/>
      <c r="CB888" s="184"/>
      <c r="CC888" s="184"/>
      <c r="CD888" s="184"/>
      <c r="CE888" s="184"/>
      <c r="CF888" s="184"/>
      <c r="CG888" s="184"/>
      <c r="CH888" s="184"/>
      <c r="CI888" s="184"/>
      <c r="CJ888" s="184"/>
      <c r="CK888" s="184"/>
      <c r="CL888" s="184"/>
      <c r="CM888" s="184"/>
      <c r="CN888" s="184"/>
      <c r="CO888" s="184"/>
      <c r="CP888" s="184"/>
      <c r="CQ888" s="184"/>
      <c r="CR888" s="184"/>
      <c r="CS888" s="184"/>
      <c r="CT888" s="184"/>
      <c r="CU888" s="184"/>
      <c r="CV888" s="184"/>
      <c r="CW888" s="184"/>
      <c r="CX888" s="184"/>
      <c r="CY888" s="184"/>
      <c r="CZ888" s="184"/>
      <c r="DA888" s="184"/>
      <c r="DB888" s="184"/>
      <c r="DC888" s="184"/>
      <c r="DD888" s="184"/>
      <c r="DE888" s="184"/>
      <c r="DF888" s="184"/>
      <c r="DG888" s="184"/>
      <c r="DH888" s="184"/>
      <c r="DI888" s="184"/>
      <c r="DJ888" s="184"/>
      <c r="DK888" s="184"/>
      <c r="DL888" s="184"/>
      <c r="DM888" s="184"/>
      <c r="DN888" s="184"/>
      <c r="DO888" s="184"/>
      <c r="DP888" s="184"/>
      <c r="DQ888" s="184"/>
      <c r="DR888" s="184"/>
      <c r="DS888" s="184"/>
      <c r="DT888" s="184"/>
      <c r="DU888" s="184"/>
      <c r="DV888" s="184"/>
      <c r="DW888" s="184"/>
      <c r="DX888" s="184"/>
      <c r="DY888" s="184"/>
      <c r="DZ888" s="184"/>
      <c r="EA888" s="184"/>
      <c r="EB888" s="184"/>
      <c r="EC888" s="184"/>
      <c r="ED888" s="184"/>
      <c r="EE888" s="184"/>
      <c r="EF888" s="184"/>
      <c r="EG888" s="184"/>
      <c r="EH888" s="184"/>
      <c r="EI888" s="184"/>
      <c r="EJ888" s="184"/>
      <c r="EK888" s="184"/>
      <c r="EL888" s="184"/>
      <c r="EM888" s="184"/>
      <c r="EN888" s="184"/>
      <c r="EO888" s="184"/>
      <c r="EP888" s="184"/>
      <c r="EQ888" s="184"/>
      <c r="ER888" s="184"/>
      <c r="ES888" s="184"/>
      <c r="ET888" s="184"/>
      <c r="EU888" s="184"/>
      <c r="EV888" s="184"/>
      <c r="EW888" s="184"/>
      <c r="EX888" s="184"/>
      <c r="EY888" s="184"/>
      <c r="EZ888" s="184"/>
      <c r="FA888" s="184"/>
      <c r="FB888" s="184"/>
      <c r="FC888" s="184"/>
      <c r="FD888" s="184"/>
      <c r="FE888" s="184"/>
      <c r="FF888" s="184"/>
      <c r="FG888" s="184"/>
      <c r="FH888" s="184"/>
      <c r="FI888" s="184"/>
      <c r="FJ888" s="184"/>
      <c r="FK888" s="184"/>
      <c r="FL888" s="184"/>
      <c r="FM888" s="184"/>
      <c r="FN888" s="184"/>
      <c r="FO888" s="184"/>
      <c r="FP888" s="184"/>
      <c r="FQ888" s="184"/>
      <c r="FR888" s="184"/>
      <c r="FS888" s="184"/>
      <c r="FT888" s="184"/>
      <c r="FU888" s="184"/>
      <c r="FV888" s="184"/>
      <c r="FW888" s="184"/>
      <c r="FX888" s="184"/>
      <c r="FY888" s="184"/>
      <c r="FZ888" s="184"/>
      <c r="GA888" s="184"/>
      <c r="GB888" s="184"/>
      <c r="GC888" s="184"/>
      <c r="GD888" s="184"/>
      <c r="GE888" s="184"/>
      <c r="GF888" s="184"/>
      <c r="GG888" s="184"/>
      <c r="GH888" s="184"/>
      <c r="GI888" s="184"/>
      <c r="GJ888" s="184"/>
      <c r="GK888" s="184"/>
      <c r="GL888" s="184"/>
      <c r="GM888" s="184"/>
      <c r="GN888" s="184"/>
      <c r="GO888" s="184"/>
      <c r="GP888" s="184"/>
      <c r="GQ888" s="184"/>
      <c r="GR888" s="184"/>
      <c r="GS888" s="184"/>
      <c r="GT888" s="184"/>
      <c r="GU888" s="184"/>
      <c r="GV888" s="184"/>
      <c r="GW888" s="184"/>
      <c r="GX888" s="184"/>
      <c r="GY888" s="184"/>
      <c r="GZ888" s="184"/>
      <c r="HA888" s="184"/>
      <c r="HB888" s="184"/>
      <c r="HC888" s="184"/>
      <c r="HD888" s="184"/>
      <c r="HE888" s="184"/>
      <c r="HF888" s="184"/>
      <c r="HG888" s="184"/>
      <c r="HH888" s="184"/>
      <c r="HI888" s="184"/>
      <c r="HJ888" s="184"/>
      <c r="HK888" s="578"/>
      <c r="HL888" s="185"/>
    </row>
    <row r="889" spans="1:220">
      <c r="A889" s="284"/>
      <c r="B889" s="285"/>
      <c r="C889" s="286"/>
      <c r="D889" s="287"/>
      <c r="E889" s="288"/>
      <c r="F889" s="289"/>
      <c r="G889" s="289"/>
      <c r="H889" s="289"/>
      <c r="I889" s="289"/>
      <c r="J889" s="289"/>
      <c r="K889" s="289"/>
      <c r="L889" s="289"/>
      <c r="M889" s="572"/>
      <c r="N889" s="572"/>
      <c r="O889" s="572"/>
      <c r="P889" s="572"/>
      <c r="Q889" s="572"/>
      <c r="R889" s="572"/>
      <c r="S889" s="184"/>
      <c r="T889" s="184"/>
      <c r="U889" s="184"/>
      <c r="V889" s="184"/>
      <c r="W889" s="184"/>
      <c r="X889" s="184"/>
      <c r="Y889" s="184"/>
      <c r="Z889" s="184"/>
      <c r="AA889" s="184"/>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c r="BD889" s="184"/>
      <c r="BE889" s="184"/>
      <c r="BF889" s="184"/>
      <c r="BG889" s="184"/>
      <c r="BH889" s="184"/>
      <c r="BI889" s="184"/>
      <c r="BJ889" s="184"/>
      <c r="BK889" s="184"/>
      <c r="BL889" s="184"/>
      <c r="BM889" s="184"/>
      <c r="BN889" s="184"/>
      <c r="BO889" s="184"/>
      <c r="BP889" s="184"/>
      <c r="BQ889" s="184"/>
      <c r="BR889" s="184"/>
      <c r="BS889" s="184"/>
      <c r="BT889" s="184"/>
      <c r="BU889" s="184"/>
      <c r="BV889" s="184"/>
      <c r="BW889" s="184"/>
      <c r="BX889" s="184"/>
      <c r="BY889" s="184"/>
      <c r="BZ889" s="184"/>
      <c r="CA889" s="184"/>
      <c r="CB889" s="184"/>
      <c r="CC889" s="184"/>
      <c r="CD889" s="184"/>
      <c r="CE889" s="184"/>
      <c r="CF889" s="184"/>
      <c r="CG889" s="184"/>
      <c r="CH889" s="184"/>
      <c r="CI889" s="184"/>
      <c r="CJ889" s="184"/>
      <c r="CK889" s="184"/>
      <c r="CL889" s="184"/>
      <c r="CM889" s="184"/>
      <c r="CN889" s="184"/>
      <c r="CO889" s="184"/>
      <c r="CP889" s="184"/>
      <c r="CQ889" s="184"/>
      <c r="CR889" s="184"/>
      <c r="CS889" s="184"/>
      <c r="CT889" s="184"/>
      <c r="CU889" s="184"/>
      <c r="CV889" s="184"/>
      <c r="CW889" s="184"/>
      <c r="CX889" s="184"/>
      <c r="CY889" s="184"/>
      <c r="CZ889" s="184"/>
      <c r="DA889" s="184"/>
      <c r="DB889" s="184"/>
      <c r="DC889" s="184"/>
      <c r="DD889" s="184"/>
      <c r="DE889" s="184"/>
      <c r="DF889" s="184"/>
      <c r="DG889" s="184"/>
      <c r="DH889" s="184"/>
      <c r="DI889" s="184"/>
      <c r="DJ889" s="184"/>
      <c r="DK889" s="184"/>
      <c r="DL889" s="184"/>
      <c r="DM889" s="184"/>
      <c r="DN889" s="184"/>
      <c r="DO889" s="184"/>
      <c r="DP889" s="184"/>
      <c r="DQ889" s="184"/>
      <c r="DR889" s="184"/>
      <c r="DS889" s="184"/>
      <c r="DT889" s="184"/>
      <c r="DU889" s="184"/>
      <c r="DV889" s="184"/>
      <c r="DW889" s="184"/>
      <c r="DX889" s="184"/>
      <c r="DY889" s="184"/>
      <c r="DZ889" s="184"/>
      <c r="EA889" s="184"/>
      <c r="EB889" s="184"/>
      <c r="EC889" s="184"/>
      <c r="ED889" s="184"/>
      <c r="EE889" s="184"/>
      <c r="EF889" s="184"/>
      <c r="EG889" s="184"/>
      <c r="EH889" s="184"/>
      <c r="EI889" s="184"/>
      <c r="EJ889" s="184"/>
      <c r="EK889" s="184"/>
      <c r="EL889" s="184"/>
      <c r="EM889" s="184"/>
      <c r="EN889" s="184"/>
      <c r="EO889" s="184"/>
      <c r="EP889" s="184"/>
      <c r="EQ889" s="184"/>
      <c r="ER889" s="184"/>
      <c r="ES889" s="184"/>
      <c r="ET889" s="184"/>
      <c r="EU889" s="184"/>
      <c r="EV889" s="184"/>
      <c r="EW889" s="184"/>
      <c r="EX889" s="184"/>
      <c r="EY889" s="184"/>
      <c r="EZ889" s="184"/>
      <c r="FA889" s="184"/>
      <c r="FB889" s="184"/>
      <c r="FC889" s="184"/>
      <c r="FD889" s="184"/>
      <c r="FE889" s="184"/>
      <c r="FF889" s="184"/>
      <c r="FG889" s="184"/>
      <c r="FH889" s="184"/>
      <c r="FI889" s="184"/>
      <c r="FJ889" s="184"/>
      <c r="FK889" s="184"/>
      <c r="FL889" s="184"/>
      <c r="FM889" s="184"/>
      <c r="FN889" s="184"/>
      <c r="FO889" s="184"/>
      <c r="FP889" s="184"/>
      <c r="FQ889" s="184"/>
      <c r="FR889" s="184"/>
      <c r="FS889" s="184"/>
      <c r="FT889" s="184"/>
      <c r="FU889" s="184"/>
      <c r="FV889" s="184"/>
      <c r="FW889" s="184"/>
      <c r="FX889" s="184"/>
      <c r="FY889" s="184"/>
      <c r="FZ889" s="184"/>
      <c r="GA889" s="184"/>
      <c r="GB889" s="184"/>
      <c r="GC889" s="184"/>
      <c r="GD889" s="184"/>
      <c r="GE889" s="184"/>
      <c r="GF889" s="184"/>
      <c r="GG889" s="184"/>
      <c r="GH889" s="184"/>
      <c r="GI889" s="184"/>
      <c r="GJ889" s="184"/>
      <c r="GK889" s="184"/>
      <c r="GL889" s="184"/>
      <c r="GM889" s="184"/>
      <c r="GN889" s="184"/>
      <c r="GO889" s="184"/>
      <c r="GP889" s="184"/>
      <c r="GQ889" s="184"/>
      <c r="GR889" s="184"/>
      <c r="GS889" s="184"/>
      <c r="GT889" s="184"/>
      <c r="GU889" s="184"/>
      <c r="GV889" s="184"/>
      <c r="GW889" s="184"/>
      <c r="GX889" s="184"/>
      <c r="GY889" s="184"/>
      <c r="GZ889" s="184"/>
      <c r="HA889" s="184"/>
      <c r="HB889" s="184"/>
      <c r="HC889" s="184"/>
      <c r="HD889" s="184"/>
      <c r="HE889" s="184"/>
      <c r="HF889" s="184"/>
      <c r="HG889" s="184"/>
      <c r="HH889" s="184"/>
      <c r="HI889" s="184"/>
      <c r="HJ889" s="184"/>
      <c r="HK889" s="578"/>
      <c r="HL889" s="185"/>
    </row>
    <row r="890" spans="1:220">
      <c r="A890" s="284"/>
      <c r="B890" s="285"/>
      <c r="C890" s="286"/>
      <c r="D890" s="287"/>
      <c r="E890" s="288"/>
      <c r="F890" s="289"/>
      <c r="G890" s="289"/>
      <c r="H890" s="289"/>
      <c r="I890" s="289"/>
      <c r="J890" s="289"/>
      <c r="K890" s="289"/>
      <c r="L890" s="289"/>
      <c r="M890" s="572"/>
      <c r="N890" s="572"/>
      <c r="O890" s="572"/>
      <c r="P890" s="572"/>
      <c r="Q890" s="572"/>
      <c r="R890" s="572"/>
      <c r="S890" s="184"/>
      <c r="T890" s="184"/>
      <c r="U890" s="184"/>
      <c r="V890" s="184"/>
      <c r="W890" s="184"/>
      <c r="X890" s="184"/>
      <c r="Y890" s="184"/>
      <c r="Z890" s="184"/>
      <c r="AA890" s="184"/>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c r="BD890" s="184"/>
      <c r="BE890" s="184"/>
      <c r="BF890" s="184"/>
      <c r="BG890" s="184"/>
      <c r="BH890" s="184"/>
      <c r="BI890" s="184"/>
      <c r="BJ890" s="184"/>
      <c r="BK890" s="184"/>
      <c r="BL890" s="184"/>
      <c r="BM890" s="184"/>
      <c r="BN890" s="184"/>
      <c r="BO890" s="184"/>
      <c r="BP890" s="184"/>
      <c r="BQ890" s="184"/>
      <c r="BR890" s="184"/>
      <c r="BS890" s="184"/>
      <c r="BT890" s="184"/>
      <c r="BU890" s="184"/>
      <c r="BV890" s="184"/>
      <c r="BW890" s="184"/>
      <c r="BX890" s="184"/>
      <c r="BY890" s="184"/>
      <c r="BZ890" s="184"/>
      <c r="CA890" s="184"/>
      <c r="CB890" s="184"/>
      <c r="CC890" s="184"/>
      <c r="CD890" s="184"/>
      <c r="CE890" s="184"/>
      <c r="CF890" s="184"/>
      <c r="CG890" s="184"/>
      <c r="CH890" s="184"/>
      <c r="CI890" s="184"/>
      <c r="CJ890" s="184"/>
      <c r="CK890" s="184"/>
      <c r="CL890" s="184"/>
      <c r="CM890" s="184"/>
      <c r="CN890" s="184"/>
      <c r="CO890" s="184"/>
      <c r="CP890" s="184"/>
      <c r="CQ890" s="184"/>
      <c r="CR890" s="184"/>
      <c r="CS890" s="184"/>
      <c r="CT890" s="184"/>
      <c r="CU890" s="184"/>
      <c r="CV890" s="184"/>
      <c r="CW890" s="184"/>
      <c r="CX890" s="184"/>
      <c r="CY890" s="184"/>
      <c r="CZ890" s="184"/>
      <c r="DA890" s="184"/>
      <c r="DB890" s="184"/>
      <c r="DC890" s="184"/>
      <c r="DD890" s="184"/>
      <c r="DE890" s="184"/>
      <c r="DF890" s="184"/>
      <c r="DG890" s="184"/>
      <c r="DH890" s="184"/>
      <c r="DI890" s="184"/>
      <c r="DJ890" s="184"/>
      <c r="DK890" s="184"/>
      <c r="DL890" s="184"/>
      <c r="DM890" s="184"/>
      <c r="DN890" s="184"/>
      <c r="DO890" s="184"/>
      <c r="DP890" s="184"/>
      <c r="DQ890" s="184"/>
      <c r="DR890" s="184"/>
      <c r="DS890" s="184"/>
      <c r="DT890" s="184"/>
      <c r="DU890" s="184"/>
      <c r="DV890" s="184"/>
      <c r="DW890" s="184"/>
      <c r="DX890" s="184"/>
      <c r="DY890" s="184"/>
      <c r="DZ890" s="184"/>
      <c r="EA890" s="184"/>
      <c r="EB890" s="184"/>
      <c r="EC890" s="184"/>
      <c r="ED890" s="184"/>
      <c r="EE890" s="184"/>
      <c r="EF890" s="184"/>
      <c r="EG890" s="184"/>
      <c r="EH890" s="184"/>
      <c r="EI890" s="184"/>
      <c r="EJ890" s="184"/>
      <c r="EK890" s="184"/>
      <c r="EL890" s="184"/>
      <c r="EM890" s="184"/>
      <c r="EN890" s="184"/>
      <c r="EO890" s="184"/>
      <c r="EP890" s="184"/>
      <c r="EQ890" s="184"/>
      <c r="ER890" s="184"/>
      <c r="ES890" s="184"/>
      <c r="ET890" s="184"/>
      <c r="EU890" s="184"/>
      <c r="EV890" s="184"/>
      <c r="EW890" s="184"/>
      <c r="EX890" s="184"/>
      <c r="EY890" s="184"/>
      <c r="EZ890" s="184"/>
      <c r="FA890" s="184"/>
      <c r="FB890" s="184"/>
      <c r="FC890" s="184"/>
      <c r="FD890" s="184"/>
      <c r="FE890" s="184"/>
      <c r="FF890" s="184"/>
      <c r="FG890" s="184"/>
      <c r="FH890" s="184"/>
      <c r="FI890" s="184"/>
      <c r="FJ890" s="184"/>
      <c r="FK890" s="184"/>
      <c r="FL890" s="184"/>
      <c r="FM890" s="184"/>
      <c r="FN890" s="184"/>
      <c r="FO890" s="184"/>
      <c r="FP890" s="184"/>
      <c r="FQ890" s="184"/>
      <c r="FR890" s="184"/>
      <c r="FS890" s="184"/>
      <c r="FT890" s="184"/>
      <c r="FU890" s="184"/>
      <c r="FV890" s="184"/>
      <c r="FW890" s="184"/>
      <c r="FX890" s="184"/>
      <c r="FY890" s="184"/>
      <c r="FZ890" s="184"/>
      <c r="GA890" s="184"/>
      <c r="GB890" s="184"/>
      <c r="GC890" s="184"/>
      <c r="GD890" s="184"/>
      <c r="GE890" s="184"/>
      <c r="GF890" s="184"/>
      <c r="GG890" s="184"/>
      <c r="GH890" s="184"/>
      <c r="GI890" s="184"/>
      <c r="GJ890" s="184"/>
      <c r="GK890" s="184"/>
      <c r="GL890" s="184"/>
      <c r="GM890" s="184"/>
      <c r="GN890" s="184"/>
      <c r="GO890" s="184"/>
      <c r="GP890" s="184"/>
      <c r="GQ890" s="184"/>
      <c r="GR890" s="184"/>
      <c r="GS890" s="184"/>
      <c r="GT890" s="184"/>
      <c r="GU890" s="184"/>
      <c r="GV890" s="184"/>
      <c r="GW890" s="184"/>
      <c r="GX890" s="184"/>
      <c r="GY890" s="184"/>
      <c r="GZ890" s="184"/>
      <c r="HA890" s="184"/>
      <c r="HB890" s="184"/>
      <c r="HC890" s="184"/>
      <c r="HD890" s="184"/>
      <c r="HE890" s="184"/>
      <c r="HF890" s="184"/>
      <c r="HG890" s="184"/>
      <c r="HH890" s="184"/>
      <c r="HI890" s="184"/>
      <c r="HJ890" s="184"/>
      <c r="HK890" s="578"/>
      <c r="HL890" s="185"/>
    </row>
    <row r="891" spans="1:220">
      <c r="A891" s="284"/>
      <c r="B891" s="285"/>
      <c r="C891" s="286"/>
      <c r="D891" s="287"/>
      <c r="E891" s="288"/>
      <c r="F891" s="289"/>
      <c r="G891" s="289"/>
      <c r="H891" s="289"/>
      <c r="I891" s="289"/>
      <c r="J891" s="289"/>
      <c r="K891" s="289"/>
      <c r="L891" s="289"/>
      <c r="M891" s="572"/>
      <c r="N891" s="572"/>
      <c r="O891" s="572"/>
      <c r="P891" s="572"/>
      <c r="Q891" s="572"/>
      <c r="R891" s="572"/>
      <c r="S891" s="184"/>
      <c r="T891" s="184"/>
      <c r="U891" s="184"/>
      <c r="V891" s="184"/>
      <c r="W891" s="184"/>
      <c r="X891" s="184"/>
      <c r="Y891" s="184"/>
      <c r="Z891" s="184"/>
      <c r="AA891" s="184"/>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c r="BD891" s="184"/>
      <c r="BE891" s="184"/>
      <c r="BF891" s="184"/>
      <c r="BG891" s="184"/>
      <c r="BH891" s="184"/>
      <c r="BI891" s="184"/>
      <c r="BJ891" s="184"/>
      <c r="BK891" s="184"/>
      <c r="BL891" s="184"/>
      <c r="BM891" s="184"/>
      <c r="BN891" s="184"/>
      <c r="BO891" s="184"/>
      <c r="BP891" s="184"/>
      <c r="BQ891" s="184"/>
      <c r="BR891" s="184"/>
      <c r="BS891" s="184"/>
      <c r="BT891" s="184"/>
      <c r="BU891" s="184"/>
      <c r="BV891" s="184"/>
      <c r="BW891" s="184"/>
      <c r="BX891" s="184"/>
      <c r="BY891" s="184"/>
      <c r="BZ891" s="184"/>
      <c r="CA891" s="184"/>
      <c r="CB891" s="184"/>
      <c r="CC891" s="184"/>
      <c r="CD891" s="184"/>
      <c r="CE891" s="184"/>
      <c r="CF891" s="184"/>
      <c r="CG891" s="184"/>
      <c r="CH891" s="184"/>
      <c r="CI891" s="184"/>
      <c r="CJ891" s="184"/>
      <c r="CK891" s="184"/>
      <c r="CL891" s="184"/>
      <c r="CM891" s="184"/>
      <c r="CN891" s="184"/>
      <c r="CO891" s="184"/>
      <c r="CP891" s="184"/>
      <c r="CQ891" s="184"/>
      <c r="CR891" s="184"/>
      <c r="CS891" s="184"/>
      <c r="CT891" s="184"/>
      <c r="CU891" s="184"/>
      <c r="CV891" s="184"/>
      <c r="CW891" s="184"/>
      <c r="CX891" s="184"/>
      <c r="CY891" s="184"/>
      <c r="CZ891" s="184"/>
      <c r="DA891" s="184"/>
      <c r="DB891" s="184"/>
      <c r="DC891" s="184"/>
      <c r="DD891" s="184"/>
      <c r="DE891" s="184"/>
      <c r="DF891" s="184"/>
      <c r="DG891" s="184"/>
      <c r="DH891" s="184"/>
      <c r="DI891" s="184"/>
      <c r="DJ891" s="184"/>
      <c r="DK891" s="184"/>
      <c r="DL891" s="184"/>
      <c r="DM891" s="184"/>
      <c r="DN891" s="184"/>
      <c r="DO891" s="184"/>
      <c r="DP891" s="184"/>
      <c r="DQ891" s="184"/>
      <c r="DR891" s="184"/>
      <c r="DS891" s="184"/>
      <c r="DT891" s="184"/>
      <c r="DU891" s="184"/>
      <c r="DV891" s="184"/>
      <c r="DW891" s="184"/>
      <c r="DX891" s="184"/>
      <c r="DY891" s="184"/>
      <c r="DZ891" s="184"/>
      <c r="EA891" s="184"/>
      <c r="EB891" s="184"/>
      <c r="EC891" s="184"/>
      <c r="ED891" s="184"/>
      <c r="EE891" s="184"/>
      <c r="EF891" s="184"/>
      <c r="EG891" s="184"/>
      <c r="EH891" s="184"/>
      <c r="EI891" s="184"/>
      <c r="EJ891" s="184"/>
      <c r="EK891" s="184"/>
      <c r="EL891" s="184"/>
      <c r="EM891" s="184"/>
      <c r="EN891" s="184"/>
      <c r="EO891" s="184"/>
      <c r="EP891" s="184"/>
      <c r="EQ891" s="184"/>
      <c r="ER891" s="184"/>
      <c r="ES891" s="184"/>
      <c r="ET891" s="184"/>
      <c r="EU891" s="184"/>
      <c r="EV891" s="184"/>
      <c r="EW891" s="184"/>
      <c r="EX891" s="184"/>
      <c r="EY891" s="184"/>
      <c r="EZ891" s="184"/>
      <c r="FA891" s="184"/>
      <c r="FB891" s="184"/>
      <c r="FC891" s="184"/>
      <c r="FD891" s="184"/>
      <c r="FE891" s="184"/>
      <c r="FF891" s="184"/>
      <c r="FG891" s="184"/>
      <c r="FH891" s="184"/>
      <c r="FI891" s="184"/>
      <c r="FJ891" s="184"/>
      <c r="FK891" s="184"/>
      <c r="FL891" s="184"/>
      <c r="FM891" s="184"/>
      <c r="FN891" s="184"/>
      <c r="FO891" s="184"/>
      <c r="FP891" s="184"/>
      <c r="FQ891" s="184"/>
      <c r="FR891" s="184"/>
      <c r="FS891" s="184"/>
      <c r="FT891" s="184"/>
      <c r="FU891" s="184"/>
      <c r="FV891" s="184"/>
      <c r="FW891" s="184"/>
      <c r="FX891" s="184"/>
      <c r="FY891" s="184"/>
      <c r="FZ891" s="184"/>
      <c r="GA891" s="184"/>
      <c r="GB891" s="184"/>
      <c r="GC891" s="184"/>
      <c r="GD891" s="184"/>
      <c r="GE891" s="184"/>
      <c r="GF891" s="184"/>
      <c r="GG891" s="184"/>
      <c r="GH891" s="184"/>
      <c r="GI891" s="184"/>
      <c r="GJ891" s="184"/>
      <c r="GK891" s="184"/>
      <c r="GL891" s="184"/>
      <c r="GM891" s="184"/>
      <c r="GN891" s="184"/>
      <c r="GO891" s="184"/>
      <c r="GP891" s="184"/>
      <c r="GQ891" s="184"/>
      <c r="GR891" s="184"/>
      <c r="GS891" s="184"/>
      <c r="GT891" s="184"/>
      <c r="GU891" s="184"/>
      <c r="GV891" s="184"/>
      <c r="GW891" s="184"/>
      <c r="GX891" s="184"/>
      <c r="GY891" s="184"/>
      <c r="GZ891" s="184"/>
      <c r="HA891" s="184"/>
      <c r="HB891" s="184"/>
      <c r="HC891" s="184"/>
      <c r="HD891" s="184"/>
      <c r="HE891" s="184"/>
      <c r="HF891" s="184"/>
      <c r="HG891" s="184"/>
      <c r="HH891" s="184"/>
      <c r="HI891" s="184"/>
      <c r="HJ891" s="184"/>
      <c r="HK891" s="578"/>
      <c r="HL891" s="185"/>
    </row>
    <row r="892" spans="1:220">
      <c r="A892" s="284"/>
      <c r="B892" s="285"/>
      <c r="C892" s="286"/>
      <c r="D892" s="287"/>
      <c r="E892" s="288"/>
      <c r="F892" s="289"/>
      <c r="G892" s="289"/>
      <c r="H892" s="289"/>
      <c r="I892" s="289"/>
      <c r="J892" s="289"/>
      <c r="K892" s="289"/>
      <c r="L892" s="289"/>
      <c r="M892" s="572"/>
      <c r="N892" s="572"/>
      <c r="O892" s="572"/>
      <c r="P892" s="572"/>
      <c r="Q892" s="572"/>
      <c r="R892" s="572"/>
      <c r="S892" s="184"/>
      <c r="T892" s="184"/>
      <c r="U892" s="184"/>
      <c r="V892" s="184"/>
      <c r="W892" s="184"/>
      <c r="X892" s="184"/>
      <c r="Y892" s="184"/>
      <c r="Z892" s="184"/>
      <c r="AA892" s="184"/>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c r="BD892" s="184"/>
      <c r="BE892" s="184"/>
      <c r="BF892" s="184"/>
      <c r="BG892" s="184"/>
      <c r="BH892" s="184"/>
      <c r="BI892" s="184"/>
      <c r="BJ892" s="184"/>
      <c r="BK892" s="184"/>
      <c r="BL892" s="184"/>
      <c r="BM892" s="184"/>
      <c r="BN892" s="184"/>
      <c r="BO892" s="184"/>
      <c r="BP892" s="184"/>
      <c r="BQ892" s="184"/>
      <c r="BR892" s="184"/>
      <c r="BS892" s="184"/>
      <c r="BT892" s="184"/>
      <c r="BU892" s="184"/>
      <c r="BV892" s="184"/>
      <c r="BW892" s="184"/>
      <c r="BX892" s="184"/>
      <c r="BY892" s="184"/>
      <c r="BZ892" s="184"/>
      <c r="CA892" s="184"/>
      <c r="CB892" s="184"/>
      <c r="CC892" s="184"/>
      <c r="CD892" s="184"/>
      <c r="CE892" s="184"/>
      <c r="CF892" s="184"/>
      <c r="CG892" s="184"/>
      <c r="CH892" s="184"/>
      <c r="CI892" s="184"/>
      <c r="CJ892" s="184"/>
      <c r="CK892" s="184"/>
      <c r="CL892" s="184"/>
      <c r="CM892" s="184"/>
      <c r="CN892" s="184"/>
      <c r="CO892" s="184"/>
      <c r="CP892" s="184"/>
      <c r="CQ892" s="184"/>
      <c r="CR892" s="184"/>
      <c r="CS892" s="184"/>
      <c r="CT892" s="184"/>
      <c r="CU892" s="184"/>
      <c r="CV892" s="184"/>
      <c r="CW892" s="184"/>
      <c r="CX892" s="184"/>
      <c r="CY892" s="184"/>
      <c r="CZ892" s="184"/>
      <c r="DA892" s="184"/>
      <c r="DB892" s="184"/>
      <c r="DC892" s="184"/>
      <c r="DD892" s="184"/>
      <c r="DE892" s="184"/>
      <c r="DF892" s="184"/>
      <c r="DG892" s="184"/>
      <c r="DH892" s="184"/>
      <c r="DI892" s="184"/>
      <c r="DJ892" s="184"/>
      <c r="DK892" s="184"/>
      <c r="DL892" s="184"/>
      <c r="DM892" s="184"/>
      <c r="DN892" s="184"/>
      <c r="DO892" s="184"/>
      <c r="DP892" s="184"/>
      <c r="DQ892" s="184"/>
      <c r="DR892" s="184"/>
      <c r="DS892" s="184"/>
      <c r="DT892" s="184"/>
      <c r="DU892" s="184"/>
      <c r="DV892" s="184"/>
      <c r="DW892" s="184"/>
      <c r="DX892" s="184"/>
      <c r="DY892" s="184"/>
      <c r="DZ892" s="184"/>
      <c r="EA892" s="184"/>
      <c r="EB892" s="184"/>
      <c r="EC892" s="184"/>
      <c r="ED892" s="184"/>
      <c r="EE892" s="184"/>
      <c r="EF892" s="184"/>
      <c r="EG892" s="184"/>
      <c r="EH892" s="184"/>
      <c r="EI892" s="184"/>
      <c r="EJ892" s="184"/>
      <c r="EK892" s="184"/>
      <c r="EL892" s="184"/>
      <c r="EM892" s="184"/>
      <c r="EN892" s="184"/>
      <c r="EO892" s="184"/>
      <c r="EP892" s="184"/>
      <c r="EQ892" s="184"/>
      <c r="ER892" s="184"/>
      <c r="ES892" s="184"/>
      <c r="ET892" s="184"/>
      <c r="EU892" s="184"/>
      <c r="EV892" s="184"/>
      <c r="EW892" s="184"/>
      <c r="EX892" s="184"/>
      <c r="EY892" s="184"/>
      <c r="EZ892" s="184"/>
      <c r="FA892" s="184"/>
      <c r="FB892" s="184"/>
      <c r="FC892" s="184"/>
      <c r="FD892" s="184"/>
      <c r="FE892" s="184"/>
      <c r="FF892" s="184"/>
      <c r="FG892" s="184"/>
      <c r="FH892" s="184"/>
      <c r="FI892" s="184"/>
      <c r="FJ892" s="184"/>
      <c r="FK892" s="184"/>
      <c r="FL892" s="184"/>
      <c r="FM892" s="184"/>
      <c r="FN892" s="184"/>
      <c r="FO892" s="184"/>
      <c r="FP892" s="184"/>
      <c r="FQ892" s="184"/>
      <c r="FR892" s="184"/>
      <c r="FS892" s="184"/>
      <c r="FT892" s="184"/>
      <c r="FU892" s="184"/>
      <c r="FV892" s="184"/>
      <c r="FW892" s="184"/>
      <c r="FX892" s="184"/>
      <c r="FY892" s="184"/>
      <c r="FZ892" s="184"/>
      <c r="GA892" s="184"/>
      <c r="GB892" s="184"/>
      <c r="GC892" s="184"/>
      <c r="GD892" s="184"/>
      <c r="GE892" s="184"/>
      <c r="GF892" s="184"/>
      <c r="GG892" s="184"/>
      <c r="GH892" s="184"/>
      <c r="GI892" s="184"/>
      <c r="GJ892" s="184"/>
      <c r="GK892" s="184"/>
      <c r="GL892" s="184"/>
      <c r="GM892" s="184"/>
      <c r="GN892" s="184"/>
      <c r="GO892" s="184"/>
      <c r="GP892" s="184"/>
      <c r="GQ892" s="184"/>
      <c r="GR892" s="184"/>
      <c r="GS892" s="184"/>
      <c r="GT892" s="184"/>
      <c r="GU892" s="184"/>
      <c r="GV892" s="184"/>
      <c r="GW892" s="184"/>
      <c r="GX892" s="184"/>
      <c r="GY892" s="184"/>
      <c r="GZ892" s="184"/>
      <c r="HA892" s="184"/>
      <c r="HB892" s="184"/>
      <c r="HC892" s="184"/>
      <c r="HD892" s="184"/>
      <c r="HE892" s="184"/>
      <c r="HF892" s="184"/>
      <c r="HG892" s="184"/>
      <c r="HH892" s="184"/>
      <c r="HI892" s="184"/>
      <c r="HJ892" s="184"/>
      <c r="HK892" s="578"/>
      <c r="HL892" s="185"/>
    </row>
    <row r="893" spans="1:220">
      <c r="A893" s="284"/>
      <c r="B893" s="285"/>
      <c r="C893" s="286"/>
      <c r="D893" s="287"/>
      <c r="E893" s="288"/>
      <c r="F893" s="289"/>
      <c r="G893" s="289"/>
      <c r="H893" s="289"/>
      <c r="I893" s="289"/>
      <c r="J893" s="289"/>
      <c r="K893" s="289"/>
      <c r="L893" s="289"/>
      <c r="M893" s="572"/>
      <c r="N893" s="572"/>
      <c r="O893" s="572"/>
      <c r="P893" s="572"/>
      <c r="Q893" s="572"/>
      <c r="R893" s="572"/>
      <c r="S893" s="184"/>
      <c r="T893" s="184"/>
      <c r="U893" s="184"/>
      <c r="V893" s="184"/>
      <c r="W893" s="184"/>
      <c r="X893" s="184"/>
      <c r="Y893" s="184"/>
      <c r="Z893" s="184"/>
      <c r="AA893" s="184"/>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c r="BD893" s="184"/>
      <c r="BE893" s="184"/>
      <c r="BF893" s="184"/>
      <c r="BG893" s="184"/>
      <c r="BH893" s="184"/>
      <c r="BI893" s="184"/>
      <c r="BJ893" s="184"/>
      <c r="BK893" s="184"/>
      <c r="BL893" s="184"/>
      <c r="BM893" s="184"/>
      <c r="BN893" s="184"/>
      <c r="BO893" s="184"/>
      <c r="BP893" s="184"/>
      <c r="BQ893" s="184"/>
      <c r="BR893" s="184"/>
      <c r="BS893" s="184"/>
      <c r="BT893" s="184"/>
      <c r="BU893" s="184"/>
      <c r="BV893" s="184"/>
      <c r="BW893" s="184"/>
      <c r="BX893" s="184"/>
      <c r="BY893" s="184"/>
      <c r="BZ893" s="184"/>
      <c r="CA893" s="184"/>
      <c r="CB893" s="184"/>
      <c r="CC893" s="184"/>
      <c r="CD893" s="184"/>
      <c r="CE893" s="184"/>
      <c r="CF893" s="184"/>
      <c r="CG893" s="184"/>
      <c r="CH893" s="184"/>
      <c r="CI893" s="184"/>
      <c r="CJ893" s="184"/>
      <c r="CK893" s="184"/>
      <c r="CL893" s="184"/>
      <c r="CM893" s="184"/>
      <c r="CN893" s="184"/>
      <c r="CO893" s="184"/>
      <c r="CP893" s="184"/>
      <c r="CQ893" s="184"/>
      <c r="CR893" s="184"/>
      <c r="CS893" s="184"/>
      <c r="CT893" s="184"/>
      <c r="CU893" s="184"/>
      <c r="CV893" s="184"/>
      <c r="CW893" s="184"/>
      <c r="CX893" s="184"/>
      <c r="CY893" s="184"/>
      <c r="CZ893" s="184"/>
      <c r="DA893" s="184"/>
      <c r="DB893" s="184"/>
      <c r="DC893" s="184"/>
      <c r="DD893" s="184"/>
      <c r="DE893" s="184"/>
      <c r="DF893" s="184"/>
      <c r="DG893" s="184"/>
      <c r="DH893" s="184"/>
      <c r="DI893" s="184"/>
      <c r="DJ893" s="184"/>
      <c r="DK893" s="184"/>
      <c r="DL893" s="184"/>
      <c r="DM893" s="184"/>
      <c r="DN893" s="184"/>
      <c r="DO893" s="184"/>
      <c r="DP893" s="184"/>
      <c r="DQ893" s="184"/>
      <c r="DR893" s="184"/>
      <c r="DS893" s="184"/>
      <c r="DT893" s="184"/>
      <c r="DU893" s="184"/>
      <c r="DV893" s="184"/>
      <c r="DW893" s="184"/>
      <c r="DX893" s="184"/>
      <c r="DY893" s="184"/>
      <c r="DZ893" s="184"/>
      <c r="EA893" s="184"/>
      <c r="EB893" s="184"/>
      <c r="EC893" s="184"/>
      <c r="ED893" s="184"/>
      <c r="EE893" s="184"/>
      <c r="EF893" s="184"/>
      <c r="EG893" s="184"/>
      <c r="EH893" s="184"/>
      <c r="EI893" s="184"/>
      <c r="EJ893" s="184"/>
      <c r="EK893" s="184"/>
      <c r="EL893" s="184"/>
      <c r="EM893" s="184"/>
      <c r="EN893" s="184"/>
      <c r="EO893" s="184"/>
      <c r="EP893" s="184"/>
      <c r="EQ893" s="184"/>
      <c r="ER893" s="184"/>
      <c r="ES893" s="184"/>
      <c r="ET893" s="184"/>
      <c r="EU893" s="184"/>
      <c r="EV893" s="184"/>
      <c r="EW893" s="184"/>
      <c r="EX893" s="184"/>
      <c r="EY893" s="184"/>
      <c r="EZ893" s="184"/>
      <c r="FA893" s="184"/>
      <c r="FB893" s="184"/>
      <c r="FC893" s="184"/>
      <c r="FD893" s="184"/>
      <c r="FE893" s="184"/>
      <c r="FF893" s="184"/>
      <c r="FG893" s="184"/>
      <c r="FH893" s="184"/>
      <c r="FI893" s="184"/>
      <c r="FJ893" s="184"/>
      <c r="FK893" s="184"/>
      <c r="FL893" s="184"/>
      <c r="FM893" s="184"/>
      <c r="FN893" s="184"/>
      <c r="FO893" s="184"/>
      <c r="FP893" s="184"/>
      <c r="FQ893" s="184"/>
      <c r="FR893" s="184"/>
      <c r="FS893" s="184"/>
      <c r="FT893" s="184"/>
      <c r="FU893" s="184"/>
      <c r="FV893" s="184"/>
      <c r="FW893" s="184"/>
      <c r="FX893" s="184"/>
      <c r="FY893" s="184"/>
      <c r="FZ893" s="184"/>
      <c r="GA893" s="184"/>
      <c r="GB893" s="184"/>
      <c r="GC893" s="184"/>
      <c r="GD893" s="184"/>
      <c r="GE893" s="184"/>
      <c r="GF893" s="184"/>
      <c r="GG893" s="184"/>
      <c r="GH893" s="184"/>
      <c r="GI893" s="184"/>
      <c r="GJ893" s="184"/>
      <c r="GK893" s="184"/>
      <c r="GL893" s="184"/>
      <c r="GM893" s="184"/>
      <c r="GN893" s="184"/>
      <c r="GO893" s="184"/>
      <c r="GP893" s="184"/>
      <c r="GQ893" s="184"/>
      <c r="GR893" s="184"/>
      <c r="GS893" s="184"/>
      <c r="GT893" s="184"/>
      <c r="GU893" s="184"/>
      <c r="GV893" s="184"/>
      <c r="GW893" s="184"/>
      <c r="GX893" s="184"/>
      <c r="GY893" s="184"/>
      <c r="GZ893" s="184"/>
      <c r="HA893" s="184"/>
      <c r="HB893" s="184"/>
      <c r="HC893" s="184"/>
      <c r="HD893" s="184"/>
      <c r="HE893" s="184"/>
      <c r="HF893" s="184"/>
      <c r="HG893" s="184"/>
      <c r="HH893" s="184"/>
      <c r="HI893" s="184"/>
      <c r="HJ893" s="184"/>
      <c r="HK893" s="578"/>
      <c r="HL893" s="185"/>
    </row>
    <row r="894" spans="1:220">
      <c r="A894" s="284"/>
      <c r="B894" s="285"/>
      <c r="C894" s="286"/>
      <c r="D894" s="287"/>
      <c r="E894" s="288"/>
      <c r="F894" s="289"/>
      <c r="G894" s="289"/>
      <c r="H894" s="289"/>
      <c r="I894" s="289"/>
      <c r="J894" s="289"/>
      <c r="K894" s="289"/>
      <c r="L894" s="289"/>
      <c r="M894" s="572"/>
      <c r="N894" s="572"/>
      <c r="O894" s="572"/>
      <c r="P894" s="572"/>
      <c r="Q894" s="572"/>
      <c r="R894" s="572"/>
      <c r="S894" s="184"/>
      <c r="T894" s="184"/>
      <c r="U894" s="184"/>
      <c r="V894" s="184"/>
      <c r="W894" s="184"/>
      <c r="X894" s="184"/>
      <c r="Y894" s="184"/>
      <c r="Z894" s="184"/>
      <c r="AA894" s="184"/>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c r="BD894" s="184"/>
      <c r="BE894" s="184"/>
      <c r="BF894" s="184"/>
      <c r="BG894" s="184"/>
      <c r="BH894" s="184"/>
      <c r="BI894" s="184"/>
      <c r="BJ894" s="184"/>
      <c r="BK894" s="184"/>
      <c r="BL894" s="184"/>
      <c r="BM894" s="184"/>
      <c r="BN894" s="184"/>
      <c r="BO894" s="184"/>
      <c r="BP894" s="184"/>
      <c r="BQ894" s="184"/>
      <c r="BR894" s="184"/>
      <c r="BS894" s="184"/>
      <c r="BT894" s="184"/>
      <c r="BU894" s="184"/>
      <c r="BV894" s="184"/>
      <c r="BW894" s="184"/>
      <c r="BX894" s="184"/>
      <c r="BY894" s="184"/>
      <c r="BZ894" s="184"/>
      <c r="CA894" s="184"/>
      <c r="CB894" s="184"/>
      <c r="CC894" s="184"/>
      <c r="CD894" s="184"/>
      <c r="CE894" s="184"/>
      <c r="CF894" s="184"/>
      <c r="CG894" s="184"/>
      <c r="CH894" s="184"/>
      <c r="CI894" s="184"/>
      <c r="CJ894" s="184"/>
      <c r="CK894" s="184"/>
      <c r="CL894" s="184"/>
      <c r="CM894" s="184"/>
      <c r="CN894" s="184"/>
      <c r="CO894" s="184"/>
      <c r="CP894" s="184"/>
      <c r="CQ894" s="184"/>
      <c r="CR894" s="184"/>
      <c r="CS894" s="184"/>
      <c r="CT894" s="184"/>
      <c r="CU894" s="184"/>
      <c r="CV894" s="184"/>
      <c r="CW894" s="184"/>
      <c r="CX894" s="184"/>
      <c r="CY894" s="184"/>
      <c r="CZ894" s="184"/>
      <c r="DA894" s="184"/>
      <c r="DB894" s="184"/>
      <c r="DC894" s="184"/>
      <c r="DD894" s="184"/>
      <c r="DE894" s="184"/>
      <c r="DF894" s="184"/>
      <c r="DG894" s="184"/>
      <c r="DH894" s="184"/>
      <c r="DI894" s="184"/>
      <c r="DJ894" s="184"/>
      <c r="DK894" s="184"/>
      <c r="DL894" s="184"/>
      <c r="DM894" s="184"/>
      <c r="DN894" s="184"/>
      <c r="DO894" s="184"/>
      <c r="DP894" s="184"/>
      <c r="DQ894" s="184"/>
      <c r="DR894" s="184"/>
      <c r="DS894" s="184"/>
      <c r="DT894" s="184"/>
      <c r="DU894" s="184"/>
      <c r="DV894" s="184"/>
      <c r="DW894" s="184"/>
      <c r="DX894" s="184"/>
      <c r="DY894" s="184"/>
      <c r="DZ894" s="184"/>
      <c r="EA894" s="184"/>
      <c r="EB894" s="184"/>
      <c r="EC894" s="184"/>
      <c r="ED894" s="184"/>
      <c r="EE894" s="184"/>
      <c r="EF894" s="184"/>
      <c r="EG894" s="184"/>
      <c r="EH894" s="184"/>
      <c r="EI894" s="184"/>
      <c r="EJ894" s="184"/>
      <c r="EK894" s="184"/>
      <c r="EL894" s="184"/>
      <c r="EM894" s="184"/>
      <c r="EN894" s="184"/>
      <c r="EO894" s="184"/>
      <c r="EP894" s="184"/>
      <c r="EQ894" s="184"/>
      <c r="ER894" s="184"/>
      <c r="ES894" s="184"/>
      <c r="ET894" s="184"/>
      <c r="EU894" s="184"/>
      <c r="EV894" s="184"/>
      <c r="EW894" s="184"/>
      <c r="EX894" s="184"/>
      <c r="EY894" s="184"/>
      <c r="EZ894" s="184"/>
      <c r="FA894" s="184"/>
      <c r="FB894" s="184"/>
      <c r="FC894" s="184"/>
      <c r="FD894" s="184"/>
      <c r="FE894" s="184"/>
      <c r="FF894" s="184"/>
      <c r="FG894" s="184"/>
      <c r="FH894" s="184"/>
      <c r="FI894" s="184"/>
      <c r="FJ894" s="184"/>
      <c r="FK894" s="184"/>
      <c r="FL894" s="184"/>
      <c r="FM894" s="184"/>
      <c r="FN894" s="184"/>
      <c r="FO894" s="184"/>
      <c r="FP894" s="184"/>
      <c r="FQ894" s="184"/>
      <c r="FR894" s="184"/>
      <c r="FS894" s="184"/>
      <c r="FT894" s="184"/>
      <c r="FU894" s="184"/>
      <c r="FV894" s="184"/>
      <c r="FW894" s="184"/>
      <c r="FX894" s="184"/>
      <c r="FY894" s="184"/>
      <c r="FZ894" s="184"/>
      <c r="GA894" s="184"/>
      <c r="GB894" s="184"/>
      <c r="GC894" s="184"/>
      <c r="GD894" s="184"/>
      <c r="GE894" s="184"/>
      <c r="GF894" s="184"/>
      <c r="GG894" s="184"/>
      <c r="GH894" s="184"/>
      <c r="GI894" s="184"/>
      <c r="GJ894" s="184"/>
      <c r="GK894" s="184"/>
      <c r="GL894" s="184"/>
      <c r="GM894" s="184"/>
      <c r="GN894" s="184"/>
      <c r="GO894" s="184"/>
      <c r="GP894" s="184"/>
      <c r="GQ894" s="184"/>
      <c r="GR894" s="184"/>
      <c r="GS894" s="184"/>
      <c r="GT894" s="184"/>
      <c r="GU894" s="184"/>
      <c r="GV894" s="184"/>
      <c r="GW894" s="184"/>
      <c r="GX894" s="184"/>
      <c r="GY894" s="184"/>
      <c r="GZ894" s="184"/>
      <c r="HA894" s="184"/>
      <c r="HB894" s="184"/>
      <c r="HC894" s="184"/>
      <c r="HD894" s="184"/>
      <c r="HE894" s="184"/>
      <c r="HF894" s="184"/>
      <c r="HG894" s="184"/>
      <c r="HH894" s="184"/>
      <c r="HI894" s="184"/>
      <c r="HJ894" s="184"/>
      <c r="HK894" s="578"/>
      <c r="HL894" s="185"/>
    </row>
    <row r="895" spans="1:220">
      <c r="A895" s="284"/>
      <c r="B895" s="285"/>
      <c r="C895" s="286"/>
      <c r="D895" s="287"/>
      <c r="E895" s="288"/>
      <c r="F895" s="289"/>
      <c r="G895" s="289"/>
      <c r="H895" s="289"/>
      <c r="I895" s="289"/>
      <c r="J895" s="289"/>
      <c r="K895" s="289"/>
      <c r="L895" s="289"/>
      <c r="M895" s="572"/>
      <c r="N895" s="572"/>
      <c r="O895" s="572"/>
      <c r="P895" s="572"/>
      <c r="Q895" s="572"/>
      <c r="R895" s="572"/>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c r="BD895" s="184"/>
      <c r="BE895" s="184"/>
      <c r="BF895" s="184"/>
      <c r="BG895" s="184"/>
      <c r="BH895" s="184"/>
      <c r="BI895" s="184"/>
      <c r="BJ895" s="184"/>
      <c r="BK895" s="184"/>
      <c r="BL895" s="184"/>
      <c r="BM895" s="184"/>
      <c r="BN895" s="184"/>
      <c r="BO895" s="184"/>
      <c r="BP895" s="184"/>
      <c r="BQ895" s="184"/>
      <c r="BR895" s="184"/>
      <c r="BS895" s="184"/>
      <c r="BT895" s="184"/>
      <c r="BU895" s="184"/>
      <c r="BV895" s="184"/>
      <c r="BW895" s="184"/>
      <c r="BX895" s="184"/>
      <c r="BY895" s="184"/>
      <c r="BZ895" s="184"/>
      <c r="CA895" s="184"/>
      <c r="CB895" s="184"/>
      <c r="CC895" s="184"/>
      <c r="CD895" s="184"/>
      <c r="CE895" s="184"/>
      <c r="CF895" s="184"/>
      <c r="CG895" s="184"/>
      <c r="CH895" s="184"/>
      <c r="CI895" s="184"/>
      <c r="CJ895" s="184"/>
      <c r="CK895" s="184"/>
      <c r="CL895" s="184"/>
      <c r="CM895" s="184"/>
      <c r="CN895" s="184"/>
      <c r="CO895" s="184"/>
      <c r="CP895" s="184"/>
      <c r="CQ895" s="184"/>
      <c r="CR895" s="184"/>
      <c r="CS895" s="184"/>
      <c r="CT895" s="184"/>
      <c r="CU895" s="184"/>
      <c r="CV895" s="184"/>
      <c r="CW895" s="184"/>
      <c r="CX895" s="184"/>
      <c r="CY895" s="184"/>
      <c r="CZ895" s="184"/>
      <c r="DA895" s="184"/>
      <c r="DB895" s="184"/>
      <c r="DC895" s="184"/>
      <c r="DD895" s="184"/>
      <c r="DE895" s="184"/>
      <c r="DF895" s="184"/>
      <c r="DG895" s="184"/>
      <c r="DH895" s="184"/>
      <c r="DI895" s="184"/>
      <c r="DJ895" s="184"/>
      <c r="DK895" s="184"/>
      <c r="DL895" s="184"/>
      <c r="DM895" s="184"/>
      <c r="DN895" s="184"/>
      <c r="DO895" s="184"/>
      <c r="DP895" s="184"/>
      <c r="DQ895" s="184"/>
      <c r="DR895" s="184"/>
      <c r="DS895" s="184"/>
      <c r="DT895" s="184"/>
      <c r="DU895" s="184"/>
      <c r="DV895" s="184"/>
      <c r="DW895" s="184"/>
      <c r="DX895" s="184"/>
      <c r="DY895" s="184"/>
      <c r="DZ895" s="184"/>
      <c r="EA895" s="184"/>
      <c r="EB895" s="184"/>
      <c r="EC895" s="184"/>
      <c r="ED895" s="184"/>
      <c r="EE895" s="184"/>
      <c r="EF895" s="184"/>
      <c r="EG895" s="184"/>
      <c r="EH895" s="184"/>
      <c r="EI895" s="184"/>
      <c r="EJ895" s="184"/>
      <c r="EK895" s="184"/>
      <c r="EL895" s="184"/>
      <c r="EM895" s="184"/>
      <c r="EN895" s="184"/>
      <c r="EO895" s="184"/>
      <c r="EP895" s="184"/>
      <c r="EQ895" s="184"/>
      <c r="ER895" s="184"/>
      <c r="ES895" s="184"/>
      <c r="ET895" s="184"/>
      <c r="EU895" s="184"/>
      <c r="EV895" s="184"/>
      <c r="EW895" s="184"/>
      <c r="EX895" s="184"/>
      <c r="EY895" s="184"/>
      <c r="EZ895" s="184"/>
      <c r="FA895" s="184"/>
      <c r="FB895" s="184"/>
      <c r="FC895" s="184"/>
      <c r="FD895" s="184"/>
      <c r="FE895" s="184"/>
      <c r="FF895" s="184"/>
      <c r="FG895" s="184"/>
      <c r="FH895" s="184"/>
      <c r="FI895" s="184"/>
      <c r="FJ895" s="184"/>
      <c r="FK895" s="184"/>
      <c r="FL895" s="184"/>
      <c r="FM895" s="184"/>
      <c r="FN895" s="184"/>
      <c r="FO895" s="184"/>
      <c r="FP895" s="184"/>
      <c r="FQ895" s="184"/>
      <c r="FR895" s="184"/>
      <c r="FS895" s="184"/>
      <c r="FT895" s="184"/>
      <c r="FU895" s="184"/>
      <c r="FV895" s="184"/>
      <c r="FW895" s="184"/>
      <c r="FX895" s="184"/>
      <c r="FY895" s="184"/>
      <c r="FZ895" s="184"/>
      <c r="GA895" s="184"/>
      <c r="GB895" s="184"/>
      <c r="GC895" s="184"/>
      <c r="GD895" s="184"/>
      <c r="GE895" s="184"/>
      <c r="GF895" s="184"/>
      <c r="GG895" s="184"/>
      <c r="GH895" s="184"/>
      <c r="GI895" s="184"/>
      <c r="GJ895" s="184"/>
      <c r="GK895" s="184"/>
      <c r="GL895" s="184"/>
      <c r="GM895" s="184"/>
      <c r="GN895" s="184"/>
      <c r="GO895" s="184"/>
      <c r="GP895" s="184"/>
      <c r="GQ895" s="184"/>
      <c r="GR895" s="184"/>
      <c r="GS895" s="184"/>
      <c r="GT895" s="184"/>
      <c r="GU895" s="184"/>
      <c r="GV895" s="184"/>
      <c r="GW895" s="184"/>
      <c r="GX895" s="184"/>
      <c r="GY895" s="184"/>
      <c r="GZ895" s="184"/>
      <c r="HA895" s="184"/>
      <c r="HB895" s="184"/>
      <c r="HC895" s="184"/>
      <c r="HD895" s="184"/>
      <c r="HE895" s="184"/>
      <c r="HF895" s="184"/>
      <c r="HG895" s="184"/>
      <c r="HH895" s="184"/>
      <c r="HI895" s="184"/>
      <c r="HJ895" s="184"/>
      <c r="HK895" s="578"/>
      <c r="HL895" s="185"/>
    </row>
    <row r="896" spans="1:220">
      <c r="A896" s="284"/>
      <c r="B896" s="285"/>
      <c r="C896" s="286"/>
      <c r="D896" s="287"/>
      <c r="E896" s="288"/>
      <c r="F896" s="289"/>
      <c r="G896" s="289"/>
      <c r="H896" s="289"/>
      <c r="I896" s="289"/>
      <c r="J896" s="289"/>
      <c r="K896" s="289"/>
      <c r="L896" s="289"/>
      <c r="M896" s="572"/>
      <c r="N896" s="572"/>
      <c r="O896" s="572"/>
      <c r="P896" s="572"/>
      <c r="Q896" s="572"/>
      <c r="R896" s="572"/>
      <c r="S896" s="184"/>
      <c r="T896" s="184"/>
      <c r="U896" s="184"/>
      <c r="V896" s="184"/>
      <c r="W896" s="184"/>
      <c r="X896" s="184"/>
      <c r="Y896" s="184"/>
      <c r="Z896" s="184"/>
      <c r="AA896" s="184"/>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c r="BD896" s="184"/>
      <c r="BE896" s="184"/>
      <c r="BF896" s="184"/>
      <c r="BG896" s="184"/>
      <c r="BH896" s="184"/>
      <c r="BI896" s="184"/>
      <c r="BJ896" s="184"/>
      <c r="BK896" s="184"/>
      <c r="BL896" s="184"/>
      <c r="BM896" s="184"/>
      <c r="BN896" s="184"/>
      <c r="BO896" s="184"/>
      <c r="BP896" s="184"/>
      <c r="BQ896" s="184"/>
      <c r="BR896" s="184"/>
      <c r="BS896" s="184"/>
      <c r="BT896" s="184"/>
      <c r="BU896" s="184"/>
      <c r="BV896" s="184"/>
      <c r="BW896" s="184"/>
      <c r="BX896" s="184"/>
      <c r="BY896" s="184"/>
      <c r="BZ896" s="184"/>
      <c r="CA896" s="184"/>
      <c r="CB896" s="184"/>
      <c r="CC896" s="184"/>
      <c r="CD896" s="184"/>
      <c r="CE896" s="184"/>
      <c r="CF896" s="184"/>
      <c r="CG896" s="184"/>
      <c r="CH896" s="184"/>
      <c r="CI896" s="184"/>
      <c r="CJ896" s="184"/>
      <c r="CK896" s="184"/>
      <c r="CL896" s="184"/>
      <c r="CM896" s="184"/>
      <c r="CN896" s="184"/>
      <c r="CO896" s="184"/>
      <c r="CP896" s="184"/>
      <c r="CQ896" s="184"/>
      <c r="CR896" s="184"/>
      <c r="CS896" s="184"/>
      <c r="CT896" s="184"/>
      <c r="CU896" s="184"/>
      <c r="CV896" s="184"/>
      <c r="CW896" s="184"/>
      <c r="CX896" s="184"/>
      <c r="CY896" s="184"/>
      <c r="CZ896" s="184"/>
      <c r="DA896" s="184"/>
      <c r="DB896" s="184"/>
      <c r="DC896" s="184"/>
      <c r="DD896" s="184"/>
      <c r="DE896" s="184"/>
      <c r="DF896" s="184"/>
      <c r="DG896" s="184"/>
      <c r="DH896" s="184"/>
      <c r="DI896" s="184"/>
      <c r="DJ896" s="184"/>
      <c r="DK896" s="184"/>
      <c r="DL896" s="184"/>
      <c r="DM896" s="184"/>
      <c r="DN896" s="184"/>
      <c r="DO896" s="184"/>
      <c r="DP896" s="184"/>
      <c r="DQ896" s="184"/>
      <c r="DR896" s="184"/>
      <c r="DS896" s="184"/>
      <c r="DT896" s="184"/>
      <c r="DU896" s="184"/>
      <c r="DV896" s="184"/>
      <c r="DW896" s="184"/>
      <c r="DX896" s="184"/>
      <c r="DY896" s="184"/>
      <c r="DZ896" s="184"/>
      <c r="EA896" s="184"/>
      <c r="EB896" s="184"/>
      <c r="EC896" s="184"/>
      <c r="ED896" s="184"/>
      <c r="EE896" s="184"/>
      <c r="EF896" s="184"/>
      <c r="EG896" s="184"/>
      <c r="EH896" s="184"/>
      <c r="EI896" s="184"/>
      <c r="EJ896" s="184"/>
      <c r="EK896" s="184"/>
      <c r="EL896" s="184"/>
      <c r="EM896" s="184"/>
      <c r="EN896" s="184"/>
      <c r="EO896" s="184"/>
      <c r="EP896" s="184"/>
      <c r="EQ896" s="184"/>
      <c r="ER896" s="184"/>
      <c r="ES896" s="184"/>
      <c r="ET896" s="184"/>
      <c r="EU896" s="184"/>
      <c r="EV896" s="184"/>
      <c r="EW896" s="184"/>
      <c r="EX896" s="184"/>
      <c r="EY896" s="184"/>
      <c r="EZ896" s="184"/>
      <c r="FA896" s="184"/>
      <c r="FB896" s="184"/>
      <c r="FC896" s="184"/>
      <c r="FD896" s="184"/>
      <c r="FE896" s="184"/>
      <c r="FF896" s="184"/>
      <c r="FG896" s="184"/>
      <c r="FH896" s="184"/>
      <c r="FI896" s="184"/>
      <c r="FJ896" s="184"/>
      <c r="FK896" s="184"/>
      <c r="FL896" s="184"/>
      <c r="FM896" s="184"/>
      <c r="FN896" s="184"/>
      <c r="FO896" s="184"/>
      <c r="FP896" s="184"/>
      <c r="FQ896" s="184"/>
      <c r="FR896" s="184"/>
      <c r="FS896" s="184"/>
      <c r="FT896" s="184"/>
      <c r="FU896" s="184"/>
      <c r="FV896" s="184"/>
      <c r="FW896" s="184"/>
      <c r="FX896" s="184"/>
      <c r="FY896" s="184"/>
      <c r="FZ896" s="184"/>
      <c r="GA896" s="184"/>
      <c r="GB896" s="184"/>
      <c r="GC896" s="184"/>
      <c r="GD896" s="184"/>
      <c r="GE896" s="184"/>
      <c r="GF896" s="184"/>
      <c r="GG896" s="184"/>
      <c r="GH896" s="184"/>
      <c r="GI896" s="184"/>
      <c r="GJ896" s="184"/>
      <c r="GK896" s="184"/>
      <c r="GL896" s="184"/>
      <c r="GM896" s="184"/>
      <c r="GN896" s="184"/>
      <c r="GO896" s="184"/>
      <c r="GP896" s="184"/>
      <c r="GQ896" s="184"/>
      <c r="GR896" s="184"/>
      <c r="GS896" s="184"/>
      <c r="GT896" s="184"/>
      <c r="GU896" s="184"/>
      <c r="GV896" s="184"/>
      <c r="GW896" s="184"/>
      <c r="GX896" s="184"/>
      <c r="GY896" s="184"/>
      <c r="GZ896" s="184"/>
      <c r="HA896" s="184"/>
      <c r="HB896" s="184"/>
      <c r="HC896" s="184"/>
      <c r="HD896" s="184"/>
      <c r="HE896" s="184"/>
      <c r="HF896" s="184"/>
      <c r="HG896" s="184"/>
      <c r="HH896" s="184"/>
      <c r="HI896" s="184"/>
      <c r="HJ896" s="184"/>
      <c r="HK896" s="578"/>
      <c r="HL896" s="185"/>
    </row>
    <row r="897" spans="1:220">
      <c r="A897" s="284"/>
      <c r="B897" s="285"/>
      <c r="C897" s="286"/>
      <c r="D897" s="287"/>
      <c r="E897" s="288"/>
      <c r="F897" s="289"/>
      <c r="G897" s="289"/>
      <c r="H897" s="289"/>
      <c r="I897" s="289"/>
      <c r="J897" s="289"/>
      <c r="K897" s="289"/>
      <c r="L897" s="289"/>
      <c r="M897" s="572"/>
      <c r="N897" s="572"/>
      <c r="O897" s="572"/>
      <c r="P897" s="572"/>
      <c r="Q897" s="572"/>
      <c r="R897" s="572"/>
      <c r="S897" s="184"/>
      <c r="T897" s="184"/>
      <c r="U897" s="184"/>
      <c r="V897" s="184"/>
      <c r="W897" s="184"/>
      <c r="X897" s="184"/>
      <c r="Y897" s="184"/>
      <c r="Z897" s="184"/>
      <c r="AA897" s="184"/>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c r="BD897" s="184"/>
      <c r="BE897" s="184"/>
      <c r="BF897" s="184"/>
      <c r="BG897" s="184"/>
      <c r="BH897" s="184"/>
      <c r="BI897" s="184"/>
      <c r="BJ897" s="184"/>
      <c r="BK897" s="184"/>
      <c r="BL897" s="184"/>
      <c r="BM897" s="184"/>
      <c r="BN897" s="184"/>
      <c r="BO897" s="184"/>
      <c r="BP897" s="184"/>
      <c r="BQ897" s="184"/>
      <c r="BR897" s="184"/>
      <c r="BS897" s="184"/>
      <c r="BT897" s="184"/>
      <c r="BU897" s="184"/>
      <c r="BV897" s="184"/>
      <c r="BW897" s="184"/>
      <c r="BX897" s="184"/>
      <c r="BY897" s="184"/>
      <c r="BZ897" s="184"/>
      <c r="CA897" s="184"/>
      <c r="CB897" s="184"/>
      <c r="CC897" s="184"/>
      <c r="CD897" s="184"/>
      <c r="CE897" s="184"/>
      <c r="CF897" s="184"/>
      <c r="CG897" s="184"/>
      <c r="CH897" s="184"/>
      <c r="CI897" s="184"/>
      <c r="CJ897" s="184"/>
      <c r="CK897" s="184"/>
      <c r="CL897" s="184"/>
      <c r="CM897" s="184"/>
      <c r="CN897" s="184"/>
      <c r="CO897" s="184"/>
      <c r="CP897" s="184"/>
      <c r="CQ897" s="184"/>
      <c r="CR897" s="184"/>
      <c r="CS897" s="184"/>
      <c r="CT897" s="184"/>
      <c r="CU897" s="184"/>
      <c r="CV897" s="184"/>
      <c r="CW897" s="184"/>
      <c r="CX897" s="184"/>
      <c r="CY897" s="184"/>
      <c r="CZ897" s="184"/>
      <c r="DA897" s="184"/>
      <c r="DB897" s="184"/>
      <c r="DC897" s="184"/>
      <c r="DD897" s="184"/>
      <c r="DE897" s="184"/>
      <c r="DF897" s="184"/>
      <c r="DG897" s="184"/>
      <c r="DH897" s="184"/>
      <c r="DI897" s="184"/>
      <c r="DJ897" s="184"/>
      <c r="DK897" s="184"/>
      <c r="DL897" s="184"/>
      <c r="DM897" s="184"/>
      <c r="DN897" s="184"/>
      <c r="DO897" s="184"/>
      <c r="DP897" s="184"/>
      <c r="DQ897" s="184"/>
      <c r="DR897" s="184"/>
      <c r="DS897" s="184"/>
      <c r="DT897" s="184"/>
      <c r="DU897" s="184"/>
      <c r="DV897" s="184"/>
      <c r="DW897" s="184"/>
      <c r="DX897" s="184"/>
      <c r="DY897" s="184"/>
      <c r="DZ897" s="184"/>
      <c r="EA897" s="184"/>
      <c r="EB897" s="184"/>
      <c r="EC897" s="184"/>
      <c r="ED897" s="184"/>
      <c r="EE897" s="184"/>
      <c r="EF897" s="184"/>
      <c r="EG897" s="184"/>
      <c r="EH897" s="184"/>
      <c r="EI897" s="184"/>
      <c r="EJ897" s="184"/>
      <c r="EK897" s="184"/>
      <c r="EL897" s="184"/>
      <c r="EM897" s="184"/>
      <c r="EN897" s="184"/>
      <c r="EO897" s="184"/>
      <c r="EP897" s="184"/>
      <c r="EQ897" s="184"/>
      <c r="ER897" s="184"/>
      <c r="ES897" s="184"/>
      <c r="ET897" s="184"/>
      <c r="EU897" s="184"/>
      <c r="EV897" s="184"/>
      <c r="EW897" s="184"/>
      <c r="EX897" s="184"/>
      <c r="EY897" s="184"/>
      <c r="EZ897" s="184"/>
      <c r="FA897" s="184"/>
      <c r="FB897" s="184"/>
      <c r="FC897" s="184"/>
      <c r="FD897" s="184"/>
      <c r="FE897" s="184"/>
      <c r="FF897" s="184"/>
      <c r="FG897" s="184"/>
      <c r="FH897" s="184"/>
      <c r="FI897" s="184"/>
      <c r="FJ897" s="184"/>
      <c r="FK897" s="184"/>
      <c r="FL897" s="184"/>
      <c r="FM897" s="184"/>
      <c r="FN897" s="184"/>
      <c r="FO897" s="184"/>
      <c r="FP897" s="184"/>
      <c r="FQ897" s="184"/>
      <c r="FR897" s="184"/>
      <c r="FS897" s="184"/>
      <c r="FT897" s="184"/>
      <c r="FU897" s="184"/>
      <c r="FV897" s="184"/>
      <c r="FW897" s="184"/>
      <c r="FX897" s="184"/>
      <c r="FY897" s="184"/>
      <c r="FZ897" s="184"/>
      <c r="GA897" s="184"/>
      <c r="GB897" s="184"/>
      <c r="GC897" s="184"/>
      <c r="GD897" s="184"/>
      <c r="GE897" s="184"/>
      <c r="GF897" s="184"/>
      <c r="GG897" s="184"/>
      <c r="GH897" s="184"/>
      <c r="GI897" s="184"/>
      <c r="GJ897" s="184"/>
      <c r="GK897" s="184"/>
      <c r="GL897" s="184"/>
      <c r="GM897" s="184"/>
      <c r="GN897" s="184"/>
      <c r="GO897" s="184"/>
      <c r="GP897" s="184"/>
      <c r="GQ897" s="184"/>
      <c r="GR897" s="184"/>
      <c r="GS897" s="184"/>
      <c r="GT897" s="184"/>
      <c r="GU897" s="184"/>
      <c r="GV897" s="184"/>
      <c r="GW897" s="184"/>
      <c r="GX897" s="184"/>
      <c r="GY897" s="184"/>
      <c r="GZ897" s="184"/>
      <c r="HA897" s="184"/>
      <c r="HB897" s="184"/>
      <c r="HC897" s="184"/>
      <c r="HD897" s="184"/>
      <c r="HE897" s="184"/>
      <c r="HF897" s="184"/>
      <c r="HG897" s="184"/>
      <c r="HH897" s="184"/>
      <c r="HI897" s="184"/>
      <c r="HJ897" s="184"/>
      <c r="HK897" s="578"/>
      <c r="HL897" s="185"/>
    </row>
    <row r="898" spans="1:220">
      <c r="A898" s="284"/>
      <c r="B898" s="285"/>
      <c r="C898" s="286"/>
      <c r="D898" s="287"/>
      <c r="E898" s="288"/>
      <c r="F898" s="289"/>
      <c r="G898" s="289"/>
      <c r="H898" s="289"/>
      <c r="I898" s="289"/>
      <c r="J898" s="289"/>
      <c r="K898" s="289"/>
      <c r="L898" s="289"/>
      <c r="M898" s="572"/>
      <c r="N898" s="572"/>
      <c r="O898" s="572"/>
      <c r="P898" s="572"/>
      <c r="Q898" s="572"/>
      <c r="R898" s="572"/>
      <c r="S898" s="184"/>
      <c r="T898" s="184"/>
      <c r="U898" s="184"/>
      <c r="V898" s="184"/>
      <c r="W898" s="184"/>
      <c r="X898" s="184"/>
      <c r="Y898" s="184"/>
      <c r="Z898" s="184"/>
      <c r="AA898" s="184"/>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c r="BD898" s="184"/>
      <c r="BE898" s="184"/>
      <c r="BF898" s="184"/>
      <c r="BG898" s="184"/>
      <c r="BH898" s="184"/>
      <c r="BI898" s="184"/>
      <c r="BJ898" s="184"/>
      <c r="BK898" s="184"/>
      <c r="BL898" s="184"/>
      <c r="BM898" s="184"/>
      <c r="BN898" s="184"/>
      <c r="BO898" s="184"/>
      <c r="BP898" s="184"/>
      <c r="BQ898" s="184"/>
      <c r="BR898" s="184"/>
      <c r="BS898" s="184"/>
      <c r="BT898" s="184"/>
      <c r="BU898" s="184"/>
      <c r="BV898" s="184"/>
      <c r="BW898" s="184"/>
      <c r="BX898" s="184"/>
      <c r="BY898" s="184"/>
      <c r="BZ898" s="184"/>
      <c r="CA898" s="184"/>
      <c r="CB898" s="184"/>
      <c r="CC898" s="184"/>
      <c r="CD898" s="184"/>
      <c r="CE898" s="184"/>
      <c r="CF898" s="184"/>
      <c r="CG898" s="184"/>
      <c r="CH898" s="184"/>
      <c r="CI898" s="184"/>
      <c r="CJ898" s="184"/>
      <c r="CK898" s="184"/>
      <c r="CL898" s="184"/>
      <c r="CM898" s="184"/>
      <c r="CN898" s="184"/>
      <c r="CO898" s="184"/>
      <c r="CP898" s="184"/>
      <c r="CQ898" s="184"/>
      <c r="CR898" s="184"/>
      <c r="CS898" s="184"/>
      <c r="CT898" s="184"/>
      <c r="CU898" s="184"/>
      <c r="CV898" s="184"/>
      <c r="CW898" s="184"/>
      <c r="CX898" s="184"/>
      <c r="CY898" s="184"/>
      <c r="CZ898" s="184"/>
      <c r="DA898" s="184"/>
      <c r="DB898" s="184"/>
      <c r="DC898" s="184"/>
      <c r="DD898" s="184"/>
      <c r="DE898" s="184"/>
      <c r="DF898" s="184"/>
      <c r="DG898" s="184"/>
      <c r="DH898" s="184"/>
      <c r="DI898" s="184"/>
      <c r="DJ898" s="184"/>
      <c r="DK898" s="184"/>
      <c r="DL898" s="184"/>
      <c r="DM898" s="184"/>
      <c r="DN898" s="184"/>
      <c r="DO898" s="184"/>
      <c r="DP898" s="184"/>
      <c r="DQ898" s="184"/>
      <c r="DR898" s="184"/>
      <c r="DS898" s="184"/>
      <c r="DT898" s="184"/>
      <c r="DU898" s="184"/>
      <c r="DV898" s="184"/>
      <c r="DW898" s="184"/>
      <c r="DX898" s="184"/>
      <c r="DY898" s="184"/>
      <c r="DZ898" s="184"/>
      <c r="EA898" s="184"/>
      <c r="EB898" s="184"/>
      <c r="EC898" s="184"/>
      <c r="ED898" s="184"/>
      <c r="EE898" s="184"/>
      <c r="EF898" s="184"/>
      <c r="EG898" s="184"/>
      <c r="EH898" s="184"/>
      <c r="EI898" s="184"/>
      <c r="EJ898" s="184"/>
      <c r="EK898" s="184"/>
      <c r="EL898" s="184"/>
      <c r="EM898" s="184"/>
      <c r="EN898" s="184"/>
      <c r="EO898" s="184"/>
      <c r="EP898" s="184"/>
      <c r="EQ898" s="184"/>
      <c r="ER898" s="184"/>
      <c r="ES898" s="184"/>
      <c r="ET898" s="184"/>
      <c r="EU898" s="184"/>
      <c r="EV898" s="184"/>
      <c r="EW898" s="184"/>
      <c r="EX898" s="184"/>
      <c r="EY898" s="184"/>
      <c r="EZ898" s="184"/>
      <c r="FA898" s="184"/>
      <c r="FB898" s="184"/>
      <c r="FC898" s="184"/>
      <c r="FD898" s="184"/>
      <c r="FE898" s="184"/>
      <c r="FF898" s="184"/>
      <c r="FG898" s="184"/>
      <c r="FH898" s="184"/>
      <c r="FI898" s="184"/>
      <c r="FJ898" s="184"/>
      <c r="FK898" s="184"/>
      <c r="FL898" s="184"/>
      <c r="FM898" s="184"/>
      <c r="FN898" s="184"/>
      <c r="FO898" s="184"/>
      <c r="FP898" s="184"/>
      <c r="FQ898" s="184"/>
      <c r="FR898" s="184"/>
      <c r="FS898" s="184"/>
      <c r="FT898" s="184"/>
      <c r="FU898" s="184"/>
      <c r="FV898" s="184"/>
      <c r="FW898" s="184"/>
      <c r="FX898" s="184"/>
      <c r="FY898" s="184"/>
      <c r="FZ898" s="184"/>
      <c r="GA898" s="184"/>
      <c r="GB898" s="184"/>
      <c r="GC898" s="184"/>
      <c r="GD898" s="184"/>
      <c r="GE898" s="184"/>
      <c r="GF898" s="184"/>
      <c r="GG898" s="184"/>
      <c r="GH898" s="184"/>
      <c r="GI898" s="184"/>
      <c r="GJ898" s="184"/>
      <c r="GK898" s="184"/>
      <c r="GL898" s="184"/>
      <c r="GM898" s="184"/>
      <c r="GN898" s="184"/>
      <c r="GO898" s="184"/>
      <c r="GP898" s="184"/>
      <c r="GQ898" s="184"/>
      <c r="GR898" s="184"/>
      <c r="GS898" s="184"/>
      <c r="GT898" s="184"/>
      <c r="GU898" s="184"/>
      <c r="GV898" s="184"/>
      <c r="GW898" s="184"/>
      <c r="GX898" s="184"/>
      <c r="GY898" s="184"/>
      <c r="GZ898" s="184"/>
      <c r="HA898" s="184"/>
      <c r="HB898" s="184"/>
      <c r="HC898" s="184"/>
      <c r="HD898" s="184"/>
      <c r="HE898" s="184"/>
      <c r="HF898" s="184"/>
      <c r="HG898" s="184"/>
      <c r="HH898" s="184"/>
      <c r="HI898" s="184"/>
      <c r="HJ898" s="184"/>
      <c r="HK898" s="578"/>
      <c r="HL898" s="185"/>
    </row>
    <row r="899" spans="1:220">
      <c r="A899" s="284"/>
      <c r="B899" s="285"/>
      <c r="C899" s="286"/>
      <c r="D899" s="287"/>
      <c r="E899" s="288"/>
      <c r="F899" s="289"/>
      <c r="G899" s="289"/>
      <c r="H899" s="289"/>
      <c r="I899" s="289"/>
      <c r="J899" s="289"/>
      <c r="K899" s="289"/>
      <c r="L899" s="289"/>
      <c r="M899" s="572"/>
      <c r="N899" s="572"/>
      <c r="O899" s="572"/>
      <c r="P899" s="572"/>
      <c r="Q899" s="572"/>
      <c r="R899" s="572"/>
      <c r="S899" s="184"/>
      <c r="T899" s="184"/>
      <c r="U899" s="184"/>
      <c r="V899" s="184"/>
      <c r="W899" s="184"/>
      <c r="X899" s="184"/>
      <c r="Y899" s="184"/>
      <c r="Z899" s="184"/>
      <c r="AA899" s="184"/>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c r="BD899" s="184"/>
      <c r="BE899" s="184"/>
      <c r="BF899" s="184"/>
      <c r="BG899" s="184"/>
      <c r="BH899" s="184"/>
      <c r="BI899" s="184"/>
      <c r="BJ899" s="184"/>
      <c r="BK899" s="184"/>
      <c r="BL899" s="184"/>
      <c r="BM899" s="184"/>
      <c r="BN899" s="184"/>
      <c r="BO899" s="184"/>
      <c r="BP899" s="184"/>
      <c r="BQ899" s="184"/>
      <c r="BR899" s="184"/>
      <c r="BS899" s="184"/>
      <c r="BT899" s="184"/>
      <c r="BU899" s="184"/>
      <c r="BV899" s="184"/>
      <c r="BW899" s="184"/>
      <c r="BX899" s="184"/>
      <c r="BY899" s="184"/>
      <c r="BZ899" s="184"/>
      <c r="CA899" s="184"/>
      <c r="CB899" s="184"/>
      <c r="CC899" s="184"/>
      <c r="CD899" s="184"/>
      <c r="CE899" s="184"/>
      <c r="CF899" s="184"/>
      <c r="CG899" s="184"/>
      <c r="CH899" s="184"/>
      <c r="CI899" s="184"/>
      <c r="CJ899" s="184"/>
      <c r="CK899" s="184"/>
      <c r="CL899" s="184"/>
      <c r="CM899" s="184"/>
      <c r="CN899" s="184"/>
      <c r="CO899" s="184"/>
      <c r="CP899" s="184"/>
      <c r="CQ899" s="184"/>
      <c r="CR899" s="184"/>
      <c r="CS899" s="184"/>
      <c r="CT899" s="184"/>
      <c r="CU899" s="184"/>
      <c r="CV899" s="184"/>
      <c r="CW899" s="184"/>
      <c r="CX899" s="184"/>
      <c r="CY899" s="184"/>
      <c r="CZ899" s="184"/>
      <c r="DA899" s="184"/>
      <c r="DB899" s="184"/>
      <c r="DC899" s="184"/>
      <c r="DD899" s="184"/>
      <c r="DE899" s="184"/>
      <c r="DF899" s="184"/>
      <c r="DG899" s="184"/>
      <c r="DH899" s="184"/>
      <c r="DI899" s="184"/>
      <c r="DJ899" s="184"/>
      <c r="DK899" s="184"/>
      <c r="DL899" s="184"/>
      <c r="DM899" s="184"/>
      <c r="DN899" s="184"/>
      <c r="DO899" s="184"/>
      <c r="DP899" s="184"/>
      <c r="DQ899" s="184"/>
      <c r="DR899" s="184"/>
      <c r="DS899" s="184"/>
      <c r="DT899" s="184"/>
      <c r="DU899" s="184"/>
      <c r="DV899" s="184"/>
      <c r="DW899" s="184"/>
      <c r="DX899" s="184"/>
      <c r="DY899" s="184"/>
      <c r="DZ899" s="184"/>
      <c r="EA899" s="184"/>
      <c r="EB899" s="184"/>
      <c r="EC899" s="184"/>
      <c r="ED899" s="184"/>
      <c r="EE899" s="184"/>
      <c r="EF899" s="184"/>
      <c r="EG899" s="184"/>
      <c r="EH899" s="184"/>
      <c r="EI899" s="184"/>
      <c r="EJ899" s="184"/>
      <c r="EK899" s="184"/>
      <c r="EL899" s="184"/>
      <c r="EM899" s="184"/>
      <c r="EN899" s="184"/>
      <c r="EO899" s="184"/>
      <c r="EP899" s="184"/>
      <c r="EQ899" s="184"/>
      <c r="ER899" s="184"/>
      <c r="ES899" s="184"/>
      <c r="ET899" s="184"/>
      <c r="EU899" s="184"/>
      <c r="EV899" s="184"/>
      <c r="EW899" s="184"/>
      <c r="EX899" s="184"/>
      <c r="EY899" s="184"/>
      <c r="EZ899" s="184"/>
      <c r="FA899" s="184"/>
      <c r="FB899" s="184"/>
      <c r="FC899" s="184"/>
      <c r="FD899" s="184"/>
      <c r="FE899" s="184"/>
      <c r="FF899" s="184"/>
      <c r="FG899" s="184"/>
      <c r="FH899" s="184"/>
      <c r="FI899" s="184"/>
      <c r="FJ899" s="184"/>
      <c r="FK899" s="184"/>
      <c r="FL899" s="184"/>
      <c r="FM899" s="184"/>
      <c r="FN899" s="184"/>
      <c r="FO899" s="184"/>
      <c r="FP899" s="184"/>
      <c r="FQ899" s="184"/>
      <c r="FR899" s="184"/>
      <c r="FS899" s="184"/>
      <c r="FT899" s="184"/>
      <c r="FU899" s="184"/>
      <c r="FV899" s="184"/>
      <c r="FW899" s="184"/>
      <c r="FX899" s="184"/>
      <c r="FY899" s="184"/>
      <c r="FZ899" s="184"/>
      <c r="GA899" s="184"/>
      <c r="GB899" s="184"/>
      <c r="GC899" s="184"/>
      <c r="GD899" s="184"/>
      <c r="GE899" s="184"/>
      <c r="GF899" s="184"/>
      <c r="GG899" s="184"/>
      <c r="GH899" s="184"/>
      <c r="GI899" s="184"/>
      <c r="GJ899" s="184"/>
      <c r="GK899" s="184"/>
      <c r="GL899" s="184"/>
      <c r="GM899" s="184"/>
      <c r="GN899" s="184"/>
      <c r="GO899" s="184"/>
      <c r="GP899" s="184"/>
      <c r="GQ899" s="184"/>
      <c r="GR899" s="184"/>
      <c r="GS899" s="184"/>
      <c r="GT899" s="184"/>
      <c r="GU899" s="184"/>
      <c r="GV899" s="184"/>
      <c r="GW899" s="184"/>
      <c r="GX899" s="184"/>
      <c r="GY899" s="184"/>
      <c r="GZ899" s="184"/>
      <c r="HA899" s="184"/>
      <c r="HB899" s="184"/>
      <c r="HC899" s="184"/>
      <c r="HD899" s="184"/>
      <c r="HE899" s="184"/>
      <c r="HF899" s="184"/>
      <c r="HG899" s="184"/>
      <c r="HH899" s="184"/>
      <c r="HI899" s="184"/>
      <c r="HJ899" s="184"/>
      <c r="HK899" s="578"/>
      <c r="HL899" s="185"/>
    </row>
    <row r="900" spans="1:220">
      <c r="A900" s="284"/>
      <c r="B900" s="285"/>
      <c r="C900" s="286"/>
      <c r="D900" s="287"/>
      <c r="E900" s="288"/>
      <c r="F900" s="289"/>
      <c r="G900" s="289"/>
      <c r="H900" s="289"/>
      <c r="I900" s="289"/>
      <c r="J900" s="289"/>
      <c r="K900" s="289"/>
      <c r="L900" s="289"/>
      <c r="M900" s="572"/>
      <c r="N900" s="572"/>
      <c r="O900" s="572"/>
      <c r="P900" s="572"/>
      <c r="Q900" s="572"/>
      <c r="R900" s="572"/>
      <c r="S900" s="184"/>
      <c r="T900" s="184"/>
      <c r="U900" s="184"/>
      <c r="V900" s="184"/>
      <c r="W900" s="184"/>
      <c r="X900" s="184"/>
      <c r="Y900" s="184"/>
      <c r="Z900" s="184"/>
      <c r="AA900" s="184"/>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c r="BB900" s="184"/>
      <c r="BC900" s="184"/>
      <c r="BD900" s="184"/>
      <c r="BE900" s="184"/>
      <c r="BF900" s="184"/>
      <c r="BG900" s="184"/>
      <c r="BH900" s="184"/>
      <c r="BI900" s="184"/>
      <c r="BJ900" s="184"/>
      <c r="BK900" s="184"/>
      <c r="BL900" s="184"/>
      <c r="BM900" s="184"/>
      <c r="BN900" s="184"/>
      <c r="BO900" s="184"/>
      <c r="BP900" s="184"/>
      <c r="BQ900" s="184"/>
      <c r="BR900" s="184"/>
      <c r="BS900" s="184"/>
      <c r="BT900" s="184"/>
      <c r="BU900" s="184"/>
      <c r="BV900" s="184"/>
      <c r="BW900" s="184"/>
      <c r="BX900" s="184"/>
      <c r="BY900" s="184"/>
      <c r="BZ900" s="184"/>
      <c r="CA900" s="184"/>
      <c r="CB900" s="184"/>
      <c r="CC900" s="184"/>
      <c r="CD900" s="184"/>
      <c r="CE900" s="184"/>
      <c r="CF900" s="184"/>
      <c r="CG900" s="184"/>
      <c r="CH900" s="184"/>
      <c r="CI900" s="184"/>
      <c r="CJ900" s="184"/>
      <c r="CK900" s="184"/>
      <c r="CL900" s="184"/>
      <c r="CM900" s="184"/>
      <c r="CN900" s="184"/>
      <c r="CO900" s="184"/>
      <c r="CP900" s="184"/>
      <c r="CQ900" s="184"/>
      <c r="CR900" s="184"/>
      <c r="CS900" s="184"/>
      <c r="CT900" s="184"/>
      <c r="CU900" s="184"/>
      <c r="CV900" s="184"/>
      <c r="CW900" s="184"/>
      <c r="CX900" s="184"/>
      <c r="CY900" s="184"/>
      <c r="CZ900" s="184"/>
      <c r="DA900" s="184"/>
      <c r="DB900" s="184"/>
      <c r="DC900" s="184"/>
      <c r="DD900" s="184"/>
      <c r="DE900" s="184"/>
      <c r="DF900" s="184"/>
      <c r="DG900" s="184"/>
      <c r="DH900" s="184"/>
      <c r="DI900" s="184"/>
      <c r="DJ900" s="184"/>
      <c r="DK900" s="184"/>
      <c r="DL900" s="184"/>
      <c r="DM900" s="184"/>
      <c r="DN900" s="184"/>
      <c r="DO900" s="184"/>
      <c r="DP900" s="184"/>
      <c r="DQ900" s="184"/>
      <c r="DR900" s="184"/>
      <c r="DS900" s="184"/>
      <c r="DT900" s="184"/>
      <c r="DU900" s="184"/>
      <c r="DV900" s="184"/>
      <c r="DW900" s="184"/>
      <c r="DX900" s="184"/>
      <c r="DY900" s="184"/>
      <c r="DZ900" s="184"/>
      <c r="EA900" s="184"/>
      <c r="EB900" s="184"/>
      <c r="EC900" s="184"/>
      <c r="ED900" s="184"/>
      <c r="EE900" s="184"/>
      <c r="EF900" s="184"/>
      <c r="EG900" s="184"/>
      <c r="EH900" s="184"/>
      <c r="EI900" s="184"/>
      <c r="EJ900" s="184"/>
      <c r="EK900" s="184"/>
      <c r="EL900" s="184"/>
      <c r="EM900" s="184"/>
      <c r="EN900" s="184"/>
      <c r="EO900" s="184"/>
      <c r="EP900" s="184"/>
      <c r="EQ900" s="184"/>
      <c r="ER900" s="184"/>
      <c r="ES900" s="184"/>
      <c r="ET900" s="184"/>
      <c r="EU900" s="184"/>
      <c r="EV900" s="184"/>
      <c r="EW900" s="184"/>
      <c r="EX900" s="184"/>
      <c r="EY900" s="184"/>
      <c r="EZ900" s="184"/>
      <c r="FA900" s="184"/>
      <c r="FB900" s="184"/>
      <c r="FC900" s="184"/>
      <c r="FD900" s="184"/>
      <c r="FE900" s="184"/>
      <c r="FF900" s="184"/>
      <c r="FG900" s="184"/>
      <c r="FH900" s="184"/>
      <c r="FI900" s="184"/>
      <c r="FJ900" s="184"/>
      <c r="FK900" s="184"/>
      <c r="FL900" s="184"/>
      <c r="FM900" s="184"/>
      <c r="FN900" s="184"/>
      <c r="FO900" s="184"/>
      <c r="FP900" s="184"/>
      <c r="FQ900" s="184"/>
      <c r="FR900" s="184"/>
      <c r="FS900" s="184"/>
      <c r="FT900" s="184"/>
      <c r="FU900" s="184"/>
      <c r="FV900" s="184"/>
      <c r="FW900" s="184"/>
      <c r="FX900" s="184"/>
      <c r="FY900" s="184"/>
      <c r="FZ900" s="184"/>
      <c r="GA900" s="184"/>
      <c r="GB900" s="184"/>
      <c r="GC900" s="184"/>
      <c r="GD900" s="184"/>
      <c r="GE900" s="184"/>
      <c r="GF900" s="184"/>
      <c r="GG900" s="184"/>
      <c r="GH900" s="184"/>
      <c r="GI900" s="184"/>
      <c r="GJ900" s="184"/>
      <c r="GK900" s="184"/>
      <c r="GL900" s="184"/>
      <c r="GM900" s="184"/>
      <c r="GN900" s="184"/>
      <c r="GO900" s="184"/>
      <c r="GP900" s="184"/>
      <c r="GQ900" s="184"/>
      <c r="GR900" s="184"/>
      <c r="GS900" s="184"/>
      <c r="GT900" s="184"/>
      <c r="GU900" s="184"/>
      <c r="GV900" s="184"/>
      <c r="GW900" s="184"/>
      <c r="GX900" s="184"/>
      <c r="GY900" s="184"/>
      <c r="GZ900" s="184"/>
      <c r="HA900" s="184"/>
      <c r="HB900" s="184"/>
      <c r="HC900" s="184"/>
      <c r="HD900" s="184"/>
      <c r="HE900" s="184"/>
      <c r="HF900" s="184"/>
      <c r="HG900" s="184"/>
      <c r="HH900" s="184"/>
      <c r="HI900" s="184"/>
      <c r="HJ900" s="184"/>
      <c r="HK900" s="578"/>
      <c r="HL900" s="185"/>
    </row>
    <row r="901" spans="1:220">
      <c r="A901" s="284"/>
      <c r="B901" s="285"/>
      <c r="C901" s="286"/>
      <c r="D901" s="287"/>
      <c r="E901" s="288"/>
      <c r="F901" s="289"/>
      <c r="G901" s="289"/>
      <c r="H901" s="289"/>
      <c r="I901" s="289"/>
      <c r="J901" s="289"/>
      <c r="K901" s="289"/>
      <c r="L901" s="289"/>
      <c r="M901" s="572"/>
      <c r="N901" s="572"/>
      <c r="O901" s="572"/>
      <c r="P901" s="572"/>
      <c r="Q901" s="572"/>
      <c r="R901" s="572"/>
      <c r="S901" s="184"/>
      <c r="T901" s="184"/>
      <c r="U901" s="184"/>
      <c r="V901" s="184"/>
      <c r="W901" s="184"/>
      <c r="X901" s="184"/>
      <c r="Y901" s="184"/>
      <c r="Z901" s="184"/>
      <c r="AA901" s="184"/>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c r="BB901" s="184"/>
      <c r="BC901" s="184"/>
      <c r="BD901" s="184"/>
      <c r="BE901" s="184"/>
      <c r="BF901" s="184"/>
      <c r="BG901" s="184"/>
      <c r="BH901" s="184"/>
      <c r="BI901" s="184"/>
      <c r="BJ901" s="184"/>
      <c r="BK901" s="184"/>
      <c r="BL901" s="184"/>
      <c r="BM901" s="184"/>
      <c r="BN901" s="184"/>
      <c r="BO901" s="184"/>
      <c r="BP901" s="184"/>
      <c r="BQ901" s="184"/>
      <c r="BR901" s="184"/>
      <c r="BS901" s="184"/>
      <c r="BT901" s="184"/>
      <c r="BU901" s="184"/>
      <c r="BV901" s="184"/>
      <c r="BW901" s="184"/>
      <c r="BX901" s="184"/>
      <c r="BY901" s="184"/>
      <c r="BZ901" s="184"/>
      <c r="CA901" s="184"/>
      <c r="CB901" s="184"/>
      <c r="CC901" s="184"/>
      <c r="CD901" s="184"/>
      <c r="CE901" s="184"/>
      <c r="CF901" s="184"/>
      <c r="CG901" s="184"/>
      <c r="CH901" s="184"/>
      <c r="CI901" s="184"/>
      <c r="CJ901" s="184"/>
      <c r="CK901" s="184"/>
      <c r="CL901" s="184"/>
      <c r="CM901" s="184"/>
      <c r="CN901" s="184"/>
      <c r="CO901" s="184"/>
      <c r="CP901" s="184"/>
      <c r="CQ901" s="184"/>
      <c r="CR901" s="184"/>
      <c r="CS901" s="184"/>
      <c r="CT901" s="184"/>
      <c r="CU901" s="184"/>
      <c r="CV901" s="184"/>
      <c r="CW901" s="184"/>
      <c r="CX901" s="184"/>
      <c r="CY901" s="184"/>
      <c r="CZ901" s="184"/>
      <c r="DA901" s="184"/>
      <c r="DB901" s="184"/>
      <c r="DC901" s="184"/>
      <c r="DD901" s="184"/>
      <c r="DE901" s="184"/>
      <c r="DF901" s="184"/>
      <c r="DG901" s="184"/>
      <c r="DH901" s="184"/>
      <c r="DI901" s="184"/>
      <c r="DJ901" s="184"/>
      <c r="DK901" s="184"/>
      <c r="DL901" s="184"/>
      <c r="DM901" s="184"/>
      <c r="DN901" s="184"/>
      <c r="DO901" s="184"/>
      <c r="DP901" s="184"/>
      <c r="DQ901" s="184"/>
      <c r="DR901" s="184"/>
      <c r="DS901" s="184"/>
      <c r="DT901" s="184"/>
      <c r="DU901" s="184"/>
      <c r="DV901" s="184"/>
      <c r="DW901" s="184"/>
      <c r="DX901" s="184"/>
      <c r="DY901" s="184"/>
      <c r="DZ901" s="184"/>
      <c r="EA901" s="184"/>
      <c r="EB901" s="184"/>
      <c r="EC901" s="184"/>
      <c r="ED901" s="184"/>
      <c r="EE901" s="184"/>
      <c r="EF901" s="184"/>
      <c r="EG901" s="184"/>
      <c r="EH901" s="184"/>
      <c r="EI901" s="184"/>
      <c r="EJ901" s="184"/>
      <c r="EK901" s="184"/>
      <c r="EL901" s="184"/>
      <c r="EM901" s="184"/>
      <c r="EN901" s="184"/>
      <c r="EO901" s="184"/>
      <c r="EP901" s="184"/>
      <c r="EQ901" s="184"/>
      <c r="ER901" s="184"/>
      <c r="ES901" s="184"/>
      <c r="ET901" s="184"/>
      <c r="EU901" s="184"/>
      <c r="EV901" s="184"/>
      <c r="EW901" s="184"/>
      <c r="EX901" s="184"/>
      <c r="EY901" s="184"/>
      <c r="EZ901" s="184"/>
      <c r="FA901" s="184"/>
      <c r="FB901" s="184"/>
      <c r="FC901" s="184"/>
      <c r="FD901" s="184"/>
      <c r="FE901" s="184"/>
      <c r="FF901" s="184"/>
      <c r="FG901" s="184"/>
      <c r="FH901" s="184"/>
      <c r="FI901" s="184"/>
      <c r="FJ901" s="184"/>
      <c r="FK901" s="184"/>
      <c r="FL901" s="184"/>
      <c r="FM901" s="184"/>
      <c r="FN901" s="184"/>
      <c r="FO901" s="184"/>
      <c r="FP901" s="184"/>
      <c r="FQ901" s="184"/>
      <c r="FR901" s="184"/>
      <c r="FS901" s="184"/>
      <c r="FT901" s="184"/>
      <c r="FU901" s="184"/>
      <c r="FV901" s="184"/>
      <c r="FW901" s="184"/>
      <c r="FX901" s="184"/>
      <c r="FY901" s="184"/>
      <c r="FZ901" s="184"/>
      <c r="GA901" s="184"/>
      <c r="GB901" s="184"/>
      <c r="GC901" s="184"/>
      <c r="GD901" s="184"/>
      <c r="GE901" s="184"/>
      <c r="GF901" s="184"/>
      <c r="GG901" s="184"/>
      <c r="GH901" s="184"/>
      <c r="GI901" s="184"/>
      <c r="GJ901" s="184"/>
      <c r="GK901" s="184"/>
      <c r="GL901" s="184"/>
      <c r="GM901" s="184"/>
      <c r="GN901" s="184"/>
      <c r="GO901" s="184"/>
      <c r="GP901" s="184"/>
      <c r="GQ901" s="184"/>
      <c r="GR901" s="184"/>
      <c r="GS901" s="184"/>
      <c r="GT901" s="184"/>
      <c r="GU901" s="184"/>
      <c r="GV901" s="184"/>
      <c r="GW901" s="184"/>
      <c r="GX901" s="184"/>
      <c r="GY901" s="184"/>
      <c r="GZ901" s="184"/>
      <c r="HA901" s="184"/>
      <c r="HB901" s="184"/>
      <c r="HC901" s="184"/>
      <c r="HD901" s="184"/>
      <c r="HE901" s="184"/>
      <c r="HF901" s="184"/>
      <c r="HG901" s="184"/>
      <c r="HH901" s="184"/>
      <c r="HI901" s="184"/>
      <c r="HJ901" s="184"/>
      <c r="HK901" s="578"/>
      <c r="HL901" s="185"/>
    </row>
    <row r="902" spans="1:220">
      <c r="A902" s="284"/>
      <c r="B902" s="285"/>
      <c r="C902" s="286"/>
      <c r="D902" s="287"/>
      <c r="E902" s="288"/>
      <c r="F902" s="289"/>
      <c r="G902" s="289"/>
      <c r="H902" s="289"/>
      <c r="I902" s="289"/>
      <c r="J902" s="289"/>
      <c r="K902" s="289"/>
      <c r="L902" s="289"/>
      <c r="M902" s="572"/>
      <c r="N902" s="572"/>
      <c r="O902" s="572"/>
      <c r="P902" s="572"/>
      <c r="Q902" s="572"/>
      <c r="R902" s="572"/>
      <c r="S902" s="184"/>
      <c r="T902" s="184"/>
      <c r="U902" s="184"/>
      <c r="V902" s="184"/>
      <c r="W902" s="184"/>
      <c r="X902" s="184"/>
      <c r="Y902" s="184"/>
      <c r="Z902" s="184"/>
      <c r="AA902" s="184"/>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c r="BB902" s="184"/>
      <c r="BC902" s="184"/>
      <c r="BD902" s="184"/>
      <c r="BE902" s="184"/>
      <c r="BF902" s="184"/>
      <c r="BG902" s="184"/>
      <c r="BH902" s="184"/>
      <c r="BI902" s="184"/>
      <c r="BJ902" s="184"/>
      <c r="BK902" s="184"/>
      <c r="BL902" s="184"/>
      <c r="BM902" s="184"/>
      <c r="BN902" s="184"/>
      <c r="BO902" s="184"/>
      <c r="BP902" s="184"/>
      <c r="BQ902" s="184"/>
      <c r="BR902" s="184"/>
      <c r="BS902" s="184"/>
      <c r="BT902" s="184"/>
      <c r="BU902" s="184"/>
      <c r="BV902" s="184"/>
      <c r="BW902" s="184"/>
      <c r="BX902" s="184"/>
      <c r="BY902" s="184"/>
      <c r="BZ902" s="184"/>
      <c r="CA902" s="184"/>
      <c r="CB902" s="184"/>
      <c r="CC902" s="184"/>
      <c r="CD902" s="184"/>
      <c r="CE902" s="184"/>
      <c r="CF902" s="184"/>
      <c r="CG902" s="184"/>
      <c r="CH902" s="184"/>
      <c r="CI902" s="184"/>
      <c r="CJ902" s="184"/>
      <c r="CK902" s="184"/>
      <c r="CL902" s="184"/>
      <c r="CM902" s="184"/>
      <c r="CN902" s="184"/>
      <c r="CO902" s="184"/>
      <c r="CP902" s="184"/>
      <c r="CQ902" s="184"/>
      <c r="CR902" s="184"/>
      <c r="CS902" s="184"/>
      <c r="CT902" s="184"/>
      <c r="CU902" s="184"/>
      <c r="CV902" s="184"/>
      <c r="CW902" s="184"/>
      <c r="CX902" s="184"/>
      <c r="CY902" s="184"/>
      <c r="CZ902" s="184"/>
      <c r="DA902" s="184"/>
      <c r="DB902" s="184"/>
      <c r="DC902" s="184"/>
      <c r="DD902" s="184"/>
      <c r="DE902" s="184"/>
      <c r="DF902" s="184"/>
      <c r="DG902" s="184"/>
      <c r="DH902" s="184"/>
      <c r="DI902" s="184"/>
      <c r="DJ902" s="184"/>
      <c r="DK902" s="184"/>
      <c r="DL902" s="184"/>
      <c r="DM902" s="184"/>
      <c r="DN902" s="184"/>
      <c r="DO902" s="184"/>
      <c r="DP902" s="184"/>
      <c r="DQ902" s="184"/>
      <c r="DR902" s="184"/>
      <c r="DS902" s="184"/>
      <c r="DT902" s="184"/>
      <c r="DU902" s="184"/>
      <c r="DV902" s="184"/>
      <c r="DW902" s="184"/>
      <c r="DX902" s="184"/>
      <c r="DY902" s="184"/>
      <c r="DZ902" s="184"/>
      <c r="EA902" s="184"/>
      <c r="EB902" s="184"/>
      <c r="EC902" s="184"/>
      <c r="ED902" s="184"/>
      <c r="EE902" s="184"/>
      <c r="EF902" s="184"/>
      <c r="EG902" s="184"/>
      <c r="EH902" s="184"/>
      <c r="EI902" s="184"/>
      <c r="EJ902" s="184"/>
      <c r="EK902" s="184"/>
      <c r="EL902" s="184"/>
      <c r="EM902" s="184"/>
      <c r="EN902" s="184"/>
      <c r="EO902" s="184"/>
      <c r="EP902" s="184"/>
      <c r="EQ902" s="184"/>
      <c r="ER902" s="184"/>
      <c r="ES902" s="184"/>
      <c r="ET902" s="184"/>
      <c r="EU902" s="184"/>
      <c r="EV902" s="184"/>
      <c r="EW902" s="184"/>
      <c r="EX902" s="184"/>
      <c r="EY902" s="184"/>
      <c r="EZ902" s="184"/>
      <c r="FA902" s="184"/>
      <c r="FB902" s="184"/>
      <c r="FC902" s="184"/>
      <c r="FD902" s="184"/>
      <c r="FE902" s="184"/>
      <c r="FF902" s="184"/>
      <c r="FG902" s="184"/>
      <c r="FH902" s="184"/>
      <c r="FI902" s="184"/>
      <c r="FJ902" s="184"/>
      <c r="FK902" s="184"/>
      <c r="FL902" s="184"/>
      <c r="FM902" s="184"/>
      <c r="FN902" s="184"/>
      <c r="FO902" s="184"/>
      <c r="FP902" s="184"/>
      <c r="FQ902" s="184"/>
      <c r="FR902" s="184"/>
      <c r="FS902" s="184"/>
      <c r="FT902" s="184"/>
      <c r="FU902" s="184"/>
      <c r="FV902" s="184"/>
      <c r="FW902" s="184"/>
      <c r="FX902" s="184"/>
      <c r="FY902" s="184"/>
      <c r="FZ902" s="184"/>
      <c r="GA902" s="184"/>
      <c r="GB902" s="184"/>
      <c r="GC902" s="184"/>
      <c r="GD902" s="184"/>
      <c r="GE902" s="184"/>
      <c r="GF902" s="184"/>
      <c r="GG902" s="184"/>
      <c r="GH902" s="184"/>
      <c r="GI902" s="184"/>
      <c r="GJ902" s="184"/>
      <c r="GK902" s="184"/>
      <c r="GL902" s="184"/>
      <c r="GM902" s="184"/>
      <c r="GN902" s="184"/>
      <c r="GO902" s="184"/>
      <c r="GP902" s="184"/>
      <c r="GQ902" s="184"/>
      <c r="GR902" s="184"/>
      <c r="GS902" s="184"/>
      <c r="GT902" s="184"/>
      <c r="GU902" s="184"/>
      <c r="GV902" s="184"/>
      <c r="GW902" s="184"/>
      <c r="GX902" s="184"/>
      <c r="GY902" s="184"/>
      <c r="GZ902" s="184"/>
      <c r="HA902" s="184"/>
      <c r="HB902" s="184"/>
      <c r="HC902" s="184"/>
      <c r="HD902" s="184"/>
      <c r="HE902" s="184"/>
      <c r="HF902" s="184"/>
      <c r="HG902" s="184"/>
      <c r="HH902" s="184"/>
      <c r="HI902" s="184"/>
      <c r="HJ902" s="184"/>
      <c r="HK902" s="578"/>
      <c r="HL902" s="185"/>
    </row>
    <row r="903" spans="1:220">
      <c r="A903" s="284"/>
      <c r="B903" s="285"/>
      <c r="C903" s="286"/>
      <c r="D903" s="287"/>
      <c r="E903" s="288"/>
      <c r="F903" s="289"/>
      <c r="G903" s="289"/>
      <c r="H903" s="289"/>
      <c r="I903" s="289"/>
      <c r="J903" s="289"/>
      <c r="K903" s="289"/>
      <c r="L903" s="289"/>
      <c r="M903" s="572"/>
      <c r="N903" s="572"/>
      <c r="O903" s="572"/>
      <c r="P903" s="572"/>
      <c r="Q903" s="572"/>
      <c r="R903" s="572"/>
      <c r="S903" s="184"/>
      <c r="T903" s="184"/>
      <c r="U903" s="184"/>
      <c r="V903" s="184"/>
      <c r="W903" s="184"/>
      <c r="X903" s="184"/>
      <c r="Y903" s="184"/>
      <c r="Z903" s="184"/>
      <c r="AA903" s="184"/>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c r="BB903" s="184"/>
      <c r="BC903" s="184"/>
      <c r="BD903" s="184"/>
      <c r="BE903" s="184"/>
      <c r="BF903" s="184"/>
      <c r="BG903" s="184"/>
      <c r="BH903" s="184"/>
      <c r="BI903" s="184"/>
      <c r="BJ903" s="184"/>
      <c r="BK903" s="184"/>
      <c r="BL903" s="184"/>
      <c r="BM903" s="184"/>
      <c r="BN903" s="184"/>
      <c r="BO903" s="184"/>
      <c r="BP903" s="184"/>
      <c r="BQ903" s="184"/>
      <c r="BR903" s="184"/>
      <c r="BS903" s="184"/>
      <c r="BT903" s="184"/>
      <c r="BU903" s="184"/>
      <c r="BV903" s="184"/>
      <c r="BW903" s="184"/>
      <c r="BX903" s="184"/>
      <c r="BY903" s="184"/>
      <c r="BZ903" s="184"/>
      <c r="CA903" s="184"/>
      <c r="CB903" s="184"/>
      <c r="CC903" s="184"/>
      <c r="CD903" s="184"/>
      <c r="CE903" s="184"/>
      <c r="CF903" s="184"/>
      <c r="CG903" s="184"/>
      <c r="CH903" s="184"/>
      <c r="CI903" s="184"/>
      <c r="CJ903" s="184"/>
      <c r="CK903" s="184"/>
      <c r="CL903" s="184"/>
      <c r="CM903" s="184"/>
      <c r="CN903" s="184"/>
      <c r="CO903" s="184"/>
      <c r="CP903" s="184"/>
      <c r="CQ903" s="184"/>
      <c r="CR903" s="184"/>
      <c r="CS903" s="184"/>
      <c r="CT903" s="184"/>
      <c r="CU903" s="184"/>
      <c r="CV903" s="184"/>
      <c r="CW903" s="184"/>
      <c r="CX903" s="184"/>
      <c r="CY903" s="184"/>
      <c r="CZ903" s="184"/>
      <c r="DA903" s="184"/>
      <c r="DB903" s="184"/>
      <c r="DC903" s="184"/>
      <c r="DD903" s="184"/>
      <c r="DE903" s="184"/>
      <c r="DF903" s="184"/>
      <c r="DG903" s="184"/>
      <c r="DH903" s="184"/>
      <c r="DI903" s="184"/>
      <c r="DJ903" s="184"/>
      <c r="DK903" s="184"/>
      <c r="DL903" s="184"/>
      <c r="DM903" s="184"/>
      <c r="DN903" s="184"/>
      <c r="DO903" s="184"/>
      <c r="DP903" s="184"/>
      <c r="DQ903" s="184"/>
      <c r="DR903" s="184"/>
      <c r="DS903" s="184"/>
      <c r="DT903" s="184"/>
      <c r="DU903" s="184"/>
      <c r="DV903" s="184"/>
      <c r="DW903" s="184"/>
      <c r="DX903" s="184"/>
      <c r="DY903" s="184"/>
      <c r="DZ903" s="184"/>
      <c r="EA903" s="184"/>
      <c r="EB903" s="184"/>
      <c r="EC903" s="184"/>
      <c r="ED903" s="184"/>
      <c r="EE903" s="184"/>
      <c r="EF903" s="184"/>
      <c r="EG903" s="184"/>
      <c r="EH903" s="184"/>
      <c r="EI903" s="184"/>
      <c r="EJ903" s="184"/>
      <c r="EK903" s="184"/>
      <c r="EL903" s="184"/>
      <c r="EM903" s="184"/>
      <c r="EN903" s="184"/>
      <c r="EO903" s="184"/>
      <c r="EP903" s="184"/>
      <c r="EQ903" s="184"/>
      <c r="ER903" s="184"/>
      <c r="ES903" s="184"/>
      <c r="ET903" s="184"/>
      <c r="EU903" s="184"/>
      <c r="EV903" s="184"/>
      <c r="EW903" s="184"/>
      <c r="EX903" s="184"/>
      <c r="EY903" s="184"/>
      <c r="EZ903" s="184"/>
      <c r="FA903" s="184"/>
      <c r="FB903" s="184"/>
      <c r="FC903" s="184"/>
      <c r="FD903" s="184"/>
      <c r="FE903" s="184"/>
      <c r="FF903" s="184"/>
      <c r="FG903" s="184"/>
      <c r="FH903" s="184"/>
      <c r="FI903" s="184"/>
      <c r="FJ903" s="184"/>
      <c r="FK903" s="184"/>
      <c r="FL903" s="184"/>
      <c r="FM903" s="184"/>
      <c r="FN903" s="184"/>
      <c r="FO903" s="184"/>
      <c r="FP903" s="184"/>
      <c r="FQ903" s="184"/>
      <c r="FR903" s="184"/>
      <c r="FS903" s="184"/>
      <c r="FT903" s="184"/>
      <c r="FU903" s="184"/>
      <c r="FV903" s="184"/>
      <c r="FW903" s="184"/>
      <c r="FX903" s="184"/>
      <c r="FY903" s="184"/>
      <c r="FZ903" s="184"/>
      <c r="GA903" s="184"/>
      <c r="GB903" s="184"/>
      <c r="GC903" s="184"/>
      <c r="GD903" s="184"/>
      <c r="GE903" s="184"/>
      <c r="GF903" s="184"/>
      <c r="GG903" s="184"/>
      <c r="GH903" s="184"/>
      <c r="GI903" s="184"/>
      <c r="GJ903" s="184"/>
      <c r="GK903" s="184"/>
      <c r="GL903" s="184"/>
      <c r="GM903" s="184"/>
      <c r="GN903" s="184"/>
      <c r="GO903" s="184"/>
      <c r="GP903" s="184"/>
      <c r="GQ903" s="184"/>
      <c r="GR903" s="184"/>
      <c r="GS903" s="184"/>
      <c r="GT903" s="184"/>
      <c r="GU903" s="184"/>
      <c r="GV903" s="184"/>
      <c r="GW903" s="184"/>
      <c r="GX903" s="184"/>
      <c r="GY903" s="184"/>
      <c r="GZ903" s="184"/>
      <c r="HA903" s="184"/>
      <c r="HB903" s="184"/>
      <c r="HC903" s="184"/>
      <c r="HD903" s="184"/>
      <c r="HE903" s="184"/>
      <c r="HF903" s="184"/>
      <c r="HG903" s="184"/>
      <c r="HH903" s="184"/>
      <c r="HI903" s="184"/>
      <c r="HJ903" s="184"/>
      <c r="HK903" s="578"/>
      <c r="HL903" s="185"/>
    </row>
    <row r="904" spans="1:220">
      <c r="A904" s="284"/>
      <c r="B904" s="285"/>
      <c r="C904" s="286"/>
      <c r="D904" s="287"/>
      <c r="E904" s="288"/>
      <c r="F904" s="289"/>
      <c r="G904" s="289"/>
      <c r="H904" s="289"/>
      <c r="I904" s="289"/>
      <c r="J904" s="289"/>
      <c r="K904" s="289"/>
      <c r="L904" s="289"/>
      <c r="M904" s="572"/>
      <c r="N904" s="572"/>
      <c r="O904" s="572"/>
      <c r="P904" s="572"/>
      <c r="Q904" s="572"/>
      <c r="R904" s="572"/>
      <c r="S904" s="184"/>
      <c r="T904" s="184"/>
      <c r="U904" s="184"/>
      <c r="V904" s="184"/>
      <c r="W904" s="184"/>
      <c r="X904" s="184"/>
      <c r="Y904" s="184"/>
      <c r="Z904" s="184"/>
      <c r="AA904" s="184"/>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c r="BB904" s="184"/>
      <c r="BC904" s="184"/>
      <c r="BD904" s="184"/>
      <c r="BE904" s="184"/>
      <c r="BF904" s="184"/>
      <c r="BG904" s="184"/>
      <c r="BH904" s="184"/>
      <c r="BI904" s="184"/>
      <c r="BJ904" s="184"/>
      <c r="BK904" s="184"/>
      <c r="BL904" s="184"/>
      <c r="BM904" s="184"/>
      <c r="BN904" s="184"/>
      <c r="BO904" s="184"/>
      <c r="BP904" s="184"/>
      <c r="BQ904" s="184"/>
      <c r="BR904" s="184"/>
      <c r="BS904" s="184"/>
      <c r="BT904" s="184"/>
      <c r="BU904" s="184"/>
      <c r="BV904" s="184"/>
      <c r="BW904" s="184"/>
      <c r="BX904" s="184"/>
      <c r="BY904" s="184"/>
      <c r="BZ904" s="184"/>
      <c r="CA904" s="184"/>
      <c r="CB904" s="184"/>
      <c r="CC904" s="184"/>
      <c r="CD904" s="184"/>
      <c r="CE904" s="184"/>
      <c r="CF904" s="184"/>
      <c r="CG904" s="184"/>
      <c r="CH904" s="184"/>
      <c r="CI904" s="184"/>
      <c r="CJ904" s="184"/>
      <c r="CK904" s="184"/>
      <c r="CL904" s="184"/>
      <c r="CM904" s="184"/>
      <c r="CN904" s="184"/>
      <c r="CO904" s="184"/>
      <c r="CP904" s="184"/>
      <c r="CQ904" s="184"/>
      <c r="CR904" s="184"/>
      <c r="CS904" s="184"/>
      <c r="CT904" s="184"/>
      <c r="CU904" s="184"/>
      <c r="CV904" s="184"/>
      <c r="CW904" s="184"/>
      <c r="CX904" s="184"/>
      <c r="CY904" s="184"/>
      <c r="CZ904" s="184"/>
      <c r="DA904" s="184"/>
      <c r="DB904" s="184"/>
      <c r="DC904" s="184"/>
      <c r="DD904" s="184"/>
      <c r="DE904" s="184"/>
      <c r="DF904" s="184"/>
      <c r="DG904" s="184"/>
      <c r="DH904" s="184"/>
      <c r="DI904" s="184"/>
      <c r="DJ904" s="184"/>
      <c r="DK904" s="184"/>
      <c r="DL904" s="184"/>
      <c r="DM904" s="184"/>
      <c r="DN904" s="184"/>
      <c r="DO904" s="184"/>
      <c r="DP904" s="184"/>
      <c r="DQ904" s="184"/>
      <c r="DR904" s="184"/>
      <c r="DS904" s="184"/>
      <c r="DT904" s="184"/>
      <c r="DU904" s="184"/>
      <c r="DV904" s="184"/>
      <c r="DW904" s="184"/>
      <c r="DX904" s="184"/>
      <c r="DY904" s="184"/>
      <c r="DZ904" s="184"/>
      <c r="EA904" s="184"/>
      <c r="EB904" s="184"/>
      <c r="EC904" s="184"/>
      <c r="ED904" s="184"/>
      <c r="EE904" s="184"/>
      <c r="EF904" s="184"/>
      <c r="EG904" s="184"/>
      <c r="EH904" s="184"/>
      <c r="EI904" s="184"/>
      <c r="EJ904" s="184"/>
      <c r="EK904" s="184"/>
      <c r="EL904" s="184"/>
      <c r="EM904" s="184"/>
      <c r="EN904" s="184"/>
      <c r="EO904" s="184"/>
      <c r="EP904" s="184"/>
      <c r="EQ904" s="184"/>
      <c r="ER904" s="184"/>
      <c r="ES904" s="184"/>
      <c r="ET904" s="184"/>
      <c r="EU904" s="184"/>
      <c r="EV904" s="184"/>
      <c r="EW904" s="184"/>
      <c r="EX904" s="184"/>
      <c r="EY904" s="184"/>
      <c r="EZ904" s="184"/>
      <c r="FA904" s="184"/>
      <c r="FB904" s="184"/>
      <c r="FC904" s="184"/>
      <c r="FD904" s="184"/>
      <c r="FE904" s="184"/>
      <c r="FF904" s="184"/>
      <c r="FG904" s="184"/>
      <c r="FH904" s="184"/>
      <c r="FI904" s="184"/>
      <c r="FJ904" s="184"/>
      <c r="FK904" s="184"/>
      <c r="FL904" s="184"/>
      <c r="FM904" s="184"/>
      <c r="FN904" s="184"/>
      <c r="FO904" s="184"/>
      <c r="FP904" s="184"/>
      <c r="FQ904" s="184"/>
      <c r="FR904" s="184"/>
      <c r="FS904" s="184"/>
      <c r="FT904" s="184"/>
      <c r="FU904" s="184"/>
      <c r="FV904" s="184"/>
      <c r="FW904" s="184"/>
      <c r="FX904" s="184"/>
      <c r="FY904" s="184"/>
      <c r="FZ904" s="184"/>
      <c r="GA904" s="184"/>
      <c r="GB904" s="184"/>
      <c r="GC904" s="184"/>
      <c r="GD904" s="184"/>
      <c r="GE904" s="184"/>
      <c r="GF904" s="184"/>
      <c r="GG904" s="184"/>
      <c r="GH904" s="184"/>
      <c r="GI904" s="184"/>
      <c r="GJ904" s="184"/>
      <c r="GK904" s="184"/>
      <c r="GL904" s="184"/>
      <c r="GM904" s="184"/>
      <c r="GN904" s="184"/>
      <c r="GO904" s="184"/>
      <c r="GP904" s="184"/>
      <c r="GQ904" s="184"/>
      <c r="GR904" s="184"/>
      <c r="GS904" s="184"/>
      <c r="GT904" s="184"/>
      <c r="GU904" s="184"/>
      <c r="GV904" s="184"/>
      <c r="GW904" s="184"/>
      <c r="GX904" s="184"/>
      <c r="GY904" s="184"/>
      <c r="GZ904" s="184"/>
      <c r="HA904" s="184"/>
      <c r="HB904" s="184"/>
      <c r="HC904" s="184"/>
      <c r="HD904" s="184"/>
      <c r="HE904" s="184"/>
      <c r="HF904" s="184"/>
      <c r="HG904" s="184"/>
      <c r="HH904" s="184"/>
      <c r="HI904" s="184"/>
      <c r="HJ904" s="184"/>
      <c r="HK904" s="578"/>
      <c r="HL904" s="185"/>
    </row>
    <row r="905" spans="1:220">
      <c r="A905" s="284"/>
      <c r="B905" s="285"/>
      <c r="C905" s="286"/>
      <c r="D905" s="287"/>
      <c r="E905" s="288"/>
      <c r="F905" s="289"/>
      <c r="G905" s="289"/>
      <c r="H905" s="289"/>
      <c r="I905" s="289"/>
      <c r="J905" s="289"/>
      <c r="K905" s="289"/>
      <c r="L905" s="289"/>
      <c r="M905" s="572"/>
      <c r="N905" s="572"/>
      <c r="O905" s="572"/>
      <c r="P905" s="572"/>
      <c r="Q905" s="572"/>
      <c r="R905" s="572"/>
      <c r="S905" s="184"/>
      <c r="T905" s="184"/>
      <c r="U905" s="184"/>
      <c r="V905" s="184"/>
      <c r="W905" s="184"/>
      <c r="X905" s="184"/>
      <c r="Y905" s="184"/>
      <c r="Z905" s="184"/>
      <c r="AA905" s="184"/>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c r="BB905" s="184"/>
      <c r="BC905" s="184"/>
      <c r="BD905" s="184"/>
      <c r="BE905" s="184"/>
      <c r="BF905" s="184"/>
      <c r="BG905" s="184"/>
      <c r="BH905" s="184"/>
      <c r="BI905" s="184"/>
      <c r="BJ905" s="184"/>
      <c r="BK905" s="184"/>
      <c r="BL905" s="184"/>
      <c r="BM905" s="184"/>
      <c r="BN905" s="184"/>
      <c r="BO905" s="184"/>
      <c r="BP905" s="184"/>
      <c r="BQ905" s="184"/>
      <c r="BR905" s="184"/>
      <c r="BS905" s="184"/>
      <c r="BT905" s="184"/>
      <c r="BU905" s="184"/>
      <c r="BV905" s="184"/>
      <c r="BW905" s="184"/>
      <c r="BX905" s="184"/>
      <c r="BY905" s="184"/>
      <c r="BZ905" s="184"/>
      <c r="CA905" s="184"/>
      <c r="CB905" s="184"/>
      <c r="CC905" s="184"/>
      <c r="CD905" s="184"/>
      <c r="CE905" s="184"/>
      <c r="CF905" s="184"/>
      <c r="CG905" s="184"/>
      <c r="CH905" s="184"/>
      <c r="CI905" s="184"/>
      <c r="CJ905" s="184"/>
      <c r="CK905" s="184"/>
      <c r="CL905" s="184"/>
      <c r="CM905" s="184"/>
      <c r="CN905" s="184"/>
      <c r="CO905" s="184"/>
      <c r="CP905" s="184"/>
      <c r="CQ905" s="184"/>
      <c r="CR905" s="184"/>
      <c r="CS905" s="184"/>
      <c r="CT905" s="184"/>
      <c r="CU905" s="184"/>
      <c r="CV905" s="184"/>
      <c r="CW905" s="184"/>
      <c r="CX905" s="184"/>
      <c r="CY905" s="184"/>
      <c r="CZ905" s="184"/>
      <c r="DA905" s="184"/>
      <c r="DB905" s="184"/>
      <c r="DC905" s="184"/>
      <c r="DD905" s="184"/>
      <c r="DE905" s="184"/>
      <c r="DF905" s="184"/>
      <c r="DG905" s="184"/>
      <c r="DH905" s="184"/>
      <c r="DI905" s="184"/>
      <c r="DJ905" s="184"/>
      <c r="DK905" s="184"/>
      <c r="DL905" s="184"/>
      <c r="DM905" s="184"/>
      <c r="DN905" s="184"/>
      <c r="DO905" s="184"/>
      <c r="DP905" s="184"/>
      <c r="DQ905" s="184"/>
      <c r="DR905" s="184"/>
      <c r="DS905" s="184"/>
      <c r="DT905" s="184"/>
      <c r="DU905" s="184"/>
      <c r="DV905" s="184"/>
      <c r="DW905" s="184"/>
      <c r="DX905" s="184"/>
      <c r="DY905" s="184"/>
      <c r="DZ905" s="184"/>
      <c r="EA905" s="184"/>
      <c r="EB905" s="184"/>
      <c r="EC905" s="184"/>
      <c r="ED905" s="184"/>
      <c r="EE905" s="184"/>
      <c r="EF905" s="184"/>
      <c r="EG905" s="184"/>
      <c r="EH905" s="184"/>
      <c r="EI905" s="184"/>
      <c r="EJ905" s="184"/>
      <c r="EK905" s="184"/>
      <c r="EL905" s="184"/>
      <c r="EM905" s="184"/>
      <c r="EN905" s="184"/>
      <c r="EO905" s="184"/>
      <c r="EP905" s="184"/>
      <c r="EQ905" s="184"/>
      <c r="ER905" s="184"/>
      <c r="ES905" s="184"/>
      <c r="ET905" s="184"/>
      <c r="EU905" s="184"/>
      <c r="EV905" s="184"/>
      <c r="EW905" s="184"/>
      <c r="EX905" s="184"/>
      <c r="EY905" s="184"/>
      <c r="EZ905" s="184"/>
      <c r="FA905" s="184"/>
      <c r="FB905" s="184"/>
      <c r="FC905" s="184"/>
      <c r="FD905" s="184"/>
      <c r="FE905" s="184"/>
      <c r="FF905" s="184"/>
      <c r="FG905" s="184"/>
      <c r="FH905" s="184"/>
      <c r="FI905" s="184"/>
      <c r="FJ905" s="184"/>
      <c r="FK905" s="184"/>
      <c r="FL905" s="184"/>
      <c r="FM905" s="184"/>
      <c r="FN905" s="184"/>
      <c r="FO905" s="184"/>
      <c r="FP905" s="184"/>
      <c r="FQ905" s="184"/>
      <c r="FR905" s="184"/>
      <c r="FS905" s="184"/>
      <c r="FT905" s="184"/>
      <c r="FU905" s="184"/>
      <c r="FV905" s="184"/>
      <c r="FW905" s="184"/>
      <c r="FX905" s="184"/>
      <c r="FY905" s="184"/>
      <c r="FZ905" s="184"/>
      <c r="GA905" s="184"/>
      <c r="GB905" s="184"/>
      <c r="GC905" s="184"/>
      <c r="GD905" s="184"/>
      <c r="GE905" s="184"/>
      <c r="GF905" s="184"/>
      <c r="GG905" s="184"/>
      <c r="GH905" s="184"/>
      <c r="GI905" s="184"/>
      <c r="GJ905" s="184"/>
      <c r="GK905" s="184"/>
      <c r="GL905" s="184"/>
      <c r="GM905" s="184"/>
      <c r="GN905" s="184"/>
      <c r="GO905" s="184"/>
      <c r="GP905" s="184"/>
      <c r="GQ905" s="184"/>
      <c r="GR905" s="184"/>
      <c r="GS905" s="184"/>
      <c r="GT905" s="184"/>
      <c r="GU905" s="184"/>
      <c r="GV905" s="184"/>
      <c r="GW905" s="184"/>
      <c r="GX905" s="184"/>
      <c r="GY905" s="184"/>
      <c r="GZ905" s="184"/>
      <c r="HA905" s="184"/>
      <c r="HB905" s="184"/>
      <c r="HC905" s="184"/>
      <c r="HD905" s="184"/>
      <c r="HE905" s="184"/>
      <c r="HF905" s="184"/>
      <c r="HG905" s="184"/>
      <c r="HH905" s="184"/>
      <c r="HI905" s="184"/>
      <c r="HJ905" s="184"/>
      <c r="HK905" s="578"/>
      <c r="HL905" s="185"/>
    </row>
    <row r="906" spans="1:220">
      <c r="A906" s="284"/>
      <c r="B906" s="285"/>
      <c r="C906" s="286"/>
      <c r="D906" s="287"/>
      <c r="E906" s="288"/>
      <c r="F906" s="289"/>
      <c r="G906" s="289"/>
      <c r="H906" s="289"/>
      <c r="I906" s="289"/>
      <c r="J906" s="289"/>
      <c r="K906" s="289"/>
      <c r="L906" s="289"/>
      <c r="M906" s="572"/>
      <c r="N906" s="572"/>
      <c r="O906" s="572"/>
      <c r="P906" s="572"/>
      <c r="Q906" s="572"/>
      <c r="R906" s="572"/>
      <c r="S906" s="184"/>
      <c r="T906" s="184"/>
      <c r="U906" s="184"/>
      <c r="V906" s="184"/>
      <c r="W906" s="184"/>
      <c r="X906" s="184"/>
      <c r="Y906" s="184"/>
      <c r="Z906" s="184"/>
      <c r="AA906" s="184"/>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c r="BB906" s="184"/>
      <c r="BC906" s="184"/>
      <c r="BD906" s="184"/>
      <c r="BE906" s="184"/>
      <c r="BF906" s="184"/>
      <c r="BG906" s="184"/>
      <c r="BH906" s="184"/>
      <c r="BI906" s="184"/>
      <c r="BJ906" s="184"/>
      <c r="BK906" s="184"/>
      <c r="BL906" s="184"/>
      <c r="BM906" s="184"/>
      <c r="BN906" s="184"/>
      <c r="BO906" s="184"/>
      <c r="BP906" s="184"/>
      <c r="BQ906" s="184"/>
      <c r="BR906" s="184"/>
      <c r="BS906" s="184"/>
      <c r="BT906" s="184"/>
      <c r="BU906" s="184"/>
      <c r="BV906" s="184"/>
      <c r="BW906" s="184"/>
      <c r="BX906" s="184"/>
      <c r="BY906" s="184"/>
      <c r="BZ906" s="184"/>
      <c r="CA906" s="184"/>
      <c r="CB906" s="184"/>
      <c r="CC906" s="184"/>
      <c r="CD906" s="184"/>
      <c r="CE906" s="184"/>
      <c r="CF906" s="184"/>
      <c r="CG906" s="184"/>
      <c r="CH906" s="184"/>
      <c r="CI906" s="184"/>
      <c r="CJ906" s="184"/>
      <c r="CK906" s="184"/>
      <c r="CL906" s="184"/>
      <c r="CM906" s="184"/>
      <c r="CN906" s="184"/>
      <c r="CO906" s="184"/>
      <c r="CP906" s="184"/>
      <c r="CQ906" s="184"/>
      <c r="CR906" s="184"/>
      <c r="CS906" s="184"/>
      <c r="CT906" s="184"/>
      <c r="CU906" s="184"/>
      <c r="CV906" s="184"/>
      <c r="CW906" s="184"/>
      <c r="CX906" s="184"/>
      <c r="CY906" s="184"/>
      <c r="CZ906" s="184"/>
      <c r="DA906" s="184"/>
      <c r="DB906" s="184"/>
      <c r="DC906" s="184"/>
      <c r="DD906" s="184"/>
      <c r="DE906" s="184"/>
      <c r="DF906" s="184"/>
      <c r="DG906" s="184"/>
      <c r="DH906" s="184"/>
      <c r="DI906" s="184"/>
      <c r="DJ906" s="184"/>
      <c r="DK906" s="184"/>
      <c r="DL906" s="184"/>
      <c r="DM906" s="184"/>
      <c r="DN906" s="184"/>
      <c r="DO906" s="184"/>
      <c r="DP906" s="184"/>
      <c r="DQ906" s="184"/>
      <c r="DR906" s="184"/>
      <c r="DS906" s="184"/>
      <c r="DT906" s="184"/>
      <c r="DU906" s="184"/>
      <c r="DV906" s="184"/>
      <c r="DW906" s="184"/>
      <c r="DX906" s="184"/>
      <c r="DY906" s="184"/>
      <c r="DZ906" s="184"/>
      <c r="EA906" s="184"/>
      <c r="EB906" s="184"/>
      <c r="EC906" s="184"/>
      <c r="ED906" s="184"/>
      <c r="EE906" s="184"/>
      <c r="EF906" s="184"/>
      <c r="EG906" s="184"/>
      <c r="EH906" s="184"/>
      <c r="EI906" s="184"/>
      <c r="EJ906" s="184"/>
      <c r="EK906" s="184"/>
      <c r="EL906" s="184"/>
      <c r="EM906" s="184"/>
      <c r="EN906" s="184"/>
      <c r="EO906" s="184"/>
      <c r="EP906" s="184"/>
      <c r="EQ906" s="184"/>
      <c r="ER906" s="184"/>
      <c r="ES906" s="184"/>
      <c r="ET906" s="184"/>
      <c r="EU906" s="184"/>
      <c r="EV906" s="184"/>
      <c r="EW906" s="184"/>
      <c r="EX906" s="184"/>
      <c r="EY906" s="184"/>
      <c r="EZ906" s="184"/>
      <c r="FA906" s="184"/>
      <c r="FB906" s="184"/>
      <c r="FC906" s="184"/>
      <c r="FD906" s="184"/>
      <c r="FE906" s="184"/>
      <c r="FF906" s="184"/>
      <c r="FG906" s="184"/>
      <c r="FH906" s="184"/>
      <c r="FI906" s="184"/>
      <c r="FJ906" s="184"/>
      <c r="FK906" s="184"/>
      <c r="FL906" s="184"/>
      <c r="FM906" s="184"/>
      <c r="FN906" s="184"/>
      <c r="FO906" s="184"/>
      <c r="FP906" s="184"/>
      <c r="FQ906" s="184"/>
      <c r="FR906" s="184"/>
      <c r="FS906" s="184"/>
      <c r="FT906" s="184"/>
      <c r="FU906" s="184"/>
      <c r="FV906" s="184"/>
      <c r="FW906" s="184"/>
      <c r="FX906" s="184"/>
      <c r="FY906" s="184"/>
      <c r="FZ906" s="184"/>
      <c r="GA906" s="184"/>
      <c r="GB906" s="184"/>
      <c r="GC906" s="184"/>
      <c r="GD906" s="184"/>
      <c r="GE906" s="184"/>
      <c r="GF906" s="184"/>
      <c r="GG906" s="184"/>
      <c r="GH906" s="184"/>
      <c r="GI906" s="184"/>
      <c r="GJ906" s="184"/>
      <c r="GK906" s="184"/>
      <c r="GL906" s="184"/>
      <c r="GM906" s="184"/>
      <c r="GN906" s="184"/>
      <c r="GO906" s="184"/>
      <c r="GP906" s="184"/>
      <c r="GQ906" s="184"/>
      <c r="GR906" s="184"/>
      <c r="GS906" s="184"/>
      <c r="GT906" s="184"/>
      <c r="GU906" s="184"/>
      <c r="GV906" s="184"/>
      <c r="GW906" s="184"/>
      <c r="GX906" s="184"/>
      <c r="GY906" s="184"/>
      <c r="GZ906" s="184"/>
      <c r="HA906" s="184"/>
      <c r="HB906" s="184"/>
      <c r="HC906" s="184"/>
      <c r="HD906" s="184"/>
      <c r="HE906" s="184"/>
      <c r="HF906" s="184"/>
      <c r="HG906" s="184"/>
      <c r="HH906" s="184"/>
      <c r="HI906" s="184"/>
      <c r="HJ906" s="184"/>
      <c r="HK906" s="578"/>
      <c r="HL906" s="185"/>
    </row>
    <row r="907" spans="1:220">
      <c r="A907" s="284"/>
      <c r="B907" s="285"/>
      <c r="C907" s="286"/>
      <c r="D907" s="287"/>
      <c r="E907" s="288"/>
      <c r="F907" s="289"/>
      <c r="G907" s="289"/>
      <c r="H907" s="289"/>
      <c r="I907" s="289"/>
      <c r="J907" s="289"/>
      <c r="K907" s="289"/>
      <c r="L907" s="289"/>
      <c r="M907" s="572"/>
      <c r="N907" s="572"/>
      <c r="O907" s="572"/>
      <c r="P907" s="572"/>
      <c r="Q907" s="572"/>
      <c r="R907" s="572"/>
      <c r="S907" s="184"/>
      <c r="T907" s="184"/>
      <c r="U907" s="184"/>
      <c r="V907" s="184"/>
      <c r="W907" s="184"/>
      <c r="X907" s="184"/>
      <c r="Y907" s="184"/>
      <c r="Z907" s="184"/>
      <c r="AA907" s="184"/>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c r="BB907" s="184"/>
      <c r="BC907" s="184"/>
      <c r="BD907" s="184"/>
      <c r="BE907" s="184"/>
      <c r="BF907" s="184"/>
      <c r="BG907" s="184"/>
      <c r="BH907" s="184"/>
      <c r="BI907" s="184"/>
      <c r="BJ907" s="184"/>
      <c r="BK907" s="184"/>
      <c r="BL907" s="184"/>
      <c r="BM907" s="184"/>
      <c r="BN907" s="184"/>
      <c r="BO907" s="184"/>
      <c r="BP907" s="184"/>
      <c r="BQ907" s="184"/>
      <c r="BR907" s="184"/>
      <c r="BS907" s="184"/>
      <c r="BT907" s="184"/>
      <c r="BU907" s="184"/>
      <c r="BV907" s="184"/>
      <c r="BW907" s="184"/>
      <c r="BX907" s="184"/>
      <c r="BY907" s="184"/>
      <c r="BZ907" s="184"/>
      <c r="CA907" s="184"/>
      <c r="CB907" s="184"/>
      <c r="CC907" s="184"/>
      <c r="CD907" s="184"/>
      <c r="CE907" s="184"/>
      <c r="CF907" s="184"/>
      <c r="CG907" s="184"/>
      <c r="CH907" s="184"/>
      <c r="CI907" s="184"/>
      <c r="CJ907" s="184"/>
      <c r="CK907" s="184"/>
      <c r="CL907" s="184"/>
      <c r="CM907" s="184"/>
      <c r="CN907" s="184"/>
      <c r="CO907" s="184"/>
      <c r="CP907" s="184"/>
      <c r="CQ907" s="184"/>
      <c r="CR907" s="184"/>
      <c r="CS907" s="184"/>
      <c r="CT907" s="184"/>
      <c r="CU907" s="184"/>
      <c r="CV907" s="184"/>
      <c r="CW907" s="184"/>
      <c r="CX907" s="184"/>
      <c r="CY907" s="184"/>
      <c r="CZ907" s="184"/>
      <c r="DA907" s="184"/>
      <c r="DB907" s="184"/>
      <c r="DC907" s="184"/>
      <c r="DD907" s="184"/>
      <c r="DE907" s="184"/>
      <c r="DF907" s="184"/>
      <c r="DG907" s="184"/>
      <c r="DH907" s="184"/>
      <c r="DI907" s="184"/>
      <c r="DJ907" s="184"/>
      <c r="DK907" s="184"/>
      <c r="DL907" s="184"/>
      <c r="DM907" s="184"/>
      <c r="DN907" s="184"/>
      <c r="DO907" s="184"/>
      <c r="DP907" s="184"/>
      <c r="DQ907" s="184"/>
      <c r="DR907" s="184"/>
      <c r="DS907" s="184"/>
      <c r="DT907" s="184"/>
      <c r="DU907" s="184"/>
      <c r="DV907" s="184"/>
      <c r="DW907" s="184"/>
      <c r="DX907" s="184"/>
      <c r="DY907" s="184"/>
      <c r="DZ907" s="184"/>
      <c r="EA907" s="184"/>
      <c r="EB907" s="184"/>
      <c r="EC907" s="184"/>
      <c r="ED907" s="184"/>
      <c r="EE907" s="184"/>
      <c r="EF907" s="184"/>
      <c r="EG907" s="184"/>
      <c r="EH907" s="184"/>
      <c r="EI907" s="184"/>
      <c r="EJ907" s="184"/>
      <c r="EK907" s="184"/>
      <c r="EL907" s="184"/>
      <c r="EM907" s="184"/>
      <c r="EN907" s="184"/>
      <c r="EO907" s="184"/>
      <c r="EP907" s="184"/>
      <c r="EQ907" s="184"/>
      <c r="ER907" s="184"/>
      <c r="ES907" s="184"/>
      <c r="ET907" s="184"/>
      <c r="EU907" s="184"/>
      <c r="EV907" s="184"/>
      <c r="EW907" s="184"/>
      <c r="EX907" s="184"/>
      <c r="EY907" s="184"/>
      <c r="EZ907" s="184"/>
      <c r="FA907" s="184"/>
      <c r="FB907" s="184"/>
      <c r="FC907" s="184"/>
      <c r="FD907" s="184"/>
      <c r="FE907" s="184"/>
      <c r="FF907" s="184"/>
      <c r="FG907" s="184"/>
      <c r="FH907" s="184"/>
      <c r="FI907" s="184"/>
      <c r="FJ907" s="184"/>
      <c r="FK907" s="184"/>
      <c r="FL907" s="184"/>
      <c r="FM907" s="184"/>
      <c r="FN907" s="184"/>
      <c r="FO907" s="184"/>
      <c r="FP907" s="184"/>
      <c r="FQ907" s="184"/>
      <c r="FR907" s="184"/>
      <c r="FS907" s="184"/>
      <c r="FT907" s="184"/>
      <c r="FU907" s="184"/>
      <c r="FV907" s="184"/>
      <c r="FW907" s="184"/>
      <c r="FX907" s="184"/>
      <c r="FY907" s="184"/>
      <c r="FZ907" s="184"/>
      <c r="GA907" s="184"/>
      <c r="GB907" s="184"/>
      <c r="GC907" s="184"/>
      <c r="GD907" s="184"/>
      <c r="GE907" s="184"/>
      <c r="GF907" s="184"/>
      <c r="GG907" s="184"/>
      <c r="GH907" s="184"/>
      <c r="GI907" s="184"/>
      <c r="GJ907" s="184"/>
      <c r="GK907" s="184"/>
      <c r="GL907" s="184"/>
      <c r="GM907" s="184"/>
      <c r="GN907" s="184"/>
      <c r="GO907" s="184"/>
      <c r="GP907" s="184"/>
      <c r="GQ907" s="184"/>
      <c r="GR907" s="184"/>
      <c r="GS907" s="184"/>
      <c r="GT907" s="184"/>
      <c r="GU907" s="184"/>
      <c r="GV907" s="184"/>
      <c r="GW907" s="184"/>
      <c r="GX907" s="184"/>
      <c r="GY907" s="184"/>
      <c r="GZ907" s="184"/>
      <c r="HA907" s="184"/>
      <c r="HB907" s="184"/>
      <c r="HC907" s="184"/>
      <c r="HD907" s="184"/>
      <c r="HE907" s="184"/>
      <c r="HF907" s="184"/>
      <c r="HG907" s="184"/>
      <c r="HH907" s="184"/>
      <c r="HI907" s="184"/>
      <c r="HJ907" s="184"/>
      <c r="HK907" s="578"/>
      <c r="HL907" s="185"/>
    </row>
    <row r="908" spans="1:220">
      <c r="A908" s="284"/>
      <c r="B908" s="285"/>
      <c r="C908" s="286"/>
      <c r="D908" s="287"/>
      <c r="E908" s="288"/>
      <c r="F908" s="289"/>
      <c r="G908" s="289"/>
      <c r="H908" s="289"/>
      <c r="I908" s="289"/>
      <c r="J908" s="289"/>
      <c r="K908" s="289"/>
      <c r="L908" s="289"/>
      <c r="M908" s="572"/>
      <c r="N908" s="572"/>
      <c r="O908" s="572"/>
      <c r="P908" s="572"/>
      <c r="Q908" s="572"/>
      <c r="R908" s="572"/>
      <c r="S908" s="184"/>
      <c r="T908" s="184"/>
      <c r="U908" s="184"/>
      <c r="V908" s="184"/>
      <c r="W908" s="184"/>
      <c r="X908" s="184"/>
      <c r="Y908" s="184"/>
      <c r="Z908" s="184"/>
      <c r="AA908" s="184"/>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c r="BB908" s="184"/>
      <c r="BC908" s="184"/>
      <c r="BD908" s="184"/>
      <c r="BE908" s="184"/>
      <c r="BF908" s="184"/>
      <c r="BG908" s="184"/>
      <c r="BH908" s="184"/>
      <c r="BI908" s="184"/>
      <c r="BJ908" s="184"/>
      <c r="BK908" s="184"/>
      <c r="BL908" s="184"/>
      <c r="BM908" s="184"/>
      <c r="BN908" s="184"/>
      <c r="BO908" s="184"/>
      <c r="BP908" s="184"/>
      <c r="BQ908" s="184"/>
      <c r="BR908" s="184"/>
      <c r="BS908" s="184"/>
      <c r="BT908" s="184"/>
      <c r="BU908" s="184"/>
      <c r="BV908" s="184"/>
      <c r="BW908" s="184"/>
      <c r="BX908" s="184"/>
      <c r="BY908" s="184"/>
      <c r="BZ908" s="184"/>
      <c r="CA908" s="184"/>
      <c r="CB908" s="184"/>
      <c r="CC908" s="184"/>
      <c r="CD908" s="184"/>
      <c r="CE908" s="184"/>
      <c r="CF908" s="184"/>
      <c r="CG908" s="184"/>
      <c r="CH908" s="184"/>
      <c r="CI908" s="184"/>
      <c r="CJ908" s="184"/>
      <c r="CK908" s="184"/>
      <c r="CL908" s="184"/>
      <c r="CM908" s="184"/>
      <c r="CN908" s="184"/>
      <c r="CO908" s="184"/>
      <c r="CP908" s="184"/>
      <c r="CQ908" s="184"/>
      <c r="CR908" s="184"/>
      <c r="CS908" s="184"/>
      <c r="CT908" s="184"/>
      <c r="CU908" s="184"/>
      <c r="CV908" s="184"/>
      <c r="CW908" s="184"/>
      <c r="CX908" s="184"/>
      <c r="CY908" s="184"/>
      <c r="CZ908" s="184"/>
      <c r="DA908" s="184"/>
      <c r="DB908" s="184"/>
      <c r="DC908" s="184"/>
      <c r="DD908" s="184"/>
      <c r="DE908" s="184"/>
      <c r="DF908" s="184"/>
      <c r="DG908" s="184"/>
      <c r="DH908" s="184"/>
      <c r="DI908" s="184"/>
      <c r="DJ908" s="184"/>
      <c r="DK908" s="184"/>
      <c r="DL908" s="184"/>
      <c r="DM908" s="184"/>
      <c r="DN908" s="184"/>
      <c r="DO908" s="184"/>
      <c r="DP908" s="184"/>
      <c r="DQ908" s="184"/>
      <c r="DR908" s="184"/>
      <c r="DS908" s="184"/>
      <c r="DT908" s="184"/>
      <c r="DU908" s="184"/>
      <c r="DV908" s="184"/>
      <c r="DW908" s="184"/>
      <c r="DX908" s="184"/>
      <c r="DY908" s="184"/>
      <c r="DZ908" s="184"/>
      <c r="EA908" s="184"/>
      <c r="EB908" s="184"/>
      <c r="EC908" s="184"/>
      <c r="ED908" s="184"/>
      <c r="EE908" s="184"/>
      <c r="EF908" s="184"/>
      <c r="EG908" s="184"/>
      <c r="EH908" s="184"/>
      <c r="EI908" s="184"/>
      <c r="EJ908" s="184"/>
      <c r="EK908" s="184"/>
      <c r="EL908" s="184"/>
      <c r="EM908" s="184"/>
      <c r="EN908" s="184"/>
      <c r="EO908" s="184"/>
      <c r="EP908" s="184"/>
      <c r="EQ908" s="184"/>
      <c r="ER908" s="184"/>
      <c r="ES908" s="184"/>
      <c r="ET908" s="184"/>
      <c r="EU908" s="184"/>
      <c r="EV908" s="184"/>
      <c r="EW908" s="184"/>
      <c r="EX908" s="184"/>
      <c r="EY908" s="184"/>
      <c r="EZ908" s="184"/>
      <c r="FA908" s="184"/>
      <c r="FB908" s="184"/>
      <c r="FC908" s="184"/>
      <c r="FD908" s="184"/>
      <c r="FE908" s="184"/>
      <c r="FF908" s="184"/>
      <c r="FG908" s="184"/>
      <c r="FH908" s="184"/>
      <c r="FI908" s="184"/>
      <c r="FJ908" s="184"/>
      <c r="FK908" s="184"/>
      <c r="FL908" s="184"/>
      <c r="FM908" s="184"/>
      <c r="FN908" s="184"/>
      <c r="FO908" s="184"/>
      <c r="FP908" s="184"/>
      <c r="FQ908" s="184"/>
      <c r="FR908" s="184"/>
      <c r="FS908" s="184"/>
      <c r="FT908" s="184"/>
      <c r="FU908" s="184"/>
      <c r="FV908" s="184"/>
      <c r="FW908" s="184"/>
      <c r="FX908" s="184"/>
      <c r="FY908" s="184"/>
      <c r="FZ908" s="184"/>
      <c r="GA908" s="184"/>
      <c r="GB908" s="184"/>
      <c r="GC908" s="184"/>
      <c r="GD908" s="184"/>
      <c r="GE908" s="184"/>
      <c r="GF908" s="184"/>
      <c r="GG908" s="184"/>
      <c r="GH908" s="184"/>
      <c r="GI908" s="184"/>
      <c r="GJ908" s="184"/>
      <c r="GK908" s="184"/>
      <c r="GL908" s="184"/>
      <c r="GM908" s="184"/>
      <c r="GN908" s="184"/>
      <c r="GO908" s="184"/>
      <c r="GP908" s="184"/>
      <c r="GQ908" s="184"/>
      <c r="GR908" s="184"/>
      <c r="GS908" s="184"/>
      <c r="GT908" s="184"/>
      <c r="GU908" s="184"/>
      <c r="GV908" s="184"/>
      <c r="GW908" s="184"/>
      <c r="GX908" s="184"/>
      <c r="GY908" s="184"/>
      <c r="GZ908" s="184"/>
      <c r="HA908" s="184"/>
      <c r="HB908" s="184"/>
      <c r="HC908" s="184"/>
      <c r="HD908" s="184"/>
      <c r="HE908" s="184"/>
      <c r="HF908" s="184"/>
      <c r="HG908" s="184"/>
      <c r="HH908" s="184"/>
      <c r="HI908" s="184"/>
      <c r="HJ908" s="184"/>
      <c r="HK908" s="578"/>
      <c r="HL908" s="185"/>
    </row>
    <row r="909" spans="1:220">
      <c r="A909" s="284"/>
      <c r="B909" s="285"/>
      <c r="C909" s="286"/>
      <c r="D909" s="287"/>
      <c r="E909" s="288"/>
      <c r="F909" s="289"/>
      <c r="G909" s="289"/>
      <c r="H909" s="289"/>
      <c r="I909" s="289"/>
      <c r="J909" s="289"/>
      <c r="K909" s="289"/>
      <c r="L909" s="289"/>
      <c r="M909" s="572"/>
      <c r="N909" s="572"/>
      <c r="O909" s="572"/>
      <c r="P909" s="572"/>
      <c r="Q909" s="572"/>
      <c r="R909" s="572"/>
      <c r="S909" s="184"/>
      <c r="T909" s="184"/>
      <c r="U909" s="184"/>
      <c r="V909" s="184"/>
      <c r="W909" s="184"/>
      <c r="X909" s="184"/>
      <c r="Y909" s="184"/>
      <c r="Z909" s="184"/>
      <c r="AA909" s="184"/>
      <c r="AB909" s="184"/>
      <c r="AC909" s="184"/>
      <c r="AD909" s="184"/>
      <c r="AE909" s="184"/>
      <c r="AF909" s="184"/>
      <c r="AG909" s="184"/>
      <c r="AH909" s="184"/>
      <c r="AI909" s="184"/>
      <c r="AJ909" s="184"/>
      <c r="AK909" s="184"/>
      <c r="AL909" s="184"/>
      <c r="AM909" s="184"/>
      <c r="AN909" s="184"/>
      <c r="AO909" s="184"/>
      <c r="AP909" s="184"/>
      <c r="AQ909" s="184"/>
      <c r="AR909" s="184"/>
      <c r="AS909" s="184"/>
      <c r="AT909" s="184"/>
      <c r="AU909" s="184"/>
      <c r="AV909" s="184"/>
      <c r="AW909" s="184"/>
      <c r="AX909" s="184"/>
      <c r="AY909" s="184"/>
      <c r="AZ909" s="184"/>
      <c r="BA909" s="184"/>
      <c r="BB909" s="184"/>
      <c r="BC909" s="184"/>
      <c r="BD909" s="184"/>
      <c r="BE909" s="184"/>
      <c r="BF909" s="184"/>
      <c r="BG909" s="184"/>
      <c r="BH909" s="184"/>
      <c r="BI909" s="184"/>
      <c r="BJ909" s="184"/>
      <c r="BK909" s="184"/>
      <c r="BL909" s="184"/>
      <c r="BM909" s="184"/>
      <c r="BN909" s="184"/>
      <c r="BO909" s="184"/>
      <c r="BP909" s="184"/>
      <c r="BQ909" s="184"/>
      <c r="BR909" s="184"/>
      <c r="BS909" s="184"/>
      <c r="BT909" s="184"/>
      <c r="BU909" s="184"/>
      <c r="BV909" s="184"/>
      <c r="BW909" s="184"/>
      <c r="BX909" s="184"/>
      <c r="BY909" s="184"/>
      <c r="BZ909" s="184"/>
      <c r="CA909" s="184"/>
      <c r="CB909" s="184"/>
      <c r="CC909" s="184"/>
      <c r="CD909" s="184"/>
      <c r="CE909" s="184"/>
      <c r="CF909" s="184"/>
      <c r="CG909" s="184"/>
      <c r="CH909" s="184"/>
      <c r="CI909" s="184"/>
      <c r="CJ909" s="184"/>
      <c r="CK909" s="184"/>
      <c r="CL909" s="184"/>
      <c r="CM909" s="184"/>
      <c r="CN909" s="184"/>
      <c r="CO909" s="184"/>
      <c r="CP909" s="184"/>
      <c r="CQ909" s="184"/>
      <c r="CR909" s="184"/>
      <c r="CS909" s="184"/>
      <c r="CT909" s="184"/>
      <c r="CU909" s="184"/>
      <c r="CV909" s="184"/>
      <c r="CW909" s="184"/>
      <c r="CX909" s="184"/>
      <c r="CY909" s="184"/>
      <c r="CZ909" s="184"/>
      <c r="DA909" s="184"/>
      <c r="DB909" s="184"/>
      <c r="DC909" s="184"/>
      <c r="DD909" s="184"/>
      <c r="DE909" s="184"/>
      <c r="DF909" s="184"/>
      <c r="DG909" s="184"/>
      <c r="DH909" s="184"/>
      <c r="DI909" s="184"/>
      <c r="DJ909" s="184"/>
      <c r="DK909" s="184"/>
      <c r="DL909" s="184"/>
      <c r="DM909" s="184"/>
      <c r="DN909" s="184"/>
      <c r="DO909" s="184"/>
      <c r="DP909" s="184"/>
      <c r="DQ909" s="184"/>
      <c r="DR909" s="184"/>
      <c r="DS909" s="184"/>
      <c r="DT909" s="184"/>
      <c r="DU909" s="184"/>
      <c r="DV909" s="184"/>
      <c r="DW909" s="184"/>
      <c r="DX909" s="184"/>
      <c r="DY909" s="184"/>
      <c r="DZ909" s="184"/>
      <c r="EA909" s="184"/>
      <c r="EB909" s="184"/>
      <c r="EC909" s="184"/>
      <c r="ED909" s="184"/>
      <c r="EE909" s="184"/>
      <c r="EF909" s="184"/>
      <c r="EG909" s="184"/>
      <c r="EH909" s="184"/>
      <c r="EI909" s="184"/>
      <c r="EJ909" s="184"/>
      <c r="EK909" s="184"/>
      <c r="EL909" s="184"/>
      <c r="EM909" s="184"/>
      <c r="EN909" s="184"/>
      <c r="EO909" s="184"/>
      <c r="EP909" s="184"/>
      <c r="EQ909" s="184"/>
      <c r="ER909" s="184"/>
      <c r="ES909" s="184"/>
      <c r="ET909" s="184"/>
      <c r="EU909" s="184"/>
      <c r="EV909" s="184"/>
      <c r="EW909" s="184"/>
      <c r="EX909" s="184"/>
      <c r="EY909" s="184"/>
      <c r="EZ909" s="184"/>
      <c r="FA909" s="184"/>
      <c r="FB909" s="184"/>
      <c r="FC909" s="184"/>
      <c r="FD909" s="184"/>
      <c r="FE909" s="184"/>
      <c r="FF909" s="184"/>
      <c r="FG909" s="184"/>
      <c r="FH909" s="184"/>
      <c r="FI909" s="184"/>
      <c r="FJ909" s="184"/>
      <c r="FK909" s="184"/>
      <c r="FL909" s="184"/>
      <c r="FM909" s="184"/>
      <c r="FN909" s="184"/>
      <c r="FO909" s="184"/>
      <c r="FP909" s="184"/>
      <c r="FQ909" s="184"/>
      <c r="FR909" s="184"/>
      <c r="FS909" s="184"/>
      <c r="FT909" s="184"/>
      <c r="FU909" s="184"/>
      <c r="FV909" s="184"/>
      <c r="FW909" s="184"/>
      <c r="FX909" s="184"/>
      <c r="FY909" s="184"/>
      <c r="FZ909" s="184"/>
      <c r="GA909" s="184"/>
      <c r="GB909" s="184"/>
      <c r="GC909" s="184"/>
      <c r="GD909" s="184"/>
      <c r="GE909" s="184"/>
      <c r="GF909" s="184"/>
      <c r="GG909" s="184"/>
      <c r="GH909" s="184"/>
      <c r="GI909" s="184"/>
      <c r="GJ909" s="184"/>
      <c r="GK909" s="184"/>
      <c r="GL909" s="184"/>
      <c r="GM909" s="184"/>
      <c r="GN909" s="184"/>
      <c r="GO909" s="184"/>
      <c r="GP909" s="184"/>
      <c r="GQ909" s="184"/>
      <c r="GR909" s="184"/>
      <c r="GS909" s="184"/>
      <c r="GT909" s="184"/>
      <c r="GU909" s="184"/>
      <c r="GV909" s="184"/>
      <c r="GW909" s="184"/>
      <c r="GX909" s="184"/>
      <c r="GY909" s="184"/>
      <c r="GZ909" s="184"/>
      <c r="HA909" s="184"/>
      <c r="HB909" s="184"/>
      <c r="HC909" s="184"/>
      <c r="HD909" s="184"/>
      <c r="HE909" s="184"/>
      <c r="HF909" s="184"/>
      <c r="HG909" s="184"/>
      <c r="HH909" s="184"/>
      <c r="HI909" s="184"/>
      <c r="HJ909" s="184"/>
      <c r="HK909" s="578"/>
      <c r="HL909" s="185"/>
    </row>
    <row r="910" spans="1:220">
      <c r="A910" s="284"/>
      <c r="B910" s="285"/>
      <c r="C910" s="286"/>
      <c r="D910" s="287"/>
      <c r="E910" s="288"/>
      <c r="F910" s="289"/>
      <c r="G910" s="289"/>
      <c r="H910" s="289"/>
      <c r="I910" s="289"/>
      <c r="J910" s="289"/>
      <c r="K910" s="289"/>
      <c r="L910" s="289"/>
      <c r="M910" s="572"/>
      <c r="N910" s="572"/>
      <c r="O910" s="572"/>
      <c r="P910" s="572"/>
      <c r="Q910" s="572"/>
      <c r="R910" s="572"/>
      <c r="S910" s="184"/>
      <c r="T910" s="184"/>
      <c r="U910" s="184"/>
      <c r="V910" s="184"/>
      <c r="W910" s="184"/>
      <c r="X910" s="184"/>
      <c r="Y910" s="184"/>
      <c r="Z910" s="184"/>
      <c r="AA910" s="184"/>
      <c r="AB910" s="184"/>
      <c r="AC910" s="184"/>
      <c r="AD910" s="184"/>
      <c r="AE910" s="184"/>
      <c r="AF910" s="184"/>
      <c r="AG910" s="184"/>
      <c r="AH910" s="184"/>
      <c r="AI910" s="184"/>
      <c r="AJ910" s="184"/>
      <c r="AK910" s="184"/>
      <c r="AL910" s="184"/>
      <c r="AM910" s="184"/>
      <c r="AN910" s="184"/>
      <c r="AO910" s="184"/>
      <c r="AP910" s="184"/>
      <c r="AQ910" s="184"/>
      <c r="AR910" s="184"/>
      <c r="AS910" s="184"/>
      <c r="AT910" s="184"/>
      <c r="AU910" s="184"/>
      <c r="AV910" s="184"/>
      <c r="AW910" s="184"/>
      <c r="AX910" s="184"/>
      <c r="AY910" s="184"/>
      <c r="AZ910" s="184"/>
      <c r="BA910" s="184"/>
      <c r="BB910" s="184"/>
      <c r="BC910" s="184"/>
      <c r="BD910" s="184"/>
      <c r="BE910" s="184"/>
      <c r="BF910" s="184"/>
      <c r="BG910" s="184"/>
      <c r="BH910" s="184"/>
      <c r="BI910" s="184"/>
      <c r="BJ910" s="184"/>
      <c r="BK910" s="184"/>
      <c r="BL910" s="184"/>
      <c r="BM910" s="184"/>
      <c r="BN910" s="184"/>
      <c r="BO910" s="184"/>
      <c r="BP910" s="184"/>
      <c r="BQ910" s="184"/>
      <c r="BR910" s="184"/>
      <c r="BS910" s="184"/>
      <c r="BT910" s="184"/>
      <c r="BU910" s="184"/>
      <c r="BV910" s="184"/>
      <c r="BW910" s="184"/>
      <c r="BX910" s="184"/>
      <c r="BY910" s="184"/>
      <c r="BZ910" s="184"/>
      <c r="CA910" s="184"/>
      <c r="CB910" s="184"/>
      <c r="CC910" s="184"/>
      <c r="CD910" s="184"/>
      <c r="CE910" s="184"/>
      <c r="CF910" s="184"/>
      <c r="CG910" s="184"/>
      <c r="CH910" s="184"/>
      <c r="CI910" s="184"/>
      <c r="CJ910" s="184"/>
      <c r="CK910" s="184"/>
      <c r="CL910" s="184"/>
      <c r="CM910" s="184"/>
      <c r="CN910" s="184"/>
      <c r="CO910" s="184"/>
      <c r="CP910" s="184"/>
      <c r="CQ910" s="184"/>
      <c r="CR910" s="184"/>
      <c r="CS910" s="184"/>
      <c r="CT910" s="184"/>
      <c r="CU910" s="184"/>
      <c r="CV910" s="184"/>
      <c r="CW910" s="184"/>
      <c r="CX910" s="184"/>
      <c r="CY910" s="184"/>
      <c r="CZ910" s="184"/>
      <c r="DA910" s="184"/>
      <c r="DB910" s="184"/>
      <c r="DC910" s="184"/>
      <c r="DD910" s="184"/>
      <c r="DE910" s="184"/>
      <c r="DF910" s="184"/>
      <c r="DG910" s="184"/>
      <c r="DH910" s="184"/>
      <c r="DI910" s="184"/>
      <c r="DJ910" s="184"/>
      <c r="DK910" s="184"/>
      <c r="DL910" s="184"/>
      <c r="DM910" s="184"/>
      <c r="DN910" s="184"/>
      <c r="DO910" s="184"/>
      <c r="DP910" s="184"/>
      <c r="DQ910" s="184"/>
      <c r="DR910" s="184"/>
      <c r="DS910" s="184"/>
      <c r="DT910" s="184"/>
      <c r="DU910" s="184"/>
      <c r="DV910" s="184"/>
      <c r="DW910" s="184"/>
      <c r="DX910" s="184"/>
      <c r="DY910" s="184"/>
      <c r="DZ910" s="184"/>
      <c r="EA910" s="184"/>
      <c r="EB910" s="184"/>
      <c r="EC910" s="184"/>
      <c r="ED910" s="184"/>
      <c r="EE910" s="184"/>
      <c r="EF910" s="184"/>
      <c r="EG910" s="184"/>
      <c r="EH910" s="184"/>
      <c r="EI910" s="184"/>
      <c r="EJ910" s="184"/>
      <c r="EK910" s="184"/>
      <c r="EL910" s="184"/>
      <c r="EM910" s="184"/>
      <c r="EN910" s="184"/>
      <c r="EO910" s="184"/>
      <c r="EP910" s="184"/>
      <c r="EQ910" s="184"/>
      <c r="ER910" s="184"/>
      <c r="ES910" s="184"/>
      <c r="ET910" s="184"/>
      <c r="EU910" s="184"/>
      <c r="EV910" s="184"/>
      <c r="EW910" s="184"/>
      <c r="EX910" s="184"/>
      <c r="EY910" s="184"/>
      <c r="EZ910" s="184"/>
      <c r="FA910" s="184"/>
      <c r="FB910" s="184"/>
      <c r="FC910" s="184"/>
      <c r="FD910" s="184"/>
      <c r="FE910" s="184"/>
      <c r="FF910" s="184"/>
      <c r="FG910" s="184"/>
      <c r="FH910" s="184"/>
      <c r="FI910" s="184"/>
      <c r="FJ910" s="184"/>
      <c r="FK910" s="184"/>
      <c r="FL910" s="184"/>
      <c r="FM910" s="184"/>
      <c r="FN910" s="184"/>
      <c r="FO910" s="184"/>
      <c r="FP910" s="184"/>
      <c r="FQ910" s="184"/>
      <c r="FR910" s="184"/>
      <c r="FS910" s="184"/>
      <c r="FT910" s="184"/>
      <c r="FU910" s="184"/>
      <c r="FV910" s="184"/>
      <c r="FW910" s="184"/>
      <c r="FX910" s="184"/>
      <c r="FY910" s="184"/>
      <c r="FZ910" s="184"/>
      <c r="GA910" s="184"/>
      <c r="GB910" s="184"/>
      <c r="GC910" s="184"/>
      <c r="GD910" s="184"/>
      <c r="GE910" s="184"/>
      <c r="GF910" s="184"/>
      <c r="GG910" s="184"/>
      <c r="GH910" s="184"/>
      <c r="GI910" s="184"/>
      <c r="GJ910" s="184"/>
      <c r="GK910" s="184"/>
      <c r="GL910" s="184"/>
      <c r="GM910" s="184"/>
      <c r="GN910" s="184"/>
      <c r="GO910" s="184"/>
      <c r="GP910" s="184"/>
      <c r="GQ910" s="184"/>
      <c r="GR910" s="184"/>
      <c r="GS910" s="184"/>
      <c r="GT910" s="184"/>
      <c r="GU910" s="184"/>
      <c r="GV910" s="184"/>
      <c r="GW910" s="184"/>
      <c r="GX910" s="184"/>
      <c r="GY910" s="184"/>
      <c r="GZ910" s="184"/>
      <c r="HA910" s="184"/>
      <c r="HB910" s="184"/>
      <c r="HC910" s="184"/>
      <c r="HD910" s="184"/>
      <c r="HE910" s="184"/>
      <c r="HF910" s="184"/>
      <c r="HG910" s="184"/>
      <c r="HH910" s="184"/>
      <c r="HI910" s="184"/>
      <c r="HJ910" s="184"/>
      <c r="HK910" s="578"/>
      <c r="HL910" s="185"/>
    </row>
    <row r="911" spans="1:220">
      <c r="A911" s="284"/>
      <c r="B911" s="285"/>
      <c r="C911" s="286"/>
      <c r="D911" s="287"/>
      <c r="E911" s="288"/>
      <c r="F911" s="289"/>
      <c r="G911" s="289"/>
      <c r="H911" s="289"/>
      <c r="I911" s="289"/>
      <c r="J911" s="289"/>
      <c r="K911" s="289"/>
      <c r="L911" s="289"/>
      <c r="M911" s="572"/>
      <c r="N911" s="572"/>
      <c r="O911" s="572"/>
      <c r="P911" s="572"/>
      <c r="Q911" s="572"/>
      <c r="R911" s="572"/>
      <c r="S911" s="184"/>
      <c r="T911" s="184"/>
      <c r="U911" s="184"/>
      <c r="V911" s="184"/>
      <c r="W911" s="184"/>
      <c r="X911" s="184"/>
      <c r="Y911" s="184"/>
      <c r="Z911" s="184"/>
      <c r="AA911" s="184"/>
      <c r="AB911" s="184"/>
      <c r="AC911" s="184"/>
      <c r="AD911" s="184"/>
      <c r="AE911" s="184"/>
      <c r="AF911" s="184"/>
      <c r="AG911" s="184"/>
      <c r="AH911" s="184"/>
      <c r="AI911" s="184"/>
      <c r="AJ911" s="184"/>
      <c r="AK911" s="184"/>
      <c r="AL911" s="184"/>
      <c r="AM911" s="184"/>
      <c r="AN911" s="184"/>
      <c r="AO911" s="184"/>
      <c r="AP911" s="184"/>
      <c r="AQ911" s="184"/>
      <c r="AR911" s="184"/>
      <c r="AS911" s="184"/>
      <c r="AT911" s="184"/>
      <c r="AU911" s="184"/>
      <c r="AV911" s="184"/>
      <c r="AW911" s="184"/>
      <c r="AX911" s="184"/>
      <c r="AY911" s="184"/>
      <c r="AZ911" s="184"/>
      <c r="BA911" s="184"/>
      <c r="BB911" s="184"/>
      <c r="BC911" s="184"/>
      <c r="BD911" s="184"/>
      <c r="BE911" s="184"/>
      <c r="BF911" s="184"/>
      <c r="BG911" s="184"/>
      <c r="BH911" s="184"/>
      <c r="BI911" s="184"/>
      <c r="BJ911" s="184"/>
      <c r="BK911" s="184"/>
      <c r="BL911" s="184"/>
      <c r="BM911" s="184"/>
      <c r="BN911" s="184"/>
      <c r="BO911" s="184"/>
      <c r="BP911" s="184"/>
      <c r="BQ911" s="184"/>
      <c r="BR911" s="184"/>
      <c r="BS911" s="184"/>
      <c r="BT911" s="184"/>
      <c r="BU911" s="184"/>
      <c r="BV911" s="184"/>
      <c r="BW911" s="184"/>
      <c r="BX911" s="184"/>
      <c r="BY911" s="184"/>
      <c r="BZ911" s="184"/>
      <c r="CA911" s="184"/>
      <c r="CB911" s="184"/>
      <c r="CC911" s="184"/>
      <c r="CD911" s="184"/>
      <c r="CE911" s="184"/>
      <c r="CF911" s="184"/>
      <c r="CG911" s="184"/>
      <c r="CH911" s="184"/>
      <c r="CI911" s="184"/>
      <c r="CJ911" s="184"/>
      <c r="CK911" s="184"/>
      <c r="CL911" s="184"/>
      <c r="CM911" s="184"/>
      <c r="CN911" s="184"/>
      <c r="CO911" s="184"/>
      <c r="CP911" s="184"/>
      <c r="CQ911" s="184"/>
      <c r="CR911" s="184"/>
      <c r="CS911" s="184"/>
      <c r="CT911" s="184"/>
      <c r="CU911" s="184"/>
      <c r="CV911" s="184"/>
      <c r="CW911" s="184"/>
      <c r="CX911" s="184"/>
      <c r="CY911" s="184"/>
      <c r="CZ911" s="184"/>
      <c r="DA911" s="184"/>
      <c r="DB911" s="184"/>
      <c r="DC911" s="184"/>
      <c r="DD911" s="184"/>
      <c r="DE911" s="184"/>
      <c r="DF911" s="184"/>
      <c r="DG911" s="184"/>
      <c r="DH911" s="184"/>
      <c r="DI911" s="184"/>
      <c r="DJ911" s="184"/>
      <c r="DK911" s="184"/>
      <c r="DL911" s="184"/>
      <c r="DM911" s="184"/>
      <c r="DN911" s="184"/>
      <c r="DO911" s="184"/>
      <c r="DP911" s="184"/>
      <c r="DQ911" s="184"/>
      <c r="DR911" s="184"/>
      <c r="DS911" s="184"/>
      <c r="DT911" s="184"/>
      <c r="DU911" s="184"/>
      <c r="DV911" s="184"/>
      <c r="DW911" s="184"/>
      <c r="DX911" s="184"/>
      <c r="DY911" s="184"/>
      <c r="DZ911" s="184"/>
      <c r="EA911" s="184"/>
      <c r="EB911" s="184"/>
      <c r="EC911" s="184"/>
      <c r="ED911" s="184"/>
      <c r="EE911" s="184"/>
      <c r="EF911" s="184"/>
      <c r="EG911" s="184"/>
      <c r="EH911" s="184"/>
      <c r="EI911" s="184"/>
      <c r="EJ911" s="184"/>
      <c r="EK911" s="184"/>
      <c r="EL911" s="184"/>
      <c r="EM911" s="184"/>
      <c r="EN911" s="184"/>
      <c r="EO911" s="184"/>
      <c r="EP911" s="184"/>
      <c r="EQ911" s="184"/>
      <c r="ER911" s="184"/>
      <c r="ES911" s="184"/>
      <c r="ET911" s="184"/>
      <c r="EU911" s="184"/>
      <c r="EV911" s="184"/>
      <c r="EW911" s="184"/>
      <c r="EX911" s="184"/>
      <c r="EY911" s="184"/>
      <c r="EZ911" s="184"/>
      <c r="FA911" s="184"/>
      <c r="FB911" s="184"/>
      <c r="FC911" s="184"/>
      <c r="FD911" s="184"/>
      <c r="FE911" s="184"/>
      <c r="FF911" s="184"/>
      <c r="FG911" s="184"/>
      <c r="FH911" s="184"/>
      <c r="FI911" s="184"/>
      <c r="FJ911" s="184"/>
      <c r="FK911" s="184"/>
      <c r="FL911" s="184"/>
      <c r="FM911" s="184"/>
      <c r="FN911" s="184"/>
      <c r="FO911" s="184"/>
      <c r="FP911" s="184"/>
      <c r="FQ911" s="184"/>
      <c r="FR911" s="184"/>
      <c r="FS911" s="184"/>
      <c r="FT911" s="184"/>
      <c r="FU911" s="184"/>
      <c r="FV911" s="184"/>
      <c r="FW911" s="184"/>
      <c r="FX911" s="184"/>
      <c r="FY911" s="184"/>
      <c r="FZ911" s="184"/>
      <c r="GA911" s="184"/>
      <c r="GB911" s="184"/>
      <c r="GC911" s="184"/>
      <c r="GD911" s="184"/>
      <c r="GE911" s="184"/>
      <c r="GF911" s="184"/>
      <c r="GG911" s="184"/>
      <c r="GH911" s="184"/>
      <c r="GI911" s="184"/>
      <c r="GJ911" s="184"/>
      <c r="GK911" s="184"/>
      <c r="GL911" s="184"/>
      <c r="GM911" s="184"/>
      <c r="GN911" s="184"/>
      <c r="GO911" s="184"/>
      <c r="GP911" s="184"/>
      <c r="GQ911" s="184"/>
      <c r="GR911" s="184"/>
      <c r="GS911" s="184"/>
      <c r="GT911" s="184"/>
      <c r="GU911" s="184"/>
      <c r="GV911" s="184"/>
      <c r="GW911" s="184"/>
      <c r="GX911" s="184"/>
      <c r="GY911" s="184"/>
      <c r="GZ911" s="184"/>
      <c r="HA911" s="184"/>
      <c r="HB911" s="184"/>
      <c r="HC911" s="184"/>
      <c r="HD911" s="184"/>
      <c r="HE911" s="184"/>
      <c r="HF911" s="184"/>
      <c r="HG911" s="184"/>
      <c r="HH911" s="184"/>
      <c r="HI911" s="184"/>
      <c r="HJ911" s="184"/>
      <c r="HK911" s="578"/>
      <c r="HL911" s="185"/>
    </row>
    <row r="912" spans="1:220">
      <c r="A912" s="284"/>
      <c r="B912" s="285"/>
      <c r="C912" s="286"/>
      <c r="D912" s="287"/>
      <c r="E912" s="288"/>
      <c r="F912" s="289"/>
      <c r="G912" s="289"/>
      <c r="H912" s="289"/>
      <c r="I912" s="289"/>
      <c r="J912" s="289"/>
      <c r="K912" s="289"/>
      <c r="L912" s="289"/>
      <c r="M912" s="572"/>
      <c r="N912" s="572"/>
      <c r="O912" s="572"/>
      <c r="P912" s="572"/>
      <c r="Q912" s="572"/>
      <c r="R912" s="572"/>
      <c r="S912" s="184"/>
      <c r="T912" s="184"/>
      <c r="U912" s="184"/>
      <c r="V912" s="184"/>
      <c r="W912" s="184"/>
      <c r="X912" s="184"/>
      <c r="Y912" s="184"/>
      <c r="Z912" s="184"/>
      <c r="AA912" s="184"/>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c r="BB912" s="184"/>
      <c r="BC912" s="184"/>
      <c r="BD912" s="184"/>
      <c r="BE912" s="184"/>
      <c r="BF912" s="184"/>
      <c r="BG912" s="184"/>
      <c r="BH912" s="184"/>
      <c r="BI912" s="184"/>
      <c r="BJ912" s="184"/>
      <c r="BK912" s="184"/>
      <c r="BL912" s="184"/>
      <c r="BM912" s="184"/>
      <c r="BN912" s="184"/>
      <c r="BO912" s="184"/>
      <c r="BP912" s="184"/>
      <c r="BQ912" s="184"/>
      <c r="BR912" s="184"/>
      <c r="BS912" s="184"/>
      <c r="BT912" s="184"/>
      <c r="BU912" s="184"/>
      <c r="BV912" s="184"/>
      <c r="BW912" s="184"/>
      <c r="BX912" s="184"/>
      <c r="BY912" s="184"/>
      <c r="BZ912" s="184"/>
      <c r="CA912" s="184"/>
      <c r="CB912" s="184"/>
      <c r="CC912" s="184"/>
      <c r="CD912" s="184"/>
      <c r="CE912" s="184"/>
      <c r="CF912" s="184"/>
      <c r="CG912" s="184"/>
      <c r="CH912" s="184"/>
      <c r="CI912" s="184"/>
      <c r="CJ912" s="184"/>
      <c r="CK912" s="184"/>
      <c r="CL912" s="184"/>
      <c r="CM912" s="184"/>
      <c r="CN912" s="184"/>
      <c r="CO912" s="184"/>
      <c r="CP912" s="184"/>
      <c r="CQ912" s="184"/>
      <c r="CR912" s="184"/>
      <c r="CS912" s="184"/>
      <c r="CT912" s="184"/>
      <c r="CU912" s="184"/>
      <c r="CV912" s="184"/>
      <c r="CW912" s="184"/>
      <c r="CX912" s="184"/>
      <c r="CY912" s="184"/>
      <c r="CZ912" s="184"/>
      <c r="DA912" s="184"/>
      <c r="DB912" s="184"/>
      <c r="DC912" s="184"/>
      <c r="DD912" s="184"/>
      <c r="DE912" s="184"/>
      <c r="DF912" s="184"/>
      <c r="DG912" s="184"/>
      <c r="DH912" s="184"/>
      <c r="DI912" s="184"/>
      <c r="DJ912" s="184"/>
      <c r="DK912" s="184"/>
      <c r="DL912" s="184"/>
      <c r="DM912" s="184"/>
      <c r="DN912" s="184"/>
      <c r="DO912" s="184"/>
      <c r="DP912" s="184"/>
      <c r="DQ912" s="184"/>
      <c r="DR912" s="184"/>
      <c r="DS912" s="184"/>
      <c r="DT912" s="184"/>
      <c r="DU912" s="184"/>
      <c r="DV912" s="184"/>
      <c r="DW912" s="184"/>
      <c r="DX912" s="184"/>
      <c r="DY912" s="184"/>
      <c r="DZ912" s="184"/>
      <c r="EA912" s="184"/>
      <c r="EB912" s="184"/>
      <c r="EC912" s="184"/>
      <c r="ED912" s="184"/>
      <c r="EE912" s="184"/>
      <c r="EF912" s="184"/>
      <c r="EG912" s="184"/>
      <c r="EH912" s="184"/>
      <c r="EI912" s="184"/>
      <c r="EJ912" s="184"/>
      <c r="EK912" s="184"/>
      <c r="EL912" s="184"/>
      <c r="EM912" s="184"/>
      <c r="EN912" s="184"/>
      <c r="EO912" s="184"/>
      <c r="EP912" s="184"/>
      <c r="EQ912" s="184"/>
      <c r="ER912" s="184"/>
      <c r="ES912" s="184"/>
      <c r="ET912" s="184"/>
      <c r="EU912" s="184"/>
      <c r="EV912" s="184"/>
      <c r="EW912" s="184"/>
      <c r="EX912" s="184"/>
      <c r="EY912" s="184"/>
      <c r="EZ912" s="184"/>
      <c r="FA912" s="184"/>
      <c r="FB912" s="184"/>
      <c r="FC912" s="184"/>
      <c r="FD912" s="184"/>
      <c r="FE912" s="184"/>
      <c r="FF912" s="184"/>
      <c r="FG912" s="184"/>
      <c r="FH912" s="184"/>
      <c r="FI912" s="184"/>
      <c r="FJ912" s="184"/>
      <c r="FK912" s="184"/>
      <c r="FL912" s="184"/>
      <c r="FM912" s="184"/>
      <c r="FN912" s="184"/>
      <c r="FO912" s="184"/>
      <c r="FP912" s="184"/>
      <c r="FQ912" s="184"/>
      <c r="FR912" s="184"/>
      <c r="FS912" s="184"/>
      <c r="FT912" s="184"/>
      <c r="FU912" s="184"/>
      <c r="FV912" s="184"/>
      <c r="FW912" s="184"/>
      <c r="FX912" s="184"/>
      <c r="FY912" s="184"/>
      <c r="FZ912" s="184"/>
      <c r="GA912" s="184"/>
      <c r="GB912" s="184"/>
      <c r="GC912" s="184"/>
      <c r="GD912" s="184"/>
      <c r="GE912" s="184"/>
      <c r="GF912" s="184"/>
      <c r="GG912" s="184"/>
      <c r="GH912" s="184"/>
      <c r="GI912" s="184"/>
      <c r="GJ912" s="184"/>
      <c r="GK912" s="184"/>
      <c r="GL912" s="184"/>
      <c r="GM912" s="184"/>
      <c r="GN912" s="184"/>
      <c r="GO912" s="184"/>
      <c r="GP912" s="184"/>
      <c r="GQ912" s="184"/>
      <c r="GR912" s="184"/>
      <c r="GS912" s="184"/>
      <c r="GT912" s="184"/>
      <c r="GU912" s="184"/>
      <c r="GV912" s="184"/>
      <c r="GW912" s="184"/>
      <c r="GX912" s="184"/>
      <c r="GY912" s="184"/>
      <c r="GZ912" s="184"/>
      <c r="HA912" s="184"/>
      <c r="HB912" s="184"/>
      <c r="HC912" s="184"/>
      <c r="HD912" s="184"/>
      <c r="HE912" s="184"/>
      <c r="HF912" s="184"/>
      <c r="HG912" s="184"/>
      <c r="HH912" s="184"/>
      <c r="HI912" s="184"/>
      <c r="HJ912" s="184"/>
      <c r="HK912" s="578"/>
      <c r="HL912" s="185"/>
    </row>
    <row r="913" spans="1:220">
      <c r="A913" s="284"/>
      <c r="B913" s="285"/>
      <c r="C913" s="286"/>
      <c r="D913" s="287"/>
      <c r="E913" s="288"/>
      <c r="F913" s="289"/>
      <c r="G913" s="289"/>
      <c r="H913" s="289"/>
      <c r="I913" s="289"/>
      <c r="J913" s="289"/>
      <c r="K913" s="289"/>
      <c r="L913" s="289"/>
      <c r="M913" s="572"/>
      <c r="N913" s="572"/>
      <c r="O913" s="572"/>
      <c r="P913" s="572"/>
      <c r="Q913" s="572"/>
      <c r="R913" s="572"/>
      <c r="S913" s="184"/>
      <c r="T913" s="184"/>
      <c r="U913" s="184"/>
      <c r="V913" s="184"/>
      <c r="W913" s="184"/>
      <c r="X913" s="184"/>
      <c r="Y913" s="184"/>
      <c r="Z913" s="184"/>
      <c r="AA913" s="184"/>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c r="BB913" s="184"/>
      <c r="BC913" s="184"/>
      <c r="BD913" s="184"/>
      <c r="BE913" s="184"/>
      <c r="BF913" s="184"/>
      <c r="BG913" s="184"/>
      <c r="BH913" s="184"/>
      <c r="BI913" s="184"/>
      <c r="BJ913" s="184"/>
      <c r="BK913" s="184"/>
      <c r="BL913" s="184"/>
      <c r="BM913" s="184"/>
      <c r="BN913" s="184"/>
      <c r="BO913" s="184"/>
      <c r="BP913" s="184"/>
      <c r="BQ913" s="184"/>
      <c r="BR913" s="184"/>
      <c r="BS913" s="184"/>
      <c r="BT913" s="184"/>
      <c r="BU913" s="184"/>
      <c r="BV913" s="184"/>
      <c r="BW913" s="184"/>
      <c r="BX913" s="184"/>
      <c r="BY913" s="184"/>
      <c r="BZ913" s="184"/>
      <c r="CA913" s="184"/>
      <c r="CB913" s="184"/>
      <c r="CC913" s="184"/>
      <c r="CD913" s="184"/>
      <c r="CE913" s="184"/>
      <c r="CF913" s="184"/>
      <c r="CG913" s="184"/>
      <c r="CH913" s="184"/>
      <c r="CI913" s="184"/>
      <c r="CJ913" s="184"/>
      <c r="CK913" s="184"/>
      <c r="CL913" s="184"/>
      <c r="CM913" s="184"/>
      <c r="CN913" s="184"/>
      <c r="CO913" s="184"/>
      <c r="CP913" s="184"/>
      <c r="CQ913" s="184"/>
      <c r="CR913" s="184"/>
      <c r="CS913" s="184"/>
      <c r="CT913" s="184"/>
      <c r="CU913" s="184"/>
      <c r="CV913" s="184"/>
      <c r="CW913" s="184"/>
      <c r="CX913" s="184"/>
      <c r="CY913" s="184"/>
      <c r="CZ913" s="184"/>
      <c r="DA913" s="184"/>
      <c r="DB913" s="184"/>
      <c r="DC913" s="184"/>
      <c r="DD913" s="184"/>
      <c r="DE913" s="184"/>
      <c r="DF913" s="184"/>
      <c r="DG913" s="184"/>
      <c r="DH913" s="184"/>
      <c r="DI913" s="184"/>
      <c r="DJ913" s="184"/>
      <c r="DK913" s="184"/>
      <c r="DL913" s="184"/>
      <c r="DM913" s="184"/>
      <c r="DN913" s="184"/>
      <c r="DO913" s="184"/>
      <c r="DP913" s="184"/>
      <c r="DQ913" s="184"/>
      <c r="DR913" s="184"/>
      <c r="DS913" s="184"/>
      <c r="DT913" s="184"/>
      <c r="DU913" s="184"/>
      <c r="DV913" s="184"/>
      <c r="DW913" s="184"/>
      <c r="DX913" s="184"/>
      <c r="DY913" s="184"/>
      <c r="DZ913" s="184"/>
      <c r="EA913" s="184"/>
      <c r="EB913" s="184"/>
      <c r="EC913" s="184"/>
      <c r="ED913" s="184"/>
      <c r="EE913" s="184"/>
      <c r="EF913" s="184"/>
      <c r="EG913" s="184"/>
      <c r="EH913" s="184"/>
      <c r="EI913" s="184"/>
      <c r="EJ913" s="184"/>
      <c r="EK913" s="184"/>
      <c r="EL913" s="184"/>
      <c r="EM913" s="184"/>
      <c r="EN913" s="184"/>
      <c r="EO913" s="184"/>
      <c r="EP913" s="184"/>
      <c r="EQ913" s="184"/>
      <c r="ER913" s="184"/>
      <c r="ES913" s="184"/>
      <c r="ET913" s="184"/>
      <c r="EU913" s="184"/>
      <c r="EV913" s="184"/>
      <c r="EW913" s="184"/>
      <c r="EX913" s="184"/>
      <c r="EY913" s="184"/>
      <c r="EZ913" s="184"/>
      <c r="FA913" s="184"/>
      <c r="FB913" s="184"/>
      <c r="FC913" s="184"/>
      <c r="FD913" s="184"/>
      <c r="FE913" s="184"/>
      <c r="FF913" s="184"/>
      <c r="FG913" s="184"/>
      <c r="FH913" s="184"/>
      <c r="FI913" s="184"/>
      <c r="FJ913" s="184"/>
      <c r="FK913" s="184"/>
      <c r="FL913" s="184"/>
      <c r="FM913" s="184"/>
      <c r="FN913" s="184"/>
      <c r="FO913" s="184"/>
      <c r="FP913" s="184"/>
      <c r="FQ913" s="184"/>
      <c r="FR913" s="184"/>
      <c r="FS913" s="184"/>
      <c r="FT913" s="184"/>
      <c r="FU913" s="184"/>
      <c r="FV913" s="184"/>
      <c r="FW913" s="184"/>
      <c r="FX913" s="184"/>
      <c r="FY913" s="184"/>
      <c r="FZ913" s="184"/>
      <c r="GA913" s="184"/>
      <c r="GB913" s="184"/>
      <c r="GC913" s="184"/>
      <c r="GD913" s="184"/>
      <c r="GE913" s="184"/>
      <c r="GF913" s="184"/>
      <c r="GG913" s="184"/>
      <c r="GH913" s="184"/>
      <c r="GI913" s="184"/>
      <c r="GJ913" s="184"/>
      <c r="GK913" s="184"/>
      <c r="GL913" s="184"/>
      <c r="GM913" s="184"/>
      <c r="GN913" s="184"/>
      <c r="GO913" s="184"/>
      <c r="GP913" s="184"/>
      <c r="GQ913" s="184"/>
      <c r="GR913" s="184"/>
      <c r="GS913" s="184"/>
      <c r="GT913" s="184"/>
      <c r="GU913" s="184"/>
      <c r="GV913" s="184"/>
      <c r="GW913" s="184"/>
      <c r="GX913" s="184"/>
      <c r="GY913" s="184"/>
      <c r="GZ913" s="184"/>
      <c r="HA913" s="184"/>
      <c r="HB913" s="184"/>
      <c r="HC913" s="184"/>
      <c r="HD913" s="184"/>
      <c r="HE913" s="184"/>
      <c r="HF913" s="184"/>
      <c r="HG913" s="184"/>
      <c r="HH913" s="184"/>
      <c r="HI913" s="184"/>
      <c r="HJ913" s="184"/>
      <c r="HK913" s="578"/>
      <c r="HL913" s="185"/>
    </row>
    <row r="914" spans="1:220">
      <c r="A914" s="284"/>
      <c r="B914" s="285"/>
      <c r="C914" s="286"/>
      <c r="D914" s="287"/>
      <c r="E914" s="288"/>
      <c r="F914" s="289"/>
      <c r="G914" s="289"/>
      <c r="H914" s="289"/>
      <c r="I914" s="289"/>
      <c r="J914" s="289"/>
      <c r="K914" s="289"/>
      <c r="L914" s="289"/>
      <c r="M914" s="572"/>
      <c r="N914" s="572"/>
      <c r="O914" s="572"/>
      <c r="P914" s="572"/>
      <c r="Q914" s="572"/>
      <c r="R914" s="572"/>
      <c r="S914" s="184"/>
      <c r="T914" s="184"/>
      <c r="U914" s="184"/>
      <c r="V914" s="184"/>
      <c r="W914" s="184"/>
      <c r="X914" s="184"/>
      <c r="Y914" s="184"/>
      <c r="Z914" s="184"/>
      <c r="AA914" s="184"/>
      <c r="AB914" s="184"/>
      <c r="AC914" s="184"/>
      <c r="AD914" s="184"/>
      <c r="AE914" s="184"/>
      <c r="AF914" s="184"/>
      <c r="AG914" s="184"/>
      <c r="AH914" s="184"/>
      <c r="AI914" s="184"/>
      <c r="AJ914" s="184"/>
      <c r="AK914" s="184"/>
      <c r="AL914" s="184"/>
      <c r="AM914" s="184"/>
      <c r="AN914" s="184"/>
      <c r="AO914" s="184"/>
      <c r="AP914" s="184"/>
      <c r="AQ914" s="184"/>
      <c r="AR914" s="184"/>
      <c r="AS914" s="184"/>
      <c r="AT914" s="184"/>
      <c r="AU914" s="184"/>
      <c r="AV914" s="184"/>
      <c r="AW914" s="184"/>
      <c r="AX914" s="184"/>
      <c r="AY914" s="184"/>
      <c r="AZ914" s="184"/>
      <c r="BA914" s="184"/>
      <c r="BB914" s="184"/>
      <c r="BC914" s="184"/>
      <c r="BD914" s="184"/>
      <c r="BE914" s="184"/>
      <c r="BF914" s="184"/>
      <c r="BG914" s="184"/>
      <c r="BH914" s="184"/>
      <c r="BI914" s="184"/>
      <c r="BJ914" s="184"/>
      <c r="BK914" s="184"/>
      <c r="BL914" s="184"/>
      <c r="BM914" s="184"/>
      <c r="BN914" s="184"/>
      <c r="BO914" s="184"/>
      <c r="BP914" s="184"/>
      <c r="BQ914" s="184"/>
      <c r="BR914" s="184"/>
      <c r="BS914" s="184"/>
      <c r="BT914" s="184"/>
      <c r="BU914" s="184"/>
      <c r="BV914" s="184"/>
      <c r="BW914" s="184"/>
      <c r="BX914" s="184"/>
      <c r="BY914" s="184"/>
      <c r="BZ914" s="184"/>
      <c r="CA914" s="184"/>
      <c r="CB914" s="184"/>
      <c r="CC914" s="184"/>
      <c r="CD914" s="184"/>
      <c r="CE914" s="184"/>
      <c r="CF914" s="184"/>
      <c r="CG914" s="184"/>
      <c r="CH914" s="184"/>
      <c r="CI914" s="184"/>
      <c r="CJ914" s="184"/>
      <c r="CK914" s="184"/>
      <c r="CL914" s="184"/>
      <c r="CM914" s="184"/>
      <c r="CN914" s="184"/>
      <c r="CO914" s="184"/>
      <c r="CP914" s="184"/>
      <c r="CQ914" s="184"/>
      <c r="CR914" s="184"/>
      <c r="CS914" s="184"/>
      <c r="CT914" s="184"/>
      <c r="CU914" s="184"/>
      <c r="CV914" s="184"/>
      <c r="CW914" s="184"/>
      <c r="CX914" s="184"/>
      <c r="CY914" s="184"/>
      <c r="CZ914" s="184"/>
      <c r="DA914" s="184"/>
      <c r="DB914" s="184"/>
      <c r="DC914" s="184"/>
      <c r="DD914" s="184"/>
      <c r="DE914" s="184"/>
      <c r="DF914" s="184"/>
      <c r="DG914" s="184"/>
      <c r="DH914" s="184"/>
      <c r="DI914" s="184"/>
      <c r="DJ914" s="184"/>
      <c r="DK914" s="184"/>
      <c r="DL914" s="184"/>
      <c r="DM914" s="184"/>
      <c r="DN914" s="184"/>
      <c r="DO914" s="184"/>
      <c r="DP914" s="184"/>
      <c r="DQ914" s="184"/>
      <c r="DR914" s="184"/>
      <c r="DS914" s="184"/>
      <c r="DT914" s="184"/>
      <c r="DU914" s="184"/>
      <c r="DV914" s="184"/>
      <c r="DW914" s="184"/>
      <c r="DX914" s="184"/>
      <c r="DY914" s="184"/>
      <c r="DZ914" s="184"/>
      <c r="EA914" s="184"/>
      <c r="EB914" s="184"/>
      <c r="EC914" s="184"/>
      <c r="ED914" s="184"/>
      <c r="EE914" s="184"/>
      <c r="EF914" s="184"/>
      <c r="EG914" s="184"/>
      <c r="EH914" s="184"/>
      <c r="EI914" s="184"/>
      <c r="EJ914" s="184"/>
      <c r="EK914" s="184"/>
      <c r="EL914" s="184"/>
      <c r="EM914" s="184"/>
      <c r="EN914" s="184"/>
      <c r="EO914" s="184"/>
      <c r="EP914" s="184"/>
      <c r="EQ914" s="184"/>
      <c r="ER914" s="184"/>
      <c r="ES914" s="184"/>
      <c r="ET914" s="184"/>
      <c r="EU914" s="184"/>
      <c r="EV914" s="184"/>
      <c r="EW914" s="184"/>
      <c r="EX914" s="184"/>
      <c r="EY914" s="184"/>
      <c r="EZ914" s="184"/>
      <c r="FA914" s="184"/>
      <c r="FB914" s="184"/>
      <c r="FC914" s="184"/>
      <c r="FD914" s="184"/>
      <c r="FE914" s="184"/>
      <c r="FF914" s="184"/>
      <c r="FG914" s="184"/>
      <c r="FH914" s="184"/>
      <c r="FI914" s="184"/>
      <c r="FJ914" s="184"/>
      <c r="FK914" s="184"/>
      <c r="FL914" s="184"/>
      <c r="FM914" s="184"/>
      <c r="FN914" s="184"/>
      <c r="FO914" s="184"/>
      <c r="FP914" s="184"/>
      <c r="FQ914" s="184"/>
      <c r="FR914" s="184"/>
      <c r="FS914" s="184"/>
      <c r="FT914" s="184"/>
      <c r="FU914" s="184"/>
      <c r="FV914" s="184"/>
      <c r="FW914" s="184"/>
      <c r="FX914" s="184"/>
      <c r="FY914" s="184"/>
      <c r="FZ914" s="184"/>
      <c r="GA914" s="184"/>
      <c r="GB914" s="184"/>
      <c r="GC914" s="184"/>
      <c r="GD914" s="184"/>
      <c r="GE914" s="184"/>
      <c r="GF914" s="184"/>
      <c r="GG914" s="184"/>
      <c r="GH914" s="184"/>
      <c r="GI914" s="184"/>
      <c r="GJ914" s="184"/>
      <c r="GK914" s="184"/>
      <c r="GL914" s="184"/>
      <c r="GM914" s="184"/>
      <c r="GN914" s="184"/>
      <c r="GO914" s="184"/>
      <c r="GP914" s="184"/>
      <c r="GQ914" s="184"/>
      <c r="GR914" s="184"/>
      <c r="GS914" s="184"/>
      <c r="GT914" s="184"/>
      <c r="GU914" s="184"/>
      <c r="GV914" s="184"/>
      <c r="GW914" s="184"/>
      <c r="GX914" s="184"/>
      <c r="GY914" s="184"/>
      <c r="GZ914" s="184"/>
      <c r="HA914" s="184"/>
      <c r="HB914" s="184"/>
      <c r="HC914" s="184"/>
      <c r="HD914" s="184"/>
      <c r="HE914" s="184"/>
      <c r="HF914" s="184"/>
      <c r="HG914" s="184"/>
      <c r="HH914" s="184"/>
      <c r="HI914" s="184"/>
      <c r="HJ914" s="184"/>
      <c r="HK914" s="578"/>
      <c r="HL914" s="185"/>
    </row>
    <row r="915" spans="1:220">
      <c r="A915" s="284"/>
      <c r="B915" s="285"/>
      <c r="C915" s="286"/>
      <c r="D915" s="287"/>
      <c r="E915" s="288"/>
      <c r="F915" s="289"/>
      <c r="G915" s="289"/>
      <c r="H915" s="289"/>
      <c r="I915" s="289"/>
      <c r="J915" s="289"/>
      <c r="K915" s="289"/>
      <c r="L915" s="289"/>
      <c r="M915" s="572"/>
      <c r="N915" s="572"/>
      <c r="O915" s="572"/>
      <c r="P915" s="572"/>
      <c r="Q915" s="572"/>
      <c r="R915" s="572"/>
      <c r="S915" s="184"/>
      <c r="T915" s="184"/>
      <c r="U915" s="184"/>
      <c r="V915" s="184"/>
      <c r="W915" s="184"/>
      <c r="X915" s="184"/>
      <c r="Y915" s="184"/>
      <c r="Z915" s="184"/>
      <c r="AA915" s="184"/>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c r="BB915" s="184"/>
      <c r="BC915" s="184"/>
      <c r="BD915" s="184"/>
      <c r="BE915" s="184"/>
      <c r="BF915" s="184"/>
      <c r="BG915" s="184"/>
      <c r="BH915" s="184"/>
      <c r="BI915" s="184"/>
      <c r="BJ915" s="184"/>
      <c r="BK915" s="184"/>
      <c r="BL915" s="184"/>
      <c r="BM915" s="184"/>
      <c r="BN915" s="184"/>
      <c r="BO915" s="184"/>
      <c r="BP915" s="184"/>
      <c r="BQ915" s="184"/>
      <c r="BR915" s="184"/>
      <c r="BS915" s="184"/>
      <c r="BT915" s="184"/>
      <c r="BU915" s="184"/>
      <c r="BV915" s="184"/>
      <c r="BW915" s="184"/>
      <c r="BX915" s="184"/>
      <c r="BY915" s="184"/>
      <c r="BZ915" s="184"/>
      <c r="CA915" s="184"/>
      <c r="CB915" s="184"/>
      <c r="CC915" s="184"/>
      <c r="CD915" s="184"/>
      <c r="CE915" s="184"/>
      <c r="CF915" s="184"/>
      <c r="CG915" s="184"/>
      <c r="CH915" s="184"/>
      <c r="CI915" s="184"/>
      <c r="CJ915" s="184"/>
      <c r="CK915" s="184"/>
      <c r="CL915" s="184"/>
      <c r="CM915" s="184"/>
      <c r="CN915" s="184"/>
      <c r="CO915" s="184"/>
      <c r="CP915" s="184"/>
      <c r="CQ915" s="184"/>
      <c r="CR915" s="184"/>
      <c r="CS915" s="184"/>
      <c r="CT915" s="184"/>
      <c r="CU915" s="184"/>
      <c r="CV915" s="184"/>
      <c r="CW915" s="184"/>
      <c r="CX915" s="184"/>
      <c r="CY915" s="184"/>
      <c r="CZ915" s="184"/>
      <c r="DA915" s="184"/>
      <c r="DB915" s="184"/>
      <c r="DC915" s="184"/>
      <c r="DD915" s="184"/>
      <c r="DE915" s="184"/>
      <c r="DF915" s="184"/>
      <c r="DG915" s="184"/>
      <c r="DH915" s="184"/>
      <c r="DI915" s="184"/>
      <c r="DJ915" s="184"/>
      <c r="DK915" s="184"/>
      <c r="DL915" s="184"/>
      <c r="DM915" s="184"/>
      <c r="DN915" s="184"/>
      <c r="DO915" s="184"/>
      <c r="DP915" s="184"/>
      <c r="DQ915" s="184"/>
      <c r="DR915" s="184"/>
      <c r="DS915" s="184"/>
      <c r="DT915" s="184"/>
      <c r="DU915" s="184"/>
      <c r="DV915" s="184"/>
      <c r="DW915" s="184"/>
      <c r="DX915" s="184"/>
      <c r="DY915" s="184"/>
      <c r="DZ915" s="184"/>
      <c r="EA915" s="184"/>
      <c r="EB915" s="184"/>
      <c r="EC915" s="184"/>
      <c r="ED915" s="184"/>
      <c r="EE915" s="184"/>
      <c r="EF915" s="184"/>
      <c r="EG915" s="184"/>
      <c r="EH915" s="184"/>
      <c r="EI915" s="184"/>
      <c r="EJ915" s="184"/>
      <c r="EK915" s="184"/>
      <c r="EL915" s="184"/>
      <c r="EM915" s="184"/>
      <c r="EN915" s="184"/>
      <c r="EO915" s="184"/>
      <c r="EP915" s="184"/>
      <c r="EQ915" s="184"/>
      <c r="ER915" s="184"/>
      <c r="ES915" s="184"/>
      <c r="ET915" s="184"/>
      <c r="EU915" s="184"/>
      <c r="EV915" s="184"/>
      <c r="EW915" s="184"/>
      <c r="EX915" s="184"/>
      <c r="EY915" s="184"/>
      <c r="EZ915" s="184"/>
      <c r="FA915" s="184"/>
      <c r="FB915" s="184"/>
      <c r="FC915" s="184"/>
      <c r="FD915" s="184"/>
      <c r="FE915" s="184"/>
      <c r="FF915" s="184"/>
      <c r="FG915" s="184"/>
      <c r="FH915" s="184"/>
      <c r="FI915" s="184"/>
      <c r="FJ915" s="184"/>
      <c r="FK915" s="184"/>
      <c r="FL915" s="184"/>
      <c r="FM915" s="184"/>
      <c r="FN915" s="184"/>
      <c r="FO915" s="184"/>
      <c r="FP915" s="184"/>
      <c r="FQ915" s="184"/>
      <c r="FR915" s="184"/>
      <c r="FS915" s="184"/>
      <c r="FT915" s="184"/>
      <c r="FU915" s="184"/>
      <c r="FV915" s="184"/>
      <c r="FW915" s="184"/>
      <c r="FX915" s="184"/>
      <c r="FY915" s="184"/>
      <c r="FZ915" s="184"/>
      <c r="GA915" s="184"/>
      <c r="GB915" s="184"/>
      <c r="GC915" s="184"/>
      <c r="GD915" s="184"/>
      <c r="GE915" s="184"/>
      <c r="GF915" s="184"/>
      <c r="GG915" s="184"/>
      <c r="GH915" s="184"/>
      <c r="GI915" s="184"/>
      <c r="GJ915" s="184"/>
      <c r="GK915" s="184"/>
      <c r="GL915" s="184"/>
      <c r="GM915" s="184"/>
      <c r="GN915" s="184"/>
      <c r="GO915" s="184"/>
      <c r="GP915" s="184"/>
      <c r="GQ915" s="184"/>
      <c r="GR915" s="184"/>
      <c r="GS915" s="184"/>
      <c r="GT915" s="184"/>
      <c r="GU915" s="184"/>
      <c r="GV915" s="184"/>
      <c r="GW915" s="184"/>
      <c r="GX915" s="184"/>
      <c r="GY915" s="184"/>
      <c r="GZ915" s="184"/>
      <c r="HA915" s="184"/>
      <c r="HB915" s="184"/>
      <c r="HC915" s="184"/>
      <c r="HD915" s="184"/>
      <c r="HE915" s="184"/>
      <c r="HF915" s="184"/>
      <c r="HG915" s="184"/>
      <c r="HH915" s="184"/>
      <c r="HI915" s="184"/>
      <c r="HJ915" s="184"/>
      <c r="HK915" s="578"/>
      <c r="HL915" s="185"/>
    </row>
    <row r="916" spans="1:220">
      <c r="A916" s="284"/>
      <c r="B916" s="285"/>
      <c r="C916" s="286"/>
      <c r="D916" s="287"/>
      <c r="E916" s="288"/>
      <c r="F916" s="289"/>
      <c r="G916" s="289"/>
      <c r="H916" s="289"/>
      <c r="I916" s="289"/>
      <c r="J916" s="289"/>
      <c r="K916" s="289"/>
      <c r="L916" s="289"/>
      <c r="M916" s="572"/>
      <c r="N916" s="572"/>
      <c r="O916" s="572"/>
      <c r="P916" s="572"/>
      <c r="Q916" s="572"/>
      <c r="R916" s="572"/>
      <c r="S916" s="184"/>
      <c r="T916" s="184"/>
      <c r="U916" s="184"/>
      <c r="V916" s="184"/>
      <c r="W916" s="184"/>
      <c r="X916" s="184"/>
      <c r="Y916" s="184"/>
      <c r="Z916" s="184"/>
      <c r="AA916" s="184"/>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c r="BB916" s="184"/>
      <c r="BC916" s="184"/>
      <c r="BD916" s="184"/>
      <c r="BE916" s="184"/>
      <c r="BF916" s="184"/>
      <c r="BG916" s="184"/>
      <c r="BH916" s="184"/>
      <c r="BI916" s="184"/>
      <c r="BJ916" s="184"/>
      <c r="BK916" s="184"/>
      <c r="BL916" s="184"/>
      <c r="BM916" s="184"/>
      <c r="BN916" s="184"/>
      <c r="BO916" s="184"/>
      <c r="BP916" s="184"/>
      <c r="BQ916" s="184"/>
      <c r="BR916" s="184"/>
      <c r="BS916" s="184"/>
      <c r="BT916" s="184"/>
      <c r="BU916" s="184"/>
      <c r="BV916" s="184"/>
      <c r="BW916" s="184"/>
      <c r="BX916" s="184"/>
      <c r="BY916" s="184"/>
      <c r="BZ916" s="184"/>
      <c r="CA916" s="184"/>
      <c r="CB916" s="184"/>
      <c r="CC916" s="184"/>
      <c r="CD916" s="184"/>
      <c r="CE916" s="184"/>
      <c r="CF916" s="184"/>
      <c r="CG916" s="184"/>
      <c r="CH916" s="184"/>
      <c r="CI916" s="184"/>
      <c r="CJ916" s="184"/>
      <c r="CK916" s="184"/>
      <c r="CL916" s="184"/>
      <c r="CM916" s="184"/>
      <c r="CN916" s="184"/>
      <c r="CO916" s="184"/>
      <c r="CP916" s="184"/>
      <c r="CQ916" s="184"/>
      <c r="CR916" s="184"/>
      <c r="CS916" s="184"/>
      <c r="CT916" s="184"/>
      <c r="CU916" s="184"/>
      <c r="CV916" s="184"/>
      <c r="CW916" s="184"/>
      <c r="CX916" s="184"/>
      <c r="CY916" s="184"/>
      <c r="CZ916" s="184"/>
      <c r="DA916" s="184"/>
      <c r="DB916" s="184"/>
      <c r="DC916" s="184"/>
      <c r="DD916" s="184"/>
      <c r="DE916" s="184"/>
      <c r="DF916" s="184"/>
      <c r="DG916" s="184"/>
      <c r="DH916" s="184"/>
      <c r="DI916" s="184"/>
      <c r="DJ916" s="184"/>
      <c r="DK916" s="184"/>
      <c r="DL916" s="184"/>
      <c r="DM916" s="184"/>
      <c r="DN916" s="184"/>
      <c r="DO916" s="184"/>
      <c r="DP916" s="184"/>
      <c r="DQ916" s="184"/>
      <c r="DR916" s="184"/>
      <c r="DS916" s="184"/>
      <c r="DT916" s="184"/>
      <c r="DU916" s="184"/>
      <c r="DV916" s="184"/>
      <c r="DW916" s="184"/>
      <c r="DX916" s="184"/>
      <c r="DY916" s="184"/>
      <c r="DZ916" s="184"/>
      <c r="EA916" s="184"/>
      <c r="EB916" s="184"/>
      <c r="EC916" s="184"/>
      <c r="ED916" s="184"/>
      <c r="EE916" s="184"/>
      <c r="EF916" s="184"/>
      <c r="EG916" s="184"/>
      <c r="EH916" s="184"/>
      <c r="EI916" s="184"/>
      <c r="EJ916" s="184"/>
      <c r="EK916" s="184"/>
      <c r="EL916" s="184"/>
      <c r="EM916" s="184"/>
      <c r="EN916" s="184"/>
      <c r="EO916" s="184"/>
      <c r="EP916" s="184"/>
      <c r="EQ916" s="184"/>
      <c r="ER916" s="184"/>
      <c r="ES916" s="184"/>
      <c r="ET916" s="184"/>
      <c r="EU916" s="184"/>
      <c r="EV916" s="184"/>
      <c r="EW916" s="184"/>
      <c r="EX916" s="184"/>
      <c r="EY916" s="184"/>
      <c r="EZ916" s="184"/>
      <c r="FA916" s="184"/>
      <c r="FB916" s="184"/>
      <c r="FC916" s="184"/>
      <c r="FD916" s="184"/>
      <c r="FE916" s="184"/>
      <c r="FF916" s="184"/>
      <c r="FG916" s="184"/>
      <c r="FH916" s="184"/>
      <c r="FI916" s="184"/>
      <c r="FJ916" s="184"/>
      <c r="FK916" s="184"/>
      <c r="FL916" s="184"/>
      <c r="FM916" s="184"/>
      <c r="FN916" s="184"/>
      <c r="FO916" s="184"/>
      <c r="FP916" s="184"/>
      <c r="FQ916" s="184"/>
      <c r="FR916" s="184"/>
      <c r="FS916" s="184"/>
      <c r="FT916" s="184"/>
      <c r="FU916" s="184"/>
      <c r="FV916" s="184"/>
      <c r="FW916" s="184"/>
      <c r="FX916" s="184"/>
      <c r="FY916" s="184"/>
      <c r="FZ916" s="184"/>
      <c r="GA916" s="184"/>
      <c r="GB916" s="184"/>
      <c r="GC916" s="184"/>
      <c r="GD916" s="184"/>
      <c r="GE916" s="184"/>
      <c r="GF916" s="184"/>
      <c r="GG916" s="184"/>
      <c r="GH916" s="184"/>
      <c r="GI916" s="184"/>
      <c r="GJ916" s="184"/>
      <c r="GK916" s="184"/>
      <c r="GL916" s="184"/>
      <c r="GM916" s="184"/>
      <c r="GN916" s="184"/>
      <c r="GO916" s="184"/>
      <c r="GP916" s="184"/>
      <c r="GQ916" s="184"/>
      <c r="GR916" s="184"/>
      <c r="GS916" s="184"/>
      <c r="GT916" s="184"/>
      <c r="GU916" s="184"/>
      <c r="GV916" s="184"/>
      <c r="GW916" s="184"/>
      <c r="GX916" s="184"/>
      <c r="GY916" s="184"/>
      <c r="GZ916" s="184"/>
      <c r="HA916" s="184"/>
      <c r="HB916" s="184"/>
      <c r="HC916" s="184"/>
      <c r="HD916" s="184"/>
      <c r="HE916" s="184"/>
      <c r="HF916" s="184"/>
      <c r="HG916" s="184"/>
      <c r="HH916" s="184"/>
      <c r="HI916" s="184"/>
      <c r="HJ916" s="184"/>
      <c r="HK916" s="578"/>
      <c r="HL916" s="185"/>
    </row>
    <row r="917" spans="1:220">
      <c r="A917" s="284"/>
      <c r="B917" s="285"/>
      <c r="C917" s="286"/>
      <c r="D917" s="287"/>
      <c r="E917" s="288"/>
      <c r="F917" s="289"/>
      <c r="G917" s="289"/>
      <c r="H917" s="289"/>
      <c r="I917" s="289"/>
      <c r="J917" s="289"/>
      <c r="K917" s="289"/>
      <c r="L917" s="289"/>
      <c r="M917" s="572"/>
      <c r="N917" s="572"/>
      <c r="O917" s="572"/>
      <c r="P917" s="572"/>
      <c r="Q917" s="572"/>
      <c r="R917" s="572"/>
      <c r="S917" s="184"/>
      <c r="T917" s="184"/>
      <c r="U917" s="184"/>
      <c r="V917" s="184"/>
      <c r="W917" s="184"/>
      <c r="X917" s="184"/>
      <c r="Y917" s="184"/>
      <c r="Z917" s="184"/>
      <c r="AA917" s="184"/>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c r="BB917" s="184"/>
      <c r="BC917" s="184"/>
      <c r="BD917" s="184"/>
      <c r="BE917" s="184"/>
      <c r="BF917" s="184"/>
      <c r="BG917" s="184"/>
      <c r="BH917" s="184"/>
      <c r="BI917" s="184"/>
      <c r="BJ917" s="184"/>
      <c r="BK917" s="184"/>
      <c r="BL917" s="184"/>
      <c r="BM917" s="184"/>
      <c r="BN917" s="184"/>
      <c r="BO917" s="184"/>
      <c r="BP917" s="184"/>
      <c r="BQ917" s="184"/>
      <c r="BR917" s="184"/>
      <c r="BS917" s="184"/>
      <c r="BT917" s="184"/>
      <c r="BU917" s="184"/>
      <c r="BV917" s="184"/>
      <c r="BW917" s="184"/>
      <c r="BX917" s="184"/>
      <c r="BY917" s="184"/>
      <c r="BZ917" s="184"/>
      <c r="CA917" s="184"/>
      <c r="CB917" s="184"/>
      <c r="CC917" s="184"/>
      <c r="CD917" s="184"/>
      <c r="CE917" s="184"/>
      <c r="CF917" s="184"/>
      <c r="CG917" s="184"/>
      <c r="CH917" s="184"/>
      <c r="CI917" s="184"/>
      <c r="CJ917" s="184"/>
      <c r="CK917" s="184"/>
      <c r="CL917" s="184"/>
      <c r="CM917" s="184"/>
      <c r="CN917" s="184"/>
      <c r="CO917" s="184"/>
      <c r="CP917" s="184"/>
      <c r="CQ917" s="184"/>
      <c r="CR917" s="184"/>
      <c r="CS917" s="184"/>
      <c r="CT917" s="184"/>
      <c r="CU917" s="184"/>
      <c r="CV917" s="184"/>
      <c r="CW917" s="184"/>
      <c r="CX917" s="184"/>
      <c r="CY917" s="184"/>
      <c r="CZ917" s="184"/>
      <c r="DA917" s="184"/>
      <c r="DB917" s="184"/>
      <c r="DC917" s="184"/>
      <c r="DD917" s="184"/>
      <c r="DE917" s="184"/>
      <c r="DF917" s="184"/>
      <c r="DG917" s="184"/>
      <c r="DH917" s="184"/>
      <c r="DI917" s="184"/>
      <c r="DJ917" s="184"/>
      <c r="DK917" s="184"/>
      <c r="DL917" s="184"/>
      <c r="DM917" s="184"/>
      <c r="DN917" s="184"/>
      <c r="DO917" s="184"/>
      <c r="DP917" s="184"/>
      <c r="DQ917" s="184"/>
      <c r="DR917" s="184"/>
      <c r="DS917" s="184"/>
      <c r="DT917" s="184"/>
      <c r="DU917" s="184"/>
      <c r="DV917" s="184"/>
      <c r="DW917" s="184"/>
      <c r="DX917" s="184"/>
      <c r="DY917" s="184"/>
      <c r="DZ917" s="184"/>
      <c r="EA917" s="184"/>
      <c r="EB917" s="184"/>
      <c r="EC917" s="184"/>
      <c r="ED917" s="184"/>
      <c r="EE917" s="184"/>
      <c r="EF917" s="184"/>
      <c r="EG917" s="184"/>
      <c r="EH917" s="184"/>
      <c r="EI917" s="184"/>
      <c r="EJ917" s="184"/>
      <c r="EK917" s="184"/>
      <c r="EL917" s="184"/>
      <c r="EM917" s="184"/>
      <c r="EN917" s="184"/>
      <c r="EO917" s="184"/>
      <c r="EP917" s="184"/>
      <c r="EQ917" s="184"/>
      <c r="ER917" s="184"/>
      <c r="ES917" s="184"/>
      <c r="ET917" s="184"/>
      <c r="EU917" s="184"/>
      <c r="EV917" s="184"/>
      <c r="EW917" s="184"/>
      <c r="EX917" s="184"/>
      <c r="EY917" s="184"/>
      <c r="EZ917" s="184"/>
      <c r="FA917" s="184"/>
      <c r="FB917" s="184"/>
      <c r="FC917" s="184"/>
      <c r="FD917" s="184"/>
      <c r="FE917" s="184"/>
      <c r="FF917" s="184"/>
      <c r="FG917" s="184"/>
      <c r="FH917" s="184"/>
      <c r="FI917" s="184"/>
      <c r="FJ917" s="184"/>
      <c r="FK917" s="184"/>
      <c r="FL917" s="184"/>
      <c r="FM917" s="184"/>
      <c r="FN917" s="184"/>
      <c r="FO917" s="184"/>
      <c r="FP917" s="184"/>
      <c r="FQ917" s="184"/>
      <c r="FR917" s="184"/>
      <c r="FS917" s="184"/>
      <c r="FT917" s="184"/>
      <c r="FU917" s="184"/>
      <c r="FV917" s="184"/>
      <c r="FW917" s="184"/>
      <c r="FX917" s="184"/>
      <c r="FY917" s="184"/>
      <c r="FZ917" s="184"/>
      <c r="GA917" s="184"/>
      <c r="GB917" s="184"/>
      <c r="GC917" s="184"/>
      <c r="GD917" s="184"/>
      <c r="GE917" s="184"/>
      <c r="GF917" s="184"/>
      <c r="GG917" s="184"/>
      <c r="GH917" s="184"/>
      <c r="GI917" s="184"/>
      <c r="GJ917" s="184"/>
      <c r="GK917" s="184"/>
      <c r="GL917" s="184"/>
      <c r="GM917" s="184"/>
      <c r="GN917" s="184"/>
      <c r="GO917" s="184"/>
      <c r="GP917" s="184"/>
      <c r="GQ917" s="184"/>
      <c r="GR917" s="184"/>
      <c r="GS917" s="184"/>
      <c r="GT917" s="184"/>
      <c r="GU917" s="184"/>
      <c r="GV917" s="184"/>
      <c r="GW917" s="184"/>
      <c r="GX917" s="184"/>
      <c r="GY917" s="184"/>
      <c r="GZ917" s="184"/>
      <c r="HA917" s="184"/>
      <c r="HB917" s="184"/>
      <c r="HC917" s="184"/>
      <c r="HD917" s="184"/>
      <c r="HE917" s="184"/>
      <c r="HF917" s="184"/>
      <c r="HG917" s="184"/>
      <c r="HH917" s="184"/>
      <c r="HI917" s="184"/>
      <c r="HJ917" s="184"/>
      <c r="HK917" s="578"/>
      <c r="HL917" s="185"/>
    </row>
    <row r="918" spans="1:220">
      <c r="A918" s="284"/>
      <c r="B918" s="285"/>
      <c r="C918" s="286"/>
      <c r="D918" s="287"/>
      <c r="E918" s="288"/>
      <c r="F918" s="289"/>
      <c r="G918" s="289"/>
      <c r="H918" s="289"/>
      <c r="I918" s="289"/>
      <c r="J918" s="289"/>
      <c r="K918" s="289"/>
      <c r="L918" s="289"/>
      <c r="M918" s="572"/>
      <c r="N918" s="572"/>
      <c r="O918" s="572"/>
      <c r="P918" s="572"/>
      <c r="Q918" s="572"/>
      <c r="R918" s="572"/>
      <c r="S918" s="184"/>
      <c r="T918" s="184"/>
      <c r="U918" s="184"/>
      <c r="V918" s="184"/>
      <c r="W918" s="184"/>
      <c r="X918" s="184"/>
      <c r="Y918" s="184"/>
      <c r="Z918" s="184"/>
      <c r="AA918" s="184"/>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c r="BB918" s="184"/>
      <c r="BC918" s="184"/>
      <c r="BD918" s="184"/>
      <c r="BE918" s="184"/>
      <c r="BF918" s="184"/>
      <c r="BG918" s="184"/>
      <c r="BH918" s="184"/>
      <c r="BI918" s="184"/>
      <c r="BJ918" s="184"/>
      <c r="BK918" s="184"/>
      <c r="BL918" s="184"/>
      <c r="BM918" s="184"/>
      <c r="BN918" s="184"/>
      <c r="BO918" s="184"/>
      <c r="BP918" s="184"/>
      <c r="BQ918" s="184"/>
      <c r="BR918" s="184"/>
      <c r="BS918" s="184"/>
      <c r="BT918" s="184"/>
      <c r="BU918" s="184"/>
      <c r="BV918" s="184"/>
      <c r="BW918" s="184"/>
      <c r="BX918" s="184"/>
      <c r="BY918" s="184"/>
      <c r="BZ918" s="184"/>
      <c r="CA918" s="184"/>
      <c r="CB918" s="184"/>
      <c r="CC918" s="184"/>
      <c r="CD918" s="184"/>
      <c r="CE918" s="184"/>
      <c r="CF918" s="184"/>
      <c r="CG918" s="184"/>
      <c r="CH918" s="184"/>
      <c r="CI918" s="184"/>
      <c r="CJ918" s="184"/>
      <c r="CK918" s="184"/>
      <c r="CL918" s="184"/>
      <c r="CM918" s="184"/>
      <c r="CN918" s="184"/>
      <c r="CO918" s="184"/>
      <c r="CP918" s="184"/>
      <c r="CQ918" s="184"/>
      <c r="CR918" s="184"/>
      <c r="CS918" s="184"/>
      <c r="CT918" s="184"/>
      <c r="CU918" s="184"/>
      <c r="CV918" s="184"/>
      <c r="CW918" s="184"/>
      <c r="CX918" s="184"/>
      <c r="CY918" s="184"/>
      <c r="CZ918" s="184"/>
      <c r="DA918" s="184"/>
      <c r="DB918" s="184"/>
      <c r="DC918" s="184"/>
      <c r="DD918" s="184"/>
      <c r="DE918" s="184"/>
      <c r="DF918" s="184"/>
      <c r="DG918" s="184"/>
      <c r="DH918" s="184"/>
      <c r="DI918" s="184"/>
      <c r="DJ918" s="184"/>
      <c r="DK918" s="184"/>
      <c r="DL918" s="184"/>
      <c r="DM918" s="184"/>
      <c r="DN918" s="184"/>
      <c r="DO918" s="184"/>
      <c r="DP918" s="184"/>
      <c r="DQ918" s="184"/>
      <c r="DR918" s="184"/>
      <c r="DS918" s="184"/>
      <c r="DT918" s="184"/>
      <c r="DU918" s="184"/>
      <c r="DV918" s="184"/>
      <c r="DW918" s="184"/>
      <c r="DX918" s="184"/>
      <c r="DY918" s="184"/>
      <c r="DZ918" s="184"/>
      <c r="EA918" s="184"/>
      <c r="EB918" s="184"/>
      <c r="EC918" s="184"/>
      <c r="ED918" s="184"/>
      <c r="EE918" s="184"/>
      <c r="EF918" s="184"/>
      <c r="EG918" s="184"/>
      <c r="EH918" s="184"/>
      <c r="EI918" s="184"/>
      <c r="EJ918" s="184"/>
      <c r="EK918" s="184"/>
      <c r="EL918" s="184"/>
      <c r="EM918" s="184"/>
      <c r="EN918" s="184"/>
      <c r="EO918" s="184"/>
      <c r="EP918" s="184"/>
      <c r="EQ918" s="184"/>
      <c r="ER918" s="184"/>
      <c r="ES918" s="184"/>
      <c r="ET918" s="184"/>
      <c r="EU918" s="184"/>
      <c r="EV918" s="184"/>
      <c r="EW918" s="184"/>
      <c r="EX918" s="184"/>
      <c r="EY918" s="184"/>
      <c r="EZ918" s="184"/>
      <c r="FA918" s="184"/>
      <c r="FB918" s="184"/>
      <c r="FC918" s="184"/>
      <c r="FD918" s="184"/>
      <c r="FE918" s="184"/>
      <c r="FF918" s="184"/>
      <c r="FG918" s="184"/>
      <c r="FH918" s="184"/>
      <c r="FI918" s="184"/>
      <c r="FJ918" s="184"/>
      <c r="FK918" s="184"/>
      <c r="FL918" s="184"/>
      <c r="FM918" s="184"/>
      <c r="FN918" s="184"/>
      <c r="FO918" s="184"/>
      <c r="FP918" s="184"/>
      <c r="FQ918" s="184"/>
      <c r="FR918" s="184"/>
      <c r="FS918" s="184"/>
      <c r="FT918" s="184"/>
      <c r="FU918" s="184"/>
      <c r="FV918" s="184"/>
      <c r="FW918" s="184"/>
      <c r="FX918" s="184"/>
      <c r="FY918" s="184"/>
      <c r="FZ918" s="184"/>
      <c r="GA918" s="184"/>
      <c r="GB918" s="184"/>
      <c r="GC918" s="184"/>
      <c r="GD918" s="184"/>
      <c r="GE918" s="184"/>
      <c r="GF918" s="184"/>
      <c r="GG918" s="184"/>
      <c r="GH918" s="184"/>
      <c r="GI918" s="184"/>
      <c r="GJ918" s="184"/>
      <c r="GK918" s="184"/>
      <c r="GL918" s="184"/>
      <c r="GM918" s="184"/>
      <c r="GN918" s="184"/>
      <c r="GO918" s="184"/>
      <c r="GP918" s="184"/>
      <c r="GQ918" s="184"/>
      <c r="GR918" s="184"/>
      <c r="GS918" s="184"/>
      <c r="GT918" s="184"/>
      <c r="GU918" s="184"/>
      <c r="GV918" s="184"/>
      <c r="GW918" s="184"/>
      <c r="GX918" s="184"/>
      <c r="GY918" s="184"/>
      <c r="GZ918" s="184"/>
      <c r="HA918" s="184"/>
      <c r="HB918" s="184"/>
      <c r="HC918" s="184"/>
      <c r="HD918" s="184"/>
      <c r="HE918" s="184"/>
      <c r="HF918" s="184"/>
      <c r="HG918" s="184"/>
      <c r="HH918" s="184"/>
      <c r="HI918" s="184"/>
      <c r="HJ918" s="184"/>
      <c r="HK918" s="578"/>
      <c r="HL918" s="185"/>
    </row>
    <row r="919" spans="1:220">
      <c r="A919" s="284"/>
      <c r="B919" s="285"/>
      <c r="C919" s="286"/>
      <c r="D919" s="287"/>
      <c r="E919" s="288"/>
      <c r="F919" s="289"/>
      <c r="G919" s="289"/>
      <c r="H919" s="289"/>
      <c r="I919" s="289"/>
      <c r="J919" s="289"/>
      <c r="K919" s="289"/>
      <c r="L919" s="289"/>
      <c r="M919" s="572"/>
      <c r="N919" s="572"/>
      <c r="O919" s="572"/>
      <c r="P919" s="572"/>
      <c r="Q919" s="572"/>
      <c r="R919" s="572"/>
      <c r="S919" s="184"/>
      <c r="T919" s="184"/>
      <c r="U919" s="184"/>
      <c r="V919" s="184"/>
      <c r="W919" s="184"/>
      <c r="X919" s="184"/>
      <c r="Y919" s="184"/>
      <c r="Z919" s="184"/>
      <c r="AA919" s="184"/>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c r="BB919" s="184"/>
      <c r="BC919" s="184"/>
      <c r="BD919" s="184"/>
      <c r="BE919" s="184"/>
      <c r="BF919" s="184"/>
      <c r="BG919" s="184"/>
      <c r="BH919" s="184"/>
      <c r="BI919" s="184"/>
      <c r="BJ919" s="184"/>
      <c r="BK919" s="184"/>
      <c r="BL919" s="184"/>
      <c r="BM919" s="184"/>
      <c r="BN919" s="184"/>
      <c r="BO919" s="184"/>
      <c r="BP919" s="184"/>
      <c r="BQ919" s="184"/>
      <c r="BR919" s="184"/>
      <c r="BS919" s="184"/>
      <c r="BT919" s="184"/>
      <c r="BU919" s="184"/>
      <c r="BV919" s="184"/>
      <c r="BW919" s="184"/>
      <c r="BX919" s="184"/>
      <c r="BY919" s="184"/>
      <c r="BZ919" s="184"/>
      <c r="CA919" s="184"/>
      <c r="CB919" s="184"/>
      <c r="CC919" s="184"/>
      <c r="CD919" s="184"/>
      <c r="CE919" s="184"/>
      <c r="CF919" s="184"/>
      <c r="CG919" s="184"/>
      <c r="CH919" s="184"/>
      <c r="CI919" s="184"/>
      <c r="CJ919" s="184"/>
      <c r="CK919" s="184"/>
      <c r="CL919" s="184"/>
      <c r="CM919" s="184"/>
      <c r="CN919" s="184"/>
      <c r="CO919" s="184"/>
      <c r="CP919" s="184"/>
      <c r="CQ919" s="184"/>
      <c r="CR919" s="184"/>
      <c r="CS919" s="184"/>
      <c r="CT919" s="184"/>
      <c r="CU919" s="184"/>
      <c r="CV919" s="184"/>
      <c r="CW919" s="184"/>
      <c r="CX919" s="184"/>
      <c r="CY919" s="184"/>
      <c r="CZ919" s="184"/>
      <c r="DA919" s="184"/>
      <c r="DB919" s="184"/>
      <c r="DC919" s="184"/>
      <c r="DD919" s="184"/>
      <c r="DE919" s="184"/>
      <c r="DF919" s="184"/>
      <c r="DG919" s="184"/>
      <c r="DH919" s="184"/>
      <c r="DI919" s="184"/>
      <c r="DJ919" s="184"/>
      <c r="DK919" s="184"/>
      <c r="DL919" s="184"/>
      <c r="DM919" s="184"/>
      <c r="DN919" s="184"/>
      <c r="DO919" s="184"/>
      <c r="DP919" s="184"/>
      <c r="DQ919" s="184"/>
      <c r="DR919" s="184"/>
      <c r="DS919" s="184"/>
      <c r="DT919" s="184"/>
      <c r="DU919" s="184"/>
      <c r="DV919" s="184"/>
      <c r="DW919" s="184"/>
      <c r="DX919" s="184"/>
      <c r="DY919" s="184"/>
      <c r="DZ919" s="184"/>
      <c r="EA919" s="184"/>
      <c r="EB919" s="184"/>
      <c r="EC919" s="184"/>
      <c r="ED919" s="184"/>
      <c r="EE919" s="184"/>
      <c r="EF919" s="184"/>
      <c r="EG919" s="184"/>
      <c r="EH919" s="184"/>
      <c r="EI919" s="184"/>
      <c r="EJ919" s="184"/>
      <c r="EK919" s="184"/>
      <c r="EL919" s="184"/>
      <c r="EM919" s="184"/>
      <c r="EN919" s="184"/>
      <c r="EO919" s="184"/>
      <c r="EP919" s="184"/>
      <c r="EQ919" s="184"/>
      <c r="ER919" s="184"/>
      <c r="ES919" s="184"/>
      <c r="ET919" s="184"/>
      <c r="EU919" s="184"/>
      <c r="EV919" s="184"/>
      <c r="EW919" s="184"/>
      <c r="EX919" s="184"/>
      <c r="EY919" s="184"/>
      <c r="EZ919" s="184"/>
      <c r="FA919" s="184"/>
      <c r="FB919" s="184"/>
      <c r="FC919" s="184"/>
      <c r="FD919" s="184"/>
      <c r="FE919" s="184"/>
      <c r="FF919" s="184"/>
      <c r="FG919" s="184"/>
      <c r="FH919" s="184"/>
      <c r="FI919" s="184"/>
      <c r="FJ919" s="184"/>
      <c r="FK919" s="184"/>
      <c r="FL919" s="184"/>
      <c r="FM919" s="184"/>
      <c r="FN919" s="184"/>
      <c r="FO919" s="184"/>
      <c r="FP919" s="184"/>
      <c r="FQ919" s="184"/>
      <c r="FR919" s="184"/>
      <c r="FS919" s="184"/>
      <c r="FT919" s="184"/>
      <c r="FU919" s="184"/>
      <c r="FV919" s="184"/>
      <c r="FW919" s="184"/>
      <c r="FX919" s="184"/>
      <c r="FY919" s="184"/>
      <c r="FZ919" s="184"/>
      <c r="GA919" s="184"/>
      <c r="GB919" s="184"/>
      <c r="GC919" s="184"/>
      <c r="GD919" s="184"/>
      <c r="GE919" s="184"/>
      <c r="GF919" s="184"/>
      <c r="GG919" s="184"/>
      <c r="GH919" s="184"/>
      <c r="GI919" s="184"/>
      <c r="GJ919" s="184"/>
      <c r="GK919" s="184"/>
      <c r="GL919" s="184"/>
      <c r="GM919" s="184"/>
      <c r="GN919" s="184"/>
      <c r="GO919" s="184"/>
      <c r="GP919" s="184"/>
      <c r="GQ919" s="184"/>
      <c r="GR919" s="184"/>
      <c r="GS919" s="184"/>
      <c r="GT919" s="184"/>
      <c r="GU919" s="184"/>
      <c r="GV919" s="184"/>
      <c r="GW919" s="184"/>
      <c r="GX919" s="184"/>
      <c r="GY919" s="184"/>
      <c r="GZ919" s="184"/>
      <c r="HA919" s="184"/>
      <c r="HB919" s="184"/>
      <c r="HC919" s="184"/>
      <c r="HD919" s="184"/>
      <c r="HE919" s="184"/>
      <c r="HF919" s="184"/>
      <c r="HG919" s="184"/>
      <c r="HH919" s="184"/>
      <c r="HI919" s="184"/>
      <c r="HJ919" s="184"/>
      <c r="HK919" s="578"/>
      <c r="HL919" s="185"/>
    </row>
    <row r="920" spans="1:220">
      <c r="A920" s="284"/>
      <c r="B920" s="285"/>
      <c r="C920" s="286"/>
      <c r="D920" s="287"/>
      <c r="E920" s="288"/>
      <c r="F920" s="289"/>
      <c r="G920" s="289"/>
      <c r="H920" s="289"/>
      <c r="I920" s="289"/>
      <c r="J920" s="289"/>
      <c r="K920" s="289"/>
      <c r="L920" s="289"/>
      <c r="M920" s="572"/>
      <c r="N920" s="572"/>
      <c r="O920" s="572"/>
      <c r="P920" s="572"/>
      <c r="Q920" s="572"/>
      <c r="R920" s="572"/>
      <c r="S920" s="184"/>
      <c r="T920" s="184"/>
      <c r="U920" s="184"/>
      <c r="V920" s="184"/>
      <c r="W920" s="184"/>
      <c r="X920" s="184"/>
      <c r="Y920" s="184"/>
      <c r="Z920" s="184"/>
      <c r="AA920" s="184"/>
      <c r="AB920" s="184"/>
      <c r="AC920" s="184"/>
      <c r="AD920" s="184"/>
      <c r="AE920" s="184"/>
      <c r="AF920" s="184"/>
      <c r="AG920" s="184"/>
      <c r="AH920" s="184"/>
      <c r="AI920" s="184"/>
      <c r="AJ920" s="184"/>
      <c r="AK920" s="184"/>
      <c r="AL920" s="184"/>
      <c r="AM920" s="184"/>
      <c r="AN920" s="184"/>
      <c r="AO920" s="184"/>
      <c r="AP920" s="184"/>
      <c r="AQ920" s="184"/>
      <c r="AR920" s="184"/>
      <c r="AS920" s="184"/>
      <c r="AT920" s="184"/>
      <c r="AU920" s="184"/>
      <c r="AV920" s="184"/>
      <c r="AW920" s="184"/>
      <c r="AX920" s="184"/>
      <c r="AY920" s="184"/>
      <c r="AZ920" s="184"/>
      <c r="BA920" s="184"/>
      <c r="BB920" s="184"/>
      <c r="BC920" s="184"/>
      <c r="BD920" s="184"/>
      <c r="BE920" s="184"/>
      <c r="BF920" s="184"/>
      <c r="BG920" s="184"/>
      <c r="BH920" s="184"/>
      <c r="BI920" s="184"/>
      <c r="BJ920" s="184"/>
      <c r="BK920" s="184"/>
      <c r="BL920" s="184"/>
      <c r="BM920" s="184"/>
      <c r="BN920" s="184"/>
      <c r="BO920" s="184"/>
      <c r="BP920" s="184"/>
      <c r="BQ920" s="184"/>
      <c r="BR920" s="184"/>
      <c r="BS920" s="184"/>
      <c r="BT920" s="184"/>
      <c r="BU920" s="184"/>
      <c r="BV920" s="184"/>
      <c r="BW920" s="184"/>
      <c r="BX920" s="184"/>
      <c r="BY920" s="184"/>
      <c r="BZ920" s="184"/>
      <c r="CA920" s="184"/>
      <c r="CB920" s="184"/>
      <c r="CC920" s="184"/>
      <c r="CD920" s="184"/>
      <c r="CE920" s="184"/>
      <c r="CF920" s="184"/>
      <c r="CG920" s="184"/>
      <c r="CH920" s="184"/>
      <c r="CI920" s="184"/>
      <c r="CJ920" s="184"/>
      <c r="CK920" s="184"/>
      <c r="CL920" s="184"/>
      <c r="CM920" s="184"/>
      <c r="CN920" s="184"/>
      <c r="CO920" s="184"/>
      <c r="CP920" s="184"/>
      <c r="CQ920" s="184"/>
      <c r="CR920" s="184"/>
      <c r="CS920" s="184"/>
      <c r="CT920" s="184"/>
      <c r="CU920" s="184"/>
      <c r="CV920" s="184"/>
      <c r="CW920" s="184"/>
      <c r="CX920" s="184"/>
      <c r="CY920" s="184"/>
      <c r="CZ920" s="184"/>
      <c r="DA920" s="184"/>
      <c r="DB920" s="184"/>
      <c r="DC920" s="184"/>
      <c r="DD920" s="184"/>
      <c r="DE920" s="184"/>
      <c r="DF920" s="184"/>
      <c r="DG920" s="184"/>
      <c r="DH920" s="184"/>
      <c r="DI920" s="184"/>
      <c r="DJ920" s="184"/>
      <c r="DK920" s="184"/>
      <c r="DL920" s="184"/>
      <c r="DM920" s="184"/>
      <c r="DN920" s="184"/>
      <c r="DO920" s="184"/>
      <c r="DP920" s="184"/>
      <c r="DQ920" s="184"/>
      <c r="DR920" s="184"/>
      <c r="DS920" s="184"/>
      <c r="DT920" s="184"/>
      <c r="DU920" s="184"/>
      <c r="DV920" s="184"/>
      <c r="DW920" s="184"/>
      <c r="DX920" s="184"/>
      <c r="DY920" s="184"/>
      <c r="DZ920" s="184"/>
      <c r="EA920" s="184"/>
      <c r="EB920" s="184"/>
      <c r="EC920" s="184"/>
      <c r="ED920" s="184"/>
      <c r="EE920" s="184"/>
      <c r="EF920" s="184"/>
      <c r="EG920" s="184"/>
      <c r="EH920" s="184"/>
      <c r="EI920" s="184"/>
      <c r="EJ920" s="184"/>
      <c r="EK920" s="184"/>
      <c r="EL920" s="184"/>
      <c r="EM920" s="184"/>
      <c r="EN920" s="184"/>
      <c r="EO920" s="184"/>
      <c r="EP920" s="184"/>
      <c r="EQ920" s="184"/>
      <c r="ER920" s="184"/>
      <c r="ES920" s="184"/>
      <c r="ET920" s="184"/>
      <c r="EU920" s="184"/>
      <c r="EV920" s="184"/>
      <c r="EW920" s="184"/>
      <c r="EX920" s="184"/>
      <c r="EY920" s="184"/>
      <c r="EZ920" s="184"/>
      <c r="FA920" s="184"/>
      <c r="FB920" s="184"/>
      <c r="FC920" s="184"/>
      <c r="FD920" s="184"/>
      <c r="FE920" s="184"/>
      <c r="FF920" s="184"/>
      <c r="FG920" s="184"/>
      <c r="FH920" s="184"/>
      <c r="FI920" s="184"/>
      <c r="FJ920" s="184"/>
      <c r="FK920" s="184"/>
      <c r="FL920" s="184"/>
      <c r="FM920" s="184"/>
      <c r="FN920" s="184"/>
      <c r="FO920" s="184"/>
      <c r="FP920" s="184"/>
      <c r="FQ920" s="184"/>
      <c r="FR920" s="184"/>
      <c r="FS920" s="184"/>
      <c r="FT920" s="184"/>
      <c r="FU920" s="184"/>
      <c r="FV920" s="184"/>
      <c r="FW920" s="184"/>
      <c r="FX920" s="184"/>
      <c r="FY920" s="184"/>
      <c r="FZ920" s="184"/>
      <c r="GA920" s="184"/>
      <c r="GB920" s="184"/>
      <c r="GC920" s="184"/>
      <c r="GD920" s="184"/>
      <c r="GE920" s="184"/>
      <c r="GF920" s="184"/>
      <c r="GG920" s="184"/>
      <c r="GH920" s="184"/>
      <c r="GI920" s="184"/>
      <c r="GJ920" s="184"/>
      <c r="GK920" s="184"/>
      <c r="GL920" s="184"/>
      <c r="GM920" s="184"/>
      <c r="GN920" s="184"/>
      <c r="GO920" s="184"/>
      <c r="GP920" s="184"/>
      <c r="GQ920" s="184"/>
      <c r="GR920" s="184"/>
      <c r="GS920" s="184"/>
      <c r="GT920" s="184"/>
      <c r="GU920" s="184"/>
      <c r="GV920" s="184"/>
      <c r="GW920" s="184"/>
      <c r="GX920" s="184"/>
      <c r="GY920" s="184"/>
      <c r="GZ920" s="184"/>
      <c r="HA920" s="184"/>
      <c r="HB920" s="184"/>
      <c r="HC920" s="184"/>
      <c r="HD920" s="184"/>
      <c r="HE920" s="184"/>
      <c r="HF920" s="184"/>
      <c r="HG920" s="184"/>
      <c r="HH920" s="184"/>
      <c r="HI920" s="184"/>
      <c r="HJ920" s="184"/>
      <c r="HK920" s="578"/>
      <c r="HL920" s="185"/>
    </row>
    <row r="921" spans="1:220">
      <c r="A921" s="284"/>
      <c r="B921" s="285"/>
      <c r="C921" s="286"/>
      <c r="D921" s="287"/>
      <c r="E921" s="288"/>
      <c r="F921" s="289"/>
      <c r="G921" s="289"/>
      <c r="H921" s="289"/>
      <c r="I921" s="289"/>
      <c r="J921" s="289"/>
      <c r="K921" s="289"/>
      <c r="L921" s="289"/>
      <c r="M921" s="572"/>
      <c r="N921" s="572"/>
      <c r="O921" s="572"/>
      <c r="P921" s="572"/>
      <c r="Q921" s="572"/>
      <c r="R921" s="572"/>
      <c r="S921" s="184"/>
      <c r="T921" s="184"/>
      <c r="U921" s="184"/>
      <c r="V921" s="184"/>
      <c r="W921" s="184"/>
      <c r="X921" s="184"/>
      <c r="Y921" s="184"/>
      <c r="Z921" s="184"/>
      <c r="AA921" s="184"/>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c r="BB921" s="184"/>
      <c r="BC921" s="184"/>
      <c r="BD921" s="184"/>
      <c r="BE921" s="184"/>
      <c r="BF921" s="184"/>
      <c r="BG921" s="184"/>
      <c r="BH921" s="184"/>
      <c r="BI921" s="184"/>
      <c r="BJ921" s="184"/>
      <c r="BK921" s="184"/>
      <c r="BL921" s="184"/>
      <c r="BM921" s="184"/>
      <c r="BN921" s="184"/>
      <c r="BO921" s="184"/>
      <c r="BP921" s="184"/>
      <c r="BQ921" s="184"/>
      <c r="BR921" s="184"/>
      <c r="BS921" s="184"/>
      <c r="BT921" s="184"/>
      <c r="BU921" s="184"/>
      <c r="BV921" s="184"/>
      <c r="BW921" s="184"/>
      <c r="BX921" s="184"/>
      <c r="BY921" s="184"/>
      <c r="BZ921" s="184"/>
      <c r="CA921" s="184"/>
      <c r="CB921" s="184"/>
      <c r="CC921" s="184"/>
      <c r="CD921" s="184"/>
      <c r="CE921" s="184"/>
      <c r="CF921" s="184"/>
      <c r="CG921" s="184"/>
      <c r="CH921" s="184"/>
      <c r="CI921" s="184"/>
      <c r="CJ921" s="184"/>
      <c r="CK921" s="184"/>
      <c r="CL921" s="184"/>
      <c r="CM921" s="184"/>
      <c r="CN921" s="184"/>
      <c r="CO921" s="184"/>
      <c r="CP921" s="184"/>
      <c r="CQ921" s="184"/>
      <c r="CR921" s="184"/>
      <c r="CS921" s="184"/>
      <c r="CT921" s="184"/>
      <c r="CU921" s="184"/>
      <c r="CV921" s="184"/>
      <c r="CW921" s="184"/>
      <c r="CX921" s="184"/>
      <c r="CY921" s="184"/>
      <c r="CZ921" s="184"/>
      <c r="DA921" s="184"/>
      <c r="DB921" s="184"/>
      <c r="DC921" s="184"/>
      <c r="DD921" s="184"/>
      <c r="DE921" s="184"/>
      <c r="DF921" s="184"/>
      <c r="DG921" s="184"/>
      <c r="DH921" s="184"/>
      <c r="DI921" s="184"/>
      <c r="DJ921" s="184"/>
      <c r="DK921" s="184"/>
      <c r="DL921" s="184"/>
      <c r="DM921" s="184"/>
      <c r="DN921" s="184"/>
      <c r="DO921" s="184"/>
      <c r="DP921" s="184"/>
      <c r="DQ921" s="184"/>
      <c r="DR921" s="184"/>
      <c r="DS921" s="184"/>
      <c r="DT921" s="184"/>
      <c r="DU921" s="184"/>
      <c r="DV921" s="184"/>
      <c r="DW921" s="184"/>
      <c r="DX921" s="184"/>
      <c r="DY921" s="184"/>
      <c r="DZ921" s="184"/>
      <c r="EA921" s="184"/>
      <c r="EB921" s="184"/>
      <c r="EC921" s="184"/>
      <c r="ED921" s="184"/>
      <c r="EE921" s="184"/>
      <c r="EF921" s="184"/>
      <c r="EG921" s="184"/>
      <c r="EH921" s="184"/>
      <c r="EI921" s="184"/>
      <c r="EJ921" s="184"/>
      <c r="EK921" s="184"/>
      <c r="EL921" s="184"/>
      <c r="EM921" s="184"/>
      <c r="EN921" s="184"/>
      <c r="EO921" s="184"/>
      <c r="EP921" s="184"/>
      <c r="EQ921" s="184"/>
      <c r="ER921" s="184"/>
      <c r="ES921" s="184"/>
      <c r="ET921" s="184"/>
      <c r="EU921" s="184"/>
      <c r="EV921" s="184"/>
      <c r="EW921" s="184"/>
      <c r="EX921" s="184"/>
      <c r="EY921" s="184"/>
      <c r="EZ921" s="184"/>
      <c r="FA921" s="184"/>
      <c r="FB921" s="184"/>
      <c r="FC921" s="184"/>
      <c r="FD921" s="184"/>
      <c r="FE921" s="184"/>
      <c r="FF921" s="184"/>
      <c r="FG921" s="184"/>
      <c r="FH921" s="184"/>
      <c r="FI921" s="184"/>
      <c r="FJ921" s="184"/>
      <c r="FK921" s="184"/>
      <c r="FL921" s="184"/>
      <c r="FM921" s="184"/>
      <c r="FN921" s="184"/>
      <c r="FO921" s="184"/>
      <c r="FP921" s="184"/>
      <c r="FQ921" s="184"/>
      <c r="FR921" s="184"/>
      <c r="FS921" s="184"/>
      <c r="FT921" s="184"/>
      <c r="FU921" s="184"/>
      <c r="FV921" s="184"/>
      <c r="FW921" s="184"/>
      <c r="FX921" s="184"/>
      <c r="FY921" s="184"/>
      <c r="FZ921" s="184"/>
      <c r="GA921" s="184"/>
      <c r="GB921" s="184"/>
      <c r="GC921" s="184"/>
      <c r="GD921" s="184"/>
      <c r="GE921" s="184"/>
      <c r="GF921" s="184"/>
      <c r="GG921" s="184"/>
      <c r="GH921" s="184"/>
      <c r="GI921" s="184"/>
      <c r="GJ921" s="184"/>
      <c r="GK921" s="184"/>
      <c r="GL921" s="184"/>
      <c r="GM921" s="184"/>
      <c r="GN921" s="184"/>
      <c r="GO921" s="184"/>
      <c r="GP921" s="184"/>
      <c r="GQ921" s="184"/>
      <c r="GR921" s="184"/>
      <c r="GS921" s="184"/>
      <c r="GT921" s="184"/>
      <c r="GU921" s="184"/>
      <c r="GV921" s="184"/>
      <c r="GW921" s="184"/>
      <c r="GX921" s="184"/>
      <c r="GY921" s="184"/>
      <c r="GZ921" s="184"/>
      <c r="HA921" s="184"/>
      <c r="HB921" s="184"/>
      <c r="HC921" s="184"/>
      <c r="HD921" s="184"/>
      <c r="HE921" s="184"/>
      <c r="HF921" s="184"/>
      <c r="HG921" s="184"/>
      <c r="HH921" s="184"/>
      <c r="HI921" s="184"/>
      <c r="HJ921" s="184"/>
      <c r="HK921" s="578"/>
      <c r="HL921" s="185"/>
    </row>
    <row r="922" spans="1:220">
      <c r="A922" s="284"/>
      <c r="B922" s="285"/>
      <c r="C922" s="286"/>
      <c r="D922" s="287"/>
      <c r="E922" s="288"/>
      <c r="F922" s="289"/>
      <c r="G922" s="289"/>
      <c r="H922" s="289"/>
      <c r="I922" s="289"/>
      <c r="J922" s="289"/>
      <c r="K922" s="289"/>
      <c r="L922" s="289"/>
      <c r="M922" s="572"/>
      <c r="N922" s="572"/>
      <c r="O922" s="572"/>
      <c r="P922" s="572"/>
      <c r="Q922" s="572"/>
      <c r="R922" s="572"/>
      <c r="S922" s="184"/>
      <c r="T922" s="184"/>
      <c r="U922" s="184"/>
      <c r="V922" s="184"/>
      <c r="W922" s="184"/>
      <c r="X922" s="184"/>
      <c r="Y922" s="184"/>
      <c r="Z922" s="184"/>
      <c r="AA922" s="184"/>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c r="BB922" s="184"/>
      <c r="BC922" s="184"/>
      <c r="BD922" s="184"/>
      <c r="BE922" s="184"/>
      <c r="BF922" s="184"/>
      <c r="BG922" s="184"/>
      <c r="BH922" s="184"/>
      <c r="BI922" s="184"/>
      <c r="BJ922" s="184"/>
      <c r="BK922" s="184"/>
      <c r="BL922" s="184"/>
      <c r="BM922" s="184"/>
      <c r="BN922" s="184"/>
      <c r="BO922" s="184"/>
      <c r="BP922" s="184"/>
      <c r="BQ922" s="184"/>
      <c r="BR922" s="184"/>
      <c r="BS922" s="184"/>
      <c r="BT922" s="184"/>
      <c r="BU922" s="184"/>
      <c r="BV922" s="184"/>
      <c r="BW922" s="184"/>
      <c r="BX922" s="184"/>
      <c r="BY922" s="184"/>
      <c r="BZ922" s="184"/>
      <c r="CA922" s="184"/>
      <c r="CB922" s="184"/>
      <c r="CC922" s="184"/>
      <c r="CD922" s="184"/>
      <c r="CE922" s="184"/>
      <c r="CF922" s="184"/>
      <c r="CG922" s="184"/>
      <c r="CH922" s="184"/>
      <c r="CI922" s="184"/>
      <c r="CJ922" s="184"/>
      <c r="CK922" s="184"/>
      <c r="CL922" s="184"/>
      <c r="CM922" s="184"/>
      <c r="CN922" s="184"/>
      <c r="CO922" s="184"/>
      <c r="CP922" s="184"/>
      <c r="CQ922" s="184"/>
      <c r="CR922" s="184"/>
      <c r="CS922" s="184"/>
      <c r="CT922" s="184"/>
      <c r="CU922" s="184"/>
      <c r="CV922" s="184"/>
      <c r="CW922" s="184"/>
      <c r="CX922" s="184"/>
      <c r="CY922" s="184"/>
      <c r="CZ922" s="184"/>
      <c r="DA922" s="184"/>
      <c r="DB922" s="184"/>
      <c r="DC922" s="184"/>
      <c r="DD922" s="184"/>
      <c r="DE922" s="184"/>
      <c r="DF922" s="184"/>
      <c r="DG922" s="184"/>
      <c r="DH922" s="184"/>
      <c r="DI922" s="184"/>
      <c r="DJ922" s="184"/>
      <c r="DK922" s="184"/>
      <c r="DL922" s="184"/>
      <c r="DM922" s="184"/>
      <c r="DN922" s="184"/>
      <c r="DO922" s="184"/>
      <c r="DP922" s="184"/>
      <c r="DQ922" s="184"/>
      <c r="DR922" s="184"/>
      <c r="DS922" s="184"/>
      <c r="DT922" s="184"/>
      <c r="DU922" s="184"/>
      <c r="DV922" s="184"/>
      <c r="DW922" s="184"/>
      <c r="DX922" s="184"/>
      <c r="DY922" s="184"/>
      <c r="DZ922" s="184"/>
      <c r="EA922" s="184"/>
      <c r="EB922" s="184"/>
      <c r="EC922" s="184"/>
      <c r="ED922" s="184"/>
      <c r="EE922" s="184"/>
      <c r="EF922" s="184"/>
      <c r="EG922" s="184"/>
      <c r="EH922" s="184"/>
      <c r="EI922" s="184"/>
      <c r="EJ922" s="184"/>
      <c r="EK922" s="184"/>
      <c r="EL922" s="184"/>
      <c r="EM922" s="184"/>
      <c r="EN922" s="184"/>
      <c r="EO922" s="184"/>
      <c r="EP922" s="184"/>
      <c r="EQ922" s="184"/>
      <c r="ER922" s="184"/>
      <c r="ES922" s="184"/>
      <c r="ET922" s="184"/>
      <c r="EU922" s="184"/>
      <c r="EV922" s="184"/>
      <c r="EW922" s="184"/>
      <c r="EX922" s="184"/>
      <c r="EY922" s="184"/>
      <c r="EZ922" s="184"/>
      <c r="FA922" s="184"/>
      <c r="FB922" s="184"/>
      <c r="FC922" s="184"/>
      <c r="FD922" s="184"/>
      <c r="FE922" s="184"/>
      <c r="FF922" s="184"/>
      <c r="FG922" s="184"/>
      <c r="FH922" s="184"/>
      <c r="FI922" s="184"/>
      <c r="FJ922" s="184"/>
      <c r="FK922" s="184"/>
      <c r="FL922" s="184"/>
      <c r="FM922" s="184"/>
      <c r="FN922" s="184"/>
      <c r="FO922" s="184"/>
      <c r="FP922" s="184"/>
      <c r="FQ922" s="184"/>
      <c r="FR922" s="184"/>
      <c r="FS922" s="184"/>
      <c r="FT922" s="184"/>
      <c r="FU922" s="184"/>
      <c r="FV922" s="184"/>
      <c r="FW922" s="184"/>
      <c r="FX922" s="184"/>
      <c r="FY922" s="184"/>
      <c r="FZ922" s="184"/>
      <c r="GA922" s="184"/>
      <c r="GB922" s="184"/>
      <c r="GC922" s="184"/>
      <c r="GD922" s="184"/>
      <c r="GE922" s="184"/>
      <c r="GF922" s="184"/>
      <c r="GG922" s="184"/>
      <c r="GH922" s="184"/>
      <c r="GI922" s="184"/>
      <c r="GJ922" s="184"/>
      <c r="GK922" s="184"/>
      <c r="GL922" s="184"/>
      <c r="GM922" s="184"/>
      <c r="GN922" s="184"/>
      <c r="GO922" s="184"/>
      <c r="GP922" s="184"/>
      <c r="GQ922" s="184"/>
      <c r="GR922" s="184"/>
      <c r="GS922" s="184"/>
      <c r="GT922" s="184"/>
      <c r="GU922" s="184"/>
      <c r="GV922" s="184"/>
      <c r="GW922" s="184"/>
      <c r="GX922" s="184"/>
      <c r="GY922" s="184"/>
      <c r="GZ922" s="184"/>
      <c r="HA922" s="184"/>
      <c r="HB922" s="184"/>
      <c r="HC922" s="184"/>
      <c r="HD922" s="184"/>
      <c r="HE922" s="184"/>
      <c r="HF922" s="184"/>
      <c r="HG922" s="184"/>
      <c r="HH922" s="184"/>
      <c r="HI922" s="184"/>
      <c r="HJ922" s="184"/>
      <c r="HK922" s="578"/>
      <c r="HL922" s="185"/>
    </row>
    <row r="923" spans="1:220">
      <c r="A923" s="284"/>
      <c r="B923" s="285"/>
      <c r="C923" s="286"/>
      <c r="D923" s="287"/>
      <c r="E923" s="288"/>
      <c r="F923" s="289"/>
      <c r="G923" s="289"/>
      <c r="H923" s="289"/>
      <c r="I923" s="289"/>
      <c r="J923" s="289"/>
      <c r="K923" s="289"/>
      <c r="L923" s="289"/>
      <c r="M923" s="572"/>
      <c r="N923" s="572"/>
      <c r="O923" s="572"/>
      <c r="P923" s="572"/>
      <c r="Q923" s="572"/>
      <c r="R923" s="572"/>
      <c r="S923" s="184"/>
      <c r="T923" s="184"/>
      <c r="U923" s="184"/>
      <c r="V923" s="184"/>
      <c r="W923" s="184"/>
      <c r="X923" s="184"/>
      <c r="Y923" s="184"/>
      <c r="Z923" s="184"/>
      <c r="AA923" s="184"/>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c r="BB923" s="184"/>
      <c r="BC923" s="184"/>
      <c r="BD923" s="184"/>
      <c r="BE923" s="184"/>
      <c r="BF923" s="184"/>
      <c r="BG923" s="184"/>
      <c r="BH923" s="184"/>
      <c r="BI923" s="184"/>
      <c r="BJ923" s="184"/>
      <c r="BK923" s="184"/>
      <c r="BL923" s="184"/>
      <c r="BM923" s="184"/>
      <c r="BN923" s="184"/>
      <c r="BO923" s="184"/>
      <c r="BP923" s="184"/>
      <c r="BQ923" s="184"/>
      <c r="BR923" s="184"/>
      <c r="BS923" s="184"/>
      <c r="BT923" s="184"/>
      <c r="BU923" s="184"/>
      <c r="BV923" s="184"/>
      <c r="BW923" s="184"/>
      <c r="BX923" s="184"/>
      <c r="BY923" s="184"/>
      <c r="BZ923" s="184"/>
      <c r="CA923" s="184"/>
      <c r="CB923" s="184"/>
      <c r="CC923" s="184"/>
      <c r="CD923" s="184"/>
      <c r="CE923" s="184"/>
      <c r="CF923" s="184"/>
      <c r="CG923" s="184"/>
      <c r="CH923" s="184"/>
      <c r="CI923" s="184"/>
      <c r="CJ923" s="184"/>
      <c r="CK923" s="184"/>
      <c r="CL923" s="184"/>
      <c r="CM923" s="184"/>
      <c r="CN923" s="184"/>
      <c r="CO923" s="184"/>
      <c r="CP923" s="184"/>
      <c r="CQ923" s="184"/>
      <c r="CR923" s="184"/>
      <c r="CS923" s="184"/>
      <c r="CT923" s="184"/>
      <c r="CU923" s="184"/>
      <c r="CV923" s="184"/>
      <c r="CW923" s="184"/>
      <c r="CX923" s="184"/>
      <c r="CY923" s="184"/>
      <c r="CZ923" s="184"/>
      <c r="DA923" s="184"/>
      <c r="DB923" s="184"/>
      <c r="DC923" s="184"/>
      <c r="DD923" s="184"/>
      <c r="DE923" s="184"/>
      <c r="DF923" s="184"/>
      <c r="DG923" s="184"/>
      <c r="DH923" s="184"/>
      <c r="DI923" s="184"/>
      <c r="DJ923" s="184"/>
      <c r="DK923" s="184"/>
      <c r="DL923" s="184"/>
      <c r="DM923" s="184"/>
      <c r="DN923" s="184"/>
      <c r="DO923" s="184"/>
      <c r="DP923" s="184"/>
      <c r="DQ923" s="184"/>
      <c r="DR923" s="184"/>
      <c r="DS923" s="184"/>
      <c r="DT923" s="184"/>
      <c r="DU923" s="184"/>
      <c r="DV923" s="184"/>
      <c r="DW923" s="184"/>
      <c r="DX923" s="184"/>
      <c r="DY923" s="184"/>
      <c r="DZ923" s="184"/>
      <c r="EA923" s="184"/>
      <c r="EB923" s="184"/>
      <c r="EC923" s="184"/>
      <c r="ED923" s="184"/>
      <c r="EE923" s="184"/>
      <c r="EF923" s="184"/>
      <c r="EG923" s="184"/>
      <c r="EH923" s="184"/>
      <c r="EI923" s="184"/>
      <c r="EJ923" s="184"/>
      <c r="EK923" s="184"/>
      <c r="EL923" s="184"/>
      <c r="EM923" s="184"/>
      <c r="EN923" s="184"/>
      <c r="EO923" s="184"/>
      <c r="EP923" s="184"/>
      <c r="EQ923" s="184"/>
      <c r="ER923" s="184"/>
      <c r="ES923" s="184"/>
      <c r="ET923" s="184"/>
      <c r="EU923" s="184"/>
      <c r="EV923" s="184"/>
      <c r="EW923" s="184"/>
      <c r="EX923" s="184"/>
      <c r="EY923" s="184"/>
      <c r="EZ923" s="184"/>
      <c r="FA923" s="184"/>
      <c r="FB923" s="184"/>
      <c r="FC923" s="184"/>
      <c r="FD923" s="184"/>
      <c r="FE923" s="184"/>
      <c r="FF923" s="184"/>
      <c r="FG923" s="184"/>
      <c r="FH923" s="184"/>
      <c r="FI923" s="184"/>
      <c r="FJ923" s="184"/>
      <c r="FK923" s="184"/>
      <c r="FL923" s="184"/>
      <c r="FM923" s="184"/>
      <c r="FN923" s="184"/>
      <c r="FO923" s="184"/>
      <c r="FP923" s="184"/>
      <c r="FQ923" s="184"/>
      <c r="FR923" s="184"/>
      <c r="FS923" s="184"/>
      <c r="FT923" s="184"/>
      <c r="FU923" s="184"/>
      <c r="FV923" s="184"/>
      <c r="FW923" s="184"/>
      <c r="FX923" s="184"/>
      <c r="FY923" s="184"/>
      <c r="FZ923" s="184"/>
      <c r="GA923" s="184"/>
      <c r="GB923" s="184"/>
      <c r="GC923" s="184"/>
      <c r="GD923" s="184"/>
      <c r="GE923" s="184"/>
      <c r="GF923" s="184"/>
      <c r="GG923" s="184"/>
      <c r="GH923" s="184"/>
      <c r="GI923" s="184"/>
      <c r="GJ923" s="184"/>
      <c r="GK923" s="184"/>
      <c r="GL923" s="184"/>
      <c r="GM923" s="184"/>
      <c r="GN923" s="184"/>
      <c r="GO923" s="184"/>
      <c r="GP923" s="184"/>
      <c r="GQ923" s="184"/>
      <c r="GR923" s="184"/>
      <c r="GS923" s="184"/>
      <c r="GT923" s="184"/>
      <c r="GU923" s="184"/>
      <c r="GV923" s="184"/>
      <c r="GW923" s="184"/>
      <c r="GX923" s="184"/>
      <c r="GY923" s="184"/>
      <c r="GZ923" s="184"/>
      <c r="HA923" s="184"/>
      <c r="HB923" s="184"/>
      <c r="HC923" s="184"/>
      <c r="HD923" s="184"/>
      <c r="HE923" s="184"/>
      <c r="HF923" s="184"/>
      <c r="HG923" s="184"/>
      <c r="HH923" s="184"/>
      <c r="HI923" s="184"/>
      <c r="HJ923" s="184"/>
      <c r="HK923" s="578"/>
      <c r="HL923" s="185"/>
    </row>
    <row r="924" spans="1:220">
      <c r="A924" s="284"/>
      <c r="B924" s="285"/>
      <c r="C924" s="286"/>
      <c r="D924" s="287"/>
      <c r="E924" s="288"/>
      <c r="F924" s="289"/>
      <c r="G924" s="289"/>
      <c r="H924" s="289"/>
      <c r="I924" s="289"/>
      <c r="J924" s="289"/>
      <c r="K924" s="289"/>
      <c r="L924" s="289"/>
      <c r="M924" s="572"/>
      <c r="N924" s="572"/>
      <c r="O924" s="572"/>
      <c r="P924" s="572"/>
      <c r="Q924" s="572"/>
      <c r="R924" s="572"/>
      <c r="S924" s="184"/>
      <c r="T924" s="184"/>
      <c r="U924" s="184"/>
      <c r="V924" s="184"/>
      <c r="W924" s="184"/>
      <c r="X924" s="184"/>
      <c r="Y924" s="184"/>
      <c r="Z924" s="184"/>
      <c r="AA924" s="184"/>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c r="BB924" s="184"/>
      <c r="BC924" s="184"/>
      <c r="BD924" s="184"/>
      <c r="BE924" s="184"/>
      <c r="BF924" s="184"/>
      <c r="BG924" s="184"/>
      <c r="BH924" s="184"/>
      <c r="BI924" s="184"/>
      <c r="BJ924" s="184"/>
      <c r="BK924" s="184"/>
      <c r="BL924" s="184"/>
      <c r="BM924" s="184"/>
      <c r="BN924" s="184"/>
      <c r="BO924" s="184"/>
      <c r="BP924" s="184"/>
      <c r="BQ924" s="184"/>
      <c r="BR924" s="184"/>
      <c r="BS924" s="184"/>
      <c r="BT924" s="184"/>
      <c r="BU924" s="184"/>
      <c r="BV924" s="184"/>
      <c r="BW924" s="184"/>
      <c r="BX924" s="184"/>
      <c r="BY924" s="184"/>
      <c r="BZ924" s="184"/>
      <c r="CA924" s="184"/>
      <c r="CB924" s="184"/>
      <c r="CC924" s="184"/>
      <c r="CD924" s="184"/>
      <c r="CE924" s="184"/>
      <c r="CF924" s="184"/>
      <c r="CG924" s="184"/>
      <c r="CH924" s="184"/>
      <c r="CI924" s="184"/>
      <c r="CJ924" s="184"/>
      <c r="CK924" s="184"/>
      <c r="CL924" s="184"/>
      <c r="CM924" s="184"/>
      <c r="CN924" s="184"/>
      <c r="CO924" s="184"/>
      <c r="CP924" s="184"/>
      <c r="CQ924" s="184"/>
      <c r="CR924" s="184"/>
      <c r="CS924" s="184"/>
      <c r="CT924" s="184"/>
      <c r="CU924" s="184"/>
      <c r="CV924" s="184"/>
      <c r="CW924" s="184"/>
      <c r="CX924" s="184"/>
      <c r="CY924" s="184"/>
      <c r="CZ924" s="184"/>
      <c r="DA924" s="184"/>
      <c r="DB924" s="184"/>
      <c r="DC924" s="184"/>
      <c r="DD924" s="184"/>
      <c r="DE924" s="184"/>
      <c r="DF924" s="184"/>
      <c r="DG924" s="184"/>
      <c r="DH924" s="184"/>
      <c r="DI924" s="184"/>
      <c r="DJ924" s="184"/>
      <c r="DK924" s="184"/>
      <c r="DL924" s="184"/>
      <c r="DM924" s="184"/>
      <c r="DN924" s="184"/>
      <c r="DO924" s="184"/>
      <c r="DP924" s="184"/>
      <c r="DQ924" s="184"/>
      <c r="DR924" s="184"/>
      <c r="DS924" s="184"/>
      <c r="DT924" s="184"/>
      <c r="DU924" s="184"/>
      <c r="DV924" s="184"/>
      <c r="DW924" s="184"/>
      <c r="DX924" s="184"/>
      <c r="DY924" s="184"/>
      <c r="DZ924" s="184"/>
      <c r="EA924" s="184"/>
      <c r="EB924" s="184"/>
      <c r="EC924" s="184"/>
      <c r="ED924" s="184"/>
      <c r="EE924" s="184"/>
      <c r="EF924" s="184"/>
      <c r="EG924" s="184"/>
      <c r="EH924" s="184"/>
      <c r="EI924" s="184"/>
      <c r="EJ924" s="184"/>
      <c r="EK924" s="184"/>
      <c r="EL924" s="184"/>
      <c r="EM924" s="184"/>
      <c r="EN924" s="184"/>
      <c r="EO924" s="184"/>
      <c r="EP924" s="184"/>
      <c r="EQ924" s="184"/>
      <c r="ER924" s="184"/>
      <c r="ES924" s="184"/>
      <c r="ET924" s="184"/>
      <c r="EU924" s="184"/>
      <c r="EV924" s="184"/>
      <c r="EW924" s="184"/>
      <c r="EX924" s="184"/>
      <c r="EY924" s="184"/>
      <c r="EZ924" s="184"/>
      <c r="FA924" s="184"/>
      <c r="FB924" s="184"/>
      <c r="FC924" s="184"/>
      <c r="FD924" s="184"/>
      <c r="FE924" s="184"/>
      <c r="FF924" s="184"/>
      <c r="FG924" s="184"/>
      <c r="FH924" s="184"/>
      <c r="FI924" s="184"/>
      <c r="FJ924" s="184"/>
      <c r="FK924" s="184"/>
      <c r="FL924" s="184"/>
      <c r="FM924" s="184"/>
      <c r="FN924" s="184"/>
      <c r="FO924" s="184"/>
      <c r="FP924" s="184"/>
      <c r="FQ924" s="184"/>
      <c r="FR924" s="184"/>
      <c r="FS924" s="184"/>
      <c r="FT924" s="184"/>
      <c r="FU924" s="184"/>
      <c r="FV924" s="184"/>
      <c r="FW924" s="184"/>
      <c r="FX924" s="184"/>
      <c r="FY924" s="184"/>
      <c r="FZ924" s="184"/>
      <c r="GA924" s="184"/>
      <c r="GB924" s="184"/>
      <c r="GC924" s="184"/>
      <c r="GD924" s="184"/>
      <c r="GE924" s="184"/>
      <c r="GF924" s="184"/>
      <c r="GG924" s="184"/>
      <c r="GH924" s="184"/>
      <c r="GI924" s="184"/>
      <c r="GJ924" s="184"/>
      <c r="GK924" s="184"/>
      <c r="GL924" s="184"/>
      <c r="GM924" s="184"/>
      <c r="GN924" s="184"/>
      <c r="GO924" s="184"/>
      <c r="GP924" s="184"/>
      <c r="GQ924" s="184"/>
      <c r="GR924" s="184"/>
      <c r="GS924" s="184"/>
      <c r="GT924" s="184"/>
      <c r="GU924" s="184"/>
      <c r="GV924" s="184"/>
      <c r="GW924" s="184"/>
      <c r="GX924" s="184"/>
      <c r="GY924" s="184"/>
      <c r="GZ924" s="184"/>
      <c r="HA924" s="184"/>
      <c r="HB924" s="184"/>
      <c r="HC924" s="184"/>
      <c r="HD924" s="184"/>
      <c r="HE924" s="184"/>
      <c r="HF924" s="184"/>
      <c r="HG924" s="184"/>
      <c r="HH924" s="184"/>
      <c r="HI924" s="184"/>
      <c r="HJ924" s="184"/>
      <c r="HK924" s="578"/>
      <c r="HL924" s="185"/>
    </row>
    <row r="925" spans="1:220">
      <c r="A925" s="284"/>
      <c r="B925" s="285"/>
      <c r="C925" s="286"/>
      <c r="D925" s="287"/>
      <c r="E925" s="288"/>
      <c r="F925" s="289"/>
      <c r="G925" s="289"/>
      <c r="H925" s="289"/>
      <c r="I925" s="289"/>
      <c r="J925" s="289"/>
      <c r="K925" s="289"/>
      <c r="L925" s="289"/>
      <c r="M925" s="572"/>
      <c r="N925" s="572"/>
      <c r="O925" s="572"/>
      <c r="P925" s="572"/>
      <c r="Q925" s="572"/>
      <c r="R925" s="572"/>
      <c r="S925" s="184"/>
      <c r="T925" s="184"/>
      <c r="U925" s="184"/>
      <c r="V925" s="184"/>
      <c r="W925" s="184"/>
      <c r="X925" s="184"/>
      <c r="Y925" s="184"/>
      <c r="Z925" s="184"/>
      <c r="AA925" s="184"/>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c r="BB925" s="184"/>
      <c r="BC925" s="184"/>
      <c r="BD925" s="184"/>
      <c r="BE925" s="184"/>
      <c r="BF925" s="184"/>
      <c r="BG925" s="184"/>
      <c r="BH925" s="184"/>
      <c r="BI925" s="184"/>
      <c r="BJ925" s="184"/>
      <c r="BK925" s="184"/>
      <c r="BL925" s="184"/>
      <c r="BM925" s="184"/>
      <c r="BN925" s="184"/>
      <c r="BO925" s="184"/>
      <c r="BP925" s="184"/>
      <c r="BQ925" s="184"/>
      <c r="BR925" s="184"/>
      <c r="BS925" s="184"/>
      <c r="BT925" s="184"/>
      <c r="BU925" s="184"/>
      <c r="BV925" s="184"/>
      <c r="BW925" s="184"/>
      <c r="BX925" s="184"/>
      <c r="BY925" s="184"/>
      <c r="BZ925" s="184"/>
      <c r="CA925" s="184"/>
      <c r="CB925" s="184"/>
      <c r="CC925" s="184"/>
      <c r="CD925" s="184"/>
      <c r="CE925" s="184"/>
      <c r="CF925" s="184"/>
      <c r="CG925" s="184"/>
      <c r="CH925" s="184"/>
      <c r="CI925" s="184"/>
      <c r="CJ925" s="184"/>
      <c r="CK925" s="184"/>
      <c r="CL925" s="184"/>
      <c r="CM925" s="184"/>
      <c r="CN925" s="184"/>
      <c r="CO925" s="184"/>
      <c r="CP925" s="184"/>
      <c r="CQ925" s="184"/>
      <c r="CR925" s="184"/>
      <c r="CS925" s="184"/>
      <c r="CT925" s="184"/>
      <c r="CU925" s="184"/>
      <c r="CV925" s="184"/>
      <c r="CW925" s="184"/>
      <c r="CX925" s="184"/>
      <c r="CY925" s="184"/>
      <c r="CZ925" s="184"/>
      <c r="DA925" s="184"/>
      <c r="DB925" s="184"/>
      <c r="DC925" s="184"/>
      <c r="DD925" s="184"/>
      <c r="DE925" s="184"/>
      <c r="DF925" s="184"/>
      <c r="DG925" s="184"/>
      <c r="DH925" s="184"/>
      <c r="DI925" s="184"/>
      <c r="DJ925" s="184"/>
      <c r="DK925" s="184"/>
      <c r="DL925" s="184"/>
      <c r="DM925" s="184"/>
      <c r="DN925" s="184"/>
      <c r="DO925" s="184"/>
      <c r="DP925" s="184"/>
      <c r="DQ925" s="184"/>
      <c r="DR925" s="184"/>
      <c r="DS925" s="184"/>
      <c r="DT925" s="184"/>
      <c r="DU925" s="184"/>
      <c r="DV925" s="184"/>
      <c r="DW925" s="184"/>
      <c r="DX925" s="184"/>
      <c r="DY925" s="184"/>
      <c r="DZ925" s="184"/>
      <c r="EA925" s="184"/>
      <c r="EB925" s="184"/>
      <c r="EC925" s="184"/>
      <c r="ED925" s="184"/>
      <c r="EE925" s="184"/>
      <c r="EF925" s="184"/>
      <c r="EG925" s="184"/>
      <c r="EH925" s="184"/>
      <c r="EI925" s="184"/>
      <c r="EJ925" s="184"/>
      <c r="EK925" s="184"/>
      <c r="EL925" s="184"/>
      <c r="EM925" s="184"/>
      <c r="EN925" s="184"/>
      <c r="EO925" s="184"/>
      <c r="EP925" s="184"/>
      <c r="EQ925" s="184"/>
      <c r="ER925" s="184"/>
      <c r="ES925" s="184"/>
      <c r="ET925" s="184"/>
      <c r="EU925" s="184"/>
      <c r="EV925" s="184"/>
      <c r="EW925" s="184"/>
      <c r="EX925" s="184"/>
      <c r="EY925" s="184"/>
      <c r="EZ925" s="184"/>
      <c r="FA925" s="184"/>
      <c r="FB925" s="184"/>
      <c r="FC925" s="184"/>
      <c r="FD925" s="184"/>
      <c r="FE925" s="184"/>
      <c r="FF925" s="184"/>
      <c r="FG925" s="184"/>
      <c r="FH925" s="184"/>
      <c r="FI925" s="184"/>
      <c r="FJ925" s="184"/>
      <c r="FK925" s="184"/>
      <c r="FL925" s="184"/>
      <c r="FM925" s="184"/>
      <c r="FN925" s="184"/>
      <c r="FO925" s="184"/>
      <c r="FP925" s="184"/>
      <c r="FQ925" s="184"/>
      <c r="FR925" s="184"/>
      <c r="FS925" s="184"/>
      <c r="FT925" s="184"/>
      <c r="FU925" s="184"/>
      <c r="FV925" s="184"/>
      <c r="FW925" s="184"/>
      <c r="FX925" s="184"/>
      <c r="FY925" s="184"/>
      <c r="FZ925" s="184"/>
      <c r="GA925" s="184"/>
      <c r="GB925" s="184"/>
      <c r="GC925" s="184"/>
      <c r="GD925" s="184"/>
      <c r="GE925" s="184"/>
      <c r="GF925" s="184"/>
      <c r="GG925" s="184"/>
      <c r="GH925" s="184"/>
      <c r="GI925" s="184"/>
      <c r="GJ925" s="184"/>
      <c r="GK925" s="184"/>
      <c r="GL925" s="184"/>
      <c r="GM925" s="184"/>
      <c r="GN925" s="184"/>
      <c r="GO925" s="184"/>
      <c r="GP925" s="184"/>
      <c r="GQ925" s="184"/>
      <c r="GR925" s="184"/>
      <c r="GS925" s="184"/>
      <c r="GT925" s="184"/>
      <c r="GU925" s="184"/>
      <c r="GV925" s="184"/>
      <c r="GW925" s="184"/>
      <c r="GX925" s="184"/>
      <c r="GY925" s="184"/>
      <c r="GZ925" s="184"/>
      <c r="HA925" s="184"/>
      <c r="HB925" s="184"/>
      <c r="HC925" s="184"/>
      <c r="HD925" s="184"/>
      <c r="HE925" s="184"/>
      <c r="HF925" s="184"/>
      <c r="HG925" s="184"/>
      <c r="HH925" s="184"/>
      <c r="HI925" s="184"/>
      <c r="HJ925" s="184"/>
      <c r="HK925" s="578"/>
      <c r="HL925" s="185"/>
    </row>
    <row r="926" spans="1:220">
      <c r="A926" s="284"/>
      <c r="B926" s="285"/>
      <c r="C926" s="286"/>
      <c r="D926" s="287"/>
      <c r="E926" s="288"/>
      <c r="F926" s="289"/>
      <c r="G926" s="289"/>
      <c r="H926" s="289"/>
      <c r="I926" s="289"/>
      <c r="J926" s="289"/>
      <c r="K926" s="289"/>
      <c r="L926" s="289"/>
      <c r="M926" s="572"/>
      <c r="N926" s="572"/>
      <c r="O926" s="572"/>
      <c r="P926" s="572"/>
      <c r="Q926" s="572"/>
      <c r="R926" s="572"/>
      <c r="S926" s="184"/>
      <c r="T926" s="184"/>
      <c r="U926" s="184"/>
      <c r="V926" s="184"/>
      <c r="W926" s="184"/>
      <c r="X926" s="184"/>
      <c r="Y926" s="184"/>
      <c r="Z926" s="184"/>
      <c r="AA926" s="184"/>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c r="BB926" s="184"/>
      <c r="BC926" s="184"/>
      <c r="BD926" s="184"/>
      <c r="BE926" s="184"/>
      <c r="BF926" s="184"/>
      <c r="BG926" s="184"/>
      <c r="BH926" s="184"/>
      <c r="BI926" s="184"/>
      <c r="BJ926" s="184"/>
      <c r="BK926" s="184"/>
      <c r="BL926" s="184"/>
      <c r="BM926" s="184"/>
      <c r="BN926" s="184"/>
      <c r="BO926" s="184"/>
      <c r="BP926" s="184"/>
      <c r="BQ926" s="184"/>
      <c r="BR926" s="184"/>
      <c r="BS926" s="184"/>
      <c r="BT926" s="184"/>
      <c r="BU926" s="184"/>
      <c r="BV926" s="184"/>
      <c r="BW926" s="184"/>
      <c r="BX926" s="184"/>
      <c r="BY926" s="184"/>
      <c r="BZ926" s="184"/>
      <c r="CA926" s="184"/>
      <c r="CB926" s="184"/>
      <c r="CC926" s="184"/>
      <c r="CD926" s="184"/>
      <c r="CE926" s="184"/>
      <c r="CF926" s="184"/>
      <c r="CG926" s="184"/>
      <c r="CH926" s="184"/>
      <c r="CI926" s="184"/>
      <c r="CJ926" s="184"/>
      <c r="CK926" s="184"/>
      <c r="CL926" s="184"/>
      <c r="CM926" s="184"/>
      <c r="CN926" s="184"/>
      <c r="CO926" s="184"/>
      <c r="CP926" s="184"/>
      <c r="CQ926" s="184"/>
      <c r="CR926" s="184"/>
      <c r="CS926" s="184"/>
      <c r="CT926" s="184"/>
      <c r="CU926" s="184"/>
      <c r="CV926" s="184"/>
      <c r="CW926" s="184"/>
      <c r="CX926" s="184"/>
      <c r="CY926" s="184"/>
      <c r="CZ926" s="184"/>
      <c r="DA926" s="184"/>
      <c r="DB926" s="184"/>
      <c r="DC926" s="184"/>
      <c r="DD926" s="184"/>
      <c r="DE926" s="184"/>
      <c r="DF926" s="184"/>
      <c r="DG926" s="184"/>
      <c r="DH926" s="184"/>
      <c r="DI926" s="184"/>
      <c r="DJ926" s="184"/>
      <c r="DK926" s="184"/>
      <c r="DL926" s="184"/>
      <c r="DM926" s="184"/>
      <c r="DN926" s="184"/>
      <c r="DO926" s="184"/>
      <c r="DP926" s="184"/>
      <c r="DQ926" s="184"/>
      <c r="DR926" s="184"/>
      <c r="DS926" s="184"/>
      <c r="DT926" s="184"/>
      <c r="DU926" s="184"/>
      <c r="DV926" s="184"/>
      <c r="DW926" s="184"/>
      <c r="DX926" s="184"/>
      <c r="DY926" s="184"/>
      <c r="DZ926" s="184"/>
      <c r="EA926" s="184"/>
      <c r="EB926" s="184"/>
      <c r="EC926" s="184"/>
      <c r="ED926" s="184"/>
      <c r="EE926" s="184"/>
      <c r="EF926" s="184"/>
      <c r="EG926" s="184"/>
      <c r="EH926" s="184"/>
      <c r="EI926" s="184"/>
      <c r="EJ926" s="184"/>
      <c r="EK926" s="184"/>
      <c r="EL926" s="184"/>
      <c r="EM926" s="184"/>
      <c r="EN926" s="184"/>
      <c r="EO926" s="184"/>
      <c r="EP926" s="184"/>
      <c r="EQ926" s="184"/>
      <c r="ER926" s="184"/>
      <c r="ES926" s="184"/>
      <c r="ET926" s="184"/>
      <c r="EU926" s="184"/>
      <c r="EV926" s="184"/>
      <c r="EW926" s="184"/>
      <c r="EX926" s="184"/>
      <c r="EY926" s="184"/>
      <c r="EZ926" s="184"/>
      <c r="FA926" s="184"/>
      <c r="FB926" s="184"/>
      <c r="FC926" s="184"/>
      <c r="FD926" s="184"/>
      <c r="FE926" s="184"/>
      <c r="FF926" s="184"/>
      <c r="FG926" s="184"/>
      <c r="FH926" s="184"/>
      <c r="FI926" s="184"/>
      <c r="FJ926" s="184"/>
      <c r="FK926" s="184"/>
      <c r="FL926" s="184"/>
      <c r="FM926" s="184"/>
      <c r="FN926" s="184"/>
      <c r="FO926" s="184"/>
      <c r="FP926" s="184"/>
      <c r="FQ926" s="184"/>
      <c r="FR926" s="184"/>
      <c r="FS926" s="184"/>
      <c r="FT926" s="184"/>
      <c r="FU926" s="184"/>
      <c r="FV926" s="184"/>
      <c r="FW926" s="184"/>
      <c r="FX926" s="184"/>
      <c r="FY926" s="184"/>
      <c r="FZ926" s="184"/>
      <c r="GA926" s="184"/>
      <c r="GB926" s="184"/>
      <c r="GC926" s="184"/>
      <c r="GD926" s="184"/>
      <c r="GE926" s="184"/>
      <c r="GF926" s="184"/>
      <c r="GG926" s="184"/>
      <c r="GH926" s="184"/>
      <c r="GI926" s="184"/>
      <c r="GJ926" s="184"/>
      <c r="GK926" s="184"/>
      <c r="GL926" s="184"/>
      <c r="GM926" s="184"/>
      <c r="GN926" s="184"/>
      <c r="GO926" s="184"/>
      <c r="GP926" s="184"/>
      <c r="GQ926" s="184"/>
      <c r="GR926" s="184"/>
      <c r="GS926" s="184"/>
      <c r="GT926" s="184"/>
      <c r="GU926" s="184"/>
      <c r="GV926" s="184"/>
      <c r="GW926" s="184"/>
      <c r="GX926" s="184"/>
      <c r="GY926" s="184"/>
      <c r="GZ926" s="184"/>
      <c r="HA926" s="184"/>
      <c r="HB926" s="184"/>
      <c r="HC926" s="184"/>
      <c r="HD926" s="184"/>
      <c r="HE926" s="184"/>
      <c r="HF926" s="184"/>
      <c r="HG926" s="184"/>
      <c r="HH926" s="184"/>
      <c r="HI926" s="184"/>
      <c r="HJ926" s="184"/>
      <c r="HK926" s="578"/>
      <c r="HL926" s="185"/>
    </row>
    <row r="927" spans="1:220">
      <c r="A927" s="284"/>
      <c r="B927" s="285"/>
      <c r="C927" s="286"/>
      <c r="D927" s="287"/>
      <c r="E927" s="288"/>
      <c r="F927" s="289"/>
      <c r="G927" s="289"/>
      <c r="H927" s="289"/>
      <c r="I927" s="289"/>
      <c r="J927" s="289"/>
      <c r="K927" s="289"/>
      <c r="L927" s="289"/>
      <c r="M927" s="572"/>
      <c r="N927" s="572"/>
      <c r="O927" s="572"/>
      <c r="P927" s="572"/>
      <c r="Q927" s="572"/>
      <c r="R927" s="572"/>
      <c r="S927" s="184"/>
      <c r="T927" s="184"/>
      <c r="U927" s="184"/>
      <c r="V927" s="184"/>
      <c r="W927" s="184"/>
      <c r="X927" s="184"/>
      <c r="Y927" s="184"/>
      <c r="Z927" s="184"/>
      <c r="AA927" s="184"/>
      <c r="AB927" s="184"/>
      <c r="AC927" s="184"/>
      <c r="AD927" s="184"/>
      <c r="AE927" s="184"/>
      <c r="AF927" s="184"/>
      <c r="AG927" s="184"/>
      <c r="AH927" s="184"/>
      <c r="AI927" s="184"/>
      <c r="AJ927" s="184"/>
      <c r="AK927" s="184"/>
      <c r="AL927" s="184"/>
      <c r="AM927" s="184"/>
      <c r="AN927" s="184"/>
      <c r="AO927" s="184"/>
      <c r="AP927" s="184"/>
      <c r="AQ927" s="184"/>
      <c r="AR927" s="184"/>
      <c r="AS927" s="184"/>
      <c r="AT927" s="184"/>
      <c r="AU927" s="184"/>
      <c r="AV927" s="184"/>
      <c r="AW927" s="184"/>
      <c r="AX927" s="184"/>
      <c r="AY927" s="184"/>
      <c r="AZ927" s="184"/>
      <c r="BA927" s="184"/>
      <c r="BB927" s="184"/>
      <c r="BC927" s="184"/>
      <c r="BD927" s="184"/>
      <c r="BE927" s="184"/>
      <c r="BF927" s="184"/>
      <c r="BG927" s="184"/>
      <c r="BH927" s="184"/>
      <c r="BI927" s="184"/>
      <c r="BJ927" s="184"/>
      <c r="BK927" s="184"/>
      <c r="BL927" s="184"/>
      <c r="BM927" s="184"/>
      <c r="BN927" s="184"/>
      <c r="BO927" s="184"/>
      <c r="BP927" s="184"/>
      <c r="BQ927" s="184"/>
      <c r="BR927" s="184"/>
      <c r="BS927" s="184"/>
      <c r="BT927" s="184"/>
      <c r="BU927" s="184"/>
      <c r="BV927" s="184"/>
      <c r="BW927" s="184"/>
      <c r="BX927" s="184"/>
      <c r="BY927" s="184"/>
      <c r="BZ927" s="184"/>
      <c r="CA927" s="184"/>
      <c r="CB927" s="184"/>
      <c r="CC927" s="184"/>
      <c r="CD927" s="184"/>
      <c r="CE927" s="184"/>
      <c r="CF927" s="184"/>
      <c r="CG927" s="184"/>
      <c r="CH927" s="184"/>
      <c r="CI927" s="184"/>
      <c r="CJ927" s="184"/>
      <c r="CK927" s="184"/>
      <c r="CL927" s="184"/>
      <c r="CM927" s="184"/>
      <c r="CN927" s="184"/>
      <c r="CO927" s="184"/>
      <c r="CP927" s="184"/>
      <c r="CQ927" s="184"/>
      <c r="CR927" s="184"/>
      <c r="CS927" s="184"/>
      <c r="CT927" s="184"/>
      <c r="CU927" s="184"/>
      <c r="CV927" s="184"/>
      <c r="CW927" s="184"/>
      <c r="CX927" s="184"/>
      <c r="CY927" s="184"/>
      <c r="CZ927" s="184"/>
      <c r="DA927" s="184"/>
      <c r="DB927" s="184"/>
      <c r="DC927" s="184"/>
      <c r="DD927" s="184"/>
      <c r="DE927" s="184"/>
      <c r="DF927" s="184"/>
      <c r="DG927" s="184"/>
      <c r="DH927" s="184"/>
      <c r="DI927" s="184"/>
      <c r="DJ927" s="184"/>
      <c r="DK927" s="184"/>
      <c r="DL927" s="184"/>
      <c r="DM927" s="184"/>
      <c r="DN927" s="184"/>
      <c r="DO927" s="184"/>
      <c r="DP927" s="184"/>
      <c r="DQ927" s="184"/>
      <c r="DR927" s="184"/>
      <c r="DS927" s="184"/>
      <c r="DT927" s="184"/>
      <c r="DU927" s="184"/>
      <c r="DV927" s="184"/>
      <c r="DW927" s="184"/>
      <c r="DX927" s="184"/>
      <c r="DY927" s="184"/>
      <c r="DZ927" s="184"/>
      <c r="EA927" s="184"/>
      <c r="EB927" s="184"/>
      <c r="EC927" s="184"/>
      <c r="ED927" s="184"/>
      <c r="EE927" s="184"/>
      <c r="EF927" s="184"/>
      <c r="EG927" s="184"/>
      <c r="EH927" s="184"/>
      <c r="EI927" s="184"/>
      <c r="EJ927" s="184"/>
      <c r="EK927" s="184"/>
      <c r="EL927" s="184"/>
      <c r="EM927" s="184"/>
      <c r="EN927" s="184"/>
      <c r="EO927" s="184"/>
      <c r="EP927" s="184"/>
      <c r="EQ927" s="184"/>
      <c r="ER927" s="184"/>
      <c r="ES927" s="184"/>
      <c r="ET927" s="184"/>
      <c r="EU927" s="184"/>
      <c r="EV927" s="184"/>
      <c r="EW927" s="184"/>
      <c r="EX927" s="184"/>
      <c r="EY927" s="184"/>
      <c r="EZ927" s="184"/>
      <c r="FA927" s="184"/>
      <c r="FB927" s="184"/>
      <c r="FC927" s="184"/>
      <c r="FD927" s="184"/>
      <c r="FE927" s="184"/>
      <c r="FF927" s="184"/>
      <c r="FG927" s="184"/>
      <c r="FH927" s="184"/>
      <c r="FI927" s="184"/>
      <c r="FJ927" s="184"/>
      <c r="FK927" s="184"/>
      <c r="FL927" s="184"/>
      <c r="FM927" s="184"/>
      <c r="FN927" s="184"/>
      <c r="FO927" s="184"/>
      <c r="FP927" s="184"/>
      <c r="FQ927" s="184"/>
      <c r="FR927" s="184"/>
      <c r="FS927" s="184"/>
      <c r="FT927" s="184"/>
      <c r="FU927" s="184"/>
      <c r="FV927" s="184"/>
      <c r="FW927" s="184"/>
      <c r="FX927" s="184"/>
      <c r="FY927" s="184"/>
      <c r="FZ927" s="184"/>
      <c r="GA927" s="184"/>
      <c r="GB927" s="184"/>
      <c r="GC927" s="184"/>
      <c r="GD927" s="184"/>
      <c r="GE927" s="184"/>
      <c r="GF927" s="184"/>
      <c r="GG927" s="184"/>
      <c r="GH927" s="184"/>
      <c r="GI927" s="184"/>
      <c r="GJ927" s="184"/>
      <c r="GK927" s="184"/>
      <c r="GL927" s="184"/>
      <c r="GM927" s="184"/>
      <c r="GN927" s="184"/>
      <c r="GO927" s="184"/>
      <c r="GP927" s="184"/>
      <c r="GQ927" s="184"/>
      <c r="GR927" s="184"/>
      <c r="GS927" s="184"/>
      <c r="GT927" s="184"/>
      <c r="GU927" s="184"/>
      <c r="GV927" s="184"/>
      <c r="GW927" s="184"/>
      <c r="GX927" s="184"/>
      <c r="GY927" s="184"/>
      <c r="GZ927" s="184"/>
      <c r="HA927" s="184"/>
      <c r="HB927" s="184"/>
      <c r="HC927" s="184"/>
      <c r="HD927" s="184"/>
      <c r="HE927" s="184"/>
      <c r="HF927" s="184"/>
      <c r="HG927" s="184"/>
      <c r="HH927" s="184"/>
      <c r="HI927" s="184"/>
      <c r="HJ927" s="184"/>
      <c r="HK927" s="578"/>
      <c r="HL927" s="185"/>
    </row>
    <row r="928" spans="1:220">
      <c r="A928" s="284"/>
      <c r="B928" s="285"/>
      <c r="C928" s="286"/>
      <c r="D928" s="287"/>
      <c r="E928" s="288"/>
      <c r="F928" s="289"/>
      <c r="G928" s="289"/>
      <c r="H928" s="289"/>
      <c r="I928" s="289"/>
      <c r="J928" s="289"/>
      <c r="K928" s="289"/>
      <c r="L928" s="289"/>
      <c r="M928" s="572"/>
      <c r="N928" s="572"/>
      <c r="O928" s="572"/>
      <c r="P928" s="572"/>
      <c r="Q928" s="572"/>
      <c r="R928" s="572"/>
      <c r="S928" s="184"/>
      <c r="T928" s="184"/>
      <c r="U928" s="184"/>
      <c r="V928" s="184"/>
      <c r="W928" s="184"/>
      <c r="X928" s="184"/>
      <c r="Y928" s="184"/>
      <c r="Z928" s="184"/>
      <c r="AA928" s="184"/>
      <c r="AB928" s="184"/>
      <c r="AC928" s="184"/>
      <c r="AD928" s="184"/>
      <c r="AE928" s="184"/>
      <c r="AF928" s="184"/>
      <c r="AG928" s="184"/>
      <c r="AH928" s="184"/>
      <c r="AI928" s="184"/>
      <c r="AJ928" s="184"/>
      <c r="AK928" s="184"/>
      <c r="AL928" s="184"/>
      <c r="AM928" s="184"/>
      <c r="AN928" s="184"/>
      <c r="AO928" s="184"/>
      <c r="AP928" s="184"/>
      <c r="AQ928" s="184"/>
      <c r="AR928" s="184"/>
      <c r="AS928" s="184"/>
      <c r="AT928" s="184"/>
      <c r="AU928" s="184"/>
      <c r="AV928" s="184"/>
      <c r="AW928" s="184"/>
      <c r="AX928" s="184"/>
      <c r="AY928" s="184"/>
      <c r="AZ928" s="184"/>
      <c r="BA928" s="184"/>
      <c r="BB928" s="184"/>
      <c r="BC928" s="184"/>
      <c r="BD928" s="184"/>
      <c r="BE928" s="184"/>
      <c r="BF928" s="184"/>
      <c r="BG928" s="184"/>
      <c r="BH928" s="184"/>
      <c r="BI928" s="184"/>
      <c r="BJ928" s="184"/>
      <c r="BK928" s="184"/>
      <c r="BL928" s="184"/>
      <c r="BM928" s="184"/>
      <c r="BN928" s="184"/>
      <c r="BO928" s="184"/>
      <c r="BP928" s="184"/>
      <c r="BQ928" s="184"/>
      <c r="BR928" s="184"/>
      <c r="BS928" s="184"/>
      <c r="BT928" s="184"/>
      <c r="BU928" s="184"/>
      <c r="BV928" s="184"/>
      <c r="BW928" s="184"/>
      <c r="BX928" s="184"/>
      <c r="BY928" s="184"/>
      <c r="BZ928" s="184"/>
      <c r="CA928" s="184"/>
      <c r="CB928" s="184"/>
      <c r="CC928" s="184"/>
      <c r="CD928" s="184"/>
      <c r="CE928" s="184"/>
      <c r="CF928" s="184"/>
      <c r="CG928" s="184"/>
      <c r="CH928" s="184"/>
      <c r="CI928" s="184"/>
      <c r="CJ928" s="184"/>
      <c r="CK928" s="184"/>
      <c r="CL928" s="184"/>
      <c r="CM928" s="184"/>
      <c r="CN928" s="184"/>
      <c r="CO928" s="184"/>
      <c r="CP928" s="184"/>
      <c r="CQ928" s="184"/>
      <c r="CR928" s="184"/>
      <c r="CS928" s="184"/>
      <c r="CT928" s="184"/>
      <c r="CU928" s="184"/>
      <c r="CV928" s="184"/>
      <c r="CW928" s="184"/>
      <c r="CX928" s="184"/>
      <c r="CY928" s="184"/>
      <c r="CZ928" s="184"/>
      <c r="DA928" s="184"/>
      <c r="DB928" s="184"/>
      <c r="DC928" s="184"/>
      <c r="DD928" s="184"/>
      <c r="DE928" s="184"/>
      <c r="DF928" s="184"/>
      <c r="DG928" s="184"/>
      <c r="DH928" s="184"/>
      <c r="DI928" s="184"/>
      <c r="DJ928" s="184"/>
      <c r="DK928" s="184"/>
      <c r="DL928" s="184"/>
      <c r="DM928" s="184"/>
      <c r="DN928" s="184"/>
      <c r="DO928" s="184"/>
      <c r="DP928" s="184"/>
      <c r="DQ928" s="184"/>
      <c r="DR928" s="184"/>
      <c r="DS928" s="184"/>
      <c r="DT928" s="184"/>
      <c r="DU928" s="184"/>
      <c r="DV928" s="184"/>
      <c r="DW928" s="184"/>
      <c r="DX928" s="184"/>
      <c r="DY928" s="184"/>
      <c r="DZ928" s="184"/>
      <c r="EA928" s="184"/>
      <c r="EB928" s="184"/>
      <c r="EC928" s="184"/>
      <c r="ED928" s="184"/>
      <c r="EE928" s="184"/>
      <c r="EF928" s="184"/>
      <c r="EG928" s="184"/>
      <c r="EH928" s="184"/>
      <c r="EI928" s="184"/>
      <c r="EJ928" s="184"/>
      <c r="EK928" s="184"/>
      <c r="EL928" s="184"/>
      <c r="EM928" s="184"/>
      <c r="EN928" s="184"/>
      <c r="EO928" s="184"/>
      <c r="EP928" s="184"/>
      <c r="EQ928" s="184"/>
      <c r="ER928" s="184"/>
      <c r="ES928" s="184"/>
      <c r="ET928" s="184"/>
      <c r="EU928" s="184"/>
      <c r="EV928" s="184"/>
      <c r="EW928" s="184"/>
      <c r="EX928" s="184"/>
      <c r="EY928" s="184"/>
      <c r="EZ928" s="184"/>
      <c r="FA928" s="184"/>
      <c r="FB928" s="184"/>
      <c r="FC928" s="184"/>
      <c r="FD928" s="184"/>
      <c r="FE928" s="184"/>
      <c r="FF928" s="184"/>
      <c r="FG928" s="184"/>
      <c r="FH928" s="184"/>
      <c r="FI928" s="184"/>
      <c r="FJ928" s="184"/>
      <c r="FK928" s="184"/>
      <c r="FL928" s="184"/>
      <c r="FM928" s="184"/>
      <c r="FN928" s="184"/>
      <c r="FO928" s="184"/>
      <c r="FP928" s="184"/>
      <c r="FQ928" s="184"/>
      <c r="FR928" s="184"/>
      <c r="FS928" s="184"/>
      <c r="FT928" s="184"/>
      <c r="FU928" s="184"/>
      <c r="FV928" s="184"/>
      <c r="FW928" s="184"/>
      <c r="FX928" s="184"/>
      <c r="FY928" s="184"/>
      <c r="FZ928" s="184"/>
      <c r="GA928" s="184"/>
      <c r="GB928" s="184"/>
      <c r="GC928" s="184"/>
      <c r="GD928" s="184"/>
      <c r="GE928" s="184"/>
      <c r="GF928" s="184"/>
      <c r="GG928" s="184"/>
      <c r="GH928" s="184"/>
      <c r="GI928" s="184"/>
      <c r="GJ928" s="184"/>
      <c r="GK928" s="184"/>
      <c r="GL928" s="184"/>
      <c r="GM928" s="184"/>
      <c r="GN928" s="184"/>
      <c r="GO928" s="184"/>
      <c r="GP928" s="184"/>
      <c r="GQ928" s="184"/>
      <c r="GR928" s="184"/>
      <c r="GS928" s="184"/>
      <c r="GT928" s="184"/>
      <c r="GU928" s="184"/>
      <c r="GV928" s="184"/>
      <c r="GW928" s="184"/>
      <c r="GX928" s="184"/>
      <c r="GY928" s="184"/>
      <c r="GZ928" s="184"/>
      <c r="HA928" s="184"/>
      <c r="HB928" s="184"/>
      <c r="HC928" s="184"/>
      <c r="HD928" s="184"/>
      <c r="HE928" s="184"/>
      <c r="HF928" s="184"/>
      <c r="HG928" s="184"/>
      <c r="HH928" s="184"/>
      <c r="HI928" s="184"/>
      <c r="HJ928" s="184"/>
      <c r="HK928" s="578"/>
      <c r="HL928" s="185"/>
    </row>
    <row r="929" spans="1:220">
      <c r="A929" s="284"/>
      <c r="B929" s="285"/>
      <c r="C929" s="286"/>
      <c r="D929" s="287"/>
      <c r="E929" s="288"/>
      <c r="F929" s="289"/>
      <c r="G929" s="289"/>
      <c r="H929" s="289"/>
      <c r="I929" s="289"/>
      <c r="J929" s="289"/>
      <c r="K929" s="289"/>
      <c r="L929" s="289"/>
      <c r="M929" s="572"/>
      <c r="N929" s="572"/>
      <c r="O929" s="572"/>
      <c r="P929" s="572"/>
      <c r="Q929" s="572"/>
      <c r="R929" s="572"/>
      <c r="S929" s="184"/>
      <c r="T929" s="184"/>
      <c r="U929" s="184"/>
      <c r="V929" s="184"/>
      <c r="W929" s="184"/>
      <c r="X929" s="184"/>
      <c r="Y929" s="184"/>
      <c r="Z929" s="184"/>
      <c r="AA929" s="184"/>
      <c r="AB929" s="184"/>
      <c r="AC929" s="184"/>
      <c r="AD929" s="184"/>
      <c r="AE929" s="184"/>
      <c r="AF929" s="184"/>
      <c r="AG929" s="184"/>
      <c r="AH929" s="184"/>
      <c r="AI929" s="184"/>
      <c r="AJ929" s="184"/>
      <c r="AK929" s="184"/>
      <c r="AL929" s="184"/>
      <c r="AM929" s="184"/>
      <c r="AN929" s="184"/>
      <c r="AO929" s="184"/>
      <c r="AP929" s="184"/>
      <c r="AQ929" s="184"/>
      <c r="AR929" s="184"/>
      <c r="AS929" s="184"/>
      <c r="AT929" s="184"/>
      <c r="AU929" s="184"/>
      <c r="AV929" s="184"/>
      <c r="AW929" s="184"/>
      <c r="AX929" s="184"/>
      <c r="AY929" s="184"/>
      <c r="AZ929" s="184"/>
      <c r="BA929" s="184"/>
      <c r="BB929" s="184"/>
      <c r="BC929" s="184"/>
      <c r="BD929" s="184"/>
      <c r="BE929" s="184"/>
      <c r="BF929" s="184"/>
      <c r="BG929" s="184"/>
      <c r="BH929" s="184"/>
      <c r="BI929" s="184"/>
      <c r="BJ929" s="184"/>
      <c r="BK929" s="184"/>
      <c r="BL929" s="184"/>
      <c r="BM929" s="184"/>
      <c r="BN929" s="184"/>
      <c r="BO929" s="184"/>
      <c r="BP929" s="184"/>
      <c r="BQ929" s="184"/>
      <c r="BR929" s="184"/>
      <c r="BS929" s="184"/>
      <c r="BT929" s="184"/>
      <c r="BU929" s="184"/>
      <c r="BV929" s="184"/>
      <c r="BW929" s="184"/>
      <c r="BX929" s="184"/>
      <c r="BY929" s="184"/>
      <c r="BZ929" s="184"/>
      <c r="CA929" s="184"/>
      <c r="CB929" s="184"/>
      <c r="CC929" s="184"/>
      <c r="CD929" s="184"/>
      <c r="CE929" s="184"/>
      <c r="CF929" s="184"/>
      <c r="CG929" s="184"/>
      <c r="CH929" s="184"/>
      <c r="CI929" s="184"/>
      <c r="CJ929" s="184"/>
      <c r="CK929" s="184"/>
      <c r="CL929" s="184"/>
      <c r="CM929" s="184"/>
      <c r="CN929" s="184"/>
      <c r="CO929" s="184"/>
      <c r="CP929" s="184"/>
      <c r="CQ929" s="184"/>
      <c r="CR929" s="184"/>
      <c r="CS929" s="184"/>
      <c r="CT929" s="184"/>
      <c r="CU929" s="184"/>
      <c r="CV929" s="184"/>
      <c r="CW929" s="184"/>
      <c r="CX929" s="184"/>
      <c r="CY929" s="184"/>
      <c r="CZ929" s="184"/>
      <c r="DA929" s="184"/>
      <c r="DB929" s="184"/>
      <c r="DC929" s="184"/>
      <c r="DD929" s="184"/>
      <c r="DE929" s="184"/>
      <c r="DF929" s="184"/>
      <c r="DG929" s="184"/>
      <c r="DH929" s="184"/>
      <c r="DI929" s="184"/>
      <c r="DJ929" s="184"/>
      <c r="DK929" s="184"/>
      <c r="DL929" s="184"/>
      <c r="DM929" s="184"/>
      <c r="DN929" s="184"/>
      <c r="DO929" s="184"/>
      <c r="DP929" s="184"/>
      <c r="DQ929" s="184"/>
      <c r="DR929" s="184"/>
      <c r="DS929" s="184"/>
      <c r="DT929" s="184"/>
      <c r="DU929" s="184"/>
      <c r="DV929" s="184"/>
      <c r="DW929" s="184"/>
      <c r="DX929" s="184"/>
      <c r="DY929" s="184"/>
      <c r="DZ929" s="184"/>
      <c r="EA929" s="184"/>
      <c r="EB929" s="184"/>
      <c r="EC929" s="184"/>
      <c r="ED929" s="184"/>
      <c r="EE929" s="184"/>
      <c r="EF929" s="184"/>
      <c r="EG929" s="184"/>
      <c r="EH929" s="184"/>
      <c r="EI929" s="184"/>
      <c r="EJ929" s="184"/>
      <c r="EK929" s="184"/>
      <c r="EL929" s="184"/>
      <c r="EM929" s="184"/>
      <c r="EN929" s="184"/>
      <c r="EO929" s="184"/>
      <c r="EP929" s="184"/>
      <c r="EQ929" s="184"/>
      <c r="ER929" s="184"/>
      <c r="ES929" s="184"/>
      <c r="ET929" s="184"/>
      <c r="EU929" s="184"/>
      <c r="EV929" s="184"/>
      <c r="EW929" s="184"/>
      <c r="EX929" s="184"/>
      <c r="EY929" s="184"/>
      <c r="EZ929" s="184"/>
      <c r="FA929" s="184"/>
      <c r="FB929" s="184"/>
      <c r="FC929" s="184"/>
      <c r="FD929" s="184"/>
      <c r="FE929" s="184"/>
      <c r="FF929" s="184"/>
      <c r="FG929" s="184"/>
      <c r="FH929" s="184"/>
      <c r="FI929" s="184"/>
      <c r="FJ929" s="184"/>
      <c r="FK929" s="184"/>
      <c r="FL929" s="184"/>
      <c r="FM929" s="184"/>
      <c r="FN929" s="184"/>
      <c r="FO929" s="184"/>
      <c r="FP929" s="184"/>
      <c r="FQ929" s="184"/>
      <c r="FR929" s="184"/>
      <c r="FS929" s="184"/>
      <c r="FT929" s="184"/>
      <c r="FU929" s="184"/>
      <c r="FV929" s="184"/>
      <c r="FW929" s="184"/>
      <c r="FX929" s="184"/>
      <c r="FY929" s="184"/>
      <c r="FZ929" s="184"/>
      <c r="GA929" s="184"/>
      <c r="GB929" s="184"/>
      <c r="GC929" s="184"/>
      <c r="GD929" s="184"/>
      <c r="GE929" s="184"/>
      <c r="GF929" s="184"/>
      <c r="GG929" s="184"/>
      <c r="GH929" s="184"/>
      <c r="GI929" s="184"/>
      <c r="GJ929" s="184"/>
      <c r="GK929" s="184"/>
      <c r="GL929" s="184"/>
      <c r="GM929" s="184"/>
      <c r="GN929" s="184"/>
      <c r="GO929" s="184"/>
      <c r="GP929" s="184"/>
      <c r="GQ929" s="184"/>
      <c r="GR929" s="184"/>
      <c r="GS929" s="184"/>
      <c r="GT929" s="184"/>
      <c r="GU929" s="184"/>
      <c r="GV929" s="184"/>
      <c r="GW929" s="184"/>
      <c r="GX929" s="184"/>
      <c r="GY929" s="184"/>
      <c r="GZ929" s="184"/>
      <c r="HA929" s="184"/>
      <c r="HB929" s="184"/>
      <c r="HC929" s="184"/>
      <c r="HD929" s="184"/>
      <c r="HE929" s="184"/>
      <c r="HF929" s="184"/>
      <c r="HG929" s="184"/>
      <c r="HH929" s="184"/>
      <c r="HI929" s="184"/>
      <c r="HJ929" s="184"/>
      <c r="HK929" s="578"/>
      <c r="HL929" s="185"/>
    </row>
    <row r="930" spans="1:220">
      <c r="A930" s="284"/>
      <c r="B930" s="285"/>
      <c r="C930" s="286"/>
      <c r="D930" s="287"/>
      <c r="E930" s="288"/>
      <c r="F930" s="289"/>
      <c r="G930" s="289"/>
      <c r="H930" s="289"/>
      <c r="I930" s="289"/>
      <c r="J930" s="289"/>
      <c r="K930" s="289"/>
      <c r="L930" s="289"/>
      <c r="M930" s="572"/>
      <c r="N930" s="572"/>
      <c r="O930" s="572"/>
      <c r="P930" s="572"/>
      <c r="Q930" s="572"/>
      <c r="R930" s="572"/>
      <c r="S930" s="184"/>
      <c r="T930" s="184"/>
      <c r="U930" s="184"/>
      <c r="V930" s="184"/>
      <c r="W930" s="184"/>
      <c r="X930" s="184"/>
      <c r="Y930" s="184"/>
      <c r="Z930" s="184"/>
      <c r="AA930" s="184"/>
      <c r="AB930" s="184"/>
      <c r="AC930" s="184"/>
      <c r="AD930" s="184"/>
      <c r="AE930" s="184"/>
      <c r="AF930" s="184"/>
      <c r="AG930" s="184"/>
      <c r="AH930" s="184"/>
      <c r="AI930" s="184"/>
      <c r="AJ930" s="184"/>
      <c r="AK930" s="184"/>
      <c r="AL930" s="184"/>
      <c r="AM930" s="184"/>
      <c r="AN930" s="184"/>
      <c r="AO930" s="184"/>
      <c r="AP930" s="184"/>
      <c r="AQ930" s="184"/>
      <c r="AR930" s="184"/>
      <c r="AS930" s="184"/>
      <c r="AT930" s="184"/>
      <c r="AU930" s="184"/>
      <c r="AV930" s="184"/>
      <c r="AW930" s="184"/>
      <c r="AX930" s="184"/>
      <c r="AY930" s="184"/>
      <c r="AZ930" s="184"/>
      <c r="BA930" s="184"/>
      <c r="BB930" s="184"/>
      <c r="BC930" s="184"/>
      <c r="BD930" s="184"/>
      <c r="BE930" s="184"/>
      <c r="BF930" s="184"/>
      <c r="BG930" s="184"/>
      <c r="BH930" s="184"/>
      <c r="BI930" s="184"/>
      <c r="BJ930" s="184"/>
      <c r="BK930" s="184"/>
      <c r="BL930" s="184"/>
      <c r="BM930" s="184"/>
      <c r="BN930" s="184"/>
      <c r="BO930" s="184"/>
      <c r="BP930" s="184"/>
      <c r="BQ930" s="184"/>
      <c r="BR930" s="184"/>
      <c r="BS930" s="184"/>
      <c r="BT930" s="184"/>
      <c r="BU930" s="184"/>
      <c r="BV930" s="184"/>
      <c r="BW930" s="184"/>
      <c r="BX930" s="184"/>
      <c r="BY930" s="184"/>
      <c r="BZ930" s="184"/>
      <c r="CA930" s="184"/>
      <c r="CB930" s="184"/>
      <c r="CC930" s="184"/>
      <c r="CD930" s="184"/>
      <c r="CE930" s="184"/>
      <c r="CF930" s="184"/>
      <c r="CG930" s="184"/>
      <c r="CH930" s="184"/>
      <c r="CI930" s="184"/>
      <c r="CJ930" s="184"/>
      <c r="CK930" s="184"/>
      <c r="CL930" s="184"/>
      <c r="CM930" s="184"/>
      <c r="CN930" s="184"/>
      <c r="CO930" s="184"/>
      <c r="CP930" s="184"/>
      <c r="CQ930" s="184"/>
      <c r="CR930" s="184"/>
      <c r="CS930" s="184"/>
      <c r="CT930" s="184"/>
      <c r="CU930" s="184"/>
      <c r="CV930" s="184"/>
      <c r="CW930" s="184"/>
      <c r="CX930" s="184"/>
      <c r="CY930" s="184"/>
      <c r="CZ930" s="184"/>
      <c r="DA930" s="184"/>
      <c r="DB930" s="184"/>
      <c r="DC930" s="184"/>
      <c r="DD930" s="184"/>
      <c r="DE930" s="184"/>
      <c r="DF930" s="184"/>
      <c r="DG930" s="184"/>
      <c r="DH930" s="184"/>
      <c r="DI930" s="184"/>
      <c r="DJ930" s="184"/>
      <c r="DK930" s="184"/>
      <c r="DL930" s="184"/>
      <c r="DM930" s="184"/>
      <c r="DN930" s="184"/>
      <c r="DO930" s="184"/>
      <c r="DP930" s="184"/>
      <c r="DQ930" s="184"/>
      <c r="DR930" s="184"/>
      <c r="DS930" s="184"/>
      <c r="DT930" s="184"/>
      <c r="DU930" s="184"/>
      <c r="DV930" s="184"/>
      <c r="DW930" s="184"/>
      <c r="DX930" s="184"/>
      <c r="DY930" s="184"/>
      <c r="DZ930" s="184"/>
      <c r="EA930" s="184"/>
      <c r="EB930" s="184"/>
      <c r="EC930" s="184"/>
      <c r="ED930" s="184"/>
      <c r="EE930" s="184"/>
      <c r="EF930" s="184"/>
      <c r="EG930" s="184"/>
      <c r="EH930" s="184"/>
      <c r="EI930" s="184"/>
      <c r="EJ930" s="184"/>
      <c r="EK930" s="184"/>
      <c r="EL930" s="184"/>
      <c r="EM930" s="184"/>
      <c r="EN930" s="184"/>
      <c r="EO930" s="184"/>
      <c r="EP930" s="184"/>
      <c r="EQ930" s="184"/>
      <c r="ER930" s="184"/>
      <c r="ES930" s="184"/>
      <c r="ET930" s="184"/>
      <c r="EU930" s="184"/>
      <c r="EV930" s="184"/>
      <c r="EW930" s="184"/>
      <c r="EX930" s="184"/>
      <c r="EY930" s="184"/>
      <c r="EZ930" s="184"/>
      <c r="FA930" s="184"/>
      <c r="FB930" s="184"/>
      <c r="FC930" s="184"/>
      <c r="FD930" s="184"/>
      <c r="FE930" s="184"/>
      <c r="FF930" s="184"/>
      <c r="FG930" s="184"/>
      <c r="FH930" s="184"/>
      <c r="FI930" s="184"/>
      <c r="FJ930" s="184"/>
      <c r="FK930" s="184"/>
      <c r="FL930" s="184"/>
      <c r="FM930" s="184"/>
      <c r="FN930" s="184"/>
      <c r="FO930" s="184"/>
      <c r="FP930" s="184"/>
      <c r="FQ930" s="184"/>
      <c r="FR930" s="184"/>
      <c r="FS930" s="184"/>
      <c r="FT930" s="184"/>
      <c r="FU930" s="184"/>
      <c r="FV930" s="184"/>
      <c r="FW930" s="184"/>
      <c r="FX930" s="184"/>
      <c r="FY930" s="184"/>
      <c r="FZ930" s="184"/>
      <c r="GA930" s="184"/>
      <c r="GB930" s="184"/>
      <c r="GC930" s="184"/>
      <c r="GD930" s="184"/>
      <c r="GE930" s="184"/>
      <c r="GF930" s="184"/>
      <c r="GG930" s="184"/>
      <c r="GH930" s="184"/>
      <c r="GI930" s="184"/>
      <c r="GJ930" s="184"/>
      <c r="GK930" s="184"/>
      <c r="GL930" s="184"/>
      <c r="GM930" s="184"/>
      <c r="GN930" s="184"/>
      <c r="GO930" s="184"/>
      <c r="GP930" s="184"/>
      <c r="GQ930" s="184"/>
      <c r="GR930" s="184"/>
      <c r="GS930" s="184"/>
      <c r="GT930" s="184"/>
      <c r="GU930" s="184"/>
      <c r="GV930" s="184"/>
      <c r="GW930" s="184"/>
      <c r="GX930" s="184"/>
      <c r="GY930" s="184"/>
      <c r="GZ930" s="184"/>
      <c r="HA930" s="184"/>
      <c r="HB930" s="184"/>
      <c r="HC930" s="184"/>
      <c r="HD930" s="184"/>
      <c r="HE930" s="184"/>
      <c r="HF930" s="184"/>
      <c r="HG930" s="184"/>
      <c r="HH930" s="184"/>
      <c r="HI930" s="184"/>
      <c r="HJ930" s="184"/>
      <c r="HK930" s="578"/>
      <c r="HL930" s="185"/>
    </row>
    <row r="931" spans="1:220">
      <c r="A931" s="284"/>
      <c r="B931" s="285"/>
      <c r="C931" s="286"/>
      <c r="D931" s="287"/>
      <c r="E931" s="288"/>
      <c r="F931" s="289"/>
      <c r="G931" s="289"/>
      <c r="H931" s="289"/>
      <c r="I931" s="289"/>
      <c r="J931" s="289"/>
      <c r="K931" s="289"/>
      <c r="L931" s="289"/>
      <c r="M931" s="572"/>
      <c r="N931" s="572"/>
      <c r="O931" s="572"/>
      <c r="P931" s="572"/>
      <c r="Q931" s="572"/>
      <c r="R931" s="572"/>
      <c r="S931" s="184"/>
      <c r="T931" s="184"/>
      <c r="U931" s="184"/>
      <c r="V931" s="184"/>
      <c r="W931" s="184"/>
      <c r="X931" s="184"/>
      <c r="Y931" s="184"/>
      <c r="Z931" s="184"/>
      <c r="AA931" s="184"/>
      <c r="AB931" s="184"/>
      <c r="AC931" s="184"/>
      <c r="AD931" s="184"/>
      <c r="AE931" s="184"/>
      <c r="AF931" s="184"/>
      <c r="AG931" s="184"/>
      <c r="AH931" s="184"/>
      <c r="AI931" s="184"/>
      <c r="AJ931" s="184"/>
      <c r="AK931" s="184"/>
      <c r="AL931" s="184"/>
      <c r="AM931" s="184"/>
      <c r="AN931" s="184"/>
      <c r="AO931" s="184"/>
      <c r="AP931" s="184"/>
      <c r="AQ931" s="184"/>
      <c r="AR931" s="184"/>
      <c r="AS931" s="184"/>
      <c r="AT931" s="184"/>
      <c r="AU931" s="184"/>
      <c r="AV931" s="184"/>
      <c r="AW931" s="184"/>
      <c r="AX931" s="184"/>
      <c r="AY931" s="184"/>
      <c r="AZ931" s="184"/>
      <c r="BA931" s="184"/>
      <c r="BB931" s="184"/>
      <c r="BC931" s="184"/>
      <c r="BD931" s="184"/>
      <c r="BE931" s="184"/>
      <c r="BF931" s="184"/>
      <c r="BG931" s="184"/>
      <c r="BH931" s="184"/>
      <c r="BI931" s="184"/>
      <c r="BJ931" s="184"/>
      <c r="BK931" s="184"/>
      <c r="BL931" s="184"/>
      <c r="BM931" s="184"/>
      <c r="BN931" s="184"/>
      <c r="BO931" s="184"/>
      <c r="BP931" s="184"/>
      <c r="BQ931" s="184"/>
      <c r="BR931" s="184"/>
      <c r="BS931" s="184"/>
      <c r="BT931" s="184"/>
      <c r="BU931" s="184"/>
      <c r="BV931" s="184"/>
      <c r="BW931" s="184"/>
      <c r="BX931" s="184"/>
      <c r="BY931" s="184"/>
      <c r="BZ931" s="184"/>
      <c r="CA931" s="184"/>
      <c r="CB931" s="184"/>
      <c r="CC931" s="184"/>
      <c r="CD931" s="184"/>
      <c r="CE931" s="184"/>
      <c r="CF931" s="184"/>
      <c r="CG931" s="184"/>
      <c r="CH931" s="184"/>
      <c r="CI931" s="184"/>
      <c r="CJ931" s="184"/>
      <c r="CK931" s="184"/>
      <c r="CL931" s="184"/>
      <c r="CM931" s="184"/>
      <c r="CN931" s="184"/>
      <c r="CO931" s="184"/>
      <c r="CP931" s="184"/>
      <c r="CQ931" s="184"/>
      <c r="CR931" s="184"/>
      <c r="CS931" s="184"/>
      <c r="CT931" s="184"/>
      <c r="CU931" s="184"/>
      <c r="CV931" s="184"/>
      <c r="CW931" s="184"/>
      <c r="CX931" s="184"/>
      <c r="CY931" s="184"/>
      <c r="CZ931" s="184"/>
      <c r="DA931" s="184"/>
      <c r="DB931" s="184"/>
      <c r="DC931" s="184"/>
      <c r="DD931" s="184"/>
      <c r="DE931" s="184"/>
      <c r="DF931" s="184"/>
      <c r="DG931" s="184"/>
      <c r="DH931" s="184"/>
      <c r="DI931" s="184"/>
      <c r="DJ931" s="184"/>
      <c r="DK931" s="184"/>
      <c r="DL931" s="184"/>
      <c r="DM931" s="184"/>
      <c r="DN931" s="184"/>
      <c r="DO931" s="184"/>
      <c r="DP931" s="184"/>
      <c r="DQ931" s="184"/>
      <c r="DR931" s="184"/>
      <c r="DS931" s="184"/>
      <c r="DT931" s="184"/>
      <c r="DU931" s="184"/>
      <c r="DV931" s="184"/>
      <c r="DW931" s="184"/>
      <c r="DX931" s="184"/>
      <c r="DY931" s="184"/>
      <c r="DZ931" s="184"/>
      <c r="EA931" s="184"/>
      <c r="EB931" s="184"/>
      <c r="EC931" s="184"/>
      <c r="ED931" s="184"/>
      <c r="EE931" s="184"/>
      <c r="EF931" s="184"/>
      <c r="EG931" s="184"/>
      <c r="EH931" s="184"/>
      <c r="EI931" s="184"/>
      <c r="EJ931" s="184"/>
      <c r="EK931" s="184"/>
      <c r="EL931" s="184"/>
      <c r="EM931" s="184"/>
      <c r="EN931" s="184"/>
      <c r="EO931" s="184"/>
      <c r="EP931" s="184"/>
      <c r="EQ931" s="184"/>
      <c r="ER931" s="184"/>
      <c r="ES931" s="184"/>
      <c r="ET931" s="184"/>
      <c r="EU931" s="184"/>
      <c r="EV931" s="184"/>
      <c r="EW931" s="184"/>
      <c r="EX931" s="184"/>
      <c r="EY931" s="184"/>
      <c r="EZ931" s="184"/>
      <c r="FA931" s="184"/>
      <c r="FB931" s="184"/>
      <c r="FC931" s="184"/>
      <c r="FD931" s="184"/>
      <c r="FE931" s="184"/>
      <c r="FF931" s="184"/>
      <c r="FG931" s="184"/>
      <c r="FH931" s="184"/>
      <c r="FI931" s="184"/>
      <c r="FJ931" s="184"/>
      <c r="FK931" s="184"/>
      <c r="FL931" s="184"/>
      <c r="FM931" s="184"/>
      <c r="FN931" s="184"/>
      <c r="FO931" s="184"/>
      <c r="FP931" s="184"/>
      <c r="FQ931" s="184"/>
      <c r="FR931" s="184"/>
      <c r="FS931" s="184"/>
      <c r="FT931" s="184"/>
      <c r="FU931" s="184"/>
      <c r="FV931" s="184"/>
      <c r="FW931" s="184"/>
      <c r="FX931" s="184"/>
      <c r="FY931" s="184"/>
      <c r="FZ931" s="184"/>
      <c r="GA931" s="184"/>
      <c r="GB931" s="184"/>
      <c r="GC931" s="184"/>
      <c r="GD931" s="184"/>
      <c r="GE931" s="184"/>
      <c r="GF931" s="184"/>
      <c r="GG931" s="184"/>
      <c r="GH931" s="184"/>
      <c r="GI931" s="184"/>
      <c r="GJ931" s="184"/>
      <c r="GK931" s="184"/>
      <c r="GL931" s="184"/>
      <c r="GM931" s="184"/>
      <c r="GN931" s="184"/>
      <c r="GO931" s="184"/>
      <c r="GP931" s="184"/>
      <c r="GQ931" s="184"/>
      <c r="GR931" s="184"/>
      <c r="GS931" s="184"/>
      <c r="GT931" s="184"/>
      <c r="GU931" s="184"/>
      <c r="GV931" s="184"/>
      <c r="GW931" s="184"/>
      <c r="GX931" s="184"/>
      <c r="GY931" s="184"/>
      <c r="GZ931" s="184"/>
      <c r="HA931" s="184"/>
      <c r="HB931" s="184"/>
      <c r="HC931" s="184"/>
      <c r="HD931" s="184"/>
      <c r="HE931" s="184"/>
      <c r="HF931" s="184"/>
      <c r="HG931" s="184"/>
      <c r="HH931" s="184"/>
      <c r="HI931" s="184"/>
      <c r="HJ931" s="184"/>
      <c r="HK931" s="578"/>
      <c r="HL931" s="185"/>
    </row>
    <row r="932" spans="1:220">
      <c r="A932" s="284"/>
      <c r="B932" s="285"/>
      <c r="C932" s="286"/>
      <c r="D932" s="287"/>
      <c r="E932" s="288"/>
      <c r="F932" s="289"/>
      <c r="G932" s="289"/>
      <c r="H932" s="289"/>
      <c r="I932" s="289"/>
      <c r="J932" s="289"/>
      <c r="K932" s="289"/>
      <c r="L932" s="289"/>
      <c r="M932" s="572"/>
      <c r="N932" s="572"/>
      <c r="O932" s="572"/>
      <c r="P932" s="572"/>
      <c r="Q932" s="572"/>
      <c r="R932" s="572"/>
      <c r="S932" s="184"/>
      <c r="T932" s="184"/>
      <c r="U932" s="184"/>
      <c r="V932" s="184"/>
      <c r="W932" s="184"/>
      <c r="X932" s="184"/>
      <c r="Y932" s="184"/>
      <c r="Z932" s="184"/>
      <c r="AA932" s="184"/>
      <c r="AB932" s="184"/>
      <c r="AC932" s="184"/>
      <c r="AD932" s="184"/>
      <c r="AE932" s="184"/>
      <c r="AF932" s="184"/>
      <c r="AG932" s="184"/>
      <c r="AH932" s="184"/>
      <c r="AI932" s="184"/>
      <c r="AJ932" s="184"/>
      <c r="AK932" s="184"/>
      <c r="AL932" s="184"/>
      <c r="AM932" s="184"/>
      <c r="AN932" s="184"/>
      <c r="AO932" s="184"/>
      <c r="AP932" s="184"/>
      <c r="AQ932" s="184"/>
      <c r="AR932" s="184"/>
      <c r="AS932" s="184"/>
      <c r="AT932" s="184"/>
      <c r="AU932" s="184"/>
      <c r="AV932" s="184"/>
      <c r="AW932" s="184"/>
      <c r="AX932" s="184"/>
      <c r="AY932" s="184"/>
      <c r="AZ932" s="184"/>
      <c r="BA932" s="184"/>
      <c r="BB932" s="184"/>
      <c r="BC932" s="184"/>
      <c r="BD932" s="184"/>
      <c r="BE932" s="184"/>
      <c r="BF932" s="184"/>
      <c r="BG932" s="184"/>
      <c r="BH932" s="184"/>
      <c r="BI932" s="184"/>
      <c r="BJ932" s="184"/>
      <c r="BK932" s="184"/>
      <c r="BL932" s="184"/>
      <c r="BM932" s="184"/>
      <c r="BN932" s="184"/>
      <c r="BO932" s="184"/>
      <c r="BP932" s="184"/>
      <c r="BQ932" s="184"/>
      <c r="BR932" s="184"/>
      <c r="BS932" s="184"/>
      <c r="BT932" s="184"/>
      <c r="BU932" s="184"/>
      <c r="BV932" s="184"/>
      <c r="BW932" s="184"/>
      <c r="BX932" s="184"/>
      <c r="BY932" s="184"/>
      <c r="BZ932" s="184"/>
      <c r="CA932" s="184"/>
      <c r="CB932" s="184"/>
      <c r="CC932" s="184"/>
      <c r="CD932" s="184"/>
      <c r="CE932" s="184"/>
      <c r="CF932" s="184"/>
      <c r="CG932" s="184"/>
      <c r="CH932" s="184"/>
      <c r="CI932" s="184"/>
      <c r="CJ932" s="184"/>
      <c r="CK932" s="184"/>
      <c r="CL932" s="184"/>
      <c r="CM932" s="184"/>
      <c r="CN932" s="184"/>
      <c r="CO932" s="184"/>
      <c r="CP932" s="184"/>
      <c r="CQ932" s="184"/>
      <c r="CR932" s="184"/>
      <c r="CS932" s="184"/>
      <c r="CT932" s="184"/>
      <c r="CU932" s="184"/>
      <c r="CV932" s="184"/>
      <c r="CW932" s="184"/>
      <c r="CX932" s="184"/>
      <c r="CY932" s="184"/>
      <c r="CZ932" s="184"/>
      <c r="DA932" s="184"/>
      <c r="DB932" s="184"/>
      <c r="DC932" s="184"/>
      <c r="DD932" s="184"/>
      <c r="DE932" s="184"/>
      <c r="DF932" s="184"/>
      <c r="DG932" s="184"/>
      <c r="DH932" s="184"/>
      <c r="DI932" s="184"/>
      <c r="DJ932" s="184"/>
      <c r="DK932" s="184"/>
      <c r="DL932" s="184"/>
      <c r="DM932" s="184"/>
      <c r="DN932" s="184"/>
      <c r="DO932" s="184"/>
      <c r="DP932" s="184"/>
      <c r="DQ932" s="184"/>
      <c r="DR932" s="184"/>
      <c r="DS932" s="184"/>
      <c r="DT932" s="184"/>
      <c r="DU932" s="184"/>
      <c r="DV932" s="184"/>
      <c r="DW932" s="184"/>
      <c r="DX932" s="184"/>
      <c r="DY932" s="184"/>
      <c r="DZ932" s="184"/>
      <c r="EA932" s="184"/>
      <c r="EB932" s="184"/>
      <c r="EC932" s="184"/>
      <c r="ED932" s="184"/>
      <c r="EE932" s="184"/>
      <c r="EF932" s="184"/>
      <c r="EG932" s="184"/>
      <c r="EH932" s="184"/>
      <c r="EI932" s="184"/>
      <c r="EJ932" s="184"/>
      <c r="EK932" s="184"/>
      <c r="EL932" s="184"/>
      <c r="EM932" s="184"/>
      <c r="EN932" s="184"/>
      <c r="EO932" s="184"/>
      <c r="EP932" s="184"/>
      <c r="EQ932" s="184"/>
      <c r="ER932" s="184"/>
      <c r="ES932" s="184"/>
      <c r="ET932" s="184"/>
      <c r="EU932" s="184"/>
      <c r="EV932" s="184"/>
      <c r="EW932" s="184"/>
      <c r="EX932" s="184"/>
      <c r="EY932" s="184"/>
      <c r="EZ932" s="184"/>
      <c r="FA932" s="184"/>
      <c r="FB932" s="184"/>
      <c r="FC932" s="184"/>
      <c r="FD932" s="184"/>
      <c r="FE932" s="184"/>
      <c r="FF932" s="184"/>
      <c r="FG932" s="184"/>
      <c r="FH932" s="184"/>
      <c r="FI932" s="184"/>
      <c r="FJ932" s="184"/>
      <c r="FK932" s="184"/>
      <c r="FL932" s="184"/>
      <c r="FM932" s="184"/>
      <c r="FN932" s="184"/>
      <c r="FO932" s="184"/>
      <c r="FP932" s="184"/>
      <c r="FQ932" s="184"/>
      <c r="FR932" s="184"/>
      <c r="FS932" s="184"/>
      <c r="FT932" s="184"/>
      <c r="FU932" s="184"/>
      <c r="FV932" s="184"/>
      <c r="FW932" s="184"/>
      <c r="FX932" s="184"/>
      <c r="FY932" s="184"/>
      <c r="FZ932" s="184"/>
      <c r="GA932" s="184"/>
      <c r="GB932" s="184"/>
      <c r="GC932" s="184"/>
      <c r="GD932" s="184"/>
      <c r="GE932" s="184"/>
      <c r="GF932" s="184"/>
      <c r="GG932" s="184"/>
      <c r="GH932" s="184"/>
      <c r="GI932" s="184"/>
      <c r="GJ932" s="184"/>
      <c r="GK932" s="184"/>
      <c r="GL932" s="184"/>
      <c r="GM932" s="184"/>
      <c r="GN932" s="184"/>
      <c r="GO932" s="184"/>
      <c r="GP932" s="184"/>
      <c r="GQ932" s="184"/>
      <c r="GR932" s="184"/>
      <c r="GS932" s="184"/>
      <c r="GT932" s="184"/>
      <c r="GU932" s="184"/>
      <c r="GV932" s="184"/>
      <c r="GW932" s="184"/>
      <c r="GX932" s="184"/>
      <c r="GY932" s="184"/>
      <c r="GZ932" s="184"/>
      <c r="HA932" s="184"/>
      <c r="HB932" s="184"/>
      <c r="HC932" s="184"/>
      <c r="HD932" s="184"/>
      <c r="HE932" s="184"/>
      <c r="HF932" s="184"/>
      <c r="HG932" s="184"/>
      <c r="HH932" s="184"/>
      <c r="HI932" s="184"/>
      <c r="HJ932" s="184"/>
      <c r="HK932" s="578"/>
      <c r="HL932" s="185"/>
    </row>
    <row r="933" spans="1:220">
      <c r="A933" s="284"/>
      <c r="B933" s="285"/>
      <c r="C933" s="286"/>
      <c r="D933" s="287"/>
      <c r="E933" s="288"/>
      <c r="F933" s="289"/>
      <c r="G933" s="289"/>
      <c r="H933" s="289"/>
      <c r="I933" s="289"/>
      <c r="J933" s="289"/>
      <c r="K933" s="289"/>
      <c r="L933" s="289"/>
      <c r="M933" s="572"/>
      <c r="N933" s="572"/>
      <c r="O933" s="572"/>
      <c r="P933" s="572"/>
      <c r="Q933" s="572"/>
      <c r="R933" s="572"/>
      <c r="S933" s="184"/>
      <c r="T933" s="184"/>
      <c r="U933" s="184"/>
      <c r="V933" s="184"/>
      <c r="W933" s="184"/>
      <c r="X933" s="184"/>
      <c r="Y933" s="184"/>
      <c r="Z933" s="184"/>
      <c r="AA933" s="184"/>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c r="BD933" s="184"/>
      <c r="BE933" s="184"/>
      <c r="BF933" s="184"/>
      <c r="BG933" s="184"/>
      <c r="BH933" s="184"/>
      <c r="BI933" s="184"/>
      <c r="BJ933" s="184"/>
      <c r="BK933" s="184"/>
      <c r="BL933" s="184"/>
      <c r="BM933" s="184"/>
      <c r="BN933" s="184"/>
      <c r="BO933" s="184"/>
      <c r="BP933" s="184"/>
      <c r="BQ933" s="184"/>
      <c r="BR933" s="184"/>
      <c r="BS933" s="184"/>
      <c r="BT933" s="184"/>
      <c r="BU933" s="184"/>
      <c r="BV933" s="184"/>
      <c r="BW933" s="184"/>
      <c r="BX933" s="184"/>
      <c r="BY933" s="184"/>
      <c r="BZ933" s="184"/>
      <c r="CA933" s="184"/>
      <c r="CB933" s="184"/>
      <c r="CC933" s="184"/>
      <c r="CD933" s="184"/>
      <c r="CE933" s="184"/>
      <c r="CF933" s="184"/>
      <c r="CG933" s="184"/>
      <c r="CH933" s="184"/>
      <c r="CI933" s="184"/>
      <c r="CJ933" s="184"/>
      <c r="CK933" s="184"/>
      <c r="CL933" s="184"/>
      <c r="CM933" s="184"/>
      <c r="CN933" s="184"/>
      <c r="CO933" s="184"/>
      <c r="CP933" s="184"/>
      <c r="CQ933" s="184"/>
      <c r="CR933" s="184"/>
      <c r="CS933" s="184"/>
      <c r="CT933" s="184"/>
      <c r="CU933" s="184"/>
      <c r="CV933" s="184"/>
      <c r="CW933" s="184"/>
      <c r="CX933" s="184"/>
      <c r="CY933" s="184"/>
      <c r="CZ933" s="184"/>
      <c r="DA933" s="184"/>
      <c r="DB933" s="184"/>
      <c r="DC933" s="184"/>
      <c r="DD933" s="184"/>
      <c r="DE933" s="184"/>
      <c r="DF933" s="184"/>
      <c r="DG933" s="184"/>
      <c r="DH933" s="184"/>
      <c r="DI933" s="184"/>
      <c r="DJ933" s="184"/>
      <c r="DK933" s="184"/>
      <c r="DL933" s="184"/>
      <c r="DM933" s="184"/>
      <c r="DN933" s="184"/>
      <c r="DO933" s="184"/>
      <c r="DP933" s="184"/>
      <c r="DQ933" s="184"/>
      <c r="DR933" s="184"/>
      <c r="DS933" s="184"/>
      <c r="DT933" s="184"/>
      <c r="DU933" s="184"/>
      <c r="DV933" s="184"/>
      <c r="DW933" s="184"/>
      <c r="DX933" s="184"/>
      <c r="DY933" s="184"/>
      <c r="DZ933" s="184"/>
      <c r="EA933" s="184"/>
      <c r="EB933" s="184"/>
      <c r="EC933" s="184"/>
      <c r="ED933" s="184"/>
      <c r="EE933" s="184"/>
      <c r="EF933" s="184"/>
      <c r="EG933" s="184"/>
      <c r="EH933" s="184"/>
      <c r="EI933" s="184"/>
      <c r="EJ933" s="184"/>
      <c r="EK933" s="184"/>
      <c r="EL933" s="184"/>
      <c r="EM933" s="184"/>
      <c r="EN933" s="184"/>
      <c r="EO933" s="184"/>
      <c r="EP933" s="184"/>
      <c r="EQ933" s="184"/>
      <c r="ER933" s="184"/>
      <c r="ES933" s="184"/>
      <c r="ET933" s="184"/>
      <c r="EU933" s="184"/>
      <c r="EV933" s="184"/>
      <c r="EW933" s="184"/>
      <c r="EX933" s="184"/>
      <c r="EY933" s="184"/>
      <c r="EZ933" s="184"/>
      <c r="FA933" s="184"/>
      <c r="FB933" s="184"/>
      <c r="FC933" s="184"/>
      <c r="FD933" s="184"/>
      <c r="FE933" s="184"/>
      <c r="FF933" s="184"/>
      <c r="FG933" s="184"/>
      <c r="FH933" s="184"/>
      <c r="FI933" s="184"/>
      <c r="FJ933" s="184"/>
      <c r="FK933" s="184"/>
      <c r="FL933" s="184"/>
      <c r="FM933" s="184"/>
      <c r="FN933" s="184"/>
      <c r="FO933" s="184"/>
      <c r="FP933" s="184"/>
      <c r="FQ933" s="184"/>
      <c r="FR933" s="184"/>
      <c r="FS933" s="184"/>
      <c r="FT933" s="184"/>
      <c r="FU933" s="184"/>
      <c r="FV933" s="184"/>
      <c r="FW933" s="184"/>
      <c r="FX933" s="184"/>
      <c r="FY933" s="184"/>
      <c r="FZ933" s="184"/>
      <c r="GA933" s="184"/>
      <c r="GB933" s="184"/>
      <c r="GC933" s="184"/>
      <c r="GD933" s="184"/>
      <c r="GE933" s="184"/>
      <c r="GF933" s="184"/>
      <c r="GG933" s="184"/>
      <c r="GH933" s="184"/>
      <c r="GI933" s="184"/>
      <c r="GJ933" s="184"/>
      <c r="GK933" s="184"/>
      <c r="GL933" s="184"/>
      <c r="GM933" s="184"/>
      <c r="GN933" s="184"/>
      <c r="GO933" s="184"/>
      <c r="GP933" s="184"/>
      <c r="GQ933" s="184"/>
      <c r="GR933" s="184"/>
      <c r="GS933" s="184"/>
      <c r="GT933" s="184"/>
      <c r="GU933" s="184"/>
      <c r="GV933" s="184"/>
      <c r="GW933" s="184"/>
      <c r="GX933" s="184"/>
      <c r="GY933" s="184"/>
      <c r="GZ933" s="184"/>
      <c r="HA933" s="184"/>
      <c r="HB933" s="184"/>
      <c r="HC933" s="184"/>
      <c r="HD933" s="184"/>
      <c r="HE933" s="184"/>
      <c r="HF933" s="184"/>
      <c r="HG933" s="184"/>
      <c r="HH933" s="184"/>
      <c r="HI933" s="184"/>
      <c r="HJ933" s="184"/>
      <c r="HK933" s="578"/>
      <c r="HL933" s="185"/>
    </row>
    <row r="934" spans="1:220">
      <c r="A934" s="284"/>
      <c r="B934" s="285"/>
      <c r="C934" s="286"/>
      <c r="D934" s="287"/>
      <c r="E934" s="288"/>
      <c r="F934" s="289"/>
      <c r="G934" s="289"/>
      <c r="H934" s="289"/>
      <c r="I934" s="289"/>
      <c r="J934" s="289"/>
      <c r="K934" s="289"/>
      <c r="L934" s="289"/>
      <c r="M934" s="572"/>
      <c r="N934" s="572"/>
      <c r="O934" s="572"/>
      <c r="P934" s="572"/>
      <c r="Q934" s="572"/>
      <c r="R934" s="572"/>
      <c r="S934" s="184"/>
      <c r="T934" s="184"/>
      <c r="U934" s="184"/>
      <c r="V934" s="184"/>
      <c r="W934" s="184"/>
      <c r="X934" s="184"/>
      <c r="Y934" s="184"/>
      <c r="Z934" s="184"/>
      <c r="AA934" s="184"/>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c r="BD934" s="184"/>
      <c r="BE934" s="184"/>
      <c r="BF934" s="184"/>
      <c r="BG934" s="184"/>
      <c r="BH934" s="184"/>
      <c r="BI934" s="184"/>
      <c r="BJ934" s="184"/>
      <c r="BK934" s="184"/>
      <c r="BL934" s="184"/>
      <c r="BM934" s="184"/>
      <c r="BN934" s="184"/>
      <c r="BO934" s="184"/>
      <c r="BP934" s="184"/>
      <c r="BQ934" s="184"/>
      <c r="BR934" s="184"/>
      <c r="BS934" s="184"/>
      <c r="BT934" s="184"/>
      <c r="BU934" s="184"/>
      <c r="BV934" s="184"/>
      <c r="BW934" s="184"/>
      <c r="BX934" s="184"/>
      <c r="BY934" s="184"/>
      <c r="BZ934" s="184"/>
      <c r="CA934" s="184"/>
      <c r="CB934" s="184"/>
      <c r="CC934" s="184"/>
      <c r="CD934" s="184"/>
      <c r="CE934" s="184"/>
      <c r="CF934" s="184"/>
      <c r="CG934" s="184"/>
      <c r="CH934" s="184"/>
      <c r="CI934" s="184"/>
      <c r="CJ934" s="184"/>
      <c r="CK934" s="184"/>
      <c r="CL934" s="184"/>
      <c r="CM934" s="184"/>
      <c r="CN934" s="184"/>
      <c r="CO934" s="184"/>
      <c r="CP934" s="184"/>
      <c r="CQ934" s="184"/>
      <c r="CR934" s="184"/>
      <c r="CS934" s="184"/>
      <c r="CT934" s="184"/>
      <c r="CU934" s="184"/>
      <c r="CV934" s="184"/>
      <c r="CW934" s="184"/>
      <c r="CX934" s="184"/>
      <c r="CY934" s="184"/>
      <c r="CZ934" s="184"/>
      <c r="DA934" s="184"/>
      <c r="DB934" s="184"/>
      <c r="DC934" s="184"/>
      <c r="DD934" s="184"/>
      <c r="DE934" s="184"/>
      <c r="DF934" s="184"/>
      <c r="DG934" s="184"/>
      <c r="DH934" s="184"/>
      <c r="DI934" s="184"/>
      <c r="DJ934" s="184"/>
      <c r="DK934" s="184"/>
      <c r="DL934" s="184"/>
      <c r="DM934" s="184"/>
      <c r="DN934" s="184"/>
      <c r="DO934" s="184"/>
      <c r="DP934" s="184"/>
      <c r="DQ934" s="184"/>
      <c r="DR934" s="184"/>
      <c r="DS934" s="184"/>
      <c r="DT934" s="184"/>
      <c r="DU934" s="184"/>
      <c r="DV934" s="184"/>
      <c r="DW934" s="184"/>
      <c r="DX934" s="184"/>
      <c r="DY934" s="184"/>
      <c r="DZ934" s="184"/>
      <c r="EA934" s="184"/>
      <c r="EB934" s="184"/>
      <c r="EC934" s="184"/>
      <c r="ED934" s="184"/>
      <c r="EE934" s="184"/>
      <c r="EF934" s="184"/>
      <c r="EG934" s="184"/>
      <c r="EH934" s="184"/>
      <c r="EI934" s="184"/>
      <c r="EJ934" s="184"/>
      <c r="EK934" s="184"/>
      <c r="EL934" s="184"/>
      <c r="EM934" s="184"/>
      <c r="EN934" s="184"/>
      <c r="EO934" s="184"/>
      <c r="EP934" s="184"/>
      <c r="EQ934" s="184"/>
      <c r="ER934" s="184"/>
      <c r="ES934" s="184"/>
      <c r="ET934" s="184"/>
      <c r="EU934" s="184"/>
      <c r="EV934" s="184"/>
      <c r="EW934" s="184"/>
      <c r="EX934" s="184"/>
      <c r="EY934" s="184"/>
      <c r="EZ934" s="184"/>
      <c r="FA934" s="184"/>
      <c r="FB934" s="184"/>
      <c r="FC934" s="184"/>
      <c r="FD934" s="184"/>
      <c r="FE934" s="184"/>
      <c r="FF934" s="184"/>
      <c r="FG934" s="184"/>
      <c r="FH934" s="184"/>
      <c r="FI934" s="184"/>
      <c r="FJ934" s="184"/>
      <c r="FK934" s="184"/>
      <c r="FL934" s="184"/>
      <c r="FM934" s="184"/>
      <c r="FN934" s="184"/>
      <c r="FO934" s="184"/>
      <c r="FP934" s="184"/>
      <c r="FQ934" s="184"/>
      <c r="FR934" s="184"/>
      <c r="FS934" s="184"/>
      <c r="FT934" s="184"/>
      <c r="FU934" s="184"/>
      <c r="FV934" s="184"/>
      <c r="FW934" s="184"/>
      <c r="FX934" s="184"/>
      <c r="FY934" s="184"/>
      <c r="FZ934" s="184"/>
      <c r="GA934" s="184"/>
      <c r="GB934" s="184"/>
      <c r="GC934" s="184"/>
      <c r="GD934" s="184"/>
      <c r="GE934" s="184"/>
      <c r="GF934" s="184"/>
      <c r="GG934" s="184"/>
      <c r="GH934" s="184"/>
      <c r="GI934" s="184"/>
      <c r="GJ934" s="184"/>
      <c r="GK934" s="184"/>
      <c r="GL934" s="184"/>
      <c r="GM934" s="184"/>
      <c r="GN934" s="184"/>
      <c r="GO934" s="184"/>
      <c r="GP934" s="184"/>
      <c r="GQ934" s="184"/>
      <c r="GR934" s="184"/>
      <c r="GS934" s="184"/>
      <c r="GT934" s="184"/>
      <c r="GU934" s="184"/>
      <c r="GV934" s="184"/>
      <c r="GW934" s="184"/>
      <c r="GX934" s="184"/>
      <c r="GY934" s="184"/>
      <c r="GZ934" s="184"/>
      <c r="HA934" s="184"/>
      <c r="HB934" s="184"/>
      <c r="HC934" s="184"/>
      <c r="HD934" s="184"/>
      <c r="HE934" s="184"/>
      <c r="HF934" s="184"/>
      <c r="HG934" s="184"/>
      <c r="HH934" s="184"/>
      <c r="HI934" s="184"/>
      <c r="HJ934" s="184"/>
      <c r="HK934" s="578"/>
      <c r="HL934" s="185"/>
    </row>
    <row r="935" spans="1:220">
      <c r="A935" s="284"/>
      <c r="B935" s="285"/>
      <c r="C935" s="286"/>
      <c r="D935" s="287"/>
      <c r="E935" s="288"/>
      <c r="F935" s="289"/>
      <c r="G935" s="289"/>
      <c r="H935" s="289"/>
      <c r="I935" s="289"/>
      <c r="J935" s="289"/>
      <c r="K935" s="289"/>
      <c r="L935" s="289"/>
      <c r="M935" s="572"/>
      <c r="N935" s="572"/>
      <c r="O935" s="572"/>
      <c r="P935" s="572"/>
      <c r="Q935" s="572"/>
      <c r="R935" s="572"/>
      <c r="S935" s="184"/>
      <c r="T935" s="184"/>
      <c r="U935" s="184"/>
      <c r="V935" s="184"/>
      <c r="W935" s="184"/>
      <c r="X935" s="184"/>
      <c r="Y935" s="184"/>
      <c r="Z935" s="184"/>
      <c r="AA935" s="184"/>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c r="BD935" s="184"/>
      <c r="BE935" s="184"/>
      <c r="BF935" s="184"/>
      <c r="BG935" s="184"/>
      <c r="BH935" s="184"/>
      <c r="BI935" s="184"/>
      <c r="BJ935" s="184"/>
      <c r="BK935" s="184"/>
      <c r="BL935" s="184"/>
      <c r="BM935" s="184"/>
      <c r="BN935" s="184"/>
      <c r="BO935" s="184"/>
      <c r="BP935" s="184"/>
      <c r="BQ935" s="184"/>
      <c r="BR935" s="184"/>
      <c r="BS935" s="184"/>
      <c r="BT935" s="184"/>
      <c r="BU935" s="184"/>
      <c r="BV935" s="184"/>
      <c r="BW935" s="184"/>
      <c r="BX935" s="184"/>
      <c r="BY935" s="184"/>
      <c r="BZ935" s="184"/>
      <c r="CA935" s="184"/>
      <c r="CB935" s="184"/>
      <c r="CC935" s="184"/>
      <c r="CD935" s="184"/>
      <c r="CE935" s="184"/>
      <c r="CF935" s="184"/>
      <c r="CG935" s="184"/>
      <c r="CH935" s="184"/>
      <c r="CI935" s="184"/>
      <c r="CJ935" s="184"/>
      <c r="CK935" s="184"/>
      <c r="CL935" s="184"/>
      <c r="CM935" s="184"/>
      <c r="CN935" s="184"/>
      <c r="CO935" s="184"/>
      <c r="CP935" s="184"/>
      <c r="CQ935" s="184"/>
      <c r="CR935" s="184"/>
      <c r="CS935" s="184"/>
      <c r="CT935" s="184"/>
      <c r="CU935" s="184"/>
      <c r="CV935" s="184"/>
      <c r="CW935" s="184"/>
      <c r="CX935" s="184"/>
      <c r="CY935" s="184"/>
      <c r="CZ935" s="184"/>
      <c r="DA935" s="184"/>
      <c r="DB935" s="184"/>
      <c r="DC935" s="184"/>
      <c r="DD935" s="184"/>
      <c r="DE935" s="184"/>
      <c r="DF935" s="184"/>
      <c r="DG935" s="184"/>
      <c r="DH935" s="184"/>
      <c r="DI935" s="184"/>
      <c r="DJ935" s="184"/>
      <c r="DK935" s="184"/>
      <c r="DL935" s="184"/>
      <c r="DM935" s="184"/>
      <c r="DN935" s="184"/>
      <c r="DO935" s="184"/>
      <c r="DP935" s="184"/>
      <c r="DQ935" s="184"/>
      <c r="DR935" s="184"/>
      <c r="DS935" s="184"/>
      <c r="DT935" s="184"/>
      <c r="DU935" s="184"/>
      <c r="DV935" s="184"/>
      <c r="DW935" s="184"/>
      <c r="DX935" s="184"/>
      <c r="DY935" s="184"/>
      <c r="DZ935" s="184"/>
      <c r="EA935" s="184"/>
      <c r="EB935" s="184"/>
      <c r="EC935" s="184"/>
      <c r="ED935" s="184"/>
      <c r="EE935" s="184"/>
      <c r="EF935" s="184"/>
      <c r="EG935" s="184"/>
      <c r="EH935" s="184"/>
      <c r="EI935" s="184"/>
      <c r="EJ935" s="184"/>
      <c r="EK935" s="184"/>
      <c r="EL935" s="184"/>
      <c r="EM935" s="184"/>
      <c r="EN935" s="184"/>
      <c r="EO935" s="184"/>
      <c r="EP935" s="184"/>
      <c r="EQ935" s="184"/>
      <c r="ER935" s="184"/>
      <c r="ES935" s="184"/>
      <c r="ET935" s="184"/>
      <c r="EU935" s="184"/>
      <c r="EV935" s="184"/>
      <c r="EW935" s="184"/>
      <c r="EX935" s="184"/>
      <c r="EY935" s="184"/>
      <c r="EZ935" s="184"/>
      <c r="FA935" s="184"/>
      <c r="FB935" s="184"/>
      <c r="FC935" s="184"/>
      <c r="FD935" s="184"/>
      <c r="FE935" s="184"/>
      <c r="FF935" s="184"/>
      <c r="FG935" s="184"/>
      <c r="FH935" s="184"/>
      <c r="FI935" s="184"/>
      <c r="FJ935" s="184"/>
      <c r="FK935" s="184"/>
      <c r="FL935" s="184"/>
      <c r="FM935" s="184"/>
      <c r="FN935" s="184"/>
      <c r="FO935" s="184"/>
      <c r="FP935" s="184"/>
      <c r="FQ935" s="184"/>
      <c r="FR935" s="184"/>
      <c r="FS935" s="184"/>
      <c r="FT935" s="184"/>
      <c r="FU935" s="184"/>
      <c r="FV935" s="184"/>
      <c r="FW935" s="184"/>
      <c r="FX935" s="184"/>
      <c r="FY935" s="184"/>
      <c r="FZ935" s="184"/>
      <c r="GA935" s="184"/>
      <c r="GB935" s="184"/>
      <c r="GC935" s="184"/>
      <c r="GD935" s="184"/>
      <c r="GE935" s="184"/>
      <c r="GF935" s="184"/>
      <c r="GG935" s="184"/>
      <c r="GH935" s="184"/>
      <c r="GI935" s="184"/>
      <c r="GJ935" s="184"/>
      <c r="GK935" s="184"/>
      <c r="GL935" s="184"/>
      <c r="GM935" s="184"/>
      <c r="GN935" s="184"/>
      <c r="GO935" s="184"/>
      <c r="GP935" s="184"/>
      <c r="GQ935" s="184"/>
      <c r="GR935" s="184"/>
      <c r="GS935" s="184"/>
      <c r="GT935" s="184"/>
      <c r="GU935" s="184"/>
      <c r="GV935" s="184"/>
      <c r="GW935" s="184"/>
      <c r="GX935" s="184"/>
      <c r="GY935" s="184"/>
      <c r="GZ935" s="184"/>
      <c r="HA935" s="184"/>
      <c r="HB935" s="184"/>
      <c r="HC935" s="184"/>
      <c r="HD935" s="184"/>
      <c r="HE935" s="184"/>
      <c r="HF935" s="184"/>
      <c r="HG935" s="184"/>
      <c r="HH935" s="184"/>
      <c r="HI935" s="184"/>
      <c r="HJ935" s="184"/>
      <c r="HK935" s="578"/>
      <c r="HL935" s="185"/>
    </row>
    <row r="936" spans="1:220">
      <c r="A936" s="284"/>
      <c r="B936" s="285"/>
      <c r="C936" s="286"/>
      <c r="D936" s="287"/>
      <c r="E936" s="288"/>
      <c r="F936" s="289"/>
      <c r="G936" s="289"/>
      <c r="H936" s="289"/>
      <c r="I936" s="289"/>
      <c r="J936" s="289"/>
      <c r="K936" s="289"/>
      <c r="L936" s="289"/>
      <c r="M936" s="572"/>
      <c r="N936" s="572"/>
      <c r="O936" s="572"/>
      <c r="P936" s="572"/>
      <c r="Q936" s="572"/>
      <c r="R936" s="572"/>
      <c r="S936" s="184"/>
      <c r="T936" s="184"/>
      <c r="U936" s="184"/>
      <c r="V936" s="184"/>
      <c r="W936" s="184"/>
      <c r="X936" s="184"/>
      <c r="Y936" s="184"/>
      <c r="Z936" s="184"/>
      <c r="AA936" s="184"/>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c r="BD936" s="184"/>
      <c r="BE936" s="184"/>
      <c r="BF936" s="184"/>
      <c r="BG936" s="184"/>
      <c r="BH936" s="184"/>
      <c r="BI936" s="184"/>
      <c r="BJ936" s="184"/>
      <c r="BK936" s="184"/>
      <c r="BL936" s="184"/>
      <c r="BM936" s="184"/>
      <c r="BN936" s="184"/>
      <c r="BO936" s="184"/>
      <c r="BP936" s="184"/>
      <c r="BQ936" s="184"/>
      <c r="BR936" s="184"/>
      <c r="BS936" s="184"/>
      <c r="BT936" s="184"/>
      <c r="BU936" s="184"/>
      <c r="BV936" s="184"/>
      <c r="BW936" s="184"/>
      <c r="BX936" s="184"/>
      <c r="BY936" s="184"/>
      <c r="BZ936" s="184"/>
      <c r="CA936" s="184"/>
      <c r="CB936" s="184"/>
      <c r="CC936" s="184"/>
      <c r="CD936" s="184"/>
      <c r="CE936" s="184"/>
      <c r="CF936" s="184"/>
      <c r="CG936" s="184"/>
      <c r="CH936" s="184"/>
      <c r="CI936" s="184"/>
      <c r="CJ936" s="184"/>
      <c r="CK936" s="184"/>
      <c r="CL936" s="184"/>
      <c r="CM936" s="184"/>
      <c r="CN936" s="184"/>
      <c r="CO936" s="184"/>
      <c r="CP936" s="184"/>
      <c r="CQ936" s="184"/>
      <c r="CR936" s="184"/>
      <c r="CS936" s="184"/>
      <c r="CT936" s="184"/>
      <c r="CU936" s="184"/>
      <c r="CV936" s="184"/>
      <c r="CW936" s="184"/>
      <c r="CX936" s="184"/>
      <c r="CY936" s="184"/>
      <c r="CZ936" s="184"/>
      <c r="DA936" s="184"/>
      <c r="DB936" s="184"/>
      <c r="DC936" s="184"/>
      <c r="DD936" s="184"/>
      <c r="DE936" s="184"/>
      <c r="DF936" s="184"/>
      <c r="DG936" s="184"/>
      <c r="DH936" s="184"/>
      <c r="DI936" s="184"/>
      <c r="DJ936" s="184"/>
      <c r="DK936" s="184"/>
      <c r="DL936" s="184"/>
      <c r="DM936" s="184"/>
      <c r="DN936" s="184"/>
      <c r="DO936" s="184"/>
      <c r="DP936" s="184"/>
      <c r="DQ936" s="184"/>
      <c r="DR936" s="184"/>
      <c r="DS936" s="184"/>
      <c r="DT936" s="184"/>
      <c r="DU936" s="184"/>
      <c r="DV936" s="184"/>
      <c r="DW936" s="184"/>
      <c r="DX936" s="184"/>
      <c r="DY936" s="184"/>
      <c r="DZ936" s="184"/>
      <c r="EA936" s="184"/>
      <c r="EB936" s="184"/>
      <c r="EC936" s="184"/>
      <c r="ED936" s="184"/>
      <c r="EE936" s="184"/>
      <c r="EF936" s="184"/>
      <c r="EG936" s="184"/>
      <c r="EH936" s="184"/>
      <c r="EI936" s="184"/>
      <c r="EJ936" s="184"/>
      <c r="EK936" s="184"/>
      <c r="EL936" s="184"/>
      <c r="EM936" s="184"/>
      <c r="EN936" s="184"/>
      <c r="EO936" s="184"/>
      <c r="EP936" s="184"/>
      <c r="EQ936" s="184"/>
      <c r="ER936" s="184"/>
      <c r="ES936" s="184"/>
      <c r="ET936" s="184"/>
      <c r="EU936" s="184"/>
      <c r="EV936" s="184"/>
      <c r="EW936" s="184"/>
      <c r="EX936" s="184"/>
      <c r="EY936" s="184"/>
      <c r="EZ936" s="184"/>
      <c r="FA936" s="184"/>
      <c r="FB936" s="184"/>
      <c r="FC936" s="184"/>
      <c r="FD936" s="184"/>
      <c r="FE936" s="184"/>
      <c r="FF936" s="184"/>
      <c r="FG936" s="184"/>
      <c r="FH936" s="184"/>
      <c r="FI936" s="184"/>
      <c r="FJ936" s="184"/>
      <c r="FK936" s="184"/>
      <c r="FL936" s="184"/>
      <c r="FM936" s="184"/>
      <c r="FN936" s="184"/>
      <c r="FO936" s="184"/>
      <c r="FP936" s="184"/>
      <c r="FQ936" s="184"/>
      <c r="FR936" s="184"/>
      <c r="FS936" s="184"/>
      <c r="FT936" s="184"/>
      <c r="FU936" s="184"/>
      <c r="FV936" s="184"/>
      <c r="FW936" s="184"/>
      <c r="FX936" s="184"/>
      <c r="FY936" s="184"/>
      <c r="FZ936" s="184"/>
      <c r="GA936" s="184"/>
      <c r="GB936" s="184"/>
      <c r="GC936" s="184"/>
      <c r="GD936" s="184"/>
      <c r="GE936" s="184"/>
      <c r="GF936" s="184"/>
      <c r="GG936" s="184"/>
      <c r="GH936" s="184"/>
      <c r="GI936" s="184"/>
      <c r="GJ936" s="184"/>
      <c r="GK936" s="184"/>
      <c r="GL936" s="184"/>
      <c r="GM936" s="184"/>
      <c r="GN936" s="184"/>
      <c r="GO936" s="184"/>
      <c r="GP936" s="184"/>
      <c r="GQ936" s="184"/>
      <c r="GR936" s="184"/>
      <c r="GS936" s="184"/>
      <c r="GT936" s="184"/>
      <c r="GU936" s="184"/>
      <c r="GV936" s="184"/>
      <c r="GW936" s="184"/>
      <c r="GX936" s="184"/>
      <c r="GY936" s="184"/>
      <c r="GZ936" s="184"/>
      <c r="HA936" s="184"/>
      <c r="HB936" s="184"/>
      <c r="HC936" s="184"/>
      <c r="HD936" s="184"/>
      <c r="HE936" s="184"/>
      <c r="HF936" s="184"/>
      <c r="HG936" s="184"/>
      <c r="HH936" s="184"/>
      <c r="HI936" s="184"/>
      <c r="HJ936" s="184"/>
      <c r="HK936" s="578"/>
      <c r="HL936" s="185"/>
    </row>
    <row r="937" spans="1:220">
      <c r="A937" s="284"/>
      <c r="B937" s="285"/>
      <c r="C937" s="286"/>
      <c r="D937" s="287"/>
      <c r="E937" s="288"/>
      <c r="F937" s="289"/>
      <c r="G937" s="289"/>
      <c r="H937" s="289"/>
      <c r="I937" s="289"/>
      <c r="J937" s="289"/>
      <c r="K937" s="289"/>
      <c r="L937" s="289"/>
      <c r="M937" s="572"/>
      <c r="N937" s="572"/>
      <c r="O937" s="572"/>
      <c r="P937" s="572"/>
      <c r="Q937" s="572"/>
      <c r="R937" s="572"/>
      <c r="S937" s="184"/>
      <c r="T937" s="184"/>
      <c r="U937" s="184"/>
      <c r="V937" s="184"/>
      <c r="W937" s="184"/>
      <c r="X937" s="184"/>
      <c r="Y937" s="184"/>
      <c r="Z937" s="184"/>
      <c r="AA937" s="184"/>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c r="BD937" s="184"/>
      <c r="BE937" s="184"/>
      <c r="BF937" s="184"/>
      <c r="BG937" s="184"/>
      <c r="BH937" s="184"/>
      <c r="BI937" s="184"/>
      <c r="BJ937" s="184"/>
      <c r="BK937" s="184"/>
      <c r="BL937" s="184"/>
      <c r="BM937" s="184"/>
      <c r="BN937" s="184"/>
      <c r="BO937" s="184"/>
      <c r="BP937" s="184"/>
      <c r="BQ937" s="184"/>
      <c r="BR937" s="184"/>
      <c r="BS937" s="184"/>
      <c r="BT937" s="184"/>
      <c r="BU937" s="184"/>
      <c r="BV937" s="184"/>
      <c r="BW937" s="184"/>
      <c r="BX937" s="184"/>
      <c r="BY937" s="184"/>
      <c r="BZ937" s="184"/>
      <c r="CA937" s="184"/>
      <c r="CB937" s="184"/>
      <c r="CC937" s="184"/>
      <c r="CD937" s="184"/>
      <c r="CE937" s="184"/>
      <c r="CF937" s="184"/>
      <c r="CG937" s="184"/>
      <c r="CH937" s="184"/>
      <c r="CI937" s="184"/>
      <c r="CJ937" s="184"/>
      <c r="CK937" s="184"/>
      <c r="CL937" s="184"/>
      <c r="CM937" s="184"/>
      <c r="CN937" s="184"/>
      <c r="CO937" s="184"/>
      <c r="CP937" s="184"/>
      <c r="CQ937" s="184"/>
      <c r="CR937" s="184"/>
      <c r="CS937" s="184"/>
      <c r="CT937" s="184"/>
      <c r="CU937" s="184"/>
      <c r="CV937" s="184"/>
      <c r="CW937" s="184"/>
      <c r="CX937" s="184"/>
      <c r="CY937" s="184"/>
      <c r="CZ937" s="184"/>
      <c r="DA937" s="184"/>
      <c r="DB937" s="184"/>
      <c r="DC937" s="184"/>
      <c r="DD937" s="184"/>
      <c r="DE937" s="184"/>
      <c r="DF937" s="184"/>
      <c r="DG937" s="184"/>
      <c r="DH937" s="184"/>
      <c r="DI937" s="184"/>
      <c r="DJ937" s="184"/>
      <c r="DK937" s="184"/>
      <c r="DL937" s="184"/>
      <c r="DM937" s="184"/>
      <c r="DN937" s="184"/>
      <c r="DO937" s="184"/>
      <c r="DP937" s="184"/>
      <c r="DQ937" s="184"/>
      <c r="DR937" s="184"/>
      <c r="DS937" s="184"/>
      <c r="DT937" s="184"/>
      <c r="DU937" s="184"/>
      <c r="DV937" s="184"/>
      <c r="DW937" s="184"/>
      <c r="DX937" s="184"/>
      <c r="DY937" s="184"/>
      <c r="DZ937" s="184"/>
      <c r="EA937" s="184"/>
      <c r="EB937" s="184"/>
      <c r="EC937" s="184"/>
      <c r="ED937" s="184"/>
      <c r="EE937" s="184"/>
      <c r="EF937" s="184"/>
      <c r="EG937" s="184"/>
      <c r="EH937" s="184"/>
      <c r="EI937" s="184"/>
      <c r="EJ937" s="184"/>
      <c r="EK937" s="184"/>
      <c r="EL937" s="184"/>
      <c r="EM937" s="184"/>
      <c r="EN937" s="184"/>
      <c r="EO937" s="184"/>
      <c r="EP937" s="184"/>
      <c r="EQ937" s="184"/>
      <c r="ER937" s="184"/>
      <c r="ES937" s="184"/>
      <c r="ET937" s="184"/>
      <c r="EU937" s="184"/>
      <c r="EV937" s="184"/>
      <c r="EW937" s="184"/>
      <c r="EX937" s="184"/>
      <c r="EY937" s="184"/>
      <c r="EZ937" s="184"/>
      <c r="FA937" s="184"/>
      <c r="FB937" s="184"/>
      <c r="FC937" s="184"/>
      <c r="FD937" s="184"/>
      <c r="FE937" s="184"/>
      <c r="FF937" s="184"/>
      <c r="FG937" s="184"/>
      <c r="FH937" s="184"/>
      <c r="FI937" s="184"/>
      <c r="FJ937" s="184"/>
      <c r="FK937" s="184"/>
      <c r="FL937" s="184"/>
      <c r="FM937" s="184"/>
      <c r="FN937" s="184"/>
      <c r="FO937" s="184"/>
      <c r="FP937" s="184"/>
      <c r="FQ937" s="184"/>
      <c r="FR937" s="184"/>
      <c r="FS937" s="184"/>
      <c r="FT937" s="184"/>
      <c r="FU937" s="184"/>
      <c r="FV937" s="184"/>
      <c r="FW937" s="184"/>
      <c r="FX937" s="184"/>
      <c r="FY937" s="184"/>
      <c r="FZ937" s="184"/>
      <c r="GA937" s="184"/>
      <c r="GB937" s="184"/>
      <c r="GC937" s="184"/>
      <c r="GD937" s="184"/>
      <c r="GE937" s="184"/>
      <c r="GF937" s="184"/>
      <c r="GG937" s="184"/>
      <c r="GH937" s="184"/>
      <c r="GI937" s="184"/>
      <c r="GJ937" s="184"/>
      <c r="GK937" s="184"/>
      <c r="GL937" s="184"/>
      <c r="GM937" s="184"/>
      <c r="GN937" s="184"/>
      <c r="GO937" s="184"/>
      <c r="GP937" s="184"/>
      <c r="GQ937" s="184"/>
      <c r="GR937" s="184"/>
      <c r="GS937" s="184"/>
      <c r="GT937" s="184"/>
      <c r="GU937" s="184"/>
      <c r="GV937" s="184"/>
      <c r="GW937" s="184"/>
      <c r="GX937" s="184"/>
      <c r="GY937" s="184"/>
      <c r="GZ937" s="184"/>
      <c r="HA937" s="184"/>
      <c r="HB937" s="184"/>
      <c r="HC937" s="184"/>
      <c r="HD937" s="184"/>
      <c r="HE937" s="184"/>
      <c r="HF937" s="184"/>
      <c r="HG937" s="184"/>
      <c r="HH937" s="184"/>
      <c r="HI937" s="184"/>
      <c r="HJ937" s="184"/>
      <c r="HK937" s="578"/>
      <c r="HL937" s="185"/>
    </row>
    <row r="938" spans="1:220">
      <c r="A938" s="284"/>
      <c r="B938" s="285"/>
      <c r="C938" s="286"/>
      <c r="D938" s="287"/>
      <c r="E938" s="288"/>
      <c r="F938" s="289"/>
      <c r="G938" s="289"/>
      <c r="H938" s="289"/>
      <c r="I938" s="289"/>
      <c r="J938" s="289"/>
      <c r="K938" s="289"/>
      <c r="L938" s="289"/>
      <c r="M938" s="572"/>
      <c r="N938" s="572"/>
      <c r="O938" s="572"/>
      <c r="P938" s="572"/>
      <c r="Q938" s="572"/>
      <c r="R938" s="572"/>
      <c r="S938" s="184"/>
      <c r="T938" s="184"/>
      <c r="U938" s="184"/>
      <c r="V938" s="184"/>
      <c r="W938" s="184"/>
      <c r="X938" s="184"/>
      <c r="Y938" s="184"/>
      <c r="Z938" s="184"/>
      <c r="AA938" s="184"/>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c r="BD938" s="184"/>
      <c r="BE938" s="184"/>
      <c r="BF938" s="184"/>
      <c r="BG938" s="184"/>
      <c r="BH938" s="184"/>
      <c r="BI938" s="184"/>
      <c r="BJ938" s="184"/>
      <c r="BK938" s="184"/>
      <c r="BL938" s="184"/>
      <c r="BM938" s="184"/>
      <c r="BN938" s="184"/>
      <c r="BO938" s="184"/>
      <c r="BP938" s="184"/>
      <c r="BQ938" s="184"/>
      <c r="BR938" s="184"/>
      <c r="BS938" s="184"/>
      <c r="BT938" s="184"/>
      <c r="BU938" s="184"/>
      <c r="BV938" s="184"/>
      <c r="BW938" s="184"/>
      <c r="BX938" s="184"/>
      <c r="BY938" s="184"/>
      <c r="BZ938" s="184"/>
      <c r="CA938" s="184"/>
      <c r="CB938" s="184"/>
      <c r="CC938" s="184"/>
      <c r="CD938" s="184"/>
      <c r="CE938" s="184"/>
      <c r="CF938" s="184"/>
      <c r="CG938" s="184"/>
      <c r="CH938" s="184"/>
      <c r="CI938" s="184"/>
      <c r="CJ938" s="184"/>
      <c r="CK938" s="184"/>
      <c r="CL938" s="184"/>
      <c r="CM938" s="184"/>
      <c r="CN938" s="184"/>
      <c r="CO938" s="184"/>
      <c r="CP938" s="184"/>
      <c r="CQ938" s="184"/>
      <c r="CR938" s="184"/>
      <c r="CS938" s="184"/>
      <c r="CT938" s="184"/>
      <c r="CU938" s="184"/>
      <c r="CV938" s="184"/>
      <c r="CW938" s="184"/>
      <c r="CX938" s="184"/>
      <c r="CY938" s="184"/>
      <c r="CZ938" s="184"/>
      <c r="DA938" s="184"/>
      <c r="DB938" s="184"/>
      <c r="DC938" s="184"/>
      <c r="DD938" s="184"/>
      <c r="DE938" s="184"/>
      <c r="DF938" s="184"/>
      <c r="DG938" s="184"/>
      <c r="DH938" s="184"/>
      <c r="DI938" s="184"/>
      <c r="DJ938" s="184"/>
      <c r="DK938" s="184"/>
      <c r="DL938" s="184"/>
      <c r="DM938" s="184"/>
      <c r="DN938" s="184"/>
      <c r="DO938" s="184"/>
      <c r="DP938" s="184"/>
      <c r="DQ938" s="184"/>
      <c r="DR938" s="184"/>
      <c r="DS938" s="184"/>
      <c r="DT938" s="184"/>
      <c r="DU938" s="184"/>
      <c r="DV938" s="184"/>
      <c r="DW938" s="184"/>
      <c r="DX938" s="184"/>
      <c r="DY938" s="184"/>
      <c r="DZ938" s="184"/>
      <c r="EA938" s="184"/>
      <c r="EB938" s="184"/>
      <c r="EC938" s="184"/>
      <c r="ED938" s="184"/>
      <c r="EE938" s="184"/>
      <c r="EF938" s="184"/>
      <c r="EG938" s="184"/>
      <c r="EH938" s="184"/>
      <c r="EI938" s="184"/>
      <c r="EJ938" s="184"/>
      <c r="EK938" s="184"/>
      <c r="EL938" s="184"/>
      <c r="EM938" s="184"/>
      <c r="EN938" s="184"/>
      <c r="EO938" s="184"/>
      <c r="EP938" s="184"/>
      <c r="EQ938" s="184"/>
      <c r="ER938" s="184"/>
      <c r="ES938" s="184"/>
      <c r="ET938" s="184"/>
      <c r="EU938" s="184"/>
      <c r="EV938" s="184"/>
      <c r="EW938" s="184"/>
      <c r="EX938" s="184"/>
      <c r="EY938" s="184"/>
      <c r="EZ938" s="184"/>
      <c r="FA938" s="184"/>
      <c r="FB938" s="184"/>
      <c r="FC938" s="184"/>
      <c r="FD938" s="184"/>
      <c r="FE938" s="184"/>
      <c r="FF938" s="184"/>
      <c r="FG938" s="184"/>
      <c r="FH938" s="184"/>
      <c r="FI938" s="184"/>
      <c r="FJ938" s="184"/>
      <c r="FK938" s="184"/>
      <c r="FL938" s="184"/>
      <c r="FM938" s="184"/>
      <c r="FN938" s="184"/>
      <c r="FO938" s="184"/>
      <c r="FP938" s="184"/>
      <c r="FQ938" s="184"/>
      <c r="FR938" s="184"/>
      <c r="FS938" s="184"/>
      <c r="FT938" s="184"/>
      <c r="FU938" s="184"/>
      <c r="FV938" s="184"/>
      <c r="FW938" s="184"/>
      <c r="FX938" s="184"/>
      <c r="FY938" s="184"/>
      <c r="FZ938" s="184"/>
      <c r="GA938" s="184"/>
      <c r="GB938" s="184"/>
      <c r="GC938" s="184"/>
      <c r="GD938" s="184"/>
      <c r="GE938" s="184"/>
      <c r="GF938" s="184"/>
      <c r="GG938" s="184"/>
      <c r="GH938" s="184"/>
      <c r="GI938" s="184"/>
      <c r="GJ938" s="184"/>
      <c r="GK938" s="184"/>
      <c r="GL938" s="184"/>
      <c r="GM938" s="184"/>
      <c r="GN938" s="184"/>
      <c r="GO938" s="184"/>
      <c r="GP938" s="184"/>
      <c r="GQ938" s="184"/>
      <c r="GR938" s="184"/>
      <c r="GS938" s="184"/>
      <c r="GT938" s="184"/>
      <c r="GU938" s="184"/>
      <c r="GV938" s="184"/>
      <c r="GW938" s="184"/>
      <c r="GX938" s="184"/>
      <c r="GY938" s="184"/>
      <c r="GZ938" s="184"/>
      <c r="HA938" s="184"/>
      <c r="HB938" s="184"/>
      <c r="HC938" s="184"/>
      <c r="HD938" s="184"/>
      <c r="HE938" s="184"/>
      <c r="HF938" s="184"/>
      <c r="HG938" s="184"/>
      <c r="HH938" s="184"/>
      <c r="HI938" s="184"/>
      <c r="HJ938" s="184"/>
      <c r="HK938" s="578"/>
      <c r="HL938" s="185"/>
    </row>
    <row r="939" spans="1:220">
      <c r="A939" s="284"/>
      <c r="B939" s="285"/>
      <c r="C939" s="286"/>
      <c r="D939" s="287"/>
      <c r="E939" s="288"/>
      <c r="F939" s="289"/>
      <c r="G939" s="289"/>
      <c r="H939" s="289"/>
      <c r="I939" s="289"/>
      <c r="J939" s="289"/>
      <c r="K939" s="289"/>
      <c r="L939" s="289"/>
      <c r="M939" s="572"/>
      <c r="N939" s="572"/>
      <c r="O939" s="572"/>
      <c r="P939" s="572"/>
      <c r="Q939" s="572"/>
      <c r="R939" s="572"/>
      <c r="S939" s="184"/>
      <c r="T939" s="184"/>
      <c r="U939" s="184"/>
      <c r="V939" s="184"/>
      <c r="W939" s="184"/>
      <c r="X939" s="184"/>
      <c r="Y939" s="184"/>
      <c r="Z939" s="184"/>
      <c r="AA939" s="184"/>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c r="BD939" s="184"/>
      <c r="BE939" s="184"/>
      <c r="BF939" s="184"/>
      <c r="BG939" s="184"/>
      <c r="BH939" s="184"/>
      <c r="BI939" s="184"/>
      <c r="BJ939" s="184"/>
      <c r="BK939" s="184"/>
      <c r="BL939" s="184"/>
      <c r="BM939" s="184"/>
      <c r="BN939" s="184"/>
      <c r="BO939" s="184"/>
      <c r="BP939" s="184"/>
      <c r="BQ939" s="184"/>
      <c r="BR939" s="184"/>
      <c r="BS939" s="184"/>
      <c r="BT939" s="184"/>
      <c r="BU939" s="184"/>
      <c r="BV939" s="184"/>
      <c r="BW939" s="184"/>
      <c r="BX939" s="184"/>
      <c r="BY939" s="184"/>
      <c r="BZ939" s="184"/>
      <c r="CA939" s="184"/>
      <c r="CB939" s="184"/>
      <c r="CC939" s="184"/>
      <c r="CD939" s="184"/>
      <c r="CE939" s="184"/>
      <c r="CF939" s="184"/>
      <c r="CG939" s="184"/>
      <c r="CH939" s="184"/>
      <c r="CI939" s="184"/>
      <c r="CJ939" s="184"/>
      <c r="CK939" s="184"/>
      <c r="CL939" s="184"/>
      <c r="CM939" s="184"/>
      <c r="CN939" s="184"/>
      <c r="CO939" s="184"/>
      <c r="CP939" s="184"/>
      <c r="CQ939" s="184"/>
      <c r="CR939" s="184"/>
      <c r="CS939" s="184"/>
      <c r="CT939" s="184"/>
      <c r="CU939" s="184"/>
      <c r="CV939" s="184"/>
      <c r="CW939" s="184"/>
      <c r="CX939" s="184"/>
      <c r="CY939" s="184"/>
      <c r="CZ939" s="184"/>
      <c r="DA939" s="184"/>
      <c r="DB939" s="184"/>
      <c r="DC939" s="184"/>
      <c r="DD939" s="184"/>
      <c r="DE939" s="184"/>
      <c r="DF939" s="184"/>
      <c r="DG939" s="184"/>
      <c r="DH939" s="184"/>
      <c r="DI939" s="184"/>
      <c r="DJ939" s="184"/>
      <c r="DK939" s="184"/>
      <c r="DL939" s="184"/>
      <c r="DM939" s="184"/>
      <c r="DN939" s="184"/>
      <c r="DO939" s="184"/>
      <c r="DP939" s="184"/>
      <c r="DQ939" s="184"/>
      <c r="DR939" s="184"/>
      <c r="DS939" s="184"/>
      <c r="DT939" s="184"/>
      <c r="DU939" s="184"/>
      <c r="DV939" s="184"/>
      <c r="DW939" s="184"/>
      <c r="DX939" s="184"/>
      <c r="DY939" s="184"/>
      <c r="DZ939" s="184"/>
      <c r="EA939" s="184"/>
      <c r="EB939" s="184"/>
      <c r="EC939" s="184"/>
      <c r="ED939" s="184"/>
      <c r="EE939" s="184"/>
      <c r="EF939" s="184"/>
      <c r="EG939" s="184"/>
      <c r="EH939" s="184"/>
      <c r="EI939" s="184"/>
      <c r="EJ939" s="184"/>
      <c r="EK939" s="184"/>
      <c r="EL939" s="184"/>
      <c r="EM939" s="184"/>
      <c r="EN939" s="184"/>
      <c r="EO939" s="184"/>
      <c r="EP939" s="184"/>
      <c r="EQ939" s="184"/>
      <c r="ER939" s="184"/>
      <c r="ES939" s="184"/>
      <c r="ET939" s="184"/>
      <c r="EU939" s="184"/>
      <c r="EV939" s="184"/>
      <c r="EW939" s="184"/>
      <c r="EX939" s="184"/>
      <c r="EY939" s="184"/>
      <c r="EZ939" s="184"/>
      <c r="FA939" s="184"/>
      <c r="FB939" s="184"/>
      <c r="FC939" s="184"/>
      <c r="FD939" s="184"/>
      <c r="FE939" s="184"/>
      <c r="FF939" s="184"/>
      <c r="FG939" s="184"/>
      <c r="FH939" s="184"/>
      <c r="FI939" s="184"/>
      <c r="FJ939" s="184"/>
      <c r="FK939" s="184"/>
      <c r="FL939" s="184"/>
      <c r="FM939" s="184"/>
      <c r="FN939" s="184"/>
      <c r="FO939" s="184"/>
      <c r="FP939" s="184"/>
      <c r="FQ939" s="184"/>
      <c r="FR939" s="184"/>
      <c r="FS939" s="184"/>
      <c r="FT939" s="184"/>
      <c r="FU939" s="184"/>
      <c r="FV939" s="184"/>
      <c r="FW939" s="184"/>
      <c r="FX939" s="184"/>
      <c r="FY939" s="184"/>
      <c r="FZ939" s="184"/>
      <c r="GA939" s="184"/>
      <c r="GB939" s="184"/>
      <c r="GC939" s="184"/>
      <c r="GD939" s="184"/>
      <c r="GE939" s="184"/>
      <c r="GF939" s="184"/>
      <c r="GG939" s="184"/>
      <c r="GH939" s="184"/>
      <c r="GI939" s="184"/>
      <c r="GJ939" s="184"/>
      <c r="GK939" s="184"/>
      <c r="GL939" s="184"/>
      <c r="GM939" s="184"/>
      <c r="GN939" s="184"/>
      <c r="GO939" s="184"/>
      <c r="GP939" s="184"/>
      <c r="GQ939" s="184"/>
      <c r="GR939" s="184"/>
      <c r="GS939" s="184"/>
      <c r="GT939" s="184"/>
      <c r="GU939" s="184"/>
      <c r="GV939" s="184"/>
      <c r="GW939" s="184"/>
      <c r="GX939" s="184"/>
      <c r="GY939" s="184"/>
      <c r="GZ939" s="184"/>
      <c r="HA939" s="184"/>
      <c r="HB939" s="184"/>
      <c r="HC939" s="184"/>
      <c r="HD939" s="184"/>
      <c r="HE939" s="184"/>
      <c r="HF939" s="184"/>
      <c r="HG939" s="184"/>
      <c r="HH939" s="184"/>
      <c r="HI939" s="184"/>
      <c r="HJ939" s="184"/>
      <c r="HK939" s="578"/>
      <c r="HL939" s="185"/>
    </row>
    <row r="940" spans="1:220">
      <c r="A940" s="284"/>
      <c r="B940" s="285"/>
      <c r="C940" s="286"/>
      <c r="D940" s="287"/>
      <c r="E940" s="288"/>
      <c r="F940" s="289"/>
      <c r="G940" s="289"/>
      <c r="H940" s="289"/>
      <c r="I940" s="289"/>
      <c r="J940" s="289"/>
      <c r="K940" s="289"/>
      <c r="L940" s="289"/>
      <c r="M940" s="572"/>
      <c r="N940" s="572"/>
      <c r="O940" s="572"/>
      <c r="P940" s="572"/>
      <c r="Q940" s="572"/>
      <c r="R940" s="572"/>
      <c r="S940" s="184"/>
      <c r="T940" s="184"/>
      <c r="U940" s="184"/>
      <c r="V940" s="184"/>
      <c r="W940" s="184"/>
      <c r="X940" s="184"/>
      <c r="Y940" s="184"/>
      <c r="Z940" s="184"/>
      <c r="AA940" s="184"/>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c r="BD940" s="184"/>
      <c r="BE940" s="184"/>
      <c r="BF940" s="184"/>
      <c r="BG940" s="184"/>
      <c r="BH940" s="184"/>
      <c r="BI940" s="184"/>
      <c r="BJ940" s="184"/>
      <c r="BK940" s="184"/>
      <c r="BL940" s="184"/>
      <c r="BM940" s="184"/>
      <c r="BN940" s="184"/>
      <c r="BO940" s="184"/>
      <c r="BP940" s="184"/>
      <c r="BQ940" s="184"/>
      <c r="BR940" s="184"/>
      <c r="BS940" s="184"/>
      <c r="BT940" s="184"/>
      <c r="BU940" s="184"/>
      <c r="BV940" s="184"/>
      <c r="BW940" s="184"/>
      <c r="BX940" s="184"/>
      <c r="BY940" s="184"/>
      <c r="BZ940" s="184"/>
      <c r="CA940" s="184"/>
      <c r="CB940" s="184"/>
      <c r="CC940" s="184"/>
      <c r="CD940" s="184"/>
      <c r="CE940" s="184"/>
      <c r="CF940" s="184"/>
      <c r="CG940" s="184"/>
      <c r="CH940" s="184"/>
      <c r="CI940" s="184"/>
      <c r="CJ940" s="184"/>
      <c r="CK940" s="184"/>
      <c r="CL940" s="184"/>
      <c r="CM940" s="184"/>
      <c r="CN940" s="184"/>
      <c r="CO940" s="184"/>
      <c r="CP940" s="184"/>
      <c r="CQ940" s="184"/>
      <c r="CR940" s="184"/>
      <c r="CS940" s="184"/>
      <c r="CT940" s="184"/>
      <c r="CU940" s="184"/>
      <c r="CV940" s="184"/>
      <c r="CW940" s="184"/>
      <c r="CX940" s="184"/>
      <c r="CY940" s="184"/>
      <c r="CZ940" s="184"/>
      <c r="DA940" s="184"/>
      <c r="DB940" s="184"/>
      <c r="DC940" s="184"/>
      <c r="DD940" s="184"/>
      <c r="DE940" s="184"/>
      <c r="DF940" s="184"/>
      <c r="DG940" s="184"/>
      <c r="DH940" s="184"/>
      <c r="DI940" s="184"/>
      <c r="DJ940" s="184"/>
      <c r="DK940" s="184"/>
      <c r="DL940" s="184"/>
      <c r="DM940" s="184"/>
      <c r="DN940" s="184"/>
      <c r="DO940" s="184"/>
      <c r="DP940" s="184"/>
      <c r="DQ940" s="184"/>
      <c r="DR940" s="184"/>
      <c r="DS940" s="184"/>
      <c r="DT940" s="184"/>
      <c r="DU940" s="184"/>
      <c r="DV940" s="184"/>
      <c r="DW940" s="184"/>
      <c r="DX940" s="184"/>
      <c r="DY940" s="184"/>
      <c r="DZ940" s="184"/>
      <c r="EA940" s="184"/>
      <c r="EB940" s="184"/>
      <c r="EC940" s="184"/>
      <c r="ED940" s="184"/>
      <c r="EE940" s="184"/>
      <c r="EF940" s="184"/>
      <c r="EG940" s="184"/>
      <c r="EH940" s="184"/>
      <c r="EI940" s="184"/>
      <c r="EJ940" s="184"/>
      <c r="EK940" s="184"/>
      <c r="EL940" s="184"/>
      <c r="EM940" s="184"/>
      <c r="EN940" s="184"/>
      <c r="EO940" s="184"/>
      <c r="EP940" s="184"/>
      <c r="EQ940" s="184"/>
      <c r="ER940" s="184"/>
      <c r="ES940" s="184"/>
      <c r="ET940" s="184"/>
      <c r="EU940" s="184"/>
      <c r="EV940" s="184"/>
      <c r="EW940" s="184"/>
      <c r="EX940" s="184"/>
      <c r="EY940" s="184"/>
      <c r="EZ940" s="184"/>
      <c r="FA940" s="184"/>
      <c r="FB940" s="184"/>
      <c r="FC940" s="184"/>
      <c r="FD940" s="184"/>
      <c r="FE940" s="184"/>
      <c r="FF940" s="184"/>
      <c r="FG940" s="184"/>
      <c r="FH940" s="184"/>
      <c r="FI940" s="184"/>
      <c r="FJ940" s="184"/>
      <c r="FK940" s="184"/>
      <c r="FL940" s="184"/>
      <c r="FM940" s="184"/>
      <c r="FN940" s="184"/>
      <c r="FO940" s="184"/>
      <c r="FP940" s="184"/>
      <c r="FQ940" s="184"/>
      <c r="FR940" s="184"/>
      <c r="FS940" s="184"/>
      <c r="FT940" s="184"/>
      <c r="FU940" s="184"/>
      <c r="FV940" s="184"/>
      <c r="FW940" s="184"/>
      <c r="FX940" s="184"/>
      <c r="FY940" s="184"/>
      <c r="FZ940" s="184"/>
      <c r="GA940" s="184"/>
      <c r="GB940" s="184"/>
      <c r="GC940" s="184"/>
      <c r="GD940" s="184"/>
      <c r="GE940" s="184"/>
      <c r="GF940" s="184"/>
      <c r="GG940" s="184"/>
      <c r="GH940" s="184"/>
      <c r="GI940" s="184"/>
      <c r="GJ940" s="184"/>
      <c r="GK940" s="184"/>
      <c r="GL940" s="184"/>
      <c r="GM940" s="184"/>
      <c r="GN940" s="184"/>
      <c r="GO940" s="184"/>
      <c r="GP940" s="184"/>
      <c r="GQ940" s="184"/>
      <c r="GR940" s="184"/>
      <c r="GS940" s="184"/>
      <c r="GT940" s="184"/>
      <c r="GU940" s="184"/>
      <c r="GV940" s="184"/>
      <c r="GW940" s="184"/>
      <c r="GX940" s="184"/>
      <c r="GY940" s="184"/>
      <c r="GZ940" s="184"/>
      <c r="HA940" s="184"/>
      <c r="HB940" s="184"/>
      <c r="HC940" s="184"/>
      <c r="HD940" s="184"/>
      <c r="HE940" s="184"/>
      <c r="HF940" s="184"/>
      <c r="HG940" s="184"/>
      <c r="HH940" s="184"/>
      <c r="HI940" s="184"/>
      <c r="HJ940" s="184"/>
      <c r="HK940" s="578"/>
      <c r="HL940" s="185"/>
    </row>
    <row r="941" spans="1:220">
      <c r="A941" s="284"/>
      <c r="B941" s="285"/>
      <c r="C941" s="286"/>
      <c r="D941" s="287"/>
      <c r="E941" s="288"/>
      <c r="F941" s="289"/>
      <c r="G941" s="289"/>
      <c r="H941" s="289"/>
      <c r="I941" s="289"/>
      <c r="J941" s="289"/>
      <c r="K941" s="289"/>
      <c r="L941" s="289"/>
      <c r="M941" s="572"/>
      <c r="N941" s="572"/>
      <c r="O941" s="572"/>
      <c r="P941" s="572"/>
      <c r="Q941" s="572"/>
      <c r="R941" s="572"/>
      <c r="S941" s="184"/>
      <c r="T941" s="184"/>
      <c r="U941" s="184"/>
      <c r="V941" s="184"/>
      <c r="W941" s="184"/>
      <c r="X941" s="184"/>
      <c r="Y941" s="184"/>
      <c r="Z941" s="184"/>
      <c r="AA941" s="184"/>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c r="BD941" s="184"/>
      <c r="BE941" s="184"/>
      <c r="BF941" s="184"/>
      <c r="BG941" s="184"/>
      <c r="BH941" s="184"/>
      <c r="BI941" s="184"/>
      <c r="BJ941" s="184"/>
      <c r="BK941" s="184"/>
      <c r="BL941" s="184"/>
      <c r="BM941" s="184"/>
      <c r="BN941" s="184"/>
      <c r="BO941" s="184"/>
      <c r="BP941" s="184"/>
      <c r="BQ941" s="184"/>
      <c r="BR941" s="184"/>
      <c r="BS941" s="184"/>
      <c r="BT941" s="184"/>
      <c r="BU941" s="184"/>
      <c r="BV941" s="184"/>
      <c r="BW941" s="184"/>
      <c r="BX941" s="184"/>
      <c r="BY941" s="184"/>
      <c r="BZ941" s="184"/>
      <c r="CA941" s="184"/>
      <c r="CB941" s="184"/>
      <c r="CC941" s="184"/>
      <c r="CD941" s="184"/>
      <c r="CE941" s="184"/>
      <c r="CF941" s="184"/>
      <c r="CG941" s="184"/>
      <c r="CH941" s="184"/>
      <c r="CI941" s="184"/>
      <c r="CJ941" s="184"/>
      <c r="CK941" s="184"/>
      <c r="CL941" s="184"/>
      <c r="CM941" s="184"/>
      <c r="CN941" s="184"/>
      <c r="CO941" s="184"/>
      <c r="CP941" s="184"/>
      <c r="CQ941" s="184"/>
      <c r="CR941" s="184"/>
      <c r="CS941" s="184"/>
      <c r="CT941" s="184"/>
      <c r="CU941" s="184"/>
      <c r="CV941" s="184"/>
      <c r="CW941" s="184"/>
      <c r="CX941" s="184"/>
      <c r="CY941" s="184"/>
      <c r="CZ941" s="184"/>
      <c r="DA941" s="184"/>
      <c r="DB941" s="184"/>
      <c r="DC941" s="184"/>
      <c r="DD941" s="184"/>
      <c r="DE941" s="184"/>
      <c r="DF941" s="184"/>
      <c r="DG941" s="184"/>
      <c r="DH941" s="184"/>
      <c r="DI941" s="184"/>
      <c r="DJ941" s="184"/>
      <c r="DK941" s="184"/>
      <c r="DL941" s="184"/>
      <c r="DM941" s="184"/>
      <c r="DN941" s="184"/>
      <c r="DO941" s="184"/>
      <c r="DP941" s="184"/>
      <c r="DQ941" s="184"/>
      <c r="DR941" s="184"/>
      <c r="DS941" s="184"/>
      <c r="DT941" s="184"/>
      <c r="DU941" s="184"/>
      <c r="DV941" s="184"/>
      <c r="DW941" s="184"/>
      <c r="DX941" s="184"/>
      <c r="DY941" s="184"/>
      <c r="DZ941" s="184"/>
      <c r="EA941" s="184"/>
      <c r="EB941" s="184"/>
      <c r="EC941" s="184"/>
      <c r="ED941" s="184"/>
      <c r="EE941" s="184"/>
      <c r="EF941" s="184"/>
      <c r="EG941" s="184"/>
      <c r="EH941" s="184"/>
      <c r="EI941" s="184"/>
      <c r="EJ941" s="184"/>
      <c r="EK941" s="184"/>
      <c r="EL941" s="184"/>
      <c r="EM941" s="184"/>
      <c r="EN941" s="184"/>
      <c r="EO941" s="184"/>
      <c r="EP941" s="184"/>
      <c r="EQ941" s="184"/>
      <c r="ER941" s="184"/>
      <c r="ES941" s="184"/>
      <c r="ET941" s="184"/>
      <c r="EU941" s="184"/>
      <c r="EV941" s="184"/>
      <c r="EW941" s="184"/>
      <c r="EX941" s="184"/>
      <c r="EY941" s="184"/>
      <c r="EZ941" s="184"/>
      <c r="FA941" s="184"/>
      <c r="FB941" s="184"/>
      <c r="FC941" s="184"/>
      <c r="FD941" s="184"/>
      <c r="FE941" s="184"/>
      <c r="FF941" s="184"/>
      <c r="FG941" s="184"/>
      <c r="FH941" s="184"/>
      <c r="FI941" s="184"/>
      <c r="FJ941" s="184"/>
      <c r="FK941" s="184"/>
      <c r="FL941" s="184"/>
      <c r="FM941" s="184"/>
      <c r="FN941" s="184"/>
      <c r="FO941" s="184"/>
      <c r="FP941" s="184"/>
      <c r="FQ941" s="184"/>
      <c r="FR941" s="184"/>
      <c r="FS941" s="184"/>
      <c r="FT941" s="184"/>
      <c r="FU941" s="184"/>
      <c r="FV941" s="184"/>
      <c r="FW941" s="184"/>
      <c r="FX941" s="184"/>
      <c r="FY941" s="184"/>
      <c r="FZ941" s="184"/>
      <c r="GA941" s="184"/>
      <c r="GB941" s="184"/>
      <c r="GC941" s="184"/>
      <c r="GD941" s="184"/>
      <c r="GE941" s="184"/>
      <c r="GF941" s="184"/>
      <c r="GG941" s="184"/>
      <c r="GH941" s="184"/>
      <c r="GI941" s="184"/>
      <c r="GJ941" s="184"/>
      <c r="GK941" s="184"/>
      <c r="GL941" s="184"/>
      <c r="GM941" s="184"/>
      <c r="GN941" s="184"/>
      <c r="GO941" s="184"/>
      <c r="GP941" s="184"/>
      <c r="GQ941" s="184"/>
      <c r="GR941" s="184"/>
      <c r="GS941" s="184"/>
      <c r="GT941" s="184"/>
      <c r="GU941" s="184"/>
      <c r="GV941" s="184"/>
      <c r="GW941" s="184"/>
      <c r="GX941" s="184"/>
      <c r="GY941" s="184"/>
      <c r="GZ941" s="184"/>
      <c r="HA941" s="184"/>
      <c r="HB941" s="184"/>
      <c r="HC941" s="184"/>
      <c r="HD941" s="184"/>
      <c r="HE941" s="184"/>
      <c r="HF941" s="184"/>
      <c r="HG941" s="184"/>
      <c r="HH941" s="184"/>
      <c r="HI941" s="184"/>
      <c r="HJ941" s="184"/>
      <c r="HK941" s="578"/>
      <c r="HL941" s="185"/>
    </row>
    <row r="942" spans="1:220">
      <c r="A942" s="284"/>
      <c r="B942" s="285"/>
      <c r="C942" s="286"/>
      <c r="D942" s="287"/>
      <c r="E942" s="288"/>
      <c r="F942" s="289"/>
      <c r="G942" s="289"/>
      <c r="H942" s="289"/>
      <c r="I942" s="289"/>
      <c r="J942" s="289"/>
      <c r="K942" s="289"/>
      <c r="L942" s="289"/>
      <c r="M942" s="572"/>
      <c r="N942" s="572"/>
      <c r="O942" s="572"/>
      <c r="P942" s="572"/>
      <c r="Q942" s="572"/>
      <c r="R942" s="572"/>
      <c r="S942" s="184"/>
      <c r="T942" s="184"/>
      <c r="U942" s="184"/>
      <c r="V942" s="184"/>
      <c r="W942" s="184"/>
      <c r="X942" s="184"/>
      <c r="Y942" s="184"/>
      <c r="Z942" s="184"/>
      <c r="AA942" s="184"/>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c r="BD942" s="184"/>
      <c r="BE942" s="184"/>
      <c r="BF942" s="184"/>
      <c r="BG942" s="184"/>
      <c r="BH942" s="184"/>
      <c r="BI942" s="184"/>
      <c r="BJ942" s="184"/>
      <c r="BK942" s="184"/>
      <c r="BL942" s="184"/>
      <c r="BM942" s="184"/>
      <c r="BN942" s="184"/>
      <c r="BO942" s="184"/>
      <c r="BP942" s="184"/>
      <c r="BQ942" s="184"/>
      <c r="BR942" s="184"/>
      <c r="BS942" s="184"/>
      <c r="BT942" s="184"/>
      <c r="BU942" s="184"/>
      <c r="BV942" s="184"/>
      <c r="BW942" s="184"/>
      <c r="BX942" s="184"/>
      <c r="BY942" s="184"/>
      <c r="BZ942" s="184"/>
      <c r="CA942" s="184"/>
      <c r="CB942" s="184"/>
      <c r="CC942" s="184"/>
      <c r="CD942" s="184"/>
      <c r="CE942" s="184"/>
      <c r="CF942" s="184"/>
      <c r="CG942" s="184"/>
      <c r="CH942" s="184"/>
      <c r="CI942" s="184"/>
      <c r="CJ942" s="184"/>
      <c r="CK942" s="184"/>
      <c r="CL942" s="184"/>
      <c r="CM942" s="184"/>
      <c r="CN942" s="184"/>
      <c r="CO942" s="184"/>
      <c r="CP942" s="184"/>
      <c r="CQ942" s="184"/>
      <c r="CR942" s="184"/>
      <c r="CS942" s="184"/>
      <c r="CT942" s="184"/>
      <c r="CU942" s="184"/>
      <c r="CV942" s="184"/>
      <c r="CW942" s="184"/>
      <c r="CX942" s="184"/>
      <c r="CY942" s="184"/>
      <c r="CZ942" s="184"/>
      <c r="DA942" s="184"/>
      <c r="DB942" s="184"/>
      <c r="DC942" s="184"/>
      <c r="DD942" s="184"/>
      <c r="DE942" s="184"/>
      <c r="DF942" s="184"/>
      <c r="DG942" s="184"/>
      <c r="DH942" s="184"/>
      <c r="DI942" s="184"/>
      <c r="DJ942" s="184"/>
      <c r="DK942" s="184"/>
      <c r="DL942" s="184"/>
      <c r="DM942" s="184"/>
      <c r="DN942" s="184"/>
      <c r="DO942" s="184"/>
      <c r="DP942" s="184"/>
      <c r="DQ942" s="184"/>
      <c r="DR942" s="184"/>
      <c r="DS942" s="184"/>
      <c r="DT942" s="184"/>
      <c r="DU942" s="184"/>
      <c r="DV942" s="184"/>
      <c r="DW942" s="184"/>
      <c r="DX942" s="184"/>
      <c r="DY942" s="184"/>
      <c r="DZ942" s="184"/>
      <c r="EA942" s="184"/>
      <c r="EB942" s="184"/>
      <c r="EC942" s="184"/>
      <c r="ED942" s="184"/>
      <c r="EE942" s="184"/>
      <c r="EF942" s="184"/>
      <c r="EG942" s="184"/>
      <c r="EH942" s="184"/>
      <c r="EI942" s="184"/>
      <c r="EJ942" s="184"/>
      <c r="EK942" s="184"/>
      <c r="EL942" s="184"/>
      <c r="EM942" s="184"/>
      <c r="EN942" s="184"/>
      <c r="EO942" s="184"/>
      <c r="EP942" s="184"/>
      <c r="EQ942" s="184"/>
      <c r="ER942" s="184"/>
      <c r="ES942" s="184"/>
      <c r="ET942" s="184"/>
      <c r="EU942" s="184"/>
      <c r="EV942" s="184"/>
      <c r="EW942" s="184"/>
      <c r="EX942" s="184"/>
      <c r="EY942" s="184"/>
      <c r="EZ942" s="184"/>
      <c r="FA942" s="184"/>
      <c r="FB942" s="184"/>
      <c r="FC942" s="184"/>
      <c r="FD942" s="184"/>
      <c r="FE942" s="184"/>
      <c r="FF942" s="184"/>
      <c r="FG942" s="184"/>
      <c r="FH942" s="184"/>
      <c r="FI942" s="184"/>
      <c r="FJ942" s="184"/>
      <c r="FK942" s="184"/>
      <c r="FL942" s="184"/>
      <c r="FM942" s="184"/>
      <c r="FN942" s="184"/>
      <c r="FO942" s="184"/>
      <c r="FP942" s="184"/>
      <c r="FQ942" s="184"/>
      <c r="FR942" s="184"/>
      <c r="FS942" s="184"/>
      <c r="FT942" s="184"/>
      <c r="FU942" s="184"/>
      <c r="FV942" s="184"/>
      <c r="FW942" s="184"/>
      <c r="FX942" s="184"/>
      <c r="FY942" s="184"/>
      <c r="FZ942" s="184"/>
      <c r="GA942" s="184"/>
      <c r="GB942" s="184"/>
      <c r="GC942" s="184"/>
      <c r="GD942" s="184"/>
      <c r="GE942" s="184"/>
      <c r="GF942" s="184"/>
      <c r="GG942" s="184"/>
      <c r="GH942" s="184"/>
      <c r="GI942" s="184"/>
      <c r="GJ942" s="184"/>
      <c r="GK942" s="184"/>
      <c r="GL942" s="184"/>
      <c r="GM942" s="184"/>
      <c r="GN942" s="184"/>
      <c r="GO942" s="184"/>
      <c r="GP942" s="184"/>
      <c r="GQ942" s="184"/>
      <c r="GR942" s="184"/>
      <c r="GS942" s="184"/>
      <c r="GT942" s="184"/>
      <c r="GU942" s="184"/>
      <c r="GV942" s="184"/>
      <c r="GW942" s="184"/>
      <c r="GX942" s="184"/>
      <c r="GY942" s="184"/>
      <c r="GZ942" s="184"/>
      <c r="HA942" s="184"/>
      <c r="HB942" s="184"/>
      <c r="HC942" s="184"/>
      <c r="HD942" s="184"/>
      <c r="HE942" s="184"/>
      <c r="HF942" s="184"/>
      <c r="HG942" s="184"/>
      <c r="HH942" s="184"/>
      <c r="HI942" s="184"/>
      <c r="HJ942" s="184"/>
      <c r="HK942" s="578"/>
      <c r="HL942" s="185"/>
    </row>
    <row r="943" spans="1:220">
      <c r="A943" s="284"/>
      <c r="B943" s="285"/>
      <c r="C943" s="286"/>
      <c r="D943" s="287"/>
      <c r="E943" s="288"/>
      <c r="F943" s="289"/>
      <c r="G943" s="289"/>
      <c r="H943" s="289"/>
      <c r="I943" s="289"/>
      <c r="J943" s="289"/>
      <c r="K943" s="289"/>
      <c r="L943" s="289"/>
      <c r="M943" s="572"/>
      <c r="N943" s="572"/>
      <c r="O943" s="572"/>
      <c r="P943" s="572"/>
      <c r="Q943" s="572"/>
      <c r="R943" s="572"/>
      <c r="S943" s="184"/>
      <c r="T943" s="184"/>
      <c r="U943" s="184"/>
      <c r="V943" s="184"/>
      <c r="W943" s="184"/>
      <c r="X943" s="184"/>
      <c r="Y943" s="184"/>
      <c r="Z943" s="184"/>
      <c r="AA943" s="184"/>
      <c r="AB943" s="184"/>
      <c r="AC943" s="184"/>
      <c r="AD943" s="184"/>
      <c r="AE943" s="184"/>
      <c r="AF943" s="184"/>
      <c r="AG943" s="184"/>
      <c r="AH943" s="184"/>
      <c r="AI943" s="184"/>
      <c r="AJ943" s="184"/>
      <c r="AK943" s="184"/>
      <c r="AL943" s="184"/>
      <c r="AM943" s="184"/>
      <c r="AN943" s="184"/>
      <c r="AO943" s="184"/>
      <c r="AP943" s="184"/>
      <c r="AQ943" s="184"/>
      <c r="AR943" s="184"/>
      <c r="AS943" s="184"/>
      <c r="AT943" s="184"/>
      <c r="AU943" s="184"/>
      <c r="AV943" s="184"/>
      <c r="AW943" s="184"/>
      <c r="AX943" s="184"/>
      <c r="AY943" s="184"/>
      <c r="AZ943" s="184"/>
      <c r="BA943" s="184"/>
      <c r="BB943" s="184"/>
      <c r="BC943" s="184"/>
      <c r="BD943" s="184"/>
      <c r="BE943" s="184"/>
      <c r="BF943" s="184"/>
      <c r="BG943" s="184"/>
      <c r="BH943" s="184"/>
      <c r="BI943" s="184"/>
      <c r="BJ943" s="184"/>
      <c r="BK943" s="184"/>
      <c r="BL943" s="184"/>
      <c r="BM943" s="184"/>
      <c r="BN943" s="184"/>
      <c r="BO943" s="184"/>
      <c r="BP943" s="184"/>
      <c r="BQ943" s="184"/>
      <c r="BR943" s="184"/>
      <c r="BS943" s="184"/>
      <c r="BT943" s="184"/>
      <c r="BU943" s="184"/>
      <c r="BV943" s="184"/>
      <c r="BW943" s="184"/>
      <c r="BX943" s="184"/>
      <c r="BY943" s="184"/>
      <c r="BZ943" s="184"/>
      <c r="CA943" s="184"/>
      <c r="CB943" s="184"/>
      <c r="CC943" s="184"/>
      <c r="CD943" s="184"/>
      <c r="CE943" s="184"/>
      <c r="CF943" s="184"/>
      <c r="CG943" s="184"/>
      <c r="CH943" s="184"/>
      <c r="CI943" s="184"/>
      <c r="CJ943" s="184"/>
      <c r="CK943" s="184"/>
      <c r="CL943" s="184"/>
      <c r="CM943" s="184"/>
      <c r="CN943" s="184"/>
      <c r="CO943" s="184"/>
      <c r="CP943" s="184"/>
      <c r="CQ943" s="184"/>
      <c r="CR943" s="184"/>
      <c r="CS943" s="184"/>
      <c r="CT943" s="184"/>
      <c r="CU943" s="184"/>
      <c r="CV943" s="184"/>
      <c r="CW943" s="184"/>
      <c r="CX943" s="184"/>
      <c r="CY943" s="184"/>
      <c r="CZ943" s="184"/>
      <c r="DA943" s="184"/>
      <c r="DB943" s="184"/>
      <c r="DC943" s="184"/>
      <c r="DD943" s="184"/>
      <c r="DE943" s="184"/>
      <c r="DF943" s="184"/>
      <c r="DG943" s="184"/>
      <c r="DH943" s="184"/>
      <c r="DI943" s="184"/>
      <c r="DJ943" s="184"/>
      <c r="DK943" s="184"/>
      <c r="DL943" s="184"/>
      <c r="DM943" s="184"/>
      <c r="DN943" s="184"/>
      <c r="DO943" s="184"/>
      <c r="DP943" s="184"/>
      <c r="DQ943" s="184"/>
      <c r="DR943" s="184"/>
      <c r="DS943" s="184"/>
      <c r="DT943" s="184"/>
      <c r="DU943" s="184"/>
      <c r="DV943" s="184"/>
      <c r="DW943" s="184"/>
      <c r="DX943" s="184"/>
      <c r="DY943" s="184"/>
      <c r="DZ943" s="184"/>
      <c r="EA943" s="184"/>
      <c r="EB943" s="184"/>
      <c r="EC943" s="184"/>
      <c r="ED943" s="184"/>
      <c r="EE943" s="184"/>
      <c r="EF943" s="184"/>
      <c r="EG943" s="184"/>
      <c r="EH943" s="184"/>
      <c r="EI943" s="184"/>
      <c r="EJ943" s="184"/>
      <c r="EK943" s="184"/>
      <c r="EL943" s="184"/>
      <c r="EM943" s="184"/>
      <c r="EN943" s="184"/>
      <c r="EO943" s="184"/>
      <c r="EP943" s="184"/>
      <c r="EQ943" s="184"/>
      <c r="ER943" s="184"/>
      <c r="ES943" s="184"/>
      <c r="ET943" s="184"/>
      <c r="EU943" s="184"/>
      <c r="EV943" s="184"/>
      <c r="EW943" s="184"/>
      <c r="EX943" s="184"/>
      <c r="EY943" s="184"/>
      <c r="EZ943" s="184"/>
      <c r="FA943" s="184"/>
      <c r="FB943" s="184"/>
      <c r="FC943" s="184"/>
      <c r="FD943" s="184"/>
      <c r="FE943" s="184"/>
      <c r="FF943" s="184"/>
      <c r="FG943" s="184"/>
      <c r="FH943" s="184"/>
      <c r="FI943" s="184"/>
      <c r="FJ943" s="184"/>
      <c r="FK943" s="184"/>
      <c r="FL943" s="184"/>
      <c r="FM943" s="184"/>
      <c r="FN943" s="184"/>
      <c r="FO943" s="184"/>
      <c r="FP943" s="184"/>
      <c r="FQ943" s="184"/>
      <c r="FR943" s="184"/>
      <c r="FS943" s="184"/>
      <c r="FT943" s="184"/>
      <c r="FU943" s="184"/>
      <c r="FV943" s="184"/>
      <c r="FW943" s="184"/>
      <c r="FX943" s="184"/>
      <c r="FY943" s="184"/>
      <c r="FZ943" s="184"/>
      <c r="GA943" s="184"/>
      <c r="GB943" s="184"/>
      <c r="GC943" s="184"/>
      <c r="GD943" s="184"/>
      <c r="GE943" s="184"/>
      <c r="GF943" s="184"/>
      <c r="GG943" s="184"/>
      <c r="GH943" s="184"/>
      <c r="GI943" s="184"/>
      <c r="GJ943" s="184"/>
      <c r="GK943" s="184"/>
      <c r="GL943" s="184"/>
      <c r="GM943" s="184"/>
      <c r="GN943" s="184"/>
      <c r="GO943" s="184"/>
      <c r="GP943" s="184"/>
      <c r="GQ943" s="184"/>
      <c r="GR943" s="184"/>
      <c r="GS943" s="184"/>
      <c r="GT943" s="184"/>
      <c r="GU943" s="184"/>
      <c r="GV943" s="184"/>
      <c r="GW943" s="184"/>
      <c r="GX943" s="184"/>
      <c r="GY943" s="184"/>
      <c r="GZ943" s="184"/>
      <c r="HA943" s="184"/>
      <c r="HB943" s="184"/>
      <c r="HC943" s="184"/>
      <c r="HD943" s="184"/>
      <c r="HE943" s="184"/>
      <c r="HF943" s="184"/>
      <c r="HG943" s="184"/>
      <c r="HH943" s="184"/>
      <c r="HI943" s="184"/>
      <c r="HJ943" s="184"/>
      <c r="HK943" s="578"/>
      <c r="HL943" s="185"/>
    </row>
    <row r="944" spans="1:220">
      <c r="A944" s="284"/>
      <c r="B944" s="285"/>
      <c r="C944" s="286"/>
      <c r="D944" s="287"/>
      <c r="E944" s="288"/>
      <c r="F944" s="289"/>
      <c r="G944" s="289"/>
      <c r="H944" s="289"/>
      <c r="I944" s="289"/>
      <c r="J944" s="289"/>
      <c r="K944" s="289"/>
      <c r="L944" s="289"/>
      <c r="M944" s="572"/>
      <c r="N944" s="572"/>
      <c r="O944" s="572"/>
      <c r="P944" s="572"/>
      <c r="Q944" s="572"/>
      <c r="R944" s="572"/>
      <c r="S944" s="184"/>
      <c r="T944" s="184"/>
      <c r="U944" s="184"/>
      <c r="V944" s="184"/>
      <c r="W944" s="184"/>
      <c r="X944" s="184"/>
      <c r="Y944" s="184"/>
      <c r="Z944" s="184"/>
      <c r="AA944" s="184"/>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c r="BD944" s="184"/>
      <c r="BE944" s="184"/>
      <c r="BF944" s="184"/>
      <c r="BG944" s="184"/>
      <c r="BH944" s="184"/>
      <c r="BI944" s="184"/>
      <c r="BJ944" s="184"/>
      <c r="BK944" s="184"/>
      <c r="BL944" s="184"/>
      <c r="BM944" s="184"/>
      <c r="BN944" s="184"/>
      <c r="BO944" s="184"/>
      <c r="BP944" s="184"/>
      <c r="BQ944" s="184"/>
      <c r="BR944" s="184"/>
      <c r="BS944" s="184"/>
      <c r="BT944" s="184"/>
      <c r="BU944" s="184"/>
      <c r="BV944" s="184"/>
      <c r="BW944" s="184"/>
      <c r="BX944" s="184"/>
      <c r="BY944" s="184"/>
      <c r="BZ944" s="184"/>
      <c r="CA944" s="184"/>
      <c r="CB944" s="184"/>
      <c r="CC944" s="184"/>
      <c r="CD944" s="184"/>
      <c r="CE944" s="184"/>
      <c r="CF944" s="184"/>
      <c r="CG944" s="184"/>
      <c r="CH944" s="184"/>
      <c r="CI944" s="184"/>
      <c r="CJ944" s="184"/>
      <c r="CK944" s="184"/>
      <c r="CL944" s="184"/>
      <c r="CM944" s="184"/>
      <c r="CN944" s="184"/>
      <c r="CO944" s="184"/>
      <c r="CP944" s="184"/>
      <c r="CQ944" s="184"/>
      <c r="CR944" s="184"/>
      <c r="CS944" s="184"/>
      <c r="CT944" s="184"/>
      <c r="CU944" s="184"/>
      <c r="CV944" s="184"/>
      <c r="CW944" s="184"/>
      <c r="CX944" s="184"/>
      <c r="CY944" s="184"/>
      <c r="CZ944" s="184"/>
      <c r="DA944" s="184"/>
      <c r="DB944" s="184"/>
      <c r="DC944" s="184"/>
      <c r="DD944" s="184"/>
      <c r="DE944" s="184"/>
      <c r="DF944" s="184"/>
      <c r="DG944" s="184"/>
      <c r="DH944" s="184"/>
      <c r="DI944" s="184"/>
      <c r="DJ944" s="184"/>
      <c r="DK944" s="184"/>
      <c r="DL944" s="184"/>
      <c r="DM944" s="184"/>
      <c r="DN944" s="184"/>
      <c r="DO944" s="184"/>
      <c r="DP944" s="184"/>
      <c r="DQ944" s="184"/>
      <c r="DR944" s="184"/>
      <c r="DS944" s="184"/>
      <c r="DT944" s="184"/>
      <c r="DU944" s="184"/>
      <c r="DV944" s="184"/>
      <c r="DW944" s="184"/>
      <c r="DX944" s="184"/>
      <c r="DY944" s="184"/>
      <c r="DZ944" s="184"/>
      <c r="EA944" s="184"/>
      <c r="EB944" s="184"/>
      <c r="EC944" s="184"/>
      <c r="ED944" s="184"/>
      <c r="EE944" s="184"/>
      <c r="EF944" s="184"/>
      <c r="EG944" s="184"/>
      <c r="EH944" s="184"/>
      <c r="EI944" s="184"/>
      <c r="EJ944" s="184"/>
      <c r="EK944" s="184"/>
      <c r="EL944" s="184"/>
      <c r="EM944" s="184"/>
      <c r="EN944" s="184"/>
      <c r="EO944" s="184"/>
      <c r="EP944" s="184"/>
      <c r="EQ944" s="184"/>
      <c r="ER944" s="184"/>
      <c r="ES944" s="184"/>
      <c r="ET944" s="184"/>
      <c r="EU944" s="184"/>
      <c r="EV944" s="184"/>
      <c r="EW944" s="184"/>
      <c r="EX944" s="184"/>
      <c r="EY944" s="184"/>
      <c r="EZ944" s="184"/>
      <c r="FA944" s="184"/>
      <c r="FB944" s="184"/>
      <c r="FC944" s="184"/>
      <c r="FD944" s="184"/>
      <c r="FE944" s="184"/>
      <c r="FF944" s="184"/>
      <c r="FG944" s="184"/>
      <c r="FH944" s="184"/>
      <c r="FI944" s="184"/>
      <c r="FJ944" s="184"/>
      <c r="FK944" s="184"/>
      <c r="FL944" s="184"/>
      <c r="FM944" s="184"/>
      <c r="FN944" s="184"/>
      <c r="FO944" s="184"/>
      <c r="FP944" s="184"/>
      <c r="FQ944" s="184"/>
      <c r="FR944" s="184"/>
      <c r="FS944" s="184"/>
      <c r="FT944" s="184"/>
      <c r="FU944" s="184"/>
      <c r="FV944" s="184"/>
      <c r="FW944" s="184"/>
      <c r="FX944" s="184"/>
      <c r="FY944" s="184"/>
      <c r="FZ944" s="184"/>
      <c r="GA944" s="184"/>
      <c r="GB944" s="184"/>
      <c r="GC944" s="184"/>
      <c r="GD944" s="184"/>
      <c r="GE944" s="184"/>
      <c r="GF944" s="184"/>
      <c r="GG944" s="184"/>
      <c r="GH944" s="184"/>
      <c r="GI944" s="184"/>
      <c r="GJ944" s="184"/>
      <c r="GK944" s="184"/>
      <c r="GL944" s="184"/>
      <c r="GM944" s="184"/>
      <c r="GN944" s="184"/>
      <c r="GO944" s="184"/>
      <c r="GP944" s="184"/>
      <c r="GQ944" s="184"/>
      <c r="GR944" s="184"/>
      <c r="GS944" s="184"/>
      <c r="GT944" s="184"/>
      <c r="GU944" s="184"/>
      <c r="GV944" s="184"/>
      <c r="GW944" s="184"/>
      <c r="GX944" s="184"/>
      <c r="GY944" s="184"/>
      <c r="GZ944" s="184"/>
      <c r="HA944" s="184"/>
      <c r="HB944" s="184"/>
      <c r="HC944" s="184"/>
      <c r="HD944" s="184"/>
      <c r="HE944" s="184"/>
      <c r="HF944" s="184"/>
      <c r="HG944" s="184"/>
      <c r="HH944" s="184"/>
      <c r="HI944" s="184"/>
      <c r="HJ944" s="184"/>
      <c r="HK944" s="578"/>
      <c r="HL944" s="185"/>
    </row>
    <row r="945" spans="1:220">
      <c r="A945" s="284"/>
      <c r="B945" s="285"/>
      <c r="C945" s="286"/>
      <c r="D945" s="287"/>
      <c r="E945" s="288"/>
      <c r="F945" s="289"/>
      <c r="G945" s="289"/>
      <c r="H945" s="289"/>
      <c r="I945" s="289"/>
      <c r="J945" s="289"/>
      <c r="K945" s="289"/>
      <c r="L945" s="289"/>
      <c r="M945" s="572"/>
      <c r="N945" s="572"/>
      <c r="O945" s="572"/>
      <c r="P945" s="572"/>
      <c r="Q945" s="572"/>
      <c r="R945" s="572"/>
      <c r="S945" s="184"/>
      <c r="T945" s="184"/>
      <c r="U945" s="184"/>
      <c r="V945" s="184"/>
      <c r="W945" s="184"/>
      <c r="X945" s="184"/>
      <c r="Y945" s="184"/>
      <c r="Z945" s="184"/>
      <c r="AA945" s="184"/>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c r="BD945" s="184"/>
      <c r="BE945" s="184"/>
      <c r="BF945" s="184"/>
      <c r="BG945" s="184"/>
      <c r="BH945" s="184"/>
      <c r="BI945" s="184"/>
      <c r="BJ945" s="184"/>
      <c r="BK945" s="184"/>
      <c r="BL945" s="184"/>
      <c r="BM945" s="184"/>
      <c r="BN945" s="184"/>
      <c r="BO945" s="184"/>
      <c r="BP945" s="184"/>
      <c r="BQ945" s="184"/>
      <c r="BR945" s="184"/>
      <c r="BS945" s="184"/>
      <c r="BT945" s="184"/>
      <c r="BU945" s="184"/>
      <c r="BV945" s="184"/>
      <c r="BW945" s="184"/>
      <c r="BX945" s="184"/>
      <c r="BY945" s="184"/>
      <c r="BZ945" s="184"/>
      <c r="CA945" s="184"/>
      <c r="CB945" s="184"/>
      <c r="CC945" s="184"/>
      <c r="CD945" s="184"/>
      <c r="CE945" s="184"/>
      <c r="CF945" s="184"/>
      <c r="CG945" s="184"/>
      <c r="CH945" s="184"/>
      <c r="CI945" s="184"/>
      <c r="CJ945" s="184"/>
      <c r="CK945" s="184"/>
      <c r="CL945" s="184"/>
      <c r="CM945" s="184"/>
      <c r="CN945" s="184"/>
      <c r="CO945" s="184"/>
      <c r="CP945" s="184"/>
      <c r="CQ945" s="184"/>
      <c r="CR945" s="184"/>
      <c r="CS945" s="184"/>
      <c r="CT945" s="184"/>
      <c r="CU945" s="184"/>
      <c r="CV945" s="184"/>
      <c r="CW945" s="184"/>
      <c r="CX945" s="184"/>
      <c r="CY945" s="184"/>
      <c r="CZ945" s="184"/>
      <c r="DA945" s="184"/>
      <c r="DB945" s="184"/>
      <c r="DC945" s="184"/>
      <c r="DD945" s="184"/>
      <c r="DE945" s="184"/>
      <c r="DF945" s="184"/>
      <c r="DG945" s="184"/>
      <c r="DH945" s="184"/>
      <c r="DI945" s="184"/>
      <c r="DJ945" s="184"/>
      <c r="DK945" s="184"/>
      <c r="DL945" s="184"/>
      <c r="DM945" s="184"/>
      <c r="DN945" s="184"/>
      <c r="DO945" s="184"/>
      <c r="DP945" s="184"/>
      <c r="DQ945" s="184"/>
      <c r="DR945" s="184"/>
      <c r="DS945" s="184"/>
      <c r="DT945" s="184"/>
      <c r="DU945" s="184"/>
      <c r="DV945" s="184"/>
      <c r="DW945" s="184"/>
      <c r="DX945" s="184"/>
      <c r="DY945" s="184"/>
      <c r="DZ945" s="184"/>
      <c r="EA945" s="184"/>
      <c r="EB945" s="184"/>
      <c r="EC945" s="184"/>
      <c r="ED945" s="184"/>
      <c r="EE945" s="184"/>
      <c r="EF945" s="184"/>
      <c r="EG945" s="184"/>
      <c r="EH945" s="184"/>
      <c r="EI945" s="184"/>
      <c r="EJ945" s="184"/>
      <c r="EK945" s="184"/>
      <c r="EL945" s="184"/>
      <c r="EM945" s="184"/>
      <c r="EN945" s="184"/>
      <c r="EO945" s="184"/>
      <c r="EP945" s="184"/>
      <c r="EQ945" s="184"/>
      <c r="ER945" s="184"/>
      <c r="ES945" s="184"/>
      <c r="ET945" s="184"/>
      <c r="EU945" s="184"/>
      <c r="EV945" s="184"/>
      <c r="EW945" s="184"/>
      <c r="EX945" s="184"/>
      <c r="EY945" s="184"/>
      <c r="EZ945" s="184"/>
      <c r="FA945" s="184"/>
      <c r="FB945" s="184"/>
      <c r="FC945" s="184"/>
      <c r="FD945" s="184"/>
      <c r="FE945" s="184"/>
      <c r="FF945" s="184"/>
      <c r="FG945" s="184"/>
      <c r="FH945" s="184"/>
      <c r="FI945" s="184"/>
      <c r="FJ945" s="184"/>
      <c r="FK945" s="184"/>
      <c r="FL945" s="184"/>
      <c r="FM945" s="184"/>
      <c r="FN945" s="184"/>
      <c r="FO945" s="184"/>
      <c r="FP945" s="184"/>
      <c r="FQ945" s="184"/>
      <c r="FR945" s="184"/>
      <c r="FS945" s="184"/>
      <c r="FT945" s="184"/>
      <c r="FU945" s="184"/>
      <c r="FV945" s="184"/>
      <c r="FW945" s="184"/>
      <c r="FX945" s="184"/>
      <c r="FY945" s="184"/>
      <c r="FZ945" s="184"/>
      <c r="GA945" s="184"/>
      <c r="GB945" s="184"/>
      <c r="GC945" s="184"/>
      <c r="GD945" s="184"/>
      <c r="GE945" s="184"/>
      <c r="GF945" s="184"/>
      <c r="GG945" s="184"/>
      <c r="GH945" s="184"/>
      <c r="GI945" s="184"/>
      <c r="GJ945" s="184"/>
      <c r="GK945" s="184"/>
      <c r="GL945" s="184"/>
      <c r="GM945" s="184"/>
      <c r="GN945" s="184"/>
      <c r="GO945" s="184"/>
      <c r="GP945" s="184"/>
      <c r="GQ945" s="184"/>
      <c r="GR945" s="184"/>
      <c r="GS945" s="184"/>
      <c r="GT945" s="184"/>
      <c r="GU945" s="184"/>
      <c r="GV945" s="184"/>
      <c r="GW945" s="184"/>
      <c r="GX945" s="184"/>
      <c r="GY945" s="184"/>
      <c r="GZ945" s="184"/>
      <c r="HA945" s="184"/>
      <c r="HB945" s="184"/>
      <c r="HC945" s="184"/>
      <c r="HD945" s="184"/>
      <c r="HE945" s="184"/>
      <c r="HF945" s="184"/>
      <c r="HG945" s="184"/>
      <c r="HH945" s="184"/>
      <c r="HI945" s="184"/>
      <c r="HJ945" s="184"/>
      <c r="HK945" s="578"/>
      <c r="HL945" s="185"/>
    </row>
    <row r="946" spans="1:220">
      <c r="A946" s="284"/>
      <c r="B946" s="285"/>
      <c r="C946" s="286"/>
      <c r="D946" s="287"/>
      <c r="E946" s="288"/>
      <c r="F946" s="289"/>
      <c r="G946" s="289"/>
      <c r="H946" s="289"/>
      <c r="I946" s="289"/>
      <c r="J946" s="289"/>
      <c r="K946" s="289"/>
      <c r="L946" s="289"/>
      <c r="M946" s="572"/>
      <c r="N946" s="572"/>
      <c r="O946" s="572"/>
      <c r="P946" s="572"/>
      <c r="Q946" s="572"/>
      <c r="R946" s="572"/>
      <c r="S946" s="184"/>
      <c r="T946" s="184"/>
      <c r="U946" s="184"/>
      <c r="V946" s="184"/>
      <c r="W946" s="184"/>
      <c r="X946" s="184"/>
      <c r="Y946" s="184"/>
      <c r="Z946" s="184"/>
      <c r="AA946" s="184"/>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c r="BD946" s="184"/>
      <c r="BE946" s="184"/>
      <c r="BF946" s="184"/>
      <c r="BG946" s="184"/>
      <c r="BH946" s="184"/>
      <c r="BI946" s="184"/>
      <c r="BJ946" s="184"/>
      <c r="BK946" s="184"/>
      <c r="BL946" s="184"/>
      <c r="BM946" s="184"/>
      <c r="BN946" s="184"/>
      <c r="BO946" s="184"/>
      <c r="BP946" s="184"/>
      <c r="BQ946" s="184"/>
      <c r="BR946" s="184"/>
      <c r="BS946" s="184"/>
      <c r="BT946" s="184"/>
      <c r="BU946" s="184"/>
      <c r="BV946" s="184"/>
      <c r="BW946" s="184"/>
      <c r="BX946" s="184"/>
      <c r="BY946" s="184"/>
      <c r="BZ946" s="184"/>
      <c r="CA946" s="184"/>
      <c r="CB946" s="184"/>
      <c r="CC946" s="184"/>
      <c r="CD946" s="184"/>
      <c r="CE946" s="184"/>
      <c r="CF946" s="184"/>
      <c r="CG946" s="184"/>
      <c r="CH946" s="184"/>
      <c r="CI946" s="184"/>
      <c r="CJ946" s="184"/>
      <c r="CK946" s="184"/>
      <c r="CL946" s="184"/>
      <c r="CM946" s="184"/>
      <c r="CN946" s="184"/>
      <c r="CO946" s="184"/>
      <c r="CP946" s="184"/>
      <c r="CQ946" s="184"/>
      <c r="CR946" s="184"/>
      <c r="CS946" s="184"/>
      <c r="CT946" s="184"/>
      <c r="CU946" s="184"/>
      <c r="CV946" s="184"/>
      <c r="CW946" s="184"/>
      <c r="CX946" s="184"/>
      <c r="CY946" s="184"/>
      <c r="CZ946" s="184"/>
      <c r="DA946" s="184"/>
      <c r="DB946" s="184"/>
      <c r="DC946" s="184"/>
      <c r="DD946" s="184"/>
      <c r="DE946" s="184"/>
      <c r="DF946" s="184"/>
      <c r="DG946" s="184"/>
      <c r="DH946" s="184"/>
      <c r="DI946" s="184"/>
      <c r="DJ946" s="184"/>
      <c r="DK946" s="184"/>
      <c r="DL946" s="184"/>
      <c r="DM946" s="184"/>
      <c r="DN946" s="184"/>
      <c r="DO946" s="184"/>
      <c r="DP946" s="184"/>
      <c r="DQ946" s="184"/>
      <c r="DR946" s="184"/>
      <c r="DS946" s="184"/>
      <c r="DT946" s="184"/>
      <c r="DU946" s="184"/>
      <c r="DV946" s="184"/>
      <c r="DW946" s="184"/>
      <c r="DX946" s="184"/>
      <c r="DY946" s="184"/>
      <c r="DZ946" s="184"/>
      <c r="EA946" s="184"/>
      <c r="EB946" s="184"/>
      <c r="EC946" s="184"/>
      <c r="ED946" s="184"/>
      <c r="EE946" s="184"/>
      <c r="EF946" s="184"/>
      <c r="EG946" s="184"/>
      <c r="EH946" s="184"/>
      <c r="EI946" s="184"/>
      <c r="EJ946" s="184"/>
      <c r="EK946" s="184"/>
      <c r="EL946" s="184"/>
      <c r="EM946" s="184"/>
      <c r="EN946" s="184"/>
      <c r="EO946" s="184"/>
      <c r="EP946" s="184"/>
      <c r="EQ946" s="184"/>
      <c r="ER946" s="184"/>
      <c r="ES946" s="184"/>
      <c r="ET946" s="184"/>
      <c r="EU946" s="184"/>
      <c r="EV946" s="184"/>
      <c r="EW946" s="184"/>
      <c r="EX946" s="184"/>
      <c r="EY946" s="184"/>
      <c r="EZ946" s="184"/>
      <c r="FA946" s="184"/>
      <c r="FB946" s="184"/>
      <c r="FC946" s="184"/>
      <c r="FD946" s="184"/>
      <c r="FE946" s="184"/>
      <c r="FF946" s="184"/>
      <c r="FG946" s="184"/>
      <c r="FH946" s="184"/>
      <c r="FI946" s="184"/>
      <c r="FJ946" s="184"/>
      <c r="FK946" s="184"/>
      <c r="FL946" s="184"/>
      <c r="FM946" s="184"/>
      <c r="FN946" s="184"/>
      <c r="FO946" s="184"/>
      <c r="FP946" s="184"/>
      <c r="FQ946" s="184"/>
      <c r="FR946" s="184"/>
      <c r="FS946" s="184"/>
      <c r="FT946" s="184"/>
      <c r="FU946" s="184"/>
      <c r="FV946" s="184"/>
      <c r="FW946" s="184"/>
      <c r="FX946" s="184"/>
      <c r="FY946" s="184"/>
      <c r="FZ946" s="184"/>
      <c r="GA946" s="184"/>
      <c r="GB946" s="184"/>
      <c r="GC946" s="184"/>
      <c r="GD946" s="184"/>
      <c r="GE946" s="184"/>
      <c r="GF946" s="184"/>
      <c r="GG946" s="184"/>
      <c r="GH946" s="184"/>
      <c r="GI946" s="184"/>
      <c r="GJ946" s="184"/>
      <c r="GK946" s="184"/>
      <c r="GL946" s="184"/>
      <c r="GM946" s="184"/>
      <c r="GN946" s="184"/>
      <c r="GO946" s="184"/>
      <c r="GP946" s="184"/>
      <c r="GQ946" s="184"/>
      <c r="GR946" s="184"/>
      <c r="GS946" s="184"/>
      <c r="GT946" s="184"/>
      <c r="GU946" s="184"/>
      <c r="GV946" s="184"/>
      <c r="GW946" s="184"/>
      <c r="GX946" s="184"/>
      <c r="GY946" s="184"/>
      <c r="GZ946" s="184"/>
      <c r="HA946" s="184"/>
      <c r="HB946" s="184"/>
      <c r="HC946" s="184"/>
      <c r="HD946" s="184"/>
      <c r="HE946" s="184"/>
      <c r="HF946" s="184"/>
      <c r="HG946" s="184"/>
      <c r="HH946" s="184"/>
      <c r="HI946" s="184"/>
      <c r="HJ946" s="184"/>
      <c r="HK946" s="578"/>
      <c r="HL946" s="185"/>
    </row>
    <row r="947" spans="1:220">
      <c r="A947" s="284"/>
      <c r="B947" s="285"/>
      <c r="C947" s="286"/>
      <c r="D947" s="287"/>
      <c r="E947" s="288"/>
      <c r="F947" s="289"/>
      <c r="G947" s="289"/>
      <c r="H947" s="289"/>
      <c r="I947" s="289"/>
      <c r="J947" s="289"/>
      <c r="K947" s="289"/>
      <c r="L947" s="289"/>
      <c r="M947" s="572"/>
      <c r="N947" s="572"/>
      <c r="O947" s="572"/>
      <c r="P947" s="572"/>
      <c r="Q947" s="572"/>
      <c r="R947" s="572"/>
      <c r="S947" s="184"/>
      <c r="T947" s="184"/>
      <c r="U947" s="184"/>
      <c r="V947" s="184"/>
      <c r="W947" s="184"/>
      <c r="X947" s="184"/>
      <c r="Y947" s="184"/>
      <c r="Z947" s="184"/>
      <c r="AA947" s="184"/>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c r="BD947" s="184"/>
      <c r="BE947" s="184"/>
      <c r="BF947" s="184"/>
      <c r="BG947" s="184"/>
      <c r="BH947" s="184"/>
      <c r="BI947" s="184"/>
      <c r="BJ947" s="184"/>
      <c r="BK947" s="184"/>
      <c r="BL947" s="184"/>
      <c r="BM947" s="184"/>
      <c r="BN947" s="184"/>
      <c r="BO947" s="184"/>
      <c r="BP947" s="184"/>
      <c r="BQ947" s="184"/>
      <c r="BR947" s="184"/>
      <c r="BS947" s="184"/>
      <c r="BT947" s="184"/>
      <c r="BU947" s="184"/>
      <c r="BV947" s="184"/>
      <c r="BW947" s="184"/>
      <c r="BX947" s="184"/>
      <c r="BY947" s="184"/>
      <c r="BZ947" s="184"/>
      <c r="CA947" s="184"/>
      <c r="CB947" s="184"/>
      <c r="CC947" s="184"/>
      <c r="CD947" s="184"/>
      <c r="CE947" s="184"/>
      <c r="CF947" s="184"/>
      <c r="CG947" s="184"/>
      <c r="CH947" s="184"/>
      <c r="CI947" s="184"/>
      <c r="CJ947" s="184"/>
      <c r="CK947" s="184"/>
      <c r="CL947" s="184"/>
      <c r="CM947" s="184"/>
      <c r="CN947" s="184"/>
      <c r="CO947" s="184"/>
      <c r="CP947" s="184"/>
      <c r="CQ947" s="184"/>
      <c r="CR947" s="184"/>
      <c r="CS947" s="184"/>
      <c r="CT947" s="184"/>
      <c r="CU947" s="184"/>
      <c r="CV947" s="184"/>
      <c r="CW947" s="184"/>
      <c r="CX947" s="184"/>
      <c r="CY947" s="184"/>
      <c r="CZ947" s="184"/>
      <c r="DA947" s="184"/>
      <c r="DB947" s="184"/>
      <c r="DC947" s="184"/>
      <c r="DD947" s="184"/>
      <c r="DE947" s="184"/>
      <c r="DF947" s="184"/>
      <c r="DG947" s="184"/>
      <c r="DH947" s="184"/>
      <c r="DI947" s="184"/>
      <c r="DJ947" s="184"/>
      <c r="DK947" s="184"/>
      <c r="DL947" s="184"/>
      <c r="DM947" s="184"/>
      <c r="DN947" s="184"/>
      <c r="DO947" s="184"/>
      <c r="DP947" s="184"/>
      <c r="DQ947" s="184"/>
      <c r="DR947" s="184"/>
      <c r="DS947" s="184"/>
      <c r="DT947" s="184"/>
      <c r="DU947" s="184"/>
      <c r="DV947" s="184"/>
      <c r="DW947" s="184"/>
      <c r="DX947" s="184"/>
      <c r="DY947" s="184"/>
      <c r="DZ947" s="184"/>
      <c r="EA947" s="184"/>
      <c r="EB947" s="184"/>
      <c r="EC947" s="184"/>
      <c r="ED947" s="184"/>
      <c r="EE947" s="184"/>
      <c r="EF947" s="184"/>
      <c r="EG947" s="184"/>
      <c r="EH947" s="184"/>
      <c r="EI947" s="184"/>
      <c r="EJ947" s="184"/>
      <c r="EK947" s="184"/>
      <c r="EL947" s="184"/>
      <c r="EM947" s="184"/>
      <c r="EN947" s="184"/>
      <c r="EO947" s="184"/>
      <c r="EP947" s="184"/>
      <c r="EQ947" s="184"/>
      <c r="ER947" s="184"/>
      <c r="ES947" s="184"/>
      <c r="ET947" s="184"/>
      <c r="EU947" s="184"/>
      <c r="EV947" s="184"/>
      <c r="EW947" s="184"/>
      <c r="EX947" s="184"/>
      <c r="EY947" s="184"/>
      <c r="EZ947" s="184"/>
      <c r="FA947" s="184"/>
      <c r="FB947" s="184"/>
      <c r="FC947" s="184"/>
      <c r="FD947" s="184"/>
      <c r="FE947" s="184"/>
      <c r="FF947" s="184"/>
      <c r="FG947" s="184"/>
      <c r="FH947" s="184"/>
      <c r="FI947" s="184"/>
      <c r="FJ947" s="184"/>
      <c r="FK947" s="184"/>
      <c r="FL947" s="184"/>
      <c r="FM947" s="184"/>
      <c r="FN947" s="184"/>
      <c r="FO947" s="184"/>
      <c r="FP947" s="184"/>
      <c r="FQ947" s="184"/>
      <c r="FR947" s="184"/>
      <c r="FS947" s="184"/>
      <c r="FT947" s="184"/>
      <c r="FU947" s="184"/>
      <c r="FV947" s="184"/>
      <c r="FW947" s="184"/>
      <c r="FX947" s="184"/>
      <c r="FY947" s="184"/>
      <c r="FZ947" s="184"/>
      <c r="GA947" s="184"/>
      <c r="GB947" s="184"/>
      <c r="GC947" s="184"/>
      <c r="GD947" s="184"/>
      <c r="GE947" s="184"/>
      <c r="GF947" s="184"/>
      <c r="GG947" s="184"/>
      <c r="GH947" s="184"/>
      <c r="GI947" s="184"/>
      <c r="GJ947" s="184"/>
      <c r="GK947" s="184"/>
      <c r="GL947" s="184"/>
      <c r="GM947" s="184"/>
      <c r="GN947" s="184"/>
      <c r="GO947" s="184"/>
      <c r="GP947" s="184"/>
      <c r="GQ947" s="184"/>
      <c r="GR947" s="184"/>
      <c r="GS947" s="184"/>
      <c r="GT947" s="184"/>
      <c r="GU947" s="184"/>
      <c r="GV947" s="184"/>
      <c r="GW947" s="184"/>
      <c r="GX947" s="184"/>
      <c r="GY947" s="184"/>
      <c r="GZ947" s="184"/>
      <c r="HA947" s="184"/>
      <c r="HB947" s="184"/>
      <c r="HC947" s="184"/>
      <c r="HD947" s="184"/>
      <c r="HE947" s="184"/>
      <c r="HF947" s="184"/>
      <c r="HG947" s="184"/>
      <c r="HH947" s="184"/>
      <c r="HI947" s="184"/>
      <c r="HJ947" s="184"/>
      <c r="HK947" s="578"/>
      <c r="HL947" s="185"/>
    </row>
    <row r="948" spans="1:220">
      <c r="A948" s="284"/>
      <c r="B948" s="285"/>
      <c r="C948" s="286"/>
      <c r="D948" s="287"/>
      <c r="E948" s="288"/>
      <c r="F948" s="289"/>
      <c r="G948" s="289"/>
      <c r="H948" s="289"/>
      <c r="I948" s="289"/>
      <c r="J948" s="289"/>
      <c r="K948" s="289"/>
      <c r="L948" s="289"/>
      <c r="M948" s="572"/>
      <c r="N948" s="572"/>
      <c r="O948" s="572"/>
      <c r="P948" s="572"/>
      <c r="Q948" s="572"/>
      <c r="R948" s="572"/>
      <c r="S948" s="184"/>
      <c r="T948" s="184"/>
      <c r="U948" s="184"/>
      <c r="V948" s="184"/>
      <c r="W948" s="184"/>
      <c r="X948" s="184"/>
      <c r="Y948" s="184"/>
      <c r="Z948" s="184"/>
      <c r="AA948" s="184"/>
      <c r="AB948" s="184"/>
      <c r="AC948" s="184"/>
      <c r="AD948" s="184"/>
      <c r="AE948" s="184"/>
      <c r="AF948" s="184"/>
      <c r="AG948" s="184"/>
      <c r="AH948" s="184"/>
      <c r="AI948" s="184"/>
      <c r="AJ948" s="184"/>
      <c r="AK948" s="184"/>
      <c r="AL948" s="184"/>
      <c r="AM948" s="184"/>
      <c r="AN948" s="184"/>
      <c r="AO948" s="184"/>
      <c r="AP948" s="184"/>
      <c r="AQ948" s="184"/>
      <c r="AR948" s="184"/>
      <c r="AS948" s="184"/>
      <c r="AT948" s="184"/>
      <c r="AU948" s="184"/>
      <c r="AV948" s="184"/>
      <c r="AW948" s="184"/>
      <c r="AX948" s="184"/>
      <c r="AY948" s="184"/>
      <c r="AZ948" s="184"/>
      <c r="BA948" s="184"/>
      <c r="BB948" s="184"/>
      <c r="BC948" s="184"/>
      <c r="BD948" s="184"/>
      <c r="BE948" s="184"/>
      <c r="BF948" s="184"/>
      <c r="BG948" s="184"/>
      <c r="BH948" s="184"/>
      <c r="BI948" s="184"/>
      <c r="BJ948" s="184"/>
      <c r="BK948" s="184"/>
      <c r="BL948" s="184"/>
      <c r="BM948" s="184"/>
      <c r="BN948" s="184"/>
      <c r="BO948" s="184"/>
      <c r="BP948" s="184"/>
      <c r="BQ948" s="184"/>
      <c r="BR948" s="184"/>
      <c r="BS948" s="184"/>
      <c r="BT948" s="184"/>
      <c r="BU948" s="184"/>
      <c r="BV948" s="184"/>
      <c r="BW948" s="184"/>
      <c r="BX948" s="184"/>
      <c r="BY948" s="184"/>
      <c r="BZ948" s="184"/>
      <c r="CA948" s="184"/>
      <c r="CB948" s="184"/>
      <c r="CC948" s="184"/>
      <c r="CD948" s="184"/>
      <c r="CE948" s="184"/>
      <c r="CF948" s="184"/>
      <c r="CG948" s="184"/>
      <c r="CH948" s="184"/>
      <c r="CI948" s="184"/>
      <c r="CJ948" s="184"/>
      <c r="CK948" s="184"/>
      <c r="CL948" s="184"/>
      <c r="CM948" s="184"/>
      <c r="CN948" s="184"/>
      <c r="CO948" s="184"/>
      <c r="CP948" s="184"/>
      <c r="CQ948" s="184"/>
      <c r="CR948" s="184"/>
      <c r="CS948" s="184"/>
      <c r="CT948" s="184"/>
      <c r="CU948" s="184"/>
      <c r="CV948" s="184"/>
      <c r="CW948" s="184"/>
      <c r="CX948" s="184"/>
      <c r="CY948" s="184"/>
      <c r="CZ948" s="184"/>
      <c r="DA948" s="184"/>
      <c r="DB948" s="184"/>
      <c r="DC948" s="184"/>
      <c r="DD948" s="184"/>
      <c r="DE948" s="184"/>
      <c r="DF948" s="184"/>
      <c r="DG948" s="184"/>
      <c r="DH948" s="184"/>
      <c r="DI948" s="184"/>
      <c r="DJ948" s="184"/>
      <c r="DK948" s="184"/>
      <c r="DL948" s="184"/>
      <c r="DM948" s="184"/>
      <c r="DN948" s="184"/>
      <c r="DO948" s="184"/>
      <c r="DP948" s="184"/>
      <c r="DQ948" s="184"/>
      <c r="DR948" s="184"/>
      <c r="DS948" s="184"/>
      <c r="DT948" s="184"/>
      <c r="DU948" s="184"/>
      <c r="DV948" s="184"/>
      <c r="DW948" s="184"/>
      <c r="DX948" s="184"/>
      <c r="DY948" s="184"/>
      <c r="DZ948" s="184"/>
      <c r="EA948" s="184"/>
      <c r="EB948" s="184"/>
      <c r="EC948" s="184"/>
      <c r="ED948" s="184"/>
      <c r="EE948" s="184"/>
      <c r="EF948" s="184"/>
      <c r="EG948" s="184"/>
      <c r="EH948" s="184"/>
      <c r="EI948" s="184"/>
      <c r="EJ948" s="184"/>
      <c r="EK948" s="184"/>
      <c r="EL948" s="184"/>
      <c r="EM948" s="184"/>
      <c r="EN948" s="184"/>
      <c r="EO948" s="184"/>
      <c r="EP948" s="184"/>
      <c r="EQ948" s="184"/>
      <c r="ER948" s="184"/>
      <c r="ES948" s="184"/>
      <c r="ET948" s="184"/>
      <c r="EU948" s="184"/>
      <c r="EV948" s="184"/>
      <c r="EW948" s="184"/>
      <c r="EX948" s="184"/>
      <c r="EY948" s="184"/>
      <c r="EZ948" s="184"/>
      <c r="FA948" s="184"/>
      <c r="FB948" s="184"/>
      <c r="FC948" s="184"/>
      <c r="FD948" s="184"/>
      <c r="FE948" s="184"/>
      <c r="FF948" s="184"/>
      <c r="FG948" s="184"/>
      <c r="FH948" s="184"/>
      <c r="FI948" s="184"/>
      <c r="FJ948" s="184"/>
      <c r="FK948" s="184"/>
      <c r="FL948" s="184"/>
      <c r="FM948" s="184"/>
      <c r="FN948" s="184"/>
      <c r="FO948" s="184"/>
      <c r="FP948" s="184"/>
      <c r="FQ948" s="184"/>
      <c r="FR948" s="184"/>
      <c r="FS948" s="184"/>
      <c r="FT948" s="184"/>
      <c r="FU948" s="184"/>
      <c r="FV948" s="184"/>
      <c r="FW948" s="184"/>
      <c r="FX948" s="184"/>
      <c r="FY948" s="184"/>
      <c r="FZ948" s="184"/>
      <c r="GA948" s="184"/>
      <c r="GB948" s="184"/>
      <c r="GC948" s="184"/>
      <c r="GD948" s="184"/>
      <c r="GE948" s="184"/>
      <c r="GF948" s="184"/>
      <c r="GG948" s="184"/>
      <c r="GH948" s="184"/>
      <c r="GI948" s="184"/>
      <c r="GJ948" s="184"/>
      <c r="GK948" s="184"/>
      <c r="GL948" s="184"/>
      <c r="GM948" s="184"/>
      <c r="GN948" s="184"/>
      <c r="GO948" s="184"/>
      <c r="GP948" s="184"/>
      <c r="GQ948" s="184"/>
      <c r="GR948" s="184"/>
      <c r="GS948" s="184"/>
      <c r="GT948" s="184"/>
      <c r="GU948" s="184"/>
      <c r="GV948" s="184"/>
      <c r="GW948" s="184"/>
      <c r="GX948" s="184"/>
      <c r="GY948" s="184"/>
      <c r="GZ948" s="184"/>
      <c r="HA948" s="184"/>
      <c r="HB948" s="184"/>
      <c r="HC948" s="184"/>
      <c r="HD948" s="184"/>
      <c r="HE948" s="184"/>
      <c r="HF948" s="184"/>
      <c r="HG948" s="184"/>
      <c r="HH948" s="184"/>
      <c r="HI948" s="184"/>
      <c r="HJ948" s="184"/>
      <c r="HK948" s="578"/>
      <c r="HL948" s="185"/>
    </row>
    <row r="949" spans="1:220">
      <c r="A949" s="284"/>
      <c r="B949" s="285"/>
      <c r="C949" s="286"/>
      <c r="D949" s="287"/>
      <c r="E949" s="288"/>
      <c r="F949" s="289"/>
      <c r="G949" s="289"/>
      <c r="H949" s="289"/>
      <c r="I949" s="289"/>
      <c r="J949" s="289"/>
      <c r="K949" s="289"/>
      <c r="L949" s="289"/>
      <c r="M949" s="572"/>
      <c r="N949" s="572"/>
      <c r="O949" s="572"/>
      <c r="P949" s="572"/>
      <c r="Q949" s="572"/>
      <c r="R949" s="572"/>
      <c r="S949" s="184"/>
      <c r="T949" s="184"/>
      <c r="U949" s="184"/>
      <c r="V949" s="184"/>
      <c r="W949" s="184"/>
      <c r="X949" s="184"/>
      <c r="Y949" s="184"/>
      <c r="Z949" s="184"/>
      <c r="AA949" s="184"/>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c r="BD949" s="184"/>
      <c r="BE949" s="184"/>
      <c r="BF949" s="184"/>
      <c r="BG949" s="184"/>
      <c r="BH949" s="184"/>
      <c r="BI949" s="184"/>
      <c r="BJ949" s="184"/>
      <c r="BK949" s="184"/>
      <c r="BL949" s="184"/>
      <c r="BM949" s="184"/>
      <c r="BN949" s="184"/>
      <c r="BO949" s="184"/>
      <c r="BP949" s="184"/>
      <c r="BQ949" s="184"/>
      <c r="BR949" s="184"/>
      <c r="BS949" s="184"/>
      <c r="BT949" s="184"/>
      <c r="BU949" s="184"/>
      <c r="BV949" s="184"/>
      <c r="BW949" s="184"/>
      <c r="BX949" s="184"/>
      <c r="BY949" s="184"/>
      <c r="BZ949" s="184"/>
      <c r="CA949" s="184"/>
      <c r="CB949" s="184"/>
      <c r="CC949" s="184"/>
      <c r="CD949" s="184"/>
      <c r="CE949" s="184"/>
      <c r="CF949" s="184"/>
      <c r="CG949" s="184"/>
      <c r="CH949" s="184"/>
      <c r="CI949" s="184"/>
      <c r="CJ949" s="184"/>
      <c r="CK949" s="184"/>
      <c r="CL949" s="184"/>
      <c r="CM949" s="184"/>
      <c r="CN949" s="184"/>
      <c r="CO949" s="184"/>
      <c r="CP949" s="184"/>
      <c r="CQ949" s="184"/>
      <c r="CR949" s="184"/>
      <c r="CS949" s="184"/>
      <c r="CT949" s="184"/>
      <c r="CU949" s="184"/>
      <c r="CV949" s="184"/>
      <c r="CW949" s="184"/>
      <c r="CX949" s="184"/>
      <c r="CY949" s="184"/>
      <c r="CZ949" s="184"/>
      <c r="DA949" s="184"/>
      <c r="DB949" s="184"/>
      <c r="DC949" s="184"/>
      <c r="DD949" s="184"/>
      <c r="DE949" s="184"/>
      <c r="DF949" s="184"/>
      <c r="DG949" s="184"/>
      <c r="DH949" s="184"/>
      <c r="DI949" s="184"/>
      <c r="DJ949" s="184"/>
      <c r="DK949" s="184"/>
      <c r="DL949" s="184"/>
      <c r="DM949" s="184"/>
      <c r="DN949" s="184"/>
      <c r="DO949" s="184"/>
      <c r="DP949" s="184"/>
      <c r="DQ949" s="184"/>
      <c r="DR949" s="184"/>
      <c r="DS949" s="184"/>
      <c r="DT949" s="184"/>
      <c r="DU949" s="184"/>
      <c r="DV949" s="184"/>
      <c r="DW949" s="184"/>
      <c r="DX949" s="184"/>
      <c r="DY949" s="184"/>
      <c r="DZ949" s="184"/>
      <c r="EA949" s="184"/>
      <c r="EB949" s="184"/>
      <c r="EC949" s="184"/>
      <c r="ED949" s="184"/>
      <c r="EE949" s="184"/>
      <c r="EF949" s="184"/>
      <c r="EG949" s="184"/>
      <c r="EH949" s="184"/>
      <c r="EI949" s="184"/>
      <c r="EJ949" s="184"/>
      <c r="EK949" s="184"/>
      <c r="EL949" s="184"/>
      <c r="EM949" s="184"/>
      <c r="EN949" s="184"/>
      <c r="EO949" s="184"/>
      <c r="EP949" s="184"/>
      <c r="EQ949" s="184"/>
      <c r="ER949" s="184"/>
      <c r="ES949" s="184"/>
      <c r="ET949" s="184"/>
      <c r="EU949" s="184"/>
      <c r="EV949" s="184"/>
      <c r="EW949" s="184"/>
      <c r="EX949" s="184"/>
      <c r="EY949" s="184"/>
      <c r="EZ949" s="184"/>
      <c r="FA949" s="184"/>
      <c r="FB949" s="184"/>
      <c r="FC949" s="184"/>
      <c r="FD949" s="184"/>
      <c r="FE949" s="184"/>
      <c r="FF949" s="184"/>
      <c r="FG949" s="184"/>
      <c r="FH949" s="184"/>
      <c r="FI949" s="184"/>
      <c r="FJ949" s="184"/>
      <c r="FK949" s="184"/>
      <c r="FL949" s="184"/>
      <c r="FM949" s="184"/>
      <c r="FN949" s="184"/>
      <c r="FO949" s="184"/>
      <c r="FP949" s="184"/>
      <c r="FQ949" s="184"/>
      <c r="FR949" s="184"/>
      <c r="FS949" s="184"/>
      <c r="FT949" s="184"/>
      <c r="FU949" s="184"/>
      <c r="FV949" s="184"/>
      <c r="FW949" s="184"/>
      <c r="FX949" s="184"/>
      <c r="FY949" s="184"/>
      <c r="FZ949" s="184"/>
      <c r="GA949" s="184"/>
      <c r="GB949" s="184"/>
      <c r="GC949" s="184"/>
      <c r="GD949" s="184"/>
      <c r="GE949" s="184"/>
      <c r="GF949" s="184"/>
      <c r="GG949" s="184"/>
      <c r="GH949" s="184"/>
      <c r="GI949" s="184"/>
      <c r="GJ949" s="184"/>
      <c r="GK949" s="184"/>
      <c r="GL949" s="184"/>
      <c r="GM949" s="184"/>
      <c r="GN949" s="184"/>
      <c r="GO949" s="184"/>
      <c r="GP949" s="184"/>
      <c r="GQ949" s="184"/>
      <c r="GR949" s="184"/>
      <c r="GS949" s="184"/>
      <c r="GT949" s="184"/>
      <c r="GU949" s="184"/>
      <c r="GV949" s="184"/>
      <c r="GW949" s="184"/>
      <c r="GX949" s="184"/>
      <c r="GY949" s="184"/>
      <c r="GZ949" s="184"/>
      <c r="HA949" s="184"/>
      <c r="HB949" s="184"/>
      <c r="HC949" s="184"/>
      <c r="HD949" s="184"/>
      <c r="HE949" s="184"/>
      <c r="HF949" s="184"/>
      <c r="HG949" s="184"/>
      <c r="HH949" s="184"/>
      <c r="HI949" s="184"/>
      <c r="HJ949" s="184"/>
      <c r="HK949" s="578"/>
      <c r="HL949" s="185"/>
    </row>
    <row r="950" spans="1:220">
      <c r="A950" s="284"/>
      <c r="B950" s="285"/>
      <c r="C950" s="286"/>
      <c r="D950" s="287"/>
      <c r="E950" s="288"/>
      <c r="F950" s="289"/>
      <c r="G950" s="289"/>
      <c r="H950" s="289"/>
      <c r="I950" s="289"/>
      <c r="J950" s="289"/>
      <c r="K950" s="289"/>
      <c r="L950" s="289"/>
      <c r="M950" s="572"/>
      <c r="N950" s="572"/>
      <c r="O950" s="572"/>
      <c r="P950" s="572"/>
      <c r="Q950" s="572"/>
      <c r="R950" s="572"/>
      <c r="S950" s="184"/>
      <c r="T950" s="184"/>
      <c r="U950" s="184"/>
      <c r="V950" s="184"/>
      <c r="W950" s="184"/>
      <c r="X950" s="184"/>
      <c r="Y950" s="184"/>
      <c r="Z950" s="184"/>
      <c r="AA950" s="184"/>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c r="BD950" s="184"/>
      <c r="BE950" s="184"/>
      <c r="BF950" s="184"/>
      <c r="BG950" s="184"/>
      <c r="BH950" s="184"/>
      <c r="BI950" s="184"/>
      <c r="BJ950" s="184"/>
      <c r="BK950" s="184"/>
      <c r="BL950" s="184"/>
      <c r="BM950" s="184"/>
      <c r="BN950" s="184"/>
      <c r="BO950" s="184"/>
      <c r="BP950" s="184"/>
      <c r="BQ950" s="184"/>
      <c r="BR950" s="184"/>
      <c r="BS950" s="184"/>
      <c r="BT950" s="184"/>
      <c r="BU950" s="184"/>
      <c r="BV950" s="184"/>
      <c r="BW950" s="184"/>
      <c r="BX950" s="184"/>
      <c r="BY950" s="184"/>
      <c r="BZ950" s="184"/>
      <c r="CA950" s="184"/>
      <c r="CB950" s="184"/>
      <c r="CC950" s="184"/>
      <c r="CD950" s="184"/>
      <c r="CE950" s="184"/>
      <c r="CF950" s="184"/>
      <c r="CG950" s="184"/>
      <c r="CH950" s="184"/>
      <c r="CI950" s="184"/>
      <c r="CJ950" s="184"/>
      <c r="CK950" s="184"/>
      <c r="CL950" s="184"/>
      <c r="CM950" s="184"/>
      <c r="CN950" s="184"/>
      <c r="CO950" s="184"/>
      <c r="CP950" s="184"/>
      <c r="CQ950" s="184"/>
      <c r="CR950" s="184"/>
      <c r="CS950" s="184"/>
      <c r="CT950" s="184"/>
      <c r="CU950" s="184"/>
      <c r="CV950" s="184"/>
      <c r="CW950" s="184"/>
      <c r="CX950" s="184"/>
      <c r="CY950" s="184"/>
      <c r="CZ950" s="184"/>
      <c r="DA950" s="184"/>
      <c r="DB950" s="184"/>
      <c r="DC950" s="184"/>
      <c r="DD950" s="184"/>
      <c r="DE950" s="184"/>
      <c r="DF950" s="184"/>
      <c r="DG950" s="184"/>
      <c r="DH950" s="184"/>
      <c r="DI950" s="184"/>
      <c r="DJ950" s="184"/>
      <c r="DK950" s="184"/>
      <c r="DL950" s="184"/>
      <c r="DM950" s="184"/>
      <c r="DN950" s="184"/>
      <c r="DO950" s="184"/>
      <c r="DP950" s="184"/>
      <c r="DQ950" s="184"/>
      <c r="DR950" s="184"/>
      <c r="DS950" s="184"/>
      <c r="DT950" s="184"/>
      <c r="DU950" s="184"/>
      <c r="DV950" s="184"/>
      <c r="DW950" s="184"/>
      <c r="DX950" s="184"/>
      <c r="DY950" s="184"/>
      <c r="DZ950" s="184"/>
      <c r="EA950" s="184"/>
      <c r="EB950" s="184"/>
      <c r="EC950" s="184"/>
      <c r="ED950" s="184"/>
      <c r="EE950" s="184"/>
      <c r="EF950" s="184"/>
      <c r="EG950" s="184"/>
      <c r="EH950" s="184"/>
      <c r="EI950" s="184"/>
      <c r="EJ950" s="184"/>
      <c r="EK950" s="184"/>
      <c r="EL950" s="184"/>
      <c r="EM950" s="184"/>
      <c r="EN950" s="184"/>
      <c r="EO950" s="184"/>
      <c r="EP950" s="184"/>
      <c r="EQ950" s="184"/>
      <c r="ER950" s="184"/>
      <c r="ES950" s="184"/>
      <c r="ET950" s="184"/>
      <c r="EU950" s="184"/>
      <c r="EV950" s="184"/>
      <c r="EW950" s="184"/>
      <c r="EX950" s="184"/>
      <c r="EY950" s="184"/>
      <c r="EZ950" s="184"/>
      <c r="FA950" s="184"/>
      <c r="FB950" s="184"/>
      <c r="FC950" s="184"/>
      <c r="FD950" s="184"/>
      <c r="FE950" s="184"/>
      <c r="FF950" s="184"/>
      <c r="FG950" s="184"/>
      <c r="FH950" s="184"/>
      <c r="FI950" s="184"/>
      <c r="FJ950" s="184"/>
      <c r="FK950" s="184"/>
      <c r="FL950" s="184"/>
      <c r="FM950" s="184"/>
      <c r="FN950" s="184"/>
      <c r="FO950" s="184"/>
      <c r="FP950" s="184"/>
      <c r="FQ950" s="184"/>
      <c r="FR950" s="184"/>
      <c r="FS950" s="184"/>
      <c r="FT950" s="184"/>
      <c r="FU950" s="184"/>
      <c r="FV950" s="184"/>
      <c r="FW950" s="184"/>
      <c r="FX950" s="184"/>
      <c r="FY950" s="184"/>
      <c r="FZ950" s="184"/>
      <c r="GA950" s="184"/>
      <c r="GB950" s="184"/>
      <c r="GC950" s="184"/>
      <c r="GD950" s="184"/>
      <c r="GE950" s="184"/>
      <c r="GF950" s="184"/>
      <c r="GG950" s="184"/>
      <c r="GH950" s="184"/>
      <c r="GI950" s="184"/>
      <c r="GJ950" s="184"/>
      <c r="GK950" s="184"/>
      <c r="GL950" s="184"/>
      <c r="GM950" s="184"/>
      <c r="GN950" s="184"/>
      <c r="GO950" s="184"/>
      <c r="GP950" s="184"/>
      <c r="GQ950" s="184"/>
      <c r="GR950" s="184"/>
      <c r="GS950" s="184"/>
      <c r="GT950" s="184"/>
      <c r="GU950" s="184"/>
      <c r="GV950" s="184"/>
      <c r="GW950" s="184"/>
      <c r="GX950" s="184"/>
      <c r="GY950" s="184"/>
      <c r="GZ950" s="184"/>
      <c r="HA950" s="184"/>
      <c r="HB950" s="184"/>
      <c r="HC950" s="184"/>
      <c r="HD950" s="184"/>
      <c r="HE950" s="184"/>
      <c r="HF950" s="184"/>
      <c r="HG950" s="184"/>
      <c r="HH950" s="184"/>
      <c r="HI950" s="184"/>
      <c r="HJ950" s="184"/>
      <c r="HK950" s="578"/>
      <c r="HL950" s="185"/>
    </row>
    <row r="951" spans="1:220">
      <c r="A951" s="284"/>
      <c r="B951" s="285"/>
      <c r="C951" s="286"/>
      <c r="D951" s="287"/>
      <c r="E951" s="288"/>
      <c r="F951" s="289"/>
      <c r="G951" s="289"/>
      <c r="H951" s="289"/>
      <c r="I951" s="289"/>
      <c r="J951" s="289"/>
      <c r="K951" s="289"/>
      <c r="L951" s="289"/>
      <c r="M951" s="572"/>
      <c r="N951" s="572"/>
      <c r="O951" s="572"/>
      <c r="P951" s="572"/>
      <c r="Q951" s="572"/>
      <c r="R951" s="572"/>
      <c r="S951" s="184"/>
      <c r="T951" s="184"/>
      <c r="U951" s="184"/>
      <c r="V951" s="184"/>
      <c r="W951" s="184"/>
      <c r="X951" s="184"/>
      <c r="Y951" s="184"/>
      <c r="Z951" s="184"/>
      <c r="AA951" s="184"/>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c r="BD951" s="184"/>
      <c r="BE951" s="184"/>
      <c r="BF951" s="184"/>
      <c r="BG951" s="184"/>
      <c r="BH951" s="184"/>
      <c r="BI951" s="184"/>
      <c r="BJ951" s="184"/>
      <c r="BK951" s="184"/>
      <c r="BL951" s="184"/>
      <c r="BM951" s="184"/>
      <c r="BN951" s="184"/>
      <c r="BO951" s="184"/>
      <c r="BP951" s="184"/>
      <c r="BQ951" s="184"/>
      <c r="BR951" s="184"/>
      <c r="BS951" s="184"/>
      <c r="BT951" s="184"/>
      <c r="BU951" s="184"/>
      <c r="BV951" s="184"/>
      <c r="BW951" s="184"/>
      <c r="BX951" s="184"/>
      <c r="BY951" s="184"/>
      <c r="BZ951" s="184"/>
      <c r="CA951" s="184"/>
      <c r="CB951" s="184"/>
      <c r="CC951" s="184"/>
      <c r="CD951" s="184"/>
      <c r="CE951" s="184"/>
      <c r="CF951" s="184"/>
      <c r="CG951" s="184"/>
      <c r="CH951" s="184"/>
      <c r="CI951" s="184"/>
      <c r="CJ951" s="184"/>
      <c r="CK951" s="184"/>
      <c r="CL951" s="184"/>
      <c r="CM951" s="184"/>
      <c r="CN951" s="184"/>
      <c r="CO951" s="184"/>
      <c r="CP951" s="184"/>
      <c r="CQ951" s="184"/>
      <c r="CR951" s="184"/>
      <c r="CS951" s="184"/>
      <c r="CT951" s="184"/>
      <c r="CU951" s="184"/>
      <c r="CV951" s="184"/>
      <c r="CW951" s="184"/>
      <c r="CX951" s="184"/>
      <c r="CY951" s="184"/>
      <c r="CZ951" s="184"/>
      <c r="DA951" s="184"/>
      <c r="DB951" s="184"/>
      <c r="DC951" s="184"/>
      <c r="DD951" s="184"/>
      <c r="DE951" s="184"/>
      <c r="DF951" s="184"/>
      <c r="DG951" s="184"/>
      <c r="DH951" s="184"/>
      <c r="DI951" s="184"/>
      <c r="DJ951" s="184"/>
      <c r="DK951" s="184"/>
      <c r="DL951" s="184"/>
      <c r="DM951" s="184"/>
      <c r="DN951" s="184"/>
      <c r="DO951" s="184"/>
      <c r="DP951" s="184"/>
      <c r="DQ951" s="184"/>
      <c r="DR951" s="184"/>
      <c r="DS951" s="184"/>
      <c r="DT951" s="184"/>
      <c r="DU951" s="184"/>
      <c r="DV951" s="184"/>
      <c r="DW951" s="184"/>
      <c r="DX951" s="184"/>
      <c r="DY951" s="184"/>
      <c r="DZ951" s="184"/>
      <c r="EA951" s="184"/>
      <c r="EB951" s="184"/>
      <c r="EC951" s="184"/>
      <c r="ED951" s="184"/>
      <c r="EE951" s="184"/>
      <c r="EF951" s="184"/>
      <c r="EG951" s="184"/>
      <c r="EH951" s="184"/>
      <c r="EI951" s="184"/>
      <c r="EJ951" s="184"/>
      <c r="EK951" s="184"/>
      <c r="EL951" s="184"/>
      <c r="EM951" s="184"/>
      <c r="EN951" s="184"/>
      <c r="EO951" s="184"/>
      <c r="EP951" s="184"/>
      <c r="EQ951" s="184"/>
      <c r="ER951" s="184"/>
      <c r="ES951" s="184"/>
      <c r="ET951" s="184"/>
      <c r="EU951" s="184"/>
      <c r="EV951" s="184"/>
      <c r="EW951" s="184"/>
      <c r="EX951" s="184"/>
      <c r="EY951" s="184"/>
      <c r="EZ951" s="184"/>
      <c r="FA951" s="184"/>
      <c r="FB951" s="184"/>
      <c r="FC951" s="184"/>
      <c r="FD951" s="184"/>
      <c r="FE951" s="184"/>
      <c r="FF951" s="184"/>
      <c r="FG951" s="184"/>
      <c r="FH951" s="184"/>
      <c r="FI951" s="184"/>
      <c r="FJ951" s="184"/>
      <c r="FK951" s="184"/>
      <c r="FL951" s="184"/>
      <c r="FM951" s="184"/>
      <c r="FN951" s="184"/>
      <c r="FO951" s="184"/>
      <c r="FP951" s="184"/>
      <c r="FQ951" s="184"/>
      <c r="FR951" s="184"/>
      <c r="FS951" s="184"/>
      <c r="FT951" s="184"/>
      <c r="FU951" s="184"/>
      <c r="FV951" s="184"/>
      <c r="FW951" s="184"/>
      <c r="FX951" s="184"/>
      <c r="FY951" s="184"/>
      <c r="FZ951" s="184"/>
      <c r="GA951" s="184"/>
      <c r="GB951" s="184"/>
      <c r="GC951" s="184"/>
      <c r="GD951" s="184"/>
      <c r="GE951" s="184"/>
      <c r="GF951" s="184"/>
      <c r="GG951" s="184"/>
      <c r="GH951" s="184"/>
      <c r="GI951" s="184"/>
      <c r="GJ951" s="184"/>
      <c r="GK951" s="184"/>
      <c r="GL951" s="184"/>
      <c r="GM951" s="184"/>
      <c r="GN951" s="184"/>
      <c r="GO951" s="184"/>
      <c r="GP951" s="184"/>
      <c r="GQ951" s="184"/>
      <c r="GR951" s="184"/>
      <c r="GS951" s="184"/>
      <c r="GT951" s="184"/>
      <c r="GU951" s="184"/>
      <c r="GV951" s="184"/>
      <c r="GW951" s="184"/>
      <c r="GX951" s="184"/>
      <c r="GY951" s="184"/>
      <c r="GZ951" s="184"/>
      <c r="HA951" s="184"/>
      <c r="HB951" s="184"/>
      <c r="HC951" s="184"/>
      <c r="HD951" s="184"/>
      <c r="HE951" s="184"/>
      <c r="HF951" s="184"/>
      <c r="HG951" s="184"/>
      <c r="HH951" s="184"/>
      <c r="HI951" s="184"/>
      <c r="HJ951" s="184"/>
      <c r="HK951" s="578"/>
      <c r="HL951" s="185"/>
    </row>
    <row r="952" spans="1:220">
      <c r="A952" s="284"/>
      <c r="B952" s="285"/>
      <c r="C952" s="286"/>
      <c r="D952" s="287"/>
      <c r="E952" s="288"/>
      <c r="F952" s="289"/>
      <c r="G952" s="289"/>
      <c r="H952" s="289"/>
      <c r="I952" s="289"/>
      <c r="J952" s="289"/>
      <c r="K952" s="289"/>
      <c r="L952" s="289"/>
      <c r="M952" s="572"/>
      <c r="N952" s="572"/>
      <c r="O952" s="572"/>
      <c r="P952" s="572"/>
      <c r="Q952" s="572"/>
      <c r="R952" s="572"/>
      <c r="S952" s="184"/>
      <c r="T952" s="184"/>
      <c r="U952" s="184"/>
      <c r="V952" s="184"/>
      <c r="W952" s="184"/>
      <c r="X952" s="184"/>
      <c r="Y952" s="184"/>
      <c r="Z952" s="184"/>
      <c r="AA952" s="184"/>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c r="BW952" s="184"/>
      <c r="BX952" s="184"/>
      <c r="BY952" s="184"/>
      <c r="BZ952" s="184"/>
      <c r="CA952" s="184"/>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84"/>
      <c r="CW952" s="184"/>
      <c r="CX952" s="184"/>
      <c r="CY952" s="184"/>
      <c r="CZ952" s="184"/>
      <c r="DA952" s="184"/>
      <c r="DB952" s="184"/>
      <c r="DC952" s="184"/>
      <c r="DD952" s="184"/>
      <c r="DE952" s="184"/>
      <c r="DF952" s="184"/>
      <c r="DG952" s="184"/>
      <c r="DH952" s="184"/>
      <c r="DI952" s="184"/>
      <c r="DJ952" s="184"/>
      <c r="DK952" s="184"/>
      <c r="DL952" s="184"/>
      <c r="DM952" s="184"/>
      <c r="DN952" s="184"/>
      <c r="DO952" s="184"/>
      <c r="DP952" s="184"/>
      <c r="DQ952" s="184"/>
      <c r="DR952" s="184"/>
      <c r="DS952" s="184"/>
      <c r="DT952" s="184"/>
      <c r="DU952" s="184"/>
      <c r="DV952" s="184"/>
      <c r="DW952" s="184"/>
      <c r="DX952" s="184"/>
      <c r="DY952" s="184"/>
      <c r="DZ952" s="184"/>
      <c r="EA952" s="184"/>
      <c r="EB952" s="184"/>
      <c r="EC952" s="184"/>
      <c r="ED952" s="184"/>
      <c r="EE952" s="184"/>
      <c r="EF952" s="184"/>
      <c r="EG952" s="184"/>
      <c r="EH952" s="184"/>
      <c r="EI952" s="184"/>
      <c r="EJ952" s="184"/>
      <c r="EK952" s="184"/>
      <c r="EL952" s="184"/>
      <c r="EM952" s="184"/>
      <c r="EN952" s="184"/>
      <c r="EO952" s="184"/>
      <c r="EP952" s="184"/>
      <c r="EQ952" s="184"/>
      <c r="ER952" s="184"/>
      <c r="ES952" s="184"/>
      <c r="ET952" s="184"/>
      <c r="EU952" s="184"/>
      <c r="EV952" s="184"/>
      <c r="EW952" s="184"/>
      <c r="EX952" s="184"/>
      <c r="EY952" s="184"/>
      <c r="EZ952" s="184"/>
      <c r="FA952" s="184"/>
      <c r="FB952" s="184"/>
      <c r="FC952" s="184"/>
      <c r="FD952" s="184"/>
      <c r="FE952" s="184"/>
      <c r="FF952" s="184"/>
      <c r="FG952" s="184"/>
      <c r="FH952" s="184"/>
      <c r="FI952" s="184"/>
      <c r="FJ952" s="184"/>
      <c r="FK952" s="184"/>
      <c r="FL952" s="184"/>
      <c r="FM952" s="184"/>
      <c r="FN952" s="184"/>
      <c r="FO952" s="184"/>
      <c r="FP952" s="184"/>
      <c r="FQ952" s="184"/>
      <c r="FR952" s="184"/>
      <c r="FS952" s="184"/>
      <c r="FT952" s="184"/>
      <c r="FU952" s="184"/>
      <c r="FV952" s="184"/>
      <c r="FW952" s="184"/>
      <c r="FX952" s="184"/>
      <c r="FY952" s="184"/>
      <c r="FZ952" s="184"/>
      <c r="GA952" s="184"/>
      <c r="GB952" s="184"/>
      <c r="GC952" s="184"/>
      <c r="GD952" s="184"/>
      <c r="GE952" s="184"/>
      <c r="GF952" s="184"/>
      <c r="GG952" s="184"/>
      <c r="GH952" s="184"/>
      <c r="GI952" s="184"/>
      <c r="GJ952" s="184"/>
      <c r="GK952" s="184"/>
      <c r="GL952" s="184"/>
      <c r="GM952" s="184"/>
      <c r="GN952" s="184"/>
      <c r="GO952" s="184"/>
      <c r="GP952" s="184"/>
      <c r="GQ952" s="184"/>
      <c r="GR952" s="184"/>
      <c r="GS952" s="184"/>
      <c r="GT952" s="184"/>
      <c r="GU952" s="184"/>
      <c r="GV952" s="184"/>
      <c r="GW952" s="184"/>
      <c r="GX952" s="184"/>
      <c r="GY952" s="184"/>
      <c r="GZ952" s="184"/>
      <c r="HA952" s="184"/>
      <c r="HB952" s="184"/>
      <c r="HC952" s="184"/>
      <c r="HD952" s="184"/>
      <c r="HE952" s="184"/>
      <c r="HF952" s="184"/>
      <c r="HG952" s="184"/>
      <c r="HH952" s="184"/>
      <c r="HI952" s="184"/>
      <c r="HJ952" s="184"/>
      <c r="HK952" s="578"/>
      <c r="HL952" s="185"/>
    </row>
    <row r="953" spans="1:220">
      <c r="A953" s="284"/>
      <c r="B953" s="285"/>
      <c r="C953" s="286"/>
      <c r="D953" s="287"/>
      <c r="E953" s="288"/>
      <c r="F953" s="289"/>
      <c r="G953" s="289"/>
      <c r="H953" s="289"/>
      <c r="I953" s="289"/>
      <c r="J953" s="289"/>
      <c r="K953" s="289"/>
      <c r="L953" s="289"/>
      <c r="M953" s="572"/>
      <c r="N953" s="572"/>
      <c r="O953" s="572"/>
      <c r="P953" s="572"/>
      <c r="Q953" s="572"/>
      <c r="R953" s="572"/>
      <c r="S953" s="184"/>
      <c r="T953" s="184"/>
      <c r="U953" s="184"/>
      <c r="V953" s="184"/>
      <c r="W953" s="184"/>
      <c r="X953" s="184"/>
      <c r="Y953" s="184"/>
      <c r="Z953" s="184"/>
      <c r="AA953" s="184"/>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c r="BD953" s="184"/>
      <c r="BE953" s="184"/>
      <c r="BF953" s="184"/>
      <c r="BG953" s="184"/>
      <c r="BH953" s="184"/>
      <c r="BI953" s="184"/>
      <c r="BJ953" s="184"/>
      <c r="BK953" s="184"/>
      <c r="BL953" s="184"/>
      <c r="BM953" s="184"/>
      <c r="BN953" s="184"/>
      <c r="BO953" s="184"/>
      <c r="BP953" s="184"/>
      <c r="BQ953" s="184"/>
      <c r="BR953" s="184"/>
      <c r="BS953" s="184"/>
      <c r="BT953" s="184"/>
      <c r="BU953" s="184"/>
      <c r="BV953" s="184"/>
      <c r="BW953" s="184"/>
      <c r="BX953" s="184"/>
      <c r="BY953" s="184"/>
      <c r="BZ953" s="184"/>
      <c r="CA953" s="184"/>
      <c r="CB953" s="184"/>
      <c r="CC953" s="184"/>
      <c r="CD953" s="184"/>
      <c r="CE953" s="184"/>
      <c r="CF953" s="184"/>
      <c r="CG953" s="184"/>
      <c r="CH953" s="184"/>
      <c r="CI953" s="184"/>
      <c r="CJ953" s="184"/>
      <c r="CK953" s="184"/>
      <c r="CL953" s="184"/>
      <c r="CM953" s="184"/>
      <c r="CN953" s="184"/>
      <c r="CO953" s="184"/>
      <c r="CP953" s="184"/>
      <c r="CQ953" s="184"/>
      <c r="CR953" s="184"/>
      <c r="CS953" s="184"/>
      <c r="CT953" s="184"/>
      <c r="CU953" s="184"/>
      <c r="CV953" s="184"/>
      <c r="CW953" s="184"/>
      <c r="CX953" s="184"/>
      <c r="CY953" s="184"/>
      <c r="CZ953" s="184"/>
      <c r="DA953" s="184"/>
      <c r="DB953" s="184"/>
      <c r="DC953" s="184"/>
      <c r="DD953" s="184"/>
      <c r="DE953" s="184"/>
      <c r="DF953" s="184"/>
      <c r="DG953" s="184"/>
      <c r="DH953" s="184"/>
      <c r="DI953" s="184"/>
      <c r="DJ953" s="184"/>
      <c r="DK953" s="184"/>
      <c r="DL953" s="184"/>
      <c r="DM953" s="184"/>
      <c r="DN953" s="184"/>
      <c r="DO953" s="184"/>
      <c r="DP953" s="184"/>
      <c r="DQ953" s="184"/>
      <c r="DR953" s="184"/>
      <c r="DS953" s="184"/>
      <c r="DT953" s="184"/>
      <c r="DU953" s="184"/>
      <c r="DV953" s="184"/>
      <c r="DW953" s="184"/>
      <c r="DX953" s="184"/>
      <c r="DY953" s="184"/>
      <c r="DZ953" s="184"/>
      <c r="EA953" s="184"/>
      <c r="EB953" s="184"/>
      <c r="EC953" s="184"/>
      <c r="ED953" s="184"/>
      <c r="EE953" s="184"/>
      <c r="EF953" s="184"/>
      <c r="EG953" s="184"/>
      <c r="EH953" s="184"/>
      <c r="EI953" s="184"/>
      <c r="EJ953" s="184"/>
      <c r="EK953" s="184"/>
      <c r="EL953" s="184"/>
      <c r="EM953" s="184"/>
      <c r="EN953" s="184"/>
      <c r="EO953" s="184"/>
      <c r="EP953" s="184"/>
      <c r="EQ953" s="184"/>
      <c r="ER953" s="184"/>
      <c r="ES953" s="184"/>
      <c r="ET953" s="184"/>
      <c r="EU953" s="184"/>
      <c r="EV953" s="184"/>
      <c r="EW953" s="184"/>
      <c r="EX953" s="184"/>
      <c r="EY953" s="184"/>
      <c r="EZ953" s="184"/>
      <c r="FA953" s="184"/>
      <c r="FB953" s="184"/>
      <c r="FC953" s="184"/>
      <c r="FD953" s="184"/>
      <c r="FE953" s="184"/>
      <c r="FF953" s="184"/>
      <c r="FG953" s="184"/>
      <c r="FH953" s="184"/>
      <c r="FI953" s="184"/>
      <c r="FJ953" s="184"/>
      <c r="FK953" s="184"/>
      <c r="FL953" s="184"/>
      <c r="FM953" s="184"/>
      <c r="FN953" s="184"/>
      <c r="FO953" s="184"/>
      <c r="FP953" s="184"/>
      <c r="FQ953" s="184"/>
      <c r="FR953" s="184"/>
      <c r="FS953" s="184"/>
      <c r="FT953" s="184"/>
      <c r="FU953" s="184"/>
      <c r="FV953" s="184"/>
      <c r="FW953" s="184"/>
      <c r="FX953" s="184"/>
      <c r="FY953" s="184"/>
      <c r="FZ953" s="184"/>
      <c r="GA953" s="184"/>
      <c r="GB953" s="184"/>
      <c r="GC953" s="184"/>
      <c r="GD953" s="184"/>
      <c r="GE953" s="184"/>
      <c r="GF953" s="184"/>
      <c r="GG953" s="184"/>
      <c r="GH953" s="184"/>
      <c r="GI953" s="184"/>
      <c r="GJ953" s="184"/>
      <c r="GK953" s="184"/>
      <c r="GL953" s="184"/>
      <c r="GM953" s="184"/>
      <c r="GN953" s="184"/>
      <c r="GO953" s="184"/>
      <c r="GP953" s="184"/>
      <c r="GQ953" s="184"/>
      <c r="GR953" s="184"/>
      <c r="GS953" s="184"/>
      <c r="GT953" s="184"/>
      <c r="GU953" s="184"/>
      <c r="GV953" s="184"/>
      <c r="GW953" s="184"/>
      <c r="GX953" s="184"/>
      <c r="GY953" s="184"/>
      <c r="GZ953" s="184"/>
      <c r="HA953" s="184"/>
      <c r="HB953" s="184"/>
      <c r="HC953" s="184"/>
      <c r="HD953" s="184"/>
      <c r="HE953" s="184"/>
      <c r="HF953" s="184"/>
      <c r="HG953" s="184"/>
      <c r="HH953" s="184"/>
      <c r="HI953" s="184"/>
      <c r="HJ953" s="184"/>
      <c r="HK953" s="578"/>
      <c r="HL953" s="185"/>
    </row>
    <row r="954" spans="1:220">
      <c r="A954" s="284"/>
      <c r="B954" s="285"/>
      <c r="C954" s="286"/>
      <c r="D954" s="287"/>
      <c r="E954" s="288"/>
      <c r="F954" s="289"/>
      <c r="G954" s="289"/>
      <c r="H954" s="289"/>
      <c r="I954" s="289"/>
      <c r="J954" s="289"/>
      <c r="K954" s="289"/>
      <c r="L954" s="289"/>
      <c r="M954" s="572"/>
      <c r="N954" s="572"/>
      <c r="O954" s="572"/>
      <c r="P954" s="572"/>
      <c r="Q954" s="572"/>
      <c r="R954" s="572"/>
      <c r="S954" s="184"/>
      <c r="T954" s="184"/>
      <c r="U954" s="184"/>
      <c r="V954" s="184"/>
      <c r="W954" s="184"/>
      <c r="X954" s="184"/>
      <c r="Y954" s="184"/>
      <c r="Z954" s="184"/>
      <c r="AA954" s="184"/>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c r="BD954" s="184"/>
      <c r="BE954" s="184"/>
      <c r="BF954" s="184"/>
      <c r="BG954" s="184"/>
      <c r="BH954" s="184"/>
      <c r="BI954" s="184"/>
      <c r="BJ954" s="184"/>
      <c r="BK954" s="184"/>
      <c r="BL954" s="184"/>
      <c r="BM954" s="184"/>
      <c r="BN954" s="184"/>
      <c r="BO954" s="184"/>
      <c r="BP954" s="184"/>
      <c r="BQ954" s="184"/>
      <c r="BR954" s="184"/>
      <c r="BS954" s="184"/>
      <c r="BT954" s="184"/>
      <c r="BU954" s="184"/>
      <c r="BV954" s="184"/>
      <c r="BW954" s="184"/>
      <c r="BX954" s="184"/>
      <c r="BY954" s="184"/>
      <c r="BZ954" s="184"/>
      <c r="CA954" s="184"/>
      <c r="CB954" s="184"/>
      <c r="CC954" s="184"/>
      <c r="CD954" s="184"/>
      <c r="CE954" s="184"/>
      <c r="CF954" s="184"/>
      <c r="CG954" s="184"/>
      <c r="CH954" s="184"/>
      <c r="CI954" s="184"/>
      <c r="CJ954" s="184"/>
      <c r="CK954" s="184"/>
      <c r="CL954" s="184"/>
      <c r="CM954" s="184"/>
      <c r="CN954" s="184"/>
      <c r="CO954" s="184"/>
      <c r="CP954" s="184"/>
      <c r="CQ954" s="184"/>
      <c r="CR954" s="184"/>
      <c r="CS954" s="184"/>
      <c r="CT954" s="184"/>
      <c r="CU954" s="184"/>
      <c r="CV954" s="184"/>
      <c r="CW954" s="184"/>
      <c r="CX954" s="184"/>
      <c r="CY954" s="184"/>
      <c r="CZ954" s="184"/>
      <c r="DA954" s="184"/>
      <c r="DB954" s="184"/>
      <c r="DC954" s="184"/>
      <c r="DD954" s="184"/>
      <c r="DE954" s="184"/>
      <c r="DF954" s="184"/>
      <c r="DG954" s="184"/>
      <c r="DH954" s="184"/>
      <c r="DI954" s="184"/>
      <c r="DJ954" s="184"/>
      <c r="DK954" s="184"/>
      <c r="DL954" s="184"/>
      <c r="DM954" s="184"/>
      <c r="DN954" s="184"/>
      <c r="DO954" s="184"/>
      <c r="DP954" s="184"/>
      <c r="DQ954" s="184"/>
      <c r="DR954" s="184"/>
      <c r="DS954" s="184"/>
      <c r="DT954" s="184"/>
      <c r="DU954" s="184"/>
      <c r="DV954" s="184"/>
      <c r="DW954" s="184"/>
      <c r="DX954" s="184"/>
      <c r="DY954" s="184"/>
      <c r="DZ954" s="184"/>
      <c r="EA954" s="184"/>
      <c r="EB954" s="184"/>
      <c r="EC954" s="184"/>
      <c r="ED954" s="184"/>
      <c r="EE954" s="184"/>
      <c r="EF954" s="184"/>
      <c r="EG954" s="184"/>
      <c r="EH954" s="184"/>
      <c r="EI954" s="184"/>
      <c r="EJ954" s="184"/>
      <c r="EK954" s="184"/>
      <c r="EL954" s="184"/>
      <c r="EM954" s="184"/>
      <c r="EN954" s="184"/>
      <c r="EO954" s="184"/>
      <c r="EP954" s="184"/>
      <c r="EQ954" s="184"/>
      <c r="ER954" s="184"/>
      <c r="ES954" s="184"/>
      <c r="ET954" s="184"/>
      <c r="EU954" s="184"/>
      <c r="EV954" s="184"/>
      <c r="EW954" s="184"/>
      <c r="EX954" s="184"/>
      <c r="EY954" s="184"/>
      <c r="EZ954" s="184"/>
      <c r="FA954" s="184"/>
      <c r="FB954" s="184"/>
      <c r="FC954" s="184"/>
      <c r="FD954" s="184"/>
      <c r="FE954" s="184"/>
      <c r="FF954" s="184"/>
      <c r="FG954" s="184"/>
      <c r="FH954" s="184"/>
      <c r="FI954" s="184"/>
      <c r="FJ954" s="184"/>
      <c r="FK954" s="184"/>
      <c r="FL954" s="184"/>
      <c r="FM954" s="184"/>
      <c r="FN954" s="184"/>
      <c r="FO954" s="184"/>
      <c r="FP954" s="184"/>
      <c r="FQ954" s="184"/>
      <c r="FR954" s="184"/>
      <c r="FS954" s="184"/>
      <c r="FT954" s="184"/>
      <c r="FU954" s="184"/>
      <c r="FV954" s="184"/>
      <c r="FW954" s="184"/>
      <c r="FX954" s="184"/>
      <c r="FY954" s="184"/>
      <c r="FZ954" s="184"/>
      <c r="GA954" s="184"/>
      <c r="GB954" s="184"/>
      <c r="GC954" s="184"/>
      <c r="GD954" s="184"/>
      <c r="GE954" s="184"/>
      <c r="GF954" s="184"/>
      <c r="GG954" s="184"/>
      <c r="GH954" s="184"/>
      <c r="GI954" s="184"/>
      <c r="GJ954" s="184"/>
      <c r="GK954" s="184"/>
      <c r="GL954" s="184"/>
      <c r="GM954" s="184"/>
      <c r="GN954" s="184"/>
      <c r="GO954" s="184"/>
      <c r="GP954" s="184"/>
      <c r="GQ954" s="184"/>
      <c r="GR954" s="184"/>
      <c r="GS954" s="184"/>
      <c r="GT954" s="184"/>
      <c r="GU954" s="184"/>
      <c r="GV954" s="184"/>
      <c r="GW954" s="184"/>
      <c r="GX954" s="184"/>
      <c r="GY954" s="184"/>
      <c r="GZ954" s="184"/>
      <c r="HA954" s="184"/>
      <c r="HB954" s="184"/>
      <c r="HC954" s="184"/>
      <c r="HD954" s="184"/>
      <c r="HE954" s="184"/>
      <c r="HF954" s="184"/>
      <c r="HG954" s="184"/>
      <c r="HH954" s="184"/>
      <c r="HI954" s="184"/>
      <c r="HJ954" s="184"/>
      <c r="HK954" s="578"/>
      <c r="HL954" s="185"/>
    </row>
    <row r="955" spans="1:220">
      <c r="A955" s="284"/>
      <c r="B955" s="285"/>
      <c r="C955" s="286"/>
      <c r="D955" s="287"/>
      <c r="E955" s="288"/>
      <c r="F955" s="289"/>
      <c r="G955" s="289"/>
      <c r="H955" s="289"/>
      <c r="I955" s="289"/>
      <c r="J955" s="289"/>
      <c r="K955" s="289"/>
      <c r="L955" s="289"/>
      <c r="M955" s="572"/>
      <c r="N955" s="572"/>
      <c r="O955" s="572"/>
      <c r="P955" s="572"/>
      <c r="Q955" s="572"/>
      <c r="R955" s="572"/>
      <c r="S955" s="184"/>
      <c r="T955" s="184"/>
      <c r="U955" s="184"/>
      <c r="V955" s="184"/>
      <c r="W955" s="184"/>
      <c r="X955" s="184"/>
      <c r="Y955" s="184"/>
      <c r="Z955" s="184"/>
      <c r="AA955" s="184"/>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c r="BD955" s="184"/>
      <c r="BE955" s="184"/>
      <c r="BF955" s="184"/>
      <c r="BG955" s="184"/>
      <c r="BH955" s="184"/>
      <c r="BI955" s="184"/>
      <c r="BJ955" s="184"/>
      <c r="BK955" s="184"/>
      <c r="BL955" s="184"/>
      <c r="BM955" s="184"/>
      <c r="BN955" s="184"/>
      <c r="BO955" s="184"/>
      <c r="BP955" s="184"/>
      <c r="BQ955" s="184"/>
      <c r="BR955" s="184"/>
      <c r="BS955" s="184"/>
      <c r="BT955" s="184"/>
      <c r="BU955" s="184"/>
      <c r="BV955" s="184"/>
      <c r="BW955" s="184"/>
      <c r="BX955" s="184"/>
      <c r="BY955" s="184"/>
      <c r="BZ955" s="184"/>
      <c r="CA955" s="184"/>
      <c r="CB955" s="184"/>
      <c r="CC955" s="184"/>
      <c r="CD955" s="184"/>
      <c r="CE955" s="184"/>
      <c r="CF955" s="184"/>
      <c r="CG955" s="184"/>
      <c r="CH955" s="184"/>
      <c r="CI955" s="184"/>
      <c r="CJ955" s="184"/>
      <c r="CK955" s="184"/>
      <c r="CL955" s="184"/>
      <c r="CM955" s="184"/>
      <c r="CN955" s="184"/>
      <c r="CO955" s="184"/>
      <c r="CP955" s="184"/>
      <c r="CQ955" s="184"/>
      <c r="CR955" s="184"/>
      <c r="CS955" s="184"/>
      <c r="CT955" s="184"/>
      <c r="CU955" s="184"/>
      <c r="CV955" s="184"/>
      <c r="CW955" s="184"/>
      <c r="CX955" s="184"/>
      <c r="CY955" s="184"/>
      <c r="CZ955" s="184"/>
      <c r="DA955" s="184"/>
      <c r="DB955" s="184"/>
      <c r="DC955" s="184"/>
      <c r="DD955" s="184"/>
      <c r="DE955" s="184"/>
      <c r="DF955" s="184"/>
      <c r="DG955" s="184"/>
      <c r="DH955" s="184"/>
      <c r="DI955" s="184"/>
      <c r="DJ955" s="184"/>
      <c r="DK955" s="184"/>
      <c r="DL955" s="184"/>
      <c r="DM955" s="184"/>
      <c r="DN955" s="184"/>
      <c r="DO955" s="184"/>
      <c r="DP955" s="184"/>
      <c r="DQ955" s="184"/>
      <c r="DR955" s="184"/>
      <c r="DS955" s="184"/>
      <c r="DT955" s="184"/>
      <c r="DU955" s="184"/>
      <c r="DV955" s="184"/>
      <c r="DW955" s="184"/>
      <c r="DX955" s="184"/>
      <c r="DY955" s="184"/>
      <c r="DZ955" s="184"/>
      <c r="EA955" s="184"/>
      <c r="EB955" s="184"/>
      <c r="EC955" s="184"/>
      <c r="ED955" s="184"/>
      <c r="EE955" s="184"/>
      <c r="EF955" s="184"/>
      <c r="EG955" s="184"/>
      <c r="EH955" s="184"/>
      <c r="EI955" s="184"/>
      <c r="EJ955" s="184"/>
      <c r="EK955" s="184"/>
      <c r="EL955" s="184"/>
      <c r="EM955" s="184"/>
      <c r="EN955" s="184"/>
      <c r="EO955" s="184"/>
      <c r="EP955" s="184"/>
      <c r="EQ955" s="184"/>
      <c r="ER955" s="184"/>
      <c r="ES955" s="184"/>
      <c r="ET955" s="184"/>
      <c r="EU955" s="184"/>
      <c r="EV955" s="184"/>
      <c r="EW955" s="184"/>
      <c r="EX955" s="184"/>
      <c r="EY955" s="184"/>
      <c r="EZ955" s="184"/>
      <c r="FA955" s="184"/>
      <c r="FB955" s="184"/>
      <c r="FC955" s="184"/>
      <c r="FD955" s="184"/>
      <c r="FE955" s="184"/>
      <c r="FF955" s="184"/>
      <c r="FG955" s="184"/>
      <c r="FH955" s="184"/>
      <c r="FI955" s="184"/>
      <c r="FJ955" s="184"/>
      <c r="FK955" s="184"/>
      <c r="FL955" s="184"/>
      <c r="FM955" s="184"/>
      <c r="FN955" s="184"/>
      <c r="FO955" s="184"/>
      <c r="FP955" s="184"/>
      <c r="FQ955" s="184"/>
      <c r="FR955" s="184"/>
      <c r="FS955" s="184"/>
      <c r="FT955" s="184"/>
      <c r="FU955" s="184"/>
      <c r="FV955" s="184"/>
      <c r="FW955" s="184"/>
      <c r="FX955" s="184"/>
      <c r="FY955" s="184"/>
      <c r="FZ955" s="184"/>
      <c r="GA955" s="184"/>
      <c r="GB955" s="184"/>
      <c r="GC955" s="184"/>
      <c r="GD955" s="184"/>
      <c r="GE955" s="184"/>
      <c r="GF955" s="184"/>
      <c r="GG955" s="184"/>
      <c r="GH955" s="184"/>
      <c r="GI955" s="184"/>
      <c r="GJ955" s="184"/>
      <c r="GK955" s="184"/>
      <c r="GL955" s="184"/>
      <c r="GM955" s="184"/>
      <c r="GN955" s="184"/>
      <c r="GO955" s="184"/>
      <c r="GP955" s="184"/>
      <c r="GQ955" s="184"/>
      <c r="GR955" s="184"/>
      <c r="GS955" s="184"/>
      <c r="GT955" s="184"/>
      <c r="GU955" s="184"/>
      <c r="GV955" s="184"/>
      <c r="GW955" s="184"/>
      <c r="GX955" s="184"/>
      <c r="GY955" s="184"/>
      <c r="GZ955" s="184"/>
      <c r="HA955" s="184"/>
      <c r="HB955" s="184"/>
      <c r="HC955" s="184"/>
      <c r="HD955" s="184"/>
      <c r="HE955" s="184"/>
      <c r="HF955" s="184"/>
      <c r="HG955" s="184"/>
      <c r="HH955" s="184"/>
      <c r="HI955" s="184"/>
      <c r="HJ955" s="184"/>
      <c r="HK955" s="578"/>
      <c r="HL955" s="185"/>
    </row>
    <row r="956" spans="1:220">
      <c r="A956" s="284"/>
      <c r="B956" s="285"/>
      <c r="C956" s="286"/>
      <c r="D956" s="287"/>
      <c r="E956" s="288"/>
      <c r="F956" s="289"/>
      <c r="G956" s="289"/>
      <c r="H956" s="289"/>
      <c r="I956" s="289"/>
      <c r="J956" s="289"/>
      <c r="K956" s="289"/>
      <c r="L956" s="289"/>
      <c r="M956" s="572"/>
      <c r="N956" s="572"/>
      <c r="O956" s="572"/>
      <c r="P956" s="572"/>
      <c r="Q956" s="572"/>
      <c r="R956" s="572"/>
      <c r="S956" s="184"/>
      <c r="T956" s="184"/>
      <c r="U956" s="184"/>
      <c r="V956" s="184"/>
      <c r="W956" s="184"/>
      <c r="X956" s="184"/>
      <c r="Y956" s="184"/>
      <c r="Z956" s="184"/>
      <c r="AA956" s="184"/>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c r="BD956" s="184"/>
      <c r="BE956" s="184"/>
      <c r="BF956" s="184"/>
      <c r="BG956" s="184"/>
      <c r="BH956" s="184"/>
      <c r="BI956" s="184"/>
      <c r="BJ956" s="184"/>
      <c r="BK956" s="184"/>
      <c r="BL956" s="184"/>
      <c r="BM956" s="184"/>
      <c r="BN956" s="184"/>
      <c r="BO956" s="184"/>
      <c r="BP956" s="184"/>
      <c r="BQ956" s="184"/>
      <c r="BR956" s="184"/>
      <c r="BS956" s="184"/>
      <c r="BT956" s="184"/>
      <c r="BU956" s="184"/>
      <c r="BV956" s="184"/>
      <c r="BW956" s="184"/>
      <c r="BX956" s="184"/>
      <c r="BY956" s="184"/>
      <c r="BZ956" s="184"/>
      <c r="CA956" s="184"/>
      <c r="CB956" s="184"/>
      <c r="CC956" s="184"/>
      <c r="CD956" s="184"/>
      <c r="CE956" s="184"/>
      <c r="CF956" s="184"/>
      <c r="CG956" s="184"/>
      <c r="CH956" s="184"/>
      <c r="CI956" s="184"/>
      <c r="CJ956" s="184"/>
      <c r="CK956" s="184"/>
      <c r="CL956" s="184"/>
      <c r="CM956" s="184"/>
      <c r="CN956" s="184"/>
      <c r="CO956" s="184"/>
      <c r="CP956" s="184"/>
      <c r="CQ956" s="184"/>
      <c r="CR956" s="184"/>
      <c r="CS956" s="184"/>
      <c r="CT956" s="184"/>
      <c r="CU956" s="184"/>
      <c r="CV956" s="184"/>
      <c r="CW956" s="184"/>
      <c r="CX956" s="184"/>
      <c r="CY956" s="184"/>
      <c r="CZ956" s="184"/>
      <c r="DA956" s="184"/>
      <c r="DB956" s="184"/>
      <c r="DC956" s="184"/>
      <c r="DD956" s="184"/>
      <c r="DE956" s="184"/>
      <c r="DF956" s="184"/>
      <c r="DG956" s="184"/>
      <c r="DH956" s="184"/>
      <c r="DI956" s="184"/>
      <c r="DJ956" s="184"/>
      <c r="DK956" s="184"/>
      <c r="DL956" s="184"/>
      <c r="DM956" s="184"/>
      <c r="DN956" s="184"/>
      <c r="DO956" s="184"/>
      <c r="DP956" s="184"/>
      <c r="DQ956" s="184"/>
      <c r="DR956" s="184"/>
      <c r="DS956" s="184"/>
      <c r="DT956" s="184"/>
      <c r="DU956" s="184"/>
      <c r="DV956" s="184"/>
      <c r="DW956" s="184"/>
      <c r="DX956" s="184"/>
      <c r="DY956" s="184"/>
      <c r="DZ956" s="184"/>
      <c r="EA956" s="184"/>
      <c r="EB956" s="184"/>
      <c r="EC956" s="184"/>
      <c r="ED956" s="184"/>
      <c r="EE956" s="184"/>
      <c r="EF956" s="184"/>
      <c r="EG956" s="184"/>
      <c r="EH956" s="184"/>
      <c r="EI956" s="184"/>
      <c r="EJ956" s="184"/>
      <c r="EK956" s="184"/>
      <c r="EL956" s="184"/>
      <c r="EM956" s="184"/>
      <c r="EN956" s="184"/>
      <c r="EO956" s="184"/>
      <c r="EP956" s="184"/>
      <c r="EQ956" s="184"/>
      <c r="ER956" s="184"/>
      <c r="ES956" s="184"/>
      <c r="ET956" s="184"/>
      <c r="EU956" s="184"/>
      <c r="EV956" s="184"/>
      <c r="EW956" s="184"/>
      <c r="EX956" s="184"/>
      <c r="EY956" s="184"/>
      <c r="EZ956" s="184"/>
      <c r="FA956" s="184"/>
      <c r="FB956" s="184"/>
      <c r="FC956" s="184"/>
      <c r="FD956" s="184"/>
      <c r="FE956" s="184"/>
      <c r="FF956" s="184"/>
      <c r="FG956" s="184"/>
      <c r="FH956" s="184"/>
      <c r="FI956" s="184"/>
      <c r="FJ956" s="184"/>
      <c r="FK956" s="184"/>
      <c r="FL956" s="184"/>
      <c r="FM956" s="184"/>
      <c r="FN956" s="184"/>
      <c r="FO956" s="184"/>
      <c r="FP956" s="184"/>
      <c r="FQ956" s="184"/>
      <c r="FR956" s="184"/>
      <c r="FS956" s="184"/>
      <c r="FT956" s="184"/>
      <c r="FU956" s="184"/>
      <c r="FV956" s="184"/>
      <c r="FW956" s="184"/>
      <c r="FX956" s="184"/>
      <c r="FY956" s="184"/>
      <c r="FZ956" s="184"/>
      <c r="GA956" s="184"/>
      <c r="GB956" s="184"/>
      <c r="GC956" s="184"/>
      <c r="GD956" s="184"/>
      <c r="GE956" s="184"/>
      <c r="GF956" s="184"/>
      <c r="GG956" s="184"/>
      <c r="GH956" s="184"/>
      <c r="GI956" s="184"/>
      <c r="GJ956" s="184"/>
      <c r="GK956" s="184"/>
      <c r="GL956" s="184"/>
      <c r="GM956" s="184"/>
      <c r="GN956" s="184"/>
      <c r="GO956" s="184"/>
      <c r="GP956" s="184"/>
      <c r="GQ956" s="184"/>
      <c r="GR956" s="184"/>
      <c r="GS956" s="184"/>
      <c r="GT956" s="184"/>
      <c r="GU956" s="184"/>
      <c r="GV956" s="184"/>
      <c r="GW956" s="184"/>
      <c r="GX956" s="184"/>
      <c r="GY956" s="184"/>
      <c r="GZ956" s="184"/>
      <c r="HA956" s="184"/>
      <c r="HB956" s="184"/>
      <c r="HC956" s="184"/>
      <c r="HD956" s="184"/>
      <c r="HE956" s="184"/>
      <c r="HF956" s="184"/>
      <c r="HG956" s="184"/>
      <c r="HH956" s="184"/>
      <c r="HI956" s="184"/>
      <c r="HJ956" s="184"/>
      <c r="HK956" s="578"/>
      <c r="HL956" s="185"/>
    </row>
    <row r="957" spans="1:220">
      <c r="A957" s="284"/>
      <c r="B957" s="285"/>
      <c r="C957" s="286"/>
      <c r="D957" s="287"/>
      <c r="E957" s="288"/>
      <c r="F957" s="289"/>
      <c r="G957" s="289"/>
      <c r="H957" s="289"/>
      <c r="I957" s="289"/>
      <c r="J957" s="289"/>
      <c r="K957" s="289"/>
      <c r="L957" s="289"/>
      <c r="M957" s="572"/>
      <c r="N957" s="572"/>
      <c r="O957" s="572"/>
      <c r="P957" s="572"/>
      <c r="Q957" s="572"/>
      <c r="R957" s="572"/>
      <c r="S957" s="184"/>
      <c r="T957" s="184"/>
      <c r="U957" s="184"/>
      <c r="V957" s="184"/>
      <c r="W957" s="184"/>
      <c r="X957" s="184"/>
      <c r="Y957" s="184"/>
      <c r="Z957" s="184"/>
      <c r="AA957" s="184"/>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c r="BD957" s="184"/>
      <c r="BE957" s="184"/>
      <c r="BF957" s="184"/>
      <c r="BG957" s="184"/>
      <c r="BH957" s="184"/>
      <c r="BI957" s="184"/>
      <c r="BJ957" s="184"/>
      <c r="BK957" s="184"/>
      <c r="BL957" s="184"/>
      <c r="BM957" s="184"/>
      <c r="BN957" s="184"/>
      <c r="BO957" s="184"/>
      <c r="BP957" s="184"/>
      <c r="BQ957" s="184"/>
      <c r="BR957" s="184"/>
      <c r="BS957" s="184"/>
      <c r="BT957" s="184"/>
      <c r="BU957" s="184"/>
      <c r="BV957" s="184"/>
      <c r="BW957" s="184"/>
      <c r="BX957" s="184"/>
      <c r="BY957" s="184"/>
      <c r="BZ957" s="184"/>
      <c r="CA957" s="184"/>
      <c r="CB957" s="184"/>
      <c r="CC957" s="184"/>
      <c r="CD957" s="184"/>
      <c r="CE957" s="184"/>
      <c r="CF957" s="184"/>
      <c r="CG957" s="184"/>
      <c r="CH957" s="184"/>
      <c r="CI957" s="184"/>
      <c r="CJ957" s="184"/>
      <c r="CK957" s="184"/>
      <c r="CL957" s="184"/>
      <c r="CM957" s="184"/>
      <c r="CN957" s="184"/>
      <c r="CO957" s="184"/>
      <c r="CP957" s="184"/>
      <c r="CQ957" s="184"/>
      <c r="CR957" s="184"/>
      <c r="CS957" s="184"/>
      <c r="CT957" s="184"/>
      <c r="CU957" s="184"/>
      <c r="CV957" s="184"/>
      <c r="CW957" s="184"/>
      <c r="CX957" s="184"/>
      <c r="CY957" s="184"/>
      <c r="CZ957" s="184"/>
      <c r="DA957" s="184"/>
      <c r="DB957" s="184"/>
      <c r="DC957" s="184"/>
      <c r="DD957" s="184"/>
      <c r="DE957" s="184"/>
      <c r="DF957" s="184"/>
      <c r="DG957" s="184"/>
      <c r="DH957" s="184"/>
      <c r="DI957" s="184"/>
      <c r="DJ957" s="184"/>
      <c r="DK957" s="184"/>
      <c r="DL957" s="184"/>
      <c r="DM957" s="184"/>
      <c r="DN957" s="184"/>
      <c r="DO957" s="184"/>
      <c r="DP957" s="184"/>
      <c r="DQ957" s="184"/>
      <c r="DR957" s="184"/>
      <c r="DS957" s="184"/>
      <c r="DT957" s="184"/>
      <c r="DU957" s="184"/>
      <c r="DV957" s="184"/>
      <c r="DW957" s="184"/>
      <c r="DX957" s="184"/>
      <c r="DY957" s="184"/>
      <c r="DZ957" s="184"/>
      <c r="EA957" s="184"/>
      <c r="EB957" s="184"/>
      <c r="EC957" s="184"/>
      <c r="ED957" s="184"/>
      <c r="EE957" s="184"/>
      <c r="EF957" s="184"/>
      <c r="EG957" s="184"/>
      <c r="EH957" s="184"/>
      <c r="EI957" s="184"/>
      <c r="EJ957" s="184"/>
      <c r="EK957" s="184"/>
      <c r="EL957" s="184"/>
      <c r="EM957" s="184"/>
      <c r="EN957" s="184"/>
      <c r="EO957" s="184"/>
      <c r="EP957" s="184"/>
      <c r="EQ957" s="184"/>
      <c r="ER957" s="184"/>
      <c r="ES957" s="184"/>
      <c r="ET957" s="184"/>
      <c r="EU957" s="184"/>
      <c r="EV957" s="184"/>
      <c r="EW957" s="184"/>
      <c r="EX957" s="184"/>
      <c r="EY957" s="184"/>
      <c r="EZ957" s="184"/>
      <c r="FA957" s="184"/>
      <c r="FB957" s="184"/>
      <c r="FC957" s="184"/>
      <c r="FD957" s="184"/>
      <c r="FE957" s="184"/>
      <c r="FF957" s="184"/>
      <c r="FG957" s="184"/>
      <c r="FH957" s="184"/>
      <c r="FI957" s="184"/>
      <c r="FJ957" s="184"/>
      <c r="FK957" s="184"/>
      <c r="FL957" s="184"/>
      <c r="FM957" s="184"/>
      <c r="FN957" s="184"/>
      <c r="FO957" s="184"/>
      <c r="FP957" s="184"/>
      <c r="FQ957" s="184"/>
      <c r="FR957" s="184"/>
      <c r="FS957" s="184"/>
      <c r="FT957" s="184"/>
      <c r="FU957" s="184"/>
      <c r="FV957" s="184"/>
      <c r="FW957" s="184"/>
      <c r="FX957" s="184"/>
      <c r="FY957" s="184"/>
      <c r="FZ957" s="184"/>
      <c r="GA957" s="184"/>
      <c r="GB957" s="184"/>
      <c r="GC957" s="184"/>
      <c r="GD957" s="184"/>
      <c r="GE957" s="184"/>
      <c r="GF957" s="184"/>
      <c r="GG957" s="184"/>
      <c r="GH957" s="184"/>
      <c r="GI957" s="184"/>
      <c r="GJ957" s="184"/>
      <c r="GK957" s="184"/>
      <c r="GL957" s="184"/>
      <c r="GM957" s="184"/>
      <c r="GN957" s="184"/>
      <c r="GO957" s="184"/>
      <c r="GP957" s="184"/>
      <c r="GQ957" s="184"/>
      <c r="GR957" s="184"/>
      <c r="GS957" s="184"/>
      <c r="GT957" s="184"/>
      <c r="GU957" s="184"/>
      <c r="GV957" s="184"/>
      <c r="GW957" s="184"/>
      <c r="GX957" s="184"/>
      <c r="GY957" s="184"/>
      <c r="GZ957" s="184"/>
      <c r="HA957" s="184"/>
      <c r="HB957" s="184"/>
      <c r="HC957" s="184"/>
      <c r="HD957" s="184"/>
      <c r="HE957" s="184"/>
      <c r="HF957" s="184"/>
      <c r="HG957" s="184"/>
      <c r="HH957" s="184"/>
      <c r="HI957" s="184"/>
      <c r="HJ957" s="184"/>
      <c r="HK957" s="578"/>
      <c r="HL957" s="185"/>
    </row>
    <row r="958" spans="1:220">
      <c r="A958" s="284"/>
      <c r="B958" s="285"/>
      <c r="C958" s="286"/>
      <c r="D958" s="287"/>
      <c r="E958" s="288"/>
      <c r="F958" s="289"/>
      <c r="G958" s="289"/>
      <c r="H958" s="289"/>
      <c r="I958" s="289"/>
      <c r="J958" s="289"/>
      <c r="K958" s="289"/>
      <c r="L958" s="289"/>
      <c r="M958" s="572"/>
      <c r="N958" s="572"/>
      <c r="O958" s="572"/>
      <c r="P958" s="572"/>
      <c r="Q958" s="572"/>
      <c r="R958" s="572"/>
      <c r="S958" s="184"/>
      <c r="T958" s="184"/>
      <c r="U958" s="184"/>
      <c r="V958" s="184"/>
      <c r="W958" s="184"/>
      <c r="X958" s="184"/>
      <c r="Y958" s="184"/>
      <c r="Z958" s="184"/>
      <c r="AA958" s="184"/>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c r="BD958" s="184"/>
      <c r="BE958" s="184"/>
      <c r="BF958" s="184"/>
      <c r="BG958" s="184"/>
      <c r="BH958" s="184"/>
      <c r="BI958" s="184"/>
      <c r="BJ958" s="184"/>
      <c r="BK958" s="184"/>
      <c r="BL958" s="184"/>
      <c r="BM958" s="184"/>
      <c r="BN958" s="184"/>
      <c r="BO958" s="184"/>
      <c r="BP958" s="184"/>
      <c r="BQ958" s="184"/>
      <c r="BR958" s="184"/>
      <c r="BS958" s="184"/>
      <c r="BT958" s="184"/>
      <c r="BU958" s="184"/>
      <c r="BV958" s="184"/>
      <c r="BW958" s="184"/>
      <c r="BX958" s="184"/>
      <c r="BY958" s="184"/>
      <c r="BZ958" s="184"/>
      <c r="CA958" s="184"/>
      <c r="CB958" s="184"/>
      <c r="CC958" s="184"/>
      <c r="CD958" s="184"/>
      <c r="CE958" s="184"/>
      <c r="CF958" s="184"/>
      <c r="CG958" s="184"/>
      <c r="CH958" s="184"/>
      <c r="CI958" s="184"/>
      <c r="CJ958" s="184"/>
      <c r="CK958" s="184"/>
      <c r="CL958" s="184"/>
      <c r="CM958" s="184"/>
      <c r="CN958" s="184"/>
      <c r="CO958" s="184"/>
      <c r="CP958" s="184"/>
      <c r="CQ958" s="184"/>
      <c r="CR958" s="184"/>
      <c r="CS958" s="184"/>
      <c r="CT958" s="184"/>
      <c r="CU958" s="184"/>
      <c r="CV958" s="184"/>
      <c r="CW958" s="184"/>
      <c r="CX958" s="184"/>
      <c r="CY958" s="184"/>
      <c r="CZ958" s="184"/>
      <c r="DA958" s="184"/>
      <c r="DB958" s="184"/>
      <c r="DC958" s="184"/>
      <c r="DD958" s="184"/>
      <c r="DE958" s="184"/>
      <c r="DF958" s="184"/>
      <c r="DG958" s="184"/>
      <c r="DH958" s="184"/>
      <c r="DI958" s="184"/>
      <c r="DJ958" s="184"/>
      <c r="DK958" s="184"/>
      <c r="DL958" s="184"/>
      <c r="DM958" s="184"/>
      <c r="DN958" s="184"/>
      <c r="DO958" s="184"/>
      <c r="DP958" s="184"/>
      <c r="DQ958" s="184"/>
      <c r="DR958" s="184"/>
      <c r="DS958" s="184"/>
      <c r="DT958" s="184"/>
      <c r="DU958" s="184"/>
      <c r="DV958" s="184"/>
      <c r="DW958" s="184"/>
      <c r="DX958" s="184"/>
      <c r="DY958" s="184"/>
      <c r="DZ958" s="184"/>
      <c r="EA958" s="184"/>
      <c r="EB958" s="184"/>
      <c r="EC958" s="184"/>
      <c r="ED958" s="184"/>
      <c r="EE958" s="184"/>
      <c r="EF958" s="184"/>
      <c r="EG958" s="184"/>
      <c r="EH958" s="184"/>
      <c r="EI958" s="184"/>
      <c r="EJ958" s="184"/>
      <c r="EK958" s="184"/>
      <c r="EL958" s="184"/>
      <c r="EM958" s="184"/>
      <c r="EN958" s="184"/>
      <c r="EO958" s="184"/>
      <c r="EP958" s="184"/>
      <c r="EQ958" s="184"/>
      <c r="ER958" s="184"/>
      <c r="ES958" s="184"/>
      <c r="ET958" s="184"/>
      <c r="EU958" s="184"/>
      <c r="EV958" s="184"/>
      <c r="EW958" s="184"/>
      <c r="EX958" s="184"/>
      <c r="EY958" s="184"/>
      <c r="EZ958" s="184"/>
      <c r="FA958" s="184"/>
      <c r="FB958" s="184"/>
      <c r="FC958" s="184"/>
      <c r="FD958" s="184"/>
      <c r="FE958" s="184"/>
      <c r="FF958" s="184"/>
      <c r="FG958" s="184"/>
      <c r="FH958" s="184"/>
      <c r="FI958" s="184"/>
      <c r="FJ958" s="184"/>
      <c r="FK958" s="184"/>
      <c r="FL958" s="184"/>
      <c r="FM958" s="184"/>
      <c r="FN958" s="184"/>
      <c r="FO958" s="184"/>
      <c r="FP958" s="184"/>
      <c r="FQ958" s="184"/>
      <c r="FR958" s="184"/>
      <c r="FS958" s="184"/>
      <c r="FT958" s="184"/>
      <c r="FU958" s="184"/>
      <c r="FV958" s="184"/>
      <c r="FW958" s="184"/>
      <c r="FX958" s="184"/>
      <c r="FY958" s="184"/>
      <c r="FZ958" s="184"/>
      <c r="GA958" s="184"/>
      <c r="GB958" s="184"/>
      <c r="GC958" s="184"/>
      <c r="GD958" s="184"/>
      <c r="GE958" s="184"/>
      <c r="GF958" s="184"/>
      <c r="GG958" s="184"/>
      <c r="GH958" s="184"/>
      <c r="GI958" s="184"/>
      <c r="GJ958" s="184"/>
      <c r="GK958" s="184"/>
      <c r="GL958" s="184"/>
      <c r="GM958" s="184"/>
      <c r="GN958" s="184"/>
      <c r="GO958" s="184"/>
      <c r="GP958" s="184"/>
      <c r="GQ958" s="184"/>
      <c r="GR958" s="184"/>
      <c r="GS958" s="184"/>
      <c r="GT958" s="184"/>
      <c r="GU958" s="184"/>
      <c r="GV958" s="184"/>
      <c r="GW958" s="184"/>
      <c r="GX958" s="184"/>
      <c r="GY958" s="184"/>
      <c r="GZ958" s="184"/>
      <c r="HA958" s="184"/>
      <c r="HB958" s="184"/>
      <c r="HC958" s="184"/>
      <c r="HD958" s="184"/>
      <c r="HE958" s="184"/>
      <c r="HF958" s="184"/>
      <c r="HG958" s="184"/>
      <c r="HH958" s="184"/>
      <c r="HI958" s="184"/>
      <c r="HJ958" s="184"/>
      <c r="HK958" s="578"/>
      <c r="HL958" s="185"/>
    </row>
    <row r="959" spans="1:220">
      <c r="A959" s="284"/>
      <c r="B959" s="285"/>
      <c r="C959" s="286"/>
      <c r="D959" s="287"/>
      <c r="E959" s="288"/>
      <c r="F959" s="289"/>
      <c r="G959" s="289"/>
      <c r="H959" s="289"/>
      <c r="I959" s="289"/>
      <c r="J959" s="289"/>
      <c r="K959" s="289"/>
      <c r="L959" s="289"/>
      <c r="M959" s="572"/>
      <c r="N959" s="572"/>
      <c r="O959" s="572"/>
      <c r="P959" s="572"/>
      <c r="Q959" s="572"/>
      <c r="R959" s="572"/>
      <c r="S959" s="184"/>
      <c r="T959" s="184"/>
      <c r="U959" s="184"/>
      <c r="V959" s="184"/>
      <c r="W959" s="184"/>
      <c r="X959" s="184"/>
      <c r="Y959" s="184"/>
      <c r="Z959" s="184"/>
      <c r="AA959" s="184"/>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c r="BD959" s="184"/>
      <c r="BE959" s="184"/>
      <c r="BF959" s="184"/>
      <c r="BG959" s="184"/>
      <c r="BH959" s="184"/>
      <c r="BI959" s="184"/>
      <c r="BJ959" s="184"/>
      <c r="BK959" s="184"/>
      <c r="BL959" s="184"/>
      <c r="BM959" s="184"/>
      <c r="BN959" s="184"/>
      <c r="BO959" s="184"/>
      <c r="BP959" s="184"/>
      <c r="BQ959" s="184"/>
      <c r="BR959" s="184"/>
      <c r="BS959" s="184"/>
      <c r="BT959" s="184"/>
      <c r="BU959" s="184"/>
      <c r="BV959" s="184"/>
      <c r="BW959" s="184"/>
      <c r="BX959" s="184"/>
      <c r="BY959" s="184"/>
      <c r="BZ959" s="184"/>
      <c r="CA959" s="184"/>
      <c r="CB959" s="184"/>
      <c r="CC959" s="184"/>
      <c r="CD959" s="184"/>
      <c r="CE959" s="184"/>
      <c r="CF959" s="184"/>
      <c r="CG959" s="184"/>
      <c r="CH959" s="184"/>
      <c r="CI959" s="184"/>
      <c r="CJ959" s="184"/>
      <c r="CK959" s="184"/>
      <c r="CL959" s="184"/>
      <c r="CM959" s="184"/>
      <c r="CN959" s="184"/>
      <c r="CO959" s="184"/>
      <c r="CP959" s="184"/>
      <c r="CQ959" s="184"/>
      <c r="CR959" s="184"/>
      <c r="CS959" s="184"/>
      <c r="CT959" s="184"/>
      <c r="CU959" s="184"/>
      <c r="CV959" s="184"/>
      <c r="CW959" s="184"/>
      <c r="CX959" s="184"/>
      <c r="CY959" s="184"/>
      <c r="CZ959" s="184"/>
      <c r="DA959" s="184"/>
      <c r="DB959" s="184"/>
      <c r="DC959" s="184"/>
      <c r="DD959" s="184"/>
      <c r="DE959" s="184"/>
      <c r="DF959" s="184"/>
      <c r="DG959" s="184"/>
      <c r="DH959" s="184"/>
      <c r="DI959" s="184"/>
      <c r="DJ959" s="184"/>
      <c r="DK959" s="184"/>
      <c r="DL959" s="184"/>
      <c r="DM959" s="184"/>
      <c r="DN959" s="184"/>
      <c r="DO959" s="184"/>
      <c r="DP959" s="184"/>
      <c r="DQ959" s="184"/>
      <c r="DR959" s="184"/>
      <c r="DS959" s="184"/>
      <c r="DT959" s="184"/>
      <c r="DU959" s="184"/>
      <c r="DV959" s="184"/>
      <c r="DW959" s="184"/>
      <c r="DX959" s="184"/>
      <c r="DY959" s="184"/>
      <c r="DZ959" s="184"/>
      <c r="EA959" s="184"/>
      <c r="EB959" s="184"/>
      <c r="EC959" s="184"/>
      <c r="ED959" s="184"/>
      <c r="EE959" s="184"/>
      <c r="EF959" s="184"/>
      <c r="EG959" s="184"/>
      <c r="EH959" s="184"/>
      <c r="EI959" s="184"/>
      <c r="EJ959" s="184"/>
      <c r="EK959" s="184"/>
      <c r="EL959" s="184"/>
      <c r="EM959" s="184"/>
      <c r="EN959" s="184"/>
      <c r="EO959" s="184"/>
      <c r="EP959" s="184"/>
      <c r="EQ959" s="184"/>
      <c r="ER959" s="184"/>
      <c r="ES959" s="184"/>
      <c r="ET959" s="184"/>
      <c r="EU959" s="184"/>
      <c r="EV959" s="184"/>
      <c r="EW959" s="184"/>
      <c r="EX959" s="184"/>
      <c r="EY959" s="184"/>
      <c r="EZ959" s="184"/>
      <c r="FA959" s="184"/>
      <c r="FB959" s="184"/>
      <c r="FC959" s="184"/>
      <c r="FD959" s="184"/>
      <c r="FE959" s="184"/>
      <c r="FF959" s="184"/>
      <c r="FG959" s="184"/>
      <c r="FH959" s="184"/>
      <c r="FI959" s="184"/>
      <c r="FJ959" s="184"/>
      <c r="FK959" s="184"/>
      <c r="FL959" s="184"/>
      <c r="FM959" s="184"/>
      <c r="FN959" s="184"/>
      <c r="FO959" s="184"/>
      <c r="FP959" s="184"/>
      <c r="FQ959" s="184"/>
      <c r="FR959" s="184"/>
      <c r="FS959" s="184"/>
      <c r="FT959" s="184"/>
      <c r="FU959" s="184"/>
      <c r="FV959" s="184"/>
      <c r="FW959" s="184"/>
      <c r="FX959" s="184"/>
      <c r="FY959" s="184"/>
      <c r="FZ959" s="184"/>
      <c r="GA959" s="184"/>
      <c r="GB959" s="184"/>
      <c r="GC959" s="184"/>
      <c r="GD959" s="184"/>
      <c r="GE959" s="184"/>
      <c r="GF959" s="184"/>
      <c r="GG959" s="184"/>
      <c r="GH959" s="184"/>
      <c r="GI959" s="184"/>
      <c r="GJ959" s="184"/>
      <c r="GK959" s="184"/>
      <c r="GL959" s="184"/>
      <c r="GM959" s="184"/>
      <c r="GN959" s="184"/>
      <c r="GO959" s="184"/>
      <c r="GP959" s="184"/>
      <c r="GQ959" s="184"/>
      <c r="GR959" s="184"/>
      <c r="GS959" s="184"/>
      <c r="GT959" s="184"/>
      <c r="GU959" s="184"/>
      <c r="GV959" s="184"/>
      <c r="GW959" s="184"/>
      <c r="GX959" s="184"/>
      <c r="GY959" s="184"/>
      <c r="GZ959" s="184"/>
      <c r="HA959" s="184"/>
      <c r="HB959" s="184"/>
      <c r="HC959" s="184"/>
      <c r="HD959" s="184"/>
      <c r="HE959" s="184"/>
      <c r="HF959" s="184"/>
      <c r="HG959" s="184"/>
      <c r="HH959" s="184"/>
      <c r="HI959" s="184"/>
      <c r="HJ959" s="184"/>
      <c r="HK959" s="578"/>
      <c r="HL959" s="185"/>
    </row>
    <row r="960" spans="1:220">
      <c r="A960" s="284"/>
      <c r="B960" s="285"/>
      <c r="C960" s="286"/>
      <c r="D960" s="287"/>
      <c r="E960" s="288"/>
      <c r="F960" s="289"/>
      <c r="G960" s="289"/>
      <c r="H960" s="289"/>
      <c r="I960" s="289"/>
      <c r="J960" s="289"/>
      <c r="K960" s="289"/>
      <c r="L960" s="289"/>
      <c r="M960" s="572"/>
      <c r="N960" s="572"/>
      <c r="O960" s="572"/>
      <c r="P960" s="572"/>
      <c r="Q960" s="572"/>
      <c r="R960" s="572"/>
      <c r="S960" s="184"/>
      <c r="T960" s="184"/>
      <c r="U960" s="184"/>
      <c r="V960" s="184"/>
      <c r="W960" s="184"/>
      <c r="X960" s="184"/>
      <c r="Y960" s="184"/>
      <c r="Z960" s="184"/>
      <c r="AA960" s="184"/>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c r="BD960" s="184"/>
      <c r="BE960" s="184"/>
      <c r="BF960" s="184"/>
      <c r="BG960" s="184"/>
      <c r="BH960" s="184"/>
      <c r="BI960" s="184"/>
      <c r="BJ960" s="184"/>
      <c r="BK960" s="184"/>
      <c r="BL960" s="184"/>
      <c r="BM960" s="184"/>
      <c r="BN960" s="184"/>
      <c r="BO960" s="184"/>
      <c r="BP960" s="184"/>
      <c r="BQ960" s="184"/>
      <c r="BR960" s="184"/>
      <c r="BS960" s="184"/>
      <c r="BT960" s="184"/>
      <c r="BU960" s="184"/>
      <c r="BV960" s="184"/>
      <c r="BW960" s="184"/>
      <c r="BX960" s="184"/>
      <c r="BY960" s="184"/>
      <c r="BZ960" s="184"/>
      <c r="CA960" s="184"/>
      <c r="CB960" s="184"/>
      <c r="CC960" s="184"/>
      <c r="CD960" s="184"/>
      <c r="CE960" s="184"/>
      <c r="CF960" s="184"/>
      <c r="CG960" s="184"/>
      <c r="CH960" s="184"/>
      <c r="CI960" s="184"/>
      <c r="CJ960" s="184"/>
      <c r="CK960" s="184"/>
      <c r="CL960" s="184"/>
      <c r="CM960" s="184"/>
      <c r="CN960" s="184"/>
      <c r="CO960" s="184"/>
      <c r="CP960" s="184"/>
      <c r="CQ960" s="184"/>
      <c r="CR960" s="184"/>
      <c r="CS960" s="184"/>
      <c r="CT960" s="184"/>
      <c r="CU960" s="184"/>
      <c r="CV960" s="184"/>
      <c r="CW960" s="184"/>
      <c r="CX960" s="184"/>
      <c r="CY960" s="184"/>
      <c r="CZ960" s="184"/>
      <c r="DA960" s="184"/>
      <c r="DB960" s="184"/>
      <c r="DC960" s="184"/>
      <c r="DD960" s="184"/>
      <c r="DE960" s="184"/>
      <c r="DF960" s="184"/>
      <c r="DG960" s="184"/>
      <c r="DH960" s="184"/>
      <c r="DI960" s="184"/>
      <c r="DJ960" s="184"/>
      <c r="DK960" s="184"/>
      <c r="DL960" s="184"/>
      <c r="DM960" s="184"/>
      <c r="DN960" s="184"/>
      <c r="DO960" s="184"/>
      <c r="DP960" s="184"/>
      <c r="DQ960" s="184"/>
      <c r="DR960" s="184"/>
      <c r="DS960" s="184"/>
      <c r="DT960" s="184"/>
      <c r="DU960" s="184"/>
      <c r="DV960" s="184"/>
      <c r="DW960" s="184"/>
      <c r="DX960" s="184"/>
      <c r="DY960" s="184"/>
      <c r="DZ960" s="184"/>
      <c r="EA960" s="184"/>
      <c r="EB960" s="184"/>
      <c r="EC960" s="184"/>
      <c r="ED960" s="184"/>
      <c r="EE960" s="184"/>
      <c r="EF960" s="184"/>
      <c r="EG960" s="184"/>
      <c r="EH960" s="184"/>
      <c r="EI960" s="184"/>
      <c r="EJ960" s="184"/>
      <c r="EK960" s="184"/>
      <c r="EL960" s="184"/>
      <c r="EM960" s="184"/>
      <c r="EN960" s="184"/>
      <c r="EO960" s="184"/>
      <c r="EP960" s="184"/>
      <c r="EQ960" s="184"/>
      <c r="ER960" s="184"/>
      <c r="ES960" s="184"/>
      <c r="ET960" s="184"/>
      <c r="EU960" s="184"/>
      <c r="EV960" s="184"/>
      <c r="EW960" s="184"/>
      <c r="EX960" s="184"/>
      <c r="EY960" s="184"/>
      <c r="EZ960" s="184"/>
      <c r="FA960" s="184"/>
      <c r="FB960" s="184"/>
      <c r="FC960" s="184"/>
      <c r="FD960" s="184"/>
      <c r="FE960" s="184"/>
      <c r="FF960" s="184"/>
      <c r="FG960" s="184"/>
      <c r="FH960" s="184"/>
      <c r="FI960" s="184"/>
      <c r="FJ960" s="184"/>
      <c r="FK960" s="184"/>
      <c r="FL960" s="184"/>
      <c r="FM960" s="184"/>
      <c r="FN960" s="184"/>
      <c r="FO960" s="184"/>
      <c r="FP960" s="184"/>
      <c r="FQ960" s="184"/>
      <c r="FR960" s="184"/>
      <c r="FS960" s="184"/>
      <c r="FT960" s="184"/>
      <c r="FU960" s="184"/>
      <c r="FV960" s="184"/>
      <c r="FW960" s="184"/>
      <c r="FX960" s="184"/>
      <c r="FY960" s="184"/>
      <c r="FZ960" s="184"/>
      <c r="GA960" s="184"/>
      <c r="GB960" s="184"/>
      <c r="GC960" s="184"/>
      <c r="GD960" s="184"/>
      <c r="GE960" s="184"/>
      <c r="GF960" s="184"/>
      <c r="GG960" s="184"/>
      <c r="GH960" s="184"/>
      <c r="GI960" s="184"/>
      <c r="GJ960" s="184"/>
      <c r="GK960" s="184"/>
      <c r="GL960" s="184"/>
      <c r="GM960" s="184"/>
      <c r="GN960" s="184"/>
      <c r="GO960" s="184"/>
      <c r="GP960" s="184"/>
      <c r="GQ960" s="184"/>
      <c r="GR960" s="184"/>
      <c r="GS960" s="184"/>
      <c r="GT960" s="184"/>
      <c r="GU960" s="184"/>
      <c r="GV960" s="184"/>
      <c r="GW960" s="184"/>
      <c r="GX960" s="184"/>
      <c r="GY960" s="184"/>
      <c r="GZ960" s="184"/>
      <c r="HA960" s="184"/>
      <c r="HB960" s="184"/>
      <c r="HC960" s="184"/>
      <c r="HD960" s="184"/>
      <c r="HE960" s="184"/>
      <c r="HF960" s="184"/>
      <c r="HG960" s="184"/>
      <c r="HH960" s="184"/>
      <c r="HI960" s="184"/>
      <c r="HJ960" s="184"/>
      <c r="HK960" s="578"/>
      <c r="HL960" s="185"/>
    </row>
    <row r="961" spans="1:220">
      <c r="A961" s="284"/>
      <c r="B961" s="285"/>
      <c r="C961" s="286"/>
      <c r="D961" s="287"/>
      <c r="E961" s="288"/>
      <c r="F961" s="289"/>
      <c r="G961" s="289"/>
      <c r="H961" s="289"/>
      <c r="I961" s="289"/>
      <c r="J961" s="289"/>
      <c r="K961" s="289"/>
      <c r="L961" s="289"/>
      <c r="M961" s="572"/>
      <c r="N961" s="572"/>
      <c r="O961" s="572"/>
      <c r="P961" s="572"/>
      <c r="Q961" s="572"/>
      <c r="R961" s="572"/>
      <c r="S961" s="184"/>
      <c r="T961" s="184"/>
      <c r="U961" s="184"/>
      <c r="V961" s="184"/>
      <c r="W961" s="184"/>
      <c r="X961" s="184"/>
      <c r="Y961" s="184"/>
      <c r="Z961" s="184"/>
      <c r="AA961" s="184"/>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c r="BD961" s="184"/>
      <c r="BE961" s="184"/>
      <c r="BF961" s="184"/>
      <c r="BG961" s="184"/>
      <c r="BH961" s="184"/>
      <c r="BI961" s="184"/>
      <c r="BJ961" s="184"/>
      <c r="BK961" s="184"/>
      <c r="BL961" s="184"/>
      <c r="BM961" s="184"/>
      <c r="BN961" s="184"/>
      <c r="BO961" s="184"/>
      <c r="BP961" s="184"/>
      <c r="BQ961" s="184"/>
      <c r="BR961" s="184"/>
      <c r="BS961" s="184"/>
      <c r="BT961" s="184"/>
      <c r="BU961" s="184"/>
      <c r="BV961" s="184"/>
      <c r="BW961" s="184"/>
      <c r="BX961" s="184"/>
      <c r="BY961" s="184"/>
      <c r="BZ961" s="184"/>
      <c r="CA961" s="184"/>
      <c r="CB961" s="184"/>
      <c r="CC961" s="184"/>
      <c r="CD961" s="184"/>
      <c r="CE961" s="184"/>
      <c r="CF961" s="184"/>
      <c r="CG961" s="184"/>
      <c r="CH961" s="184"/>
      <c r="CI961" s="184"/>
      <c r="CJ961" s="184"/>
      <c r="CK961" s="184"/>
      <c r="CL961" s="184"/>
      <c r="CM961" s="184"/>
      <c r="CN961" s="184"/>
      <c r="CO961" s="184"/>
      <c r="CP961" s="184"/>
      <c r="CQ961" s="184"/>
      <c r="CR961" s="184"/>
      <c r="CS961" s="184"/>
      <c r="CT961" s="184"/>
      <c r="CU961" s="184"/>
      <c r="CV961" s="184"/>
      <c r="CW961" s="184"/>
      <c r="CX961" s="184"/>
      <c r="CY961" s="184"/>
      <c r="CZ961" s="184"/>
      <c r="DA961" s="184"/>
      <c r="DB961" s="184"/>
      <c r="DC961" s="184"/>
      <c r="DD961" s="184"/>
      <c r="DE961" s="184"/>
      <c r="DF961" s="184"/>
      <c r="DG961" s="184"/>
      <c r="DH961" s="184"/>
      <c r="DI961" s="184"/>
      <c r="DJ961" s="184"/>
      <c r="DK961" s="184"/>
      <c r="DL961" s="184"/>
      <c r="DM961" s="184"/>
      <c r="DN961" s="184"/>
      <c r="DO961" s="184"/>
      <c r="DP961" s="184"/>
      <c r="DQ961" s="184"/>
      <c r="DR961" s="184"/>
      <c r="DS961" s="184"/>
      <c r="DT961" s="184"/>
      <c r="DU961" s="184"/>
      <c r="DV961" s="184"/>
      <c r="DW961" s="184"/>
      <c r="DX961" s="184"/>
      <c r="DY961" s="184"/>
      <c r="DZ961" s="184"/>
      <c r="EA961" s="184"/>
      <c r="EB961" s="184"/>
      <c r="EC961" s="184"/>
      <c r="ED961" s="184"/>
      <c r="EE961" s="184"/>
      <c r="EF961" s="184"/>
      <c r="EG961" s="184"/>
      <c r="EH961" s="184"/>
      <c r="EI961" s="184"/>
      <c r="EJ961" s="184"/>
      <c r="EK961" s="184"/>
      <c r="EL961" s="184"/>
      <c r="EM961" s="184"/>
      <c r="EN961" s="184"/>
      <c r="EO961" s="184"/>
      <c r="EP961" s="184"/>
      <c r="EQ961" s="184"/>
      <c r="ER961" s="184"/>
      <c r="ES961" s="184"/>
      <c r="ET961" s="184"/>
      <c r="EU961" s="184"/>
      <c r="EV961" s="184"/>
      <c r="EW961" s="184"/>
      <c r="EX961" s="184"/>
      <c r="EY961" s="184"/>
      <c r="EZ961" s="184"/>
      <c r="FA961" s="184"/>
      <c r="FB961" s="184"/>
      <c r="FC961" s="184"/>
      <c r="FD961" s="184"/>
      <c r="FE961" s="184"/>
      <c r="FF961" s="184"/>
      <c r="FG961" s="184"/>
      <c r="FH961" s="184"/>
      <c r="FI961" s="184"/>
      <c r="FJ961" s="184"/>
      <c r="FK961" s="184"/>
      <c r="FL961" s="184"/>
      <c r="FM961" s="184"/>
      <c r="FN961" s="184"/>
      <c r="FO961" s="184"/>
      <c r="FP961" s="184"/>
      <c r="FQ961" s="184"/>
      <c r="FR961" s="184"/>
      <c r="FS961" s="184"/>
      <c r="FT961" s="184"/>
      <c r="FU961" s="184"/>
      <c r="FV961" s="184"/>
      <c r="FW961" s="184"/>
      <c r="FX961" s="184"/>
      <c r="FY961" s="184"/>
      <c r="FZ961" s="184"/>
      <c r="GA961" s="184"/>
      <c r="GB961" s="184"/>
      <c r="GC961" s="184"/>
      <c r="GD961" s="184"/>
      <c r="GE961" s="184"/>
      <c r="GF961" s="184"/>
      <c r="GG961" s="184"/>
      <c r="GH961" s="184"/>
      <c r="GI961" s="184"/>
      <c r="GJ961" s="184"/>
      <c r="GK961" s="184"/>
      <c r="GL961" s="184"/>
      <c r="GM961" s="184"/>
      <c r="GN961" s="184"/>
      <c r="GO961" s="184"/>
      <c r="GP961" s="184"/>
      <c r="GQ961" s="184"/>
      <c r="GR961" s="184"/>
      <c r="GS961" s="184"/>
      <c r="GT961" s="184"/>
      <c r="GU961" s="184"/>
      <c r="GV961" s="184"/>
      <c r="GW961" s="184"/>
      <c r="GX961" s="184"/>
      <c r="GY961" s="184"/>
      <c r="GZ961" s="184"/>
      <c r="HA961" s="184"/>
      <c r="HB961" s="184"/>
      <c r="HC961" s="184"/>
      <c r="HD961" s="184"/>
      <c r="HE961" s="184"/>
      <c r="HF961" s="184"/>
      <c r="HG961" s="184"/>
      <c r="HH961" s="184"/>
      <c r="HI961" s="184"/>
      <c r="HJ961" s="184"/>
      <c r="HK961" s="578"/>
      <c r="HL961" s="185"/>
    </row>
    <row r="962" spans="1:220">
      <c r="A962" s="284"/>
      <c r="B962" s="285"/>
      <c r="C962" s="286"/>
      <c r="D962" s="287"/>
      <c r="E962" s="288"/>
      <c r="F962" s="289"/>
      <c r="G962" s="289"/>
      <c r="H962" s="289"/>
      <c r="I962" s="289"/>
      <c r="J962" s="289"/>
      <c r="K962" s="289"/>
      <c r="L962" s="289"/>
      <c r="M962" s="572"/>
      <c r="N962" s="572"/>
      <c r="O962" s="572"/>
      <c r="P962" s="572"/>
      <c r="Q962" s="572"/>
      <c r="R962" s="572"/>
      <c r="S962" s="184"/>
      <c r="T962" s="184"/>
      <c r="U962" s="184"/>
      <c r="V962" s="184"/>
      <c r="W962" s="184"/>
      <c r="X962" s="184"/>
      <c r="Y962" s="184"/>
      <c r="Z962" s="184"/>
      <c r="AA962" s="184"/>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c r="BD962" s="184"/>
      <c r="BE962" s="184"/>
      <c r="BF962" s="184"/>
      <c r="BG962" s="184"/>
      <c r="BH962" s="184"/>
      <c r="BI962" s="184"/>
      <c r="BJ962" s="184"/>
      <c r="BK962" s="184"/>
      <c r="BL962" s="184"/>
      <c r="BM962" s="184"/>
      <c r="BN962" s="184"/>
      <c r="BO962" s="184"/>
      <c r="BP962" s="184"/>
      <c r="BQ962" s="184"/>
      <c r="BR962" s="184"/>
      <c r="BS962" s="184"/>
      <c r="BT962" s="184"/>
      <c r="BU962" s="184"/>
      <c r="BV962" s="184"/>
      <c r="BW962" s="184"/>
      <c r="BX962" s="184"/>
      <c r="BY962" s="184"/>
      <c r="BZ962" s="184"/>
      <c r="CA962" s="184"/>
      <c r="CB962" s="184"/>
      <c r="CC962" s="184"/>
      <c r="CD962" s="184"/>
      <c r="CE962" s="184"/>
      <c r="CF962" s="184"/>
      <c r="CG962" s="184"/>
      <c r="CH962" s="184"/>
      <c r="CI962" s="184"/>
      <c r="CJ962" s="184"/>
      <c r="CK962" s="184"/>
      <c r="CL962" s="184"/>
      <c r="CM962" s="184"/>
      <c r="CN962" s="184"/>
      <c r="CO962" s="184"/>
      <c r="CP962" s="184"/>
      <c r="CQ962" s="184"/>
      <c r="CR962" s="184"/>
      <c r="CS962" s="184"/>
      <c r="CT962" s="184"/>
      <c r="CU962" s="184"/>
      <c r="CV962" s="184"/>
      <c r="CW962" s="184"/>
      <c r="CX962" s="184"/>
      <c r="CY962" s="184"/>
      <c r="CZ962" s="184"/>
      <c r="DA962" s="184"/>
      <c r="DB962" s="184"/>
      <c r="DC962" s="184"/>
      <c r="DD962" s="184"/>
      <c r="DE962" s="184"/>
      <c r="DF962" s="184"/>
      <c r="DG962" s="184"/>
      <c r="DH962" s="184"/>
      <c r="DI962" s="184"/>
      <c r="DJ962" s="184"/>
      <c r="DK962" s="184"/>
      <c r="DL962" s="184"/>
      <c r="DM962" s="184"/>
      <c r="DN962" s="184"/>
      <c r="DO962" s="184"/>
      <c r="DP962" s="184"/>
      <c r="DQ962" s="184"/>
      <c r="DR962" s="184"/>
      <c r="DS962" s="184"/>
      <c r="DT962" s="184"/>
      <c r="DU962" s="184"/>
      <c r="DV962" s="184"/>
      <c r="DW962" s="184"/>
      <c r="DX962" s="184"/>
      <c r="DY962" s="184"/>
      <c r="DZ962" s="184"/>
      <c r="EA962" s="184"/>
      <c r="EB962" s="184"/>
      <c r="EC962" s="184"/>
      <c r="ED962" s="184"/>
      <c r="EE962" s="184"/>
      <c r="EF962" s="184"/>
      <c r="EG962" s="184"/>
      <c r="EH962" s="184"/>
      <c r="EI962" s="184"/>
      <c r="EJ962" s="184"/>
      <c r="EK962" s="184"/>
      <c r="EL962" s="184"/>
      <c r="EM962" s="184"/>
      <c r="EN962" s="184"/>
      <c r="EO962" s="184"/>
      <c r="EP962" s="184"/>
      <c r="EQ962" s="184"/>
      <c r="ER962" s="184"/>
      <c r="ES962" s="184"/>
      <c r="ET962" s="184"/>
      <c r="EU962" s="184"/>
      <c r="EV962" s="184"/>
      <c r="EW962" s="184"/>
      <c r="EX962" s="184"/>
      <c r="EY962" s="184"/>
      <c r="EZ962" s="184"/>
      <c r="FA962" s="184"/>
      <c r="FB962" s="184"/>
      <c r="FC962" s="184"/>
      <c r="FD962" s="184"/>
      <c r="FE962" s="184"/>
      <c r="FF962" s="184"/>
      <c r="FG962" s="184"/>
      <c r="FH962" s="184"/>
      <c r="FI962" s="184"/>
      <c r="FJ962" s="184"/>
      <c r="FK962" s="184"/>
      <c r="FL962" s="184"/>
      <c r="FM962" s="184"/>
      <c r="FN962" s="184"/>
      <c r="FO962" s="184"/>
      <c r="FP962" s="184"/>
      <c r="FQ962" s="184"/>
      <c r="FR962" s="184"/>
      <c r="FS962" s="184"/>
      <c r="FT962" s="184"/>
      <c r="FU962" s="184"/>
      <c r="FV962" s="184"/>
      <c r="FW962" s="184"/>
      <c r="FX962" s="184"/>
      <c r="FY962" s="184"/>
      <c r="FZ962" s="184"/>
      <c r="GA962" s="184"/>
      <c r="GB962" s="184"/>
      <c r="GC962" s="184"/>
      <c r="GD962" s="184"/>
      <c r="GE962" s="184"/>
      <c r="GF962" s="184"/>
      <c r="GG962" s="184"/>
      <c r="GH962" s="184"/>
      <c r="GI962" s="184"/>
      <c r="GJ962" s="184"/>
      <c r="GK962" s="184"/>
      <c r="GL962" s="184"/>
      <c r="GM962" s="184"/>
      <c r="GN962" s="184"/>
      <c r="GO962" s="184"/>
      <c r="GP962" s="184"/>
      <c r="GQ962" s="184"/>
      <c r="GR962" s="184"/>
      <c r="GS962" s="184"/>
      <c r="GT962" s="184"/>
      <c r="GU962" s="184"/>
      <c r="GV962" s="184"/>
      <c r="GW962" s="184"/>
      <c r="GX962" s="184"/>
      <c r="GY962" s="184"/>
      <c r="GZ962" s="184"/>
      <c r="HA962" s="184"/>
      <c r="HB962" s="184"/>
      <c r="HC962" s="184"/>
      <c r="HD962" s="184"/>
      <c r="HE962" s="184"/>
      <c r="HF962" s="184"/>
      <c r="HG962" s="184"/>
      <c r="HH962" s="184"/>
      <c r="HI962" s="184"/>
      <c r="HJ962" s="184"/>
      <c r="HK962" s="578"/>
      <c r="HL962" s="185"/>
    </row>
    <row r="963" spans="1:220">
      <c r="A963" s="284"/>
      <c r="B963" s="285"/>
      <c r="C963" s="286"/>
      <c r="D963" s="287"/>
      <c r="E963" s="288"/>
      <c r="F963" s="289"/>
      <c r="G963" s="289"/>
      <c r="H963" s="289"/>
      <c r="I963" s="289"/>
      <c r="J963" s="289"/>
      <c r="K963" s="289"/>
      <c r="L963" s="289"/>
      <c r="M963" s="572"/>
      <c r="N963" s="572"/>
      <c r="O963" s="572"/>
      <c r="P963" s="572"/>
      <c r="Q963" s="572"/>
      <c r="R963" s="572"/>
      <c r="S963" s="184"/>
      <c r="T963" s="184"/>
      <c r="U963" s="184"/>
      <c r="V963" s="184"/>
      <c r="W963" s="184"/>
      <c r="X963" s="184"/>
      <c r="Y963" s="184"/>
      <c r="Z963" s="184"/>
      <c r="AA963" s="184"/>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c r="BD963" s="184"/>
      <c r="BE963" s="184"/>
      <c r="BF963" s="184"/>
      <c r="BG963" s="184"/>
      <c r="BH963" s="184"/>
      <c r="BI963" s="184"/>
      <c r="BJ963" s="184"/>
      <c r="BK963" s="184"/>
      <c r="BL963" s="184"/>
      <c r="BM963" s="184"/>
      <c r="BN963" s="184"/>
      <c r="BO963" s="184"/>
      <c r="BP963" s="184"/>
      <c r="BQ963" s="184"/>
      <c r="BR963" s="184"/>
      <c r="BS963" s="184"/>
      <c r="BT963" s="184"/>
      <c r="BU963" s="184"/>
      <c r="BV963" s="184"/>
      <c r="BW963" s="184"/>
      <c r="BX963" s="184"/>
      <c r="BY963" s="184"/>
      <c r="BZ963" s="184"/>
      <c r="CA963" s="184"/>
      <c r="CB963" s="184"/>
      <c r="CC963" s="184"/>
      <c r="CD963" s="184"/>
      <c r="CE963" s="184"/>
      <c r="CF963" s="184"/>
      <c r="CG963" s="184"/>
      <c r="CH963" s="184"/>
      <c r="CI963" s="184"/>
      <c r="CJ963" s="184"/>
      <c r="CK963" s="184"/>
      <c r="CL963" s="184"/>
      <c r="CM963" s="184"/>
      <c r="CN963" s="184"/>
      <c r="CO963" s="184"/>
      <c r="CP963" s="184"/>
      <c r="CQ963" s="184"/>
      <c r="CR963" s="184"/>
      <c r="CS963" s="184"/>
      <c r="CT963" s="184"/>
      <c r="CU963" s="184"/>
      <c r="CV963" s="184"/>
      <c r="CW963" s="184"/>
      <c r="CX963" s="184"/>
      <c r="CY963" s="184"/>
      <c r="CZ963" s="184"/>
      <c r="DA963" s="184"/>
      <c r="DB963" s="184"/>
      <c r="DC963" s="184"/>
      <c r="DD963" s="184"/>
      <c r="DE963" s="184"/>
      <c r="DF963" s="184"/>
      <c r="DG963" s="184"/>
      <c r="DH963" s="184"/>
      <c r="DI963" s="184"/>
      <c r="DJ963" s="184"/>
      <c r="DK963" s="184"/>
      <c r="DL963" s="184"/>
      <c r="DM963" s="184"/>
      <c r="DN963" s="184"/>
      <c r="DO963" s="184"/>
      <c r="DP963" s="184"/>
      <c r="DQ963" s="184"/>
      <c r="DR963" s="184"/>
      <c r="DS963" s="184"/>
      <c r="DT963" s="184"/>
      <c r="DU963" s="184"/>
      <c r="DV963" s="184"/>
      <c r="DW963" s="184"/>
      <c r="DX963" s="184"/>
      <c r="DY963" s="184"/>
      <c r="DZ963" s="184"/>
      <c r="EA963" s="184"/>
      <c r="EB963" s="184"/>
      <c r="EC963" s="184"/>
      <c r="ED963" s="184"/>
      <c r="EE963" s="184"/>
      <c r="EF963" s="184"/>
      <c r="EG963" s="184"/>
      <c r="EH963" s="184"/>
      <c r="EI963" s="184"/>
      <c r="EJ963" s="184"/>
      <c r="EK963" s="184"/>
      <c r="EL963" s="184"/>
      <c r="EM963" s="184"/>
      <c r="EN963" s="184"/>
      <c r="EO963" s="184"/>
      <c r="EP963" s="184"/>
      <c r="EQ963" s="184"/>
      <c r="ER963" s="184"/>
      <c r="ES963" s="184"/>
      <c r="ET963" s="184"/>
      <c r="EU963" s="184"/>
      <c r="EV963" s="184"/>
      <c r="EW963" s="184"/>
      <c r="EX963" s="184"/>
      <c r="EY963" s="184"/>
      <c r="EZ963" s="184"/>
      <c r="FA963" s="184"/>
      <c r="FB963" s="184"/>
      <c r="FC963" s="184"/>
      <c r="FD963" s="184"/>
      <c r="FE963" s="184"/>
      <c r="FF963" s="184"/>
      <c r="FG963" s="184"/>
      <c r="FH963" s="184"/>
      <c r="FI963" s="184"/>
      <c r="FJ963" s="184"/>
      <c r="FK963" s="184"/>
      <c r="FL963" s="184"/>
      <c r="FM963" s="184"/>
      <c r="FN963" s="184"/>
      <c r="FO963" s="184"/>
      <c r="FP963" s="184"/>
      <c r="FQ963" s="184"/>
      <c r="FR963" s="184"/>
      <c r="FS963" s="184"/>
      <c r="FT963" s="184"/>
      <c r="FU963" s="184"/>
      <c r="FV963" s="184"/>
      <c r="FW963" s="184"/>
      <c r="FX963" s="184"/>
      <c r="FY963" s="184"/>
      <c r="FZ963" s="184"/>
      <c r="GA963" s="184"/>
      <c r="GB963" s="184"/>
      <c r="GC963" s="184"/>
      <c r="GD963" s="184"/>
      <c r="GE963" s="184"/>
      <c r="GF963" s="184"/>
      <c r="GG963" s="184"/>
      <c r="GH963" s="184"/>
      <c r="GI963" s="184"/>
      <c r="GJ963" s="184"/>
      <c r="GK963" s="184"/>
      <c r="GL963" s="184"/>
      <c r="GM963" s="184"/>
      <c r="GN963" s="184"/>
      <c r="GO963" s="184"/>
      <c r="GP963" s="184"/>
      <c r="GQ963" s="184"/>
      <c r="GR963" s="184"/>
      <c r="GS963" s="184"/>
      <c r="GT963" s="184"/>
      <c r="GU963" s="184"/>
      <c r="GV963" s="184"/>
      <c r="GW963" s="184"/>
      <c r="GX963" s="184"/>
      <c r="GY963" s="184"/>
      <c r="GZ963" s="184"/>
      <c r="HA963" s="184"/>
      <c r="HB963" s="184"/>
      <c r="HC963" s="184"/>
      <c r="HD963" s="184"/>
      <c r="HE963" s="184"/>
      <c r="HF963" s="184"/>
      <c r="HG963" s="184"/>
      <c r="HH963" s="184"/>
      <c r="HI963" s="184"/>
      <c r="HJ963" s="184"/>
      <c r="HK963" s="578"/>
      <c r="HL963" s="185"/>
    </row>
    <row r="964" spans="1:220">
      <c r="B964" s="249"/>
    </row>
    <row r="965" spans="1:220">
      <c r="B965" s="249"/>
    </row>
    <row r="966" spans="1:220">
      <c r="B966" s="249"/>
    </row>
    <row r="967" spans="1:220">
      <c r="B967" s="249"/>
    </row>
    <row r="968" spans="1:220">
      <c r="B968" s="249"/>
    </row>
    <row r="969" spans="1:220">
      <c r="B969" s="249"/>
    </row>
    <row r="970" spans="1:220">
      <c r="B970" s="249"/>
    </row>
    <row r="971" spans="1:220">
      <c r="B971" s="249"/>
    </row>
    <row r="972" spans="1:220">
      <c r="B972" s="249"/>
    </row>
    <row r="973" spans="1:220">
      <c r="B973" s="249"/>
    </row>
    <row r="974" spans="1:220">
      <c r="B974" s="249"/>
    </row>
    <row r="975" spans="1:220">
      <c r="B975" s="249"/>
    </row>
    <row r="976" spans="1:220">
      <c r="B976" s="249"/>
    </row>
    <row r="977" spans="2:2">
      <c r="B977" s="249"/>
    </row>
    <row r="978" spans="2:2">
      <c r="B978" s="249"/>
    </row>
    <row r="979" spans="2:2">
      <c r="B979" s="249"/>
    </row>
    <row r="980" spans="2:2">
      <c r="B980" s="249"/>
    </row>
    <row r="981" spans="2:2">
      <c r="B981" s="249"/>
    </row>
    <row r="982" spans="2:2">
      <c r="B982" s="249"/>
    </row>
    <row r="983" spans="2:2">
      <c r="B983" s="249"/>
    </row>
    <row r="984" spans="2:2">
      <c r="B984" s="249"/>
    </row>
    <row r="985" spans="2:2">
      <c r="B985" s="249"/>
    </row>
    <row r="986" spans="2:2">
      <c r="B986" s="249"/>
    </row>
    <row r="987" spans="2:2">
      <c r="B987" s="249"/>
    </row>
    <row r="988" spans="2:2">
      <c r="B988" s="249"/>
    </row>
    <row r="989" spans="2:2">
      <c r="B989" s="249"/>
    </row>
    <row r="990" spans="2:2">
      <c r="B990" s="249"/>
    </row>
    <row r="991" spans="2:2">
      <c r="B991" s="249"/>
    </row>
    <row r="992" spans="2:2">
      <c r="B992" s="249"/>
    </row>
    <row r="993" spans="2:2">
      <c r="B993" s="249"/>
    </row>
    <row r="994" spans="2:2">
      <c r="B994" s="249"/>
    </row>
    <row r="995" spans="2:2">
      <c r="B995" s="249"/>
    </row>
    <row r="996" spans="2:2">
      <c r="B996" s="249"/>
    </row>
    <row r="997" spans="2:2">
      <c r="B997" s="249"/>
    </row>
    <row r="998" spans="2:2">
      <c r="B998" s="249"/>
    </row>
    <row r="999" spans="2:2">
      <c r="B999" s="249"/>
    </row>
    <row r="1000" spans="2:2">
      <c r="B1000" s="249"/>
    </row>
    <row r="1001" spans="2:2">
      <c r="B1001" s="249"/>
    </row>
    <row r="1002" spans="2:2">
      <c r="B1002" s="249"/>
    </row>
    <row r="1003" spans="2:2">
      <c r="B1003" s="249"/>
    </row>
    <row r="1004" spans="2:2">
      <c r="B1004" s="249"/>
    </row>
    <row r="1005" spans="2:2">
      <c r="B1005" s="249"/>
    </row>
    <row r="1006" spans="2:2">
      <c r="B1006" s="249"/>
    </row>
    <row r="1007" spans="2:2">
      <c r="B1007" s="249"/>
    </row>
    <row r="1008" spans="2:2">
      <c r="B1008" s="249"/>
    </row>
    <row r="1009" spans="2:2">
      <c r="B1009" s="249"/>
    </row>
    <row r="1010" spans="2:2">
      <c r="B1010" s="249"/>
    </row>
    <row r="1011" spans="2:2">
      <c r="B1011" s="249"/>
    </row>
    <row r="1012" spans="2:2">
      <c r="B1012" s="249"/>
    </row>
    <row r="1013" spans="2:2">
      <c r="B1013" s="249"/>
    </row>
    <row r="1014" spans="2:2">
      <c r="B1014" s="249"/>
    </row>
    <row r="1015" spans="2:2">
      <c r="B1015" s="249"/>
    </row>
    <row r="1016" spans="2:2">
      <c r="B1016" s="249"/>
    </row>
    <row r="1017" spans="2:2">
      <c r="B1017" s="249"/>
    </row>
    <row r="1018" spans="2:2">
      <c r="B1018" s="249"/>
    </row>
    <row r="1019" spans="2:2">
      <c r="B1019" s="249"/>
    </row>
    <row r="1020" spans="2:2">
      <c r="B1020" s="249"/>
    </row>
    <row r="1021" spans="2:2">
      <c r="B1021" s="249"/>
    </row>
    <row r="1022" spans="2:2">
      <c r="B1022" s="249"/>
    </row>
    <row r="1023" spans="2:2">
      <c r="B1023" s="249"/>
    </row>
    <row r="1024" spans="2:2">
      <c r="B1024" s="249"/>
    </row>
    <row r="1025" spans="2:2">
      <c r="B1025" s="249"/>
    </row>
    <row r="1026" spans="2:2">
      <c r="B1026" s="249"/>
    </row>
    <row r="1027" spans="2:2">
      <c r="B1027" s="249"/>
    </row>
    <row r="1028" spans="2:2">
      <c r="B1028" s="249"/>
    </row>
    <row r="1029" spans="2:2">
      <c r="B1029" s="249"/>
    </row>
    <row r="1030" spans="2:2">
      <c r="B1030" s="249"/>
    </row>
    <row r="1031" spans="2:2">
      <c r="B1031" s="249"/>
    </row>
    <row r="1032" spans="2:2">
      <c r="B1032" s="249"/>
    </row>
    <row r="1033" spans="2:2">
      <c r="B1033" s="249"/>
    </row>
    <row r="1034" spans="2:2">
      <c r="B1034" s="249"/>
    </row>
    <row r="1035" spans="2:2">
      <c r="B1035" s="249"/>
    </row>
    <row r="1036" spans="2:2">
      <c r="B1036" s="249"/>
    </row>
    <row r="1037" spans="2:2">
      <c r="B1037" s="249"/>
    </row>
    <row r="1038" spans="2:2">
      <c r="B1038" s="249"/>
    </row>
    <row r="1039" spans="2:2">
      <c r="B1039" s="249"/>
    </row>
    <row r="1040" spans="2:2">
      <c r="B1040" s="249"/>
    </row>
    <row r="1041" spans="2:2">
      <c r="B1041" s="249"/>
    </row>
    <row r="1042" spans="2:2">
      <c r="B1042" s="249"/>
    </row>
    <row r="1043" spans="2:2">
      <c r="B1043" s="249"/>
    </row>
    <row r="1044" spans="2:2">
      <c r="B1044" s="249"/>
    </row>
    <row r="1045" spans="2:2">
      <c r="B1045" s="249"/>
    </row>
    <row r="1046" spans="2:2">
      <c r="B1046" s="249"/>
    </row>
    <row r="1047" spans="2:2">
      <c r="B1047" s="249"/>
    </row>
    <row r="1048" spans="2:2">
      <c r="B1048" s="249"/>
    </row>
    <row r="1049" spans="2:2">
      <c r="B1049" s="249"/>
    </row>
    <row r="1050" spans="2:2">
      <c r="B1050" s="249"/>
    </row>
    <row r="1051" spans="2:2">
      <c r="B1051" s="249"/>
    </row>
    <row r="1052" spans="2:2">
      <c r="B1052" s="249"/>
    </row>
    <row r="1053" spans="2:2">
      <c r="B1053" s="249"/>
    </row>
    <row r="1054" spans="2:2">
      <c r="B1054" s="249"/>
    </row>
    <row r="1055" spans="2:2">
      <c r="B1055" s="249"/>
    </row>
    <row r="1056" spans="2:2">
      <c r="B1056" s="249"/>
    </row>
    <row r="1057" spans="2:2">
      <c r="B1057" s="249"/>
    </row>
    <row r="1058" spans="2:2">
      <c r="B1058" s="249"/>
    </row>
    <row r="1059" spans="2:2">
      <c r="B1059" s="249"/>
    </row>
    <row r="1060" spans="2:2">
      <c r="B1060" s="249"/>
    </row>
    <row r="1061" spans="2:2">
      <c r="B1061" s="249"/>
    </row>
    <row r="1062" spans="2:2">
      <c r="B1062" s="249"/>
    </row>
    <row r="1063" spans="2:2">
      <c r="B1063" s="249"/>
    </row>
    <row r="1064" spans="2:2">
      <c r="B1064" s="249"/>
    </row>
    <row r="1065" spans="2:2">
      <c r="B1065" s="249"/>
    </row>
    <row r="1066" spans="2:2">
      <c r="B1066" s="249"/>
    </row>
    <row r="1067" spans="2:2">
      <c r="B1067" s="249"/>
    </row>
    <row r="1068" spans="2:2">
      <c r="B1068" s="249"/>
    </row>
    <row r="1069" spans="2:2">
      <c r="B1069" s="249"/>
    </row>
    <row r="1070" spans="2:2">
      <c r="B1070" s="249"/>
    </row>
    <row r="1071" spans="2:2">
      <c r="B1071" s="249"/>
    </row>
    <row r="1072" spans="2:2">
      <c r="B1072" s="249"/>
    </row>
    <row r="1073" spans="2:2">
      <c r="B1073" s="249"/>
    </row>
    <row r="1074" spans="2:2">
      <c r="B1074" s="249"/>
    </row>
    <row r="1075" spans="2:2">
      <c r="B1075" s="249"/>
    </row>
    <row r="1076" spans="2:2">
      <c r="B1076" s="249"/>
    </row>
    <row r="1077" spans="2:2">
      <c r="B1077" s="249"/>
    </row>
    <row r="1078" spans="2:2">
      <c r="B1078" s="249"/>
    </row>
    <row r="1079" spans="2:2">
      <c r="B1079" s="249"/>
    </row>
    <row r="1080" spans="2:2">
      <c r="B1080" s="249"/>
    </row>
    <row r="1081" spans="2:2">
      <c r="B1081" s="249"/>
    </row>
    <row r="1082" spans="2:2">
      <c r="B1082" s="249"/>
    </row>
    <row r="1083" spans="2:2">
      <c r="B1083" s="249"/>
    </row>
    <row r="1084" spans="2:2">
      <c r="B1084" s="249"/>
    </row>
    <row r="1085" spans="2:2">
      <c r="B1085" s="249"/>
    </row>
    <row r="1086" spans="2:2">
      <c r="B1086" s="249"/>
    </row>
    <row r="1087" spans="2:2">
      <c r="B1087" s="249"/>
    </row>
    <row r="1088" spans="2:2">
      <c r="B1088" s="249"/>
    </row>
    <row r="1089" spans="2:2">
      <c r="B1089" s="249"/>
    </row>
    <row r="1090" spans="2:2">
      <c r="B1090" s="249"/>
    </row>
    <row r="1091" spans="2:2">
      <c r="B1091" s="249"/>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5" activePane="bottomLeft" state="frozen"/>
      <selection pane="bottomLeft" activeCell="B6428" sqref="B6428"/>
    </sheetView>
  </sheetViews>
  <sheetFormatPr defaultRowHeight="15"/>
  <cols>
    <col min="1" max="1" width="8.85546875" style="86" customWidth="1"/>
    <col min="2" max="2" width="86.140625" style="13" customWidth="1"/>
    <col min="3" max="3" width="8.140625" style="14" customWidth="1"/>
    <col min="4" max="4" width="13.5703125" style="342" customWidth="1"/>
    <col min="5" max="6" width="13.5703125" style="343" customWidth="1"/>
    <col min="7" max="16384" width="9.140625" style="88"/>
  </cols>
  <sheetData>
    <row r="1" spans="1:6" s="87" customFormat="1" ht="61.5" customHeight="1" thickBot="1">
      <c r="A1" s="186"/>
      <c r="B1" s="10"/>
      <c r="C1" s="187"/>
      <c r="D1" s="341"/>
      <c r="E1" s="341"/>
      <c r="F1" s="341"/>
    </row>
    <row r="2" spans="1:6" ht="15.75" thickBot="1">
      <c r="A2" s="804" t="s">
        <v>1086</v>
      </c>
      <c r="B2" s="806" t="s">
        <v>1259</v>
      </c>
      <c r="C2" s="808" t="s">
        <v>1088</v>
      </c>
      <c r="D2" s="809" t="s">
        <v>1087</v>
      </c>
      <c r="E2" s="810"/>
      <c r="F2" s="810"/>
    </row>
    <row r="3" spans="1:6" ht="30.75" thickBot="1">
      <c r="A3" s="805"/>
      <c r="B3" s="807"/>
      <c r="C3" s="807"/>
      <c r="D3" s="109" t="s">
        <v>1262</v>
      </c>
      <c r="E3" s="109" t="s">
        <v>1263</v>
      </c>
      <c r="F3" s="334" t="s">
        <v>1248</v>
      </c>
    </row>
    <row r="4" spans="1:6" s="312" customFormat="1">
      <c r="A4" s="335"/>
      <c r="B4" s="336" t="s">
        <v>12064</v>
      </c>
      <c r="C4" s="335"/>
      <c r="D4" s="335"/>
      <c r="E4" s="335"/>
      <c r="F4" s="335"/>
    </row>
    <row r="5" spans="1:6">
      <c r="A5" s="335"/>
      <c r="B5" s="337" t="s">
        <v>12065</v>
      </c>
      <c r="C5" s="335"/>
      <c r="D5" s="335"/>
      <c r="E5" s="335"/>
      <c r="F5" s="335"/>
    </row>
    <row r="6" spans="1:6">
      <c r="A6" s="338">
        <v>88238</v>
      </c>
      <c r="B6" s="339" t="s">
        <v>939</v>
      </c>
      <c r="C6" s="340" t="s">
        <v>1240</v>
      </c>
      <c r="D6" s="555">
        <v>6.6400000000000006</v>
      </c>
      <c r="E6" s="555">
        <v>13.14</v>
      </c>
      <c r="F6" s="555">
        <v>19.78</v>
      </c>
    </row>
    <row r="7" spans="1:6">
      <c r="A7" s="338">
        <v>88239</v>
      </c>
      <c r="B7" s="339" t="s">
        <v>940</v>
      </c>
      <c r="C7" s="340" t="s">
        <v>1240</v>
      </c>
      <c r="D7" s="555">
        <v>6.52</v>
      </c>
      <c r="E7" s="555">
        <v>14.71</v>
      </c>
      <c r="F7" s="555">
        <v>21.23</v>
      </c>
    </row>
    <row r="8" spans="1:6">
      <c r="A8" s="338">
        <v>88240</v>
      </c>
      <c r="B8" s="339" t="s">
        <v>941</v>
      </c>
      <c r="C8" s="340" t="s">
        <v>1240</v>
      </c>
      <c r="D8" s="555">
        <v>5.5799999999999983</v>
      </c>
      <c r="E8" s="555">
        <v>12.46</v>
      </c>
      <c r="F8" s="555">
        <v>18.04</v>
      </c>
    </row>
    <row r="9" spans="1:6">
      <c r="A9" s="338">
        <v>88241</v>
      </c>
      <c r="B9" s="339" t="s">
        <v>942</v>
      </c>
      <c r="C9" s="340" t="s">
        <v>1240</v>
      </c>
      <c r="D9" s="555">
        <v>6.6399999999999988</v>
      </c>
      <c r="E9" s="555">
        <v>14.26</v>
      </c>
      <c r="F9" s="555">
        <v>20.9</v>
      </c>
    </row>
    <row r="10" spans="1:6">
      <c r="A10" s="338">
        <v>88242</v>
      </c>
      <c r="B10" s="339" t="s">
        <v>943</v>
      </c>
      <c r="C10" s="340" t="s">
        <v>1240</v>
      </c>
      <c r="D10" s="555">
        <v>6.6399999999999988</v>
      </c>
      <c r="E10" s="555">
        <v>13.17</v>
      </c>
      <c r="F10" s="555">
        <v>19.809999999999999</v>
      </c>
    </row>
    <row r="11" spans="1:6">
      <c r="A11" s="338">
        <v>88243</v>
      </c>
      <c r="B11" s="339" t="s">
        <v>944</v>
      </c>
      <c r="C11" s="340" t="s">
        <v>1240</v>
      </c>
      <c r="D11" s="555">
        <v>6.5200000000000014</v>
      </c>
      <c r="E11" s="555">
        <v>14.26</v>
      </c>
      <c r="F11" s="555">
        <v>20.78</v>
      </c>
    </row>
    <row r="12" spans="1:6">
      <c r="A12" s="338">
        <v>88245</v>
      </c>
      <c r="B12" s="339" t="s">
        <v>945</v>
      </c>
      <c r="C12" s="340" t="s">
        <v>1240</v>
      </c>
      <c r="D12" s="555">
        <v>6.6400000000000006</v>
      </c>
      <c r="E12" s="555">
        <v>18.63</v>
      </c>
      <c r="F12" s="555">
        <v>25.27</v>
      </c>
    </row>
    <row r="13" spans="1:6">
      <c r="A13" s="338">
        <v>88246</v>
      </c>
      <c r="B13" s="339" t="s">
        <v>946</v>
      </c>
      <c r="C13" s="340" t="s">
        <v>1240</v>
      </c>
      <c r="D13" s="555">
        <v>5.5800000000000018</v>
      </c>
      <c r="E13" s="555">
        <v>17.27</v>
      </c>
      <c r="F13" s="555">
        <v>22.85</v>
      </c>
    </row>
    <row r="14" spans="1:6">
      <c r="A14" s="338">
        <v>88247</v>
      </c>
      <c r="B14" s="339" t="s">
        <v>947</v>
      </c>
      <c r="C14" s="340" t="s">
        <v>1240</v>
      </c>
      <c r="D14" s="555">
        <v>6.6600000000000019</v>
      </c>
      <c r="E14" s="555">
        <v>13.37</v>
      </c>
      <c r="F14" s="555">
        <v>20.03</v>
      </c>
    </row>
    <row r="15" spans="1:6">
      <c r="A15" s="338">
        <v>88248</v>
      </c>
      <c r="B15" s="339" t="s">
        <v>948</v>
      </c>
      <c r="C15" s="340" t="s">
        <v>1240</v>
      </c>
      <c r="D15" s="555">
        <v>6.0699999999999985</v>
      </c>
      <c r="E15" s="555">
        <v>13.26</v>
      </c>
      <c r="F15" s="555">
        <v>19.329999999999998</v>
      </c>
    </row>
    <row r="16" spans="1:6">
      <c r="A16" s="338">
        <v>88249</v>
      </c>
      <c r="B16" s="339" t="s">
        <v>949</v>
      </c>
      <c r="C16" s="340" t="s">
        <v>1240</v>
      </c>
      <c r="D16" s="555">
        <v>1.610000000000003</v>
      </c>
      <c r="E16" s="555">
        <v>23.24</v>
      </c>
      <c r="F16" s="555">
        <v>24.85</v>
      </c>
    </row>
    <row r="17" spans="1:6">
      <c r="A17" s="338">
        <v>88250</v>
      </c>
      <c r="B17" s="339" t="s">
        <v>950</v>
      </c>
      <c r="C17" s="340" t="s">
        <v>1240</v>
      </c>
      <c r="D17" s="555">
        <v>5.58</v>
      </c>
      <c r="E17" s="555">
        <v>12.4</v>
      </c>
      <c r="F17" s="555">
        <v>17.98</v>
      </c>
    </row>
    <row r="18" spans="1:6">
      <c r="A18" s="338">
        <v>88251</v>
      </c>
      <c r="B18" s="339" t="s">
        <v>951</v>
      </c>
      <c r="C18" s="340" t="s">
        <v>1240</v>
      </c>
      <c r="D18" s="555">
        <v>6.6399999999999988</v>
      </c>
      <c r="E18" s="555">
        <v>14.26</v>
      </c>
      <c r="F18" s="555">
        <v>20.9</v>
      </c>
    </row>
    <row r="19" spans="1:6">
      <c r="A19" s="338">
        <v>88252</v>
      </c>
      <c r="B19" s="339" t="s">
        <v>952</v>
      </c>
      <c r="C19" s="340" t="s">
        <v>1240</v>
      </c>
      <c r="D19" s="555">
        <v>6.52</v>
      </c>
      <c r="E19" s="555">
        <v>13.16</v>
      </c>
      <c r="F19" s="555">
        <v>19.68</v>
      </c>
    </row>
    <row r="20" spans="1:6">
      <c r="A20" s="338">
        <v>88253</v>
      </c>
      <c r="B20" s="339" t="s">
        <v>953</v>
      </c>
      <c r="C20" s="340" t="s">
        <v>1240</v>
      </c>
      <c r="D20" s="555">
        <v>1.5600000000000005</v>
      </c>
      <c r="E20" s="555">
        <v>7.59</v>
      </c>
      <c r="F20" s="555">
        <v>9.15</v>
      </c>
    </row>
    <row r="21" spans="1:6">
      <c r="A21" s="338">
        <v>88255</v>
      </c>
      <c r="B21" s="339" t="s">
        <v>954</v>
      </c>
      <c r="C21" s="340" t="s">
        <v>1240</v>
      </c>
      <c r="D21" s="555">
        <v>1.5399999999999991</v>
      </c>
      <c r="E21" s="555">
        <v>27.54</v>
      </c>
      <c r="F21" s="555">
        <v>29.08</v>
      </c>
    </row>
    <row r="22" spans="1:6">
      <c r="A22" s="338">
        <v>88256</v>
      </c>
      <c r="B22" s="339" t="s">
        <v>955</v>
      </c>
      <c r="C22" s="340" t="s">
        <v>1240</v>
      </c>
      <c r="D22" s="555">
        <v>6.6400000000000006</v>
      </c>
      <c r="E22" s="555">
        <v>18.68</v>
      </c>
      <c r="F22" s="555">
        <v>25.32</v>
      </c>
    </row>
    <row r="23" spans="1:6">
      <c r="A23" s="338">
        <v>88257</v>
      </c>
      <c r="B23" s="339" t="s">
        <v>956</v>
      </c>
      <c r="C23" s="340" t="s">
        <v>1240</v>
      </c>
      <c r="D23" s="555">
        <v>5.5800000000000018</v>
      </c>
      <c r="E23" s="555">
        <v>16.61</v>
      </c>
      <c r="F23" s="555">
        <v>22.19</v>
      </c>
    </row>
    <row r="24" spans="1:6">
      <c r="A24" s="338">
        <v>88258</v>
      </c>
      <c r="B24" s="339" t="s">
        <v>4551</v>
      </c>
      <c r="C24" s="340" t="s">
        <v>1240</v>
      </c>
      <c r="D24" s="555">
        <v>1.6100000000000012</v>
      </c>
      <c r="E24" s="555">
        <v>12.77</v>
      </c>
      <c r="F24" s="555">
        <v>14.38</v>
      </c>
    </row>
    <row r="25" spans="1:6">
      <c r="A25" s="338">
        <v>88260</v>
      </c>
      <c r="B25" s="339" t="s">
        <v>957</v>
      </c>
      <c r="C25" s="340" t="s">
        <v>1240</v>
      </c>
      <c r="D25" s="555">
        <v>6.6400000000000006</v>
      </c>
      <c r="E25" s="555">
        <v>15.82</v>
      </c>
      <c r="F25" s="555">
        <v>22.46</v>
      </c>
    </row>
    <row r="26" spans="1:6">
      <c r="A26" s="338">
        <v>88261</v>
      </c>
      <c r="B26" s="339" t="s">
        <v>958</v>
      </c>
      <c r="C26" s="340" t="s">
        <v>1240</v>
      </c>
      <c r="D26" s="555">
        <v>6.5200000000000014</v>
      </c>
      <c r="E26" s="555">
        <v>15.6</v>
      </c>
      <c r="F26" s="555">
        <v>22.12</v>
      </c>
    </row>
    <row r="27" spans="1:6">
      <c r="A27" s="338">
        <v>88262</v>
      </c>
      <c r="B27" s="339" t="s">
        <v>959</v>
      </c>
      <c r="C27" s="340" t="s">
        <v>1240</v>
      </c>
      <c r="D27" s="555">
        <v>6.52</v>
      </c>
      <c r="E27" s="555">
        <v>18.63</v>
      </c>
      <c r="F27" s="555">
        <v>25.15</v>
      </c>
    </row>
    <row r="28" spans="1:6">
      <c r="A28" s="338">
        <v>88263</v>
      </c>
      <c r="B28" s="339" t="s">
        <v>960</v>
      </c>
      <c r="C28" s="340" t="s">
        <v>1240</v>
      </c>
      <c r="D28" s="555">
        <v>5.5800000000000018</v>
      </c>
      <c r="E28" s="555">
        <v>12.2</v>
      </c>
      <c r="F28" s="555">
        <v>17.78</v>
      </c>
    </row>
    <row r="29" spans="1:6">
      <c r="A29" s="338">
        <v>88264</v>
      </c>
      <c r="B29" s="339" t="s">
        <v>961</v>
      </c>
      <c r="C29" s="340" t="s">
        <v>1240</v>
      </c>
      <c r="D29" s="555">
        <v>6.66</v>
      </c>
      <c r="E29" s="555">
        <v>19.010000000000002</v>
      </c>
      <c r="F29" s="555">
        <v>25.67</v>
      </c>
    </row>
    <row r="30" spans="1:6">
      <c r="A30" s="338">
        <v>88265</v>
      </c>
      <c r="B30" s="339" t="s">
        <v>962</v>
      </c>
      <c r="C30" s="340" t="s">
        <v>1240</v>
      </c>
      <c r="D30" s="555">
        <v>6.66</v>
      </c>
      <c r="E30" s="555">
        <v>19.25</v>
      </c>
      <c r="F30" s="555">
        <v>25.91</v>
      </c>
    </row>
    <row r="31" spans="1:6">
      <c r="A31" s="338">
        <v>88266</v>
      </c>
      <c r="B31" s="339" t="s">
        <v>963</v>
      </c>
      <c r="C31" s="340" t="s">
        <v>1240</v>
      </c>
      <c r="D31" s="555">
        <v>6.66</v>
      </c>
      <c r="E31" s="555">
        <v>23.97</v>
      </c>
      <c r="F31" s="555">
        <v>30.63</v>
      </c>
    </row>
    <row r="32" spans="1:6">
      <c r="A32" s="338">
        <v>88267</v>
      </c>
      <c r="B32" s="339" t="s">
        <v>964</v>
      </c>
      <c r="C32" s="340" t="s">
        <v>1240</v>
      </c>
      <c r="D32" s="555">
        <v>6.07</v>
      </c>
      <c r="E32" s="555">
        <v>18.72</v>
      </c>
      <c r="F32" s="555">
        <v>24.79</v>
      </c>
    </row>
    <row r="33" spans="1:6">
      <c r="A33" s="338">
        <v>88269</v>
      </c>
      <c r="B33" s="339" t="s">
        <v>965</v>
      </c>
      <c r="C33" s="340" t="s">
        <v>1240</v>
      </c>
      <c r="D33" s="555">
        <v>6.6400000000000006</v>
      </c>
      <c r="E33" s="555">
        <v>17.75</v>
      </c>
      <c r="F33" s="555">
        <v>24.39</v>
      </c>
    </row>
    <row r="34" spans="1:6">
      <c r="A34" s="338">
        <v>88270</v>
      </c>
      <c r="B34" s="339" t="s">
        <v>966</v>
      </c>
      <c r="C34" s="340" t="s">
        <v>1240</v>
      </c>
      <c r="D34" s="555">
        <v>6.6400000000000006</v>
      </c>
      <c r="E34" s="555">
        <v>18.77</v>
      </c>
      <c r="F34" s="555">
        <v>25.41</v>
      </c>
    </row>
    <row r="35" spans="1:6">
      <c r="A35" s="338">
        <v>88272</v>
      </c>
      <c r="B35" s="339" t="s">
        <v>967</v>
      </c>
      <c r="C35" s="340" t="s">
        <v>1240</v>
      </c>
      <c r="D35" s="555">
        <v>7.4599999999999991</v>
      </c>
      <c r="E35" s="555">
        <v>11.94</v>
      </c>
      <c r="F35" s="555">
        <v>19.399999999999999</v>
      </c>
    </row>
    <row r="36" spans="1:6">
      <c r="A36" s="338">
        <v>88273</v>
      </c>
      <c r="B36" s="339" t="s">
        <v>968</v>
      </c>
      <c r="C36" s="340" t="s">
        <v>1240</v>
      </c>
      <c r="D36" s="555">
        <v>6.52</v>
      </c>
      <c r="E36" s="555">
        <v>19.09</v>
      </c>
      <c r="F36" s="555">
        <v>25.61</v>
      </c>
    </row>
    <row r="37" spans="1:6">
      <c r="A37" s="338">
        <v>88274</v>
      </c>
      <c r="B37" s="339" t="s">
        <v>969</v>
      </c>
      <c r="C37" s="340" t="s">
        <v>1240</v>
      </c>
      <c r="D37" s="555">
        <v>6.6400000000000006</v>
      </c>
      <c r="E37" s="555">
        <v>21.22</v>
      </c>
      <c r="F37" s="555">
        <v>27.86</v>
      </c>
    </row>
    <row r="38" spans="1:6">
      <c r="A38" s="338">
        <v>88275</v>
      </c>
      <c r="B38" s="339" t="s">
        <v>12066</v>
      </c>
      <c r="C38" s="340" t="s">
        <v>1240</v>
      </c>
      <c r="D38" s="555">
        <v>5.5800000000000018</v>
      </c>
      <c r="E38" s="555">
        <v>21.63</v>
      </c>
      <c r="F38" s="555">
        <v>27.21</v>
      </c>
    </row>
    <row r="39" spans="1:6">
      <c r="A39" s="338">
        <v>88277</v>
      </c>
      <c r="B39" s="339" t="s">
        <v>970</v>
      </c>
      <c r="C39" s="340" t="s">
        <v>1240</v>
      </c>
      <c r="D39" s="555">
        <v>5.5799999999999983</v>
      </c>
      <c r="E39" s="555">
        <v>21.69</v>
      </c>
      <c r="F39" s="555">
        <v>27.27</v>
      </c>
    </row>
    <row r="40" spans="1:6">
      <c r="A40" s="338">
        <v>88278</v>
      </c>
      <c r="B40" s="339" t="s">
        <v>971</v>
      </c>
      <c r="C40" s="340" t="s">
        <v>1240</v>
      </c>
      <c r="D40" s="555">
        <v>5.5800000000000018</v>
      </c>
      <c r="E40" s="555">
        <v>17.54</v>
      </c>
      <c r="F40" s="555">
        <v>23.12</v>
      </c>
    </row>
    <row r="41" spans="1:6">
      <c r="A41" s="338">
        <v>88279</v>
      </c>
      <c r="B41" s="339" t="s">
        <v>12067</v>
      </c>
      <c r="C41" s="340" t="s">
        <v>1240</v>
      </c>
      <c r="D41" s="555">
        <v>6.66</v>
      </c>
      <c r="E41" s="555">
        <v>21.8</v>
      </c>
      <c r="F41" s="555">
        <v>28.46</v>
      </c>
    </row>
    <row r="42" spans="1:6">
      <c r="A42" s="338">
        <v>88281</v>
      </c>
      <c r="B42" s="339" t="s">
        <v>972</v>
      </c>
      <c r="C42" s="340" t="s">
        <v>1240</v>
      </c>
      <c r="D42" s="555">
        <v>5.5800000000000018</v>
      </c>
      <c r="E42" s="555">
        <v>14.79</v>
      </c>
      <c r="F42" s="555">
        <v>20.37</v>
      </c>
    </row>
    <row r="43" spans="1:6">
      <c r="A43" s="338">
        <v>88282</v>
      </c>
      <c r="B43" s="339" t="s">
        <v>973</v>
      </c>
      <c r="C43" s="340" t="s">
        <v>1240</v>
      </c>
      <c r="D43" s="555">
        <v>5.5799999999999983</v>
      </c>
      <c r="E43" s="555">
        <v>15.66</v>
      </c>
      <c r="F43" s="555">
        <v>21.24</v>
      </c>
    </row>
    <row r="44" spans="1:6">
      <c r="A44" s="338">
        <v>88283</v>
      </c>
      <c r="B44" s="339" t="s">
        <v>974</v>
      </c>
      <c r="C44" s="340" t="s">
        <v>1240</v>
      </c>
      <c r="D44" s="555">
        <v>5.5799999999999983</v>
      </c>
      <c r="E44" s="555">
        <v>20.92</v>
      </c>
      <c r="F44" s="555">
        <v>26.5</v>
      </c>
    </row>
    <row r="45" spans="1:6">
      <c r="A45" s="338">
        <v>88284</v>
      </c>
      <c r="B45" s="339" t="s">
        <v>12068</v>
      </c>
      <c r="C45" s="340" t="s">
        <v>1240</v>
      </c>
      <c r="D45" s="555">
        <v>5.5799999999999983</v>
      </c>
      <c r="E45" s="555">
        <v>17.07</v>
      </c>
      <c r="F45" s="555">
        <v>22.65</v>
      </c>
    </row>
    <row r="46" spans="1:6">
      <c r="A46" s="338">
        <v>88285</v>
      </c>
      <c r="B46" s="339" t="s">
        <v>975</v>
      </c>
      <c r="C46" s="340" t="s">
        <v>1240</v>
      </c>
      <c r="D46" s="555">
        <v>5.5800000000000018</v>
      </c>
      <c r="E46" s="555">
        <v>17.72</v>
      </c>
      <c r="F46" s="555">
        <v>23.3</v>
      </c>
    </row>
    <row r="47" spans="1:6">
      <c r="A47" s="338">
        <v>88286</v>
      </c>
      <c r="B47" s="339" t="s">
        <v>976</v>
      </c>
      <c r="C47" s="340" t="s">
        <v>1240</v>
      </c>
      <c r="D47" s="555">
        <v>5.5799999999999983</v>
      </c>
      <c r="E47" s="555">
        <v>18.350000000000001</v>
      </c>
      <c r="F47" s="555">
        <v>23.93</v>
      </c>
    </row>
    <row r="48" spans="1:6">
      <c r="A48" s="338">
        <v>88288</v>
      </c>
      <c r="B48" s="339" t="s">
        <v>1102</v>
      </c>
      <c r="C48" s="340" t="s">
        <v>1240</v>
      </c>
      <c r="D48" s="555">
        <v>1.5599999999999987</v>
      </c>
      <c r="E48" s="555">
        <v>9.5500000000000007</v>
      </c>
      <c r="F48" s="555">
        <v>11.11</v>
      </c>
    </row>
    <row r="49" spans="1:6">
      <c r="A49" s="338">
        <v>88291</v>
      </c>
      <c r="B49" s="339" t="s">
        <v>977</v>
      </c>
      <c r="C49" s="340" t="s">
        <v>1240</v>
      </c>
      <c r="D49" s="555">
        <v>5.58</v>
      </c>
      <c r="E49" s="555">
        <v>14.17</v>
      </c>
      <c r="F49" s="555">
        <v>19.75</v>
      </c>
    </row>
    <row r="50" spans="1:6">
      <c r="A50" s="338">
        <v>88292</v>
      </c>
      <c r="B50" s="339" t="s">
        <v>978</v>
      </c>
      <c r="C50" s="340" t="s">
        <v>1240</v>
      </c>
      <c r="D50" s="555">
        <v>5.58</v>
      </c>
      <c r="E50" s="555">
        <v>15.44</v>
      </c>
      <c r="F50" s="555">
        <v>21.02</v>
      </c>
    </row>
    <row r="51" spans="1:6">
      <c r="A51" s="338">
        <v>88293</v>
      </c>
      <c r="B51" s="339" t="s">
        <v>979</v>
      </c>
      <c r="C51" s="340" t="s">
        <v>1240</v>
      </c>
      <c r="D51" s="555">
        <v>5.5799999999999983</v>
      </c>
      <c r="E51" s="555">
        <v>17.420000000000002</v>
      </c>
      <c r="F51" s="555">
        <v>23</v>
      </c>
    </row>
    <row r="52" spans="1:6">
      <c r="A52" s="338">
        <v>88294</v>
      </c>
      <c r="B52" s="339" t="s">
        <v>980</v>
      </c>
      <c r="C52" s="340" t="s">
        <v>1240</v>
      </c>
      <c r="D52" s="555">
        <v>5.5800000000000018</v>
      </c>
      <c r="E52" s="555">
        <v>19.149999999999999</v>
      </c>
      <c r="F52" s="555">
        <v>24.73</v>
      </c>
    </row>
    <row r="53" spans="1:6">
      <c r="A53" s="338">
        <v>88295</v>
      </c>
      <c r="B53" s="339" t="s">
        <v>1207</v>
      </c>
      <c r="C53" s="340" t="s">
        <v>1240</v>
      </c>
      <c r="D53" s="555">
        <v>5.5800000000000018</v>
      </c>
      <c r="E53" s="555">
        <v>17.649999999999999</v>
      </c>
      <c r="F53" s="555">
        <v>23.23</v>
      </c>
    </row>
    <row r="54" spans="1:6">
      <c r="A54" s="338">
        <v>88296</v>
      </c>
      <c r="B54" s="339" t="s">
        <v>1208</v>
      </c>
      <c r="C54" s="340" t="s">
        <v>1240</v>
      </c>
      <c r="D54" s="555">
        <v>5.5799999999999983</v>
      </c>
      <c r="E54" s="555">
        <v>43.56</v>
      </c>
      <c r="F54" s="555">
        <v>49.14</v>
      </c>
    </row>
    <row r="55" spans="1:6">
      <c r="A55" s="338">
        <v>88297</v>
      </c>
      <c r="B55" s="339" t="s">
        <v>1209</v>
      </c>
      <c r="C55" s="340" t="s">
        <v>1240</v>
      </c>
      <c r="D55" s="555">
        <v>5.5800000000000018</v>
      </c>
      <c r="E55" s="555">
        <v>18.84</v>
      </c>
      <c r="F55" s="555">
        <v>24.42</v>
      </c>
    </row>
    <row r="56" spans="1:6">
      <c r="A56" s="338">
        <v>88298</v>
      </c>
      <c r="B56" s="339" t="s">
        <v>1210</v>
      </c>
      <c r="C56" s="340" t="s">
        <v>1240</v>
      </c>
      <c r="D56" s="555">
        <v>5.58</v>
      </c>
      <c r="E56" s="555">
        <v>15.13</v>
      </c>
      <c r="F56" s="555">
        <v>20.71</v>
      </c>
    </row>
    <row r="57" spans="1:6">
      <c r="A57" s="338">
        <v>88299</v>
      </c>
      <c r="B57" s="339" t="s">
        <v>1112</v>
      </c>
      <c r="C57" s="340" t="s">
        <v>1240</v>
      </c>
      <c r="D57" s="555">
        <v>5.5800000000000018</v>
      </c>
      <c r="E57" s="555">
        <v>17.72</v>
      </c>
      <c r="F57" s="555">
        <v>23.3</v>
      </c>
    </row>
    <row r="58" spans="1:6">
      <c r="A58" s="338">
        <v>88300</v>
      </c>
      <c r="B58" s="339" t="s">
        <v>1103</v>
      </c>
      <c r="C58" s="340" t="s">
        <v>1240</v>
      </c>
      <c r="D58" s="555">
        <v>5.5799999999999983</v>
      </c>
      <c r="E58" s="555">
        <v>21.76</v>
      </c>
      <c r="F58" s="555">
        <v>27.34</v>
      </c>
    </row>
    <row r="59" spans="1:6">
      <c r="A59" s="338">
        <v>88301</v>
      </c>
      <c r="B59" s="339" t="s">
        <v>1113</v>
      </c>
      <c r="C59" s="340" t="s">
        <v>1240</v>
      </c>
      <c r="D59" s="555">
        <v>5.5799999999999983</v>
      </c>
      <c r="E59" s="555">
        <v>17.98</v>
      </c>
      <c r="F59" s="555">
        <v>23.56</v>
      </c>
    </row>
    <row r="60" spans="1:6">
      <c r="A60" s="338">
        <v>88302</v>
      </c>
      <c r="B60" s="339" t="s">
        <v>1114</v>
      </c>
      <c r="C60" s="340" t="s">
        <v>1240</v>
      </c>
      <c r="D60" s="555">
        <v>5.5799999999999983</v>
      </c>
      <c r="E60" s="555">
        <v>18.3</v>
      </c>
      <c r="F60" s="555">
        <v>23.88</v>
      </c>
    </row>
    <row r="61" spans="1:6">
      <c r="A61" s="338">
        <v>88303</v>
      </c>
      <c r="B61" s="339" t="s">
        <v>1115</v>
      </c>
      <c r="C61" s="340" t="s">
        <v>1240</v>
      </c>
      <c r="D61" s="555">
        <v>5.58</v>
      </c>
      <c r="E61" s="555">
        <v>15.94</v>
      </c>
      <c r="F61" s="555">
        <v>21.52</v>
      </c>
    </row>
    <row r="62" spans="1:6" ht="30">
      <c r="A62" s="338">
        <v>88304</v>
      </c>
      <c r="B62" s="339" t="s">
        <v>1116</v>
      </c>
      <c r="C62" s="340" t="s">
        <v>1240</v>
      </c>
      <c r="D62" s="555">
        <v>5.58</v>
      </c>
      <c r="E62" s="555">
        <v>15.72</v>
      </c>
      <c r="F62" s="555">
        <v>21.3</v>
      </c>
    </row>
    <row r="63" spans="1:6">
      <c r="A63" s="338">
        <v>88306</v>
      </c>
      <c r="B63" s="339" t="s">
        <v>1117</v>
      </c>
      <c r="C63" s="340" t="s">
        <v>1240</v>
      </c>
      <c r="D63" s="555">
        <v>5.5800000000000018</v>
      </c>
      <c r="E63" s="555">
        <v>17.13</v>
      </c>
      <c r="F63" s="555">
        <v>22.71</v>
      </c>
    </row>
    <row r="64" spans="1:6">
      <c r="A64" s="338">
        <v>88307</v>
      </c>
      <c r="B64" s="339" t="s">
        <v>1118</v>
      </c>
      <c r="C64" s="340" t="s">
        <v>1240</v>
      </c>
      <c r="D64" s="555">
        <v>5.5799999999999983</v>
      </c>
      <c r="E64" s="555">
        <v>17.12</v>
      </c>
      <c r="F64" s="555">
        <v>22.7</v>
      </c>
    </row>
    <row r="65" spans="1:6">
      <c r="A65" s="338">
        <v>88308</v>
      </c>
      <c r="B65" s="339" t="s">
        <v>1119</v>
      </c>
      <c r="C65" s="340" t="s">
        <v>1240</v>
      </c>
      <c r="D65" s="555">
        <v>6.6400000000000006</v>
      </c>
      <c r="E65" s="555">
        <v>18.68</v>
      </c>
      <c r="F65" s="555">
        <v>25.32</v>
      </c>
    </row>
    <row r="66" spans="1:6">
      <c r="A66" s="338">
        <v>88309</v>
      </c>
      <c r="B66" s="339" t="s">
        <v>1120</v>
      </c>
      <c r="C66" s="340" t="s">
        <v>1240</v>
      </c>
      <c r="D66" s="555">
        <v>6.6400000000000006</v>
      </c>
      <c r="E66" s="555">
        <v>18.77</v>
      </c>
      <c r="F66" s="555">
        <v>25.41</v>
      </c>
    </row>
    <row r="67" spans="1:6">
      <c r="A67" s="338">
        <v>88310</v>
      </c>
      <c r="B67" s="339" t="s">
        <v>1121</v>
      </c>
      <c r="C67" s="340" t="s">
        <v>1240</v>
      </c>
      <c r="D67" s="555">
        <v>7.7899999999999991</v>
      </c>
      <c r="E67" s="555">
        <v>18.68</v>
      </c>
      <c r="F67" s="555">
        <v>26.47</v>
      </c>
    </row>
    <row r="68" spans="1:6">
      <c r="A68" s="338">
        <v>88311</v>
      </c>
      <c r="B68" s="339" t="s">
        <v>1122</v>
      </c>
      <c r="C68" s="340" t="s">
        <v>1240</v>
      </c>
      <c r="D68" s="555">
        <v>7.7899999999999991</v>
      </c>
      <c r="E68" s="555">
        <v>19.18</v>
      </c>
      <c r="F68" s="555">
        <v>26.97</v>
      </c>
    </row>
    <row r="69" spans="1:6">
      <c r="A69" s="338">
        <v>88312</v>
      </c>
      <c r="B69" s="339" t="s">
        <v>1123</v>
      </c>
      <c r="C69" s="340" t="s">
        <v>1240</v>
      </c>
      <c r="D69" s="555">
        <v>7.7899999999999991</v>
      </c>
      <c r="E69" s="555">
        <v>20.09</v>
      </c>
      <c r="F69" s="555">
        <v>27.88</v>
      </c>
    </row>
    <row r="70" spans="1:6">
      <c r="A70" s="338">
        <v>88313</v>
      </c>
      <c r="B70" s="339" t="s">
        <v>1124</v>
      </c>
      <c r="C70" s="340" t="s">
        <v>1240</v>
      </c>
      <c r="D70" s="555">
        <v>5.58</v>
      </c>
      <c r="E70" s="555">
        <v>13.9</v>
      </c>
      <c r="F70" s="555">
        <v>19.48</v>
      </c>
    </row>
    <row r="71" spans="1:6">
      <c r="A71" s="338">
        <v>88314</v>
      </c>
      <c r="B71" s="339" t="s">
        <v>1125</v>
      </c>
      <c r="C71" s="340" t="s">
        <v>1240</v>
      </c>
      <c r="D71" s="555">
        <v>5.5800000000000018</v>
      </c>
      <c r="E71" s="555">
        <v>12.34</v>
      </c>
      <c r="F71" s="555">
        <v>17.920000000000002</v>
      </c>
    </row>
    <row r="72" spans="1:6">
      <c r="A72" s="338">
        <v>88315</v>
      </c>
      <c r="B72" s="339" t="s">
        <v>1126</v>
      </c>
      <c r="C72" s="340" t="s">
        <v>1240</v>
      </c>
      <c r="D72" s="555">
        <v>6.6400000000000006</v>
      </c>
      <c r="E72" s="555">
        <v>18.63</v>
      </c>
      <c r="F72" s="555">
        <v>25.27</v>
      </c>
    </row>
    <row r="73" spans="1:6">
      <c r="A73" s="338">
        <v>88316</v>
      </c>
      <c r="B73" s="339" t="s">
        <v>1127</v>
      </c>
      <c r="C73" s="340" t="s">
        <v>1240</v>
      </c>
      <c r="D73" s="555">
        <v>6.5200000000000014</v>
      </c>
      <c r="E73" s="555">
        <v>13.26</v>
      </c>
      <c r="F73" s="555">
        <v>19.78</v>
      </c>
    </row>
    <row r="74" spans="1:6">
      <c r="A74" s="338">
        <v>88317</v>
      </c>
      <c r="B74" s="339" t="s">
        <v>1128</v>
      </c>
      <c r="C74" s="340" t="s">
        <v>1240</v>
      </c>
      <c r="D74" s="555">
        <v>7.4600000000000009</v>
      </c>
      <c r="E74" s="555">
        <v>19.149999999999999</v>
      </c>
      <c r="F74" s="555">
        <v>26.61</v>
      </c>
    </row>
    <row r="75" spans="1:6" ht="30">
      <c r="A75" s="338">
        <v>88318</v>
      </c>
      <c r="B75" s="339" t="s">
        <v>1129</v>
      </c>
      <c r="C75" s="340" t="s">
        <v>1240</v>
      </c>
      <c r="D75" s="555">
        <v>7.4600000000000009</v>
      </c>
      <c r="E75" s="555">
        <v>15.41</v>
      </c>
      <c r="F75" s="555">
        <v>22.87</v>
      </c>
    </row>
    <row r="76" spans="1:6">
      <c r="A76" s="338">
        <v>88320</v>
      </c>
      <c r="B76" s="339" t="s">
        <v>1130</v>
      </c>
      <c r="C76" s="340" t="s">
        <v>1240</v>
      </c>
      <c r="D76" s="555">
        <v>6.52</v>
      </c>
      <c r="E76" s="555">
        <v>22.85</v>
      </c>
      <c r="F76" s="555">
        <v>29.37</v>
      </c>
    </row>
    <row r="77" spans="1:6">
      <c r="A77" s="338">
        <v>88321</v>
      </c>
      <c r="B77" s="339" t="s">
        <v>1131</v>
      </c>
      <c r="C77" s="340" t="s">
        <v>1240</v>
      </c>
      <c r="D77" s="555">
        <v>1.6099999999999994</v>
      </c>
      <c r="E77" s="555">
        <v>28.59</v>
      </c>
      <c r="F77" s="555">
        <v>30.2</v>
      </c>
    </row>
    <row r="78" spans="1:6">
      <c r="A78" s="338">
        <v>88322</v>
      </c>
      <c r="B78" s="339" t="s">
        <v>1132</v>
      </c>
      <c r="C78" s="340" t="s">
        <v>1240</v>
      </c>
      <c r="D78" s="555">
        <v>1.639999999999997</v>
      </c>
      <c r="E78" s="555">
        <v>19.850000000000001</v>
      </c>
      <c r="F78" s="555">
        <v>21.49</v>
      </c>
    </row>
    <row r="79" spans="1:6">
      <c r="A79" s="338">
        <v>88323</v>
      </c>
      <c r="B79" s="339" t="s">
        <v>1133</v>
      </c>
      <c r="C79" s="340" t="s">
        <v>1240</v>
      </c>
      <c r="D79" s="555">
        <v>6.52</v>
      </c>
      <c r="E79" s="555">
        <v>17.190000000000001</v>
      </c>
      <c r="F79" s="555">
        <v>23.71</v>
      </c>
    </row>
    <row r="80" spans="1:6">
      <c r="A80" s="338">
        <v>88324</v>
      </c>
      <c r="B80" s="339" t="s">
        <v>1134</v>
      </c>
      <c r="C80" s="340" t="s">
        <v>1240</v>
      </c>
      <c r="D80" s="555">
        <v>5.5800000000000018</v>
      </c>
      <c r="E80" s="555">
        <v>20.2</v>
      </c>
      <c r="F80" s="555">
        <v>25.78</v>
      </c>
    </row>
    <row r="81" spans="1:6">
      <c r="A81" s="338">
        <v>88325</v>
      </c>
      <c r="B81" s="339" t="s">
        <v>1135</v>
      </c>
      <c r="C81" s="340" t="s">
        <v>1240</v>
      </c>
      <c r="D81" s="555">
        <v>6.6400000000000006</v>
      </c>
      <c r="E81" s="555">
        <v>18.96</v>
      </c>
      <c r="F81" s="555">
        <v>25.6</v>
      </c>
    </row>
    <row r="82" spans="1:6">
      <c r="A82" s="338">
        <v>88326</v>
      </c>
      <c r="B82" s="339" t="s">
        <v>1136</v>
      </c>
      <c r="C82" s="340" t="s">
        <v>1240</v>
      </c>
      <c r="D82" s="555">
        <v>6.52</v>
      </c>
      <c r="E82" s="555">
        <v>17.940000000000001</v>
      </c>
      <c r="F82" s="555">
        <v>24.46</v>
      </c>
    </row>
    <row r="83" spans="1:6">
      <c r="A83" s="338">
        <v>88377</v>
      </c>
      <c r="B83" s="339" t="s">
        <v>1137</v>
      </c>
      <c r="C83" s="340" t="s">
        <v>1240</v>
      </c>
      <c r="D83" s="555">
        <v>5.58</v>
      </c>
      <c r="E83" s="555">
        <v>13.67</v>
      </c>
      <c r="F83" s="555">
        <v>19.25</v>
      </c>
    </row>
    <row r="84" spans="1:6">
      <c r="A84" s="338">
        <v>88441</v>
      </c>
      <c r="B84" s="339" t="s">
        <v>1138</v>
      </c>
      <c r="C84" s="340" t="s">
        <v>1240</v>
      </c>
      <c r="D84" s="555">
        <v>6.6400000000000006</v>
      </c>
      <c r="E84" s="555">
        <v>13.96</v>
      </c>
      <c r="F84" s="555">
        <v>20.6</v>
      </c>
    </row>
    <row r="85" spans="1:6">
      <c r="A85" s="338">
        <v>88597</v>
      </c>
      <c r="B85" s="339" t="s">
        <v>1139</v>
      </c>
      <c r="C85" s="340" t="s">
        <v>1240</v>
      </c>
      <c r="D85" s="555">
        <v>1.5600000000000023</v>
      </c>
      <c r="E85" s="555">
        <v>24.2</v>
      </c>
      <c r="F85" s="555">
        <v>25.76</v>
      </c>
    </row>
    <row r="86" spans="1:6">
      <c r="A86" s="338">
        <v>90766</v>
      </c>
      <c r="B86" s="339" t="s">
        <v>1140</v>
      </c>
      <c r="C86" s="340" t="s">
        <v>1240</v>
      </c>
      <c r="D86" s="555">
        <v>1.6099999999999994</v>
      </c>
      <c r="E86" s="555">
        <v>18.53</v>
      </c>
      <c r="F86" s="555">
        <v>20.14</v>
      </c>
    </row>
    <row r="87" spans="1:6">
      <c r="A87" s="338">
        <v>90767</v>
      </c>
      <c r="B87" s="339" t="s">
        <v>1141</v>
      </c>
      <c r="C87" s="340" t="s">
        <v>1240</v>
      </c>
      <c r="D87" s="555">
        <v>1.6099999999999994</v>
      </c>
      <c r="E87" s="555">
        <v>15.95</v>
      </c>
      <c r="F87" s="555">
        <v>17.559999999999999</v>
      </c>
    </row>
    <row r="88" spans="1:6">
      <c r="A88" s="338">
        <v>90768</v>
      </c>
      <c r="B88" s="339" t="s">
        <v>883</v>
      </c>
      <c r="C88" s="340" t="s">
        <v>1240</v>
      </c>
      <c r="D88" s="555">
        <v>1.5399999999999991</v>
      </c>
      <c r="E88" s="555">
        <v>58.56</v>
      </c>
      <c r="F88" s="555">
        <v>60.1</v>
      </c>
    </row>
    <row r="89" spans="1:6">
      <c r="A89" s="338">
        <v>90769</v>
      </c>
      <c r="B89" s="339" t="s">
        <v>1142</v>
      </c>
      <c r="C89" s="340" t="s">
        <v>1240</v>
      </c>
      <c r="D89" s="555">
        <v>1.539999999999992</v>
      </c>
      <c r="E89" s="555">
        <v>83.2</v>
      </c>
      <c r="F89" s="555">
        <v>84.74</v>
      </c>
    </row>
    <row r="90" spans="1:6">
      <c r="A90" s="338">
        <v>90770</v>
      </c>
      <c r="B90" s="339" t="s">
        <v>884</v>
      </c>
      <c r="C90" s="340" t="s">
        <v>1240</v>
      </c>
      <c r="D90" s="555">
        <v>1.539999999999992</v>
      </c>
      <c r="E90" s="555">
        <v>110.01</v>
      </c>
      <c r="F90" s="555">
        <v>111.55</v>
      </c>
    </row>
    <row r="91" spans="1:6">
      <c r="A91" s="338">
        <v>90771</v>
      </c>
      <c r="B91" s="339" t="s">
        <v>1143</v>
      </c>
      <c r="C91" s="340" t="s">
        <v>1240</v>
      </c>
      <c r="D91" s="555">
        <v>1.5599999999999987</v>
      </c>
      <c r="E91" s="555">
        <v>23.46</v>
      </c>
      <c r="F91" s="555">
        <v>25.02</v>
      </c>
    </row>
    <row r="92" spans="1:6">
      <c r="A92" s="338">
        <v>90772</v>
      </c>
      <c r="B92" s="339" t="s">
        <v>12069</v>
      </c>
      <c r="C92" s="340" t="s">
        <v>1240</v>
      </c>
      <c r="D92" s="555">
        <v>1.6099999999999994</v>
      </c>
      <c r="E92" s="555">
        <v>14.3</v>
      </c>
      <c r="F92" s="555">
        <v>15.91</v>
      </c>
    </row>
    <row r="93" spans="1:6">
      <c r="A93" s="338">
        <v>90773</v>
      </c>
      <c r="B93" s="339" t="s">
        <v>1144</v>
      </c>
      <c r="C93" s="340" t="s">
        <v>1240</v>
      </c>
      <c r="D93" s="555">
        <v>1.5600000000000005</v>
      </c>
      <c r="E93" s="555">
        <v>15.1</v>
      </c>
      <c r="F93" s="555">
        <v>16.66</v>
      </c>
    </row>
    <row r="94" spans="1:6">
      <c r="A94" s="338">
        <v>90775</v>
      </c>
      <c r="B94" s="339" t="s">
        <v>1145</v>
      </c>
      <c r="C94" s="340" t="s">
        <v>1240</v>
      </c>
      <c r="D94" s="555">
        <v>1.5600000000000023</v>
      </c>
      <c r="E94" s="555">
        <v>21.29</v>
      </c>
      <c r="F94" s="555">
        <v>22.85</v>
      </c>
    </row>
    <row r="95" spans="1:6">
      <c r="A95" s="338">
        <v>90776</v>
      </c>
      <c r="B95" s="339" t="s">
        <v>1146</v>
      </c>
      <c r="C95" s="340" t="s">
        <v>1240</v>
      </c>
      <c r="D95" s="555">
        <v>2.0500000000000043</v>
      </c>
      <c r="E95" s="555">
        <v>30.4</v>
      </c>
      <c r="F95" s="555">
        <v>32.450000000000003</v>
      </c>
    </row>
    <row r="96" spans="1:6">
      <c r="A96" s="556">
        <v>90777</v>
      </c>
      <c r="B96" s="557" t="s">
        <v>885</v>
      </c>
      <c r="C96" s="558" t="s">
        <v>1240</v>
      </c>
      <c r="D96" s="559">
        <v>1.539999999999992</v>
      </c>
      <c r="E96" s="559">
        <v>79.900000000000006</v>
      </c>
      <c r="F96" s="559">
        <v>81.44</v>
      </c>
    </row>
    <row r="97" spans="1:6">
      <c r="A97" s="556">
        <v>90778</v>
      </c>
      <c r="B97" s="557" t="s">
        <v>1147</v>
      </c>
      <c r="C97" s="558" t="s">
        <v>1240</v>
      </c>
      <c r="D97" s="559">
        <v>1.539999999999992</v>
      </c>
      <c r="E97" s="559">
        <v>90.93</v>
      </c>
      <c r="F97" s="559">
        <v>92.47</v>
      </c>
    </row>
    <row r="98" spans="1:6">
      <c r="A98" s="556">
        <v>90780</v>
      </c>
      <c r="B98" s="557" t="s">
        <v>1148</v>
      </c>
      <c r="C98" s="558" t="s">
        <v>1240</v>
      </c>
      <c r="D98" s="559">
        <v>2.0499999999999972</v>
      </c>
      <c r="E98" s="559">
        <v>46.14</v>
      </c>
      <c r="F98" s="559">
        <v>48.19</v>
      </c>
    </row>
    <row r="99" spans="1:6">
      <c r="A99" s="556">
        <v>90781</v>
      </c>
      <c r="B99" s="557" t="s">
        <v>726</v>
      </c>
      <c r="C99" s="558" t="s">
        <v>1240</v>
      </c>
      <c r="D99" s="559">
        <v>1.5600000000000023</v>
      </c>
      <c r="E99" s="559">
        <v>18.579999999999998</v>
      </c>
      <c r="F99" s="559">
        <v>20.14</v>
      </c>
    </row>
    <row r="100" spans="1:6">
      <c r="A100" s="556">
        <v>91677</v>
      </c>
      <c r="B100" s="557" t="s">
        <v>727</v>
      </c>
      <c r="C100" s="558" t="s">
        <v>1240</v>
      </c>
      <c r="D100" s="559">
        <v>1.5400000000000063</v>
      </c>
      <c r="E100" s="559">
        <v>79.959999999999994</v>
      </c>
      <c r="F100" s="559">
        <v>81.5</v>
      </c>
    </row>
    <row r="101" spans="1:6">
      <c r="A101" s="556">
        <v>91678</v>
      </c>
      <c r="B101" s="557" t="s">
        <v>728</v>
      </c>
      <c r="C101" s="558" t="s">
        <v>1240</v>
      </c>
      <c r="D101" s="559">
        <v>1.5399999999999991</v>
      </c>
      <c r="E101" s="559">
        <v>54.17</v>
      </c>
      <c r="F101" s="559">
        <v>55.71</v>
      </c>
    </row>
    <row r="102" spans="1:6">
      <c r="A102" s="556">
        <v>100300</v>
      </c>
      <c r="B102" s="557" t="s">
        <v>9496</v>
      </c>
      <c r="C102" s="558" t="s">
        <v>1240</v>
      </c>
      <c r="D102" s="559">
        <v>1.6099999999999994</v>
      </c>
      <c r="E102" s="559">
        <v>14.18</v>
      </c>
      <c r="F102" s="559">
        <v>15.79</v>
      </c>
    </row>
    <row r="103" spans="1:6">
      <c r="A103" s="556">
        <v>100301</v>
      </c>
      <c r="B103" s="557" t="s">
        <v>9398</v>
      </c>
      <c r="C103" s="558" t="s">
        <v>1240</v>
      </c>
      <c r="D103" s="559">
        <v>7.7900000000000009</v>
      </c>
      <c r="E103" s="559">
        <v>13.47</v>
      </c>
      <c r="F103" s="559">
        <v>21.26</v>
      </c>
    </row>
    <row r="104" spans="1:6">
      <c r="A104" s="556">
        <v>100302</v>
      </c>
      <c r="B104" s="557" t="s">
        <v>9504</v>
      </c>
      <c r="C104" s="558" t="s">
        <v>1240</v>
      </c>
      <c r="D104" s="559">
        <v>1.5400000000000063</v>
      </c>
      <c r="E104" s="559">
        <v>116.21</v>
      </c>
      <c r="F104" s="559">
        <v>117.75</v>
      </c>
    </row>
    <row r="105" spans="1:6">
      <c r="A105" s="556">
        <v>100303</v>
      </c>
      <c r="B105" s="557" t="s">
        <v>9395</v>
      </c>
      <c r="C105" s="558" t="s">
        <v>1240</v>
      </c>
      <c r="D105" s="559">
        <v>6.6399999999999988</v>
      </c>
      <c r="E105" s="559">
        <v>13.17</v>
      </c>
      <c r="F105" s="559">
        <v>19.809999999999999</v>
      </c>
    </row>
    <row r="106" spans="1:6">
      <c r="A106" s="556">
        <v>100304</v>
      </c>
      <c r="B106" s="557" t="s">
        <v>9494</v>
      </c>
      <c r="C106" s="558" t="s">
        <v>1240</v>
      </c>
      <c r="D106" s="559">
        <v>1.5399999999999991</v>
      </c>
      <c r="E106" s="559">
        <v>56.56</v>
      </c>
      <c r="F106" s="559">
        <v>58.1</v>
      </c>
    </row>
    <row r="107" spans="1:6">
      <c r="A107" s="556">
        <v>100305</v>
      </c>
      <c r="B107" s="557" t="s">
        <v>9493</v>
      </c>
      <c r="C107" s="558" t="s">
        <v>1240</v>
      </c>
      <c r="D107" s="559">
        <v>1.5400000000000063</v>
      </c>
      <c r="E107" s="559">
        <v>80.86</v>
      </c>
      <c r="F107" s="559">
        <v>82.4</v>
      </c>
    </row>
    <row r="108" spans="1:6">
      <c r="A108" s="556">
        <v>100306</v>
      </c>
      <c r="B108" s="557" t="s">
        <v>9492</v>
      </c>
      <c r="C108" s="558" t="s">
        <v>1240</v>
      </c>
      <c r="D108" s="559">
        <v>1.539999999999992</v>
      </c>
      <c r="E108" s="559">
        <v>91.2</v>
      </c>
      <c r="F108" s="559">
        <v>92.74</v>
      </c>
    </row>
    <row r="109" spans="1:6">
      <c r="A109" s="556">
        <v>101373</v>
      </c>
      <c r="B109" s="557" t="s">
        <v>9385</v>
      </c>
      <c r="C109" s="558" t="s">
        <v>1240</v>
      </c>
      <c r="D109" s="559">
        <v>1.5400000000000063</v>
      </c>
      <c r="E109" s="559">
        <v>125</v>
      </c>
      <c r="F109" s="559">
        <v>126.54</v>
      </c>
    </row>
    <row r="110" spans="1:6">
      <c r="A110" s="556">
        <v>93565</v>
      </c>
      <c r="B110" s="560" t="s">
        <v>885</v>
      </c>
      <c r="C110" s="561" t="s">
        <v>12070</v>
      </c>
      <c r="D110" s="562">
        <v>289.59000000000015</v>
      </c>
      <c r="E110" s="562">
        <v>13996</v>
      </c>
      <c r="F110" s="562">
        <v>14285.59</v>
      </c>
    </row>
    <row r="111" spans="1:6">
      <c r="A111" s="556">
        <v>93567</v>
      </c>
      <c r="B111" s="560" t="s">
        <v>1147</v>
      </c>
      <c r="C111" s="561" t="s">
        <v>12070</v>
      </c>
      <c r="D111" s="562">
        <v>289.59000000000015</v>
      </c>
      <c r="E111" s="562">
        <v>15930.31</v>
      </c>
      <c r="F111" s="562">
        <v>16219.9</v>
      </c>
    </row>
    <row r="112" spans="1:6">
      <c r="A112" s="556">
        <v>90779</v>
      </c>
      <c r="B112" s="557" t="s">
        <v>725</v>
      </c>
      <c r="C112" s="558" t="s">
        <v>1240</v>
      </c>
      <c r="D112" s="559">
        <v>1.539999999999992</v>
      </c>
      <c r="E112" s="559">
        <v>124.31</v>
      </c>
      <c r="F112" s="559">
        <v>125.85</v>
      </c>
    </row>
    <row r="113" spans="1:6">
      <c r="A113" s="338">
        <v>100307</v>
      </c>
      <c r="B113" s="339" t="s">
        <v>9503</v>
      </c>
      <c r="C113" s="340" t="s">
        <v>1240</v>
      </c>
      <c r="D113" s="555">
        <v>6.6599999999999984</v>
      </c>
      <c r="E113" s="555">
        <v>15.49</v>
      </c>
      <c r="F113" s="555">
        <v>22.15</v>
      </c>
    </row>
    <row r="114" spans="1:6">
      <c r="A114" s="338">
        <v>100308</v>
      </c>
      <c r="B114" s="339" t="s">
        <v>9379</v>
      </c>
      <c r="C114" s="340" t="s">
        <v>1240</v>
      </c>
      <c r="D114" s="555">
        <v>6.66</v>
      </c>
      <c r="E114" s="555">
        <v>18.57</v>
      </c>
      <c r="F114" s="555">
        <v>25.23</v>
      </c>
    </row>
    <row r="115" spans="1:6">
      <c r="A115" s="338">
        <v>100309</v>
      </c>
      <c r="B115" s="339" t="s">
        <v>9491</v>
      </c>
      <c r="C115" s="340" t="s">
        <v>1240</v>
      </c>
      <c r="D115" s="555">
        <v>1.6099999999999994</v>
      </c>
      <c r="E115" s="555">
        <v>25.86</v>
      </c>
      <c r="F115" s="555">
        <v>27.47</v>
      </c>
    </row>
    <row r="116" spans="1:6">
      <c r="A116" s="338">
        <v>100533</v>
      </c>
      <c r="B116" s="339" t="s">
        <v>9490</v>
      </c>
      <c r="C116" s="340" t="s">
        <v>1240</v>
      </c>
      <c r="D116" s="555">
        <v>1.5600000000000023</v>
      </c>
      <c r="E116" s="555">
        <v>17.86</v>
      </c>
      <c r="F116" s="555">
        <v>19.420000000000002</v>
      </c>
    </row>
    <row r="117" spans="1:6">
      <c r="A117" s="338">
        <v>100289</v>
      </c>
      <c r="B117" s="339" t="s">
        <v>9353</v>
      </c>
      <c r="C117" s="340" t="s">
        <v>1240</v>
      </c>
      <c r="D117" s="555">
        <v>6.5200000000000014</v>
      </c>
      <c r="E117" s="555">
        <v>13.37</v>
      </c>
      <c r="F117" s="555">
        <v>19.89</v>
      </c>
    </row>
    <row r="118" spans="1:6">
      <c r="A118" s="338">
        <v>93558</v>
      </c>
      <c r="B118" s="339" t="s">
        <v>729</v>
      </c>
      <c r="C118" s="340" t="s">
        <v>12070</v>
      </c>
      <c r="D118" s="555">
        <v>1049.4699999999998</v>
      </c>
      <c r="E118" s="555">
        <v>2752.13</v>
      </c>
      <c r="F118" s="555">
        <v>3801.6</v>
      </c>
    </row>
    <row r="119" spans="1:6">
      <c r="A119" s="338">
        <v>93559</v>
      </c>
      <c r="B119" s="339" t="s">
        <v>1139</v>
      </c>
      <c r="C119" s="340" t="s">
        <v>12070</v>
      </c>
      <c r="D119" s="555">
        <v>294.48000000000047</v>
      </c>
      <c r="E119" s="555">
        <v>4250.1899999999996</v>
      </c>
      <c r="F119" s="555">
        <v>4544.67</v>
      </c>
    </row>
    <row r="120" spans="1:6">
      <c r="A120" s="338">
        <v>93560</v>
      </c>
      <c r="B120" s="339" t="s">
        <v>1144</v>
      </c>
      <c r="C120" s="340" t="s">
        <v>12070</v>
      </c>
      <c r="D120" s="555">
        <v>294.48</v>
      </c>
      <c r="E120" s="555">
        <v>2653.45</v>
      </c>
      <c r="F120" s="555">
        <v>2947.93</v>
      </c>
    </row>
    <row r="121" spans="1:6">
      <c r="A121" s="338">
        <v>93561</v>
      </c>
      <c r="B121" s="339" t="s">
        <v>1145</v>
      </c>
      <c r="C121" s="340" t="s">
        <v>12070</v>
      </c>
      <c r="D121" s="555">
        <v>294.48</v>
      </c>
      <c r="E121" s="555">
        <v>3740.16</v>
      </c>
      <c r="F121" s="555">
        <v>4034.64</v>
      </c>
    </row>
    <row r="122" spans="1:6">
      <c r="A122" s="338">
        <v>93562</v>
      </c>
      <c r="B122" s="339" t="s">
        <v>1143</v>
      </c>
      <c r="C122" s="340" t="s">
        <v>12070</v>
      </c>
      <c r="D122" s="555">
        <v>294.47999999999956</v>
      </c>
      <c r="E122" s="555">
        <v>4120.76</v>
      </c>
      <c r="F122" s="555">
        <v>4415.24</v>
      </c>
    </row>
    <row r="123" spans="1:6">
      <c r="A123" s="338">
        <v>93563</v>
      </c>
      <c r="B123" s="339" t="s">
        <v>1140</v>
      </c>
      <c r="C123" s="340" t="s">
        <v>12070</v>
      </c>
      <c r="D123" s="555">
        <v>303.78999999999996</v>
      </c>
      <c r="E123" s="555">
        <v>3253.94</v>
      </c>
      <c r="F123" s="555">
        <v>3557.73</v>
      </c>
    </row>
    <row r="124" spans="1:6">
      <c r="A124" s="338">
        <v>93564</v>
      </c>
      <c r="B124" s="339" t="s">
        <v>1141</v>
      </c>
      <c r="C124" s="340" t="s">
        <v>12070</v>
      </c>
      <c r="D124" s="555">
        <v>303.78999999999996</v>
      </c>
      <c r="E124" s="555">
        <v>2794.7</v>
      </c>
      <c r="F124" s="555">
        <v>3098.49</v>
      </c>
    </row>
    <row r="125" spans="1:6">
      <c r="A125" s="338">
        <v>93566</v>
      </c>
      <c r="B125" s="339" t="s">
        <v>12069</v>
      </c>
      <c r="C125" s="340" t="s">
        <v>12070</v>
      </c>
      <c r="D125" s="555">
        <v>303.78999999999996</v>
      </c>
      <c r="E125" s="555">
        <v>2512.19</v>
      </c>
      <c r="F125" s="555">
        <v>2815.98</v>
      </c>
    </row>
    <row r="126" spans="1:6">
      <c r="A126" s="338">
        <v>93568</v>
      </c>
      <c r="B126" s="339" t="s">
        <v>725</v>
      </c>
      <c r="C126" s="340" t="s">
        <v>12070</v>
      </c>
      <c r="D126" s="555">
        <v>289.59000000000015</v>
      </c>
      <c r="E126" s="555">
        <v>21776.32</v>
      </c>
      <c r="F126" s="555">
        <v>22065.91</v>
      </c>
    </row>
    <row r="127" spans="1:6">
      <c r="A127" s="338">
        <v>93569</v>
      </c>
      <c r="B127" s="339" t="s">
        <v>730</v>
      </c>
      <c r="C127" s="340" t="s">
        <v>12070</v>
      </c>
      <c r="D127" s="555">
        <v>289.59000000000015</v>
      </c>
      <c r="E127" s="555">
        <v>10275.549999999999</v>
      </c>
      <c r="F127" s="555">
        <v>10565.14</v>
      </c>
    </row>
    <row r="128" spans="1:6">
      <c r="A128" s="338">
        <v>93570</v>
      </c>
      <c r="B128" s="339" t="s">
        <v>731</v>
      </c>
      <c r="C128" s="340" t="s">
        <v>12070</v>
      </c>
      <c r="D128" s="555">
        <v>289.59000000000015</v>
      </c>
      <c r="E128" s="555">
        <v>14595.57</v>
      </c>
      <c r="F128" s="555">
        <v>14885.16</v>
      </c>
    </row>
    <row r="129" spans="1:6">
      <c r="A129" s="338">
        <v>93571</v>
      </c>
      <c r="B129" s="339" t="s">
        <v>732</v>
      </c>
      <c r="C129" s="340" t="s">
        <v>12070</v>
      </c>
      <c r="D129" s="555">
        <v>289.59000000000015</v>
      </c>
      <c r="E129" s="555">
        <v>19296.650000000001</v>
      </c>
      <c r="F129" s="555">
        <v>19586.240000000002</v>
      </c>
    </row>
    <row r="130" spans="1:6">
      <c r="A130" s="338">
        <v>93572</v>
      </c>
      <c r="B130" s="339" t="s">
        <v>733</v>
      </c>
      <c r="C130" s="340" t="s">
        <v>12070</v>
      </c>
      <c r="D130" s="555">
        <v>385.67000000000007</v>
      </c>
      <c r="E130" s="555">
        <v>5319.71</v>
      </c>
      <c r="F130" s="555">
        <v>5705.38</v>
      </c>
    </row>
    <row r="131" spans="1:6">
      <c r="A131" s="338">
        <v>94295</v>
      </c>
      <c r="B131" s="339" t="s">
        <v>1148</v>
      </c>
      <c r="C131" s="340" t="s">
        <v>12070</v>
      </c>
      <c r="D131" s="555">
        <v>385.67000000000007</v>
      </c>
      <c r="E131" s="555">
        <v>8073.99</v>
      </c>
      <c r="F131" s="555">
        <v>8459.66</v>
      </c>
    </row>
    <row r="132" spans="1:6">
      <c r="A132" s="338">
        <v>94296</v>
      </c>
      <c r="B132" s="339" t="s">
        <v>726</v>
      </c>
      <c r="C132" s="340" t="s">
        <v>12070</v>
      </c>
      <c r="D132" s="555">
        <v>294.48</v>
      </c>
      <c r="E132" s="555">
        <v>3260.43</v>
      </c>
      <c r="F132" s="555">
        <v>3554.91</v>
      </c>
    </row>
    <row r="133" spans="1:6">
      <c r="A133" s="338">
        <v>100316</v>
      </c>
      <c r="B133" s="339" t="s">
        <v>9496</v>
      </c>
      <c r="C133" s="340" t="s">
        <v>12070</v>
      </c>
      <c r="D133" s="555">
        <v>303.78999999999996</v>
      </c>
      <c r="E133" s="555">
        <v>2493.3200000000002</v>
      </c>
      <c r="F133" s="555">
        <v>2797.11</v>
      </c>
    </row>
    <row r="134" spans="1:6">
      <c r="A134" s="338">
        <v>100317</v>
      </c>
      <c r="B134" s="339" t="s">
        <v>9495</v>
      </c>
      <c r="C134" s="340" t="s">
        <v>12070</v>
      </c>
      <c r="D134" s="555">
        <v>289.59000000000015</v>
      </c>
      <c r="E134" s="555">
        <v>20394.87</v>
      </c>
      <c r="F134" s="555">
        <v>20684.46</v>
      </c>
    </row>
    <row r="135" spans="1:6">
      <c r="A135" s="338">
        <v>100318</v>
      </c>
      <c r="B135" s="339" t="s">
        <v>9494</v>
      </c>
      <c r="C135" s="340" t="s">
        <v>12070</v>
      </c>
      <c r="D135" s="555">
        <v>289.59000000000015</v>
      </c>
      <c r="E135" s="555">
        <v>9976.81</v>
      </c>
      <c r="F135" s="555">
        <v>10266.4</v>
      </c>
    </row>
    <row r="136" spans="1:6">
      <c r="A136" s="556">
        <v>100319</v>
      </c>
      <c r="B136" s="560" t="s">
        <v>9493</v>
      </c>
      <c r="C136" s="561" t="s">
        <v>12070</v>
      </c>
      <c r="D136" s="562">
        <v>289.59000000000015</v>
      </c>
      <c r="E136" s="562">
        <v>14172.03</v>
      </c>
      <c r="F136" s="562">
        <v>14461.62</v>
      </c>
    </row>
    <row r="137" spans="1:6">
      <c r="A137" s="556">
        <v>100320</v>
      </c>
      <c r="B137" s="560" t="s">
        <v>9492</v>
      </c>
      <c r="C137" s="561" t="s">
        <v>12070</v>
      </c>
      <c r="D137" s="562">
        <v>289.59000000000015</v>
      </c>
      <c r="E137" s="562">
        <v>15988.85</v>
      </c>
      <c r="F137" s="562">
        <v>16278.44</v>
      </c>
    </row>
    <row r="138" spans="1:6">
      <c r="A138" s="556">
        <v>101403</v>
      </c>
      <c r="B138" s="560" t="s">
        <v>9385</v>
      </c>
      <c r="C138" s="561" t="s">
        <v>12070</v>
      </c>
      <c r="D138" s="562">
        <v>289.59000000000015</v>
      </c>
      <c r="E138" s="562">
        <v>21911.200000000001</v>
      </c>
      <c r="F138" s="562">
        <v>22200.79</v>
      </c>
    </row>
    <row r="139" spans="1:6">
      <c r="A139" s="338">
        <v>100321</v>
      </c>
      <c r="B139" s="339" t="s">
        <v>9491</v>
      </c>
      <c r="C139" s="340" t="s">
        <v>12070</v>
      </c>
      <c r="D139" s="555">
        <v>303.78999999999996</v>
      </c>
      <c r="E139" s="555">
        <v>4529.8500000000004</v>
      </c>
      <c r="F139" s="555">
        <v>4833.6400000000003</v>
      </c>
    </row>
    <row r="140" spans="1:6">
      <c r="A140" s="338">
        <v>100534</v>
      </c>
      <c r="B140" s="339" t="s">
        <v>9490</v>
      </c>
      <c r="C140" s="340" t="s">
        <v>12070</v>
      </c>
      <c r="D140" s="555">
        <v>303.79000000000042</v>
      </c>
      <c r="E140" s="555">
        <v>3128.72</v>
      </c>
      <c r="F140" s="555">
        <v>3432.51</v>
      </c>
    </row>
    <row r="141" spans="1:6">
      <c r="A141" s="338">
        <v>101374</v>
      </c>
      <c r="B141" s="339" t="s">
        <v>939</v>
      </c>
      <c r="C141" s="340" t="s">
        <v>12070</v>
      </c>
      <c r="D141" s="555">
        <v>1250.2599999999998</v>
      </c>
      <c r="E141" s="555">
        <v>2306.2600000000002</v>
      </c>
      <c r="F141" s="555">
        <v>3556.52</v>
      </c>
    </row>
    <row r="142" spans="1:6">
      <c r="A142" s="338">
        <v>101375</v>
      </c>
      <c r="B142" s="339" t="s">
        <v>9400</v>
      </c>
      <c r="C142" s="340" t="s">
        <v>12070</v>
      </c>
      <c r="D142" s="555">
        <v>1254.75</v>
      </c>
      <c r="E142" s="555">
        <v>2334.62</v>
      </c>
      <c r="F142" s="555">
        <v>3589.37</v>
      </c>
    </row>
    <row r="143" spans="1:6">
      <c r="A143" s="338">
        <v>101376</v>
      </c>
      <c r="B143" s="339" t="s">
        <v>9399</v>
      </c>
      <c r="C143" s="340" t="s">
        <v>12070</v>
      </c>
      <c r="D143" s="555">
        <v>1049.4699999999998</v>
      </c>
      <c r="E143" s="555">
        <v>2185.96</v>
      </c>
      <c r="F143" s="555">
        <v>3235.43</v>
      </c>
    </row>
    <row r="144" spans="1:6">
      <c r="A144" s="338">
        <v>101377</v>
      </c>
      <c r="B144" s="339" t="s">
        <v>942</v>
      </c>
      <c r="C144" s="340" t="s">
        <v>12070</v>
      </c>
      <c r="D144" s="555">
        <v>1250.2600000000002</v>
      </c>
      <c r="E144" s="555">
        <v>2501.12</v>
      </c>
      <c r="F144" s="555">
        <v>3751.38</v>
      </c>
    </row>
    <row r="145" spans="1:6">
      <c r="A145" s="338">
        <v>101378</v>
      </c>
      <c r="B145" s="339" t="s">
        <v>9398</v>
      </c>
      <c r="C145" s="340" t="s">
        <v>12070</v>
      </c>
      <c r="D145" s="555">
        <v>1468.1100000000001</v>
      </c>
      <c r="E145" s="555">
        <v>2362.81</v>
      </c>
      <c r="F145" s="555">
        <v>3830.92</v>
      </c>
    </row>
    <row r="146" spans="1:6">
      <c r="A146" s="338">
        <v>101379</v>
      </c>
      <c r="B146" s="339" t="s">
        <v>9397</v>
      </c>
      <c r="C146" s="340" t="s">
        <v>12070</v>
      </c>
      <c r="D146" s="555">
        <v>1250.2600000000002</v>
      </c>
      <c r="E146" s="555">
        <v>2501.12</v>
      </c>
      <c r="F146" s="555">
        <v>3751.38</v>
      </c>
    </row>
    <row r="147" spans="1:6">
      <c r="A147" s="338">
        <v>101380</v>
      </c>
      <c r="B147" s="339" t="s">
        <v>944</v>
      </c>
      <c r="C147" s="340" t="s">
        <v>12070</v>
      </c>
      <c r="D147" s="555">
        <v>1228.7999999999997</v>
      </c>
      <c r="E147" s="555">
        <v>2501.13</v>
      </c>
      <c r="F147" s="555">
        <v>3729.93</v>
      </c>
    </row>
    <row r="148" spans="1:6">
      <c r="A148" s="338">
        <v>101381</v>
      </c>
      <c r="B148" s="339" t="s">
        <v>945</v>
      </c>
      <c r="C148" s="340" t="s">
        <v>12070</v>
      </c>
      <c r="D148" s="555">
        <v>1250.2600000000002</v>
      </c>
      <c r="E148" s="555">
        <v>3266.92</v>
      </c>
      <c r="F148" s="555">
        <v>4517.18</v>
      </c>
    </row>
    <row r="149" spans="1:6">
      <c r="A149" s="338">
        <v>101382</v>
      </c>
      <c r="B149" s="339" t="s">
        <v>9396</v>
      </c>
      <c r="C149" s="340" t="s">
        <v>12070</v>
      </c>
      <c r="D149" s="555">
        <v>1049.4699999999998</v>
      </c>
      <c r="E149" s="555">
        <v>3029.63</v>
      </c>
      <c r="F149" s="555">
        <v>4079.1</v>
      </c>
    </row>
    <row r="150" spans="1:6">
      <c r="A150" s="338">
        <v>101383</v>
      </c>
      <c r="B150" s="339" t="s">
        <v>9395</v>
      </c>
      <c r="C150" s="340" t="s">
        <v>12070</v>
      </c>
      <c r="D150" s="555">
        <v>1250.2599999999998</v>
      </c>
      <c r="E150" s="555">
        <v>2310.84</v>
      </c>
      <c r="F150" s="555">
        <v>3561.1</v>
      </c>
    </row>
    <row r="151" spans="1:6">
      <c r="A151" s="338">
        <v>101384</v>
      </c>
      <c r="B151" s="339" t="s">
        <v>948</v>
      </c>
      <c r="C151" s="340" t="s">
        <v>12070</v>
      </c>
      <c r="D151" s="555">
        <v>1144.23</v>
      </c>
      <c r="E151" s="555">
        <v>2325.39</v>
      </c>
      <c r="F151" s="555">
        <v>3469.62</v>
      </c>
    </row>
    <row r="152" spans="1:6">
      <c r="A152" s="338">
        <v>101385</v>
      </c>
      <c r="B152" s="339" t="s">
        <v>9394</v>
      </c>
      <c r="C152" s="340" t="s">
        <v>12070</v>
      </c>
      <c r="D152" s="555">
        <v>303.78999999999996</v>
      </c>
      <c r="E152" s="555">
        <v>4078.63</v>
      </c>
      <c r="F152" s="555">
        <v>4382.42</v>
      </c>
    </row>
    <row r="153" spans="1:6">
      <c r="A153" s="338">
        <v>101386</v>
      </c>
      <c r="B153" s="339" t="s">
        <v>950</v>
      </c>
      <c r="C153" s="340" t="s">
        <v>12070</v>
      </c>
      <c r="D153" s="555">
        <v>1049.4699999999998</v>
      </c>
      <c r="E153" s="555">
        <v>2177.73</v>
      </c>
      <c r="F153" s="555">
        <v>3227.2</v>
      </c>
    </row>
    <row r="154" spans="1:6">
      <c r="A154" s="338">
        <v>101387</v>
      </c>
      <c r="B154" s="339" t="s">
        <v>9393</v>
      </c>
      <c r="C154" s="340" t="s">
        <v>12070</v>
      </c>
      <c r="D154" s="555">
        <v>1250.2599999999998</v>
      </c>
      <c r="E154" s="555">
        <v>2310.84</v>
      </c>
      <c r="F154" s="555">
        <v>3561.1</v>
      </c>
    </row>
    <row r="155" spans="1:6">
      <c r="A155" s="338">
        <v>101388</v>
      </c>
      <c r="B155" s="339" t="s">
        <v>952</v>
      </c>
      <c r="C155" s="340" t="s">
        <v>12070</v>
      </c>
      <c r="D155" s="555">
        <v>1228.8000000000002</v>
      </c>
      <c r="E155" s="555">
        <v>2307.2199999999998</v>
      </c>
      <c r="F155" s="555">
        <v>3536.02</v>
      </c>
    </row>
    <row r="156" spans="1:6">
      <c r="A156" s="338">
        <v>101389</v>
      </c>
      <c r="B156" s="339" t="s">
        <v>953</v>
      </c>
      <c r="C156" s="340" t="s">
        <v>12070</v>
      </c>
      <c r="D156" s="555">
        <v>294.48</v>
      </c>
      <c r="E156" s="555">
        <v>1331.84</v>
      </c>
      <c r="F156" s="555">
        <v>1626.32</v>
      </c>
    </row>
    <row r="157" spans="1:6">
      <c r="A157" s="338">
        <v>101390</v>
      </c>
      <c r="B157" s="339" t="s">
        <v>9392</v>
      </c>
      <c r="C157" s="340" t="s">
        <v>12070</v>
      </c>
      <c r="D157" s="555">
        <v>289.59000000000015</v>
      </c>
      <c r="E157" s="555">
        <v>4834.78</v>
      </c>
      <c r="F157" s="555">
        <v>5124.37</v>
      </c>
    </row>
    <row r="158" spans="1:6">
      <c r="A158" s="338">
        <v>101391</v>
      </c>
      <c r="B158" s="339" t="s">
        <v>9391</v>
      </c>
      <c r="C158" s="340" t="s">
        <v>12070</v>
      </c>
      <c r="D158" s="555">
        <v>1250.2599999999998</v>
      </c>
      <c r="E158" s="555">
        <v>3273.4</v>
      </c>
      <c r="F158" s="555">
        <v>4523.66</v>
      </c>
    </row>
    <row r="159" spans="1:6">
      <c r="A159" s="338">
        <v>101392</v>
      </c>
      <c r="B159" s="339" t="s">
        <v>9390</v>
      </c>
      <c r="C159" s="340" t="s">
        <v>12070</v>
      </c>
      <c r="D159" s="555">
        <v>1049.4699999999998</v>
      </c>
      <c r="E159" s="555">
        <v>2911.09</v>
      </c>
      <c r="F159" s="555">
        <v>3960.56</v>
      </c>
    </row>
    <row r="160" spans="1:6">
      <c r="A160" s="338">
        <v>101394</v>
      </c>
      <c r="B160" s="339" t="s">
        <v>957</v>
      </c>
      <c r="C160" s="340" t="s">
        <v>12070</v>
      </c>
      <c r="D160" s="555">
        <v>1250.2599999999998</v>
      </c>
      <c r="E160" s="555">
        <v>2775.59</v>
      </c>
      <c r="F160" s="555">
        <v>4025.85</v>
      </c>
    </row>
    <row r="161" spans="1:6">
      <c r="A161" s="338">
        <v>101395</v>
      </c>
      <c r="B161" s="339" t="s">
        <v>9389</v>
      </c>
      <c r="C161" s="340" t="s">
        <v>12070</v>
      </c>
      <c r="D161" s="555">
        <v>1228.5</v>
      </c>
      <c r="E161" s="555">
        <v>2578.9699999999998</v>
      </c>
      <c r="F161" s="555">
        <v>3807.47</v>
      </c>
    </row>
    <row r="162" spans="1:6">
      <c r="A162" s="338">
        <v>101396</v>
      </c>
      <c r="B162" s="339" t="s">
        <v>9388</v>
      </c>
      <c r="C162" s="340" t="s">
        <v>12070</v>
      </c>
      <c r="D162" s="555">
        <v>1228.5</v>
      </c>
      <c r="E162" s="555">
        <v>2735.12</v>
      </c>
      <c r="F162" s="555">
        <v>3963.62</v>
      </c>
    </row>
    <row r="163" spans="1:6">
      <c r="A163" s="338">
        <v>101397</v>
      </c>
      <c r="B163" s="339" t="s">
        <v>959</v>
      </c>
      <c r="C163" s="340" t="s">
        <v>12070</v>
      </c>
      <c r="D163" s="555">
        <v>1228.5</v>
      </c>
      <c r="E163" s="555">
        <v>3266.92</v>
      </c>
      <c r="F163" s="555">
        <v>4495.42</v>
      </c>
    </row>
    <row r="164" spans="1:6">
      <c r="A164" s="338">
        <v>101398</v>
      </c>
      <c r="B164" s="339" t="s">
        <v>9387</v>
      </c>
      <c r="C164" s="340" t="s">
        <v>12070</v>
      </c>
      <c r="D164" s="555">
        <v>1049.4699999999998</v>
      </c>
      <c r="E164" s="555">
        <v>2142.5700000000002</v>
      </c>
      <c r="F164" s="555">
        <v>3192.04</v>
      </c>
    </row>
    <row r="165" spans="1:6">
      <c r="A165" s="338">
        <v>101399</v>
      </c>
      <c r="B165" s="339" t="s">
        <v>961</v>
      </c>
      <c r="C165" s="340" t="s">
        <v>12070</v>
      </c>
      <c r="D165" s="555">
        <v>1254.7499999999995</v>
      </c>
      <c r="E165" s="555">
        <v>3318.82</v>
      </c>
      <c r="F165" s="555">
        <v>4573.57</v>
      </c>
    </row>
    <row r="166" spans="1:6">
      <c r="A166" s="338">
        <v>101400</v>
      </c>
      <c r="B166" s="339" t="s">
        <v>9386</v>
      </c>
      <c r="C166" s="340" t="s">
        <v>12070</v>
      </c>
      <c r="D166" s="555">
        <v>1254.75</v>
      </c>
      <c r="E166" s="555">
        <v>3359.37</v>
      </c>
      <c r="F166" s="555">
        <v>4614.12</v>
      </c>
    </row>
    <row r="167" spans="1:6">
      <c r="A167" s="338">
        <v>101401</v>
      </c>
      <c r="B167" s="339" t="s">
        <v>963</v>
      </c>
      <c r="C167" s="340" t="s">
        <v>12070</v>
      </c>
      <c r="D167" s="555">
        <v>1254.75</v>
      </c>
      <c r="E167" s="555">
        <v>4189.13</v>
      </c>
      <c r="F167" s="555">
        <v>5443.88</v>
      </c>
    </row>
    <row r="168" spans="1:6">
      <c r="A168" s="338">
        <v>101402</v>
      </c>
      <c r="B168" s="339" t="s">
        <v>964</v>
      </c>
      <c r="C168" s="340" t="s">
        <v>12070</v>
      </c>
      <c r="D168" s="555">
        <v>1144.23</v>
      </c>
      <c r="E168" s="555">
        <v>3279.89</v>
      </c>
      <c r="F168" s="555">
        <v>4424.12</v>
      </c>
    </row>
    <row r="169" spans="1:6">
      <c r="A169" s="338">
        <v>101404</v>
      </c>
      <c r="B169" s="339" t="s">
        <v>727</v>
      </c>
      <c r="C169" s="340" t="s">
        <v>12070</v>
      </c>
      <c r="D169" s="555">
        <v>289.59000000000015</v>
      </c>
      <c r="E169" s="555">
        <v>13960.42</v>
      </c>
      <c r="F169" s="555">
        <v>14250.01</v>
      </c>
    </row>
    <row r="170" spans="1:6">
      <c r="A170" s="338">
        <v>101405</v>
      </c>
      <c r="B170" s="339" t="s">
        <v>728</v>
      </c>
      <c r="C170" s="340" t="s">
        <v>12070</v>
      </c>
      <c r="D170" s="555">
        <v>289.59000000000015</v>
      </c>
      <c r="E170" s="555">
        <v>9508.8799999999992</v>
      </c>
      <c r="F170" s="555">
        <v>9798.4699999999993</v>
      </c>
    </row>
    <row r="171" spans="1:6">
      <c r="A171" s="338">
        <v>101407</v>
      </c>
      <c r="B171" s="339" t="s">
        <v>965</v>
      </c>
      <c r="C171" s="340" t="s">
        <v>12070</v>
      </c>
      <c r="D171" s="555">
        <v>1250.2600000000002</v>
      </c>
      <c r="E171" s="555">
        <v>3115.17</v>
      </c>
      <c r="F171" s="555">
        <v>4365.43</v>
      </c>
    </row>
    <row r="172" spans="1:6">
      <c r="A172" s="338">
        <v>101408</v>
      </c>
      <c r="B172" s="339" t="s">
        <v>966</v>
      </c>
      <c r="C172" s="340" t="s">
        <v>12070</v>
      </c>
      <c r="D172" s="555">
        <v>1250.2600000000002</v>
      </c>
      <c r="E172" s="555">
        <v>3286.38</v>
      </c>
      <c r="F172" s="555">
        <v>4536.6400000000003</v>
      </c>
    </row>
    <row r="173" spans="1:6">
      <c r="A173" s="338">
        <v>101409</v>
      </c>
      <c r="B173" s="339" t="s">
        <v>9384</v>
      </c>
      <c r="C173" s="340" t="s">
        <v>12070</v>
      </c>
      <c r="D173" s="555">
        <v>1049.4700000000003</v>
      </c>
      <c r="E173" s="555">
        <v>3802.58</v>
      </c>
      <c r="F173" s="555">
        <v>4852.05</v>
      </c>
    </row>
    <row r="174" spans="1:6">
      <c r="A174" s="338">
        <v>101410</v>
      </c>
      <c r="B174" s="339" t="s">
        <v>1138</v>
      </c>
      <c r="C174" s="340" t="s">
        <v>12070</v>
      </c>
      <c r="D174" s="555">
        <v>1250.2599999999998</v>
      </c>
      <c r="E174" s="555">
        <v>2454.15</v>
      </c>
      <c r="F174" s="555">
        <v>3704.41</v>
      </c>
    </row>
    <row r="175" spans="1:6">
      <c r="A175" s="338">
        <v>101411</v>
      </c>
      <c r="B175" s="339" t="s">
        <v>9383</v>
      </c>
      <c r="C175" s="340" t="s">
        <v>12070</v>
      </c>
      <c r="D175" s="555">
        <v>303.78999999999996</v>
      </c>
      <c r="E175" s="555">
        <v>2242.71</v>
      </c>
      <c r="F175" s="555">
        <v>2546.5</v>
      </c>
    </row>
    <row r="176" spans="1:6">
      <c r="A176" s="338">
        <v>101412</v>
      </c>
      <c r="B176" s="339" t="s">
        <v>9382</v>
      </c>
      <c r="C176" s="340" t="s">
        <v>12070</v>
      </c>
      <c r="D176" s="555">
        <v>1405.13</v>
      </c>
      <c r="E176" s="555">
        <v>2094.91</v>
      </c>
      <c r="F176" s="555">
        <v>3500.04</v>
      </c>
    </row>
    <row r="177" spans="1:6">
      <c r="A177" s="338">
        <v>101413</v>
      </c>
      <c r="B177" s="339" t="s">
        <v>968</v>
      </c>
      <c r="C177" s="340" t="s">
        <v>12070</v>
      </c>
      <c r="D177" s="555">
        <v>1228.5000000000005</v>
      </c>
      <c r="E177" s="555">
        <v>3345.89</v>
      </c>
      <c r="F177" s="555">
        <v>4574.3900000000003</v>
      </c>
    </row>
    <row r="178" spans="1:6">
      <c r="A178" s="338">
        <v>101414</v>
      </c>
      <c r="B178" s="339" t="s">
        <v>9381</v>
      </c>
      <c r="C178" s="340" t="s">
        <v>12070</v>
      </c>
      <c r="D178" s="555">
        <v>1250.2600000000002</v>
      </c>
      <c r="E178" s="555">
        <v>3720.37</v>
      </c>
      <c r="F178" s="555">
        <v>4970.63</v>
      </c>
    </row>
    <row r="179" spans="1:6">
      <c r="A179" s="338">
        <v>101415</v>
      </c>
      <c r="B179" s="339" t="s">
        <v>9380</v>
      </c>
      <c r="C179" s="340" t="s">
        <v>12070</v>
      </c>
      <c r="D179" s="555">
        <v>1049.4700000000003</v>
      </c>
      <c r="E179" s="555">
        <v>3799.12</v>
      </c>
      <c r="F179" s="555">
        <v>4848.59</v>
      </c>
    </row>
    <row r="180" spans="1:6">
      <c r="A180" s="338">
        <v>101416</v>
      </c>
      <c r="B180" s="339" t="s">
        <v>9379</v>
      </c>
      <c r="C180" s="340" t="s">
        <v>12070</v>
      </c>
      <c r="D180" s="555">
        <v>1254.75</v>
      </c>
      <c r="E180" s="555">
        <v>3247.38</v>
      </c>
      <c r="F180" s="555">
        <v>4502.13</v>
      </c>
    </row>
    <row r="181" spans="1:6">
      <c r="A181" s="338">
        <v>101417</v>
      </c>
      <c r="B181" s="339" t="s">
        <v>9378</v>
      </c>
      <c r="C181" s="340" t="s">
        <v>12070</v>
      </c>
      <c r="D181" s="555">
        <v>1254.75</v>
      </c>
      <c r="E181" s="555">
        <v>2709.67</v>
      </c>
      <c r="F181" s="555">
        <v>3964.42</v>
      </c>
    </row>
    <row r="182" spans="1:6">
      <c r="A182" s="338">
        <v>101418</v>
      </c>
      <c r="B182" s="339" t="s">
        <v>9377</v>
      </c>
      <c r="C182" s="340" t="s">
        <v>12070</v>
      </c>
      <c r="D182" s="555">
        <v>1049.4700000000003</v>
      </c>
      <c r="E182" s="555">
        <v>3077.12</v>
      </c>
      <c r="F182" s="555">
        <v>4126.59</v>
      </c>
    </row>
    <row r="183" spans="1:6">
      <c r="A183" s="338">
        <v>101419</v>
      </c>
      <c r="B183" s="339" t="s">
        <v>9376</v>
      </c>
      <c r="C183" s="340" t="s">
        <v>12070</v>
      </c>
      <c r="D183" s="555">
        <v>1254.75</v>
      </c>
      <c r="E183" s="555">
        <v>3756.04</v>
      </c>
      <c r="F183" s="555">
        <v>5010.79</v>
      </c>
    </row>
    <row r="184" spans="1:6">
      <c r="A184" s="338">
        <v>101420</v>
      </c>
      <c r="B184" s="339" t="s">
        <v>9375</v>
      </c>
      <c r="C184" s="340" t="s">
        <v>12070</v>
      </c>
      <c r="D184" s="555">
        <v>1049.4700000000003</v>
      </c>
      <c r="E184" s="555">
        <v>2595.9499999999998</v>
      </c>
      <c r="F184" s="555">
        <v>3645.42</v>
      </c>
    </row>
    <row r="185" spans="1:6">
      <c r="A185" s="338">
        <v>101421</v>
      </c>
      <c r="B185" s="339" t="s">
        <v>9374</v>
      </c>
      <c r="C185" s="340" t="s">
        <v>12070</v>
      </c>
      <c r="D185" s="555">
        <v>1049.4700000000003</v>
      </c>
      <c r="E185" s="555">
        <v>3675.3</v>
      </c>
      <c r="F185" s="555">
        <v>4724.7700000000004</v>
      </c>
    </row>
    <row r="186" spans="1:6">
      <c r="A186" s="338">
        <v>101422</v>
      </c>
      <c r="B186" s="339" t="s">
        <v>9373</v>
      </c>
      <c r="C186" s="340" t="s">
        <v>12070</v>
      </c>
      <c r="D186" s="555">
        <v>1049.4699999999998</v>
      </c>
      <c r="E186" s="555">
        <v>3001.09</v>
      </c>
      <c r="F186" s="555">
        <v>4050.56</v>
      </c>
    </row>
    <row r="187" spans="1:6">
      <c r="A187" s="338">
        <v>101423</v>
      </c>
      <c r="B187" s="339" t="s">
        <v>9372</v>
      </c>
      <c r="C187" s="340" t="s">
        <v>12070</v>
      </c>
      <c r="D187" s="555">
        <v>1049.4700000000003</v>
      </c>
      <c r="E187" s="555">
        <v>3112</v>
      </c>
      <c r="F187" s="555">
        <v>4161.47</v>
      </c>
    </row>
    <row r="188" spans="1:6">
      <c r="A188" s="338">
        <v>101424</v>
      </c>
      <c r="B188" s="339" t="s">
        <v>9371</v>
      </c>
      <c r="C188" s="340" t="s">
        <v>12070</v>
      </c>
      <c r="D188" s="555">
        <v>1049.4700000000003</v>
      </c>
      <c r="E188" s="555">
        <v>3216.58</v>
      </c>
      <c r="F188" s="555">
        <v>4266.05</v>
      </c>
    </row>
    <row r="189" spans="1:6">
      <c r="A189" s="338">
        <v>101425</v>
      </c>
      <c r="B189" s="339" t="s">
        <v>9370</v>
      </c>
      <c r="C189" s="340" t="s">
        <v>12070</v>
      </c>
      <c r="D189" s="555">
        <v>294.48</v>
      </c>
      <c r="E189" s="555">
        <v>1677.78</v>
      </c>
      <c r="F189" s="555">
        <v>1972.26</v>
      </c>
    </row>
    <row r="190" spans="1:6">
      <c r="A190" s="338">
        <v>101426</v>
      </c>
      <c r="B190" s="339" t="s">
        <v>9369</v>
      </c>
      <c r="C190" s="340" t="s">
        <v>12070</v>
      </c>
      <c r="D190" s="555">
        <v>1049.4700000000003</v>
      </c>
      <c r="E190" s="555">
        <v>3004.85</v>
      </c>
      <c r="F190" s="555">
        <v>4054.32</v>
      </c>
    </row>
    <row r="191" spans="1:6">
      <c r="A191" s="338">
        <v>101427</v>
      </c>
      <c r="B191" s="339" t="s">
        <v>977</v>
      </c>
      <c r="C191" s="340" t="s">
        <v>12070</v>
      </c>
      <c r="D191" s="555">
        <v>1049.4699999999998</v>
      </c>
      <c r="E191" s="555">
        <v>2486.38</v>
      </c>
      <c r="F191" s="555">
        <v>3535.85</v>
      </c>
    </row>
    <row r="192" spans="1:6">
      <c r="A192" s="338">
        <v>101428</v>
      </c>
      <c r="B192" s="339" t="s">
        <v>9368</v>
      </c>
      <c r="C192" s="340" t="s">
        <v>12070</v>
      </c>
      <c r="D192" s="555">
        <v>1049.4700000000003</v>
      </c>
      <c r="E192" s="555">
        <v>2399.4499999999998</v>
      </c>
      <c r="F192" s="555">
        <v>3448.92</v>
      </c>
    </row>
    <row r="193" spans="1:6">
      <c r="A193" s="338">
        <v>101429</v>
      </c>
      <c r="B193" s="339" t="s">
        <v>9367</v>
      </c>
      <c r="C193" s="340" t="s">
        <v>12070</v>
      </c>
      <c r="D193" s="555">
        <v>1049.4700000000003</v>
      </c>
      <c r="E193" s="555">
        <v>2710.37</v>
      </c>
      <c r="F193" s="555">
        <v>3759.84</v>
      </c>
    </row>
    <row r="194" spans="1:6">
      <c r="A194" s="338">
        <v>101430</v>
      </c>
      <c r="B194" s="339" t="s">
        <v>9366</v>
      </c>
      <c r="C194" s="340" t="s">
        <v>12070</v>
      </c>
      <c r="D194" s="555">
        <v>1049.4700000000003</v>
      </c>
      <c r="E194" s="555">
        <v>3060.16</v>
      </c>
      <c r="F194" s="555">
        <v>4109.63</v>
      </c>
    </row>
    <row r="195" spans="1:6">
      <c r="A195" s="338">
        <v>101431</v>
      </c>
      <c r="B195" s="339" t="s">
        <v>980</v>
      </c>
      <c r="C195" s="340" t="s">
        <v>12070</v>
      </c>
      <c r="D195" s="555">
        <v>1049.4700000000003</v>
      </c>
      <c r="E195" s="555">
        <v>3358.95</v>
      </c>
      <c r="F195" s="555">
        <v>4408.42</v>
      </c>
    </row>
    <row r="196" spans="1:6">
      <c r="A196" s="338">
        <v>101432</v>
      </c>
      <c r="B196" s="339" t="s">
        <v>9365</v>
      </c>
      <c r="C196" s="340" t="s">
        <v>12070</v>
      </c>
      <c r="D196" s="555">
        <v>1049.4700000000003</v>
      </c>
      <c r="E196" s="555">
        <v>3094.84</v>
      </c>
      <c r="F196" s="555">
        <v>4144.3100000000004</v>
      </c>
    </row>
    <row r="197" spans="1:6">
      <c r="A197" s="338">
        <v>101433</v>
      </c>
      <c r="B197" s="339" t="s">
        <v>1208</v>
      </c>
      <c r="C197" s="340" t="s">
        <v>12070</v>
      </c>
      <c r="D197" s="555">
        <v>1049.4699999999993</v>
      </c>
      <c r="E197" s="555">
        <v>7628.27</v>
      </c>
      <c r="F197" s="555">
        <v>8677.74</v>
      </c>
    </row>
    <row r="198" spans="1:6">
      <c r="A198" s="338">
        <v>101434</v>
      </c>
      <c r="B198" s="339" t="s">
        <v>9364</v>
      </c>
      <c r="C198" s="340" t="s">
        <v>12070</v>
      </c>
      <c r="D198" s="555">
        <v>1049.4699999999998</v>
      </c>
      <c r="E198" s="555">
        <v>3007.02</v>
      </c>
      <c r="F198" s="555">
        <v>4056.49</v>
      </c>
    </row>
    <row r="199" spans="1:6">
      <c r="A199" s="338">
        <v>101435</v>
      </c>
      <c r="B199" s="339" t="s">
        <v>9363</v>
      </c>
      <c r="C199" s="340" t="s">
        <v>12070</v>
      </c>
      <c r="D199" s="555">
        <v>1049.4700000000003</v>
      </c>
      <c r="E199" s="555">
        <v>3304.17</v>
      </c>
      <c r="F199" s="555">
        <v>4353.6400000000003</v>
      </c>
    </row>
    <row r="200" spans="1:6">
      <c r="A200" s="338">
        <v>101436</v>
      </c>
      <c r="B200" s="339" t="s">
        <v>1210</v>
      </c>
      <c r="C200" s="340" t="s">
        <v>12070</v>
      </c>
      <c r="D200" s="555">
        <v>1049.4699999999998</v>
      </c>
      <c r="E200" s="555">
        <v>2653.92</v>
      </c>
      <c r="F200" s="555">
        <v>3703.39</v>
      </c>
    </row>
    <row r="201" spans="1:6">
      <c r="A201" s="338">
        <v>101437</v>
      </c>
      <c r="B201" s="339" t="s">
        <v>9362</v>
      </c>
      <c r="C201" s="340" t="s">
        <v>12070</v>
      </c>
      <c r="D201" s="555">
        <v>1049.4699999999998</v>
      </c>
      <c r="E201" s="555">
        <v>3112.32</v>
      </c>
      <c r="F201" s="555">
        <v>4161.79</v>
      </c>
    </row>
    <row r="202" spans="1:6">
      <c r="A202" s="338">
        <v>101438</v>
      </c>
      <c r="B202" s="339" t="s">
        <v>1103</v>
      </c>
      <c r="C202" s="340" t="s">
        <v>12070</v>
      </c>
      <c r="D202" s="555">
        <v>1049.4700000000003</v>
      </c>
      <c r="E202" s="555">
        <v>3818.25</v>
      </c>
      <c r="F202" s="555">
        <v>4867.72</v>
      </c>
    </row>
    <row r="203" spans="1:6">
      <c r="A203" s="338">
        <v>101439</v>
      </c>
      <c r="B203" s="339" t="s">
        <v>1113</v>
      </c>
      <c r="C203" s="340" t="s">
        <v>12070</v>
      </c>
      <c r="D203" s="555">
        <v>1049.4699999999998</v>
      </c>
      <c r="E203" s="555">
        <v>3156.9</v>
      </c>
      <c r="F203" s="555">
        <v>4206.37</v>
      </c>
    </row>
    <row r="204" spans="1:6" ht="30">
      <c r="A204" s="338">
        <v>101440</v>
      </c>
      <c r="B204" s="339" t="s">
        <v>9361</v>
      </c>
      <c r="C204" s="340" t="s">
        <v>12070</v>
      </c>
      <c r="D204" s="555">
        <v>1049.4700000000003</v>
      </c>
      <c r="E204" s="555">
        <v>3213.17</v>
      </c>
      <c r="F204" s="555">
        <v>4262.6400000000003</v>
      </c>
    </row>
    <row r="205" spans="1:6">
      <c r="A205" s="338">
        <v>101441</v>
      </c>
      <c r="B205" s="339" t="s">
        <v>1115</v>
      </c>
      <c r="C205" s="340" t="s">
        <v>12070</v>
      </c>
      <c r="D205" s="555">
        <v>1049.4699999999998</v>
      </c>
      <c r="E205" s="555">
        <v>2800.98</v>
      </c>
      <c r="F205" s="555">
        <v>3850.45</v>
      </c>
    </row>
    <row r="206" spans="1:6">
      <c r="A206" s="338">
        <v>101442</v>
      </c>
      <c r="B206" s="339" t="s">
        <v>9360</v>
      </c>
      <c r="C206" s="340" t="s">
        <v>12070</v>
      </c>
      <c r="D206" s="555">
        <v>1049.4699999999998</v>
      </c>
      <c r="E206" s="555">
        <v>3543.07</v>
      </c>
      <c r="F206" s="555">
        <v>4592.54</v>
      </c>
    </row>
    <row r="207" spans="1:6" ht="30">
      <c r="A207" s="338">
        <v>101443</v>
      </c>
      <c r="B207" s="339" t="s">
        <v>1116</v>
      </c>
      <c r="C207" s="340" t="s">
        <v>12070</v>
      </c>
      <c r="D207" s="555">
        <v>1049.4700000000003</v>
      </c>
      <c r="E207" s="555">
        <v>2759.37</v>
      </c>
      <c r="F207" s="555">
        <v>3808.84</v>
      </c>
    </row>
    <row r="208" spans="1:6">
      <c r="A208" s="338">
        <v>101444</v>
      </c>
      <c r="B208" s="339" t="s">
        <v>1119</v>
      </c>
      <c r="C208" s="340" t="s">
        <v>12070</v>
      </c>
      <c r="D208" s="555">
        <v>1250.2599999999998</v>
      </c>
      <c r="E208" s="555">
        <v>3273.4</v>
      </c>
      <c r="F208" s="555">
        <v>4523.66</v>
      </c>
    </row>
    <row r="209" spans="1:6">
      <c r="A209" s="338">
        <v>101445</v>
      </c>
      <c r="B209" s="339" t="s">
        <v>1120</v>
      </c>
      <c r="C209" s="340" t="s">
        <v>12070</v>
      </c>
      <c r="D209" s="555">
        <v>1250.2600000000002</v>
      </c>
      <c r="E209" s="555">
        <v>3286.38</v>
      </c>
      <c r="F209" s="555">
        <v>4536.6400000000003</v>
      </c>
    </row>
    <row r="210" spans="1:6">
      <c r="A210" s="338">
        <v>101446</v>
      </c>
      <c r="B210" s="339" t="s">
        <v>1121</v>
      </c>
      <c r="C210" s="340" t="s">
        <v>12070</v>
      </c>
      <c r="D210" s="555">
        <v>1468.1100000000001</v>
      </c>
      <c r="E210" s="555">
        <v>3273.4</v>
      </c>
      <c r="F210" s="555">
        <v>4741.51</v>
      </c>
    </row>
    <row r="211" spans="1:6">
      <c r="A211" s="338">
        <v>101447</v>
      </c>
      <c r="B211" s="339" t="s">
        <v>1122</v>
      </c>
      <c r="C211" s="340" t="s">
        <v>12070</v>
      </c>
      <c r="D211" s="555">
        <v>1468.1099999999997</v>
      </c>
      <c r="E211" s="555">
        <v>3362.33</v>
      </c>
      <c r="F211" s="555">
        <v>4830.4399999999996</v>
      </c>
    </row>
    <row r="212" spans="1:6">
      <c r="A212" s="338">
        <v>101448</v>
      </c>
      <c r="B212" s="339" t="s">
        <v>1123</v>
      </c>
      <c r="C212" s="340" t="s">
        <v>12070</v>
      </c>
      <c r="D212" s="555">
        <v>1468.1100000000001</v>
      </c>
      <c r="E212" s="555">
        <v>3520.89</v>
      </c>
      <c r="F212" s="555">
        <v>4989</v>
      </c>
    </row>
    <row r="213" spans="1:6">
      <c r="A213" s="338">
        <v>101449</v>
      </c>
      <c r="B213" s="339" t="s">
        <v>9359</v>
      </c>
      <c r="C213" s="340" t="s">
        <v>12070</v>
      </c>
      <c r="D213" s="555">
        <v>1049.4699999999998</v>
      </c>
      <c r="E213" s="555">
        <v>2435.42</v>
      </c>
      <c r="F213" s="555">
        <v>3484.89</v>
      </c>
    </row>
    <row r="214" spans="1:6">
      <c r="A214" s="338">
        <v>101450</v>
      </c>
      <c r="B214" s="339" t="s">
        <v>1125</v>
      </c>
      <c r="C214" s="340" t="s">
        <v>12070</v>
      </c>
      <c r="D214" s="555">
        <v>1049.4700000000003</v>
      </c>
      <c r="E214" s="555">
        <v>2169.08</v>
      </c>
      <c r="F214" s="555">
        <v>3218.55</v>
      </c>
    </row>
    <row r="215" spans="1:6">
      <c r="A215" s="338">
        <v>101451</v>
      </c>
      <c r="B215" s="339" t="s">
        <v>1126</v>
      </c>
      <c r="C215" s="340" t="s">
        <v>12070</v>
      </c>
      <c r="D215" s="555">
        <v>1250.2600000000002</v>
      </c>
      <c r="E215" s="555">
        <v>3266.92</v>
      </c>
      <c r="F215" s="555">
        <v>4517.18</v>
      </c>
    </row>
    <row r="216" spans="1:6">
      <c r="A216" s="338">
        <v>101452</v>
      </c>
      <c r="B216" s="339" t="s">
        <v>9358</v>
      </c>
      <c r="C216" s="340" t="s">
        <v>12070</v>
      </c>
      <c r="D216" s="555">
        <v>1228.8000000000002</v>
      </c>
      <c r="E216" s="555">
        <v>2320.9699999999998</v>
      </c>
      <c r="F216" s="555">
        <v>3549.77</v>
      </c>
    </row>
    <row r="217" spans="1:6">
      <c r="A217" s="338">
        <v>101453</v>
      </c>
      <c r="B217" s="339" t="s">
        <v>1128</v>
      </c>
      <c r="C217" s="340" t="s">
        <v>12070</v>
      </c>
      <c r="D217" s="555">
        <v>1405.13</v>
      </c>
      <c r="E217" s="555">
        <v>3358.95</v>
      </c>
      <c r="F217" s="555">
        <v>4764.08</v>
      </c>
    </row>
    <row r="218" spans="1:6">
      <c r="A218" s="338">
        <v>101454</v>
      </c>
      <c r="B218" s="339" t="s">
        <v>9357</v>
      </c>
      <c r="C218" s="340" t="s">
        <v>12070</v>
      </c>
      <c r="D218" s="555">
        <v>1405.1299999999997</v>
      </c>
      <c r="E218" s="555">
        <v>2702.44</v>
      </c>
      <c r="F218" s="555">
        <v>4107.57</v>
      </c>
    </row>
    <row r="219" spans="1:6">
      <c r="A219" s="338">
        <v>101455</v>
      </c>
      <c r="B219" s="339" t="s">
        <v>1130</v>
      </c>
      <c r="C219" s="340" t="s">
        <v>12070</v>
      </c>
      <c r="D219" s="555">
        <v>1228.5000000000005</v>
      </c>
      <c r="E219" s="555">
        <v>4008.97</v>
      </c>
      <c r="F219" s="555">
        <v>5237.47</v>
      </c>
    </row>
    <row r="220" spans="1:6">
      <c r="A220" s="338">
        <v>101456</v>
      </c>
      <c r="B220" s="339" t="s">
        <v>9356</v>
      </c>
      <c r="C220" s="340" t="s">
        <v>12070</v>
      </c>
      <c r="D220" s="555">
        <v>303.78999999999996</v>
      </c>
      <c r="E220" s="555">
        <v>5017.32</v>
      </c>
      <c r="F220" s="555">
        <v>5321.11</v>
      </c>
    </row>
    <row r="221" spans="1:6">
      <c r="A221" s="338">
        <v>101457</v>
      </c>
      <c r="B221" s="339" t="s">
        <v>9355</v>
      </c>
      <c r="C221" s="340" t="s">
        <v>12070</v>
      </c>
      <c r="D221" s="555">
        <v>1049.4700000000003</v>
      </c>
      <c r="E221" s="555">
        <v>3482.63</v>
      </c>
      <c r="F221" s="555">
        <v>4532.1000000000004</v>
      </c>
    </row>
    <row r="222" spans="1:6">
      <c r="A222" s="338">
        <v>101458</v>
      </c>
      <c r="B222" s="339" t="s">
        <v>9354</v>
      </c>
      <c r="C222" s="340" t="s">
        <v>12070</v>
      </c>
      <c r="D222" s="555">
        <v>1228.5</v>
      </c>
      <c r="E222" s="555">
        <v>3016.37</v>
      </c>
      <c r="F222" s="555">
        <v>4244.87</v>
      </c>
    </row>
    <row r="223" spans="1:6">
      <c r="A223" s="338">
        <v>101459</v>
      </c>
      <c r="B223" s="339" t="s">
        <v>1135</v>
      </c>
      <c r="C223" s="340" t="s">
        <v>12070</v>
      </c>
      <c r="D223" s="555">
        <v>1250.2600000000002</v>
      </c>
      <c r="E223" s="555">
        <v>3323.16</v>
      </c>
      <c r="F223" s="555">
        <v>4573.42</v>
      </c>
    </row>
    <row r="224" spans="1:6">
      <c r="A224" s="338">
        <v>101460</v>
      </c>
      <c r="B224" s="339" t="s">
        <v>9353</v>
      </c>
      <c r="C224" s="340" t="s">
        <v>12070</v>
      </c>
      <c r="D224" s="555">
        <v>1228.8000000000002</v>
      </c>
      <c r="E224" s="555">
        <v>2349.1999999999998</v>
      </c>
      <c r="F224" s="555">
        <v>3578</v>
      </c>
    </row>
    <row r="225" spans="1:6">
      <c r="A225" s="335"/>
      <c r="B225" s="337" t="s">
        <v>12071</v>
      </c>
      <c r="C225" s="335"/>
      <c r="D225" s="335"/>
      <c r="E225" s="335"/>
      <c r="F225" s="335"/>
    </row>
    <row r="226" spans="1:6">
      <c r="A226" s="338">
        <v>98458</v>
      </c>
      <c r="B226" s="339" t="s">
        <v>3558</v>
      </c>
      <c r="C226" s="340" t="s">
        <v>1164</v>
      </c>
      <c r="D226" s="555">
        <v>147.76</v>
      </c>
      <c r="E226" s="555">
        <v>14.96</v>
      </c>
      <c r="F226" s="555">
        <v>162.72</v>
      </c>
    </row>
    <row r="227" spans="1:6">
      <c r="A227" s="338">
        <v>98459</v>
      </c>
      <c r="B227" s="339" t="s">
        <v>3559</v>
      </c>
      <c r="C227" s="340" t="s">
        <v>1164</v>
      </c>
      <c r="D227" s="555">
        <v>127.87</v>
      </c>
      <c r="E227" s="555">
        <v>13.9</v>
      </c>
      <c r="F227" s="555">
        <v>141.77000000000001</v>
      </c>
    </row>
    <row r="228" spans="1:6">
      <c r="A228" s="338">
        <v>97062</v>
      </c>
      <c r="B228" s="339" t="s">
        <v>4473</v>
      </c>
      <c r="C228" s="340" t="s">
        <v>1164</v>
      </c>
      <c r="D228" s="555">
        <v>4.0999999999999996</v>
      </c>
      <c r="E228" s="555">
        <v>2.4</v>
      </c>
      <c r="F228" s="555">
        <v>6.5</v>
      </c>
    </row>
    <row r="229" spans="1:6">
      <c r="A229" s="338">
        <v>97046</v>
      </c>
      <c r="B229" s="339" t="s">
        <v>4470</v>
      </c>
      <c r="C229" s="340" t="s">
        <v>1164</v>
      </c>
      <c r="D229" s="555">
        <v>0.21000000000000002</v>
      </c>
      <c r="E229" s="555">
        <v>0.05</v>
      </c>
      <c r="F229" s="555">
        <v>0.26</v>
      </c>
    </row>
    <row r="230" spans="1:6" ht="30">
      <c r="A230" s="338">
        <v>97047</v>
      </c>
      <c r="B230" s="339" t="s">
        <v>4471</v>
      </c>
      <c r="C230" s="340" t="s">
        <v>1164</v>
      </c>
      <c r="D230" s="555">
        <v>0.08</v>
      </c>
      <c r="E230" s="555">
        <v>0.02</v>
      </c>
      <c r="F230" s="555">
        <v>0.1</v>
      </c>
    </row>
    <row r="231" spans="1:6" ht="30">
      <c r="A231" s="338">
        <v>97048</v>
      </c>
      <c r="B231" s="339" t="s">
        <v>4472</v>
      </c>
      <c r="C231" s="340" t="s">
        <v>1164</v>
      </c>
      <c r="D231" s="555">
        <v>6.0000000000000005E-2</v>
      </c>
      <c r="E231" s="555">
        <v>0.01</v>
      </c>
      <c r="F231" s="555">
        <v>7.0000000000000007E-2</v>
      </c>
    </row>
    <row r="232" spans="1:6" ht="30">
      <c r="A232" s="338">
        <v>97066</v>
      </c>
      <c r="B232" s="339" t="s">
        <v>4477</v>
      </c>
      <c r="C232" s="340" t="s">
        <v>1164</v>
      </c>
      <c r="D232" s="555">
        <v>75.680000000000007</v>
      </c>
      <c r="E232" s="555">
        <v>20.239999999999998</v>
      </c>
      <c r="F232" s="555">
        <v>95.92</v>
      </c>
    </row>
    <row r="233" spans="1:6" ht="30">
      <c r="A233" s="338">
        <v>97067</v>
      </c>
      <c r="B233" s="339" t="s">
        <v>4478</v>
      </c>
      <c r="C233" s="340" t="s">
        <v>1163</v>
      </c>
      <c r="D233" s="555">
        <v>641.34999999999991</v>
      </c>
      <c r="E233" s="555">
        <v>189.69</v>
      </c>
      <c r="F233" s="555">
        <v>831.04</v>
      </c>
    </row>
    <row r="234" spans="1:6">
      <c r="A234" s="335"/>
      <c r="B234" s="337" t="s">
        <v>94</v>
      </c>
      <c r="C234" s="335"/>
      <c r="D234" s="335"/>
      <c r="E234" s="335"/>
      <c r="F234" s="335"/>
    </row>
    <row r="235" spans="1:6" ht="30">
      <c r="A235" s="338">
        <v>97741</v>
      </c>
      <c r="B235" s="339" t="s">
        <v>4341</v>
      </c>
      <c r="C235" s="340" t="s">
        <v>1161</v>
      </c>
      <c r="D235" s="555">
        <v>128.48000000000002</v>
      </c>
      <c r="E235" s="555">
        <v>46.38</v>
      </c>
      <c r="F235" s="555">
        <v>174.86</v>
      </c>
    </row>
    <row r="236" spans="1:6">
      <c r="A236" s="335"/>
      <c r="B236" s="337" t="s">
        <v>12072</v>
      </c>
      <c r="C236" s="335"/>
      <c r="D236" s="335"/>
      <c r="E236" s="335"/>
      <c r="F236" s="335"/>
    </row>
    <row r="237" spans="1:6" ht="30">
      <c r="A237" s="338">
        <v>93206</v>
      </c>
      <c r="B237" s="339" t="s">
        <v>734</v>
      </c>
      <c r="C237" s="340" t="s">
        <v>1164</v>
      </c>
      <c r="D237" s="555">
        <v>790.32</v>
      </c>
      <c r="E237" s="555">
        <v>319.10000000000002</v>
      </c>
      <c r="F237" s="555">
        <v>1109.42</v>
      </c>
    </row>
    <row r="238" spans="1:6" ht="30">
      <c r="A238" s="338">
        <v>93207</v>
      </c>
      <c r="B238" s="339" t="s">
        <v>735</v>
      </c>
      <c r="C238" s="340" t="s">
        <v>1164</v>
      </c>
      <c r="D238" s="555">
        <v>998.32</v>
      </c>
      <c r="E238" s="555">
        <v>186.67</v>
      </c>
      <c r="F238" s="555">
        <v>1184.99</v>
      </c>
    </row>
    <row r="239" spans="1:6" ht="30">
      <c r="A239" s="338">
        <v>93208</v>
      </c>
      <c r="B239" s="339" t="s">
        <v>736</v>
      </c>
      <c r="C239" s="340" t="s">
        <v>1164</v>
      </c>
      <c r="D239" s="555">
        <v>855.86</v>
      </c>
      <c r="E239" s="555">
        <v>136.29</v>
      </c>
      <c r="F239" s="555">
        <v>992.15</v>
      </c>
    </row>
    <row r="240" spans="1:6" ht="30">
      <c r="A240" s="338">
        <v>93209</v>
      </c>
      <c r="B240" s="339" t="s">
        <v>737</v>
      </c>
      <c r="C240" s="340" t="s">
        <v>1164</v>
      </c>
      <c r="D240" s="555">
        <v>707.48</v>
      </c>
      <c r="E240" s="555">
        <v>240.77</v>
      </c>
      <c r="F240" s="555">
        <v>948.25</v>
      </c>
    </row>
    <row r="241" spans="1:6" ht="30">
      <c r="A241" s="338">
        <v>93210</v>
      </c>
      <c r="B241" s="339" t="s">
        <v>738</v>
      </c>
      <c r="C241" s="340" t="s">
        <v>1164</v>
      </c>
      <c r="D241" s="555">
        <v>510.50999999999993</v>
      </c>
      <c r="E241" s="555">
        <v>116.8</v>
      </c>
      <c r="F241" s="555">
        <v>627.30999999999995</v>
      </c>
    </row>
    <row r="242" spans="1:6" ht="30">
      <c r="A242" s="338">
        <v>93211</v>
      </c>
      <c r="B242" s="339" t="s">
        <v>739</v>
      </c>
      <c r="C242" s="340" t="s">
        <v>1164</v>
      </c>
      <c r="D242" s="555">
        <v>455.32000000000005</v>
      </c>
      <c r="E242" s="555">
        <v>143.77000000000001</v>
      </c>
      <c r="F242" s="555">
        <v>599.09</v>
      </c>
    </row>
    <row r="243" spans="1:6" ht="30">
      <c r="A243" s="338">
        <v>93212</v>
      </c>
      <c r="B243" s="339" t="s">
        <v>740</v>
      </c>
      <c r="C243" s="340" t="s">
        <v>1164</v>
      </c>
      <c r="D243" s="555">
        <v>856.45</v>
      </c>
      <c r="E243" s="555">
        <v>193.21</v>
      </c>
      <c r="F243" s="555">
        <v>1049.6600000000001</v>
      </c>
    </row>
    <row r="244" spans="1:6" ht="30">
      <c r="A244" s="338">
        <v>93213</v>
      </c>
      <c r="B244" s="339" t="s">
        <v>741</v>
      </c>
      <c r="C244" s="340" t="s">
        <v>1164</v>
      </c>
      <c r="D244" s="555">
        <v>728.58</v>
      </c>
      <c r="E244" s="555">
        <v>260</v>
      </c>
      <c r="F244" s="555">
        <v>988.58</v>
      </c>
    </row>
    <row r="245" spans="1:6" ht="30">
      <c r="A245" s="338">
        <v>93214</v>
      </c>
      <c r="B245" s="339" t="s">
        <v>742</v>
      </c>
      <c r="C245" s="340" t="s">
        <v>1161</v>
      </c>
      <c r="D245" s="555">
        <v>6891.1900000000005</v>
      </c>
      <c r="E245" s="555">
        <v>302.27999999999997</v>
      </c>
      <c r="F245" s="555">
        <v>7193.47</v>
      </c>
    </row>
    <row r="246" spans="1:6" ht="30">
      <c r="A246" s="338">
        <v>93243</v>
      </c>
      <c r="B246" s="339" t="s">
        <v>3541</v>
      </c>
      <c r="C246" s="340" t="s">
        <v>1161</v>
      </c>
      <c r="D246" s="555">
        <v>10605.89</v>
      </c>
      <c r="E246" s="555">
        <v>401.2</v>
      </c>
      <c r="F246" s="555">
        <v>11007.09</v>
      </c>
    </row>
    <row r="247" spans="1:6" ht="30">
      <c r="A247" s="338">
        <v>93582</v>
      </c>
      <c r="B247" s="339" t="s">
        <v>743</v>
      </c>
      <c r="C247" s="340" t="s">
        <v>1164</v>
      </c>
      <c r="D247" s="555">
        <v>251.39000000000001</v>
      </c>
      <c r="E247" s="555">
        <v>46.9</v>
      </c>
      <c r="F247" s="555">
        <v>298.29000000000002</v>
      </c>
    </row>
    <row r="248" spans="1:6" ht="30">
      <c r="A248" s="338">
        <v>93583</v>
      </c>
      <c r="B248" s="339" t="s">
        <v>744</v>
      </c>
      <c r="C248" s="340" t="s">
        <v>1164</v>
      </c>
      <c r="D248" s="555">
        <v>397.34000000000003</v>
      </c>
      <c r="E248" s="555">
        <v>77.959999999999994</v>
      </c>
      <c r="F248" s="555">
        <v>475.3</v>
      </c>
    </row>
    <row r="249" spans="1:6" ht="30">
      <c r="A249" s="338">
        <v>93584</v>
      </c>
      <c r="B249" s="339" t="s">
        <v>745</v>
      </c>
      <c r="C249" s="340" t="s">
        <v>1164</v>
      </c>
      <c r="D249" s="555">
        <v>827.59</v>
      </c>
      <c r="E249" s="555">
        <v>149.01</v>
      </c>
      <c r="F249" s="555">
        <v>976.6</v>
      </c>
    </row>
    <row r="250" spans="1:6" ht="30">
      <c r="A250" s="338">
        <v>93585</v>
      </c>
      <c r="B250" s="339" t="s">
        <v>1149</v>
      </c>
      <c r="C250" s="340" t="s">
        <v>1164</v>
      </c>
      <c r="D250" s="555">
        <v>1093.0900000000001</v>
      </c>
      <c r="E250" s="555">
        <v>173.88</v>
      </c>
      <c r="F250" s="555">
        <v>1266.97</v>
      </c>
    </row>
    <row r="251" spans="1:6" ht="30">
      <c r="A251" s="338">
        <v>98441</v>
      </c>
      <c r="B251" s="339" t="s">
        <v>3542</v>
      </c>
      <c r="C251" s="340" t="s">
        <v>1164</v>
      </c>
      <c r="D251" s="555">
        <v>149.39999999999998</v>
      </c>
      <c r="E251" s="555">
        <v>18.670000000000002</v>
      </c>
      <c r="F251" s="555">
        <v>168.07</v>
      </c>
    </row>
    <row r="252" spans="1:6" ht="30">
      <c r="A252" s="338">
        <v>98442</v>
      </c>
      <c r="B252" s="339" t="s">
        <v>3543</v>
      </c>
      <c r="C252" s="340" t="s">
        <v>1164</v>
      </c>
      <c r="D252" s="555">
        <v>150.24</v>
      </c>
      <c r="E252" s="555">
        <v>20.95</v>
      </c>
      <c r="F252" s="555">
        <v>171.19</v>
      </c>
    </row>
    <row r="253" spans="1:6" ht="30">
      <c r="A253" s="338">
        <v>98443</v>
      </c>
      <c r="B253" s="339" t="s">
        <v>3544</v>
      </c>
      <c r="C253" s="340" t="s">
        <v>1164</v>
      </c>
      <c r="D253" s="555">
        <v>137.95999999999998</v>
      </c>
      <c r="E253" s="555">
        <v>10.050000000000001</v>
      </c>
      <c r="F253" s="555">
        <v>148.01</v>
      </c>
    </row>
    <row r="254" spans="1:6" ht="30">
      <c r="A254" s="338">
        <v>98444</v>
      </c>
      <c r="B254" s="339" t="s">
        <v>3545</v>
      </c>
      <c r="C254" s="340" t="s">
        <v>1164</v>
      </c>
      <c r="D254" s="555">
        <v>138.57000000000002</v>
      </c>
      <c r="E254" s="555">
        <v>11.67</v>
      </c>
      <c r="F254" s="555">
        <v>150.24</v>
      </c>
    </row>
    <row r="255" spans="1:6" ht="30">
      <c r="A255" s="338">
        <v>98445</v>
      </c>
      <c r="B255" s="339" t="s">
        <v>3546</v>
      </c>
      <c r="C255" s="340" t="s">
        <v>1164</v>
      </c>
      <c r="D255" s="555">
        <v>176.95000000000002</v>
      </c>
      <c r="E255" s="555">
        <v>27.1</v>
      </c>
      <c r="F255" s="555">
        <v>204.05</v>
      </c>
    </row>
    <row r="256" spans="1:6" ht="30">
      <c r="A256" s="338">
        <v>98446</v>
      </c>
      <c r="B256" s="339" t="s">
        <v>3547</v>
      </c>
      <c r="C256" s="340" t="s">
        <v>1164</v>
      </c>
      <c r="D256" s="555">
        <v>218</v>
      </c>
      <c r="E256" s="555">
        <v>44.44</v>
      </c>
      <c r="F256" s="555">
        <v>262.44</v>
      </c>
    </row>
    <row r="257" spans="1:6" ht="30">
      <c r="A257" s="338">
        <v>98447</v>
      </c>
      <c r="B257" s="339" t="s">
        <v>3548</v>
      </c>
      <c r="C257" s="340" t="s">
        <v>1164</v>
      </c>
      <c r="D257" s="555">
        <v>160.56</v>
      </c>
      <c r="E257" s="555">
        <v>15.39</v>
      </c>
      <c r="F257" s="555">
        <v>175.95</v>
      </c>
    </row>
    <row r="258" spans="1:6" ht="30">
      <c r="A258" s="338">
        <v>98448</v>
      </c>
      <c r="B258" s="339" t="s">
        <v>3549</v>
      </c>
      <c r="C258" s="340" t="s">
        <v>1164</v>
      </c>
      <c r="D258" s="555">
        <v>194.32</v>
      </c>
      <c r="E258" s="555">
        <v>27.69</v>
      </c>
      <c r="F258" s="555">
        <v>222.01</v>
      </c>
    </row>
    <row r="259" spans="1:6" ht="30">
      <c r="A259" s="338">
        <v>98449</v>
      </c>
      <c r="B259" s="339" t="s">
        <v>3550</v>
      </c>
      <c r="C259" s="340" t="s">
        <v>1164</v>
      </c>
      <c r="D259" s="555">
        <v>182.01</v>
      </c>
      <c r="E259" s="555">
        <v>22.02</v>
      </c>
      <c r="F259" s="555">
        <v>204.03</v>
      </c>
    </row>
    <row r="260" spans="1:6" ht="30">
      <c r="A260" s="338">
        <v>98450</v>
      </c>
      <c r="B260" s="339" t="s">
        <v>3551</v>
      </c>
      <c r="C260" s="340" t="s">
        <v>1164</v>
      </c>
      <c r="D260" s="555">
        <v>183.25</v>
      </c>
      <c r="E260" s="555">
        <v>25.34</v>
      </c>
      <c r="F260" s="555">
        <v>208.59</v>
      </c>
    </row>
    <row r="261" spans="1:6" ht="30">
      <c r="A261" s="338">
        <v>98451</v>
      </c>
      <c r="B261" s="339" t="s">
        <v>3552</v>
      </c>
      <c r="C261" s="340" t="s">
        <v>1164</v>
      </c>
      <c r="D261" s="555">
        <v>169.87</v>
      </c>
      <c r="E261" s="555">
        <v>11.42</v>
      </c>
      <c r="F261" s="555">
        <v>181.29</v>
      </c>
    </row>
    <row r="262" spans="1:6" ht="30">
      <c r="A262" s="338">
        <v>98452</v>
      </c>
      <c r="B262" s="339" t="s">
        <v>3553</v>
      </c>
      <c r="C262" s="340" t="s">
        <v>1164</v>
      </c>
      <c r="D262" s="555">
        <v>170.6</v>
      </c>
      <c r="E262" s="555">
        <v>13.44</v>
      </c>
      <c r="F262" s="555">
        <v>184.04</v>
      </c>
    </row>
    <row r="263" spans="1:6" ht="30">
      <c r="A263" s="338">
        <v>98453</v>
      </c>
      <c r="B263" s="339" t="s">
        <v>3554</v>
      </c>
      <c r="C263" s="340" t="s">
        <v>1164</v>
      </c>
      <c r="D263" s="555">
        <v>211.18</v>
      </c>
      <c r="E263" s="555">
        <v>34.229999999999997</v>
      </c>
      <c r="F263" s="555">
        <v>245.41</v>
      </c>
    </row>
    <row r="264" spans="1:6" ht="30">
      <c r="A264" s="338">
        <v>98454</v>
      </c>
      <c r="B264" s="339" t="s">
        <v>3555</v>
      </c>
      <c r="C264" s="340" t="s">
        <v>1164</v>
      </c>
      <c r="D264" s="555">
        <v>255.95999999999998</v>
      </c>
      <c r="E264" s="555">
        <v>60.93</v>
      </c>
      <c r="F264" s="555">
        <v>316.89</v>
      </c>
    </row>
    <row r="265" spans="1:6" ht="30">
      <c r="A265" s="338">
        <v>98455</v>
      </c>
      <c r="B265" s="339" t="s">
        <v>3556</v>
      </c>
      <c r="C265" s="340" t="s">
        <v>1164</v>
      </c>
      <c r="D265" s="555">
        <v>194.07</v>
      </c>
      <c r="E265" s="555">
        <v>20.55</v>
      </c>
      <c r="F265" s="555">
        <v>214.62</v>
      </c>
    </row>
    <row r="266" spans="1:6" ht="30">
      <c r="A266" s="338">
        <v>98456</v>
      </c>
      <c r="B266" s="339" t="s">
        <v>3557</v>
      </c>
      <c r="C266" s="340" t="s">
        <v>1164</v>
      </c>
      <c r="D266" s="555">
        <v>231.32</v>
      </c>
      <c r="E266" s="555">
        <v>41.56</v>
      </c>
      <c r="F266" s="555">
        <v>272.88</v>
      </c>
    </row>
    <row r="267" spans="1:6">
      <c r="A267" s="338">
        <v>98460</v>
      </c>
      <c r="B267" s="339" t="s">
        <v>3560</v>
      </c>
      <c r="C267" s="340" t="s">
        <v>1164</v>
      </c>
      <c r="D267" s="555">
        <v>188.01</v>
      </c>
      <c r="E267" s="555">
        <v>6.41</v>
      </c>
      <c r="F267" s="555">
        <v>194.42</v>
      </c>
    </row>
    <row r="268" spans="1:6" ht="30">
      <c r="A268" s="338">
        <v>98461</v>
      </c>
      <c r="B268" s="339" t="s">
        <v>11945</v>
      </c>
      <c r="C268" s="340" t="s">
        <v>1161</v>
      </c>
      <c r="D268" s="555">
        <v>6172.63</v>
      </c>
      <c r="E268" s="555">
        <v>182.84</v>
      </c>
      <c r="F268" s="555">
        <v>6355.47</v>
      </c>
    </row>
    <row r="269" spans="1:6" ht="30">
      <c r="A269" s="338">
        <v>98462</v>
      </c>
      <c r="B269" s="339" t="s">
        <v>11944</v>
      </c>
      <c r="C269" s="340" t="s">
        <v>1161</v>
      </c>
      <c r="D269" s="555">
        <v>9271.84</v>
      </c>
      <c r="E269" s="555">
        <v>277.55</v>
      </c>
      <c r="F269" s="555">
        <v>9549.39</v>
      </c>
    </row>
    <row r="270" spans="1:6" ht="45">
      <c r="A270" s="338">
        <v>97010</v>
      </c>
      <c r="B270" s="339" t="s">
        <v>4454</v>
      </c>
      <c r="C270" s="340" t="s">
        <v>1163</v>
      </c>
      <c r="D270" s="555">
        <v>68.009999999999991</v>
      </c>
      <c r="E270" s="555">
        <v>11.84</v>
      </c>
      <c r="F270" s="555">
        <v>79.849999999999994</v>
      </c>
    </row>
    <row r="271" spans="1:6" ht="45">
      <c r="A271" s="338">
        <v>97011</v>
      </c>
      <c r="B271" s="339" t="s">
        <v>4455</v>
      </c>
      <c r="C271" s="340" t="s">
        <v>1163</v>
      </c>
      <c r="D271" s="555">
        <v>47.949999999999996</v>
      </c>
      <c r="E271" s="555">
        <v>11.85</v>
      </c>
      <c r="F271" s="555">
        <v>59.8</v>
      </c>
    </row>
    <row r="272" spans="1:6" ht="45">
      <c r="A272" s="338">
        <v>97012</v>
      </c>
      <c r="B272" s="339" t="s">
        <v>4456</v>
      </c>
      <c r="C272" s="340" t="s">
        <v>1163</v>
      </c>
      <c r="D272" s="555">
        <v>37.92</v>
      </c>
      <c r="E272" s="555">
        <v>11.85</v>
      </c>
      <c r="F272" s="555">
        <v>49.77</v>
      </c>
    </row>
    <row r="273" spans="1:6" ht="45">
      <c r="A273" s="338">
        <v>97013</v>
      </c>
      <c r="B273" s="339" t="s">
        <v>4457</v>
      </c>
      <c r="C273" s="340" t="s">
        <v>1163</v>
      </c>
      <c r="D273" s="555">
        <v>90.1</v>
      </c>
      <c r="E273" s="555">
        <v>12.57</v>
      </c>
      <c r="F273" s="555">
        <v>102.67</v>
      </c>
    </row>
    <row r="274" spans="1:6" ht="30">
      <c r="A274" s="338">
        <v>97014</v>
      </c>
      <c r="B274" s="339" t="s">
        <v>4458</v>
      </c>
      <c r="C274" s="340" t="s">
        <v>1163</v>
      </c>
      <c r="D274" s="555">
        <v>62.67</v>
      </c>
      <c r="E274" s="555">
        <v>12.58</v>
      </c>
      <c r="F274" s="555">
        <v>75.25</v>
      </c>
    </row>
    <row r="275" spans="1:6" ht="45">
      <c r="A275" s="338">
        <v>97015</v>
      </c>
      <c r="B275" s="339" t="s">
        <v>4459</v>
      </c>
      <c r="C275" s="340" t="s">
        <v>1163</v>
      </c>
      <c r="D275" s="555">
        <v>48.800000000000004</v>
      </c>
      <c r="E275" s="555">
        <v>12.58</v>
      </c>
      <c r="F275" s="555">
        <v>61.38</v>
      </c>
    </row>
    <row r="276" spans="1:6" ht="45">
      <c r="A276" s="338">
        <v>97016</v>
      </c>
      <c r="B276" s="339" t="s">
        <v>4460</v>
      </c>
      <c r="C276" s="340" t="s">
        <v>1163</v>
      </c>
      <c r="D276" s="555">
        <v>64.94</v>
      </c>
      <c r="E276" s="555">
        <v>7.38</v>
      </c>
      <c r="F276" s="555">
        <v>72.319999999999993</v>
      </c>
    </row>
    <row r="277" spans="1:6" ht="30">
      <c r="A277" s="338">
        <v>97017</v>
      </c>
      <c r="B277" s="339" t="s">
        <v>4461</v>
      </c>
      <c r="C277" s="340" t="s">
        <v>1163</v>
      </c>
      <c r="D277" s="555">
        <v>45.839999999999996</v>
      </c>
      <c r="E277" s="555">
        <v>7.38</v>
      </c>
      <c r="F277" s="555">
        <v>53.22</v>
      </c>
    </row>
    <row r="278" spans="1:6" ht="45">
      <c r="A278" s="338">
        <v>97018</v>
      </c>
      <c r="B278" s="339" t="s">
        <v>4462</v>
      </c>
      <c r="C278" s="340" t="s">
        <v>1163</v>
      </c>
      <c r="D278" s="555">
        <v>35.909999999999997</v>
      </c>
      <c r="E278" s="555">
        <v>7.38</v>
      </c>
      <c r="F278" s="555">
        <v>43.29</v>
      </c>
    </row>
    <row r="279" spans="1:6" ht="60">
      <c r="A279" s="338">
        <v>97031</v>
      </c>
      <c r="B279" s="339" t="s">
        <v>4463</v>
      </c>
      <c r="C279" s="340" t="s">
        <v>1163</v>
      </c>
      <c r="D279" s="555">
        <v>92.18</v>
      </c>
      <c r="E279" s="555">
        <v>12.02</v>
      </c>
      <c r="F279" s="555">
        <v>104.2</v>
      </c>
    </row>
    <row r="280" spans="1:6" ht="60">
      <c r="A280" s="338">
        <v>97032</v>
      </c>
      <c r="B280" s="339" t="s">
        <v>4464</v>
      </c>
      <c r="C280" s="340" t="s">
        <v>1163</v>
      </c>
      <c r="D280" s="555">
        <v>50.570000000000007</v>
      </c>
      <c r="E280" s="555">
        <v>12.02</v>
      </c>
      <c r="F280" s="555">
        <v>62.59</v>
      </c>
    </row>
    <row r="281" spans="1:6" ht="60">
      <c r="A281" s="338">
        <v>97033</v>
      </c>
      <c r="B281" s="339" t="s">
        <v>4465</v>
      </c>
      <c r="C281" s="340" t="s">
        <v>1163</v>
      </c>
      <c r="D281" s="555">
        <v>100.48</v>
      </c>
      <c r="E281" s="555">
        <v>11.33</v>
      </c>
      <c r="F281" s="555">
        <v>111.81</v>
      </c>
    </row>
    <row r="282" spans="1:6" ht="60">
      <c r="A282" s="338">
        <v>97034</v>
      </c>
      <c r="B282" s="339" t="s">
        <v>4466</v>
      </c>
      <c r="C282" s="340" t="s">
        <v>1163</v>
      </c>
      <c r="D282" s="555">
        <v>54.05</v>
      </c>
      <c r="E282" s="555">
        <v>11.34</v>
      </c>
      <c r="F282" s="555">
        <v>65.39</v>
      </c>
    </row>
    <row r="283" spans="1:6" ht="30">
      <c r="A283" s="338">
        <v>97039</v>
      </c>
      <c r="B283" s="339" t="s">
        <v>4467</v>
      </c>
      <c r="C283" s="340" t="s">
        <v>1164</v>
      </c>
      <c r="D283" s="555">
        <v>30.22</v>
      </c>
      <c r="E283" s="555">
        <v>11.61</v>
      </c>
      <c r="F283" s="555">
        <v>41.83</v>
      </c>
    </row>
    <row r="284" spans="1:6" ht="30">
      <c r="A284" s="338">
        <v>97040</v>
      </c>
      <c r="B284" s="339" t="s">
        <v>4468</v>
      </c>
      <c r="C284" s="340" t="s">
        <v>1164</v>
      </c>
      <c r="D284" s="555">
        <v>7.2899999999999991</v>
      </c>
      <c r="E284" s="555">
        <v>7.16</v>
      </c>
      <c r="F284" s="555">
        <v>14.45</v>
      </c>
    </row>
    <row r="285" spans="1:6" ht="30">
      <c r="A285" s="338">
        <v>97041</v>
      </c>
      <c r="B285" s="339" t="s">
        <v>4469</v>
      </c>
      <c r="C285" s="340" t="s">
        <v>1164</v>
      </c>
      <c r="D285" s="555">
        <v>308.75</v>
      </c>
      <c r="E285" s="555">
        <v>19.11</v>
      </c>
      <c r="F285" s="555">
        <v>327.86</v>
      </c>
    </row>
    <row r="286" spans="1:6">
      <c r="A286" s="335"/>
      <c r="B286" s="337" t="s">
        <v>687</v>
      </c>
      <c r="C286" s="335"/>
      <c r="D286" s="335"/>
      <c r="E286" s="335"/>
      <c r="F286" s="335"/>
    </row>
    <row r="287" spans="1:6">
      <c r="A287" s="335"/>
      <c r="B287" s="337" t="s">
        <v>95</v>
      </c>
      <c r="C287" s="335"/>
      <c r="D287" s="335"/>
      <c r="E287" s="335"/>
      <c r="F287" s="335"/>
    </row>
    <row r="288" spans="1:6" ht="30">
      <c r="A288" s="338">
        <v>101537</v>
      </c>
      <c r="B288" s="339" t="s">
        <v>10952</v>
      </c>
      <c r="C288" s="340" t="s">
        <v>1161</v>
      </c>
      <c r="D288" s="555">
        <v>102.91999999999999</v>
      </c>
      <c r="E288" s="555">
        <v>27.31</v>
      </c>
      <c r="F288" s="555">
        <v>130.22999999999999</v>
      </c>
    </row>
    <row r="289" spans="1:6">
      <c r="A289" s="338">
        <v>97054</v>
      </c>
      <c r="B289" s="339" t="s">
        <v>9668</v>
      </c>
      <c r="C289" s="340" t="s">
        <v>1161</v>
      </c>
      <c r="D289" s="555">
        <v>19.439999999999998</v>
      </c>
      <c r="E289" s="555">
        <v>7.51</v>
      </c>
      <c r="F289" s="555">
        <v>26.95</v>
      </c>
    </row>
    <row r="290" spans="1:6" ht="30">
      <c r="A290" s="338">
        <v>102513</v>
      </c>
      <c r="B290" s="339" t="s">
        <v>12073</v>
      </c>
      <c r="C290" s="340" t="s">
        <v>1164</v>
      </c>
      <c r="D290" s="555">
        <v>18.260000000000002</v>
      </c>
      <c r="E290" s="555">
        <v>23.26</v>
      </c>
      <c r="F290" s="555">
        <v>41.52</v>
      </c>
    </row>
    <row r="291" spans="1:6" ht="30">
      <c r="A291" s="338">
        <v>102520</v>
      </c>
      <c r="B291" s="339" t="s">
        <v>12074</v>
      </c>
      <c r="C291" s="340" t="s">
        <v>1164</v>
      </c>
      <c r="D291" s="555">
        <v>30.590000000000003</v>
      </c>
      <c r="E291" s="555">
        <v>41.75</v>
      </c>
      <c r="F291" s="555">
        <v>72.34</v>
      </c>
    </row>
    <row r="292" spans="1:6">
      <c r="A292" s="335"/>
      <c r="B292" s="337" t="s">
        <v>12075</v>
      </c>
      <c r="C292" s="335"/>
      <c r="D292" s="335"/>
      <c r="E292" s="335"/>
      <c r="F292" s="335"/>
    </row>
    <row r="293" spans="1:6">
      <c r="A293" s="335"/>
      <c r="B293" s="336" t="s">
        <v>1332</v>
      </c>
      <c r="C293" s="335"/>
      <c r="D293" s="335"/>
      <c r="E293" s="335"/>
      <c r="F293" s="335"/>
    </row>
    <row r="294" spans="1:6">
      <c r="A294" s="335"/>
      <c r="B294" s="337" t="s">
        <v>1241</v>
      </c>
      <c r="C294" s="335"/>
      <c r="D294" s="335"/>
      <c r="E294" s="335"/>
      <c r="F294" s="335"/>
    </row>
    <row r="295" spans="1:6">
      <c r="A295" s="338">
        <v>98524</v>
      </c>
      <c r="B295" s="339" t="s">
        <v>4536</v>
      </c>
      <c r="C295" s="340" t="s">
        <v>1164</v>
      </c>
      <c r="D295" s="555">
        <v>0.90000000000000013</v>
      </c>
      <c r="E295" s="555">
        <v>1.99</v>
      </c>
      <c r="F295" s="555">
        <v>2.89</v>
      </c>
    </row>
    <row r="296" spans="1:6">
      <c r="A296" s="338">
        <v>98519</v>
      </c>
      <c r="B296" s="339" t="s">
        <v>4533</v>
      </c>
      <c r="C296" s="340" t="s">
        <v>1164</v>
      </c>
      <c r="D296" s="555">
        <v>0.58999999999999986</v>
      </c>
      <c r="E296" s="555">
        <v>1.3</v>
      </c>
      <c r="F296" s="555">
        <v>1.89</v>
      </c>
    </row>
    <row r="297" spans="1:6" ht="30">
      <c r="A297" s="338">
        <v>98525</v>
      </c>
      <c r="B297" s="339" t="s">
        <v>4540</v>
      </c>
      <c r="C297" s="340" t="s">
        <v>1164</v>
      </c>
      <c r="D297" s="555">
        <v>0.21</v>
      </c>
      <c r="E297" s="555">
        <v>0.15</v>
      </c>
      <c r="F297" s="555">
        <v>0.36</v>
      </c>
    </row>
    <row r="298" spans="1:6" ht="30">
      <c r="A298" s="338">
        <v>98526</v>
      </c>
      <c r="B298" s="339" t="s">
        <v>4541</v>
      </c>
      <c r="C298" s="340" t="s">
        <v>1161</v>
      </c>
      <c r="D298" s="555">
        <v>41.41</v>
      </c>
      <c r="E298" s="555">
        <v>31.51</v>
      </c>
      <c r="F298" s="555">
        <v>72.92</v>
      </c>
    </row>
    <row r="299" spans="1:6" ht="30">
      <c r="A299" s="338">
        <v>98527</v>
      </c>
      <c r="B299" s="339" t="s">
        <v>4542</v>
      </c>
      <c r="C299" s="340" t="s">
        <v>1161</v>
      </c>
      <c r="D299" s="555">
        <v>89.280000000000015</v>
      </c>
      <c r="E299" s="555">
        <v>67.709999999999994</v>
      </c>
      <c r="F299" s="555">
        <v>156.99</v>
      </c>
    </row>
    <row r="300" spans="1:6" ht="30">
      <c r="A300" s="338">
        <v>98528</v>
      </c>
      <c r="B300" s="339" t="s">
        <v>4543</v>
      </c>
      <c r="C300" s="340" t="s">
        <v>1161</v>
      </c>
      <c r="D300" s="555">
        <v>130.56</v>
      </c>
      <c r="E300" s="555">
        <v>99</v>
      </c>
      <c r="F300" s="555">
        <v>229.56</v>
      </c>
    </row>
    <row r="301" spans="1:6">
      <c r="A301" s="335"/>
      <c r="B301" s="337" t="s">
        <v>97</v>
      </c>
      <c r="C301" s="335"/>
      <c r="D301" s="335"/>
      <c r="E301" s="335"/>
      <c r="F301" s="335"/>
    </row>
    <row r="302" spans="1:6">
      <c r="A302" s="338">
        <v>99058</v>
      </c>
      <c r="B302" s="339" t="s">
        <v>4524</v>
      </c>
      <c r="C302" s="340" t="s">
        <v>1161</v>
      </c>
      <c r="D302" s="555">
        <v>1.6499999999999995</v>
      </c>
      <c r="E302" s="555">
        <v>5.28</v>
      </c>
      <c r="F302" s="555">
        <v>6.93</v>
      </c>
    </row>
    <row r="303" spans="1:6" ht="30">
      <c r="A303" s="338">
        <v>99059</v>
      </c>
      <c r="B303" s="339" t="s">
        <v>4525</v>
      </c>
      <c r="C303" s="340" t="s">
        <v>1163</v>
      </c>
      <c r="D303" s="555">
        <v>36.74</v>
      </c>
      <c r="E303" s="555">
        <v>21.82</v>
      </c>
      <c r="F303" s="555">
        <v>58.56</v>
      </c>
    </row>
    <row r="304" spans="1:6">
      <c r="A304" s="338">
        <v>99060</v>
      </c>
      <c r="B304" s="339" t="s">
        <v>9667</v>
      </c>
      <c r="C304" s="340" t="s">
        <v>1161</v>
      </c>
      <c r="D304" s="555">
        <v>102.44</v>
      </c>
      <c r="E304" s="555">
        <v>60.07</v>
      </c>
      <c r="F304" s="555">
        <v>162.51</v>
      </c>
    </row>
    <row r="305" spans="1:6">
      <c r="A305" s="338">
        <v>99061</v>
      </c>
      <c r="B305" s="339" t="s">
        <v>9666</v>
      </c>
      <c r="C305" s="340" t="s">
        <v>1161</v>
      </c>
      <c r="D305" s="555">
        <v>61.2</v>
      </c>
      <c r="E305" s="555">
        <v>44.16</v>
      </c>
      <c r="F305" s="555">
        <v>105.36</v>
      </c>
    </row>
    <row r="306" spans="1:6">
      <c r="A306" s="338">
        <v>99062</v>
      </c>
      <c r="B306" s="339" t="s">
        <v>4526</v>
      </c>
      <c r="C306" s="340" t="s">
        <v>1161</v>
      </c>
      <c r="D306" s="555">
        <v>0.65999999999999992</v>
      </c>
      <c r="E306" s="555">
        <v>1.7</v>
      </c>
      <c r="F306" s="555">
        <v>2.36</v>
      </c>
    </row>
    <row r="307" spans="1:6">
      <c r="A307" s="338">
        <v>99063</v>
      </c>
      <c r="B307" s="339" t="s">
        <v>4527</v>
      </c>
      <c r="C307" s="340" t="s">
        <v>1163</v>
      </c>
      <c r="D307" s="555">
        <v>3.05</v>
      </c>
      <c r="E307" s="555">
        <v>2.21</v>
      </c>
      <c r="F307" s="555">
        <v>5.26</v>
      </c>
    </row>
    <row r="308" spans="1:6">
      <c r="A308" s="338">
        <v>99064</v>
      </c>
      <c r="B308" s="339" t="s">
        <v>4528</v>
      </c>
      <c r="C308" s="340" t="s">
        <v>1163</v>
      </c>
      <c r="D308" s="555">
        <v>4.0000000000000036E-2</v>
      </c>
      <c r="E308" s="555">
        <v>0.3</v>
      </c>
      <c r="F308" s="555">
        <v>0.34</v>
      </c>
    </row>
    <row r="309" spans="1:6">
      <c r="A309" s="335"/>
      <c r="B309" s="337" t="s">
        <v>1324</v>
      </c>
      <c r="C309" s="335"/>
      <c r="D309" s="335"/>
      <c r="E309" s="335"/>
      <c r="F309" s="335"/>
    </row>
    <row r="310" spans="1:6" ht="45">
      <c r="A310" s="338">
        <v>97063</v>
      </c>
      <c r="B310" s="339" t="s">
        <v>4474</v>
      </c>
      <c r="C310" s="340" t="s">
        <v>1164</v>
      </c>
      <c r="D310" s="555">
        <v>2.62</v>
      </c>
      <c r="E310" s="555">
        <v>7.38</v>
      </c>
      <c r="F310" s="555">
        <v>10</v>
      </c>
    </row>
    <row r="311" spans="1:6" ht="30">
      <c r="A311" s="338">
        <v>97064</v>
      </c>
      <c r="B311" s="339" t="s">
        <v>4475</v>
      </c>
      <c r="C311" s="340" t="s">
        <v>1163</v>
      </c>
      <c r="D311" s="555">
        <v>4.99</v>
      </c>
      <c r="E311" s="555">
        <v>13.4</v>
      </c>
      <c r="F311" s="555">
        <v>18.39</v>
      </c>
    </row>
    <row r="312" spans="1:6" ht="30">
      <c r="A312" s="338">
        <v>97065</v>
      </c>
      <c r="B312" s="339" t="s">
        <v>4476</v>
      </c>
      <c r="C312" s="340" t="s">
        <v>1159</v>
      </c>
      <c r="D312" s="555">
        <v>1.7599999999999998</v>
      </c>
      <c r="E312" s="555">
        <v>4.58</v>
      </c>
      <c r="F312" s="555">
        <v>6.34</v>
      </c>
    </row>
    <row r="313" spans="1:6">
      <c r="A313" s="335"/>
      <c r="B313" s="337" t="s">
        <v>630</v>
      </c>
      <c r="C313" s="335"/>
      <c r="D313" s="335"/>
      <c r="E313" s="335"/>
      <c r="F313" s="335"/>
    </row>
    <row r="314" spans="1:6">
      <c r="A314" s="335"/>
      <c r="B314" s="337" t="s">
        <v>1325</v>
      </c>
      <c r="C314" s="335"/>
      <c r="D314" s="335"/>
      <c r="E314" s="335"/>
      <c r="F314" s="335"/>
    </row>
    <row r="315" spans="1:6">
      <c r="A315" s="335"/>
      <c r="B315" s="336" t="s">
        <v>1242</v>
      </c>
      <c r="C315" s="335"/>
      <c r="D315" s="335"/>
      <c r="E315" s="335"/>
      <c r="F315" s="335"/>
    </row>
    <row r="316" spans="1:6">
      <c r="A316" s="335"/>
      <c r="B316" s="337" t="s">
        <v>98</v>
      </c>
      <c r="C316" s="335"/>
      <c r="D316" s="335"/>
      <c r="E316" s="335"/>
      <c r="F316" s="335"/>
    </row>
    <row r="317" spans="1:6">
      <c r="A317" s="338">
        <v>93358</v>
      </c>
      <c r="B317" s="339" t="s">
        <v>10124</v>
      </c>
      <c r="C317" s="340" t="s">
        <v>1159</v>
      </c>
      <c r="D317" s="555">
        <v>25.759999999999998</v>
      </c>
      <c r="E317" s="555">
        <v>52.48</v>
      </c>
      <c r="F317" s="555">
        <v>78.239999999999995</v>
      </c>
    </row>
    <row r="318" spans="1:6" ht="30">
      <c r="A318" s="338">
        <v>96522</v>
      </c>
      <c r="B318" s="339" t="s">
        <v>12076</v>
      </c>
      <c r="C318" s="340" t="s">
        <v>1159</v>
      </c>
      <c r="D318" s="555">
        <v>42.669999999999987</v>
      </c>
      <c r="E318" s="555">
        <v>99.34</v>
      </c>
      <c r="F318" s="555">
        <v>142.01</v>
      </c>
    </row>
    <row r="319" spans="1:6" ht="30">
      <c r="A319" s="338">
        <v>96523</v>
      </c>
      <c r="B319" s="339" t="s">
        <v>12077</v>
      </c>
      <c r="C319" s="340" t="s">
        <v>1159</v>
      </c>
      <c r="D319" s="555">
        <v>27.760000000000005</v>
      </c>
      <c r="E319" s="555">
        <v>62.83</v>
      </c>
      <c r="F319" s="555">
        <v>90.59</v>
      </c>
    </row>
    <row r="320" spans="1:6" ht="30">
      <c r="A320" s="338">
        <v>96526</v>
      </c>
      <c r="B320" s="339" t="s">
        <v>12078</v>
      </c>
      <c r="C320" s="340" t="s">
        <v>1159</v>
      </c>
      <c r="D320" s="555">
        <v>85.630000000000024</v>
      </c>
      <c r="E320" s="555">
        <v>201.17</v>
      </c>
      <c r="F320" s="555">
        <v>286.8</v>
      </c>
    </row>
    <row r="321" spans="1:6" ht="30">
      <c r="A321" s="338">
        <v>96527</v>
      </c>
      <c r="B321" s="339" t="s">
        <v>12079</v>
      </c>
      <c r="C321" s="340" t="s">
        <v>1159</v>
      </c>
      <c r="D321" s="555">
        <v>36.61999999999999</v>
      </c>
      <c r="E321" s="555">
        <v>82.29</v>
      </c>
      <c r="F321" s="555">
        <v>118.91</v>
      </c>
    </row>
    <row r="322" spans="1:6">
      <c r="A322" s="338">
        <v>95606</v>
      </c>
      <c r="B322" s="339" t="s">
        <v>747</v>
      </c>
      <c r="C322" s="340" t="s">
        <v>1159</v>
      </c>
      <c r="D322" s="555">
        <v>1.62</v>
      </c>
      <c r="E322" s="555">
        <v>0.25</v>
      </c>
      <c r="F322" s="555">
        <v>1.87</v>
      </c>
    </row>
    <row r="323" spans="1:6">
      <c r="A323" s="338">
        <v>97082</v>
      </c>
      <c r="B323" s="339" t="s">
        <v>12080</v>
      </c>
      <c r="C323" s="340" t="s">
        <v>1159</v>
      </c>
      <c r="D323" s="555">
        <v>18.909999999999997</v>
      </c>
      <c r="E323" s="555">
        <v>38.53</v>
      </c>
      <c r="F323" s="555">
        <v>57.44</v>
      </c>
    </row>
    <row r="324" spans="1:6">
      <c r="A324" s="335"/>
      <c r="B324" s="337" t="s">
        <v>99</v>
      </c>
      <c r="C324" s="335"/>
      <c r="D324" s="335"/>
      <c r="E324" s="335"/>
      <c r="F324" s="335"/>
    </row>
    <row r="325" spans="1:6" ht="30">
      <c r="A325" s="338">
        <v>96520</v>
      </c>
      <c r="B325" s="339" t="s">
        <v>12081</v>
      </c>
      <c r="C325" s="340" t="s">
        <v>1159</v>
      </c>
      <c r="D325" s="555">
        <v>49.109999999999992</v>
      </c>
      <c r="E325" s="555">
        <v>43.96</v>
      </c>
      <c r="F325" s="555">
        <v>93.07</v>
      </c>
    </row>
    <row r="326" spans="1:6" ht="30">
      <c r="A326" s="338">
        <v>96521</v>
      </c>
      <c r="B326" s="339" t="s">
        <v>12082</v>
      </c>
      <c r="C326" s="340" t="s">
        <v>1159</v>
      </c>
      <c r="D326" s="555">
        <v>27.92</v>
      </c>
      <c r="E326" s="555">
        <v>11.97</v>
      </c>
      <c r="F326" s="555">
        <v>39.89</v>
      </c>
    </row>
    <row r="327" spans="1:6" ht="30">
      <c r="A327" s="338">
        <v>96524</v>
      </c>
      <c r="B327" s="339" t="s">
        <v>12083</v>
      </c>
      <c r="C327" s="340" t="s">
        <v>1159</v>
      </c>
      <c r="D327" s="555">
        <v>63.509999999999991</v>
      </c>
      <c r="E327" s="555">
        <v>102.12</v>
      </c>
      <c r="F327" s="555">
        <v>165.63</v>
      </c>
    </row>
    <row r="328" spans="1:6" ht="30">
      <c r="A328" s="338">
        <v>96525</v>
      </c>
      <c r="B328" s="339" t="s">
        <v>12084</v>
      </c>
      <c r="C328" s="340" t="s">
        <v>1159</v>
      </c>
      <c r="D328" s="555">
        <v>22.169999999999998</v>
      </c>
      <c r="E328" s="555">
        <v>11.16</v>
      </c>
      <c r="F328" s="555">
        <v>33.33</v>
      </c>
    </row>
    <row r="329" spans="1:6" ht="45">
      <c r="A329" s="338">
        <v>90082</v>
      </c>
      <c r="B329" s="339" t="s">
        <v>12085</v>
      </c>
      <c r="C329" s="340" t="s">
        <v>1159</v>
      </c>
      <c r="D329" s="555">
        <v>8.34</v>
      </c>
      <c r="E329" s="555">
        <v>2.17</v>
      </c>
      <c r="F329" s="555">
        <v>10.51</v>
      </c>
    </row>
    <row r="330" spans="1:6" ht="60">
      <c r="A330" s="338">
        <v>90084</v>
      </c>
      <c r="B330" s="339" t="s">
        <v>12086</v>
      </c>
      <c r="C330" s="340" t="s">
        <v>1159</v>
      </c>
      <c r="D330" s="555">
        <v>8.08</v>
      </c>
      <c r="E330" s="555">
        <v>2.1</v>
      </c>
      <c r="F330" s="555">
        <v>10.18</v>
      </c>
    </row>
    <row r="331" spans="1:6" ht="60">
      <c r="A331" s="338">
        <v>90086</v>
      </c>
      <c r="B331" s="339" t="s">
        <v>12087</v>
      </c>
      <c r="C331" s="340" t="s">
        <v>1159</v>
      </c>
      <c r="D331" s="555">
        <v>7.6399999999999988</v>
      </c>
      <c r="E331" s="555">
        <v>1.98</v>
      </c>
      <c r="F331" s="555">
        <v>9.6199999999999992</v>
      </c>
    </row>
    <row r="332" spans="1:6" ht="45">
      <c r="A332" s="338">
        <v>90087</v>
      </c>
      <c r="B332" s="339" t="s">
        <v>12088</v>
      </c>
      <c r="C332" s="340" t="s">
        <v>1159</v>
      </c>
      <c r="D332" s="555">
        <v>7.169999999999999</v>
      </c>
      <c r="E332" s="555">
        <v>1.61</v>
      </c>
      <c r="F332" s="555">
        <v>8.7799999999999994</v>
      </c>
    </row>
    <row r="333" spans="1:6" ht="60">
      <c r="A333" s="338">
        <v>90090</v>
      </c>
      <c r="B333" s="339" t="s">
        <v>12089</v>
      </c>
      <c r="C333" s="340" t="s">
        <v>1159</v>
      </c>
      <c r="D333" s="555">
        <v>7.01</v>
      </c>
      <c r="E333" s="555">
        <v>1.58</v>
      </c>
      <c r="F333" s="555">
        <v>8.59</v>
      </c>
    </row>
    <row r="334" spans="1:6" ht="45">
      <c r="A334" s="338">
        <v>90091</v>
      </c>
      <c r="B334" s="339" t="s">
        <v>12090</v>
      </c>
      <c r="C334" s="340" t="s">
        <v>1159</v>
      </c>
      <c r="D334" s="555">
        <v>4.51</v>
      </c>
      <c r="E334" s="555">
        <v>1.17</v>
      </c>
      <c r="F334" s="555">
        <v>5.68</v>
      </c>
    </row>
    <row r="335" spans="1:6" ht="60">
      <c r="A335" s="338">
        <v>90092</v>
      </c>
      <c r="B335" s="339" t="s">
        <v>12091</v>
      </c>
      <c r="C335" s="340" t="s">
        <v>1159</v>
      </c>
      <c r="D335" s="555">
        <v>4.4600000000000009</v>
      </c>
      <c r="E335" s="555">
        <v>1.1499999999999999</v>
      </c>
      <c r="F335" s="555">
        <v>5.61</v>
      </c>
    </row>
    <row r="336" spans="1:6" ht="60">
      <c r="A336" s="338">
        <v>90094</v>
      </c>
      <c r="B336" s="339" t="s">
        <v>12092</v>
      </c>
      <c r="C336" s="340" t="s">
        <v>1159</v>
      </c>
      <c r="D336" s="555">
        <v>4.2300000000000004</v>
      </c>
      <c r="E336" s="555">
        <v>1.0900000000000001</v>
      </c>
      <c r="F336" s="555">
        <v>5.32</v>
      </c>
    </row>
    <row r="337" spans="1:6" ht="60">
      <c r="A337" s="338">
        <v>90095</v>
      </c>
      <c r="B337" s="339" t="s">
        <v>12093</v>
      </c>
      <c r="C337" s="340" t="s">
        <v>1159</v>
      </c>
      <c r="D337" s="555">
        <v>3.95</v>
      </c>
      <c r="E337" s="555">
        <v>0.88</v>
      </c>
      <c r="F337" s="555">
        <v>4.83</v>
      </c>
    </row>
    <row r="338" spans="1:6" ht="60">
      <c r="A338" s="338">
        <v>90098</v>
      </c>
      <c r="B338" s="339" t="s">
        <v>12094</v>
      </c>
      <c r="C338" s="340" t="s">
        <v>1159</v>
      </c>
      <c r="D338" s="555">
        <v>3.88</v>
      </c>
      <c r="E338" s="555">
        <v>0.87</v>
      </c>
      <c r="F338" s="555">
        <v>4.75</v>
      </c>
    </row>
    <row r="339" spans="1:6" ht="45">
      <c r="A339" s="338">
        <v>90099</v>
      </c>
      <c r="B339" s="339" t="s">
        <v>12095</v>
      </c>
      <c r="C339" s="340" t="s">
        <v>1159</v>
      </c>
      <c r="D339" s="555">
        <v>9.5799999999999983</v>
      </c>
      <c r="E339" s="555">
        <v>4.2</v>
      </c>
      <c r="F339" s="555">
        <v>13.78</v>
      </c>
    </row>
    <row r="340" spans="1:6" ht="45">
      <c r="A340" s="338">
        <v>90100</v>
      </c>
      <c r="B340" s="339" t="s">
        <v>12096</v>
      </c>
      <c r="C340" s="340" t="s">
        <v>1159</v>
      </c>
      <c r="D340" s="555">
        <v>8.1300000000000008</v>
      </c>
      <c r="E340" s="555">
        <v>3.58</v>
      </c>
      <c r="F340" s="555">
        <v>11.71</v>
      </c>
    </row>
    <row r="341" spans="1:6" ht="60">
      <c r="A341" s="338">
        <v>90101</v>
      </c>
      <c r="B341" s="339" t="s">
        <v>12097</v>
      </c>
      <c r="C341" s="340" t="s">
        <v>1159</v>
      </c>
      <c r="D341" s="555">
        <v>8.02</v>
      </c>
      <c r="E341" s="555">
        <v>3.54</v>
      </c>
      <c r="F341" s="555">
        <v>11.56</v>
      </c>
    </row>
    <row r="342" spans="1:6" ht="60">
      <c r="A342" s="338">
        <v>90102</v>
      </c>
      <c r="B342" s="339" t="s">
        <v>12098</v>
      </c>
      <c r="C342" s="340" t="s">
        <v>1159</v>
      </c>
      <c r="D342" s="555">
        <v>7.3099999999999987</v>
      </c>
      <c r="E342" s="555">
        <v>3.22</v>
      </c>
      <c r="F342" s="555">
        <v>10.53</v>
      </c>
    </row>
    <row r="343" spans="1:6" ht="45">
      <c r="A343" s="338">
        <v>90105</v>
      </c>
      <c r="B343" s="339" t="s">
        <v>12099</v>
      </c>
      <c r="C343" s="340" t="s">
        <v>1159</v>
      </c>
      <c r="D343" s="555">
        <v>5.27</v>
      </c>
      <c r="E343" s="555">
        <v>2.3199999999999998</v>
      </c>
      <c r="F343" s="555">
        <v>7.59</v>
      </c>
    </row>
    <row r="344" spans="1:6" ht="45">
      <c r="A344" s="338">
        <v>90106</v>
      </c>
      <c r="B344" s="339" t="s">
        <v>12100</v>
      </c>
      <c r="C344" s="340" t="s">
        <v>1159</v>
      </c>
      <c r="D344" s="555">
        <v>4.4800000000000004</v>
      </c>
      <c r="E344" s="555">
        <v>1.98</v>
      </c>
      <c r="F344" s="555">
        <v>6.46</v>
      </c>
    </row>
    <row r="345" spans="1:6" ht="60">
      <c r="A345" s="338">
        <v>90107</v>
      </c>
      <c r="B345" s="339" t="s">
        <v>12101</v>
      </c>
      <c r="C345" s="340" t="s">
        <v>1159</v>
      </c>
      <c r="D345" s="555">
        <v>4.41</v>
      </c>
      <c r="E345" s="555">
        <v>1.96</v>
      </c>
      <c r="F345" s="555">
        <v>6.37</v>
      </c>
    </row>
    <row r="346" spans="1:6" ht="60">
      <c r="A346" s="338">
        <v>90108</v>
      </c>
      <c r="B346" s="339" t="s">
        <v>12102</v>
      </c>
      <c r="C346" s="340" t="s">
        <v>1159</v>
      </c>
      <c r="D346" s="555">
        <v>4.0199999999999996</v>
      </c>
      <c r="E346" s="555">
        <v>1.78</v>
      </c>
      <c r="F346" s="555">
        <v>5.8</v>
      </c>
    </row>
    <row r="347" spans="1:6" ht="45">
      <c r="A347" s="338">
        <v>102307</v>
      </c>
      <c r="B347" s="339" t="s">
        <v>12103</v>
      </c>
      <c r="C347" s="340" t="s">
        <v>1159</v>
      </c>
      <c r="D347" s="555">
        <v>10.419999999999998</v>
      </c>
      <c r="E347" s="555">
        <v>2.7</v>
      </c>
      <c r="F347" s="555">
        <v>13.12</v>
      </c>
    </row>
    <row r="348" spans="1:6" ht="45">
      <c r="A348" s="338">
        <v>102315</v>
      </c>
      <c r="B348" s="339" t="s">
        <v>12104</v>
      </c>
      <c r="C348" s="340" t="s">
        <v>1159</v>
      </c>
      <c r="D348" s="555">
        <v>5.73</v>
      </c>
      <c r="E348" s="555">
        <v>1.5</v>
      </c>
      <c r="F348" s="555">
        <v>7.23</v>
      </c>
    </row>
    <row r="349" spans="1:6" ht="45">
      <c r="A349" s="338">
        <v>102283</v>
      </c>
      <c r="B349" s="339" t="s">
        <v>12105</v>
      </c>
      <c r="C349" s="340" t="s">
        <v>1159</v>
      </c>
      <c r="D349" s="555">
        <v>9.25</v>
      </c>
      <c r="E349" s="555">
        <v>2.41</v>
      </c>
      <c r="F349" s="555">
        <v>11.66</v>
      </c>
    </row>
    <row r="350" spans="1:6" ht="45">
      <c r="A350" s="338">
        <v>102291</v>
      </c>
      <c r="B350" s="339" t="s">
        <v>12106</v>
      </c>
      <c r="C350" s="340" t="s">
        <v>1159</v>
      </c>
      <c r="D350" s="555">
        <v>5.1099999999999994</v>
      </c>
      <c r="E350" s="555">
        <v>1.32</v>
      </c>
      <c r="F350" s="555">
        <v>6.43</v>
      </c>
    </row>
    <row r="351" spans="1:6" ht="45">
      <c r="A351" s="338">
        <v>102276</v>
      </c>
      <c r="B351" s="339" t="s">
        <v>12107</v>
      </c>
      <c r="C351" s="340" t="s">
        <v>1159</v>
      </c>
      <c r="D351" s="555">
        <v>9.39</v>
      </c>
      <c r="E351" s="555">
        <v>2.4300000000000002</v>
      </c>
      <c r="F351" s="555">
        <v>11.82</v>
      </c>
    </row>
    <row r="352" spans="1:6" ht="45">
      <c r="A352" s="338">
        <v>102306</v>
      </c>
      <c r="B352" s="339" t="s">
        <v>12108</v>
      </c>
      <c r="C352" s="340" t="s">
        <v>1159</v>
      </c>
      <c r="D352" s="555">
        <v>11.73</v>
      </c>
      <c r="E352" s="555">
        <v>3.05</v>
      </c>
      <c r="F352" s="555">
        <v>14.78</v>
      </c>
    </row>
    <row r="353" spans="1:6" ht="45">
      <c r="A353" s="338">
        <v>102279</v>
      </c>
      <c r="B353" s="339" t="s">
        <v>12109</v>
      </c>
      <c r="C353" s="340" t="s">
        <v>1159</v>
      </c>
      <c r="D353" s="555">
        <v>5.18</v>
      </c>
      <c r="E353" s="555">
        <v>1.34</v>
      </c>
      <c r="F353" s="555">
        <v>6.52</v>
      </c>
    </row>
    <row r="354" spans="1:6" ht="45">
      <c r="A354" s="338">
        <v>102282</v>
      </c>
      <c r="B354" s="339" t="s">
        <v>12110</v>
      </c>
      <c r="C354" s="340" t="s">
        <v>1159</v>
      </c>
      <c r="D354" s="555">
        <v>10.43</v>
      </c>
      <c r="E354" s="555">
        <v>2.7</v>
      </c>
      <c r="F354" s="555">
        <v>13.13</v>
      </c>
    </row>
    <row r="355" spans="1:6" ht="45">
      <c r="A355" s="338">
        <v>102290</v>
      </c>
      <c r="B355" s="339" t="s">
        <v>12111</v>
      </c>
      <c r="C355" s="340" t="s">
        <v>1159</v>
      </c>
      <c r="D355" s="555">
        <v>5.73</v>
      </c>
      <c r="E355" s="555">
        <v>1.5</v>
      </c>
      <c r="F355" s="555">
        <v>7.23</v>
      </c>
    </row>
    <row r="356" spans="1:6" ht="45">
      <c r="A356" s="338">
        <v>102327</v>
      </c>
      <c r="B356" s="339" t="s">
        <v>12112</v>
      </c>
      <c r="C356" s="340" t="s">
        <v>1159</v>
      </c>
      <c r="D356" s="555">
        <v>5.62</v>
      </c>
      <c r="E356" s="555">
        <v>2.46</v>
      </c>
      <c r="F356" s="555">
        <v>8.08</v>
      </c>
    </row>
    <row r="357" spans="1:6" ht="45">
      <c r="A357" s="338">
        <v>102323</v>
      </c>
      <c r="B357" s="339" t="s">
        <v>12113</v>
      </c>
      <c r="C357" s="340" t="s">
        <v>1159</v>
      </c>
      <c r="D357" s="555">
        <v>10.15</v>
      </c>
      <c r="E357" s="555">
        <v>4.4800000000000004</v>
      </c>
      <c r="F357" s="555">
        <v>14.63</v>
      </c>
    </row>
    <row r="358" spans="1:6" ht="45">
      <c r="A358" s="338">
        <v>102299</v>
      </c>
      <c r="B358" s="339" t="s">
        <v>12114</v>
      </c>
      <c r="C358" s="340" t="s">
        <v>1159</v>
      </c>
      <c r="D358" s="555">
        <v>9.0399999999999991</v>
      </c>
      <c r="E358" s="555">
        <v>3.97</v>
      </c>
      <c r="F358" s="555">
        <v>13.01</v>
      </c>
    </row>
    <row r="359" spans="1:6" ht="45">
      <c r="A359" s="338">
        <v>102303</v>
      </c>
      <c r="B359" s="339" t="s">
        <v>12115</v>
      </c>
      <c r="C359" s="340" t="s">
        <v>1159</v>
      </c>
      <c r="D359" s="555">
        <v>4.9700000000000006</v>
      </c>
      <c r="E359" s="555">
        <v>2.19</v>
      </c>
      <c r="F359" s="555">
        <v>7.16</v>
      </c>
    </row>
    <row r="360" spans="1:6" ht="45">
      <c r="A360" s="338">
        <v>102302</v>
      </c>
      <c r="B360" s="339" t="s">
        <v>12116</v>
      </c>
      <c r="C360" s="340" t="s">
        <v>1159</v>
      </c>
      <c r="D360" s="555">
        <v>5.8699999999999992</v>
      </c>
      <c r="E360" s="555">
        <v>2.57</v>
      </c>
      <c r="F360" s="555">
        <v>8.44</v>
      </c>
    </row>
    <row r="361" spans="1:6" ht="45">
      <c r="A361" s="338">
        <v>102322</v>
      </c>
      <c r="B361" s="339" t="s">
        <v>12117</v>
      </c>
      <c r="C361" s="340" t="s">
        <v>1159</v>
      </c>
      <c r="D361" s="555">
        <v>11.97</v>
      </c>
      <c r="E361" s="555">
        <v>5.26</v>
      </c>
      <c r="F361" s="555">
        <v>17.23</v>
      </c>
    </row>
    <row r="362" spans="1:6" ht="45">
      <c r="A362" s="338">
        <v>102298</v>
      </c>
      <c r="B362" s="339" t="s">
        <v>12118</v>
      </c>
      <c r="C362" s="340" t="s">
        <v>1159</v>
      </c>
      <c r="D362" s="555">
        <v>10.63</v>
      </c>
      <c r="E362" s="555">
        <v>4.68</v>
      </c>
      <c r="F362" s="555">
        <v>15.31</v>
      </c>
    </row>
    <row r="363" spans="1:6" ht="60">
      <c r="A363" s="338">
        <v>102326</v>
      </c>
      <c r="B363" s="339" t="s">
        <v>12119</v>
      </c>
      <c r="C363" s="340" t="s">
        <v>1159</v>
      </c>
      <c r="D363" s="555">
        <v>6.6099999999999994</v>
      </c>
      <c r="E363" s="555">
        <v>2.9</v>
      </c>
      <c r="F363" s="555">
        <v>9.51</v>
      </c>
    </row>
    <row r="364" spans="1:6" ht="45">
      <c r="A364" s="338">
        <v>102314</v>
      </c>
      <c r="B364" s="339" t="s">
        <v>12120</v>
      </c>
      <c r="C364" s="340" t="s">
        <v>1159</v>
      </c>
      <c r="D364" s="555">
        <v>6.48</v>
      </c>
      <c r="E364" s="555">
        <v>1.68</v>
      </c>
      <c r="F364" s="555">
        <v>8.16</v>
      </c>
    </row>
    <row r="365" spans="1:6" ht="45">
      <c r="A365" s="338">
        <v>102312</v>
      </c>
      <c r="B365" s="339" t="s">
        <v>12121</v>
      </c>
      <c r="C365" s="340" t="s">
        <v>1159</v>
      </c>
      <c r="D365" s="555">
        <v>8.99</v>
      </c>
      <c r="E365" s="555">
        <v>1.99</v>
      </c>
      <c r="F365" s="555">
        <v>10.98</v>
      </c>
    </row>
    <row r="366" spans="1:6" ht="45">
      <c r="A366" s="338">
        <v>102288</v>
      </c>
      <c r="B366" s="339" t="s">
        <v>12122</v>
      </c>
      <c r="C366" s="340" t="s">
        <v>1159</v>
      </c>
      <c r="D366" s="555">
        <v>7.9899999999999993</v>
      </c>
      <c r="E366" s="555">
        <v>1.78</v>
      </c>
      <c r="F366" s="555">
        <v>9.77</v>
      </c>
    </row>
    <row r="367" spans="1:6" ht="60">
      <c r="A367" s="338">
        <v>102277</v>
      </c>
      <c r="B367" s="339" t="s">
        <v>12123</v>
      </c>
      <c r="C367" s="340" t="s">
        <v>1159</v>
      </c>
      <c r="D367" s="555">
        <v>7.4</v>
      </c>
      <c r="E367" s="555">
        <v>1.93</v>
      </c>
      <c r="F367" s="555">
        <v>9.33</v>
      </c>
    </row>
    <row r="368" spans="1:6" ht="60">
      <c r="A368" s="338">
        <v>102308</v>
      </c>
      <c r="B368" s="339" t="s">
        <v>12124</v>
      </c>
      <c r="C368" s="340" t="s">
        <v>1159</v>
      </c>
      <c r="D368" s="555">
        <v>10.09</v>
      </c>
      <c r="E368" s="555">
        <v>2.63</v>
      </c>
      <c r="F368" s="555">
        <v>12.72</v>
      </c>
    </row>
    <row r="369" spans="1:6" ht="45">
      <c r="A369" s="338">
        <v>102284</v>
      </c>
      <c r="B369" s="339" t="s">
        <v>12125</v>
      </c>
      <c r="C369" s="340" t="s">
        <v>1159</v>
      </c>
      <c r="D369" s="555">
        <v>8.9700000000000006</v>
      </c>
      <c r="E369" s="555">
        <v>2.33</v>
      </c>
      <c r="F369" s="555">
        <v>11.3</v>
      </c>
    </row>
    <row r="370" spans="1:6" ht="45">
      <c r="A370" s="338">
        <v>102304</v>
      </c>
      <c r="B370" s="339" t="s">
        <v>12126</v>
      </c>
      <c r="C370" s="340" t="s">
        <v>1159</v>
      </c>
      <c r="D370" s="555">
        <v>4.9000000000000004</v>
      </c>
      <c r="E370" s="555">
        <v>2.1800000000000002</v>
      </c>
      <c r="F370" s="555">
        <v>7.08</v>
      </c>
    </row>
    <row r="371" spans="1:6" ht="60">
      <c r="A371" s="338">
        <v>102325</v>
      </c>
      <c r="B371" s="339" t="s">
        <v>12127</v>
      </c>
      <c r="C371" s="340" t="s">
        <v>1159</v>
      </c>
      <c r="D371" s="555">
        <v>9.15</v>
      </c>
      <c r="E371" s="555">
        <v>4.01</v>
      </c>
      <c r="F371" s="555">
        <v>13.16</v>
      </c>
    </row>
    <row r="372" spans="1:6" ht="60">
      <c r="A372" s="338">
        <v>102329</v>
      </c>
      <c r="B372" s="339" t="s">
        <v>12128</v>
      </c>
      <c r="C372" s="340" t="s">
        <v>1159</v>
      </c>
      <c r="D372" s="555">
        <v>5.05</v>
      </c>
      <c r="E372" s="555">
        <v>2.21</v>
      </c>
      <c r="F372" s="555">
        <v>7.26</v>
      </c>
    </row>
    <row r="373" spans="1:6" ht="45">
      <c r="A373" s="338">
        <v>102301</v>
      </c>
      <c r="B373" s="339" t="s">
        <v>12129</v>
      </c>
      <c r="C373" s="340" t="s">
        <v>1159</v>
      </c>
      <c r="D373" s="555">
        <v>8.1</v>
      </c>
      <c r="E373" s="555">
        <v>3.57</v>
      </c>
      <c r="F373" s="555">
        <v>11.67</v>
      </c>
    </row>
    <row r="374" spans="1:6" ht="45">
      <c r="A374" s="338">
        <v>102305</v>
      </c>
      <c r="B374" s="339" t="s">
        <v>12130</v>
      </c>
      <c r="C374" s="340" t="s">
        <v>1159</v>
      </c>
      <c r="D374" s="555">
        <v>4.4700000000000006</v>
      </c>
      <c r="E374" s="555">
        <v>1.98</v>
      </c>
      <c r="F374" s="555">
        <v>6.45</v>
      </c>
    </row>
    <row r="375" spans="1:6" ht="60">
      <c r="A375" s="338">
        <v>102324</v>
      </c>
      <c r="B375" s="339" t="s">
        <v>12131</v>
      </c>
      <c r="C375" s="340" t="s">
        <v>1159</v>
      </c>
      <c r="D375" s="555">
        <v>10.029999999999999</v>
      </c>
      <c r="E375" s="555">
        <v>4.42</v>
      </c>
      <c r="F375" s="555">
        <v>14.45</v>
      </c>
    </row>
    <row r="376" spans="1:6" ht="60">
      <c r="A376" s="338">
        <v>102300</v>
      </c>
      <c r="B376" s="339" t="s">
        <v>12132</v>
      </c>
      <c r="C376" s="340" t="s">
        <v>1159</v>
      </c>
      <c r="D376" s="555">
        <v>8.91</v>
      </c>
      <c r="E376" s="555">
        <v>3.93</v>
      </c>
      <c r="F376" s="555">
        <v>12.84</v>
      </c>
    </row>
    <row r="377" spans="1:6" ht="60">
      <c r="A377" s="338">
        <v>102328</v>
      </c>
      <c r="B377" s="339" t="s">
        <v>12133</v>
      </c>
      <c r="C377" s="340" t="s">
        <v>1159</v>
      </c>
      <c r="D377" s="555">
        <v>5.5399999999999991</v>
      </c>
      <c r="E377" s="555">
        <v>2.4300000000000002</v>
      </c>
      <c r="F377" s="555">
        <v>7.97</v>
      </c>
    </row>
    <row r="378" spans="1:6" ht="45">
      <c r="A378" s="338">
        <v>102295</v>
      </c>
      <c r="B378" s="339" t="s">
        <v>12134</v>
      </c>
      <c r="C378" s="340" t="s">
        <v>1159</v>
      </c>
      <c r="D378" s="555">
        <v>4.59</v>
      </c>
      <c r="E378" s="555">
        <v>1.01</v>
      </c>
      <c r="F378" s="555">
        <v>5.6</v>
      </c>
    </row>
    <row r="379" spans="1:6" ht="60">
      <c r="A379" s="338">
        <v>102281</v>
      </c>
      <c r="B379" s="339" t="s">
        <v>12135</v>
      </c>
      <c r="C379" s="340" t="s">
        <v>1159</v>
      </c>
      <c r="D379" s="555">
        <v>4.13</v>
      </c>
      <c r="E379" s="555">
        <v>0.92</v>
      </c>
      <c r="F379" s="555">
        <v>5.05</v>
      </c>
    </row>
    <row r="380" spans="1:6" ht="60">
      <c r="A380" s="338">
        <v>102311</v>
      </c>
      <c r="B380" s="339" t="s">
        <v>12136</v>
      </c>
      <c r="C380" s="340" t="s">
        <v>1159</v>
      </c>
      <c r="D380" s="555">
        <v>9.35</v>
      </c>
      <c r="E380" s="555">
        <v>2.08</v>
      </c>
      <c r="F380" s="555">
        <v>11.43</v>
      </c>
    </row>
    <row r="381" spans="1:6" ht="60">
      <c r="A381" s="338">
        <v>102319</v>
      </c>
      <c r="B381" s="339" t="s">
        <v>12137</v>
      </c>
      <c r="C381" s="340" t="s">
        <v>1159</v>
      </c>
      <c r="D381" s="555">
        <v>5.16</v>
      </c>
      <c r="E381" s="555">
        <v>1.1399999999999999</v>
      </c>
      <c r="F381" s="555">
        <v>6.3</v>
      </c>
    </row>
    <row r="382" spans="1:6" ht="45">
      <c r="A382" s="338">
        <v>102287</v>
      </c>
      <c r="B382" s="339" t="s">
        <v>12138</v>
      </c>
      <c r="C382" s="340" t="s">
        <v>1159</v>
      </c>
      <c r="D382" s="555">
        <v>8.31</v>
      </c>
      <c r="E382" s="555">
        <v>1.85</v>
      </c>
      <c r="F382" s="555">
        <v>10.16</v>
      </c>
    </row>
    <row r="383" spans="1:6" ht="60">
      <c r="A383" s="338">
        <v>102316</v>
      </c>
      <c r="B383" s="339" t="s">
        <v>12139</v>
      </c>
      <c r="C383" s="340" t="s">
        <v>1159</v>
      </c>
      <c r="D383" s="555">
        <v>5.58</v>
      </c>
      <c r="E383" s="555">
        <v>1.44</v>
      </c>
      <c r="F383" s="555">
        <v>7.02</v>
      </c>
    </row>
    <row r="384" spans="1:6" ht="45">
      <c r="A384" s="338">
        <v>102292</v>
      </c>
      <c r="B384" s="339" t="s">
        <v>12140</v>
      </c>
      <c r="C384" s="340" t="s">
        <v>1159</v>
      </c>
      <c r="D384" s="555">
        <v>4.9400000000000004</v>
      </c>
      <c r="E384" s="555">
        <v>1.29</v>
      </c>
      <c r="F384" s="555">
        <v>6.23</v>
      </c>
    </row>
    <row r="385" spans="1:6" ht="60">
      <c r="A385" s="338">
        <v>102278</v>
      </c>
      <c r="B385" s="339" t="s">
        <v>12141</v>
      </c>
      <c r="C385" s="340" t="s">
        <v>1159</v>
      </c>
      <c r="D385" s="555">
        <v>7.4600000000000009</v>
      </c>
      <c r="E385" s="555">
        <v>1.68</v>
      </c>
      <c r="F385" s="555">
        <v>9.14</v>
      </c>
    </row>
    <row r="386" spans="1:6" ht="60">
      <c r="A386" s="338">
        <v>102285</v>
      </c>
      <c r="B386" s="339" t="s">
        <v>12142</v>
      </c>
      <c r="C386" s="340" t="s">
        <v>1159</v>
      </c>
      <c r="D386" s="555">
        <v>8.48</v>
      </c>
      <c r="E386" s="555">
        <v>2.21</v>
      </c>
      <c r="F386" s="555">
        <v>10.69</v>
      </c>
    </row>
    <row r="387" spans="1:6" ht="60">
      <c r="A387" s="338">
        <v>102309</v>
      </c>
      <c r="B387" s="339" t="s">
        <v>12143</v>
      </c>
      <c r="C387" s="340" t="s">
        <v>1159</v>
      </c>
      <c r="D387" s="555">
        <v>9.56</v>
      </c>
      <c r="E387" s="555">
        <v>2.4900000000000002</v>
      </c>
      <c r="F387" s="555">
        <v>12.05</v>
      </c>
    </row>
    <row r="388" spans="1:6" ht="60">
      <c r="A388" s="338">
        <v>102320</v>
      </c>
      <c r="B388" s="339" t="s">
        <v>12144</v>
      </c>
      <c r="C388" s="340" t="s">
        <v>1159</v>
      </c>
      <c r="D388" s="555">
        <v>4.96</v>
      </c>
      <c r="E388" s="555">
        <v>1.0900000000000001</v>
      </c>
      <c r="F388" s="555">
        <v>6.05</v>
      </c>
    </row>
    <row r="389" spans="1:6" ht="45">
      <c r="A389" s="338">
        <v>102296</v>
      </c>
      <c r="B389" s="339" t="s">
        <v>12145</v>
      </c>
      <c r="C389" s="340" t="s">
        <v>1159</v>
      </c>
      <c r="D389" s="555">
        <v>4.41</v>
      </c>
      <c r="E389" s="555">
        <v>0.97</v>
      </c>
      <c r="F389" s="555">
        <v>5.38</v>
      </c>
    </row>
    <row r="390" spans="1:6" ht="60">
      <c r="A390" s="338">
        <v>102286</v>
      </c>
      <c r="B390" s="339" t="s">
        <v>12146</v>
      </c>
      <c r="C390" s="340" t="s">
        <v>1159</v>
      </c>
      <c r="D390" s="555">
        <v>8.25</v>
      </c>
      <c r="E390" s="555">
        <v>2.14</v>
      </c>
      <c r="F390" s="555">
        <v>10.39</v>
      </c>
    </row>
    <row r="391" spans="1:6" ht="60">
      <c r="A391" s="338">
        <v>102313</v>
      </c>
      <c r="B391" s="339" t="s">
        <v>12147</v>
      </c>
      <c r="C391" s="340" t="s">
        <v>1159</v>
      </c>
      <c r="D391" s="555">
        <v>8.76</v>
      </c>
      <c r="E391" s="555">
        <v>1.97</v>
      </c>
      <c r="F391" s="555">
        <v>10.73</v>
      </c>
    </row>
    <row r="392" spans="1:6" ht="60">
      <c r="A392" s="338">
        <v>102321</v>
      </c>
      <c r="B392" s="339" t="s">
        <v>12148</v>
      </c>
      <c r="C392" s="340" t="s">
        <v>1159</v>
      </c>
      <c r="D392" s="555">
        <v>4.8499999999999996</v>
      </c>
      <c r="E392" s="555">
        <v>1.08</v>
      </c>
      <c r="F392" s="555">
        <v>5.93</v>
      </c>
    </row>
    <row r="393" spans="1:6" ht="45">
      <c r="A393" s="338">
        <v>102289</v>
      </c>
      <c r="B393" s="339" t="s">
        <v>12149</v>
      </c>
      <c r="C393" s="340" t="s">
        <v>1159</v>
      </c>
      <c r="D393" s="555">
        <v>7.7999999999999989</v>
      </c>
      <c r="E393" s="555">
        <v>1.74</v>
      </c>
      <c r="F393" s="555">
        <v>9.5399999999999991</v>
      </c>
    </row>
    <row r="394" spans="1:6" ht="45">
      <c r="A394" s="338">
        <v>102297</v>
      </c>
      <c r="B394" s="339" t="s">
        <v>12150</v>
      </c>
      <c r="C394" s="340" t="s">
        <v>1159</v>
      </c>
      <c r="D394" s="555">
        <v>4.3</v>
      </c>
      <c r="E394" s="555">
        <v>0.96</v>
      </c>
      <c r="F394" s="555">
        <v>5.26</v>
      </c>
    </row>
    <row r="395" spans="1:6" ht="60">
      <c r="A395" s="338">
        <v>102280</v>
      </c>
      <c r="B395" s="339" t="s">
        <v>12151</v>
      </c>
      <c r="C395" s="340" t="s">
        <v>1159</v>
      </c>
      <c r="D395" s="555">
        <v>4.0999999999999996</v>
      </c>
      <c r="E395" s="555">
        <v>1.06</v>
      </c>
      <c r="F395" s="555">
        <v>5.16</v>
      </c>
    </row>
    <row r="396" spans="1:6" ht="45">
      <c r="A396" s="338">
        <v>102294</v>
      </c>
      <c r="B396" s="339" t="s">
        <v>12152</v>
      </c>
      <c r="C396" s="340" t="s">
        <v>1159</v>
      </c>
      <c r="D396" s="555">
        <v>4.5500000000000007</v>
      </c>
      <c r="E396" s="555">
        <v>1.18</v>
      </c>
      <c r="F396" s="555">
        <v>5.73</v>
      </c>
    </row>
    <row r="397" spans="1:6" ht="60">
      <c r="A397" s="338">
        <v>102317</v>
      </c>
      <c r="B397" s="339" t="s">
        <v>12153</v>
      </c>
      <c r="C397" s="340" t="s">
        <v>1159</v>
      </c>
      <c r="D397" s="555">
        <v>5.27</v>
      </c>
      <c r="E397" s="555">
        <v>1.36</v>
      </c>
      <c r="F397" s="555">
        <v>6.63</v>
      </c>
    </row>
    <row r="398" spans="1:6" ht="45">
      <c r="A398" s="338">
        <v>102293</v>
      </c>
      <c r="B398" s="339" t="s">
        <v>12154</v>
      </c>
      <c r="C398" s="340" t="s">
        <v>1159</v>
      </c>
      <c r="D398" s="555">
        <v>4.6900000000000004</v>
      </c>
      <c r="E398" s="555">
        <v>1.21</v>
      </c>
      <c r="F398" s="555">
        <v>5.9</v>
      </c>
    </row>
    <row r="399" spans="1:6" ht="60">
      <c r="A399" s="338">
        <v>102310</v>
      </c>
      <c r="B399" s="339" t="s">
        <v>12155</v>
      </c>
      <c r="C399" s="340" t="s">
        <v>1159</v>
      </c>
      <c r="D399" s="555">
        <v>9.2799999999999994</v>
      </c>
      <c r="E399" s="555">
        <v>2.4</v>
      </c>
      <c r="F399" s="555">
        <v>11.68</v>
      </c>
    </row>
    <row r="400" spans="1:6" ht="60">
      <c r="A400" s="338">
        <v>102318</v>
      </c>
      <c r="B400" s="339" t="s">
        <v>12156</v>
      </c>
      <c r="C400" s="340" t="s">
        <v>1159</v>
      </c>
      <c r="D400" s="555">
        <v>5.13</v>
      </c>
      <c r="E400" s="555">
        <v>1.32</v>
      </c>
      <c r="F400" s="555">
        <v>6.45</v>
      </c>
    </row>
    <row r="401" spans="1:6" ht="30">
      <c r="A401" s="338">
        <v>102354</v>
      </c>
      <c r="B401" s="339" t="s">
        <v>12157</v>
      </c>
      <c r="C401" s="340" t="s">
        <v>1159</v>
      </c>
      <c r="D401" s="555">
        <v>94.03</v>
      </c>
      <c r="E401" s="555">
        <v>38.01</v>
      </c>
      <c r="F401" s="555">
        <v>132.04</v>
      </c>
    </row>
    <row r="402" spans="1:6" ht="45">
      <c r="A402" s="338">
        <v>102355</v>
      </c>
      <c r="B402" s="339" t="s">
        <v>12158</v>
      </c>
      <c r="C402" s="340" t="s">
        <v>1159</v>
      </c>
      <c r="D402" s="555">
        <v>103.87</v>
      </c>
      <c r="E402" s="555">
        <v>50.74</v>
      </c>
      <c r="F402" s="555">
        <v>154.61000000000001</v>
      </c>
    </row>
    <row r="403" spans="1:6" ht="30">
      <c r="A403" s="338">
        <v>102360</v>
      </c>
      <c r="B403" s="339" t="s">
        <v>12159</v>
      </c>
      <c r="C403" s="340" t="s">
        <v>1159</v>
      </c>
      <c r="D403" s="555">
        <v>17.579999999999998</v>
      </c>
      <c r="E403" s="555">
        <v>4.5999999999999996</v>
      </c>
      <c r="F403" s="555">
        <v>22.18</v>
      </c>
    </row>
    <row r="404" spans="1:6" ht="30">
      <c r="A404" s="338">
        <v>102361</v>
      </c>
      <c r="B404" s="339" t="s">
        <v>12160</v>
      </c>
      <c r="C404" s="340" t="s">
        <v>1159</v>
      </c>
      <c r="D404" s="555">
        <v>20.909999999999997</v>
      </c>
      <c r="E404" s="555">
        <v>9.81</v>
      </c>
      <c r="F404" s="555">
        <v>30.72</v>
      </c>
    </row>
    <row r="405" spans="1:6">
      <c r="A405" s="335"/>
      <c r="B405" s="337" t="s">
        <v>12161</v>
      </c>
      <c r="C405" s="335"/>
      <c r="D405" s="335"/>
      <c r="E405" s="335"/>
      <c r="F405" s="335"/>
    </row>
    <row r="406" spans="1:6" ht="30">
      <c r="A406" s="338">
        <v>101114</v>
      </c>
      <c r="B406" s="339" t="s">
        <v>10236</v>
      </c>
      <c r="C406" s="340" t="s">
        <v>1159</v>
      </c>
      <c r="D406" s="555">
        <v>2.7399999999999998</v>
      </c>
      <c r="E406" s="555">
        <v>1.04</v>
      </c>
      <c r="F406" s="555">
        <v>3.78</v>
      </c>
    </row>
    <row r="407" spans="1:6" ht="30">
      <c r="A407" s="338">
        <v>101118</v>
      </c>
      <c r="B407" s="339" t="s">
        <v>10232</v>
      </c>
      <c r="C407" s="340" t="s">
        <v>1159</v>
      </c>
      <c r="D407" s="555">
        <v>2.42</v>
      </c>
      <c r="E407" s="555">
        <v>0.83</v>
      </c>
      <c r="F407" s="555">
        <v>3.25</v>
      </c>
    </row>
    <row r="408" spans="1:6" ht="30">
      <c r="A408" s="338">
        <v>101115</v>
      </c>
      <c r="B408" s="339" t="s">
        <v>10235</v>
      </c>
      <c r="C408" s="340" t="s">
        <v>1159</v>
      </c>
      <c r="D408" s="555">
        <v>2.4699999999999998</v>
      </c>
      <c r="E408" s="555">
        <v>0.7</v>
      </c>
      <c r="F408" s="555">
        <v>3.17</v>
      </c>
    </row>
    <row r="409" spans="1:6" ht="30">
      <c r="A409" s="338">
        <v>101116</v>
      </c>
      <c r="B409" s="339" t="s">
        <v>10234</v>
      </c>
      <c r="C409" s="340" t="s">
        <v>1159</v>
      </c>
      <c r="D409" s="555">
        <v>1.53</v>
      </c>
      <c r="E409" s="555">
        <v>0.43</v>
      </c>
      <c r="F409" s="555">
        <v>1.96</v>
      </c>
    </row>
    <row r="410" spans="1:6" ht="30">
      <c r="A410" s="338">
        <v>101117</v>
      </c>
      <c r="B410" s="339" t="s">
        <v>10233</v>
      </c>
      <c r="C410" s="340" t="s">
        <v>1159</v>
      </c>
      <c r="D410" s="555">
        <v>2.5300000000000002</v>
      </c>
      <c r="E410" s="555">
        <v>0.24</v>
      </c>
      <c r="F410" s="555">
        <v>2.77</v>
      </c>
    </row>
    <row r="411" spans="1:6" ht="45">
      <c r="A411" s="338">
        <v>101139</v>
      </c>
      <c r="B411" s="339" t="s">
        <v>10211</v>
      </c>
      <c r="C411" s="340" t="s">
        <v>1159</v>
      </c>
      <c r="D411" s="555">
        <v>12.57</v>
      </c>
      <c r="E411" s="555">
        <v>3.15</v>
      </c>
      <c r="F411" s="555">
        <v>15.72</v>
      </c>
    </row>
    <row r="412" spans="1:6" ht="30">
      <c r="A412" s="338">
        <v>101124</v>
      </c>
      <c r="B412" s="339" t="s">
        <v>10226</v>
      </c>
      <c r="C412" s="340" t="s">
        <v>1159</v>
      </c>
      <c r="D412" s="555">
        <v>9.4</v>
      </c>
      <c r="E412" s="555">
        <v>2.11</v>
      </c>
      <c r="F412" s="555">
        <v>11.51</v>
      </c>
    </row>
    <row r="413" spans="1:6" ht="30">
      <c r="A413" s="338">
        <v>101128</v>
      </c>
      <c r="B413" s="339" t="s">
        <v>10222</v>
      </c>
      <c r="C413" s="340" t="s">
        <v>1159</v>
      </c>
      <c r="D413" s="555">
        <v>9.09</v>
      </c>
      <c r="E413" s="555">
        <v>1.89</v>
      </c>
      <c r="F413" s="555">
        <v>10.98</v>
      </c>
    </row>
    <row r="414" spans="1:6" ht="30">
      <c r="A414" s="338">
        <v>101125</v>
      </c>
      <c r="B414" s="339" t="s">
        <v>10225</v>
      </c>
      <c r="C414" s="340" t="s">
        <v>1159</v>
      </c>
      <c r="D414" s="555">
        <v>9.14</v>
      </c>
      <c r="E414" s="555">
        <v>1.76</v>
      </c>
      <c r="F414" s="555">
        <v>10.9</v>
      </c>
    </row>
    <row r="415" spans="1:6" ht="30">
      <c r="A415" s="338">
        <v>101126</v>
      </c>
      <c r="B415" s="339" t="s">
        <v>10224</v>
      </c>
      <c r="C415" s="340" t="s">
        <v>1159</v>
      </c>
      <c r="D415" s="555">
        <v>8.2099999999999991</v>
      </c>
      <c r="E415" s="555">
        <v>1.48</v>
      </c>
      <c r="F415" s="555">
        <v>9.69</v>
      </c>
    </row>
    <row r="416" spans="1:6" ht="30">
      <c r="A416" s="338">
        <v>101127</v>
      </c>
      <c r="B416" s="339" t="s">
        <v>10223</v>
      </c>
      <c r="C416" s="340" t="s">
        <v>1159</v>
      </c>
      <c r="D416" s="555">
        <v>9.1999999999999993</v>
      </c>
      <c r="E416" s="555">
        <v>1.3</v>
      </c>
      <c r="F416" s="555">
        <v>10.5</v>
      </c>
    </row>
    <row r="417" spans="1:6" ht="45">
      <c r="A417" s="338">
        <v>101134</v>
      </c>
      <c r="B417" s="339" t="s">
        <v>10216</v>
      </c>
      <c r="C417" s="340" t="s">
        <v>1159</v>
      </c>
      <c r="D417" s="555">
        <v>9.7899999999999991</v>
      </c>
      <c r="E417" s="555">
        <v>2.16</v>
      </c>
      <c r="F417" s="555">
        <v>11.95</v>
      </c>
    </row>
    <row r="418" spans="1:6" ht="45">
      <c r="A418" s="338">
        <v>101144</v>
      </c>
      <c r="B418" s="339" t="s">
        <v>10206</v>
      </c>
      <c r="C418" s="340" t="s">
        <v>1159</v>
      </c>
      <c r="D418" s="555">
        <v>11.139999999999999</v>
      </c>
      <c r="E418" s="555">
        <v>1.98</v>
      </c>
      <c r="F418" s="555">
        <v>13.12</v>
      </c>
    </row>
    <row r="419" spans="1:6" ht="45">
      <c r="A419" s="338">
        <v>101138</v>
      </c>
      <c r="B419" s="339" t="s">
        <v>10212</v>
      </c>
      <c r="C419" s="340" t="s">
        <v>1159</v>
      </c>
      <c r="D419" s="555">
        <v>9.48</v>
      </c>
      <c r="E419" s="555">
        <v>1.94</v>
      </c>
      <c r="F419" s="555">
        <v>11.42</v>
      </c>
    </row>
    <row r="420" spans="1:6" ht="45">
      <c r="A420" s="338">
        <v>101148</v>
      </c>
      <c r="B420" s="339" t="s">
        <v>10202</v>
      </c>
      <c r="C420" s="340" t="s">
        <v>1159</v>
      </c>
      <c r="D420" s="555">
        <v>10.83</v>
      </c>
      <c r="E420" s="555">
        <v>1.76</v>
      </c>
      <c r="F420" s="555">
        <v>12.59</v>
      </c>
    </row>
    <row r="421" spans="1:6" ht="45">
      <c r="A421" s="338">
        <v>101135</v>
      </c>
      <c r="B421" s="339" t="s">
        <v>10215</v>
      </c>
      <c r="C421" s="340" t="s">
        <v>1159</v>
      </c>
      <c r="D421" s="555">
        <v>9.5299999999999994</v>
      </c>
      <c r="E421" s="555">
        <v>1.81</v>
      </c>
      <c r="F421" s="555">
        <v>11.34</v>
      </c>
    </row>
    <row r="422" spans="1:6" ht="45">
      <c r="A422" s="338">
        <v>101145</v>
      </c>
      <c r="B422" s="339" t="s">
        <v>10205</v>
      </c>
      <c r="C422" s="340" t="s">
        <v>1159</v>
      </c>
      <c r="D422" s="555">
        <v>10.879999999999999</v>
      </c>
      <c r="E422" s="555">
        <v>1.63</v>
      </c>
      <c r="F422" s="555">
        <v>12.51</v>
      </c>
    </row>
    <row r="423" spans="1:6" ht="45">
      <c r="A423" s="338">
        <v>101136</v>
      </c>
      <c r="B423" s="339" t="s">
        <v>10214</v>
      </c>
      <c r="C423" s="340" t="s">
        <v>1159</v>
      </c>
      <c r="D423" s="555">
        <v>8.59</v>
      </c>
      <c r="E423" s="555">
        <v>1.54</v>
      </c>
      <c r="F423" s="555">
        <v>10.130000000000001</v>
      </c>
    </row>
    <row r="424" spans="1:6" ht="45">
      <c r="A424" s="338">
        <v>101146</v>
      </c>
      <c r="B424" s="339" t="s">
        <v>10204</v>
      </c>
      <c r="C424" s="340" t="s">
        <v>1159</v>
      </c>
      <c r="D424" s="555">
        <v>9.9400000000000013</v>
      </c>
      <c r="E424" s="555">
        <v>1.36</v>
      </c>
      <c r="F424" s="555">
        <v>11.3</v>
      </c>
    </row>
    <row r="425" spans="1:6" ht="45">
      <c r="A425" s="338">
        <v>101137</v>
      </c>
      <c r="B425" s="339" t="s">
        <v>10213</v>
      </c>
      <c r="C425" s="340" t="s">
        <v>1159</v>
      </c>
      <c r="D425" s="555">
        <v>9.59</v>
      </c>
      <c r="E425" s="555">
        <v>1.35</v>
      </c>
      <c r="F425" s="555">
        <v>10.94</v>
      </c>
    </row>
    <row r="426" spans="1:6" ht="45">
      <c r="A426" s="338">
        <v>101147</v>
      </c>
      <c r="B426" s="339" t="s">
        <v>10203</v>
      </c>
      <c r="C426" s="340" t="s">
        <v>1159</v>
      </c>
      <c r="D426" s="555">
        <v>10.94</v>
      </c>
      <c r="E426" s="555">
        <v>1.17</v>
      </c>
      <c r="F426" s="555">
        <v>12.11</v>
      </c>
    </row>
    <row r="427" spans="1:6" ht="30">
      <c r="A427" s="338">
        <v>101119</v>
      </c>
      <c r="B427" s="339" t="s">
        <v>10231</v>
      </c>
      <c r="C427" s="340" t="s">
        <v>1159</v>
      </c>
      <c r="D427" s="555">
        <v>5.24</v>
      </c>
      <c r="E427" s="555">
        <v>1.98</v>
      </c>
      <c r="F427" s="555">
        <v>7.22</v>
      </c>
    </row>
    <row r="428" spans="1:6" ht="30">
      <c r="A428" s="338">
        <v>101123</v>
      </c>
      <c r="B428" s="339" t="s">
        <v>10227</v>
      </c>
      <c r="C428" s="340" t="s">
        <v>1159</v>
      </c>
      <c r="D428" s="555">
        <v>4.6099999999999994</v>
      </c>
      <c r="E428" s="555">
        <v>1.6</v>
      </c>
      <c r="F428" s="555">
        <v>6.21</v>
      </c>
    </row>
    <row r="429" spans="1:6" ht="30">
      <c r="A429" s="338">
        <v>101120</v>
      </c>
      <c r="B429" s="339" t="s">
        <v>10230</v>
      </c>
      <c r="C429" s="340" t="s">
        <v>1159</v>
      </c>
      <c r="D429" s="555">
        <v>4.6999999999999993</v>
      </c>
      <c r="E429" s="555">
        <v>1.36</v>
      </c>
      <c r="F429" s="555">
        <v>6.06</v>
      </c>
    </row>
    <row r="430" spans="1:6" ht="30">
      <c r="A430" s="338">
        <v>101121</v>
      </c>
      <c r="B430" s="339" t="s">
        <v>10229</v>
      </c>
      <c r="C430" s="340" t="s">
        <v>1159</v>
      </c>
      <c r="D430" s="555">
        <v>2.96</v>
      </c>
      <c r="E430" s="555">
        <v>0.83</v>
      </c>
      <c r="F430" s="555">
        <v>3.79</v>
      </c>
    </row>
    <row r="431" spans="1:6" ht="30">
      <c r="A431" s="338">
        <v>101122</v>
      </c>
      <c r="B431" s="339" t="s">
        <v>10228</v>
      </c>
      <c r="C431" s="340" t="s">
        <v>1159</v>
      </c>
      <c r="D431" s="555">
        <v>4.79</v>
      </c>
      <c r="E431" s="555">
        <v>0.49</v>
      </c>
      <c r="F431" s="555">
        <v>5.28</v>
      </c>
    </row>
    <row r="432" spans="1:6" ht="30">
      <c r="A432" s="338">
        <v>101129</v>
      </c>
      <c r="B432" s="339" t="s">
        <v>10221</v>
      </c>
      <c r="C432" s="340" t="s">
        <v>1159</v>
      </c>
      <c r="D432" s="555">
        <v>12.16</v>
      </c>
      <c r="E432" s="555">
        <v>3.1</v>
      </c>
      <c r="F432" s="555">
        <v>15.26</v>
      </c>
    </row>
    <row r="433" spans="1:6" ht="30">
      <c r="A433" s="338">
        <v>101133</v>
      </c>
      <c r="B433" s="339" t="s">
        <v>10217</v>
      </c>
      <c r="C433" s="340" t="s">
        <v>1159</v>
      </c>
      <c r="D433" s="555">
        <v>11.53</v>
      </c>
      <c r="E433" s="555">
        <v>2.72</v>
      </c>
      <c r="F433" s="555">
        <v>14.25</v>
      </c>
    </row>
    <row r="434" spans="1:6" ht="30">
      <c r="A434" s="338">
        <v>101130</v>
      </c>
      <c r="B434" s="339" t="s">
        <v>10220</v>
      </c>
      <c r="C434" s="340" t="s">
        <v>1159</v>
      </c>
      <c r="D434" s="555">
        <v>11.629999999999999</v>
      </c>
      <c r="E434" s="555">
        <v>2.4700000000000002</v>
      </c>
      <c r="F434" s="555">
        <v>14.1</v>
      </c>
    </row>
    <row r="435" spans="1:6" ht="30">
      <c r="A435" s="338">
        <v>101131</v>
      </c>
      <c r="B435" s="339" t="s">
        <v>10219</v>
      </c>
      <c r="C435" s="340" t="s">
        <v>1159</v>
      </c>
      <c r="D435" s="555">
        <v>9.9</v>
      </c>
      <c r="E435" s="555">
        <v>1.93</v>
      </c>
      <c r="F435" s="555">
        <v>11.83</v>
      </c>
    </row>
    <row r="436" spans="1:6" ht="30">
      <c r="A436" s="338">
        <v>101132</v>
      </c>
      <c r="B436" s="339" t="s">
        <v>10218</v>
      </c>
      <c r="C436" s="340" t="s">
        <v>1159</v>
      </c>
      <c r="D436" s="555">
        <v>11.74</v>
      </c>
      <c r="E436" s="555">
        <v>1.58</v>
      </c>
      <c r="F436" s="555">
        <v>13.32</v>
      </c>
    </row>
    <row r="437" spans="1:6" ht="45">
      <c r="A437" s="338">
        <v>101149</v>
      </c>
      <c r="B437" s="339" t="s">
        <v>10201</v>
      </c>
      <c r="C437" s="340" t="s">
        <v>1159</v>
      </c>
      <c r="D437" s="555">
        <v>13.96</v>
      </c>
      <c r="E437" s="555">
        <v>2.96</v>
      </c>
      <c r="F437" s="555">
        <v>16.920000000000002</v>
      </c>
    </row>
    <row r="438" spans="1:6" ht="45">
      <c r="A438" s="338">
        <v>101143</v>
      </c>
      <c r="B438" s="339" t="s">
        <v>10207</v>
      </c>
      <c r="C438" s="340" t="s">
        <v>1159</v>
      </c>
      <c r="D438" s="555">
        <v>11.930000000000001</v>
      </c>
      <c r="E438" s="555">
        <v>2.78</v>
      </c>
      <c r="F438" s="555">
        <v>14.71</v>
      </c>
    </row>
    <row r="439" spans="1:6" ht="45">
      <c r="A439" s="338">
        <v>101153</v>
      </c>
      <c r="B439" s="339" t="s">
        <v>10197</v>
      </c>
      <c r="C439" s="340" t="s">
        <v>1159</v>
      </c>
      <c r="D439" s="555">
        <v>13.33</v>
      </c>
      <c r="E439" s="555">
        <v>2.58</v>
      </c>
      <c r="F439" s="555">
        <v>15.91</v>
      </c>
    </row>
    <row r="440" spans="1:6" ht="45">
      <c r="A440" s="338">
        <v>101140</v>
      </c>
      <c r="B440" s="339" t="s">
        <v>10210</v>
      </c>
      <c r="C440" s="340" t="s">
        <v>1159</v>
      </c>
      <c r="D440" s="555">
        <v>12.040000000000001</v>
      </c>
      <c r="E440" s="555">
        <v>2.52</v>
      </c>
      <c r="F440" s="555">
        <v>14.56</v>
      </c>
    </row>
    <row r="441" spans="1:6" ht="45">
      <c r="A441" s="338">
        <v>101150</v>
      </c>
      <c r="B441" s="339" t="s">
        <v>10200</v>
      </c>
      <c r="C441" s="340" t="s">
        <v>1159</v>
      </c>
      <c r="D441" s="555">
        <v>13.43</v>
      </c>
      <c r="E441" s="555">
        <v>2.33</v>
      </c>
      <c r="F441" s="555">
        <v>15.76</v>
      </c>
    </row>
    <row r="442" spans="1:6" ht="45">
      <c r="A442" s="338">
        <v>101141</v>
      </c>
      <c r="B442" s="339" t="s">
        <v>10209</v>
      </c>
      <c r="C442" s="340" t="s">
        <v>1159</v>
      </c>
      <c r="D442" s="555">
        <v>10.299999999999999</v>
      </c>
      <c r="E442" s="555">
        <v>1.99</v>
      </c>
      <c r="F442" s="555">
        <v>12.29</v>
      </c>
    </row>
    <row r="443" spans="1:6" ht="45">
      <c r="A443" s="338">
        <v>101151</v>
      </c>
      <c r="B443" s="339" t="s">
        <v>10199</v>
      </c>
      <c r="C443" s="340" t="s">
        <v>1159</v>
      </c>
      <c r="D443" s="555">
        <v>11.69</v>
      </c>
      <c r="E443" s="555">
        <v>1.8</v>
      </c>
      <c r="F443" s="555">
        <v>13.49</v>
      </c>
    </row>
    <row r="444" spans="1:6" ht="45">
      <c r="A444" s="338">
        <v>101142</v>
      </c>
      <c r="B444" s="339" t="s">
        <v>10208</v>
      </c>
      <c r="C444" s="340" t="s">
        <v>1159</v>
      </c>
      <c r="D444" s="555">
        <v>12.149999999999999</v>
      </c>
      <c r="E444" s="555">
        <v>1.63</v>
      </c>
      <c r="F444" s="555">
        <v>13.78</v>
      </c>
    </row>
    <row r="445" spans="1:6" ht="45">
      <c r="A445" s="338">
        <v>101152</v>
      </c>
      <c r="B445" s="339" t="s">
        <v>10198</v>
      </c>
      <c r="C445" s="340" t="s">
        <v>1159</v>
      </c>
      <c r="D445" s="555">
        <v>13.540000000000001</v>
      </c>
      <c r="E445" s="555">
        <v>1.44</v>
      </c>
      <c r="F445" s="555">
        <v>14.98</v>
      </c>
    </row>
    <row r="446" spans="1:6">
      <c r="A446" s="335"/>
      <c r="B446" s="337" t="s">
        <v>12162</v>
      </c>
      <c r="C446" s="335"/>
      <c r="D446" s="335"/>
      <c r="E446" s="335"/>
      <c r="F446" s="335"/>
    </row>
    <row r="447" spans="1:6" ht="60">
      <c r="A447" s="338">
        <v>101206</v>
      </c>
      <c r="B447" s="339" t="s">
        <v>10196</v>
      </c>
      <c r="C447" s="340" t="s">
        <v>1159</v>
      </c>
      <c r="D447" s="555">
        <v>9.43</v>
      </c>
      <c r="E447" s="555">
        <v>1.08</v>
      </c>
      <c r="F447" s="555">
        <v>10.51</v>
      </c>
    </row>
    <row r="448" spans="1:6" ht="60">
      <c r="A448" s="338">
        <v>101210</v>
      </c>
      <c r="B448" s="339" t="s">
        <v>10192</v>
      </c>
      <c r="C448" s="340" t="s">
        <v>1159</v>
      </c>
      <c r="D448" s="555">
        <v>13.459999999999999</v>
      </c>
      <c r="E448" s="555">
        <v>1.23</v>
      </c>
      <c r="F448" s="555">
        <v>14.69</v>
      </c>
    </row>
    <row r="449" spans="1:6" ht="60">
      <c r="A449" s="338">
        <v>101211</v>
      </c>
      <c r="B449" s="339" t="s">
        <v>10191</v>
      </c>
      <c r="C449" s="340" t="s">
        <v>1159</v>
      </c>
      <c r="D449" s="555">
        <v>14.45</v>
      </c>
      <c r="E449" s="555">
        <v>1.3</v>
      </c>
      <c r="F449" s="555">
        <v>15.75</v>
      </c>
    </row>
    <row r="450" spans="1:6" ht="60">
      <c r="A450" s="338">
        <v>101215</v>
      </c>
      <c r="B450" s="339" t="s">
        <v>10187</v>
      </c>
      <c r="C450" s="340" t="s">
        <v>1159</v>
      </c>
      <c r="D450" s="555">
        <v>12.93</v>
      </c>
      <c r="E450" s="555">
        <v>1.21</v>
      </c>
      <c r="F450" s="555">
        <v>14.14</v>
      </c>
    </row>
    <row r="451" spans="1:6" ht="60">
      <c r="A451" s="338">
        <v>101216</v>
      </c>
      <c r="B451" s="339" t="s">
        <v>10186</v>
      </c>
      <c r="C451" s="340" t="s">
        <v>1159</v>
      </c>
      <c r="D451" s="555">
        <v>13.64</v>
      </c>
      <c r="E451" s="555">
        <v>1.21</v>
      </c>
      <c r="F451" s="555">
        <v>14.85</v>
      </c>
    </row>
    <row r="452" spans="1:6" ht="60">
      <c r="A452" s="338">
        <v>101212</v>
      </c>
      <c r="B452" s="339" t="s">
        <v>10190</v>
      </c>
      <c r="C452" s="340" t="s">
        <v>1159</v>
      </c>
      <c r="D452" s="555">
        <v>16.8</v>
      </c>
      <c r="E452" s="555">
        <v>1.5</v>
      </c>
      <c r="F452" s="555">
        <v>18.3</v>
      </c>
    </row>
    <row r="453" spans="1:6" ht="60">
      <c r="A453" s="338">
        <v>101217</v>
      </c>
      <c r="B453" s="339" t="s">
        <v>10185</v>
      </c>
      <c r="C453" s="340" t="s">
        <v>1159</v>
      </c>
      <c r="D453" s="555">
        <v>15.8</v>
      </c>
      <c r="E453" s="555">
        <v>1.41</v>
      </c>
      <c r="F453" s="555">
        <v>17.21</v>
      </c>
    </row>
    <row r="454" spans="1:6" ht="60">
      <c r="A454" s="338">
        <v>101218</v>
      </c>
      <c r="B454" s="339" t="s">
        <v>10184</v>
      </c>
      <c r="C454" s="340" t="s">
        <v>1159</v>
      </c>
      <c r="D454" s="555">
        <v>16.850000000000001</v>
      </c>
      <c r="E454" s="555">
        <v>1.4</v>
      </c>
      <c r="F454" s="555">
        <v>18.25</v>
      </c>
    </row>
    <row r="455" spans="1:6" ht="60">
      <c r="A455" s="338">
        <v>101213</v>
      </c>
      <c r="B455" s="339" t="s">
        <v>10189</v>
      </c>
      <c r="C455" s="340" t="s">
        <v>1159</v>
      </c>
      <c r="D455" s="555">
        <v>18.649999999999999</v>
      </c>
      <c r="E455" s="555">
        <v>1.71</v>
      </c>
      <c r="F455" s="555">
        <v>20.36</v>
      </c>
    </row>
    <row r="456" spans="1:6" ht="60">
      <c r="A456" s="338">
        <v>101219</v>
      </c>
      <c r="B456" s="339" t="s">
        <v>10183</v>
      </c>
      <c r="C456" s="340" t="s">
        <v>1159</v>
      </c>
      <c r="D456" s="555">
        <v>20.48</v>
      </c>
      <c r="E456" s="555">
        <v>1.61</v>
      </c>
      <c r="F456" s="555">
        <v>22.09</v>
      </c>
    </row>
    <row r="457" spans="1:6" ht="60">
      <c r="A457" s="338">
        <v>101214</v>
      </c>
      <c r="B457" s="339" t="s">
        <v>10188</v>
      </c>
      <c r="C457" s="340" t="s">
        <v>1159</v>
      </c>
      <c r="D457" s="555">
        <v>22.700000000000003</v>
      </c>
      <c r="E457" s="555">
        <v>1.92</v>
      </c>
      <c r="F457" s="555">
        <v>24.62</v>
      </c>
    </row>
    <row r="458" spans="1:6" ht="60">
      <c r="A458" s="338">
        <v>101254</v>
      </c>
      <c r="B458" s="339" t="s">
        <v>10148</v>
      </c>
      <c r="C458" s="340" t="s">
        <v>1159</v>
      </c>
      <c r="D458" s="555">
        <v>8.23</v>
      </c>
      <c r="E458" s="555">
        <v>1.21</v>
      </c>
      <c r="F458" s="555">
        <v>9.44</v>
      </c>
    </row>
    <row r="459" spans="1:6" ht="60">
      <c r="A459" s="338">
        <v>101256</v>
      </c>
      <c r="B459" s="339" t="s">
        <v>10146</v>
      </c>
      <c r="C459" s="340" t="s">
        <v>1159</v>
      </c>
      <c r="D459" s="555">
        <v>12.43</v>
      </c>
      <c r="E459" s="555">
        <v>1.68</v>
      </c>
      <c r="F459" s="555">
        <v>14.11</v>
      </c>
    </row>
    <row r="460" spans="1:6" ht="60">
      <c r="A460" s="338">
        <v>101257</v>
      </c>
      <c r="B460" s="339" t="s">
        <v>10145</v>
      </c>
      <c r="C460" s="340" t="s">
        <v>1159</v>
      </c>
      <c r="D460" s="555">
        <v>13.13</v>
      </c>
      <c r="E460" s="555">
        <v>1.68</v>
      </c>
      <c r="F460" s="555">
        <v>14.81</v>
      </c>
    </row>
    <row r="461" spans="1:6" ht="60">
      <c r="A461" s="338">
        <v>101258</v>
      </c>
      <c r="B461" s="339" t="s">
        <v>10144</v>
      </c>
      <c r="C461" s="340" t="s">
        <v>1159</v>
      </c>
      <c r="D461" s="555">
        <v>15.14</v>
      </c>
      <c r="E461" s="555">
        <v>1.91</v>
      </c>
      <c r="F461" s="555">
        <v>17.05</v>
      </c>
    </row>
    <row r="462" spans="1:6" ht="60">
      <c r="A462" s="338">
        <v>101259</v>
      </c>
      <c r="B462" s="339" t="s">
        <v>10143</v>
      </c>
      <c r="C462" s="340" t="s">
        <v>1159</v>
      </c>
      <c r="D462" s="555">
        <v>16.71</v>
      </c>
      <c r="E462" s="555">
        <v>2.15</v>
      </c>
      <c r="F462" s="555">
        <v>18.86</v>
      </c>
    </row>
    <row r="463" spans="1:6" ht="60">
      <c r="A463" s="338">
        <v>101260</v>
      </c>
      <c r="B463" s="339" t="s">
        <v>10142</v>
      </c>
      <c r="C463" s="340" t="s">
        <v>1159</v>
      </c>
      <c r="D463" s="555">
        <v>20.76</v>
      </c>
      <c r="E463" s="555">
        <v>2.61</v>
      </c>
      <c r="F463" s="555">
        <v>23.37</v>
      </c>
    </row>
    <row r="464" spans="1:6" ht="60">
      <c r="A464" s="338">
        <v>101208</v>
      </c>
      <c r="B464" s="339" t="s">
        <v>10194</v>
      </c>
      <c r="C464" s="340" t="s">
        <v>1159</v>
      </c>
      <c r="D464" s="555">
        <v>8.1</v>
      </c>
      <c r="E464" s="555">
        <v>0.83</v>
      </c>
      <c r="F464" s="555">
        <v>8.93</v>
      </c>
    </row>
    <row r="465" spans="1:6" ht="60">
      <c r="A465" s="338">
        <v>101209</v>
      </c>
      <c r="B465" s="339" t="s">
        <v>10193</v>
      </c>
      <c r="C465" s="340" t="s">
        <v>1159</v>
      </c>
      <c r="D465" s="555">
        <v>7.59</v>
      </c>
      <c r="E465" s="555">
        <v>0.73</v>
      </c>
      <c r="F465" s="555">
        <v>8.32</v>
      </c>
    </row>
    <row r="466" spans="1:6" ht="60">
      <c r="A466" s="338">
        <v>101220</v>
      </c>
      <c r="B466" s="339" t="s">
        <v>10182</v>
      </c>
      <c r="C466" s="340" t="s">
        <v>1159</v>
      </c>
      <c r="D466" s="555">
        <v>12.66</v>
      </c>
      <c r="E466" s="555">
        <v>1.1399999999999999</v>
      </c>
      <c r="F466" s="555">
        <v>13.8</v>
      </c>
    </row>
    <row r="467" spans="1:6" ht="60">
      <c r="A467" s="338">
        <v>101221</v>
      </c>
      <c r="B467" s="339" t="s">
        <v>10181</v>
      </c>
      <c r="C467" s="340" t="s">
        <v>1159</v>
      </c>
      <c r="D467" s="555">
        <v>13.469999999999999</v>
      </c>
      <c r="E467" s="555">
        <v>1.1299999999999999</v>
      </c>
      <c r="F467" s="555">
        <v>14.6</v>
      </c>
    </row>
    <row r="468" spans="1:6" ht="60">
      <c r="A468" s="338">
        <v>101225</v>
      </c>
      <c r="B468" s="339" t="s">
        <v>10177</v>
      </c>
      <c r="C468" s="340" t="s">
        <v>1159</v>
      </c>
      <c r="D468" s="555">
        <v>11.71</v>
      </c>
      <c r="E468" s="555">
        <v>1.01</v>
      </c>
      <c r="F468" s="555">
        <v>12.72</v>
      </c>
    </row>
    <row r="469" spans="1:6" ht="60">
      <c r="A469" s="338">
        <v>101226</v>
      </c>
      <c r="B469" s="339" t="s">
        <v>10176</v>
      </c>
      <c r="C469" s="340" t="s">
        <v>1159</v>
      </c>
      <c r="D469" s="555">
        <v>12.42</v>
      </c>
      <c r="E469" s="555">
        <v>1.01</v>
      </c>
      <c r="F469" s="555">
        <v>13.43</v>
      </c>
    </row>
    <row r="470" spans="1:6" ht="60">
      <c r="A470" s="338">
        <v>101222</v>
      </c>
      <c r="B470" s="339" t="s">
        <v>10180</v>
      </c>
      <c r="C470" s="340" t="s">
        <v>1159</v>
      </c>
      <c r="D470" s="555">
        <v>15.64</v>
      </c>
      <c r="E470" s="555">
        <v>1.29</v>
      </c>
      <c r="F470" s="555">
        <v>16.93</v>
      </c>
    </row>
    <row r="471" spans="1:6" ht="60">
      <c r="A471" s="338">
        <v>101227</v>
      </c>
      <c r="B471" s="339" t="s">
        <v>10175</v>
      </c>
      <c r="C471" s="340" t="s">
        <v>1159</v>
      </c>
      <c r="D471" s="555">
        <v>14.379999999999999</v>
      </c>
      <c r="E471" s="555">
        <v>1.1499999999999999</v>
      </c>
      <c r="F471" s="555">
        <v>15.53</v>
      </c>
    </row>
    <row r="472" spans="1:6" ht="60">
      <c r="A472" s="338">
        <v>101228</v>
      </c>
      <c r="B472" s="339" t="s">
        <v>10174</v>
      </c>
      <c r="C472" s="340" t="s">
        <v>1159</v>
      </c>
      <c r="D472" s="555">
        <v>15.44</v>
      </c>
      <c r="E472" s="555">
        <v>1.1499999999999999</v>
      </c>
      <c r="F472" s="555">
        <v>16.59</v>
      </c>
    </row>
    <row r="473" spans="1:6" ht="60">
      <c r="A473" s="338">
        <v>101223</v>
      </c>
      <c r="B473" s="339" t="s">
        <v>10179</v>
      </c>
      <c r="C473" s="340" t="s">
        <v>1159</v>
      </c>
      <c r="D473" s="555">
        <v>17.34</v>
      </c>
      <c r="E473" s="555">
        <v>1.45</v>
      </c>
      <c r="F473" s="555">
        <v>18.79</v>
      </c>
    </row>
    <row r="474" spans="1:6" ht="60">
      <c r="A474" s="338">
        <v>101229</v>
      </c>
      <c r="B474" s="339" t="s">
        <v>10173</v>
      </c>
      <c r="C474" s="340" t="s">
        <v>1159</v>
      </c>
      <c r="D474" s="555">
        <v>19.41</v>
      </c>
      <c r="E474" s="555">
        <v>1.43</v>
      </c>
      <c r="F474" s="555">
        <v>20.84</v>
      </c>
    </row>
    <row r="475" spans="1:6" ht="60">
      <c r="A475" s="338">
        <v>101224</v>
      </c>
      <c r="B475" s="339" t="s">
        <v>10178</v>
      </c>
      <c r="C475" s="340" t="s">
        <v>1159</v>
      </c>
      <c r="D475" s="555">
        <v>21.72</v>
      </c>
      <c r="E475" s="555">
        <v>1.77</v>
      </c>
      <c r="F475" s="555">
        <v>23.49</v>
      </c>
    </row>
    <row r="476" spans="1:6" ht="60">
      <c r="A476" s="338">
        <v>101265</v>
      </c>
      <c r="B476" s="339" t="s">
        <v>10137</v>
      </c>
      <c r="C476" s="340" t="s">
        <v>1159</v>
      </c>
      <c r="D476" s="555">
        <v>19.670000000000002</v>
      </c>
      <c r="E476" s="555">
        <v>2.25</v>
      </c>
      <c r="F476" s="555">
        <v>21.92</v>
      </c>
    </row>
    <row r="477" spans="1:6" ht="60">
      <c r="A477" s="338">
        <v>101255</v>
      </c>
      <c r="B477" s="339" t="s">
        <v>10147</v>
      </c>
      <c r="C477" s="340" t="s">
        <v>1159</v>
      </c>
      <c r="D477" s="555">
        <v>7.4099999999999993</v>
      </c>
      <c r="E477" s="555">
        <v>0.95</v>
      </c>
      <c r="F477" s="555">
        <v>8.36</v>
      </c>
    </row>
    <row r="478" spans="1:6" ht="60">
      <c r="A478" s="338">
        <v>101261</v>
      </c>
      <c r="B478" s="339" t="s">
        <v>10141</v>
      </c>
      <c r="C478" s="340" t="s">
        <v>1159</v>
      </c>
      <c r="D478" s="555">
        <v>11.81</v>
      </c>
      <c r="E478" s="555">
        <v>1.52</v>
      </c>
      <c r="F478" s="555">
        <v>13.33</v>
      </c>
    </row>
    <row r="479" spans="1:6" ht="60">
      <c r="A479" s="338">
        <v>101262</v>
      </c>
      <c r="B479" s="339" t="s">
        <v>10140</v>
      </c>
      <c r="C479" s="340" t="s">
        <v>1159</v>
      </c>
      <c r="D479" s="555">
        <v>12.49</v>
      </c>
      <c r="E479" s="555">
        <v>1.52</v>
      </c>
      <c r="F479" s="555">
        <v>14.01</v>
      </c>
    </row>
    <row r="480" spans="1:6" ht="60">
      <c r="A480" s="338">
        <v>101263</v>
      </c>
      <c r="B480" s="339" t="s">
        <v>10139</v>
      </c>
      <c r="C480" s="340" t="s">
        <v>1159</v>
      </c>
      <c r="D480" s="555">
        <v>14.379999999999999</v>
      </c>
      <c r="E480" s="555">
        <v>1.7</v>
      </c>
      <c r="F480" s="555">
        <v>16.079999999999998</v>
      </c>
    </row>
    <row r="481" spans="1:6" ht="60">
      <c r="A481" s="338">
        <v>101264</v>
      </c>
      <c r="B481" s="339" t="s">
        <v>10138</v>
      </c>
      <c r="C481" s="340" t="s">
        <v>1159</v>
      </c>
      <c r="D481" s="555">
        <v>15.86</v>
      </c>
      <c r="E481" s="555">
        <v>1.89</v>
      </c>
      <c r="F481" s="555">
        <v>17.75</v>
      </c>
    </row>
    <row r="482" spans="1:6" ht="60">
      <c r="A482" s="338">
        <v>101230</v>
      </c>
      <c r="B482" s="339" t="s">
        <v>10172</v>
      </c>
      <c r="C482" s="340" t="s">
        <v>1159</v>
      </c>
      <c r="D482" s="555">
        <v>8.3699999999999992</v>
      </c>
      <c r="E482" s="555">
        <v>0.91</v>
      </c>
      <c r="F482" s="555">
        <v>9.2799999999999994</v>
      </c>
    </row>
    <row r="483" spans="1:6" ht="60">
      <c r="A483" s="338">
        <v>101231</v>
      </c>
      <c r="B483" s="339" t="s">
        <v>10171</v>
      </c>
      <c r="C483" s="340" t="s">
        <v>1159</v>
      </c>
      <c r="D483" s="555">
        <v>8.02</v>
      </c>
      <c r="E483" s="555">
        <v>0.85</v>
      </c>
      <c r="F483" s="555">
        <v>8.8699999999999992</v>
      </c>
    </row>
    <row r="484" spans="1:6" ht="60">
      <c r="A484" s="338">
        <v>101272</v>
      </c>
      <c r="B484" s="339" t="s">
        <v>10130</v>
      </c>
      <c r="C484" s="340" t="s">
        <v>1159</v>
      </c>
      <c r="D484" s="555">
        <v>19.82</v>
      </c>
      <c r="E484" s="555">
        <v>2.4</v>
      </c>
      <c r="F484" s="555">
        <v>22.22</v>
      </c>
    </row>
    <row r="485" spans="1:6" ht="60">
      <c r="A485" s="338">
        <v>101266</v>
      </c>
      <c r="B485" s="339" t="s">
        <v>10136</v>
      </c>
      <c r="C485" s="340" t="s">
        <v>1159</v>
      </c>
      <c r="D485" s="555">
        <v>7.3199999999999994</v>
      </c>
      <c r="E485" s="555">
        <v>1.03</v>
      </c>
      <c r="F485" s="555">
        <v>8.35</v>
      </c>
    </row>
    <row r="486" spans="1:6" ht="60">
      <c r="A486" s="338">
        <v>101239</v>
      </c>
      <c r="B486" s="339" t="s">
        <v>10163</v>
      </c>
      <c r="C486" s="340" t="s">
        <v>1159</v>
      </c>
      <c r="D486" s="555">
        <v>11.7</v>
      </c>
      <c r="E486" s="555">
        <v>1</v>
      </c>
      <c r="F486" s="555">
        <v>12.7</v>
      </c>
    </row>
    <row r="487" spans="1:6" ht="60">
      <c r="A487" s="338">
        <v>101240</v>
      </c>
      <c r="B487" s="339" t="s">
        <v>10162</v>
      </c>
      <c r="C487" s="340" t="s">
        <v>1159</v>
      </c>
      <c r="D487" s="555">
        <v>12.42</v>
      </c>
      <c r="E487" s="555">
        <v>1</v>
      </c>
      <c r="F487" s="555">
        <v>13.42</v>
      </c>
    </row>
    <row r="488" spans="1:6" ht="60">
      <c r="A488" s="338">
        <v>101268</v>
      </c>
      <c r="B488" s="339" t="s">
        <v>10134</v>
      </c>
      <c r="C488" s="340" t="s">
        <v>1159</v>
      </c>
      <c r="D488" s="555">
        <v>11.33</v>
      </c>
      <c r="E488" s="555">
        <v>1.42</v>
      </c>
      <c r="F488" s="555">
        <v>12.75</v>
      </c>
    </row>
    <row r="489" spans="1:6" ht="60">
      <c r="A489" s="338">
        <v>101234</v>
      </c>
      <c r="B489" s="339" t="s">
        <v>10168</v>
      </c>
      <c r="C489" s="340" t="s">
        <v>1159</v>
      </c>
      <c r="D489" s="555">
        <v>13.040000000000001</v>
      </c>
      <c r="E489" s="555">
        <v>1.26</v>
      </c>
      <c r="F489" s="555">
        <v>14.3</v>
      </c>
    </row>
    <row r="490" spans="1:6" ht="60">
      <c r="A490" s="338">
        <v>101235</v>
      </c>
      <c r="B490" s="339" t="s">
        <v>10167</v>
      </c>
      <c r="C490" s="340" t="s">
        <v>1159</v>
      </c>
      <c r="D490" s="555">
        <v>13.83</v>
      </c>
      <c r="E490" s="555">
        <v>1.25</v>
      </c>
      <c r="F490" s="555">
        <v>15.08</v>
      </c>
    </row>
    <row r="491" spans="1:6" ht="60">
      <c r="A491" s="338">
        <v>101241</v>
      </c>
      <c r="B491" s="339" t="s">
        <v>10161</v>
      </c>
      <c r="C491" s="340" t="s">
        <v>1159</v>
      </c>
      <c r="D491" s="555">
        <v>14.459999999999999</v>
      </c>
      <c r="E491" s="555">
        <v>1.1599999999999999</v>
      </c>
      <c r="F491" s="555">
        <v>15.62</v>
      </c>
    </row>
    <row r="492" spans="1:6" ht="60">
      <c r="A492" s="338">
        <v>101269</v>
      </c>
      <c r="B492" s="339" t="s">
        <v>10133</v>
      </c>
      <c r="C492" s="340" t="s">
        <v>1159</v>
      </c>
      <c r="D492" s="555">
        <v>12.510000000000002</v>
      </c>
      <c r="E492" s="555">
        <v>1.62</v>
      </c>
      <c r="F492" s="555">
        <v>14.13</v>
      </c>
    </row>
    <row r="493" spans="1:6" ht="60">
      <c r="A493" s="338">
        <v>101236</v>
      </c>
      <c r="B493" s="339" t="s">
        <v>10166</v>
      </c>
      <c r="C493" s="340" t="s">
        <v>1159</v>
      </c>
      <c r="D493" s="555">
        <v>16.09</v>
      </c>
      <c r="E493" s="555">
        <v>1.43</v>
      </c>
      <c r="F493" s="555">
        <v>17.52</v>
      </c>
    </row>
    <row r="494" spans="1:6" ht="60">
      <c r="A494" s="338">
        <v>101237</v>
      </c>
      <c r="B494" s="339" t="s">
        <v>10165</v>
      </c>
      <c r="C494" s="340" t="s">
        <v>1159</v>
      </c>
      <c r="D494" s="555">
        <v>17.27</v>
      </c>
      <c r="E494" s="555">
        <v>1.43</v>
      </c>
      <c r="F494" s="555">
        <v>18.7</v>
      </c>
    </row>
    <row r="495" spans="1:6" ht="60">
      <c r="A495" s="338">
        <v>101242</v>
      </c>
      <c r="B495" s="339" t="s">
        <v>10160</v>
      </c>
      <c r="C495" s="340" t="s">
        <v>1159</v>
      </c>
      <c r="D495" s="555">
        <v>16.07</v>
      </c>
      <c r="E495" s="555">
        <v>1.32</v>
      </c>
      <c r="F495" s="555">
        <v>17.39</v>
      </c>
    </row>
    <row r="496" spans="1:6" ht="60">
      <c r="A496" s="338">
        <v>101270</v>
      </c>
      <c r="B496" s="339" t="s">
        <v>10132</v>
      </c>
      <c r="C496" s="340" t="s">
        <v>1159</v>
      </c>
      <c r="D496" s="555">
        <v>14.450000000000001</v>
      </c>
      <c r="E496" s="555">
        <v>1.81</v>
      </c>
      <c r="F496" s="555">
        <v>16.260000000000002</v>
      </c>
    </row>
    <row r="497" spans="1:6" ht="60">
      <c r="A497" s="338">
        <v>101243</v>
      </c>
      <c r="B497" s="339" t="s">
        <v>10159</v>
      </c>
      <c r="C497" s="340" t="s">
        <v>1159</v>
      </c>
      <c r="D497" s="555">
        <v>19.600000000000001</v>
      </c>
      <c r="E497" s="555">
        <v>1.49</v>
      </c>
      <c r="F497" s="555">
        <v>21.09</v>
      </c>
    </row>
    <row r="498" spans="1:6" ht="60">
      <c r="A498" s="338">
        <v>101271</v>
      </c>
      <c r="B498" s="339" t="s">
        <v>10131</v>
      </c>
      <c r="C498" s="340" t="s">
        <v>1159</v>
      </c>
      <c r="D498" s="555">
        <v>15.94</v>
      </c>
      <c r="E498" s="555">
        <v>2.0099999999999998</v>
      </c>
      <c r="F498" s="555">
        <v>17.95</v>
      </c>
    </row>
    <row r="499" spans="1:6" ht="60">
      <c r="A499" s="338">
        <v>101238</v>
      </c>
      <c r="B499" s="339" t="s">
        <v>10164</v>
      </c>
      <c r="C499" s="340" t="s">
        <v>1159</v>
      </c>
      <c r="D499" s="555">
        <v>21.779999999999998</v>
      </c>
      <c r="E499" s="555">
        <v>1.78</v>
      </c>
      <c r="F499" s="555">
        <v>23.56</v>
      </c>
    </row>
    <row r="500" spans="1:6" ht="60">
      <c r="A500" s="338">
        <v>101232</v>
      </c>
      <c r="B500" s="339" t="s">
        <v>10170</v>
      </c>
      <c r="C500" s="340" t="s">
        <v>1159</v>
      </c>
      <c r="D500" s="555">
        <v>7.29</v>
      </c>
      <c r="E500" s="555">
        <v>0.68</v>
      </c>
      <c r="F500" s="555">
        <v>7.97</v>
      </c>
    </row>
    <row r="501" spans="1:6" ht="60">
      <c r="A501" s="338">
        <v>101233</v>
      </c>
      <c r="B501" s="339" t="s">
        <v>10169</v>
      </c>
      <c r="C501" s="340" t="s">
        <v>1159</v>
      </c>
      <c r="D501" s="555">
        <v>6.7799999999999994</v>
      </c>
      <c r="E501" s="555">
        <v>0.61</v>
      </c>
      <c r="F501" s="555">
        <v>7.39</v>
      </c>
    </row>
    <row r="502" spans="1:6" ht="60">
      <c r="A502" s="338">
        <v>101248</v>
      </c>
      <c r="B502" s="339" t="s">
        <v>10154</v>
      </c>
      <c r="C502" s="340" t="s">
        <v>1159</v>
      </c>
      <c r="D502" s="555">
        <v>20.86</v>
      </c>
      <c r="E502" s="555">
        <v>1.62</v>
      </c>
      <c r="F502" s="555">
        <v>22.48</v>
      </c>
    </row>
    <row r="503" spans="1:6" ht="60">
      <c r="A503" s="338">
        <v>101277</v>
      </c>
      <c r="B503" s="339" t="s">
        <v>10125</v>
      </c>
      <c r="C503" s="340" t="s">
        <v>1159</v>
      </c>
      <c r="D503" s="555">
        <v>19.240000000000002</v>
      </c>
      <c r="E503" s="555">
        <v>2.2400000000000002</v>
      </c>
      <c r="F503" s="555">
        <v>21.48</v>
      </c>
    </row>
    <row r="504" spans="1:6" ht="60">
      <c r="A504" s="338">
        <v>101267</v>
      </c>
      <c r="B504" s="339" t="s">
        <v>10135</v>
      </c>
      <c r="C504" s="340" t="s">
        <v>1159</v>
      </c>
      <c r="D504" s="555">
        <v>7.0299999999999994</v>
      </c>
      <c r="E504" s="555">
        <v>0.98</v>
      </c>
      <c r="F504" s="555">
        <v>8.01</v>
      </c>
    </row>
    <row r="505" spans="1:6" ht="60">
      <c r="A505" s="338">
        <v>101249</v>
      </c>
      <c r="B505" s="339" t="s">
        <v>10153</v>
      </c>
      <c r="C505" s="340" t="s">
        <v>1159</v>
      </c>
      <c r="D505" s="555">
        <v>10.74</v>
      </c>
      <c r="E505" s="555">
        <v>0.86</v>
      </c>
      <c r="F505" s="555">
        <v>11.6</v>
      </c>
    </row>
    <row r="506" spans="1:6" ht="60">
      <c r="A506" s="338">
        <v>101273</v>
      </c>
      <c r="B506" s="339" t="s">
        <v>10129</v>
      </c>
      <c r="C506" s="340" t="s">
        <v>1159</v>
      </c>
      <c r="D506" s="555">
        <v>10.879999999999999</v>
      </c>
      <c r="E506" s="555">
        <v>1.29</v>
      </c>
      <c r="F506" s="555">
        <v>12.17</v>
      </c>
    </row>
    <row r="507" spans="1:6" ht="60">
      <c r="A507" s="338">
        <v>101245</v>
      </c>
      <c r="B507" s="339" t="s">
        <v>10157</v>
      </c>
      <c r="C507" s="340" t="s">
        <v>1159</v>
      </c>
      <c r="D507" s="555">
        <v>12.93</v>
      </c>
      <c r="E507" s="555">
        <v>1.07</v>
      </c>
      <c r="F507" s="555">
        <v>14</v>
      </c>
    </row>
    <row r="508" spans="1:6" ht="60">
      <c r="A508" s="338">
        <v>101250</v>
      </c>
      <c r="B508" s="339" t="s">
        <v>10152</v>
      </c>
      <c r="C508" s="340" t="s">
        <v>1159</v>
      </c>
      <c r="D508" s="555">
        <v>11.86</v>
      </c>
      <c r="E508" s="555">
        <v>0.97</v>
      </c>
      <c r="F508" s="555">
        <v>12.83</v>
      </c>
    </row>
    <row r="509" spans="1:6" ht="60">
      <c r="A509" s="338">
        <v>101251</v>
      </c>
      <c r="B509" s="339" t="s">
        <v>10151</v>
      </c>
      <c r="C509" s="340" t="s">
        <v>1159</v>
      </c>
      <c r="D509" s="555">
        <v>13.629999999999999</v>
      </c>
      <c r="E509" s="555">
        <v>1.05</v>
      </c>
      <c r="F509" s="555">
        <v>14.68</v>
      </c>
    </row>
    <row r="510" spans="1:6" ht="60">
      <c r="A510" s="338">
        <v>101274</v>
      </c>
      <c r="B510" s="339" t="s">
        <v>10128</v>
      </c>
      <c r="C510" s="340" t="s">
        <v>1159</v>
      </c>
      <c r="D510" s="555">
        <v>11.940000000000001</v>
      </c>
      <c r="E510" s="555">
        <v>1.44</v>
      </c>
      <c r="F510" s="555">
        <v>13.38</v>
      </c>
    </row>
    <row r="511" spans="1:6" ht="60">
      <c r="A511" s="338">
        <v>101246</v>
      </c>
      <c r="B511" s="339" t="s">
        <v>10156</v>
      </c>
      <c r="C511" s="340" t="s">
        <v>1159</v>
      </c>
      <c r="D511" s="555">
        <v>15.029999999999998</v>
      </c>
      <c r="E511" s="555">
        <v>1.21</v>
      </c>
      <c r="F511" s="555">
        <v>16.239999999999998</v>
      </c>
    </row>
    <row r="512" spans="1:6" ht="60">
      <c r="A512" s="338">
        <v>101252</v>
      </c>
      <c r="B512" s="339" t="s">
        <v>10150</v>
      </c>
      <c r="C512" s="340" t="s">
        <v>1159</v>
      </c>
      <c r="D512" s="555">
        <v>14.77</v>
      </c>
      <c r="E512" s="555">
        <v>1.1000000000000001</v>
      </c>
      <c r="F512" s="555">
        <v>15.87</v>
      </c>
    </row>
    <row r="513" spans="1:6" ht="60">
      <c r="A513" s="338">
        <v>101275</v>
      </c>
      <c r="B513" s="339" t="s">
        <v>10127</v>
      </c>
      <c r="C513" s="340" t="s">
        <v>1159</v>
      </c>
      <c r="D513" s="555">
        <v>13.780000000000001</v>
      </c>
      <c r="E513" s="555">
        <v>1.61</v>
      </c>
      <c r="F513" s="555">
        <v>15.39</v>
      </c>
    </row>
    <row r="514" spans="1:6" ht="60">
      <c r="A514" s="338">
        <v>101247</v>
      </c>
      <c r="B514" s="339" t="s">
        <v>10155</v>
      </c>
      <c r="C514" s="340" t="s">
        <v>1159</v>
      </c>
      <c r="D514" s="555">
        <v>16.639999999999997</v>
      </c>
      <c r="E514" s="555">
        <v>1.35</v>
      </c>
      <c r="F514" s="555">
        <v>17.989999999999998</v>
      </c>
    </row>
    <row r="515" spans="1:6" ht="60">
      <c r="A515" s="338">
        <v>101276</v>
      </c>
      <c r="B515" s="339" t="s">
        <v>10126</v>
      </c>
      <c r="C515" s="340" t="s">
        <v>1159</v>
      </c>
      <c r="D515" s="555">
        <v>15.170000000000002</v>
      </c>
      <c r="E515" s="555">
        <v>1.77</v>
      </c>
      <c r="F515" s="555">
        <v>16.940000000000001</v>
      </c>
    </row>
    <row r="516" spans="1:6" ht="60">
      <c r="A516" s="338">
        <v>101253</v>
      </c>
      <c r="B516" s="339" t="s">
        <v>10149</v>
      </c>
      <c r="C516" s="340" t="s">
        <v>1159</v>
      </c>
      <c r="D516" s="555">
        <v>18.61</v>
      </c>
      <c r="E516" s="555">
        <v>1.34</v>
      </c>
      <c r="F516" s="555">
        <v>19.95</v>
      </c>
    </row>
    <row r="517" spans="1:6" ht="60">
      <c r="A517" s="338">
        <v>101244</v>
      </c>
      <c r="B517" s="339" t="s">
        <v>10158</v>
      </c>
      <c r="C517" s="340" t="s">
        <v>1159</v>
      </c>
      <c r="D517" s="555">
        <v>12.12</v>
      </c>
      <c r="E517" s="555">
        <v>1.08</v>
      </c>
      <c r="F517" s="555">
        <v>13.2</v>
      </c>
    </row>
    <row r="518" spans="1:6" ht="60">
      <c r="A518" s="338">
        <v>101207</v>
      </c>
      <c r="B518" s="339" t="s">
        <v>10195</v>
      </c>
      <c r="C518" s="340" t="s">
        <v>1159</v>
      </c>
      <c r="D518" s="555">
        <v>8.44</v>
      </c>
      <c r="E518" s="555">
        <v>0.81</v>
      </c>
      <c r="F518" s="555">
        <v>9.25</v>
      </c>
    </row>
    <row r="519" spans="1:6">
      <c r="A519" s="335"/>
      <c r="B519" s="337" t="s">
        <v>12163</v>
      </c>
      <c r="C519" s="335"/>
      <c r="D519" s="335"/>
      <c r="E519" s="335"/>
      <c r="F519" s="335"/>
    </row>
    <row r="520" spans="1:6">
      <c r="A520" s="335"/>
      <c r="B520" s="337" t="s">
        <v>569</v>
      </c>
      <c r="C520" s="335"/>
      <c r="D520" s="335"/>
      <c r="E520" s="335"/>
      <c r="F520" s="335"/>
    </row>
    <row r="521" spans="1:6">
      <c r="A521" s="335"/>
      <c r="B521" s="337" t="s">
        <v>12164</v>
      </c>
      <c r="C521" s="335"/>
      <c r="D521" s="335"/>
      <c r="E521" s="335"/>
      <c r="F521" s="335"/>
    </row>
    <row r="522" spans="1:6" ht="30">
      <c r="A522" s="338">
        <v>101793</v>
      </c>
      <c r="B522" s="339" t="s">
        <v>11238</v>
      </c>
      <c r="C522" s="340" t="s">
        <v>1159</v>
      </c>
      <c r="D522" s="555">
        <v>14.28</v>
      </c>
      <c r="E522" s="555">
        <v>7.01</v>
      </c>
      <c r="F522" s="555">
        <v>21.29</v>
      </c>
    </row>
    <row r="523" spans="1:6" ht="30">
      <c r="A523" s="338">
        <v>101792</v>
      </c>
      <c r="B523" s="339" t="s">
        <v>11239</v>
      </c>
      <c r="C523" s="340" t="s">
        <v>1159</v>
      </c>
      <c r="D523" s="555">
        <v>9.92</v>
      </c>
      <c r="E523" s="555">
        <v>5.16</v>
      </c>
      <c r="F523" s="555">
        <v>15.08</v>
      </c>
    </row>
    <row r="524" spans="1:6" ht="30">
      <c r="A524" s="338">
        <v>101601</v>
      </c>
      <c r="B524" s="339" t="s">
        <v>11569</v>
      </c>
      <c r="C524" s="340" t="s">
        <v>1164</v>
      </c>
      <c r="D524" s="555">
        <v>15.999999999999998</v>
      </c>
      <c r="E524" s="555">
        <v>7.83</v>
      </c>
      <c r="F524" s="555">
        <v>23.83</v>
      </c>
    </row>
    <row r="525" spans="1:6" ht="30">
      <c r="A525" s="338">
        <v>101600</v>
      </c>
      <c r="B525" s="339" t="s">
        <v>11570</v>
      </c>
      <c r="C525" s="340" t="s">
        <v>1164</v>
      </c>
      <c r="D525" s="555">
        <v>10.8</v>
      </c>
      <c r="E525" s="555">
        <v>5.3</v>
      </c>
      <c r="F525" s="555">
        <v>16.100000000000001</v>
      </c>
    </row>
    <row r="526" spans="1:6" ht="30">
      <c r="A526" s="338">
        <v>101603</v>
      </c>
      <c r="B526" s="339" t="s">
        <v>11567</v>
      </c>
      <c r="C526" s="340" t="s">
        <v>1164</v>
      </c>
      <c r="D526" s="555">
        <v>13.200000000000003</v>
      </c>
      <c r="E526" s="555">
        <v>6.47</v>
      </c>
      <c r="F526" s="555">
        <v>19.670000000000002</v>
      </c>
    </row>
    <row r="527" spans="1:6" ht="30">
      <c r="A527" s="338">
        <v>101602</v>
      </c>
      <c r="B527" s="339" t="s">
        <v>11568</v>
      </c>
      <c r="C527" s="340" t="s">
        <v>1164</v>
      </c>
      <c r="D527" s="555">
        <v>8.01</v>
      </c>
      <c r="E527" s="555">
        <v>3.93</v>
      </c>
      <c r="F527" s="555">
        <v>11.94</v>
      </c>
    </row>
    <row r="528" spans="1:6" ht="30">
      <c r="A528" s="338">
        <v>101605</v>
      </c>
      <c r="B528" s="339" t="s">
        <v>11565</v>
      </c>
      <c r="C528" s="340" t="s">
        <v>1164</v>
      </c>
      <c r="D528" s="555">
        <v>10.419999999999998</v>
      </c>
      <c r="E528" s="555">
        <v>5.12</v>
      </c>
      <c r="F528" s="555">
        <v>15.54</v>
      </c>
    </row>
    <row r="529" spans="1:6" ht="30">
      <c r="A529" s="338">
        <v>101604</v>
      </c>
      <c r="B529" s="339" t="s">
        <v>11566</v>
      </c>
      <c r="C529" s="340" t="s">
        <v>1164</v>
      </c>
      <c r="D529" s="555">
        <v>5.21</v>
      </c>
      <c r="E529" s="555">
        <v>2.59</v>
      </c>
      <c r="F529" s="555">
        <v>7.8</v>
      </c>
    </row>
    <row r="530" spans="1:6" ht="30">
      <c r="A530" s="338">
        <v>101588</v>
      </c>
      <c r="B530" s="339" t="s">
        <v>11576</v>
      </c>
      <c r="C530" s="340" t="s">
        <v>1164</v>
      </c>
      <c r="D530" s="555">
        <v>61.31</v>
      </c>
      <c r="E530" s="555">
        <v>26.58</v>
      </c>
      <c r="F530" s="555">
        <v>87.89</v>
      </c>
    </row>
    <row r="531" spans="1:6" ht="30">
      <c r="A531" s="338">
        <v>101591</v>
      </c>
      <c r="B531" s="339" t="s">
        <v>11573</v>
      </c>
      <c r="C531" s="340" t="s">
        <v>1164</v>
      </c>
      <c r="D531" s="555">
        <v>73.87</v>
      </c>
      <c r="E531" s="555">
        <v>32.479999999999997</v>
      </c>
      <c r="F531" s="555">
        <v>106.35</v>
      </c>
    </row>
    <row r="532" spans="1:6" ht="30">
      <c r="A532" s="338">
        <v>101590</v>
      </c>
      <c r="B532" s="339" t="s">
        <v>11574</v>
      </c>
      <c r="C532" s="340" t="s">
        <v>1164</v>
      </c>
      <c r="D532" s="555">
        <v>47.240000000000009</v>
      </c>
      <c r="E532" s="555">
        <v>19.739999999999998</v>
      </c>
      <c r="F532" s="555">
        <v>66.98</v>
      </c>
    </row>
    <row r="533" spans="1:6" ht="30">
      <c r="A533" s="338">
        <v>101593</v>
      </c>
      <c r="B533" s="339" t="s">
        <v>11571</v>
      </c>
      <c r="C533" s="340" t="s">
        <v>1164</v>
      </c>
      <c r="D533" s="555">
        <v>62.000000000000007</v>
      </c>
      <c r="E533" s="555">
        <v>25.68</v>
      </c>
      <c r="F533" s="555">
        <v>87.68</v>
      </c>
    </row>
    <row r="534" spans="1:6" ht="30">
      <c r="A534" s="338">
        <v>101592</v>
      </c>
      <c r="B534" s="339" t="s">
        <v>11572</v>
      </c>
      <c r="C534" s="340" t="s">
        <v>1164</v>
      </c>
      <c r="D534" s="555">
        <v>35.239999999999995</v>
      </c>
      <c r="E534" s="555">
        <v>12.91</v>
      </c>
      <c r="F534" s="555">
        <v>48.15</v>
      </c>
    </row>
    <row r="535" spans="1:6" ht="30">
      <c r="A535" s="338">
        <v>101583</v>
      </c>
      <c r="B535" s="339" t="s">
        <v>11581</v>
      </c>
      <c r="C535" s="340" t="s">
        <v>1164</v>
      </c>
      <c r="D535" s="555">
        <v>56.95</v>
      </c>
      <c r="E535" s="555">
        <v>33.92</v>
      </c>
      <c r="F535" s="555">
        <v>90.87</v>
      </c>
    </row>
    <row r="536" spans="1:6" ht="30">
      <c r="A536" s="338">
        <v>101582</v>
      </c>
      <c r="B536" s="339" t="s">
        <v>11582</v>
      </c>
      <c r="C536" s="340" t="s">
        <v>1164</v>
      </c>
      <c r="D536" s="555">
        <v>52.2</v>
      </c>
      <c r="E536" s="555">
        <v>22.92</v>
      </c>
      <c r="F536" s="555">
        <v>75.12</v>
      </c>
    </row>
    <row r="537" spans="1:6" ht="30">
      <c r="A537" s="338">
        <v>101585</v>
      </c>
      <c r="B537" s="339" t="s">
        <v>11579</v>
      </c>
      <c r="C537" s="340" t="s">
        <v>1164</v>
      </c>
      <c r="D537" s="555">
        <v>50.290000000000006</v>
      </c>
      <c r="E537" s="555">
        <v>28.02</v>
      </c>
      <c r="F537" s="555">
        <v>78.31</v>
      </c>
    </row>
    <row r="538" spans="1:6" ht="30">
      <c r="A538" s="338">
        <v>101584</v>
      </c>
      <c r="B538" s="339" t="s">
        <v>11580</v>
      </c>
      <c r="C538" s="340" t="s">
        <v>1164</v>
      </c>
      <c r="D538" s="555">
        <v>45.53</v>
      </c>
      <c r="E538" s="555">
        <v>17.02</v>
      </c>
      <c r="F538" s="555">
        <v>62.55</v>
      </c>
    </row>
    <row r="539" spans="1:6" ht="30">
      <c r="A539" s="338">
        <v>101587</v>
      </c>
      <c r="B539" s="339" t="s">
        <v>11577</v>
      </c>
      <c r="C539" s="340" t="s">
        <v>1164</v>
      </c>
      <c r="D539" s="555">
        <v>49.45</v>
      </c>
      <c r="E539" s="555">
        <v>22.13</v>
      </c>
      <c r="F539" s="555">
        <v>71.58</v>
      </c>
    </row>
    <row r="540" spans="1:6" ht="30">
      <c r="A540" s="338">
        <v>101586</v>
      </c>
      <c r="B540" s="339" t="s">
        <v>11578</v>
      </c>
      <c r="C540" s="340" t="s">
        <v>1164</v>
      </c>
      <c r="D540" s="555">
        <v>44.53</v>
      </c>
      <c r="E540" s="555">
        <v>11.11</v>
      </c>
      <c r="F540" s="555">
        <v>55.64</v>
      </c>
    </row>
    <row r="541" spans="1:6" ht="30">
      <c r="A541" s="338">
        <v>101577</v>
      </c>
      <c r="B541" s="339" t="s">
        <v>11587</v>
      </c>
      <c r="C541" s="340" t="s">
        <v>1164</v>
      </c>
      <c r="D541" s="555">
        <v>34.200000000000003</v>
      </c>
      <c r="E541" s="555">
        <v>21.43</v>
      </c>
      <c r="F541" s="555">
        <v>55.63</v>
      </c>
    </row>
    <row r="542" spans="1:6" ht="30">
      <c r="A542" s="338">
        <v>101576</v>
      </c>
      <c r="B542" s="339" t="s">
        <v>11588</v>
      </c>
      <c r="C542" s="340" t="s">
        <v>1164</v>
      </c>
      <c r="D542" s="555">
        <v>31</v>
      </c>
      <c r="E542" s="555">
        <v>14.47</v>
      </c>
      <c r="F542" s="555">
        <v>45.47</v>
      </c>
    </row>
    <row r="543" spans="1:6" ht="30">
      <c r="A543" s="338">
        <v>101579</v>
      </c>
      <c r="B543" s="339" t="s">
        <v>11585</v>
      </c>
      <c r="C543" s="340" t="s">
        <v>1164</v>
      </c>
      <c r="D543" s="555">
        <v>30.560000000000002</v>
      </c>
      <c r="E543" s="555">
        <v>17.71</v>
      </c>
      <c r="F543" s="555">
        <v>48.27</v>
      </c>
    </row>
    <row r="544" spans="1:6" ht="30">
      <c r="A544" s="338">
        <v>101578</v>
      </c>
      <c r="B544" s="339" t="s">
        <v>11586</v>
      </c>
      <c r="C544" s="340" t="s">
        <v>1164</v>
      </c>
      <c r="D544" s="555">
        <v>27.369999999999997</v>
      </c>
      <c r="E544" s="555">
        <v>10.75</v>
      </c>
      <c r="F544" s="555">
        <v>38.119999999999997</v>
      </c>
    </row>
    <row r="545" spans="1:6" ht="30">
      <c r="A545" s="338">
        <v>101581</v>
      </c>
      <c r="B545" s="339" t="s">
        <v>11583</v>
      </c>
      <c r="C545" s="340" t="s">
        <v>1164</v>
      </c>
      <c r="D545" s="555">
        <v>31.19</v>
      </c>
      <c r="E545" s="555">
        <v>13.98</v>
      </c>
      <c r="F545" s="555">
        <v>45.17</v>
      </c>
    </row>
    <row r="546" spans="1:6" ht="30">
      <c r="A546" s="338">
        <v>101580</v>
      </c>
      <c r="B546" s="339" t="s">
        <v>11584</v>
      </c>
      <c r="C546" s="340" t="s">
        <v>1164</v>
      </c>
      <c r="D546" s="555">
        <v>27.840000000000003</v>
      </c>
      <c r="E546" s="555">
        <v>7.01</v>
      </c>
      <c r="F546" s="555">
        <v>34.85</v>
      </c>
    </row>
    <row r="547" spans="1:6" ht="30">
      <c r="A547" s="338">
        <v>101571</v>
      </c>
      <c r="B547" s="339" t="s">
        <v>11593</v>
      </c>
      <c r="C547" s="340" t="s">
        <v>1164</v>
      </c>
      <c r="D547" s="555">
        <v>15.39</v>
      </c>
      <c r="E547" s="555">
        <v>16.54</v>
      </c>
      <c r="F547" s="555">
        <v>31.93</v>
      </c>
    </row>
    <row r="548" spans="1:6" ht="30">
      <c r="A548" s="338">
        <v>101570</v>
      </c>
      <c r="B548" s="339" t="s">
        <v>11594</v>
      </c>
      <c r="C548" s="340" t="s">
        <v>1164</v>
      </c>
      <c r="D548" s="555">
        <v>12.819999999999999</v>
      </c>
      <c r="E548" s="555">
        <v>11.17</v>
      </c>
      <c r="F548" s="555">
        <v>23.99</v>
      </c>
    </row>
    <row r="549" spans="1:6" ht="30">
      <c r="A549" s="338">
        <v>101573</v>
      </c>
      <c r="B549" s="339" t="s">
        <v>11591</v>
      </c>
      <c r="C549" s="340" t="s">
        <v>1164</v>
      </c>
      <c r="D549" s="555">
        <v>13.31</v>
      </c>
      <c r="E549" s="555">
        <v>13.67</v>
      </c>
      <c r="F549" s="555">
        <v>26.98</v>
      </c>
    </row>
    <row r="550" spans="1:6" ht="30">
      <c r="A550" s="338">
        <v>101572</v>
      </c>
      <c r="B550" s="339" t="s">
        <v>11592</v>
      </c>
      <c r="C550" s="340" t="s">
        <v>1164</v>
      </c>
      <c r="D550" s="555">
        <v>10.73</v>
      </c>
      <c r="E550" s="555">
        <v>8.3000000000000007</v>
      </c>
      <c r="F550" s="555">
        <v>19.03</v>
      </c>
    </row>
    <row r="551" spans="1:6" ht="30">
      <c r="A551" s="338">
        <v>101575</v>
      </c>
      <c r="B551" s="339" t="s">
        <v>11589</v>
      </c>
      <c r="C551" s="340" t="s">
        <v>1164</v>
      </c>
      <c r="D551" s="555">
        <v>12.32</v>
      </c>
      <c r="E551" s="555">
        <v>10.79</v>
      </c>
      <c r="F551" s="555">
        <v>23.11</v>
      </c>
    </row>
    <row r="552" spans="1:6" ht="30">
      <c r="A552" s="338">
        <v>101574</v>
      </c>
      <c r="B552" s="339" t="s">
        <v>11590</v>
      </c>
      <c r="C552" s="340" t="s">
        <v>1164</v>
      </c>
      <c r="D552" s="555">
        <v>9.57</v>
      </c>
      <c r="E552" s="555">
        <v>5.41</v>
      </c>
      <c r="F552" s="555">
        <v>14.98</v>
      </c>
    </row>
    <row r="553" spans="1:6" ht="30">
      <c r="A553" s="338">
        <v>101589</v>
      </c>
      <c r="B553" s="339" t="s">
        <v>11575</v>
      </c>
      <c r="C553" s="340" t="s">
        <v>1164</v>
      </c>
      <c r="D553" s="555">
        <v>87.929999999999993</v>
      </c>
      <c r="E553" s="555">
        <v>39.340000000000003</v>
      </c>
      <c r="F553" s="555">
        <v>127.27</v>
      </c>
    </row>
    <row r="554" spans="1:6">
      <c r="A554" s="335"/>
      <c r="B554" s="337" t="s">
        <v>570</v>
      </c>
      <c r="C554" s="335"/>
      <c r="D554" s="335"/>
      <c r="E554" s="335"/>
      <c r="F554" s="335"/>
    </row>
    <row r="555" spans="1:6">
      <c r="A555" s="335"/>
      <c r="B555" s="337" t="s">
        <v>1176</v>
      </c>
      <c r="C555" s="335"/>
      <c r="D555" s="335"/>
      <c r="E555" s="335"/>
      <c r="F555" s="335"/>
    </row>
    <row r="556" spans="1:6" ht="45">
      <c r="A556" s="338">
        <v>94304</v>
      </c>
      <c r="B556" s="339" t="s">
        <v>1177</v>
      </c>
      <c r="C556" s="340" t="s">
        <v>1159</v>
      </c>
      <c r="D556" s="555">
        <v>48.94</v>
      </c>
      <c r="E556" s="555">
        <v>5.89</v>
      </c>
      <c r="F556" s="555">
        <v>54.83</v>
      </c>
    </row>
    <row r="557" spans="1:6" ht="45">
      <c r="A557" s="338">
        <v>94305</v>
      </c>
      <c r="B557" s="339" t="s">
        <v>1178</v>
      </c>
      <c r="C557" s="340" t="s">
        <v>1159</v>
      </c>
      <c r="D557" s="555">
        <v>46.769999999999996</v>
      </c>
      <c r="E557" s="555">
        <v>4.34</v>
      </c>
      <c r="F557" s="555">
        <v>51.11</v>
      </c>
    </row>
    <row r="558" spans="1:6" ht="45">
      <c r="A558" s="338">
        <v>94306</v>
      </c>
      <c r="B558" s="339" t="s">
        <v>1179</v>
      </c>
      <c r="C558" s="340" t="s">
        <v>1159</v>
      </c>
      <c r="D558" s="555">
        <v>44.029999999999994</v>
      </c>
      <c r="E558" s="555">
        <v>2.38</v>
      </c>
      <c r="F558" s="555">
        <v>46.41</v>
      </c>
    </row>
    <row r="559" spans="1:6" ht="45">
      <c r="A559" s="338">
        <v>94307</v>
      </c>
      <c r="B559" s="339" t="s">
        <v>1180</v>
      </c>
      <c r="C559" s="340" t="s">
        <v>1159</v>
      </c>
      <c r="D559" s="555">
        <v>44.68</v>
      </c>
      <c r="E559" s="555">
        <v>2.8</v>
      </c>
      <c r="F559" s="555">
        <v>47.48</v>
      </c>
    </row>
    <row r="560" spans="1:6" ht="45">
      <c r="A560" s="338">
        <v>94308</v>
      </c>
      <c r="B560" s="339" t="s">
        <v>1181</v>
      </c>
      <c r="C560" s="340" t="s">
        <v>1159</v>
      </c>
      <c r="D560" s="555">
        <v>42.77</v>
      </c>
      <c r="E560" s="555">
        <v>1.8</v>
      </c>
      <c r="F560" s="555">
        <v>44.57</v>
      </c>
    </row>
    <row r="561" spans="1:6" ht="45">
      <c r="A561" s="338">
        <v>94309</v>
      </c>
      <c r="B561" s="339" t="s">
        <v>1182</v>
      </c>
      <c r="C561" s="340" t="s">
        <v>1159</v>
      </c>
      <c r="D561" s="555">
        <v>43.699999999999996</v>
      </c>
      <c r="E561" s="555">
        <v>2.2000000000000002</v>
      </c>
      <c r="F561" s="555">
        <v>45.9</v>
      </c>
    </row>
    <row r="562" spans="1:6" ht="45">
      <c r="A562" s="338">
        <v>94310</v>
      </c>
      <c r="B562" s="339" t="s">
        <v>1183</v>
      </c>
      <c r="C562" s="340" t="s">
        <v>1159</v>
      </c>
      <c r="D562" s="555">
        <v>42.12</v>
      </c>
      <c r="E562" s="555">
        <v>1.53</v>
      </c>
      <c r="F562" s="555">
        <v>43.65</v>
      </c>
    </row>
    <row r="563" spans="1:6" ht="45">
      <c r="A563" s="338">
        <v>94315</v>
      </c>
      <c r="B563" s="339" t="s">
        <v>1184</v>
      </c>
      <c r="C563" s="340" t="s">
        <v>1159</v>
      </c>
      <c r="D563" s="555">
        <v>48.64</v>
      </c>
      <c r="E563" s="555">
        <v>12.59</v>
      </c>
      <c r="F563" s="555">
        <v>61.23</v>
      </c>
    </row>
    <row r="564" spans="1:6" ht="45">
      <c r="A564" s="338">
        <v>94316</v>
      </c>
      <c r="B564" s="339" t="s">
        <v>1185</v>
      </c>
      <c r="C564" s="340" t="s">
        <v>1159</v>
      </c>
      <c r="D564" s="555">
        <v>44.79</v>
      </c>
      <c r="E564" s="555">
        <v>8.07</v>
      </c>
      <c r="F564" s="555">
        <v>52.86</v>
      </c>
    </row>
    <row r="565" spans="1:6" ht="45">
      <c r="A565" s="338">
        <v>94317</v>
      </c>
      <c r="B565" s="339" t="s">
        <v>1186</v>
      </c>
      <c r="C565" s="340" t="s">
        <v>1159</v>
      </c>
      <c r="D565" s="555">
        <v>43.099999999999994</v>
      </c>
      <c r="E565" s="555">
        <v>6.06</v>
      </c>
      <c r="F565" s="555">
        <v>49.16</v>
      </c>
    </row>
    <row r="566" spans="1:6" ht="45">
      <c r="A566" s="338">
        <v>94318</v>
      </c>
      <c r="B566" s="339" t="s">
        <v>1187</v>
      </c>
      <c r="C566" s="340" t="s">
        <v>1159</v>
      </c>
      <c r="D566" s="555">
        <v>40.93</v>
      </c>
      <c r="E566" s="555">
        <v>3.47</v>
      </c>
      <c r="F566" s="555">
        <v>44.4</v>
      </c>
    </row>
    <row r="567" spans="1:6" ht="30">
      <c r="A567" s="338">
        <v>94319</v>
      </c>
      <c r="B567" s="339" t="s">
        <v>1188</v>
      </c>
      <c r="C567" s="340" t="s">
        <v>1159</v>
      </c>
      <c r="D567" s="555">
        <v>46.330000000000005</v>
      </c>
      <c r="E567" s="555">
        <v>18.850000000000001</v>
      </c>
      <c r="F567" s="555">
        <v>65.180000000000007</v>
      </c>
    </row>
    <row r="568" spans="1:6" ht="45">
      <c r="A568" s="338">
        <v>94327</v>
      </c>
      <c r="B568" s="339" t="s">
        <v>1189</v>
      </c>
      <c r="C568" s="340" t="s">
        <v>1159</v>
      </c>
      <c r="D568" s="555">
        <v>61.809999999999995</v>
      </c>
      <c r="E568" s="555">
        <v>5.88</v>
      </c>
      <c r="F568" s="555">
        <v>67.69</v>
      </c>
    </row>
    <row r="569" spans="1:6" ht="45">
      <c r="A569" s="338">
        <v>94328</v>
      </c>
      <c r="B569" s="339" t="s">
        <v>1190</v>
      </c>
      <c r="C569" s="340" t="s">
        <v>1159</v>
      </c>
      <c r="D569" s="555">
        <v>59.629999999999995</v>
      </c>
      <c r="E569" s="555">
        <v>4.34</v>
      </c>
      <c r="F569" s="555">
        <v>63.97</v>
      </c>
    </row>
    <row r="570" spans="1:6" ht="45">
      <c r="A570" s="338">
        <v>94329</v>
      </c>
      <c r="B570" s="339" t="s">
        <v>1191</v>
      </c>
      <c r="C570" s="340" t="s">
        <v>1159</v>
      </c>
      <c r="D570" s="555">
        <v>56.89</v>
      </c>
      <c r="E570" s="555">
        <v>2.38</v>
      </c>
      <c r="F570" s="555">
        <v>59.27</v>
      </c>
    </row>
    <row r="571" spans="1:6" ht="45">
      <c r="A571" s="338">
        <v>94330</v>
      </c>
      <c r="B571" s="339" t="s">
        <v>1192</v>
      </c>
      <c r="C571" s="340" t="s">
        <v>1159</v>
      </c>
      <c r="D571" s="555">
        <v>57.540000000000006</v>
      </c>
      <c r="E571" s="555">
        <v>2.8</v>
      </c>
      <c r="F571" s="555">
        <v>60.34</v>
      </c>
    </row>
    <row r="572" spans="1:6" ht="45">
      <c r="A572" s="338">
        <v>94331</v>
      </c>
      <c r="B572" s="339" t="s">
        <v>1193</v>
      </c>
      <c r="C572" s="340" t="s">
        <v>1159</v>
      </c>
      <c r="D572" s="555">
        <v>55.64</v>
      </c>
      <c r="E572" s="555">
        <v>1.79</v>
      </c>
      <c r="F572" s="555">
        <v>57.43</v>
      </c>
    </row>
    <row r="573" spans="1:6" ht="45">
      <c r="A573" s="338">
        <v>94332</v>
      </c>
      <c r="B573" s="339" t="s">
        <v>1194</v>
      </c>
      <c r="C573" s="340" t="s">
        <v>1159</v>
      </c>
      <c r="D573" s="555">
        <v>56.559999999999995</v>
      </c>
      <c r="E573" s="555">
        <v>2.2000000000000002</v>
      </c>
      <c r="F573" s="555">
        <v>58.76</v>
      </c>
    </row>
    <row r="574" spans="1:6" ht="45">
      <c r="A574" s="338">
        <v>94333</v>
      </c>
      <c r="B574" s="339" t="s">
        <v>1195</v>
      </c>
      <c r="C574" s="340" t="s">
        <v>1159</v>
      </c>
      <c r="D574" s="555">
        <v>54.989999999999995</v>
      </c>
      <c r="E574" s="555">
        <v>1.52</v>
      </c>
      <c r="F574" s="555">
        <v>56.51</v>
      </c>
    </row>
    <row r="575" spans="1:6" ht="45">
      <c r="A575" s="338">
        <v>94338</v>
      </c>
      <c r="B575" s="339" t="s">
        <v>1196</v>
      </c>
      <c r="C575" s="340" t="s">
        <v>1159</v>
      </c>
      <c r="D575" s="555">
        <v>61.510000000000005</v>
      </c>
      <c r="E575" s="555">
        <v>12.58</v>
      </c>
      <c r="F575" s="555">
        <v>74.09</v>
      </c>
    </row>
    <row r="576" spans="1:6" ht="45">
      <c r="A576" s="338">
        <v>94339</v>
      </c>
      <c r="B576" s="339" t="s">
        <v>1018</v>
      </c>
      <c r="C576" s="340" t="s">
        <v>1159</v>
      </c>
      <c r="D576" s="555">
        <v>57.66</v>
      </c>
      <c r="E576" s="555">
        <v>8.06</v>
      </c>
      <c r="F576" s="555">
        <v>65.72</v>
      </c>
    </row>
    <row r="577" spans="1:6" ht="45">
      <c r="A577" s="338">
        <v>94340</v>
      </c>
      <c r="B577" s="339" t="s">
        <v>1019</v>
      </c>
      <c r="C577" s="340" t="s">
        <v>1159</v>
      </c>
      <c r="D577" s="555">
        <v>55.96</v>
      </c>
      <c r="E577" s="555">
        <v>6.06</v>
      </c>
      <c r="F577" s="555">
        <v>62.02</v>
      </c>
    </row>
    <row r="578" spans="1:6" ht="45">
      <c r="A578" s="338">
        <v>94341</v>
      </c>
      <c r="B578" s="339" t="s">
        <v>1020</v>
      </c>
      <c r="C578" s="340" t="s">
        <v>1159</v>
      </c>
      <c r="D578" s="555">
        <v>53.8</v>
      </c>
      <c r="E578" s="555">
        <v>3.46</v>
      </c>
      <c r="F578" s="555">
        <v>57.26</v>
      </c>
    </row>
    <row r="579" spans="1:6" ht="30">
      <c r="A579" s="338">
        <v>94342</v>
      </c>
      <c r="B579" s="339" t="s">
        <v>836</v>
      </c>
      <c r="C579" s="340" t="s">
        <v>1159</v>
      </c>
      <c r="D579" s="555">
        <v>59.2</v>
      </c>
      <c r="E579" s="555">
        <v>18.84</v>
      </c>
      <c r="F579" s="555">
        <v>78.040000000000006</v>
      </c>
    </row>
    <row r="580" spans="1:6" ht="30">
      <c r="A580" s="338">
        <v>96385</v>
      </c>
      <c r="B580" s="339" t="s">
        <v>10123</v>
      </c>
      <c r="C580" s="340" t="s">
        <v>1159</v>
      </c>
      <c r="D580" s="555">
        <v>7.5299999999999994</v>
      </c>
      <c r="E580" s="555">
        <v>2.56</v>
      </c>
      <c r="F580" s="555">
        <v>10.09</v>
      </c>
    </row>
    <row r="581" spans="1:6" ht="30">
      <c r="A581" s="338">
        <v>96386</v>
      </c>
      <c r="B581" s="339" t="s">
        <v>10122</v>
      </c>
      <c r="C581" s="340" t="s">
        <v>1159</v>
      </c>
      <c r="D581" s="555">
        <v>5.86</v>
      </c>
      <c r="E581" s="555">
        <v>1.46</v>
      </c>
      <c r="F581" s="555">
        <v>7.32</v>
      </c>
    </row>
    <row r="582" spans="1:6">
      <c r="A582" s="335"/>
      <c r="B582" s="337" t="s">
        <v>837</v>
      </c>
      <c r="C582" s="335"/>
      <c r="D582" s="335"/>
      <c r="E582" s="335"/>
      <c r="F582" s="335"/>
    </row>
    <row r="583" spans="1:6" ht="45">
      <c r="A583" s="338">
        <v>93360</v>
      </c>
      <c r="B583" s="339" t="s">
        <v>4357</v>
      </c>
      <c r="C583" s="340" t="s">
        <v>1159</v>
      </c>
      <c r="D583" s="555">
        <v>14.91</v>
      </c>
      <c r="E583" s="555">
        <v>6.21</v>
      </c>
      <c r="F583" s="555">
        <v>21.12</v>
      </c>
    </row>
    <row r="584" spans="1:6" ht="45">
      <c r="A584" s="338">
        <v>93361</v>
      </c>
      <c r="B584" s="339" t="s">
        <v>4358</v>
      </c>
      <c r="C584" s="340" t="s">
        <v>1159</v>
      </c>
      <c r="D584" s="555">
        <v>12.84</v>
      </c>
      <c r="E584" s="555">
        <v>4.66</v>
      </c>
      <c r="F584" s="555">
        <v>17.5</v>
      </c>
    </row>
    <row r="585" spans="1:6" ht="45">
      <c r="A585" s="338">
        <v>93362</v>
      </c>
      <c r="B585" s="339" t="s">
        <v>4359</v>
      </c>
      <c r="C585" s="340" t="s">
        <v>1159</v>
      </c>
      <c r="D585" s="555">
        <v>10</v>
      </c>
      <c r="E585" s="555">
        <v>2.69</v>
      </c>
      <c r="F585" s="555">
        <v>12.69</v>
      </c>
    </row>
    <row r="586" spans="1:6" ht="45">
      <c r="A586" s="338">
        <v>93363</v>
      </c>
      <c r="B586" s="339" t="s">
        <v>4360</v>
      </c>
      <c r="C586" s="340" t="s">
        <v>1159</v>
      </c>
      <c r="D586" s="555">
        <v>10.65</v>
      </c>
      <c r="E586" s="555">
        <v>3.1</v>
      </c>
      <c r="F586" s="555">
        <v>13.75</v>
      </c>
    </row>
    <row r="587" spans="1:6" ht="60">
      <c r="A587" s="338">
        <v>93364</v>
      </c>
      <c r="B587" s="339" t="s">
        <v>1202</v>
      </c>
      <c r="C587" s="340" t="s">
        <v>1159</v>
      </c>
      <c r="D587" s="555">
        <v>8.74</v>
      </c>
      <c r="E587" s="555">
        <v>2.1</v>
      </c>
      <c r="F587" s="555">
        <v>10.84</v>
      </c>
    </row>
    <row r="588" spans="1:6" ht="45">
      <c r="A588" s="338">
        <v>93365</v>
      </c>
      <c r="B588" s="339" t="s">
        <v>4361</v>
      </c>
      <c r="C588" s="340" t="s">
        <v>1159</v>
      </c>
      <c r="D588" s="555">
        <v>9.6</v>
      </c>
      <c r="E588" s="555">
        <v>2.48</v>
      </c>
      <c r="F588" s="555">
        <v>12.08</v>
      </c>
    </row>
    <row r="589" spans="1:6" ht="45">
      <c r="A589" s="338">
        <v>93366</v>
      </c>
      <c r="B589" s="339" t="s">
        <v>4362</v>
      </c>
      <c r="C589" s="340" t="s">
        <v>1159</v>
      </c>
      <c r="D589" s="555">
        <v>8.1</v>
      </c>
      <c r="E589" s="555">
        <v>1.84</v>
      </c>
      <c r="F589" s="555">
        <v>9.94</v>
      </c>
    </row>
    <row r="590" spans="1:6" ht="45">
      <c r="A590" s="338">
        <v>93367</v>
      </c>
      <c r="B590" s="339" t="s">
        <v>4363</v>
      </c>
      <c r="C590" s="340" t="s">
        <v>1159</v>
      </c>
      <c r="D590" s="555">
        <v>13.77</v>
      </c>
      <c r="E590" s="555">
        <v>5.94</v>
      </c>
      <c r="F590" s="555">
        <v>19.71</v>
      </c>
    </row>
    <row r="591" spans="1:6" ht="45">
      <c r="A591" s="338">
        <v>93368</v>
      </c>
      <c r="B591" s="339" t="s">
        <v>4364</v>
      </c>
      <c r="C591" s="340" t="s">
        <v>1159</v>
      </c>
      <c r="D591" s="555">
        <v>11.59</v>
      </c>
      <c r="E591" s="555">
        <v>4.41</v>
      </c>
      <c r="F591" s="555">
        <v>16</v>
      </c>
    </row>
    <row r="592" spans="1:6" ht="60">
      <c r="A592" s="338">
        <v>93369</v>
      </c>
      <c r="B592" s="339" t="s">
        <v>1203</v>
      </c>
      <c r="C592" s="340" t="s">
        <v>1159</v>
      </c>
      <c r="D592" s="555">
        <v>8.870000000000001</v>
      </c>
      <c r="E592" s="555">
        <v>2.4300000000000002</v>
      </c>
      <c r="F592" s="555">
        <v>11.3</v>
      </c>
    </row>
    <row r="593" spans="1:6" ht="45">
      <c r="A593" s="338">
        <v>93370</v>
      </c>
      <c r="B593" s="339" t="s">
        <v>4365</v>
      </c>
      <c r="C593" s="340" t="s">
        <v>1159</v>
      </c>
      <c r="D593" s="555">
        <v>9.52</v>
      </c>
      <c r="E593" s="555">
        <v>2.85</v>
      </c>
      <c r="F593" s="555">
        <v>12.37</v>
      </c>
    </row>
    <row r="594" spans="1:6" ht="60">
      <c r="A594" s="338">
        <v>93371</v>
      </c>
      <c r="B594" s="339" t="s">
        <v>1204</v>
      </c>
      <c r="C594" s="340" t="s">
        <v>1159</v>
      </c>
      <c r="D594" s="555">
        <v>7.620000000000001</v>
      </c>
      <c r="E594" s="555">
        <v>1.84</v>
      </c>
      <c r="F594" s="555">
        <v>9.4600000000000009</v>
      </c>
    </row>
    <row r="595" spans="1:6" ht="45">
      <c r="A595" s="338">
        <v>93372</v>
      </c>
      <c r="B595" s="339" t="s">
        <v>4366</v>
      </c>
      <c r="C595" s="340" t="s">
        <v>1159</v>
      </c>
      <c r="D595" s="555">
        <v>8.5499999999999989</v>
      </c>
      <c r="E595" s="555">
        <v>2.2400000000000002</v>
      </c>
      <c r="F595" s="555">
        <v>10.79</v>
      </c>
    </row>
    <row r="596" spans="1:6" ht="60">
      <c r="A596" s="338">
        <v>93373</v>
      </c>
      <c r="B596" s="339" t="s">
        <v>1205</v>
      </c>
      <c r="C596" s="340" t="s">
        <v>1159</v>
      </c>
      <c r="D596" s="555">
        <v>6.99</v>
      </c>
      <c r="E596" s="555">
        <v>1.57</v>
      </c>
      <c r="F596" s="555">
        <v>8.56</v>
      </c>
    </row>
    <row r="597" spans="1:6" ht="60">
      <c r="A597" s="338">
        <v>93374</v>
      </c>
      <c r="B597" s="339" t="s">
        <v>1206</v>
      </c>
      <c r="C597" s="340" t="s">
        <v>1159</v>
      </c>
      <c r="D597" s="555">
        <v>13.129999999999999</v>
      </c>
      <c r="E597" s="555">
        <v>10.57</v>
      </c>
      <c r="F597" s="555">
        <v>23.7</v>
      </c>
    </row>
    <row r="598" spans="1:6" ht="45">
      <c r="A598" s="338">
        <v>93375</v>
      </c>
      <c r="B598" s="339" t="s">
        <v>4367</v>
      </c>
      <c r="C598" s="340" t="s">
        <v>1159</v>
      </c>
      <c r="D598" s="555">
        <v>10.17</v>
      </c>
      <c r="E598" s="555">
        <v>8.1</v>
      </c>
      <c r="F598" s="555">
        <v>18.27</v>
      </c>
    </row>
    <row r="599" spans="1:6" ht="45">
      <c r="A599" s="338">
        <v>93376</v>
      </c>
      <c r="B599" s="339" t="s">
        <v>4368</v>
      </c>
      <c r="C599" s="340" t="s">
        <v>1159</v>
      </c>
      <c r="D599" s="555">
        <v>8.5</v>
      </c>
      <c r="E599" s="555">
        <v>6.41</v>
      </c>
      <c r="F599" s="555">
        <v>14.91</v>
      </c>
    </row>
    <row r="600" spans="1:6" ht="60">
      <c r="A600" s="338">
        <v>93377</v>
      </c>
      <c r="B600" s="339" t="s">
        <v>838</v>
      </c>
      <c r="C600" s="340" t="s">
        <v>1159</v>
      </c>
      <c r="D600" s="555">
        <v>6.17</v>
      </c>
      <c r="E600" s="555">
        <v>3.73</v>
      </c>
      <c r="F600" s="555">
        <v>9.9</v>
      </c>
    </row>
    <row r="601" spans="1:6" ht="45">
      <c r="A601" s="338">
        <v>93378</v>
      </c>
      <c r="B601" s="339" t="s">
        <v>4369</v>
      </c>
      <c r="C601" s="340" t="s">
        <v>1159</v>
      </c>
      <c r="D601" s="555">
        <v>12.07</v>
      </c>
      <c r="E601" s="555">
        <v>10.18</v>
      </c>
      <c r="F601" s="555">
        <v>22.25</v>
      </c>
    </row>
    <row r="602" spans="1:6" ht="45">
      <c r="A602" s="338">
        <v>93379</v>
      </c>
      <c r="B602" s="339" t="s">
        <v>4370</v>
      </c>
      <c r="C602" s="340" t="s">
        <v>1159</v>
      </c>
      <c r="D602" s="555">
        <v>9.34</v>
      </c>
      <c r="E602" s="555">
        <v>7.8</v>
      </c>
      <c r="F602" s="555">
        <v>17.14</v>
      </c>
    </row>
    <row r="603" spans="1:6" ht="45">
      <c r="A603" s="338">
        <v>93380</v>
      </c>
      <c r="B603" s="339" t="s">
        <v>4371</v>
      </c>
      <c r="C603" s="340" t="s">
        <v>1159</v>
      </c>
      <c r="D603" s="555">
        <v>7.8699999999999992</v>
      </c>
      <c r="E603" s="555">
        <v>6.16</v>
      </c>
      <c r="F603" s="555">
        <v>14.03</v>
      </c>
    </row>
    <row r="604" spans="1:6" ht="60">
      <c r="A604" s="338">
        <v>93381</v>
      </c>
      <c r="B604" s="339" t="s">
        <v>839</v>
      </c>
      <c r="C604" s="340" t="s">
        <v>1159</v>
      </c>
      <c r="D604" s="555">
        <v>5.7099999999999991</v>
      </c>
      <c r="E604" s="555">
        <v>3.58</v>
      </c>
      <c r="F604" s="555">
        <v>9.2899999999999991</v>
      </c>
    </row>
    <row r="605" spans="1:6">
      <c r="A605" s="338">
        <v>96995</v>
      </c>
      <c r="B605" s="339" t="s">
        <v>4372</v>
      </c>
      <c r="C605" s="340" t="s">
        <v>1159</v>
      </c>
      <c r="D605" s="555">
        <v>15.619999999999997</v>
      </c>
      <c r="E605" s="555">
        <v>31.82</v>
      </c>
      <c r="F605" s="555">
        <v>47.44</v>
      </c>
    </row>
    <row r="606" spans="1:6">
      <c r="A606" s="338">
        <v>93382</v>
      </c>
      <c r="B606" s="339" t="s">
        <v>840</v>
      </c>
      <c r="C606" s="340" t="s">
        <v>1159</v>
      </c>
      <c r="D606" s="555">
        <v>11.11</v>
      </c>
      <c r="E606" s="555">
        <v>18.96</v>
      </c>
      <c r="F606" s="555">
        <v>30.07</v>
      </c>
    </row>
    <row r="607" spans="1:6">
      <c r="A607" s="335"/>
      <c r="B607" s="337" t="s">
        <v>12165</v>
      </c>
      <c r="C607" s="335"/>
      <c r="D607" s="335"/>
      <c r="E607" s="335"/>
      <c r="F607" s="335"/>
    </row>
    <row r="608" spans="1:6" ht="30">
      <c r="A608" s="338">
        <v>101617</v>
      </c>
      <c r="B608" s="339" t="s">
        <v>10116</v>
      </c>
      <c r="C608" s="340" t="s">
        <v>1164</v>
      </c>
      <c r="D608" s="555">
        <v>0.81</v>
      </c>
      <c r="E608" s="555">
        <v>2.06</v>
      </c>
      <c r="F608" s="555">
        <v>2.87</v>
      </c>
    </row>
    <row r="609" spans="1:6" ht="30">
      <c r="A609" s="338">
        <v>101620</v>
      </c>
      <c r="B609" s="339" t="s">
        <v>10113</v>
      </c>
      <c r="C609" s="340" t="s">
        <v>1159</v>
      </c>
      <c r="D609" s="555">
        <v>111.92</v>
      </c>
      <c r="E609" s="555">
        <v>64.489999999999995</v>
      </c>
      <c r="F609" s="555">
        <v>176.41</v>
      </c>
    </row>
    <row r="610" spans="1:6" ht="30">
      <c r="A610" s="338">
        <v>101625</v>
      </c>
      <c r="B610" s="339" t="s">
        <v>10108</v>
      </c>
      <c r="C610" s="340" t="s">
        <v>1159</v>
      </c>
      <c r="D610" s="555">
        <v>109.28</v>
      </c>
      <c r="E610" s="555">
        <v>25.43</v>
      </c>
      <c r="F610" s="555">
        <v>134.71</v>
      </c>
    </row>
    <row r="611" spans="1:6" ht="30">
      <c r="A611" s="338">
        <v>101621</v>
      </c>
      <c r="B611" s="339" t="s">
        <v>10112</v>
      </c>
      <c r="C611" s="340" t="s">
        <v>1159</v>
      </c>
      <c r="D611" s="555">
        <v>104</v>
      </c>
      <c r="E611" s="555">
        <v>82.75</v>
      </c>
      <c r="F611" s="555">
        <v>186.75</v>
      </c>
    </row>
    <row r="612" spans="1:6" ht="30">
      <c r="A612" s="338">
        <v>101624</v>
      </c>
      <c r="B612" s="339" t="s">
        <v>10109</v>
      </c>
      <c r="C612" s="340" t="s">
        <v>1159</v>
      </c>
      <c r="D612" s="555">
        <v>100.63000000000001</v>
      </c>
      <c r="E612" s="555">
        <v>32.39</v>
      </c>
      <c r="F612" s="555">
        <v>133.02000000000001</v>
      </c>
    </row>
    <row r="613" spans="1:6" ht="30">
      <c r="A613" s="338">
        <v>101616</v>
      </c>
      <c r="B613" s="339" t="s">
        <v>10117</v>
      </c>
      <c r="C613" s="340" t="s">
        <v>1164</v>
      </c>
      <c r="D613" s="555">
        <v>1.6799999999999997</v>
      </c>
      <c r="E613" s="555">
        <v>4.13</v>
      </c>
      <c r="F613" s="555">
        <v>5.81</v>
      </c>
    </row>
    <row r="614" spans="1:6" ht="30">
      <c r="A614" s="338">
        <v>101618</v>
      </c>
      <c r="B614" s="339" t="s">
        <v>10115</v>
      </c>
      <c r="C614" s="340" t="s">
        <v>1159</v>
      </c>
      <c r="D614" s="555">
        <v>118.99</v>
      </c>
      <c r="E614" s="555">
        <v>80.8</v>
      </c>
      <c r="F614" s="555">
        <v>199.79</v>
      </c>
    </row>
    <row r="615" spans="1:6" ht="30">
      <c r="A615" s="338">
        <v>101622</v>
      </c>
      <c r="B615" s="339" t="s">
        <v>10111</v>
      </c>
      <c r="C615" s="340" t="s">
        <v>1159</v>
      </c>
      <c r="D615" s="555">
        <v>126.57</v>
      </c>
      <c r="E615" s="555">
        <v>43.41</v>
      </c>
      <c r="F615" s="555">
        <v>169.98</v>
      </c>
    </row>
    <row r="616" spans="1:6" ht="30">
      <c r="A616" s="338">
        <v>101619</v>
      </c>
      <c r="B616" s="339" t="s">
        <v>10114</v>
      </c>
      <c r="C616" s="340" t="s">
        <v>1159</v>
      </c>
      <c r="D616" s="555">
        <v>111.06</v>
      </c>
      <c r="E616" s="555">
        <v>99.07</v>
      </c>
      <c r="F616" s="555">
        <v>210.13</v>
      </c>
    </row>
    <row r="617" spans="1:6" ht="30">
      <c r="A617" s="338">
        <v>101623</v>
      </c>
      <c r="B617" s="339" t="s">
        <v>10110</v>
      </c>
      <c r="C617" s="340" t="s">
        <v>1159</v>
      </c>
      <c r="D617" s="555">
        <v>120.44999999999999</v>
      </c>
      <c r="E617" s="555">
        <v>52.94</v>
      </c>
      <c r="F617" s="555">
        <v>173.39</v>
      </c>
    </row>
    <row r="618" spans="1:6">
      <c r="A618" s="335"/>
      <c r="B618" s="337" t="s">
        <v>567</v>
      </c>
      <c r="C618" s="335"/>
      <c r="D618" s="335"/>
      <c r="E618" s="335"/>
      <c r="F618" s="335"/>
    </row>
    <row r="619" spans="1:6">
      <c r="A619" s="338">
        <v>100574</v>
      </c>
      <c r="B619" s="339" t="s">
        <v>10065</v>
      </c>
      <c r="C619" s="340" t="s">
        <v>1159</v>
      </c>
      <c r="D619" s="555">
        <v>0.97</v>
      </c>
      <c r="E619" s="555">
        <v>0.31</v>
      </c>
      <c r="F619" s="555">
        <v>1.28</v>
      </c>
    </row>
    <row r="620" spans="1:6">
      <c r="A620" s="335"/>
      <c r="B620" s="337" t="s">
        <v>100</v>
      </c>
      <c r="C620" s="335"/>
      <c r="D620" s="335"/>
      <c r="E620" s="335"/>
      <c r="F620" s="335"/>
    </row>
    <row r="621" spans="1:6">
      <c r="A621" s="335"/>
      <c r="B621" s="337" t="s">
        <v>12166</v>
      </c>
      <c r="C621" s="335"/>
      <c r="D621" s="335"/>
      <c r="E621" s="335"/>
      <c r="F621" s="335"/>
    </row>
    <row r="622" spans="1:6">
      <c r="A622" s="338">
        <v>100575</v>
      </c>
      <c r="B622" s="339" t="s">
        <v>10064</v>
      </c>
      <c r="C622" s="340" t="s">
        <v>1164</v>
      </c>
      <c r="D622" s="555">
        <v>7.0000000000000007E-2</v>
      </c>
      <c r="E622" s="555">
        <v>0.04</v>
      </c>
      <c r="F622" s="555">
        <v>0.11</v>
      </c>
    </row>
    <row r="623" spans="1:6" ht="30">
      <c r="A623" s="338">
        <v>100576</v>
      </c>
      <c r="B623" s="339" t="s">
        <v>10088</v>
      </c>
      <c r="C623" s="340" t="s">
        <v>1164</v>
      </c>
      <c r="D623" s="555">
        <v>1.5300000000000002</v>
      </c>
      <c r="E623" s="555">
        <v>0.63</v>
      </c>
      <c r="F623" s="555">
        <v>2.16</v>
      </c>
    </row>
    <row r="624" spans="1:6" ht="30">
      <c r="A624" s="338">
        <v>100577</v>
      </c>
      <c r="B624" s="339" t="s">
        <v>10087</v>
      </c>
      <c r="C624" s="340" t="s">
        <v>1164</v>
      </c>
      <c r="D624" s="555">
        <v>0.82000000000000006</v>
      </c>
      <c r="E624" s="555">
        <v>0.2</v>
      </c>
      <c r="F624" s="555">
        <v>1.02</v>
      </c>
    </row>
    <row r="625" spans="1:6" ht="30">
      <c r="A625" s="338">
        <v>97083</v>
      </c>
      <c r="B625" s="339" t="s">
        <v>12167</v>
      </c>
      <c r="C625" s="340" t="s">
        <v>1164</v>
      </c>
      <c r="D625" s="555">
        <v>1.02</v>
      </c>
      <c r="E625" s="555">
        <v>2.08</v>
      </c>
      <c r="F625" s="555">
        <v>3.1</v>
      </c>
    </row>
    <row r="626" spans="1:6" ht="30">
      <c r="A626" s="338">
        <v>97084</v>
      </c>
      <c r="B626" s="339" t="s">
        <v>12168</v>
      </c>
      <c r="C626" s="340" t="s">
        <v>1164</v>
      </c>
      <c r="D626" s="555">
        <v>0.19</v>
      </c>
      <c r="E626" s="555">
        <v>0.45</v>
      </c>
      <c r="F626" s="555">
        <v>0.64</v>
      </c>
    </row>
    <row r="627" spans="1:6">
      <c r="A627" s="335"/>
      <c r="B627" s="336" t="s">
        <v>571</v>
      </c>
      <c r="C627" s="335"/>
      <c r="D627" s="335"/>
      <c r="E627" s="335"/>
      <c r="F627" s="335"/>
    </row>
    <row r="628" spans="1:6">
      <c r="A628" s="335"/>
      <c r="B628" s="337" t="s">
        <v>12169</v>
      </c>
      <c r="C628" s="335"/>
      <c r="D628" s="335"/>
      <c r="E628" s="335"/>
      <c r="F628" s="335"/>
    </row>
    <row r="629" spans="1:6">
      <c r="A629" s="335"/>
      <c r="B629" s="337" t="s">
        <v>12170</v>
      </c>
      <c r="C629" s="335"/>
      <c r="D629" s="335"/>
      <c r="E629" s="335"/>
      <c r="F629" s="335"/>
    </row>
    <row r="630" spans="1:6" ht="30">
      <c r="A630" s="338">
        <v>100940</v>
      </c>
      <c r="B630" s="339" t="s">
        <v>9634</v>
      </c>
      <c r="C630" s="340" t="s">
        <v>226</v>
      </c>
      <c r="D630" s="555">
        <v>4.29</v>
      </c>
      <c r="E630" s="555">
        <v>0.28000000000000003</v>
      </c>
      <c r="F630" s="555">
        <v>4.57</v>
      </c>
    </row>
    <row r="631" spans="1:6" ht="30">
      <c r="A631" s="338">
        <v>100944</v>
      </c>
      <c r="B631" s="339" t="s">
        <v>9630</v>
      </c>
      <c r="C631" s="340" t="s">
        <v>225</v>
      </c>
      <c r="D631" s="555">
        <v>2.88</v>
      </c>
      <c r="E631" s="555">
        <v>0.18</v>
      </c>
      <c r="F631" s="555">
        <v>3.06</v>
      </c>
    </row>
    <row r="632" spans="1:6" ht="30">
      <c r="A632" s="338">
        <v>95427</v>
      </c>
      <c r="B632" s="339" t="s">
        <v>9651</v>
      </c>
      <c r="C632" s="340" t="s">
        <v>226</v>
      </c>
      <c r="D632" s="555">
        <v>0.59</v>
      </c>
      <c r="E632" s="555">
        <v>0.03</v>
      </c>
      <c r="F632" s="555">
        <v>0.62</v>
      </c>
    </row>
    <row r="633" spans="1:6" ht="30">
      <c r="A633" s="338">
        <v>95877</v>
      </c>
      <c r="B633" s="339" t="s">
        <v>9645</v>
      </c>
      <c r="C633" s="340" t="s">
        <v>226</v>
      </c>
      <c r="D633" s="555">
        <v>1.43</v>
      </c>
      <c r="E633" s="555">
        <v>0.08</v>
      </c>
      <c r="F633" s="555">
        <v>1.51</v>
      </c>
    </row>
    <row r="634" spans="1:6" ht="30">
      <c r="A634" s="338">
        <v>95426</v>
      </c>
      <c r="B634" s="339" t="s">
        <v>9652</v>
      </c>
      <c r="C634" s="340" t="s">
        <v>226</v>
      </c>
      <c r="D634" s="555">
        <v>1.5399999999999998</v>
      </c>
      <c r="E634" s="555">
        <v>0.1</v>
      </c>
      <c r="F634" s="555">
        <v>1.64</v>
      </c>
    </row>
    <row r="635" spans="1:6" ht="30">
      <c r="A635" s="338">
        <v>95425</v>
      </c>
      <c r="B635" s="339" t="s">
        <v>9653</v>
      </c>
      <c r="C635" s="340" t="s">
        <v>226</v>
      </c>
      <c r="D635" s="555">
        <v>1.7899999999999998</v>
      </c>
      <c r="E635" s="555">
        <v>0.11</v>
      </c>
      <c r="F635" s="555">
        <v>1.9</v>
      </c>
    </row>
    <row r="636" spans="1:6" ht="30">
      <c r="A636" s="338">
        <v>95430</v>
      </c>
      <c r="B636" s="339" t="s">
        <v>9648</v>
      </c>
      <c r="C636" s="340" t="s">
        <v>225</v>
      </c>
      <c r="D636" s="555">
        <v>0.38</v>
      </c>
      <c r="E636" s="555">
        <v>0.01</v>
      </c>
      <c r="F636" s="555">
        <v>0.39</v>
      </c>
    </row>
    <row r="637" spans="1:6" ht="30">
      <c r="A637" s="338">
        <v>95880</v>
      </c>
      <c r="B637" s="339" t="s">
        <v>9642</v>
      </c>
      <c r="C637" s="340" t="s">
        <v>225</v>
      </c>
      <c r="D637" s="555">
        <v>0.96</v>
      </c>
      <c r="E637" s="555">
        <v>0.05</v>
      </c>
      <c r="F637" s="555">
        <v>1.01</v>
      </c>
    </row>
    <row r="638" spans="1:6" ht="30">
      <c r="A638" s="338">
        <v>95429</v>
      </c>
      <c r="B638" s="339" t="s">
        <v>9649</v>
      </c>
      <c r="C638" s="340" t="s">
        <v>225</v>
      </c>
      <c r="D638" s="555">
        <v>1.04</v>
      </c>
      <c r="E638" s="555">
        <v>7.0000000000000007E-2</v>
      </c>
      <c r="F638" s="555">
        <v>1.1100000000000001</v>
      </c>
    </row>
    <row r="639" spans="1:6" ht="30">
      <c r="A639" s="338">
        <v>95428</v>
      </c>
      <c r="B639" s="339" t="s">
        <v>9650</v>
      </c>
      <c r="C639" s="340" t="s">
        <v>225</v>
      </c>
      <c r="D639" s="555">
        <v>1.21</v>
      </c>
      <c r="E639" s="555">
        <v>7.0000000000000007E-2</v>
      </c>
      <c r="F639" s="555">
        <v>1.28</v>
      </c>
    </row>
    <row r="640" spans="1:6">
      <c r="A640" s="335"/>
      <c r="B640" s="337" t="s">
        <v>12171</v>
      </c>
      <c r="C640" s="335"/>
      <c r="D640" s="335"/>
      <c r="E640" s="335"/>
      <c r="F640" s="335"/>
    </row>
    <row r="641" spans="1:6" ht="30">
      <c r="A641" s="338">
        <v>100943</v>
      </c>
      <c r="B641" s="339" t="s">
        <v>9631</v>
      </c>
      <c r="C641" s="340" t="s">
        <v>225</v>
      </c>
      <c r="D641" s="555">
        <v>3.2800000000000002</v>
      </c>
      <c r="E641" s="555">
        <v>0.24</v>
      </c>
      <c r="F641" s="555">
        <v>3.52</v>
      </c>
    </row>
    <row r="642" spans="1:6" ht="30">
      <c r="A642" s="338">
        <v>100939</v>
      </c>
      <c r="B642" s="339" t="s">
        <v>9635</v>
      </c>
      <c r="C642" s="340" t="s">
        <v>226</v>
      </c>
      <c r="D642" s="555">
        <v>4.93</v>
      </c>
      <c r="E642" s="555">
        <v>0.37</v>
      </c>
      <c r="F642" s="555">
        <v>5.3</v>
      </c>
    </row>
    <row r="643" spans="1:6" ht="30">
      <c r="A643" s="338">
        <v>93593</v>
      </c>
      <c r="B643" s="339" t="s">
        <v>9660</v>
      </c>
      <c r="C643" s="340" t="s">
        <v>226</v>
      </c>
      <c r="D643" s="555">
        <v>0.65999999999999992</v>
      </c>
      <c r="E643" s="555">
        <v>0.04</v>
      </c>
      <c r="F643" s="555">
        <v>0.7</v>
      </c>
    </row>
    <row r="644" spans="1:6" ht="30">
      <c r="A644" s="338">
        <v>95876</v>
      </c>
      <c r="B644" s="339" t="s">
        <v>9646</v>
      </c>
      <c r="C644" s="340" t="s">
        <v>226</v>
      </c>
      <c r="D644" s="555">
        <v>1.63</v>
      </c>
      <c r="E644" s="555">
        <v>0.11</v>
      </c>
      <c r="F644" s="555">
        <v>1.74</v>
      </c>
    </row>
    <row r="645" spans="1:6" ht="30">
      <c r="A645" s="338">
        <v>93592</v>
      </c>
      <c r="B645" s="339" t="s">
        <v>9661</v>
      </c>
      <c r="C645" s="340" t="s">
        <v>226</v>
      </c>
      <c r="D645" s="555">
        <v>1.79</v>
      </c>
      <c r="E645" s="555">
        <v>0.13</v>
      </c>
      <c r="F645" s="555">
        <v>1.92</v>
      </c>
    </row>
    <row r="646" spans="1:6" ht="30">
      <c r="A646" s="338">
        <v>93591</v>
      </c>
      <c r="B646" s="339" t="s">
        <v>9662</v>
      </c>
      <c r="C646" s="340" t="s">
        <v>226</v>
      </c>
      <c r="D646" s="555">
        <v>2.06</v>
      </c>
      <c r="E646" s="555">
        <v>0.15</v>
      </c>
      <c r="F646" s="555">
        <v>2.21</v>
      </c>
    </row>
    <row r="647" spans="1:6" ht="30">
      <c r="A647" s="338">
        <v>93599</v>
      </c>
      <c r="B647" s="339" t="s">
        <v>9654</v>
      </c>
      <c r="C647" s="340" t="s">
        <v>225</v>
      </c>
      <c r="D647" s="555">
        <v>0.43999999999999995</v>
      </c>
      <c r="E647" s="555">
        <v>0.03</v>
      </c>
      <c r="F647" s="555">
        <v>0.47</v>
      </c>
    </row>
    <row r="648" spans="1:6" ht="30">
      <c r="A648" s="338">
        <v>95879</v>
      </c>
      <c r="B648" s="339" t="s">
        <v>9643</v>
      </c>
      <c r="C648" s="340" t="s">
        <v>225</v>
      </c>
      <c r="D648" s="555">
        <v>1.0999999999999999</v>
      </c>
      <c r="E648" s="555">
        <v>7.0000000000000007E-2</v>
      </c>
      <c r="F648" s="555">
        <v>1.17</v>
      </c>
    </row>
    <row r="649" spans="1:6" ht="30">
      <c r="A649" s="338">
        <v>93598</v>
      </c>
      <c r="B649" s="339" t="s">
        <v>9655</v>
      </c>
      <c r="C649" s="340" t="s">
        <v>225</v>
      </c>
      <c r="D649" s="555">
        <v>1.19</v>
      </c>
      <c r="E649" s="555">
        <v>0.08</v>
      </c>
      <c r="F649" s="555">
        <v>1.27</v>
      </c>
    </row>
    <row r="650" spans="1:6" ht="30">
      <c r="A650" s="338">
        <v>93597</v>
      </c>
      <c r="B650" s="339" t="s">
        <v>9656</v>
      </c>
      <c r="C650" s="340" t="s">
        <v>225</v>
      </c>
      <c r="D650" s="555">
        <v>1.3699999999999999</v>
      </c>
      <c r="E650" s="555">
        <v>0.1</v>
      </c>
      <c r="F650" s="555">
        <v>1.47</v>
      </c>
    </row>
    <row r="651" spans="1:6">
      <c r="A651" s="335"/>
      <c r="B651" s="337" t="s">
        <v>12172</v>
      </c>
      <c r="C651" s="335"/>
      <c r="D651" s="335"/>
      <c r="E651" s="335"/>
      <c r="F651" s="335"/>
    </row>
    <row r="652" spans="1:6" ht="30">
      <c r="A652" s="338">
        <v>100938</v>
      </c>
      <c r="B652" s="339" t="s">
        <v>9636</v>
      </c>
      <c r="C652" s="340" t="s">
        <v>226</v>
      </c>
      <c r="D652" s="555">
        <v>4.4700000000000006</v>
      </c>
      <c r="E652" s="555">
        <v>0.52</v>
      </c>
      <c r="F652" s="555">
        <v>4.99</v>
      </c>
    </row>
    <row r="653" spans="1:6" ht="30">
      <c r="A653" s="338">
        <v>100942</v>
      </c>
      <c r="B653" s="339" t="s">
        <v>9632</v>
      </c>
      <c r="C653" s="340" t="s">
        <v>225</v>
      </c>
      <c r="D653" s="555">
        <v>2.98</v>
      </c>
      <c r="E653" s="555">
        <v>0.35</v>
      </c>
      <c r="F653" s="555">
        <v>3.33</v>
      </c>
    </row>
    <row r="654" spans="1:6" ht="30">
      <c r="A654" s="338">
        <v>93590</v>
      </c>
      <c r="B654" s="339" t="s">
        <v>9663</v>
      </c>
      <c r="C654" s="340" t="s">
        <v>226</v>
      </c>
      <c r="D654" s="555">
        <v>0.59000000000000008</v>
      </c>
      <c r="E654" s="555">
        <v>0.06</v>
      </c>
      <c r="F654" s="555">
        <v>0.65</v>
      </c>
    </row>
    <row r="655" spans="1:6" ht="30">
      <c r="A655" s="338">
        <v>95875</v>
      </c>
      <c r="B655" s="339" t="s">
        <v>9647</v>
      </c>
      <c r="C655" s="340" t="s">
        <v>226</v>
      </c>
      <c r="D655" s="555">
        <v>1.48</v>
      </c>
      <c r="E655" s="555">
        <v>0.18</v>
      </c>
      <c r="F655" s="555">
        <v>1.66</v>
      </c>
    </row>
    <row r="656" spans="1:6" ht="30">
      <c r="A656" s="338">
        <v>93589</v>
      </c>
      <c r="B656" s="339" t="s">
        <v>9664</v>
      </c>
      <c r="C656" s="340" t="s">
        <v>226</v>
      </c>
      <c r="D656" s="555">
        <v>1.6</v>
      </c>
      <c r="E656" s="555">
        <v>0.19</v>
      </c>
      <c r="F656" s="555">
        <v>1.79</v>
      </c>
    </row>
    <row r="657" spans="1:6" ht="30">
      <c r="A657" s="338">
        <v>93588</v>
      </c>
      <c r="B657" s="339" t="s">
        <v>9665</v>
      </c>
      <c r="C657" s="340" t="s">
        <v>226</v>
      </c>
      <c r="D657" s="555">
        <v>1.8699999999999999</v>
      </c>
      <c r="E657" s="555">
        <v>0.22</v>
      </c>
      <c r="F657" s="555">
        <v>2.09</v>
      </c>
    </row>
    <row r="658" spans="1:6" ht="30">
      <c r="A658" s="338">
        <v>93596</v>
      </c>
      <c r="B658" s="339" t="s">
        <v>9657</v>
      </c>
      <c r="C658" s="340" t="s">
        <v>225</v>
      </c>
      <c r="D658" s="555">
        <v>0.4</v>
      </c>
      <c r="E658" s="555">
        <v>0.04</v>
      </c>
      <c r="F658" s="555">
        <v>0.44</v>
      </c>
    </row>
    <row r="659" spans="1:6" ht="30">
      <c r="A659" s="338">
        <v>95878</v>
      </c>
      <c r="B659" s="339" t="s">
        <v>9644</v>
      </c>
      <c r="C659" s="340" t="s">
        <v>225</v>
      </c>
      <c r="D659" s="555">
        <v>1</v>
      </c>
      <c r="E659" s="555">
        <v>0.12</v>
      </c>
      <c r="F659" s="555">
        <v>1.1200000000000001</v>
      </c>
    </row>
    <row r="660" spans="1:6" ht="30">
      <c r="A660" s="338">
        <v>93595</v>
      </c>
      <c r="B660" s="339" t="s">
        <v>9658</v>
      </c>
      <c r="C660" s="340" t="s">
        <v>225</v>
      </c>
      <c r="D660" s="555">
        <v>1.0999999999999999</v>
      </c>
      <c r="E660" s="555">
        <v>0.11</v>
      </c>
      <c r="F660" s="555">
        <v>1.21</v>
      </c>
    </row>
    <row r="661" spans="1:6" ht="30">
      <c r="A661" s="338">
        <v>93594</v>
      </c>
      <c r="B661" s="339" t="s">
        <v>9659</v>
      </c>
      <c r="C661" s="340" t="s">
        <v>225</v>
      </c>
      <c r="D661" s="555">
        <v>1.25</v>
      </c>
      <c r="E661" s="555">
        <v>0.15</v>
      </c>
      <c r="F661" s="555">
        <v>1.4</v>
      </c>
    </row>
    <row r="662" spans="1:6">
      <c r="A662" s="335"/>
      <c r="B662" s="337" t="s">
        <v>12173</v>
      </c>
      <c r="C662" s="335"/>
      <c r="D662" s="335"/>
      <c r="E662" s="335"/>
      <c r="F662" s="335"/>
    </row>
    <row r="663" spans="1:6" ht="30">
      <c r="A663" s="338">
        <v>100937</v>
      </c>
      <c r="B663" s="339" t="s">
        <v>9637</v>
      </c>
      <c r="C663" s="340" t="s">
        <v>226</v>
      </c>
      <c r="D663" s="555">
        <v>6.18</v>
      </c>
      <c r="E663" s="555">
        <v>0.88</v>
      </c>
      <c r="F663" s="555">
        <v>7.06</v>
      </c>
    </row>
    <row r="664" spans="1:6" ht="30">
      <c r="A664" s="338">
        <v>100941</v>
      </c>
      <c r="B664" s="339" t="s">
        <v>9633</v>
      </c>
      <c r="C664" s="340" t="s">
        <v>225</v>
      </c>
      <c r="D664" s="555">
        <v>4.12</v>
      </c>
      <c r="E664" s="555">
        <v>0.57999999999999996</v>
      </c>
      <c r="F664" s="555">
        <v>4.7</v>
      </c>
    </row>
    <row r="665" spans="1:6" ht="30">
      <c r="A665" s="338">
        <v>97912</v>
      </c>
      <c r="B665" s="339" t="s">
        <v>9641</v>
      </c>
      <c r="C665" s="340" t="s">
        <v>226</v>
      </c>
      <c r="D665" s="555">
        <v>2.59</v>
      </c>
      <c r="E665" s="555">
        <v>0.37</v>
      </c>
      <c r="F665" s="555">
        <v>2.96</v>
      </c>
    </row>
    <row r="666" spans="1:6" ht="30">
      <c r="A666" s="338">
        <v>97913</v>
      </c>
      <c r="B666" s="339" t="s">
        <v>9640</v>
      </c>
      <c r="C666" s="340" t="s">
        <v>226</v>
      </c>
      <c r="D666" s="555">
        <v>2.25</v>
      </c>
      <c r="E666" s="555">
        <v>0.32</v>
      </c>
      <c r="F666" s="555">
        <v>2.57</v>
      </c>
    </row>
    <row r="667" spans="1:6" ht="30">
      <c r="A667" s="338">
        <v>97914</v>
      </c>
      <c r="B667" s="339" t="s">
        <v>9639</v>
      </c>
      <c r="C667" s="340" t="s">
        <v>226</v>
      </c>
      <c r="D667" s="555">
        <v>2.06</v>
      </c>
      <c r="E667" s="555">
        <v>0.28999999999999998</v>
      </c>
      <c r="F667" s="555">
        <v>2.35</v>
      </c>
    </row>
    <row r="668" spans="1:6" ht="30">
      <c r="A668" s="338">
        <v>97915</v>
      </c>
      <c r="B668" s="339" t="s">
        <v>9638</v>
      </c>
      <c r="C668" s="340" t="s">
        <v>226</v>
      </c>
      <c r="D668" s="555">
        <v>0.82</v>
      </c>
      <c r="E668" s="555">
        <v>0.12</v>
      </c>
      <c r="F668" s="555">
        <v>0.94</v>
      </c>
    </row>
    <row r="669" spans="1:6" ht="30">
      <c r="A669" s="338">
        <v>97916</v>
      </c>
      <c r="B669" s="339" t="s">
        <v>10121</v>
      </c>
      <c r="C669" s="340" t="s">
        <v>225</v>
      </c>
      <c r="D669" s="555">
        <v>1.72</v>
      </c>
      <c r="E669" s="555">
        <v>0.25</v>
      </c>
      <c r="F669" s="555">
        <v>1.97</v>
      </c>
    </row>
    <row r="670" spans="1:6" ht="30">
      <c r="A670" s="338">
        <v>97917</v>
      </c>
      <c r="B670" s="339" t="s">
        <v>10120</v>
      </c>
      <c r="C670" s="340" t="s">
        <v>225</v>
      </c>
      <c r="D670" s="555">
        <v>1.49</v>
      </c>
      <c r="E670" s="555">
        <v>0.21</v>
      </c>
      <c r="F670" s="555">
        <v>1.7</v>
      </c>
    </row>
    <row r="671" spans="1:6" ht="30">
      <c r="A671" s="338">
        <v>97918</v>
      </c>
      <c r="B671" s="339" t="s">
        <v>10119</v>
      </c>
      <c r="C671" s="340" t="s">
        <v>225</v>
      </c>
      <c r="D671" s="555">
        <v>1.3800000000000001</v>
      </c>
      <c r="E671" s="555">
        <v>0.19</v>
      </c>
      <c r="F671" s="555">
        <v>1.57</v>
      </c>
    </row>
    <row r="672" spans="1:6" ht="30">
      <c r="A672" s="338">
        <v>97919</v>
      </c>
      <c r="B672" s="339" t="s">
        <v>10118</v>
      </c>
      <c r="C672" s="340" t="s">
        <v>225</v>
      </c>
      <c r="D672" s="555">
        <v>0.54</v>
      </c>
      <c r="E672" s="555">
        <v>0.08</v>
      </c>
      <c r="F672" s="555">
        <v>0.62</v>
      </c>
    </row>
    <row r="673" spans="1:6">
      <c r="A673" s="335"/>
      <c r="B673" s="337" t="s">
        <v>12174</v>
      </c>
      <c r="C673" s="335"/>
      <c r="D673" s="335"/>
      <c r="E673" s="335"/>
      <c r="F673" s="335"/>
    </row>
    <row r="674" spans="1:6" ht="30">
      <c r="A674" s="338">
        <v>100949</v>
      </c>
      <c r="B674" s="339" t="s">
        <v>9625</v>
      </c>
      <c r="C674" s="340" t="s">
        <v>225</v>
      </c>
      <c r="D674" s="555">
        <v>4.5</v>
      </c>
      <c r="E674" s="555">
        <v>0.62</v>
      </c>
      <c r="F674" s="555">
        <v>5.12</v>
      </c>
    </row>
    <row r="675" spans="1:6" ht="30">
      <c r="A675" s="338">
        <v>100945</v>
      </c>
      <c r="B675" s="339" t="s">
        <v>9629</v>
      </c>
      <c r="C675" s="340" t="s">
        <v>225</v>
      </c>
      <c r="D675" s="555">
        <v>1.89</v>
      </c>
      <c r="E675" s="555">
        <v>0.26</v>
      </c>
      <c r="F675" s="555">
        <v>2.15</v>
      </c>
    </row>
    <row r="676" spans="1:6" ht="30">
      <c r="A676" s="338">
        <v>100946</v>
      </c>
      <c r="B676" s="339" t="s">
        <v>9628</v>
      </c>
      <c r="C676" s="340" t="s">
        <v>225</v>
      </c>
      <c r="D676" s="555">
        <v>1.6400000000000001</v>
      </c>
      <c r="E676" s="555">
        <v>0.22</v>
      </c>
      <c r="F676" s="555">
        <v>1.86</v>
      </c>
    </row>
    <row r="677" spans="1:6" ht="30">
      <c r="A677" s="338">
        <v>100948</v>
      </c>
      <c r="B677" s="339" t="s">
        <v>9626</v>
      </c>
      <c r="C677" s="340" t="s">
        <v>225</v>
      </c>
      <c r="D677" s="555">
        <v>0.59000000000000008</v>
      </c>
      <c r="E677" s="555">
        <v>0.08</v>
      </c>
      <c r="F677" s="555">
        <v>0.67</v>
      </c>
    </row>
    <row r="678" spans="1:6" ht="30">
      <c r="A678" s="338">
        <v>100947</v>
      </c>
      <c r="B678" s="339" t="s">
        <v>9627</v>
      </c>
      <c r="C678" s="340" t="s">
        <v>225</v>
      </c>
      <c r="D678" s="555">
        <v>1.49</v>
      </c>
      <c r="E678" s="555">
        <v>0.21</v>
      </c>
      <c r="F678" s="555">
        <v>1.7</v>
      </c>
    </row>
    <row r="679" spans="1:6">
      <c r="A679" s="335"/>
      <c r="B679" s="337" t="s">
        <v>12175</v>
      </c>
      <c r="C679" s="335"/>
      <c r="D679" s="335"/>
      <c r="E679" s="335"/>
      <c r="F679" s="335"/>
    </row>
    <row r="680" spans="1:6" ht="30">
      <c r="A680" s="338">
        <v>100954</v>
      </c>
      <c r="B680" s="339" t="s">
        <v>9620</v>
      </c>
      <c r="C680" s="340" t="s">
        <v>225</v>
      </c>
      <c r="D680" s="555">
        <v>5.9</v>
      </c>
      <c r="E680" s="555">
        <v>0.72</v>
      </c>
      <c r="F680" s="555">
        <v>6.62</v>
      </c>
    </row>
    <row r="681" spans="1:6" ht="30">
      <c r="A681" s="338">
        <v>100950</v>
      </c>
      <c r="B681" s="339" t="s">
        <v>9624</v>
      </c>
      <c r="C681" s="340" t="s">
        <v>225</v>
      </c>
      <c r="D681" s="555">
        <v>2.4699999999999998</v>
      </c>
      <c r="E681" s="555">
        <v>0.31</v>
      </c>
      <c r="F681" s="555">
        <v>2.78</v>
      </c>
    </row>
    <row r="682" spans="1:6" ht="45">
      <c r="A682" s="338">
        <v>100951</v>
      </c>
      <c r="B682" s="339" t="s">
        <v>9623</v>
      </c>
      <c r="C682" s="340" t="s">
        <v>225</v>
      </c>
      <c r="D682" s="555">
        <v>2.13</v>
      </c>
      <c r="E682" s="555">
        <v>0.26</v>
      </c>
      <c r="F682" s="555">
        <v>2.39</v>
      </c>
    </row>
    <row r="683" spans="1:6" ht="45">
      <c r="A683" s="338">
        <v>100953</v>
      </c>
      <c r="B683" s="339" t="s">
        <v>9621</v>
      </c>
      <c r="C683" s="340" t="s">
        <v>225</v>
      </c>
      <c r="D683" s="555">
        <v>0.79</v>
      </c>
      <c r="E683" s="555">
        <v>0.08</v>
      </c>
      <c r="F683" s="555">
        <v>0.87</v>
      </c>
    </row>
    <row r="684" spans="1:6" ht="45">
      <c r="A684" s="338">
        <v>100952</v>
      </c>
      <c r="B684" s="339" t="s">
        <v>9622</v>
      </c>
      <c r="C684" s="340" t="s">
        <v>225</v>
      </c>
      <c r="D684" s="555">
        <v>1.97</v>
      </c>
      <c r="E684" s="555">
        <v>0.24</v>
      </c>
      <c r="F684" s="555">
        <v>2.21</v>
      </c>
    </row>
    <row r="685" spans="1:6">
      <c r="A685" s="335"/>
      <c r="B685" s="337" t="s">
        <v>12000</v>
      </c>
      <c r="C685" s="335"/>
      <c r="D685" s="335"/>
      <c r="E685" s="335"/>
      <c r="F685" s="335"/>
    </row>
    <row r="686" spans="1:6" ht="30">
      <c r="A686" s="338">
        <v>100964</v>
      </c>
      <c r="B686" s="339" t="s">
        <v>9610</v>
      </c>
      <c r="C686" s="340" t="s">
        <v>226</v>
      </c>
      <c r="D686" s="555">
        <v>6.5</v>
      </c>
      <c r="E686" s="555">
        <v>0.55000000000000004</v>
      </c>
      <c r="F686" s="555">
        <v>7.05</v>
      </c>
    </row>
    <row r="687" spans="1:6" ht="30">
      <c r="A687" s="338">
        <v>100960</v>
      </c>
      <c r="B687" s="339" t="s">
        <v>9614</v>
      </c>
      <c r="C687" s="340" t="s">
        <v>226</v>
      </c>
      <c r="D687" s="555">
        <v>2.71</v>
      </c>
      <c r="E687" s="555">
        <v>0.23</v>
      </c>
      <c r="F687" s="555">
        <v>2.94</v>
      </c>
    </row>
    <row r="688" spans="1:6" ht="30">
      <c r="A688" s="338">
        <v>100961</v>
      </c>
      <c r="B688" s="339" t="s">
        <v>9613</v>
      </c>
      <c r="C688" s="340" t="s">
        <v>226</v>
      </c>
      <c r="D688" s="555">
        <v>2.34</v>
      </c>
      <c r="E688" s="555">
        <v>0.2</v>
      </c>
      <c r="F688" s="555">
        <v>2.54</v>
      </c>
    </row>
    <row r="689" spans="1:6" ht="30">
      <c r="A689" s="338">
        <v>100963</v>
      </c>
      <c r="B689" s="339" t="s">
        <v>9611</v>
      </c>
      <c r="C689" s="340" t="s">
        <v>226</v>
      </c>
      <c r="D689" s="555">
        <v>0.85000000000000009</v>
      </c>
      <c r="E689" s="555">
        <v>7.0000000000000007E-2</v>
      </c>
      <c r="F689" s="555">
        <v>0.92</v>
      </c>
    </row>
    <row r="690" spans="1:6" ht="30">
      <c r="A690" s="338">
        <v>100962</v>
      </c>
      <c r="B690" s="339" t="s">
        <v>9612</v>
      </c>
      <c r="C690" s="340" t="s">
        <v>226</v>
      </c>
      <c r="D690" s="555">
        <v>2.15</v>
      </c>
      <c r="E690" s="555">
        <v>0.17</v>
      </c>
      <c r="F690" s="555">
        <v>2.3199999999999998</v>
      </c>
    </row>
    <row r="691" spans="1:6" ht="30">
      <c r="A691" s="338">
        <v>100959</v>
      </c>
      <c r="B691" s="339" t="s">
        <v>9615</v>
      </c>
      <c r="C691" s="340" t="s">
        <v>226</v>
      </c>
      <c r="D691" s="555">
        <v>8.76</v>
      </c>
      <c r="E691" s="555">
        <v>0.93</v>
      </c>
      <c r="F691" s="555">
        <v>9.69</v>
      </c>
    </row>
    <row r="692" spans="1:6" ht="30">
      <c r="A692" s="338">
        <v>100955</v>
      </c>
      <c r="B692" s="339" t="s">
        <v>9619</v>
      </c>
      <c r="C692" s="340" t="s">
        <v>226</v>
      </c>
      <c r="D692" s="555">
        <v>3.6699999999999995</v>
      </c>
      <c r="E692" s="555">
        <v>0.39</v>
      </c>
      <c r="F692" s="555">
        <v>4.0599999999999996</v>
      </c>
    </row>
    <row r="693" spans="1:6" ht="30">
      <c r="A693" s="338">
        <v>100956</v>
      </c>
      <c r="B693" s="339" t="s">
        <v>9618</v>
      </c>
      <c r="C693" s="340" t="s">
        <v>226</v>
      </c>
      <c r="D693" s="555">
        <v>3.19</v>
      </c>
      <c r="E693" s="555">
        <v>0.34</v>
      </c>
      <c r="F693" s="555">
        <v>3.53</v>
      </c>
    </row>
    <row r="694" spans="1:6" ht="30">
      <c r="A694" s="338">
        <v>100958</v>
      </c>
      <c r="B694" s="339" t="s">
        <v>9616</v>
      </c>
      <c r="C694" s="340" t="s">
        <v>226</v>
      </c>
      <c r="D694" s="555">
        <v>1.18</v>
      </c>
      <c r="E694" s="555">
        <v>0.11</v>
      </c>
      <c r="F694" s="555">
        <v>1.29</v>
      </c>
    </row>
    <row r="695" spans="1:6" ht="30">
      <c r="A695" s="338">
        <v>100957</v>
      </c>
      <c r="B695" s="339" t="s">
        <v>9617</v>
      </c>
      <c r="C695" s="340" t="s">
        <v>226</v>
      </c>
      <c r="D695" s="555">
        <v>2.91</v>
      </c>
      <c r="E695" s="555">
        <v>0.31</v>
      </c>
      <c r="F695" s="555">
        <v>3.22</v>
      </c>
    </row>
    <row r="696" spans="1:6">
      <c r="A696" s="335"/>
      <c r="B696" s="337" t="s">
        <v>12176</v>
      </c>
      <c r="C696" s="335"/>
      <c r="D696" s="335"/>
      <c r="E696" s="335"/>
      <c r="F696" s="335"/>
    </row>
    <row r="697" spans="1:6" ht="30">
      <c r="A697" s="338">
        <v>100970</v>
      </c>
      <c r="B697" s="339" t="s">
        <v>9603</v>
      </c>
      <c r="C697" s="340" t="s">
        <v>225</v>
      </c>
      <c r="D697" s="555">
        <v>1.4900000000000002</v>
      </c>
      <c r="E697" s="555">
        <v>0.12</v>
      </c>
      <c r="F697" s="555">
        <v>1.61</v>
      </c>
    </row>
    <row r="698" spans="1:6" ht="30">
      <c r="A698" s="338">
        <v>100969</v>
      </c>
      <c r="B698" s="339" t="s">
        <v>9604</v>
      </c>
      <c r="C698" s="340" t="s">
        <v>225</v>
      </c>
      <c r="D698" s="555">
        <v>1.75</v>
      </c>
      <c r="E698" s="555">
        <v>0.15</v>
      </c>
      <c r="F698" s="555">
        <v>1.9</v>
      </c>
    </row>
    <row r="699" spans="1:6" ht="45">
      <c r="A699" s="338">
        <v>102333</v>
      </c>
      <c r="B699" s="339" t="s">
        <v>9599</v>
      </c>
      <c r="C699" s="340" t="s">
        <v>225</v>
      </c>
      <c r="D699" s="555">
        <v>0.55999999999999994</v>
      </c>
      <c r="E699" s="555">
        <v>0.04</v>
      </c>
      <c r="F699" s="555">
        <v>0.6</v>
      </c>
    </row>
    <row r="700" spans="1:6" ht="30">
      <c r="A700" s="338">
        <v>102332</v>
      </c>
      <c r="B700" s="339" t="s">
        <v>9600</v>
      </c>
      <c r="C700" s="340" t="s">
        <v>225</v>
      </c>
      <c r="D700" s="555">
        <v>1.4</v>
      </c>
      <c r="E700" s="555">
        <v>0.11</v>
      </c>
      <c r="F700" s="555">
        <v>1.51</v>
      </c>
    </row>
    <row r="701" spans="1:6" ht="30">
      <c r="A701" s="338">
        <v>100965</v>
      </c>
      <c r="B701" s="339" t="s">
        <v>9606</v>
      </c>
      <c r="C701" s="340" t="s">
        <v>225</v>
      </c>
      <c r="D701" s="555">
        <v>1.3399999999999999</v>
      </c>
      <c r="E701" s="555">
        <v>0.1</v>
      </c>
      <c r="F701" s="555">
        <v>1.44</v>
      </c>
    </row>
    <row r="702" spans="1:6" ht="30">
      <c r="A702" s="338">
        <v>100966</v>
      </c>
      <c r="B702" s="339" t="s">
        <v>9605</v>
      </c>
      <c r="C702" s="340" t="s">
        <v>225</v>
      </c>
      <c r="D702" s="555">
        <v>1.1499999999999999</v>
      </c>
      <c r="E702" s="555">
        <v>0.08</v>
      </c>
      <c r="F702" s="555">
        <v>1.23</v>
      </c>
    </row>
    <row r="703" spans="1:6" ht="45">
      <c r="A703" s="338">
        <v>102331</v>
      </c>
      <c r="B703" s="339" t="s">
        <v>9601</v>
      </c>
      <c r="C703" s="340" t="s">
        <v>225</v>
      </c>
      <c r="D703" s="555">
        <v>0.42000000000000004</v>
      </c>
      <c r="E703" s="555">
        <v>0.03</v>
      </c>
      <c r="F703" s="555">
        <v>0.45</v>
      </c>
    </row>
    <row r="704" spans="1:6" ht="30">
      <c r="A704" s="338">
        <v>102330</v>
      </c>
      <c r="B704" s="339" t="s">
        <v>9602</v>
      </c>
      <c r="C704" s="340" t="s">
        <v>225</v>
      </c>
      <c r="D704" s="555">
        <v>1.0799999999999998</v>
      </c>
      <c r="E704" s="555">
        <v>7.0000000000000007E-2</v>
      </c>
      <c r="F704" s="555">
        <v>1.1499999999999999</v>
      </c>
    </row>
    <row r="705" spans="1:6">
      <c r="A705" s="335"/>
      <c r="B705" s="337" t="s">
        <v>1325</v>
      </c>
      <c r="C705" s="335"/>
      <c r="D705" s="335"/>
      <c r="E705" s="335"/>
      <c r="F705" s="335"/>
    </row>
    <row r="706" spans="1:6">
      <c r="A706" s="335"/>
      <c r="B706" s="337" t="s">
        <v>12177</v>
      </c>
      <c r="C706" s="335"/>
      <c r="D706" s="335"/>
      <c r="E706" s="335"/>
      <c r="F706" s="335"/>
    </row>
    <row r="707" spans="1:6" ht="30">
      <c r="A707" s="338">
        <v>100211</v>
      </c>
      <c r="B707" s="339" t="s">
        <v>9761</v>
      </c>
      <c r="C707" s="340" t="s">
        <v>9688</v>
      </c>
      <c r="D707" s="555">
        <v>2.0699999999999994</v>
      </c>
      <c r="E707" s="555">
        <v>4.28</v>
      </c>
      <c r="F707" s="555">
        <v>6.35</v>
      </c>
    </row>
    <row r="708" spans="1:6" ht="30">
      <c r="A708" s="338">
        <v>100210</v>
      </c>
      <c r="B708" s="339" t="s">
        <v>9762</v>
      </c>
      <c r="C708" s="340" t="s">
        <v>9688</v>
      </c>
      <c r="D708" s="555">
        <v>5.4</v>
      </c>
      <c r="E708" s="555">
        <v>11.06</v>
      </c>
      <c r="F708" s="555">
        <v>16.46</v>
      </c>
    </row>
    <row r="709" spans="1:6" ht="30">
      <c r="A709" s="338">
        <v>100221</v>
      </c>
      <c r="B709" s="339" t="s">
        <v>9751</v>
      </c>
      <c r="C709" s="340" t="s">
        <v>9684</v>
      </c>
      <c r="D709" s="555">
        <v>9.57</v>
      </c>
      <c r="E709" s="555">
        <v>19.53</v>
      </c>
      <c r="F709" s="555">
        <v>29.1</v>
      </c>
    </row>
    <row r="710" spans="1:6" ht="30">
      <c r="A710" s="338">
        <v>100203</v>
      </c>
      <c r="B710" s="339" t="s">
        <v>9769</v>
      </c>
      <c r="C710" s="340" t="s">
        <v>9697</v>
      </c>
      <c r="D710" s="555">
        <v>0.31000000000000005</v>
      </c>
      <c r="E710" s="555">
        <v>0.71</v>
      </c>
      <c r="F710" s="555">
        <v>1.02</v>
      </c>
    </row>
    <row r="711" spans="1:6" ht="30">
      <c r="A711" s="338">
        <v>100202</v>
      </c>
      <c r="B711" s="339" t="s">
        <v>9770</v>
      </c>
      <c r="C711" s="340" t="s">
        <v>9697</v>
      </c>
      <c r="D711" s="555">
        <v>0.27</v>
      </c>
      <c r="E711" s="555">
        <v>0.59</v>
      </c>
      <c r="F711" s="555">
        <v>0.86</v>
      </c>
    </row>
    <row r="712" spans="1:6" ht="30">
      <c r="A712" s="338">
        <v>100201</v>
      </c>
      <c r="B712" s="339" t="s">
        <v>9771</v>
      </c>
      <c r="C712" s="340" t="s">
        <v>9697</v>
      </c>
      <c r="D712" s="555">
        <v>0.22999999999999998</v>
      </c>
      <c r="E712" s="555">
        <v>0.5</v>
      </c>
      <c r="F712" s="555">
        <v>0.73</v>
      </c>
    </row>
    <row r="713" spans="1:6" ht="30">
      <c r="A713" s="338">
        <v>100216</v>
      </c>
      <c r="B713" s="339" t="s">
        <v>9756</v>
      </c>
      <c r="C713" s="340" t="s">
        <v>9688</v>
      </c>
      <c r="D713" s="555">
        <v>0.27</v>
      </c>
      <c r="E713" s="555">
        <v>0.62</v>
      </c>
      <c r="F713" s="555">
        <v>0.89</v>
      </c>
    </row>
    <row r="714" spans="1:6" ht="30">
      <c r="A714" s="338">
        <v>100215</v>
      </c>
      <c r="B714" s="339" t="s">
        <v>9757</v>
      </c>
      <c r="C714" s="340" t="s">
        <v>9688</v>
      </c>
      <c r="D714" s="555">
        <v>1.08</v>
      </c>
      <c r="E714" s="555">
        <v>2.23</v>
      </c>
      <c r="F714" s="555">
        <v>3.31</v>
      </c>
    </row>
    <row r="715" spans="1:6" ht="30">
      <c r="A715" s="338">
        <v>100214</v>
      </c>
      <c r="B715" s="339" t="s">
        <v>9758</v>
      </c>
      <c r="C715" s="340" t="s">
        <v>9688</v>
      </c>
      <c r="D715" s="555">
        <v>1.25</v>
      </c>
      <c r="E715" s="555">
        <v>2.62</v>
      </c>
      <c r="F715" s="555">
        <v>3.87</v>
      </c>
    </row>
    <row r="716" spans="1:6" ht="30">
      <c r="A716" s="338">
        <v>100223</v>
      </c>
      <c r="B716" s="339" t="s">
        <v>9749</v>
      </c>
      <c r="C716" s="340" t="s">
        <v>9684</v>
      </c>
      <c r="D716" s="555">
        <v>1.6800000000000002</v>
      </c>
      <c r="E716" s="555">
        <v>3.48</v>
      </c>
      <c r="F716" s="555">
        <v>5.16</v>
      </c>
    </row>
    <row r="717" spans="1:6" ht="30">
      <c r="A717" s="338">
        <v>100280</v>
      </c>
      <c r="B717" s="339" t="s">
        <v>9690</v>
      </c>
      <c r="C717" s="340" t="s">
        <v>9688</v>
      </c>
      <c r="D717" s="555">
        <v>5.5600000000000023</v>
      </c>
      <c r="E717" s="555">
        <v>11.36</v>
      </c>
      <c r="F717" s="555">
        <v>16.920000000000002</v>
      </c>
    </row>
    <row r="718" spans="1:6" ht="45">
      <c r="A718" s="338">
        <v>100270</v>
      </c>
      <c r="B718" s="339" t="s">
        <v>9701</v>
      </c>
      <c r="C718" s="340" t="s">
        <v>9688</v>
      </c>
      <c r="D718" s="555">
        <v>19.010000000000005</v>
      </c>
      <c r="E718" s="555">
        <v>38.729999999999997</v>
      </c>
      <c r="F718" s="555">
        <v>57.74</v>
      </c>
    </row>
    <row r="719" spans="1:6" ht="30">
      <c r="A719" s="338">
        <v>100286</v>
      </c>
      <c r="B719" s="339" t="s">
        <v>9682</v>
      </c>
      <c r="C719" s="340" t="s">
        <v>9680</v>
      </c>
      <c r="D719" s="555">
        <v>4.1300000000000008</v>
      </c>
      <c r="E719" s="555">
        <v>8.5</v>
      </c>
      <c r="F719" s="555">
        <v>12.63</v>
      </c>
    </row>
    <row r="720" spans="1:6" ht="30">
      <c r="A720" s="338">
        <v>100213</v>
      </c>
      <c r="B720" s="339" t="s">
        <v>9759</v>
      </c>
      <c r="C720" s="340" t="s">
        <v>9688</v>
      </c>
      <c r="D720" s="555">
        <v>0.81</v>
      </c>
      <c r="E720" s="555">
        <v>1.71</v>
      </c>
      <c r="F720" s="555">
        <v>2.52</v>
      </c>
    </row>
    <row r="721" spans="1:6" ht="30">
      <c r="A721" s="338">
        <v>100212</v>
      </c>
      <c r="B721" s="339" t="s">
        <v>9760</v>
      </c>
      <c r="C721" s="340" t="s">
        <v>9688</v>
      </c>
      <c r="D721" s="555">
        <v>2.29</v>
      </c>
      <c r="E721" s="555">
        <v>4.72</v>
      </c>
      <c r="F721" s="555">
        <v>7.01</v>
      </c>
    </row>
    <row r="722" spans="1:6" ht="30">
      <c r="A722" s="338">
        <v>100222</v>
      </c>
      <c r="B722" s="339" t="s">
        <v>9750</v>
      </c>
      <c r="C722" s="340" t="s">
        <v>9684</v>
      </c>
      <c r="D722" s="555">
        <v>3.6099999999999994</v>
      </c>
      <c r="E722" s="555">
        <v>7.41</v>
      </c>
      <c r="F722" s="555">
        <v>11.02</v>
      </c>
    </row>
    <row r="723" spans="1:6" ht="30">
      <c r="A723" s="338">
        <v>100226</v>
      </c>
      <c r="B723" s="339" t="s">
        <v>9746</v>
      </c>
      <c r="C723" s="340" t="s">
        <v>9743</v>
      </c>
      <c r="D723" s="555">
        <v>0.19</v>
      </c>
      <c r="E723" s="555">
        <v>0.44</v>
      </c>
      <c r="F723" s="555">
        <v>0.63</v>
      </c>
    </row>
    <row r="724" spans="1:6" ht="30">
      <c r="A724" s="338">
        <v>100200</v>
      </c>
      <c r="B724" s="339" t="s">
        <v>9772</v>
      </c>
      <c r="C724" s="340" t="s">
        <v>9697</v>
      </c>
      <c r="D724" s="555">
        <v>0.10999999999999999</v>
      </c>
      <c r="E724" s="555">
        <v>0.26</v>
      </c>
      <c r="F724" s="555">
        <v>0.37</v>
      </c>
    </row>
    <row r="725" spans="1:6" ht="30">
      <c r="A725" s="338">
        <v>100199</v>
      </c>
      <c r="B725" s="339" t="s">
        <v>9773</v>
      </c>
      <c r="C725" s="340" t="s">
        <v>9697</v>
      </c>
      <c r="D725" s="555">
        <v>7.9999999999999988E-2</v>
      </c>
      <c r="E725" s="555">
        <v>0.22</v>
      </c>
      <c r="F725" s="555">
        <v>0.3</v>
      </c>
    </row>
    <row r="726" spans="1:6" ht="30">
      <c r="A726" s="338">
        <v>100198</v>
      </c>
      <c r="B726" s="339" t="s">
        <v>9774</v>
      </c>
      <c r="C726" s="340" t="s">
        <v>9697</v>
      </c>
      <c r="D726" s="555">
        <v>0.06</v>
      </c>
      <c r="E726" s="555">
        <v>0.19</v>
      </c>
      <c r="F726" s="555">
        <v>0.25</v>
      </c>
    </row>
    <row r="727" spans="1:6" ht="30">
      <c r="A727" s="338">
        <v>100283</v>
      </c>
      <c r="B727" s="339" t="s">
        <v>9686</v>
      </c>
      <c r="C727" s="340" t="s">
        <v>9684</v>
      </c>
      <c r="D727" s="555">
        <v>7.6599999999999984</v>
      </c>
      <c r="E727" s="555">
        <v>15.65</v>
      </c>
      <c r="F727" s="555">
        <v>23.31</v>
      </c>
    </row>
    <row r="728" spans="1:6" ht="30">
      <c r="A728" s="338">
        <v>100227</v>
      </c>
      <c r="B728" s="339" t="s">
        <v>9745</v>
      </c>
      <c r="C728" s="340" t="s">
        <v>9743</v>
      </c>
      <c r="D728" s="555">
        <v>0.28000000000000003</v>
      </c>
      <c r="E728" s="555">
        <v>0.65</v>
      </c>
      <c r="F728" s="555">
        <v>0.93</v>
      </c>
    </row>
    <row r="729" spans="1:6" ht="30">
      <c r="A729" s="338">
        <v>100205</v>
      </c>
      <c r="B729" s="339" t="s">
        <v>9767</v>
      </c>
      <c r="C729" s="340" t="s">
        <v>226</v>
      </c>
      <c r="D729" s="555">
        <v>445.33999999999992</v>
      </c>
      <c r="E729" s="555">
        <v>905.76</v>
      </c>
      <c r="F729" s="555">
        <v>1351.1</v>
      </c>
    </row>
    <row r="730" spans="1:6" ht="30">
      <c r="A730" s="338">
        <v>100206</v>
      </c>
      <c r="B730" s="339" t="s">
        <v>9766</v>
      </c>
      <c r="C730" s="340" t="s">
        <v>226</v>
      </c>
      <c r="D730" s="555">
        <v>321.89</v>
      </c>
      <c r="E730" s="555">
        <v>654.72</v>
      </c>
      <c r="F730" s="555">
        <v>976.61</v>
      </c>
    </row>
    <row r="731" spans="1:6">
      <c r="A731" s="335"/>
      <c r="B731" s="337" t="s">
        <v>1023</v>
      </c>
      <c r="C731" s="335"/>
      <c r="D731" s="335"/>
      <c r="E731" s="335"/>
      <c r="F731" s="335"/>
    </row>
    <row r="732" spans="1:6" ht="30">
      <c r="A732" s="338">
        <v>100278</v>
      </c>
      <c r="B732" s="339" t="s">
        <v>9692</v>
      </c>
      <c r="C732" s="340" t="s">
        <v>9688</v>
      </c>
      <c r="D732" s="555">
        <v>12.130000000000003</v>
      </c>
      <c r="E732" s="555">
        <v>24.72</v>
      </c>
      <c r="F732" s="555">
        <v>36.85</v>
      </c>
    </row>
    <row r="733" spans="1:6" ht="45">
      <c r="A733" s="338">
        <v>100268</v>
      </c>
      <c r="B733" s="339" t="s">
        <v>9703</v>
      </c>
      <c r="C733" s="340" t="s">
        <v>9688</v>
      </c>
      <c r="D733" s="555">
        <v>25.370000000000005</v>
      </c>
      <c r="E733" s="555">
        <v>51.66</v>
      </c>
      <c r="F733" s="555">
        <v>77.03</v>
      </c>
    </row>
    <row r="734" spans="1:6" ht="30">
      <c r="A734" s="338">
        <v>100285</v>
      </c>
      <c r="B734" s="339" t="s">
        <v>9683</v>
      </c>
      <c r="C734" s="340" t="s">
        <v>9680</v>
      </c>
      <c r="D734" s="555">
        <v>12.750000000000004</v>
      </c>
      <c r="E734" s="555">
        <v>26.02</v>
      </c>
      <c r="F734" s="555">
        <v>38.770000000000003</v>
      </c>
    </row>
    <row r="735" spans="1:6" ht="30">
      <c r="A735" s="338">
        <v>100209</v>
      </c>
      <c r="B735" s="339" t="s">
        <v>9763</v>
      </c>
      <c r="C735" s="340" t="s">
        <v>9688</v>
      </c>
      <c r="D735" s="555">
        <v>2.92</v>
      </c>
      <c r="E735" s="555">
        <v>6.01</v>
      </c>
      <c r="F735" s="555">
        <v>8.93</v>
      </c>
    </row>
    <row r="736" spans="1:6" ht="30">
      <c r="A736" s="338">
        <v>100208</v>
      </c>
      <c r="B736" s="339" t="s">
        <v>9764</v>
      </c>
      <c r="C736" s="340" t="s">
        <v>9688</v>
      </c>
      <c r="D736" s="555">
        <v>5.870000000000001</v>
      </c>
      <c r="E736" s="555">
        <v>12</v>
      </c>
      <c r="F736" s="555">
        <v>17.87</v>
      </c>
    </row>
    <row r="737" spans="1:6" ht="30">
      <c r="A737" s="338">
        <v>100256</v>
      </c>
      <c r="B737" s="339" t="s">
        <v>9715</v>
      </c>
      <c r="C737" s="340" t="s">
        <v>9680</v>
      </c>
      <c r="D737" s="555">
        <v>2.6799999999999997</v>
      </c>
      <c r="E737" s="555">
        <v>5.51</v>
      </c>
      <c r="F737" s="555">
        <v>8.19</v>
      </c>
    </row>
    <row r="738" spans="1:6" ht="30">
      <c r="A738" s="338">
        <v>100220</v>
      </c>
      <c r="B738" s="339" t="s">
        <v>9752</v>
      </c>
      <c r="C738" s="340" t="s">
        <v>9684</v>
      </c>
      <c r="D738" s="555">
        <v>8.4400000000000013</v>
      </c>
      <c r="E738" s="555">
        <v>17.23</v>
      </c>
      <c r="F738" s="555">
        <v>25.67</v>
      </c>
    </row>
    <row r="739" spans="1:6" ht="30">
      <c r="A739" s="338">
        <v>100287</v>
      </c>
      <c r="B739" s="339" t="s">
        <v>9681</v>
      </c>
      <c r="C739" s="340" t="s">
        <v>9680</v>
      </c>
      <c r="D739" s="555">
        <v>3.9699999999999989</v>
      </c>
      <c r="E739" s="555">
        <v>8.1300000000000008</v>
      </c>
      <c r="F739" s="555">
        <v>12.1</v>
      </c>
    </row>
    <row r="740" spans="1:6" ht="30">
      <c r="A740" s="338">
        <v>100274</v>
      </c>
      <c r="B740" s="339" t="s">
        <v>9696</v>
      </c>
      <c r="C740" s="340" t="s">
        <v>9684</v>
      </c>
      <c r="D740" s="555">
        <v>8.4500000000000028</v>
      </c>
      <c r="E740" s="555">
        <v>17.239999999999998</v>
      </c>
      <c r="F740" s="555">
        <v>25.69</v>
      </c>
    </row>
    <row r="741" spans="1:6">
      <c r="A741" s="338">
        <v>100264</v>
      </c>
      <c r="B741" s="339" t="s">
        <v>9707</v>
      </c>
      <c r="C741" s="340" t="s">
        <v>9684</v>
      </c>
      <c r="D741" s="555">
        <v>11.920000000000002</v>
      </c>
      <c r="E741" s="555">
        <v>24.32</v>
      </c>
      <c r="F741" s="555">
        <v>36.24</v>
      </c>
    </row>
    <row r="742" spans="1:6">
      <c r="A742" s="338">
        <v>100225</v>
      </c>
      <c r="B742" s="339" t="s">
        <v>9747</v>
      </c>
      <c r="C742" s="340" t="s">
        <v>9743</v>
      </c>
      <c r="D742" s="555">
        <v>0.62999999999999989</v>
      </c>
      <c r="E742" s="555">
        <v>1.38</v>
      </c>
      <c r="F742" s="555">
        <v>2.0099999999999998</v>
      </c>
    </row>
    <row r="743" spans="1:6">
      <c r="A743" s="338">
        <v>100266</v>
      </c>
      <c r="B743" s="339" t="s">
        <v>9705</v>
      </c>
      <c r="C743" s="340" t="s">
        <v>9688</v>
      </c>
      <c r="D743" s="555">
        <v>25.370000000000005</v>
      </c>
      <c r="E743" s="555">
        <v>51.66</v>
      </c>
      <c r="F743" s="555">
        <v>77.03</v>
      </c>
    </row>
    <row r="744" spans="1:6" ht="30">
      <c r="A744" s="338">
        <v>100257</v>
      </c>
      <c r="B744" s="339" t="s">
        <v>9714</v>
      </c>
      <c r="C744" s="340" t="s">
        <v>9680</v>
      </c>
      <c r="D744" s="555">
        <v>1.5900000000000003</v>
      </c>
      <c r="E744" s="555">
        <v>3.32</v>
      </c>
      <c r="F744" s="555">
        <v>4.91</v>
      </c>
    </row>
    <row r="745" spans="1:6">
      <c r="A745" s="338">
        <v>100197</v>
      </c>
      <c r="B745" s="339" t="s">
        <v>9775</v>
      </c>
      <c r="C745" s="340" t="s">
        <v>9697</v>
      </c>
      <c r="D745" s="555">
        <v>0.58000000000000007</v>
      </c>
      <c r="E745" s="555">
        <v>1.23</v>
      </c>
      <c r="F745" s="555">
        <v>1.81</v>
      </c>
    </row>
    <row r="746" spans="1:6">
      <c r="A746" s="338">
        <v>100196</v>
      </c>
      <c r="B746" s="339" t="s">
        <v>9776</v>
      </c>
      <c r="C746" s="340" t="s">
        <v>9697</v>
      </c>
      <c r="D746" s="555">
        <v>0.38</v>
      </c>
      <c r="E746" s="555">
        <v>0.83</v>
      </c>
      <c r="F746" s="555">
        <v>1.21</v>
      </c>
    </row>
    <row r="747" spans="1:6">
      <c r="A747" s="338">
        <v>100195</v>
      </c>
      <c r="B747" s="339" t="s">
        <v>9777</v>
      </c>
      <c r="C747" s="340" t="s">
        <v>9697</v>
      </c>
      <c r="D747" s="555">
        <v>0.21999999999999997</v>
      </c>
      <c r="E747" s="555">
        <v>0.5</v>
      </c>
      <c r="F747" s="555">
        <v>0.72</v>
      </c>
    </row>
    <row r="748" spans="1:6" ht="30">
      <c r="A748" s="338">
        <v>100255</v>
      </c>
      <c r="B748" s="339" t="s">
        <v>9716</v>
      </c>
      <c r="C748" s="340" t="s">
        <v>9680</v>
      </c>
      <c r="D748" s="555">
        <v>4.0199999999999996</v>
      </c>
      <c r="E748" s="555">
        <v>8.26</v>
      </c>
      <c r="F748" s="555">
        <v>12.28</v>
      </c>
    </row>
    <row r="749" spans="1:6">
      <c r="A749" s="338">
        <v>100273</v>
      </c>
      <c r="B749" s="339" t="s">
        <v>9698</v>
      </c>
      <c r="C749" s="340" t="s">
        <v>9697</v>
      </c>
      <c r="D749" s="555">
        <v>0.96999999999999975</v>
      </c>
      <c r="E749" s="555">
        <v>2.04</v>
      </c>
      <c r="F749" s="555">
        <v>3.01</v>
      </c>
    </row>
    <row r="750" spans="1:6" ht="30">
      <c r="A750" s="338">
        <v>100282</v>
      </c>
      <c r="B750" s="339" t="s">
        <v>9687</v>
      </c>
      <c r="C750" s="340" t="s">
        <v>9684</v>
      </c>
      <c r="D750" s="555">
        <v>47.55</v>
      </c>
      <c r="E750" s="555">
        <v>96.77</v>
      </c>
      <c r="F750" s="555">
        <v>144.32</v>
      </c>
    </row>
    <row r="751" spans="1:6" ht="30">
      <c r="A751" s="338">
        <v>100276</v>
      </c>
      <c r="B751" s="339" t="s">
        <v>9694</v>
      </c>
      <c r="C751" s="340" t="s">
        <v>9684</v>
      </c>
      <c r="D751" s="555">
        <v>9.9699999999999989</v>
      </c>
      <c r="E751" s="555">
        <v>20.34</v>
      </c>
      <c r="F751" s="555">
        <v>30.31</v>
      </c>
    </row>
    <row r="752" spans="1:6" ht="30">
      <c r="A752" s="338">
        <v>100275</v>
      </c>
      <c r="B752" s="339" t="s">
        <v>9695</v>
      </c>
      <c r="C752" s="340" t="s">
        <v>9684</v>
      </c>
      <c r="D752" s="555">
        <v>5.4599999999999991</v>
      </c>
      <c r="E752" s="555">
        <v>11.15</v>
      </c>
      <c r="F752" s="555">
        <v>16.61</v>
      </c>
    </row>
    <row r="753" spans="1:6" ht="45">
      <c r="A753" s="338">
        <v>100254</v>
      </c>
      <c r="B753" s="339" t="s">
        <v>9717</v>
      </c>
      <c r="C753" s="340" t="s">
        <v>9680</v>
      </c>
      <c r="D753" s="555">
        <v>11.949999999999996</v>
      </c>
      <c r="E753" s="555">
        <v>24.35</v>
      </c>
      <c r="F753" s="555">
        <v>36.299999999999997</v>
      </c>
    </row>
    <row r="754" spans="1:6" ht="45">
      <c r="A754" s="338">
        <v>100250</v>
      </c>
      <c r="B754" s="339" t="s">
        <v>9721</v>
      </c>
      <c r="C754" s="340" t="s">
        <v>9680</v>
      </c>
      <c r="D754" s="555">
        <v>1.3199999999999998</v>
      </c>
      <c r="E754" s="555">
        <v>2.77</v>
      </c>
      <c r="F754" s="555">
        <v>4.09</v>
      </c>
    </row>
    <row r="755" spans="1:6" ht="45">
      <c r="A755" s="338">
        <v>100251</v>
      </c>
      <c r="B755" s="339" t="s">
        <v>9720</v>
      </c>
      <c r="C755" s="340" t="s">
        <v>9680</v>
      </c>
      <c r="D755" s="555">
        <v>3.9699999999999989</v>
      </c>
      <c r="E755" s="555">
        <v>8.1300000000000008</v>
      </c>
      <c r="F755" s="555">
        <v>12.1</v>
      </c>
    </row>
    <row r="756" spans="1:6" ht="45">
      <c r="A756" s="338">
        <v>100252</v>
      </c>
      <c r="B756" s="339" t="s">
        <v>9719</v>
      </c>
      <c r="C756" s="340" t="s">
        <v>9680</v>
      </c>
      <c r="D756" s="555">
        <v>5.9599999999999991</v>
      </c>
      <c r="E756" s="555">
        <v>12.19</v>
      </c>
      <c r="F756" s="555">
        <v>18.149999999999999</v>
      </c>
    </row>
    <row r="757" spans="1:6" ht="45">
      <c r="A757" s="338">
        <v>100253</v>
      </c>
      <c r="B757" s="339" t="s">
        <v>9718</v>
      </c>
      <c r="C757" s="340" t="s">
        <v>9680</v>
      </c>
      <c r="D757" s="555">
        <v>7.9600000000000009</v>
      </c>
      <c r="E757" s="555">
        <v>16.239999999999998</v>
      </c>
      <c r="F757" s="555">
        <v>24.2</v>
      </c>
    </row>
    <row r="758" spans="1:6" ht="30">
      <c r="A758" s="338">
        <v>100249</v>
      </c>
      <c r="B758" s="339" t="s">
        <v>9722</v>
      </c>
      <c r="C758" s="340" t="s">
        <v>9680</v>
      </c>
      <c r="D758" s="555">
        <v>0.79000000000000026</v>
      </c>
      <c r="E758" s="555">
        <v>1.66</v>
      </c>
      <c r="F758" s="555">
        <v>2.4500000000000002</v>
      </c>
    </row>
    <row r="759" spans="1:6" ht="30">
      <c r="A759" s="338">
        <v>100244</v>
      </c>
      <c r="B759" s="339" t="s">
        <v>9727</v>
      </c>
      <c r="C759" s="340" t="s">
        <v>9680</v>
      </c>
      <c r="D759" s="555">
        <v>1.2000000000000002</v>
      </c>
      <c r="E759" s="555">
        <v>2.48</v>
      </c>
      <c r="F759" s="555">
        <v>3.68</v>
      </c>
    </row>
    <row r="760" spans="1:6" ht="30">
      <c r="A760" s="338">
        <v>100245</v>
      </c>
      <c r="B760" s="339" t="s">
        <v>9726</v>
      </c>
      <c r="C760" s="340" t="s">
        <v>9680</v>
      </c>
      <c r="D760" s="555">
        <v>2.4000000000000004</v>
      </c>
      <c r="E760" s="555">
        <v>4.97</v>
      </c>
      <c r="F760" s="555">
        <v>7.37</v>
      </c>
    </row>
    <row r="761" spans="1:6" ht="30">
      <c r="A761" s="338">
        <v>100243</v>
      </c>
      <c r="B761" s="339" t="s">
        <v>9728</v>
      </c>
      <c r="C761" s="340" t="s">
        <v>9680</v>
      </c>
      <c r="D761" s="555">
        <v>0.94</v>
      </c>
      <c r="E761" s="555">
        <v>2</v>
      </c>
      <c r="F761" s="555">
        <v>2.94</v>
      </c>
    </row>
    <row r="762" spans="1:6" ht="30">
      <c r="A762" s="338">
        <v>100239</v>
      </c>
      <c r="B762" s="339" t="s">
        <v>9732</v>
      </c>
      <c r="C762" s="340" t="s">
        <v>9680</v>
      </c>
      <c r="D762" s="555">
        <v>2</v>
      </c>
      <c r="E762" s="555">
        <v>4.1399999999999997</v>
      </c>
      <c r="F762" s="555">
        <v>6.14</v>
      </c>
    </row>
    <row r="763" spans="1:6" ht="30">
      <c r="A763" s="338">
        <v>100238</v>
      </c>
      <c r="B763" s="339" t="s">
        <v>9733</v>
      </c>
      <c r="C763" s="340" t="s">
        <v>9680</v>
      </c>
      <c r="D763" s="555">
        <v>1.5900000000000003</v>
      </c>
      <c r="E763" s="555">
        <v>3.32</v>
      </c>
      <c r="F763" s="555">
        <v>4.91</v>
      </c>
    </row>
    <row r="764" spans="1:6" ht="30">
      <c r="A764" s="338">
        <v>100241</v>
      </c>
      <c r="B764" s="339" t="s">
        <v>9730</v>
      </c>
      <c r="C764" s="340" t="s">
        <v>9680</v>
      </c>
      <c r="D764" s="555">
        <v>2</v>
      </c>
      <c r="E764" s="555">
        <v>4.1399999999999997</v>
      </c>
      <c r="F764" s="555">
        <v>6.14</v>
      </c>
    </row>
    <row r="765" spans="1:6" ht="30">
      <c r="A765" s="338">
        <v>100242</v>
      </c>
      <c r="B765" s="339" t="s">
        <v>9729</v>
      </c>
      <c r="C765" s="340" t="s">
        <v>9680</v>
      </c>
      <c r="D765" s="555">
        <v>5.9599999999999991</v>
      </c>
      <c r="E765" s="555">
        <v>12.19</v>
      </c>
      <c r="F765" s="555">
        <v>18.149999999999999</v>
      </c>
    </row>
    <row r="766" spans="1:6" ht="30">
      <c r="A766" s="338">
        <v>100240</v>
      </c>
      <c r="B766" s="339" t="s">
        <v>9731</v>
      </c>
      <c r="C766" s="340" t="s">
        <v>9680</v>
      </c>
      <c r="D766" s="555">
        <v>1.2000000000000002</v>
      </c>
      <c r="E766" s="555">
        <v>2.48</v>
      </c>
      <c r="F766" s="555">
        <v>3.68</v>
      </c>
    </row>
    <row r="767" spans="1:6" ht="45">
      <c r="A767" s="338">
        <v>100248</v>
      </c>
      <c r="B767" s="339" t="s">
        <v>9723</v>
      </c>
      <c r="C767" s="340" t="s">
        <v>9680</v>
      </c>
      <c r="D767" s="555">
        <v>3.9699999999999989</v>
      </c>
      <c r="E767" s="555">
        <v>8.1300000000000008</v>
      </c>
      <c r="F767" s="555">
        <v>12.1</v>
      </c>
    </row>
    <row r="768" spans="1:6" ht="45">
      <c r="A768" s="338">
        <v>100247</v>
      </c>
      <c r="B768" s="339" t="s">
        <v>9724</v>
      </c>
      <c r="C768" s="340" t="s">
        <v>9680</v>
      </c>
      <c r="D768" s="555">
        <v>0.98</v>
      </c>
      <c r="E768" s="555">
        <v>2.09</v>
      </c>
      <c r="F768" s="555">
        <v>3.07</v>
      </c>
    </row>
    <row r="769" spans="1:6" ht="45">
      <c r="A769" s="338">
        <v>100246</v>
      </c>
      <c r="B769" s="339" t="s">
        <v>9725</v>
      </c>
      <c r="C769" s="340" t="s">
        <v>9680</v>
      </c>
      <c r="D769" s="555">
        <v>0.79000000000000026</v>
      </c>
      <c r="E769" s="555">
        <v>1.66</v>
      </c>
      <c r="F769" s="555">
        <v>2.4500000000000002</v>
      </c>
    </row>
    <row r="770" spans="1:6" ht="30">
      <c r="A770" s="338">
        <v>100237</v>
      </c>
      <c r="B770" s="339" t="s">
        <v>9734</v>
      </c>
      <c r="C770" s="340" t="s">
        <v>9680</v>
      </c>
      <c r="D770" s="555">
        <v>0.98</v>
      </c>
      <c r="E770" s="555">
        <v>2.09</v>
      </c>
      <c r="F770" s="555">
        <v>3.07</v>
      </c>
    </row>
    <row r="771" spans="1:6" ht="30">
      <c r="A771" s="338">
        <v>100236</v>
      </c>
      <c r="B771" s="339" t="s">
        <v>9735</v>
      </c>
      <c r="C771" s="340" t="s">
        <v>9680</v>
      </c>
      <c r="D771" s="555">
        <v>0.82000000000000006</v>
      </c>
      <c r="E771" s="555">
        <v>1.74</v>
      </c>
      <c r="F771" s="555">
        <v>2.56</v>
      </c>
    </row>
    <row r="772" spans="1:6" ht="30">
      <c r="A772" s="338">
        <v>100263</v>
      </c>
      <c r="B772" s="339" t="s">
        <v>9708</v>
      </c>
      <c r="C772" s="340" t="s">
        <v>9697</v>
      </c>
      <c r="D772" s="555">
        <v>0.62999999999999989</v>
      </c>
      <c r="E772" s="555">
        <v>1.36</v>
      </c>
      <c r="F772" s="555">
        <v>1.99</v>
      </c>
    </row>
    <row r="773" spans="1:6" ht="30">
      <c r="A773" s="338">
        <v>100260</v>
      </c>
      <c r="B773" s="339" t="s">
        <v>9711</v>
      </c>
      <c r="C773" s="340" t="s">
        <v>9697</v>
      </c>
      <c r="D773" s="555">
        <v>2.6099999999999994</v>
      </c>
      <c r="E773" s="555">
        <v>5.36</v>
      </c>
      <c r="F773" s="555">
        <v>7.97</v>
      </c>
    </row>
    <row r="774" spans="1:6" ht="30">
      <c r="A774" s="338">
        <v>100261</v>
      </c>
      <c r="B774" s="339" t="s">
        <v>9710</v>
      </c>
      <c r="C774" s="340" t="s">
        <v>9697</v>
      </c>
      <c r="D774" s="555">
        <v>1.63</v>
      </c>
      <c r="E774" s="555">
        <v>3.38</v>
      </c>
      <c r="F774" s="555">
        <v>5.01</v>
      </c>
    </row>
    <row r="775" spans="1:6" ht="30">
      <c r="A775" s="338">
        <v>100262</v>
      </c>
      <c r="B775" s="339" t="s">
        <v>9709</v>
      </c>
      <c r="C775" s="340" t="s">
        <v>9697</v>
      </c>
      <c r="D775" s="555">
        <v>1</v>
      </c>
      <c r="E775" s="555">
        <v>2.1</v>
      </c>
      <c r="F775" s="555">
        <v>3.1</v>
      </c>
    </row>
    <row r="776" spans="1:6">
      <c r="A776" s="338">
        <v>100271</v>
      </c>
      <c r="B776" s="339" t="s">
        <v>9700</v>
      </c>
      <c r="C776" s="340" t="s">
        <v>9684</v>
      </c>
      <c r="D776" s="555">
        <v>19.020000000000003</v>
      </c>
      <c r="E776" s="555">
        <v>38.75</v>
      </c>
      <c r="F776" s="555">
        <v>57.77</v>
      </c>
    </row>
    <row r="777" spans="1:6" ht="30">
      <c r="A777" s="338">
        <v>100258</v>
      </c>
      <c r="B777" s="339" t="s">
        <v>9713</v>
      </c>
      <c r="C777" s="340" t="s">
        <v>9680</v>
      </c>
      <c r="D777" s="555">
        <v>4.0199999999999996</v>
      </c>
      <c r="E777" s="555">
        <v>8.26</v>
      </c>
      <c r="F777" s="555">
        <v>12.28</v>
      </c>
    </row>
    <row r="778" spans="1:6" ht="30">
      <c r="A778" s="338">
        <v>100259</v>
      </c>
      <c r="B778" s="339" t="s">
        <v>9712</v>
      </c>
      <c r="C778" s="340" t="s">
        <v>9680</v>
      </c>
      <c r="D778" s="555">
        <v>7.9600000000000009</v>
      </c>
      <c r="E778" s="555">
        <v>16.239999999999998</v>
      </c>
      <c r="F778" s="555">
        <v>24.2</v>
      </c>
    </row>
    <row r="779" spans="1:6">
      <c r="A779" s="335"/>
      <c r="B779" s="337" t="s">
        <v>12002</v>
      </c>
      <c r="C779" s="335"/>
      <c r="D779" s="335"/>
      <c r="E779" s="335"/>
      <c r="F779" s="335"/>
    </row>
    <row r="780" spans="1:6" ht="30">
      <c r="A780" s="338">
        <v>100207</v>
      </c>
      <c r="B780" s="339" t="s">
        <v>9765</v>
      </c>
      <c r="C780" s="340" t="s">
        <v>226</v>
      </c>
      <c r="D780" s="555">
        <v>232.35</v>
      </c>
      <c r="E780" s="555">
        <v>122.9</v>
      </c>
      <c r="F780" s="555">
        <v>355.25</v>
      </c>
    </row>
    <row r="781" spans="1:6">
      <c r="A781" s="335"/>
      <c r="B781" s="337" t="s">
        <v>101</v>
      </c>
      <c r="C781" s="335"/>
      <c r="D781" s="335"/>
      <c r="E781" s="335"/>
      <c r="F781" s="335"/>
    </row>
    <row r="782" spans="1:6" ht="30">
      <c r="A782" s="338">
        <v>100281</v>
      </c>
      <c r="B782" s="339" t="s">
        <v>9689</v>
      </c>
      <c r="C782" s="340" t="s">
        <v>9688</v>
      </c>
      <c r="D782" s="555">
        <v>2.4300000000000002</v>
      </c>
      <c r="E782" s="555">
        <v>0.82</v>
      </c>
      <c r="F782" s="555">
        <v>3.25</v>
      </c>
    </row>
    <row r="783" spans="1:6" ht="30">
      <c r="A783" s="338">
        <v>100219</v>
      </c>
      <c r="B783" s="339" t="s">
        <v>9753</v>
      </c>
      <c r="C783" s="340" t="s">
        <v>9688</v>
      </c>
      <c r="D783" s="555">
        <v>0.30000000000000004</v>
      </c>
      <c r="E783" s="555">
        <v>0.09</v>
      </c>
      <c r="F783" s="555">
        <v>0.39</v>
      </c>
    </row>
    <row r="784" spans="1:6" ht="30">
      <c r="A784" s="338">
        <v>100218</v>
      </c>
      <c r="B784" s="339" t="s">
        <v>9754</v>
      </c>
      <c r="C784" s="340" t="s">
        <v>9688</v>
      </c>
      <c r="D784" s="555">
        <v>1.37</v>
      </c>
      <c r="E784" s="555">
        <v>0.45</v>
      </c>
      <c r="F784" s="555">
        <v>1.82</v>
      </c>
    </row>
    <row r="785" spans="1:6" ht="30">
      <c r="A785" s="338">
        <v>100217</v>
      </c>
      <c r="B785" s="339" t="s">
        <v>9755</v>
      </c>
      <c r="C785" s="340" t="s">
        <v>9688</v>
      </c>
      <c r="D785" s="555">
        <v>2</v>
      </c>
      <c r="E785" s="555">
        <v>0.67</v>
      </c>
      <c r="F785" s="555">
        <v>2.67</v>
      </c>
    </row>
    <row r="786" spans="1:6" ht="30">
      <c r="A786" s="338">
        <v>100224</v>
      </c>
      <c r="B786" s="339" t="s">
        <v>9748</v>
      </c>
      <c r="C786" s="340" t="s">
        <v>9684</v>
      </c>
      <c r="D786" s="555">
        <v>2</v>
      </c>
      <c r="E786" s="555">
        <v>0.67</v>
      </c>
      <c r="F786" s="555">
        <v>2.67</v>
      </c>
    </row>
    <row r="787" spans="1:6" ht="30">
      <c r="A787" s="338">
        <v>100228</v>
      </c>
      <c r="B787" s="339" t="s">
        <v>9744</v>
      </c>
      <c r="C787" s="340" t="s">
        <v>9743</v>
      </c>
      <c r="D787" s="555">
        <v>0.19</v>
      </c>
      <c r="E787" s="555">
        <v>0.06</v>
      </c>
      <c r="F787" s="555">
        <v>0.25</v>
      </c>
    </row>
    <row r="788" spans="1:6" ht="30">
      <c r="A788" s="338">
        <v>100204</v>
      </c>
      <c r="B788" s="339" t="s">
        <v>9768</v>
      </c>
      <c r="C788" s="340" t="s">
        <v>9697</v>
      </c>
      <c r="D788" s="555">
        <v>0.08</v>
      </c>
      <c r="E788" s="555">
        <v>0.01</v>
      </c>
      <c r="F788" s="555">
        <v>0.09</v>
      </c>
    </row>
    <row r="789" spans="1:6" ht="30">
      <c r="A789" s="338">
        <v>100284</v>
      </c>
      <c r="B789" s="339" t="s">
        <v>9685</v>
      </c>
      <c r="C789" s="340" t="s">
        <v>9684</v>
      </c>
      <c r="D789" s="555">
        <v>7.18</v>
      </c>
      <c r="E789" s="555">
        <v>2.36</v>
      </c>
      <c r="F789" s="555">
        <v>9.5399999999999991</v>
      </c>
    </row>
    <row r="790" spans="1:6" ht="45">
      <c r="A790" s="338">
        <v>100277</v>
      </c>
      <c r="B790" s="339" t="s">
        <v>9693</v>
      </c>
      <c r="C790" s="340" t="s">
        <v>9684</v>
      </c>
      <c r="D790" s="555">
        <v>1.27</v>
      </c>
      <c r="E790" s="555">
        <v>0.43</v>
      </c>
      <c r="F790" s="555">
        <v>1.7</v>
      </c>
    </row>
    <row r="791" spans="1:6">
      <c r="A791" s="335"/>
      <c r="B791" s="337" t="s">
        <v>102</v>
      </c>
      <c r="C791" s="335"/>
      <c r="D791" s="335"/>
      <c r="E791" s="335"/>
      <c r="F791" s="335"/>
    </row>
    <row r="792" spans="1:6" ht="30">
      <c r="A792" s="338">
        <v>100279</v>
      </c>
      <c r="B792" s="339" t="s">
        <v>9691</v>
      </c>
      <c r="C792" s="340" t="s">
        <v>1161</v>
      </c>
      <c r="D792" s="555">
        <v>0.20999999999999996</v>
      </c>
      <c r="E792" s="555">
        <v>0.5</v>
      </c>
      <c r="F792" s="555">
        <v>0.71</v>
      </c>
    </row>
    <row r="793" spans="1:6" ht="30">
      <c r="A793" s="338">
        <v>100233</v>
      </c>
      <c r="B793" s="339" t="s">
        <v>9738</v>
      </c>
      <c r="C793" s="340" t="s">
        <v>1161</v>
      </c>
      <c r="D793" s="555">
        <v>2.0000000000000018E-2</v>
      </c>
      <c r="E793" s="555">
        <v>0.15</v>
      </c>
      <c r="F793" s="555">
        <v>0.17</v>
      </c>
    </row>
    <row r="794" spans="1:6" ht="30">
      <c r="A794" s="338">
        <v>100232</v>
      </c>
      <c r="B794" s="339" t="s">
        <v>9739</v>
      </c>
      <c r="C794" s="340" t="s">
        <v>1161</v>
      </c>
      <c r="D794" s="555">
        <v>9.0000000000000024E-2</v>
      </c>
      <c r="E794" s="555">
        <v>0.25</v>
      </c>
      <c r="F794" s="555">
        <v>0.34</v>
      </c>
    </row>
    <row r="795" spans="1:6" ht="30">
      <c r="A795" s="338">
        <v>100234</v>
      </c>
      <c r="B795" s="339" t="s">
        <v>9737</v>
      </c>
      <c r="C795" s="340" t="s">
        <v>1164</v>
      </c>
      <c r="D795" s="555">
        <v>0.14000000000000001</v>
      </c>
      <c r="E795" s="555">
        <v>0.36</v>
      </c>
      <c r="F795" s="555">
        <v>0.5</v>
      </c>
    </row>
    <row r="796" spans="1:6">
      <c r="A796" s="338">
        <v>100265</v>
      </c>
      <c r="B796" s="339" t="s">
        <v>9706</v>
      </c>
      <c r="C796" s="340" t="s">
        <v>1164</v>
      </c>
      <c r="D796" s="555">
        <v>0.22999999999999998</v>
      </c>
      <c r="E796" s="555">
        <v>0.53</v>
      </c>
      <c r="F796" s="555">
        <v>0.76</v>
      </c>
    </row>
    <row r="797" spans="1:6" ht="30">
      <c r="A797" s="338">
        <v>100235</v>
      </c>
      <c r="B797" s="339" t="s">
        <v>9736</v>
      </c>
      <c r="C797" s="340" t="s">
        <v>1383</v>
      </c>
      <c r="D797" s="555">
        <v>0</v>
      </c>
      <c r="E797" s="555">
        <v>0.03</v>
      </c>
      <c r="F797" s="555">
        <v>0.03</v>
      </c>
    </row>
    <row r="798" spans="1:6">
      <c r="A798" s="338">
        <v>100267</v>
      </c>
      <c r="B798" s="339" t="s">
        <v>9704</v>
      </c>
      <c r="C798" s="340" t="s">
        <v>1161</v>
      </c>
      <c r="D798" s="555">
        <v>0.48</v>
      </c>
      <c r="E798" s="555">
        <v>1.04</v>
      </c>
      <c r="F798" s="555">
        <v>1.52</v>
      </c>
    </row>
    <row r="799" spans="1:6" ht="30">
      <c r="A799" s="338">
        <v>100231</v>
      </c>
      <c r="B799" s="339" t="s">
        <v>9740</v>
      </c>
      <c r="C799" s="340" t="s">
        <v>1160</v>
      </c>
      <c r="D799" s="555">
        <v>0</v>
      </c>
      <c r="E799" s="555">
        <v>0.03</v>
      </c>
      <c r="F799" s="555">
        <v>0.03</v>
      </c>
    </row>
    <row r="800" spans="1:6" ht="30">
      <c r="A800" s="338">
        <v>100230</v>
      </c>
      <c r="B800" s="339" t="s">
        <v>9741</v>
      </c>
      <c r="C800" s="340" t="s">
        <v>1160</v>
      </c>
      <c r="D800" s="555">
        <v>0</v>
      </c>
      <c r="E800" s="555">
        <v>0.02</v>
      </c>
      <c r="F800" s="555">
        <v>0.02</v>
      </c>
    </row>
    <row r="801" spans="1:6" ht="30">
      <c r="A801" s="338">
        <v>100229</v>
      </c>
      <c r="B801" s="339" t="s">
        <v>9742</v>
      </c>
      <c r="C801" s="340" t="s">
        <v>1160</v>
      </c>
      <c r="D801" s="555">
        <v>0.01</v>
      </c>
      <c r="E801" s="555">
        <v>0</v>
      </c>
      <c r="F801" s="555">
        <v>0.01</v>
      </c>
    </row>
    <row r="802" spans="1:6">
      <c r="A802" s="338">
        <v>100272</v>
      </c>
      <c r="B802" s="339" t="s">
        <v>9699</v>
      </c>
      <c r="C802" s="340" t="s">
        <v>1164</v>
      </c>
      <c r="D802" s="555">
        <v>0.34999999999999987</v>
      </c>
      <c r="E802" s="555">
        <v>0.79</v>
      </c>
      <c r="F802" s="555">
        <v>1.1399999999999999</v>
      </c>
    </row>
    <row r="803" spans="1:6" ht="45">
      <c r="A803" s="338">
        <v>100269</v>
      </c>
      <c r="B803" s="339" t="s">
        <v>9702</v>
      </c>
      <c r="C803" s="340" t="s">
        <v>1161</v>
      </c>
      <c r="D803" s="555">
        <v>0.48</v>
      </c>
      <c r="E803" s="555">
        <v>1.04</v>
      </c>
      <c r="F803" s="555">
        <v>1.52</v>
      </c>
    </row>
    <row r="804" spans="1:6">
      <c r="A804" s="335"/>
      <c r="B804" s="337" t="s">
        <v>12178</v>
      </c>
      <c r="C804" s="335"/>
      <c r="D804" s="335"/>
      <c r="E804" s="335"/>
      <c r="F804" s="335"/>
    </row>
    <row r="805" spans="1:6">
      <c r="A805" s="335"/>
      <c r="B805" s="337" t="s">
        <v>12179</v>
      </c>
      <c r="C805" s="335"/>
      <c r="D805" s="335"/>
      <c r="E805" s="335"/>
      <c r="F805" s="335"/>
    </row>
    <row r="806" spans="1:6" ht="30">
      <c r="A806" s="338">
        <v>101467</v>
      </c>
      <c r="B806" s="339" t="s">
        <v>9551</v>
      </c>
      <c r="C806" s="340" t="s">
        <v>1162</v>
      </c>
      <c r="D806" s="555">
        <v>11.36</v>
      </c>
      <c r="E806" s="555">
        <v>3.17</v>
      </c>
      <c r="F806" s="555">
        <v>14.53</v>
      </c>
    </row>
    <row r="807" spans="1:6" ht="30">
      <c r="A807" s="338">
        <v>101468</v>
      </c>
      <c r="B807" s="339" t="s">
        <v>9550</v>
      </c>
      <c r="C807" s="340" t="s">
        <v>1162</v>
      </c>
      <c r="D807" s="555">
        <v>10.389999999999999</v>
      </c>
      <c r="E807" s="555">
        <v>2.89</v>
      </c>
      <c r="F807" s="555">
        <v>13.28</v>
      </c>
    </row>
    <row r="808" spans="1:6" ht="30">
      <c r="A808" s="338">
        <v>101014</v>
      </c>
      <c r="B808" s="339" t="s">
        <v>9560</v>
      </c>
      <c r="C808" s="340" t="s">
        <v>1162</v>
      </c>
      <c r="D808" s="555">
        <v>25.98</v>
      </c>
      <c r="E808" s="555">
        <v>7.23</v>
      </c>
      <c r="F808" s="555">
        <v>33.21</v>
      </c>
    </row>
    <row r="809" spans="1:6" ht="30">
      <c r="A809" s="338">
        <v>101015</v>
      </c>
      <c r="B809" s="339" t="s">
        <v>9559</v>
      </c>
      <c r="C809" s="340" t="s">
        <v>1162</v>
      </c>
      <c r="D809" s="555">
        <v>21.35</v>
      </c>
      <c r="E809" s="555">
        <v>5.92</v>
      </c>
      <c r="F809" s="555">
        <v>27.27</v>
      </c>
    </row>
    <row r="810" spans="1:6" ht="30">
      <c r="A810" s="338">
        <v>101463</v>
      </c>
      <c r="B810" s="339" t="s">
        <v>9555</v>
      </c>
      <c r="C810" s="340" t="s">
        <v>1162</v>
      </c>
      <c r="D810" s="555">
        <v>28.450000000000003</v>
      </c>
      <c r="E810" s="555">
        <v>7.9</v>
      </c>
      <c r="F810" s="555">
        <v>36.35</v>
      </c>
    </row>
    <row r="811" spans="1:6" ht="30">
      <c r="A811" s="338">
        <v>101464</v>
      </c>
      <c r="B811" s="339" t="s">
        <v>9554</v>
      </c>
      <c r="C811" s="340" t="s">
        <v>1162</v>
      </c>
      <c r="D811" s="555">
        <v>21.85</v>
      </c>
      <c r="E811" s="555">
        <v>6.07</v>
      </c>
      <c r="F811" s="555">
        <v>27.92</v>
      </c>
    </row>
    <row r="812" spans="1:6" ht="30">
      <c r="A812" s="338">
        <v>101465</v>
      </c>
      <c r="B812" s="339" t="s">
        <v>9553</v>
      </c>
      <c r="C812" s="340" t="s">
        <v>1162</v>
      </c>
      <c r="D812" s="555">
        <v>16.71</v>
      </c>
      <c r="E812" s="555">
        <v>4.6399999999999997</v>
      </c>
      <c r="F812" s="555">
        <v>21.35</v>
      </c>
    </row>
    <row r="813" spans="1:6" ht="30">
      <c r="A813" s="338">
        <v>101466</v>
      </c>
      <c r="B813" s="339" t="s">
        <v>9552</v>
      </c>
      <c r="C813" s="340" t="s">
        <v>1162</v>
      </c>
      <c r="D813" s="555">
        <v>13.59</v>
      </c>
      <c r="E813" s="555">
        <v>3.77</v>
      </c>
      <c r="F813" s="555">
        <v>17.36</v>
      </c>
    </row>
    <row r="814" spans="1:6" ht="30">
      <c r="A814" s="338">
        <v>101013</v>
      </c>
      <c r="B814" s="339" t="s">
        <v>9561</v>
      </c>
      <c r="C814" s="340" t="s">
        <v>1162</v>
      </c>
      <c r="D814" s="555">
        <v>28.360000000000003</v>
      </c>
      <c r="E814" s="555">
        <v>7.88</v>
      </c>
      <c r="F814" s="555">
        <v>36.24</v>
      </c>
    </row>
    <row r="815" spans="1:6" ht="30">
      <c r="A815" s="338">
        <v>101477</v>
      </c>
      <c r="B815" s="339" t="s">
        <v>9541</v>
      </c>
      <c r="C815" s="340" t="s">
        <v>1162</v>
      </c>
      <c r="D815" s="555">
        <v>8.23</v>
      </c>
      <c r="E815" s="555">
        <v>2.29</v>
      </c>
      <c r="F815" s="555">
        <v>10.52</v>
      </c>
    </row>
    <row r="816" spans="1:6" ht="30">
      <c r="A816" s="338">
        <v>101478</v>
      </c>
      <c r="B816" s="339" t="s">
        <v>9540</v>
      </c>
      <c r="C816" s="340" t="s">
        <v>1162</v>
      </c>
      <c r="D816" s="555">
        <v>6.9899999999999993</v>
      </c>
      <c r="E816" s="555">
        <v>1.95</v>
      </c>
      <c r="F816" s="555">
        <v>8.94</v>
      </c>
    </row>
    <row r="817" spans="1:6" ht="30">
      <c r="A817" s="338">
        <v>101017</v>
      </c>
      <c r="B817" s="339" t="s">
        <v>9557</v>
      </c>
      <c r="C817" s="340" t="s">
        <v>1162</v>
      </c>
      <c r="D817" s="555">
        <v>18.73</v>
      </c>
      <c r="E817" s="555">
        <v>5.21</v>
      </c>
      <c r="F817" s="555">
        <v>23.94</v>
      </c>
    </row>
    <row r="818" spans="1:6" ht="30">
      <c r="A818" s="338">
        <v>101018</v>
      </c>
      <c r="B818" s="339" t="s">
        <v>9556</v>
      </c>
      <c r="C818" s="340" t="s">
        <v>1162</v>
      </c>
      <c r="D818" s="555">
        <v>15.39</v>
      </c>
      <c r="E818" s="555">
        <v>4.2699999999999996</v>
      </c>
      <c r="F818" s="555">
        <v>19.66</v>
      </c>
    </row>
    <row r="819" spans="1:6" ht="30">
      <c r="A819" s="338">
        <v>101469</v>
      </c>
      <c r="B819" s="339" t="s">
        <v>9549</v>
      </c>
      <c r="C819" s="340" t="s">
        <v>1162</v>
      </c>
      <c r="D819" s="555">
        <v>23.28</v>
      </c>
      <c r="E819" s="555">
        <v>6.47</v>
      </c>
      <c r="F819" s="555">
        <v>29.75</v>
      </c>
    </row>
    <row r="820" spans="1:6" ht="30">
      <c r="A820" s="338">
        <v>101470</v>
      </c>
      <c r="B820" s="339" t="s">
        <v>9548</v>
      </c>
      <c r="C820" s="340" t="s">
        <v>1162</v>
      </c>
      <c r="D820" s="555">
        <v>18.47</v>
      </c>
      <c r="E820" s="555">
        <v>5.14</v>
      </c>
      <c r="F820" s="555">
        <v>23.61</v>
      </c>
    </row>
    <row r="821" spans="1:6" ht="30">
      <c r="A821" s="338">
        <v>101471</v>
      </c>
      <c r="B821" s="339" t="s">
        <v>9547</v>
      </c>
      <c r="C821" s="340" t="s">
        <v>1162</v>
      </c>
      <c r="D821" s="555">
        <v>15.84</v>
      </c>
      <c r="E821" s="555">
        <v>4.41</v>
      </c>
      <c r="F821" s="555">
        <v>20.25</v>
      </c>
    </row>
    <row r="822" spans="1:6" ht="30">
      <c r="A822" s="338">
        <v>101472</v>
      </c>
      <c r="B822" s="339" t="s">
        <v>9546</v>
      </c>
      <c r="C822" s="340" t="s">
        <v>1162</v>
      </c>
      <c r="D822" s="555">
        <v>12.33</v>
      </c>
      <c r="E822" s="555">
        <v>3.43</v>
      </c>
      <c r="F822" s="555">
        <v>15.76</v>
      </c>
    </row>
    <row r="823" spans="1:6" ht="30">
      <c r="A823" s="338">
        <v>101473</v>
      </c>
      <c r="B823" s="339" t="s">
        <v>9545</v>
      </c>
      <c r="C823" s="340" t="s">
        <v>1162</v>
      </c>
      <c r="D823" s="555">
        <v>17.78</v>
      </c>
      <c r="E823" s="555">
        <v>4.92</v>
      </c>
      <c r="F823" s="555">
        <v>22.7</v>
      </c>
    </row>
    <row r="824" spans="1:6" ht="30">
      <c r="A824" s="338">
        <v>101474</v>
      </c>
      <c r="B824" s="339" t="s">
        <v>9544</v>
      </c>
      <c r="C824" s="340" t="s">
        <v>1162</v>
      </c>
      <c r="D824" s="555">
        <v>12.7</v>
      </c>
      <c r="E824" s="555">
        <v>3.54</v>
      </c>
      <c r="F824" s="555">
        <v>16.239999999999998</v>
      </c>
    </row>
    <row r="825" spans="1:6" ht="30">
      <c r="A825" s="338">
        <v>101475</v>
      </c>
      <c r="B825" s="339" t="s">
        <v>9543</v>
      </c>
      <c r="C825" s="340" t="s">
        <v>1162</v>
      </c>
      <c r="D825" s="555">
        <v>11.27</v>
      </c>
      <c r="E825" s="555">
        <v>3.14</v>
      </c>
      <c r="F825" s="555">
        <v>14.41</v>
      </c>
    </row>
    <row r="826" spans="1:6" ht="30">
      <c r="A826" s="338">
        <v>101476</v>
      </c>
      <c r="B826" s="339" t="s">
        <v>9542</v>
      </c>
      <c r="C826" s="340" t="s">
        <v>1162</v>
      </c>
      <c r="D826" s="555">
        <v>10.059999999999999</v>
      </c>
      <c r="E826" s="555">
        <v>2.79</v>
      </c>
      <c r="F826" s="555">
        <v>12.85</v>
      </c>
    </row>
    <row r="827" spans="1:6" ht="30">
      <c r="A827" s="338">
        <v>101016</v>
      </c>
      <c r="B827" s="339" t="s">
        <v>9558</v>
      </c>
      <c r="C827" s="340" t="s">
        <v>1162</v>
      </c>
      <c r="D827" s="555">
        <v>24.72</v>
      </c>
      <c r="E827" s="555">
        <v>6.86</v>
      </c>
      <c r="F827" s="555">
        <v>31.58</v>
      </c>
    </row>
    <row r="828" spans="1:6" ht="30">
      <c r="A828" s="338">
        <v>101487</v>
      </c>
      <c r="B828" s="339" t="s">
        <v>9533</v>
      </c>
      <c r="C828" s="340" t="s">
        <v>1162</v>
      </c>
      <c r="D828" s="555">
        <v>61.209999999999994</v>
      </c>
      <c r="E828" s="555">
        <v>17</v>
      </c>
      <c r="F828" s="555">
        <v>78.209999999999994</v>
      </c>
    </row>
    <row r="829" spans="1:6" ht="30">
      <c r="A829" s="338">
        <v>101488</v>
      </c>
      <c r="B829" s="339" t="s">
        <v>9532</v>
      </c>
      <c r="C829" s="340" t="s">
        <v>1162</v>
      </c>
      <c r="D829" s="555">
        <v>52.96</v>
      </c>
      <c r="E829" s="555">
        <v>14.71</v>
      </c>
      <c r="F829" s="555">
        <v>67.67</v>
      </c>
    </row>
    <row r="830" spans="1:6" ht="30">
      <c r="A830" s="338">
        <v>101480</v>
      </c>
      <c r="B830" s="339" t="s">
        <v>9539</v>
      </c>
      <c r="C830" s="340" t="s">
        <v>1162</v>
      </c>
      <c r="D830" s="555">
        <v>41.64</v>
      </c>
      <c r="E830" s="555">
        <v>11.56</v>
      </c>
      <c r="F830" s="555">
        <v>53.2</v>
      </c>
    </row>
    <row r="831" spans="1:6" ht="30">
      <c r="A831" s="338">
        <v>101481</v>
      </c>
      <c r="B831" s="339" t="s">
        <v>9538</v>
      </c>
      <c r="C831" s="340" t="s">
        <v>1162</v>
      </c>
      <c r="D831" s="555">
        <v>30.050000000000004</v>
      </c>
      <c r="E831" s="555">
        <v>8.3699999999999992</v>
      </c>
      <c r="F831" s="555">
        <v>38.42</v>
      </c>
    </row>
    <row r="832" spans="1:6" ht="30">
      <c r="A832" s="338">
        <v>101482</v>
      </c>
      <c r="B832" s="339" t="s">
        <v>12180</v>
      </c>
      <c r="C832" s="340" t="s">
        <v>1162</v>
      </c>
      <c r="D832" s="555">
        <v>22.46</v>
      </c>
      <c r="E832" s="555">
        <v>6.26</v>
      </c>
      <c r="F832" s="555">
        <v>28.72</v>
      </c>
    </row>
    <row r="833" spans="1:6" ht="30">
      <c r="A833" s="338">
        <v>101483</v>
      </c>
      <c r="B833" s="339" t="s">
        <v>9537</v>
      </c>
      <c r="C833" s="340" t="s">
        <v>1162</v>
      </c>
      <c r="D833" s="555">
        <v>23.310000000000002</v>
      </c>
      <c r="E833" s="555">
        <v>6.49</v>
      </c>
      <c r="F833" s="555">
        <v>29.8</v>
      </c>
    </row>
    <row r="834" spans="1:6" ht="30">
      <c r="A834" s="338">
        <v>101484</v>
      </c>
      <c r="B834" s="339" t="s">
        <v>9536</v>
      </c>
      <c r="C834" s="340" t="s">
        <v>1162</v>
      </c>
      <c r="D834" s="555">
        <v>120.91000000000001</v>
      </c>
      <c r="E834" s="555">
        <v>33.58</v>
      </c>
      <c r="F834" s="555">
        <v>154.49</v>
      </c>
    </row>
    <row r="835" spans="1:6" ht="30">
      <c r="A835" s="338">
        <v>101485</v>
      </c>
      <c r="B835" s="339" t="s">
        <v>9535</v>
      </c>
      <c r="C835" s="340" t="s">
        <v>1162</v>
      </c>
      <c r="D835" s="555">
        <v>92.81</v>
      </c>
      <c r="E835" s="555">
        <v>25.78</v>
      </c>
      <c r="F835" s="555">
        <v>118.59</v>
      </c>
    </row>
    <row r="836" spans="1:6" ht="30">
      <c r="A836" s="338">
        <v>101486</v>
      </c>
      <c r="B836" s="339" t="s">
        <v>9534</v>
      </c>
      <c r="C836" s="340" t="s">
        <v>1162</v>
      </c>
      <c r="D836" s="555">
        <v>83.609999999999985</v>
      </c>
      <c r="E836" s="555">
        <v>23.21</v>
      </c>
      <c r="F836" s="555">
        <v>106.82</v>
      </c>
    </row>
    <row r="837" spans="1:6" ht="30">
      <c r="A837" s="338">
        <v>102568</v>
      </c>
      <c r="B837" s="339" t="s">
        <v>12181</v>
      </c>
      <c r="C837" s="340" t="s">
        <v>1162</v>
      </c>
      <c r="D837" s="555">
        <v>161.89999999999998</v>
      </c>
      <c r="E837" s="555">
        <v>67.48</v>
      </c>
      <c r="F837" s="555">
        <v>229.38</v>
      </c>
    </row>
    <row r="838" spans="1:6" ht="30">
      <c r="A838" s="338">
        <v>101479</v>
      </c>
      <c r="B838" s="339" t="s">
        <v>9597</v>
      </c>
      <c r="C838" s="340" t="s">
        <v>1162</v>
      </c>
      <c r="D838" s="555">
        <v>95.03</v>
      </c>
      <c r="E838" s="555">
        <v>39.619999999999997</v>
      </c>
      <c r="F838" s="555">
        <v>134.65</v>
      </c>
    </row>
    <row r="839" spans="1:6" ht="30">
      <c r="A839" s="338">
        <v>101019</v>
      </c>
      <c r="B839" s="339" t="s">
        <v>9598</v>
      </c>
      <c r="C839" s="340" t="s">
        <v>1162</v>
      </c>
      <c r="D839" s="555">
        <v>326.20999999999998</v>
      </c>
      <c r="E839" s="555">
        <v>135.94</v>
      </c>
      <c r="F839" s="555">
        <v>462.15</v>
      </c>
    </row>
    <row r="840" spans="1:6">
      <c r="A840" s="335"/>
      <c r="B840" s="337" t="s">
        <v>12182</v>
      </c>
      <c r="C840" s="335"/>
      <c r="D840" s="335"/>
      <c r="E840" s="335"/>
      <c r="F840" s="335"/>
    </row>
    <row r="841" spans="1:6">
      <c r="A841" s="335"/>
      <c r="B841" s="337" t="s">
        <v>12183</v>
      </c>
      <c r="C841" s="335"/>
      <c r="D841" s="335"/>
      <c r="E841" s="335"/>
      <c r="F841" s="335"/>
    </row>
    <row r="842" spans="1:6">
      <c r="A842" s="335"/>
      <c r="B842" s="337" t="s">
        <v>12184</v>
      </c>
      <c r="C842" s="335"/>
      <c r="D842" s="335"/>
      <c r="E842" s="335"/>
      <c r="F842" s="335"/>
    </row>
    <row r="843" spans="1:6">
      <c r="A843" s="335"/>
      <c r="B843" s="337" t="s">
        <v>12185</v>
      </c>
      <c r="C843" s="335"/>
      <c r="D843" s="335"/>
      <c r="E843" s="335"/>
      <c r="F843" s="335"/>
    </row>
    <row r="844" spans="1:6">
      <c r="A844" s="335"/>
      <c r="B844" s="337" t="s">
        <v>12186</v>
      </c>
      <c r="C844" s="335"/>
      <c r="D844" s="335"/>
      <c r="E844" s="335"/>
      <c r="F844" s="335"/>
    </row>
    <row r="845" spans="1:6">
      <c r="A845" s="335"/>
      <c r="B845" s="337" t="s">
        <v>12187</v>
      </c>
      <c r="C845" s="335"/>
      <c r="D845" s="335"/>
      <c r="E845" s="335"/>
      <c r="F845" s="335"/>
    </row>
    <row r="846" spans="1:6">
      <c r="A846" s="335"/>
      <c r="B846" s="337" t="s">
        <v>12188</v>
      </c>
      <c r="C846" s="335"/>
      <c r="D846" s="335"/>
      <c r="E846" s="335"/>
      <c r="F846" s="335"/>
    </row>
    <row r="847" spans="1:6">
      <c r="A847" s="335"/>
      <c r="B847" s="337" t="s">
        <v>12189</v>
      </c>
      <c r="C847" s="335"/>
      <c r="D847" s="335"/>
      <c r="E847" s="335"/>
      <c r="F847" s="335"/>
    </row>
    <row r="848" spans="1:6">
      <c r="A848" s="335"/>
      <c r="B848" s="337" t="s">
        <v>12190</v>
      </c>
      <c r="C848" s="335"/>
      <c r="D848" s="335"/>
      <c r="E848" s="335"/>
      <c r="F848" s="335"/>
    </row>
    <row r="849" spans="1:6">
      <c r="A849" s="335"/>
      <c r="B849" s="337" t="s">
        <v>12191</v>
      </c>
      <c r="C849" s="335"/>
      <c r="D849" s="335"/>
      <c r="E849" s="335"/>
      <c r="F849" s="335"/>
    </row>
    <row r="850" spans="1:6">
      <c r="A850" s="335"/>
      <c r="B850" s="337" t="s">
        <v>12192</v>
      </c>
      <c r="C850" s="335"/>
      <c r="D850" s="335"/>
      <c r="E850" s="335"/>
      <c r="F850" s="335"/>
    </row>
    <row r="851" spans="1:6">
      <c r="A851" s="335"/>
      <c r="B851" s="337" t="s">
        <v>12193</v>
      </c>
      <c r="C851" s="335"/>
      <c r="D851" s="335"/>
      <c r="E851" s="335"/>
      <c r="F851" s="335"/>
    </row>
    <row r="852" spans="1:6">
      <c r="A852" s="335"/>
      <c r="B852" s="337" t="s">
        <v>12194</v>
      </c>
      <c r="C852" s="335"/>
      <c r="D852" s="335"/>
      <c r="E852" s="335"/>
      <c r="F852" s="335"/>
    </row>
    <row r="853" spans="1:6" ht="30">
      <c r="A853" s="338">
        <v>101010</v>
      </c>
      <c r="B853" s="339" t="s">
        <v>9562</v>
      </c>
      <c r="C853" s="340" t="s">
        <v>1162</v>
      </c>
      <c r="D853" s="555">
        <v>18.810000000000002</v>
      </c>
      <c r="E853" s="555">
        <v>2.31</v>
      </c>
      <c r="F853" s="555">
        <v>21.12</v>
      </c>
    </row>
    <row r="854" spans="1:6" ht="30">
      <c r="A854" s="338">
        <v>101009</v>
      </c>
      <c r="B854" s="339" t="s">
        <v>9563</v>
      </c>
      <c r="C854" s="340" t="s">
        <v>1162</v>
      </c>
      <c r="D854" s="555">
        <v>29.86</v>
      </c>
      <c r="E854" s="555">
        <v>3.68</v>
      </c>
      <c r="F854" s="555">
        <v>33.54</v>
      </c>
    </row>
    <row r="855" spans="1:6">
      <c r="A855" s="338">
        <v>101008</v>
      </c>
      <c r="B855" s="339" t="s">
        <v>9564</v>
      </c>
      <c r="C855" s="340" t="s">
        <v>1159</v>
      </c>
      <c r="D855" s="555">
        <v>4.08</v>
      </c>
      <c r="E855" s="555">
        <v>0.34</v>
      </c>
      <c r="F855" s="555">
        <v>4.42</v>
      </c>
    </row>
    <row r="856" spans="1:6">
      <c r="A856" s="338">
        <v>101007</v>
      </c>
      <c r="B856" s="339" t="s">
        <v>9565</v>
      </c>
      <c r="C856" s="340" t="s">
        <v>1159</v>
      </c>
      <c r="D856" s="555">
        <v>4.0600000000000005</v>
      </c>
      <c r="E856" s="555">
        <v>0.43</v>
      </c>
      <c r="F856" s="555">
        <v>4.49</v>
      </c>
    </row>
    <row r="857" spans="1:6">
      <c r="A857" s="338">
        <v>101006</v>
      </c>
      <c r="B857" s="339" t="s">
        <v>9566</v>
      </c>
      <c r="C857" s="340" t="s">
        <v>1159</v>
      </c>
      <c r="D857" s="555">
        <v>15.409999999999998</v>
      </c>
      <c r="E857" s="555">
        <v>1.33</v>
      </c>
      <c r="F857" s="555">
        <v>16.739999999999998</v>
      </c>
    </row>
    <row r="858" spans="1:6">
      <c r="A858" s="338">
        <v>101005</v>
      </c>
      <c r="B858" s="339" t="s">
        <v>9567</v>
      </c>
      <c r="C858" s="340" t="s">
        <v>1159</v>
      </c>
      <c r="D858" s="555">
        <v>13.99</v>
      </c>
      <c r="E858" s="555">
        <v>1.48</v>
      </c>
      <c r="F858" s="555">
        <v>15.47</v>
      </c>
    </row>
    <row r="859" spans="1:6" ht="45">
      <c r="A859" s="338">
        <v>100978</v>
      </c>
      <c r="B859" s="339" t="s">
        <v>9594</v>
      </c>
      <c r="C859" s="340" t="s">
        <v>1159</v>
      </c>
      <c r="D859" s="555">
        <v>4.4799999999999995</v>
      </c>
      <c r="E859" s="555">
        <v>0.65</v>
      </c>
      <c r="F859" s="555">
        <v>5.13</v>
      </c>
    </row>
    <row r="860" spans="1:6" ht="45">
      <c r="A860" s="338">
        <v>100994</v>
      </c>
      <c r="B860" s="339" t="s">
        <v>9578</v>
      </c>
      <c r="C860" s="340" t="s">
        <v>1162</v>
      </c>
      <c r="D860" s="555">
        <v>2.96</v>
      </c>
      <c r="E860" s="555">
        <v>0.44</v>
      </c>
      <c r="F860" s="555">
        <v>3.4</v>
      </c>
    </row>
    <row r="861" spans="1:6" ht="45">
      <c r="A861" s="338">
        <v>100974</v>
      </c>
      <c r="B861" s="339" t="s">
        <v>9608</v>
      </c>
      <c r="C861" s="340" t="s">
        <v>1159</v>
      </c>
      <c r="D861" s="555">
        <v>5.3500000000000005</v>
      </c>
      <c r="E861" s="555">
        <v>0.84</v>
      </c>
      <c r="F861" s="555">
        <v>6.19</v>
      </c>
    </row>
    <row r="862" spans="1:6" ht="45">
      <c r="A862" s="338">
        <v>100990</v>
      </c>
      <c r="B862" s="339" t="s">
        <v>9582</v>
      </c>
      <c r="C862" s="340" t="s">
        <v>1162</v>
      </c>
      <c r="D862" s="555">
        <v>3.57</v>
      </c>
      <c r="E862" s="555">
        <v>0.56000000000000005</v>
      </c>
      <c r="F862" s="555">
        <v>4.13</v>
      </c>
    </row>
    <row r="863" spans="1:6" ht="45">
      <c r="A863" s="338">
        <v>100979</v>
      </c>
      <c r="B863" s="339" t="s">
        <v>9593</v>
      </c>
      <c r="C863" s="340" t="s">
        <v>1159</v>
      </c>
      <c r="D863" s="555">
        <v>5.04</v>
      </c>
      <c r="E863" s="555">
        <v>0.51</v>
      </c>
      <c r="F863" s="555">
        <v>5.55</v>
      </c>
    </row>
    <row r="864" spans="1:6" ht="45">
      <c r="A864" s="338">
        <v>100995</v>
      </c>
      <c r="B864" s="339" t="s">
        <v>9577</v>
      </c>
      <c r="C864" s="340" t="s">
        <v>1162</v>
      </c>
      <c r="D864" s="555">
        <v>3.35</v>
      </c>
      <c r="E864" s="555">
        <v>0.35</v>
      </c>
      <c r="F864" s="555">
        <v>3.7</v>
      </c>
    </row>
    <row r="865" spans="1:6" ht="45">
      <c r="A865" s="338">
        <v>100975</v>
      </c>
      <c r="B865" s="339" t="s">
        <v>9607</v>
      </c>
      <c r="C865" s="340" t="s">
        <v>1159</v>
      </c>
      <c r="D865" s="555">
        <v>6.38</v>
      </c>
      <c r="E865" s="555">
        <v>0.71</v>
      </c>
      <c r="F865" s="555">
        <v>7.09</v>
      </c>
    </row>
    <row r="866" spans="1:6" ht="45">
      <c r="A866" s="338">
        <v>100991</v>
      </c>
      <c r="B866" s="339" t="s">
        <v>9581</v>
      </c>
      <c r="C866" s="340" t="s">
        <v>1162</v>
      </c>
      <c r="D866" s="555">
        <v>4.2600000000000007</v>
      </c>
      <c r="E866" s="555">
        <v>0.47</v>
      </c>
      <c r="F866" s="555">
        <v>4.7300000000000004</v>
      </c>
    </row>
    <row r="867" spans="1:6" ht="45">
      <c r="A867" s="338">
        <v>100980</v>
      </c>
      <c r="B867" s="339" t="s">
        <v>9592</v>
      </c>
      <c r="C867" s="340" t="s">
        <v>1159</v>
      </c>
      <c r="D867" s="555">
        <v>4.8499999999999996</v>
      </c>
      <c r="E867" s="555">
        <v>0.45</v>
      </c>
      <c r="F867" s="555">
        <v>5.3</v>
      </c>
    </row>
    <row r="868" spans="1:6" ht="45">
      <c r="A868" s="338">
        <v>100996</v>
      </c>
      <c r="B868" s="339" t="s">
        <v>9576</v>
      </c>
      <c r="C868" s="340" t="s">
        <v>1162</v>
      </c>
      <c r="D868" s="555">
        <v>3.22</v>
      </c>
      <c r="E868" s="555">
        <v>0.3</v>
      </c>
      <c r="F868" s="555">
        <v>3.52</v>
      </c>
    </row>
    <row r="869" spans="1:6" ht="45">
      <c r="A869" s="338">
        <v>100976</v>
      </c>
      <c r="B869" s="339" t="s">
        <v>9596</v>
      </c>
      <c r="C869" s="340" t="s">
        <v>1159</v>
      </c>
      <c r="D869" s="555">
        <v>6.37</v>
      </c>
      <c r="E869" s="555">
        <v>0.63</v>
      </c>
      <c r="F869" s="555">
        <v>7</v>
      </c>
    </row>
    <row r="870" spans="1:6" ht="45">
      <c r="A870" s="338">
        <v>100992</v>
      </c>
      <c r="B870" s="339" t="s">
        <v>9580</v>
      </c>
      <c r="C870" s="340" t="s">
        <v>1162</v>
      </c>
      <c r="D870" s="555">
        <v>4.25</v>
      </c>
      <c r="E870" s="555">
        <v>0.43</v>
      </c>
      <c r="F870" s="555">
        <v>4.68</v>
      </c>
    </row>
    <row r="871" spans="1:6" ht="45">
      <c r="A871" s="338">
        <v>100977</v>
      </c>
      <c r="B871" s="339" t="s">
        <v>9595</v>
      </c>
      <c r="C871" s="340" t="s">
        <v>1159</v>
      </c>
      <c r="D871" s="555">
        <v>5.3900000000000006</v>
      </c>
      <c r="E871" s="555">
        <v>0.94</v>
      </c>
      <c r="F871" s="555">
        <v>6.33</v>
      </c>
    </row>
    <row r="872" spans="1:6" ht="45">
      <c r="A872" s="338">
        <v>100993</v>
      </c>
      <c r="B872" s="339" t="s">
        <v>9579</v>
      </c>
      <c r="C872" s="340" t="s">
        <v>1162</v>
      </c>
      <c r="D872" s="555">
        <v>3.5799999999999996</v>
      </c>
      <c r="E872" s="555">
        <v>0.64</v>
      </c>
      <c r="F872" s="555">
        <v>4.22</v>
      </c>
    </row>
    <row r="873" spans="1:6" ht="45">
      <c r="A873" s="338">
        <v>100973</v>
      </c>
      <c r="B873" s="339" t="s">
        <v>9609</v>
      </c>
      <c r="C873" s="340" t="s">
        <v>1159</v>
      </c>
      <c r="D873" s="555">
        <v>6.06</v>
      </c>
      <c r="E873" s="555">
        <v>1.1100000000000001</v>
      </c>
      <c r="F873" s="555">
        <v>7.17</v>
      </c>
    </row>
    <row r="874" spans="1:6" ht="45">
      <c r="A874" s="338">
        <v>100989</v>
      </c>
      <c r="B874" s="339" t="s">
        <v>9583</v>
      </c>
      <c r="C874" s="340" t="s">
        <v>1162</v>
      </c>
      <c r="D874" s="555">
        <v>4.05</v>
      </c>
      <c r="E874" s="555">
        <v>0.74</v>
      </c>
      <c r="F874" s="555">
        <v>4.79</v>
      </c>
    </row>
    <row r="875" spans="1:6" ht="45">
      <c r="A875" s="338">
        <v>100982</v>
      </c>
      <c r="B875" s="339" t="s">
        <v>9590</v>
      </c>
      <c r="C875" s="340" t="s">
        <v>1159</v>
      </c>
      <c r="D875" s="555">
        <v>5.84</v>
      </c>
      <c r="E875" s="555">
        <v>0.86</v>
      </c>
      <c r="F875" s="555">
        <v>6.7</v>
      </c>
    </row>
    <row r="876" spans="1:6" ht="45">
      <c r="A876" s="338">
        <v>100998</v>
      </c>
      <c r="B876" s="339" t="s">
        <v>9574</v>
      </c>
      <c r="C876" s="340" t="s">
        <v>1162</v>
      </c>
      <c r="D876" s="555">
        <v>3.9</v>
      </c>
      <c r="E876" s="555">
        <v>0.56999999999999995</v>
      </c>
      <c r="F876" s="555">
        <v>4.47</v>
      </c>
    </row>
    <row r="877" spans="1:6" ht="45">
      <c r="A877" s="338">
        <v>100983</v>
      </c>
      <c r="B877" s="339" t="s">
        <v>9589</v>
      </c>
      <c r="C877" s="340" t="s">
        <v>1159</v>
      </c>
      <c r="D877" s="555">
        <v>6.83</v>
      </c>
      <c r="E877" s="555">
        <v>0.73</v>
      </c>
      <c r="F877" s="555">
        <v>7.56</v>
      </c>
    </row>
    <row r="878" spans="1:6" ht="45">
      <c r="A878" s="338">
        <v>100999</v>
      </c>
      <c r="B878" s="339" t="s">
        <v>9573</v>
      </c>
      <c r="C878" s="340" t="s">
        <v>1162</v>
      </c>
      <c r="D878" s="555">
        <v>4.57</v>
      </c>
      <c r="E878" s="555">
        <v>0.47</v>
      </c>
      <c r="F878" s="555">
        <v>5.04</v>
      </c>
    </row>
    <row r="879" spans="1:6" ht="45">
      <c r="A879" s="338">
        <v>100984</v>
      </c>
      <c r="B879" s="339" t="s">
        <v>9588</v>
      </c>
      <c r="C879" s="340" t="s">
        <v>1159</v>
      </c>
      <c r="D879" s="555">
        <v>6.8</v>
      </c>
      <c r="E879" s="555">
        <v>0.65</v>
      </c>
      <c r="F879" s="555">
        <v>7.45</v>
      </c>
    </row>
    <row r="880" spans="1:6" ht="45">
      <c r="A880" s="338">
        <v>101000</v>
      </c>
      <c r="B880" s="339" t="s">
        <v>9572</v>
      </c>
      <c r="C880" s="340" t="s">
        <v>1162</v>
      </c>
      <c r="D880" s="555">
        <v>4.5299999999999994</v>
      </c>
      <c r="E880" s="555">
        <v>0.44</v>
      </c>
      <c r="F880" s="555">
        <v>4.97</v>
      </c>
    </row>
    <row r="881" spans="1:6" ht="45">
      <c r="A881" s="338">
        <v>100981</v>
      </c>
      <c r="B881" s="339" t="s">
        <v>9591</v>
      </c>
      <c r="C881" s="340" t="s">
        <v>1159</v>
      </c>
      <c r="D881" s="555">
        <v>6.63</v>
      </c>
      <c r="E881" s="555">
        <v>1.1399999999999999</v>
      </c>
      <c r="F881" s="555">
        <v>7.77</v>
      </c>
    </row>
    <row r="882" spans="1:6" ht="45">
      <c r="A882" s="338">
        <v>100997</v>
      </c>
      <c r="B882" s="339" t="s">
        <v>9575</v>
      </c>
      <c r="C882" s="340" t="s">
        <v>1162</v>
      </c>
      <c r="D882" s="555">
        <v>4.4300000000000006</v>
      </c>
      <c r="E882" s="555">
        <v>0.76</v>
      </c>
      <c r="F882" s="555">
        <v>5.19</v>
      </c>
    </row>
    <row r="883" spans="1:6" ht="30">
      <c r="A883" s="338">
        <v>100986</v>
      </c>
      <c r="B883" s="339" t="s">
        <v>9586</v>
      </c>
      <c r="C883" s="340" t="s">
        <v>1159</v>
      </c>
      <c r="D883" s="555">
        <v>5.3699999999999992</v>
      </c>
      <c r="E883" s="555">
        <v>0.69</v>
      </c>
      <c r="F883" s="555">
        <v>6.06</v>
      </c>
    </row>
    <row r="884" spans="1:6">
      <c r="A884" s="338">
        <v>101002</v>
      </c>
      <c r="B884" s="339" t="s">
        <v>9570</v>
      </c>
      <c r="C884" s="340" t="s">
        <v>1162</v>
      </c>
      <c r="D884" s="555">
        <v>3.5700000000000003</v>
      </c>
      <c r="E884" s="555">
        <v>0.46</v>
      </c>
      <c r="F884" s="555">
        <v>4.03</v>
      </c>
    </row>
    <row r="885" spans="1:6" ht="30">
      <c r="A885" s="338">
        <v>100987</v>
      </c>
      <c r="B885" s="339" t="s">
        <v>9585</v>
      </c>
      <c r="C885" s="340" t="s">
        <v>1159</v>
      </c>
      <c r="D885" s="555">
        <v>7.7600000000000007</v>
      </c>
      <c r="E885" s="555">
        <v>0.62</v>
      </c>
      <c r="F885" s="555">
        <v>8.3800000000000008</v>
      </c>
    </row>
    <row r="886" spans="1:6">
      <c r="A886" s="338">
        <v>101003</v>
      </c>
      <c r="B886" s="339" t="s">
        <v>9569</v>
      </c>
      <c r="C886" s="340" t="s">
        <v>1162</v>
      </c>
      <c r="D886" s="555">
        <v>5.16</v>
      </c>
      <c r="E886" s="555">
        <v>0.41</v>
      </c>
      <c r="F886" s="555">
        <v>5.57</v>
      </c>
    </row>
    <row r="887" spans="1:6" ht="30">
      <c r="A887" s="338">
        <v>100988</v>
      </c>
      <c r="B887" s="339" t="s">
        <v>9584</v>
      </c>
      <c r="C887" s="340" t="s">
        <v>1159</v>
      </c>
      <c r="D887" s="555">
        <v>8.370000000000001</v>
      </c>
      <c r="E887" s="555">
        <v>0.6</v>
      </c>
      <c r="F887" s="555">
        <v>8.9700000000000006</v>
      </c>
    </row>
    <row r="888" spans="1:6">
      <c r="A888" s="338">
        <v>101004</v>
      </c>
      <c r="B888" s="339" t="s">
        <v>9568</v>
      </c>
      <c r="C888" s="340" t="s">
        <v>1162</v>
      </c>
      <c r="D888" s="555">
        <v>5.5699999999999994</v>
      </c>
      <c r="E888" s="555">
        <v>0.4</v>
      </c>
      <c r="F888" s="555">
        <v>5.97</v>
      </c>
    </row>
    <row r="889" spans="1:6">
      <c r="A889" s="338">
        <v>100985</v>
      </c>
      <c r="B889" s="339" t="s">
        <v>9587</v>
      </c>
      <c r="C889" s="340" t="s">
        <v>1159</v>
      </c>
      <c r="D889" s="555">
        <v>5.09</v>
      </c>
      <c r="E889" s="555">
        <v>0.81</v>
      </c>
      <c r="F889" s="555">
        <v>5.9</v>
      </c>
    </row>
    <row r="890" spans="1:6">
      <c r="A890" s="338">
        <v>101001</v>
      </c>
      <c r="B890" s="339" t="s">
        <v>9571</v>
      </c>
      <c r="C890" s="340" t="s">
        <v>1162</v>
      </c>
      <c r="D890" s="555">
        <v>3.39</v>
      </c>
      <c r="E890" s="555">
        <v>0.54</v>
      </c>
      <c r="F890" s="555">
        <v>3.93</v>
      </c>
    </row>
    <row r="891" spans="1:6">
      <c r="A891" s="335"/>
      <c r="B891" s="337" t="s">
        <v>12195</v>
      </c>
      <c r="C891" s="335"/>
      <c r="D891" s="335"/>
      <c r="E891" s="335"/>
      <c r="F891" s="335"/>
    </row>
    <row r="892" spans="1:6">
      <c r="A892" s="335"/>
      <c r="B892" s="336" t="s">
        <v>103</v>
      </c>
      <c r="C892" s="335"/>
      <c r="D892" s="335"/>
      <c r="E892" s="335"/>
      <c r="F892" s="335"/>
    </row>
    <row r="893" spans="1:6" ht="30">
      <c r="A893" s="338">
        <v>95967</v>
      </c>
      <c r="B893" s="339" t="s">
        <v>4523</v>
      </c>
      <c r="C893" s="340" t="s">
        <v>1240</v>
      </c>
      <c r="D893" s="555">
        <v>3.5900000000000034</v>
      </c>
      <c r="E893" s="555">
        <v>121.33</v>
      </c>
      <c r="F893" s="555">
        <v>124.92</v>
      </c>
    </row>
    <row r="894" spans="1:6">
      <c r="A894" s="338">
        <v>95582</v>
      </c>
      <c r="B894" s="339" t="s">
        <v>12196</v>
      </c>
      <c r="C894" s="340" t="s">
        <v>1160</v>
      </c>
      <c r="D894" s="555">
        <v>12.85</v>
      </c>
      <c r="E894" s="555">
        <v>0.16</v>
      </c>
      <c r="F894" s="555">
        <v>13.01</v>
      </c>
    </row>
    <row r="895" spans="1:6">
      <c r="A895" s="335"/>
      <c r="B895" s="337" t="s">
        <v>1245</v>
      </c>
      <c r="C895" s="335"/>
      <c r="D895" s="335"/>
      <c r="E895" s="335"/>
      <c r="F895" s="335"/>
    </row>
    <row r="896" spans="1:6" ht="30">
      <c r="A896" s="338">
        <v>101173</v>
      </c>
      <c r="B896" s="339" t="s">
        <v>11344</v>
      </c>
      <c r="C896" s="340" t="s">
        <v>1163</v>
      </c>
      <c r="D896" s="555">
        <v>35.72</v>
      </c>
      <c r="E896" s="555">
        <v>20.23</v>
      </c>
      <c r="F896" s="555">
        <v>55.95</v>
      </c>
    </row>
    <row r="897" spans="1:6" ht="30">
      <c r="A897" s="338">
        <v>101174</v>
      </c>
      <c r="B897" s="339" t="s">
        <v>11343</v>
      </c>
      <c r="C897" s="340" t="s">
        <v>1163</v>
      </c>
      <c r="D897" s="555">
        <v>45.839999999999996</v>
      </c>
      <c r="E897" s="555">
        <v>31.29</v>
      </c>
      <c r="F897" s="555">
        <v>77.13</v>
      </c>
    </row>
    <row r="898" spans="1:6" ht="30">
      <c r="A898" s="338">
        <v>101175</v>
      </c>
      <c r="B898" s="339" t="s">
        <v>11342</v>
      </c>
      <c r="C898" s="340" t="s">
        <v>1163</v>
      </c>
      <c r="D898" s="555">
        <v>62.639999999999993</v>
      </c>
      <c r="E898" s="555">
        <v>42.49</v>
      </c>
      <c r="F898" s="555">
        <v>105.13</v>
      </c>
    </row>
    <row r="899" spans="1:6" ht="30">
      <c r="A899" s="338">
        <v>101176</v>
      </c>
      <c r="B899" s="339" t="s">
        <v>11341</v>
      </c>
      <c r="C899" s="340" t="s">
        <v>1163</v>
      </c>
      <c r="D899" s="555">
        <v>89.12</v>
      </c>
      <c r="E899" s="555">
        <v>46.63</v>
      </c>
      <c r="F899" s="555">
        <v>135.75</v>
      </c>
    </row>
    <row r="900" spans="1:6">
      <c r="A900" s="335"/>
      <c r="B900" s="337" t="s">
        <v>12197</v>
      </c>
      <c r="C900" s="335"/>
      <c r="D900" s="335"/>
      <c r="E900" s="335"/>
      <c r="F900" s="335"/>
    </row>
    <row r="901" spans="1:6">
      <c r="A901" s="335"/>
      <c r="B901" s="337" t="s">
        <v>1246</v>
      </c>
      <c r="C901" s="335"/>
      <c r="D901" s="335"/>
      <c r="E901" s="335"/>
      <c r="F901" s="335"/>
    </row>
    <row r="902" spans="1:6" ht="45">
      <c r="A902" s="338">
        <v>100652</v>
      </c>
      <c r="B902" s="339" t="s">
        <v>11361</v>
      </c>
      <c r="C902" s="340" t="s">
        <v>1163</v>
      </c>
      <c r="D902" s="555">
        <v>194.83</v>
      </c>
      <c r="E902" s="555">
        <v>13.19</v>
      </c>
      <c r="F902" s="555">
        <v>208.02</v>
      </c>
    </row>
    <row r="903" spans="1:6" ht="45">
      <c r="A903" s="338">
        <v>100651</v>
      </c>
      <c r="B903" s="339" t="s">
        <v>11362</v>
      </c>
      <c r="C903" s="340" t="s">
        <v>1163</v>
      </c>
      <c r="D903" s="555">
        <v>105.28</v>
      </c>
      <c r="E903" s="555">
        <v>10.06</v>
      </c>
      <c r="F903" s="555">
        <v>115.34</v>
      </c>
    </row>
    <row r="904" spans="1:6" ht="45">
      <c r="A904" s="338">
        <v>100653</v>
      </c>
      <c r="B904" s="339" t="s">
        <v>11360</v>
      </c>
      <c r="C904" s="340" t="s">
        <v>1163</v>
      </c>
      <c r="D904" s="555">
        <v>321.45999999999998</v>
      </c>
      <c r="E904" s="555">
        <v>16.5</v>
      </c>
      <c r="F904" s="555">
        <v>337.96</v>
      </c>
    </row>
    <row r="905" spans="1:6" ht="45">
      <c r="A905" s="338">
        <v>100654</v>
      </c>
      <c r="B905" s="339" t="s">
        <v>11359</v>
      </c>
      <c r="C905" s="340" t="s">
        <v>1163</v>
      </c>
      <c r="D905" s="555">
        <v>449.33</v>
      </c>
      <c r="E905" s="555">
        <v>19.350000000000001</v>
      </c>
      <c r="F905" s="555">
        <v>468.68</v>
      </c>
    </row>
    <row r="906" spans="1:6" ht="45">
      <c r="A906" s="338">
        <v>100655</v>
      </c>
      <c r="B906" s="339" t="s">
        <v>11358</v>
      </c>
      <c r="C906" s="340" t="s">
        <v>1163</v>
      </c>
      <c r="D906" s="555">
        <v>518.19000000000005</v>
      </c>
      <c r="E906" s="555">
        <v>16.63</v>
      </c>
      <c r="F906" s="555">
        <v>534.82000000000005</v>
      </c>
    </row>
    <row r="907" spans="1:6">
      <c r="A907" s="335"/>
      <c r="B907" s="337" t="s">
        <v>12198</v>
      </c>
      <c r="C907" s="335"/>
      <c r="D907" s="335"/>
      <c r="E907" s="335"/>
      <c r="F907" s="335"/>
    </row>
    <row r="908" spans="1:6">
      <c r="A908" s="335"/>
      <c r="B908" s="337" t="s">
        <v>12199</v>
      </c>
      <c r="C908" s="335"/>
      <c r="D908" s="335"/>
      <c r="E908" s="335"/>
      <c r="F908" s="335"/>
    </row>
    <row r="909" spans="1:6">
      <c r="A909" s="335"/>
      <c r="B909" s="337" t="s">
        <v>573</v>
      </c>
      <c r="C909" s="335"/>
      <c r="D909" s="335"/>
      <c r="E909" s="335"/>
      <c r="F909" s="335"/>
    </row>
    <row r="910" spans="1:6" ht="45">
      <c r="A910" s="338">
        <v>100899</v>
      </c>
      <c r="B910" s="339" t="s">
        <v>11346</v>
      </c>
      <c r="C910" s="340" t="s">
        <v>1163</v>
      </c>
      <c r="D910" s="555">
        <v>52.879999999999995</v>
      </c>
      <c r="E910" s="555">
        <v>20.76</v>
      </c>
      <c r="F910" s="555">
        <v>73.64</v>
      </c>
    </row>
    <row r="911" spans="1:6" ht="45">
      <c r="A911" s="338">
        <v>100896</v>
      </c>
      <c r="B911" s="339" t="s">
        <v>11349</v>
      </c>
      <c r="C911" s="340" t="s">
        <v>1163</v>
      </c>
      <c r="D911" s="555">
        <v>45.489999999999995</v>
      </c>
      <c r="E911" s="555">
        <v>5.27</v>
      </c>
      <c r="F911" s="555">
        <v>50.76</v>
      </c>
    </row>
    <row r="912" spans="1:6" ht="45">
      <c r="A912" s="338">
        <v>100897</v>
      </c>
      <c r="B912" s="339" t="s">
        <v>11348</v>
      </c>
      <c r="C912" s="340" t="s">
        <v>1163</v>
      </c>
      <c r="D912" s="555">
        <v>87.13</v>
      </c>
      <c r="E912" s="555">
        <v>6.61</v>
      </c>
      <c r="F912" s="555">
        <v>93.74</v>
      </c>
    </row>
    <row r="913" spans="1:6" ht="45">
      <c r="A913" s="338">
        <v>100900</v>
      </c>
      <c r="B913" s="339" t="s">
        <v>11345</v>
      </c>
      <c r="C913" s="340" t="s">
        <v>1163</v>
      </c>
      <c r="D913" s="555">
        <v>187.23999999999998</v>
      </c>
      <c r="E913" s="555">
        <v>10.93</v>
      </c>
      <c r="F913" s="555">
        <v>198.17</v>
      </c>
    </row>
    <row r="914" spans="1:6" ht="45">
      <c r="A914" s="338">
        <v>100898</v>
      </c>
      <c r="B914" s="339" t="s">
        <v>11347</v>
      </c>
      <c r="C914" s="340" t="s">
        <v>1163</v>
      </c>
      <c r="D914" s="555">
        <v>166.07999999999998</v>
      </c>
      <c r="E914" s="555">
        <v>8.11</v>
      </c>
      <c r="F914" s="555">
        <v>174.19</v>
      </c>
    </row>
    <row r="915" spans="1:6">
      <c r="A915" s="335"/>
      <c r="B915" s="337" t="s">
        <v>104</v>
      </c>
      <c r="C915" s="335"/>
      <c r="D915" s="335"/>
      <c r="E915" s="335"/>
      <c r="F915" s="335"/>
    </row>
    <row r="916" spans="1:6" ht="30">
      <c r="A916" s="338">
        <v>100658</v>
      </c>
      <c r="B916" s="339" t="s">
        <v>11355</v>
      </c>
      <c r="C916" s="340" t="s">
        <v>1163</v>
      </c>
      <c r="D916" s="555">
        <v>190.33</v>
      </c>
      <c r="E916" s="555">
        <v>14.63</v>
      </c>
      <c r="F916" s="555">
        <v>204.96</v>
      </c>
    </row>
    <row r="917" spans="1:6" ht="30">
      <c r="A917" s="338">
        <v>100657</v>
      </c>
      <c r="B917" s="339" t="s">
        <v>11356</v>
      </c>
      <c r="C917" s="340" t="s">
        <v>1163</v>
      </c>
      <c r="D917" s="555">
        <v>81.580000000000013</v>
      </c>
      <c r="E917" s="555">
        <v>10.79</v>
      </c>
      <c r="F917" s="555">
        <v>92.37</v>
      </c>
    </row>
    <row r="918" spans="1:6" ht="30">
      <c r="A918" s="338">
        <v>100656</v>
      </c>
      <c r="B918" s="339" t="s">
        <v>11357</v>
      </c>
      <c r="C918" s="340" t="s">
        <v>1163</v>
      </c>
      <c r="D918" s="555">
        <v>62.6</v>
      </c>
      <c r="E918" s="555">
        <v>10.24</v>
      </c>
      <c r="F918" s="555">
        <v>72.84</v>
      </c>
    </row>
    <row r="919" spans="1:6">
      <c r="A919" s="335"/>
      <c r="B919" s="337" t="s">
        <v>12200</v>
      </c>
      <c r="C919" s="335"/>
      <c r="D919" s="335"/>
      <c r="E919" s="335"/>
      <c r="F919" s="335"/>
    </row>
    <row r="920" spans="1:6" ht="30">
      <c r="A920" s="338">
        <v>100892</v>
      </c>
      <c r="B920" s="339" t="s">
        <v>11352</v>
      </c>
      <c r="C920" s="340" t="s">
        <v>1160</v>
      </c>
      <c r="D920" s="555">
        <v>19.560000000000002</v>
      </c>
      <c r="E920" s="555">
        <v>0.49</v>
      </c>
      <c r="F920" s="555">
        <v>20.05</v>
      </c>
    </row>
    <row r="921" spans="1:6" ht="30">
      <c r="A921" s="338">
        <v>100893</v>
      </c>
      <c r="B921" s="339" t="s">
        <v>11351</v>
      </c>
      <c r="C921" s="340" t="s">
        <v>1160</v>
      </c>
      <c r="D921" s="555">
        <v>19.43</v>
      </c>
      <c r="E921" s="555">
        <v>0.43</v>
      </c>
      <c r="F921" s="555">
        <v>19.86</v>
      </c>
    </row>
    <row r="922" spans="1:6" ht="30">
      <c r="A922" s="338">
        <v>100894</v>
      </c>
      <c r="B922" s="339" t="s">
        <v>11350</v>
      </c>
      <c r="C922" s="340" t="s">
        <v>1160</v>
      </c>
      <c r="D922" s="555">
        <v>19.41</v>
      </c>
      <c r="E922" s="555">
        <v>0.36</v>
      </c>
      <c r="F922" s="555">
        <v>19.77</v>
      </c>
    </row>
    <row r="923" spans="1:6" ht="30">
      <c r="A923" s="338">
        <v>100889</v>
      </c>
      <c r="B923" s="339" t="s">
        <v>11354</v>
      </c>
      <c r="C923" s="340" t="s">
        <v>1160</v>
      </c>
      <c r="D923" s="555">
        <v>21.040000000000003</v>
      </c>
      <c r="E923" s="555">
        <v>0.31</v>
      </c>
      <c r="F923" s="555">
        <v>21.35</v>
      </c>
    </row>
    <row r="924" spans="1:6" ht="30">
      <c r="A924" s="338">
        <v>100890</v>
      </c>
      <c r="B924" s="339" t="s">
        <v>11353</v>
      </c>
      <c r="C924" s="340" t="s">
        <v>1160</v>
      </c>
      <c r="D924" s="555">
        <v>20.970000000000002</v>
      </c>
      <c r="E924" s="555">
        <v>0.24</v>
      </c>
      <c r="F924" s="555">
        <v>21.21</v>
      </c>
    </row>
    <row r="925" spans="1:6">
      <c r="A925" s="335"/>
      <c r="B925" s="337" t="s">
        <v>12201</v>
      </c>
      <c r="C925" s="335"/>
      <c r="D925" s="335"/>
      <c r="E925" s="335"/>
      <c r="F925" s="335"/>
    </row>
    <row r="926" spans="1:6" ht="30">
      <c r="A926" s="338">
        <v>95601</v>
      </c>
      <c r="B926" s="339" t="s">
        <v>12202</v>
      </c>
      <c r="C926" s="340" t="s">
        <v>1161</v>
      </c>
      <c r="D926" s="555">
        <v>4.9700000000000006</v>
      </c>
      <c r="E926" s="555">
        <v>10.37</v>
      </c>
      <c r="F926" s="555">
        <v>15.34</v>
      </c>
    </row>
    <row r="927" spans="1:6" ht="30">
      <c r="A927" s="338">
        <v>95602</v>
      </c>
      <c r="B927" s="339" t="s">
        <v>12203</v>
      </c>
      <c r="C927" s="340" t="s">
        <v>1161</v>
      </c>
      <c r="D927" s="555">
        <v>8</v>
      </c>
      <c r="E927" s="555">
        <v>16.54</v>
      </c>
      <c r="F927" s="555">
        <v>24.54</v>
      </c>
    </row>
    <row r="928" spans="1:6" ht="30">
      <c r="A928" s="338">
        <v>95603</v>
      </c>
      <c r="B928" s="339" t="s">
        <v>12204</v>
      </c>
      <c r="C928" s="340" t="s">
        <v>1161</v>
      </c>
      <c r="D928" s="555">
        <v>13.669999999999998</v>
      </c>
      <c r="E928" s="555">
        <v>28.2</v>
      </c>
      <c r="F928" s="555">
        <v>41.87</v>
      </c>
    </row>
    <row r="929" spans="1:6" ht="30">
      <c r="A929" s="338">
        <v>95604</v>
      </c>
      <c r="B929" s="339" t="s">
        <v>12205</v>
      </c>
      <c r="C929" s="340" t="s">
        <v>1161</v>
      </c>
      <c r="D929" s="555">
        <v>21.269999999999996</v>
      </c>
      <c r="E929" s="555">
        <v>43.72</v>
      </c>
      <c r="F929" s="555">
        <v>64.989999999999995</v>
      </c>
    </row>
    <row r="930" spans="1:6" ht="30">
      <c r="A930" s="338">
        <v>95605</v>
      </c>
      <c r="B930" s="339" t="s">
        <v>12206</v>
      </c>
      <c r="C930" s="340" t="s">
        <v>1161</v>
      </c>
      <c r="D930" s="555">
        <v>39.129999999999995</v>
      </c>
      <c r="E930" s="555">
        <v>80.22</v>
      </c>
      <c r="F930" s="555">
        <v>119.35</v>
      </c>
    </row>
    <row r="931" spans="1:6" ht="30">
      <c r="A931" s="338">
        <v>102521</v>
      </c>
      <c r="B931" s="339" t="s">
        <v>12207</v>
      </c>
      <c r="C931" s="340" t="s">
        <v>1161</v>
      </c>
      <c r="D931" s="555">
        <v>32.269999999999996</v>
      </c>
      <c r="E931" s="555">
        <v>66.19</v>
      </c>
      <c r="F931" s="555">
        <v>98.46</v>
      </c>
    </row>
    <row r="932" spans="1:6" ht="30">
      <c r="A932" s="338">
        <v>102522</v>
      </c>
      <c r="B932" s="339" t="s">
        <v>12208</v>
      </c>
      <c r="C932" s="340" t="s">
        <v>1161</v>
      </c>
      <c r="D932" s="555">
        <v>47.399999999999991</v>
      </c>
      <c r="E932" s="555">
        <v>97.04</v>
      </c>
      <c r="F932" s="555">
        <v>144.44</v>
      </c>
    </row>
    <row r="933" spans="1:6" ht="30">
      <c r="A933" s="338">
        <v>102523</v>
      </c>
      <c r="B933" s="339" t="s">
        <v>12209</v>
      </c>
      <c r="C933" s="340" t="s">
        <v>1161</v>
      </c>
      <c r="D933" s="555">
        <v>62.52000000000001</v>
      </c>
      <c r="E933" s="555">
        <v>127.91</v>
      </c>
      <c r="F933" s="555">
        <v>190.43</v>
      </c>
    </row>
    <row r="934" spans="1:6">
      <c r="A934" s="335"/>
      <c r="B934" s="337" t="s">
        <v>105</v>
      </c>
      <c r="C934" s="335"/>
      <c r="D934" s="335"/>
      <c r="E934" s="335"/>
      <c r="F934" s="335"/>
    </row>
    <row r="935" spans="1:6">
      <c r="A935" s="338">
        <v>95607</v>
      </c>
      <c r="B935" s="339" t="s">
        <v>12210</v>
      </c>
      <c r="C935" s="340" t="s">
        <v>1161</v>
      </c>
      <c r="D935" s="555">
        <v>6.2200000000000006</v>
      </c>
      <c r="E935" s="555">
        <v>7.92</v>
      </c>
      <c r="F935" s="555">
        <v>14.14</v>
      </c>
    </row>
    <row r="936" spans="1:6" ht="30">
      <c r="A936" s="338">
        <v>95608</v>
      </c>
      <c r="B936" s="339" t="s">
        <v>12211</v>
      </c>
      <c r="C936" s="340" t="s">
        <v>1161</v>
      </c>
      <c r="D936" s="555">
        <v>9.07</v>
      </c>
      <c r="E936" s="555">
        <v>11.43</v>
      </c>
      <c r="F936" s="555">
        <v>20.5</v>
      </c>
    </row>
    <row r="937" spans="1:6" ht="30">
      <c r="A937" s="338">
        <v>95609</v>
      </c>
      <c r="B937" s="339" t="s">
        <v>12212</v>
      </c>
      <c r="C937" s="340" t="s">
        <v>1161</v>
      </c>
      <c r="D937" s="555">
        <v>11.510000000000002</v>
      </c>
      <c r="E937" s="555">
        <v>14.5</v>
      </c>
      <c r="F937" s="555">
        <v>26.01</v>
      </c>
    </row>
    <row r="938" spans="1:6">
      <c r="A938" s="335"/>
      <c r="B938" s="337" t="s">
        <v>12213</v>
      </c>
      <c r="C938" s="335"/>
      <c r="D938" s="335"/>
      <c r="E938" s="335"/>
      <c r="F938" s="335"/>
    </row>
    <row r="939" spans="1:6" ht="30">
      <c r="A939" s="338">
        <v>101098</v>
      </c>
      <c r="B939" s="339" t="s">
        <v>11378</v>
      </c>
      <c r="C939" s="340" t="s">
        <v>1159</v>
      </c>
      <c r="D939" s="555">
        <v>639.87999999999988</v>
      </c>
      <c r="E939" s="555">
        <v>308.92</v>
      </c>
      <c r="F939" s="555">
        <v>948.8</v>
      </c>
    </row>
    <row r="940" spans="1:6" ht="45">
      <c r="A940" s="338">
        <v>101106</v>
      </c>
      <c r="B940" s="339" t="s">
        <v>11370</v>
      </c>
      <c r="C940" s="340" t="s">
        <v>1159</v>
      </c>
      <c r="D940" s="555">
        <v>650.43000000000006</v>
      </c>
      <c r="E940" s="555">
        <v>239.39</v>
      </c>
      <c r="F940" s="555">
        <v>889.82</v>
      </c>
    </row>
    <row r="941" spans="1:6" ht="30">
      <c r="A941" s="338">
        <v>101102</v>
      </c>
      <c r="B941" s="339" t="s">
        <v>11374</v>
      </c>
      <c r="C941" s="340" t="s">
        <v>1159</v>
      </c>
      <c r="D941" s="555">
        <v>655.23</v>
      </c>
      <c r="E941" s="555">
        <v>112.93</v>
      </c>
      <c r="F941" s="555">
        <v>768.16</v>
      </c>
    </row>
    <row r="942" spans="1:6" ht="45">
      <c r="A942" s="338">
        <v>101110</v>
      </c>
      <c r="B942" s="339" t="s">
        <v>11366</v>
      </c>
      <c r="C942" s="340" t="s">
        <v>1159</v>
      </c>
      <c r="D942" s="555">
        <v>665.66000000000008</v>
      </c>
      <c r="E942" s="555">
        <v>39.56</v>
      </c>
      <c r="F942" s="555">
        <v>705.22</v>
      </c>
    </row>
    <row r="943" spans="1:6" ht="30">
      <c r="A943" s="338">
        <v>101099</v>
      </c>
      <c r="B943" s="339" t="s">
        <v>11377</v>
      </c>
      <c r="C943" s="340" t="s">
        <v>1159</v>
      </c>
      <c r="D943" s="555">
        <v>597.54999999999995</v>
      </c>
      <c r="E943" s="555">
        <v>269.11</v>
      </c>
      <c r="F943" s="555">
        <v>866.66</v>
      </c>
    </row>
    <row r="944" spans="1:6" ht="45">
      <c r="A944" s="338">
        <v>101107</v>
      </c>
      <c r="B944" s="339" t="s">
        <v>11369</v>
      </c>
      <c r="C944" s="340" t="s">
        <v>1159</v>
      </c>
      <c r="D944" s="555">
        <v>607.86</v>
      </c>
      <c r="E944" s="555">
        <v>202.23</v>
      </c>
      <c r="F944" s="555">
        <v>810.09</v>
      </c>
    </row>
    <row r="945" spans="1:6" ht="30">
      <c r="A945" s="338">
        <v>101103</v>
      </c>
      <c r="B945" s="339" t="s">
        <v>11373</v>
      </c>
      <c r="C945" s="340" t="s">
        <v>1159</v>
      </c>
      <c r="D945" s="555">
        <v>614.04</v>
      </c>
      <c r="E945" s="555">
        <v>105.23</v>
      </c>
      <c r="F945" s="555">
        <v>719.27</v>
      </c>
    </row>
    <row r="946" spans="1:6" ht="45">
      <c r="A946" s="338">
        <v>101111</v>
      </c>
      <c r="B946" s="339" t="s">
        <v>11365</v>
      </c>
      <c r="C946" s="340" t="s">
        <v>1159</v>
      </c>
      <c r="D946" s="555">
        <v>624.24</v>
      </c>
      <c r="E946" s="555">
        <v>35.03</v>
      </c>
      <c r="F946" s="555">
        <v>659.27</v>
      </c>
    </row>
    <row r="947" spans="1:6" ht="30">
      <c r="A947" s="338">
        <v>101096</v>
      </c>
      <c r="B947" s="339" t="s">
        <v>11380</v>
      </c>
      <c r="C947" s="340" t="s">
        <v>1159</v>
      </c>
      <c r="D947" s="555">
        <v>657.63999999999987</v>
      </c>
      <c r="E947" s="555">
        <v>412.21</v>
      </c>
      <c r="F947" s="555">
        <v>1069.8499999999999</v>
      </c>
    </row>
    <row r="948" spans="1:6" ht="45">
      <c r="A948" s="338">
        <v>101104</v>
      </c>
      <c r="B948" s="339" t="s">
        <v>11372</v>
      </c>
      <c r="C948" s="340" t="s">
        <v>1159</v>
      </c>
      <c r="D948" s="555">
        <v>668.29</v>
      </c>
      <c r="E948" s="555">
        <v>339.13</v>
      </c>
      <c r="F948" s="555">
        <v>1007.42</v>
      </c>
    </row>
    <row r="949" spans="1:6" ht="30">
      <c r="A949" s="338">
        <v>101100</v>
      </c>
      <c r="B949" s="339" t="s">
        <v>11376</v>
      </c>
      <c r="C949" s="340" t="s">
        <v>1159</v>
      </c>
      <c r="D949" s="555">
        <v>670.52</v>
      </c>
      <c r="E949" s="555">
        <v>130.53</v>
      </c>
      <c r="F949" s="555">
        <v>801.05</v>
      </c>
    </row>
    <row r="950" spans="1:6" ht="45">
      <c r="A950" s="338">
        <v>101108</v>
      </c>
      <c r="B950" s="339" t="s">
        <v>11368</v>
      </c>
      <c r="C950" s="340" t="s">
        <v>1159</v>
      </c>
      <c r="D950" s="555">
        <v>681.02</v>
      </c>
      <c r="E950" s="555">
        <v>52.85</v>
      </c>
      <c r="F950" s="555">
        <v>733.87</v>
      </c>
    </row>
    <row r="951" spans="1:6" ht="30">
      <c r="A951" s="338">
        <v>101097</v>
      </c>
      <c r="B951" s="339" t="s">
        <v>11379</v>
      </c>
      <c r="C951" s="340" t="s">
        <v>1159</v>
      </c>
      <c r="D951" s="555">
        <v>646.05999999999995</v>
      </c>
      <c r="E951" s="555">
        <v>369.12</v>
      </c>
      <c r="F951" s="555">
        <v>1015.18</v>
      </c>
    </row>
    <row r="952" spans="1:6" ht="45">
      <c r="A952" s="338">
        <v>101105</v>
      </c>
      <c r="B952" s="339" t="s">
        <v>11371</v>
      </c>
      <c r="C952" s="340" t="s">
        <v>1159</v>
      </c>
      <c r="D952" s="555">
        <v>656.61</v>
      </c>
      <c r="E952" s="555">
        <v>297.36</v>
      </c>
      <c r="F952" s="555">
        <v>953.97</v>
      </c>
    </row>
    <row r="953" spans="1:6" ht="30">
      <c r="A953" s="338">
        <v>101101</v>
      </c>
      <c r="B953" s="339" t="s">
        <v>11375</v>
      </c>
      <c r="C953" s="340" t="s">
        <v>1159</v>
      </c>
      <c r="D953" s="555">
        <v>659.73</v>
      </c>
      <c r="E953" s="555">
        <v>123.67</v>
      </c>
      <c r="F953" s="555">
        <v>783.4</v>
      </c>
    </row>
    <row r="954" spans="1:6" ht="45">
      <c r="A954" s="338">
        <v>101109</v>
      </c>
      <c r="B954" s="339" t="s">
        <v>11367</v>
      </c>
      <c r="C954" s="340" t="s">
        <v>1159</v>
      </c>
      <c r="D954" s="555">
        <v>670.17000000000007</v>
      </c>
      <c r="E954" s="555">
        <v>47.53</v>
      </c>
      <c r="F954" s="555">
        <v>717.7</v>
      </c>
    </row>
    <row r="955" spans="1:6" ht="30">
      <c r="A955" s="338">
        <v>101112</v>
      </c>
      <c r="B955" s="339" t="s">
        <v>11364</v>
      </c>
      <c r="C955" s="340" t="s">
        <v>1159</v>
      </c>
      <c r="D955" s="555">
        <v>474.4</v>
      </c>
      <c r="E955" s="555">
        <v>250.16</v>
      </c>
      <c r="F955" s="555">
        <v>724.56</v>
      </c>
    </row>
    <row r="956" spans="1:6" ht="30">
      <c r="A956" s="338">
        <v>101113</v>
      </c>
      <c r="B956" s="339" t="s">
        <v>11363</v>
      </c>
      <c r="C956" s="340" t="s">
        <v>1159</v>
      </c>
      <c r="D956" s="555">
        <v>486.44000000000005</v>
      </c>
      <c r="E956" s="555">
        <v>178.88</v>
      </c>
      <c r="F956" s="555">
        <v>665.32</v>
      </c>
    </row>
    <row r="957" spans="1:6">
      <c r="A957" s="335"/>
      <c r="B957" s="337" t="s">
        <v>106</v>
      </c>
      <c r="C957" s="335"/>
      <c r="D957" s="335"/>
      <c r="E957" s="335"/>
      <c r="F957" s="335"/>
    </row>
    <row r="958" spans="1:6">
      <c r="A958" s="335"/>
      <c r="B958" s="336" t="s">
        <v>12214</v>
      </c>
      <c r="C958" s="335"/>
      <c r="D958" s="335"/>
      <c r="E958" s="335"/>
      <c r="F958" s="335"/>
    </row>
    <row r="959" spans="1:6">
      <c r="A959" s="335"/>
      <c r="B959" s="337" t="s">
        <v>12215</v>
      </c>
      <c r="C959" s="335"/>
      <c r="D959" s="335"/>
      <c r="E959" s="335"/>
      <c r="F959" s="335"/>
    </row>
    <row r="960" spans="1:6" ht="30">
      <c r="A960" s="338">
        <v>97086</v>
      </c>
      <c r="B960" s="339" t="s">
        <v>12216</v>
      </c>
      <c r="C960" s="340" t="s">
        <v>1164</v>
      </c>
      <c r="D960" s="555">
        <v>63.759999999999991</v>
      </c>
      <c r="E960" s="555">
        <v>65.180000000000007</v>
      </c>
      <c r="F960" s="555">
        <v>128.94</v>
      </c>
    </row>
    <row r="961" spans="1:6" ht="30">
      <c r="A961" s="338">
        <v>96528</v>
      </c>
      <c r="B961" s="339" t="s">
        <v>4356</v>
      </c>
      <c r="C961" s="340" t="s">
        <v>1164</v>
      </c>
      <c r="D961" s="555">
        <v>180.57</v>
      </c>
      <c r="E961" s="555">
        <v>46.65</v>
      </c>
      <c r="F961" s="555">
        <v>227.22</v>
      </c>
    </row>
    <row r="962" spans="1:6" ht="30">
      <c r="A962" s="338">
        <v>96531</v>
      </c>
      <c r="B962" s="339" t="s">
        <v>3677</v>
      </c>
      <c r="C962" s="340" t="s">
        <v>1164</v>
      </c>
      <c r="D962" s="555">
        <v>100.06</v>
      </c>
      <c r="E962" s="555">
        <v>39.409999999999997</v>
      </c>
      <c r="F962" s="555">
        <v>139.47</v>
      </c>
    </row>
    <row r="963" spans="1:6" ht="30">
      <c r="A963" s="338">
        <v>96534</v>
      </c>
      <c r="B963" s="339" t="s">
        <v>3680</v>
      </c>
      <c r="C963" s="340" t="s">
        <v>1164</v>
      </c>
      <c r="D963" s="555">
        <v>58.109999999999992</v>
      </c>
      <c r="E963" s="555">
        <v>35.6</v>
      </c>
      <c r="F963" s="555">
        <v>93.71</v>
      </c>
    </row>
    <row r="964" spans="1:6" ht="30">
      <c r="A964" s="338">
        <v>96537</v>
      </c>
      <c r="B964" s="339" t="s">
        <v>3683</v>
      </c>
      <c r="C964" s="340" t="s">
        <v>1164</v>
      </c>
      <c r="D964" s="555">
        <v>118.6</v>
      </c>
      <c r="E964" s="555">
        <v>64.94</v>
      </c>
      <c r="F964" s="555">
        <v>183.54</v>
      </c>
    </row>
    <row r="965" spans="1:6" ht="30">
      <c r="A965" s="338">
        <v>96540</v>
      </c>
      <c r="B965" s="339" t="s">
        <v>3686</v>
      </c>
      <c r="C965" s="340" t="s">
        <v>1164</v>
      </c>
      <c r="D965" s="555">
        <v>71.19</v>
      </c>
      <c r="E965" s="555">
        <v>55.68</v>
      </c>
      <c r="F965" s="555">
        <v>126.87</v>
      </c>
    </row>
    <row r="966" spans="1:6" ht="30">
      <c r="A966" s="338">
        <v>96529</v>
      </c>
      <c r="B966" s="339" t="s">
        <v>3675</v>
      </c>
      <c r="C966" s="340" t="s">
        <v>1164</v>
      </c>
      <c r="D966" s="555">
        <v>249.99999999999997</v>
      </c>
      <c r="E966" s="555">
        <v>110.4</v>
      </c>
      <c r="F966" s="555">
        <v>360.4</v>
      </c>
    </row>
    <row r="967" spans="1:6" ht="30">
      <c r="A967" s="338">
        <v>96532</v>
      </c>
      <c r="B967" s="339" t="s">
        <v>3678</v>
      </c>
      <c r="C967" s="340" t="s">
        <v>1164</v>
      </c>
      <c r="D967" s="555">
        <v>139.87</v>
      </c>
      <c r="E967" s="555">
        <v>83.72</v>
      </c>
      <c r="F967" s="555">
        <v>223.59</v>
      </c>
    </row>
    <row r="968" spans="1:6" ht="30">
      <c r="A968" s="338">
        <v>96535</v>
      </c>
      <c r="B968" s="339" t="s">
        <v>3681</v>
      </c>
      <c r="C968" s="340" t="s">
        <v>1164</v>
      </c>
      <c r="D968" s="555">
        <v>82.550000000000011</v>
      </c>
      <c r="E968" s="555">
        <v>69.819999999999993</v>
      </c>
      <c r="F968" s="555">
        <v>152.37</v>
      </c>
    </row>
    <row r="969" spans="1:6" ht="30">
      <c r="A969" s="338">
        <v>96538</v>
      </c>
      <c r="B969" s="339" t="s">
        <v>3684</v>
      </c>
      <c r="C969" s="340" t="s">
        <v>1164</v>
      </c>
      <c r="D969" s="555">
        <v>121.95000000000002</v>
      </c>
      <c r="E969" s="555">
        <v>119.35</v>
      </c>
      <c r="F969" s="555">
        <v>241.3</v>
      </c>
    </row>
    <row r="970" spans="1:6" ht="30">
      <c r="A970" s="338">
        <v>96541</v>
      </c>
      <c r="B970" s="339" t="s">
        <v>3687</v>
      </c>
      <c r="C970" s="340" t="s">
        <v>1164</v>
      </c>
      <c r="D970" s="555">
        <v>77.02000000000001</v>
      </c>
      <c r="E970" s="555">
        <v>95.56</v>
      </c>
      <c r="F970" s="555">
        <v>172.58</v>
      </c>
    </row>
    <row r="971" spans="1:6" ht="30">
      <c r="A971" s="338">
        <v>96530</v>
      </c>
      <c r="B971" s="339" t="s">
        <v>3676</v>
      </c>
      <c r="C971" s="340" t="s">
        <v>1164</v>
      </c>
      <c r="D971" s="555">
        <v>168.94</v>
      </c>
      <c r="E971" s="555">
        <v>39.47</v>
      </c>
      <c r="F971" s="555">
        <v>208.41</v>
      </c>
    </row>
    <row r="972" spans="1:6" ht="30">
      <c r="A972" s="338">
        <v>96533</v>
      </c>
      <c r="B972" s="339" t="s">
        <v>3679</v>
      </c>
      <c r="C972" s="340" t="s">
        <v>1164</v>
      </c>
      <c r="D972" s="555">
        <v>92.69</v>
      </c>
      <c r="E972" s="555">
        <v>32.479999999999997</v>
      </c>
      <c r="F972" s="555">
        <v>125.17</v>
      </c>
    </row>
    <row r="973" spans="1:6" ht="30">
      <c r="A973" s="338">
        <v>96536</v>
      </c>
      <c r="B973" s="339" t="s">
        <v>3682</v>
      </c>
      <c r="C973" s="340" t="s">
        <v>1164</v>
      </c>
      <c r="D973" s="555">
        <v>52.989999999999995</v>
      </c>
      <c r="E973" s="555">
        <v>28.84</v>
      </c>
      <c r="F973" s="555">
        <v>81.83</v>
      </c>
    </row>
    <row r="974" spans="1:6" ht="30">
      <c r="A974" s="338">
        <v>96539</v>
      </c>
      <c r="B974" s="339" t="s">
        <v>3685</v>
      </c>
      <c r="C974" s="340" t="s">
        <v>1164</v>
      </c>
      <c r="D974" s="555">
        <v>61.790000000000006</v>
      </c>
      <c r="E974" s="555">
        <v>48.86</v>
      </c>
      <c r="F974" s="555">
        <v>110.65</v>
      </c>
    </row>
    <row r="975" spans="1:6" ht="30">
      <c r="A975" s="338">
        <v>96542</v>
      </c>
      <c r="B975" s="339" t="s">
        <v>3688</v>
      </c>
      <c r="C975" s="340" t="s">
        <v>1164</v>
      </c>
      <c r="D975" s="555">
        <v>39.680000000000007</v>
      </c>
      <c r="E975" s="555">
        <v>44.11</v>
      </c>
      <c r="F975" s="555">
        <v>83.79</v>
      </c>
    </row>
    <row r="976" spans="1:6">
      <c r="A976" s="335"/>
      <c r="B976" s="337" t="s">
        <v>12217</v>
      </c>
      <c r="C976" s="335"/>
      <c r="D976" s="335"/>
      <c r="E976" s="335"/>
      <c r="F976" s="335"/>
    </row>
    <row r="977" spans="1:6" ht="30">
      <c r="A977" s="338">
        <v>92409</v>
      </c>
      <c r="B977" s="339" t="s">
        <v>11321</v>
      </c>
      <c r="C977" s="340" t="s">
        <v>1164</v>
      </c>
      <c r="D977" s="555">
        <v>281.55</v>
      </c>
      <c r="E977" s="555">
        <v>82.93</v>
      </c>
      <c r="F977" s="555">
        <v>364.48</v>
      </c>
    </row>
    <row r="978" spans="1:6" ht="30">
      <c r="A978" s="338">
        <v>92411</v>
      </c>
      <c r="B978" s="339" t="s">
        <v>11320</v>
      </c>
      <c r="C978" s="340" t="s">
        <v>1164</v>
      </c>
      <c r="D978" s="555">
        <v>155.11000000000001</v>
      </c>
      <c r="E978" s="555">
        <v>66.510000000000005</v>
      </c>
      <c r="F978" s="555">
        <v>221.62</v>
      </c>
    </row>
    <row r="979" spans="1:6" ht="30">
      <c r="A979" s="338">
        <v>92413</v>
      </c>
      <c r="B979" s="339" t="s">
        <v>11319</v>
      </c>
      <c r="C979" s="340" t="s">
        <v>1164</v>
      </c>
      <c r="D979" s="555">
        <v>85.97999999999999</v>
      </c>
      <c r="E979" s="555">
        <v>48.75</v>
      </c>
      <c r="F979" s="555">
        <v>134.72999999999999</v>
      </c>
    </row>
    <row r="980" spans="1:6" ht="45">
      <c r="A980" s="338">
        <v>92415</v>
      </c>
      <c r="B980" s="339" t="s">
        <v>11318</v>
      </c>
      <c r="C980" s="340" t="s">
        <v>1164</v>
      </c>
      <c r="D980" s="555">
        <v>77.72</v>
      </c>
      <c r="E980" s="555">
        <v>40.61</v>
      </c>
      <c r="F980" s="555">
        <v>118.33</v>
      </c>
    </row>
    <row r="981" spans="1:6" ht="45">
      <c r="A981" s="338">
        <v>92417</v>
      </c>
      <c r="B981" s="339" t="s">
        <v>11317</v>
      </c>
      <c r="C981" s="340" t="s">
        <v>1164</v>
      </c>
      <c r="D981" s="555">
        <v>83.329999999999984</v>
      </c>
      <c r="E981" s="555">
        <v>56.12</v>
      </c>
      <c r="F981" s="555">
        <v>139.44999999999999</v>
      </c>
    </row>
    <row r="982" spans="1:6" ht="45">
      <c r="A982" s="338">
        <v>92419</v>
      </c>
      <c r="B982" s="339" t="s">
        <v>11316</v>
      </c>
      <c r="C982" s="340" t="s">
        <v>1164</v>
      </c>
      <c r="D982" s="555">
        <v>47.589999999999996</v>
      </c>
      <c r="E982" s="555">
        <v>26.79</v>
      </c>
      <c r="F982" s="555">
        <v>74.38</v>
      </c>
    </row>
    <row r="983" spans="1:6" ht="45">
      <c r="A983" s="338">
        <v>92421</v>
      </c>
      <c r="B983" s="339" t="s">
        <v>11315</v>
      </c>
      <c r="C983" s="340" t="s">
        <v>1164</v>
      </c>
      <c r="D983" s="555">
        <v>51.870000000000005</v>
      </c>
      <c r="E983" s="555">
        <v>38.72</v>
      </c>
      <c r="F983" s="555">
        <v>90.59</v>
      </c>
    </row>
    <row r="984" spans="1:6" ht="45">
      <c r="A984" s="338">
        <v>92423</v>
      </c>
      <c r="B984" s="339" t="s">
        <v>11314</v>
      </c>
      <c r="C984" s="340" t="s">
        <v>1164</v>
      </c>
      <c r="D984" s="555">
        <v>38.64</v>
      </c>
      <c r="E984" s="555">
        <v>22</v>
      </c>
      <c r="F984" s="555">
        <v>60.64</v>
      </c>
    </row>
    <row r="985" spans="1:6" ht="45">
      <c r="A985" s="338">
        <v>92425</v>
      </c>
      <c r="B985" s="339" t="s">
        <v>11313</v>
      </c>
      <c r="C985" s="340" t="s">
        <v>1164</v>
      </c>
      <c r="D985" s="555">
        <v>42.34</v>
      </c>
      <c r="E985" s="555">
        <v>32.39</v>
      </c>
      <c r="F985" s="555">
        <v>74.73</v>
      </c>
    </row>
    <row r="986" spans="1:6" ht="45">
      <c r="A986" s="338">
        <v>92427</v>
      </c>
      <c r="B986" s="339" t="s">
        <v>11312</v>
      </c>
      <c r="C986" s="340" t="s">
        <v>1164</v>
      </c>
      <c r="D986" s="555">
        <v>34.119999999999997</v>
      </c>
      <c r="E986" s="555">
        <v>19.57</v>
      </c>
      <c r="F986" s="555">
        <v>53.69</v>
      </c>
    </row>
    <row r="987" spans="1:6" ht="45">
      <c r="A987" s="338">
        <v>92429</v>
      </c>
      <c r="B987" s="339" t="s">
        <v>11311</v>
      </c>
      <c r="C987" s="340" t="s">
        <v>1164</v>
      </c>
      <c r="D987" s="555">
        <v>37.56</v>
      </c>
      <c r="E987" s="555">
        <v>29.19</v>
      </c>
      <c r="F987" s="555">
        <v>66.75</v>
      </c>
    </row>
    <row r="988" spans="1:6" ht="45">
      <c r="A988" s="338">
        <v>92431</v>
      </c>
      <c r="B988" s="339" t="s">
        <v>11310</v>
      </c>
      <c r="C988" s="340" t="s">
        <v>1164</v>
      </c>
      <c r="D988" s="555">
        <v>33.450000000000003</v>
      </c>
      <c r="E988" s="555">
        <v>17.440000000000001</v>
      </c>
      <c r="F988" s="555">
        <v>50.89</v>
      </c>
    </row>
    <row r="989" spans="1:6" ht="45">
      <c r="A989" s="338">
        <v>92433</v>
      </c>
      <c r="B989" s="339" t="s">
        <v>11309</v>
      </c>
      <c r="C989" s="340" t="s">
        <v>1164</v>
      </c>
      <c r="D989" s="555">
        <v>36.730000000000004</v>
      </c>
      <c r="E989" s="555">
        <v>26.56</v>
      </c>
      <c r="F989" s="555">
        <v>63.29</v>
      </c>
    </row>
    <row r="990" spans="1:6" ht="45">
      <c r="A990" s="338">
        <v>92435</v>
      </c>
      <c r="B990" s="339" t="s">
        <v>11308</v>
      </c>
      <c r="C990" s="340" t="s">
        <v>1164</v>
      </c>
      <c r="D990" s="555">
        <v>31.639999999999997</v>
      </c>
      <c r="E990" s="555">
        <v>16.59</v>
      </c>
      <c r="F990" s="555">
        <v>48.23</v>
      </c>
    </row>
    <row r="991" spans="1:6" ht="45">
      <c r="A991" s="338">
        <v>92437</v>
      </c>
      <c r="B991" s="339" t="s">
        <v>11307</v>
      </c>
      <c r="C991" s="340" t="s">
        <v>1164</v>
      </c>
      <c r="D991" s="555">
        <v>34.790000000000006</v>
      </c>
      <c r="E991" s="555">
        <v>25.41</v>
      </c>
      <c r="F991" s="555">
        <v>60.2</v>
      </c>
    </row>
    <row r="992" spans="1:6" ht="45">
      <c r="A992" s="338">
        <v>92439</v>
      </c>
      <c r="B992" s="339" t="s">
        <v>11306</v>
      </c>
      <c r="C992" s="340" t="s">
        <v>1164</v>
      </c>
      <c r="D992" s="555">
        <v>30.33</v>
      </c>
      <c r="E992" s="555">
        <v>15.99</v>
      </c>
      <c r="F992" s="555">
        <v>46.32</v>
      </c>
    </row>
    <row r="993" spans="1:6" ht="45">
      <c r="A993" s="338">
        <v>92441</v>
      </c>
      <c r="B993" s="339" t="s">
        <v>11305</v>
      </c>
      <c r="C993" s="340" t="s">
        <v>1164</v>
      </c>
      <c r="D993" s="555">
        <v>33.379999999999995</v>
      </c>
      <c r="E993" s="555">
        <v>24.62</v>
      </c>
      <c r="F993" s="555">
        <v>58</v>
      </c>
    </row>
    <row r="994" spans="1:6" ht="45">
      <c r="A994" s="338">
        <v>92443</v>
      </c>
      <c r="B994" s="339" t="s">
        <v>11304</v>
      </c>
      <c r="C994" s="340" t="s">
        <v>1164</v>
      </c>
      <c r="D994" s="555">
        <v>27.29</v>
      </c>
      <c r="E994" s="555">
        <v>14.94</v>
      </c>
      <c r="F994" s="555">
        <v>42.23</v>
      </c>
    </row>
    <row r="995" spans="1:6" ht="45">
      <c r="A995" s="338">
        <v>92445</v>
      </c>
      <c r="B995" s="339" t="s">
        <v>11303</v>
      </c>
      <c r="C995" s="340" t="s">
        <v>1164</v>
      </c>
      <c r="D995" s="555">
        <v>30.250000000000004</v>
      </c>
      <c r="E995" s="555">
        <v>23.24</v>
      </c>
      <c r="F995" s="555">
        <v>53.49</v>
      </c>
    </row>
    <row r="996" spans="1:6" ht="30">
      <c r="A996" s="338">
        <v>92263</v>
      </c>
      <c r="B996" s="339" t="s">
        <v>11332</v>
      </c>
      <c r="C996" s="340" t="s">
        <v>1164</v>
      </c>
      <c r="D996" s="555">
        <v>107.42999999999999</v>
      </c>
      <c r="E996" s="555">
        <v>31.61</v>
      </c>
      <c r="F996" s="555">
        <v>139.04</v>
      </c>
    </row>
    <row r="997" spans="1:6" ht="30">
      <c r="A997" s="338">
        <v>92264</v>
      </c>
      <c r="B997" s="339" t="s">
        <v>11331</v>
      </c>
      <c r="C997" s="340" t="s">
        <v>1164</v>
      </c>
      <c r="D997" s="555">
        <v>149.96</v>
      </c>
      <c r="E997" s="555">
        <v>31.6</v>
      </c>
      <c r="F997" s="555">
        <v>181.56</v>
      </c>
    </row>
    <row r="998" spans="1:6" ht="30">
      <c r="A998" s="338">
        <v>92269</v>
      </c>
      <c r="B998" s="339" t="s">
        <v>11326</v>
      </c>
      <c r="C998" s="340" t="s">
        <v>1164</v>
      </c>
      <c r="D998" s="555">
        <v>252.45999999999998</v>
      </c>
      <c r="E998" s="555">
        <v>18.07</v>
      </c>
      <c r="F998" s="555">
        <v>270.52999999999997</v>
      </c>
    </row>
    <row r="999" spans="1:6" ht="30">
      <c r="A999" s="338">
        <v>96252</v>
      </c>
      <c r="B999" s="339" t="s">
        <v>3671</v>
      </c>
      <c r="C999" s="340" t="s">
        <v>1164</v>
      </c>
      <c r="D999" s="555">
        <v>178.35999999999999</v>
      </c>
      <c r="E999" s="555">
        <v>50.09</v>
      </c>
      <c r="F999" s="555">
        <v>228.45</v>
      </c>
    </row>
    <row r="1000" spans="1:6" ht="45">
      <c r="A1000" s="338">
        <v>96257</v>
      </c>
      <c r="B1000" s="339" t="s">
        <v>3672</v>
      </c>
      <c r="C1000" s="340" t="s">
        <v>1164</v>
      </c>
      <c r="D1000" s="555">
        <v>116.37</v>
      </c>
      <c r="E1000" s="555">
        <v>70.31</v>
      </c>
      <c r="F1000" s="555">
        <v>186.68</v>
      </c>
    </row>
    <row r="1001" spans="1:6" ht="30">
      <c r="A1001" s="338">
        <v>96258</v>
      </c>
      <c r="B1001" s="339" t="s">
        <v>3673</v>
      </c>
      <c r="C1001" s="340" t="s">
        <v>1164</v>
      </c>
      <c r="D1001" s="555">
        <v>111.62</v>
      </c>
      <c r="E1001" s="555">
        <v>63.66</v>
      </c>
      <c r="F1001" s="555">
        <v>175.28</v>
      </c>
    </row>
    <row r="1002" spans="1:6" ht="45">
      <c r="A1002" s="338">
        <v>96259</v>
      </c>
      <c r="B1002" s="339" t="s">
        <v>3674</v>
      </c>
      <c r="C1002" s="340" t="s">
        <v>1164</v>
      </c>
      <c r="D1002" s="555">
        <v>120.79</v>
      </c>
      <c r="E1002" s="555">
        <v>88.49</v>
      </c>
      <c r="F1002" s="555">
        <v>209.28</v>
      </c>
    </row>
    <row r="1003" spans="1:6" ht="30">
      <c r="A1003" s="338">
        <v>97747</v>
      </c>
      <c r="B1003" s="339" t="s">
        <v>3690</v>
      </c>
      <c r="C1003" s="340" t="s">
        <v>1164</v>
      </c>
      <c r="D1003" s="555">
        <v>115.88000000000001</v>
      </c>
      <c r="E1003" s="555">
        <v>78.83</v>
      </c>
      <c r="F1003" s="555">
        <v>194.71</v>
      </c>
    </row>
    <row r="1004" spans="1:6" ht="30">
      <c r="A1004" s="338">
        <v>92446</v>
      </c>
      <c r="B1004" s="339" t="s">
        <v>11302</v>
      </c>
      <c r="C1004" s="340" t="s">
        <v>1164</v>
      </c>
      <c r="D1004" s="555">
        <v>240.92000000000002</v>
      </c>
      <c r="E1004" s="555">
        <v>80.52</v>
      </c>
      <c r="F1004" s="555">
        <v>321.44</v>
      </c>
    </row>
    <row r="1005" spans="1:6" ht="30">
      <c r="A1005" s="338">
        <v>92447</v>
      </c>
      <c r="B1005" s="339" t="s">
        <v>11301</v>
      </c>
      <c r="C1005" s="340" t="s">
        <v>1164</v>
      </c>
      <c r="D1005" s="555">
        <v>155.80000000000001</v>
      </c>
      <c r="E1005" s="555">
        <v>62.05</v>
      </c>
      <c r="F1005" s="555">
        <v>217.85</v>
      </c>
    </row>
    <row r="1006" spans="1:6" ht="30">
      <c r="A1006" s="338">
        <v>92448</v>
      </c>
      <c r="B1006" s="339" t="s">
        <v>11300</v>
      </c>
      <c r="C1006" s="340" t="s">
        <v>1164</v>
      </c>
      <c r="D1006" s="555">
        <v>114.22</v>
      </c>
      <c r="E1006" s="555">
        <v>50.52</v>
      </c>
      <c r="F1006" s="555">
        <v>164.74</v>
      </c>
    </row>
    <row r="1007" spans="1:6" ht="30">
      <c r="A1007" s="338">
        <v>92449</v>
      </c>
      <c r="B1007" s="339" t="s">
        <v>11299</v>
      </c>
      <c r="C1007" s="340" t="s">
        <v>1164</v>
      </c>
      <c r="D1007" s="555">
        <v>172.2</v>
      </c>
      <c r="E1007" s="555">
        <v>66.040000000000006</v>
      </c>
      <c r="F1007" s="555">
        <v>238.24</v>
      </c>
    </row>
    <row r="1008" spans="1:6" ht="30">
      <c r="A1008" s="338">
        <v>92450</v>
      </c>
      <c r="B1008" s="339" t="s">
        <v>11298</v>
      </c>
      <c r="C1008" s="340" t="s">
        <v>1164</v>
      </c>
      <c r="D1008" s="555">
        <v>217.24</v>
      </c>
      <c r="E1008" s="555">
        <v>66.180000000000007</v>
      </c>
      <c r="F1008" s="555">
        <v>283.42</v>
      </c>
    </row>
    <row r="1009" spans="1:6" ht="30">
      <c r="A1009" s="338">
        <v>92451</v>
      </c>
      <c r="B1009" s="339" t="s">
        <v>11297</v>
      </c>
      <c r="C1009" s="340" t="s">
        <v>1164</v>
      </c>
      <c r="D1009" s="555">
        <v>116.63</v>
      </c>
      <c r="E1009" s="555">
        <v>47.22</v>
      </c>
      <c r="F1009" s="555">
        <v>163.85</v>
      </c>
    </row>
    <row r="1010" spans="1:6" ht="30">
      <c r="A1010" s="338">
        <v>92452</v>
      </c>
      <c r="B1010" s="339" t="s">
        <v>11296</v>
      </c>
      <c r="C1010" s="340" t="s">
        <v>1164</v>
      </c>
      <c r="D1010" s="555">
        <v>90.03</v>
      </c>
      <c r="E1010" s="555">
        <v>53.68</v>
      </c>
      <c r="F1010" s="555">
        <v>143.71</v>
      </c>
    </row>
    <row r="1011" spans="1:6" ht="30">
      <c r="A1011" s="338">
        <v>92453</v>
      </c>
      <c r="B1011" s="339" t="s">
        <v>11295</v>
      </c>
      <c r="C1011" s="340" t="s">
        <v>1164</v>
      </c>
      <c r="D1011" s="555">
        <v>145.12</v>
      </c>
      <c r="E1011" s="555">
        <v>57.37</v>
      </c>
      <c r="F1011" s="555">
        <v>202.49</v>
      </c>
    </row>
    <row r="1012" spans="1:6" ht="30">
      <c r="A1012" s="338">
        <v>92454</v>
      </c>
      <c r="B1012" s="339" t="s">
        <v>11294</v>
      </c>
      <c r="C1012" s="340" t="s">
        <v>1164</v>
      </c>
      <c r="D1012" s="555">
        <v>199.48000000000002</v>
      </c>
      <c r="E1012" s="555">
        <v>57.08</v>
      </c>
      <c r="F1012" s="555">
        <v>256.56</v>
      </c>
    </row>
    <row r="1013" spans="1:6" ht="30">
      <c r="A1013" s="338">
        <v>92455</v>
      </c>
      <c r="B1013" s="339" t="s">
        <v>11293</v>
      </c>
      <c r="C1013" s="340" t="s">
        <v>1164</v>
      </c>
      <c r="D1013" s="555">
        <v>93.78</v>
      </c>
      <c r="E1013" s="555">
        <v>39.75</v>
      </c>
      <c r="F1013" s="555">
        <v>133.53</v>
      </c>
    </row>
    <row r="1014" spans="1:6" ht="30">
      <c r="A1014" s="338">
        <v>92456</v>
      </c>
      <c r="B1014" s="339" t="s">
        <v>11292</v>
      </c>
      <c r="C1014" s="340" t="s">
        <v>1164</v>
      </c>
      <c r="D1014" s="555">
        <v>71.45</v>
      </c>
      <c r="E1014" s="555">
        <v>45.53</v>
      </c>
      <c r="F1014" s="555">
        <v>116.98</v>
      </c>
    </row>
    <row r="1015" spans="1:6" ht="30">
      <c r="A1015" s="338">
        <v>92457</v>
      </c>
      <c r="B1015" s="339" t="s">
        <v>11291</v>
      </c>
      <c r="C1015" s="340" t="s">
        <v>1164</v>
      </c>
      <c r="D1015" s="555">
        <v>125.94999999999999</v>
      </c>
      <c r="E1015" s="555">
        <v>50.43</v>
      </c>
      <c r="F1015" s="555">
        <v>176.38</v>
      </c>
    </row>
    <row r="1016" spans="1:6" ht="30">
      <c r="A1016" s="338">
        <v>92458</v>
      </c>
      <c r="B1016" s="339" t="s">
        <v>746</v>
      </c>
      <c r="C1016" s="340" t="s">
        <v>1164</v>
      </c>
      <c r="D1016" s="555">
        <v>188.92000000000002</v>
      </c>
      <c r="E1016" s="555">
        <v>50.55</v>
      </c>
      <c r="F1016" s="555">
        <v>239.47</v>
      </c>
    </row>
    <row r="1017" spans="1:6" ht="30">
      <c r="A1017" s="338">
        <v>92459</v>
      </c>
      <c r="B1017" s="339" t="s">
        <v>11290</v>
      </c>
      <c r="C1017" s="340" t="s">
        <v>1164</v>
      </c>
      <c r="D1017" s="555">
        <v>79.389999999999986</v>
      </c>
      <c r="E1017" s="555">
        <v>34.35</v>
      </c>
      <c r="F1017" s="555">
        <v>113.74</v>
      </c>
    </row>
    <row r="1018" spans="1:6" ht="30">
      <c r="A1018" s="338">
        <v>92460</v>
      </c>
      <c r="B1018" s="339" t="s">
        <v>11289</v>
      </c>
      <c r="C1018" s="340" t="s">
        <v>1164</v>
      </c>
      <c r="D1018" s="555">
        <v>55.860000000000007</v>
      </c>
      <c r="E1018" s="555">
        <v>39.9</v>
      </c>
      <c r="F1018" s="555">
        <v>95.76</v>
      </c>
    </row>
    <row r="1019" spans="1:6" ht="30">
      <c r="A1019" s="338">
        <v>92461</v>
      </c>
      <c r="B1019" s="339" t="s">
        <v>11288</v>
      </c>
      <c r="C1019" s="340" t="s">
        <v>1164</v>
      </c>
      <c r="D1019" s="555">
        <v>116.81</v>
      </c>
      <c r="E1019" s="555">
        <v>46.04</v>
      </c>
      <c r="F1019" s="555">
        <v>162.85</v>
      </c>
    </row>
    <row r="1020" spans="1:6" ht="30">
      <c r="A1020" s="338">
        <v>92462</v>
      </c>
      <c r="B1020" s="339" t="s">
        <v>11287</v>
      </c>
      <c r="C1020" s="340" t="s">
        <v>1164</v>
      </c>
      <c r="D1020" s="555">
        <v>182.91</v>
      </c>
      <c r="E1020" s="555">
        <v>45.71</v>
      </c>
      <c r="F1020" s="555">
        <v>228.62</v>
      </c>
    </row>
    <row r="1021" spans="1:6" ht="30">
      <c r="A1021" s="338">
        <v>92463</v>
      </c>
      <c r="B1021" s="339" t="s">
        <v>11286</v>
      </c>
      <c r="C1021" s="340" t="s">
        <v>1164</v>
      </c>
      <c r="D1021" s="555">
        <v>72.259999999999991</v>
      </c>
      <c r="E1021" s="555">
        <v>30.95</v>
      </c>
      <c r="F1021" s="555">
        <v>103.21</v>
      </c>
    </row>
    <row r="1022" spans="1:6" ht="30">
      <c r="A1022" s="338">
        <v>92464</v>
      </c>
      <c r="B1022" s="339" t="s">
        <v>11285</v>
      </c>
      <c r="C1022" s="340" t="s">
        <v>1164</v>
      </c>
      <c r="D1022" s="555">
        <v>54.26</v>
      </c>
      <c r="E1022" s="555">
        <v>35.880000000000003</v>
      </c>
      <c r="F1022" s="555">
        <v>90.14</v>
      </c>
    </row>
    <row r="1023" spans="1:6" ht="30">
      <c r="A1023" s="338">
        <v>92465</v>
      </c>
      <c r="B1023" s="339" t="s">
        <v>11284</v>
      </c>
      <c r="C1023" s="340" t="s">
        <v>1164</v>
      </c>
      <c r="D1023" s="555">
        <v>93.97</v>
      </c>
      <c r="E1023" s="555">
        <v>38.49</v>
      </c>
      <c r="F1023" s="555">
        <v>132.46</v>
      </c>
    </row>
    <row r="1024" spans="1:6" ht="30">
      <c r="A1024" s="338">
        <v>92466</v>
      </c>
      <c r="B1024" s="339" t="s">
        <v>11283</v>
      </c>
      <c r="C1024" s="340" t="s">
        <v>1164</v>
      </c>
      <c r="D1024" s="555">
        <v>182.17000000000002</v>
      </c>
      <c r="E1024" s="555">
        <v>40.909999999999997</v>
      </c>
      <c r="F1024" s="555">
        <v>223.08</v>
      </c>
    </row>
    <row r="1025" spans="1:6" ht="30">
      <c r="A1025" s="338">
        <v>92467</v>
      </c>
      <c r="B1025" s="339" t="s">
        <v>11282</v>
      </c>
      <c r="C1025" s="340" t="s">
        <v>1164</v>
      </c>
      <c r="D1025" s="555">
        <v>60.89</v>
      </c>
      <c r="E1025" s="555">
        <v>25.91</v>
      </c>
      <c r="F1025" s="555">
        <v>86.8</v>
      </c>
    </row>
    <row r="1026" spans="1:6" ht="30">
      <c r="A1026" s="338">
        <v>92468</v>
      </c>
      <c r="B1026" s="339" t="s">
        <v>11281</v>
      </c>
      <c r="C1026" s="340" t="s">
        <v>1164</v>
      </c>
      <c r="D1026" s="555">
        <v>53.300000000000004</v>
      </c>
      <c r="E1026" s="555">
        <v>31.82</v>
      </c>
      <c r="F1026" s="555">
        <v>85.12</v>
      </c>
    </row>
    <row r="1027" spans="1:6" ht="30">
      <c r="A1027" s="338">
        <v>92469</v>
      </c>
      <c r="B1027" s="339" t="s">
        <v>11280</v>
      </c>
      <c r="C1027" s="340" t="s">
        <v>1164</v>
      </c>
      <c r="D1027" s="555">
        <v>85.91</v>
      </c>
      <c r="E1027" s="555">
        <v>35.21</v>
      </c>
      <c r="F1027" s="555">
        <v>121.12</v>
      </c>
    </row>
    <row r="1028" spans="1:6" ht="30">
      <c r="A1028" s="338">
        <v>92470</v>
      </c>
      <c r="B1028" s="339" t="s">
        <v>11279</v>
      </c>
      <c r="C1028" s="340" t="s">
        <v>1164</v>
      </c>
      <c r="D1028" s="555">
        <v>179.21</v>
      </c>
      <c r="E1028" s="555">
        <v>37.69</v>
      </c>
      <c r="F1028" s="555">
        <v>216.9</v>
      </c>
    </row>
    <row r="1029" spans="1:6" ht="30">
      <c r="A1029" s="338">
        <v>92471</v>
      </c>
      <c r="B1029" s="339" t="s">
        <v>11278</v>
      </c>
      <c r="C1029" s="340" t="s">
        <v>1164</v>
      </c>
      <c r="D1029" s="555">
        <v>55.75</v>
      </c>
      <c r="E1029" s="555">
        <v>23.72</v>
      </c>
      <c r="F1029" s="555">
        <v>79.47</v>
      </c>
    </row>
    <row r="1030" spans="1:6" ht="30">
      <c r="A1030" s="338">
        <v>92472</v>
      </c>
      <c r="B1030" s="339" t="s">
        <v>11277</v>
      </c>
      <c r="C1030" s="340" t="s">
        <v>1164</v>
      </c>
      <c r="D1030" s="555">
        <v>50.46</v>
      </c>
      <c r="E1030" s="555">
        <v>29.29</v>
      </c>
      <c r="F1030" s="555">
        <v>79.75</v>
      </c>
    </row>
    <row r="1031" spans="1:6" ht="30">
      <c r="A1031" s="338">
        <v>92473</v>
      </c>
      <c r="B1031" s="339" t="s">
        <v>11276</v>
      </c>
      <c r="C1031" s="340" t="s">
        <v>1164</v>
      </c>
      <c r="D1031" s="555">
        <v>79.52</v>
      </c>
      <c r="E1031" s="555">
        <v>32.39</v>
      </c>
      <c r="F1031" s="555">
        <v>111.91</v>
      </c>
    </row>
    <row r="1032" spans="1:6" ht="30">
      <c r="A1032" s="338">
        <v>92474</v>
      </c>
      <c r="B1032" s="339" t="s">
        <v>11275</v>
      </c>
      <c r="C1032" s="340" t="s">
        <v>1164</v>
      </c>
      <c r="D1032" s="555">
        <v>176.8</v>
      </c>
      <c r="E1032" s="555">
        <v>34.79</v>
      </c>
      <c r="F1032" s="555">
        <v>211.59</v>
      </c>
    </row>
    <row r="1033" spans="1:6" ht="30">
      <c r="A1033" s="338">
        <v>92475</v>
      </c>
      <c r="B1033" s="339" t="s">
        <v>11274</v>
      </c>
      <c r="C1033" s="340" t="s">
        <v>1164</v>
      </c>
      <c r="D1033" s="555">
        <v>51.68</v>
      </c>
      <c r="E1033" s="555">
        <v>21.82</v>
      </c>
      <c r="F1033" s="555">
        <v>73.5</v>
      </c>
    </row>
    <row r="1034" spans="1:6" ht="30">
      <c r="A1034" s="338">
        <v>92476</v>
      </c>
      <c r="B1034" s="339" t="s">
        <v>11273</v>
      </c>
      <c r="C1034" s="340" t="s">
        <v>1164</v>
      </c>
      <c r="D1034" s="555">
        <v>48.17</v>
      </c>
      <c r="E1034" s="555">
        <v>27.02</v>
      </c>
      <c r="F1034" s="555">
        <v>75.19</v>
      </c>
    </row>
    <row r="1035" spans="1:6" ht="30">
      <c r="A1035" s="338">
        <v>92477</v>
      </c>
      <c r="B1035" s="339" t="s">
        <v>11272</v>
      </c>
      <c r="C1035" s="340" t="s">
        <v>1164</v>
      </c>
      <c r="D1035" s="555">
        <v>65.429999999999993</v>
      </c>
      <c r="E1035" s="555">
        <v>26.87</v>
      </c>
      <c r="F1035" s="555">
        <v>92.3</v>
      </c>
    </row>
    <row r="1036" spans="1:6" ht="30">
      <c r="A1036" s="338">
        <v>92478</v>
      </c>
      <c r="B1036" s="339" t="s">
        <v>11271</v>
      </c>
      <c r="C1036" s="340" t="s">
        <v>1164</v>
      </c>
      <c r="D1036" s="555">
        <v>171.67000000000002</v>
      </c>
      <c r="E1036" s="555">
        <v>29.42</v>
      </c>
      <c r="F1036" s="555">
        <v>201.09</v>
      </c>
    </row>
    <row r="1037" spans="1:6" ht="30">
      <c r="A1037" s="338">
        <v>92479</v>
      </c>
      <c r="B1037" s="339" t="s">
        <v>11270</v>
      </c>
      <c r="C1037" s="340" t="s">
        <v>1164</v>
      </c>
      <c r="D1037" s="555">
        <v>42.68</v>
      </c>
      <c r="E1037" s="555">
        <v>18.100000000000001</v>
      </c>
      <c r="F1037" s="555">
        <v>60.78</v>
      </c>
    </row>
    <row r="1038" spans="1:6" ht="30">
      <c r="A1038" s="338">
        <v>92480</v>
      </c>
      <c r="B1038" s="339" t="s">
        <v>11269</v>
      </c>
      <c r="C1038" s="340" t="s">
        <v>1164</v>
      </c>
      <c r="D1038" s="555">
        <v>43.27</v>
      </c>
      <c r="E1038" s="555">
        <v>22.82</v>
      </c>
      <c r="F1038" s="555">
        <v>66.09</v>
      </c>
    </row>
    <row r="1039" spans="1:6" ht="30">
      <c r="A1039" s="338">
        <v>92265</v>
      </c>
      <c r="B1039" s="339" t="s">
        <v>11330</v>
      </c>
      <c r="C1039" s="340" t="s">
        <v>1164</v>
      </c>
      <c r="D1039" s="555">
        <v>79.289999999999992</v>
      </c>
      <c r="E1039" s="555">
        <v>25.62</v>
      </c>
      <c r="F1039" s="555">
        <v>104.91</v>
      </c>
    </row>
    <row r="1040" spans="1:6" ht="30">
      <c r="A1040" s="338">
        <v>92266</v>
      </c>
      <c r="B1040" s="339" t="s">
        <v>11329</v>
      </c>
      <c r="C1040" s="340" t="s">
        <v>1164</v>
      </c>
      <c r="D1040" s="555">
        <v>115.77</v>
      </c>
      <c r="E1040" s="555">
        <v>25.61</v>
      </c>
      <c r="F1040" s="555">
        <v>141.38</v>
      </c>
    </row>
    <row r="1041" spans="1:6">
      <c r="A1041" s="338">
        <v>92270</v>
      </c>
      <c r="B1041" s="339" t="s">
        <v>11325</v>
      </c>
      <c r="C1041" s="340" t="s">
        <v>1164</v>
      </c>
      <c r="D1041" s="555">
        <v>179.35999999999999</v>
      </c>
      <c r="E1041" s="555">
        <v>22.62</v>
      </c>
      <c r="F1041" s="555">
        <v>201.98</v>
      </c>
    </row>
    <row r="1042" spans="1:6" ht="30">
      <c r="A1042" s="338">
        <v>92482</v>
      </c>
      <c r="B1042" s="339" t="s">
        <v>11268</v>
      </c>
      <c r="C1042" s="340" t="s">
        <v>1164</v>
      </c>
      <c r="D1042" s="555">
        <v>281.11</v>
      </c>
      <c r="E1042" s="555">
        <v>88.81</v>
      </c>
      <c r="F1042" s="555">
        <v>369.92</v>
      </c>
    </row>
    <row r="1043" spans="1:6" ht="30">
      <c r="A1043" s="338">
        <v>92484</v>
      </c>
      <c r="B1043" s="339" t="s">
        <v>11267</v>
      </c>
      <c r="C1043" s="340" t="s">
        <v>1164</v>
      </c>
      <c r="D1043" s="555">
        <v>175.01999999999998</v>
      </c>
      <c r="E1043" s="555">
        <v>78.42</v>
      </c>
      <c r="F1043" s="555">
        <v>253.44</v>
      </c>
    </row>
    <row r="1044" spans="1:6" ht="30">
      <c r="A1044" s="338">
        <v>92486</v>
      </c>
      <c r="B1044" s="339" t="s">
        <v>11266</v>
      </c>
      <c r="C1044" s="340" t="s">
        <v>1164</v>
      </c>
      <c r="D1044" s="555">
        <v>109.27</v>
      </c>
      <c r="E1044" s="555">
        <v>60.7</v>
      </c>
      <c r="F1044" s="555">
        <v>169.97</v>
      </c>
    </row>
    <row r="1045" spans="1:6" ht="30">
      <c r="A1045" s="338">
        <v>92488</v>
      </c>
      <c r="B1045" s="339" t="s">
        <v>11265</v>
      </c>
      <c r="C1045" s="340" t="s">
        <v>1164</v>
      </c>
      <c r="D1045" s="555">
        <v>62.27</v>
      </c>
      <c r="E1045" s="555">
        <v>25.82</v>
      </c>
      <c r="F1045" s="555">
        <v>88.09</v>
      </c>
    </row>
    <row r="1046" spans="1:6" ht="45">
      <c r="A1046" s="338">
        <v>92490</v>
      </c>
      <c r="B1046" s="339" t="s">
        <v>11264</v>
      </c>
      <c r="C1046" s="340" t="s">
        <v>1164</v>
      </c>
      <c r="D1046" s="555">
        <v>33.04</v>
      </c>
      <c r="E1046" s="555">
        <v>18.5</v>
      </c>
      <c r="F1046" s="555">
        <v>51.54</v>
      </c>
    </row>
    <row r="1047" spans="1:6" ht="45">
      <c r="A1047" s="338">
        <v>92492</v>
      </c>
      <c r="B1047" s="339" t="s">
        <v>11263</v>
      </c>
      <c r="C1047" s="340" t="s">
        <v>1164</v>
      </c>
      <c r="D1047" s="555">
        <v>60.059999999999995</v>
      </c>
      <c r="E1047" s="555">
        <v>24.54</v>
      </c>
      <c r="F1047" s="555">
        <v>84.6</v>
      </c>
    </row>
    <row r="1048" spans="1:6" ht="45">
      <c r="A1048" s="338">
        <v>92494</v>
      </c>
      <c r="B1048" s="339" t="s">
        <v>11262</v>
      </c>
      <c r="C1048" s="340" t="s">
        <v>1164</v>
      </c>
      <c r="D1048" s="555">
        <v>30.950000000000003</v>
      </c>
      <c r="E1048" s="555">
        <v>17.57</v>
      </c>
      <c r="F1048" s="555">
        <v>48.52</v>
      </c>
    </row>
    <row r="1049" spans="1:6" ht="45">
      <c r="A1049" s="338">
        <v>92496</v>
      </c>
      <c r="B1049" s="339" t="s">
        <v>11261</v>
      </c>
      <c r="C1049" s="340" t="s">
        <v>1164</v>
      </c>
      <c r="D1049" s="555">
        <v>58.57</v>
      </c>
      <c r="E1049" s="555">
        <v>23.68</v>
      </c>
      <c r="F1049" s="555">
        <v>82.25</v>
      </c>
    </row>
    <row r="1050" spans="1:6" ht="45">
      <c r="A1050" s="338">
        <v>92498</v>
      </c>
      <c r="B1050" s="339" t="s">
        <v>11260</v>
      </c>
      <c r="C1050" s="340" t="s">
        <v>1164</v>
      </c>
      <c r="D1050" s="555">
        <v>29.539999999999996</v>
      </c>
      <c r="E1050" s="555">
        <v>16.940000000000001</v>
      </c>
      <c r="F1050" s="555">
        <v>46.48</v>
      </c>
    </row>
    <row r="1051" spans="1:6" ht="45">
      <c r="A1051" s="338">
        <v>92500</v>
      </c>
      <c r="B1051" s="339" t="s">
        <v>11259</v>
      </c>
      <c r="C1051" s="340" t="s">
        <v>1164</v>
      </c>
      <c r="D1051" s="555">
        <v>57.830000000000005</v>
      </c>
      <c r="E1051" s="555">
        <v>23.07</v>
      </c>
      <c r="F1051" s="555">
        <v>80.900000000000006</v>
      </c>
    </row>
    <row r="1052" spans="1:6" ht="45">
      <c r="A1052" s="338">
        <v>92502</v>
      </c>
      <c r="B1052" s="339" t="s">
        <v>11258</v>
      </c>
      <c r="C1052" s="340" t="s">
        <v>1164</v>
      </c>
      <c r="D1052" s="555">
        <v>28.84</v>
      </c>
      <c r="E1052" s="555">
        <v>16.52</v>
      </c>
      <c r="F1052" s="555">
        <v>45.36</v>
      </c>
    </row>
    <row r="1053" spans="1:6" ht="45">
      <c r="A1053" s="338">
        <v>92504</v>
      </c>
      <c r="B1053" s="339" t="s">
        <v>11257</v>
      </c>
      <c r="C1053" s="340" t="s">
        <v>1164</v>
      </c>
      <c r="D1053" s="555">
        <v>29.66</v>
      </c>
      <c r="E1053" s="555">
        <v>22.27</v>
      </c>
      <c r="F1053" s="555">
        <v>51.93</v>
      </c>
    </row>
    <row r="1054" spans="1:6" ht="45">
      <c r="A1054" s="338">
        <v>92506</v>
      </c>
      <c r="B1054" s="339" t="s">
        <v>11256</v>
      </c>
      <c r="C1054" s="340" t="s">
        <v>1164</v>
      </c>
      <c r="D1054" s="555">
        <v>27.48</v>
      </c>
      <c r="E1054" s="555">
        <v>15.91</v>
      </c>
      <c r="F1054" s="555">
        <v>43.39</v>
      </c>
    </row>
    <row r="1055" spans="1:6" ht="30">
      <c r="A1055" s="338">
        <v>92508</v>
      </c>
      <c r="B1055" s="339" t="s">
        <v>11255</v>
      </c>
      <c r="C1055" s="340" t="s">
        <v>1164</v>
      </c>
      <c r="D1055" s="555">
        <v>69.67</v>
      </c>
      <c r="E1055" s="555">
        <v>25.73</v>
      </c>
      <c r="F1055" s="555">
        <v>95.4</v>
      </c>
    </row>
    <row r="1056" spans="1:6" ht="30">
      <c r="A1056" s="338">
        <v>92510</v>
      </c>
      <c r="B1056" s="339" t="s">
        <v>11254</v>
      </c>
      <c r="C1056" s="340" t="s">
        <v>1164</v>
      </c>
      <c r="D1056" s="555">
        <v>39.239999999999995</v>
      </c>
      <c r="E1056" s="555">
        <v>15.05</v>
      </c>
      <c r="F1056" s="555">
        <v>54.29</v>
      </c>
    </row>
    <row r="1057" spans="1:6" ht="30">
      <c r="A1057" s="338">
        <v>92512</v>
      </c>
      <c r="B1057" s="339" t="s">
        <v>11253</v>
      </c>
      <c r="C1057" s="340" t="s">
        <v>1164</v>
      </c>
      <c r="D1057" s="555">
        <v>56.15</v>
      </c>
      <c r="E1057" s="555">
        <v>19.71</v>
      </c>
      <c r="F1057" s="555">
        <v>75.86</v>
      </c>
    </row>
    <row r="1058" spans="1:6" ht="30">
      <c r="A1058" s="338">
        <v>92514</v>
      </c>
      <c r="B1058" s="339" t="s">
        <v>11252</v>
      </c>
      <c r="C1058" s="340" t="s">
        <v>1164</v>
      </c>
      <c r="D1058" s="555">
        <v>26.589999999999996</v>
      </c>
      <c r="E1058" s="555">
        <v>11.49</v>
      </c>
      <c r="F1058" s="555">
        <v>38.08</v>
      </c>
    </row>
    <row r="1059" spans="1:6" ht="30">
      <c r="A1059" s="338">
        <v>92515</v>
      </c>
      <c r="B1059" s="339" t="s">
        <v>11251</v>
      </c>
      <c r="C1059" s="340" t="s">
        <v>1164</v>
      </c>
      <c r="D1059" s="555">
        <v>50.550000000000004</v>
      </c>
      <c r="E1059" s="555">
        <v>17.100000000000001</v>
      </c>
      <c r="F1059" s="555">
        <v>67.650000000000006</v>
      </c>
    </row>
    <row r="1060" spans="1:6" ht="30">
      <c r="A1060" s="338">
        <v>92518</v>
      </c>
      <c r="B1060" s="339" t="s">
        <v>11250</v>
      </c>
      <c r="C1060" s="340" t="s">
        <v>1164</v>
      </c>
      <c r="D1060" s="555">
        <v>21.4</v>
      </c>
      <c r="E1060" s="555">
        <v>9.9600000000000009</v>
      </c>
      <c r="F1060" s="555">
        <v>31.36</v>
      </c>
    </row>
    <row r="1061" spans="1:6" ht="30">
      <c r="A1061" s="338">
        <v>92520</v>
      </c>
      <c r="B1061" s="339" t="s">
        <v>11249</v>
      </c>
      <c r="C1061" s="340" t="s">
        <v>1164</v>
      </c>
      <c r="D1061" s="555">
        <v>47.69</v>
      </c>
      <c r="E1061" s="555">
        <v>15.78</v>
      </c>
      <c r="F1061" s="555">
        <v>63.47</v>
      </c>
    </row>
    <row r="1062" spans="1:6" ht="30">
      <c r="A1062" s="338">
        <v>92522</v>
      </c>
      <c r="B1062" s="339" t="s">
        <v>11248</v>
      </c>
      <c r="C1062" s="340" t="s">
        <v>1164</v>
      </c>
      <c r="D1062" s="555">
        <v>18.729999999999997</v>
      </c>
      <c r="E1062" s="555">
        <v>9.17</v>
      </c>
      <c r="F1062" s="555">
        <v>27.9</v>
      </c>
    </row>
    <row r="1063" spans="1:6" ht="30">
      <c r="A1063" s="338">
        <v>92524</v>
      </c>
      <c r="B1063" s="339" t="s">
        <v>12218</v>
      </c>
      <c r="C1063" s="340" t="s">
        <v>1164</v>
      </c>
      <c r="D1063" s="555">
        <v>49.07</v>
      </c>
      <c r="E1063" s="555">
        <v>14.96</v>
      </c>
      <c r="F1063" s="555">
        <v>64.03</v>
      </c>
    </row>
    <row r="1064" spans="1:6" ht="30">
      <c r="A1064" s="338">
        <v>92526</v>
      </c>
      <c r="B1064" s="339" t="s">
        <v>11247</v>
      </c>
      <c r="C1064" s="340" t="s">
        <v>1164</v>
      </c>
      <c r="D1064" s="555">
        <v>20.240000000000002</v>
      </c>
      <c r="E1064" s="555">
        <v>8.67</v>
      </c>
      <c r="F1064" s="555">
        <v>28.91</v>
      </c>
    </row>
    <row r="1065" spans="1:6" ht="30">
      <c r="A1065" s="338">
        <v>92528</v>
      </c>
      <c r="B1065" s="339" t="s">
        <v>11246</v>
      </c>
      <c r="C1065" s="340" t="s">
        <v>1164</v>
      </c>
      <c r="D1065" s="555">
        <v>47.739999999999995</v>
      </c>
      <c r="E1065" s="555">
        <v>14.45</v>
      </c>
      <c r="F1065" s="555">
        <v>62.19</v>
      </c>
    </row>
    <row r="1066" spans="1:6" ht="30">
      <c r="A1066" s="338">
        <v>92530</v>
      </c>
      <c r="B1066" s="339" t="s">
        <v>11245</v>
      </c>
      <c r="C1066" s="340" t="s">
        <v>1164</v>
      </c>
      <c r="D1066" s="555">
        <v>18.96</v>
      </c>
      <c r="E1066" s="555">
        <v>8.3699999999999992</v>
      </c>
      <c r="F1066" s="555">
        <v>27.33</v>
      </c>
    </row>
    <row r="1067" spans="1:6" ht="30">
      <c r="A1067" s="338">
        <v>92532</v>
      </c>
      <c r="B1067" s="339" t="s">
        <v>11244</v>
      </c>
      <c r="C1067" s="340" t="s">
        <v>1164</v>
      </c>
      <c r="D1067" s="555">
        <v>46.699999999999996</v>
      </c>
      <c r="E1067" s="555">
        <v>14.06</v>
      </c>
      <c r="F1067" s="555">
        <v>60.76</v>
      </c>
    </row>
    <row r="1068" spans="1:6" ht="30">
      <c r="A1068" s="338">
        <v>92534</v>
      </c>
      <c r="B1068" s="339" t="s">
        <v>11243</v>
      </c>
      <c r="C1068" s="340" t="s">
        <v>1164</v>
      </c>
      <c r="D1068" s="555">
        <v>18</v>
      </c>
      <c r="E1068" s="555">
        <v>8.17</v>
      </c>
      <c r="F1068" s="555">
        <v>26.17</v>
      </c>
    </row>
    <row r="1069" spans="1:6" ht="30">
      <c r="A1069" s="338">
        <v>92536</v>
      </c>
      <c r="B1069" s="339" t="s">
        <v>11242</v>
      </c>
      <c r="C1069" s="340" t="s">
        <v>1164</v>
      </c>
      <c r="D1069" s="555">
        <v>44.569999999999993</v>
      </c>
      <c r="E1069" s="555">
        <v>13.55</v>
      </c>
      <c r="F1069" s="555">
        <v>58.12</v>
      </c>
    </row>
    <row r="1070" spans="1:6" ht="30">
      <c r="A1070" s="338">
        <v>92538</v>
      </c>
      <c r="B1070" s="339" t="s">
        <v>11241</v>
      </c>
      <c r="C1070" s="340" t="s">
        <v>1164</v>
      </c>
      <c r="D1070" s="555">
        <v>15.930000000000001</v>
      </c>
      <c r="E1070" s="555">
        <v>7.85</v>
      </c>
      <c r="F1070" s="555">
        <v>23.78</v>
      </c>
    </row>
    <row r="1071" spans="1:6" ht="30">
      <c r="A1071" s="338">
        <v>92267</v>
      </c>
      <c r="B1071" s="339" t="s">
        <v>11328</v>
      </c>
      <c r="C1071" s="340" t="s">
        <v>1164</v>
      </c>
      <c r="D1071" s="555">
        <v>48.440000000000005</v>
      </c>
      <c r="E1071" s="555">
        <v>0.66</v>
      </c>
      <c r="F1071" s="555">
        <v>49.1</v>
      </c>
    </row>
    <row r="1072" spans="1:6" ht="30">
      <c r="A1072" s="338">
        <v>92268</v>
      </c>
      <c r="B1072" s="339" t="s">
        <v>11327</v>
      </c>
      <c r="C1072" s="340" t="s">
        <v>1164</v>
      </c>
      <c r="D1072" s="555">
        <v>81.86</v>
      </c>
      <c r="E1072" s="555">
        <v>0.66</v>
      </c>
      <c r="F1072" s="555">
        <v>82.52</v>
      </c>
    </row>
    <row r="1073" spans="1:6">
      <c r="A1073" s="338">
        <v>92271</v>
      </c>
      <c r="B1073" s="339" t="s">
        <v>11324</v>
      </c>
      <c r="C1073" s="340" t="s">
        <v>1164</v>
      </c>
      <c r="D1073" s="555">
        <v>139.25</v>
      </c>
      <c r="E1073" s="555">
        <v>0.32</v>
      </c>
      <c r="F1073" s="555">
        <v>139.57</v>
      </c>
    </row>
    <row r="1074" spans="1:6" ht="30">
      <c r="A1074" s="338">
        <v>102072</v>
      </c>
      <c r="B1074" s="339" t="s">
        <v>11164</v>
      </c>
      <c r="C1074" s="340" t="s">
        <v>1164</v>
      </c>
      <c r="D1074" s="555">
        <v>86.859999999999985</v>
      </c>
      <c r="E1074" s="555">
        <v>58.93</v>
      </c>
      <c r="F1074" s="555">
        <v>145.79</v>
      </c>
    </row>
    <row r="1075" spans="1:6" ht="30">
      <c r="A1075" s="338">
        <v>102070</v>
      </c>
      <c r="B1075" s="339" t="s">
        <v>11166</v>
      </c>
      <c r="C1075" s="340" t="s">
        <v>1164</v>
      </c>
      <c r="D1075" s="555">
        <v>110.35999999999999</v>
      </c>
      <c r="E1075" s="555">
        <v>68.84</v>
      </c>
      <c r="F1075" s="555">
        <v>179.2</v>
      </c>
    </row>
    <row r="1076" spans="1:6" ht="30">
      <c r="A1076" s="338">
        <v>102071</v>
      </c>
      <c r="B1076" s="339" t="s">
        <v>11165</v>
      </c>
      <c r="C1076" s="340" t="s">
        <v>1164</v>
      </c>
      <c r="D1076" s="555">
        <v>93.64</v>
      </c>
      <c r="E1076" s="555">
        <v>63.11</v>
      </c>
      <c r="F1076" s="555">
        <v>156.75</v>
      </c>
    </row>
    <row r="1077" spans="1:6" ht="30">
      <c r="A1077" s="338">
        <v>102068</v>
      </c>
      <c r="B1077" s="339" t="s">
        <v>11168</v>
      </c>
      <c r="C1077" s="340" t="s">
        <v>1164</v>
      </c>
      <c r="D1077" s="555">
        <v>125.51000000000002</v>
      </c>
      <c r="E1077" s="555">
        <v>102.07</v>
      </c>
      <c r="F1077" s="555">
        <v>227.58</v>
      </c>
    </row>
    <row r="1078" spans="1:6" ht="30">
      <c r="A1078" s="338">
        <v>102069</v>
      </c>
      <c r="B1078" s="339" t="s">
        <v>11167</v>
      </c>
      <c r="C1078" s="340" t="s">
        <v>1164</v>
      </c>
      <c r="D1078" s="555">
        <v>121.42</v>
      </c>
      <c r="E1078" s="555">
        <v>83.45</v>
      </c>
      <c r="F1078" s="555">
        <v>204.87</v>
      </c>
    </row>
    <row r="1079" spans="1:6" ht="30">
      <c r="A1079" s="338">
        <v>102066</v>
      </c>
      <c r="B1079" s="339" t="s">
        <v>11170</v>
      </c>
      <c r="C1079" s="340" t="s">
        <v>1164</v>
      </c>
      <c r="D1079" s="555">
        <v>377.68</v>
      </c>
      <c r="E1079" s="555">
        <v>147.68</v>
      </c>
      <c r="F1079" s="555">
        <v>525.36</v>
      </c>
    </row>
    <row r="1080" spans="1:6" ht="30">
      <c r="A1080" s="338">
        <v>102067</v>
      </c>
      <c r="B1080" s="339" t="s">
        <v>11169</v>
      </c>
      <c r="C1080" s="340" t="s">
        <v>1164</v>
      </c>
      <c r="D1080" s="555">
        <v>335.55</v>
      </c>
      <c r="E1080" s="555">
        <v>117.62</v>
      </c>
      <c r="F1080" s="555">
        <v>453.17</v>
      </c>
    </row>
    <row r="1081" spans="1:6" ht="30">
      <c r="A1081" s="338">
        <v>102065</v>
      </c>
      <c r="B1081" s="339" t="s">
        <v>11171</v>
      </c>
      <c r="C1081" s="340" t="s">
        <v>1164</v>
      </c>
      <c r="D1081" s="555">
        <v>87.97</v>
      </c>
      <c r="E1081" s="555">
        <v>58.65</v>
      </c>
      <c r="F1081" s="555">
        <v>146.62</v>
      </c>
    </row>
    <row r="1082" spans="1:6" ht="30">
      <c r="A1082" s="338">
        <v>102063</v>
      </c>
      <c r="B1082" s="339" t="s">
        <v>11173</v>
      </c>
      <c r="C1082" s="340" t="s">
        <v>1164</v>
      </c>
      <c r="D1082" s="555">
        <v>114.92</v>
      </c>
      <c r="E1082" s="555">
        <v>67.39</v>
      </c>
      <c r="F1082" s="555">
        <v>182.31</v>
      </c>
    </row>
    <row r="1083" spans="1:6" ht="30">
      <c r="A1083" s="338">
        <v>102064</v>
      </c>
      <c r="B1083" s="339" t="s">
        <v>11172</v>
      </c>
      <c r="C1083" s="340" t="s">
        <v>1164</v>
      </c>
      <c r="D1083" s="555">
        <v>97.530000000000015</v>
      </c>
      <c r="E1083" s="555">
        <v>61.83</v>
      </c>
      <c r="F1083" s="555">
        <v>159.36000000000001</v>
      </c>
    </row>
    <row r="1084" spans="1:6" ht="30">
      <c r="A1084" s="338">
        <v>102061</v>
      </c>
      <c r="B1084" s="339" t="s">
        <v>11175</v>
      </c>
      <c r="C1084" s="340" t="s">
        <v>1164</v>
      </c>
      <c r="D1084" s="555">
        <v>136.63999999999999</v>
      </c>
      <c r="E1084" s="555">
        <v>99.96</v>
      </c>
      <c r="F1084" s="555">
        <v>236.6</v>
      </c>
    </row>
    <row r="1085" spans="1:6" ht="30">
      <c r="A1085" s="338">
        <v>102062</v>
      </c>
      <c r="B1085" s="339" t="s">
        <v>11174</v>
      </c>
      <c r="C1085" s="340" t="s">
        <v>1164</v>
      </c>
      <c r="D1085" s="555">
        <v>131.67000000000002</v>
      </c>
      <c r="E1085" s="555">
        <v>80.89</v>
      </c>
      <c r="F1085" s="555">
        <v>212.56</v>
      </c>
    </row>
    <row r="1086" spans="1:6" ht="30">
      <c r="A1086" s="338">
        <v>102059</v>
      </c>
      <c r="B1086" s="339" t="s">
        <v>11177</v>
      </c>
      <c r="C1086" s="340" t="s">
        <v>1164</v>
      </c>
      <c r="D1086" s="555">
        <v>334.4</v>
      </c>
      <c r="E1086" s="555">
        <v>150.79</v>
      </c>
      <c r="F1086" s="555">
        <v>485.19</v>
      </c>
    </row>
    <row r="1087" spans="1:6" ht="30">
      <c r="A1087" s="338">
        <v>102060</v>
      </c>
      <c r="B1087" s="339" t="s">
        <v>11176</v>
      </c>
      <c r="C1087" s="340" t="s">
        <v>1164</v>
      </c>
      <c r="D1087" s="555">
        <v>289.24</v>
      </c>
      <c r="E1087" s="555">
        <v>119.77</v>
      </c>
      <c r="F1087" s="555">
        <v>409.01</v>
      </c>
    </row>
    <row r="1088" spans="1:6" ht="30">
      <c r="A1088" s="338">
        <v>102052</v>
      </c>
      <c r="B1088" s="339" t="s">
        <v>11178</v>
      </c>
      <c r="C1088" s="340" t="s">
        <v>1164</v>
      </c>
      <c r="D1088" s="555">
        <v>86.65</v>
      </c>
      <c r="E1088" s="555">
        <v>70.25</v>
      </c>
      <c r="F1088" s="555">
        <v>156.9</v>
      </c>
    </row>
    <row r="1089" spans="1:6" ht="30">
      <c r="A1089" s="338">
        <v>102050</v>
      </c>
      <c r="B1089" s="339" t="s">
        <v>11180</v>
      </c>
      <c r="C1089" s="340" t="s">
        <v>1164</v>
      </c>
      <c r="D1089" s="555">
        <v>114.08999999999999</v>
      </c>
      <c r="E1089" s="555">
        <v>80.64</v>
      </c>
      <c r="F1089" s="555">
        <v>194.73</v>
      </c>
    </row>
    <row r="1090" spans="1:6" ht="30">
      <c r="A1090" s="338">
        <v>102051</v>
      </c>
      <c r="B1090" s="339" t="s">
        <v>11179</v>
      </c>
      <c r="C1090" s="340" t="s">
        <v>1164</v>
      </c>
      <c r="D1090" s="555">
        <v>96.36999999999999</v>
      </c>
      <c r="E1090" s="555">
        <v>74.05</v>
      </c>
      <c r="F1090" s="555">
        <v>170.42</v>
      </c>
    </row>
    <row r="1091" spans="1:6" ht="30">
      <c r="A1091" s="338">
        <v>102048</v>
      </c>
      <c r="B1091" s="339" t="s">
        <v>11182</v>
      </c>
      <c r="C1091" s="340" t="s">
        <v>1164</v>
      </c>
      <c r="D1091" s="555">
        <v>132.39999999999998</v>
      </c>
      <c r="E1091" s="555">
        <v>119.52</v>
      </c>
      <c r="F1091" s="555">
        <v>251.92</v>
      </c>
    </row>
    <row r="1092" spans="1:6" ht="30">
      <c r="A1092" s="338">
        <v>102049</v>
      </c>
      <c r="B1092" s="339" t="s">
        <v>11181</v>
      </c>
      <c r="C1092" s="340" t="s">
        <v>1164</v>
      </c>
      <c r="D1092" s="555">
        <v>125.15999999999998</v>
      </c>
      <c r="E1092" s="555">
        <v>97.01</v>
      </c>
      <c r="F1092" s="555">
        <v>222.17</v>
      </c>
    </row>
    <row r="1093" spans="1:6" ht="30">
      <c r="A1093" s="338">
        <v>102046</v>
      </c>
      <c r="B1093" s="339" t="s">
        <v>11184</v>
      </c>
      <c r="C1093" s="340" t="s">
        <v>1164</v>
      </c>
      <c r="D1093" s="555">
        <v>437.45000000000005</v>
      </c>
      <c r="E1093" s="555">
        <v>162.29</v>
      </c>
      <c r="F1093" s="555">
        <v>599.74</v>
      </c>
    </row>
    <row r="1094" spans="1:6" ht="30">
      <c r="A1094" s="338">
        <v>102047</v>
      </c>
      <c r="B1094" s="339" t="s">
        <v>11183</v>
      </c>
      <c r="C1094" s="340" t="s">
        <v>1164</v>
      </c>
      <c r="D1094" s="555">
        <v>386.28999999999996</v>
      </c>
      <c r="E1094" s="555">
        <v>128.47</v>
      </c>
      <c r="F1094" s="555">
        <v>514.76</v>
      </c>
    </row>
    <row r="1095" spans="1:6" ht="30">
      <c r="A1095" s="338">
        <v>102045</v>
      </c>
      <c r="B1095" s="339" t="s">
        <v>11185</v>
      </c>
      <c r="C1095" s="340" t="s">
        <v>1164</v>
      </c>
      <c r="D1095" s="555">
        <v>91.509999999999991</v>
      </c>
      <c r="E1095" s="555">
        <v>68.19</v>
      </c>
      <c r="F1095" s="555">
        <v>159.69999999999999</v>
      </c>
    </row>
    <row r="1096" spans="1:6" ht="30">
      <c r="A1096" s="338">
        <v>102043</v>
      </c>
      <c r="B1096" s="339" t="s">
        <v>11187</v>
      </c>
      <c r="C1096" s="340" t="s">
        <v>1164</v>
      </c>
      <c r="D1096" s="555">
        <v>118.58</v>
      </c>
      <c r="E1096" s="555">
        <v>77.64</v>
      </c>
      <c r="F1096" s="555">
        <v>196.22</v>
      </c>
    </row>
    <row r="1097" spans="1:6" ht="30">
      <c r="A1097" s="338">
        <v>102044</v>
      </c>
      <c r="B1097" s="339" t="s">
        <v>11186</v>
      </c>
      <c r="C1097" s="340" t="s">
        <v>1164</v>
      </c>
      <c r="D1097" s="555">
        <v>101.66999999999999</v>
      </c>
      <c r="E1097" s="555">
        <v>71.72</v>
      </c>
      <c r="F1097" s="555">
        <v>173.39</v>
      </c>
    </row>
    <row r="1098" spans="1:6" ht="30">
      <c r="A1098" s="338">
        <v>102041</v>
      </c>
      <c r="B1098" s="339" t="s">
        <v>11189</v>
      </c>
      <c r="C1098" s="340" t="s">
        <v>1164</v>
      </c>
      <c r="D1098" s="555">
        <v>143.56</v>
      </c>
      <c r="E1098" s="555">
        <v>115.02</v>
      </c>
      <c r="F1098" s="555">
        <v>258.58</v>
      </c>
    </row>
    <row r="1099" spans="1:6" ht="30">
      <c r="A1099" s="338">
        <v>102042</v>
      </c>
      <c r="B1099" s="339" t="s">
        <v>11188</v>
      </c>
      <c r="C1099" s="340" t="s">
        <v>1164</v>
      </c>
      <c r="D1099" s="555">
        <v>135.61000000000001</v>
      </c>
      <c r="E1099" s="555">
        <v>92.11</v>
      </c>
      <c r="F1099" s="555">
        <v>227.72</v>
      </c>
    </row>
    <row r="1100" spans="1:6" ht="30">
      <c r="A1100" s="338">
        <v>102039</v>
      </c>
      <c r="B1100" s="339" t="s">
        <v>11191</v>
      </c>
      <c r="C1100" s="340" t="s">
        <v>1164</v>
      </c>
      <c r="D1100" s="555">
        <v>357.17999999999995</v>
      </c>
      <c r="E1100" s="555">
        <v>165.22</v>
      </c>
      <c r="F1100" s="555">
        <v>522.4</v>
      </c>
    </row>
    <row r="1101" spans="1:6" ht="30">
      <c r="A1101" s="338">
        <v>102040</v>
      </c>
      <c r="B1101" s="339" t="s">
        <v>11190</v>
      </c>
      <c r="C1101" s="340" t="s">
        <v>1164</v>
      </c>
      <c r="D1101" s="555">
        <v>305.94000000000005</v>
      </c>
      <c r="E1101" s="555">
        <v>130.47999999999999</v>
      </c>
      <c r="F1101" s="555">
        <v>436.42</v>
      </c>
    </row>
    <row r="1102" spans="1:6" ht="30">
      <c r="A1102" s="338">
        <v>102038</v>
      </c>
      <c r="B1102" s="339" t="s">
        <v>11192</v>
      </c>
      <c r="C1102" s="340" t="s">
        <v>1164</v>
      </c>
      <c r="D1102" s="555">
        <v>90.429999999999993</v>
      </c>
      <c r="E1102" s="555">
        <v>70.61</v>
      </c>
      <c r="F1102" s="555">
        <v>161.04</v>
      </c>
    </row>
    <row r="1103" spans="1:6" ht="30">
      <c r="A1103" s="338">
        <v>102036</v>
      </c>
      <c r="B1103" s="339" t="s">
        <v>11194</v>
      </c>
      <c r="C1103" s="340" t="s">
        <v>1164</v>
      </c>
      <c r="D1103" s="555">
        <v>117.74000000000001</v>
      </c>
      <c r="E1103" s="555">
        <v>81.06</v>
      </c>
      <c r="F1103" s="555">
        <v>198.8</v>
      </c>
    </row>
    <row r="1104" spans="1:6" ht="30">
      <c r="A1104" s="338">
        <v>102037</v>
      </c>
      <c r="B1104" s="339" t="s">
        <v>11193</v>
      </c>
      <c r="C1104" s="340" t="s">
        <v>1164</v>
      </c>
      <c r="D1104" s="555">
        <v>100.1</v>
      </c>
      <c r="E1104" s="555">
        <v>74.44</v>
      </c>
      <c r="F1104" s="555">
        <v>174.54</v>
      </c>
    </row>
    <row r="1105" spans="1:6" ht="30">
      <c r="A1105" s="338">
        <v>102016</v>
      </c>
      <c r="B1105" s="339" t="s">
        <v>11196</v>
      </c>
      <c r="C1105" s="340" t="s">
        <v>1164</v>
      </c>
      <c r="D1105" s="555">
        <v>135.47000000000003</v>
      </c>
      <c r="E1105" s="555">
        <v>120.02</v>
      </c>
      <c r="F1105" s="555">
        <v>255.49</v>
      </c>
    </row>
    <row r="1106" spans="1:6" ht="30">
      <c r="A1106" s="338">
        <v>102017</v>
      </c>
      <c r="B1106" s="339" t="s">
        <v>11195</v>
      </c>
      <c r="C1106" s="340" t="s">
        <v>1164</v>
      </c>
      <c r="D1106" s="555">
        <v>130.10000000000002</v>
      </c>
      <c r="E1106" s="555">
        <v>97.77</v>
      </c>
      <c r="F1106" s="555">
        <v>227.87</v>
      </c>
    </row>
    <row r="1107" spans="1:6" ht="30">
      <c r="A1107" s="338">
        <v>102014</v>
      </c>
      <c r="B1107" s="339" t="s">
        <v>11198</v>
      </c>
      <c r="C1107" s="340" t="s">
        <v>1164</v>
      </c>
      <c r="D1107" s="555">
        <v>418.65</v>
      </c>
      <c r="E1107" s="555">
        <v>163.38999999999999</v>
      </c>
      <c r="F1107" s="555">
        <v>582.04</v>
      </c>
    </row>
    <row r="1108" spans="1:6" ht="30">
      <c r="A1108" s="338">
        <v>102015</v>
      </c>
      <c r="B1108" s="339" t="s">
        <v>11197</v>
      </c>
      <c r="C1108" s="340" t="s">
        <v>1164</v>
      </c>
      <c r="D1108" s="555">
        <v>359.74</v>
      </c>
      <c r="E1108" s="555">
        <v>129.72</v>
      </c>
      <c r="F1108" s="555">
        <v>489.46</v>
      </c>
    </row>
    <row r="1109" spans="1:6" ht="30">
      <c r="A1109" s="338">
        <v>102013</v>
      </c>
      <c r="B1109" s="339" t="s">
        <v>11199</v>
      </c>
      <c r="C1109" s="340" t="s">
        <v>1164</v>
      </c>
      <c r="D1109" s="555">
        <v>89.789999999999992</v>
      </c>
      <c r="E1109" s="555">
        <v>69.03</v>
      </c>
      <c r="F1109" s="555">
        <v>158.82</v>
      </c>
    </row>
    <row r="1110" spans="1:6" ht="30">
      <c r="A1110" s="338">
        <v>102011</v>
      </c>
      <c r="B1110" s="339" t="s">
        <v>11201</v>
      </c>
      <c r="C1110" s="340" t="s">
        <v>1164</v>
      </c>
      <c r="D1110" s="555">
        <v>116.36000000000001</v>
      </c>
      <c r="E1110" s="555">
        <v>78.97</v>
      </c>
      <c r="F1110" s="555">
        <v>195.33</v>
      </c>
    </row>
    <row r="1111" spans="1:6" ht="30">
      <c r="A1111" s="338">
        <v>102012</v>
      </c>
      <c r="B1111" s="339" t="s">
        <v>11200</v>
      </c>
      <c r="C1111" s="340" t="s">
        <v>1164</v>
      </c>
      <c r="D1111" s="555">
        <v>99.24</v>
      </c>
      <c r="E1111" s="555">
        <v>72.64</v>
      </c>
      <c r="F1111" s="555">
        <v>171.88</v>
      </c>
    </row>
    <row r="1112" spans="1:6" ht="30">
      <c r="A1112" s="338">
        <v>102009</v>
      </c>
      <c r="B1112" s="339" t="s">
        <v>11203</v>
      </c>
      <c r="C1112" s="340" t="s">
        <v>1164</v>
      </c>
      <c r="D1112" s="555">
        <v>139.89999999999998</v>
      </c>
      <c r="E1112" s="555">
        <v>116.92</v>
      </c>
      <c r="F1112" s="555">
        <v>256.82</v>
      </c>
    </row>
    <row r="1113" spans="1:6" ht="30">
      <c r="A1113" s="338">
        <v>102010</v>
      </c>
      <c r="B1113" s="339" t="s">
        <v>11202</v>
      </c>
      <c r="C1113" s="340" t="s">
        <v>1164</v>
      </c>
      <c r="D1113" s="555">
        <v>133.69</v>
      </c>
      <c r="E1113" s="555">
        <v>94.2</v>
      </c>
      <c r="F1113" s="555">
        <v>227.89</v>
      </c>
    </row>
    <row r="1114" spans="1:6" ht="30">
      <c r="A1114" s="338">
        <v>102007</v>
      </c>
      <c r="B1114" s="339" t="s">
        <v>11205</v>
      </c>
      <c r="C1114" s="340" t="s">
        <v>1164</v>
      </c>
      <c r="D1114" s="555">
        <v>329.43</v>
      </c>
      <c r="E1114" s="555">
        <v>165.81</v>
      </c>
      <c r="F1114" s="555">
        <v>495.24</v>
      </c>
    </row>
    <row r="1115" spans="1:6" ht="30">
      <c r="A1115" s="338">
        <v>102008</v>
      </c>
      <c r="B1115" s="339" t="s">
        <v>11204</v>
      </c>
      <c r="C1115" s="340" t="s">
        <v>1164</v>
      </c>
      <c r="D1115" s="555">
        <v>283.96000000000004</v>
      </c>
      <c r="E1115" s="555">
        <v>131.22999999999999</v>
      </c>
      <c r="F1115" s="555">
        <v>415.19</v>
      </c>
    </row>
    <row r="1116" spans="1:6" ht="30">
      <c r="A1116" s="338">
        <v>101975</v>
      </c>
      <c r="B1116" s="339" t="s">
        <v>11233</v>
      </c>
      <c r="C1116" s="340" t="s">
        <v>1164</v>
      </c>
      <c r="D1116" s="555">
        <v>291.14</v>
      </c>
      <c r="E1116" s="555">
        <v>132.25</v>
      </c>
      <c r="F1116" s="555">
        <v>423.39</v>
      </c>
    </row>
    <row r="1117" spans="1:6" ht="30">
      <c r="A1117" s="338">
        <v>102006</v>
      </c>
      <c r="B1117" s="339" t="s">
        <v>11206</v>
      </c>
      <c r="C1117" s="340" t="s">
        <v>1164</v>
      </c>
      <c r="D1117" s="555">
        <v>93.82</v>
      </c>
      <c r="E1117" s="555">
        <v>69.5</v>
      </c>
      <c r="F1117" s="555">
        <v>163.32</v>
      </c>
    </row>
    <row r="1118" spans="1:6" ht="30">
      <c r="A1118" s="338">
        <v>102004</v>
      </c>
      <c r="B1118" s="339" t="s">
        <v>11208</v>
      </c>
      <c r="C1118" s="340" t="s">
        <v>1164</v>
      </c>
      <c r="D1118" s="555">
        <v>123.20000000000002</v>
      </c>
      <c r="E1118" s="555">
        <v>79.599999999999994</v>
      </c>
      <c r="F1118" s="555">
        <v>202.8</v>
      </c>
    </row>
    <row r="1119" spans="1:6" ht="30">
      <c r="A1119" s="338">
        <v>102005</v>
      </c>
      <c r="B1119" s="339" t="s">
        <v>11207</v>
      </c>
      <c r="C1119" s="340" t="s">
        <v>1164</v>
      </c>
      <c r="D1119" s="555">
        <v>105.19000000000001</v>
      </c>
      <c r="E1119" s="555">
        <v>73.36</v>
      </c>
      <c r="F1119" s="555">
        <v>178.55</v>
      </c>
    </row>
    <row r="1120" spans="1:6" ht="30">
      <c r="A1120" s="338">
        <v>102002</v>
      </c>
      <c r="B1120" s="339" t="s">
        <v>11210</v>
      </c>
      <c r="C1120" s="340" t="s">
        <v>1164</v>
      </c>
      <c r="D1120" s="555">
        <v>138.89999999999998</v>
      </c>
      <c r="E1120" s="555">
        <v>117.37</v>
      </c>
      <c r="F1120" s="555">
        <v>256.27</v>
      </c>
    </row>
    <row r="1121" spans="1:6" ht="30">
      <c r="A1121" s="338">
        <v>102003</v>
      </c>
      <c r="B1121" s="339" t="s">
        <v>11209</v>
      </c>
      <c r="C1121" s="340" t="s">
        <v>1164</v>
      </c>
      <c r="D1121" s="555">
        <v>134.78</v>
      </c>
      <c r="E1121" s="555">
        <v>95.37</v>
      </c>
      <c r="F1121" s="555">
        <v>230.15</v>
      </c>
    </row>
    <row r="1122" spans="1:6" ht="30">
      <c r="A1122" s="338">
        <v>102000</v>
      </c>
      <c r="B1122" s="339" t="s">
        <v>11212</v>
      </c>
      <c r="C1122" s="340" t="s">
        <v>1164</v>
      </c>
      <c r="D1122" s="555">
        <v>365.33999999999992</v>
      </c>
      <c r="E1122" s="555">
        <v>161.84</v>
      </c>
      <c r="F1122" s="555">
        <v>527.17999999999995</v>
      </c>
    </row>
    <row r="1123" spans="1:6" ht="30">
      <c r="A1123" s="338">
        <v>102001</v>
      </c>
      <c r="B1123" s="339" t="s">
        <v>11211</v>
      </c>
      <c r="C1123" s="340" t="s">
        <v>1164</v>
      </c>
      <c r="D1123" s="555">
        <v>329.13</v>
      </c>
      <c r="E1123" s="555">
        <v>128.79</v>
      </c>
      <c r="F1123" s="555">
        <v>457.92</v>
      </c>
    </row>
    <row r="1124" spans="1:6" ht="30">
      <c r="A1124" s="338">
        <v>101983</v>
      </c>
      <c r="B1124" s="339" t="s">
        <v>11228</v>
      </c>
      <c r="C1124" s="340" t="s">
        <v>1164</v>
      </c>
      <c r="D1124" s="555">
        <v>91.620000000000019</v>
      </c>
      <c r="E1124" s="555">
        <v>67.739999999999995</v>
      </c>
      <c r="F1124" s="555">
        <v>159.36000000000001</v>
      </c>
    </row>
    <row r="1125" spans="1:6" ht="30">
      <c r="A1125" s="338">
        <v>101981</v>
      </c>
      <c r="B1125" s="339" t="s">
        <v>11230</v>
      </c>
      <c r="C1125" s="340" t="s">
        <v>1164</v>
      </c>
      <c r="D1125" s="555">
        <v>119.17999999999999</v>
      </c>
      <c r="E1125" s="555">
        <v>77.23</v>
      </c>
      <c r="F1125" s="555">
        <v>196.41</v>
      </c>
    </row>
    <row r="1126" spans="1:6" ht="30">
      <c r="A1126" s="338">
        <v>101982</v>
      </c>
      <c r="B1126" s="339" t="s">
        <v>11229</v>
      </c>
      <c r="C1126" s="340" t="s">
        <v>1164</v>
      </c>
      <c r="D1126" s="555">
        <v>102.31</v>
      </c>
      <c r="E1126" s="555">
        <v>71.34</v>
      </c>
      <c r="F1126" s="555">
        <v>173.65</v>
      </c>
    </row>
    <row r="1127" spans="1:6" ht="30">
      <c r="A1127" s="338">
        <v>101977</v>
      </c>
      <c r="B1127" s="339" t="s">
        <v>11232</v>
      </c>
      <c r="C1127" s="340" t="s">
        <v>1164</v>
      </c>
      <c r="D1127" s="555">
        <v>140.28</v>
      </c>
      <c r="E1127" s="555">
        <v>113.78</v>
      </c>
      <c r="F1127" s="555">
        <v>254.06</v>
      </c>
    </row>
    <row r="1128" spans="1:6" ht="30">
      <c r="A1128" s="338">
        <v>101980</v>
      </c>
      <c r="B1128" s="339" t="s">
        <v>11231</v>
      </c>
      <c r="C1128" s="340" t="s">
        <v>1164</v>
      </c>
      <c r="D1128" s="555">
        <v>135.60999999999999</v>
      </c>
      <c r="E1128" s="555">
        <v>91.34</v>
      </c>
      <c r="F1128" s="555">
        <v>226.95</v>
      </c>
    </row>
    <row r="1129" spans="1:6" ht="30">
      <c r="A1129" s="338">
        <v>101974</v>
      </c>
      <c r="B1129" s="339" t="s">
        <v>11234</v>
      </c>
      <c r="C1129" s="340" t="s">
        <v>1164</v>
      </c>
      <c r="D1129" s="555">
        <v>329.22</v>
      </c>
      <c r="E1129" s="555">
        <v>166.14</v>
      </c>
      <c r="F1129" s="555">
        <v>495.36</v>
      </c>
    </row>
    <row r="1130" spans="1:6" ht="30">
      <c r="A1130" s="338">
        <v>102089</v>
      </c>
      <c r="B1130" s="339" t="s">
        <v>11152</v>
      </c>
      <c r="C1130" s="340" t="s">
        <v>1164</v>
      </c>
      <c r="D1130" s="555">
        <v>141.78</v>
      </c>
      <c r="E1130" s="555">
        <v>23.95</v>
      </c>
      <c r="F1130" s="555">
        <v>165.73</v>
      </c>
    </row>
    <row r="1131" spans="1:6" ht="30">
      <c r="A1131" s="338">
        <v>102090</v>
      </c>
      <c r="B1131" s="339" t="s">
        <v>11151</v>
      </c>
      <c r="C1131" s="340" t="s">
        <v>1164</v>
      </c>
      <c r="D1131" s="555">
        <v>96.919999999999987</v>
      </c>
      <c r="E1131" s="555">
        <v>23.96</v>
      </c>
      <c r="F1131" s="555">
        <v>120.88</v>
      </c>
    </row>
    <row r="1132" spans="1:6" ht="30">
      <c r="A1132" s="338">
        <v>102086</v>
      </c>
      <c r="B1132" s="339" t="s">
        <v>11155</v>
      </c>
      <c r="C1132" s="340" t="s">
        <v>1164</v>
      </c>
      <c r="D1132" s="555">
        <v>148.10999999999999</v>
      </c>
      <c r="E1132" s="555">
        <v>22.12</v>
      </c>
      <c r="F1132" s="555">
        <v>170.23</v>
      </c>
    </row>
    <row r="1133" spans="1:6" ht="30">
      <c r="A1133" s="338">
        <v>102087</v>
      </c>
      <c r="B1133" s="339" t="s">
        <v>11154</v>
      </c>
      <c r="C1133" s="340" t="s">
        <v>1164</v>
      </c>
      <c r="D1133" s="555">
        <v>108.56</v>
      </c>
      <c r="E1133" s="555">
        <v>22.13</v>
      </c>
      <c r="F1133" s="555">
        <v>130.69</v>
      </c>
    </row>
    <row r="1134" spans="1:6" ht="30">
      <c r="A1134" s="338">
        <v>102091</v>
      </c>
      <c r="B1134" s="339" t="s">
        <v>11150</v>
      </c>
      <c r="C1134" s="340" t="s">
        <v>1164</v>
      </c>
      <c r="D1134" s="555">
        <v>292.92</v>
      </c>
      <c r="E1134" s="555">
        <v>24.19</v>
      </c>
      <c r="F1134" s="555">
        <v>317.11</v>
      </c>
    </row>
    <row r="1135" spans="1:6" ht="30">
      <c r="A1135" s="338">
        <v>102088</v>
      </c>
      <c r="B1135" s="339" t="s">
        <v>11153</v>
      </c>
      <c r="C1135" s="340" t="s">
        <v>1164</v>
      </c>
      <c r="D1135" s="555">
        <v>243</v>
      </c>
      <c r="E1135" s="555">
        <v>23.17</v>
      </c>
      <c r="F1135" s="555">
        <v>266.17</v>
      </c>
    </row>
    <row r="1136" spans="1:6" ht="30">
      <c r="A1136" s="338">
        <v>101997</v>
      </c>
      <c r="B1136" s="339" t="s">
        <v>11215</v>
      </c>
      <c r="C1136" s="340" t="s">
        <v>1164</v>
      </c>
      <c r="D1136" s="555">
        <v>148.73999999999998</v>
      </c>
      <c r="E1136" s="555">
        <v>26.3</v>
      </c>
      <c r="F1136" s="555">
        <v>175.04</v>
      </c>
    </row>
    <row r="1137" spans="1:6" ht="30">
      <c r="A1137" s="338">
        <v>101998</v>
      </c>
      <c r="B1137" s="339" t="s">
        <v>11214</v>
      </c>
      <c r="C1137" s="340" t="s">
        <v>1164</v>
      </c>
      <c r="D1137" s="555">
        <v>101.34</v>
      </c>
      <c r="E1137" s="555">
        <v>26.31</v>
      </c>
      <c r="F1137" s="555">
        <v>127.65</v>
      </c>
    </row>
    <row r="1138" spans="1:6" ht="30">
      <c r="A1138" s="338">
        <v>101999</v>
      </c>
      <c r="B1138" s="339" t="s">
        <v>11213</v>
      </c>
      <c r="C1138" s="340" t="s">
        <v>1164</v>
      </c>
      <c r="D1138" s="555">
        <v>353.26</v>
      </c>
      <c r="E1138" s="555">
        <v>24.93</v>
      </c>
      <c r="F1138" s="555">
        <v>378.19</v>
      </c>
    </row>
    <row r="1139" spans="1:6" ht="30">
      <c r="A1139" s="338">
        <v>101994</v>
      </c>
      <c r="B1139" s="339" t="s">
        <v>11218</v>
      </c>
      <c r="C1139" s="340" t="s">
        <v>1164</v>
      </c>
      <c r="D1139" s="555">
        <v>155.76000000000002</v>
      </c>
      <c r="E1139" s="555">
        <v>22.04</v>
      </c>
      <c r="F1139" s="555">
        <v>177.8</v>
      </c>
    </row>
    <row r="1140" spans="1:6" ht="30">
      <c r="A1140" s="338">
        <v>101995</v>
      </c>
      <c r="B1140" s="339" t="s">
        <v>11217</v>
      </c>
      <c r="C1140" s="340" t="s">
        <v>1164</v>
      </c>
      <c r="D1140" s="555">
        <v>113.48</v>
      </c>
      <c r="E1140" s="555">
        <v>22.05</v>
      </c>
      <c r="F1140" s="555">
        <v>135.53</v>
      </c>
    </row>
    <row r="1141" spans="1:6" ht="30">
      <c r="A1141" s="338">
        <v>101996</v>
      </c>
      <c r="B1141" s="339" t="s">
        <v>11216</v>
      </c>
      <c r="C1141" s="340" t="s">
        <v>1164</v>
      </c>
      <c r="D1141" s="555">
        <v>264.12</v>
      </c>
      <c r="E1141" s="555">
        <v>23.26</v>
      </c>
      <c r="F1141" s="555">
        <v>287.38</v>
      </c>
    </row>
    <row r="1142" spans="1:6" ht="30">
      <c r="A1142" s="338">
        <v>101991</v>
      </c>
      <c r="B1142" s="339" t="s">
        <v>11221</v>
      </c>
      <c r="C1142" s="340" t="s">
        <v>1164</v>
      </c>
      <c r="D1142" s="555">
        <v>148.06</v>
      </c>
      <c r="E1142" s="555">
        <v>26.58</v>
      </c>
      <c r="F1142" s="555">
        <v>174.64</v>
      </c>
    </row>
    <row r="1143" spans="1:6" ht="30">
      <c r="A1143" s="338">
        <v>101992</v>
      </c>
      <c r="B1143" s="339" t="s">
        <v>11220</v>
      </c>
      <c r="C1143" s="340" t="s">
        <v>1164</v>
      </c>
      <c r="D1143" s="555">
        <v>101.71000000000001</v>
      </c>
      <c r="E1143" s="555">
        <v>26.59</v>
      </c>
      <c r="F1143" s="555">
        <v>128.30000000000001</v>
      </c>
    </row>
    <row r="1144" spans="1:6" ht="30">
      <c r="A1144" s="338">
        <v>101993</v>
      </c>
      <c r="B1144" s="339" t="s">
        <v>11219</v>
      </c>
      <c r="C1144" s="340" t="s">
        <v>1164</v>
      </c>
      <c r="D1144" s="555">
        <v>327.45999999999998</v>
      </c>
      <c r="E1144" s="555">
        <v>24.36</v>
      </c>
      <c r="F1144" s="555">
        <v>351.82</v>
      </c>
    </row>
    <row r="1145" spans="1:6" ht="30">
      <c r="A1145" s="338">
        <v>101988</v>
      </c>
      <c r="B1145" s="339" t="s">
        <v>11224</v>
      </c>
      <c r="C1145" s="340" t="s">
        <v>1164</v>
      </c>
      <c r="D1145" s="555">
        <v>143.61000000000001</v>
      </c>
      <c r="E1145" s="555">
        <v>23.7</v>
      </c>
      <c r="F1145" s="555">
        <v>167.31</v>
      </c>
    </row>
    <row r="1146" spans="1:6" ht="30">
      <c r="A1146" s="338">
        <v>101989</v>
      </c>
      <c r="B1146" s="339" t="s">
        <v>11223</v>
      </c>
      <c r="C1146" s="340" t="s">
        <v>1164</v>
      </c>
      <c r="D1146" s="555">
        <v>105.95</v>
      </c>
      <c r="E1146" s="555">
        <v>23.7</v>
      </c>
      <c r="F1146" s="555">
        <v>129.65</v>
      </c>
    </row>
    <row r="1147" spans="1:6" ht="30">
      <c r="A1147" s="338">
        <v>101990</v>
      </c>
      <c r="B1147" s="339" t="s">
        <v>11222</v>
      </c>
      <c r="C1147" s="340" t="s">
        <v>1164</v>
      </c>
      <c r="D1147" s="555">
        <v>242.66</v>
      </c>
      <c r="E1147" s="555">
        <v>23.35</v>
      </c>
      <c r="F1147" s="555">
        <v>266.01</v>
      </c>
    </row>
    <row r="1148" spans="1:6" ht="30">
      <c r="A1148" s="338">
        <v>101985</v>
      </c>
      <c r="B1148" s="339" t="s">
        <v>11227</v>
      </c>
      <c r="C1148" s="340" t="s">
        <v>1164</v>
      </c>
      <c r="D1148" s="555">
        <v>151.32999999999998</v>
      </c>
      <c r="E1148" s="555">
        <v>23.17</v>
      </c>
      <c r="F1148" s="555">
        <v>174.5</v>
      </c>
    </row>
    <row r="1149" spans="1:6" ht="30">
      <c r="A1149" s="338">
        <v>101986</v>
      </c>
      <c r="B1149" s="339" t="s">
        <v>11226</v>
      </c>
      <c r="C1149" s="340" t="s">
        <v>1164</v>
      </c>
      <c r="D1149" s="555">
        <v>102.84</v>
      </c>
      <c r="E1149" s="555">
        <v>23.18</v>
      </c>
      <c r="F1149" s="555">
        <v>126.02</v>
      </c>
    </row>
    <row r="1150" spans="1:6" ht="30">
      <c r="A1150" s="338">
        <v>101987</v>
      </c>
      <c r="B1150" s="339" t="s">
        <v>11225</v>
      </c>
      <c r="C1150" s="340" t="s">
        <v>1164</v>
      </c>
      <c r="D1150" s="555">
        <v>275</v>
      </c>
      <c r="E1150" s="555">
        <v>22.57</v>
      </c>
      <c r="F1150" s="555">
        <v>297.57</v>
      </c>
    </row>
    <row r="1151" spans="1:6" ht="30">
      <c r="A1151" s="338">
        <v>101969</v>
      </c>
      <c r="B1151" s="339" t="s">
        <v>11237</v>
      </c>
      <c r="C1151" s="340" t="s">
        <v>1164</v>
      </c>
      <c r="D1151" s="555">
        <v>141.31</v>
      </c>
      <c r="E1151" s="555">
        <v>19.72</v>
      </c>
      <c r="F1151" s="555">
        <v>161.03</v>
      </c>
    </row>
    <row r="1152" spans="1:6" ht="30">
      <c r="A1152" s="338">
        <v>101971</v>
      </c>
      <c r="B1152" s="339" t="s">
        <v>11236</v>
      </c>
      <c r="C1152" s="340" t="s">
        <v>1164</v>
      </c>
      <c r="D1152" s="555">
        <v>103.16</v>
      </c>
      <c r="E1152" s="555">
        <v>19.73</v>
      </c>
      <c r="F1152" s="555">
        <v>122.89</v>
      </c>
    </row>
    <row r="1153" spans="1:6" ht="30">
      <c r="A1153" s="338">
        <v>101973</v>
      </c>
      <c r="B1153" s="339" t="s">
        <v>11235</v>
      </c>
      <c r="C1153" s="340" t="s">
        <v>1164</v>
      </c>
      <c r="D1153" s="555">
        <v>225.5</v>
      </c>
      <c r="E1153" s="555">
        <v>21.47</v>
      </c>
      <c r="F1153" s="555">
        <v>246.97</v>
      </c>
    </row>
    <row r="1154" spans="1:6">
      <c r="A1154" s="335"/>
      <c r="B1154" s="337" t="s">
        <v>12219</v>
      </c>
      <c r="C1154" s="335"/>
      <c r="D1154" s="335"/>
      <c r="E1154" s="335"/>
      <c r="F1154" s="335"/>
    </row>
    <row r="1155" spans="1:6">
      <c r="A1155" s="338">
        <v>92272</v>
      </c>
      <c r="B1155" s="339" t="s">
        <v>11323</v>
      </c>
      <c r="C1155" s="340" t="s">
        <v>1163</v>
      </c>
      <c r="D1155" s="555">
        <v>25.259999999999998</v>
      </c>
      <c r="E1155" s="555">
        <v>4.05</v>
      </c>
      <c r="F1155" s="555">
        <v>29.31</v>
      </c>
    </row>
    <row r="1156" spans="1:6" ht="30">
      <c r="A1156" s="338">
        <v>92273</v>
      </c>
      <c r="B1156" s="339" t="s">
        <v>11322</v>
      </c>
      <c r="C1156" s="340" t="s">
        <v>1163</v>
      </c>
      <c r="D1156" s="555">
        <v>8.67</v>
      </c>
      <c r="E1156" s="555">
        <v>2.68</v>
      </c>
      <c r="F1156" s="555">
        <v>11.35</v>
      </c>
    </row>
    <row r="1157" spans="1:6" ht="30">
      <c r="A1157" s="338">
        <v>101791</v>
      </c>
      <c r="B1157" s="339" t="s">
        <v>11240</v>
      </c>
      <c r="C1157" s="340" t="s">
        <v>1163</v>
      </c>
      <c r="D1157" s="555">
        <v>16.66</v>
      </c>
      <c r="E1157" s="555">
        <v>1.52</v>
      </c>
      <c r="F1157" s="555">
        <v>18.18</v>
      </c>
    </row>
    <row r="1158" spans="1:6">
      <c r="A1158" s="335"/>
      <c r="B1158" s="337" t="s">
        <v>107</v>
      </c>
      <c r="C1158" s="335"/>
      <c r="D1158" s="335"/>
      <c r="E1158" s="335"/>
      <c r="F1158" s="335"/>
    </row>
    <row r="1159" spans="1:6">
      <c r="A1159" s="335"/>
      <c r="B1159" s="336" t="s">
        <v>1029</v>
      </c>
      <c r="C1159" s="335"/>
      <c r="D1159" s="335"/>
      <c r="E1159" s="335"/>
      <c r="F1159" s="335"/>
    </row>
    <row r="1160" spans="1:6">
      <c r="A1160" s="335"/>
      <c r="B1160" s="337" t="s">
        <v>108</v>
      </c>
      <c r="C1160" s="335"/>
      <c r="D1160" s="335"/>
      <c r="E1160" s="335"/>
      <c r="F1160" s="335"/>
    </row>
    <row r="1161" spans="1:6">
      <c r="A1161" s="335"/>
      <c r="B1161" s="337" t="s">
        <v>109</v>
      </c>
      <c r="C1161" s="335"/>
      <c r="D1161" s="335"/>
      <c r="E1161" s="335"/>
      <c r="F1161" s="335"/>
    </row>
    <row r="1162" spans="1:6">
      <c r="A1162" s="338">
        <v>92882</v>
      </c>
      <c r="B1162" s="339" t="s">
        <v>3746</v>
      </c>
      <c r="C1162" s="340" t="s">
        <v>1160</v>
      </c>
      <c r="D1162" s="555">
        <v>11.9</v>
      </c>
      <c r="E1162" s="555">
        <v>2.81</v>
      </c>
      <c r="F1162" s="555">
        <v>14.71</v>
      </c>
    </row>
    <row r="1163" spans="1:6">
      <c r="A1163" s="338">
        <v>92883</v>
      </c>
      <c r="B1163" s="339" t="s">
        <v>3747</v>
      </c>
      <c r="C1163" s="340" t="s">
        <v>1160</v>
      </c>
      <c r="D1163" s="555">
        <v>11.91</v>
      </c>
      <c r="E1163" s="555">
        <v>1.91</v>
      </c>
      <c r="F1163" s="555">
        <v>13.82</v>
      </c>
    </row>
    <row r="1164" spans="1:6">
      <c r="A1164" s="338">
        <v>92884</v>
      </c>
      <c r="B1164" s="339" t="s">
        <v>3748</v>
      </c>
      <c r="C1164" s="340" t="s">
        <v>1160</v>
      </c>
      <c r="D1164" s="555">
        <v>12.93</v>
      </c>
      <c r="E1164" s="555">
        <v>1.34</v>
      </c>
      <c r="F1164" s="555">
        <v>14.27</v>
      </c>
    </row>
    <row r="1165" spans="1:6">
      <c r="A1165" s="338">
        <v>92885</v>
      </c>
      <c r="B1165" s="339" t="s">
        <v>3749</v>
      </c>
      <c r="C1165" s="340" t="s">
        <v>1160</v>
      </c>
      <c r="D1165" s="555">
        <v>12.75</v>
      </c>
      <c r="E1165" s="555">
        <v>0.92</v>
      </c>
      <c r="F1165" s="555">
        <v>13.67</v>
      </c>
    </row>
    <row r="1166" spans="1:6">
      <c r="A1166" s="338">
        <v>92886</v>
      </c>
      <c r="B1166" s="339" t="s">
        <v>3750</v>
      </c>
      <c r="C1166" s="340" t="s">
        <v>1160</v>
      </c>
      <c r="D1166" s="555">
        <v>12.61</v>
      </c>
      <c r="E1166" s="555">
        <v>0.59</v>
      </c>
      <c r="F1166" s="555">
        <v>13.2</v>
      </c>
    </row>
    <row r="1167" spans="1:6">
      <c r="A1167" s="338">
        <v>92887</v>
      </c>
      <c r="B1167" s="339" t="s">
        <v>3751</v>
      </c>
      <c r="C1167" s="340" t="s">
        <v>1160</v>
      </c>
      <c r="D1167" s="555">
        <v>12.850000000000001</v>
      </c>
      <c r="E1167" s="555">
        <v>0.37</v>
      </c>
      <c r="F1167" s="555">
        <v>13.22</v>
      </c>
    </row>
    <row r="1168" spans="1:6">
      <c r="A1168" s="338">
        <v>92888</v>
      </c>
      <c r="B1168" s="339" t="s">
        <v>3752</v>
      </c>
      <c r="C1168" s="340" t="s">
        <v>1160</v>
      </c>
      <c r="D1168" s="555">
        <v>12.76</v>
      </c>
      <c r="E1168" s="555">
        <v>0.22</v>
      </c>
      <c r="F1168" s="555">
        <v>12.98</v>
      </c>
    </row>
    <row r="1169" spans="1:6">
      <c r="A1169" s="335"/>
      <c r="B1169" s="337" t="s">
        <v>12220</v>
      </c>
      <c r="C1169" s="335"/>
      <c r="D1169" s="335"/>
      <c r="E1169" s="335"/>
      <c r="F1169" s="335"/>
    </row>
    <row r="1170" spans="1:6" ht="30">
      <c r="A1170" s="338">
        <v>96544</v>
      </c>
      <c r="B1170" s="339" t="s">
        <v>3761</v>
      </c>
      <c r="C1170" s="340" t="s">
        <v>1160</v>
      </c>
      <c r="D1170" s="555">
        <v>13.529999999999998</v>
      </c>
      <c r="E1170" s="555">
        <v>4.3</v>
      </c>
      <c r="F1170" s="555">
        <v>17.829999999999998</v>
      </c>
    </row>
    <row r="1171" spans="1:6" ht="30">
      <c r="A1171" s="338">
        <v>96545</v>
      </c>
      <c r="B1171" s="339" t="s">
        <v>3762</v>
      </c>
      <c r="C1171" s="340" t="s">
        <v>1160</v>
      </c>
      <c r="D1171" s="555">
        <v>13.489999999999998</v>
      </c>
      <c r="E1171" s="555">
        <v>3.09</v>
      </c>
      <c r="F1171" s="555">
        <v>16.579999999999998</v>
      </c>
    </row>
    <row r="1172" spans="1:6" ht="30">
      <c r="A1172" s="338">
        <v>96546</v>
      </c>
      <c r="B1172" s="339" t="s">
        <v>3763</v>
      </c>
      <c r="C1172" s="340" t="s">
        <v>1160</v>
      </c>
      <c r="D1172" s="555">
        <v>12.48</v>
      </c>
      <c r="E1172" s="555">
        <v>2.2799999999999998</v>
      </c>
      <c r="F1172" s="555">
        <v>14.76</v>
      </c>
    </row>
    <row r="1173" spans="1:6" ht="30">
      <c r="A1173" s="338">
        <v>96547</v>
      </c>
      <c r="B1173" s="339" t="s">
        <v>3764</v>
      </c>
      <c r="C1173" s="340" t="s">
        <v>1160</v>
      </c>
      <c r="D1173" s="555">
        <v>10.77</v>
      </c>
      <c r="E1173" s="555">
        <v>1.68</v>
      </c>
      <c r="F1173" s="555">
        <v>12.45</v>
      </c>
    </row>
    <row r="1174" spans="1:6" ht="30">
      <c r="A1174" s="338">
        <v>96548</v>
      </c>
      <c r="B1174" s="339" t="s">
        <v>3765</v>
      </c>
      <c r="C1174" s="340" t="s">
        <v>1160</v>
      </c>
      <c r="D1174" s="555">
        <v>10.6</v>
      </c>
      <c r="E1174" s="555">
        <v>1.17</v>
      </c>
      <c r="F1174" s="555">
        <v>11.77</v>
      </c>
    </row>
    <row r="1175" spans="1:6" ht="30">
      <c r="A1175" s="338">
        <v>96549</v>
      </c>
      <c r="B1175" s="339" t="s">
        <v>3766</v>
      </c>
      <c r="C1175" s="340" t="s">
        <v>1160</v>
      </c>
      <c r="D1175" s="555">
        <v>12.19</v>
      </c>
      <c r="E1175" s="555">
        <v>0.85</v>
      </c>
      <c r="F1175" s="555">
        <v>13.04</v>
      </c>
    </row>
    <row r="1176" spans="1:6" ht="30">
      <c r="A1176" s="338">
        <v>96550</v>
      </c>
      <c r="B1176" s="339" t="s">
        <v>3767</v>
      </c>
      <c r="C1176" s="340" t="s">
        <v>1160</v>
      </c>
      <c r="D1176" s="555">
        <v>12.07</v>
      </c>
      <c r="E1176" s="555">
        <v>0.6</v>
      </c>
      <c r="F1176" s="555">
        <v>12.67</v>
      </c>
    </row>
    <row r="1177" spans="1:6" ht="45">
      <c r="A1177" s="338">
        <v>92760</v>
      </c>
      <c r="B1177" s="339" t="s">
        <v>3692</v>
      </c>
      <c r="C1177" s="340" t="s">
        <v>1160</v>
      </c>
      <c r="D1177" s="555">
        <v>12.920000000000002</v>
      </c>
      <c r="E1177" s="555">
        <v>2.8</v>
      </c>
      <c r="F1177" s="555">
        <v>15.72</v>
      </c>
    </row>
    <row r="1178" spans="1:6" ht="45">
      <c r="A1178" s="338">
        <v>92761</v>
      </c>
      <c r="B1178" s="339" t="s">
        <v>3693</v>
      </c>
      <c r="C1178" s="340" t="s">
        <v>1160</v>
      </c>
      <c r="D1178" s="555">
        <v>13.02</v>
      </c>
      <c r="E1178" s="555">
        <v>1.91</v>
      </c>
      <c r="F1178" s="555">
        <v>14.93</v>
      </c>
    </row>
    <row r="1179" spans="1:6" ht="45">
      <c r="A1179" s="338">
        <v>92762</v>
      </c>
      <c r="B1179" s="339" t="s">
        <v>3694</v>
      </c>
      <c r="C1179" s="340" t="s">
        <v>1160</v>
      </c>
      <c r="D1179" s="555">
        <v>12.120000000000001</v>
      </c>
      <c r="E1179" s="555">
        <v>1.34</v>
      </c>
      <c r="F1179" s="555">
        <v>13.46</v>
      </c>
    </row>
    <row r="1180" spans="1:6" ht="45">
      <c r="A1180" s="338">
        <v>92763</v>
      </c>
      <c r="B1180" s="339" t="s">
        <v>3695</v>
      </c>
      <c r="C1180" s="340" t="s">
        <v>1160</v>
      </c>
      <c r="D1180" s="555">
        <v>10.49</v>
      </c>
      <c r="E1180" s="555">
        <v>0.92</v>
      </c>
      <c r="F1180" s="555">
        <v>11.41</v>
      </c>
    </row>
    <row r="1181" spans="1:6" ht="45">
      <c r="A1181" s="338">
        <v>92764</v>
      </c>
      <c r="B1181" s="339" t="s">
        <v>3696</v>
      </c>
      <c r="C1181" s="340" t="s">
        <v>1160</v>
      </c>
      <c r="D1181" s="555">
        <v>10.35</v>
      </c>
      <c r="E1181" s="555">
        <v>0.59</v>
      </c>
      <c r="F1181" s="555">
        <v>10.94</v>
      </c>
    </row>
    <row r="1182" spans="1:6" ht="45">
      <c r="A1182" s="338">
        <v>92765</v>
      </c>
      <c r="B1182" s="339" t="s">
        <v>3697</v>
      </c>
      <c r="C1182" s="340" t="s">
        <v>1160</v>
      </c>
      <c r="D1182" s="555">
        <v>12</v>
      </c>
      <c r="E1182" s="555">
        <v>0.37</v>
      </c>
      <c r="F1182" s="555">
        <v>12.37</v>
      </c>
    </row>
    <row r="1183" spans="1:6" ht="45">
      <c r="A1183" s="338">
        <v>92766</v>
      </c>
      <c r="B1183" s="339" t="s">
        <v>3698</v>
      </c>
      <c r="C1183" s="340" t="s">
        <v>1160</v>
      </c>
      <c r="D1183" s="555">
        <v>11.91</v>
      </c>
      <c r="E1183" s="555">
        <v>0.22</v>
      </c>
      <c r="F1183" s="555">
        <v>12.13</v>
      </c>
    </row>
    <row r="1184" spans="1:6" ht="45">
      <c r="A1184" s="338">
        <v>92776</v>
      </c>
      <c r="B1184" s="339" t="s">
        <v>3708</v>
      </c>
      <c r="C1184" s="340" t="s">
        <v>1160</v>
      </c>
      <c r="D1184" s="555">
        <v>13.499999999999998</v>
      </c>
      <c r="E1184" s="555">
        <v>4.4000000000000004</v>
      </c>
      <c r="F1184" s="555">
        <v>17.899999999999999</v>
      </c>
    </row>
    <row r="1185" spans="1:6" ht="45">
      <c r="A1185" s="338">
        <v>92777</v>
      </c>
      <c r="B1185" s="339" t="s">
        <v>3709</v>
      </c>
      <c r="C1185" s="340" t="s">
        <v>1160</v>
      </c>
      <c r="D1185" s="555">
        <v>13.45</v>
      </c>
      <c r="E1185" s="555">
        <v>3.11</v>
      </c>
      <c r="F1185" s="555">
        <v>16.559999999999999</v>
      </c>
    </row>
    <row r="1186" spans="1:6" ht="45">
      <c r="A1186" s="338">
        <v>92778</v>
      </c>
      <c r="B1186" s="339" t="s">
        <v>3710</v>
      </c>
      <c r="C1186" s="340" t="s">
        <v>1160</v>
      </c>
      <c r="D1186" s="555">
        <v>12.44</v>
      </c>
      <c r="E1186" s="555">
        <v>2.23</v>
      </c>
      <c r="F1186" s="555">
        <v>14.67</v>
      </c>
    </row>
    <row r="1187" spans="1:6" ht="45">
      <c r="A1187" s="338">
        <v>92779</v>
      </c>
      <c r="B1187" s="339" t="s">
        <v>3711</v>
      </c>
      <c r="C1187" s="340" t="s">
        <v>1160</v>
      </c>
      <c r="D1187" s="555">
        <v>10.73</v>
      </c>
      <c r="E1187" s="555">
        <v>1.57</v>
      </c>
      <c r="F1187" s="555">
        <v>12.3</v>
      </c>
    </row>
    <row r="1188" spans="1:6" ht="45">
      <c r="A1188" s="338">
        <v>92780</v>
      </c>
      <c r="B1188" s="339" t="s">
        <v>3712</v>
      </c>
      <c r="C1188" s="340" t="s">
        <v>1160</v>
      </c>
      <c r="D1188" s="555">
        <v>10.520000000000001</v>
      </c>
      <c r="E1188" s="555">
        <v>1.03</v>
      </c>
      <c r="F1188" s="555">
        <v>11.55</v>
      </c>
    </row>
    <row r="1189" spans="1:6" ht="45">
      <c r="A1189" s="338">
        <v>92781</v>
      </c>
      <c r="B1189" s="339" t="s">
        <v>3713</v>
      </c>
      <c r="C1189" s="340" t="s">
        <v>1160</v>
      </c>
      <c r="D1189" s="555">
        <v>12.11</v>
      </c>
      <c r="E1189" s="555">
        <v>0.66</v>
      </c>
      <c r="F1189" s="555">
        <v>12.77</v>
      </c>
    </row>
    <row r="1190" spans="1:6" ht="45">
      <c r="A1190" s="338">
        <v>92782</v>
      </c>
      <c r="B1190" s="339" t="s">
        <v>3714</v>
      </c>
      <c r="C1190" s="340" t="s">
        <v>1160</v>
      </c>
      <c r="D1190" s="555">
        <v>11.979999999999999</v>
      </c>
      <c r="E1190" s="555">
        <v>0.38</v>
      </c>
      <c r="F1190" s="555">
        <v>12.36</v>
      </c>
    </row>
    <row r="1191" spans="1:6" ht="45">
      <c r="A1191" s="338">
        <v>92769</v>
      </c>
      <c r="B1191" s="339" t="s">
        <v>3701</v>
      </c>
      <c r="C1191" s="340" t="s">
        <v>1160</v>
      </c>
      <c r="D1191" s="555">
        <v>12.64</v>
      </c>
      <c r="E1191" s="555">
        <v>1.96</v>
      </c>
      <c r="F1191" s="555">
        <v>14.6</v>
      </c>
    </row>
    <row r="1192" spans="1:6" ht="45">
      <c r="A1192" s="338">
        <v>92770</v>
      </c>
      <c r="B1192" s="339" t="s">
        <v>3702</v>
      </c>
      <c r="C1192" s="340" t="s">
        <v>1160</v>
      </c>
      <c r="D1192" s="555">
        <v>12.809999999999999</v>
      </c>
      <c r="E1192" s="555">
        <v>1.29</v>
      </c>
      <c r="F1192" s="555">
        <v>14.1</v>
      </c>
    </row>
    <row r="1193" spans="1:6" ht="45">
      <c r="A1193" s="338">
        <v>92771</v>
      </c>
      <c r="B1193" s="339" t="s">
        <v>3703</v>
      </c>
      <c r="C1193" s="340" t="s">
        <v>1160</v>
      </c>
      <c r="D1193" s="555">
        <v>11.93</v>
      </c>
      <c r="E1193" s="555">
        <v>0.88</v>
      </c>
      <c r="F1193" s="555">
        <v>12.81</v>
      </c>
    </row>
    <row r="1194" spans="1:6" ht="45">
      <c r="A1194" s="338">
        <v>92772</v>
      </c>
      <c r="B1194" s="339" t="s">
        <v>3704</v>
      </c>
      <c r="C1194" s="340" t="s">
        <v>1160</v>
      </c>
      <c r="D1194" s="555">
        <v>10.35</v>
      </c>
      <c r="E1194" s="555">
        <v>0.57999999999999996</v>
      </c>
      <c r="F1194" s="555">
        <v>10.93</v>
      </c>
    </row>
    <row r="1195" spans="1:6" ht="45">
      <c r="A1195" s="338">
        <v>92773</v>
      </c>
      <c r="B1195" s="339" t="s">
        <v>3705</v>
      </c>
      <c r="C1195" s="340" t="s">
        <v>1160</v>
      </c>
      <c r="D1195" s="555">
        <v>10.24</v>
      </c>
      <c r="E1195" s="555">
        <v>0.36</v>
      </c>
      <c r="F1195" s="555">
        <v>10.6</v>
      </c>
    </row>
    <row r="1196" spans="1:6" ht="45">
      <c r="A1196" s="338">
        <v>92774</v>
      </c>
      <c r="B1196" s="339" t="s">
        <v>3706</v>
      </c>
      <c r="C1196" s="340" t="s">
        <v>1160</v>
      </c>
      <c r="D1196" s="555">
        <v>11.91</v>
      </c>
      <c r="E1196" s="555">
        <v>0.2</v>
      </c>
      <c r="F1196" s="555">
        <v>12.11</v>
      </c>
    </row>
    <row r="1197" spans="1:6" ht="45">
      <c r="A1197" s="338">
        <v>92785</v>
      </c>
      <c r="B1197" s="339" t="s">
        <v>3717</v>
      </c>
      <c r="C1197" s="340" t="s">
        <v>1160</v>
      </c>
      <c r="D1197" s="555">
        <v>13.05</v>
      </c>
      <c r="E1197" s="555">
        <v>3.04</v>
      </c>
      <c r="F1197" s="555">
        <v>16.09</v>
      </c>
    </row>
    <row r="1198" spans="1:6" ht="45">
      <c r="A1198" s="338">
        <v>92786</v>
      </c>
      <c r="B1198" s="339" t="s">
        <v>3718</v>
      </c>
      <c r="C1198" s="340" t="s">
        <v>1160</v>
      </c>
      <c r="D1198" s="555">
        <v>13.1</v>
      </c>
      <c r="E1198" s="555">
        <v>2.09</v>
      </c>
      <c r="F1198" s="555">
        <v>15.19</v>
      </c>
    </row>
    <row r="1199" spans="1:6" ht="45">
      <c r="A1199" s="338">
        <v>92787</v>
      </c>
      <c r="B1199" s="339" t="s">
        <v>3719</v>
      </c>
      <c r="C1199" s="340" t="s">
        <v>1160</v>
      </c>
      <c r="D1199" s="555">
        <v>12.129999999999999</v>
      </c>
      <c r="E1199" s="555">
        <v>1.48</v>
      </c>
      <c r="F1199" s="555">
        <v>13.61</v>
      </c>
    </row>
    <row r="1200" spans="1:6" ht="45">
      <c r="A1200" s="338">
        <v>92788</v>
      </c>
      <c r="B1200" s="339" t="s">
        <v>3720</v>
      </c>
      <c r="C1200" s="340" t="s">
        <v>1160</v>
      </c>
      <c r="D1200" s="555">
        <v>10.51</v>
      </c>
      <c r="E1200" s="555">
        <v>0.99</v>
      </c>
      <c r="F1200" s="555">
        <v>11.5</v>
      </c>
    </row>
    <row r="1201" spans="1:6" ht="45">
      <c r="A1201" s="338">
        <v>92789</v>
      </c>
      <c r="B1201" s="339" t="s">
        <v>3721</v>
      </c>
      <c r="C1201" s="340" t="s">
        <v>1160</v>
      </c>
      <c r="D1201" s="555">
        <v>10.350000000000001</v>
      </c>
      <c r="E1201" s="555">
        <v>0.62</v>
      </c>
      <c r="F1201" s="555">
        <v>10.97</v>
      </c>
    </row>
    <row r="1202" spans="1:6" ht="45">
      <c r="A1202" s="338">
        <v>92790</v>
      </c>
      <c r="B1202" s="339" t="s">
        <v>3722</v>
      </c>
      <c r="C1202" s="340" t="s">
        <v>1160</v>
      </c>
      <c r="D1202" s="555">
        <v>11.98</v>
      </c>
      <c r="E1202" s="555">
        <v>0.36</v>
      </c>
      <c r="F1202" s="555">
        <v>12.34</v>
      </c>
    </row>
    <row r="1203" spans="1:6" ht="30">
      <c r="A1203" s="338">
        <v>92916</v>
      </c>
      <c r="B1203" s="339" t="s">
        <v>3754</v>
      </c>
      <c r="C1203" s="340" t="s">
        <v>1160</v>
      </c>
      <c r="D1203" s="555">
        <v>13.2</v>
      </c>
      <c r="E1203" s="555">
        <v>3.62</v>
      </c>
      <c r="F1203" s="555">
        <v>16.82</v>
      </c>
    </row>
    <row r="1204" spans="1:6" ht="30">
      <c r="A1204" s="338">
        <v>92917</v>
      </c>
      <c r="B1204" s="339" t="s">
        <v>3755</v>
      </c>
      <c r="C1204" s="340" t="s">
        <v>1160</v>
      </c>
      <c r="D1204" s="555">
        <v>13.24</v>
      </c>
      <c r="E1204" s="555">
        <v>2.5099999999999998</v>
      </c>
      <c r="F1204" s="555">
        <v>15.75</v>
      </c>
    </row>
    <row r="1205" spans="1:6" ht="30">
      <c r="A1205" s="338">
        <v>92919</v>
      </c>
      <c r="B1205" s="339" t="s">
        <v>3756</v>
      </c>
      <c r="C1205" s="340" t="s">
        <v>1160</v>
      </c>
      <c r="D1205" s="555">
        <v>12.27</v>
      </c>
      <c r="E1205" s="555">
        <v>1.79</v>
      </c>
      <c r="F1205" s="555">
        <v>14.06</v>
      </c>
    </row>
    <row r="1206" spans="1:6" ht="30">
      <c r="A1206" s="338">
        <v>92921</v>
      </c>
      <c r="B1206" s="339" t="s">
        <v>3757</v>
      </c>
      <c r="C1206" s="340" t="s">
        <v>1160</v>
      </c>
      <c r="D1206" s="555">
        <v>10.6</v>
      </c>
      <c r="E1206" s="555">
        <v>1.25</v>
      </c>
      <c r="F1206" s="555">
        <v>11.85</v>
      </c>
    </row>
    <row r="1207" spans="1:6" ht="30">
      <c r="A1207" s="338">
        <v>92922</v>
      </c>
      <c r="B1207" s="339" t="s">
        <v>3758</v>
      </c>
      <c r="C1207" s="340" t="s">
        <v>1160</v>
      </c>
      <c r="D1207" s="555">
        <v>10.44</v>
      </c>
      <c r="E1207" s="555">
        <v>0.8</v>
      </c>
      <c r="F1207" s="555">
        <v>11.24</v>
      </c>
    </row>
    <row r="1208" spans="1:6" ht="30">
      <c r="A1208" s="338">
        <v>92923</v>
      </c>
      <c r="B1208" s="339" t="s">
        <v>3759</v>
      </c>
      <c r="C1208" s="340" t="s">
        <v>1160</v>
      </c>
      <c r="D1208" s="555">
        <v>12.05</v>
      </c>
      <c r="E1208" s="555">
        <v>0.52</v>
      </c>
      <c r="F1208" s="555">
        <v>12.57</v>
      </c>
    </row>
    <row r="1209" spans="1:6" ht="30">
      <c r="A1209" s="338">
        <v>92924</v>
      </c>
      <c r="B1209" s="339" t="s">
        <v>3760</v>
      </c>
      <c r="C1209" s="340" t="s">
        <v>1160</v>
      </c>
      <c r="D1209" s="555">
        <v>11.94</v>
      </c>
      <c r="E1209" s="555">
        <v>0.3</v>
      </c>
      <c r="F1209" s="555">
        <v>12.24</v>
      </c>
    </row>
    <row r="1210" spans="1:6" ht="30">
      <c r="A1210" s="338">
        <v>95944</v>
      </c>
      <c r="B1210" s="339" t="s">
        <v>11136</v>
      </c>
      <c r="C1210" s="340" t="s">
        <v>1160</v>
      </c>
      <c r="D1210" s="555">
        <v>14.34</v>
      </c>
      <c r="E1210" s="555">
        <v>6.78</v>
      </c>
      <c r="F1210" s="555">
        <v>21.12</v>
      </c>
    </row>
    <row r="1211" spans="1:6" ht="30">
      <c r="A1211" s="338">
        <v>95945</v>
      </c>
      <c r="B1211" s="339" t="s">
        <v>11135</v>
      </c>
      <c r="C1211" s="340" t="s">
        <v>1160</v>
      </c>
      <c r="D1211" s="555">
        <v>13.76</v>
      </c>
      <c r="E1211" s="555">
        <v>3.94</v>
      </c>
      <c r="F1211" s="555">
        <v>17.7</v>
      </c>
    </row>
    <row r="1212" spans="1:6" ht="30">
      <c r="A1212" s="338">
        <v>95946</v>
      </c>
      <c r="B1212" s="339" t="s">
        <v>11134</v>
      </c>
      <c r="C1212" s="340" t="s">
        <v>1160</v>
      </c>
      <c r="D1212" s="555">
        <v>12.39</v>
      </c>
      <c r="E1212" s="555">
        <v>2.11</v>
      </c>
      <c r="F1212" s="555">
        <v>14.5</v>
      </c>
    </row>
    <row r="1213" spans="1:6" ht="30">
      <c r="A1213" s="338">
        <v>95947</v>
      </c>
      <c r="B1213" s="339" t="s">
        <v>11133</v>
      </c>
      <c r="C1213" s="340" t="s">
        <v>1160</v>
      </c>
      <c r="D1213" s="555">
        <v>10.51</v>
      </c>
      <c r="E1213" s="555">
        <v>0.94</v>
      </c>
      <c r="F1213" s="555">
        <v>11.45</v>
      </c>
    </row>
    <row r="1214" spans="1:6" ht="30">
      <c r="A1214" s="338">
        <v>95948</v>
      </c>
      <c r="B1214" s="339" t="s">
        <v>11132</v>
      </c>
      <c r="C1214" s="340" t="s">
        <v>1160</v>
      </c>
      <c r="D1214" s="555">
        <v>10.18</v>
      </c>
      <c r="E1214" s="555">
        <v>0.17</v>
      </c>
      <c r="F1214" s="555">
        <v>10.35</v>
      </c>
    </row>
    <row r="1215" spans="1:6" ht="30">
      <c r="A1215" s="338">
        <v>100344</v>
      </c>
      <c r="B1215" s="339" t="s">
        <v>11778</v>
      </c>
      <c r="C1215" s="340" t="s">
        <v>1160</v>
      </c>
      <c r="D1215" s="555">
        <v>12.17</v>
      </c>
      <c r="E1215" s="555">
        <v>1.5</v>
      </c>
      <c r="F1215" s="555">
        <v>13.67</v>
      </c>
    </row>
    <row r="1216" spans="1:6" ht="30">
      <c r="A1216" s="338">
        <v>100345</v>
      </c>
      <c r="B1216" s="339" t="s">
        <v>11777</v>
      </c>
      <c r="C1216" s="340" t="s">
        <v>1160</v>
      </c>
      <c r="D1216" s="555">
        <v>10.53</v>
      </c>
      <c r="E1216" s="555">
        <v>1.05</v>
      </c>
      <c r="F1216" s="555">
        <v>11.58</v>
      </c>
    </row>
    <row r="1217" spans="1:6" ht="30">
      <c r="A1217" s="338">
        <v>100346</v>
      </c>
      <c r="B1217" s="339" t="s">
        <v>11776</v>
      </c>
      <c r="C1217" s="340" t="s">
        <v>1160</v>
      </c>
      <c r="D1217" s="555">
        <v>10.38</v>
      </c>
      <c r="E1217" s="555">
        <v>0.67</v>
      </c>
      <c r="F1217" s="555">
        <v>11.05</v>
      </c>
    </row>
    <row r="1218" spans="1:6" ht="30">
      <c r="A1218" s="338">
        <v>100347</v>
      </c>
      <c r="B1218" s="339" t="s">
        <v>11775</v>
      </c>
      <c r="C1218" s="340" t="s">
        <v>1160</v>
      </c>
      <c r="D1218" s="555">
        <v>12.01</v>
      </c>
      <c r="E1218" s="555">
        <v>0.43</v>
      </c>
      <c r="F1218" s="555">
        <v>12.44</v>
      </c>
    </row>
    <row r="1219" spans="1:6" ht="30">
      <c r="A1219" s="338">
        <v>100348</v>
      </c>
      <c r="B1219" s="339" t="s">
        <v>11774</v>
      </c>
      <c r="C1219" s="340" t="s">
        <v>1160</v>
      </c>
      <c r="D1219" s="555">
        <v>11.92</v>
      </c>
      <c r="E1219" s="555">
        <v>0.25</v>
      </c>
      <c r="F1219" s="555">
        <v>12.17</v>
      </c>
    </row>
    <row r="1220" spans="1:6" ht="30">
      <c r="A1220" s="338">
        <v>100342</v>
      </c>
      <c r="B1220" s="339" t="s">
        <v>11780</v>
      </c>
      <c r="C1220" s="340" t="s">
        <v>1160</v>
      </c>
      <c r="D1220" s="555">
        <v>12.98</v>
      </c>
      <c r="E1220" s="555">
        <v>3.11</v>
      </c>
      <c r="F1220" s="555">
        <v>16.09</v>
      </c>
    </row>
    <row r="1221" spans="1:6" ht="30">
      <c r="A1221" s="338">
        <v>100343</v>
      </c>
      <c r="B1221" s="339" t="s">
        <v>11779</v>
      </c>
      <c r="C1221" s="340" t="s">
        <v>1160</v>
      </c>
      <c r="D1221" s="555">
        <v>13.07</v>
      </c>
      <c r="E1221" s="555">
        <v>2.14</v>
      </c>
      <c r="F1221" s="555">
        <v>15.21</v>
      </c>
    </row>
    <row r="1222" spans="1:6" ht="30">
      <c r="A1222" s="338">
        <v>102730</v>
      </c>
      <c r="B1222" s="339" t="s">
        <v>12221</v>
      </c>
      <c r="C1222" s="340" t="s">
        <v>1160</v>
      </c>
      <c r="D1222" s="555">
        <v>12.219999999999999</v>
      </c>
      <c r="E1222" s="555">
        <v>1.65</v>
      </c>
      <c r="F1222" s="555">
        <v>13.87</v>
      </c>
    </row>
    <row r="1223" spans="1:6" ht="30">
      <c r="A1223" s="338">
        <v>102731</v>
      </c>
      <c r="B1223" s="339" t="s">
        <v>12222</v>
      </c>
      <c r="C1223" s="340" t="s">
        <v>1160</v>
      </c>
      <c r="D1223" s="555">
        <v>10.580000000000002</v>
      </c>
      <c r="E1223" s="555">
        <v>1.1299999999999999</v>
      </c>
      <c r="F1223" s="555">
        <v>11.71</v>
      </c>
    </row>
    <row r="1224" spans="1:6" ht="30">
      <c r="A1224" s="338">
        <v>102732</v>
      </c>
      <c r="B1224" s="339" t="s">
        <v>12223</v>
      </c>
      <c r="C1224" s="340" t="s">
        <v>1160</v>
      </c>
      <c r="D1224" s="555">
        <v>10.41</v>
      </c>
      <c r="E1224" s="555">
        <v>0.74</v>
      </c>
      <c r="F1224" s="555">
        <v>11.15</v>
      </c>
    </row>
    <row r="1225" spans="1:6" ht="30">
      <c r="A1225" s="338">
        <v>102733</v>
      </c>
      <c r="B1225" s="339" t="s">
        <v>12224</v>
      </c>
      <c r="C1225" s="340" t="s">
        <v>1160</v>
      </c>
      <c r="D1225" s="555">
        <v>12.04</v>
      </c>
      <c r="E1225" s="555">
        <v>0.47</v>
      </c>
      <c r="F1225" s="555">
        <v>12.51</v>
      </c>
    </row>
    <row r="1226" spans="1:6" ht="30">
      <c r="A1226" s="338">
        <v>102728</v>
      </c>
      <c r="B1226" s="339" t="s">
        <v>12225</v>
      </c>
      <c r="C1226" s="340" t="s">
        <v>1160</v>
      </c>
      <c r="D1226" s="555">
        <v>13.1</v>
      </c>
      <c r="E1226" s="555">
        <v>3.35</v>
      </c>
      <c r="F1226" s="555">
        <v>16.45</v>
      </c>
    </row>
    <row r="1227" spans="1:6" ht="30">
      <c r="A1227" s="338">
        <v>102729</v>
      </c>
      <c r="B1227" s="339" t="s">
        <v>12226</v>
      </c>
      <c r="C1227" s="340" t="s">
        <v>1160</v>
      </c>
      <c r="D1227" s="555">
        <v>13.17</v>
      </c>
      <c r="E1227" s="555">
        <v>2.3199999999999998</v>
      </c>
      <c r="F1227" s="555">
        <v>15.49</v>
      </c>
    </row>
    <row r="1228" spans="1:6">
      <c r="A1228" s="338">
        <v>102734</v>
      </c>
      <c r="B1228" s="339" t="s">
        <v>12227</v>
      </c>
      <c r="C1228" s="340" t="s">
        <v>1160</v>
      </c>
      <c r="D1228" s="555">
        <v>12.9</v>
      </c>
      <c r="E1228" s="555">
        <v>2.3199999999999998</v>
      </c>
      <c r="F1228" s="555">
        <v>15.22</v>
      </c>
    </row>
    <row r="1229" spans="1:6">
      <c r="A1229" s="338">
        <v>102735</v>
      </c>
      <c r="B1229" s="339" t="s">
        <v>12228</v>
      </c>
      <c r="C1229" s="340" t="s">
        <v>1160</v>
      </c>
      <c r="D1229" s="555">
        <v>12.969999999999999</v>
      </c>
      <c r="E1229" s="555">
        <v>1.56</v>
      </c>
      <c r="F1229" s="555">
        <v>14.53</v>
      </c>
    </row>
    <row r="1230" spans="1:6">
      <c r="A1230" s="335"/>
      <c r="B1230" s="337" t="s">
        <v>12229</v>
      </c>
      <c r="C1230" s="335"/>
      <c r="D1230" s="335"/>
      <c r="E1230" s="335"/>
      <c r="F1230" s="335"/>
    </row>
    <row r="1231" spans="1:6" ht="30">
      <c r="A1231" s="338">
        <v>96543</v>
      </c>
      <c r="B1231" s="339" t="s">
        <v>3689</v>
      </c>
      <c r="C1231" s="340" t="s">
        <v>1160</v>
      </c>
      <c r="D1231" s="555">
        <v>13.11</v>
      </c>
      <c r="E1231" s="555">
        <v>6.04</v>
      </c>
      <c r="F1231" s="555">
        <v>19.149999999999999</v>
      </c>
    </row>
    <row r="1232" spans="1:6" ht="45">
      <c r="A1232" s="338">
        <v>92759</v>
      </c>
      <c r="B1232" s="339" t="s">
        <v>3691</v>
      </c>
      <c r="C1232" s="340" t="s">
        <v>1160</v>
      </c>
      <c r="D1232" s="555">
        <v>12.270000000000001</v>
      </c>
      <c r="E1232" s="555">
        <v>4.1500000000000004</v>
      </c>
      <c r="F1232" s="555">
        <v>16.420000000000002</v>
      </c>
    </row>
    <row r="1233" spans="1:6" ht="45">
      <c r="A1233" s="338">
        <v>92775</v>
      </c>
      <c r="B1233" s="339" t="s">
        <v>3707</v>
      </c>
      <c r="C1233" s="340" t="s">
        <v>1160</v>
      </c>
      <c r="D1233" s="555">
        <v>13.040000000000001</v>
      </c>
      <c r="E1233" s="555">
        <v>6.24</v>
      </c>
      <c r="F1233" s="555">
        <v>19.28</v>
      </c>
    </row>
    <row r="1234" spans="1:6" ht="45">
      <c r="A1234" s="338">
        <v>92767</v>
      </c>
      <c r="B1234" s="339" t="s">
        <v>3699</v>
      </c>
      <c r="C1234" s="340" t="s">
        <v>1160</v>
      </c>
      <c r="D1234" s="555">
        <v>12.44</v>
      </c>
      <c r="E1234" s="555">
        <v>4.08</v>
      </c>
      <c r="F1234" s="555">
        <v>16.52</v>
      </c>
    </row>
    <row r="1235" spans="1:6" ht="45">
      <c r="A1235" s="338">
        <v>92768</v>
      </c>
      <c r="B1235" s="339" t="s">
        <v>3700</v>
      </c>
      <c r="C1235" s="340" t="s">
        <v>1160</v>
      </c>
      <c r="D1235" s="555">
        <v>11.96</v>
      </c>
      <c r="E1235" s="555">
        <v>2.95</v>
      </c>
      <c r="F1235" s="555">
        <v>14.91</v>
      </c>
    </row>
    <row r="1236" spans="1:6" ht="45">
      <c r="A1236" s="338">
        <v>92783</v>
      </c>
      <c r="B1236" s="339" t="s">
        <v>3715</v>
      </c>
      <c r="C1236" s="340" t="s">
        <v>1160</v>
      </c>
      <c r="D1236" s="555">
        <v>13.1</v>
      </c>
      <c r="E1236" s="555">
        <v>5.85</v>
      </c>
      <c r="F1236" s="555">
        <v>18.95</v>
      </c>
    </row>
    <row r="1237" spans="1:6" ht="45">
      <c r="A1237" s="338">
        <v>92784</v>
      </c>
      <c r="B1237" s="339" t="s">
        <v>3716</v>
      </c>
      <c r="C1237" s="340" t="s">
        <v>1160</v>
      </c>
      <c r="D1237" s="555">
        <v>12.489999999999998</v>
      </c>
      <c r="E1237" s="555">
        <v>4.3899999999999997</v>
      </c>
      <c r="F1237" s="555">
        <v>16.88</v>
      </c>
    </row>
    <row r="1238" spans="1:6" ht="30">
      <c r="A1238" s="338">
        <v>92915</v>
      </c>
      <c r="B1238" s="339" t="s">
        <v>3753</v>
      </c>
      <c r="C1238" s="340" t="s">
        <v>1160</v>
      </c>
      <c r="D1238" s="555">
        <v>12.66</v>
      </c>
      <c r="E1238" s="555">
        <v>5.19</v>
      </c>
      <c r="F1238" s="555">
        <v>17.850000000000001</v>
      </c>
    </row>
    <row r="1239" spans="1:6" ht="30">
      <c r="A1239" s="338">
        <v>95943</v>
      </c>
      <c r="B1239" s="339" t="s">
        <v>11137</v>
      </c>
      <c r="C1239" s="340" t="s">
        <v>1160</v>
      </c>
      <c r="D1239" s="555">
        <v>13.95</v>
      </c>
      <c r="E1239" s="555">
        <v>8.77</v>
      </c>
      <c r="F1239" s="555">
        <v>22.72</v>
      </c>
    </row>
    <row r="1240" spans="1:6">
      <c r="A1240" s="335"/>
      <c r="B1240" s="337" t="s">
        <v>110</v>
      </c>
      <c r="C1240" s="335"/>
      <c r="D1240" s="335"/>
      <c r="E1240" s="335"/>
      <c r="F1240" s="335"/>
    </row>
    <row r="1241" spans="1:6" ht="30">
      <c r="A1241" s="338">
        <v>97089</v>
      </c>
      <c r="B1241" s="339" t="s">
        <v>12230</v>
      </c>
      <c r="C1241" s="340" t="s">
        <v>1160</v>
      </c>
      <c r="D1241" s="555">
        <v>21.52</v>
      </c>
      <c r="E1241" s="555">
        <v>0.82</v>
      </c>
      <c r="F1241" s="555">
        <v>22.34</v>
      </c>
    </row>
    <row r="1242" spans="1:6" ht="30">
      <c r="A1242" s="338">
        <v>97090</v>
      </c>
      <c r="B1242" s="339" t="s">
        <v>12231</v>
      </c>
      <c r="C1242" s="340" t="s">
        <v>1160</v>
      </c>
      <c r="D1242" s="555">
        <v>21.29</v>
      </c>
      <c r="E1242" s="555">
        <v>0.71</v>
      </c>
      <c r="F1242" s="555">
        <v>22</v>
      </c>
    </row>
    <row r="1243" spans="1:6" ht="30">
      <c r="A1243" s="338">
        <v>97091</v>
      </c>
      <c r="B1243" s="339" t="s">
        <v>12232</v>
      </c>
      <c r="C1243" s="340" t="s">
        <v>1160</v>
      </c>
      <c r="D1243" s="555">
        <v>20.7</v>
      </c>
      <c r="E1243" s="555">
        <v>0.64</v>
      </c>
      <c r="F1243" s="555">
        <v>21.34</v>
      </c>
    </row>
    <row r="1244" spans="1:6" ht="30">
      <c r="A1244" s="338">
        <v>97092</v>
      </c>
      <c r="B1244" s="339" t="s">
        <v>12233</v>
      </c>
      <c r="C1244" s="340" t="s">
        <v>1160</v>
      </c>
      <c r="D1244" s="555">
        <v>20.16</v>
      </c>
      <c r="E1244" s="555">
        <v>0.54</v>
      </c>
      <c r="F1244" s="555">
        <v>20.7</v>
      </c>
    </row>
    <row r="1245" spans="1:6" ht="30">
      <c r="A1245" s="338">
        <v>97093</v>
      </c>
      <c r="B1245" s="339" t="s">
        <v>12234</v>
      </c>
      <c r="C1245" s="340" t="s">
        <v>1160</v>
      </c>
      <c r="D1245" s="555">
        <v>19.04</v>
      </c>
      <c r="E1245" s="555">
        <v>0.42</v>
      </c>
      <c r="F1245" s="555">
        <v>19.46</v>
      </c>
    </row>
    <row r="1246" spans="1:6" ht="30">
      <c r="A1246" s="338">
        <v>97088</v>
      </c>
      <c r="B1246" s="339" t="s">
        <v>12235</v>
      </c>
      <c r="C1246" s="340" t="s">
        <v>1160</v>
      </c>
      <c r="D1246" s="555">
        <v>23.47</v>
      </c>
      <c r="E1246" s="555">
        <v>0.96</v>
      </c>
      <c r="F1246" s="555">
        <v>24.43</v>
      </c>
    </row>
    <row r="1247" spans="1:6">
      <c r="A1247" s="335"/>
      <c r="B1247" s="337" t="s">
        <v>12236</v>
      </c>
      <c r="C1247" s="335"/>
      <c r="D1247" s="335"/>
      <c r="E1247" s="335"/>
      <c r="F1247" s="335"/>
    </row>
    <row r="1248" spans="1:6" ht="30">
      <c r="A1248" s="338">
        <v>101538</v>
      </c>
      <c r="B1248" s="339" t="s">
        <v>10951</v>
      </c>
      <c r="C1248" s="340" t="s">
        <v>1161</v>
      </c>
      <c r="D1248" s="555">
        <v>24.39</v>
      </c>
      <c r="E1248" s="555">
        <v>7.64</v>
      </c>
      <c r="F1248" s="555">
        <v>32.03</v>
      </c>
    </row>
    <row r="1249" spans="1:6" ht="30">
      <c r="A1249" s="338">
        <v>101542</v>
      </c>
      <c r="B1249" s="339" t="s">
        <v>10947</v>
      </c>
      <c r="C1249" s="340" t="s">
        <v>1161</v>
      </c>
      <c r="D1249" s="555">
        <v>18.3</v>
      </c>
      <c r="E1249" s="555">
        <v>6.38</v>
      </c>
      <c r="F1249" s="555">
        <v>24.68</v>
      </c>
    </row>
    <row r="1250" spans="1:6" ht="30">
      <c r="A1250" s="338">
        <v>101539</v>
      </c>
      <c r="B1250" s="339" t="s">
        <v>10950</v>
      </c>
      <c r="C1250" s="340" t="s">
        <v>1161</v>
      </c>
      <c r="D1250" s="555">
        <v>39.169999999999995</v>
      </c>
      <c r="E1250" s="555">
        <v>15.31</v>
      </c>
      <c r="F1250" s="555">
        <v>54.48</v>
      </c>
    </row>
    <row r="1251" spans="1:6" ht="30">
      <c r="A1251" s="338">
        <v>101543</v>
      </c>
      <c r="B1251" s="339" t="s">
        <v>10946</v>
      </c>
      <c r="C1251" s="340" t="s">
        <v>1161</v>
      </c>
      <c r="D1251" s="555">
        <v>31.980000000000004</v>
      </c>
      <c r="E1251" s="555">
        <v>12.76</v>
      </c>
      <c r="F1251" s="555">
        <v>44.74</v>
      </c>
    </row>
    <row r="1252" spans="1:6" ht="30">
      <c r="A1252" s="338">
        <v>101540</v>
      </c>
      <c r="B1252" s="339" t="s">
        <v>10949</v>
      </c>
      <c r="C1252" s="340" t="s">
        <v>1161</v>
      </c>
      <c r="D1252" s="555">
        <v>67.31</v>
      </c>
      <c r="E1252" s="555">
        <v>22.95</v>
      </c>
      <c r="F1252" s="555">
        <v>90.26</v>
      </c>
    </row>
    <row r="1253" spans="1:6" ht="30">
      <c r="A1253" s="338">
        <v>101544</v>
      </c>
      <c r="B1253" s="339" t="s">
        <v>10945</v>
      </c>
      <c r="C1253" s="340" t="s">
        <v>1161</v>
      </c>
      <c r="D1253" s="555">
        <v>51.660000000000004</v>
      </c>
      <c r="E1253" s="555">
        <v>19.149999999999999</v>
      </c>
      <c r="F1253" s="555">
        <v>70.81</v>
      </c>
    </row>
    <row r="1254" spans="1:6" ht="30">
      <c r="A1254" s="338">
        <v>101541</v>
      </c>
      <c r="B1254" s="339" t="s">
        <v>10948</v>
      </c>
      <c r="C1254" s="340" t="s">
        <v>1161</v>
      </c>
      <c r="D1254" s="555">
        <v>87.47</v>
      </c>
      <c r="E1254" s="555">
        <v>30.62</v>
      </c>
      <c r="F1254" s="555">
        <v>118.09</v>
      </c>
    </row>
    <row r="1255" spans="1:6" ht="30">
      <c r="A1255" s="338">
        <v>101545</v>
      </c>
      <c r="B1255" s="339" t="s">
        <v>10944</v>
      </c>
      <c r="C1255" s="340" t="s">
        <v>1161</v>
      </c>
      <c r="D1255" s="555">
        <v>75.88</v>
      </c>
      <c r="E1255" s="555">
        <v>25.53</v>
      </c>
      <c r="F1255" s="555">
        <v>101.41</v>
      </c>
    </row>
    <row r="1256" spans="1:6">
      <c r="A1256" s="335"/>
      <c r="B1256" s="337" t="s">
        <v>928</v>
      </c>
      <c r="C1256" s="335"/>
      <c r="D1256" s="335"/>
      <c r="E1256" s="335"/>
      <c r="F1256" s="335"/>
    </row>
    <row r="1257" spans="1:6">
      <c r="A1257" s="338">
        <v>89996</v>
      </c>
      <c r="B1257" s="339" t="s">
        <v>12237</v>
      </c>
      <c r="C1257" s="340" t="s">
        <v>1160</v>
      </c>
      <c r="D1257" s="555">
        <v>10.48</v>
      </c>
      <c r="E1257" s="555">
        <v>1.67</v>
      </c>
      <c r="F1257" s="555">
        <v>12.15</v>
      </c>
    </row>
    <row r="1258" spans="1:6">
      <c r="A1258" s="338">
        <v>89997</v>
      </c>
      <c r="B1258" s="339" t="s">
        <v>12238</v>
      </c>
      <c r="C1258" s="340" t="s">
        <v>1160</v>
      </c>
      <c r="D1258" s="555">
        <v>8.93</v>
      </c>
      <c r="E1258" s="555">
        <v>1.06</v>
      </c>
      <c r="F1258" s="555">
        <v>9.99</v>
      </c>
    </row>
    <row r="1259" spans="1:6">
      <c r="A1259" s="338">
        <v>102921</v>
      </c>
      <c r="B1259" s="339" t="s">
        <v>12239</v>
      </c>
      <c r="C1259" s="340" t="s">
        <v>1160</v>
      </c>
      <c r="D1259" s="555">
        <v>8.75</v>
      </c>
      <c r="E1259" s="555">
        <v>0.64</v>
      </c>
      <c r="F1259" s="555">
        <v>9.39</v>
      </c>
    </row>
    <row r="1260" spans="1:6">
      <c r="A1260" s="338">
        <v>89998</v>
      </c>
      <c r="B1260" s="339" t="s">
        <v>12240</v>
      </c>
      <c r="C1260" s="340" t="s">
        <v>1160</v>
      </c>
      <c r="D1260" s="555">
        <v>10.34</v>
      </c>
      <c r="E1260" s="555">
        <v>1.32</v>
      </c>
      <c r="F1260" s="555">
        <v>11.66</v>
      </c>
    </row>
    <row r="1261" spans="1:6">
      <c r="A1261" s="338">
        <v>102920</v>
      </c>
      <c r="B1261" s="339" t="s">
        <v>12241</v>
      </c>
      <c r="C1261" s="340" t="s">
        <v>1160</v>
      </c>
      <c r="D1261" s="555">
        <v>8.84</v>
      </c>
      <c r="E1261" s="555">
        <v>0.84</v>
      </c>
      <c r="F1261" s="555">
        <v>9.68</v>
      </c>
    </row>
    <row r="1262" spans="1:6">
      <c r="A1262" s="338">
        <v>102923</v>
      </c>
      <c r="B1262" s="339" t="s">
        <v>12242</v>
      </c>
      <c r="C1262" s="340" t="s">
        <v>1160</v>
      </c>
      <c r="D1262" s="555">
        <v>8.7000000000000011</v>
      </c>
      <c r="E1262" s="555">
        <v>0.51</v>
      </c>
      <c r="F1262" s="555">
        <v>9.2100000000000009</v>
      </c>
    </row>
    <row r="1263" spans="1:6" ht="30">
      <c r="A1263" s="338">
        <v>89999</v>
      </c>
      <c r="B1263" s="339" t="s">
        <v>12243</v>
      </c>
      <c r="C1263" s="340" t="s">
        <v>1160</v>
      </c>
      <c r="D1263" s="555">
        <v>12.37</v>
      </c>
      <c r="E1263" s="555">
        <v>4.9000000000000004</v>
      </c>
      <c r="F1263" s="555">
        <v>17.27</v>
      </c>
    </row>
    <row r="1264" spans="1:6" ht="30">
      <c r="A1264" s="338">
        <v>90000</v>
      </c>
      <c r="B1264" s="339" t="s">
        <v>12244</v>
      </c>
      <c r="C1264" s="340" t="s">
        <v>1160</v>
      </c>
      <c r="D1264" s="555">
        <v>11.07</v>
      </c>
      <c r="E1264" s="555">
        <v>3.12</v>
      </c>
      <c r="F1264" s="555">
        <v>14.19</v>
      </c>
    </row>
    <row r="1265" spans="1:6" ht="30">
      <c r="A1265" s="338">
        <v>103088</v>
      </c>
      <c r="B1265" s="339" t="s">
        <v>12245</v>
      </c>
      <c r="C1265" s="340" t="s">
        <v>1160</v>
      </c>
      <c r="D1265" s="555">
        <v>9.2899999999999991</v>
      </c>
      <c r="E1265" s="555">
        <v>2</v>
      </c>
      <c r="F1265" s="555">
        <v>11.29</v>
      </c>
    </row>
    <row r="1266" spans="1:6" ht="30">
      <c r="A1266" s="338">
        <v>102922</v>
      </c>
      <c r="B1266" s="339" t="s">
        <v>12246</v>
      </c>
      <c r="C1266" s="340" t="s">
        <v>1160</v>
      </c>
      <c r="D1266" s="555">
        <v>8.9899999999999984</v>
      </c>
      <c r="E1266" s="555">
        <v>1.21</v>
      </c>
      <c r="F1266" s="555">
        <v>10.199999999999999</v>
      </c>
    </row>
    <row r="1267" spans="1:6">
      <c r="A1267" s="335"/>
      <c r="B1267" s="337" t="s">
        <v>929</v>
      </c>
      <c r="C1267" s="335"/>
      <c r="D1267" s="335"/>
      <c r="E1267" s="335"/>
      <c r="F1267" s="335"/>
    </row>
    <row r="1268" spans="1:6" ht="30">
      <c r="A1268" s="338">
        <v>91593</v>
      </c>
      <c r="B1268" s="339" t="s">
        <v>11149</v>
      </c>
      <c r="C1268" s="340" t="s">
        <v>1160</v>
      </c>
      <c r="D1268" s="555">
        <v>14.719999999999999</v>
      </c>
      <c r="E1268" s="555">
        <v>0.54</v>
      </c>
      <c r="F1268" s="555">
        <v>15.26</v>
      </c>
    </row>
    <row r="1269" spans="1:6" ht="30">
      <c r="A1269" s="338">
        <v>91594</v>
      </c>
      <c r="B1269" s="339" t="s">
        <v>11148</v>
      </c>
      <c r="C1269" s="340" t="s">
        <v>1160</v>
      </c>
      <c r="D1269" s="555">
        <v>14.83</v>
      </c>
      <c r="E1269" s="555">
        <v>0.78</v>
      </c>
      <c r="F1269" s="555">
        <v>15.61</v>
      </c>
    </row>
    <row r="1270" spans="1:6" ht="30">
      <c r="A1270" s="338">
        <v>91595</v>
      </c>
      <c r="B1270" s="339" t="s">
        <v>11147</v>
      </c>
      <c r="C1270" s="340" t="s">
        <v>1160</v>
      </c>
      <c r="D1270" s="555">
        <v>14.88</v>
      </c>
      <c r="E1270" s="555">
        <v>1.28</v>
      </c>
      <c r="F1270" s="555">
        <v>16.16</v>
      </c>
    </row>
    <row r="1271" spans="1:6" ht="30">
      <c r="A1271" s="338">
        <v>91596</v>
      </c>
      <c r="B1271" s="339" t="s">
        <v>11146</v>
      </c>
      <c r="C1271" s="340" t="s">
        <v>1160</v>
      </c>
      <c r="D1271" s="555">
        <v>14.8</v>
      </c>
      <c r="E1271" s="555">
        <v>0.75</v>
      </c>
      <c r="F1271" s="555">
        <v>15.55</v>
      </c>
    </row>
    <row r="1272" spans="1:6" ht="30">
      <c r="A1272" s="338">
        <v>91597</v>
      </c>
      <c r="B1272" s="339" t="s">
        <v>11145</v>
      </c>
      <c r="C1272" s="340" t="s">
        <v>1160</v>
      </c>
      <c r="D1272" s="555">
        <v>10.14</v>
      </c>
      <c r="E1272" s="555">
        <v>0.78</v>
      </c>
      <c r="F1272" s="555">
        <v>10.92</v>
      </c>
    </row>
    <row r="1273" spans="1:6" ht="30">
      <c r="A1273" s="338">
        <v>91598</v>
      </c>
      <c r="B1273" s="339" t="s">
        <v>11144</v>
      </c>
      <c r="C1273" s="340" t="s">
        <v>1160</v>
      </c>
      <c r="D1273" s="555">
        <v>14.19</v>
      </c>
      <c r="E1273" s="555">
        <v>0.92</v>
      </c>
      <c r="F1273" s="555">
        <v>15.11</v>
      </c>
    </row>
    <row r="1274" spans="1:6" ht="30">
      <c r="A1274" s="338">
        <v>91599</v>
      </c>
      <c r="B1274" s="339" t="s">
        <v>11143</v>
      </c>
      <c r="C1274" s="340" t="s">
        <v>1160</v>
      </c>
      <c r="D1274" s="555">
        <v>10.33</v>
      </c>
      <c r="E1274" s="555">
        <v>0.98</v>
      </c>
      <c r="F1274" s="555">
        <v>11.31</v>
      </c>
    </row>
    <row r="1275" spans="1:6" ht="30">
      <c r="A1275" s="338">
        <v>100064</v>
      </c>
      <c r="B1275" s="339" t="s">
        <v>12247</v>
      </c>
      <c r="C1275" s="340" t="s">
        <v>1160</v>
      </c>
      <c r="D1275" s="555">
        <v>14.84</v>
      </c>
      <c r="E1275" s="555">
        <v>0.65</v>
      </c>
      <c r="F1275" s="555">
        <v>15.49</v>
      </c>
    </row>
    <row r="1276" spans="1:6" ht="30">
      <c r="A1276" s="338">
        <v>100066</v>
      </c>
      <c r="B1276" s="339" t="s">
        <v>11131</v>
      </c>
      <c r="C1276" s="340" t="s">
        <v>1160</v>
      </c>
      <c r="D1276" s="555">
        <v>14.96</v>
      </c>
      <c r="E1276" s="555">
        <v>0.52</v>
      </c>
      <c r="F1276" s="555">
        <v>15.48</v>
      </c>
    </row>
    <row r="1277" spans="1:6" ht="30">
      <c r="A1277" s="338">
        <v>91600</v>
      </c>
      <c r="B1277" s="339" t="s">
        <v>11142</v>
      </c>
      <c r="C1277" s="340" t="s">
        <v>1160</v>
      </c>
      <c r="D1277" s="555">
        <v>15.509999999999998</v>
      </c>
      <c r="E1277" s="555">
        <v>2.39</v>
      </c>
      <c r="F1277" s="555">
        <v>17.899999999999999</v>
      </c>
    </row>
    <row r="1278" spans="1:6" ht="30">
      <c r="A1278" s="338">
        <v>100067</v>
      </c>
      <c r="B1278" s="339" t="s">
        <v>11130</v>
      </c>
      <c r="C1278" s="340" t="s">
        <v>1160</v>
      </c>
      <c r="D1278" s="555">
        <v>11.399999999999999</v>
      </c>
      <c r="E1278" s="555">
        <v>2.2200000000000002</v>
      </c>
      <c r="F1278" s="555">
        <v>13.62</v>
      </c>
    </row>
    <row r="1279" spans="1:6" ht="30">
      <c r="A1279" s="338">
        <v>91601</v>
      </c>
      <c r="B1279" s="339" t="s">
        <v>11141</v>
      </c>
      <c r="C1279" s="340" t="s">
        <v>1160</v>
      </c>
      <c r="D1279" s="555">
        <v>12.43</v>
      </c>
      <c r="E1279" s="555">
        <v>1.77</v>
      </c>
      <c r="F1279" s="555">
        <v>14.2</v>
      </c>
    </row>
    <row r="1280" spans="1:6" ht="30">
      <c r="A1280" s="338">
        <v>91602</v>
      </c>
      <c r="B1280" s="339" t="s">
        <v>11140</v>
      </c>
      <c r="C1280" s="340" t="s">
        <v>1160</v>
      </c>
      <c r="D1280" s="555">
        <v>12.239999999999998</v>
      </c>
      <c r="E1280" s="555">
        <v>1.05</v>
      </c>
      <c r="F1280" s="555">
        <v>13.29</v>
      </c>
    </row>
    <row r="1281" spans="1:6" ht="30">
      <c r="A1281" s="338">
        <v>91603</v>
      </c>
      <c r="B1281" s="339" t="s">
        <v>11139</v>
      </c>
      <c r="C1281" s="340" t="s">
        <v>1160</v>
      </c>
      <c r="D1281" s="555">
        <v>11.54</v>
      </c>
      <c r="E1281" s="555">
        <v>1</v>
      </c>
      <c r="F1281" s="555">
        <v>12.54</v>
      </c>
    </row>
    <row r="1282" spans="1:6" ht="30">
      <c r="A1282" s="338">
        <v>100068</v>
      </c>
      <c r="B1282" s="339" t="s">
        <v>11129</v>
      </c>
      <c r="C1282" s="340" t="s">
        <v>1160</v>
      </c>
      <c r="D1282" s="555">
        <v>10.01</v>
      </c>
      <c r="E1282" s="555">
        <v>0.77</v>
      </c>
      <c r="F1282" s="555">
        <v>10.78</v>
      </c>
    </row>
    <row r="1283" spans="1:6">
      <c r="A1283" s="335"/>
      <c r="B1283" s="337" t="s">
        <v>1280</v>
      </c>
      <c r="C1283" s="335"/>
      <c r="D1283" s="335"/>
      <c r="E1283" s="335"/>
      <c r="F1283" s="335"/>
    </row>
    <row r="1284" spans="1:6" ht="30">
      <c r="A1284" s="338">
        <v>95108</v>
      </c>
      <c r="B1284" s="339" t="s">
        <v>1464</v>
      </c>
      <c r="C1284" s="340" t="s">
        <v>1161</v>
      </c>
      <c r="D1284" s="555">
        <v>12.05</v>
      </c>
      <c r="E1284" s="555">
        <v>16.95</v>
      </c>
      <c r="F1284" s="555">
        <v>29</v>
      </c>
    </row>
    <row r="1285" spans="1:6">
      <c r="A1285" s="335"/>
      <c r="B1285" s="337" t="s">
        <v>317</v>
      </c>
      <c r="C1285" s="335"/>
      <c r="D1285" s="335"/>
      <c r="E1285" s="335"/>
      <c r="F1285" s="335"/>
    </row>
    <row r="1286" spans="1:6">
      <c r="A1286" s="335"/>
      <c r="B1286" s="337" t="s">
        <v>649</v>
      </c>
      <c r="C1286" s="335"/>
      <c r="D1286" s="335"/>
      <c r="E1286" s="335"/>
      <c r="F1286" s="335"/>
    </row>
    <row r="1287" spans="1:6" ht="30">
      <c r="A1287" s="338">
        <v>92791</v>
      </c>
      <c r="B1287" s="339" t="s">
        <v>3723</v>
      </c>
      <c r="C1287" s="340" t="s">
        <v>1160</v>
      </c>
      <c r="D1287" s="555">
        <v>10.49</v>
      </c>
      <c r="E1287" s="555">
        <v>1.56</v>
      </c>
      <c r="F1287" s="555">
        <v>12.05</v>
      </c>
    </row>
    <row r="1288" spans="1:6" ht="30">
      <c r="A1288" s="338">
        <v>92792</v>
      </c>
      <c r="B1288" s="339" t="s">
        <v>3724</v>
      </c>
      <c r="C1288" s="340" t="s">
        <v>1160</v>
      </c>
      <c r="D1288" s="555">
        <v>11.38</v>
      </c>
      <c r="E1288" s="555">
        <v>0.84</v>
      </c>
      <c r="F1288" s="555">
        <v>12.22</v>
      </c>
    </row>
    <row r="1289" spans="1:6" ht="30">
      <c r="A1289" s="338">
        <v>92793</v>
      </c>
      <c r="B1289" s="339" t="s">
        <v>3725</v>
      </c>
      <c r="C1289" s="340" t="s">
        <v>1160</v>
      </c>
      <c r="D1289" s="555">
        <v>11.700000000000001</v>
      </c>
      <c r="E1289" s="555">
        <v>0.45</v>
      </c>
      <c r="F1289" s="555">
        <v>12.15</v>
      </c>
    </row>
    <row r="1290" spans="1:6" ht="30">
      <c r="A1290" s="338">
        <v>92794</v>
      </c>
      <c r="B1290" s="339" t="s">
        <v>3726</v>
      </c>
      <c r="C1290" s="340" t="s">
        <v>1160</v>
      </c>
      <c r="D1290" s="555">
        <v>10.95</v>
      </c>
      <c r="E1290" s="555">
        <v>0.25</v>
      </c>
      <c r="F1290" s="555">
        <v>11.2</v>
      </c>
    </row>
    <row r="1291" spans="1:6" ht="30">
      <c r="A1291" s="338">
        <v>92795</v>
      </c>
      <c r="B1291" s="339" t="s">
        <v>3727</v>
      </c>
      <c r="C1291" s="340" t="s">
        <v>1160</v>
      </c>
      <c r="D1291" s="555">
        <v>9.4599999999999991</v>
      </c>
      <c r="E1291" s="555">
        <v>0.13</v>
      </c>
      <c r="F1291" s="555">
        <v>9.59</v>
      </c>
    </row>
    <row r="1292" spans="1:6" ht="30">
      <c r="A1292" s="338">
        <v>92796</v>
      </c>
      <c r="B1292" s="339" t="s">
        <v>3728</v>
      </c>
      <c r="C1292" s="340" t="s">
        <v>1160</v>
      </c>
      <c r="D1292" s="555">
        <v>9.44</v>
      </c>
      <c r="E1292" s="555">
        <v>0.06</v>
      </c>
      <c r="F1292" s="555">
        <v>9.5</v>
      </c>
    </row>
    <row r="1293" spans="1:6" ht="30">
      <c r="A1293" s="338">
        <v>92797</v>
      </c>
      <c r="B1293" s="339" t="s">
        <v>3729</v>
      </c>
      <c r="C1293" s="340" t="s">
        <v>1160</v>
      </c>
      <c r="D1293" s="555">
        <v>11.16</v>
      </c>
      <c r="E1293" s="555">
        <v>0.03</v>
      </c>
      <c r="F1293" s="555">
        <v>11.19</v>
      </c>
    </row>
    <row r="1294" spans="1:6" ht="30">
      <c r="A1294" s="338">
        <v>92798</v>
      </c>
      <c r="B1294" s="339" t="s">
        <v>3730</v>
      </c>
      <c r="C1294" s="340" t="s">
        <v>1160</v>
      </c>
      <c r="D1294" s="555">
        <v>11.14</v>
      </c>
      <c r="E1294" s="555">
        <v>0.02</v>
      </c>
      <c r="F1294" s="555">
        <v>11.16</v>
      </c>
    </row>
    <row r="1295" spans="1:6" ht="30">
      <c r="A1295" s="338">
        <v>95448</v>
      </c>
      <c r="B1295" s="339" t="s">
        <v>11138</v>
      </c>
      <c r="C1295" s="340" t="s">
        <v>1160</v>
      </c>
      <c r="D1295" s="555">
        <v>12.24</v>
      </c>
      <c r="E1295" s="555">
        <v>0.02</v>
      </c>
      <c r="F1295" s="555">
        <v>12.26</v>
      </c>
    </row>
    <row r="1296" spans="1:6">
      <c r="A1296" s="338">
        <v>92799</v>
      </c>
      <c r="B1296" s="339" t="s">
        <v>3731</v>
      </c>
      <c r="C1296" s="340" t="s">
        <v>1160</v>
      </c>
      <c r="D1296" s="555">
        <v>10.6</v>
      </c>
      <c r="E1296" s="555">
        <v>1.9</v>
      </c>
      <c r="F1296" s="555">
        <v>12.5</v>
      </c>
    </row>
    <row r="1297" spans="1:6">
      <c r="A1297" s="338">
        <v>92800</v>
      </c>
      <c r="B1297" s="339" t="s">
        <v>3732</v>
      </c>
      <c r="C1297" s="340" t="s">
        <v>1160</v>
      </c>
      <c r="D1297" s="555">
        <v>10.35</v>
      </c>
      <c r="E1297" s="555">
        <v>1.17</v>
      </c>
      <c r="F1297" s="555">
        <v>11.52</v>
      </c>
    </row>
    <row r="1298" spans="1:6">
      <c r="A1298" s="338">
        <v>92801</v>
      </c>
      <c r="B1298" s="339" t="s">
        <v>3733</v>
      </c>
      <c r="C1298" s="340" t="s">
        <v>1160</v>
      </c>
      <c r="D1298" s="555">
        <v>11.290000000000001</v>
      </c>
      <c r="E1298" s="555">
        <v>0.62</v>
      </c>
      <c r="F1298" s="555">
        <v>11.91</v>
      </c>
    </row>
    <row r="1299" spans="1:6">
      <c r="A1299" s="338">
        <v>92802</v>
      </c>
      <c r="B1299" s="339" t="s">
        <v>3734</v>
      </c>
      <c r="C1299" s="340" t="s">
        <v>1160</v>
      </c>
      <c r="D1299" s="555">
        <v>11.66</v>
      </c>
      <c r="E1299" s="555">
        <v>0.31</v>
      </c>
      <c r="F1299" s="555">
        <v>11.97</v>
      </c>
    </row>
    <row r="1300" spans="1:6">
      <c r="A1300" s="338">
        <v>92803</v>
      </c>
      <c r="B1300" s="339" t="s">
        <v>3735</v>
      </c>
      <c r="C1300" s="340" t="s">
        <v>1160</v>
      </c>
      <c r="D1300" s="555">
        <v>10.93</v>
      </c>
      <c r="E1300" s="555">
        <v>0.17</v>
      </c>
      <c r="F1300" s="555">
        <v>11.1</v>
      </c>
    </row>
    <row r="1301" spans="1:6">
      <c r="A1301" s="338">
        <v>92804</v>
      </c>
      <c r="B1301" s="339" t="s">
        <v>3736</v>
      </c>
      <c r="C1301" s="340" t="s">
        <v>1160</v>
      </c>
      <c r="D1301" s="555">
        <v>9.4599999999999991</v>
      </c>
      <c r="E1301" s="555">
        <v>0.08</v>
      </c>
      <c r="F1301" s="555">
        <v>9.5399999999999991</v>
      </c>
    </row>
    <row r="1302" spans="1:6">
      <c r="A1302" s="338">
        <v>92805</v>
      </c>
      <c r="B1302" s="339" t="s">
        <v>3737</v>
      </c>
      <c r="C1302" s="340" t="s">
        <v>1160</v>
      </c>
      <c r="D1302" s="555">
        <v>9.4300000000000015</v>
      </c>
      <c r="E1302" s="555">
        <v>0.04</v>
      </c>
      <c r="F1302" s="555">
        <v>9.4700000000000006</v>
      </c>
    </row>
    <row r="1303" spans="1:6">
      <c r="A1303" s="338">
        <v>92806</v>
      </c>
      <c r="B1303" s="339" t="s">
        <v>3738</v>
      </c>
      <c r="C1303" s="340" t="s">
        <v>1160</v>
      </c>
      <c r="D1303" s="555">
        <v>11.15</v>
      </c>
      <c r="E1303" s="555">
        <v>0.02</v>
      </c>
      <c r="F1303" s="555">
        <v>11.17</v>
      </c>
    </row>
    <row r="1304" spans="1:6">
      <c r="A1304" s="338">
        <v>92875</v>
      </c>
      <c r="B1304" s="339" t="s">
        <v>3739</v>
      </c>
      <c r="C1304" s="340" t="s">
        <v>1160</v>
      </c>
      <c r="D1304" s="555">
        <v>10.370000000000001</v>
      </c>
      <c r="E1304" s="555">
        <v>0.84</v>
      </c>
      <c r="F1304" s="555">
        <v>11.21</v>
      </c>
    </row>
    <row r="1305" spans="1:6">
      <c r="A1305" s="338">
        <v>92876</v>
      </c>
      <c r="B1305" s="339" t="s">
        <v>3740</v>
      </c>
      <c r="C1305" s="340" t="s">
        <v>1160</v>
      </c>
      <c r="D1305" s="555">
        <v>10.59</v>
      </c>
      <c r="E1305" s="555">
        <v>0.45</v>
      </c>
      <c r="F1305" s="555">
        <v>11.04</v>
      </c>
    </row>
    <row r="1306" spans="1:6">
      <c r="A1306" s="338">
        <v>92877</v>
      </c>
      <c r="B1306" s="339" t="s">
        <v>3741</v>
      </c>
      <c r="C1306" s="340" t="s">
        <v>1160</v>
      </c>
      <c r="D1306" s="555">
        <v>11.76</v>
      </c>
      <c r="E1306" s="555">
        <v>0.25</v>
      </c>
      <c r="F1306" s="555">
        <v>12.01</v>
      </c>
    </row>
    <row r="1307" spans="1:6">
      <c r="A1307" s="338">
        <v>92878</v>
      </c>
      <c r="B1307" s="339" t="s">
        <v>3742</v>
      </c>
      <c r="C1307" s="340" t="s">
        <v>1160</v>
      </c>
      <c r="D1307" s="555">
        <v>11.719999999999999</v>
      </c>
      <c r="E1307" s="555">
        <v>0.13</v>
      </c>
      <c r="F1307" s="555">
        <v>11.85</v>
      </c>
    </row>
    <row r="1308" spans="1:6">
      <c r="A1308" s="338">
        <v>92879</v>
      </c>
      <c r="B1308" s="339" t="s">
        <v>3743</v>
      </c>
      <c r="C1308" s="340" t="s">
        <v>1160</v>
      </c>
      <c r="D1308" s="555">
        <v>11.7</v>
      </c>
      <c r="E1308" s="555">
        <v>0.06</v>
      </c>
      <c r="F1308" s="555">
        <v>11.76</v>
      </c>
    </row>
    <row r="1309" spans="1:6">
      <c r="A1309" s="338">
        <v>92880</v>
      </c>
      <c r="B1309" s="339" t="s">
        <v>3744</v>
      </c>
      <c r="C1309" s="340" t="s">
        <v>1160</v>
      </c>
      <c r="D1309" s="555">
        <v>12.01</v>
      </c>
      <c r="E1309" s="555">
        <v>0.03</v>
      </c>
      <c r="F1309" s="555">
        <v>12.04</v>
      </c>
    </row>
    <row r="1310" spans="1:6">
      <c r="A1310" s="338">
        <v>92881</v>
      </c>
      <c r="B1310" s="339" t="s">
        <v>3745</v>
      </c>
      <c r="C1310" s="340" t="s">
        <v>1160</v>
      </c>
      <c r="D1310" s="555">
        <v>11.99</v>
      </c>
      <c r="E1310" s="555">
        <v>0.02</v>
      </c>
      <c r="F1310" s="555">
        <v>12.01</v>
      </c>
    </row>
    <row r="1311" spans="1:6" ht="30">
      <c r="A1311" s="338">
        <v>95445</v>
      </c>
      <c r="B1311" s="339" t="s">
        <v>12248</v>
      </c>
      <c r="C1311" s="340" t="s">
        <v>1160</v>
      </c>
      <c r="D1311" s="555">
        <v>10.09</v>
      </c>
      <c r="E1311" s="555">
        <v>0.45</v>
      </c>
      <c r="F1311" s="555">
        <v>10.54</v>
      </c>
    </row>
    <row r="1312" spans="1:6" ht="30">
      <c r="A1312" s="338">
        <v>95446</v>
      </c>
      <c r="B1312" s="339" t="s">
        <v>12249</v>
      </c>
      <c r="C1312" s="340" t="s">
        <v>1160</v>
      </c>
      <c r="D1312" s="555">
        <v>11.14</v>
      </c>
      <c r="E1312" s="555">
        <v>0.25</v>
      </c>
      <c r="F1312" s="555">
        <v>11.39</v>
      </c>
    </row>
    <row r="1313" spans="1:6">
      <c r="A1313" s="335"/>
      <c r="B1313" s="337" t="s">
        <v>12250</v>
      </c>
      <c r="C1313" s="335"/>
      <c r="D1313" s="335"/>
      <c r="E1313" s="335"/>
      <c r="F1313" s="335"/>
    </row>
    <row r="1314" spans="1:6" ht="30">
      <c r="A1314" s="338">
        <v>95583</v>
      </c>
      <c r="B1314" s="339" t="s">
        <v>12251</v>
      </c>
      <c r="C1314" s="340" t="s">
        <v>1160</v>
      </c>
      <c r="D1314" s="555">
        <v>11.95</v>
      </c>
      <c r="E1314" s="555">
        <v>3.96</v>
      </c>
      <c r="F1314" s="555">
        <v>15.91</v>
      </c>
    </row>
    <row r="1315" spans="1:6" ht="30">
      <c r="A1315" s="338">
        <v>95584</v>
      </c>
      <c r="B1315" s="339" t="s">
        <v>12252</v>
      </c>
      <c r="C1315" s="340" t="s">
        <v>1160</v>
      </c>
      <c r="D1315" s="555">
        <v>12.52</v>
      </c>
      <c r="E1315" s="555">
        <v>2.4500000000000002</v>
      </c>
      <c r="F1315" s="555">
        <v>14.97</v>
      </c>
    </row>
    <row r="1316" spans="1:6">
      <c r="A1316" s="338">
        <v>95576</v>
      </c>
      <c r="B1316" s="339" t="s">
        <v>12253</v>
      </c>
      <c r="C1316" s="340" t="s">
        <v>1160</v>
      </c>
      <c r="D1316" s="555">
        <v>12.76</v>
      </c>
      <c r="E1316" s="555">
        <v>1.81</v>
      </c>
      <c r="F1316" s="555">
        <v>14.57</v>
      </c>
    </row>
    <row r="1317" spans="1:6">
      <c r="A1317" s="338">
        <v>95577</v>
      </c>
      <c r="B1317" s="339" t="s">
        <v>12254</v>
      </c>
      <c r="C1317" s="340" t="s">
        <v>1160</v>
      </c>
      <c r="D1317" s="555">
        <v>11.76</v>
      </c>
      <c r="E1317" s="555">
        <v>0.88</v>
      </c>
      <c r="F1317" s="555">
        <v>12.64</v>
      </c>
    </row>
    <row r="1318" spans="1:6">
      <c r="A1318" s="338">
        <v>95578</v>
      </c>
      <c r="B1318" s="339" t="s">
        <v>12255</v>
      </c>
      <c r="C1318" s="340" t="s">
        <v>1160</v>
      </c>
      <c r="D1318" s="555">
        <v>10.149999999999999</v>
      </c>
      <c r="E1318" s="555">
        <v>0.47</v>
      </c>
      <c r="F1318" s="555">
        <v>10.62</v>
      </c>
    </row>
    <row r="1319" spans="1:6">
      <c r="A1319" s="338">
        <v>95579</v>
      </c>
      <c r="B1319" s="339" t="s">
        <v>12256</v>
      </c>
      <c r="C1319" s="340" t="s">
        <v>1160</v>
      </c>
      <c r="D1319" s="555">
        <v>10.08</v>
      </c>
      <c r="E1319" s="555">
        <v>0.27</v>
      </c>
      <c r="F1319" s="555">
        <v>10.35</v>
      </c>
    </row>
    <row r="1320" spans="1:6">
      <c r="A1320" s="338">
        <v>95580</v>
      </c>
      <c r="B1320" s="339" t="s">
        <v>12257</v>
      </c>
      <c r="C1320" s="340" t="s">
        <v>1160</v>
      </c>
      <c r="D1320" s="555">
        <v>11.780000000000001</v>
      </c>
      <c r="E1320" s="555">
        <v>0.2</v>
      </c>
      <c r="F1320" s="555">
        <v>11.98</v>
      </c>
    </row>
    <row r="1321" spans="1:6">
      <c r="A1321" s="338">
        <v>95581</v>
      </c>
      <c r="B1321" s="339" t="s">
        <v>12258</v>
      </c>
      <c r="C1321" s="340" t="s">
        <v>1160</v>
      </c>
      <c r="D1321" s="555">
        <v>11.75</v>
      </c>
      <c r="E1321" s="555">
        <v>0.17</v>
      </c>
      <c r="F1321" s="555">
        <v>11.92</v>
      </c>
    </row>
    <row r="1322" spans="1:6" ht="30">
      <c r="A1322" s="338">
        <v>95592</v>
      </c>
      <c r="B1322" s="339" t="s">
        <v>12259</v>
      </c>
      <c r="C1322" s="340" t="s">
        <v>1160</v>
      </c>
      <c r="D1322" s="555">
        <v>12.340000000000002</v>
      </c>
      <c r="E1322" s="555">
        <v>5.08</v>
      </c>
      <c r="F1322" s="555">
        <v>17.420000000000002</v>
      </c>
    </row>
    <row r="1323" spans="1:6" ht="30">
      <c r="A1323" s="338">
        <v>95593</v>
      </c>
      <c r="B1323" s="339" t="s">
        <v>12260</v>
      </c>
      <c r="C1323" s="340" t="s">
        <v>1160</v>
      </c>
      <c r="D1323" s="555">
        <v>12.75</v>
      </c>
      <c r="E1323" s="555">
        <v>3.05</v>
      </c>
      <c r="F1323" s="555">
        <v>15.8</v>
      </c>
    </row>
    <row r="1324" spans="1:6">
      <c r="A1324" s="335"/>
      <c r="B1324" s="336" t="s">
        <v>579</v>
      </c>
      <c r="C1324" s="335"/>
      <c r="D1324" s="335"/>
      <c r="E1324" s="335"/>
      <c r="F1324" s="335"/>
    </row>
    <row r="1325" spans="1:6">
      <c r="A1325" s="335"/>
      <c r="B1325" s="337" t="s">
        <v>650</v>
      </c>
      <c r="C1325" s="335"/>
      <c r="D1325" s="335"/>
      <c r="E1325" s="335"/>
      <c r="F1325" s="335"/>
    </row>
    <row r="1326" spans="1:6" ht="30">
      <c r="A1326" s="338">
        <v>97626</v>
      </c>
      <c r="B1326" s="339" t="s">
        <v>4484</v>
      </c>
      <c r="C1326" s="340" t="s">
        <v>1159</v>
      </c>
      <c r="D1326" s="555">
        <v>196.42000000000002</v>
      </c>
      <c r="E1326" s="555">
        <v>361.42</v>
      </c>
      <c r="F1326" s="555">
        <v>557.84</v>
      </c>
    </row>
    <row r="1327" spans="1:6" ht="30">
      <c r="A1327" s="338">
        <v>97627</v>
      </c>
      <c r="B1327" s="339" t="s">
        <v>4485</v>
      </c>
      <c r="C1327" s="340" t="s">
        <v>1159</v>
      </c>
      <c r="D1327" s="555">
        <v>108.63999999999999</v>
      </c>
      <c r="E1327" s="555">
        <v>162.31</v>
      </c>
      <c r="F1327" s="555">
        <v>270.95</v>
      </c>
    </row>
    <row r="1328" spans="1:6">
      <c r="A1328" s="338">
        <v>97628</v>
      </c>
      <c r="B1328" s="339" t="s">
        <v>4486</v>
      </c>
      <c r="C1328" s="340" t="s">
        <v>1159</v>
      </c>
      <c r="D1328" s="555">
        <v>82.25</v>
      </c>
      <c r="E1328" s="555">
        <v>173.23</v>
      </c>
      <c r="F1328" s="555">
        <v>255.48</v>
      </c>
    </row>
    <row r="1329" spans="1:6" ht="30">
      <c r="A1329" s="338">
        <v>97629</v>
      </c>
      <c r="B1329" s="339" t="s">
        <v>4487</v>
      </c>
      <c r="C1329" s="340" t="s">
        <v>1159</v>
      </c>
      <c r="D1329" s="555">
        <v>40.14</v>
      </c>
      <c r="E1329" s="555">
        <v>77.84</v>
      </c>
      <c r="F1329" s="555">
        <v>117.98</v>
      </c>
    </row>
    <row r="1330" spans="1:6">
      <c r="A1330" s="335"/>
      <c r="B1330" s="337" t="s">
        <v>318</v>
      </c>
      <c r="C1330" s="335"/>
      <c r="D1330" s="335"/>
      <c r="E1330" s="335"/>
      <c r="F1330" s="335"/>
    </row>
    <row r="1331" spans="1:6">
      <c r="A1331" s="335"/>
      <c r="B1331" s="337" t="s">
        <v>12261</v>
      </c>
      <c r="C1331" s="335"/>
      <c r="D1331" s="335"/>
      <c r="E1331" s="335"/>
      <c r="F1331" s="335"/>
    </row>
    <row r="1332" spans="1:6" ht="30">
      <c r="A1332" s="338">
        <v>102486</v>
      </c>
      <c r="B1332" s="339" t="s">
        <v>12262</v>
      </c>
      <c r="C1332" s="340" t="s">
        <v>1159</v>
      </c>
      <c r="D1332" s="555">
        <v>380.58000000000004</v>
      </c>
      <c r="E1332" s="555">
        <v>82.71</v>
      </c>
      <c r="F1332" s="555">
        <v>463.29</v>
      </c>
    </row>
    <row r="1333" spans="1:6" ht="30">
      <c r="A1333" s="338">
        <v>102487</v>
      </c>
      <c r="B1333" s="339" t="s">
        <v>12263</v>
      </c>
      <c r="C1333" s="340" t="s">
        <v>1159</v>
      </c>
      <c r="D1333" s="555">
        <v>303.77</v>
      </c>
      <c r="E1333" s="555">
        <v>158.18</v>
      </c>
      <c r="F1333" s="555">
        <v>461.95</v>
      </c>
    </row>
    <row r="1334" spans="1:6">
      <c r="A1334" s="335"/>
      <c r="B1334" s="337" t="s">
        <v>12264</v>
      </c>
      <c r="C1334" s="335"/>
      <c r="D1334" s="335"/>
      <c r="E1334" s="335"/>
      <c r="F1334" s="335"/>
    </row>
    <row r="1335" spans="1:6" ht="30">
      <c r="A1335" s="338">
        <v>94963</v>
      </c>
      <c r="B1335" s="339" t="s">
        <v>12265</v>
      </c>
      <c r="C1335" s="340" t="s">
        <v>1159</v>
      </c>
      <c r="D1335" s="555">
        <v>281.83</v>
      </c>
      <c r="E1335" s="555">
        <v>50.95</v>
      </c>
      <c r="F1335" s="555">
        <v>332.78</v>
      </c>
    </row>
    <row r="1336" spans="1:6" ht="30">
      <c r="A1336" s="338">
        <v>94969</v>
      </c>
      <c r="B1336" s="339" t="s">
        <v>12266</v>
      </c>
      <c r="C1336" s="340" t="s">
        <v>1159</v>
      </c>
      <c r="D1336" s="555">
        <v>282.32</v>
      </c>
      <c r="E1336" s="555">
        <v>44.39</v>
      </c>
      <c r="F1336" s="555">
        <v>326.70999999999998</v>
      </c>
    </row>
    <row r="1337" spans="1:6" ht="30">
      <c r="A1337" s="338">
        <v>94975</v>
      </c>
      <c r="B1337" s="339" t="s">
        <v>12267</v>
      </c>
      <c r="C1337" s="340" t="s">
        <v>1159</v>
      </c>
      <c r="D1337" s="555">
        <v>301.90999999999997</v>
      </c>
      <c r="E1337" s="555">
        <v>82.29</v>
      </c>
      <c r="F1337" s="555">
        <v>384.2</v>
      </c>
    </row>
    <row r="1338" spans="1:6" ht="30">
      <c r="A1338" s="338">
        <v>94964</v>
      </c>
      <c r="B1338" s="339" t="s">
        <v>12268</v>
      </c>
      <c r="C1338" s="340" t="s">
        <v>1159</v>
      </c>
      <c r="D1338" s="555">
        <v>310.70000000000005</v>
      </c>
      <c r="E1338" s="555">
        <v>55.52</v>
      </c>
      <c r="F1338" s="555">
        <v>366.22</v>
      </c>
    </row>
    <row r="1339" spans="1:6" ht="30">
      <c r="A1339" s="338">
        <v>94970</v>
      </c>
      <c r="B1339" s="339" t="s">
        <v>12269</v>
      </c>
      <c r="C1339" s="340" t="s">
        <v>1159</v>
      </c>
      <c r="D1339" s="555">
        <v>309.89</v>
      </c>
      <c r="E1339" s="555">
        <v>44.31</v>
      </c>
      <c r="F1339" s="555">
        <v>354.2</v>
      </c>
    </row>
    <row r="1340" spans="1:6" ht="30">
      <c r="A1340" s="338">
        <v>94965</v>
      </c>
      <c r="B1340" s="339" t="s">
        <v>12270</v>
      </c>
      <c r="C1340" s="340" t="s">
        <v>1159</v>
      </c>
      <c r="D1340" s="555">
        <v>329.97</v>
      </c>
      <c r="E1340" s="555">
        <v>50.65</v>
      </c>
      <c r="F1340" s="555">
        <v>380.62</v>
      </c>
    </row>
    <row r="1341" spans="1:6" ht="30">
      <c r="A1341" s="338">
        <v>94971</v>
      </c>
      <c r="B1341" s="339" t="s">
        <v>12271</v>
      </c>
      <c r="C1341" s="340" t="s">
        <v>1159</v>
      </c>
      <c r="D1341" s="555">
        <v>330.98</v>
      </c>
      <c r="E1341" s="555">
        <v>43.31</v>
      </c>
      <c r="F1341" s="555">
        <v>374.29</v>
      </c>
    </row>
    <row r="1342" spans="1:6" ht="30">
      <c r="A1342" s="338">
        <v>94966</v>
      </c>
      <c r="B1342" s="339" t="s">
        <v>12272</v>
      </c>
      <c r="C1342" s="340" t="s">
        <v>1159</v>
      </c>
      <c r="D1342" s="555">
        <v>344.12</v>
      </c>
      <c r="E1342" s="555">
        <v>50.24</v>
      </c>
      <c r="F1342" s="555">
        <v>394.36</v>
      </c>
    </row>
    <row r="1343" spans="1:6" ht="30">
      <c r="A1343" s="338">
        <v>94972</v>
      </c>
      <c r="B1343" s="339" t="s">
        <v>12273</v>
      </c>
      <c r="C1343" s="340" t="s">
        <v>1159</v>
      </c>
      <c r="D1343" s="555">
        <v>345.08</v>
      </c>
      <c r="E1343" s="555">
        <v>42.98</v>
      </c>
      <c r="F1343" s="555">
        <v>388.06</v>
      </c>
    </row>
    <row r="1344" spans="1:6" ht="30">
      <c r="A1344" s="338">
        <v>94967</v>
      </c>
      <c r="B1344" s="339" t="s">
        <v>12274</v>
      </c>
      <c r="C1344" s="340" t="s">
        <v>1159</v>
      </c>
      <c r="D1344" s="555">
        <v>400.37</v>
      </c>
      <c r="E1344" s="555">
        <v>53.39</v>
      </c>
      <c r="F1344" s="555">
        <v>453.76</v>
      </c>
    </row>
    <row r="1345" spans="1:6" ht="30">
      <c r="A1345" s="338">
        <v>94973</v>
      </c>
      <c r="B1345" s="339" t="s">
        <v>12275</v>
      </c>
      <c r="C1345" s="340" t="s">
        <v>1159</v>
      </c>
      <c r="D1345" s="555">
        <v>401.36</v>
      </c>
      <c r="E1345" s="555">
        <v>44.33</v>
      </c>
      <c r="F1345" s="555">
        <v>445.69</v>
      </c>
    </row>
    <row r="1346" spans="1:6" ht="30">
      <c r="A1346" s="338">
        <v>102474</v>
      </c>
      <c r="B1346" s="339" t="s">
        <v>12276</v>
      </c>
      <c r="C1346" s="340" t="s">
        <v>1159</v>
      </c>
      <c r="D1346" s="555">
        <v>359.65999999999997</v>
      </c>
      <c r="E1346" s="555">
        <v>51.99</v>
      </c>
      <c r="F1346" s="555">
        <v>411.65</v>
      </c>
    </row>
    <row r="1347" spans="1:6" ht="30">
      <c r="A1347" s="338">
        <v>102480</v>
      </c>
      <c r="B1347" s="339" t="s">
        <v>12277</v>
      </c>
      <c r="C1347" s="340" t="s">
        <v>1159</v>
      </c>
      <c r="D1347" s="555">
        <v>360.46999999999997</v>
      </c>
      <c r="E1347" s="555">
        <v>45.37</v>
      </c>
      <c r="F1347" s="555">
        <v>405.84</v>
      </c>
    </row>
    <row r="1348" spans="1:6" ht="30">
      <c r="A1348" s="338">
        <v>102475</v>
      </c>
      <c r="B1348" s="339" t="s">
        <v>12278</v>
      </c>
      <c r="C1348" s="340" t="s">
        <v>1159</v>
      </c>
      <c r="D1348" s="555">
        <v>391.44</v>
      </c>
      <c r="E1348" s="555">
        <v>57.24</v>
      </c>
      <c r="F1348" s="555">
        <v>448.68</v>
      </c>
    </row>
    <row r="1349" spans="1:6" ht="30">
      <c r="A1349" s="338">
        <v>102481</v>
      </c>
      <c r="B1349" s="339" t="s">
        <v>12279</v>
      </c>
      <c r="C1349" s="340" t="s">
        <v>1159</v>
      </c>
      <c r="D1349" s="555">
        <v>391.07</v>
      </c>
      <c r="E1349" s="555">
        <v>45.69</v>
      </c>
      <c r="F1349" s="555">
        <v>436.76</v>
      </c>
    </row>
    <row r="1350" spans="1:6" ht="30">
      <c r="A1350" s="338">
        <v>102476</v>
      </c>
      <c r="B1350" s="339" t="s">
        <v>12280</v>
      </c>
      <c r="C1350" s="340" t="s">
        <v>1159</v>
      </c>
      <c r="D1350" s="555">
        <v>413.78999999999996</v>
      </c>
      <c r="E1350" s="555">
        <v>49.23</v>
      </c>
      <c r="F1350" s="555">
        <v>463.02</v>
      </c>
    </row>
    <row r="1351" spans="1:6" ht="30">
      <c r="A1351" s="338">
        <v>102482</v>
      </c>
      <c r="B1351" s="339" t="s">
        <v>12281</v>
      </c>
      <c r="C1351" s="340" t="s">
        <v>1159</v>
      </c>
      <c r="D1351" s="555">
        <v>416.38</v>
      </c>
      <c r="E1351" s="555">
        <v>43.62</v>
      </c>
      <c r="F1351" s="555">
        <v>460</v>
      </c>
    </row>
    <row r="1352" spans="1:6" ht="30">
      <c r="A1352" s="338">
        <v>102477</v>
      </c>
      <c r="B1352" s="339" t="s">
        <v>12282</v>
      </c>
      <c r="C1352" s="340" t="s">
        <v>1159</v>
      </c>
      <c r="D1352" s="555">
        <v>437.87</v>
      </c>
      <c r="E1352" s="555">
        <v>54.34</v>
      </c>
      <c r="F1352" s="555">
        <v>492.21</v>
      </c>
    </row>
    <row r="1353" spans="1:6" ht="30">
      <c r="A1353" s="338">
        <v>102483</v>
      </c>
      <c r="B1353" s="339" t="s">
        <v>12283</v>
      </c>
      <c r="C1353" s="340" t="s">
        <v>1159</v>
      </c>
      <c r="D1353" s="555">
        <v>439.96</v>
      </c>
      <c r="E1353" s="555">
        <v>45.06</v>
      </c>
      <c r="F1353" s="555">
        <v>485.02</v>
      </c>
    </row>
    <row r="1354" spans="1:6" ht="30">
      <c r="A1354" s="338">
        <v>102478</v>
      </c>
      <c r="B1354" s="339" t="s">
        <v>12284</v>
      </c>
      <c r="C1354" s="340" t="s">
        <v>1159</v>
      </c>
      <c r="D1354" s="555">
        <v>486.39</v>
      </c>
      <c r="E1354" s="555">
        <v>49.24</v>
      </c>
      <c r="F1354" s="555">
        <v>535.63</v>
      </c>
    </row>
    <row r="1355" spans="1:6" ht="30">
      <c r="A1355" s="338">
        <v>102484</v>
      </c>
      <c r="B1355" s="339" t="s">
        <v>12285</v>
      </c>
      <c r="C1355" s="340" t="s">
        <v>1159</v>
      </c>
      <c r="D1355" s="555">
        <v>489.39000000000004</v>
      </c>
      <c r="E1355" s="555">
        <v>45.05</v>
      </c>
      <c r="F1355" s="555">
        <v>534.44000000000005</v>
      </c>
    </row>
    <row r="1356" spans="1:6">
      <c r="A1356" s="335"/>
      <c r="B1356" s="337" t="s">
        <v>12286</v>
      </c>
      <c r="C1356" s="335"/>
      <c r="D1356" s="335"/>
      <c r="E1356" s="335"/>
      <c r="F1356" s="335"/>
    </row>
    <row r="1357" spans="1:6">
      <c r="A1357" s="335"/>
      <c r="B1357" s="337" t="s">
        <v>12287</v>
      </c>
      <c r="C1357" s="335"/>
      <c r="D1357" s="335"/>
      <c r="E1357" s="335"/>
      <c r="F1357" s="335"/>
    </row>
    <row r="1358" spans="1:6">
      <c r="A1358" s="335"/>
      <c r="B1358" s="337" t="s">
        <v>12288</v>
      </c>
      <c r="C1358" s="335"/>
      <c r="D1358" s="335"/>
      <c r="E1358" s="335"/>
      <c r="F1358" s="335"/>
    </row>
    <row r="1359" spans="1:6" ht="45">
      <c r="A1359" s="338">
        <v>95952</v>
      </c>
      <c r="B1359" s="339" t="s">
        <v>3775</v>
      </c>
      <c r="C1359" s="340" t="s">
        <v>1159</v>
      </c>
      <c r="D1359" s="555">
        <v>1688.2600000000002</v>
      </c>
      <c r="E1359" s="555">
        <v>367.12</v>
      </c>
      <c r="F1359" s="555">
        <v>2055.38</v>
      </c>
    </row>
    <row r="1360" spans="1:6" ht="45">
      <c r="A1360" s="338">
        <v>95953</v>
      </c>
      <c r="B1360" s="339" t="s">
        <v>3776</v>
      </c>
      <c r="C1360" s="340" t="s">
        <v>1159</v>
      </c>
      <c r="D1360" s="555">
        <v>2583.4499999999998</v>
      </c>
      <c r="E1360" s="555">
        <v>838.7</v>
      </c>
      <c r="F1360" s="555">
        <v>3422.15</v>
      </c>
    </row>
    <row r="1361" spans="1:6" ht="45">
      <c r="A1361" s="338">
        <v>95954</v>
      </c>
      <c r="B1361" s="339" t="s">
        <v>3777</v>
      </c>
      <c r="C1361" s="340" t="s">
        <v>1159</v>
      </c>
      <c r="D1361" s="555">
        <v>1912.0499999999997</v>
      </c>
      <c r="E1361" s="555">
        <v>556.16999999999996</v>
      </c>
      <c r="F1361" s="555">
        <v>2468.2199999999998</v>
      </c>
    </row>
    <row r="1362" spans="1:6" ht="30">
      <c r="A1362" s="338">
        <v>95955</v>
      </c>
      <c r="B1362" s="339" t="s">
        <v>3778</v>
      </c>
      <c r="C1362" s="340" t="s">
        <v>1159</v>
      </c>
      <c r="D1362" s="555">
        <v>2382.67</v>
      </c>
      <c r="E1362" s="555">
        <v>708.47</v>
      </c>
      <c r="F1362" s="555">
        <v>3091.14</v>
      </c>
    </row>
    <row r="1363" spans="1:6" ht="45">
      <c r="A1363" s="338">
        <v>95956</v>
      </c>
      <c r="B1363" s="339" t="s">
        <v>3779</v>
      </c>
      <c r="C1363" s="340" t="s">
        <v>1159</v>
      </c>
      <c r="D1363" s="555">
        <v>1927.37</v>
      </c>
      <c r="E1363" s="555">
        <v>525.15</v>
      </c>
      <c r="F1363" s="555">
        <v>2452.52</v>
      </c>
    </row>
    <row r="1364" spans="1:6" ht="30">
      <c r="A1364" s="338">
        <v>95957</v>
      </c>
      <c r="B1364" s="339" t="s">
        <v>3780</v>
      </c>
      <c r="C1364" s="340" t="s">
        <v>1159</v>
      </c>
      <c r="D1364" s="555">
        <v>2523.7299999999996</v>
      </c>
      <c r="E1364" s="555">
        <v>603.20000000000005</v>
      </c>
      <c r="F1364" s="555">
        <v>3126.93</v>
      </c>
    </row>
    <row r="1365" spans="1:6" ht="30">
      <c r="A1365" s="338">
        <v>95969</v>
      </c>
      <c r="B1365" s="339" t="s">
        <v>3781</v>
      </c>
      <c r="C1365" s="340" t="s">
        <v>1159</v>
      </c>
      <c r="D1365" s="555">
        <v>1980.13</v>
      </c>
      <c r="E1365" s="555">
        <v>910.62</v>
      </c>
      <c r="F1365" s="555">
        <v>2890.75</v>
      </c>
    </row>
    <row r="1366" spans="1:6" ht="30">
      <c r="A1366" s="338">
        <v>102077</v>
      </c>
      <c r="B1366" s="339" t="s">
        <v>11159</v>
      </c>
      <c r="C1366" s="340" t="s">
        <v>1159</v>
      </c>
      <c r="D1366" s="555">
        <v>3293.65</v>
      </c>
      <c r="E1366" s="555">
        <v>1382.15</v>
      </c>
      <c r="F1366" s="555">
        <v>4675.8</v>
      </c>
    </row>
    <row r="1367" spans="1:6" ht="30">
      <c r="A1367" s="338">
        <v>102073</v>
      </c>
      <c r="B1367" s="339" t="s">
        <v>11163</v>
      </c>
      <c r="C1367" s="340" t="s">
        <v>1159</v>
      </c>
      <c r="D1367" s="555">
        <v>2211.44</v>
      </c>
      <c r="E1367" s="555">
        <v>917.77</v>
      </c>
      <c r="F1367" s="555">
        <v>3129.21</v>
      </c>
    </row>
    <row r="1368" spans="1:6" ht="30">
      <c r="A1368" s="338">
        <v>102079</v>
      </c>
      <c r="B1368" s="339" t="s">
        <v>11157</v>
      </c>
      <c r="C1368" s="340" t="s">
        <v>1159</v>
      </c>
      <c r="D1368" s="555">
        <v>3263.1400000000003</v>
      </c>
      <c r="E1368" s="555">
        <v>1301.82</v>
      </c>
      <c r="F1368" s="555">
        <v>4564.96</v>
      </c>
    </row>
    <row r="1369" spans="1:6" ht="30">
      <c r="A1369" s="338">
        <v>102075</v>
      </c>
      <c r="B1369" s="339" t="s">
        <v>11161</v>
      </c>
      <c r="C1369" s="340" t="s">
        <v>1159</v>
      </c>
      <c r="D1369" s="555">
        <v>3053.2599999999998</v>
      </c>
      <c r="E1369" s="555">
        <v>1067.4000000000001</v>
      </c>
      <c r="F1369" s="555">
        <v>4120.66</v>
      </c>
    </row>
    <row r="1370" spans="1:6" ht="30">
      <c r="A1370" s="338">
        <v>102078</v>
      </c>
      <c r="B1370" s="339" t="s">
        <v>11158</v>
      </c>
      <c r="C1370" s="340" t="s">
        <v>1159</v>
      </c>
      <c r="D1370" s="555">
        <v>3329.74</v>
      </c>
      <c r="E1370" s="555">
        <v>1361.96</v>
      </c>
      <c r="F1370" s="555">
        <v>4691.7</v>
      </c>
    </row>
    <row r="1371" spans="1:6" ht="30">
      <c r="A1371" s="338">
        <v>102074</v>
      </c>
      <c r="B1371" s="339" t="s">
        <v>11162</v>
      </c>
      <c r="C1371" s="340" t="s">
        <v>1159</v>
      </c>
      <c r="D1371" s="555">
        <v>2858.18</v>
      </c>
      <c r="E1371" s="555">
        <v>1028.25</v>
      </c>
      <c r="F1371" s="555">
        <v>3886.43</v>
      </c>
    </row>
    <row r="1372" spans="1:6" ht="30">
      <c r="A1372" s="338">
        <v>102080</v>
      </c>
      <c r="B1372" s="339" t="s">
        <v>11156</v>
      </c>
      <c r="C1372" s="340" t="s">
        <v>1159</v>
      </c>
      <c r="D1372" s="555">
        <v>2994.36</v>
      </c>
      <c r="E1372" s="555">
        <v>1038.46</v>
      </c>
      <c r="F1372" s="555">
        <v>4032.82</v>
      </c>
    </row>
    <row r="1373" spans="1:6" ht="30">
      <c r="A1373" s="338">
        <v>102076</v>
      </c>
      <c r="B1373" s="339" t="s">
        <v>11160</v>
      </c>
      <c r="C1373" s="340" t="s">
        <v>1159</v>
      </c>
      <c r="D1373" s="555">
        <v>3160.67</v>
      </c>
      <c r="E1373" s="555">
        <v>1041.6300000000001</v>
      </c>
      <c r="F1373" s="555">
        <v>4202.3</v>
      </c>
    </row>
    <row r="1374" spans="1:6">
      <c r="A1374" s="335"/>
      <c r="B1374" s="337" t="s">
        <v>12289</v>
      </c>
      <c r="C1374" s="335"/>
      <c r="D1374" s="335"/>
      <c r="E1374" s="335"/>
      <c r="F1374" s="335"/>
    </row>
    <row r="1375" spans="1:6" ht="30">
      <c r="A1375" s="338">
        <v>97733</v>
      </c>
      <c r="B1375" s="339" t="s">
        <v>3782</v>
      </c>
      <c r="C1375" s="340" t="s">
        <v>1159</v>
      </c>
      <c r="D1375" s="555">
        <v>1629.5700000000002</v>
      </c>
      <c r="E1375" s="555">
        <v>1536.08</v>
      </c>
      <c r="F1375" s="555">
        <v>3165.65</v>
      </c>
    </row>
    <row r="1376" spans="1:6" ht="30">
      <c r="A1376" s="338">
        <v>97734</v>
      </c>
      <c r="B1376" s="339" t="s">
        <v>3783</v>
      </c>
      <c r="C1376" s="340" t="s">
        <v>1159</v>
      </c>
      <c r="D1376" s="555">
        <v>1358.3500000000001</v>
      </c>
      <c r="E1376" s="555">
        <v>1359.45</v>
      </c>
      <c r="F1376" s="555">
        <v>2717.8</v>
      </c>
    </row>
    <row r="1377" spans="1:6" ht="30">
      <c r="A1377" s="338">
        <v>97735</v>
      </c>
      <c r="B1377" s="339" t="s">
        <v>3784</v>
      </c>
      <c r="C1377" s="340" t="s">
        <v>1159</v>
      </c>
      <c r="D1377" s="555">
        <v>1214.3000000000002</v>
      </c>
      <c r="E1377" s="555">
        <v>1036.83</v>
      </c>
      <c r="F1377" s="555">
        <v>2251.13</v>
      </c>
    </row>
    <row r="1378" spans="1:6" ht="30">
      <c r="A1378" s="338">
        <v>97736</v>
      </c>
      <c r="B1378" s="339" t="s">
        <v>3785</v>
      </c>
      <c r="C1378" s="340" t="s">
        <v>1159</v>
      </c>
      <c r="D1378" s="555">
        <v>997.29</v>
      </c>
      <c r="E1378" s="555">
        <v>424.19</v>
      </c>
      <c r="F1378" s="555">
        <v>1421.48</v>
      </c>
    </row>
    <row r="1379" spans="1:6" ht="30">
      <c r="A1379" s="338">
        <v>97737</v>
      </c>
      <c r="B1379" s="339" t="s">
        <v>3786</v>
      </c>
      <c r="C1379" s="340" t="s">
        <v>1159</v>
      </c>
      <c r="D1379" s="555">
        <v>1879.0800000000002</v>
      </c>
      <c r="E1379" s="555">
        <v>1349.57</v>
      </c>
      <c r="F1379" s="555">
        <v>3228.65</v>
      </c>
    </row>
    <row r="1380" spans="1:6" ht="30">
      <c r="A1380" s="338">
        <v>97738</v>
      </c>
      <c r="B1380" s="339" t="s">
        <v>3787</v>
      </c>
      <c r="C1380" s="340" t="s">
        <v>1159</v>
      </c>
      <c r="D1380" s="555">
        <v>2963.49</v>
      </c>
      <c r="E1380" s="555">
        <v>1555.97</v>
      </c>
      <c r="F1380" s="555">
        <v>4519.46</v>
      </c>
    </row>
    <row r="1381" spans="1:6" ht="30">
      <c r="A1381" s="338">
        <v>97739</v>
      </c>
      <c r="B1381" s="339" t="s">
        <v>3788</v>
      </c>
      <c r="C1381" s="340" t="s">
        <v>1159</v>
      </c>
      <c r="D1381" s="555">
        <v>1543.24</v>
      </c>
      <c r="E1381" s="555">
        <v>1072.8900000000001</v>
      </c>
      <c r="F1381" s="555">
        <v>2616.13</v>
      </c>
    </row>
    <row r="1382" spans="1:6" ht="30">
      <c r="A1382" s="338">
        <v>97740</v>
      </c>
      <c r="B1382" s="339" t="s">
        <v>3789</v>
      </c>
      <c r="C1382" s="340" t="s">
        <v>1159</v>
      </c>
      <c r="D1382" s="555">
        <v>1393.49</v>
      </c>
      <c r="E1382" s="555">
        <v>537.47</v>
      </c>
      <c r="F1382" s="555">
        <v>1930.96</v>
      </c>
    </row>
    <row r="1383" spans="1:6">
      <c r="A1383" s="335"/>
      <c r="B1383" s="337" t="s">
        <v>12290</v>
      </c>
      <c r="C1383" s="335"/>
      <c r="D1383" s="335"/>
      <c r="E1383" s="335"/>
      <c r="F1383" s="335"/>
    </row>
    <row r="1384" spans="1:6" ht="30">
      <c r="A1384" s="338">
        <v>97096</v>
      </c>
      <c r="B1384" s="339" t="s">
        <v>12291</v>
      </c>
      <c r="C1384" s="340" t="s">
        <v>1159</v>
      </c>
      <c r="D1384" s="555">
        <v>401.02000000000004</v>
      </c>
      <c r="E1384" s="555">
        <v>13.14</v>
      </c>
      <c r="F1384" s="555">
        <v>414.16</v>
      </c>
    </row>
    <row r="1385" spans="1:6" ht="30">
      <c r="A1385" s="338">
        <v>96555</v>
      </c>
      <c r="B1385" s="339" t="s">
        <v>3769</v>
      </c>
      <c r="C1385" s="340" t="s">
        <v>1159</v>
      </c>
      <c r="D1385" s="555">
        <v>429.46</v>
      </c>
      <c r="E1385" s="555">
        <v>126.71</v>
      </c>
      <c r="F1385" s="555">
        <v>556.16999999999996</v>
      </c>
    </row>
    <row r="1386" spans="1:6" ht="30">
      <c r="A1386" s="338">
        <v>96557</v>
      </c>
      <c r="B1386" s="339" t="s">
        <v>3771</v>
      </c>
      <c r="C1386" s="340" t="s">
        <v>1159</v>
      </c>
      <c r="D1386" s="555">
        <v>435.23</v>
      </c>
      <c r="E1386" s="555">
        <v>14.01</v>
      </c>
      <c r="F1386" s="555">
        <v>449.24</v>
      </c>
    </row>
    <row r="1387" spans="1:6" ht="30">
      <c r="A1387" s="338">
        <v>96556</v>
      </c>
      <c r="B1387" s="339" t="s">
        <v>3770</v>
      </c>
      <c r="C1387" s="340" t="s">
        <v>1159</v>
      </c>
      <c r="D1387" s="555">
        <v>451.98</v>
      </c>
      <c r="E1387" s="555">
        <v>185.26</v>
      </c>
      <c r="F1387" s="555">
        <v>637.24</v>
      </c>
    </row>
    <row r="1388" spans="1:6" ht="30">
      <c r="A1388" s="338">
        <v>96558</v>
      </c>
      <c r="B1388" s="339" t="s">
        <v>3772</v>
      </c>
      <c r="C1388" s="340" t="s">
        <v>1159</v>
      </c>
      <c r="D1388" s="555">
        <v>437.42</v>
      </c>
      <c r="E1388" s="555">
        <v>19.05</v>
      </c>
      <c r="F1388" s="555">
        <v>456.47</v>
      </c>
    </row>
    <row r="1389" spans="1:6" ht="45">
      <c r="A1389" s="338">
        <v>92718</v>
      </c>
      <c r="B1389" s="339" t="s">
        <v>1467</v>
      </c>
      <c r="C1389" s="340" t="s">
        <v>1159</v>
      </c>
      <c r="D1389" s="555">
        <v>430.38</v>
      </c>
      <c r="E1389" s="555">
        <v>142.47</v>
      </c>
      <c r="F1389" s="555">
        <v>572.85</v>
      </c>
    </row>
    <row r="1390" spans="1:6" ht="45">
      <c r="A1390" s="338">
        <v>92719</v>
      </c>
      <c r="B1390" s="339" t="s">
        <v>1468</v>
      </c>
      <c r="C1390" s="340" t="s">
        <v>1159</v>
      </c>
      <c r="D1390" s="555">
        <v>380.41</v>
      </c>
      <c r="E1390" s="555">
        <v>27.21</v>
      </c>
      <c r="F1390" s="555">
        <v>407.62</v>
      </c>
    </row>
    <row r="1391" spans="1:6" ht="45">
      <c r="A1391" s="338">
        <v>92720</v>
      </c>
      <c r="B1391" s="339" t="s">
        <v>1469</v>
      </c>
      <c r="C1391" s="340" t="s">
        <v>1159</v>
      </c>
      <c r="D1391" s="555">
        <v>409.81</v>
      </c>
      <c r="E1391" s="555">
        <v>23.23</v>
      </c>
      <c r="F1391" s="555">
        <v>433.04</v>
      </c>
    </row>
    <row r="1392" spans="1:6" ht="45">
      <c r="A1392" s="338">
        <v>92721</v>
      </c>
      <c r="B1392" s="339" t="s">
        <v>1470</v>
      </c>
      <c r="C1392" s="340" t="s">
        <v>1159</v>
      </c>
      <c r="D1392" s="555">
        <v>377.33</v>
      </c>
      <c r="E1392" s="555">
        <v>20.18</v>
      </c>
      <c r="F1392" s="555">
        <v>397.51</v>
      </c>
    </row>
    <row r="1393" spans="1:6" ht="45">
      <c r="A1393" s="338">
        <v>92722</v>
      </c>
      <c r="B1393" s="339" t="s">
        <v>1471</v>
      </c>
      <c r="C1393" s="340" t="s">
        <v>1159</v>
      </c>
      <c r="D1393" s="555">
        <v>408.53000000000003</v>
      </c>
      <c r="E1393" s="555">
        <v>20.329999999999998</v>
      </c>
      <c r="F1393" s="555">
        <v>428.86</v>
      </c>
    </row>
    <row r="1394" spans="1:6" ht="45">
      <c r="A1394" s="338">
        <v>99432</v>
      </c>
      <c r="B1394" s="339" t="s">
        <v>12292</v>
      </c>
      <c r="C1394" s="340" t="s">
        <v>1159</v>
      </c>
      <c r="D1394" s="555">
        <v>421.93</v>
      </c>
      <c r="E1394" s="555">
        <v>17.170000000000002</v>
      </c>
      <c r="F1394" s="555">
        <v>439.1</v>
      </c>
    </row>
    <row r="1395" spans="1:6" ht="45">
      <c r="A1395" s="338">
        <v>99435</v>
      </c>
      <c r="B1395" s="339" t="s">
        <v>12293</v>
      </c>
      <c r="C1395" s="340" t="s">
        <v>1159</v>
      </c>
      <c r="D1395" s="555">
        <v>422.71000000000004</v>
      </c>
      <c r="E1395" s="555">
        <v>19.079999999999998</v>
      </c>
      <c r="F1395" s="555">
        <v>441.79</v>
      </c>
    </row>
    <row r="1396" spans="1:6" ht="45">
      <c r="A1396" s="338">
        <v>99235</v>
      </c>
      <c r="B1396" s="339" t="s">
        <v>12294</v>
      </c>
      <c r="C1396" s="340" t="s">
        <v>1159</v>
      </c>
      <c r="D1396" s="555">
        <v>423.39</v>
      </c>
      <c r="E1396" s="555">
        <v>10.97</v>
      </c>
      <c r="F1396" s="555">
        <v>434.36</v>
      </c>
    </row>
    <row r="1397" spans="1:6" ht="45">
      <c r="A1397" s="338">
        <v>99439</v>
      </c>
      <c r="B1397" s="339" t="s">
        <v>12295</v>
      </c>
      <c r="C1397" s="340" t="s">
        <v>1159</v>
      </c>
      <c r="D1397" s="555">
        <v>426.66</v>
      </c>
      <c r="E1397" s="555">
        <v>19.329999999999998</v>
      </c>
      <c r="F1397" s="555">
        <v>445.99</v>
      </c>
    </row>
    <row r="1398" spans="1:6" ht="45">
      <c r="A1398" s="338">
        <v>92723</v>
      </c>
      <c r="B1398" s="339" t="s">
        <v>1472</v>
      </c>
      <c r="C1398" s="340" t="s">
        <v>1159</v>
      </c>
      <c r="D1398" s="555">
        <v>397.21</v>
      </c>
      <c r="E1398" s="555">
        <v>24.49</v>
      </c>
      <c r="F1398" s="555">
        <v>421.7</v>
      </c>
    </row>
    <row r="1399" spans="1:6" ht="45">
      <c r="A1399" s="338">
        <v>92724</v>
      </c>
      <c r="B1399" s="339" t="s">
        <v>1473</v>
      </c>
      <c r="C1399" s="340" t="s">
        <v>1159</v>
      </c>
      <c r="D1399" s="555">
        <v>396.12</v>
      </c>
      <c r="E1399" s="555">
        <v>21.88</v>
      </c>
      <c r="F1399" s="555">
        <v>418</v>
      </c>
    </row>
    <row r="1400" spans="1:6" ht="45">
      <c r="A1400" s="338">
        <v>92725</v>
      </c>
      <c r="B1400" s="339" t="s">
        <v>1474</v>
      </c>
      <c r="C1400" s="340" t="s">
        <v>1159</v>
      </c>
      <c r="D1400" s="555">
        <v>395.65999999999997</v>
      </c>
      <c r="E1400" s="555">
        <v>20.78</v>
      </c>
      <c r="F1400" s="555">
        <v>416.44</v>
      </c>
    </row>
    <row r="1401" spans="1:6" ht="45">
      <c r="A1401" s="338">
        <v>92726</v>
      </c>
      <c r="B1401" s="339" t="s">
        <v>1475</v>
      </c>
      <c r="C1401" s="340" t="s">
        <v>1159</v>
      </c>
      <c r="D1401" s="555">
        <v>394.89</v>
      </c>
      <c r="E1401" s="555">
        <v>18.93</v>
      </c>
      <c r="F1401" s="555">
        <v>413.82</v>
      </c>
    </row>
    <row r="1402" spans="1:6" ht="60">
      <c r="A1402" s="338">
        <v>92727</v>
      </c>
      <c r="B1402" s="339" t="s">
        <v>1476</v>
      </c>
      <c r="C1402" s="340" t="s">
        <v>1159</v>
      </c>
      <c r="D1402" s="555">
        <v>402.51</v>
      </c>
      <c r="E1402" s="555">
        <v>99.31</v>
      </c>
      <c r="F1402" s="555">
        <v>501.82</v>
      </c>
    </row>
    <row r="1403" spans="1:6" ht="60">
      <c r="A1403" s="338">
        <v>92728</v>
      </c>
      <c r="B1403" s="339" t="s">
        <v>1477</v>
      </c>
      <c r="C1403" s="340" t="s">
        <v>1159</v>
      </c>
      <c r="D1403" s="555">
        <v>394.42</v>
      </c>
      <c r="E1403" s="555">
        <v>81.08</v>
      </c>
      <c r="F1403" s="555">
        <v>475.5</v>
      </c>
    </row>
    <row r="1404" spans="1:6" ht="45">
      <c r="A1404" s="338">
        <v>92729</v>
      </c>
      <c r="B1404" s="339" t="s">
        <v>3768</v>
      </c>
      <c r="C1404" s="340" t="s">
        <v>1159</v>
      </c>
      <c r="D1404" s="555">
        <v>390.99</v>
      </c>
      <c r="E1404" s="555">
        <v>73.349999999999994</v>
      </c>
      <c r="F1404" s="555">
        <v>464.34</v>
      </c>
    </row>
    <row r="1405" spans="1:6" ht="60">
      <c r="A1405" s="338">
        <v>92730</v>
      </c>
      <c r="B1405" s="339" t="s">
        <v>1478</v>
      </c>
      <c r="C1405" s="340" t="s">
        <v>1159</v>
      </c>
      <c r="D1405" s="555">
        <v>385.29999999999995</v>
      </c>
      <c r="E1405" s="555">
        <v>60.47</v>
      </c>
      <c r="F1405" s="555">
        <v>445.77</v>
      </c>
    </row>
    <row r="1406" spans="1:6" ht="45">
      <c r="A1406" s="338">
        <v>92731</v>
      </c>
      <c r="B1406" s="339" t="s">
        <v>1479</v>
      </c>
      <c r="C1406" s="340" t="s">
        <v>1159</v>
      </c>
      <c r="D1406" s="555">
        <v>392.08000000000004</v>
      </c>
      <c r="E1406" s="555">
        <v>75.22</v>
      </c>
      <c r="F1406" s="555">
        <v>467.3</v>
      </c>
    </row>
    <row r="1407" spans="1:6" ht="45">
      <c r="A1407" s="338">
        <v>92732</v>
      </c>
      <c r="B1407" s="339" t="s">
        <v>1480</v>
      </c>
      <c r="C1407" s="340" t="s">
        <v>1159</v>
      </c>
      <c r="D1407" s="555">
        <v>386.52</v>
      </c>
      <c r="E1407" s="555">
        <v>62.73</v>
      </c>
      <c r="F1407" s="555">
        <v>449.25</v>
      </c>
    </row>
    <row r="1408" spans="1:6" ht="60">
      <c r="A1408" s="338">
        <v>92733</v>
      </c>
      <c r="B1408" s="339" t="s">
        <v>1481</v>
      </c>
      <c r="C1408" s="340" t="s">
        <v>1159</v>
      </c>
      <c r="D1408" s="555">
        <v>384.14</v>
      </c>
      <c r="E1408" s="555">
        <v>57.44</v>
      </c>
      <c r="F1408" s="555">
        <v>441.58</v>
      </c>
    </row>
    <row r="1409" spans="1:6" ht="60">
      <c r="A1409" s="338">
        <v>92734</v>
      </c>
      <c r="B1409" s="339" t="s">
        <v>1482</v>
      </c>
      <c r="C1409" s="340" t="s">
        <v>1159</v>
      </c>
      <c r="D1409" s="555">
        <v>380.21000000000004</v>
      </c>
      <c r="E1409" s="555">
        <v>48.64</v>
      </c>
      <c r="F1409" s="555">
        <v>428.85</v>
      </c>
    </row>
    <row r="1410" spans="1:6" ht="60">
      <c r="A1410" s="338">
        <v>92735</v>
      </c>
      <c r="B1410" s="339" t="s">
        <v>1483</v>
      </c>
      <c r="C1410" s="340" t="s">
        <v>1159</v>
      </c>
      <c r="D1410" s="555">
        <v>380.92</v>
      </c>
      <c r="E1410" s="555">
        <v>55.68</v>
      </c>
      <c r="F1410" s="555">
        <v>436.6</v>
      </c>
    </row>
    <row r="1411" spans="1:6" ht="60">
      <c r="A1411" s="338">
        <v>92736</v>
      </c>
      <c r="B1411" s="339" t="s">
        <v>1484</v>
      </c>
      <c r="C1411" s="340" t="s">
        <v>1159</v>
      </c>
      <c r="D1411" s="555">
        <v>376.96</v>
      </c>
      <c r="E1411" s="555">
        <v>45.81</v>
      </c>
      <c r="F1411" s="555">
        <v>422.77</v>
      </c>
    </row>
    <row r="1412" spans="1:6" ht="60">
      <c r="A1412" s="338">
        <v>92739</v>
      </c>
      <c r="B1412" s="339" t="s">
        <v>1485</v>
      </c>
      <c r="C1412" s="340" t="s">
        <v>1159</v>
      </c>
      <c r="D1412" s="555">
        <v>371.2</v>
      </c>
      <c r="E1412" s="555">
        <v>31.49</v>
      </c>
      <c r="F1412" s="555">
        <v>402.69</v>
      </c>
    </row>
    <row r="1413" spans="1:6" ht="60">
      <c r="A1413" s="338">
        <v>92740</v>
      </c>
      <c r="B1413" s="339" t="s">
        <v>1486</v>
      </c>
      <c r="C1413" s="340" t="s">
        <v>1159</v>
      </c>
      <c r="D1413" s="555">
        <v>369.22999999999996</v>
      </c>
      <c r="E1413" s="555">
        <v>26.6</v>
      </c>
      <c r="F1413" s="555">
        <v>395.83</v>
      </c>
    </row>
    <row r="1414" spans="1:6" ht="45">
      <c r="A1414" s="338">
        <v>92741</v>
      </c>
      <c r="B1414" s="339" t="s">
        <v>1151</v>
      </c>
      <c r="C1414" s="340" t="s">
        <v>1159</v>
      </c>
      <c r="D1414" s="555">
        <v>445.79</v>
      </c>
      <c r="E1414" s="555">
        <v>200.68</v>
      </c>
      <c r="F1414" s="555">
        <v>646.47</v>
      </c>
    </row>
    <row r="1415" spans="1:6" ht="45">
      <c r="A1415" s="338">
        <v>92742</v>
      </c>
      <c r="B1415" s="339" t="s">
        <v>1152</v>
      </c>
      <c r="C1415" s="340" t="s">
        <v>1159</v>
      </c>
      <c r="D1415" s="555">
        <v>525.71</v>
      </c>
      <c r="E1415" s="555">
        <v>384.45</v>
      </c>
      <c r="F1415" s="555">
        <v>910.16</v>
      </c>
    </row>
    <row r="1416" spans="1:6" ht="45">
      <c r="A1416" s="338">
        <v>99431</v>
      </c>
      <c r="B1416" s="339" t="s">
        <v>12296</v>
      </c>
      <c r="C1416" s="340" t="s">
        <v>1159</v>
      </c>
      <c r="D1416" s="555">
        <v>434.03</v>
      </c>
      <c r="E1416" s="555">
        <v>18.54</v>
      </c>
      <c r="F1416" s="555">
        <v>452.57</v>
      </c>
    </row>
    <row r="1417" spans="1:6" ht="45">
      <c r="A1417" s="338">
        <v>99434</v>
      </c>
      <c r="B1417" s="339" t="s">
        <v>12297</v>
      </c>
      <c r="C1417" s="340" t="s">
        <v>1159</v>
      </c>
      <c r="D1417" s="555">
        <v>435.15999999999997</v>
      </c>
      <c r="E1417" s="555">
        <v>21.3</v>
      </c>
      <c r="F1417" s="555">
        <v>456.46</v>
      </c>
    </row>
    <row r="1418" spans="1:6" ht="45">
      <c r="A1418" s="338">
        <v>99433</v>
      </c>
      <c r="B1418" s="339" t="s">
        <v>12298</v>
      </c>
      <c r="C1418" s="340" t="s">
        <v>1159</v>
      </c>
      <c r="D1418" s="555">
        <v>452.84000000000003</v>
      </c>
      <c r="E1418" s="555">
        <v>26.89</v>
      </c>
      <c r="F1418" s="555">
        <v>479.73</v>
      </c>
    </row>
    <row r="1419" spans="1:6" ht="45">
      <c r="A1419" s="338">
        <v>99436</v>
      </c>
      <c r="B1419" s="339" t="s">
        <v>12299</v>
      </c>
      <c r="C1419" s="340" t="s">
        <v>1159</v>
      </c>
      <c r="D1419" s="555">
        <v>458.78</v>
      </c>
      <c r="E1419" s="555">
        <v>41.3</v>
      </c>
      <c r="F1419" s="555">
        <v>500.08</v>
      </c>
    </row>
    <row r="1420" spans="1:6" ht="45">
      <c r="A1420" s="338">
        <v>99437</v>
      </c>
      <c r="B1420" s="339" t="s">
        <v>12300</v>
      </c>
      <c r="C1420" s="340" t="s">
        <v>1159</v>
      </c>
      <c r="D1420" s="555">
        <v>447.65</v>
      </c>
      <c r="E1420" s="555">
        <v>13.92</v>
      </c>
      <c r="F1420" s="555">
        <v>461.57</v>
      </c>
    </row>
    <row r="1421" spans="1:6" ht="45">
      <c r="A1421" s="338">
        <v>99438</v>
      </c>
      <c r="B1421" s="339" t="s">
        <v>12301</v>
      </c>
      <c r="C1421" s="340" t="s">
        <v>1159</v>
      </c>
      <c r="D1421" s="555">
        <v>449.27000000000004</v>
      </c>
      <c r="E1421" s="555">
        <v>17.89</v>
      </c>
      <c r="F1421" s="555">
        <v>467.16</v>
      </c>
    </row>
    <row r="1422" spans="1:6" ht="45">
      <c r="A1422" s="338">
        <v>103491</v>
      </c>
      <c r="B1422" s="339" t="s">
        <v>12302</v>
      </c>
      <c r="C1422" s="340" t="s">
        <v>1159</v>
      </c>
      <c r="D1422" s="555">
        <v>362.74000000000007</v>
      </c>
      <c r="E1422" s="555">
        <v>308.45999999999998</v>
      </c>
      <c r="F1422" s="555">
        <v>671.2</v>
      </c>
    </row>
    <row r="1423" spans="1:6" ht="30">
      <c r="A1423" s="338">
        <v>102736</v>
      </c>
      <c r="B1423" s="339" t="s">
        <v>12303</v>
      </c>
      <c r="C1423" s="340" t="s">
        <v>1159</v>
      </c>
      <c r="D1423" s="555">
        <v>399.52000000000004</v>
      </c>
      <c r="E1423" s="555">
        <v>29.84</v>
      </c>
      <c r="F1423" s="555">
        <v>429.36</v>
      </c>
    </row>
    <row r="1424" spans="1:6" ht="30">
      <c r="A1424" s="338">
        <v>100349</v>
      </c>
      <c r="B1424" s="339" t="s">
        <v>11773</v>
      </c>
      <c r="C1424" s="340" t="s">
        <v>1159</v>
      </c>
      <c r="D1424" s="555">
        <v>419</v>
      </c>
      <c r="E1424" s="555">
        <v>20.34</v>
      </c>
      <c r="F1424" s="555">
        <v>439.34</v>
      </c>
    </row>
    <row r="1425" spans="1:6" ht="45">
      <c r="A1425" s="338">
        <v>103184</v>
      </c>
      <c r="B1425" s="339" t="s">
        <v>12304</v>
      </c>
      <c r="C1425" s="340" t="s">
        <v>1159</v>
      </c>
      <c r="D1425" s="555">
        <v>426.65999999999997</v>
      </c>
      <c r="E1425" s="555">
        <v>18.989999999999998</v>
      </c>
      <c r="F1425" s="555">
        <v>445.65</v>
      </c>
    </row>
    <row r="1426" spans="1:6" ht="45">
      <c r="A1426" s="338">
        <v>103183</v>
      </c>
      <c r="B1426" s="339" t="s">
        <v>12305</v>
      </c>
      <c r="C1426" s="340" t="s">
        <v>1159</v>
      </c>
      <c r="D1426" s="555">
        <v>437.86</v>
      </c>
      <c r="E1426" s="555">
        <v>46.55</v>
      </c>
      <c r="F1426" s="555">
        <v>484.41</v>
      </c>
    </row>
    <row r="1427" spans="1:6">
      <c r="A1427" s="335"/>
      <c r="B1427" s="337" t="s">
        <v>319</v>
      </c>
      <c r="C1427" s="335"/>
      <c r="D1427" s="335"/>
      <c r="E1427" s="335"/>
      <c r="F1427" s="335"/>
    </row>
    <row r="1428" spans="1:6" ht="30">
      <c r="A1428" s="338">
        <v>92873</v>
      </c>
      <c r="B1428" s="339" t="s">
        <v>1465</v>
      </c>
      <c r="C1428" s="340" t="s">
        <v>1159</v>
      </c>
      <c r="D1428" s="555">
        <v>61.740000000000009</v>
      </c>
      <c r="E1428" s="555">
        <v>142.54</v>
      </c>
      <c r="F1428" s="555">
        <v>204.28</v>
      </c>
    </row>
    <row r="1429" spans="1:6" ht="30">
      <c r="A1429" s="338">
        <v>92874</v>
      </c>
      <c r="B1429" s="339" t="s">
        <v>1466</v>
      </c>
      <c r="C1429" s="340" t="s">
        <v>1159</v>
      </c>
      <c r="D1429" s="555">
        <v>10.459999999999997</v>
      </c>
      <c r="E1429" s="555">
        <v>23.3</v>
      </c>
      <c r="F1429" s="555">
        <v>33.76</v>
      </c>
    </row>
    <row r="1430" spans="1:6">
      <c r="A1430" s="335"/>
      <c r="B1430" s="337" t="s">
        <v>320</v>
      </c>
      <c r="C1430" s="335"/>
      <c r="D1430" s="335"/>
      <c r="E1430" s="335"/>
      <c r="F1430" s="335"/>
    </row>
    <row r="1431" spans="1:6" ht="30">
      <c r="A1431" s="338">
        <v>90278</v>
      </c>
      <c r="B1431" s="339" t="s">
        <v>12306</v>
      </c>
      <c r="C1431" s="340" t="s">
        <v>1159</v>
      </c>
      <c r="D1431" s="555">
        <v>336.15</v>
      </c>
      <c r="E1431" s="555">
        <v>50.91</v>
      </c>
      <c r="F1431" s="555">
        <v>387.06</v>
      </c>
    </row>
    <row r="1432" spans="1:6" ht="30">
      <c r="A1432" s="338">
        <v>90279</v>
      </c>
      <c r="B1432" s="339" t="s">
        <v>12307</v>
      </c>
      <c r="C1432" s="340" t="s">
        <v>1159</v>
      </c>
      <c r="D1432" s="555">
        <v>374.59000000000003</v>
      </c>
      <c r="E1432" s="555">
        <v>55.76</v>
      </c>
      <c r="F1432" s="555">
        <v>430.35</v>
      </c>
    </row>
    <row r="1433" spans="1:6" ht="30">
      <c r="A1433" s="338">
        <v>90280</v>
      </c>
      <c r="B1433" s="339" t="s">
        <v>12308</v>
      </c>
      <c r="C1433" s="340" t="s">
        <v>1159</v>
      </c>
      <c r="D1433" s="555">
        <v>424.84000000000003</v>
      </c>
      <c r="E1433" s="555">
        <v>55.77</v>
      </c>
      <c r="F1433" s="555">
        <v>480.61</v>
      </c>
    </row>
    <row r="1434" spans="1:6" ht="30">
      <c r="A1434" s="338">
        <v>90281</v>
      </c>
      <c r="B1434" s="339" t="s">
        <v>12309</v>
      </c>
      <c r="C1434" s="340" t="s">
        <v>1159</v>
      </c>
      <c r="D1434" s="555">
        <v>507.51</v>
      </c>
      <c r="E1434" s="555">
        <v>54.35</v>
      </c>
      <c r="F1434" s="555">
        <v>561.86</v>
      </c>
    </row>
    <row r="1435" spans="1:6" ht="30">
      <c r="A1435" s="338">
        <v>90282</v>
      </c>
      <c r="B1435" s="339" t="s">
        <v>12310</v>
      </c>
      <c r="C1435" s="340" t="s">
        <v>1159</v>
      </c>
      <c r="D1435" s="555">
        <v>332.39</v>
      </c>
      <c r="E1435" s="555">
        <v>49.19</v>
      </c>
      <c r="F1435" s="555">
        <v>381.58</v>
      </c>
    </row>
    <row r="1436" spans="1:6" ht="30">
      <c r="A1436" s="338">
        <v>90283</v>
      </c>
      <c r="B1436" s="339" t="s">
        <v>12311</v>
      </c>
      <c r="C1436" s="340" t="s">
        <v>1159</v>
      </c>
      <c r="D1436" s="555">
        <v>371.79</v>
      </c>
      <c r="E1436" s="555">
        <v>53.77</v>
      </c>
      <c r="F1436" s="555">
        <v>425.56</v>
      </c>
    </row>
    <row r="1437" spans="1:6" ht="30">
      <c r="A1437" s="338">
        <v>90284</v>
      </c>
      <c r="B1437" s="339" t="s">
        <v>12312</v>
      </c>
      <c r="C1437" s="340" t="s">
        <v>1159</v>
      </c>
      <c r="D1437" s="555">
        <v>424.83000000000004</v>
      </c>
      <c r="E1437" s="555">
        <v>53.77</v>
      </c>
      <c r="F1437" s="555">
        <v>478.6</v>
      </c>
    </row>
    <row r="1438" spans="1:6" ht="30">
      <c r="A1438" s="338">
        <v>90285</v>
      </c>
      <c r="B1438" s="339" t="s">
        <v>12313</v>
      </c>
      <c r="C1438" s="340" t="s">
        <v>1159</v>
      </c>
      <c r="D1438" s="555">
        <v>513.02</v>
      </c>
      <c r="E1438" s="555">
        <v>52.95</v>
      </c>
      <c r="F1438" s="555">
        <v>565.97</v>
      </c>
    </row>
    <row r="1439" spans="1:6">
      <c r="A1439" s="335"/>
      <c r="B1439" s="337" t="s">
        <v>927</v>
      </c>
      <c r="C1439" s="335"/>
      <c r="D1439" s="335"/>
      <c r="E1439" s="335"/>
      <c r="F1439" s="335"/>
    </row>
    <row r="1440" spans="1:6">
      <c r="A1440" s="338">
        <v>89993</v>
      </c>
      <c r="B1440" s="339" t="s">
        <v>12314</v>
      </c>
      <c r="C1440" s="340" t="s">
        <v>1159</v>
      </c>
      <c r="D1440" s="555">
        <v>541.74</v>
      </c>
      <c r="E1440" s="555">
        <v>296.20999999999998</v>
      </c>
      <c r="F1440" s="555">
        <v>837.95</v>
      </c>
    </row>
    <row r="1441" spans="1:6" ht="30">
      <c r="A1441" s="338">
        <v>89994</v>
      </c>
      <c r="B1441" s="339" t="s">
        <v>12315</v>
      </c>
      <c r="C1441" s="340" t="s">
        <v>1159</v>
      </c>
      <c r="D1441" s="555">
        <v>503.84</v>
      </c>
      <c r="E1441" s="555">
        <v>200.93</v>
      </c>
      <c r="F1441" s="555">
        <v>704.77</v>
      </c>
    </row>
    <row r="1442" spans="1:6">
      <c r="A1442" s="338">
        <v>89995</v>
      </c>
      <c r="B1442" s="339" t="s">
        <v>12316</v>
      </c>
      <c r="C1442" s="340" t="s">
        <v>1159</v>
      </c>
      <c r="D1442" s="555">
        <v>532.05999999999995</v>
      </c>
      <c r="E1442" s="555">
        <v>271.83</v>
      </c>
      <c r="F1442" s="555">
        <v>803.89</v>
      </c>
    </row>
    <row r="1443" spans="1:6">
      <c r="A1443" s="335"/>
      <c r="B1443" s="336" t="s">
        <v>1321</v>
      </c>
      <c r="C1443" s="335"/>
      <c r="D1443" s="335"/>
      <c r="E1443" s="335"/>
      <c r="F1443" s="335"/>
    </row>
    <row r="1444" spans="1:6">
      <c r="A1444" s="335"/>
      <c r="B1444" s="337" t="s">
        <v>1322</v>
      </c>
      <c r="C1444" s="335"/>
      <c r="D1444" s="335"/>
      <c r="E1444" s="335"/>
      <c r="F1444" s="335"/>
    </row>
    <row r="1445" spans="1:6" ht="30">
      <c r="A1445" s="338">
        <v>96621</v>
      </c>
      <c r="B1445" s="339" t="s">
        <v>3669</v>
      </c>
      <c r="C1445" s="340" t="s">
        <v>1159</v>
      </c>
      <c r="D1445" s="555">
        <v>92.03</v>
      </c>
      <c r="E1445" s="555">
        <v>78.75</v>
      </c>
      <c r="F1445" s="555">
        <v>170.78</v>
      </c>
    </row>
    <row r="1446" spans="1:6" ht="30">
      <c r="A1446" s="338">
        <v>96622</v>
      </c>
      <c r="B1446" s="339" t="s">
        <v>11337</v>
      </c>
      <c r="C1446" s="340" t="s">
        <v>1159</v>
      </c>
      <c r="D1446" s="555">
        <v>72.5</v>
      </c>
      <c r="E1446" s="555">
        <v>28.06</v>
      </c>
      <c r="F1446" s="555">
        <v>100.56</v>
      </c>
    </row>
    <row r="1447" spans="1:6" ht="30">
      <c r="A1447" s="338">
        <v>96623</v>
      </c>
      <c r="B1447" s="339" t="s">
        <v>3670</v>
      </c>
      <c r="C1447" s="340" t="s">
        <v>1159</v>
      </c>
      <c r="D1447" s="555">
        <v>87.57</v>
      </c>
      <c r="E1447" s="555">
        <v>66.88</v>
      </c>
      <c r="F1447" s="555">
        <v>154.44999999999999</v>
      </c>
    </row>
    <row r="1448" spans="1:6" ht="30">
      <c r="A1448" s="338">
        <v>96624</v>
      </c>
      <c r="B1448" s="339" t="s">
        <v>11336</v>
      </c>
      <c r="C1448" s="340" t="s">
        <v>1159</v>
      </c>
      <c r="D1448" s="555">
        <v>70.92</v>
      </c>
      <c r="E1448" s="555">
        <v>23.88</v>
      </c>
      <c r="F1448" s="555">
        <v>94.8</v>
      </c>
    </row>
    <row r="1449" spans="1:6" ht="30">
      <c r="A1449" s="338">
        <v>100323</v>
      </c>
      <c r="B1449" s="339" t="s">
        <v>11334</v>
      </c>
      <c r="C1449" s="340" t="s">
        <v>1159</v>
      </c>
      <c r="D1449" s="555">
        <v>96.14</v>
      </c>
      <c r="E1449" s="555">
        <v>23.87</v>
      </c>
      <c r="F1449" s="555">
        <v>120.01</v>
      </c>
    </row>
    <row r="1450" spans="1:6" ht="30">
      <c r="A1450" s="338">
        <v>100324</v>
      </c>
      <c r="B1450" s="339" t="s">
        <v>11333</v>
      </c>
      <c r="C1450" s="340" t="s">
        <v>1159</v>
      </c>
      <c r="D1450" s="555">
        <v>70.75</v>
      </c>
      <c r="E1450" s="555">
        <v>23.88</v>
      </c>
      <c r="F1450" s="555">
        <v>94.63</v>
      </c>
    </row>
    <row r="1451" spans="1:6" ht="30">
      <c r="A1451" s="338">
        <v>100322</v>
      </c>
      <c r="B1451" s="339" t="s">
        <v>11335</v>
      </c>
      <c r="C1451" s="340" t="s">
        <v>1159</v>
      </c>
      <c r="D1451" s="555">
        <v>67.2</v>
      </c>
      <c r="E1451" s="555">
        <v>23.88</v>
      </c>
      <c r="F1451" s="555">
        <v>91.08</v>
      </c>
    </row>
    <row r="1452" spans="1:6">
      <c r="A1452" s="335"/>
      <c r="B1452" s="337" t="s">
        <v>12317</v>
      </c>
      <c r="C1452" s="335"/>
      <c r="D1452" s="335"/>
      <c r="E1452" s="335"/>
      <c r="F1452" s="335"/>
    </row>
    <row r="1453" spans="1:6" ht="30">
      <c r="A1453" s="338">
        <v>96617</v>
      </c>
      <c r="B1453" s="339" t="s">
        <v>3667</v>
      </c>
      <c r="C1453" s="340" t="s">
        <v>1164</v>
      </c>
      <c r="D1453" s="555">
        <v>9.9700000000000006</v>
      </c>
      <c r="E1453" s="555">
        <v>5.76</v>
      </c>
      <c r="F1453" s="555">
        <v>15.73</v>
      </c>
    </row>
    <row r="1454" spans="1:6" ht="30">
      <c r="A1454" s="338">
        <v>96619</v>
      </c>
      <c r="B1454" s="339" t="s">
        <v>3668</v>
      </c>
      <c r="C1454" s="340" t="s">
        <v>1164</v>
      </c>
      <c r="D1454" s="555">
        <v>16.619999999999997</v>
      </c>
      <c r="E1454" s="555">
        <v>9.6</v>
      </c>
      <c r="F1454" s="555">
        <v>26.22</v>
      </c>
    </row>
    <row r="1455" spans="1:6" ht="30">
      <c r="A1455" s="338">
        <v>95240</v>
      </c>
      <c r="B1455" s="339" t="s">
        <v>11340</v>
      </c>
      <c r="C1455" s="340" t="s">
        <v>1164</v>
      </c>
      <c r="D1455" s="555">
        <v>9.77</v>
      </c>
      <c r="E1455" s="555">
        <v>5.24</v>
      </c>
      <c r="F1455" s="555">
        <v>15.01</v>
      </c>
    </row>
    <row r="1456" spans="1:6" ht="30">
      <c r="A1456" s="338">
        <v>95241</v>
      </c>
      <c r="B1456" s="339" t="s">
        <v>11339</v>
      </c>
      <c r="C1456" s="340" t="s">
        <v>1164</v>
      </c>
      <c r="D1456" s="555">
        <v>16.309999999999999</v>
      </c>
      <c r="E1456" s="555">
        <v>8.7100000000000009</v>
      </c>
      <c r="F1456" s="555">
        <v>25.02</v>
      </c>
    </row>
    <row r="1457" spans="1:6" ht="30">
      <c r="A1457" s="338">
        <v>96616</v>
      </c>
      <c r="B1457" s="339" t="s">
        <v>3666</v>
      </c>
      <c r="C1457" s="340" t="s">
        <v>1159</v>
      </c>
      <c r="D1457" s="555">
        <v>333.46000000000004</v>
      </c>
      <c r="E1457" s="555">
        <v>191.23</v>
      </c>
      <c r="F1457" s="555">
        <v>524.69000000000005</v>
      </c>
    </row>
    <row r="1458" spans="1:6" ht="30">
      <c r="A1458" s="338">
        <v>96620</v>
      </c>
      <c r="B1458" s="339" t="s">
        <v>11338</v>
      </c>
      <c r="C1458" s="340" t="s">
        <v>1159</v>
      </c>
      <c r="D1458" s="555">
        <v>326.95999999999998</v>
      </c>
      <c r="E1458" s="555">
        <v>173.87</v>
      </c>
      <c r="F1458" s="555">
        <v>500.83</v>
      </c>
    </row>
    <row r="1459" spans="1:6" ht="30">
      <c r="A1459" s="338">
        <v>94962</v>
      </c>
      <c r="B1459" s="339" t="s">
        <v>12318</v>
      </c>
      <c r="C1459" s="340" t="s">
        <v>1159</v>
      </c>
      <c r="D1459" s="555">
        <v>247.06</v>
      </c>
      <c r="E1459" s="555">
        <v>51.31</v>
      </c>
      <c r="F1459" s="555">
        <v>298.37</v>
      </c>
    </row>
    <row r="1460" spans="1:6" ht="30">
      <c r="A1460" s="338">
        <v>94968</v>
      </c>
      <c r="B1460" s="339" t="s">
        <v>12319</v>
      </c>
      <c r="C1460" s="340" t="s">
        <v>1159</v>
      </c>
      <c r="D1460" s="555">
        <v>248.89</v>
      </c>
      <c r="E1460" s="555">
        <v>46.11</v>
      </c>
      <c r="F1460" s="555">
        <v>295</v>
      </c>
    </row>
    <row r="1461" spans="1:6" ht="30">
      <c r="A1461" s="338">
        <v>94974</v>
      </c>
      <c r="B1461" s="339" t="s">
        <v>12320</v>
      </c>
      <c r="C1461" s="340" t="s">
        <v>1159</v>
      </c>
      <c r="D1461" s="555">
        <v>270.18999999999994</v>
      </c>
      <c r="E1461" s="555">
        <v>83.34</v>
      </c>
      <c r="F1461" s="555">
        <v>353.53</v>
      </c>
    </row>
    <row r="1462" spans="1:6" ht="30">
      <c r="A1462" s="338">
        <v>102485</v>
      </c>
      <c r="B1462" s="339" t="s">
        <v>12321</v>
      </c>
      <c r="C1462" s="340" t="s">
        <v>1159</v>
      </c>
      <c r="D1462" s="555">
        <v>351.32</v>
      </c>
      <c r="E1462" s="555">
        <v>83.55</v>
      </c>
      <c r="F1462" s="555">
        <v>434.87</v>
      </c>
    </row>
    <row r="1463" spans="1:6" ht="30">
      <c r="A1463" s="338">
        <v>102473</v>
      </c>
      <c r="B1463" s="339" t="s">
        <v>12322</v>
      </c>
      <c r="C1463" s="340" t="s">
        <v>1159</v>
      </c>
      <c r="D1463" s="555">
        <v>326.21999999999997</v>
      </c>
      <c r="E1463" s="555">
        <v>52.29</v>
      </c>
      <c r="F1463" s="555">
        <v>378.51</v>
      </c>
    </row>
    <row r="1464" spans="1:6" ht="30">
      <c r="A1464" s="338">
        <v>102479</v>
      </c>
      <c r="B1464" s="339" t="s">
        <v>12323</v>
      </c>
      <c r="C1464" s="340" t="s">
        <v>1159</v>
      </c>
      <c r="D1464" s="555">
        <v>328.45</v>
      </c>
      <c r="E1464" s="555">
        <v>46.85</v>
      </c>
      <c r="F1464" s="555">
        <v>375.3</v>
      </c>
    </row>
    <row r="1465" spans="1:6">
      <c r="A1465" s="335"/>
      <c r="B1465" s="337" t="s">
        <v>1323</v>
      </c>
      <c r="C1465" s="335"/>
      <c r="D1465" s="335"/>
      <c r="E1465" s="335"/>
      <c r="F1465" s="335"/>
    </row>
    <row r="1466" spans="1:6">
      <c r="A1466" s="335"/>
      <c r="B1466" s="336" t="s">
        <v>12324</v>
      </c>
      <c r="C1466" s="335"/>
      <c r="D1466" s="335"/>
      <c r="E1466" s="335"/>
      <c r="F1466" s="335"/>
    </row>
    <row r="1467" spans="1:6">
      <c r="A1467" s="335"/>
      <c r="B1467" s="337" t="s">
        <v>321</v>
      </c>
      <c r="C1467" s="335"/>
      <c r="D1467" s="335"/>
      <c r="E1467" s="335"/>
      <c r="F1467" s="335"/>
    </row>
    <row r="1468" spans="1:6">
      <c r="A1468" s="335"/>
      <c r="B1468" s="337" t="s">
        <v>12325</v>
      </c>
      <c r="C1468" s="335"/>
      <c r="D1468" s="335"/>
      <c r="E1468" s="335"/>
      <c r="F1468" s="335"/>
    </row>
    <row r="1469" spans="1:6" ht="30">
      <c r="A1469" s="338">
        <v>101964</v>
      </c>
      <c r="B1469" s="339" t="s">
        <v>11127</v>
      </c>
      <c r="C1469" s="340" t="s">
        <v>1164</v>
      </c>
      <c r="D1469" s="555">
        <v>141.41</v>
      </c>
      <c r="E1469" s="555">
        <v>23.43</v>
      </c>
      <c r="F1469" s="555">
        <v>164.84</v>
      </c>
    </row>
    <row r="1470" spans="1:6" ht="30">
      <c r="A1470" s="338">
        <v>101963</v>
      </c>
      <c r="B1470" s="339" t="s">
        <v>11128</v>
      </c>
      <c r="C1470" s="340" t="s">
        <v>1164</v>
      </c>
      <c r="D1470" s="555">
        <v>150.18</v>
      </c>
      <c r="E1470" s="555">
        <v>24.97</v>
      </c>
      <c r="F1470" s="555">
        <v>175.15</v>
      </c>
    </row>
    <row r="1471" spans="1:6">
      <c r="A1471" s="335"/>
      <c r="B1471" s="337" t="s">
        <v>12326</v>
      </c>
      <c r="C1471" s="335"/>
      <c r="D1471" s="335"/>
      <c r="E1471" s="335"/>
      <c r="F1471" s="335"/>
    </row>
    <row r="1472" spans="1:6" ht="30">
      <c r="A1472" s="338">
        <v>97101</v>
      </c>
      <c r="B1472" s="339" t="s">
        <v>12327</v>
      </c>
      <c r="C1472" s="340" t="s">
        <v>1164</v>
      </c>
      <c r="D1472" s="555">
        <v>148.5</v>
      </c>
      <c r="E1472" s="555">
        <v>16.059999999999999</v>
      </c>
      <c r="F1472" s="555">
        <v>164.56</v>
      </c>
    </row>
    <row r="1473" spans="1:6" ht="30">
      <c r="A1473" s="338">
        <v>97102</v>
      </c>
      <c r="B1473" s="339" t="s">
        <v>12328</v>
      </c>
      <c r="C1473" s="340" t="s">
        <v>1164</v>
      </c>
      <c r="D1473" s="555">
        <v>186.04</v>
      </c>
      <c r="E1473" s="555">
        <v>18.18</v>
      </c>
      <c r="F1473" s="555">
        <v>204.22</v>
      </c>
    </row>
    <row r="1474" spans="1:6" ht="30">
      <c r="A1474" s="338">
        <v>97103</v>
      </c>
      <c r="B1474" s="339" t="s">
        <v>12329</v>
      </c>
      <c r="C1474" s="340" t="s">
        <v>1164</v>
      </c>
      <c r="D1474" s="555">
        <v>218.01999999999998</v>
      </c>
      <c r="E1474" s="555">
        <v>20.239999999999998</v>
      </c>
      <c r="F1474" s="555">
        <v>238.26</v>
      </c>
    </row>
    <row r="1475" spans="1:6" ht="30">
      <c r="A1475" s="338">
        <v>103072</v>
      </c>
      <c r="B1475" s="339" t="s">
        <v>12330</v>
      </c>
      <c r="C1475" s="340" t="s">
        <v>1164</v>
      </c>
      <c r="D1475" s="555">
        <v>260.39</v>
      </c>
      <c r="E1475" s="555">
        <v>22.36</v>
      </c>
      <c r="F1475" s="555">
        <v>282.75</v>
      </c>
    </row>
    <row r="1476" spans="1:6" ht="30">
      <c r="A1476" s="338">
        <v>103073</v>
      </c>
      <c r="B1476" s="339" t="s">
        <v>12331</v>
      </c>
      <c r="C1476" s="340" t="s">
        <v>1164</v>
      </c>
      <c r="D1476" s="555">
        <v>326.94</v>
      </c>
      <c r="E1476" s="555">
        <v>24.71</v>
      </c>
      <c r="F1476" s="555">
        <v>351.65</v>
      </c>
    </row>
    <row r="1477" spans="1:6" ht="30">
      <c r="A1477" s="338">
        <v>103076</v>
      </c>
      <c r="B1477" s="339" t="s">
        <v>12332</v>
      </c>
      <c r="C1477" s="340" t="s">
        <v>1164</v>
      </c>
      <c r="D1477" s="555">
        <v>133.22999999999999</v>
      </c>
      <c r="E1477" s="555">
        <v>14.18</v>
      </c>
      <c r="F1477" s="555">
        <v>147.41</v>
      </c>
    </row>
    <row r="1478" spans="1:6" ht="30">
      <c r="A1478" s="338">
        <v>103077</v>
      </c>
      <c r="B1478" s="339" t="s">
        <v>12333</v>
      </c>
      <c r="C1478" s="340" t="s">
        <v>1164</v>
      </c>
      <c r="D1478" s="555">
        <v>170.77</v>
      </c>
      <c r="E1478" s="555">
        <v>16.309999999999999</v>
      </c>
      <c r="F1478" s="555">
        <v>187.08</v>
      </c>
    </row>
    <row r="1479" spans="1:6" ht="30">
      <c r="A1479" s="338">
        <v>103078</v>
      </c>
      <c r="B1479" s="339" t="s">
        <v>12334</v>
      </c>
      <c r="C1479" s="340" t="s">
        <v>1164</v>
      </c>
      <c r="D1479" s="555">
        <v>202.76</v>
      </c>
      <c r="E1479" s="555">
        <v>18.36</v>
      </c>
      <c r="F1479" s="555">
        <v>221.12</v>
      </c>
    </row>
    <row r="1480" spans="1:6" ht="30">
      <c r="A1480" s="338">
        <v>103079</v>
      </c>
      <c r="B1480" s="339" t="s">
        <v>12335</v>
      </c>
      <c r="C1480" s="340" t="s">
        <v>1164</v>
      </c>
      <c r="D1480" s="555">
        <v>245.13000000000002</v>
      </c>
      <c r="E1480" s="555">
        <v>20.48</v>
      </c>
      <c r="F1480" s="555">
        <v>265.61</v>
      </c>
    </row>
    <row r="1481" spans="1:6" ht="30">
      <c r="A1481" s="338">
        <v>103080</v>
      </c>
      <c r="B1481" s="339" t="s">
        <v>12336</v>
      </c>
      <c r="C1481" s="340" t="s">
        <v>1164</v>
      </c>
      <c r="D1481" s="555">
        <v>311.68</v>
      </c>
      <c r="E1481" s="555">
        <v>22.82</v>
      </c>
      <c r="F1481" s="555">
        <v>334.5</v>
      </c>
    </row>
    <row r="1482" spans="1:6" ht="30">
      <c r="A1482" s="338">
        <v>97097</v>
      </c>
      <c r="B1482" s="339" t="s">
        <v>12337</v>
      </c>
      <c r="C1482" s="340" t="s">
        <v>1164</v>
      </c>
      <c r="D1482" s="555">
        <v>30.979999999999997</v>
      </c>
      <c r="E1482" s="555">
        <v>1.64</v>
      </c>
      <c r="F1482" s="555">
        <v>32.619999999999997</v>
      </c>
    </row>
    <row r="1483" spans="1:6">
      <c r="A1483" s="335"/>
      <c r="B1483" s="336" t="s">
        <v>12338</v>
      </c>
      <c r="C1483" s="335"/>
      <c r="D1483" s="335"/>
      <c r="E1483" s="335"/>
      <c r="F1483" s="335"/>
    </row>
    <row r="1484" spans="1:6">
      <c r="A1484" s="335"/>
      <c r="B1484" s="337" t="s">
        <v>12339</v>
      </c>
      <c r="C1484" s="335"/>
      <c r="D1484" s="335"/>
      <c r="E1484" s="335"/>
      <c r="F1484" s="335"/>
    </row>
    <row r="1485" spans="1:6">
      <c r="A1485" s="335"/>
      <c r="B1485" s="337" t="s">
        <v>1165</v>
      </c>
      <c r="C1485" s="335"/>
      <c r="D1485" s="335"/>
      <c r="E1485" s="335"/>
      <c r="F1485" s="335"/>
    </row>
    <row r="1486" spans="1:6">
      <c r="A1486" s="335"/>
      <c r="B1486" s="337" t="s">
        <v>12340</v>
      </c>
      <c r="C1486" s="335"/>
      <c r="D1486" s="335"/>
      <c r="E1486" s="335"/>
      <c r="F1486" s="335"/>
    </row>
    <row r="1487" spans="1:6">
      <c r="A1487" s="338">
        <v>93182</v>
      </c>
      <c r="B1487" s="339" t="s">
        <v>886</v>
      </c>
      <c r="C1487" s="340" t="s">
        <v>1163</v>
      </c>
      <c r="D1487" s="555">
        <v>44.28</v>
      </c>
      <c r="E1487" s="555">
        <v>8.08</v>
      </c>
      <c r="F1487" s="555">
        <v>52.36</v>
      </c>
    </row>
    <row r="1488" spans="1:6">
      <c r="A1488" s="338">
        <v>93183</v>
      </c>
      <c r="B1488" s="339" t="s">
        <v>887</v>
      </c>
      <c r="C1488" s="340" t="s">
        <v>1163</v>
      </c>
      <c r="D1488" s="555">
        <v>58.09</v>
      </c>
      <c r="E1488" s="555">
        <v>8.94</v>
      </c>
      <c r="F1488" s="555">
        <v>67.03</v>
      </c>
    </row>
    <row r="1489" spans="1:6">
      <c r="A1489" s="338">
        <v>93184</v>
      </c>
      <c r="B1489" s="339" t="s">
        <v>888</v>
      </c>
      <c r="C1489" s="340" t="s">
        <v>1163</v>
      </c>
      <c r="D1489" s="555">
        <v>31.58</v>
      </c>
      <c r="E1489" s="555">
        <v>7.04</v>
      </c>
      <c r="F1489" s="555">
        <v>38.619999999999997</v>
      </c>
    </row>
    <row r="1490" spans="1:6">
      <c r="A1490" s="338">
        <v>93185</v>
      </c>
      <c r="B1490" s="339" t="s">
        <v>889</v>
      </c>
      <c r="C1490" s="340" t="s">
        <v>1163</v>
      </c>
      <c r="D1490" s="555">
        <v>57.45</v>
      </c>
      <c r="E1490" s="555">
        <v>8.58</v>
      </c>
      <c r="F1490" s="555">
        <v>66.03</v>
      </c>
    </row>
    <row r="1491" spans="1:6">
      <c r="A1491" s="338">
        <v>93186</v>
      </c>
      <c r="B1491" s="339" t="s">
        <v>890</v>
      </c>
      <c r="C1491" s="340" t="s">
        <v>1163</v>
      </c>
      <c r="D1491" s="555">
        <v>80.38</v>
      </c>
      <c r="E1491" s="555">
        <v>18.68</v>
      </c>
      <c r="F1491" s="555">
        <v>99.06</v>
      </c>
    </row>
    <row r="1492" spans="1:6" ht="30">
      <c r="A1492" s="338">
        <v>93187</v>
      </c>
      <c r="B1492" s="339" t="s">
        <v>891</v>
      </c>
      <c r="C1492" s="340" t="s">
        <v>1163</v>
      </c>
      <c r="D1492" s="555">
        <v>94.01</v>
      </c>
      <c r="E1492" s="555">
        <v>19.61</v>
      </c>
      <c r="F1492" s="555">
        <v>113.62</v>
      </c>
    </row>
    <row r="1493" spans="1:6">
      <c r="A1493" s="338">
        <v>93188</v>
      </c>
      <c r="B1493" s="339" t="s">
        <v>892</v>
      </c>
      <c r="C1493" s="340" t="s">
        <v>1163</v>
      </c>
      <c r="D1493" s="555">
        <v>72.149999999999991</v>
      </c>
      <c r="E1493" s="555">
        <v>17.59</v>
      </c>
      <c r="F1493" s="555">
        <v>89.74</v>
      </c>
    </row>
    <row r="1494" spans="1:6" ht="30">
      <c r="A1494" s="338">
        <v>93189</v>
      </c>
      <c r="B1494" s="339" t="s">
        <v>893</v>
      </c>
      <c r="C1494" s="340" t="s">
        <v>1163</v>
      </c>
      <c r="D1494" s="555">
        <v>94.79</v>
      </c>
      <c r="E1494" s="555">
        <v>19.36</v>
      </c>
      <c r="F1494" s="555">
        <v>114.15</v>
      </c>
    </row>
    <row r="1495" spans="1:6" ht="30">
      <c r="A1495" s="338">
        <v>93190</v>
      </c>
      <c r="B1495" s="339" t="s">
        <v>894</v>
      </c>
      <c r="C1495" s="340" t="s">
        <v>1163</v>
      </c>
      <c r="D1495" s="555">
        <v>32.5</v>
      </c>
      <c r="E1495" s="555">
        <v>8.1300000000000008</v>
      </c>
      <c r="F1495" s="555">
        <v>40.630000000000003</v>
      </c>
    </row>
    <row r="1496" spans="1:6" ht="30">
      <c r="A1496" s="338">
        <v>93191</v>
      </c>
      <c r="B1496" s="339" t="s">
        <v>895</v>
      </c>
      <c r="C1496" s="340" t="s">
        <v>1163</v>
      </c>
      <c r="D1496" s="555">
        <v>35.44</v>
      </c>
      <c r="E1496" s="555">
        <v>7.67</v>
      </c>
      <c r="F1496" s="555">
        <v>43.11</v>
      </c>
    </row>
    <row r="1497" spans="1:6" ht="30">
      <c r="A1497" s="338">
        <v>93192</v>
      </c>
      <c r="B1497" s="339" t="s">
        <v>896</v>
      </c>
      <c r="C1497" s="340" t="s">
        <v>1163</v>
      </c>
      <c r="D1497" s="555">
        <v>34.94</v>
      </c>
      <c r="E1497" s="555">
        <v>8.4600000000000009</v>
      </c>
      <c r="F1497" s="555">
        <v>43.4</v>
      </c>
    </row>
    <row r="1498" spans="1:6" ht="30">
      <c r="A1498" s="338">
        <v>93193</v>
      </c>
      <c r="B1498" s="339" t="s">
        <v>897</v>
      </c>
      <c r="C1498" s="340" t="s">
        <v>1163</v>
      </c>
      <c r="D1498" s="555">
        <v>36.400000000000006</v>
      </c>
      <c r="E1498" s="555">
        <v>7.41</v>
      </c>
      <c r="F1498" s="555">
        <v>43.81</v>
      </c>
    </row>
    <row r="1499" spans="1:6">
      <c r="A1499" s="338">
        <v>93194</v>
      </c>
      <c r="B1499" s="339" t="s">
        <v>898</v>
      </c>
      <c r="C1499" s="340" t="s">
        <v>1163</v>
      </c>
      <c r="D1499" s="555">
        <v>43.199999999999996</v>
      </c>
      <c r="E1499" s="555">
        <v>7.95</v>
      </c>
      <c r="F1499" s="555">
        <v>51.15</v>
      </c>
    </row>
    <row r="1500" spans="1:6">
      <c r="A1500" s="338">
        <v>93195</v>
      </c>
      <c r="B1500" s="339" t="s">
        <v>899</v>
      </c>
      <c r="C1500" s="340" t="s">
        <v>1163</v>
      </c>
      <c r="D1500" s="555">
        <v>53.709999999999994</v>
      </c>
      <c r="E1500" s="555">
        <v>8.91</v>
      </c>
      <c r="F1500" s="555">
        <v>62.62</v>
      </c>
    </row>
    <row r="1501" spans="1:6" ht="30">
      <c r="A1501" s="338">
        <v>93196</v>
      </c>
      <c r="B1501" s="339" t="s">
        <v>900</v>
      </c>
      <c r="C1501" s="340" t="s">
        <v>1163</v>
      </c>
      <c r="D1501" s="555">
        <v>78.430000000000007</v>
      </c>
      <c r="E1501" s="555">
        <v>18.68</v>
      </c>
      <c r="F1501" s="555">
        <v>97.11</v>
      </c>
    </row>
    <row r="1502" spans="1:6" ht="30">
      <c r="A1502" s="338">
        <v>93197</v>
      </c>
      <c r="B1502" s="339" t="s">
        <v>901</v>
      </c>
      <c r="C1502" s="340" t="s">
        <v>1163</v>
      </c>
      <c r="D1502" s="555">
        <v>89.13000000000001</v>
      </c>
      <c r="E1502" s="555">
        <v>19.66</v>
      </c>
      <c r="F1502" s="555">
        <v>108.79</v>
      </c>
    </row>
    <row r="1503" spans="1:6" ht="30">
      <c r="A1503" s="338">
        <v>93198</v>
      </c>
      <c r="B1503" s="339" t="s">
        <v>902</v>
      </c>
      <c r="C1503" s="340" t="s">
        <v>1163</v>
      </c>
      <c r="D1503" s="555">
        <v>26.189999999999998</v>
      </c>
      <c r="E1503" s="555">
        <v>8.14</v>
      </c>
      <c r="F1503" s="555">
        <v>34.33</v>
      </c>
    </row>
    <row r="1504" spans="1:6" ht="30">
      <c r="A1504" s="338">
        <v>93199</v>
      </c>
      <c r="B1504" s="339" t="s">
        <v>903</v>
      </c>
      <c r="C1504" s="340" t="s">
        <v>1163</v>
      </c>
      <c r="D1504" s="555">
        <v>26.029999999999998</v>
      </c>
      <c r="E1504" s="555">
        <v>7.73</v>
      </c>
      <c r="F1504" s="555">
        <v>33.76</v>
      </c>
    </row>
    <row r="1505" spans="1:6">
      <c r="A1505" s="338">
        <v>93204</v>
      </c>
      <c r="B1505" s="339" t="s">
        <v>904</v>
      </c>
      <c r="C1505" s="340" t="s">
        <v>1163</v>
      </c>
      <c r="D1505" s="555">
        <v>54.230000000000004</v>
      </c>
      <c r="E1505" s="555">
        <v>14.7</v>
      </c>
      <c r="F1505" s="555">
        <v>68.930000000000007</v>
      </c>
    </row>
    <row r="1506" spans="1:6" ht="30">
      <c r="A1506" s="338">
        <v>93205</v>
      </c>
      <c r="B1506" s="339" t="s">
        <v>905</v>
      </c>
      <c r="C1506" s="340" t="s">
        <v>1163</v>
      </c>
      <c r="D1506" s="555">
        <v>26.53</v>
      </c>
      <c r="E1506" s="555">
        <v>7.49</v>
      </c>
      <c r="F1506" s="555">
        <v>34.020000000000003</v>
      </c>
    </row>
    <row r="1507" spans="1:6">
      <c r="A1507" s="335"/>
      <c r="B1507" s="337" t="s">
        <v>12341</v>
      </c>
      <c r="C1507" s="335"/>
      <c r="D1507" s="335"/>
      <c r="E1507" s="335"/>
      <c r="F1507" s="335"/>
    </row>
    <row r="1508" spans="1:6">
      <c r="A1508" s="335"/>
      <c r="B1508" s="337" t="s">
        <v>1166</v>
      </c>
      <c r="C1508" s="335"/>
      <c r="D1508" s="335"/>
      <c r="E1508" s="335"/>
      <c r="F1508" s="335"/>
    </row>
    <row r="1509" spans="1:6">
      <c r="A1509" s="335"/>
      <c r="B1509" s="337" t="s">
        <v>322</v>
      </c>
      <c r="C1509" s="335"/>
      <c r="D1509" s="335"/>
      <c r="E1509" s="335"/>
      <c r="F1509" s="335"/>
    </row>
    <row r="1510" spans="1:6" ht="45">
      <c r="A1510" s="338">
        <v>100766</v>
      </c>
      <c r="B1510" s="339" t="s">
        <v>12342</v>
      </c>
      <c r="C1510" s="340" t="s">
        <v>1160</v>
      </c>
      <c r="D1510" s="555">
        <v>20.83</v>
      </c>
      <c r="E1510" s="555">
        <v>0.8</v>
      </c>
      <c r="F1510" s="555">
        <v>21.63</v>
      </c>
    </row>
    <row r="1511" spans="1:6" ht="45">
      <c r="A1511" s="338">
        <v>100765</v>
      </c>
      <c r="B1511" s="339" t="s">
        <v>11122</v>
      </c>
      <c r="C1511" s="340" t="s">
        <v>1160</v>
      </c>
      <c r="D1511" s="555">
        <v>20.86</v>
      </c>
      <c r="E1511" s="555">
        <v>0.45</v>
      </c>
      <c r="F1511" s="555">
        <v>21.31</v>
      </c>
    </row>
    <row r="1512" spans="1:6" ht="45">
      <c r="A1512" s="338">
        <v>100763</v>
      </c>
      <c r="B1512" s="339" t="s">
        <v>11124</v>
      </c>
      <c r="C1512" s="340" t="s">
        <v>1160</v>
      </c>
      <c r="D1512" s="555">
        <v>20.440000000000001</v>
      </c>
      <c r="E1512" s="555">
        <v>1</v>
      </c>
      <c r="F1512" s="555">
        <v>21.44</v>
      </c>
    </row>
    <row r="1513" spans="1:6" ht="45">
      <c r="A1513" s="338">
        <v>100764</v>
      </c>
      <c r="B1513" s="339" t="s">
        <v>11123</v>
      </c>
      <c r="C1513" s="340" t="s">
        <v>1160</v>
      </c>
      <c r="D1513" s="555">
        <v>20.28</v>
      </c>
      <c r="E1513" s="555">
        <v>1.07</v>
      </c>
      <c r="F1513" s="555">
        <v>21.35</v>
      </c>
    </row>
    <row r="1514" spans="1:6" ht="45">
      <c r="A1514" s="338">
        <v>100771</v>
      </c>
      <c r="B1514" s="339" t="s">
        <v>11119</v>
      </c>
      <c r="C1514" s="340" t="s">
        <v>1160</v>
      </c>
      <c r="D1514" s="555">
        <v>27.759999999999998</v>
      </c>
      <c r="E1514" s="555">
        <v>5.92</v>
      </c>
      <c r="F1514" s="555">
        <v>33.68</v>
      </c>
    </row>
    <row r="1515" spans="1:6" ht="45">
      <c r="A1515" s="338">
        <v>100769</v>
      </c>
      <c r="B1515" s="339" t="s">
        <v>11120</v>
      </c>
      <c r="C1515" s="340" t="s">
        <v>1160</v>
      </c>
      <c r="D1515" s="555">
        <v>22.82</v>
      </c>
      <c r="E1515" s="555">
        <v>3.05</v>
      </c>
      <c r="F1515" s="555">
        <v>25.87</v>
      </c>
    </row>
    <row r="1516" spans="1:6" ht="60">
      <c r="A1516" s="338">
        <v>100767</v>
      </c>
      <c r="B1516" s="339" t="s">
        <v>11121</v>
      </c>
      <c r="C1516" s="340" t="s">
        <v>1160</v>
      </c>
      <c r="D1516" s="555">
        <v>17.690000000000001</v>
      </c>
      <c r="E1516" s="555">
        <v>2.86</v>
      </c>
      <c r="F1516" s="555">
        <v>20.55</v>
      </c>
    </row>
    <row r="1517" spans="1:6" ht="45">
      <c r="A1517" s="338">
        <v>100772</v>
      </c>
      <c r="B1517" s="339" t="s">
        <v>12343</v>
      </c>
      <c r="C1517" s="340" t="s">
        <v>1160</v>
      </c>
      <c r="D1517" s="555">
        <v>18.450000000000003</v>
      </c>
      <c r="E1517" s="555">
        <v>2.67</v>
      </c>
      <c r="F1517" s="555">
        <v>21.12</v>
      </c>
    </row>
    <row r="1518" spans="1:6" ht="45">
      <c r="A1518" s="338">
        <v>100770</v>
      </c>
      <c r="B1518" s="339" t="s">
        <v>12344</v>
      </c>
      <c r="C1518" s="340" t="s">
        <v>1160</v>
      </c>
      <c r="D1518" s="555">
        <v>22.22</v>
      </c>
      <c r="E1518" s="555">
        <v>3.14</v>
      </c>
      <c r="F1518" s="555">
        <v>25.36</v>
      </c>
    </row>
    <row r="1519" spans="1:6" ht="45">
      <c r="A1519" s="338">
        <v>100768</v>
      </c>
      <c r="B1519" s="339" t="s">
        <v>12345</v>
      </c>
      <c r="C1519" s="340" t="s">
        <v>1160</v>
      </c>
      <c r="D1519" s="555">
        <v>20.81</v>
      </c>
      <c r="E1519" s="555">
        <v>5.43</v>
      </c>
      <c r="F1519" s="555">
        <v>26.24</v>
      </c>
    </row>
    <row r="1520" spans="1:6">
      <c r="A1520" s="335"/>
      <c r="B1520" s="336" t="s">
        <v>1167</v>
      </c>
      <c r="C1520" s="335"/>
      <c r="D1520" s="335"/>
      <c r="E1520" s="335"/>
      <c r="F1520" s="335"/>
    </row>
    <row r="1521" spans="1:6">
      <c r="A1521" s="335"/>
      <c r="B1521" s="337" t="s">
        <v>323</v>
      </c>
      <c r="C1521" s="335"/>
      <c r="D1521" s="335"/>
      <c r="E1521" s="335"/>
      <c r="F1521" s="335"/>
    </row>
    <row r="1522" spans="1:6" ht="30">
      <c r="A1522" s="338">
        <v>97621</v>
      </c>
      <c r="B1522" s="339" t="s">
        <v>4479</v>
      </c>
      <c r="C1522" s="340" t="s">
        <v>1159</v>
      </c>
      <c r="D1522" s="555">
        <v>34.120000000000005</v>
      </c>
      <c r="E1522" s="555">
        <v>71.94</v>
      </c>
      <c r="F1522" s="555">
        <v>106.06</v>
      </c>
    </row>
    <row r="1523" spans="1:6" ht="30">
      <c r="A1523" s="338">
        <v>97622</v>
      </c>
      <c r="B1523" s="339" t="s">
        <v>4480</v>
      </c>
      <c r="C1523" s="340" t="s">
        <v>1159</v>
      </c>
      <c r="D1523" s="555">
        <v>16.61</v>
      </c>
      <c r="E1523" s="555">
        <v>35.08</v>
      </c>
      <c r="F1523" s="555">
        <v>51.69</v>
      </c>
    </row>
    <row r="1524" spans="1:6" ht="30">
      <c r="A1524" s="338">
        <v>97623</v>
      </c>
      <c r="B1524" s="339" t="s">
        <v>4481</v>
      </c>
      <c r="C1524" s="340" t="s">
        <v>1159</v>
      </c>
      <c r="D1524" s="555">
        <v>50.950000000000017</v>
      </c>
      <c r="E1524" s="555">
        <v>107.41</v>
      </c>
      <c r="F1524" s="555">
        <v>158.36000000000001</v>
      </c>
    </row>
    <row r="1525" spans="1:6" ht="30">
      <c r="A1525" s="338">
        <v>97624</v>
      </c>
      <c r="B1525" s="339" t="s">
        <v>4482</v>
      </c>
      <c r="C1525" s="340" t="s">
        <v>1159</v>
      </c>
      <c r="D1525" s="555">
        <v>31.259999999999991</v>
      </c>
      <c r="E1525" s="555">
        <v>65.930000000000007</v>
      </c>
      <c r="F1525" s="555">
        <v>97.19</v>
      </c>
    </row>
    <row r="1526" spans="1:6" ht="30">
      <c r="A1526" s="338">
        <v>97625</v>
      </c>
      <c r="B1526" s="339" t="s">
        <v>4483</v>
      </c>
      <c r="C1526" s="340" t="s">
        <v>1159</v>
      </c>
      <c r="D1526" s="555">
        <v>40.379999999999995</v>
      </c>
      <c r="E1526" s="555">
        <v>6.81</v>
      </c>
      <c r="F1526" s="555">
        <v>47.19</v>
      </c>
    </row>
    <row r="1527" spans="1:6">
      <c r="A1527" s="335"/>
      <c r="B1527" s="337" t="s">
        <v>324</v>
      </c>
      <c r="C1527" s="335"/>
      <c r="D1527" s="335"/>
      <c r="E1527" s="335"/>
      <c r="F1527" s="335"/>
    </row>
    <row r="1528" spans="1:6" ht="30">
      <c r="A1528" s="338">
        <v>101159</v>
      </c>
      <c r="B1528" s="339" t="s">
        <v>10107</v>
      </c>
      <c r="C1528" s="340" t="s">
        <v>1164</v>
      </c>
      <c r="D1528" s="555">
        <v>78.62</v>
      </c>
      <c r="E1528" s="555">
        <v>51</v>
      </c>
      <c r="F1528" s="555">
        <v>129.62</v>
      </c>
    </row>
    <row r="1529" spans="1:6">
      <c r="A1529" s="335"/>
      <c r="B1529" s="337" t="s">
        <v>12346</v>
      </c>
      <c r="C1529" s="335"/>
      <c r="D1529" s="335"/>
      <c r="E1529" s="335"/>
      <c r="F1529" s="335"/>
    </row>
    <row r="1530" spans="1:6" ht="45">
      <c r="A1530" s="338">
        <v>89312</v>
      </c>
      <c r="B1530" s="339" t="s">
        <v>167</v>
      </c>
      <c r="C1530" s="340" t="s">
        <v>1164</v>
      </c>
      <c r="D1530" s="555">
        <v>61.589999999999996</v>
      </c>
      <c r="E1530" s="555">
        <v>33.24</v>
      </c>
      <c r="F1530" s="555">
        <v>94.83</v>
      </c>
    </row>
    <row r="1531" spans="1:6" ht="45">
      <c r="A1531" s="338">
        <v>103330</v>
      </c>
      <c r="B1531" s="339" t="s">
        <v>12347</v>
      </c>
      <c r="C1531" s="340" t="s">
        <v>1164</v>
      </c>
      <c r="D1531" s="555">
        <v>47.309999999999995</v>
      </c>
      <c r="E1531" s="555">
        <v>31.1</v>
      </c>
      <c r="F1531" s="555">
        <v>78.41</v>
      </c>
    </row>
    <row r="1532" spans="1:6" ht="45">
      <c r="A1532" s="338">
        <v>103331</v>
      </c>
      <c r="B1532" s="339" t="s">
        <v>12348</v>
      </c>
      <c r="C1532" s="340" t="s">
        <v>1164</v>
      </c>
      <c r="D1532" s="555">
        <v>47.69</v>
      </c>
      <c r="E1532" s="555">
        <v>31.94</v>
      </c>
      <c r="F1532" s="555">
        <v>79.63</v>
      </c>
    </row>
    <row r="1533" spans="1:6" ht="45">
      <c r="A1533" s="338">
        <v>103334</v>
      </c>
      <c r="B1533" s="339" t="s">
        <v>12349</v>
      </c>
      <c r="C1533" s="340" t="s">
        <v>1164</v>
      </c>
      <c r="D1533" s="555">
        <v>74.849999999999994</v>
      </c>
      <c r="E1533" s="555">
        <v>60.09</v>
      </c>
      <c r="F1533" s="555">
        <v>134.94</v>
      </c>
    </row>
    <row r="1534" spans="1:6" ht="45">
      <c r="A1534" s="338">
        <v>103335</v>
      </c>
      <c r="B1534" s="339" t="s">
        <v>12350</v>
      </c>
      <c r="C1534" s="340" t="s">
        <v>1164</v>
      </c>
      <c r="D1534" s="555">
        <v>75.569999999999993</v>
      </c>
      <c r="E1534" s="555">
        <v>61.65</v>
      </c>
      <c r="F1534" s="555">
        <v>137.22</v>
      </c>
    </row>
    <row r="1535" spans="1:6" ht="45">
      <c r="A1535" s="338">
        <v>103332</v>
      </c>
      <c r="B1535" s="339" t="s">
        <v>12351</v>
      </c>
      <c r="C1535" s="340" t="s">
        <v>1164</v>
      </c>
      <c r="D1535" s="555">
        <v>54.499999999999993</v>
      </c>
      <c r="E1535" s="555">
        <v>56.57</v>
      </c>
      <c r="F1535" s="555">
        <v>111.07</v>
      </c>
    </row>
    <row r="1536" spans="1:6" ht="30">
      <c r="A1536" s="338">
        <v>103333</v>
      </c>
      <c r="B1536" s="339" t="s">
        <v>12352</v>
      </c>
      <c r="C1536" s="340" t="s">
        <v>1164</v>
      </c>
      <c r="D1536" s="555">
        <v>54.91</v>
      </c>
      <c r="E1536" s="555">
        <v>57.47</v>
      </c>
      <c r="F1536" s="555">
        <v>112.38</v>
      </c>
    </row>
    <row r="1537" spans="1:6" ht="45">
      <c r="A1537" s="338">
        <v>103328</v>
      </c>
      <c r="B1537" s="339" t="s">
        <v>12353</v>
      </c>
      <c r="C1537" s="340" t="s">
        <v>1164</v>
      </c>
      <c r="D1537" s="555">
        <v>43.129999999999995</v>
      </c>
      <c r="E1537" s="555">
        <v>41.47</v>
      </c>
      <c r="F1537" s="555">
        <v>84.6</v>
      </c>
    </row>
    <row r="1538" spans="1:6" ht="30">
      <c r="A1538" s="338">
        <v>103329</v>
      </c>
      <c r="B1538" s="339" t="s">
        <v>12354</v>
      </c>
      <c r="C1538" s="340" t="s">
        <v>1164</v>
      </c>
      <c r="D1538" s="555">
        <v>43.49</v>
      </c>
      <c r="E1538" s="555">
        <v>42.24</v>
      </c>
      <c r="F1538" s="555">
        <v>85.73</v>
      </c>
    </row>
    <row r="1539" spans="1:6" ht="45">
      <c r="A1539" s="338">
        <v>103356</v>
      </c>
      <c r="B1539" s="339" t="s">
        <v>12355</v>
      </c>
      <c r="C1539" s="340" t="s">
        <v>1164</v>
      </c>
      <c r="D1539" s="555">
        <v>32.72</v>
      </c>
      <c r="E1539" s="555">
        <v>20.05</v>
      </c>
      <c r="F1539" s="555">
        <v>52.77</v>
      </c>
    </row>
    <row r="1540" spans="1:6" ht="30">
      <c r="A1540" s="338">
        <v>103357</v>
      </c>
      <c r="B1540" s="339" t="s">
        <v>12356</v>
      </c>
      <c r="C1540" s="340" t="s">
        <v>1164</v>
      </c>
      <c r="D1540" s="555">
        <v>33.019999999999996</v>
      </c>
      <c r="E1540" s="555">
        <v>20.71</v>
      </c>
      <c r="F1540" s="555">
        <v>53.73</v>
      </c>
    </row>
    <row r="1541" spans="1:6" ht="45">
      <c r="A1541" s="338">
        <v>103350</v>
      </c>
      <c r="B1541" s="339" t="s">
        <v>12357</v>
      </c>
      <c r="C1541" s="340" t="s">
        <v>1164</v>
      </c>
      <c r="D1541" s="555">
        <v>89.4</v>
      </c>
      <c r="E1541" s="555">
        <v>77.819999999999993</v>
      </c>
      <c r="F1541" s="555">
        <v>167.22</v>
      </c>
    </row>
    <row r="1542" spans="1:6" ht="30">
      <c r="A1542" s="338">
        <v>103351</v>
      </c>
      <c r="B1542" s="339" t="s">
        <v>12358</v>
      </c>
      <c r="C1542" s="340" t="s">
        <v>1164</v>
      </c>
      <c r="D1542" s="555">
        <v>89.929999999999993</v>
      </c>
      <c r="E1542" s="555">
        <v>78.959999999999994</v>
      </c>
      <c r="F1542" s="555">
        <v>168.89</v>
      </c>
    </row>
    <row r="1543" spans="1:6" ht="45">
      <c r="A1543" s="338">
        <v>103324</v>
      </c>
      <c r="B1543" s="339" t="s">
        <v>12359</v>
      </c>
      <c r="C1543" s="340" t="s">
        <v>1164</v>
      </c>
      <c r="D1543" s="555">
        <v>50.6</v>
      </c>
      <c r="E1543" s="555">
        <v>22.57</v>
      </c>
      <c r="F1543" s="555">
        <v>73.17</v>
      </c>
    </row>
    <row r="1544" spans="1:6" ht="30">
      <c r="A1544" s="338">
        <v>103325</v>
      </c>
      <c r="B1544" s="339" t="s">
        <v>12360</v>
      </c>
      <c r="C1544" s="340" t="s">
        <v>1164</v>
      </c>
      <c r="D1544" s="555">
        <v>51.07</v>
      </c>
      <c r="E1544" s="555">
        <v>23.57</v>
      </c>
      <c r="F1544" s="555">
        <v>74.64</v>
      </c>
    </row>
    <row r="1545" spans="1:6" ht="45">
      <c r="A1545" s="338">
        <v>103326</v>
      </c>
      <c r="B1545" s="339" t="s">
        <v>12361</v>
      </c>
      <c r="C1545" s="340" t="s">
        <v>1164</v>
      </c>
      <c r="D1545" s="555">
        <v>62.849999999999994</v>
      </c>
      <c r="E1545" s="555">
        <v>26</v>
      </c>
      <c r="F1545" s="555">
        <v>88.85</v>
      </c>
    </row>
    <row r="1546" spans="1:6" ht="30">
      <c r="A1546" s="338">
        <v>103327</v>
      </c>
      <c r="B1546" s="339" t="s">
        <v>12362</v>
      </c>
      <c r="C1546" s="340" t="s">
        <v>1164</v>
      </c>
      <c r="D1546" s="555">
        <v>63.389999999999993</v>
      </c>
      <c r="E1546" s="555">
        <v>27.18</v>
      </c>
      <c r="F1546" s="555">
        <v>90.57</v>
      </c>
    </row>
    <row r="1547" spans="1:6" ht="45">
      <c r="A1547" s="338">
        <v>103322</v>
      </c>
      <c r="B1547" s="339" t="s">
        <v>12363</v>
      </c>
      <c r="C1547" s="340" t="s">
        <v>1164</v>
      </c>
      <c r="D1547" s="555">
        <v>38.85</v>
      </c>
      <c r="E1547" s="555">
        <v>15.64</v>
      </c>
      <c r="F1547" s="555">
        <v>54.49</v>
      </c>
    </row>
    <row r="1548" spans="1:6" ht="30">
      <c r="A1548" s="338">
        <v>103323</v>
      </c>
      <c r="B1548" s="339" t="s">
        <v>12364</v>
      </c>
      <c r="C1548" s="340" t="s">
        <v>1164</v>
      </c>
      <c r="D1548" s="555">
        <v>39.26</v>
      </c>
      <c r="E1548" s="555">
        <v>16.53</v>
      </c>
      <c r="F1548" s="555">
        <v>55.79</v>
      </c>
    </row>
    <row r="1549" spans="1:6">
      <c r="A1549" s="335"/>
      <c r="B1549" s="337" t="s">
        <v>12365</v>
      </c>
      <c r="C1549" s="335"/>
      <c r="D1549" s="335"/>
      <c r="E1549" s="335"/>
      <c r="F1549" s="335"/>
    </row>
    <row r="1550" spans="1:6" ht="45">
      <c r="A1550" s="338">
        <v>103338</v>
      </c>
      <c r="B1550" s="339" t="s">
        <v>12366</v>
      </c>
      <c r="C1550" s="340" t="s">
        <v>1164</v>
      </c>
      <c r="D1550" s="555">
        <v>55.350000000000009</v>
      </c>
      <c r="E1550" s="555">
        <v>33.659999999999997</v>
      </c>
      <c r="F1550" s="555">
        <v>89.01</v>
      </c>
    </row>
    <row r="1551" spans="1:6" ht="30">
      <c r="A1551" s="338">
        <v>103339</v>
      </c>
      <c r="B1551" s="339" t="s">
        <v>12367</v>
      </c>
      <c r="C1551" s="340" t="s">
        <v>1164</v>
      </c>
      <c r="D1551" s="555">
        <v>55.75</v>
      </c>
      <c r="E1551" s="555">
        <v>34.53</v>
      </c>
      <c r="F1551" s="555">
        <v>90.28</v>
      </c>
    </row>
    <row r="1552" spans="1:6" ht="45">
      <c r="A1552" s="338">
        <v>103340</v>
      </c>
      <c r="B1552" s="339" t="s">
        <v>12368</v>
      </c>
      <c r="C1552" s="340" t="s">
        <v>1164</v>
      </c>
      <c r="D1552" s="555">
        <v>69.290000000000006</v>
      </c>
      <c r="E1552" s="555">
        <v>38.14</v>
      </c>
      <c r="F1552" s="555">
        <v>107.43</v>
      </c>
    </row>
    <row r="1553" spans="1:6" ht="30">
      <c r="A1553" s="338">
        <v>103341</v>
      </c>
      <c r="B1553" s="339" t="s">
        <v>12369</v>
      </c>
      <c r="C1553" s="340" t="s">
        <v>1164</v>
      </c>
      <c r="D1553" s="555">
        <v>69.800000000000011</v>
      </c>
      <c r="E1553" s="555">
        <v>39.229999999999997</v>
      </c>
      <c r="F1553" s="555">
        <v>109.03</v>
      </c>
    </row>
    <row r="1554" spans="1:6" ht="45">
      <c r="A1554" s="338">
        <v>103336</v>
      </c>
      <c r="B1554" s="339" t="s">
        <v>12370</v>
      </c>
      <c r="C1554" s="340" t="s">
        <v>1164</v>
      </c>
      <c r="D1554" s="555">
        <v>42.5</v>
      </c>
      <c r="E1554" s="555">
        <v>24.69</v>
      </c>
      <c r="F1554" s="555">
        <v>67.19</v>
      </c>
    </row>
    <row r="1555" spans="1:6" ht="30">
      <c r="A1555" s="338">
        <v>103337</v>
      </c>
      <c r="B1555" s="339" t="s">
        <v>12371</v>
      </c>
      <c r="C1555" s="340" t="s">
        <v>1164</v>
      </c>
      <c r="D1555" s="555">
        <v>42.849999999999994</v>
      </c>
      <c r="E1555" s="555">
        <v>25.42</v>
      </c>
      <c r="F1555" s="555">
        <v>68.27</v>
      </c>
    </row>
    <row r="1556" spans="1:6">
      <c r="A1556" s="335"/>
      <c r="B1556" s="337" t="s">
        <v>325</v>
      </c>
      <c r="C1556" s="335"/>
      <c r="D1556" s="335"/>
      <c r="E1556" s="335"/>
      <c r="F1556" s="335"/>
    </row>
    <row r="1557" spans="1:6" ht="30">
      <c r="A1557" s="338">
        <v>103342</v>
      </c>
      <c r="B1557" s="339" t="s">
        <v>12372</v>
      </c>
      <c r="C1557" s="340" t="s">
        <v>1164</v>
      </c>
      <c r="D1557" s="555">
        <v>59.95</v>
      </c>
      <c r="E1557" s="555">
        <v>29.41</v>
      </c>
      <c r="F1557" s="555">
        <v>89.36</v>
      </c>
    </row>
    <row r="1558" spans="1:6" ht="30">
      <c r="A1558" s="338">
        <v>103343</v>
      </c>
      <c r="B1558" s="339" t="s">
        <v>12373</v>
      </c>
      <c r="C1558" s="340" t="s">
        <v>1164</v>
      </c>
      <c r="D1558" s="555">
        <v>60.399999999999991</v>
      </c>
      <c r="E1558" s="555">
        <v>30.37</v>
      </c>
      <c r="F1558" s="555">
        <v>90.77</v>
      </c>
    </row>
    <row r="1559" spans="1:6" ht="30">
      <c r="A1559" s="338">
        <v>103318</v>
      </c>
      <c r="B1559" s="339" t="s">
        <v>12374</v>
      </c>
      <c r="C1559" s="340" t="s">
        <v>1164</v>
      </c>
      <c r="D1559" s="555">
        <v>51.029999999999994</v>
      </c>
      <c r="E1559" s="555">
        <v>26.04</v>
      </c>
      <c r="F1559" s="555">
        <v>77.069999999999993</v>
      </c>
    </row>
    <row r="1560" spans="1:6" ht="30">
      <c r="A1560" s="338">
        <v>103319</v>
      </c>
      <c r="B1560" s="339" t="s">
        <v>12375</v>
      </c>
      <c r="C1560" s="340" t="s">
        <v>1164</v>
      </c>
      <c r="D1560" s="555">
        <v>51.440000000000005</v>
      </c>
      <c r="E1560" s="555">
        <v>26.9</v>
      </c>
      <c r="F1560" s="555">
        <v>78.34</v>
      </c>
    </row>
    <row r="1561" spans="1:6" ht="30">
      <c r="A1561" s="338">
        <v>103320</v>
      </c>
      <c r="B1561" s="339" t="s">
        <v>12376</v>
      </c>
      <c r="C1561" s="340" t="s">
        <v>1164</v>
      </c>
      <c r="D1561" s="555">
        <v>63.08</v>
      </c>
      <c r="E1561" s="555">
        <v>29.5</v>
      </c>
      <c r="F1561" s="555">
        <v>92.58</v>
      </c>
    </row>
    <row r="1562" spans="1:6" ht="30">
      <c r="A1562" s="338">
        <v>103321</v>
      </c>
      <c r="B1562" s="339" t="s">
        <v>12377</v>
      </c>
      <c r="C1562" s="340" t="s">
        <v>1164</v>
      </c>
      <c r="D1562" s="555">
        <v>63.580000000000005</v>
      </c>
      <c r="E1562" s="555">
        <v>30.6</v>
      </c>
      <c r="F1562" s="555">
        <v>94.18</v>
      </c>
    </row>
    <row r="1563" spans="1:6" ht="30">
      <c r="A1563" s="338">
        <v>103316</v>
      </c>
      <c r="B1563" s="339" t="s">
        <v>12378</v>
      </c>
      <c r="C1563" s="340" t="s">
        <v>1164</v>
      </c>
      <c r="D1563" s="555">
        <v>39.800000000000004</v>
      </c>
      <c r="E1563" s="555">
        <v>19.079999999999998</v>
      </c>
      <c r="F1563" s="555">
        <v>58.88</v>
      </c>
    </row>
    <row r="1564" spans="1:6" ht="30">
      <c r="A1564" s="338">
        <v>103317</v>
      </c>
      <c r="B1564" s="339" t="s">
        <v>12379</v>
      </c>
      <c r="C1564" s="340" t="s">
        <v>1164</v>
      </c>
      <c r="D1564" s="555">
        <v>40.150000000000006</v>
      </c>
      <c r="E1564" s="555">
        <v>19.809999999999999</v>
      </c>
      <c r="F1564" s="555">
        <v>59.96</v>
      </c>
    </row>
    <row r="1565" spans="1:6">
      <c r="A1565" s="335"/>
      <c r="B1565" s="337" t="s">
        <v>12380</v>
      </c>
      <c r="C1565" s="335"/>
      <c r="D1565" s="335"/>
      <c r="E1565" s="335"/>
      <c r="F1565" s="335"/>
    </row>
    <row r="1566" spans="1:6" ht="30">
      <c r="A1566" s="338">
        <v>101158</v>
      </c>
      <c r="B1566" s="339" t="s">
        <v>12381</v>
      </c>
      <c r="C1566" s="340" t="s">
        <v>1164</v>
      </c>
      <c r="D1566" s="555">
        <v>59.970000000000006</v>
      </c>
      <c r="E1566" s="555">
        <v>14.4</v>
      </c>
      <c r="F1566" s="555">
        <v>74.37</v>
      </c>
    </row>
    <row r="1567" spans="1:6">
      <c r="A1567" s="338">
        <v>101157</v>
      </c>
      <c r="B1567" s="339" t="s">
        <v>12382</v>
      </c>
      <c r="C1567" s="340" t="s">
        <v>1164</v>
      </c>
      <c r="D1567" s="555">
        <v>44.65</v>
      </c>
      <c r="E1567" s="555">
        <v>12.29</v>
      </c>
      <c r="F1567" s="555">
        <v>56.94</v>
      </c>
    </row>
    <row r="1568" spans="1:6">
      <c r="A1568" s="335"/>
      <c r="B1568" s="337" t="s">
        <v>1385</v>
      </c>
      <c r="C1568" s="335"/>
      <c r="D1568" s="335"/>
      <c r="E1568" s="335"/>
      <c r="F1568" s="335"/>
    </row>
    <row r="1569" spans="1:6" ht="45">
      <c r="A1569" s="338">
        <v>91815</v>
      </c>
      <c r="B1569" s="339" t="s">
        <v>906</v>
      </c>
      <c r="C1569" s="340" t="s">
        <v>1164</v>
      </c>
      <c r="D1569" s="555">
        <v>52.49</v>
      </c>
      <c r="E1569" s="555">
        <v>15.15</v>
      </c>
      <c r="F1569" s="555">
        <v>67.64</v>
      </c>
    </row>
    <row r="1570" spans="1:6" ht="45">
      <c r="A1570" s="338">
        <v>91816</v>
      </c>
      <c r="B1570" s="339" t="s">
        <v>1564</v>
      </c>
      <c r="C1570" s="340" t="s">
        <v>1164</v>
      </c>
      <c r="D1570" s="555">
        <v>62.84</v>
      </c>
      <c r="E1570" s="555">
        <v>18.52</v>
      </c>
      <c r="F1570" s="555">
        <v>81.36</v>
      </c>
    </row>
    <row r="1571" spans="1:6" ht="45">
      <c r="A1571" s="338">
        <v>89453</v>
      </c>
      <c r="B1571" s="339" t="s">
        <v>202</v>
      </c>
      <c r="C1571" s="340" t="s">
        <v>1164</v>
      </c>
      <c r="D1571" s="555">
        <v>53.470000000000006</v>
      </c>
      <c r="E1571" s="555">
        <v>14.71</v>
      </c>
      <c r="F1571" s="555">
        <v>68.180000000000007</v>
      </c>
    </row>
    <row r="1572" spans="1:6" ht="45">
      <c r="A1572" s="338">
        <v>89454</v>
      </c>
      <c r="B1572" s="339" t="s">
        <v>203</v>
      </c>
      <c r="C1572" s="340" t="s">
        <v>1164</v>
      </c>
      <c r="D1572" s="555">
        <v>50.01</v>
      </c>
      <c r="E1572" s="555">
        <v>13.88</v>
      </c>
      <c r="F1572" s="555">
        <v>63.89</v>
      </c>
    </row>
    <row r="1573" spans="1:6" ht="45">
      <c r="A1573" s="338">
        <v>89455</v>
      </c>
      <c r="B1573" s="339" t="s">
        <v>204</v>
      </c>
      <c r="C1573" s="340" t="s">
        <v>1164</v>
      </c>
      <c r="D1573" s="555">
        <v>66.47</v>
      </c>
      <c r="E1573" s="555">
        <v>17.77</v>
      </c>
      <c r="F1573" s="555">
        <v>84.24</v>
      </c>
    </row>
    <row r="1574" spans="1:6" ht="45">
      <c r="A1574" s="338">
        <v>89456</v>
      </c>
      <c r="B1574" s="339" t="s">
        <v>205</v>
      </c>
      <c r="C1574" s="340" t="s">
        <v>1164</v>
      </c>
      <c r="D1574" s="555">
        <v>62.81</v>
      </c>
      <c r="E1574" s="555">
        <v>16.62</v>
      </c>
      <c r="F1574" s="555">
        <v>79.430000000000007</v>
      </c>
    </row>
    <row r="1575" spans="1:6" ht="45">
      <c r="A1575" s="338">
        <v>89457</v>
      </c>
      <c r="B1575" s="339" t="s">
        <v>206</v>
      </c>
      <c r="C1575" s="340" t="s">
        <v>1164</v>
      </c>
      <c r="D1575" s="555">
        <v>55.519999999999996</v>
      </c>
      <c r="E1575" s="555">
        <v>17</v>
      </c>
      <c r="F1575" s="555">
        <v>72.52</v>
      </c>
    </row>
    <row r="1576" spans="1:6" ht="45">
      <c r="A1576" s="338">
        <v>89458</v>
      </c>
      <c r="B1576" s="339" t="s">
        <v>207</v>
      </c>
      <c r="C1576" s="340" t="s">
        <v>1164</v>
      </c>
      <c r="D1576" s="555">
        <v>51.18</v>
      </c>
      <c r="E1576" s="555">
        <v>15.21</v>
      </c>
      <c r="F1576" s="555">
        <v>66.39</v>
      </c>
    </row>
    <row r="1577" spans="1:6" ht="45">
      <c r="A1577" s="338">
        <v>89459</v>
      </c>
      <c r="B1577" s="339" t="s">
        <v>208</v>
      </c>
      <c r="C1577" s="340" t="s">
        <v>1164</v>
      </c>
      <c r="D1577" s="555">
        <v>68.62</v>
      </c>
      <c r="E1577" s="555">
        <v>20.39</v>
      </c>
      <c r="F1577" s="555">
        <v>89.01</v>
      </c>
    </row>
    <row r="1578" spans="1:6" ht="45">
      <c r="A1578" s="338">
        <v>89460</v>
      </c>
      <c r="B1578" s="339" t="s">
        <v>209</v>
      </c>
      <c r="C1578" s="340" t="s">
        <v>1164</v>
      </c>
      <c r="D1578" s="555">
        <v>64.039999999999992</v>
      </c>
      <c r="E1578" s="555">
        <v>18.29</v>
      </c>
      <c r="F1578" s="555">
        <v>82.33</v>
      </c>
    </row>
    <row r="1579" spans="1:6" ht="45">
      <c r="A1579" s="338">
        <v>89462</v>
      </c>
      <c r="B1579" s="339" t="s">
        <v>210</v>
      </c>
      <c r="C1579" s="340" t="s">
        <v>1164</v>
      </c>
      <c r="D1579" s="555">
        <v>63.46</v>
      </c>
      <c r="E1579" s="555">
        <v>17.899999999999999</v>
      </c>
      <c r="F1579" s="555">
        <v>81.36</v>
      </c>
    </row>
    <row r="1580" spans="1:6" ht="45">
      <c r="A1580" s="338">
        <v>89463</v>
      </c>
      <c r="B1580" s="339" t="s">
        <v>211</v>
      </c>
      <c r="C1580" s="340" t="s">
        <v>1164</v>
      </c>
      <c r="D1580" s="555">
        <v>59.970000000000006</v>
      </c>
      <c r="E1580" s="555">
        <v>17.07</v>
      </c>
      <c r="F1580" s="555">
        <v>77.040000000000006</v>
      </c>
    </row>
    <row r="1581" spans="1:6" ht="45">
      <c r="A1581" s="338">
        <v>89464</v>
      </c>
      <c r="B1581" s="339" t="s">
        <v>212</v>
      </c>
      <c r="C1581" s="340" t="s">
        <v>1164</v>
      </c>
      <c r="D1581" s="555">
        <v>76.53</v>
      </c>
      <c r="E1581" s="555">
        <v>20.98</v>
      </c>
      <c r="F1581" s="555">
        <v>97.51</v>
      </c>
    </row>
    <row r="1582" spans="1:6" ht="45">
      <c r="A1582" s="338">
        <v>89465</v>
      </c>
      <c r="B1582" s="339" t="s">
        <v>213</v>
      </c>
      <c r="C1582" s="340" t="s">
        <v>1164</v>
      </c>
      <c r="D1582" s="555">
        <v>72.89</v>
      </c>
      <c r="E1582" s="555">
        <v>19.95</v>
      </c>
      <c r="F1582" s="555">
        <v>92.84</v>
      </c>
    </row>
    <row r="1583" spans="1:6" ht="45">
      <c r="A1583" s="338">
        <v>89466</v>
      </c>
      <c r="B1583" s="339" t="s">
        <v>214</v>
      </c>
      <c r="C1583" s="340" t="s">
        <v>1164</v>
      </c>
      <c r="D1583" s="555">
        <v>66.460000000000008</v>
      </c>
      <c r="E1583" s="555">
        <v>20.85</v>
      </c>
      <c r="F1583" s="555">
        <v>87.31</v>
      </c>
    </row>
    <row r="1584" spans="1:6" ht="45">
      <c r="A1584" s="338">
        <v>89467</v>
      </c>
      <c r="B1584" s="339" t="s">
        <v>215</v>
      </c>
      <c r="C1584" s="340" t="s">
        <v>1164</v>
      </c>
      <c r="D1584" s="555">
        <v>61.78</v>
      </c>
      <c r="E1584" s="555">
        <v>18.72</v>
      </c>
      <c r="F1584" s="555">
        <v>80.5</v>
      </c>
    </row>
    <row r="1585" spans="1:6" ht="45">
      <c r="A1585" s="338">
        <v>89468</v>
      </c>
      <c r="B1585" s="339" t="s">
        <v>216</v>
      </c>
      <c r="C1585" s="340" t="s">
        <v>1164</v>
      </c>
      <c r="D1585" s="555">
        <v>79.58</v>
      </c>
      <c r="E1585" s="555">
        <v>24.23</v>
      </c>
      <c r="F1585" s="555">
        <v>103.81</v>
      </c>
    </row>
    <row r="1586" spans="1:6" ht="45">
      <c r="A1586" s="338">
        <v>89469</v>
      </c>
      <c r="B1586" s="339" t="s">
        <v>217</v>
      </c>
      <c r="C1586" s="340" t="s">
        <v>1164</v>
      </c>
      <c r="D1586" s="555">
        <v>74.7</v>
      </c>
      <c r="E1586" s="555">
        <v>21.94</v>
      </c>
      <c r="F1586" s="555">
        <v>96.64</v>
      </c>
    </row>
    <row r="1587" spans="1:6" ht="45">
      <c r="A1587" s="338">
        <v>89470</v>
      </c>
      <c r="B1587" s="339" t="s">
        <v>218</v>
      </c>
      <c r="C1587" s="340" t="s">
        <v>1164</v>
      </c>
      <c r="D1587" s="555">
        <v>58.83</v>
      </c>
      <c r="E1587" s="555">
        <v>23.61</v>
      </c>
      <c r="F1587" s="555">
        <v>82.44</v>
      </c>
    </row>
    <row r="1588" spans="1:6" ht="45">
      <c r="A1588" s="338">
        <v>89471</v>
      </c>
      <c r="B1588" s="339" t="s">
        <v>219</v>
      </c>
      <c r="C1588" s="340" t="s">
        <v>1164</v>
      </c>
      <c r="D1588" s="555">
        <v>55.370000000000005</v>
      </c>
      <c r="E1588" s="555">
        <v>22.78</v>
      </c>
      <c r="F1588" s="555">
        <v>78.150000000000006</v>
      </c>
    </row>
    <row r="1589" spans="1:6" ht="45">
      <c r="A1589" s="338">
        <v>89472</v>
      </c>
      <c r="B1589" s="339" t="s">
        <v>220</v>
      </c>
      <c r="C1589" s="340" t="s">
        <v>1164</v>
      </c>
      <c r="D1589" s="555">
        <v>71.989999999999995</v>
      </c>
      <c r="E1589" s="555">
        <v>26.45</v>
      </c>
      <c r="F1589" s="555">
        <v>98.44</v>
      </c>
    </row>
    <row r="1590" spans="1:6" ht="45">
      <c r="A1590" s="338">
        <v>89473</v>
      </c>
      <c r="B1590" s="339" t="s">
        <v>221</v>
      </c>
      <c r="C1590" s="340" t="s">
        <v>1164</v>
      </c>
      <c r="D1590" s="555">
        <v>68.39</v>
      </c>
      <c r="E1590" s="555">
        <v>25.5</v>
      </c>
      <c r="F1590" s="555">
        <v>93.89</v>
      </c>
    </row>
    <row r="1591" spans="1:6" ht="45">
      <c r="A1591" s="338">
        <v>89474</v>
      </c>
      <c r="B1591" s="339" t="s">
        <v>222</v>
      </c>
      <c r="C1591" s="340" t="s">
        <v>1164</v>
      </c>
      <c r="D1591" s="555">
        <v>62.04</v>
      </c>
      <c r="E1591" s="555">
        <v>28.85</v>
      </c>
      <c r="F1591" s="555">
        <v>90.89</v>
      </c>
    </row>
    <row r="1592" spans="1:6" ht="45">
      <c r="A1592" s="338">
        <v>89475</v>
      </c>
      <c r="B1592" s="339" t="s">
        <v>223</v>
      </c>
      <c r="C1592" s="340" t="s">
        <v>1164</v>
      </c>
      <c r="D1592" s="555">
        <v>57.179999999999993</v>
      </c>
      <c r="E1592" s="555">
        <v>25.73</v>
      </c>
      <c r="F1592" s="555">
        <v>82.91</v>
      </c>
    </row>
    <row r="1593" spans="1:6" ht="45">
      <c r="A1593" s="338">
        <v>89476</v>
      </c>
      <c r="B1593" s="339" t="s">
        <v>224</v>
      </c>
      <c r="C1593" s="340" t="s">
        <v>1164</v>
      </c>
      <c r="D1593" s="555">
        <v>75.37</v>
      </c>
      <c r="E1593" s="555">
        <v>32.21</v>
      </c>
      <c r="F1593" s="555">
        <v>107.58</v>
      </c>
    </row>
    <row r="1594" spans="1:6" ht="45">
      <c r="A1594" s="338">
        <v>89477</v>
      </c>
      <c r="B1594" s="339" t="s">
        <v>361</v>
      </c>
      <c r="C1594" s="340" t="s">
        <v>1164</v>
      </c>
      <c r="D1594" s="555">
        <v>70.349999999999994</v>
      </c>
      <c r="E1594" s="555">
        <v>28.95</v>
      </c>
      <c r="F1594" s="555">
        <v>99.3</v>
      </c>
    </row>
    <row r="1595" spans="1:6" ht="45">
      <c r="A1595" s="338">
        <v>89478</v>
      </c>
      <c r="B1595" s="339" t="s">
        <v>362</v>
      </c>
      <c r="C1595" s="340" t="s">
        <v>1164</v>
      </c>
      <c r="D1595" s="555">
        <v>69</v>
      </c>
      <c r="E1595" s="555">
        <v>26.83</v>
      </c>
      <c r="F1595" s="555">
        <v>95.83</v>
      </c>
    </row>
    <row r="1596" spans="1:6" ht="45">
      <c r="A1596" s="338">
        <v>89479</v>
      </c>
      <c r="B1596" s="339" t="s">
        <v>363</v>
      </c>
      <c r="C1596" s="340" t="s">
        <v>1164</v>
      </c>
      <c r="D1596" s="555">
        <v>65.5</v>
      </c>
      <c r="E1596" s="555">
        <v>26.01</v>
      </c>
      <c r="F1596" s="555">
        <v>91.51</v>
      </c>
    </row>
    <row r="1597" spans="1:6" ht="45">
      <c r="A1597" s="338">
        <v>89480</v>
      </c>
      <c r="B1597" s="339" t="s">
        <v>364</v>
      </c>
      <c r="C1597" s="340" t="s">
        <v>1164</v>
      </c>
      <c r="D1597" s="555">
        <v>82.27000000000001</v>
      </c>
      <c r="E1597" s="555">
        <v>29.68</v>
      </c>
      <c r="F1597" s="555">
        <v>111.95</v>
      </c>
    </row>
    <row r="1598" spans="1:6" ht="45">
      <c r="A1598" s="338">
        <v>89483</v>
      </c>
      <c r="B1598" s="339" t="s">
        <v>365</v>
      </c>
      <c r="C1598" s="340" t="s">
        <v>1164</v>
      </c>
      <c r="D1598" s="555">
        <v>78.680000000000007</v>
      </c>
      <c r="E1598" s="555">
        <v>28.85</v>
      </c>
      <c r="F1598" s="555">
        <v>107.53</v>
      </c>
    </row>
    <row r="1599" spans="1:6" ht="45">
      <c r="A1599" s="338">
        <v>89484</v>
      </c>
      <c r="B1599" s="339" t="s">
        <v>366</v>
      </c>
      <c r="C1599" s="340" t="s">
        <v>1164</v>
      </c>
      <c r="D1599" s="555">
        <v>73.180000000000007</v>
      </c>
      <c r="E1599" s="555">
        <v>32.729999999999997</v>
      </c>
      <c r="F1599" s="555">
        <v>105.91</v>
      </c>
    </row>
    <row r="1600" spans="1:6" ht="45">
      <c r="A1600" s="338">
        <v>89486</v>
      </c>
      <c r="B1600" s="339" t="s">
        <v>367</v>
      </c>
      <c r="C1600" s="340" t="s">
        <v>1164</v>
      </c>
      <c r="D1600" s="555">
        <v>68.03</v>
      </c>
      <c r="E1600" s="555">
        <v>29.46</v>
      </c>
      <c r="F1600" s="555">
        <v>97.49</v>
      </c>
    </row>
    <row r="1601" spans="1:6" ht="45">
      <c r="A1601" s="338">
        <v>89487</v>
      </c>
      <c r="B1601" s="339" t="s">
        <v>368</v>
      </c>
      <c r="C1601" s="340" t="s">
        <v>1164</v>
      </c>
      <c r="D1601" s="555">
        <v>86.56</v>
      </c>
      <c r="E1601" s="555">
        <v>36.07</v>
      </c>
      <c r="F1601" s="555">
        <v>122.63</v>
      </c>
    </row>
    <row r="1602" spans="1:6" ht="45">
      <c r="A1602" s="338">
        <v>89488</v>
      </c>
      <c r="B1602" s="339" t="s">
        <v>369</v>
      </c>
      <c r="C1602" s="340" t="s">
        <v>1164</v>
      </c>
      <c r="D1602" s="555">
        <v>81.22</v>
      </c>
      <c r="E1602" s="555">
        <v>32.630000000000003</v>
      </c>
      <c r="F1602" s="555">
        <v>113.85</v>
      </c>
    </row>
    <row r="1603" spans="1:6">
      <c r="A1603" s="335"/>
      <c r="B1603" s="337" t="s">
        <v>1344</v>
      </c>
      <c r="C1603" s="335"/>
      <c r="D1603" s="335"/>
      <c r="E1603" s="335"/>
      <c r="F1603" s="335"/>
    </row>
    <row r="1604" spans="1:6" ht="45">
      <c r="A1604" s="338">
        <v>89313</v>
      </c>
      <c r="B1604" s="339" t="s">
        <v>540</v>
      </c>
      <c r="C1604" s="340" t="s">
        <v>1164</v>
      </c>
      <c r="D1604" s="555">
        <v>62.38</v>
      </c>
      <c r="E1604" s="555">
        <v>34.79</v>
      </c>
      <c r="F1604" s="555">
        <v>97.17</v>
      </c>
    </row>
    <row r="1605" spans="1:6" ht="45">
      <c r="A1605" s="338">
        <v>89296</v>
      </c>
      <c r="B1605" s="339" t="s">
        <v>291</v>
      </c>
      <c r="C1605" s="340" t="s">
        <v>1164</v>
      </c>
      <c r="D1605" s="555">
        <v>56.029999999999994</v>
      </c>
      <c r="E1605" s="555">
        <v>23.85</v>
      </c>
      <c r="F1605" s="555">
        <v>79.88</v>
      </c>
    </row>
    <row r="1606" spans="1:6" ht="45">
      <c r="A1606" s="338">
        <v>89297</v>
      </c>
      <c r="B1606" s="339" t="s">
        <v>292</v>
      </c>
      <c r="C1606" s="340" t="s">
        <v>1164</v>
      </c>
      <c r="D1606" s="555">
        <v>56.57</v>
      </c>
      <c r="E1606" s="555">
        <v>24.96</v>
      </c>
      <c r="F1606" s="555">
        <v>81.53</v>
      </c>
    </row>
    <row r="1607" spans="1:6" ht="45">
      <c r="A1607" s="338">
        <v>89308</v>
      </c>
      <c r="B1607" s="339" t="s">
        <v>303</v>
      </c>
      <c r="C1607" s="340" t="s">
        <v>1164</v>
      </c>
      <c r="D1607" s="555">
        <v>59.239999999999995</v>
      </c>
      <c r="E1607" s="555">
        <v>29.37</v>
      </c>
      <c r="F1607" s="555">
        <v>88.61</v>
      </c>
    </row>
    <row r="1608" spans="1:6" ht="45">
      <c r="A1608" s="338">
        <v>89309</v>
      </c>
      <c r="B1608" s="339" t="s">
        <v>164</v>
      </c>
      <c r="C1608" s="340" t="s">
        <v>1164</v>
      </c>
      <c r="D1608" s="555">
        <v>60.02</v>
      </c>
      <c r="E1608" s="555">
        <v>30.93</v>
      </c>
      <c r="F1608" s="555">
        <v>90.95</v>
      </c>
    </row>
    <row r="1609" spans="1:6" ht="45">
      <c r="A1609" s="338">
        <v>89292</v>
      </c>
      <c r="B1609" s="339" t="s">
        <v>287</v>
      </c>
      <c r="C1609" s="340" t="s">
        <v>1164</v>
      </c>
      <c r="D1609" s="555">
        <v>54.34</v>
      </c>
      <c r="E1609" s="555">
        <v>21.64</v>
      </c>
      <c r="F1609" s="555">
        <v>75.98</v>
      </c>
    </row>
    <row r="1610" spans="1:6" ht="45">
      <c r="A1610" s="338">
        <v>89293</v>
      </c>
      <c r="B1610" s="339" t="s">
        <v>288</v>
      </c>
      <c r="C1610" s="340" t="s">
        <v>1164</v>
      </c>
      <c r="D1610" s="555">
        <v>54.879999999999995</v>
      </c>
      <c r="E1610" s="555">
        <v>22.75</v>
      </c>
      <c r="F1610" s="555">
        <v>77.63</v>
      </c>
    </row>
    <row r="1611" spans="1:6" ht="45">
      <c r="A1611" s="338">
        <v>89310</v>
      </c>
      <c r="B1611" s="339" t="s">
        <v>165</v>
      </c>
      <c r="C1611" s="340" t="s">
        <v>1164</v>
      </c>
      <c r="D1611" s="555">
        <v>71.06</v>
      </c>
      <c r="E1611" s="555">
        <v>38.83</v>
      </c>
      <c r="F1611" s="555">
        <v>109.89</v>
      </c>
    </row>
    <row r="1612" spans="1:6" ht="45">
      <c r="A1612" s="338">
        <v>89311</v>
      </c>
      <c r="B1612" s="339" t="s">
        <v>166</v>
      </c>
      <c r="C1612" s="340" t="s">
        <v>1164</v>
      </c>
      <c r="D1612" s="555">
        <v>71.849999999999994</v>
      </c>
      <c r="E1612" s="555">
        <v>40.380000000000003</v>
      </c>
      <c r="F1612" s="555">
        <v>112.23</v>
      </c>
    </row>
    <row r="1613" spans="1:6" ht="45">
      <c r="A1613" s="338">
        <v>89294</v>
      </c>
      <c r="B1613" s="339" t="s">
        <v>289</v>
      </c>
      <c r="C1613" s="340" t="s">
        <v>1164</v>
      </c>
      <c r="D1613" s="555">
        <v>61.82</v>
      </c>
      <c r="E1613" s="555">
        <v>28.43</v>
      </c>
      <c r="F1613" s="555">
        <v>90.25</v>
      </c>
    </row>
    <row r="1614" spans="1:6" ht="45">
      <c r="A1614" s="338">
        <v>89295</v>
      </c>
      <c r="B1614" s="339" t="s">
        <v>290</v>
      </c>
      <c r="C1614" s="340" t="s">
        <v>1164</v>
      </c>
      <c r="D1614" s="555">
        <v>62.360000000000007</v>
      </c>
      <c r="E1614" s="555">
        <v>29.54</v>
      </c>
      <c r="F1614" s="555">
        <v>91.9</v>
      </c>
    </row>
    <row r="1615" spans="1:6" ht="45">
      <c r="A1615" s="338">
        <v>89306</v>
      </c>
      <c r="B1615" s="339" t="s">
        <v>301</v>
      </c>
      <c r="C1615" s="340" t="s">
        <v>1164</v>
      </c>
      <c r="D1615" s="555">
        <v>63.51</v>
      </c>
      <c r="E1615" s="555">
        <v>32.1</v>
      </c>
      <c r="F1615" s="555">
        <v>95.61</v>
      </c>
    </row>
    <row r="1616" spans="1:6" ht="45">
      <c r="A1616" s="338">
        <v>89307</v>
      </c>
      <c r="B1616" s="339" t="s">
        <v>302</v>
      </c>
      <c r="C1616" s="340" t="s">
        <v>1164</v>
      </c>
      <c r="D1616" s="555">
        <v>64.300000000000011</v>
      </c>
      <c r="E1616" s="555">
        <v>33.65</v>
      </c>
      <c r="F1616" s="555">
        <v>97.95</v>
      </c>
    </row>
    <row r="1617" spans="1:6" ht="45">
      <c r="A1617" s="338">
        <v>89290</v>
      </c>
      <c r="B1617" s="339" t="s">
        <v>162</v>
      </c>
      <c r="C1617" s="340" t="s">
        <v>1164</v>
      </c>
      <c r="D1617" s="555">
        <v>58.61</v>
      </c>
      <c r="E1617" s="555">
        <v>24.37</v>
      </c>
      <c r="F1617" s="555">
        <v>82.98</v>
      </c>
    </row>
    <row r="1618" spans="1:6" ht="45">
      <c r="A1618" s="338">
        <v>89291</v>
      </c>
      <c r="B1618" s="339" t="s">
        <v>163</v>
      </c>
      <c r="C1618" s="340" t="s">
        <v>1164</v>
      </c>
      <c r="D1618" s="555">
        <v>59.16</v>
      </c>
      <c r="E1618" s="555">
        <v>25.47</v>
      </c>
      <c r="F1618" s="555">
        <v>84.63</v>
      </c>
    </row>
    <row r="1619" spans="1:6" ht="45">
      <c r="A1619" s="338">
        <v>89304</v>
      </c>
      <c r="B1619" s="339" t="s">
        <v>299</v>
      </c>
      <c r="C1619" s="340" t="s">
        <v>1164</v>
      </c>
      <c r="D1619" s="555">
        <v>57.16</v>
      </c>
      <c r="E1619" s="555">
        <v>25.66</v>
      </c>
      <c r="F1619" s="555">
        <v>82.82</v>
      </c>
    </row>
    <row r="1620" spans="1:6" ht="45">
      <c r="A1620" s="338">
        <v>89305</v>
      </c>
      <c r="B1620" s="339" t="s">
        <v>300</v>
      </c>
      <c r="C1620" s="340" t="s">
        <v>1164</v>
      </c>
      <c r="D1620" s="555">
        <v>57.860000000000007</v>
      </c>
      <c r="E1620" s="555">
        <v>27.07</v>
      </c>
      <c r="F1620" s="555">
        <v>84.93</v>
      </c>
    </row>
    <row r="1621" spans="1:6" ht="45">
      <c r="A1621" s="338">
        <v>89288</v>
      </c>
      <c r="B1621" s="339" t="s">
        <v>160</v>
      </c>
      <c r="C1621" s="340" t="s">
        <v>1164</v>
      </c>
      <c r="D1621" s="555">
        <v>51.82</v>
      </c>
      <c r="E1621" s="555">
        <v>16.32</v>
      </c>
      <c r="F1621" s="555">
        <v>68.14</v>
      </c>
    </row>
    <row r="1622" spans="1:6" ht="45">
      <c r="A1622" s="338">
        <v>89289</v>
      </c>
      <c r="B1622" s="339" t="s">
        <v>161</v>
      </c>
      <c r="C1622" s="340" t="s">
        <v>1164</v>
      </c>
      <c r="D1622" s="555">
        <v>52.309999999999995</v>
      </c>
      <c r="E1622" s="555">
        <v>17.32</v>
      </c>
      <c r="F1622" s="555">
        <v>69.63</v>
      </c>
    </row>
    <row r="1623" spans="1:6" ht="45">
      <c r="A1623" s="338">
        <v>89300</v>
      </c>
      <c r="B1623" s="339" t="s">
        <v>295</v>
      </c>
      <c r="C1623" s="340" t="s">
        <v>1164</v>
      </c>
      <c r="D1623" s="555">
        <v>55.120000000000005</v>
      </c>
      <c r="E1623" s="555">
        <v>22.61</v>
      </c>
      <c r="F1623" s="555">
        <v>77.73</v>
      </c>
    </row>
    <row r="1624" spans="1:6" ht="45">
      <c r="A1624" s="338">
        <v>89301</v>
      </c>
      <c r="B1624" s="339" t="s">
        <v>296</v>
      </c>
      <c r="C1624" s="340" t="s">
        <v>1164</v>
      </c>
      <c r="D1624" s="555">
        <v>55.83</v>
      </c>
      <c r="E1624" s="555">
        <v>24.01</v>
      </c>
      <c r="F1624" s="555">
        <v>79.84</v>
      </c>
    </row>
    <row r="1625" spans="1:6" ht="45">
      <c r="A1625" s="338">
        <v>89284</v>
      </c>
      <c r="B1625" s="339" t="s">
        <v>157</v>
      </c>
      <c r="C1625" s="340" t="s">
        <v>1164</v>
      </c>
      <c r="D1625" s="555">
        <v>50.43</v>
      </c>
      <c r="E1625" s="555">
        <v>14.93</v>
      </c>
      <c r="F1625" s="555">
        <v>65.36</v>
      </c>
    </row>
    <row r="1626" spans="1:6" ht="45">
      <c r="A1626" s="338">
        <v>89285</v>
      </c>
      <c r="B1626" s="339" t="s">
        <v>158</v>
      </c>
      <c r="C1626" s="340" t="s">
        <v>1164</v>
      </c>
      <c r="D1626" s="555">
        <v>50.919999999999995</v>
      </c>
      <c r="E1626" s="555">
        <v>15.93</v>
      </c>
      <c r="F1626" s="555">
        <v>66.849999999999994</v>
      </c>
    </row>
    <row r="1627" spans="1:6" ht="45">
      <c r="A1627" s="338">
        <v>89302</v>
      </c>
      <c r="B1627" s="339" t="s">
        <v>297</v>
      </c>
      <c r="C1627" s="340" t="s">
        <v>1164</v>
      </c>
      <c r="D1627" s="555">
        <v>62.730000000000004</v>
      </c>
      <c r="E1627" s="555">
        <v>30.74</v>
      </c>
      <c r="F1627" s="555">
        <v>93.47</v>
      </c>
    </row>
    <row r="1628" spans="1:6" ht="45">
      <c r="A1628" s="338">
        <v>89303</v>
      </c>
      <c r="B1628" s="339" t="s">
        <v>298</v>
      </c>
      <c r="C1628" s="340" t="s">
        <v>1164</v>
      </c>
      <c r="D1628" s="555">
        <v>63.43</v>
      </c>
      <c r="E1628" s="555">
        <v>32.15</v>
      </c>
      <c r="F1628" s="555">
        <v>95.58</v>
      </c>
    </row>
    <row r="1629" spans="1:6" ht="45">
      <c r="A1629" s="338">
        <v>89286</v>
      </c>
      <c r="B1629" s="339" t="s">
        <v>159</v>
      </c>
      <c r="C1629" s="340" t="s">
        <v>1164</v>
      </c>
      <c r="D1629" s="555">
        <v>56.990000000000009</v>
      </c>
      <c r="E1629" s="555">
        <v>20.38</v>
      </c>
      <c r="F1629" s="555">
        <v>77.37</v>
      </c>
    </row>
    <row r="1630" spans="1:6" ht="45">
      <c r="A1630" s="338">
        <v>89287</v>
      </c>
      <c r="B1630" s="339" t="s">
        <v>1565</v>
      </c>
      <c r="C1630" s="340" t="s">
        <v>1164</v>
      </c>
      <c r="D1630" s="555">
        <v>57.480000000000004</v>
      </c>
      <c r="E1630" s="555">
        <v>21.38</v>
      </c>
      <c r="F1630" s="555">
        <v>78.86</v>
      </c>
    </row>
    <row r="1631" spans="1:6" ht="45">
      <c r="A1631" s="338">
        <v>89298</v>
      </c>
      <c r="B1631" s="339" t="s">
        <v>293</v>
      </c>
      <c r="C1631" s="340" t="s">
        <v>1164</v>
      </c>
      <c r="D1631" s="555">
        <v>59.370000000000005</v>
      </c>
      <c r="E1631" s="555">
        <v>25.33</v>
      </c>
      <c r="F1631" s="555">
        <v>84.7</v>
      </c>
    </row>
    <row r="1632" spans="1:6" ht="45">
      <c r="A1632" s="338">
        <v>89299</v>
      </c>
      <c r="B1632" s="339" t="s">
        <v>294</v>
      </c>
      <c r="C1632" s="340" t="s">
        <v>1164</v>
      </c>
      <c r="D1632" s="555">
        <v>60.070000000000007</v>
      </c>
      <c r="E1632" s="555">
        <v>26.74</v>
      </c>
      <c r="F1632" s="555">
        <v>86.81</v>
      </c>
    </row>
    <row r="1633" spans="1:6" ht="45">
      <c r="A1633" s="338">
        <v>89282</v>
      </c>
      <c r="B1633" s="339" t="s">
        <v>155</v>
      </c>
      <c r="C1633" s="340" t="s">
        <v>1164</v>
      </c>
      <c r="D1633" s="555">
        <v>54.680000000000007</v>
      </c>
      <c r="E1633" s="555">
        <v>17.66</v>
      </c>
      <c r="F1633" s="555">
        <v>72.34</v>
      </c>
    </row>
    <row r="1634" spans="1:6" ht="45">
      <c r="A1634" s="338">
        <v>89283</v>
      </c>
      <c r="B1634" s="339" t="s">
        <v>156</v>
      </c>
      <c r="C1634" s="340" t="s">
        <v>1164</v>
      </c>
      <c r="D1634" s="555">
        <v>55.17</v>
      </c>
      <c r="E1634" s="555">
        <v>18.66</v>
      </c>
      <c r="F1634" s="555">
        <v>73.83</v>
      </c>
    </row>
    <row r="1635" spans="1:6">
      <c r="A1635" s="335"/>
      <c r="B1635" s="337" t="s">
        <v>1046</v>
      </c>
      <c r="C1635" s="335"/>
      <c r="D1635" s="335"/>
      <c r="E1635" s="335"/>
      <c r="F1635" s="335"/>
    </row>
    <row r="1636" spans="1:6" ht="30">
      <c r="A1636" s="338">
        <v>101154</v>
      </c>
      <c r="B1636" s="339" t="s">
        <v>10095</v>
      </c>
      <c r="C1636" s="340" t="s">
        <v>1164</v>
      </c>
      <c r="D1636" s="555">
        <v>90.66</v>
      </c>
      <c r="E1636" s="555">
        <v>21.37</v>
      </c>
      <c r="F1636" s="555">
        <v>112.03</v>
      </c>
    </row>
    <row r="1637" spans="1:6" ht="30">
      <c r="A1637" s="338">
        <v>101155</v>
      </c>
      <c r="B1637" s="339" t="s">
        <v>10094</v>
      </c>
      <c r="C1637" s="340" t="s">
        <v>1164</v>
      </c>
      <c r="D1637" s="555">
        <v>129.77000000000001</v>
      </c>
      <c r="E1637" s="555">
        <v>28.28</v>
      </c>
      <c r="F1637" s="555">
        <v>158.05000000000001</v>
      </c>
    </row>
    <row r="1638" spans="1:6" ht="30">
      <c r="A1638" s="338">
        <v>101156</v>
      </c>
      <c r="B1638" s="339" t="s">
        <v>10093</v>
      </c>
      <c r="C1638" s="340" t="s">
        <v>1164</v>
      </c>
      <c r="D1638" s="555">
        <v>194.23000000000002</v>
      </c>
      <c r="E1638" s="555">
        <v>38.64</v>
      </c>
      <c r="F1638" s="555">
        <v>232.87</v>
      </c>
    </row>
    <row r="1639" spans="1:6">
      <c r="A1639" s="335"/>
      <c r="B1639" s="337" t="s">
        <v>326</v>
      </c>
      <c r="C1639" s="335"/>
      <c r="D1639" s="335"/>
      <c r="E1639" s="335"/>
      <c r="F1639" s="335"/>
    </row>
    <row r="1640" spans="1:6" ht="30">
      <c r="A1640" s="338">
        <v>101162</v>
      </c>
      <c r="B1640" s="339" t="s">
        <v>10106</v>
      </c>
      <c r="C1640" s="340" t="s">
        <v>1164</v>
      </c>
      <c r="D1640" s="555">
        <v>88.79</v>
      </c>
      <c r="E1640" s="555">
        <v>57.42</v>
      </c>
      <c r="F1640" s="555">
        <v>146.21</v>
      </c>
    </row>
    <row r="1641" spans="1:6">
      <c r="A1641" s="335"/>
      <c r="B1641" s="337" t="s">
        <v>1071</v>
      </c>
      <c r="C1641" s="335"/>
      <c r="D1641" s="335"/>
      <c r="E1641" s="335"/>
      <c r="F1641" s="335"/>
    </row>
    <row r="1642" spans="1:6" ht="30">
      <c r="A1642" s="338">
        <v>101161</v>
      </c>
      <c r="B1642" s="339" t="s">
        <v>10105</v>
      </c>
      <c r="C1642" s="340" t="s">
        <v>1164</v>
      </c>
      <c r="D1642" s="555">
        <v>119.27999999999999</v>
      </c>
      <c r="E1642" s="555">
        <v>52.64</v>
      </c>
      <c r="F1642" s="555">
        <v>171.92</v>
      </c>
    </row>
    <row r="1643" spans="1:6">
      <c r="A1643" s="335"/>
      <c r="B1643" s="337" t="s">
        <v>1064</v>
      </c>
      <c r="C1643" s="335"/>
      <c r="D1643" s="335"/>
      <c r="E1643" s="335"/>
      <c r="F1643" s="335"/>
    </row>
    <row r="1644" spans="1:6" ht="30">
      <c r="A1644" s="338">
        <v>101163</v>
      </c>
      <c r="B1644" s="339" t="s">
        <v>10104</v>
      </c>
      <c r="C1644" s="340" t="s">
        <v>1164</v>
      </c>
      <c r="D1644" s="555">
        <v>478.84000000000003</v>
      </c>
      <c r="E1644" s="555">
        <v>107.27</v>
      </c>
      <c r="F1644" s="555">
        <v>586.11</v>
      </c>
    </row>
    <row r="1645" spans="1:6" ht="30">
      <c r="A1645" s="338">
        <v>101164</v>
      </c>
      <c r="B1645" s="339" t="s">
        <v>10103</v>
      </c>
      <c r="C1645" s="340" t="s">
        <v>1164</v>
      </c>
      <c r="D1645" s="555">
        <v>486.34999999999997</v>
      </c>
      <c r="E1645" s="555">
        <v>107.7</v>
      </c>
      <c r="F1645" s="555">
        <v>594.04999999999995</v>
      </c>
    </row>
    <row r="1646" spans="1:6">
      <c r="A1646" s="335"/>
      <c r="B1646" s="337" t="s">
        <v>12383</v>
      </c>
      <c r="C1646" s="335"/>
      <c r="D1646" s="335"/>
      <c r="E1646" s="335"/>
      <c r="F1646" s="335"/>
    </row>
    <row r="1647" spans="1:6">
      <c r="A1647" s="335"/>
      <c r="B1647" s="337" t="s">
        <v>1072</v>
      </c>
      <c r="C1647" s="335"/>
      <c r="D1647" s="335"/>
      <c r="E1647" s="335"/>
      <c r="F1647" s="335"/>
    </row>
    <row r="1648" spans="1:6" ht="30">
      <c r="A1648" s="338">
        <v>93200</v>
      </c>
      <c r="B1648" s="339" t="s">
        <v>1566</v>
      </c>
      <c r="C1648" s="340" t="s">
        <v>1163</v>
      </c>
      <c r="D1648" s="555">
        <v>1.4400000000000002</v>
      </c>
      <c r="E1648" s="555">
        <v>1.1599999999999999</v>
      </c>
      <c r="F1648" s="555">
        <v>2.6</v>
      </c>
    </row>
    <row r="1649" spans="1:6" ht="30">
      <c r="A1649" s="338">
        <v>93201</v>
      </c>
      <c r="B1649" s="339" t="s">
        <v>1567</v>
      </c>
      <c r="C1649" s="340" t="s">
        <v>1163</v>
      </c>
      <c r="D1649" s="555">
        <v>2.25</v>
      </c>
      <c r="E1649" s="555">
        <v>3.49</v>
      </c>
      <c r="F1649" s="555">
        <v>5.74</v>
      </c>
    </row>
    <row r="1650" spans="1:6">
      <c r="A1650" s="338">
        <v>93202</v>
      </c>
      <c r="B1650" s="339" t="s">
        <v>1568</v>
      </c>
      <c r="C1650" s="340" t="s">
        <v>1163</v>
      </c>
      <c r="D1650" s="555">
        <v>13.450000000000001</v>
      </c>
      <c r="E1650" s="555">
        <v>11.69</v>
      </c>
      <c r="F1650" s="555">
        <v>25.14</v>
      </c>
    </row>
    <row r="1651" spans="1:6" ht="30">
      <c r="A1651" s="338">
        <v>93203</v>
      </c>
      <c r="B1651" s="339" t="s">
        <v>3774</v>
      </c>
      <c r="C1651" s="340" t="s">
        <v>1163</v>
      </c>
      <c r="D1651" s="555">
        <v>11.459999999999999</v>
      </c>
      <c r="E1651" s="555">
        <v>1.64</v>
      </c>
      <c r="F1651" s="555">
        <v>13.1</v>
      </c>
    </row>
    <row r="1652" spans="1:6">
      <c r="A1652" s="335"/>
      <c r="B1652" s="337" t="s">
        <v>637</v>
      </c>
      <c r="C1652" s="335"/>
      <c r="D1652" s="335"/>
      <c r="E1652" s="335"/>
      <c r="F1652" s="335"/>
    </row>
    <row r="1653" spans="1:6" ht="30">
      <c r="A1653" s="338">
        <v>101166</v>
      </c>
      <c r="B1653" s="339" t="s">
        <v>11125</v>
      </c>
      <c r="C1653" s="340" t="s">
        <v>1159</v>
      </c>
      <c r="D1653" s="555">
        <v>398.07999999999993</v>
      </c>
      <c r="E1653" s="555">
        <v>219.96</v>
      </c>
      <c r="F1653" s="555">
        <v>618.04</v>
      </c>
    </row>
    <row r="1654" spans="1:6" ht="30">
      <c r="A1654" s="338">
        <v>101165</v>
      </c>
      <c r="B1654" s="339" t="s">
        <v>11126</v>
      </c>
      <c r="C1654" s="340" t="s">
        <v>1159</v>
      </c>
      <c r="D1654" s="555">
        <v>485.56</v>
      </c>
      <c r="E1654" s="555">
        <v>268.70999999999998</v>
      </c>
      <c r="F1654" s="555">
        <v>754.27</v>
      </c>
    </row>
    <row r="1655" spans="1:6">
      <c r="A1655" s="335"/>
      <c r="B1655" s="336" t="s">
        <v>327</v>
      </c>
      <c r="C1655" s="335"/>
      <c r="D1655" s="335"/>
      <c r="E1655" s="335"/>
      <c r="F1655" s="335"/>
    </row>
    <row r="1656" spans="1:6">
      <c r="A1656" s="335"/>
      <c r="B1656" s="337" t="s">
        <v>328</v>
      </c>
      <c r="C1656" s="335"/>
      <c r="D1656" s="335"/>
      <c r="E1656" s="335"/>
      <c r="F1656" s="335"/>
    </row>
    <row r="1657" spans="1:6" ht="30">
      <c r="A1657" s="338">
        <v>97637</v>
      </c>
      <c r="B1657" s="339" t="s">
        <v>4494</v>
      </c>
      <c r="C1657" s="340" t="s">
        <v>1164</v>
      </c>
      <c r="D1657" s="555">
        <v>0.72</v>
      </c>
      <c r="E1657" s="555">
        <v>1.8</v>
      </c>
      <c r="F1657" s="555">
        <v>2.52</v>
      </c>
    </row>
    <row r="1658" spans="1:6" ht="30">
      <c r="A1658" s="338">
        <v>97638</v>
      </c>
      <c r="B1658" s="339" t="s">
        <v>4495</v>
      </c>
      <c r="C1658" s="340" t="s">
        <v>1164</v>
      </c>
      <c r="D1658" s="555">
        <v>2.1399999999999997</v>
      </c>
      <c r="E1658" s="555">
        <v>5.2</v>
      </c>
      <c r="F1658" s="555">
        <v>7.34</v>
      </c>
    </row>
    <row r="1659" spans="1:6" ht="30">
      <c r="A1659" s="338">
        <v>97639</v>
      </c>
      <c r="B1659" s="339" t="s">
        <v>4496</v>
      </c>
      <c r="C1659" s="340" t="s">
        <v>1164</v>
      </c>
      <c r="D1659" s="555">
        <v>5.490000000000002</v>
      </c>
      <c r="E1659" s="555">
        <v>12.77</v>
      </c>
      <c r="F1659" s="555">
        <v>18.260000000000002</v>
      </c>
    </row>
    <row r="1660" spans="1:6">
      <c r="A1660" s="335"/>
      <c r="B1660" s="337" t="s">
        <v>329</v>
      </c>
      <c r="C1660" s="335"/>
      <c r="D1660" s="335"/>
      <c r="E1660" s="335"/>
      <c r="F1660" s="335"/>
    </row>
    <row r="1661" spans="1:6">
      <c r="A1661" s="338">
        <v>102235</v>
      </c>
      <c r="B1661" s="339" t="s">
        <v>10102</v>
      </c>
      <c r="C1661" s="340" t="s">
        <v>1164</v>
      </c>
      <c r="D1661" s="555">
        <v>363.38</v>
      </c>
      <c r="E1661" s="555">
        <v>48.3</v>
      </c>
      <c r="F1661" s="555">
        <v>411.68</v>
      </c>
    </row>
    <row r="1662" spans="1:6" ht="30">
      <c r="A1662" s="338">
        <v>102253</v>
      </c>
      <c r="B1662" s="339" t="s">
        <v>10101</v>
      </c>
      <c r="C1662" s="340" t="s">
        <v>1164</v>
      </c>
      <c r="D1662" s="555">
        <v>729.96</v>
      </c>
      <c r="E1662" s="555">
        <v>65.569999999999993</v>
      </c>
      <c r="F1662" s="555">
        <v>795.53</v>
      </c>
    </row>
    <row r="1663" spans="1:6" ht="30">
      <c r="A1663" s="338">
        <v>102254</v>
      </c>
      <c r="B1663" s="339" t="s">
        <v>10100</v>
      </c>
      <c r="C1663" s="340" t="s">
        <v>1164</v>
      </c>
      <c r="D1663" s="555">
        <v>533.04</v>
      </c>
      <c r="E1663" s="555">
        <v>65.569999999999993</v>
      </c>
      <c r="F1663" s="555">
        <v>598.61</v>
      </c>
    </row>
    <row r="1664" spans="1:6" ht="30">
      <c r="A1664" s="338">
        <v>102257</v>
      </c>
      <c r="B1664" s="339" t="s">
        <v>10097</v>
      </c>
      <c r="C1664" s="340" t="s">
        <v>1164</v>
      </c>
      <c r="D1664" s="555">
        <v>201.33999999999997</v>
      </c>
      <c r="E1664" s="555">
        <v>59.06</v>
      </c>
      <c r="F1664" s="555">
        <v>260.39999999999998</v>
      </c>
    </row>
    <row r="1665" spans="1:6" ht="30">
      <c r="A1665" s="338">
        <v>102255</v>
      </c>
      <c r="B1665" s="339" t="s">
        <v>10099</v>
      </c>
      <c r="C1665" s="340" t="s">
        <v>1164</v>
      </c>
      <c r="D1665" s="555">
        <v>697.11999999999989</v>
      </c>
      <c r="E1665" s="555">
        <v>126.69</v>
      </c>
      <c r="F1665" s="555">
        <v>823.81</v>
      </c>
    </row>
    <row r="1666" spans="1:6" ht="30">
      <c r="A1666" s="338">
        <v>102256</v>
      </c>
      <c r="B1666" s="339" t="s">
        <v>10098</v>
      </c>
      <c r="C1666" s="340" t="s">
        <v>1164</v>
      </c>
      <c r="D1666" s="555">
        <v>627.43999999999994</v>
      </c>
      <c r="E1666" s="555">
        <v>144.85</v>
      </c>
      <c r="F1666" s="555">
        <v>772.29</v>
      </c>
    </row>
    <row r="1667" spans="1:6" ht="30">
      <c r="A1667" s="338">
        <v>102258</v>
      </c>
      <c r="B1667" s="339" t="s">
        <v>10096</v>
      </c>
      <c r="C1667" s="340" t="s">
        <v>1164</v>
      </c>
      <c r="D1667" s="555">
        <v>191.77000000000004</v>
      </c>
      <c r="E1667" s="555">
        <v>115.14</v>
      </c>
      <c r="F1667" s="555">
        <v>306.91000000000003</v>
      </c>
    </row>
    <row r="1668" spans="1:6">
      <c r="A1668" s="335"/>
      <c r="B1668" s="337" t="s">
        <v>330</v>
      </c>
      <c r="C1668" s="335"/>
      <c r="D1668" s="335"/>
      <c r="E1668" s="335"/>
      <c r="F1668" s="335"/>
    </row>
    <row r="1669" spans="1:6">
      <c r="A1669" s="335"/>
      <c r="B1669" s="337" t="s">
        <v>12384</v>
      </c>
      <c r="C1669" s="335"/>
      <c r="D1669" s="335"/>
      <c r="E1669" s="335"/>
      <c r="F1669" s="335"/>
    </row>
    <row r="1670" spans="1:6" ht="30">
      <c r="A1670" s="338">
        <v>96358</v>
      </c>
      <c r="B1670" s="339" t="s">
        <v>4373</v>
      </c>
      <c r="C1670" s="340" t="s">
        <v>1164</v>
      </c>
      <c r="D1670" s="555">
        <v>78.650000000000006</v>
      </c>
      <c r="E1670" s="555">
        <v>11.35</v>
      </c>
      <c r="F1670" s="555">
        <v>90</v>
      </c>
    </row>
    <row r="1671" spans="1:6" ht="30">
      <c r="A1671" s="338">
        <v>96359</v>
      </c>
      <c r="B1671" s="339" t="s">
        <v>4374</v>
      </c>
      <c r="C1671" s="340" t="s">
        <v>1164</v>
      </c>
      <c r="D1671" s="555">
        <v>89.88</v>
      </c>
      <c r="E1671" s="555">
        <v>13.09</v>
      </c>
      <c r="F1671" s="555">
        <v>102.97</v>
      </c>
    </row>
    <row r="1672" spans="1:6" ht="30">
      <c r="A1672" s="338">
        <v>96360</v>
      </c>
      <c r="B1672" s="339" t="s">
        <v>4375</v>
      </c>
      <c r="C1672" s="340" t="s">
        <v>1164</v>
      </c>
      <c r="D1672" s="555">
        <v>109.00999999999999</v>
      </c>
      <c r="E1672" s="555">
        <v>14.37</v>
      </c>
      <c r="F1672" s="555">
        <v>123.38</v>
      </c>
    </row>
    <row r="1673" spans="1:6" ht="30">
      <c r="A1673" s="338">
        <v>96361</v>
      </c>
      <c r="B1673" s="339" t="s">
        <v>4376</v>
      </c>
      <c r="C1673" s="340" t="s">
        <v>1164</v>
      </c>
      <c r="D1673" s="555">
        <v>131.31</v>
      </c>
      <c r="E1673" s="555">
        <v>17.41</v>
      </c>
      <c r="F1673" s="555">
        <v>148.72</v>
      </c>
    </row>
    <row r="1674" spans="1:6" ht="45">
      <c r="A1674" s="338">
        <v>96362</v>
      </c>
      <c r="B1674" s="339" t="s">
        <v>4377</v>
      </c>
      <c r="C1674" s="340" t="s">
        <v>1164</v>
      </c>
      <c r="D1674" s="555">
        <v>101.34</v>
      </c>
      <c r="E1674" s="555">
        <v>13.35</v>
      </c>
      <c r="F1674" s="555">
        <v>114.69</v>
      </c>
    </row>
    <row r="1675" spans="1:6" ht="45">
      <c r="A1675" s="338">
        <v>96363</v>
      </c>
      <c r="B1675" s="339" t="s">
        <v>4378</v>
      </c>
      <c r="C1675" s="340" t="s">
        <v>1164</v>
      </c>
      <c r="D1675" s="555">
        <v>112.71</v>
      </c>
      <c r="E1675" s="555">
        <v>15.36</v>
      </c>
      <c r="F1675" s="555">
        <v>128.07</v>
      </c>
    </row>
    <row r="1676" spans="1:6" ht="45">
      <c r="A1676" s="338">
        <v>96364</v>
      </c>
      <c r="B1676" s="339" t="s">
        <v>4379</v>
      </c>
      <c r="C1676" s="340" t="s">
        <v>1164</v>
      </c>
      <c r="D1676" s="555">
        <v>131.69</v>
      </c>
      <c r="E1676" s="555">
        <v>16.38</v>
      </c>
      <c r="F1676" s="555">
        <v>148.07</v>
      </c>
    </row>
    <row r="1677" spans="1:6" ht="45">
      <c r="A1677" s="338">
        <v>96365</v>
      </c>
      <c r="B1677" s="339" t="s">
        <v>4380</v>
      </c>
      <c r="C1677" s="340" t="s">
        <v>1164</v>
      </c>
      <c r="D1677" s="555">
        <v>154.10000000000002</v>
      </c>
      <c r="E1677" s="555">
        <v>19.7</v>
      </c>
      <c r="F1677" s="555">
        <v>173.8</v>
      </c>
    </row>
    <row r="1678" spans="1:6" ht="30">
      <c r="A1678" s="338">
        <v>96366</v>
      </c>
      <c r="B1678" s="339" t="s">
        <v>4381</v>
      </c>
      <c r="C1678" s="340" t="s">
        <v>1164</v>
      </c>
      <c r="D1678" s="555">
        <v>124.03999999999999</v>
      </c>
      <c r="E1678" s="555">
        <v>15.35</v>
      </c>
      <c r="F1678" s="555">
        <v>139.38999999999999</v>
      </c>
    </row>
    <row r="1679" spans="1:6" ht="30">
      <c r="A1679" s="338">
        <v>96367</v>
      </c>
      <c r="B1679" s="339" t="s">
        <v>4382</v>
      </c>
      <c r="C1679" s="340" t="s">
        <v>1164</v>
      </c>
      <c r="D1679" s="555">
        <v>135.47</v>
      </c>
      <c r="E1679" s="555">
        <v>17.649999999999999</v>
      </c>
      <c r="F1679" s="555">
        <v>153.12</v>
      </c>
    </row>
    <row r="1680" spans="1:6" ht="30">
      <c r="A1680" s="338">
        <v>96368</v>
      </c>
      <c r="B1680" s="339" t="s">
        <v>4383</v>
      </c>
      <c r="C1680" s="340" t="s">
        <v>1164</v>
      </c>
      <c r="D1680" s="555">
        <v>154.4</v>
      </c>
      <c r="E1680" s="555">
        <v>18.37</v>
      </c>
      <c r="F1680" s="555">
        <v>172.77</v>
      </c>
    </row>
    <row r="1681" spans="1:6" ht="30">
      <c r="A1681" s="338">
        <v>96369</v>
      </c>
      <c r="B1681" s="339" t="s">
        <v>4384</v>
      </c>
      <c r="C1681" s="340" t="s">
        <v>1164</v>
      </c>
      <c r="D1681" s="555">
        <v>176.9</v>
      </c>
      <c r="E1681" s="555">
        <v>21.97</v>
      </c>
      <c r="F1681" s="555">
        <v>198.87</v>
      </c>
    </row>
    <row r="1682" spans="1:6" ht="30">
      <c r="A1682" s="338">
        <v>96370</v>
      </c>
      <c r="B1682" s="339" t="s">
        <v>4385</v>
      </c>
      <c r="C1682" s="340" t="s">
        <v>1164</v>
      </c>
      <c r="D1682" s="555">
        <v>54.74</v>
      </c>
      <c r="E1682" s="555">
        <v>7.55</v>
      </c>
      <c r="F1682" s="555">
        <v>62.29</v>
      </c>
    </row>
    <row r="1683" spans="1:6" ht="30">
      <c r="A1683" s="338">
        <v>96371</v>
      </c>
      <c r="B1683" s="339" t="s">
        <v>4386</v>
      </c>
      <c r="C1683" s="340" t="s">
        <v>1164</v>
      </c>
      <c r="D1683" s="555">
        <v>65.91</v>
      </c>
      <c r="E1683" s="555">
        <v>9.14</v>
      </c>
      <c r="F1683" s="555">
        <v>75.05</v>
      </c>
    </row>
    <row r="1684" spans="1:6">
      <c r="A1684" s="338">
        <v>96373</v>
      </c>
      <c r="B1684" s="339" t="s">
        <v>4387</v>
      </c>
      <c r="C1684" s="340" t="s">
        <v>1163</v>
      </c>
      <c r="D1684" s="555">
        <v>11.45</v>
      </c>
      <c r="E1684" s="555">
        <v>1.3</v>
      </c>
      <c r="F1684" s="555">
        <v>12.75</v>
      </c>
    </row>
    <row r="1685" spans="1:6">
      <c r="A1685" s="338">
        <v>96374</v>
      </c>
      <c r="B1685" s="339" t="s">
        <v>4388</v>
      </c>
      <c r="C1685" s="340" t="s">
        <v>1163</v>
      </c>
      <c r="D1685" s="555">
        <v>35.76</v>
      </c>
      <c r="E1685" s="555">
        <v>1.75</v>
      </c>
      <c r="F1685" s="555">
        <v>37.51</v>
      </c>
    </row>
    <row r="1686" spans="1:6">
      <c r="A1686" s="335"/>
      <c r="B1686" s="336" t="s">
        <v>12385</v>
      </c>
      <c r="C1686" s="335"/>
      <c r="D1686" s="335"/>
      <c r="E1686" s="335"/>
      <c r="F1686" s="335"/>
    </row>
    <row r="1687" spans="1:6">
      <c r="A1687" s="335"/>
      <c r="B1687" s="337" t="s">
        <v>12386</v>
      </c>
      <c r="C1687" s="335"/>
      <c r="D1687" s="335"/>
      <c r="E1687" s="335"/>
      <c r="F1687" s="335"/>
    </row>
    <row r="1688" spans="1:6" ht="30">
      <c r="A1688" s="338">
        <v>100330</v>
      </c>
      <c r="B1688" s="339" t="s">
        <v>11836</v>
      </c>
      <c r="C1688" s="340" t="s">
        <v>1164</v>
      </c>
      <c r="D1688" s="555">
        <v>10.08</v>
      </c>
      <c r="E1688" s="555">
        <v>7.24</v>
      </c>
      <c r="F1688" s="555">
        <v>17.32</v>
      </c>
    </row>
    <row r="1689" spans="1:6" ht="30">
      <c r="A1689" s="338">
        <v>100331</v>
      </c>
      <c r="B1689" s="339" t="s">
        <v>11835</v>
      </c>
      <c r="C1689" s="340" t="s">
        <v>1164</v>
      </c>
      <c r="D1689" s="555">
        <v>11.66</v>
      </c>
      <c r="E1689" s="555">
        <v>10.98</v>
      </c>
      <c r="F1689" s="555">
        <v>22.64</v>
      </c>
    </row>
    <row r="1690" spans="1:6" ht="30">
      <c r="A1690" s="338">
        <v>100328</v>
      </c>
      <c r="B1690" s="339" t="s">
        <v>11838</v>
      </c>
      <c r="C1690" s="340" t="s">
        <v>1164</v>
      </c>
      <c r="D1690" s="555">
        <v>7.3599999999999994</v>
      </c>
      <c r="E1690" s="555">
        <v>5.4</v>
      </c>
      <c r="F1690" s="555">
        <v>12.76</v>
      </c>
    </row>
    <row r="1691" spans="1:6" ht="30">
      <c r="A1691" s="338">
        <v>100329</v>
      </c>
      <c r="B1691" s="339" t="s">
        <v>11837</v>
      </c>
      <c r="C1691" s="340" t="s">
        <v>1164</v>
      </c>
      <c r="D1691" s="555">
        <v>8.2999999999999989</v>
      </c>
      <c r="E1691" s="555">
        <v>7.57</v>
      </c>
      <c r="F1691" s="555">
        <v>15.87</v>
      </c>
    </row>
    <row r="1692" spans="1:6" ht="30">
      <c r="A1692" s="338">
        <v>100393</v>
      </c>
      <c r="B1692" s="339" t="s">
        <v>11870</v>
      </c>
      <c r="C1692" s="340" t="s">
        <v>1164</v>
      </c>
      <c r="D1692" s="555">
        <v>12.51</v>
      </c>
      <c r="E1692" s="555">
        <v>8.69</v>
      </c>
      <c r="F1692" s="555">
        <v>21.2</v>
      </c>
    </row>
    <row r="1693" spans="1:6" ht="30">
      <c r="A1693" s="338">
        <v>100389</v>
      </c>
      <c r="B1693" s="339" t="s">
        <v>11874</v>
      </c>
      <c r="C1693" s="340" t="s">
        <v>1164</v>
      </c>
      <c r="D1693" s="555">
        <v>10.770000000000001</v>
      </c>
      <c r="E1693" s="555">
        <v>7.67</v>
      </c>
      <c r="F1693" s="555">
        <v>18.440000000000001</v>
      </c>
    </row>
    <row r="1694" spans="1:6" ht="30">
      <c r="A1694" s="338">
        <v>100395</v>
      </c>
      <c r="B1694" s="339" t="s">
        <v>11868</v>
      </c>
      <c r="C1694" s="340" t="s">
        <v>1164</v>
      </c>
      <c r="D1694" s="555">
        <v>13.54</v>
      </c>
      <c r="E1694" s="555">
        <v>11.25</v>
      </c>
      <c r="F1694" s="555">
        <v>24.79</v>
      </c>
    </row>
    <row r="1695" spans="1:6" ht="30">
      <c r="A1695" s="338">
        <v>100391</v>
      </c>
      <c r="B1695" s="339" t="s">
        <v>11872</v>
      </c>
      <c r="C1695" s="340" t="s">
        <v>1164</v>
      </c>
      <c r="D1695" s="555">
        <v>11.450000000000001</v>
      </c>
      <c r="E1695" s="555">
        <v>9.35</v>
      </c>
      <c r="F1695" s="555">
        <v>20.8</v>
      </c>
    </row>
    <row r="1696" spans="1:6" ht="30">
      <c r="A1696" s="338">
        <v>100392</v>
      </c>
      <c r="B1696" s="339" t="s">
        <v>11871</v>
      </c>
      <c r="C1696" s="340" t="s">
        <v>1164</v>
      </c>
      <c r="D1696" s="555">
        <v>11.45</v>
      </c>
      <c r="E1696" s="555">
        <v>5.54</v>
      </c>
      <c r="F1696" s="555">
        <v>16.989999999999998</v>
      </c>
    </row>
    <row r="1697" spans="1:6" ht="30">
      <c r="A1697" s="338">
        <v>100388</v>
      </c>
      <c r="B1697" s="339" t="s">
        <v>11875</v>
      </c>
      <c r="C1697" s="340" t="s">
        <v>1164</v>
      </c>
      <c r="D1697" s="555">
        <v>14.439999999999998</v>
      </c>
      <c r="E1697" s="555">
        <v>7.12</v>
      </c>
      <c r="F1697" s="555">
        <v>21.56</v>
      </c>
    </row>
    <row r="1698" spans="1:6" ht="30">
      <c r="A1698" s="338">
        <v>100394</v>
      </c>
      <c r="B1698" s="339" t="s">
        <v>11869</v>
      </c>
      <c r="C1698" s="340" t="s">
        <v>1164</v>
      </c>
      <c r="D1698" s="555">
        <v>12.220000000000002</v>
      </c>
      <c r="E1698" s="555">
        <v>7.56</v>
      </c>
      <c r="F1698" s="555">
        <v>19.78</v>
      </c>
    </row>
    <row r="1699" spans="1:6" ht="30">
      <c r="A1699" s="338">
        <v>100390</v>
      </c>
      <c r="B1699" s="339" t="s">
        <v>11873</v>
      </c>
      <c r="C1699" s="340" t="s">
        <v>1164</v>
      </c>
      <c r="D1699" s="555">
        <v>15.44</v>
      </c>
      <c r="E1699" s="555">
        <v>9.69</v>
      </c>
      <c r="F1699" s="555">
        <v>25.13</v>
      </c>
    </row>
    <row r="1700" spans="1:6" ht="30">
      <c r="A1700" s="338">
        <v>97647</v>
      </c>
      <c r="B1700" s="339" t="s">
        <v>4503</v>
      </c>
      <c r="C1700" s="340" t="s">
        <v>1164</v>
      </c>
      <c r="D1700" s="555">
        <v>0.91999999999999993</v>
      </c>
      <c r="E1700" s="555">
        <v>2.17</v>
      </c>
      <c r="F1700" s="555">
        <v>3.09</v>
      </c>
    </row>
    <row r="1701" spans="1:6" ht="30">
      <c r="A1701" s="338">
        <v>97648</v>
      </c>
      <c r="B1701" s="339" t="s">
        <v>4504</v>
      </c>
      <c r="C1701" s="340" t="s">
        <v>1164</v>
      </c>
      <c r="D1701" s="555">
        <v>0.51</v>
      </c>
      <c r="E1701" s="555">
        <v>1.26</v>
      </c>
      <c r="F1701" s="555">
        <v>1.77</v>
      </c>
    </row>
    <row r="1702" spans="1:6" ht="30">
      <c r="A1702" s="338">
        <v>97649</v>
      </c>
      <c r="B1702" s="339" t="s">
        <v>4505</v>
      </c>
      <c r="C1702" s="340" t="s">
        <v>1164</v>
      </c>
      <c r="D1702" s="555">
        <v>1.46</v>
      </c>
      <c r="E1702" s="555">
        <v>2.4900000000000002</v>
      </c>
      <c r="F1702" s="555">
        <v>3.95</v>
      </c>
    </row>
    <row r="1703" spans="1:6" ht="30">
      <c r="A1703" s="338">
        <v>97650</v>
      </c>
      <c r="B1703" s="339" t="s">
        <v>4506</v>
      </c>
      <c r="C1703" s="340" t="s">
        <v>1164</v>
      </c>
      <c r="D1703" s="555">
        <v>2</v>
      </c>
      <c r="E1703" s="555">
        <v>4.63</v>
      </c>
      <c r="F1703" s="555">
        <v>6.63</v>
      </c>
    </row>
    <row r="1704" spans="1:6" ht="30">
      <c r="A1704" s="338">
        <v>97655</v>
      </c>
      <c r="B1704" s="339" t="s">
        <v>4511</v>
      </c>
      <c r="C1704" s="340" t="s">
        <v>1164</v>
      </c>
      <c r="D1704" s="555">
        <v>9.51</v>
      </c>
      <c r="E1704" s="555">
        <v>10.37</v>
      </c>
      <c r="F1704" s="555">
        <v>19.88</v>
      </c>
    </row>
    <row r="1705" spans="1:6" ht="30">
      <c r="A1705" s="338">
        <v>97651</v>
      </c>
      <c r="B1705" s="339" t="s">
        <v>4507</v>
      </c>
      <c r="C1705" s="340" t="s">
        <v>1161</v>
      </c>
      <c r="D1705" s="555">
        <v>22.649999999999991</v>
      </c>
      <c r="E1705" s="555">
        <v>50.81</v>
      </c>
      <c r="F1705" s="555">
        <v>73.459999999999994</v>
      </c>
    </row>
    <row r="1706" spans="1:6" ht="30">
      <c r="A1706" s="338">
        <v>97652</v>
      </c>
      <c r="B1706" s="339" t="s">
        <v>4508</v>
      </c>
      <c r="C1706" s="340" t="s">
        <v>1161</v>
      </c>
      <c r="D1706" s="555">
        <v>51.41</v>
      </c>
      <c r="E1706" s="555">
        <v>115.15</v>
      </c>
      <c r="F1706" s="555">
        <v>166.56</v>
      </c>
    </row>
    <row r="1707" spans="1:6" ht="30">
      <c r="A1707" s="338">
        <v>97653</v>
      </c>
      <c r="B1707" s="339" t="s">
        <v>4509</v>
      </c>
      <c r="C1707" s="340" t="s">
        <v>1161</v>
      </c>
      <c r="D1707" s="555">
        <v>85.52</v>
      </c>
      <c r="E1707" s="555">
        <v>38.53</v>
      </c>
      <c r="F1707" s="555">
        <v>124.05</v>
      </c>
    </row>
    <row r="1708" spans="1:6" ht="30">
      <c r="A1708" s="338">
        <v>97654</v>
      </c>
      <c r="B1708" s="339" t="s">
        <v>4510</v>
      </c>
      <c r="C1708" s="340" t="s">
        <v>1161</v>
      </c>
      <c r="D1708" s="555">
        <v>93.36999999999999</v>
      </c>
      <c r="E1708" s="555">
        <v>56.17</v>
      </c>
      <c r="F1708" s="555">
        <v>149.54</v>
      </c>
    </row>
    <row r="1709" spans="1:6" ht="30">
      <c r="A1709" s="338">
        <v>97656</v>
      </c>
      <c r="B1709" s="339" t="s">
        <v>4512</v>
      </c>
      <c r="C1709" s="340" t="s">
        <v>1161</v>
      </c>
      <c r="D1709" s="555">
        <v>87.83</v>
      </c>
      <c r="E1709" s="555">
        <v>109.83</v>
      </c>
      <c r="F1709" s="555">
        <v>197.66</v>
      </c>
    </row>
    <row r="1710" spans="1:6" ht="30">
      <c r="A1710" s="338">
        <v>97657</v>
      </c>
      <c r="B1710" s="339" t="s">
        <v>4513</v>
      </c>
      <c r="C1710" s="340" t="s">
        <v>1161</v>
      </c>
      <c r="D1710" s="555">
        <v>174.16000000000003</v>
      </c>
      <c r="E1710" s="555">
        <v>217.63</v>
      </c>
      <c r="F1710" s="555">
        <v>391.79</v>
      </c>
    </row>
    <row r="1711" spans="1:6" ht="30">
      <c r="A1711" s="338">
        <v>97658</v>
      </c>
      <c r="B1711" s="339" t="s">
        <v>4514</v>
      </c>
      <c r="C1711" s="340" t="s">
        <v>1161</v>
      </c>
      <c r="D1711" s="555">
        <v>107.05</v>
      </c>
      <c r="E1711" s="555">
        <v>65.02</v>
      </c>
      <c r="F1711" s="555">
        <v>172.07</v>
      </c>
    </row>
    <row r="1712" spans="1:6" ht="30">
      <c r="A1712" s="338">
        <v>97659</v>
      </c>
      <c r="B1712" s="339" t="s">
        <v>4515</v>
      </c>
      <c r="C1712" s="340" t="s">
        <v>1161</v>
      </c>
      <c r="D1712" s="555">
        <v>129.57</v>
      </c>
      <c r="E1712" s="555">
        <v>97.77</v>
      </c>
      <c r="F1712" s="555">
        <v>227.34</v>
      </c>
    </row>
    <row r="1713" spans="1:6" ht="30">
      <c r="A1713" s="338">
        <v>94226</v>
      </c>
      <c r="B1713" s="339" t="s">
        <v>11860</v>
      </c>
      <c r="C1713" s="340" t="s">
        <v>1164</v>
      </c>
      <c r="D1713" s="555">
        <v>12.629999999999999</v>
      </c>
      <c r="E1713" s="555">
        <v>5.57</v>
      </c>
      <c r="F1713" s="555">
        <v>18.2</v>
      </c>
    </row>
    <row r="1714" spans="1:6">
      <c r="A1714" s="335"/>
      <c r="B1714" s="337" t="s">
        <v>12387</v>
      </c>
      <c r="C1714" s="335"/>
      <c r="D1714" s="335"/>
      <c r="E1714" s="335"/>
      <c r="F1714" s="335"/>
    </row>
    <row r="1715" spans="1:6" ht="45">
      <c r="A1715" s="338">
        <v>100381</v>
      </c>
      <c r="B1715" s="339" t="s">
        <v>11881</v>
      </c>
      <c r="C1715" s="340" t="s">
        <v>1164</v>
      </c>
      <c r="D1715" s="555">
        <v>44.81</v>
      </c>
      <c r="E1715" s="555">
        <v>18.41</v>
      </c>
      <c r="F1715" s="555">
        <v>63.22</v>
      </c>
    </row>
    <row r="1716" spans="1:6" ht="45">
      <c r="A1716" s="338">
        <v>100380</v>
      </c>
      <c r="B1716" s="339" t="s">
        <v>11882</v>
      </c>
      <c r="C1716" s="340" t="s">
        <v>1164</v>
      </c>
      <c r="D1716" s="555">
        <v>42.45</v>
      </c>
      <c r="E1716" s="555">
        <v>14.87</v>
      </c>
      <c r="F1716" s="555">
        <v>57.32</v>
      </c>
    </row>
    <row r="1717" spans="1:6" ht="45">
      <c r="A1717" s="338">
        <v>100379</v>
      </c>
      <c r="B1717" s="339" t="s">
        <v>11883</v>
      </c>
      <c r="C1717" s="340" t="s">
        <v>1164</v>
      </c>
      <c r="D1717" s="555">
        <v>34.730000000000004</v>
      </c>
      <c r="E1717" s="555">
        <v>9.27</v>
      </c>
      <c r="F1717" s="555">
        <v>44</v>
      </c>
    </row>
    <row r="1718" spans="1:6" ht="45">
      <c r="A1718" s="338">
        <v>100384</v>
      </c>
      <c r="B1718" s="339" t="s">
        <v>11879</v>
      </c>
      <c r="C1718" s="340" t="s">
        <v>1164</v>
      </c>
      <c r="D1718" s="555">
        <v>26.94</v>
      </c>
      <c r="E1718" s="555">
        <v>5.09</v>
      </c>
      <c r="F1718" s="555">
        <v>32.03</v>
      </c>
    </row>
    <row r="1719" spans="1:6" ht="60">
      <c r="A1719" s="338">
        <v>100383</v>
      </c>
      <c r="B1719" s="339" t="s">
        <v>11880</v>
      </c>
      <c r="C1719" s="340" t="s">
        <v>1164</v>
      </c>
      <c r="D1719" s="555">
        <v>26.87</v>
      </c>
      <c r="E1719" s="555">
        <v>4.1399999999999997</v>
      </c>
      <c r="F1719" s="555">
        <v>31.01</v>
      </c>
    </row>
    <row r="1720" spans="1:6" ht="45">
      <c r="A1720" s="338">
        <v>100382</v>
      </c>
      <c r="B1720" s="339" t="s">
        <v>11787</v>
      </c>
      <c r="C1720" s="340" t="s">
        <v>1164</v>
      </c>
      <c r="D1720" s="555">
        <v>25.09</v>
      </c>
      <c r="E1720" s="555">
        <v>3.48</v>
      </c>
      <c r="F1720" s="555">
        <v>28.57</v>
      </c>
    </row>
    <row r="1721" spans="1:6" ht="45">
      <c r="A1721" s="338">
        <v>100387</v>
      </c>
      <c r="B1721" s="339" t="s">
        <v>11876</v>
      </c>
      <c r="C1721" s="340" t="s">
        <v>1164</v>
      </c>
      <c r="D1721" s="555">
        <v>48.88</v>
      </c>
      <c r="E1721" s="555">
        <v>13.36</v>
      </c>
      <c r="F1721" s="555">
        <v>62.24</v>
      </c>
    </row>
    <row r="1722" spans="1:6" ht="45">
      <c r="A1722" s="338">
        <v>100386</v>
      </c>
      <c r="B1722" s="339" t="s">
        <v>11877</v>
      </c>
      <c r="C1722" s="340" t="s">
        <v>1164</v>
      </c>
      <c r="D1722" s="555">
        <v>40.49</v>
      </c>
      <c r="E1722" s="555">
        <v>10.6</v>
      </c>
      <c r="F1722" s="555">
        <v>51.09</v>
      </c>
    </row>
    <row r="1723" spans="1:6" ht="45">
      <c r="A1723" s="338">
        <v>100385</v>
      </c>
      <c r="B1723" s="339" t="s">
        <v>11878</v>
      </c>
      <c r="C1723" s="340" t="s">
        <v>1164</v>
      </c>
      <c r="D1723" s="555">
        <v>33.180000000000007</v>
      </c>
      <c r="E1723" s="555">
        <v>6.91</v>
      </c>
      <c r="F1723" s="555">
        <v>40.090000000000003</v>
      </c>
    </row>
    <row r="1724" spans="1:6" ht="30">
      <c r="A1724" s="338">
        <v>100364</v>
      </c>
      <c r="B1724" s="339" t="s">
        <v>11802</v>
      </c>
      <c r="C1724" s="340" t="s">
        <v>1161</v>
      </c>
      <c r="D1724" s="555">
        <v>2807.83</v>
      </c>
      <c r="E1724" s="555">
        <v>747.92</v>
      </c>
      <c r="F1724" s="555">
        <v>3555.75</v>
      </c>
    </row>
    <row r="1725" spans="1:6" ht="45">
      <c r="A1725" s="338">
        <v>100374</v>
      </c>
      <c r="B1725" s="339" t="s">
        <v>11792</v>
      </c>
      <c r="C1725" s="340" t="s">
        <v>1161</v>
      </c>
      <c r="D1725" s="555">
        <v>2533.4899999999998</v>
      </c>
      <c r="E1725" s="555">
        <v>747.92</v>
      </c>
      <c r="F1725" s="555">
        <v>3281.41</v>
      </c>
    </row>
    <row r="1726" spans="1:6" ht="30">
      <c r="A1726" s="338">
        <v>100365</v>
      </c>
      <c r="B1726" s="339" t="s">
        <v>11801</v>
      </c>
      <c r="C1726" s="340" t="s">
        <v>1161</v>
      </c>
      <c r="D1726" s="555">
        <v>3158.4700000000003</v>
      </c>
      <c r="E1726" s="555">
        <v>912.97</v>
      </c>
      <c r="F1726" s="555">
        <v>4071.44</v>
      </c>
    </row>
    <row r="1727" spans="1:6" ht="45">
      <c r="A1727" s="338">
        <v>100375</v>
      </c>
      <c r="B1727" s="339" t="s">
        <v>11791</v>
      </c>
      <c r="C1727" s="340" t="s">
        <v>1161</v>
      </c>
      <c r="D1727" s="555">
        <v>2748.99</v>
      </c>
      <c r="E1727" s="555">
        <v>912.98</v>
      </c>
      <c r="F1727" s="555">
        <v>3661.97</v>
      </c>
    </row>
    <row r="1728" spans="1:6" ht="30">
      <c r="A1728" s="338">
        <v>100366</v>
      </c>
      <c r="B1728" s="339" t="s">
        <v>11800</v>
      </c>
      <c r="C1728" s="340" t="s">
        <v>1161</v>
      </c>
      <c r="D1728" s="555">
        <v>3473.37</v>
      </c>
      <c r="E1728" s="555">
        <v>912.97</v>
      </c>
      <c r="F1728" s="555">
        <v>4386.34</v>
      </c>
    </row>
    <row r="1729" spans="1:6" ht="45">
      <c r="A1729" s="338">
        <v>100376</v>
      </c>
      <c r="B1729" s="339" t="s">
        <v>11790</v>
      </c>
      <c r="C1729" s="340" t="s">
        <v>1161</v>
      </c>
      <c r="D1729" s="555">
        <v>2658.35</v>
      </c>
      <c r="E1729" s="555">
        <v>912.98</v>
      </c>
      <c r="F1729" s="555">
        <v>3571.33</v>
      </c>
    </row>
    <row r="1730" spans="1:6" ht="30">
      <c r="A1730" s="338">
        <v>100357</v>
      </c>
      <c r="B1730" s="339" t="s">
        <v>11809</v>
      </c>
      <c r="C1730" s="340" t="s">
        <v>1161</v>
      </c>
      <c r="D1730" s="555">
        <v>944.93</v>
      </c>
      <c r="E1730" s="555">
        <v>262.38</v>
      </c>
      <c r="F1730" s="555">
        <v>1207.31</v>
      </c>
    </row>
    <row r="1731" spans="1:6" ht="45">
      <c r="A1731" s="338">
        <v>100367</v>
      </c>
      <c r="B1731" s="339" t="s">
        <v>11799</v>
      </c>
      <c r="C1731" s="340" t="s">
        <v>1161</v>
      </c>
      <c r="D1731" s="555">
        <v>907.92</v>
      </c>
      <c r="E1731" s="555">
        <v>262.38</v>
      </c>
      <c r="F1731" s="555">
        <v>1170.3</v>
      </c>
    </row>
    <row r="1732" spans="1:6" ht="30">
      <c r="A1732" s="338">
        <v>100358</v>
      </c>
      <c r="B1732" s="339" t="s">
        <v>11808</v>
      </c>
      <c r="C1732" s="340" t="s">
        <v>1161</v>
      </c>
      <c r="D1732" s="555">
        <v>1184.23</v>
      </c>
      <c r="E1732" s="555">
        <v>427.45</v>
      </c>
      <c r="F1732" s="555">
        <v>1611.68</v>
      </c>
    </row>
    <row r="1733" spans="1:6" ht="45">
      <c r="A1733" s="338">
        <v>100368</v>
      </c>
      <c r="B1733" s="339" t="s">
        <v>11798</v>
      </c>
      <c r="C1733" s="340" t="s">
        <v>1161</v>
      </c>
      <c r="D1733" s="555">
        <v>1138.56</v>
      </c>
      <c r="E1733" s="555">
        <v>427.46</v>
      </c>
      <c r="F1733" s="555">
        <v>1566.02</v>
      </c>
    </row>
    <row r="1734" spans="1:6" ht="30">
      <c r="A1734" s="338">
        <v>100359</v>
      </c>
      <c r="B1734" s="339" t="s">
        <v>11807</v>
      </c>
      <c r="C1734" s="340" t="s">
        <v>1161</v>
      </c>
      <c r="D1734" s="555">
        <v>1279.98</v>
      </c>
      <c r="E1734" s="555">
        <v>427.45</v>
      </c>
      <c r="F1734" s="555">
        <v>1707.43</v>
      </c>
    </row>
    <row r="1735" spans="1:6" ht="45">
      <c r="A1735" s="338">
        <v>100369</v>
      </c>
      <c r="B1735" s="339" t="s">
        <v>11797</v>
      </c>
      <c r="C1735" s="340" t="s">
        <v>1161</v>
      </c>
      <c r="D1735" s="555">
        <v>1234.33</v>
      </c>
      <c r="E1735" s="555">
        <v>427.45</v>
      </c>
      <c r="F1735" s="555">
        <v>1661.78</v>
      </c>
    </row>
    <row r="1736" spans="1:6" ht="30">
      <c r="A1736" s="338">
        <v>100360</v>
      </c>
      <c r="B1736" s="339" t="s">
        <v>11806</v>
      </c>
      <c r="C1736" s="340" t="s">
        <v>1161</v>
      </c>
      <c r="D1736" s="555">
        <v>1427.5</v>
      </c>
      <c r="E1736" s="555">
        <v>471.47</v>
      </c>
      <c r="F1736" s="555">
        <v>1898.97</v>
      </c>
    </row>
    <row r="1737" spans="1:6" ht="45">
      <c r="A1737" s="338">
        <v>100370</v>
      </c>
      <c r="B1737" s="339" t="s">
        <v>11796</v>
      </c>
      <c r="C1737" s="340" t="s">
        <v>1161</v>
      </c>
      <c r="D1737" s="555">
        <v>1523.29</v>
      </c>
      <c r="E1737" s="555">
        <v>471.47</v>
      </c>
      <c r="F1737" s="555">
        <v>1994.76</v>
      </c>
    </row>
    <row r="1738" spans="1:6" ht="30">
      <c r="A1738" s="338">
        <v>100361</v>
      </c>
      <c r="B1738" s="339" t="s">
        <v>11805</v>
      </c>
      <c r="C1738" s="340" t="s">
        <v>1161</v>
      </c>
      <c r="D1738" s="555">
        <v>1707.87</v>
      </c>
      <c r="E1738" s="555">
        <v>636.54</v>
      </c>
      <c r="F1738" s="555">
        <v>2344.41</v>
      </c>
    </row>
    <row r="1739" spans="1:6" ht="45">
      <c r="A1739" s="338">
        <v>100371</v>
      </c>
      <c r="B1739" s="339" t="s">
        <v>11795</v>
      </c>
      <c r="C1739" s="340" t="s">
        <v>1161</v>
      </c>
      <c r="D1739" s="555">
        <v>1586.13</v>
      </c>
      <c r="E1739" s="555">
        <v>636.54</v>
      </c>
      <c r="F1739" s="555">
        <v>2222.67</v>
      </c>
    </row>
    <row r="1740" spans="1:6" ht="30">
      <c r="A1740" s="338">
        <v>100362</v>
      </c>
      <c r="B1740" s="339" t="s">
        <v>11804</v>
      </c>
      <c r="C1740" s="340" t="s">
        <v>1161</v>
      </c>
      <c r="D1740" s="555">
        <v>2478.25</v>
      </c>
      <c r="E1740" s="555">
        <v>679.2</v>
      </c>
      <c r="F1740" s="555">
        <v>3157.45</v>
      </c>
    </row>
    <row r="1741" spans="1:6" ht="45">
      <c r="A1741" s="338">
        <v>100372</v>
      </c>
      <c r="B1741" s="339" t="s">
        <v>11794</v>
      </c>
      <c r="C1741" s="340" t="s">
        <v>1161</v>
      </c>
      <c r="D1741" s="555">
        <v>2269.63</v>
      </c>
      <c r="E1741" s="555">
        <v>679.21</v>
      </c>
      <c r="F1741" s="555">
        <v>2948.84</v>
      </c>
    </row>
    <row r="1742" spans="1:6" ht="30">
      <c r="A1742" s="338">
        <v>100363</v>
      </c>
      <c r="B1742" s="339" t="s">
        <v>11803</v>
      </c>
      <c r="C1742" s="340" t="s">
        <v>1161</v>
      </c>
      <c r="D1742" s="555">
        <v>2594.4899999999998</v>
      </c>
      <c r="E1742" s="555">
        <v>679.2</v>
      </c>
      <c r="F1742" s="555">
        <v>3273.69</v>
      </c>
    </row>
    <row r="1743" spans="1:6" ht="45">
      <c r="A1743" s="338">
        <v>100373</v>
      </c>
      <c r="B1743" s="339" t="s">
        <v>11793</v>
      </c>
      <c r="C1743" s="340" t="s">
        <v>1161</v>
      </c>
      <c r="D1743" s="555">
        <v>2385.7399999999998</v>
      </c>
      <c r="E1743" s="555">
        <v>679.2</v>
      </c>
      <c r="F1743" s="555">
        <v>3064.94</v>
      </c>
    </row>
    <row r="1744" spans="1:6" ht="30">
      <c r="A1744" s="338">
        <v>92545</v>
      </c>
      <c r="B1744" s="339" t="s">
        <v>11903</v>
      </c>
      <c r="C1744" s="340" t="s">
        <v>1161</v>
      </c>
      <c r="D1744" s="555">
        <v>892.2299999999999</v>
      </c>
      <c r="E1744" s="555">
        <v>262.38</v>
      </c>
      <c r="F1744" s="555">
        <v>1154.6099999999999</v>
      </c>
    </row>
    <row r="1745" spans="1:6" ht="30">
      <c r="A1745" s="338">
        <v>92546</v>
      </c>
      <c r="B1745" s="339" t="s">
        <v>11902</v>
      </c>
      <c r="C1745" s="340" t="s">
        <v>1161</v>
      </c>
      <c r="D1745" s="555">
        <v>1071.4399999999998</v>
      </c>
      <c r="E1745" s="555">
        <v>344.93</v>
      </c>
      <c r="F1745" s="555">
        <v>1416.37</v>
      </c>
    </row>
    <row r="1746" spans="1:6" ht="30">
      <c r="A1746" s="338">
        <v>92547</v>
      </c>
      <c r="B1746" s="339" t="s">
        <v>11901</v>
      </c>
      <c r="C1746" s="340" t="s">
        <v>1161</v>
      </c>
      <c r="D1746" s="555">
        <v>1164.8899999999999</v>
      </c>
      <c r="E1746" s="555">
        <v>344.93</v>
      </c>
      <c r="F1746" s="555">
        <v>1509.82</v>
      </c>
    </row>
    <row r="1747" spans="1:6" ht="30">
      <c r="A1747" s="338">
        <v>92548</v>
      </c>
      <c r="B1747" s="339" t="s">
        <v>11900</v>
      </c>
      <c r="C1747" s="340" t="s">
        <v>1161</v>
      </c>
      <c r="D1747" s="555">
        <v>1292.8899999999999</v>
      </c>
      <c r="E1747" s="555">
        <v>388.95</v>
      </c>
      <c r="F1747" s="555">
        <v>1681.84</v>
      </c>
    </row>
    <row r="1748" spans="1:6" ht="30">
      <c r="A1748" s="338">
        <v>92549</v>
      </c>
      <c r="B1748" s="339" t="s">
        <v>11899</v>
      </c>
      <c r="C1748" s="340" t="s">
        <v>1161</v>
      </c>
      <c r="D1748" s="555">
        <v>1525.29</v>
      </c>
      <c r="E1748" s="555">
        <v>554</v>
      </c>
      <c r="F1748" s="555">
        <v>2079.29</v>
      </c>
    </row>
    <row r="1749" spans="1:6" ht="30">
      <c r="A1749" s="338">
        <v>92550</v>
      </c>
      <c r="B1749" s="339" t="s">
        <v>11898</v>
      </c>
      <c r="C1749" s="340" t="s">
        <v>1161</v>
      </c>
      <c r="D1749" s="555">
        <v>1981.73</v>
      </c>
      <c r="E1749" s="555">
        <v>596.66999999999996</v>
      </c>
      <c r="F1749" s="555">
        <v>2578.4</v>
      </c>
    </row>
    <row r="1750" spans="1:6" ht="30">
      <c r="A1750" s="338">
        <v>92551</v>
      </c>
      <c r="B1750" s="339" t="s">
        <v>11897</v>
      </c>
      <c r="C1750" s="340" t="s">
        <v>1161</v>
      </c>
      <c r="D1750" s="555">
        <v>2102.15</v>
      </c>
      <c r="E1750" s="555">
        <v>596.66</v>
      </c>
      <c r="F1750" s="555">
        <v>2698.81</v>
      </c>
    </row>
    <row r="1751" spans="1:6" ht="30">
      <c r="A1751" s="338">
        <v>92552</v>
      </c>
      <c r="B1751" s="339" t="s">
        <v>11896</v>
      </c>
      <c r="C1751" s="340" t="s">
        <v>1161</v>
      </c>
      <c r="D1751" s="555">
        <v>2266.1</v>
      </c>
      <c r="E1751" s="555">
        <v>665.38</v>
      </c>
      <c r="F1751" s="555">
        <v>2931.48</v>
      </c>
    </row>
    <row r="1752" spans="1:6" ht="30">
      <c r="A1752" s="338">
        <v>92553</v>
      </c>
      <c r="B1752" s="339" t="s">
        <v>11895</v>
      </c>
      <c r="C1752" s="340" t="s">
        <v>1161</v>
      </c>
      <c r="D1752" s="555">
        <v>2509.75</v>
      </c>
      <c r="E1752" s="555">
        <v>830.44</v>
      </c>
      <c r="F1752" s="555">
        <v>3340.19</v>
      </c>
    </row>
    <row r="1753" spans="1:6" ht="30">
      <c r="A1753" s="338">
        <v>92554</v>
      </c>
      <c r="B1753" s="339" t="s">
        <v>11894</v>
      </c>
      <c r="C1753" s="340" t="s">
        <v>1161</v>
      </c>
      <c r="D1753" s="555">
        <v>2647.88</v>
      </c>
      <c r="E1753" s="555">
        <v>830.44</v>
      </c>
      <c r="F1753" s="555">
        <v>3478.32</v>
      </c>
    </row>
    <row r="1754" spans="1:6" ht="45">
      <c r="A1754" s="338">
        <v>92555</v>
      </c>
      <c r="B1754" s="339" t="s">
        <v>11893</v>
      </c>
      <c r="C1754" s="340" t="s">
        <v>1161</v>
      </c>
      <c r="D1754" s="555">
        <v>873.7299999999999</v>
      </c>
      <c r="E1754" s="555">
        <v>262.38</v>
      </c>
      <c r="F1754" s="555">
        <v>1136.1099999999999</v>
      </c>
    </row>
    <row r="1755" spans="1:6" ht="45">
      <c r="A1755" s="338">
        <v>92556</v>
      </c>
      <c r="B1755" s="339" t="s">
        <v>11892</v>
      </c>
      <c r="C1755" s="340" t="s">
        <v>1161</v>
      </c>
      <c r="D1755" s="555">
        <v>1039.02</v>
      </c>
      <c r="E1755" s="555">
        <v>344.93</v>
      </c>
      <c r="F1755" s="555">
        <v>1383.95</v>
      </c>
    </row>
    <row r="1756" spans="1:6" ht="45">
      <c r="A1756" s="338">
        <v>92557</v>
      </c>
      <c r="B1756" s="339" t="s">
        <v>11891</v>
      </c>
      <c r="C1756" s="340" t="s">
        <v>1161</v>
      </c>
      <c r="D1756" s="555">
        <v>1132.46</v>
      </c>
      <c r="E1756" s="555">
        <v>344.93</v>
      </c>
      <c r="F1756" s="555">
        <v>1477.39</v>
      </c>
    </row>
    <row r="1757" spans="1:6" ht="45">
      <c r="A1757" s="338">
        <v>92558</v>
      </c>
      <c r="B1757" s="339" t="s">
        <v>11890</v>
      </c>
      <c r="C1757" s="340" t="s">
        <v>1161</v>
      </c>
      <c r="D1757" s="555">
        <v>1274.3799999999999</v>
      </c>
      <c r="E1757" s="555">
        <v>388.95</v>
      </c>
      <c r="F1757" s="555">
        <v>1663.33</v>
      </c>
    </row>
    <row r="1758" spans="1:6" ht="45">
      <c r="A1758" s="338">
        <v>92559</v>
      </c>
      <c r="B1758" s="339" t="s">
        <v>11889</v>
      </c>
      <c r="C1758" s="340" t="s">
        <v>1161</v>
      </c>
      <c r="D1758" s="555">
        <v>1490.83</v>
      </c>
      <c r="E1758" s="555">
        <v>554</v>
      </c>
      <c r="F1758" s="555">
        <v>2044.83</v>
      </c>
    </row>
    <row r="1759" spans="1:6" ht="45">
      <c r="A1759" s="338">
        <v>92560</v>
      </c>
      <c r="B1759" s="339" t="s">
        <v>11888</v>
      </c>
      <c r="C1759" s="340" t="s">
        <v>1161</v>
      </c>
      <c r="D1759" s="555">
        <v>1934.7999999999997</v>
      </c>
      <c r="E1759" s="555">
        <v>596.66999999999996</v>
      </c>
      <c r="F1759" s="555">
        <v>2531.4699999999998</v>
      </c>
    </row>
    <row r="1760" spans="1:6" ht="45">
      <c r="A1760" s="338">
        <v>92561</v>
      </c>
      <c r="B1760" s="339" t="s">
        <v>11887</v>
      </c>
      <c r="C1760" s="340" t="s">
        <v>1161</v>
      </c>
      <c r="D1760" s="555">
        <v>2056.48</v>
      </c>
      <c r="E1760" s="555">
        <v>596.66999999999996</v>
      </c>
      <c r="F1760" s="555">
        <v>2653.15</v>
      </c>
    </row>
    <row r="1761" spans="1:6" ht="45">
      <c r="A1761" s="338">
        <v>92562</v>
      </c>
      <c r="B1761" s="339" t="s">
        <v>11886</v>
      </c>
      <c r="C1761" s="340" t="s">
        <v>1161</v>
      </c>
      <c r="D1761" s="555">
        <v>2188.02</v>
      </c>
      <c r="E1761" s="555">
        <v>665.38</v>
      </c>
      <c r="F1761" s="555">
        <v>2853.4</v>
      </c>
    </row>
    <row r="1762" spans="1:6" ht="45">
      <c r="A1762" s="338">
        <v>92563</v>
      </c>
      <c r="B1762" s="339" t="s">
        <v>11885</v>
      </c>
      <c r="C1762" s="340" t="s">
        <v>1161</v>
      </c>
      <c r="D1762" s="555">
        <v>2418.4399999999996</v>
      </c>
      <c r="E1762" s="555">
        <v>830.45</v>
      </c>
      <c r="F1762" s="555">
        <v>3248.89</v>
      </c>
    </row>
    <row r="1763" spans="1:6" ht="45">
      <c r="A1763" s="338">
        <v>92564</v>
      </c>
      <c r="B1763" s="339" t="s">
        <v>11884</v>
      </c>
      <c r="C1763" s="340" t="s">
        <v>1161</v>
      </c>
      <c r="D1763" s="555">
        <v>2536.0499999999997</v>
      </c>
      <c r="E1763" s="555">
        <v>830.44</v>
      </c>
      <c r="F1763" s="555">
        <v>3366.49</v>
      </c>
    </row>
    <row r="1764" spans="1:6" ht="45">
      <c r="A1764" s="338">
        <v>92565</v>
      </c>
      <c r="B1764" s="339" t="s">
        <v>1580</v>
      </c>
      <c r="C1764" s="340" t="s">
        <v>1164</v>
      </c>
      <c r="D1764" s="555">
        <v>34.730000000000004</v>
      </c>
      <c r="E1764" s="555">
        <v>9.27</v>
      </c>
      <c r="F1764" s="555">
        <v>44</v>
      </c>
    </row>
    <row r="1765" spans="1:6" ht="45">
      <c r="A1765" s="338">
        <v>92566</v>
      </c>
      <c r="B1765" s="339" t="s">
        <v>1581</v>
      </c>
      <c r="C1765" s="340" t="s">
        <v>1164</v>
      </c>
      <c r="D1765" s="555">
        <v>25.09</v>
      </c>
      <c r="E1765" s="555">
        <v>3.48</v>
      </c>
      <c r="F1765" s="555">
        <v>28.57</v>
      </c>
    </row>
    <row r="1766" spans="1:6" ht="45">
      <c r="A1766" s="338">
        <v>92567</v>
      </c>
      <c r="B1766" s="339" t="s">
        <v>1582</v>
      </c>
      <c r="C1766" s="340" t="s">
        <v>1164</v>
      </c>
      <c r="D1766" s="555">
        <v>33.180000000000007</v>
      </c>
      <c r="E1766" s="555">
        <v>6.91</v>
      </c>
      <c r="F1766" s="555">
        <v>40.090000000000003</v>
      </c>
    </row>
    <row r="1767" spans="1:6" ht="45">
      <c r="A1767" s="338">
        <v>92539</v>
      </c>
      <c r="B1767" s="339" t="s">
        <v>11909</v>
      </c>
      <c r="C1767" s="340" t="s">
        <v>1164</v>
      </c>
      <c r="D1767" s="555">
        <v>78.39</v>
      </c>
      <c r="E1767" s="555">
        <v>14.62</v>
      </c>
      <c r="F1767" s="555">
        <v>93.01</v>
      </c>
    </row>
    <row r="1768" spans="1:6" ht="45">
      <c r="A1768" s="338">
        <v>92540</v>
      </c>
      <c r="B1768" s="339" t="s">
        <v>11908</v>
      </c>
      <c r="C1768" s="340" t="s">
        <v>1164</v>
      </c>
      <c r="D1768" s="555">
        <v>81.27000000000001</v>
      </c>
      <c r="E1768" s="555">
        <v>20.88</v>
      </c>
      <c r="F1768" s="555">
        <v>102.15</v>
      </c>
    </row>
    <row r="1769" spans="1:6" ht="30">
      <c r="A1769" s="338">
        <v>92541</v>
      </c>
      <c r="B1769" s="339" t="s">
        <v>11907</v>
      </c>
      <c r="C1769" s="340" t="s">
        <v>1164</v>
      </c>
      <c r="D1769" s="555">
        <v>85.65</v>
      </c>
      <c r="E1769" s="555">
        <v>15.07</v>
      </c>
      <c r="F1769" s="555">
        <v>100.72</v>
      </c>
    </row>
    <row r="1770" spans="1:6" ht="30">
      <c r="A1770" s="338">
        <v>92542</v>
      </c>
      <c r="B1770" s="339" t="s">
        <v>11906</v>
      </c>
      <c r="C1770" s="340" t="s">
        <v>1164</v>
      </c>
      <c r="D1770" s="555">
        <v>98.97999999999999</v>
      </c>
      <c r="E1770" s="555">
        <v>21.68</v>
      </c>
      <c r="F1770" s="555">
        <v>120.66</v>
      </c>
    </row>
    <row r="1771" spans="1:6" ht="45">
      <c r="A1771" s="338">
        <v>92543</v>
      </c>
      <c r="B1771" s="339" t="s">
        <v>11905</v>
      </c>
      <c r="C1771" s="340" t="s">
        <v>1164</v>
      </c>
      <c r="D1771" s="555">
        <v>25.31</v>
      </c>
      <c r="E1771" s="555">
        <v>3.34</v>
      </c>
      <c r="F1771" s="555">
        <v>28.65</v>
      </c>
    </row>
    <row r="1772" spans="1:6" ht="30">
      <c r="A1772" s="338">
        <v>92544</v>
      </c>
      <c r="B1772" s="339" t="s">
        <v>11904</v>
      </c>
      <c r="C1772" s="340" t="s">
        <v>1164</v>
      </c>
      <c r="D1772" s="555">
        <v>20.170000000000002</v>
      </c>
      <c r="E1772" s="555">
        <v>2.65</v>
      </c>
      <c r="F1772" s="555">
        <v>22.82</v>
      </c>
    </row>
    <row r="1773" spans="1:6" ht="45">
      <c r="A1773" s="338">
        <v>92259</v>
      </c>
      <c r="B1773" s="339" t="s">
        <v>11913</v>
      </c>
      <c r="C1773" s="340" t="s">
        <v>1161</v>
      </c>
      <c r="D1773" s="555">
        <v>438.38</v>
      </c>
      <c r="E1773" s="555">
        <v>97.34</v>
      </c>
      <c r="F1773" s="555">
        <v>535.72</v>
      </c>
    </row>
    <row r="1774" spans="1:6" ht="45">
      <c r="A1774" s="338">
        <v>92260</v>
      </c>
      <c r="B1774" s="339" t="s">
        <v>11912</v>
      </c>
      <c r="C1774" s="340" t="s">
        <v>1161</v>
      </c>
      <c r="D1774" s="555">
        <v>454.40999999999997</v>
      </c>
      <c r="E1774" s="555">
        <v>141.37</v>
      </c>
      <c r="F1774" s="555">
        <v>595.78</v>
      </c>
    </row>
    <row r="1775" spans="1:6" ht="45">
      <c r="A1775" s="338">
        <v>92261</v>
      </c>
      <c r="B1775" s="339" t="s">
        <v>11911</v>
      </c>
      <c r="C1775" s="340" t="s">
        <v>1161</v>
      </c>
      <c r="D1775" s="555">
        <v>469.95</v>
      </c>
      <c r="E1775" s="555">
        <v>184.06</v>
      </c>
      <c r="F1775" s="555">
        <v>654.01</v>
      </c>
    </row>
    <row r="1776" spans="1:6" ht="45">
      <c r="A1776" s="338">
        <v>92262</v>
      </c>
      <c r="B1776" s="339" t="s">
        <v>11910</v>
      </c>
      <c r="C1776" s="340" t="s">
        <v>1161</v>
      </c>
      <c r="D1776" s="555">
        <v>494.97</v>
      </c>
      <c r="E1776" s="555">
        <v>252.79</v>
      </c>
      <c r="F1776" s="555">
        <v>747.76</v>
      </c>
    </row>
    <row r="1777" spans="1:6">
      <c r="A1777" s="335"/>
      <c r="B1777" s="337" t="s">
        <v>331</v>
      </c>
      <c r="C1777" s="335"/>
      <c r="D1777" s="335"/>
      <c r="E1777" s="335"/>
      <c r="F1777" s="335"/>
    </row>
    <row r="1778" spans="1:6">
      <c r="A1778" s="335"/>
      <c r="B1778" s="337" t="s">
        <v>12388</v>
      </c>
      <c r="C1778" s="335"/>
      <c r="D1778" s="335"/>
      <c r="E1778" s="335"/>
      <c r="F1778" s="335"/>
    </row>
    <row r="1779" spans="1:6" ht="45">
      <c r="A1779" s="338">
        <v>100776</v>
      </c>
      <c r="B1779" s="339" t="s">
        <v>11115</v>
      </c>
      <c r="C1779" s="340" t="s">
        <v>1160</v>
      </c>
      <c r="D1779" s="555">
        <v>22.81</v>
      </c>
      <c r="E1779" s="555">
        <v>1.0900000000000001</v>
      </c>
      <c r="F1779" s="555">
        <v>23.9</v>
      </c>
    </row>
    <row r="1780" spans="1:6" ht="45">
      <c r="A1780" s="338">
        <v>100773</v>
      </c>
      <c r="B1780" s="339" t="s">
        <v>11118</v>
      </c>
      <c r="C1780" s="340" t="s">
        <v>1160</v>
      </c>
      <c r="D1780" s="555">
        <v>22.66</v>
      </c>
      <c r="E1780" s="555">
        <v>1.1299999999999999</v>
      </c>
      <c r="F1780" s="555">
        <v>23.79</v>
      </c>
    </row>
    <row r="1781" spans="1:6" ht="45">
      <c r="A1781" s="338">
        <v>100778</v>
      </c>
      <c r="B1781" s="339" t="s">
        <v>11113</v>
      </c>
      <c r="C1781" s="340" t="s">
        <v>1160</v>
      </c>
      <c r="D1781" s="555">
        <v>14.639999999999999</v>
      </c>
      <c r="E1781" s="555">
        <v>0.14000000000000001</v>
      </c>
      <c r="F1781" s="555">
        <v>14.78</v>
      </c>
    </row>
    <row r="1782" spans="1:6" ht="45">
      <c r="A1782" s="338">
        <v>100775</v>
      </c>
      <c r="B1782" s="339" t="s">
        <v>11116</v>
      </c>
      <c r="C1782" s="340" t="s">
        <v>1160</v>
      </c>
      <c r="D1782" s="555">
        <v>17.48</v>
      </c>
      <c r="E1782" s="555">
        <v>0.84</v>
      </c>
      <c r="F1782" s="555">
        <v>18.32</v>
      </c>
    </row>
    <row r="1783" spans="1:6" ht="45">
      <c r="A1783" s="338">
        <v>100777</v>
      </c>
      <c r="B1783" s="339" t="s">
        <v>11114</v>
      </c>
      <c r="C1783" s="340" t="s">
        <v>1160</v>
      </c>
      <c r="D1783" s="555">
        <v>17.579999999999998</v>
      </c>
      <c r="E1783" s="555">
        <v>1.07</v>
      </c>
      <c r="F1783" s="555">
        <v>18.649999999999999</v>
      </c>
    </row>
    <row r="1784" spans="1:6" ht="45">
      <c r="A1784" s="338">
        <v>100774</v>
      </c>
      <c r="B1784" s="339" t="s">
        <v>11117</v>
      </c>
      <c r="C1784" s="340" t="s">
        <v>1160</v>
      </c>
      <c r="D1784" s="555">
        <v>16.12</v>
      </c>
      <c r="E1784" s="555">
        <v>0.28999999999999998</v>
      </c>
      <c r="F1784" s="555">
        <v>16.41</v>
      </c>
    </row>
    <row r="1785" spans="1:6">
      <c r="A1785" s="335"/>
      <c r="B1785" s="337" t="s">
        <v>332</v>
      </c>
      <c r="C1785" s="335"/>
      <c r="D1785" s="335"/>
      <c r="E1785" s="335"/>
      <c r="F1785" s="335"/>
    </row>
    <row r="1786" spans="1:6" ht="30">
      <c r="A1786" s="338">
        <v>100377</v>
      </c>
      <c r="B1786" s="339" t="s">
        <v>11789</v>
      </c>
      <c r="C1786" s="340" t="s">
        <v>1160</v>
      </c>
      <c r="D1786" s="555">
        <v>15.780000000000001</v>
      </c>
      <c r="E1786" s="555">
        <v>1.32</v>
      </c>
      <c r="F1786" s="555">
        <v>17.100000000000001</v>
      </c>
    </row>
    <row r="1787" spans="1:6" ht="30">
      <c r="A1787" s="338">
        <v>100378</v>
      </c>
      <c r="B1787" s="339" t="s">
        <v>11788</v>
      </c>
      <c r="C1787" s="340" t="s">
        <v>1160</v>
      </c>
      <c r="D1787" s="555">
        <v>15.07</v>
      </c>
      <c r="E1787" s="555">
        <v>1.18</v>
      </c>
      <c r="F1787" s="555">
        <v>16.25</v>
      </c>
    </row>
    <row r="1788" spans="1:6" ht="30">
      <c r="A1788" s="338">
        <v>92255</v>
      </c>
      <c r="B1788" s="339" t="s">
        <v>11827</v>
      </c>
      <c r="C1788" s="340" t="s">
        <v>1161</v>
      </c>
      <c r="D1788" s="555">
        <v>103.93</v>
      </c>
      <c r="E1788" s="555">
        <v>75.69</v>
      </c>
      <c r="F1788" s="555">
        <v>179.62</v>
      </c>
    </row>
    <row r="1789" spans="1:6" ht="30">
      <c r="A1789" s="338">
        <v>92256</v>
      </c>
      <c r="B1789" s="339" t="s">
        <v>11826</v>
      </c>
      <c r="C1789" s="340" t="s">
        <v>1161</v>
      </c>
      <c r="D1789" s="555">
        <v>114.46</v>
      </c>
      <c r="E1789" s="555">
        <v>106.61</v>
      </c>
      <c r="F1789" s="555">
        <v>221.07</v>
      </c>
    </row>
    <row r="1790" spans="1:6" ht="30">
      <c r="A1790" s="338">
        <v>92257</v>
      </c>
      <c r="B1790" s="339" t="s">
        <v>11825</v>
      </c>
      <c r="C1790" s="340" t="s">
        <v>1161</v>
      </c>
      <c r="D1790" s="555">
        <v>124.94</v>
      </c>
      <c r="E1790" s="555">
        <v>137.11000000000001</v>
      </c>
      <c r="F1790" s="555">
        <v>262.05</v>
      </c>
    </row>
    <row r="1791" spans="1:6" ht="30">
      <c r="A1791" s="338">
        <v>92258</v>
      </c>
      <c r="B1791" s="339" t="s">
        <v>11824</v>
      </c>
      <c r="C1791" s="340" t="s">
        <v>1161</v>
      </c>
      <c r="D1791" s="555">
        <v>141.79999999999998</v>
      </c>
      <c r="E1791" s="555">
        <v>186.16</v>
      </c>
      <c r="F1791" s="555">
        <v>327.96</v>
      </c>
    </row>
    <row r="1792" spans="1:6" ht="30">
      <c r="A1792" s="338">
        <v>92582</v>
      </c>
      <c r="B1792" s="339" t="s">
        <v>1294</v>
      </c>
      <c r="C1792" s="340" t="s">
        <v>1161</v>
      </c>
      <c r="D1792" s="555">
        <v>888.17</v>
      </c>
      <c r="E1792" s="555">
        <v>104.89</v>
      </c>
      <c r="F1792" s="555">
        <v>993.06</v>
      </c>
    </row>
    <row r="1793" spans="1:6" ht="30">
      <c r="A1793" s="338">
        <v>92584</v>
      </c>
      <c r="B1793" s="339" t="s">
        <v>1295</v>
      </c>
      <c r="C1793" s="340" t="s">
        <v>1161</v>
      </c>
      <c r="D1793" s="555">
        <v>1085.4199999999998</v>
      </c>
      <c r="E1793" s="555">
        <v>104.89</v>
      </c>
      <c r="F1793" s="555">
        <v>1190.31</v>
      </c>
    </row>
    <row r="1794" spans="1:6" ht="30">
      <c r="A1794" s="338">
        <v>92586</v>
      </c>
      <c r="B1794" s="339" t="s">
        <v>1296</v>
      </c>
      <c r="C1794" s="340" t="s">
        <v>1161</v>
      </c>
      <c r="D1794" s="555">
        <v>1282.6999999999998</v>
      </c>
      <c r="E1794" s="555">
        <v>104.88</v>
      </c>
      <c r="F1794" s="555">
        <v>1387.58</v>
      </c>
    </row>
    <row r="1795" spans="1:6" ht="30">
      <c r="A1795" s="338">
        <v>92588</v>
      </c>
      <c r="B1795" s="339" t="s">
        <v>1297</v>
      </c>
      <c r="C1795" s="340" t="s">
        <v>1161</v>
      </c>
      <c r="D1795" s="555">
        <v>1600.11</v>
      </c>
      <c r="E1795" s="555">
        <v>150.44999999999999</v>
      </c>
      <c r="F1795" s="555">
        <v>1750.56</v>
      </c>
    </row>
    <row r="1796" spans="1:6" ht="30">
      <c r="A1796" s="338">
        <v>92590</v>
      </c>
      <c r="B1796" s="339" t="s">
        <v>1298</v>
      </c>
      <c r="C1796" s="340" t="s">
        <v>1161</v>
      </c>
      <c r="D1796" s="555">
        <v>1797.37</v>
      </c>
      <c r="E1796" s="555">
        <v>150.44999999999999</v>
      </c>
      <c r="F1796" s="555">
        <v>1947.82</v>
      </c>
    </row>
    <row r="1797" spans="1:6" ht="30">
      <c r="A1797" s="338">
        <v>92592</v>
      </c>
      <c r="B1797" s="339" t="s">
        <v>1299</v>
      </c>
      <c r="C1797" s="340" t="s">
        <v>1161</v>
      </c>
      <c r="D1797" s="555">
        <v>2005.12</v>
      </c>
      <c r="E1797" s="555">
        <v>180.94</v>
      </c>
      <c r="F1797" s="555">
        <v>2186.06</v>
      </c>
    </row>
    <row r="1798" spans="1:6" ht="30">
      <c r="A1798" s="338">
        <v>92593</v>
      </c>
      <c r="B1798" s="339" t="s">
        <v>1300</v>
      </c>
      <c r="C1798" s="340" t="s">
        <v>1160</v>
      </c>
      <c r="D1798" s="555">
        <v>15.27</v>
      </c>
      <c r="E1798" s="555">
        <v>1.34</v>
      </c>
      <c r="F1798" s="555">
        <v>16.61</v>
      </c>
    </row>
    <row r="1799" spans="1:6" ht="30">
      <c r="A1799" s="338">
        <v>92594</v>
      </c>
      <c r="B1799" s="339" t="s">
        <v>1301</v>
      </c>
      <c r="C1799" s="340" t="s">
        <v>1161</v>
      </c>
      <c r="D1799" s="555">
        <v>2361.94</v>
      </c>
      <c r="E1799" s="555">
        <v>195.57</v>
      </c>
      <c r="F1799" s="555">
        <v>2557.5100000000002</v>
      </c>
    </row>
    <row r="1800" spans="1:6" ht="30">
      <c r="A1800" s="338">
        <v>92596</v>
      </c>
      <c r="B1800" s="339" t="s">
        <v>1302</v>
      </c>
      <c r="C1800" s="340" t="s">
        <v>1161</v>
      </c>
      <c r="D1800" s="555">
        <v>2584.5</v>
      </c>
      <c r="E1800" s="555">
        <v>244.63</v>
      </c>
      <c r="F1800" s="555">
        <v>2829.13</v>
      </c>
    </row>
    <row r="1801" spans="1:6" ht="30">
      <c r="A1801" s="338">
        <v>92598</v>
      </c>
      <c r="B1801" s="339" t="s">
        <v>1303</v>
      </c>
      <c r="C1801" s="340" t="s">
        <v>1161</v>
      </c>
      <c r="D1801" s="555">
        <v>2781.7599999999998</v>
      </c>
      <c r="E1801" s="555">
        <v>244.63</v>
      </c>
      <c r="F1801" s="555">
        <v>3026.39</v>
      </c>
    </row>
    <row r="1802" spans="1:6" ht="30">
      <c r="A1802" s="338">
        <v>92600</v>
      </c>
      <c r="B1802" s="339" t="s">
        <v>1304</v>
      </c>
      <c r="C1802" s="340" t="s">
        <v>1161</v>
      </c>
      <c r="D1802" s="555">
        <v>3028.9500000000003</v>
      </c>
      <c r="E1802" s="555">
        <v>244.62</v>
      </c>
      <c r="F1802" s="555">
        <v>3273.57</v>
      </c>
    </row>
    <row r="1803" spans="1:6" ht="45">
      <c r="A1803" s="338">
        <v>92602</v>
      </c>
      <c r="B1803" s="339" t="s">
        <v>1305</v>
      </c>
      <c r="C1803" s="340" t="s">
        <v>1161</v>
      </c>
      <c r="D1803" s="555">
        <v>888.17</v>
      </c>
      <c r="E1803" s="555">
        <v>104.89</v>
      </c>
      <c r="F1803" s="555">
        <v>993.06</v>
      </c>
    </row>
    <row r="1804" spans="1:6" ht="45">
      <c r="A1804" s="338">
        <v>92604</v>
      </c>
      <c r="B1804" s="339" t="s">
        <v>1306</v>
      </c>
      <c r="C1804" s="340" t="s">
        <v>1161</v>
      </c>
      <c r="D1804" s="555">
        <v>1035.5</v>
      </c>
      <c r="E1804" s="555">
        <v>104.89</v>
      </c>
      <c r="F1804" s="555">
        <v>1140.3900000000001</v>
      </c>
    </row>
    <row r="1805" spans="1:6" ht="45">
      <c r="A1805" s="338">
        <v>92606</v>
      </c>
      <c r="B1805" s="339" t="s">
        <v>1307</v>
      </c>
      <c r="C1805" s="340" t="s">
        <v>1161</v>
      </c>
      <c r="D1805" s="555">
        <v>1232.76</v>
      </c>
      <c r="E1805" s="555">
        <v>104.89</v>
      </c>
      <c r="F1805" s="555">
        <v>1337.65</v>
      </c>
    </row>
    <row r="1806" spans="1:6" ht="45">
      <c r="A1806" s="338">
        <v>92608</v>
      </c>
      <c r="B1806" s="339" t="s">
        <v>1308</v>
      </c>
      <c r="C1806" s="340" t="s">
        <v>1161</v>
      </c>
      <c r="D1806" s="555">
        <v>1500.27</v>
      </c>
      <c r="E1806" s="555">
        <v>150.44999999999999</v>
      </c>
      <c r="F1806" s="555">
        <v>1650.72</v>
      </c>
    </row>
    <row r="1807" spans="1:6" ht="45">
      <c r="A1807" s="338">
        <v>92610</v>
      </c>
      <c r="B1807" s="339" t="s">
        <v>1309</v>
      </c>
      <c r="C1807" s="340" t="s">
        <v>1161</v>
      </c>
      <c r="D1807" s="555">
        <v>1697.52</v>
      </c>
      <c r="E1807" s="555">
        <v>150.44999999999999</v>
      </c>
      <c r="F1807" s="555">
        <v>1847.97</v>
      </c>
    </row>
    <row r="1808" spans="1:6" ht="45">
      <c r="A1808" s="338">
        <v>92612</v>
      </c>
      <c r="B1808" s="339" t="s">
        <v>1310</v>
      </c>
      <c r="C1808" s="340" t="s">
        <v>1161</v>
      </c>
      <c r="D1808" s="555">
        <v>1905.27</v>
      </c>
      <c r="E1808" s="555">
        <v>180.94</v>
      </c>
      <c r="F1808" s="555">
        <v>2086.21</v>
      </c>
    </row>
    <row r="1809" spans="1:6" ht="45">
      <c r="A1809" s="338">
        <v>92614</v>
      </c>
      <c r="B1809" s="339" t="s">
        <v>1311</v>
      </c>
      <c r="C1809" s="340" t="s">
        <v>1161</v>
      </c>
      <c r="D1809" s="555">
        <v>2162.2400000000002</v>
      </c>
      <c r="E1809" s="555">
        <v>195.58</v>
      </c>
      <c r="F1809" s="555">
        <v>2357.8200000000002</v>
      </c>
    </row>
    <row r="1810" spans="1:6" ht="45">
      <c r="A1810" s="338">
        <v>92616</v>
      </c>
      <c r="B1810" s="339" t="s">
        <v>1312</v>
      </c>
      <c r="C1810" s="340" t="s">
        <v>1161</v>
      </c>
      <c r="D1810" s="555">
        <v>2434.73</v>
      </c>
      <c r="E1810" s="555">
        <v>244.63</v>
      </c>
      <c r="F1810" s="555">
        <v>2679.36</v>
      </c>
    </row>
    <row r="1811" spans="1:6" ht="45">
      <c r="A1811" s="338">
        <v>92618</v>
      </c>
      <c r="B1811" s="339" t="s">
        <v>1313</v>
      </c>
      <c r="C1811" s="340" t="s">
        <v>1161</v>
      </c>
      <c r="D1811" s="555">
        <v>2631.99</v>
      </c>
      <c r="E1811" s="555">
        <v>244.63</v>
      </c>
      <c r="F1811" s="555">
        <v>2876.62</v>
      </c>
    </row>
    <row r="1812" spans="1:6" ht="45">
      <c r="A1812" s="338">
        <v>92620</v>
      </c>
      <c r="B1812" s="339" t="s">
        <v>1314</v>
      </c>
      <c r="C1812" s="340" t="s">
        <v>1161</v>
      </c>
      <c r="D1812" s="555">
        <v>2829.26</v>
      </c>
      <c r="E1812" s="555">
        <v>244.62</v>
      </c>
      <c r="F1812" s="555">
        <v>3073.88</v>
      </c>
    </row>
    <row r="1813" spans="1:6">
      <c r="A1813" s="335"/>
      <c r="B1813" s="337" t="s">
        <v>118</v>
      </c>
      <c r="C1813" s="335"/>
      <c r="D1813" s="335"/>
      <c r="E1813" s="335"/>
      <c r="F1813" s="335"/>
    </row>
    <row r="1814" spans="1:6" ht="30">
      <c r="A1814" s="338">
        <v>94213</v>
      </c>
      <c r="B1814" s="339" t="s">
        <v>11848</v>
      </c>
      <c r="C1814" s="340" t="s">
        <v>1164</v>
      </c>
      <c r="D1814" s="555">
        <v>85.29</v>
      </c>
      <c r="E1814" s="555">
        <v>2.86</v>
      </c>
      <c r="F1814" s="555">
        <v>88.15</v>
      </c>
    </row>
    <row r="1815" spans="1:6" ht="30">
      <c r="A1815" s="338">
        <v>94216</v>
      </c>
      <c r="B1815" s="339" t="s">
        <v>11847</v>
      </c>
      <c r="C1815" s="340" t="s">
        <v>1164</v>
      </c>
      <c r="D1815" s="555">
        <v>262.64</v>
      </c>
      <c r="E1815" s="555">
        <v>1.79</v>
      </c>
      <c r="F1815" s="555">
        <v>264.43</v>
      </c>
    </row>
    <row r="1816" spans="1:6">
      <c r="A1816" s="335"/>
      <c r="B1816" s="337" t="s">
        <v>119</v>
      </c>
      <c r="C1816" s="335"/>
      <c r="D1816" s="335"/>
      <c r="E1816" s="335"/>
      <c r="F1816" s="335"/>
    </row>
    <row r="1817" spans="1:6" ht="30">
      <c r="A1817" s="338">
        <v>94195</v>
      </c>
      <c r="B1817" s="339" t="s">
        <v>11865</v>
      </c>
      <c r="C1817" s="340" t="s">
        <v>1164</v>
      </c>
      <c r="D1817" s="555">
        <v>27.740000000000002</v>
      </c>
      <c r="E1817" s="555">
        <v>5.76</v>
      </c>
      <c r="F1817" s="555">
        <v>33.5</v>
      </c>
    </row>
    <row r="1818" spans="1:6" ht="30">
      <c r="A1818" s="338">
        <v>94198</v>
      </c>
      <c r="B1818" s="339" t="s">
        <v>11864</v>
      </c>
      <c r="C1818" s="340" t="s">
        <v>1164</v>
      </c>
      <c r="D1818" s="555">
        <v>28.66</v>
      </c>
      <c r="E1818" s="555">
        <v>7.94</v>
      </c>
      <c r="F1818" s="555">
        <v>36.6</v>
      </c>
    </row>
    <row r="1819" spans="1:6" ht="30">
      <c r="A1819" s="338">
        <v>94201</v>
      </c>
      <c r="B1819" s="339" t="s">
        <v>11863</v>
      </c>
      <c r="C1819" s="340" t="s">
        <v>1164</v>
      </c>
      <c r="D1819" s="555">
        <v>38.76</v>
      </c>
      <c r="E1819" s="555">
        <v>9.1300000000000008</v>
      </c>
      <c r="F1819" s="555">
        <v>47.89</v>
      </c>
    </row>
    <row r="1820" spans="1:6" ht="30">
      <c r="A1820" s="338">
        <v>94204</v>
      </c>
      <c r="B1820" s="339" t="s">
        <v>11862</v>
      </c>
      <c r="C1820" s="340" t="s">
        <v>1164</v>
      </c>
      <c r="D1820" s="555">
        <v>40.340000000000003</v>
      </c>
      <c r="E1820" s="555">
        <v>12.83</v>
      </c>
      <c r="F1820" s="555">
        <v>53.17</v>
      </c>
    </row>
    <row r="1821" spans="1:6" ht="30">
      <c r="A1821" s="338">
        <v>94440</v>
      </c>
      <c r="B1821" s="339" t="s">
        <v>11858</v>
      </c>
      <c r="C1821" s="340" t="s">
        <v>1164</v>
      </c>
      <c r="D1821" s="555">
        <v>27.740000000000002</v>
      </c>
      <c r="E1821" s="555">
        <v>5.76</v>
      </c>
      <c r="F1821" s="555">
        <v>33.5</v>
      </c>
    </row>
    <row r="1822" spans="1:6" ht="30">
      <c r="A1822" s="338">
        <v>94441</v>
      </c>
      <c r="B1822" s="339" t="s">
        <v>11857</v>
      </c>
      <c r="C1822" s="340" t="s">
        <v>1164</v>
      </c>
      <c r="D1822" s="555">
        <v>28.66</v>
      </c>
      <c r="E1822" s="555">
        <v>7.94</v>
      </c>
      <c r="F1822" s="555">
        <v>36.6</v>
      </c>
    </row>
    <row r="1823" spans="1:6" ht="30">
      <c r="A1823" s="338">
        <v>94442</v>
      </c>
      <c r="B1823" s="339" t="s">
        <v>11856</v>
      </c>
      <c r="C1823" s="340" t="s">
        <v>1164</v>
      </c>
      <c r="D1823" s="555">
        <v>27.740000000000002</v>
      </c>
      <c r="E1823" s="555">
        <v>5.76</v>
      </c>
      <c r="F1823" s="555">
        <v>33.5</v>
      </c>
    </row>
    <row r="1824" spans="1:6" ht="30">
      <c r="A1824" s="338">
        <v>94443</v>
      </c>
      <c r="B1824" s="339" t="s">
        <v>11855</v>
      </c>
      <c r="C1824" s="340" t="s">
        <v>1164</v>
      </c>
      <c r="D1824" s="555">
        <v>28.66</v>
      </c>
      <c r="E1824" s="555">
        <v>7.94</v>
      </c>
      <c r="F1824" s="555">
        <v>36.6</v>
      </c>
    </row>
    <row r="1825" spans="1:6" ht="30">
      <c r="A1825" s="338">
        <v>94445</v>
      </c>
      <c r="B1825" s="339" t="s">
        <v>11854</v>
      </c>
      <c r="C1825" s="340" t="s">
        <v>1164</v>
      </c>
      <c r="D1825" s="555">
        <v>38.76</v>
      </c>
      <c r="E1825" s="555">
        <v>9.1300000000000008</v>
      </c>
      <c r="F1825" s="555">
        <v>47.89</v>
      </c>
    </row>
    <row r="1826" spans="1:6" ht="30">
      <c r="A1826" s="338">
        <v>94446</v>
      </c>
      <c r="B1826" s="339" t="s">
        <v>11853</v>
      </c>
      <c r="C1826" s="340" t="s">
        <v>1164</v>
      </c>
      <c r="D1826" s="555">
        <v>40.340000000000003</v>
      </c>
      <c r="E1826" s="555">
        <v>12.83</v>
      </c>
      <c r="F1826" s="555">
        <v>53.17</v>
      </c>
    </row>
    <row r="1827" spans="1:6" ht="30">
      <c r="A1827" s="338">
        <v>94447</v>
      </c>
      <c r="B1827" s="339" t="s">
        <v>11852</v>
      </c>
      <c r="C1827" s="340" t="s">
        <v>1164</v>
      </c>
      <c r="D1827" s="555">
        <v>38.76</v>
      </c>
      <c r="E1827" s="555">
        <v>9.1300000000000008</v>
      </c>
      <c r="F1827" s="555">
        <v>47.89</v>
      </c>
    </row>
    <row r="1828" spans="1:6" ht="30">
      <c r="A1828" s="338">
        <v>94448</v>
      </c>
      <c r="B1828" s="339" t="s">
        <v>11851</v>
      </c>
      <c r="C1828" s="340" t="s">
        <v>1164</v>
      </c>
      <c r="D1828" s="555">
        <v>40.340000000000003</v>
      </c>
      <c r="E1828" s="555">
        <v>12.83</v>
      </c>
      <c r="F1828" s="555">
        <v>53.17</v>
      </c>
    </row>
    <row r="1829" spans="1:6">
      <c r="A1829" s="338">
        <v>94232</v>
      </c>
      <c r="B1829" s="339" t="s">
        <v>11859</v>
      </c>
      <c r="C1829" s="340" t="s">
        <v>1161</v>
      </c>
      <c r="D1829" s="555">
        <v>0.78999999999999981</v>
      </c>
      <c r="E1829" s="555">
        <v>1.8</v>
      </c>
      <c r="F1829" s="555">
        <v>2.59</v>
      </c>
    </row>
    <row r="1830" spans="1:6" ht="45">
      <c r="A1830" s="338">
        <v>94219</v>
      </c>
      <c r="B1830" s="339" t="s">
        <v>11846</v>
      </c>
      <c r="C1830" s="340" t="s">
        <v>1163</v>
      </c>
      <c r="D1830" s="555">
        <v>17.900000000000002</v>
      </c>
      <c r="E1830" s="555">
        <v>10.95</v>
      </c>
      <c r="F1830" s="555">
        <v>28.85</v>
      </c>
    </row>
    <row r="1831" spans="1:6" ht="30">
      <c r="A1831" s="338">
        <v>94221</v>
      </c>
      <c r="B1831" s="339" t="s">
        <v>11844</v>
      </c>
      <c r="C1831" s="340" t="s">
        <v>1163</v>
      </c>
      <c r="D1831" s="555">
        <v>16.060000000000002</v>
      </c>
      <c r="E1831" s="555">
        <v>6.65</v>
      </c>
      <c r="F1831" s="555">
        <v>22.71</v>
      </c>
    </row>
    <row r="1832" spans="1:6">
      <c r="A1832" s="335"/>
      <c r="B1832" s="337" t="s">
        <v>1021</v>
      </c>
      <c r="C1832" s="335"/>
      <c r="D1832" s="335"/>
      <c r="E1832" s="335"/>
      <c r="F1832" s="335"/>
    </row>
    <row r="1833" spans="1:6" ht="30">
      <c r="A1833" s="338">
        <v>94189</v>
      </c>
      <c r="B1833" s="339" t="s">
        <v>11867</v>
      </c>
      <c r="C1833" s="340" t="s">
        <v>1164</v>
      </c>
      <c r="D1833" s="555">
        <v>25.84</v>
      </c>
      <c r="E1833" s="555">
        <v>3.38</v>
      </c>
      <c r="F1833" s="555">
        <v>29.22</v>
      </c>
    </row>
    <row r="1834" spans="1:6" ht="30">
      <c r="A1834" s="338">
        <v>94192</v>
      </c>
      <c r="B1834" s="339" t="s">
        <v>11866</v>
      </c>
      <c r="C1834" s="340" t="s">
        <v>1164</v>
      </c>
      <c r="D1834" s="555">
        <v>26.55</v>
      </c>
      <c r="E1834" s="555">
        <v>5.0199999999999996</v>
      </c>
      <c r="F1834" s="555">
        <v>31.57</v>
      </c>
    </row>
    <row r="1835" spans="1:6" ht="45">
      <c r="A1835" s="338">
        <v>94220</v>
      </c>
      <c r="B1835" s="339" t="s">
        <v>11845</v>
      </c>
      <c r="C1835" s="340" t="s">
        <v>1163</v>
      </c>
      <c r="D1835" s="555">
        <v>31.119999999999997</v>
      </c>
      <c r="E1835" s="555">
        <v>10.93</v>
      </c>
      <c r="F1835" s="555">
        <v>42.05</v>
      </c>
    </row>
    <row r="1836" spans="1:6" ht="45">
      <c r="A1836" s="338">
        <v>94222</v>
      </c>
      <c r="B1836" s="339" t="s">
        <v>11843</v>
      </c>
      <c r="C1836" s="340" t="s">
        <v>1163</v>
      </c>
      <c r="D1836" s="555">
        <v>29.289999999999996</v>
      </c>
      <c r="E1836" s="555">
        <v>6.62</v>
      </c>
      <c r="F1836" s="555">
        <v>35.909999999999997</v>
      </c>
    </row>
    <row r="1837" spans="1:6">
      <c r="A1837" s="335"/>
      <c r="B1837" s="337" t="s">
        <v>1333</v>
      </c>
      <c r="C1837" s="335"/>
      <c r="D1837" s="335"/>
      <c r="E1837" s="335"/>
      <c r="F1837" s="335"/>
    </row>
    <row r="1838" spans="1:6" ht="45">
      <c r="A1838" s="338">
        <v>94207</v>
      </c>
      <c r="B1838" s="339" t="s">
        <v>11850</v>
      </c>
      <c r="C1838" s="340" t="s">
        <v>1164</v>
      </c>
      <c r="D1838" s="555">
        <v>42</v>
      </c>
      <c r="E1838" s="555">
        <v>4.1500000000000004</v>
      </c>
      <c r="F1838" s="555">
        <v>46.15</v>
      </c>
    </row>
    <row r="1839" spans="1:6" ht="45">
      <c r="A1839" s="338">
        <v>94210</v>
      </c>
      <c r="B1839" s="339" t="s">
        <v>11849</v>
      </c>
      <c r="C1839" s="340" t="s">
        <v>1164</v>
      </c>
      <c r="D1839" s="555">
        <v>44.47</v>
      </c>
      <c r="E1839" s="555">
        <v>4.5999999999999996</v>
      </c>
      <c r="F1839" s="555">
        <v>49.07</v>
      </c>
    </row>
    <row r="1840" spans="1:6" ht="30">
      <c r="A1840" s="338">
        <v>94223</v>
      </c>
      <c r="B1840" s="339" t="s">
        <v>11842</v>
      </c>
      <c r="C1840" s="340" t="s">
        <v>1163</v>
      </c>
      <c r="D1840" s="555">
        <v>76.180000000000007</v>
      </c>
      <c r="E1840" s="555">
        <v>2.0499999999999998</v>
      </c>
      <c r="F1840" s="555">
        <v>78.23</v>
      </c>
    </row>
    <row r="1841" spans="1:6" ht="30">
      <c r="A1841" s="338">
        <v>100325</v>
      </c>
      <c r="B1841" s="339" t="s">
        <v>11840</v>
      </c>
      <c r="C1841" s="340" t="s">
        <v>1163</v>
      </c>
      <c r="D1841" s="555">
        <v>83.77</v>
      </c>
      <c r="E1841" s="555">
        <v>1.48</v>
      </c>
      <c r="F1841" s="555">
        <v>85.25</v>
      </c>
    </row>
    <row r="1842" spans="1:6" ht="30">
      <c r="A1842" s="338">
        <v>100435</v>
      </c>
      <c r="B1842" s="339" t="s">
        <v>11833</v>
      </c>
      <c r="C1842" s="340" t="s">
        <v>1163</v>
      </c>
      <c r="D1842" s="555">
        <v>58.24</v>
      </c>
      <c r="E1842" s="555">
        <v>4.3600000000000003</v>
      </c>
      <c r="F1842" s="555">
        <v>62.6</v>
      </c>
    </row>
    <row r="1843" spans="1:6">
      <c r="A1843" s="335"/>
      <c r="B1843" s="337" t="s">
        <v>12389</v>
      </c>
      <c r="C1843" s="335"/>
      <c r="D1843" s="335"/>
      <c r="E1843" s="335"/>
      <c r="F1843" s="335"/>
    </row>
    <row r="1844" spans="1:6" ht="30">
      <c r="A1844" s="338">
        <v>94218</v>
      </c>
      <c r="B1844" s="339" t="s">
        <v>12390</v>
      </c>
      <c r="C1844" s="340" t="s">
        <v>1164</v>
      </c>
      <c r="D1844" s="555">
        <v>118.08</v>
      </c>
      <c r="E1844" s="555">
        <v>4.54</v>
      </c>
      <c r="F1844" s="555">
        <v>122.62</v>
      </c>
    </row>
    <row r="1845" spans="1:6" ht="30">
      <c r="A1845" s="338">
        <v>94451</v>
      </c>
      <c r="B1845" s="339" t="s">
        <v>11841</v>
      </c>
      <c r="C1845" s="340" t="s">
        <v>1163</v>
      </c>
      <c r="D1845" s="555">
        <v>85.710000000000008</v>
      </c>
      <c r="E1845" s="555">
        <v>2.08</v>
      </c>
      <c r="F1845" s="555">
        <v>87.79</v>
      </c>
    </row>
    <row r="1846" spans="1:6">
      <c r="A1846" s="335"/>
      <c r="B1846" s="337" t="s">
        <v>120</v>
      </c>
      <c r="C1846" s="335"/>
      <c r="D1846" s="335"/>
      <c r="E1846" s="335"/>
      <c r="F1846" s="335"/>
    </row>
    <row r="1847" spans="1:6" ht="30">
      <c r="A1847" s="338">
        <v>94449</v>
      </c>
      <c r="B1847" s="339" t="s">
        <v>11828</v>
      </c>
      <c r="C1847" s="340" t="s">
        <v>1164</v>
      </c>
      <c r="D1847" s="555">
        <v>72.05</v>
      </c>
      <c r="E1847" s="555">
        <v>4.1399999999999997</v>
      </c>
      <c r="F1847" s="555">
        <v>76.19</v>
      </c>
    </row>
    <row r="1848" spans="1:6" ht="30">
      <c r="A1848" s="338">
        <v>94444</v>
      </c>
      <c r="B1848" s="339" t="s">
        <v>11786</v>
      </c>
      <c r="C1848" s="340" t="s">
        <v>1164</v>
      </c>
      <c r="D1848" s="555">
        <v>551.9</v>
      </c>
      <c r="E1848" s="555">
        <v>5.73</v>
      </c>
      <c r="F1848" s="555">
        <v>557.63</v>
      </c>
    </row>
    <row r="1849" spans="1:6">
      <c r="A1849" s="335"/>
      <c r="B1849" s="337" t="s">
        <v>12391</v>
      </c>
      <c r="C1849" s="335"/>
      <c r="D1849" s="335"/>
      <c r="E1849" s="335"/>
      <c r="F1849" s="335"/>
    </row>
    <row r="1850" spans="1:6">
      <c r="A1850" s="335"/>
      <c r="B1850" s="337" t="s">
        <v>1022</v>
      </c>
      <c r="C1850" s="335"/>
      <c r="D1850" s="335"/>
      <c r="E1850" s="335"/>
      <c r="F1850" s="335"/>
    </row>
    <row r="1851" spans="1:6" ht="45">
      <c r="A1851" s="338">
        <v>92568</v>
      </c>
      <c r="B1851" s="339" t="s">
        <v>11823</v>
      </c>
      <c r="C1851" s="340" t="s">
        <v>1164</v>
      </c>
      <c r="D1851" s="555">
        <v>186.85</v>
      </c>
      <c r="E1851" s="555">
        <v>9.1199999999999992</v>
      </c>
      <c r="F1851" s="555">
        <v>195.97</v>
      </c>
    </row>
    <row r="1852" spans="1:6" ht="45">
      <c r="A1852" s="338">
        <v>92569</v>
      </c>
      <c r="B1852" s="339" t="s">
        <v>11822</v>
      </c>
      <c r="C1852" s="340" t="s">
        <v>1164</v>
      </c>
      <c r="D1852" s="555">
        <v>106.6</v>
      </c>
      <c r="E1852" s="555">
        <v>3.95</v>
      </c>
      <c r="F1852" s="555">
        <v>110.55</v>
      </c>
    </row>
    <row r="1853" spans="1:6" ht="30">
      <c r="A1853" s="338">
        <v>92570</v>
      </c>
      <c r="B1853" s="339" t="s">
        <v>11821</v>
      </c>
      <c r="C1853" s="340" t="s">
        <v>1164</v>
      </c>
      <c r="D1853" s="555">
        <v>69.05</v>
      </c>
      <c r="E1853" s="555">
        <v>1.86</v>
      </c>
      <c r="F1853" s="555">
        <v>70.91</v>
      </c>
    </row>
    <row r="1854" spans="1:6" ht="45">
      <c r="A1854" s="338">
        <v>92571</v>
      </c>
      <c r="B1854" s="339" t="s">
        <v>11820</v>
      </c>
      <c r="C1854" s="340" t="s">
        <v>1164</v>
      </c>
      <c r="D1854" s="555">
        <v>190.28</v>
      </c>
      <c r="E1854" s="555">
        <v>14.38</v>
      </c>
      <c r="F1854" s="555">
        <v>204.66</v>
      </c>
    </row>
    <row r="1855" spans="1:6" ht="45">
      <c r="A1855" s="338">
        <v>92572</v>
      </c>
      <c r="B1855" s="339" t="s">
        <v>11819</v>
      </c>
      <c r="C1855" s="340" t="s">
        <v>1164</v>
      </c>
      <c r="D1855" s="555">
        <v>117.18</v>
      </c>
      <c r="E1855" s="555">
        <v>7.3</v>
      </c>
      <c r="F1855" s="555">
        <v>124.48</v>
      </c>
    </row>
    <row r="1856" spans="1:6" ht="45">
      <c r="A1856" s="338">
        <v>92573</v>
      </c>
      <c r="B1856" s="339" t="s">
        <v>11818</v>
      </c>
      <c r="C1856" s="340" t="s">
        <v>1164</v>
      </c>
      <c r="D1856" s="555">
        <v>70.25</v>
      </c>
      <c r="E1856" s="555">
        <v>4.2300000000000004</v>
      </c>
      <c r="F1856" s="555">
        <v>74.48</v>
      </c>
    </row>
    <row r="1857" spans="1:6" ht="30">
      <c r="A1857" s="338">
        <v>92574</v>
      </c>
      <c r="B1857" s="339" t="s">
        <v>11817</v>
      </c>
      <c r="C1857" s="340" t="s">
        <v>1164</v>
      </c>
      <c r="D1857" s="555">
        <v>188.81</v>
      </c>
      <c r="E1857" s="555">
        <v>9.89</v>
      </c>
      <c r="F1857" s="555">
        <v>198.7</v>
      </c>
    </row>
    <row r="1858" spans="1:6" ht="30">
      <c r="A1858" s="338">
        <v>92575</v>
      </c>
      <c r="B1858" s="339" t="s">
        <v>11816</v>
      </c>
      <c r="C1858" s="340" t="s">
        <v>1164</v>
      </c>
      <c r="D1858" s="555">
        <v>96.910000000000011</v>
      </c>
      <c r="E1858" s="555">
        <v>3.88</v>
      </c>
      <c r="F1858" s="555">
        <v>100.79</v>
      </c>
    </row>
    <row r="1859" spans="1:6" ht="30">
      <c r="A1859" s="338">
        <v>92576</v>
      </c>
      <c r="B1859" s="339" t="s">
        <v>11815</v>
      </c>
      <c r="C1859" s="340" t="s">
        <v>1164</v>
      </c>
      <c r="D1859" s="555">
        <v>54.37</v>
      </c>
      <c r="E1859" s="555">
        <v>1.46</v>
      </c>
      <c r="F1859" s="555">
        <v>55.83</v>
      </c>
    </row>
    <row r="1860" spans="1:6" ht="30">
      <c r="A1860" s="338">
        <v>92577</v>
      </c>
      <c r="B1860" s="339" t="s">
        <v>11814</v>
      </c>
      <c r="C1860" s="340" t="s">
        <v>1164</v>
      </c>
      <c r="D1860" s="555">
        <v>193.06</v>
      </c>
      <c r="E1860" s="555">
        <v>15.1</v>
      </c>
      <c r="F1860" s="555">
        <v>208.16</v>
      </c>
    </row>
    <row r="1861" spans="1:6" ht="30">
      <c r="A1861" s="338">
        <v>92578</v>
      </c>
      <c r="B1861" s="339" t="s">
        <v>11813</v>
      </c>
      <c r="C1861" s="340" t="s">
        <v>1164</v>
      </c>
      <c r="D1861" s="555">
        <v>99.100000000000009</v>
      </c>
      <c r="E1861" s="555">
        <v>6.88</v>
      </c>
      <c r="F1861" s="555">
        <v>105.98</v>
      </c>
    </row>
    <row r="1862" spans="1:6" ht="30">
      <c r="A1862" s="338">
        <v>92579</v>
      </c>
      <c r="B1862" s="339" t="s">
        <v>11812</v>
      </c>
      <c r="C1862" s="340" t="s">
        <v>1164</v>
      </c>
      <c r="D1862" s="555">
        <v>55.32</v>
      </c>
      <c r="E1862" s="555">
        <v>3.36</v>
      </c>
      <c r="F1862" s="555">
        <v>58.68</v>
      </c>
    </row>
    <row r="1863" spans="1:6" ht="45">
      <c r="A1863" s="338">
        <v>92580</v>
      </c>
      <c r="B1863" s="339" t="s">
        <v>11811</v>
      </c>
      <c r="C1863" s="340" t="s">
        <v>1164</v>
      </c>
      <c r="D1863" s="555">
        <v>67.239999999999995</v>
      </c>
      <c r="E1863" s="555">
        <v>5.4</v>
      </c>
      <c r="F1863" s="555">
        <v>72.64</v>
      </c>
    </row>
    <row r="1864" spans="1:6" ht="30">
      <c r="A1864" s="338">
        <v>92581</v>
      </c>
      <c r="B1864" s="339" t="s">
        <v>11810</v>
      </c>
      <c r="C1864" s="340" t="s">
        <v>1164</v>
      </c>
      <c r="D1864" s="555">
        <v>71.429999999999993</v>
      </c>
      <c r="E1864" s="555">
        <v>4.95</v>
      </c>
      <c r="F1864" s="555">
        <v>76.38</v>
      </c>
    </row>
    <row r="1865" spans="1:6">
      <c r="A1865" s="335"/>
      <c r="B1865" s="336" t="s">
        <v>12392</v>
      </c>
      <c r="C1865" s="335"/>
      <c r="D1865" s="335"/>
      <c r="E1865" s="335"/>
      <c r="F1865" s="335"/>
    </row>
    <row r="1866" spans="1:6">
      <c r="A1866" s="335"/>
      <c r="B1866" s="337" t="s">
        <v>35</v>
      </c>
      <c r="C1866" s="335"/>
      <c r="D1866" s="335"/>
      <c r="E1866" s="335"/>
      <c r="F1866" s="335"/>
    </row>
    <row r="1867" spans="1:6">
      <c r="A1867" s="335"/>
      <c r="B1867" s="337" t="s">
        <v>1024</v>
      </c>
      <c r="C1867" s="335"/>
      <c r="D1867" s="335"/>
      <c r="E1867" s="335"/>
      <c r="F1867" s="335"/>
    </row>
    <row r="1868" spans="1:6" ht="30">
      <c r="A1868" s="338">
        <v>94227</v>
      </c>
      <c r="B1868" s="339" t="s">
        <v>11832</v>
      </c>
      <c r="C1868" s="340" t="s">
        <v>1163</v>
      </c>
      <c r="D1868" s="555">
        <v>67.94</v>
      </c>
      <c r="E1868" s="555">
        <v>7.5</v>
      </c>
      <c r="F1868" s="555">
        <v>75.44</v>
      </c>
    </row>
    <row r="1869" spans="1:6" ht="30">
      <c r="A1869" s="338">
        <v>94228</v>
      </c>
      <c r="B1869" s="339" t="s">
        <v>11831</v>
      </c>
      <c r="C1869" s="340" t="s">
        <v>1163</v>
      </c>
      <c r="D1869" s="555">
        <v>91.24</v>
      </c>
      <c r="E1869" s="555">
        <v>10.199999999999999</v>
      </c>
      <c r="F1869" s="555">
        <v>101.44</v>
      </c>
    </row>
    <row r="1870" spans="1:6" ht="30">
      <c r="A1870" s="338">
        <v>94229</v>
      </c>
      <c r="B1870" s="339" t="s">
        <v>11830</v>
      </c>
      <c r="C1870" s="340" t="s">
        <v>1163</v>
      </c>
      <c r="D1870" s="555">
        <v>178.39</v>
      </c>
      <c r="E1870" s="555">
        <v>18.170000000000002</v>
      </c>
      <c r="F1870" s="555">
        <v>196.56</v>
      </c>
    </row>
    <row r="1871" spans="1:6" ht="45">
      <c r="A1871" s="338">
        <v>100434</v>
      </c>
      <c r="B1871" s="339" t="s">
        <v>11834</v>
      </c>
      <c r="C1871" s="340" t="s">
        <v>1163</v>
      </c>
      <c r="D1871" s="555">
        <v>51.95</v>
      </c>
      <c r="E1871" s="555">
        <v>6.52</v>
      </c>
      <c r="F1871" s="555">
        <v>58.47</v>
      </c>
    </row>
    <row r="1872" spans="1:6">
      <c r="A1872" s="335"/>
      <c r="B1872" s="337" t="s">
        <v>12393</v>
      </c>
      <c r="C1872" s="335"/>
      <c r="D1872" s="335"/>
      <c r="E1872" s="335"/>
      <c r="F1872" s="335"/>
    </row>
    <row r="1873" spans="1:6">
      <c r="A1873" s="335"/>
      <c r="B1873" s="337" t="s">
        <v>12394</v>
      </c>
      <c r="C1873" s="335"/>
      <c r="D1873" s="335"/>
      <c r="E1873" s="335"/>
      <c r="F1873" s="335"/>
    </row>
    <row r="1874" spans="1:6">
      <c r="A1874" s="335"/>
      <c r="B1874" s="337" t="s">
        <v>1025</v>
      </c>
      <c r="C1874" s="335"/>
      <c r="D1874" s="335"/>
      <c r="E1874" s="335"/>
      <c r="F1874" s="335"/>
    </row>
    <row r="1875" spans="1:6" ht="30">
      <c r="A1875" s="338">
        <v>94231</v>
      </c>
      <c r="B1875" s="339" t="s">
        <v>11829</v>
      </c>
      <c r="C1875" s="340" t="s">
        <v>1163</v>
      </c>
      <c r="D1875" s="555">
        <v>54.15</v>
      </c>
      <c r="E1875" s="555">
        <v>5.18</v>
      </c>
      <c r="F1875" s="555">
        <v>59.33</v>
      </c>
    </row>
    <row r="1876" spans="1:6" ht="30">
      <c r="A1876" s="338">
        <v>100327</v>
      </c>
      <c r="B1876" s="339" t="s">
        <v>11839</v>
      </c>
      <c r="C1876" s="340" t="s">
        <v>1163</v>
      </c>
      <c r="D1876" s="555">
        <v>60.080000000000005</v>
      </c>
      <c r="E1876" s="555">
        <v>6.18</v>
      </c>
      <c r="F1876" s="555">
        <v>66.260000000000005</v>
      </c>
    </row>
    <row r="1877" spans="1:6">
      <c r="A1877" s="338">
        <v>101979</v>
      </c>
      <c r="B1877" s="339" t="s">
        <v>9919</v>
      </c>
      <c r="C1877" s="340" t="s">
        <v>1163</v>
      </c>
      <c r="D1877" s="555">
        <v>50.199999999999996</v>
      </c>
      <c r="E1877" s="555">
        <v>4.53</v>
      </c>
      <c r="F1877" s="555">
        <v>54.73</v>
      </c>
    </row>
    <row r="1878" spans="1:6" ht="30">
      <c r="A1878" s="338">
        <v>101966</v>
      </c>
      <c r="B1878" s="339" t="s">
        <v>9920</v>
      </c>
      <c r="C1878" s="340" t="s">
        <v>1163</v>
      </c>
      <c r="D1878" s="555">
        <v>116.2</v>
      </c>
      <c r="E1878" s="555">
        <v>9.1300000000000008</v>
      </c>
      <c r="F1878" s="555">
        <v>125.33</v>
      </c>
    </row>
    <row r="1879" spans="1:6">
      <c r="A1879" s="335"/>
      <c r="B1879" s="336" t="s">
        <v>36</v>
      </c>
      <c r="C1879" s="335"/>
      <c r="D1879" s="335"/>
      <c r="E1879" s="335"/>
      <c r="F1879" s="335"/>
    </row>
    <row r="1880" spans="1:6">
      <c r="A1880" s="335"/>
      <c r="B1880" s="337" t="s">
        <v>37</v>
      </c>
      <c r="C1880" s="335"/>
      <c r="D1880" s="335"/>
      <c r="E1880" s="335"/>
      <c r="F1880" s="335"/>
    </row>
    <row r="1881" spans="1:6">
      <c r="A1881" s="338">
        <v>97644</v>
      </c>
      <c r="B1881" s="339" t="s">
        <v>4501</v>
      </c>
      <c r="C1881" s="340" t="s">
        <v>1164</v>
      </c>
      <c r="D1881" s="555">
        <v>2.5099999999999998</v>
      </c>
      <c r="E1881" s="555">
        <v>5.93</v>
      </c>
      <c r="F1881" s="555">
        <v>8.44</v>
      </c>
    </row>
    <row r="1882" spans="1:6">
      <c r="A1882" s="338">
        <v>97645</v>
      </c>
      <c r="B1882" s="339" t="s">
        <v>4502</v>
      </c>
      <c r="C1882" s="340" t="s">
        <v>1164</v>
      </c>
      <c r="D1882" s="555">
        <v>15.649999999999999</v>
      </c>
      <c r="E1882" s="555">
        <v>16.350000000000001</v>
      </c>
      <c r="F1882" s="555">
        <v>32</v>
      </c>
    </row>
    <row r="1883" spans="1:6" ht="30">
      <c r="A1883" s="338">
        <v>100695</v>
      </c>
      <c r="B1883" s="339" t="s">
        <v>11465</v>
      </c>
      <c r="C1883" s="340" t="s">
        <v>1161</v>
      </c>
      <c r="D1883" s="555">
        <v>16.870000000000005</v>
      </c>
      <c r="E1883" s="555">
        <v>35.97</v>
      </c>
      <c r="F1883" s="555">
        <v>52.84</v>
      </c>
    </row>
    <row r="1884" spans="1:6" ht="30">
      <c r="A1884" s="338">
        <v>100696</v>
      </c>
      <c r="B1884" s="339" t="s">
        <v>11464</v>
      </c>
      <c r="C1884" s="340" t="s">
        <v>1161</v>
      </c>
      <c r="D1884" s="555">
        <v>18.699999999999996</v>
      </c>
      <c r="E1884" s="555">
        <v>40.130000000000003</v>
      </c>
      <c r="F1884" s="555">
        <v>58.83</v>
      </c>
    </row>
    <row r="1885" spans="1:6" ht="30">
      <c r="A1885" s="338">
        <v>100697</v>
      </c>
      <c r="B1885" s="339" t="s">
        <v>11463</v>
      </c>
      <c r="C1885" s="340" t="s">
        <v>1161</v>
      </c>
      <c r="D1885" s="555">
        <v>20.539999999999992</v>
      </c>
      <c r="E1885" s="555">
        <v>44.31</v>
      </c>
      <c r="F1885" s="555">
        <v>64.849999999999994</v>
      </c>
    </row>
    <row r="1886" spans="1:6" ht="30">
      <c r="A1886" s="338">
        <v>100698</v>
      </c>
      <c r="B1886" s="339" t="s">
        <v>11462</v>
      </c>
      <c r="C1886" s="340" t="s">
        <v>1161</v>
      </c>
      <c r="D1886" s="555">
        <v>22.359999999999992</v>
      </c>
      <c r="E1886" s="555">
        <v>48.49</v>
      </c>
      <c r="F1886" s="555">
        <v>70.849999999999994</v>
      </c>
    </row>
    <row r="1887" spans="1:6" ht="30">
      <c r="A1887" s="338">
        <v>100699</v>
      </c>
      <c r="B1887" s="339" t="s">
        <v>11461</v>
      </c>
      <c r="C1887" s="340" t="s">
        <v>1161</v>
      </c>
      <c r="D1887" s="555">
        <v>26.390000000000008</v>
      </c>
      <c r="E1887" s="555">
        <v>57.62</v>
      </c>
      <c r="F1887" s="555">
        <v>84.01</v>
      </c>
    </row>
    <row r="1888" spans="1:6">
      <c r="A1888" s="335"/>
      <c r="B1888" s="337" t="s">
        <v>631</v>
      </c>
      <c r="C1888" s="335"/>
      <c r="D1888" s="335"/>
      <c r="E1888" s="335"/>
      <c r="F1888" s="335"/>
    </row>
    <row r="1889" spans="1:6">
      <c r="A1889" s="338">
        <v>100703</v>
      </c>
      <c r="B1889" s="339" t="s">
        <v>11429</v>
      </c>
      <c r="C1889" s="340" t="s">
        <v>1161</v>
      </c>
      <c r="D1889" s="555">
        <v>21.5</v>
      </c>
      <c r="E1889" s="555">
        <v>7.37</v>
      </c>
      <c r="F1889" s="555">
        <v>28.87</v>
      </c>
    </row>
    <row r="1890" spans="1:6">
      <c r="A1890" s="335"/>
      <c r="B1890" s="336" t="s">
        <v>12395</v>
      </c>
      <c r="C1890" s="335"/>
      <c r="D1890" s="335"/>
      <c r="E1890" s="335"/>
      <c r="F1890" s="335"/>
    </row>
    <row r="1891" spans="1:6">
      <c r="A1891" s="335"/>
      <c r="B1891" s="337" t="s">
        <v>12396</v>
      </c>
      <c r="C1891" s="335"/>
      <c r="D1891" s="335"/>
      <c r="E1891" s="335"/>
      <c r="F1891" s="335"/>
    </row>
    <row r="1892" spans="1:6" ht="60">
      <c r="A1892" s="338">
        <v>90845</v>
      </c>
      <c r="B1892" s="339" t="s">
        <v>11539</v>
      </c>
      <c r="C1892" s="340" t="s">
        <v>1161</v>
      </c>
      <c r="D1892" s="555">
        <v>958.32</v>
      </c>
      <c r="E1892" s="555">
        <v>195.11</v>
      </c>
      <c r="F1892" s="555">
        <v>1153.43</v>
      </c>
    </row>
    <row r="1893" spans="1:6" ht="45">
      <c r="A1893" s="338">
        <v>90851</v>
      </c>
      <c r="B1893" s="339" t="s">
        <v>11533</v>
      </c>
      <c r="C1893" s="340" t="s">
        <v>1161</v>
      </c>
      <c r="D1893" s="555">
        <v>824.88</v>
      </c>
      <c r="E1893" s="555">
        <v>172.84</v>
      </c>
      <c r="F1893" s="555">
        <v>997.72</v>
      </c>
    </row>
    <row r="1894" spans="1:6" ht="60">
      <c r="A1894" s="338">
        <v>90846</v>
      </c>
      <c r="B1894" s="339" t="s">
        <v>11538</v>
      </c>
      <c r="C1894" s="340" t="s">
        <v>1161</v>
      </c>
      <c r="D1894" s="555">
        <v>1015.8899999999999</v>
      </c>
      <c r="E1894" s="555">
        <v>199.45</v>
      </c>
      <c r="F1894" s="555">
        <v>1215.3399999999999</v>
      </c>
    </row>
    <row r="1895" spans="1:6" ht="45">
      <c r="A1895" s="338">
        <v>90852</v>
      </c>
      <c r="B1895" s="339" t="s">
        <v>11532</v>
      </c>
      <c r="C1895" s="340" t="s">
        <v>1161</v>
      </c>
      <c r="D1895" s="555">
        <v>882.45</v>
      </c>
      <c r="E1895" s="555">
        <v>177.18</v>
      </c>
      <c r="F1895" s="555">
        <v>1059.6300000000001</v>
      </c>
    </row>
    <row r="1896" spans="1:6" ht="60">
      <c r="A1896" s="338">
        <v>91316</v>
      </c>
      <c r="B1896" s="339" t="s">
        <v>11508</v>
      </c>
      <c r="C1896" s="340" t="s">
        <v>1161</v>
      </c>
      <c r="D1896" s="555">
        <v>784.52</v>
      </c>
      <c r="E1896" s="555">
        <v>195.38</v>
      </c>
      <c r="F1896" s="555">
        <v>979.9</v>
      </c>
    </row>
    <row r="1897" spans="1:6" ht="45">
      <c r="A1897" s="338">
        <v>91322</v>
      </c>
      <c r="B1897" s="339" t="s">
        <v>11502</v>
      </c>
      <c r="C1897" s="340" t="s">
        <v>1161</v>
      </c>
      <c r="D1897" s="555">
        <v>712.24</v>
      </c>
      <c r="E1897" s="555">
        <v>173.1</v>
      </c>
      <c r="F1897" s="555">
        <v>885.34</v>
      </c>
    </row>
    <row r="1898" spans="1:6" ht="60">
      <c r="A1898" s="338">
        <v>91317</v>
      </c>
      <c r="B1898" s="339" t="s">
        <v>11507</v>
      </c>
      <c r="C1898" s="340" t="s">
        <v>1161</v>
      </c>
      <c r="D1898" s="555">
        <v>841.39999999999986</v>
      </c>
      <c r="E1898" s="555">
        <v>199.72</v>
      </c>
      <c r="F1898" s="555">
        <v>1041.1199999999999</v>
      </c>
    </row>
    <row r="1899" spans="1:6" ht="45">
      <c r="A1899" s="338">
        <v>91323</v>
      </c>
      <c r="B1899" s="339" t="s">
        <v>11501</v>
      </c>
      <c r="C1899" s="340" t="s">
        <v>1161</v>
      </c>
      <c r="D1899" s="555">
        <v>769.11999999999989</v>
      </c>
      <c r="E1899" s="555">
        <v>177.44</v>
      </c>
      <c r="F1899" s="555">
        <v>946.56</v>
      </c>
    </row>
    <row r="1900" spans="1:6" ht="45">
      <c r="A1900" s="338">
        <v>91324</v>
      </c>
      <c r="B1900" s="339" t="s">
        <v>11500</v>
      </c>
      <c r="C1900" s="340" t="s">
        <v>1161</v>
      </c>
      <c r="D1900" s="555">
        <v>486.19999999999993</v>
      </c>
      <c r="E1900" s="555">
        <v>153.35</v>
      </c>
      <c r="F1900" s="555">
        <v>639.54999999999995</v>
      </c>
    </row>
    <row r="1901" spans="1:6" ht="45">
      <c r="A1901" s="338">
        <v>91325</v>
      </c>
      <c r="B1901" s="339" t="s">
        <v>11499</v>
      </c>
      <c r="C1901" s="340" t="s">
        <v>1161</v>
      </c>
      <c r="D1901" s="555">
        <v>490.69999999999993</v>
      </c>
      <c r="E1901" s="555">
        <v>156.59</v>
      </c>
      <c r="F1901" s="555">
        <v>647.29</v>
      </c>
    </row>
    <row r="1902" spans="1:6" ht="45">
      <c r="A1902" s="338">
        <v>91326</v>
      </c>
      <c r="B1902" s="339" t="s">
        <v>11498</v>
      </c>
      <c r="C1902" s="340" t="s">
        <v>1161</v>
      </c>
      <c r="D1902" s="555">
        <v>538.27</v>
      </c>
      <c r="E1902" s="555">
        <v>159.80000000000001</v>
      </c>
      <c r="F1902" s="555">
        <v>698.07</v>
      </c>
    </row>
    <row r="1903" spans="1:6" ht="45">
      <c r="A1903" s="338">
        <v>91327</v>
      </c>
      <c r="B1903" s="339" t="s">
        <v>11497</v>
      </c>
      <c r="C1903" s="340" t="s">
        <v>1161</v>
      </c>
      <c r="D1903" s="555">
        <v>574.38</v>
      </c>
      <c r="E1903" s="555">
        <v>163.04</v>
      </c>
      <c r="F1903" s="555">
        <v>737.42</v>
      </c>
    </row>
    <row r="1904" spans="1:6" ht="30">
      <c r="A1904" s="338">
        <v>90824</v>
      </c>
      <c r="B1904" s="339" t="s">
        <v>11547</v>
      </c>
      <c r="C1904" s="340" t="s">
        <v>1161</v>
      </c>
      <c r="D1904" s="555">
        <v>464.46</v>
      </c>
      <c r="E1904" s="555">
        <v>47.67</v>
      </c>
      <c r="F1904" s="555">
        <v>512.13</v>
      </c>
    </row>
    <row r="1905" spans="1:6" ht="30">
      <c r="A1905" s="338">
        <v>90825</v>
      </c>
      <c r="B1905" s="339" t="s">
        <v>11546</v>
      </c>
      <c r="C1905" s="340" t="s">
        <v>1161</v>
      </c>
      <c r="D1905" s="555">
        <v>520.14</v>
      </c>
      <c r="E1905" s="555">
        <v>51.72</v>
      </c>
      <c r="F1905" s="555">
        <v>571.86</v>
      </c>
    </row>
    <row r="1906" spans="1:6">
      <c r="A1906" s="335"/>
      <c r="B1906" s="337" t="s">
        <v>12397</v>
      </c>
      <c r="C1906" s="335"/>
      <c r="D1906" s="335"/>
      <c r="E1906" s="335"/>
      <c r="F1906" s="335"/>
    </row>
    <row r="1907" spans="1:6" ht="45">
      <c r="A1907" s="338">
        <v>91329</v>
      </c>
      <c r="B1907" s="339" t="s">
        <v>11495</v>
      </c>
      <c r="C1907" s="340" t="s">
        <v>1161</v>
      </c>
      <c r="D1907" s="555">
        <v>494.51</v>
      </c>
      <c r="E1907" s="555">
        <v>153.35</v>
      </c>
      <c r="F1907" s="555">
        <v>647.86</v>
      </c>
    </row>
    <row r="1908" spans="1:6" ht="45">
      <c r="A1908" s="338">
        <v>91328</v>
      </c>
      <c r="B1908" s="339" t="s">
        <v>11496</v>
      </c>
      <c r="C1908" s="340" t="s">
        <v>1161</v>
      </c>
      <c r="D1908" s="555">
        <v>605.77</v>
      </c>
      <c r="E1908" s="555">
        <v>153.07</v>
      </c>
      <c r="F1908" s="555">
        <v>758.84</v>
      </c>
    </row>
    <row r="1909" spans="1:6" ht="30">
      <c r="A1909" s="338">
        <v>91295</v>
      </c>
      <c r="B1909" s="339" t="s">
        <v>11521</v>
      </c>
      <c r="C1909" s="340" t="s">
        <v>1161</v>
      </c>
      <c r="D1909" s="555">
        <v>249.15</v>
      </c>
      <c r="E1909" s="555">
        <v>28.48</v>
      </c>
      <c r="F1909" s="555">
        <v>277.63</v>
      </c>
    </row>
    <row r="1910" spans="1:6" ht="30">
      <c r="A1910" s="338">
        <v>91296</v>
      </c>
      <c r="B1910" s="339" t="s">
        <v>11520</v>
      </c>
      <c r="C1910" s="340" t="s">
        <v>1161</v>
      </c>
      <c r="D1910" s="555">
        <v>267.38</v>
      </c>
      <c r="E1910" s="555">
        <v>31.41</v>
      </c>
      <c r="F1910" s="555">
        <v>298.79000000000002</v>
      </c>
    </row>
    <row r="1911" spans="1:6" ht="60">
      <c r="A1911" s="338">
        <v>100687</v>
      </c>
      <c r="B1911" s="339" t="s">
        <v>11473</v>
      </c>
      <c r="C1911" s="340" t="s">
        <v>1161</v>
      </c>
      <c r="D1911" s="555">
        <v>725.34</v>
      </c>
      <c r="E1911" s="555">
        <v>170.1</v>
      </c>
      <c r="F1911" s="555">
        <v>895.44</v>
      </c>
    </row>
    <row r="1912" spans="1:6" ht="45">
      <c r="A1912" s="338">
        <v>100681</v>
      </c>
      <c r="B1912" s="339" t="s">
        <v>11479</v>
      </c>
      <c r="C1912" s="340" t="s">
        <v>1161</v>
      </c>
      <c r="D1912" s="555">
        <v>745.45999999999992</v>
      </c>
      <c r="E1912" s="555">
        <v>173.33</v>
      </c>
      <c r="F1912" s="555">
        <v>918.79</v>
      </c>
    </row>
    <row r="1913" spans="1:6" ht="45">
      <c r="A1913" s="338">
        <v>91331</v>
      </c>
      <c r="B1913" s="339" t="s">
        <v>11493</v>
      </c>
      <c r="C1913" s="340" t="s">
        <v>1161</v>
      </c>
      <c r="D1913" s="555">
        <v>513.92999999999995</v>
      </c>
      <c r="E1913" s="555">
        <v>156.58000000000001</v>
      </c>
      <c r="F1913" s="555">
        <v>670.51</v>
      </c>
    </row>
    <row r="1914" spans="1:6" ht="45">
      <c r="A1914" s="338">
        <v>91330</v>
      </c>
      <c r="B1914" s="339" t="s">
        <v>11494</v>
      </c>
      <c r="C1914" s="340" t="s">
        <v>1161</v>
      </c>
      <c r="D1914" s="555">
        <v>625.8900000000001</v>
      </c>
      <c r="E1914" s="555">
        <v>156.30000000000001</v>
      </c>
      <c r="F1914" s="555">
        <v>782.19</v>
      </c>
    </row>
    <row r="1915" spans="1:6" ht="45">
      <c r="A1915" s="338">
        <v>91333</v>
      </c>
      <c r="B1915" s="339" t="s">
        <v>11491</v>
      </c>
      <c r="C1915" s="340" t="s">
        <v>1161</v>
      </c>
      <c r="D1915" s="555">
        <v>543.80999999999995</v>
      </c>
      <c r="E1915" s="555">
        <v>159.80000000000001</v>
      </c>
      <c r="F1915" s="555">
        <v>703.61</v>
      </c>
    </row>
    <row r="1916" spans="1:6" ht="45">
      <c r="A1916" s="338">
        <v>91332</v>
      </c>
      <c r="B1916" s="339" t="s">
        <v>11492</v>
      </c>
      <c r="C1916" s="340" t="s">
        <v>1161</v>
      </c>
      <c r="D1916" s="555">
        <v>656.47</v>
      </c>
      <c r="E1916" s="555">
        <v>159.52000000000001</v>
      </c>
      <c r="F1916" s="555">
        <v>815.99</v>
      </c>
    </row>
    <row r="1917" spans="1:6" ht="30">
      <c r="A1917" s="338">
        <v>91297</v>
      </c>
      <c r="B1917" s="339" t="s">
        <v>11519</v>
      </c>
      <c r="C1917" s="340" t="s">
        <v>1161</v>
      </c>
      <c r="D1917" s="555">
        <v>296.05999999999995</v>
      </c>
      <c r="E1917" s="555">
        <v>34.340000000000003</v>
      </c>
      <c r="F1917" s="555">
        <v>330.4</v>
      </c>
    </row>
    <row r="1918" spans="1:6" ht="60">
      <c r="A1918" s="338">
        <v>100689</v>
      </c>
      <c r="B1918" s="339" t="s">
        <v>11471</v>
      </c>
      <c r="C1918" s="340" t="s">
        <v>1161</v>
      </c>
      <c r="D1918" s="555">
        <v>789.91000000000008</v>
      </c>
      <c r="E1918" s="555">
        <v>181.79</v>
      </c>
      <c r="F1918" s="555">
        <v>971.7</v>
      </c>
    </row>
    <row r="1919" spans="1:6" ht="60">
      <c r="A1919" s="338">
        <v>100688</v>
      </c>
      <c r="B1919" s="339" t="s">
        <v>11472</v>
      </c>
      <c r="C1919" s="340" t="s">
        <v>1161</v>
      </c>
      <c r="D1919" s="555">
        <v>572</v>
      </c>
      <c r="E1919" s="555">
        <v>170.39</v>
      </c>
      <c r="F1919" s="555">
        <v>742.39</v>
      </c>
    </row>
    <row r="1920" spans="1:6" ht="60">
      <c r="A1920" s="338">
        <v>100682</v>
      </c>
      <c r="B1920" s="339" t="s">
        <v>11478</v>
      </c>
      <c r="C1920" s="340" t="s">
        <v>1161</v>
      </c>
      <c r="D1920" s="555">
        <v>577.22</v>
      </c>
      <c r="E1920" s="555">
        <v>173.62</v>
      </c>
      <c r="F1920" s="555">
        <v>750.84</v>
      </c>
    </row>
    <row r="1921" spans="1:6" ht="60">
      <c r="A1921" s="338">
        <v>100690</v>
      </c>
      <c r="B1921" s="339" t="s">
        <v>11470</v>
      </c>
      <c r="C1921" s="340" t="s">
        <v>1161</v>
      </c>
      <c r="D1921" s="555">
        <v>616.09999999999991</v>
      </c>
      <c r="E1921" s="555">
        <v>182.07</v>
      </c>
      <c r="F1921" s="555">
        <v>798.17</v>
      </c>
    </row>
    <row r="1922" spans="1:6">
      <c r="A1922" s="335"/>
      <c r="B1922" s="337" t="s">
        <v>12398</v>
      </c>
      <c r="C1922" s="335"/>
      <c r="D1922" s="335"/>
      <c r="E1922" s="335"/>
      <c r="F1922" s="335"/>
    </row>
    <row r="1923" spans="1:6" ht="60">
      <c r="A1923" s="338">
        <v>100678</v>
      </c>
      <c r="B1923" s="339" t="s">
        <v>11482</v>
      </c>
      <c r="C1923" s="340" t="s">
        <v>1161</v>
      </c>
      <c r="D1923" s="555">
        <v>717.02</v>
      </c>
      <c r="E1923" s="555">
        <v>170.11</v>
      </c>
      <c r="F1923" s="555">
        <v>887.13</v>
      </c>
    </row>
    <row r="1924" spans="1:6" ht="60">
      <c r="A1924" s="338">
        <v>100680</v>
      </c>
      <c r="B1924" s="339" t="s">
        <v>11480</v>
      </c>
      <c r="C1924" s="340" t="s">
        <v>1161</v>
      </c>
      <c r="D1924" s="555">
        <v>722.23</v>
      </c>
      <c r="E1924" s="555">
        <v>173.34</v>
      </c>
      <c r="F1924" s="555">
        <v>895.57</v>
      </c>
    </row>
    <row r="1925" spans="1:6" ht="60">
      <c r="A1925" s="338">
        <v>100683</v>
      </c>
      <c r="B1925" s="339" t="s">
        <v>11477</v>
      </c>
      <c r="C1925" s="340" t="s">
        <v>1161</v>
      </c>
      <c r="D1925" s="555">
        <v>784.37</v>
      </c>
      <c r="E1925" s="555">
        <v>181.79</v>
      </c>
      <c r="F1925" s="555">
        <v>966.16</v>
      </c>
    </row>
    <row r="1926" spans="1:6" ht="60">
      <c r="A1926" s="338">
        <v>100685</v>
      </c>
      <c r="B1926" s="339" t="s">
        <v>11475</v>
      </c>
      <c r="C1926" s="340" t="s">
        <v>1161</v>
      </c>
      <c r="D1926" s="555">
        <v>821.17000000000007</v>
      </c>
      <c r="E1926" s="555">
        <v>185.03</v>
      </c>
      <c r="F1926" s="555">
        <v>1006.2</v>
      </c>
    </row>
    <row r="1927" spans="1:6" ht="60">
      <c r="A1927" s="338">
        <v>100679</v>
      </c>
      <c r="B1927" s="339" t="s">
        <v>11481</v>
      </c>
      <c r="C1927" s="340" t="s">
        <v>1161</v>
      </c>
      <c r="D1927" s="555">
        <v>563.69000000000005</v>
      </c>
      <c r="E1927" s="555">
        <v>170.39</v>
      </c>
      <c r="F1927" s="555">
        <v>734.08</v>
      </c>
    </row>
    <row r="1928" spans="1:6" ht="60">
      <c r="A1928" s="338">
        <v>100712</v>
      </c>
      <c r="B1928" s="339" t="s">
        <v>11459</v>
      </c>
      <c r="C1928" s="340" t="s">
        <v>1161</v>
      </c>
      <c r="D1928" s="555">
        <v>553.99</v>
      </c>
      <c r="E1928" s="555">
        <v>173.63</v>
      </c>
      <c r="F1928" s="555">
        <v>727.62</v>
      </c>
    </row>
    <row r="1929" spans="1:6" ht="60">
      <c r="A1929" s="338">
        <v>100684</v>
      </c>
      <c r="B1929" s="339" t="s">
        <v>11476</v>
      </c>
      <c r="C1929" s="340" t="s">
        <v>1161</v>
      </c>
      <c r="D1929" s="555">
        <v>610.54999999999995</v>
      </c>
      <c r="E1929" s="555">
        <v>182.08</v>
      </c>
      <c r="F1929" s="555">
        <v>792.63</v>
      </c>
    </row>
    <row r="1930" spans="1:6" ht="60">
      <c r="A1930" s="338">
        <v>100686</v>
      </c>
      <c r="B1930" s="339" t="s">
        <v>11474</v>
      </c>
      <c r="C1930" s="340" t="s">
        <v>1161</v>
      </c>
      <c r="D1930" s="555">
        <v>646.66000000000008</v>
      </c>
      <c r="E1930" s="555">
        <v>185.32</v>
      </c>
      <c r="F1930" s="555">
        <v>831.98</v>
      </c>
    </row>
    <row r="1931" spans="1:6">
      <c r="A1931" s="335"/>
      <c r="B1931" s="337" t="s">
        <v>12399</v>
      </c>
      <c r="C1931" s="335"/>
      <c r="D1931" s="335"/>
      <c r="E1931" s="335"/>
      <c r="F1931" s="335"/>
    </row>
    <row r="1932" spans="1:6" ht="30">
      <c r="A1932" s="338">
        <v>91009</v>
      </c>
      <c r="B1932" s="339" t="s">
        <v>11531</v>
      </c>
      <c r="C1932" s="340" t="s">
        <v>1161</v>
      </c>
      <c r="D1932" s="555">
        <v>240.84</v>
      </c>
      <c r="E1932" s="555">
        <v>28.48</v>
      </c>
      <c r="F1932" s="555">
        <v>269.32</v>
      </c>
    </row>
    <row r="1933" spans="1:6" ht="30">
      <c r="A1933" s="338">
        <v>91010</v>
      </c>
      <c r="B1933" s="339" t="s">
        <v>11530</v>
      </c>
      <c r="C1933" s="340" t="s">
        <v>1161</v>
      </c>
      <c r="D1933" s="555">
        <v>244.16</v>
      </c>
      <c r="E1933" s="555">
        <v>31.41</v>
      </c>
      <c r="F1933" s="555">
        <v>275.57</v>
      </c>
    </row>
    <row r="1934" spans="1:6" ht="30">
      <c r="A1934" s="338">
        <v>91011</v>
      </c>
      <c r="B1934" s="339" t="s">
        <v>11529</v>
      </c>
      <c r="C1934" s="340" t="s">
        <v>1161</v>
      </c>
      <c r="D1934" s="555">
        <v>290.52</v>
      </c>
      <c r="E1934" s="555">
        <v>34.340000000000003</v>
      </c>
      <c r="F1934" s="555">
        <v>324.86</v>
      </c>
    </row>
    <row r="1935" spans="1:6" ht="30">
      <c r="A1935" s="338">
        <v>91012</v>
      </c>
      <c r="B1935" s="339" t="s">
        <v>11528</v>
      </c>
      <c r="C1935" s="340" t="s">
        <v>1161</v>
      </c>
      <c r="D1935" s="555">
        <v>325.43</v>
      </c>
      <c r="E1935" s="555">
        <v>37.29</v>
      </c>
      <c r="F1935" s="555">
        <v>362.72</v>
      </c>
    </row>
    <row r="1936" spans="1:6" ht="45">
      <c r="A1936" s="338">
        <v>91013</v>
      </c>
      <c r="B1936" s="339" t="s">
        <v>11527</v>
      </c>
      <c r="C1936" s="340" t="s">
        <v>1161</v>
      </c>
      <c r="D1936" s="555">
        <v>597.44999999999993</v>
      </c>
      <c r="E1936" s="555">
        <v>153.08000000000001</v>
      </c>
      <c r="F1936" s="555">
        <v>750.53</v>
      </c>
    </row>
    <row r="1937" spans="1:6" ht="45">
      <c r="A1937" s="338">
        <v>91014</v>
      </c>
      <c r="B1937" s="339" t="s">
        <v>11526</v>
      </c>
      <c r="C1937" s="340" t="s">
        <v>1161</v>
      </c>
      <c r="D1937" s="555">
        <v>602.66000000000008</v>
      </c>
      <c r="E1937" s="555">
        <v>156.31</v>
      </c>
      <c r="F1937" s="555">
        <v>758.97</v>
      </c>
    </row>
    <row r="1938" spans="1:6" ht="45">
      <c r="A1938" s="338">
        <v>91015</v>
      </c>
      <c r="B1938" s="339" t="s">
        <v>11525</v>
      </c>
      <c r="C1938" s="340" t="s">
        <v>1161</v>
      </c>
      <c r="D1938" s="555">
        <v>650.92000000000007</v>
      </c>
      <c r="E1938" s="555">
        <v>159.53</v>
      </c>
      <c r="F1938" s="555">
        <v>810.45</v>
      </c>
    </row>
    <row r="1939" spans="1:6" ht="45">
      <c r="A1939" s="338">
        <v>91016</v>
      </c>
      <c r="B1939" s="339" t="s">
        <v>11524</v>
      </c>
      <c r="C1939" s="340" t="s">
        <v>1161</v>
      </c>
      <c r="D1939" s="555">
        <v>687.72</v>
      </c>
      <c r="E1939" s="555">
        <v>162.77000000000001</v>
      </c>
      <c r="F1939" s="555">
        <v>850.49</v>
      </c>
    </row>
    <row r="1940" spans="1:6">
      <c r="A1940" s="335"/>
      <c r="B1940" s="337" t="s">
        <v>12400</v>
      </c>
      <c r="C1940" s="335"/>
      <c r="D1940" s="335"/>
      <c r="E1940" s="335"/>
      <c r="F1940" s="335"/>
    </row>
    <row r="1941" spans="1:6" ht="30">
      <c r="A1941" s="338">
        <v>100700</v>
      </c>
      <c r="B1941" s="339" t="s">
        <v>11460</v>
      </c>
      <c r="C1941" s="340" t="s">
        <v>1161</v>
      </c>
      <c r="D1941" s="555">
        <v>619.53</v>
      </c>
      <c r="E1941" s="555">
        <v>115.06</v>
      </c>
      <c r="F1941" s="555">
        <v>734.59</v>
      </c>
    </row>
    <row r="1942" spans="1:6" ht="30">
      <c r="A1942" s="338">
        <v>90820</v>
      </c>
      <c r="B1942" s="339" t="s">
        <v>11551</v>
      </c>
      <c r="C1942" s="340" t="s">
        <v>1161</v>
      </c>
      <c r="D1942" s="555">
        <v>231.24000000000004</v>
      </c>
      <c r="E1942" s="555">
        <v>28.48</v>
      </c>
      <c r="F1942" s="555">
        <v>259.72000000000003</v>
      </c>
    </row>
    <row r="1943" spans="1:6" ht="30">
      <c r="A1943" s="338">
        <v>90821</v>
      </c>
      <c r="B1943" s="339" t="s">
        <v>11550</v>
      </c>
      <c r="C1943" s="340" t="s">
        <v>1161</v>
      </c>
      <c r="D1943" s="555">
        <v>234.1</v>
      </c>
      <c r="E1943" s="555">
        <v>31.41</v>
      </c>
      <c r="F1943" s="555">
        <v>265.51</v>
      </c>
    </row>
    <row r="1944" spans="1:6" ht="30">
      <c r="A1944" s="338">
        <v>90822</v>
      </c>
      <c r="B1944" s="339" t="s">
        <v>11549</v>
      </c>
      <c r="C1944" s="340" t="s">
        <v>1161</v>
      </c>
      <c r="D1944" s="555">
        <v>251.54</v>
      </c>
      <c r="E1944" s="555">
        <v>34.340000000000003</v>
      </c>
      <c r="F1944" s="555">
        <v>285.88</v>
      </c>
    </row>
    <row r="1945" spans="1:6" ht="30">
      <c r="A1945" s="338">
        <v>90823</v>
      </c>
      <c r="B1945" s="339" t="s">
        <v>11548</v>
      </c>
      <c r="C1945" s="340" t="s">
        <v>1161</v>
      </c>
      <c r="D1945" s="555">
        <v>316.91999999999996</v>
      </c>
      <c r="E1945" s="555">
        <v>37.29</v>
      </c>
      <c r="F1945" s="555">
        <v>354.21</v>
      </c>
    </row>
    <row r="1946" spans="1:6" ht="60">
      <c r="A1946" s="338">
        <v>91312</v>
      </c>
      <c r="B1946" s="339" t="s">
        <v>11512</v>
      </c>
      <c r="C1946" s="340" t="s">
        <v>1161</v>
      </c>
      <c r="D1946" s="555">
        <v>554.08000000000004</v>
      </c>
      <c r="E1946" s="555">
        <v>170.4</v>
      </c>
      <c r="F1946" s="555">
        <v>724.48</v>
      </c>
    </row>
    <row r="1947" spans="1:6" ht="45">
      <c r="A1947" s="338">
        <v>91318</v>
      </c>
      <c r="B1947" s="339" t="s">
        <v>11506</v>
      </c>
      <c r="C1947" s="340" t="s">
        <v>1161</v>
      </c>
      <c r="D1947" s="555">
        <v>476.59000000000003</v>
      </c>
      <c r="E1947" s="555">
        <v>153.36000000000001</v>
      </c>
      <c r="F1947" s="555">
        <v>629.95000000000005</v>
      </c>
    </row>
    <row r="1948" spans="1:6" ht="60">
      <c r="A1948" s="338">
        <v>90841</v>
      </c>
      <c r="B1948" s="339" t="s">
        <v>11543</v>
      </c>
      <c r="C1948" s="340" t="s">
        <v>1161</v>
      </c>
      <c r="D1948" s="555">
        <v>707.42</v>
      </c>
      <c r="E1948" s="555">
        <v>170.11</v>
      </c>
      <c r="F1948" s="555">
        <v>877.53</v>
      </c>
    </row>
    <row r="1949" spans="1:6" ht="45">
      <c r="A1949" s="338">
        <v>90847</v>
      </c>
      <c r="B1949" s="339" t="s">
        <v>11537</v>
      </c>
      <c r="C1949" s="340" t="s">
        <v>1161</v>
      </c>
      <c r="D1949" s="555">
        <v>587.84999999999991</v>
      </c>
      <c r="E1949" s="555">
        <v>153.08000000000001</v>
      </c>
      <c r="F1949" s="555">
        <v>740.93</v>
      </c>
    </row>
    <row r="1950" spans="1:6" ht="60">
      <c r="A1950" s="338">
        <v>91313</v>
      </c>
      <c r="B1950" s="339" t="s">
        <v>11511</v>
      </c>
      <c r="C1950" s="340" t="s">
        <v>1161</v>
      </c>
      <c r="D1950" s="555">
        <v>543.92999999999995</v>
      </c>
      <c r="E1950" s="555">
        <v>173.63</v>
      </c>
      <c r="F1950" s="555">
        <v>717.56</v>
      </c>
    </row>
    <row r="1951" spans="1:6" ht="45">
      <c r="A1951" s="338">
        <v>91319</v>
      </c>
      <c r="B1951" s="339" t="s">
        <v>11505</v>
      </c>
      <c r="C1951" s="340" t="s">
        <v>1161</v>
      </c>
      <c r="D1951" s="555">
        <v>480.64</v>
      </c>
      <c r="E1951" s="555">
        <v>156.59</v>
      </c>
      <c r="F1951" s="555">
        <v>637.23</v>
      </c>
    </row>
    <row r="1952" spans="1:6" ht="60">
      <c r="A1952" s="338">
        <v>90842</v>
      </c>
      <c r="B1952" s="339" t="s">
        <v>11542</v>
      </c>
      <c r="C1952" s="340" t="s">
        <v>1161</v>
      </c>
      <c r="D1952" s="555">
        <v>712.17</v>
      </c>
      <c r="E1952" s="555">
        <v>173.34</v>
      </c>
      <c r="F1952" s="555">
        <v>885.51</v>
      </c>
    </row>
    <row r="1953" spans="1:6" ht="45">
      <c r="A1953" s="338">
        <v>90848</v>
      </c>
      <c r="B1953" s="339" t="s">
        <v>11536</v>
      </c>
      <c r="C1953" s="340" t="s">
        <v>1161</v>
      </c>
      <c r="D1953" s="555">
        <v>592.59999999999991</v>
      </c>
      <c r="E1953" s="555">
        <v>156.31</v>
      </c>
      <c r="F1953" s="555">
        <v>748.91</v>
      </c>
    </row>
    <row r="1954" spans="1:6" ht="60">
      <c r="A1954" s="338">
        <v>91314</v>
      </c>
      <c r="B1954" s="339" t="s">
        <v>11510</v>
      </c>
      <c r="C1954" s="340" t="s">
        <v>1161</v>
      </c>
      <c r="D1954" s="555">
        <v>571.55999999999995</v>
      </c>
      <c r="E1954" s="555">
        <v>182.09</v>
      </c>
      <c r="F1954" s="555">
        <v>753.65</v>
      </c>
    </row>
    <row r="1955" spans="1:6" ht="45">
      <c r="A1955" s="338">
        <v>91320</v>
      </c>
      <c r="B1955" s="339" t="s">
        <v>11504</v>
      </c>
      <c r="C1955" s="340" t="s">
        <v>1161</v>
      </c>
      <c r="D1955" s="555">
        <v>499.28000000000003</v>
      </c>
      <c r="E1955" s="555">
        <v>159.81</v>
      </c>
      <c r="F1955" s="555">
        <v>659.09</v>
      </c>
    </row>
    <row r="1956" spans="1:6" ht="60">
      <c r="A1956" s="338">
        <v>90843</v>
      </c>
      <c r="B1956" s="339" t="s">
        <v>11541</v>
      </c>
      <c r="C1956" s="340" t="s">
        <v>1161</v>
      </c>
      <c r="D1956" s="555">
        <v>745.37999999999988</v>
      </c>
      <c r="E1956" s="555">
        <v>181.8</v>
      </c>
      <c r="F1956" s="555">
        <v>927.18</v>
      </c>
    </row>
    <row r="1957" spans="1:6" ht="45">
      <c r="A1957" s="338">
        <v>90849</v>
      </c>
      <c r="B1957" s="339" t="s">
        <v>11535</v>
      </c>
      <c r="C1957" s="340" t="s">
        <v>1161</v>
      </c>
      <c r="D1957" s="555">
        <v>611.93000000000006</v>
      </c>
      <c r="E1957" s="555">
        <v>159.54</v>
      </c>
      <c r="F1957" s="555">
        <v>771.47</v>
      </c>
    </row>
    <row r="1958" spans="1:6" ht="60">
      <c r="A1958" s="338">
        <v>91315</v>
      </c>
      <c r="B1958" s="339" t="s">
        <v>11509</v>
      </c>
      <c r="C1958" s="340" t="s">
        <v>1161</v>
      </c>
      <c r="D1958" s="555">
        <v>638.15000000000009</v>
      </c>
      <c r="E1958" s="555">
        <v>185.32</v>
      </c>
      <c r="F1958" s="555">
        <v>823.47</v>
      </c>
    </row>
    <row r="1959" spans="1:6" ht="45">
      <c r="A1959" s="338">
        <v>91321</v>
      </c>
      <c r="B1959" s="339" t="s">
        <v>11503</v>
      </c>
      <c r="C1959" s="340" t="s">
        <v>1161</v>
      </c>
      <c r="D1959" s="555">
        <v>565.87</v>
      </c>
      <c r="E1959" s="555">
        <v>163.04</v>
      </c>
      <c r="F1959" s="555">
        <v>728.91</v>
      </c>
    </row>
    <row r="1960" spans="1:6" ht="60">
      <c r="A1960" s="338">
        <v>90844</v>
      </c>
      <c r="B1960" s="339" t="s">
        <v>11540</v>
      </c>
      <c r="C1960" s="340" t="s">
        <v>1161</v>
      </c>
      <c r="D1960" s="555">
        <v>812.66000000000008</v>
      </c>
      <c r="E1960" s="555">
        <v>185.03</v>
      </c>
      <c r="F1960" s="555">
        <v>997.69</v>
      </c>
    </row>
    <row r="1961" spans="1:6" ht="45">
      <c r="A1961" s="338">
        <v>90850</v>
      </c>
      <c r="B1961" s="339" t="s">
        <v>11534</v>
      </c>
      <c r="C1961" s="340" t="s">
        <v>1161</v>
      </c>
      <c r="D1961" s="555">
        <v>679.21</v>
      </c>
      <c r="E1961" s="555">
        <v>162.77000000000001</v>
      </c>
      <c r="F1961" s="555">
        <v>841.98</v>
      </c>
    </row>
    <row r="1962" spans="1:6">
      <c r="A1962" s="335"/>
      <c r="B1962" s="337" t="s">
        <v>12401</v>
      </c>
      <c r="C1962" s="335"/>
      <c r="D1962" s="335"/>
      <c r="E1962" s="335"/>
      <c r="F1962" s="335"/>
    </row>
    <row r="1963" spans="1:6" ht="30">
      <c r="A1963" s="338">
        <v>91299</v>
      </c>
      <c r="B1963" s="339" t="s">
        <v>11517</v>
      </c>
      <c r="C1963" s="340" t="s">
        <v>1161</v>
      </c>
      <c r="D1963" s="555">
        <v>1205.05</v>
      </c>
      <c r="E1963" s="555">
        <v>47.67</v>
      </c>
      <c r="F1963" s="555">
        <v>1252.72</v>
      </c>
    </row>
    <row r="1964" spans="1:6" ht="45">
      <c r="A1964" s="338">
        <v>91336</v>
      </c>
      <c r="B1964" s="339" t="s">
        <v>11488</v>
      </c>
      <c r="C1964" s="340" t="s">
        <v>1161</v>
      </c>
      <c r="D1964" s="555">
        <v>1565.55</v>
      </c>
      <c r="E1964" s="555">
        <v>172.76</v>
      </c>
      <c r="F1964" s="555">
        <v>1738.31</v>
      </c>
    </row>
    <row r="1965" spans="1:6" ht="45">
      <c r="A1965" s="338">
        <v>91337</v>
      </c>
      <c r="B1965" s="339" t="s">
        <v>11487</v>
      </c>
      <c r="C1965" s="340" t="s">
        <v>1161</v>
      </c>
      <c r="D1965" s="555">
        <v>1452.91</v>
      </c>
      <c r="E1965" s="555">
        <v>173.02</v>
      </c>
      <c r="F1965" s="555">
        <v>1625.93</v>
      </c>
    </row>
    <row r="1966" spans="1:6" ht="60">
      <c r="A1966" s="338">
        <v>100693</v>
      </c>
      <c r="B1966" s="339" t="s">
        <v>11467</v>
      </c>
      <c r="C1966" s="340" t="s">
        <v>1161</v>
      </c>
      <c r="D1966" s="555">
        <v>1698.98</v>
      </c>
      <c r="E1966" s="555">
        <v>195.04</v>
      </c>
      <c r="F1966" s="555">
        <v>1894.02</v>
      </c>
    </row>
    <row r="1967" spans="1:6" ht="60">
      <c r="A1967" s="338">
        <v>100694</v>
      </c>
      <c r="B1967" s="339" t="s">
        <v>11466</v>
      </c>
      <c r="C1967" s="340" t="s">
        <v>1161</v>
      </c>
      <c r="D1967" s="555">
        <v>1525.19</v>
      </c>
      <c r="E1967" s="555">
        <v>195.3</v>
      </c>
      <c r="F1967" s="555">
        <v>1720.49</v>
      </c>
    </row>
    <row r="1968" spans="1:6">
      <c r="A1968" s="335"/>
      <c r="B1968" s="337" t="s">
        <v>12402</v>
      </c>
      <c r="C1968" s="335"/>
      <c r="D1968" s="335"/>
      <c r="E1968" s="335"/>
      <c r="F1968" s="335"/>
    </row>
    <row r="1969" spans="1:6" ht="45">
      <c r="A1969" s="338">
        <v>100675</v>
      </c>
      <c r="B1969" s="339" t="s">
        <v>11484</v>
      </c>
      <c r="C1969" s="340" t="s">
        <v>1161</v>
      </c>
      <c r="D1969" s="555">
        <v>789.45</v>
      </c>
      <c r="E1969" s="555">
        <v>15.13</v>
      </c>
      <c r="F1969" s="555">
        <v>804.58</v>
      </c>
    </row>
    <row r="1970" spans="1:6" ht="45">
      <c r="A1970" s="338">
        <v>90794</v>
      </c>
      <c r="B1970" s="339" t="s">
        <v>11559</v>
      </c>
      <c r="C1970" s="340" t="s">
        <v>1161</v>
      </c>
      <c r="D1970" s="555">
        <v>568.29000000000008</v>
      </c>
      <c r="E1970" s="555">
        <v>46.79</v>
      </c>
      <c r="F1970" s="555">
        <v>615.08000000000004</v>
      </c>
    </row>
    <row r="1971" spans="1:6" ht="45">
      <c r="A1971" s="338">
        <v>90795</v>
      </c>
      <c r="B1971" s="339" t="s">
        <v>11558</v>
      </c>
      <c r="C1971" s="340" t="s">
        <v>1161</v>
      </c>
      <c r="D1971" s="555">
        <v>570.31999999999994</v>
      </c>
      <c r="E1971" s="555">
        <v>51.61</v>
      </c>
      <c r="F1971" s="555">
        <v>621.92999999999995</v>
      </c>
    </row>
    <row r="1972" spans="1:6" ht="45">
      <c r="A1972" s="338">
        <v>90796</v>
      </c>
      <c r="B1972" s="339" t="s">
        <v>11557</v>
      </c>
      <c r="C1972" s="340" t="s">
        <v>1161</v>
      </c>
      <c r="D1972" s="555">
        <v>572.33999999999992</v>
      </c>
      <c r="E1972" s="555">
        <v>56.44</v>
      </c>
      <c r="F1972" s="555">
        <v>628.78</v>
      </c>
    </row>
    <row r="1973" spans="1:6" ht="45">
      <c r="A1973" s="338">
        <v>90797</v>
      </c>
      <c r="B1973" s="339" t="s">
        <v>11556</v>
      </c>
      <c r="C1973" s="340" t="s">
        <v>1161</v>
      </c>
      <c r="D1973" s="555">
        <v>574.38</v>
      </c>
      <c r="E1973" s="555">
        <v>61.25</v>
      </c>
      <c r="F1973" s="555">
        <v>635.63</v>
      </c>
    </row>
    <row r="1974" spans="1:6" ht="45">
      <c r="A1974" s="338">
        <v>90798</v>
      </c>
      <c r="B1974" s="339" t="s">
        <v>11555</v>
      </c>
      <c r="C1974" s="340" t="s">
        <v>1161</v>
      </c>
      <c r="D1974" s="555">
        <v>854.49</v>
      </c>
      <c r="E1974" s="555">
        <v>63.31</v>
      </c>
      <c r="F1974" s="555">
        <v>917.8</v>
      </c>
    </row>
    <row r="1975" spans="1:6" ht="45">
      <c r="A1975" s="338">
        <v>90799</v>
      </c>
      <c r="B1975" s="339" t="s">
        <v>11554</v>
      </c>
      <c r="C1975" s="340" t="s">
        <v>1161</v>
      </c>
      <c r="D1975" s="555">
        <v>878.97</v>
      </c>
      <c r="E1975" s="555">
        <v>68.72</v>
      </c>
      <c r="F1975" s="555">
        <v>947.69</v>
      </c>
    </row>
    <row r="1976" spans="1:6" ht="45">
      <c r="A1976" s="338">
        <v>90791</v>
      </c>
      <c r="B1976" s="339" t="s">
        <v>11561</v>
      </c>
      <c r="C1976" s="340" t="s">
        <v>1161</v>
      </c>
      <c r="D1976" s="555">
        <v>838.16000000000008</v>
      </c>
      <c r="E1976" s="555">
        <v>16.68</v>
      </c>
      <c r="F1976" s="555">
        <v>854.84</v>
      </c>
    </row>
    <row r="1977" spans="1:6" ht="45">
      <c r="A1977" s="338">
        <v>90793</v>
      </c>
      <c r="B1977" s="339" t="s">
        <v>11560</v>
      </c>
      <c r="C1977" s="340" t="s">
        <v>1161</v>
      </c>
      <c r="D1977" s="555">
        <v>882.61</v>
      </c>
      <c r="E1977" s="555">
        <v>20.64</v>
      </c>
      <c r="F1977" s="555">
        <v>903.25</v>
      </c>
    </row>
    <row r="1978" spans="1:6" ht="45">
      <c r="A1978" s="338">
        <v>90788</v>
      </c>
      <c r="B1978" s="339" t="s">
        <v>11564</v>
      </c>
      <c r="C1978" s="340" t="s">
        <v>1161</v>
      </c>
      <c r="D1978" s="555">
        <v>695.16</v>
      </c>
      <c r="E1978" s="555">
        <v>10.210000000000001</v>
      </c>
      <c r="F1978" s="555">
        <v>705.37</v>
      </c>
    </row>
    <row r="1979" spans="1:6" ht="45">
      <c r="A1979" s="338">
        <v>90789</v>
      </c>
      <c r="B1979" s="339" t="s">
        <v>11563</v>
      </c>
      <c r="C1979" s="340" t="s">
        <v>1161</v>
      </c>
      <c r="D1979" s="555">
        <v>695.63</v>
      </c>
      <c r="E1979" s="555">
        <v>11.28</v>
      </c>
      <c r="F1979" s="555">
        <v>706.91</v>
      </c>
    </row>
    <row r="1980" spans="1:6" ht="45">
      <c r="A1980" s="338">
        <v>90790</v>
      </c>
      <c r="B1980" s="339" t="s">
        <v>11562</v>
      </c>
      <c r="C1980" s="340" t="s">
        <v>1161</v>
      </c>
      <c r="D1980" s="555">
        <v>716.84999999999991</v>
      </c>
      <c r="E1980" s="555">
        <v>12.32</v>
      </c>
      <c r="F1980" s="555">
        <v>729.17</v>
      </c>
    </row>
    <row r="1981" spans="1:6">
      <c r="A1981" s="335"/>
      <c r="B1981" s="337" t="s">
        <v>12403</v>
      </c>
      <c r="C1981" s="335"/>
      <c r="D1981" s="335"/>
      <c r="E1981" s="335"/>
      <c r="F1981" s="335"/>
    </row>
    <row r="1982" spans="1:6">
      <c r="A1982" s="335"/>
      <c r="B1982" s="337" t="s">
        <v>12404</v>
      </c>
      <c r="C1982" s="335"/>
      <c r="D1982" s="335"/>
      <c r="E1982" s="335"/>
      <c r="F1982" s="335"/>
    </row>
    <row r="1983" spans="1:6">
      <c r="A1983" s="335"/>
      <c r="B1983" s="337" t="s">
        <v>12405</v>
      </c>
      <c r="C1983" s="335"/>
      <c r="D1983" s="335"/>
      <c r="E1983" s="335"/>
      <c r="F1983" s="335"/>
    </row>
    <row r="1984" spans="1:6">
      <c r="A1984" s="335"/>
      <c r="B1984" s="337" t="s">
        <v>12406</v>
      </c>
      <c r="C1984" s="335"/>
      <c r="D1984" s="335"/>
      <c r="E1984" s="335"/>
      <c r="F1984" s="335"/>
    </row>
    <row r="1985" spans="1:6" ht="30">
      <c r="A1985" s="338">
        <v>91298</v>
      </c>
      <c r="B1985" s="339" t="s">
        <v>11518</v>
      </c>
      <c r="C1985" s="340" t="s">
        <v>1161</v>
      </c>
      <c r="D1985" s="555">
        <v>851.93999999999994</v>
      </c>
      <c r="E1985" s="555">
        <v>34.340000000000003</v>
      </c>
      <c r="F1985" s="555">
        <v>886.28</v>
      </c>
    </row>
    <row r="1986" spans="1:6" ht="45">
      <c r="A1986" s="338">
        <v>91334</v>
      </c>
      <c r="B1986" s="339" t="s">
        <v>11490</v>
      </c>
      <c r="C1986" s="340" t="s">
        <v>1161</v>
      </c>
      <c r="D1986" s="555">
        <v>1212.4199999999998</v>
      </c>
      <c r="E1986" s="555">
        <v>159.44999999999999</v>
      </c>
      <c r="F1986" s="555">
        <v>1371.87</v>
      </c>
    </row>
    <row r="1987" spans="1:6" ht="45">
      <c r="A1987" s="338">
        <v>91335</v>
      </c>
      <c r="B1987" s="339" t="s">
        <v>11489</v>
      </c>
      <c r="C1987" s="340" t="s">
        <v>1161</v>
      </c>
      <c r="D1987" s="555">
        <v>1099.79</v>
      </c>
      <c r="E1987" s="555">
        <v>159.69999999999999</v>
      </c>
      <c r="F1987" s="555">
        <v>1259.49</v>
      </c>
    </row>
    <row r="1988" spans="1:6" ht="45">
      <c r="A1988" s="338">
        <v>100691</v>
      </c>
      <c r="B1988" s="339" t="s">
        <v>11469</v>
      </c>
      <c r="C1988" s="340" t="s">
        <v>1161</v>
      </c>
      <c r="D1988" s="555">
        <v>1345.86</v>
      </c>
      <c r="E1988" s="555">
        <v>181.72</v>
      </c>
      <c r="F1988" s="555">
        <v>1527.58</v>
      </c>
    </row>
    <row r="1989" spans="1:6" ht="45">
      <c r="A1989" s="338">
        <v>100692</v>
      </c>
      <c r="B1989" s="339" t="s">
        <v>11468</v>
      </c>
      <c r="C1989" s="340" t="s">
        <v>1161</v>
      </c>
      <c r="D1989" s="555">
        <v>1172.07</v>
      </c>
      <c r="E1989" s="555">
        <v>181.98</v>
      </c>
      <c r="F1989" s="555">
        <v>1354.05</v>
      </c>
    </row>
    <row r="1990" spans="1:6">
      <c r="A1990" s="335"/>
      <c r="B1990" s="337" t="s">
        <v>12407</v>
      </c>
      <c r="C1990" s="335"/>
      <c r="D1990" s="335"/>
      <c r="E1990" s="335"/>
      <c r="F1990" s="335"/>
    </row>
    <row r="1991" spans="1:6">
      <c r="A1991" s="335"/>
      <c r="B1991" s="337" t="s">
        <v>12408</v>
      </c>
      <c r="C1991" s="335"/>
      <c r="D1991" s="335"/>
      <c r="E1991" s="335"/>
      <c r="F1991" s="335"/>
    </row>
    <row r="1992" spans="1:6">
      <c r="A1992" s="335"/>
      <c r="B1992" s="337" t="s">
        <v>38</v>
      </c>
      <c r="C1992" s="335"/>
      <c r="D1992" s="335"/>
      <c r="E1992" s="335"/>
      <c r="F1992" s="335"/>
    </row>
    <row r="1993" spans="1:6">
      <c r="A1993" s="335"/>
      <c r="B1993" s="337" t="s">
        <v>1026</v>
      </c>
      <c r="C1993" s="335"/>
      <c r="D1993" s="335"/>
      <c r="E1993" s="335"/>
      <c r="F1993" s="335"/>
    </row>
    <row r="1994" spans="1:6" ht="60">
      <c r="A1994" s="338">
        <v>100665</v>
      </c>
      <c r="B1994" s="339" t="s">
        <v>11458</v>
      </c>
      <c r="C1994" s="340" t="s">
        <v>1164</v>
      </c>
      <c r="D1994" s="555">
        <v>700.99</v>
      </c>
      <c r="E1994" s="555">
        <v>38.51</v>
      </c>
      <c r="F1994" s="555">
        <v>739.5</v>
      </c>
    </row>
    <row r="1995" spans="1:6" ht="60">
      <c r="A1995" s="338">
        <v>100670</v>
      </c>
      <c r="B1995" s="339" t="s">
        <v>11453</v>
      </c>
      <c r="C1995" s="340" t="s">
        <v>1164</v>
      </c>
      <c r="D1995" s="555">
        <v>874.84</v>
      </c>
      <c r="E1995" s="555">
        <v>42.79</v>
      </c>
      <c r="F1995" s="555">
        <v>917.63</v>
      </c>
    </row>
    <row r="1996" spans="1:6" ht="45">
      <c r="A1996" s="338">
        <v>100668</v>
      </c>
      <c r="B1996" s="339" t="s">
        <v>11455</v>
      </c>
      <c r="C1996" s="340" t="s">
        <v>1164</v>
      </c>
      <c r="D1996" s="555">
        <v>1094.79</v>
      </c>
      <c r="E1996" s="555">
        <v>86.64</v>
      </c>
      <c r="F1996" s="555">
        <v>1181.43</v>
      </c>
    </row>
    <row r="1997" spans="1:6" ht="60">
      <c r="A1997" s="338">
        <v>100671</v>
      </c>
      <c r="B1997" s="339" t="s">
        <v>11452</v>
      </c>
      <c r="C1997" s="340" t="s">
        <v>1164</v>
      </c>
      <c r="D1997" s="555">
        <v>1089.06</v>
      </c>
      <c r="E1997" s="555">
        <v>42.79</v>
      </c>
      <c r="F1997" s="555">
        <v>1131.8499999999999</v>
      </c>
    </row>
    <row r="1998" spans="1:6" ht="45">
      <c r="A1998" s="338">
        <v>100667</v>
      </c>
      <c r="B1998" s="339" t="s">
        <v>11456</v>
      </c>
      <c r="C1998" s="340" t="s">
        <v>1164</v>
      </c>
      <c r="D1998" s="555">
        <v>911.61</v>
      </c>
      <c r="E1998" s="555">
        <v>38.51</v>
      </c>
      <c r="F1998" s="555">
        <v>950.12</v>
      </c>
    </row>
    <row r="1999" spans="1:6" ht="45">
      <c r="A1999" s="338">
        <v>100666</v>
      </c>
      <c r="B1999" s="339" t="s">
        <v>11457</v>
      </c>
      <c r="C1999" s="340" t="s">
        <v>1164</v>
      </c>
      <c r="D1999" s="555">
        <v>552.01</v>
      </c>
      <c r="E1999" s="555">
        <v>38.51</v>
      </c>
      <c r="F1999" s="555">
        <v>590.52</v>
      </c>
    </row>
    <row r="2000" spans="1:6" ht="60">
      <c r="A2000" s="338">
        <v>100672</v>
      </c>
      <c r="B2000" s="339" t="s">
        <v>11451</v>
      </c>
      <c r="C2000" s="340" t="s">
        <v>1164</v>
      </c>
      <c r="D2000" s="555">
        <v>698.45</v>
      </c>
      <c r="E2000" s="555">
        <v>42.79</v>
      </c>
      <c r="F2000" s="555">
        <v>741.24</v>
      </c>
    </row>
    <row r="2001" spans="1:6" ht="45">
      <c r="A2001" s="338">
        <v>100669</v>
      </c>
      <c r="B2001" s="339" t="s">
        <v>11454</v>
      </c>
      <c r="C2001" s="340" t="s">
        <v>1164</v>
      </c>
      <c r="D2001" s="555">
        <v>636.68999999999994</v>
      </c>
      <c r="E2001" s="555">
        <v>55.46</v>
      </c>
      <c r="F2001" s="555">
        <v>692.15</v>
      </c>
    </row>
    <row r="2002" spans="1:6">
      <c r="A2002" s="335"/>
      <c r="B2002" s="337" t="s">
        <v>1027</v>
      </c>
      <c r="C2002" s="335"/>
      <c r="D2002" s="335"/>
      <c r="E2002" s="335"/>
      <c r="F2002" s="335"/>
    </row>
    <row r="2003" spans="1:6" ht="30">
      <c r="A2003" s="338">
        <v>100659</v>
      </c>
      <c r="B2003" s="339" t="s">
        <v>11486</v>
      </c>
      <c r="C2003" s="340" t="s">
        <v>1163</v>
      </c>
      <c r="D2003" s="555">
        <v>9.4499999999999993</v>
      </c>
      <c r="E2003" s="555">
        <v>1.49</v>
      </c>
      <c r="F2003" s="555">
        <v>10.94</v>
      </c>
    </row>
    <row r="2004" spans="1:6" ht="30">
      <c r="A2004" s="338">
        <v>100660</v>
      </c>
      <c r="B2004" s="339" t="s">
        <v>11485</v>
      </c>
      <c r="C2004" s="340" t="s">
        <v>1163</v>
      </c>
      <c r="D2004" s="555">
        <v>5.95</v>
      </c>
      <c r="E2004" s="555">
        <v>1.5</v>
      </c>
      <c r="F2004" s="555">
        <v>7.45</v>
      </c>
    </row>
    <row r="2005" spans="1:6" ht="30">
      <c r="A2005" s="338">
        <v>91287</v>
      </c>
      <c r="B2005" s="339" t="s">
        <v>11523</v>
      </c>
      <c r="C2005" s="340" t="s">
        <v>1161</v>
      </c>
      <c r="D2005" s="555">
        <v>154.22</v>
      </c>
      <c r="E2005" s="555">
        <v>60.99</v>
      </c>
      <c r="F2005" s="555">
        <v>215.21</v>
      </c>
    </row>
    <row r="2006" spans="1:6" ht="30">
      <c r="A2006" s="338">
        <v>91292</v>
      </c>
      <c r="B2006" s="339" t="s">
        <v>11522</v>
      </c>
      <c r="C2006" s="340" t="s">
        <v>1161</v>
      </c>
      <c r="D2006" s="555">
        <v>188.29999999999998</v>
      </c>
      <c r="E2006" s="555">
        <v>110.41</v>
      </c>
      <c r="F2006" s="555">
        <v>298.70999999999998</v>
      </c>
    </row>
    <row r="2007" spans="1:6" ht="30">
      <c r="A2007" s="338">
        <v>90801</v>
      </c>
      <c r="B2007" s="339" t="s">
        <v>11553</v>
      </c>
      <c r="C2007" s="340" t="s">
        <v>1161</v>
      </c>
      <c r="D2007" s="555">
        <v>231.95</v>
      </c>
      <c r="E2007" s="555">
        <v>60.74</v>
      </c>
      <c r="F2007" s="555">
        <v>292.69</v>
      </c>
    </row>
    <row r="2008" spans="1:6" ht="30">
      <c r="A2008" s="338">
        <v>90806</v>
      </c>
      <c r="B2008" s="339" t="s">
        <v>11552</v>
      </c>
      <c r="C2008" s="340" t="s">
        <v>1161</v>
      </c>
      <c r="D2008" s="555">
        <v>266.02999999999997</v>
      </c>
      <c r="E2008" s="555">
        <v>110.16</v>
      </c>
      <c r="F2008" s="555">
        <v>376.19</v>
      </c>
    </row>
    <row r="2009" spans="1:6">
      <c r="A2009" s="338">
        <v>100676</v>
      </c>
      <c r="B2009" s="339" t="s">
        <v>11483</v>
      </c>
      <c r="C2009" s="340" t="s">
        <v>1161</v>
      </c>
      <c r="D2009" s="555">
        <v>133.19</v>
      </c>
      <c r="E2009" s="555">
        <v>48.39</v>
      </c>
      <c r="F2009" s="555">
        <v>181.58</v>
      </c>
    </row>
    <row r="2010" spans="1:6">
      <c r="A2010" s="335"/>
      <c r="B2010" s="337" t="s">
        <v>1035</v>
      </c>
      <c r="C2010" s="335"/>
      <c r="D2010" s="335"/>
      <c r="E2010" s="335"/>
      <c r="F2010" s="335"/>
    </row>
    <row r="2011" spans="1:6" ht="30">
      <c r="A2011" s="338">
        <v>94805</v>
      </c>
      <c r="B2011" s="339" t="s">
        <v>11435</v>
      </c>
      <c r="C2011" s="340" t="s">
        <v>1161</v>
      </c>
      <c r="D2011" s="555">
        <v>878.1</v>
      </c>
      <c r="E2011" s="555">
        <v>16.510000000000002</v>
      </c>
      <c r="F2011" s="555">
        <v>894.61</v>
      </c>
    </row>
    <row r="2012" spans="1:6" ht="30">
      <c r="A2012" s="338">
        <v>91338</v>
      </c>
      <c r="B2012" s="339" t="s">
        <v>11437</v>
      </c>
      <c r="C2012" s="340" t="s">
        <v>1164</v>
      </c>
      <c r="D2012" s="555">
        <v>901.19</v>
      </c>
      <c r="E2012" s="555">
        <v>9.02</v>
      </c>
      <c r="F2012" s="555">
        <v>910.21</v>
      </c>
    </row>
    <row r="2013" spans="1:6" ht="30">
      <c r="A2013" s="338">
        <v>91341</v>
      </c>
      <c r="B2013" s="339" t="s">
        <v>11436</v>
      </c>
      <c r="C2013" s="340" t="s">
        <v>1164</v>
      </c>
      <c r="D2013" s="555">
        <v>697.63</v>
      </c>
      <c r="E2013" s="555">
        <v>9.6999999999999993</v>
      </c>
      <c r="F2013" s="555">
        <v>707.33</v>
      </c>
    </row>
    <row r="2014" spans="1:6" ht="30">
      <c r="A2014" s="338">
        <v>100702</v>
      </c>
      <c r="B2014" s="339" t="s">
        <v>11432</v>
      </c>
      <c r="C2014" s="340" t="s">
        <v>1164</v>
      </c>
      <c r="D2014" s="555">
        <v>498.83000000000004</v>
      </c>
      <c r="E2014" s="555">
        <v>7.14</v>
      </c>
      <c r="F2014" s="555">
        <v>505.97</v>
      </c>
    </row>
    <row r="2015" spans="1:6">
      <c r="A2015" s="335"/>
      <c r="B2015" s="337" t="s">
        <v>12409</v>
      </c>
      <c r="C2015" s="335"/>
      <c r="D2015" s="335"/>
      <c r="E2015" s="335"/>
      <c r="F2015" s="335"/>
    </row>
    <row r="2016" spans="1:6" ht="30">
      <c r="A2016" s="338">
        <v>102185</v>
      </c>
      <c r="B2016" s="339" t="s">
        <v>11390</v>
      </c>
      <c r="C2016" s="340" t="s">
        <v>1161</v>
      </c>
      <c r="D2016" s="555">
        <v>3270.37</v>
      </c>
      <c r="E2016" s="555">
        <v>215.27</v>
      </c>
      <c r="F2016" s="555">
        <v>3485.64</v>
      </c>
    </row>
    <row r="2017" spans="1:6" ht="30">
      <c r="A2017" s="338">
        <v>102184</v>
      </c>
      <c r="B2017" s="339" t="s">
        <v>11391</v>
      </c>
      <c r="C2017" s="340" t="s">
        <v>1161</v>
      </c>
      <c r="D2017" s="555">
        <v>1633.5400000000002</v>
      </c>
      <c r="E2017" s="555">
        <v>103.59</v>
      </c>
      <c r="F2017" s="555">
        <v>1737.13</v>
      </c>
    </row>
    <row r="2018" spans="1:6" ht="30">
      <c r="A2018" s="338">
        <v>102183</v>
      </c>
      <c r="B2018" s="339" t="s">
        <v>11392</v>
      </c>
      <c r="C2018" s="340" t="s">
        <v>1161</v>
      </c>
      <c r="D2018" s="555">
        <v>1683.24</v>
      </c>
      <c r="E2018" s="555">
        <v>130.6</v>
      </c>
      <c r="F2018" s="555">
        <v>1813.84</v>
      </c>
    </row>
    <row r="2019" spans="1:6" ht="30">
      <c r="A2019" s="338">
        <v>102182</v>
      </c>
      <c r="B2019" s="339" t="s">
        <v>11393</v>
      </c>
      <c r="C2019" s="340" t="s">
        <v>1161</v>
      </c>
      <c r="D2019" s="555">
        <v>839.92000000000007</v>
      </c>
      <c r="E2019" s="555">
        <v>61.15</v>
      </c>
      <c r="F2019" s="555">
        <v>901.07</v>
      </c>
    </row>
    <row r="2020" spans="1:6">
      <c r="A2020" s="335"/>
      <c r="B2020" s="337" t="s">
        <v>678</v>
      </c>
      <c r="C2020" s="335"/>
      <c r="D2020" s="335"/>
      <c r="E2020" s="335"/>
      <c r="F2020" s="335"/>
    </row>
    <row r="2021" spans="1:6">
      <c r="A2021" s="335"/>
      <c r="B2021" s="337" t="s">
        <v>12410</v>
      </c>
      <c r="C2021" s="335"/>
      <c r="D2021" s="335"/>
      <c r="E2021" s="335"/>
      <c r="F2021" s="335"/>
    </row>
    <row r="2022" spans="1:6">
      <c r="A2022" s="338">
        <v>100701</v>
      </c>
      <c r="B2022" s="339" t="s">
        <v>11450</v>
      </c>
      <c r="C2022" s="340" t="s">
        <v>1164</v>
      </c>
      <c r="D2022" s="555">
        <v>916.45</v>
      </c>
      <c r="E2022" s="555">
        <v>12.99</v>
      </c>
      <c r="F2022" s="555">
        <v>929.44</v>
      </c>
    </row>
    <row r="2023" spans="1:6" ht="30">
      <c r="A2023" s="338">
        <v>94806</v>
      </c>
      <c r="B2023" s="339" t="s">
        <v>11434</v>
      </c>
      <c r="C2023" s="340" t="s">
        <v>1161</v>
      </c>
      <c r="D2023" s="555">
        <v>1028.8900000000001</v>
      </c>
      <c r="E2023" s="555">
        <v>23.33</v>
      </c>
      <c r="F2023" s="555">
        <v>1052.22</v>
      </c>
    </row>
    <row r="2024" spans="1:6">
      <c r="A2024" s="335"/>
      <c r="B2024" s="337" t="s">
        <v>12411</v>
      </c>
      <c r="C2024" s="335"/>
      <c r="D2024" s="335"/>
      <c r="E2024" s="335"/>
      <c r="F2024" s="335"/>
    </row>
    <row r="2025" spans="1:6">
      <c r="A2025" s="335"/>
      <c r="B2025" s="337" t="s">
        <v>12412</v>
      </c>
      <c r="C2025" s="335"/>
      <c r="D2025" s="335"/>
      <c r="E2025" s="335"/>
      <c r="F2025" s="335"/>
    </row>
    <row r="2026" spans="1:6">
      <c r="A2026" s="335"/>
      <c r="B2026" s="337" t="s">
        <v>12413</v>
      </c>
      <c r="C2026" s="335"/>
      <c r="D2026" s="335"/>
      <c r="E2026" s="335"/>
      <c r="F2026" s="335"/>
    </row>
    <row r="2027" spans="1:6">
      <c r="A2027" s="335"/>
      <c r="B2027" s="337" t="s">
        <v>12414</v>
      </c>
      <c r="C2027" s="335"/>
      <c r="D2027" s="335"/>
      <c r="E2027" s="335"/>
      <c r="F2027" s="335"/>
    </row>
    <row r="2028" spans="1:6">
      <c r="A2028" s="335"/>
      <c r="B2028" s="337" t="s">
        <v>12415</v>
      </c>
      <c r="C2028" s="335"/>
      <c r="D2028" s="335"/>
      <c r="E2028" s="335"/>
      <c r="F2028" s="335"/>
    </row>
    <row r="2029" spans="1:6" ht="30">
      <c r="A2029" s="338">
        <v>94807</v>
      </c>
      <c r="B2029" s="339" t="s">
        <v>11433</v>
      </c>
      <c r="C2029" s="340" t="s">
        <v>1161</v>
      </c>
      <c r="D2029" s="555">
        <v>928.79</v>
      </c>
      <c r="E2029" s="555">
        <v>24.57</v>
      </c>
      <c r="F2029" s="555">
        <v>953.36</v>
      </c>
    </row>
    <row r="2030" spans="1:6">
      <c r="A2030" s="335"/>
      <c r="B2030" s="337" t="s">
        <v>12416</v>
      </c>
      <c r="C2030" s="335"/>
      <c r="D2030" s="335"/>
      <c r="E2030" s="335"/>
      <c r="F2030" s="335"/>
    </row>
    <row r="2031" spans="1:6">
      <c r="A2031" s="335"/>
      <c r="B2031" s="337" t="s">
        <v>12417</v>
      </c>
      <c r="C2031" s="335"/>
      <c r="D2031" s="335"/>
      <c r="E2031" s="335"/>
      <c r="F2031" s="335"/>
    </row>
    <row r="2032" spans="1:6">
      <c r="A2032" s="335"/>
      <c r="B2032" s="337" t="s">
        <v>12418</v>
      </c>
      <c r="C2032" s="335"/>
      <c r="D2032" s="335"/>
      <c r="E2032" s="335"/>
      <c r="F2032" s="335"/>
    </row>
    <row r="2033" spans="1:6">
      <c r="A2033" s="338">
        <v>90838</v>
      </c>
      <c r="B2033" s="339" t="s">
        <v>11438</v>
      </c>
      <c r="C2033" s="340" t="s">
        <v>1161</v>
      </c>
      <c r="D2033" s="555">
        <v>2194.17</v>
      </c>
      <c r="E2033" s="555">
        <v>92.75</v>
      </c>
      <c r="F2033" s="555">
        <v>2286.92</v>
      </c>
    </row>
    <row r="2034" spans="1:6">
      <c r="A2034" s="335"/>
      <c r="B2034" s="337" t="s">
        <v>12419</v>
      </c>
      <c r="C2034" s="335"/>
      <c r="D2034" s="335"/>
      <c r="E2034" s="335"/>
      <c r="F2034" s="335"/>
    </row>
    <row r="2035" spans="1:6">
      <c r="A2035" s="335"/>
      <c r="B2035" s="337" t="s">
        <v>12420</v>
      </c>
      <c r="C2035" s="335"/>
      <c r="D2035" s="335"/>
      <c r="E2035" s="335"/>
      <c r="F2035" s="335"/>
    </row>
    <row r="2036" spans="1:6" ht="45">
      <c r="A2036" s="338">
        <v>94559</v>
      </c>
      <c r="B2036" s="339" t="s">
        <v>11449</v>
      </c>
      <c r="C2036" s="340" t="s">
        <v>1164</v>
      </c>
      <c r="D2036" s="555">
        <v>622.43999999999994</v>
      </c>
      <c r="E2036" s="555">
        <v>118.73</v>
      </c>
      <c r="F2036" s="555">
        <v>741.17</v>
      </c>
    </row>
    <row r="2037" spans="1:6">
      <c r="A2037" s="335"/>
      <c r="B2037" s="337" t="s">
        <v>12421</v>
      </c>
      <c r="C2037" s="335"/>
      <c r="D2037" s="335"/>
      <c r="E2037" s="335"/>
      <c r="F2037" s="335"/>
    </row>
    <row r="2038" spans="1:6" ht="45">
      <c r="A2038" s="338">
        <v>94562</v>
      </c>
      <c r="B2038" s="339" t="s">
        <v>11448</v>
      </c>
      <c r="C2038" s="340" t="s">
        <v>1164</v>
      </c>
      <c r="D2038" s="555">
        <v>651.93000000000006</v>
      </c>
      <c r="E2038" s="555">
        <v>54.19</v>
      </c>
      <c r="F2038" s="555">
        <v>706.12</v>
      </c>
    </row>
    <row r="2039" spans="1:6">
      <c r="A2039" s="335"/>
      <c r="B2039" s="337" t="s">
        <v>12422</v>
      </c>
      <c r="C2039" s="335"/>
      <c r="D2039" s="335"/>
      <c r="E2039" s="335"/>
      <c r="F2039" s="335"/>
    </row>
    <row r="2040" spans="1:6">
      <c r="A2040" s="335"/>
      <c r="B2040" s="337" t="s">
        <v>1243</v>
      </c>
      <c r="C2040" s="335"/>
      <c r="D2040" s="335"/>
      <c r="E2040" s="335"/>
      <c r="F2040" s="335"/>
    </row>
    <row r="2041" spans="1:6">
      <c r="A2041" s="338">
        <v>95541</v>
      </c>
      <c r="B2041" s="339" t="s">
        <v>1150</v>
      </c>
      <c r="C2041" s="340" t="s">
        <v>1161</v>
      </c>
      <c r="D2041" s="555">
        <v>1.0800000000000005</v>
      </c>
      <c r="E2041" s="555">
        <v>3.36</v>
      </c>
      <c r="F2041" s="555">
        <v>4.4400000000000004</v>
      </c>
    </row>
    <row r="2042" spans="1:6" ht="30">
      <c r="A2042" s="338">
        <v>100709</v>
      </c>
      <c r="B2042" s="339" t="s">
        <v>11423</v>
      </c>
      <c r="C2042" s="340" t="s">
        <v>1161</v>
      </c>
      <c r="D2042" s="555">
        <v>16.830000000000002</v>
      </c>
      <c r="E2042" s="555">
        <v>20.38</v>
      </c>
      <c r="F2042" s="555">
        <v>37.21</v>
      </c>
    </row>
    <row r="2043" spans="1:6">
      <c r="A2043" s="338">
        <v>100710</v>
      </c>
      <c r="B2043" s="339" t="s">
        <v>11422</v>
      </c>
      <c r="C2043" s="340" t="s">
        <v>1161</v>
      </c>
      <c r="D2043" s="555">
        <v>53.8</v>
      </c>
      <c r="E2043" s="555">
        <v>27.17</v>
      </c>
      <c r="F2043" s="555">
        <v>80.97</v>
      </c>
    </row>
    <row r="2044" spans="1:6">
      <c r="A2044" s="338">
        <v>100706</v>
      </c>
      <c r="B2044" s="339" t="s">
        <v>11426</v>
      </c>
      <c r="C2044" s="340" t="s">
        <v>1161</v>
      </c>
      <c r="D2044" s="555">
        <v>36.35</v>
      </c>
      <c r="E2044" s="555">
        <v>26.35</v>
      </c>
      <c r="F2044" s="555">
        <v>62.7</v>
      </c>
    </row>
    <row r="2045" spans="1:6">
      <c r="A2045" s="338">
        <v>100707</v>
      </c>
      <c r="B2045" s="339" t="s">
        <v>11425</v>
      </c>
      <c r="C2045" s="340" t="s">
        <v>1161</v>
      </c>
      <c r="D2045" s="555">
        <v>104.60999999999999</v>
      </c>
      <c r="E2045" s="555">
        <v>25.03</v>
      </c>
      <c r="F2045" s="555">
        <v>129.63999999999999</v>
      </c>
    </row>
    <row r="2046" spans="1:6">
      <c r="A2046" s="338">
        <v>100708</v>
      </c>
      <c r="B2046" s="339" t="s">
        <v>11424</v>
      </c>
      <c r="C2046" s="340" t="s">
        <v>1161</v>
      </c>
      <c r="D2046" s="555">
        <v>134.66</v>
      </c>
      <c r="E2046" s="555">
        <v>27.74</v>
      </c>
      <c r="F2046" s="555">
        <v>162.4</v>
      </c>
    </row>
    <row r="2047" spans="1:6" ht="30">
      <c r="A2047" s="338">
        <v>94587</v>
      </c>
      <c r="B2047" s="339" t="s">
        <v>11447</v>
      </c>
      <c r="C2047" s="340" t="s">
        <v>1163</v>
      </c>
      <c r="D2047" s="555">
        <v>69.7</v>
      </c>
      <c r="E2047" s="555">
        <v>16.97</v>
      </c>
      <c r="F2047" s="555">
        <v>86.67</v>
      </c>
    </row>
    <row r="2048" spans="1:6" ht="30">
      <c r="A2048" s="338">
        <v>94588</v>
      </c>
      <c r="B2048" s="339" t="s">
        <v>11446</v>
      </c>
      <c r="C2048" s="340" t="s">
        <v>1163</v>
      </c>
      <c r="D2048" s="555">
        <v>70.44</v>
      </c>
      <c r="E2048" s="555">
        <v>8.7899999999999991</v>
      </c>
      <c r="F2048" s="555">
        <v>79.23</v>
      </c>
    </row>
    <row r="2049" spans="1:6" ht="30">
      <c r="A2049" s="338">
        <v>99861</v>
      </c>
      <c r="B2049" s="339" t="s">
        <v>11440</v>
      </c>
      <c r="C2049" s="340" t="s">
        <v>1164</v>
      </c>
      <c r="D2049" s="555">
        <v>402.84</v>
      </c>
      <c r="E2049" s="555">
        <v>258.20999999999998</v>
      </c>
      <c r="F2049" s="555">
        <v>661.05</v>
      </c>
    </row>
    <row r="2050" spans="1:6">
      <c r="A2050" s="335"/>
      <c r="B2050" s="337" t="s">
        <v>12423</v>
      </c>
      <c r="C2050" s="335"/>
      <c r="D2050" s="335"/>
      <c r="E2050" s="335"/>
      <c r="F2050" s="335"/>
    </row>
    <row r="2051" spans="1:6">
      <c r="A2051" s="335"/>
      <c r="B2051" s="337" t="s">
        <v>39</v>
      </c>
      <c r="C2051" s="335"/>
      <c r="D2051" s="335"/>
      <c r="E2051" s="335"/>
      <c r="F2051" s="335"/>
    </row>
    <row r="2052" spans="1:6" ht="45">
      <c r="A2052" s="338">
        <v>99839</v>
      </c>
      <c r="B2052" s="339" t="s">
        <v>11444</v>
      </c>
      <c r="C2052" s="340" t="s">
        <v>1163</v>
      </c>
      <c r="D2052" s="555">
        <v>352.73</v>
      </c>
      <c r="E2052" s="555">
        <v>175.38</v>
      </c>
      <c r="F2052" s="555">
        <v>528.11</v>
      </c>
    </row>
    <row r="2053" spans="1:6" ht="60">
      <c r="A2053" s="338">
        <v>99837</v>
      </c>
      <c r="B2053" s="339" t="s">
        <v>11445</v>
      </c>
      <c r="C2053" s="340" t="s">
        <v>1163</v>
      </c>
      <c r="D2053" s="555">
        <v>489.71</v>
      </c>
      <c r="E2053" s="555">
        <v>167.18</v>
      </c>
      <c r="F2053" s="555">
        <v>656.89</v>
      </c>
    </row>
    <row r="2054" spans="1:6" ht="30">
      <c r="A2054" s="338">
        <v>99841</v>
      </c>
      <c r="B2054" s="339" t="s">
        <v>11443</v>
      </c>
      <c r="C2054" s="340" t="s">
        <v>1163</v>
      </c>
      <c r="D2054" s="555">
        <v>1140.3</v>
      </c>
      <c r="E2054" s="555">
        <v>101.72</v>
      </c>
      <c r="F2054" s="555">
        <v>1242.02</v>
      </c>
    </row>
    <row r="2055" spans="1:6">
      <c r="A2055" s="338">
        <v>99855</v>
      </c>
      <c r="B2055" s="339" t="s">
        <v>11442</v>
      </c>
      <c r="C2055" s="340" t="s">
        <v>1163</v>
      </c>
      <c r="D2055" s="555">
        <v>89.07</v>
      </c>
      <c r="E2055" s="555">
        <v>28.76</v>
      </c>
      <c r="F2055" s="555">
        <v>117.83</v>
      </c>
    </row>
    <row r="2056" spans="1:6">
      <c r="A2056" s="338">
        <v>99857</v>
      </c>
      <c r="B2056" s="339" t="s">
        <v>11441</v>
      </c>
      <c r="C2056" s="340" t="s">
        <v>1163</v>
      </c>
      <c r="D2056" s="555">
        <v>46.85</v>
      </c>
      <c r="E2056" s="555">
        <v>40.380000000000003</v>
      </c>
      <c r="F2056" s="555">
        <v>87.23</v>
      </c>
    </row>
    <row r="2057" spans="1:6">
      <c r="A2057" s="335"/>
      <c r="B2057" s="337" t="s">
        <v>1326</v>
      </c>
      <c r="C2057" s="335"/>
      <c r="D2057" s="335"/>
      <c r="E2057" s="335"/>
      <c r="F2057" s="335"/>
    </row>
    <row r="2058" spans="1:6" ht="30">
      <c r="A2058" s="338">
        <v>100674</v>
      </c>
      <c r="B2058" s="339" t="s">
        <v>11381</v>
      </c>
      <c r="C2058" s="340" t="s">
        <v>1164</v>
      </c>
      <c r="D2058" s="555">
        <v>764.82</v>
      </c>
      <c r="E2058" s="555">
        <v>18.27</v>
      </c>
      <c r="F2058" s="555">
        <v>783.09</v>
      </c>
    </row>
    <row r="2059" spans="1:6" ht="30">
      <c r="A2059" s="338">
        <v>94569</v>
      </c>
      <c r="B2059" s="339" t="s">
        <v>11386</v>
      </c>
      <c r="C2059" s="340" t="s">
        <v>1164</v>
      </c>
      <c r="D2059" s="555">
        <v>673.57999999999993</v>
      </c>
      <c r="E2059" s="555">
        <v>43.33</v>
      </c>
      <c r="F2059" s="555">
        <v>716.91</v>
      </c>
    </row>
    <row r="2060" spans="1:6" ht="45">
      <c r="A2060" s="338">
        <v>94570</v>
      </c>
      <c r="B2060" s="339" t="s">
        <v>11385</v>
      </c>
      <c r="C2060" s="340" t="s">
        <v>1164</v>
      </c>
      <c r="D2060" s="555">
        <v>359.95</v>
      </c>
      <c r="E2060" s="555">
        <v>13.16</v>
      </c>
      <c r="F2060" s="555">
        <v>373.11</v>
      </c>
    </row>
    <row r="2061" spans="1:6" ht="45">
      <c r="A2061" s="338">
        <v>94572</v>
      </c>
      <c r="B2061" s="339" t="s">
        <v>11384</v>
      </c>
      <c r="C2061" s="340" t="s">
        <v>1164</v>
      </c>
      <c r="D2061" s="555">
        <v>515.54000000000008</v>
      </c>
      <c r="E2061" s="555">
        <v>17.670000000000002</v>
      </c>
      <c r="F2061" s="555">
        <v>533.21</v>
      </c>
    </row>
    <row r="2062" spans="1:6" ht="45">
      <c r="A2062" s="338">
        <v>94573</v>
      </c>
      <c r="B2062" s="339" t="s">
        <v>11383</v>
      </c>
      <c r="C2062" s="340" t="s">
        <v>1164</v>
      </c>
      <c r="D2062" s="555">
        <v>407.15999999999997</v>
      </c>
      <c r="E2062" s="555">
        <v>24.36</v>
      </c>
      <c r="F2062" s="555">
        <v>431.52</v>
      </c>
    </row>
    <row r="2063" spans="1:6" ht="60">
      <c r="A2063" s="338">
        <v>94580</v>
      </c>
      <c r="B2063" s="339" t="s">
        <v>11382</v>
      </c>
      <c r="C2063" s="340" t="s">
        <v>1164</v>
      </c>
      <c r="D2063" s="555">
        <v>565.49</v>
      </c>
      <c r="E2063" s="555">
        <v>28.43</v>
      </c>
      <c r="F2063" s="555">
        <v>593.91999999999996</v>
      </c>
    </row>
    <row r="2064" spans="1:6">
      <c r="A2064" s="335"/>
      <c r="B2064" s="337" t="s">
        <v>40</v>
      </c>
      <c r="C2064" s="335"/>
      <c r="D2064" s="335"/>
      <c r="E2064" s="335"/>
      <c r="F2064" s="335"/>
    </row>
    <row r="2065" spans="1:6" ht="30">
      <c r="A2065" s="338">
        <v>94589</v>
      </c>
      <c r="B2065" s="339" t="s">
        <v>12424</v>
      </c>
      <c r="C2065" s="340" t="s">
        <v>1163</v>
      </c>
      <c r="D2065" s="555">
        <v>12.13</v>
      </c>
      <c r="E2065" s="555">
        <v>9.06</v>
      </c>
      <c r="F2065" s="555">
        <v>21.19</v>
      </c>
    </row>
    <row r="2066" spans="1:6" ht="30">
      <c r="A2066" s="338">
        <v>94590</v>
      </c>
      <c r="B2066" s="339" t="s">
        <v>12425</v>
      </c>
      <c r="C2066" s="340" t="s">
        <v>1163</v>
      </c>
      <c r="D2066" s="555">
        <v>14.020000000000001</v>
      </c>
      <c r="E2066" s="555">
        <v>3.85</v>
      </c>
      <c r="F2066" s="555">
        <v>17.87</v>
      </c>
    </row>
    <row r="2067" spans="1:6" ht="30">
      <c r="A2067" s="338">
        <v>99862</v>
      </c>
      <c r="B2067" s="339" t="s">
        <v>11439</v>
      </c>
      <c r="C2067" s="340" t="s">
        <v>1164</v>
      </c>
      <c r="D2067" s="555">
        <v>320.21999999999997</v>
      </c>
      <c r="E2067" s="555">
        <v>268.16000000000003</v>
      </c>
      <c r="F2067" s="555">
        <v>588.38</v>
      </c>
    </row>
    <row r="2068" spans="1:6">
      <c r="A2068" s="335"/>
      <c r="B2068" s="337" t="s">
        <v>1327</v>
      </c>
      <c r="C2068" s="335"/>
      <c r="D2068" s="335"/>
      <c r="E2068" s="335"/>
      <c r="F2068" s="335"/>
    </row>
    <row r="2069" spans="1:6" ht="30">
      <c r="A2069" s="338">
        <v>91304</v>
      </c>
      <c r="B2069" s="339" t="s">
        <v>11516</v>
      </c>
      <c r="C2069" s="340" t="s">
        <v>1161</v>
      </c>
      <c r="D2069" s="555">
        <v>72.290000000000006</v>
      </c>
      <c r="E2069" s="555">
        <v>22.27</v>
      </c>
      <c r="F2069" s="555">
        <v>94.56</v>
      </c>
    </row>
    <row r="2070" spans="1:6" ht="30">
      <c r="A2070" s="338">
        <v>90830</v>
      </c>
      <c r="B2070" s="339" t="s">
        <v>11545</v>
      </c>
      <c r="C2070" s="340" t="s">
        <v>1161</v>
      </c>
      <c r="D2070" s="555">
        <v>133.44</v>
      </c>
      <c r="E2070" s="555">
        <v>22.27</v>
      </c>
      <c r="F2070" s="555">
        <v>155.71</v>
      </c>
    </row>
    <row r="2071" spans="1:6" ht="30">
      <c r="A2071" s="338">
        <v>91305</v>
      </c>
      <c r="B2071" s="339" t="s">
        <v>11515</v>
      </c>
      <c r="C2071" s="340" t="s">
        <v>1161</v>
      </c>
      <c r="D2071" s="555">
        <v>77.490000000000009</v>
      </c>
      <c r="E2071" s="555">
        <v>17.04</v>
      </c>
      <c r="F2071" s="555">
        <v>94.53</v>
      </c>
    </row>
    <row r="2072" spans="1:6" ht="30">
      <c r="A2072" s="338">
        <v>90831</v>
      </c>
      <c r="B2072" s="339" t="s">
        <v>11544</v>
      </c>
      <c r="C2072" s="340" t="s">
        <v>1161</v>
      </c>
      <c r="D2072" s="555">
        <v>119.57</v>
      </c>
      <c r="E2072" s="555">
        <v>17.03</v>
      </c>
      <c r="F2072" s="555">
        <v>136.6</v>
      </c>
    </row>
    <row r="2073" spans="1:6" ht="30">
      <c r="A2073" s="338">
        <v>91307</v>
      </c>
      <c r="B2073" s="339" t="s">
        <v>11513</v>
      </c>
      <c r="C2073" s="340" t="s">
        <v>1161</v>
      </c>
      <c r="D2073" s="555">
        <v>63.29</v>
      </c>
      <c r="E2073" s="555">
        <v>17.04</v>
      </c>
      <c r="F2073" s="555">
        <v>80.33</v>
      </c>
    </row>
    <row r="2074" spans="1:6" ht="30">
      <c r="A2074" s="338">
        <v>91306</v>
      </c>
      <c r="B2074" s="339" t="s">
        <v>11514</v>
      </c>
      <c r="C2074" s="340" t="s">
        <v>1161</v>
      </c>
      <c r="D2074" s="555">
        <v>119.57</v>
      </c>
      <c r="E2074" s="555">
        <v>17.03</v>
      </c>
      <c r="F2074" s="555">
        <v>136.6</v>
      </c>
    </row>
    <row r="2075" spans="1:6">
      <c r="A2075" s="338">
        <v>100705</v>
      </c>
      <c r="B2075" s="339" t="s">
        <v>11427</v>
      </c>
      <c r="C2075" s="340" t="s">
        <v>1161</v>
      </c>
      <c r="D2075" s="555">
        <v>50.14</v>
      </c>
      <c r="E2075" s="555">
        <v>20.309999999999999</v>
      </c>
      <c r="F2075" s="555">
        <v>70.45</v>
      </c>
    </row>
    <row r="2076" spans="1:6" ht="45">
      <c r="A2076" s="338">
        <v>102189</v>
      </c>
      <c r="B2076" s="339" t="s">
        <v>11430</v>
      </c>
      <c r="C2076" s="340" t="s">
        <v>1161</v>
      </c>
      <c r="D2076" s="555">
        <v>170.3</v>
      </c>
      <c r="E2076" s="555">
        <v>64.260000000000005</v>
      </c>
      <c r="F2076" s="555">
        <v>234.56</v>
      </c>
    </row>
    <row r="2077" spans="1:6">
      <c r="A2077" s="338">
        <v>102188</v>
      </c>
      <c r="B2077" s="339" t="s">
        <v>11431</v>
      </c>
      <c r="C2077" s="340" t="s">
        <v>1161</v>
      </c>
      <c r="D2077" s="555">
        <v>799.93999999999994</v>
      </c>
      <c r="E2077" s="555">
        <v>57.87</v>
      </c>
      <c r="F2077" s="555">
        <v>857.81</v>
      </c>
    </row>
    <row r="2078" spans="1:6" ht="30">
      <c r="A2078" s="338">
        <v>100704</v>
      </c>
      <c r="B2078" s="339" t="s">
        <v>11428</v>
      </c>
      <c r="C2078" s="340" t="s">
        <v>1161</v>
      </c>
      <c r="D2078" s="555">
        <v>49.51</v>
      </c>
      <c r="E2078" s="555">
        <v>11.78</v>
      </c>
      <c r="F2078" s="555">
        <v>61.29</v>
      </c>
    </row>
    <row r="2079" spans="1:6">
      <c r="A2079" s="338">
        <v>100874</v>
      </c>
      <c r="B2079" s="339" t="s">
        <v>10317</v>
      </c>
      <c r="C2079" s="340" t="s">
        <v>1161</v>
      </c>
      <c r="D2079" s="555">
        <v>318.49</v>
      </c>
      <c r="E2079" s="555">
        <v>21.69</v>
      </c>
      <c r="F2079" s="555">
        <v>340.18</v>
      </c>
    </row>
    <row r="2080" spans="1:6">
      <c r="A2080" s="335"/>
      <c r="B2080" s="337" t="s">
        <v>12426</v>
      </c>
      <c r="C2080" s="335"/>
      <c r="D2080" s="335"/>
      <c r="E2080" s="335"/>
      <c r="F2080" s="335"/>
    </row>
    <row r="2081" spans="1:6">
      <c r="A2081" s="335"/>
      <c r="B2081" s="337" t="s">
        <v>12427</v>
      </c>
      <c r="C2081" s="335"/>
      <c r="D2081" s="335"/>
      <c r="E2081" s="335"/>
      <c r="F2081" s="335"/>
    </row>
    <row r="2082" spans="1:6">
      <c r="A2082" s="335"/>
      <c r="B2082" s="337" t="s">
        <v>41</v>
      </c>
      <c r="C2082" s="335"/>
      <c r="D2082" s="335"/>
      <c r="E2082" s="335"/>
      <c r="F2082" s="335"/>
    </row>
    <row r="2083" spans="1:6" ht="30">
      <c r="A2083" s="338">
        <v>100863</v>
      </c>
      <c r="B2083" s="339" t="s">
        <v>10328</v>
      </c>
      <c r="C2083" s="340" t="s">
        <v>1161</v>
      </c>
      <c r="D2083" s="555">
        <v>631.85</v>
      </c>
      <c r="E2083" s="555">
        <v>32.549999999999997</v>
      </c>
      <c r="F2083" s="555">
        <v>664.4</v>
      </c>
    </row>
    <row r="2084" spans="1:6" ht="30">
      <c r="A2084" s="338">
        <v>100864</v>
      </c>
      <c r="B2084" s="339" t="s">
        <v>10327</v>
      </c>
      <c r="C2084" s="340" t="s">
        <v>1161</v>
      </c>
      <c r="D2084" s="555">
        <v>698.86</v>
      </c>
      <c r="E2084" s="555">
        <v>32.549999999999997</v>
      </c>
      <c r="F2084" s="555">
        <v>731.41</v>
      </c>
    </row>
    <row r="2085" spans="1:6" ht="30">
      <c r="A2085" s="338">
        <v>100865</v>
      </c>
      <c r="B2085" s="339" t="s">
        <v>10326</v>
      </c>
      <c r="C2085" s="340" t="s">
        <v>1161</v>
      </c>
      <c r="D2085" s="555">
        <v>642.67999999999995</v>
      </c>
      <c r="E2085" s="555">
        <v>14.46</v>
      </c>
      <c r="F2085" s="555">
        <v>657.14</v>
      </c>
    </row>
    <row r="2086" spans="1:6" ht="30">
      <c r="A2086" s="338">
        <v>100866</v>
      </c>
      <c r="B2086" s="339" t="s">
        <v>10325</v>
      </c>
      <c r="C2086" s="340" t="s">
        <v>1161</v>
      </c>
      <c r="D2086" s="555">
        <v>318.49</v>
      </c>
      <c r="E2086" s="555">
        <v>21.69</v>
      </c>
      <c r="F2086" s="555">
        <v>340.18</v>
      </c>
    </row>
    <row r="2087" spans="1:6" ht="30">
      <c r="A2087" s="338">
        <v>100867</v>
      </c>
      <c r="B2087" s="339" t="s">
        <v>10324</v>
      </c>
      <c r="C2087" s="340" t="s">
        <v>1161</v>
      </c>
      <c r="D2087" s="555">
        <v>340.59</v>
      </c>
      <c r="E2087" s="555">
        <v>21.69</v>
      </c>
      <c r="F2087" s="555">
        <v>362.28</v>
      </c>
    </row>
    <row r="2088" spans="1:6" ht="30">
      <c r="A2088" s="338">
        <v>100868</v>
      </c>
      <c r="B2088" s="339" t="s">
        <v>10323</v>
      </c>
      <c r="C2088" s="340" t="s">
        <v>1161</v>
      </c>
      <c r="D2088" s="555">
        <v>355.29</v>
      </c>
      <c r="E2088" s="555">
        <v>21.69</v>
      </c>
      <c r="F2088" s="555">
        <v>376.98</v>
      </c>
    </row>
    <row r="2089" spans="1:6" ht="30">
      <c r="A2089" s="338">
        <v>100869</v>
      </c>
      <c r="B2089" s="339" t="s">
        <v>10322</v>
      </c>
      <c r="C2089" s="340" t="s">
        <v>1161</v>
      </c>
      <c r="D2089" s="555">
        <v>366.57</v>
      </c>
      <c r="E2089" s="555">
        <v>21.69</v>
      </c>
      <c r="F2089" s="555">
        <v>388.26</v>
      </c>
    </row>
    <row r="2090" spans="1:6" ht="30">
      <c r="A2090" s="338">
        <v>100870</v>
      </c>
      <c r="B2090" s="339" t="s">
        <v>10321</v>
      </c>
      <c r="C2090" s="340" t="s">
        <v>1161</v>
      </c>
      <c r="D2090" s="555">
        <v>209.28</v>
      </c>
      <c r="E2090" s="555">
        <v>21.69</v>
      </c>
      <c r="F2090" s="555">
        <v>230.97</v>
      </c>
    </row>
    <row r="2091" spans="1:6" ht="30">
      <c r="A2091" s="338">
        <v>100871</v>
      </c>
      <c r="B2091" s="339" t="s">
        <v>10320</v>
      </c>
      <c r="C2091" s="340" t="s">
        <v>1161</v>
      </c>
      <c r="D2091" s="555">
        <v>222.57</v>
      </c>
      <c r="E2091" s="555">
        <v>21.69</v>
      </c>
      <c r="F2091" s="555">
        <v>244.26</v>
      </c>
    </row>
    <row r="2092" spans="1:6" ht="30">
      <c r="A2092" s="338">
        <v>100872</v>
      </c>
      <c r="B2092" s="339" t="s">
        <v>10319</v>
      </c>
      <c r="C2092" s="340" t="s">
        <v>1161</v>
      </c>
      <c r="D2092" s="555">
        <v>231.06</v>
      </c>
      <c r="E2092" s="555">
        <v>21.69</v>
      </c>
      <c r="F2092" s="555">
        <v>252.75</v>
      </c>
    </row>
    <row r="2093" spans="1:6" ht="30">
      <c r="A2093" s="338">
        <v>100873</v>
      </c>
      <c r="B2093" s="339" t="s">
        <v>10318</v>
      </c>
      <c r="C2093" s="340" t="s">
        <v>1161</v>
      </c>
      <c r="D2093" s="555">
        <v>236.36</v>
      </c>
      <c r="E2093" s="555">
        <v>21.69</v>
      </c>
      <c r="F2093" s="555">
        <v>258.05</v>
      </c>
    </row>
    <row r="2094" spans="1:6">
      <c r="A2094" s="335"/>
      <c r="B2094" s="336" t="s">
        <v>12428</v>
      </c>
      <c r="C2094" s="335"/>
      <c r="D2094" s="335"/>
      <c r="E2094" s="335"/>
      <c r="F2094" s="335"/>
    </row>
    <row r="2095" spans="1:6">
      <c r="A2095" s="335"/>
      <c r="B2095" s="336" t="s">
        <v>643</v>
      </c>
      <c r="C2095" s="335"/>
      <c r="D2095" s="335"/>
      <c r="E2095" s="335"/>
      <c r="F2095" s="335"/>
    </row>
    <row r="2096" spans="1:6">
      <c r="A2096" s="335"/>
      <c r="B2096" s="337" t="s">
        <v>42</v>
      </c>
      <c r="C2096" s="335"/>
      <c r="D2096" s="335"/>
      <c r="E2096" s="335"/>
      <c r="F2096" s="335"/>
    </row>
    <row r="2097" spans="1:6" ht="30">
      <c r="A2097" s="338">
        <v>102191</v>
      </c>
      <c r="B2097" s="339" t="s">
        <v>11388</v>
      </c>
      <c r="C2097" s="340" t="s">
        <v>1164</v>
      </c>
      <c r="D2097" s="555">
        <v>6.2799999999999976</v>
      </c>
      <c r="E2097" s="555">
        <v>15.55</v>
      </c>
      <c r="F2097" s="555">
        <v>21.83</v>
      </c>
    </row>
    <row r="2098" spans="1:6">
      <c r="A2098" s="338">
        <v>102190</v>
      </c>
      <c r="B2098" s="339" t="s">
        <v>11389</v>
      </c>
      <c r="C2098" s="340" t="s">
        <v>1164</v>
      </c>
      <c r="D2098" s="555">
        <v>5.1499999999999986</v>
      </c>
      <c r="E2098" s="555">
        <v>12.82</v>
      </c>
      <c r="F2098" s="555">
        <v>17.97</v>
      </c>
    </row>
    <row r="2099" spans="1:6">
      <c r="A2099" s="338">
        <v>102192</v>
      </c>
      <c r="B2099" s="339" t="s">
        <v>11387</v>
      </c>
      <c r="C2099" s="340" t="s">
        <v>1164</v>
      </c>
      <c r="D2099" s="555">
        <v>4.4700000000000006</v>
      </c>
      <c r="E2099" s="555">
        <v>11.11</v>
      </c>
      <c r="F2099" s="555">
        <v>15.58</v>
      </c>
    </row>
    <row r="2100" spans="1:6">
      <c r="A2100" s="335"/>
      <c r="B2100" s="337" t="s">
        <v>644</v>
      </c>
      <c r="C2100" s="335"/>
      <c r="D2100" s="335"/>
      <c r="E2100" s="335"/>
      <c r="F2100" s="335"/>
    </row>
    <row r="2101" spans="1:6" ht="30">
      <c r="A2101" s="338">
        <v>102171</v>
      </c>
      <c r="B2101" s="339" t="s">
        <v>11401</v>
      </c>
      <c r="C2101" s="340" t="s">
        <v>1164</v>
      </c>
      <c r="D2101" s="555">
        <v>597</v>
      </c>
      <c r="E2101" s="555">
        <v>19.940000000000001</v>
      </c>
      <c r="F2101" s="555">
        <v>616.94000000000005</v>
      </c>
    </row>
    <row r="2102" spans="1:6" ht="30">
      <c r="A2102" s="338">
        <v>102172</v>
      </c>
      <c r="B2102" s="339" t="s">
        <v>11400</v>
      </c>
      <c r="C2102" s="340" t="s">
        <v>1164</v>
      </c>
      <c r="D2102" s="555">
        <v>572.31999999999994</v>
      </c>
      <c r="E2102" s="555">
        <v>15.24</v>
      </c>
      <c r="F2102" s="555">
        <v>587.55999999999995</v>
      </c>
    </row>
    <row r="2103" spans="1:6" ht="30">
      <c r="A2103" s="338">
        <v>102170</v>
      </c>
      <c r="B2103" s="339" t="s">
        <v>11402</v>
      </c>
      <c r="C2103" s="340" t="s">
        <v>1164</v>
      </c>
      <c r="D2103" s="555">
        <v>352.52</v>
      </c>
      <c r="E2103" s="555">
        <v>24.92</v>
      </c>
      <c r="F2103" s="555">
        <v>377.44</v>
      </c>
    </row>
    <row r="2104" spans="1:6" ht="30">
      <c r="A2104" s="338">
        <v>102160</v>
      </c>
      <c r="B2104" s="339" t="s">
        <v>11412</v>
      </c>
      <c r="C2104" s="340" t="s">
        <v>1164</v>
      </c>
      <c r="D2104" s="555">
        <v>161.81</v>
      </c>
      <c r="E2104" s="555">
        <v>20.56</v>
      </c>
      <c r="F2104" s="555">
        <v>182.37</v>
      </c>
    </row>
    <row r="2105" spans="1:6" ht="30">
      <c r="A2105" s="338">
        <v>102177</v>
      </c>
      <c r="B2105" s="339" t="s">
        <v>11398</v>
      </c>
      <c r="C2105" s="340" t="s">
        <v>1164</v>
      </c>
      <c r="D2105" s="555">
        <v>1983.55</v>
      </c>
      <c r="E2105" s="555">
        <v>48.24</v>
      </c>
      <c r="F2105" s="555">
        <v>2031.79</v>
      </c>
    </row>
    <row r="2106" spans="1:6" ht="30">
      <c r="A2106" s="338">
        <v>102178</v>
      </c>
      <c r="B2106" s="339" t="s">
        <v>11397</v>
      </c>
      <c r="C2106" s="340" t="s">
        <v>1164</v>
      </c>
      <c r="D2106" s="555">
        <v>2280.31</v>
      </c>
      <c r="E2106" s="555">
        <v>44.19</v>
      </c>
      <c r="F2106" s="555">
        <v>2324.5</v>
      </c>
    </row>
    <row r="2107" spans="1:6">
      <c r="A2107" s="338">
        <v>102176</v>
      </c>
      <c r="B2107" s="339" t="s">
        <v>11399</v>
      </c>
      <c r="C2107" s="340" t="s">
        <v>1164</v>
      </c>
      <c r="D2107" s="555">
        <v>975.71</v>
      </c>
      <c r="E2107" s="555">
        <v>53.04</v>
      </c>
      <c r="F2107" s="555">
        <v>1028.75</v>
      </c>
    </row>
    <row r="2108" spans="1:6" ht="30">
      <c r="A2108" s="338">
        <v>102163</v>
      </c>
      <c r="B2108" s="339" t="s">
        <v>11409</v>
      </c>
      <c r="C2108" s="340" t="s">
        <v>1164</v>
      </c>
      <c r="D2108" s="555">
        <v>437.52</v>
      </c>
      <c r="E2108" s="555">
        <v>24.92</v>
      </c>
      <c r="F2108" s="555">
        <v>462.44</v>
      </c>
    </row>
    <row r="2109" spans="1:6" ht="30">
      <c r="A2109" s="338">
        <v>102153</v>
      </c>
      <c r="B2109" s="339" t="s">
        <v>11419</v>
      </c>
      <c r="C2109" s="340" t="s">
        <v>1164</v>
      </c>
      <c r="D2109" s="555">
        <v>246.82</v>
      </c>
      <c r="E2109" s="555">
        <v>20.55</v>
      </c>
      <c r="F2109" s="555">
        <v>267.37</v>
      </c>
    </row>
    <row r="2110" spans="1:6" ht="30">
      <c r="A2110" s="338">
        <v>102165</v>
      </c>
      <c r="B2110" s="339" t="s">
        <v>11407</v>
      </c>
      <c r="C2110" s="340" t="s">
        <v>1164</v>
      </c>
      <c r="D2110" s="555">
        <v>416.68</v>
      </c>
      <c r="E2110" s="555">
        <v>19.940000000000001</v>
      </c>
      <c r="F2110" s="555">
        <v>436.62</v>
      </c>
    </row>
    <row r="2111" spans="1:6" ht="30">
      <c r="A2111" s="338">
        <v>102155</v>
      </c>
      <c r="B2111" s="339" t="s">
        <v>11417</v>
      </c>
      <c r="C2111" s="340" t="s">
        <v>1164</v>
      </c>
      <c r="D2111" s="555">
        <v>260.95999999999998</v>
      </c>
      <c r="E2111" s="555">
        <v>16.420000000000002</v>
      </c>
      <c r="F2111" s="555">
        <v>277.38</v>
      </c>
    </row>
    <row r="2112" spans="1:6" ht="30">
      <c r="A2112" s="338">
        <v>102167</v>
      </c>
      <c r="B2112" s="339" t="s">
        <v>11405</v>
      </c>
      <c r="C2112" s="340" t="s">
        <v>1164</v>
      </c>
      <c r="D2112" s="555">
        <v>473.15999999999997</v>
      </c>
      <c r="E2112" s="555">
        <v>15.24</v>
      </c>
      <c r="F2112" s="555">
        <v>488.4</v>
      </c>
    </row>
    <row r="2113" spans="1:6" ht="30">
      <c r="A2113" s="338">
        <v>102157</v>
      </c>
      <c r="B2113" s="339" t="s">
        <v>11415</v>
      </c>
      <c r="C2113" s="340" t="s">
        <v>1164</v>
      </c>
      <c r="D2113" s="555">
        <v>352.55</v>
      </c>
      <c r="E2113" s="555">
        <v>12.53</v>
      </c>
      <c r="F2113" s="555">
        <v>365.08</v>
      </c>
    </row>
    <row r="2114" spans="1:6" ht="30">
      <c r="A2114" s="338">
        <v>102169</v>
      </c>
      <c r="B2114" s="339" t="s">
        <v>11403</v>
      </c>
      <c r="C2114" s="340" t="s">
        <v>1164</v>
      </c>
      <c r="D2114" s="555">
        <v>510.96999999999997</v>
      </c>
      <c r="E2114" s="555">
        <v>9.91</v>
      </c>
      <c r="F2114" s="555">
        <v>520.88</v>
      </c>
    </row>
    <row r="2115" spans="1:6" ht="30">
      <c r="A2115" s="338">
        <v>102159</v>
      </c>
      <c r="B2115" s="339" t="s">
        <v>11413</v>
      </c>
      <c r="C2115" s="340" t="s">
        <v>1164</v>
      </c>
      <c r="D2115" s="555">
        <v>433.12</v>
      </c>
      <c r="E2115" s="555">
        <v>8.17</v>
      </c>
      <c r="F2115" s="555">
        <v>441.29</v>
      </c>
    </row>
    <row r="2116" spans="1:6" ht="30">
      <c r="A2116" s="338">
        <v>102161</v>
      </c>
      <c r="B2116" s="339" t="s">
        <v>11411</v>
      </c>
      <c r="C2116" s="340" t="s">
        <v>1164</v>
      </c>
      <c r="D2116" s="555">
        <v>338.35999999999996</v>
      </c>
      <c r="E2116" s="555">
        <v>24.92</v>
      </c>
      <c r="F2116" s="555">
        <v>363.28</v>
      </c>
    </row>
    <row r="2117" spans="1:6" ht="30">
      <c r="A2117" s="338">
        <v>102151</v>
      </c>
      <c r="B2117" s="339" t="s">
        <v>11421</v>
      </c>
      <c r="C2117" s="340" t="s">
        <v>1164</v>
      </c>
      <c r="D2117" s="555">
        <v>147.65</v>
      </c>
      <c r="E2117" s="555">
        <v>20.56</v>
      </c>
      <c r="F2117" s="555">
        <v>168.21</v>
      </c>
    </row>
    <row r="2118" spans="1:6" ht="30">
      <c r="A2118" s="338">
        <v>102162</v>
      </c>
      <c r="B2118" s="339" t="s">
        <v>11410</v>
      </c>
      <c r="C2118" s="340" t="s">
        <v>1164</v>
      </c>
      <c r="D2118" s="555">
        <v>380.84999999999997</v>
      </c>
      <c r="E2118" s="555">
        <v>24.92</v>
      </c>
      <c r="F2118" s="555">
        <v>405.77</v>
      </c>
    </row>
    <row r="2119" spans="1:6" ht="30">
      <c r="A2119" s="338">
        <v>102164</v>
      </c>
      <c r="B2119" s="339" t="s">
        <v>11408</v>
      </c>
      <c r="C2119" s="340" t="s">
        <v>1164</v>
      </c>
      <c r="D2119" s="555">
        <v>370.34</v>
      </c>
      <c r="E2119" s="555">
        <v>19.940000000000001</v>
      </c>
      <c r="F2119" s="555">
        <v>390.28</v>
      </c>
    </row>
    <row r="2120" spans="1:6" ht="30">
      <c r="A2120" s="338">
        <v>102154</v>
      </c>
      <c r="B2120" s="339" t="s">
        <v>11418</v>
      </c>
      <c r="C2120" s="340" t="s">
        <v>1164</v>
      </c>
      <c r="D2120" s="555">
        <v>214.62</v>
      </c>
      <c r="E2120" s="555">
        <v>16.420000000000002</v>
      </c>
      <c r="F2120" s="555">
        <v>231.04</v>
      </c>
    </row>
    <row r="2121" spans="1:6" ht="30">
      <c r="A2121" s="338">
        <v>102166</v>
      </c>
      <c r="B2121" s="339" t="s">
        <v>11406</v>
      </c>
      <c r="C2121" s="340" t="s">
        <v>1164</v>
      </c>
      <c r="D2121" s="555">
        <v>373.99</v>
      </c>
      <c r="E2121" s="555">
        <v>15.24</v>
      </c>
      <c r="F2121" s="555">
        <v>389.23</v>
      </c>
    </row>
    <row r="2122" spans="1:6" ht="30">
      <c r="A2122" s="338">
        <v>102156</v>
      </c>
      <c r="B2122" s="339" t="s">
        <v>11416</v>
      </c>
      <c r="C2122" s="340" t="s">
        <v>1164</v>
      </c>
      <c r="D2122" s="555">
        <v>253.38000000000002</v>
      </c>
      <c r="E2122" s="555">
        <v>12.53</v>
      </c>
      <c r="F2122" s="555">
        <v>265.91000000000003</v>
      </c>
    </row>
    <row r="2123" spans="1:6" ht="30">
      <c r="A2123" s="338">
        <v>102168</v>
      </c>
      <c r="B2123" s="339" t="s">
        <v>11404</v>
      </c>
      <c r="C2123" s="340" t="s">
        <v>1164</v>
      </c>
      <c r="D2123" s="555">
        <v>450.03000000000003</v>
      </c>
      <c r="E2123" s="555">
        <v>11.32</v>
      </c>
      <c r="F2123" s="555">
        <v>461.35</v>
      </c>
    </row>
    <row r="2124" spans="1:6" ht="30">
      <c r="A2124" s="338">
        <v>102158</v>
      </c>
      <c r="B2124" s="339" t="s">
        <v>11414</v>
      </c>
      <c r="C2124" s="340" t="s">
        <v>1164</v>
      </c>
      <c r="D2124" s="555">
        <v>360.64</v>
      </c>
      <c r="E2124" s="555">
        <v>9.32</v>
      </c>
      <c r="F2124" s="555">
        <v>369.96</v>
      </c>
    </row>
    <row r="2125" spans="1:6" ht="30">
      <c r="A2125" s="338">
        <v>102152</v>
      </c>
      <c r="B2125" s="339" t="s">
        <v>11420</v>
      </c>
      <c r="C2125" s="340" t="s">
        <v>1164</v>
      </c>
      <c r="D2125" s="555">
        <v>190.14999999999998</v>
      </c>
      <c r="E2125" s="555">
        <v>20.55</v>
      </c>
      <c r="F2125" s="555">
        <v>210.7</v>
      </c>
    </row>
    <row r="2126" spans="1:6">
      <c r="A2126" s="338">
        <v>102181</v>
      </c>
      <c r="B2126" s="339" t="s">
        <v>11394</v>
      </c>
      <c r="C2126" s="340" t="s">
        <v>1164</v>
      </c>
      <c r="D2126" s="555">
        <v>394.52000000000004</v>
      </c>
      <c r="E2126" s="555">
        <v>45.14</v>
      </c>
      <c r="F2126" s="555">
        <v>439.66</v>
      </c>
    </row>
    <row r="2127" spans="1:6">
      <c r="A2127" s="338">
        <v>102179</v>
      </c>
      <c r="B2127" s="339" t="s">
        <v>11396</v>
      </c>
      <c r="C2127" s="340" t="s">
        <v>1164</v>
      </c>
      <c r="D2127" s="555">
        <v>275.97000000000003</v>
      </c>
      <c r="E2127" s="555">
        <v>50.5</v>
      </c>
      <c r="F2127" s="555">
        <v>326.47000000000003</v>
      </c>
    </row>
    <row r="2128" spans="1:6">
      <c r="A2128" s="338">
        <v>102180</v>
      </c>
      <c r="B2128" s="339" t="s">
        <v>11395</v>
      </c>
      <c r="C2128" s="340" t="s">
        <v>1164</v>
      </c>
      <c r="D2128" s="555">
        <v>326.14</v>
      </c>
      <c r="E2128" s="555">
        <v>48.12</v>
      </c>
      <c r="F2128" s="555">
        <v>374.26</v>
      </c>
    </row>
    <row r="2129" spans="1:6">
      <c r="A2129" s="335"/>
      <c r="B2129" s="337" t="s">
        <v>645</v>
      </c>
      <c r="C2129" s="335"/>
      <c r="D2129" s="335"/>
      <c r="E2129" s="335"/>
      <c r="F2129" s="335"/>
    </row>
    <row r="2130" spans="1:6">
      <c r="A2130" s="335"/>
      <c r="B2130" s="337" t="s">
        <v>646</v>
      </c>
      <c r="C2130" s="335"/>
      <c r="D2130" s="335"/>
      <c r="E2130" s="335"/>
      <c r="F2130" s="335"/>
    </row>
    <row r="2131" spans="1:6">
      <c r="A2131" s="335"/>
      <c r="B2131" s="336" t="s">
        <v>43</v>
      </c>
      <c r="C2131" s="335"/>
      <c r="D2131" s="335"/>
      <c r="E2131" s="335"/>
      <c r="F2131" s="335"/>
    </row>
    <row r="2132" spans="1:6">
      <c r="A2132" s="335"/>
      <c r="B2132" s="337" t="s">
        <v>12429</v>
      </c>
      <c r="C2132" s="335"/>
      <c r="D2132" s="335"/>
      <c r="E2132" s="335"/>
      <c r="F2132" s="335"/>
    </row>
    <row r="2133" spans="1:6" ht="30">
      <c r="A2133" s="338">
        <v>101651</v>
      </c>
      <c r="B2133" s="339" t="s">
        <v>10906</v>
      </c>
      <c r="C2133" s="340" t="s">
        <v>1161</v>
      </c>
      <c r="D2133" s="555">
        <v>48.38</v>
      </c>
      <c r="E2133" s="555">
        <v>6.25</v>
      </c>
      <c r="F2133" s="555">
        <v>54.63</v>
      </c>
    </row>
    <row r="2134" spans="1:6" ht="30">
      <c r="A2134" s="338">
        <v>101661</v>
      </c>
      <c r="B2134" s="339" t="s">
        <v>10896</v>
      </c>
      <c r="C2134" s="340" t="s">
        <v>1161</v>
      </c>
      <c r="D2134" s="555">
        <v>61.540000000000006</v>
      </c>
      <c r="E2134" s="555">
        <v>38.36</v>
      </c>
      <c r="F2134" s="555">
        <v>99.9</v>
      </c>
    </row>
    <row r="2135" spans="1:6" ht="30">
      <c r="A2135" s="338">
        <v>101630</v>
      </c>
      <c r="B2135" s="339" t="s">
        <v>10923</v>
      </c>
      <c r="C2135" s="340" t="s">
        <v>1161</v>
      </c>
      <c r="D2135" s="555">
        <v>51.29</v>
      </c>
      <c r="E2135" s="555">
        <v>13.37</v>
      </c>
      <c r="F2135" s="555">
        <v>64.66</v>
      </c>
    </row>
    <row r="2136" spans="1:6" ht="30">
      <c r="A2136" s="338">
        <v>101633</v>
      </c>
      <c r="B2136" s="339" t="s">
        <v>10920</v>
      </c>
      <c r="C2136" s="340" t="s">
        <v>1161</v>
      </c>
      <c r="D2136" s="555">
        <v>96.830000000000013</v>
      </c>
      <c r="E2136" s="555">
        <v>5.43</v>
      </c>
      <c r="F2136" s="555">
        <v>102.26</v>
      </c>
    </row>
    <row r="2137" spans="1:6">
      <c r="A2137" s="335"/>
      <c r="B2137" s="337" t="s">
        <v>12430</v>
      </c>
      <c r="C2137" s="335"/>
      <c r="D2137" s="335"/>
      <c r="E2137" s="335"/>
      <c r="F2137" s="335"/>
    </row>
    <row r="2138" spans="1:6" ht="60">
      <c r="A2138" s="338">
        <v>101653</v>
      </c>
      <c r="B2138" s="339" t="s">
        <v>10904</v>
      </c>
      <c r="C2138" s="340" t="s">
        <v>1161</v>
      </c>
      <c r="D2138" s="555">
        <v>251.98999999999998</v>
      </c>
      <c r="E2138" s="555">
        <v>52.41</v>
      </c>
      <c r="F2138" s="555">
        <v>304.39999999999998</v>
      </c>
    </row>
    <row r="2139" spans="1:6" ht="30">
      <c r="A2139" s="338">
        <v>101658</v>
      </c>
      <c r="B2139" s="339" t="s">
        <v>10899</v>
      </c>
      <c r="C2139" s="340" t="s">
        <v>1161</v>
      </c>
      <c r="D2139" s="555">
        <v>772.84999999999991</v>
      </c>
      <c r="E2139" s="555">
        <v>12.07</v>
      </c>
      <c r="F2139" s="555">
        <v>784.92</v>
      </c>
    </row>
    <row r="2140" spans="1:6" ht="30">
      <c r="A2140" s="338">
        <v>101659</v>
      </c>
      <c r="B2140" s="339" t="s">
        <v>10898</v>
      </c>
      <c r="C2140" s="340" t="s">
        <v>1161</v>
      </c>
      <c r="D2140" s="555">
        <v>889.51</v>
      </c>
      <c r="E2140" s="555">
        <v>12.07</v>
      </c>
      <c r="F2140" s="555">
        <v>901.58</v>
      </c>
    </row>
    <row r="2141" spans="1:6" ht="30">
      <c r="A2141" s="338">
        <v>101660</v>
      </c>
      <c r="B2141" s="339" t="s">
        <v>10897</v>
      </c>
      <c r="C2141" s="340" t="s">
        <v>1161</v>
      </c>
      <c r="D2141" s="555">
        <v>1440.22</v>
      </c>
      <c r="E2141" s="555">
        <v>12.07</v>
      </c>
      <c r="F2141" s="555">
        <v>1452.29</v>
      </c>
    </row>
    <row r="2142" spans="1:6" ht="30">
      <c r="A2142" s="338">
        <v>101654</v>
      </c>
      <c r="B2142" s="339" t="s">
        <v>10903</v>
      </c>
      <c r="C2142" s="340" t="s">
        <v>1161</v>
      </c>
      <c r="D2142" s="555">
        <v>267.83</v>
      </c>
      <c r="E2142" s="555">
        <v>12.07</v>
      </c>
      <c r="F2142" s="555">
        <v>279.89999999999998</v>
      </c>
    </row>
    <row r="2143" spans="1:6" ht="30">
      <c r="A2143" s="338">
        <v>101655</v>
      </c>
      <c r="B2143" s="339" t="s">
        <v>10902</v>
      </c>
      <c r="C2143" s="340" t="s">
        <v>1161</v>
      </c>
      <c r="D2143" s="555">
        <v>451.24</v>
      </c>
      <c r="E2143" s="555">
        <v>12.07</v>
      </c>
      <c r="F2143" s="555">
        <v>463.31</v>
      </c>
    </row>
    <row r="2144" spans="1:6" ht="30">
      <c r="A2144" s="338">
        <v>101656</v>
      </c>
      <c r="B2144" s="339" t="s">
        <v>10901</v>
      </c>
      <c r="C2144" s="340" t="s">
        <v>1161</v>
      </c>
      <c r="D2144" s="555">
        <v>494.06</v>
      </c>
      <c r="E2144" s="555">
        <v>12.07</v>
      </c>
      <c r="F2144" s="555">
        <v>506.13</v>
      </c>
    </row>
    <row r="2145" spans="1:6" ht="30">
      <c r="A2145" s="338">
        <v>101657</v>
      </c>
      <c r="B2145" s="339" t="s">
        <v>10900</v>
      </c>
      <c r="C2145" s="340" t="s">
        <v>1161</v>
      </c>
      <c r="D2145" s="555">
        <v>585.28</v>
      </c>
      <c r="E2145" s="555">
        <v>12.07</v>
      </c>
      <c r="F2145" s="555">
        <v>597.35</v>
      </c>
    </row>
    <row r="2146" spans="1:6" ht="30">
      <c r="A2146" s="338">
        <v>101662</v>
      </c>
      <c r="B2146" s="339" t="s">
        <v>10895</v>
      </c>
      <c r="C2146" s="340" t="s">
        <v>1161</v>
      </c>
      <c r="D2146" s="555">
        <v>832.09</v>
      </c>
      <c r="E2146" s="555">
        <v>37.78</v>
      </c>
      <c r="F2146" s="555">
        <v>869.87</v>
      </c>
    </row>
    <row r="2147" spans="1:6" ht="30">
      <c r="A2147" s="338">
        <v>101652</v>
      </c>
      <c r="B2147" s="339" t="s">
        <v>10905</v>
      </c>
      <c r="C2147" s="340" t="s">
        <v>1161</v>
      </c>
      <c r="D2147" s="555">
        <v>593.52</v>
      </c>
      <c r="E2147" s="555">
        <v>30.6</v>
      </c>
      <c r="F2147" s="555">
        <v>624.12</v>
      </c>
    </row>
    <row r="2148" spans="1:6">
      <c r="A2148" s="335"/>
      <c r="B2148" s="337" t="s">
        <v>12431</v>
      </c>
      <c r="C2148" s="335"/>
      <c r="D2148" s="335"/>
      <c r="E2148" s="335"/>
      <c r="F2148" s="335"/>
    </row>
    <row r="2149" spans="1:6">
      <c r="A2149" s="335"/>
      <c r="B2149" s="337" t="s">
        <v>44</v>
      </c>
      <c r="C2149" s="335"/>
      <c r="D2149" s="335"/>
      <c r="E2149" s="335"/>
      <c r="F2149" s="335"/>
    </row>
    <row r="2150" spans="1:6">
      <c r="A2150" s="335"/>
      <c r="B2150" s="337" t="s">
        <v>1031</v>
      </c>
      <c r="C2150" s="335"/>
      <c r="D2150" s="335"/>
      <c r="E2150" s="335"/>
      <c r="F2150" s="335"/>
    </row>
    <row r="2151" spans="1:6" ht="30">
      <c r="A2151" s="338">
        <v>101636</v>
      </c>
      <c r="B2151" s="339" t="s">
        <v>10919</v>
      </c>
      <c r="C2151" s="340" t="s">
        <v>1161</v>
      </c>
      <c r="D2151" s="555">
        <v>126.46</v>
      </c>
      <c r="E2151" s="555">
        <v>26.17</v>
      </c>
      <c r="F2151" s="555">
        <v>152.63</v>
      </c>
    </row>
    <row r="2152" spans="1:6" ht="30">
      <c r="A2152" s="338">
        <v>101637</v>
      </c>
      <c r="B2152" s="339" t="s">
        <v>10918</v>
      </c>
      <c r="C2152" s="340" t="s">
        <v>1161</v>
      </c>
      <c r="D2152" s="555">
        <v>119.89999999999999</v>
      </c>
      <c r="E2152" s="555">
        <v>26.17</v>
      </c>
      <c r="F2152" s="555">
        <v>146.07</v>
      </c>
    </row>
    <row r="2153" spans="1:6">
      <c r="A2153" s="335"/>
      <c r="B2153" s="337" t="s">
        <v>45</v>
      </c>
      <c r="C2153" s="335"/>
      <c r="D2153" s="335"/>
      <c r="E2153" s="335"/>
      <c r="F2153" s="335"/>
    </row>
    <row r="2154" spans="1:6" ht="45">
      <c r="A2154" s="338">
        <v>102105</v>
      </c>
      <c r="B2154" s="339" t="s">
        <v>10834</v>
      </c>
      <c r="C2154" s="340" t="s">
        <v>1161</v>
      </c>
      <c r="D2154" s="555">
        <v>15679.16</v>
      </c>
      <c r="E2154" s="555">
        <v>306.83999999999997</v>
      </c>
      <c r="F2154" s="555">
        <v>15986</v>
      </c>
    </row>
    <row r="2155" spans="1:6" ht="45">
      <c r="A2155" s="338">
        <v>102106</v>
      </c>
      <c r="B2155" s="339" t="s">
        <v>10833</v>
      </c>
      <c r="C2155" s="340" t="s">
        <v>1161</v>
      </c>
      <c r="D2155" s="555">
        <v>19735.809999999998</v>
      </c>
      <c r="E2155" s="555">
        <v>311.72000000000003</v>
      </c>
      <c r="F2155" s="555">
        <v>20047.53</v>
      </c>
    </row>
    <row r="2156" spans="1:6" ht="45">
      <c r="A2156" s="338">
        <v>102107</v>
      </c>
      <c r="B2156" s="339" t="s">
        <v>10832</v>
      </c>
      <c r="C2156" s="340" t="s">
        <v>1161</v>
      </c>
      <c r="D2156" s="555">
        <v>27636.959999999999</v>
      </c>
      <c r="E2156" s="555">
        <v>329.89</v>
      </c>
      <c r="F2156" s="555">
        <v>27966.85</v>
      </c>
    </row>
    <row r="2157" spans="1:6" ht="45">
      <c r="A2157" s="338">
        <v>102102</v>
      </c>
      <c r="B2157" s="339" t="s">
        <v>10837</v>
      </c>
      <c r="C2157" s="340" t="s">
        <v>1161</v>
      </c>
      <c r="D2157" s="555">
        <v>8833.67</v>
      </c>
      <c r="E2157" s="555">
        <v>285.19</v>
      </c>
      <c r="F2157" s="555">
        <v>9118.86</v>
      </c>
    </row>
    <row r="2158" spans="1:6" ht="45">
      <c r="A2158" s="338">
        <v>102108</v>
      </c>
      <c r="B2158" s="339" t="s">
        <v>10831</v>
      </c>
      <c r="C2158" s="340" t="s">
        <v>1161</v>
      </c>
      <c r="D2158" s="555">
        <v>32223.510000000002</v>
      </c>
      <c r="E2158" s="555">
        <v>341.05</v>
      </c>
      <c r="F2158" s="555">
        <v>32564.560000000001</v>
      </c>
    </row>
    <row r="2159" spans="1:6" ht="45">
      <c r="A2159" s="338">
        <v>102103</v>
      </c>
      <c r="B2159" s="339" t="s">
        <v>10836</v>
      </c>
      <c r="C2159" s="340" t="s">
        <v>1161</v>
      </c>
      <c r="D2159" s="555">
        <v>9856.01</v>
      </c>
      <c r="E2159" s="555">
        <v>290.08999999999997</v>
      </c>
      <c r="F2159" s="555">
        <v>10146.1</v>
      </c>
    </row>
    <row r="2160" spans="1:6" ht="45">
      <c r="A2160" s="338">
        <v>102104</v>
      </c>
      <c r="B2160" s="339" t="s">
        <v>10835</v>
      </c>
      <c r="C2160" s="340" t="s">
        <v>1161</v>
      </c>
      <c r="D2160" s="555">
        <v>12711.69</v>
      </c>
      <c r="E2160" s="555">
        <v>298.45999999999998</v>
      </c>
      <c r="F2160" s="555">
        <v>13010.15</v>
      </c>
    </row>
    <row r="2161" spans="1:6">
      <c r="A2161" s="335"/>
      <c r="B2161" s="337" t="s">
        <v>232</v>
      </c>
      <c r="C2161" s="335"/>
      <c r="D2161" s="335"/>
      <c r="E2161" s="335"/>
      <c r="F2161" s="335"/>
    </row>
    <row r="2162" spans="1:6" ht="30">
      <c r="A2162" s="338">
        <v>101553</v>
      </c>
      <c r="B2162" s="339" t="s">
        <v>10939</v>
      </c>
      <c r="C2162" s="340" t="s">
        <v>1161</v>
      </c>
      <c r="D2162" s="555">
        <v>8.02</v>
      </c>
      <c r="E2162" s="555">
        <v>3.21</v>
      </c>
      <c r="F2162" s="555">
        <v>11.23</v>
      </c>
    </row>
    <row r="2163" spans="1:6" ht="30">
      <c r="A2163" s="338">
        <v>101554</v>
      </c>
      <c r="B2163" s="339" t="s">
        <v>10938</v>
      </c>
      <c r="C2163" s="340" t="s">
        <v>1161</v>
      </c>
      <c r="D2163" s="555">
        <v>5.2899999999999991</v>
      </c>
      <c r="E2163" s="555">
        <v>3.22</v>
      </c>
      <c r="F2163" s="555">
        <v>8.51</v>
      </c>
    </row>
    <row r="2164" spans="1:6" ht="30">
      <c r="A2164" s="338">
        <v>101555</v>
      </c>
      <c r="B2164" s="339" t="s">
        <v>10937</v>
      </c>
      <c r="C2164" s="340" t="s">
        <v>1161</v>
      </c>
      <c r="D2164" s="555">
        <v>2.79</v>
      </c>
      <c r="E2164" s="555">
        <v>3.24</v>
      </c>
      <c r="F2164" s="555">
        <v>6.03</v>
      </c>
    </row>
    <row r="2165" spans="1:6" ht="30">
      <c r="A2165" s="338">
        <v>101556</v>
      </c>
      <c r="B2165" s="339" t="s">
        <v>10936</v>
      </c>
      <c r="C2165" s="340" t="s">
        <v>1161</v>
      </c>
      <c r="D2165" s="555">
        <v>2.3899999999999997</v>
      </c>
      <c r="E2165" s="555">
        <v>3.24</v>
      </c>
      <c r="F2165" s="555">
        <v>5.63</v>
      </c>
    </row>
    <row r="2166" spans="1:6">
      <c r="A2166" s="338">
        <v>101547</v>
      </c>
      <c r="B2166" s="339" t="s">
        <v>10942</v>
      </c>
      <c r="C2166" s="340" t="s">
        <v>1161</v>
      </c>
      <c r="D2166" s="555">
        <v>101.73</v>
      </c>
      <c r="E2166" s="555">
        <v>1.25</v>
      </c>
      <c r="F2166" s="555">
        <v>102.98</v>
      </c>
    </row>
    <row r="2167" spans="1:6">
      <c r="A2167" s="338">
        <v>101546</v>
      </c>
      <c r="B2167" s="339" t="s">
        <v>10943</v>
      </c>
      <c r="C2167" s="340" t="s">
        <v>1161</v>
      </c>
      <c r="D2167" s="555">
        <v>31.46</v>
      </c>
      <c r="E2167" s="555">
        <v>1.25</v>
      </c>
      <c r="F2167" s="555">
        <v>32.71</v>
      </c>
    </row>
    <row r="2168" spans="1:6" ht="30">
      <c r="A2168" s="338">
        <v>101548</v>
      </c>
      <c r="B2168" s="339" t="s">
        <v>10941</v>
      </c>
      <c r="C2168" s="340" t="s">
        <v>1161</v>
      </c>
      <c r="D2168" s="555">
        <v>6.67</v>
      </c>
      <c r="E2168" s="555">
        <v>1.25</v>
      </c>
      <c r="F2168" s="555">
        <v>7.92</v>
      </c>
    </row>
    <row r="2169" spans="1:6" ht="30">
      <c r="A2169" s="338">
        <v>101549</v>
      </c>
      <c r="B2169" s="339" t="s">
        <v>10940</v>
      </c>
      <c r="C2169" s="340" t="s">
        <v>1161</v>
      </c>
      <c r="D2169" s="555">
        <v>13.89</v>
      </c>
      <c r="E2169" s="555">
        <v>4.09</v>
      </c>
      <c r="F2169" s="555">
        <v>17.98</v>
      </c>
    </row>
    <row r="2170" spans="1:6" ht="30">
      <c r="A2170" s="338">
        <v>100861</v>
      </c>
      <c r="B2170" s="339" t="s">
        <v>10330</v>
      </c>
      <c r="C2170" s="340" t="s">
        <v>1161</v>
      </c>
      <c r="D2170" s="555">
        <v>35.1</v>
      </c>
      <c r="E2170" s="555">
        <v>10.85</v>
      </c>
      <c r="F2170" s="555">
        <v>45.95</v>
      </c>
    </row>
    <row r="2171" spans="1:6" ht="30">
      <c r="A2171" s="338">
        <v>100862</v>
      </c>
      <c r="B2171" s="339" t="s">
        <v>10329</v>
      </c>
      <c r="C2171" s="340" t="s">
        <v>1161</v>
      </c>
      <c r="D2171" s="555">
        <v>40.89</v>
      </c>
      <c r="E2171" s="555">
        <v>10.85</v>
      </c>
      <c r="F2171" s="555">
        <v>51.74</v>
      </c>
    </row>
    <row r="2172" spans="1:6" ht="30">
      <c r="A2172" s="338">
        <v>102109</v>
      </c>
      <c r="B2172" s="339" t="s">
        <v>10830</v>
      </c>
      <c r="C2172" s="340" t="s">
        <v>1161</v>
      </c>
      <c r="D2172" s="555">
        <v>29.119999999999997</v>
      </c>
      <c r="E2172" s="555">
        <v>14.36</v>
      </c>
      <c r="F2172" s="555">
        <v>43.48</v>
      </c>
    </row>
    <row r="2173" spans="1:6" ht="30">
      <c r="A2173" s="338">
        <v>102110</v>
      </c>
      <c r="B2173" s="339" t="s">
        <v>10829</v>
      </c>
      <c r="C2173" s="340" t="s">
        <v>1161</v>
      </c>
      <c r="D2173" s="555">
        <v>107.17999999999999</v>
      </c>
      <c r="E2173" s="555">
        <v>14.34</v>
      </c>
      <c r="F2173" s="555">
        <v>121.52</v>
      </c>
    </row>
    <row r="2174" spans="1:6" ht="30">
      <c r="A2174" s="338">
        <v>101632</v>
      </c>
      <c r="B2174" s="339" t="s">
        <v>10921</v>
      </c>
      <c r="C2174" s="340" t="s">
        <v>1161</v>
      </c>
      <c r="D2174" s="555">
        <v>49</v>
      </c>
      <c r="E2174" s="555">
        <v>0.52</v>
      </c>
      <c r="F2174" s="555">
        <v>49.52</v>
      </c>
    </row>
    <row r="2175" spans="1:6">
      <c r="A2175" s="335"/>
      <c r="B2175" s="337" t="s">
        <v>233</v>
      </c>
      <c r="C2175" s="335"/>
      <c r="D2175" s="335"/>
      <c r="E2175" s="335"/>
      <c r="F2175" s="335"/>
    </row>
    <row r="2176" spans="1:6">
      <c r="A2176" s="335"/>
      <c r="B2176" s="337" t="s">
        <v>234</v>
      </c>
      <c r="C2176" s="335"/>
      <c r="D2176" s="335"/>
      <c r="E2176" s="335"/>
      <c r="F2176" s="335"/>
    </row>
    <row r="2177" spans="1:6">
      <c r="A2177" s="335"/>
      <c r="B2177" s="337" t="s">
        <v>1032</v>
      </c>
      <c r="C2177" s="335"/>
      <c r="D2177" s="335"/>
      <c r="E2177" s="335"/>
      <c r="F2177" s="335"/>
    </row>
    <row r="2178" spans="1:6" ht="45">
      <c r="A2178" s="338">
        <v>100606</v>
      </c>
      <c r="B2178" s="339" t="s">
        <v>10861</v>
      </c>
      <c r="C2178" s="340" t="s">
        <v>1161</v>
      </c>
      <c r="D2178" s="555">
        <v>948.2</v>
      </c>
      <c r="E2178" s="555">
        <v>428.09</v>
      </c>
      <c r="F2178" s="555">
        <v>1376.29</v>
      </c>
    </row>
    <row r="2179" spans="1:6" ht="45">
      <c r="A2179" s="338">
        <v>100604</v>
      </c>
      <c r="B2179" s="339" t="s">
        <v>10863</v>
      </c>
      <c r="C2179" s="340" t="s">
        <v>1161</v>
      </c>
      <c r="D2179" s="555">
        <v>522.4799999999999</v>
      </c>
      <c r="E2179" s="555">
        <v>117.95</v>
      </c>
      <c r="F2179" s="555">
        <v>640.42999999999995</v>
      </c>
    </row>
    <row r="2180" spans="1:6" ht="45">
      <c r="A2180" s="338">
        <v>100605</v>
      </c>
      <c r="B2180" s="339" t="s">
        <v>10862</v>
      </c>
      <c r="C2180" s="340" t="s">
        <v>1161</v>
      </c>
      <c r="D2180" s="555">
        <v>698.91</v>
      </c>
      <c r="E2180" s="555">
        <v>244.88</v>
      </c>
      <c r="F2180" s="555">
        <v>943.79</v>
      </c>
    </row>
    <row r="2181" spans="1:6" ht="45">
      <c r="A2181" s="338">
        <v>100580</v>
      </c>
      <c r="B2181" s="339" t="s">
        <v>10887</v>
      </c>
      <c r="C2181" s="340" t="s">
        <v>1161</v>
      </c>
      <c r="D2181" s="555">
        <v>471.58</v>
      </c>
      <c r="E2181" s="555">
        <v>131.82</v>
      </c>
      <c r="F2181" s="555">
        <v>603.4</v>
      </c>
    </row>
    <row r="2182" spans="1:6" ht="45">
      <c r="A2182" s="338">
        <v>100579</v>
      </c>
      <c r="B2182" s="339" t="s">
        <v>10888</v>
      </c>
      <c r="C2182" s="340" t="s">
        <v>1161</v>
      </c>
      <c r="D2182" s="555">
        <v>458.09000000000003</v>
      </c>
      <c r="E2182" s="555">
        <v>101.13</v>
      </c>
      <c r="F2182" s="555">
        <v>559.22</v>
      </c>
    </row>
    <row r="2183" spans="1:6" ht="45">
      <c r="A2183" s="338">
        <v>100609</v>
      </c>
      <c r="B2183" s="339" t="s">
        <v>10858</v>
      </c>
      <c r="C2183" s="340" t="s">
        <v>1161</v>
      </c>
      <c r="D2183" s="555">
        <v>970.53</v>
      </c>
      <c r="E2183" s="555">
        <v>438.06</v>
      </c>
      <c r="F2183" s="555">
        <v>1408.59</v>
      </c>
    </row>
    <row r="2184" spans="1:6" ht="45">
      <c r="A2184" s="338">
        <v>100607</v>
      </c>
      <c r="B2184" s="339" t="s">
        <v>10860</v>
      </c>
      <c r="C2184" s="340" t="s">
        <v>1161</v>
      </c>
      <c r="D2184" s="555">
        <v>541.31999999999994</v>
      </c>
      <c r="E2184" s="555">
        <v>119.61</v>
      </c>
      <c r="F2184" s="555">
        <v>660.93</v>
      </c>
    </row>
    <row r="2185" spans="1:6" ht="45">
      <c r="A2185" s="338">
        <v>100608</v>
      </c>
      <c r="B2185" s="339" t="s">
        <v>10859</v>
      </c>
      <c r="C2185" s="340" t="s">
        <v>1161</v>
      </c>
      <c r="D2185" s="555">
        <v>719.15</v>
      </c>
      <c r="E2185" s="555">
        <v>249.66</v>
      </c>
      <c r="F2185" s="555">
        <v>968.81</v>
      </c>
    </row>
    <row r="2186" spans="1:6" ht="45">
      <c r="A2186" s="338">
        <v>100582</v>
      </c>
      <c r="B2186" s="339" t="s">
        <v>10885</v>
      </c>
      <c r="C2186" s="340" t="s">
        <v>1161</v>
      </c>
      <c r="D2186" s="555">
        <v>503.66999999999996</v>
      </c>
      <c r="E2186" s="555">
        <v>160.22</v>
      </c>
      <c r="F2186" s="555">
        <v>663.89</v>
      </c>
    </row>
    <row r="2187" spans="1:6" ht="45">
      <c r="A2187" s="338">
        <v>100581</v>
      </c>
      <c r="B2187" s="339" t="s">
        <v>10886</v>
      </c>
      <c r="C2187" s="340" t="s">
        <v>1161</v>
      </c>
      <c r="D2187" s="555">
        <v>479.65</v>
      </c>
      <c r="E2187" s="555">
        <v>104.6</v>
      </c>
      <c r="F2187" s="555">
        <v>584.25</v>
      </c>
    </row>
    <row r="2188" spans="1:6" ht="45">
      <c r="A2188" s="338">
        <v>100613</v>
      </c>
      <c r="B2188" s="339" t="s">
        <v>10854</v>
      </c>
      <c r="C2188" s="340" t="s">
        <v>1161</v>
      </c>
      <c r="D2188" s="555">
        <v>992.39</v>
      </c>
      <c r="E2188" s="555">
        <v>447.89</v>
      </c>
      <c r="F2188" s="555">
        <v>1440.28</v>
      </c>
    </row>
    <row r="2189" spans="1:6" ht="45">
      <c r="A2189" s="338">
        <v>100610</v>
      </c>
      <c r="B2189" s="339" t="s">
        <v>10857</v>
      </c>
      <c r="C2189" s="340" t="s">
        <v>1161</v>
      </c>
      <c r="D2189" s="555">
        <v>560.26</v>
      </c>
      <c r="E2189" s="555">
        <v>121.11</v>
      </c>
      <c r="F2189" s="555">
        <v>681.37</v>
      </c>
    </row>
    <row r="2190" spans="1:6" ht="45">
      <c r="A2190" s="338">
        <v>100611</v>
      </c>
      <c r="B2190" s="339" t="s">
        <v>10856</v>
      </c>
      <c r="C2190" s="340" t="s">
        <v>1161</v>
      </c>
      <c r="D2190" s="555">
        <v>639.68999999999994</v>
      </c>
      <c r="E2190" s="555">
        <v>180.23</v>
      </c>
      <c r="F2190" s="555">
        <v>819.92</v>
      </c>
    </row>
    <row r="2191" spans="1:6" ht="45">
      <c r="A2191" s="338">
        <v>100612</v>
      </c>
      <c r="B2191" s="339" t="s">
        <v>10855</v>
      </c>
      <c r="C2191" s="340" t="s">
        <v>1161</v>
      </c>
      <c r="D2191" s="555">
        <v>739.26</v>
      </c>
      <c r="E2191" s="555">
        <v>254.22</v>
      </c>
      <c r="F2191" s="555">
        <v>993.48</v>
      </c>
    </row>
    <row r="2192" spans="1:6" ht="45">
      <c r="A2192" s="338">
        <v>100584</v>
      </c>
      <c r="B2192" s="339" t="s">
        <v>10883</v>
      </c>
      <c r="C2192" s="340" t="s">
        <v>1161</v>
      </c>
      <c r="D2192" s="555">
        <v>516.37</v>
      </c>
      <c r="E2192" s="555">
        <v>142.21</v>
      </c>
      <c r="F2192" s="555">
        <v>658.58</v>
      </c>
    </row>
    <row r="2193" spans="1:6" ht="45">
      <c r="A2193" s="338">
        <v>100583</v>
      </c>
      <c r="B2193" s="339" t="s">
        <v>10884</v>
      </c>
      <c r="C2193" s="340" t="s">
        <v>1161</v>
      </c>
      <c r="D2193" s="555">
        <v>501.75000000000006</v>
      </c>
      <c r="E2193" s="555">
        <v>108.96</v>
      </c>
      <c r="F2193" s="555">
        <v>610.71</v>
      </c>
    </row>
    <row r="2194" spans="1:6" ht="45">
      <c r="A2194" s="338">
        <v>100616</v>
      </c>
      <c r="B2194" s="339" t="s">
        <v>10851</v>
      </c>
      <c r="C2194" s="340" t="s">
        <v>1161</v>
      </c>
      <c r="D2194" s="555">
        <v>1037.1100000000001</v>
      </c>
      <c r="E2194" s="555">
        <v>469.29</v>
      </c>
      <c r="F2194" s="555">
        <v>1506.4</v>
      </c>
    </row>
    <row r="2195" spans="1:6" ht="45">
      <c r="A2195" s="338">
        <v>100614</v>
      </c>
      <c r="B2195" s="339" t="s">
        <v>10853</v>
      </c>
      <c r="C2195" s="340" t="s">
        <v>1161</v>
      </c>
      <c r="D2195" s="555">
        <v>678.64</v>
      </c>
      <c r="E2195" s="555">
        <v>185.98</v>
      </c>
      <c r="F2195" s="555">
        <v>864.62</v>
      </c>
    </row>
    <row r="2196" spans="1:6" ht="45">
      <c r="A2196" s="338">
        <v>100615</v>
      </c>
      <c r="B2196" s="339" t="s">
        <v>10852</v>
      </c>
      <c r="C2196" s="340" t="s">
        <v>1161</v>
      </c>
      <c r="D2196" s="555">
        <v>779.25</v>
      </c>
      <c r="E2196" s="555">
        <v>263.3</v>
      </c>
      <c r="F2196" s="555">
        <v>1042.55</v>
      </c>
    </row>
    <row r="2197" spans="1:6" ht="45">
      <c r="A2197" s="338">
        <v>100586</v>
      </c>
      <c r="B2197" s="339" t="s">
        <v>10881</v>
      </c>
      <c r="C2197" s="340" t="s">
        <v>1161</v>
      </c>
      <c r="D2197" s="555">
        <v>568.94999999999993</v>
      </c>
      <c r="E2197" s="555">
        <v>169.72</v>
      </c>
      <c r="F2197" s="555">
        <v>738.67</v>
      </c>
    </row>
    <row r="2198" spans="1:6" ht="45">
      <c r="A2198" s="338">
        <v>100585</v>
      </c>
      <c r="B2198" s="339" t="s">
        <v>10882</v>
      </c>
      <c r="C2198" s="340" t="s">
        <v>1161</v>
      </c>
      <c r="D2198" s="555">
        <v>545.45999999999992</v>
      </c>
      <c r="E2198" s="555">
        <v>116.95</v>
      </c>
      <c r="F2198" s="555">
        <v>662.41</v>
      </c>
    </row>
    <row r="2199" spans="1:6" ht="45">
      <c r="A2199" s="338">
        <v>100618</v>
      </c>
      <c r="B2199" s="339" t="s">
        <v>10849</v>
      </c>
      <c r="C2199" s="340" t="s">
        <v>1161</v>
      </c>
      <c r="D2199" s="555">
        <v>1087.08</v>
      </c>
      <c r="E2199" s="555">
        <v>488.94</v>
      </c>
      <c r="F2199" s="555">
        <v>1576.02</v>
      </c>
    </row>
    <row r="2200" spans="1:6" ht="45">
      <c r="A2200" s="338">
        <v>100617</v>
      </c>
      <c r="B2200" s="339" t="s">
        <v>10850</v>
      </c>
      <c r="C2200" s="340" t="s">
        <v>1161</v>
      </c>
      <c r="D2200" s="555">
        <v>819.03</v>
      </c>
      <c r="E2200" s="555">
        <v>272.45999999999998</v>
      </c>
      <c r="F2200" s="555">
        <v>1091.49</v>
      </c>
    </row>
    <row r="2201" spans="1:6" ht="45">
      <c r="A2201" s="338">
        <v>100588</v>
      </c>
      <c r="B2201" s="339" t="s">
        <v>10879</v>
      </c>
      <c r="C2201" s="340" t="s">
        <v>1161</v>
      </c>
      <c r="D2201" s="555">
        <v>607.86</v>
      </c>
      <c r="E2201" s="555">
        <v>167.03</v>
      </c>
      <c r="F2201" s="555">
        <v>774.89</v>
      </c>
    </row>
    <row r="2202" spans="1:6" ht="45">
      <c r="A2202" s="338">
        <v>100587</v>
      </c>
      <c r="B2202" s="339" t="s">
        <v>10880</v>
      </c>
      <c r="C2202" s="340" t="s">
        <v>1161</v>
      </c>
      <c r="D2202" s="555">
        <v>589.56000000000006</v>
      </c>
      <c r="E2202" s="555">
        <v>126.05</v>
      </c>
      <c r="F2202" s="555">
        <v>715.61</v>
      </c>
    </row>
    <row r="2203" spans="1:6" ht="45">
      <c r="A2203" s="338">
        <v>100590</v>
      </c>
      <c r="B2203" s="339" t="s">
        <v>10877</v>
      </c>
      <c r="C2203" s="340" t="s">
        <v>1161</v>
      </c>
      <c r="D2203" s="555">
        <v>641.21</v>
      </c>
      <c r="E2203" s="555">
        <v>200.79</v>
      </c>
      <c r="F2203" s="555">
        <v>842</v>
      </c>
    </row>
    <row r="2204" spans="1:6" ht="45">
      <c r="A2204" s="338">
        <v>100589</v>
      </c>
      <c r="B2204" s="339" t="s">
        <v>10878</v>
      </c>
      <c r="C2204" s="340" t="s">
        <v>1161</v>
      </c>
      <c r="D2204" s="555">
        <v>623.64</v>
      </c>
      <c r="E2204" s="555">
        <v>159.72999999999999</v>
      </c>
      <c r="F2204" s="555">
        <v>783.37</v>
      </c>
    </row>
    <row r="2205" spans="1:6" ht="45">
      <c r="A2205" s="338">
        <v>100592</v>
      </c>
      <c r="B2205" s="339" t="s">
        <v>10875</v>
      </c>
      <c r="C2205" s="340" t="s">
        <v>1161</v>
      </c>
      <c r="D2205" s="555">
        <v>653.44999999999993</v>
      </c>
      <c r="E2205" s="555">
        <v>179.47</v>
      </c>
      <c r="F2205" s="555">
        <v>832.92</v>
      </c>
    </row>
    <row r="2206" spans="1:6" ht="45">
      <c r="A2206" s="338">
        <v>100591</v>
      </c>
      <c r="B2206" s="339" t="s">
        <v>10876</v>
      </c>
      <c r="C2206" s="340" t="s">
        <v>1161</v>
      </c>
      <c r="D2206" s="555">
        <v>638.76</v>
      </c>
      <c r="E2206" s="555">
        <v>145.58000000000001</v>
      </c>
      <c r="F2206" s="555">
        <v>784.34</v>
      </c>
    </row>
    <row r="2207" spans="1:6" ht="45">
      <c r="A2207" s="338">
        <v>100594</v>
      </c>
      <c r="B2207" s="339" t="s">
        <v>10873</v>
      </c>
      <c r="C2207" s="340" t="s">
        <v>1161</v>
      </c>
      <c r="D2207" s="555">
        <v>709.06</v>
      </c>
      <c r="E2207" s="555">
        <v>213.46</v>
      </c>
      <c r="F2207" s="555">
        <v>922.52</v>
      </c>
    </row>
    <row r="2208" spans="1:6" ht="45">
      <c r="A2208" s="338">
        <v>100593</v>
      </c>
      <c r="B2208" s="339" t="s">
        <v>10874</v>
      </c>
      <c r="C2208" s="340" t="s">
        <v>1161</v>
      </c>
      <c r="D2208" s="555">
        <v>683.75</v>
      </c>
      <c r="E2208" s="555">
        <v>156.46</v>
      </c>
      <c r="F2208" s="555">
        <v>840.21</v>
      </c>
    </row>
    <row r="2209" spans="1:6" ht="45">
      <c r="A2209" s="338">
        <v>100596</v>
      </c>
      <c r="B2209" s="339" t="s">
        <v>10871</v>
      </c>
      <c r="C2209" s="340" t="s">
        <v>1161</v>
      </c>
      <c r="D2209" s="555">
        <v>852.9899999999999</v>
      </c>
      <c r="E2209" s="555">
        <v>265.85000000000002</v>
      </c>
      <c r="F2209" s="555">
        <v>1118.8399999999999</v>
      </c>
    </row>
    <row r="2210" spans="1:6" ht="45">
      <c r="A2210" s="338">
        <v>100595</v>
      </c>
      <c r="B2210" s="339" t="s">
        <v>10872</v>
      </c>
      <c r="C2210" s="340" t="s">
        <v>1161</v>
      </c>
      <c r="D2210" s="555">
        <v>818.4</v>
      </c>
      <c r="E2210" s="555">
        <v>189.4</v>
      </c>
      <c r="F2210" s="555">
        <v>1007.8</v>
      </c>
    </row>
    <row r="2211" spans="1:6" ht="45">
      <c r="A2211" s="338">
        <v>100598</v>
      </c>
      <c r="B2211" s="339" t="s">
        <v>10869</v>
      </c>
      <c r="C2211" s="340" t="s">
        <v>1161</v>
      </c>
      <c r="D2211" s="555">
        <v>948.3599999999999</v>
      </c>
      <c r="E2211" s="555">
        <v>300.49</v>
      </c>
      <c r="F2211" s="555">
        <v>1248.8499999999999</v>
      </c>
    </row>
    <row r="2212" spans="1:6" ht="45">
      <c r="A2212" s="338">
        <v>100597</v>
      </c>
      <c r="B2212" s="339" t="s">
        <v>10870</v>
      </c>
      <c r="C2212" s="340" t="s">
        <v>1161</v>
      </c>
      <c r="D2212" s="555">
        <v>919.82999999999993</v>
      </c>
      <c r="E2212" s="555">
        <v>237.48</v>
      </c>
      <c r="F2212" s="555">
        <v>1157.31</v>
      </c>
    </row>
    <row r="2213" spans="1:6" ht="45">
      <c r="A2213" s="338">
        <v>100603</v>
      </c>
      <c r="B2213" s="339" t="s">
        <v>10864</v>
      </c>
      <c r="C2213" s="340" t="s">
        <v>1161</v>
      </c>
      <c r="D2213" s="555">
        <v>904.88000000000011</v>
      </c>
      <c r="E2213" s="555">
        <v>410.32</v>
      </c>
      <c r="F2213" s="555">
        <v>1315.2</v>
      </c>
    </row>
    <row r="2214" spans="1:6" ht="45">
      <c r="A2214" s="338">
        <v>100599</v>
      </c>
      <c r="B2214" s="339" t="s">
        <v>10868</v>
      </c>
      <c r="C2214" s="340" t="s">
        <v>1161</v>
      </c>
      <c r="D2214" s="555">
        <v>441.27</v>
      </c>
      <c r="E2214" s="555">
        <v>78.260000000000005</v>
      </c>
      <c r="F2214" s="555">
        <v>519.53</v>
      </c>
    </row>
    <row r="2215" spans="1:6" ht="45">
      <c r="A2215" s="338">
        <v>100600</v>
      </c>
      <c r="B2215" s="339" t="s">
        <v>10867</v>
      </c>
      <c r="C2215" s="340" t="s">
        <v>1161</v>
      </c>
      <c r="D2215" s="555">
        <v>483.66</v>
      </c>
      <c r="E2215" s="555">
        <v>114.29</v>
      </c>
      <c r="F2215" s="555">
        <v>597.95000000000005</v>
      </c>
    </row>
    <row r="2216" spans="1:6" ht="45">
      <c r="A2216" s="338">
        <v>100601</v>
      </c>
      <c r="B2216" s="339" t="s">
        <v>10866</v>
      </c>
      <c r="C2216" s="340" t="s">
        <v>1161</v>
      </c>
      <c r="D2216" s="555">
        <v>561.28000000000009</v>
      </c>
      <c r="E2216" s="555">
        <v>168.04</v>
      </c>
      <c r="F2216" s="555">
        <v>729.32</v>
      </c>
    </row>
    <row r="2217" spans="1:6" ht="45">
      <c r="A2217" s="338">
        <v>100602</v>
      </c>
      <c r="B2217" s="339" t="s">
        <v>10865</v>
      </c>
      <c r="C2217" s="340" t="s">
        <v>1161</v>
      </c>
      <c r="D2217" s="555">
        <v>658.04</v>
      </c>
      <c r="E2217" s="555">
        <v>235.18</v>
      </c>
      <c r="F2217" s="555">
        <v>893.22</v>
      </c>
    </row>
    <row r="2218" spans="1:6" ht="45">
      <c r="A2218" s="338">
        <v>100578</v>
      </c>
      <c r="B2218" s="339" t="s">
        <v>10889</v>
      </c>
      <c r="C2218" s="340" t="s">
        <v>1161</v>
      </c>
      <c r="D2218" s="555">
        <v>414.75</v>
      </c>
      <c r="E2218" s="555">
        <v>94.08</v>
      </c>
      <c r="F2218" s="555">
        <v>508.83</v>
      </c>
    </row>
    <row r="2219" spans="1:6">
      <c r="A2219" s="335"/>
      <c r="B2219" s="337" t="s">
        <v>12432</v>
      </c>
      <c r="C2219" s="335"/>
      <c r="D2219" s="335"/>
      <c r="E2219" s="335"/>
      <c r="F2219" s="335"/>
    </row>
    <row r="2220" spans="1:6" ht="30">
      <c r="A2220" s="338">
        <v>101663</v>
      </c>
      <c r="B2220" s="339" t="s">
        <v>10894</v>
      </c>
      <c r="C2220" s="340" t="s">
        <v>1161</v>
      </c>
      <c r="D2220" s="555">
        <v>13.469999999999999</v>
      </c>
      <c r="E2220" s="555">
        <v>11.91</v>
      </c>
      <c r="F2220" s="555">
        <v>25.38</v>
      </c>
    </row>
    <row r="2221" spans="1:6" ht="30">
      <c r="A2221" s="338">
        <v>101664</v>
      </c>
      <c r="B2221" s="339" t="s">
        <v>10893</v>
      </c>
      <c r="C2221" s="340" t="s">
        <v>1161</v>
      </c>
      <c r="D2221" s="555">
        <v>14.73</v>
      </c>
      <c r="E2221" s="555">
        <v>11.91</v>
      </c>
      <c r="F2221" s="555">
        <v>26.64</v>
      </c>
    </row>
    <row r="2222" spans="1:6" ht="30">
      <c r="A2222" s="338">
        <v>101665</v>
      </c>
      <c r="B2222" s="339" t="s">
        <v>10892</v>
      </c>
      <c r="C2222" s="340" t="s">
        <v>1161</v>
      </c>
      <c r="D2222" s="555">
        <v>20.110000000000003</v>
      </c>
      <c r="E2222" s="555">
        <v>11.91</v>
      </c>
      <c r="F2222" s="555">
        <v>32.020000000000003</v>
      </c>
    </row>
    <row r="2223" spans="1:6">
      <c r="A2223" s="335"/>
      <c r="B2223" s="337" t="s">
        <v>235</v>
      </c>
      <c r="C2223" s="335"/>
      <c r="D2223" s="335"/>
      <c r="E2223" s="335"/>
      <c r="F2223" s="335"/>
    </row>
    <row r="2224" spans="1:6">
      <c r="A2224" s="335"/>
      <c r="B2224" s="336" t="s">
        <v>12433</v>
      </c>
      <c r="C2224" s="335"/>
      <c r="D2224" s="335"/>
      <c r="E2224" s="335"/>
      <c r="F2224" s="335"/>
    </row>
    <row r="2225" spans="1:6">
      <c r="A2225" s="335"/>
      <c r="B2225" s="337" t="s">
        <v>12434</v>
      </c>
      <c r="C2225" s="335"/>
      <c r="D2225" s="335"/>
      <c r="E2225" s="335"/>
      <c r="F2225" s="335"/>
    </row>
    <row r="2226" spans="1:6">
      <c r="A2226" s="338">
        <v>97661</v>
      </c>
      <c r="B2226" s="339" t="s">
        <v>4517</v>
      </c>
      <c r="C2226" s="340" t="s">
        <v>1163</v>
      </c>
      <c r="D2226" s="555">
        <v>0.15999999999999998</v>
      </c>
      <c r="E2226" s="555">
        <v>0.45</v>
      </c>
      <c r="F2226" s="555">
        <v>0.61</v>
      </c>
    </row>
    <row r="2227" spans="1:6" ht="30">
      <c r="A2227" s="338">
        <v>97662</v>
      </c>
      <c r="B2227" s="339" t="s">
        <v>4518</v>
      </c>
      <c r="C2227" s="340" t="s">
        <v>1163</v>
      </c>
      <c r="D2227" s="555">
        <v>9.0000000000000024E-2</v>
      </c>
      <c r="E2227" s="555">
        <v>0.35</v>
      </c>
      <c r="F2227" s="555">
        <v>0.44</v>
      </c>
    </row>
    <row r="2228" spans="1:6">
      <c r="A2228" s="338">
        <v>97664</v>
      </c>
      <c r="B2228" s="339" t="s">
        <v>4520</v>
      </c>
      <c r="C2228" s="340" t="s">
        <v>1161</v>
      </c>
      <c r="D2228" s="555">
        <v>0.36999999999999988</v>
      </c>
      <c r="E2228" s="555">
        <v>1.02</v>
      </c>
      <c r="F2228" s="555">
        <v>1.39</v>
      </c>
    </row>
    <row r="2229" spans="1:6" ht="30">
      <c r="A2229" s="338">
        <v>97660</v>
      </c>
      <c r="B2229" s="339" t="s">
        <v>4516</v>
      </c>
      <c r="C2229" s="340" t="s">
        <v>1161</v>
      </c>
      <c r="D2229" s="555">
        <v>0.15999999999999998</v>
      </c>
      <c r="E2229" s="555">
        <v>0.44</v>
      </c>
      <c r="F2229" s="555">
        <v>0.6</v>
      </c>
    </row>
    <row r="2230" spans="1:6">
      <c r="A2230" s="338">
        <v>97665</v>
      </c>
      <c r="B2230" s="339" t="s">
        <v>4521</v>
      </c>
      <c r="C2230" s="340" t="s">
        <v>1161</v>
      </c>
      <c r="D2230" s="555">
        <v>0.31999999999999995</v>
      </c>
      <c r="E2230" s="555">
        <v>0.85</v>
      </c>
      <c r="F2230" s="555">
        <v>1.17</v>
      </c>
    </row>
    <row r="2231" spans="1:6" ht="30">
      <c r="A2231" s="338">
        <v>90447</v>
      </c>
      <c r="B2231" s="339" t="s">
        <v>1543</v>
      </c>
      <c r="C2231" s="340" t="s">
        <v>1163</v>
      </c>
      <c r="D2231" s="555">
        <v>1.62</v>
      </c>
      <c r="E2231" s="555">
        <v>4.5999999999999996</v>
      </c>
      <c r="F2231" s="555">
        <v>6.22</v>
      </c>
    </row>
    <row r="2232" spans="1:6">
      <c r="A2232" s="338">
        <v>90456</v>
      </c>
      <c r="B2232" s="339" t="s">
        <v>810</v>
      </c>
      <c r="C2232" s="340" t="s">
        <v>1161</v>
      </c>
      <c r="D2232" s="555">
        <v>0.96</v>
      </c>
      <c r="E2232" s="555">
        <v>3.04</v>
      </c>
      <c r="F2232" s="555">
        <v>4</v>
      </c>
    </row>
    <row r="2233" spans="1:6" ht="30">
      <c r="A2233" s="338">
        <v>90457</v>
      </c>
      <c r="B2233" s="339" t="s">
        <v>811</v>
      </c>
      <c r="C2233" s="340" t="s">
        <v>1161</v>
      </c>
      <c r="D2233" s="555">
        <v>2.2500000000000009</v>
      </c>
      <c r="E2233" s="555">
        <v>6.88</v>
      </c>
      <c r="F2233" s="555">
        <v>9.1300000000000008</v>
      </c>
    </row>
    <row r="2234" spans="1:6" ht="30">
      <c r="A2234" s="338">
        <v>90458</v>
      </c>
      <c r="B2234" s="339" t="s">
        <v>812</v>
      </c>
      <c r="C2234" s="340" t="s">
        <v>1161</v>
      </c>
      <c r="D2234" s="555">
        <v>6.48</v>
      </c>
      <c r="E2234" s="555">
        <v>19.440000000000001</v>
      </c>
      <c r="F2234" s="555">
        <v>25.92</v>
      </c>
    </row>
    <row r="2235" spans="1:6">
      <c r="A2235" s="335"/>
      <c r="B2235" s="337" t="s">
        <v>1038</v>
      </c>
      <c r="C2235" s="335"/>
      <c r="D2235" s="335"/>
      <c r="E2235" s="335"/>
      <c r="F2235" s="335"/>
    </row>
    <row r="2236" spans="1:6" ht="30">
      <c r="A2236" s="338">
        <v>101501</v>
      </c>
      <c r="B2236" s="339" t="s">
        <v>10988</v>
      </c>
      <c r="C2236" s="340" t="s">
        <v>1161</v>
      </c>
      <c r="D2236" s="555">
        <v>1428.76</v>
      </c>
      <c r="E2236" s="555">
        <v>286.17</v>
      </c>
      <c r="F2236" s="555">
        <v>1714.93</v>
      </c>
    </row>
    <row r="2237" spans="1:6" ht="30">
      <c r="A2237" s="338">
        <v>101502</v>
      </c>
      <c r="B2237" s="339" t="s">
        <v>10987</v>
      </c>
      <c r="C2237" s="340" t="s">
        <v>1161</v>
      </c>
      <c r="D2237" s="555">
        <v>1546.01</v>
      </c>
      <c r="E2237" s="555">
        <v>306.77999999999997</v>
      </c>
      <c r="F2237" s="555">
        <v>1852.79</v>
      </c>
    </row>
    <row r="2238" spans="1:6" ht="30">
      <c r="A2238" s="338">
        <v>101503</v>
      </c>
      <c r="B2238" s="339" t="s">
        <v>10986</v>
      </c>
      <c r="C2238" s="340" t="s">
        <v>1161</v>
      </c>
      <c r="D2238" s="555">
        <v>1627.49</v>
      </c>
      <c r="E2238" s="555">
        <v>277.42</v>
      </c>
      <c r="F2238" s="555">
        <v>1904.91</v>
      </c>
    </row>
    <row r="2239" spans="1:6" ht="30">
      <c r="A2239" s="338">
        <v>101504</v>
      </c>
      <c r="B2239" s="339" t="s">
        <v>10985</v>
      </c>
      <c r="C2239" s="340" t="s">
        <v>1161</v>
      </c>
      <c r="D2239" s="555">
        <v>1809.62</v>
      </c>
      <c r="E2239" s="555">
        <v>290.70999999999998</v>
      </c>
      <c r="F2239" s="555">
        <v>2100.33</v>
      </c>
    </row>
    <row r="2240" spans="1:6" ht="30">
      <c r="A2240" s="338">
        <v>101497</v>
      </c>
      <c r="B2240" s="339" t="s">
        <v>10992</v>
      </c>
      <c r="C2240" s="340" t="s">
        <v>1161</v>
      </c>
      <c r="D2240" s="555">
        <v>1427.85</v>
      </c>
      <c r="E2240" s="555">
        <v>295.94</v>
      </c>
      <c r="F2240" s="555">
        <v>1723.79</v>
      </c>
    </row>
    <row r="2241" spans="1:6" ht="30">
      <c r="A2241" s="338">
        <v>101498</v>
      </c>
      <c r="B2241" s="339" t="s">
        <v>10991</v>
      </c>
      <c r="C2241" s="340" t="s">
        <v>1161</v>
      </c>
      <c r="D2241" s="555">
        <v>1545.1000000000001</v>
      </c>
      <c r="E2241" s="555">
        <v>316.55</v>
      </c>
      <c r="F2241" s="555">
        <v>1861.65</v>
      </c>
    </row>
    <row r="2242" spans="1:6" ht="30">
      <c r="A2242" s="338">
        <v>101499</v>
      </c>
      <c r="B2242" s="339" t="s">
        <v>10990</v>
      </c>
      <c r="C2242" s="340" t="s">
        <v>1161</v>
      </c>
      <c r="D2242" s="555">
        <v>1626.57</v>
      </c>
      <c r="E2242" s="555">
        <v>287.2</v>
      </c>
      <c r="F2242" s="555">
        <v>1913.77</v>
      </c>
    </row>
    <row r="2243" spans="1:6" ht="30">
      <c r="A2243" s="338">
        <v>101500</v>
      </c>
      <c r="B2243" s="339" t="s">
        <v>10989</v>
      </c>
      <c r="C2243" s="340" t="s">
        <v>1161</v>
      </c>
      <c r="D2243" s="555">
        <v>1808.71</v>
      </c>
      <c r="E2243" s="555">
        <v>300.48</v>
      </c>
      <c r="F2243" s="555">
        <v>2109.19</v>
      </c>
    </row>
    <row r="2244" spans="1:6" ht="30">
      <c r="A2244" s="338">
        <v>101493</v>
      </c>
      <c r="B2244" s="339" t="s">
        <v>10996</v>
      </c>
      <c r="C2244" s="340" t="s">
        <v>1161</v>
      </c>
      <c r="D2244" s="555">
        <v>1157.8599999999999</v>
      </c>
      <c r="E2244" s="555">
        <v>263.45</v>
      </c>
      <c r="F2244" s="555">
        <v>1421.31</v>
      </c>
    </row>
    <row r="2245" spans="1:6" ht="30">
      <c r="A2245" s="338">
        <v>101494</v>
      </c>
      <c r="B2245" s="339" t="s">
        <v>10995</v>
      </c>
      <c r="C2245" s="340" t="s">
        <v>1161</v>
      </c>
      <c r="D2245" s="555">
        <v>1235.3100000000002</v>
      </c>
      <c r="E2245" s="555">
        <v>277.08</v>
      </c>
      <c r="F2245" s="555">
        <v>1512.39</v>
      </c>
    </row>
    <row r="2246" spans="1:6" ht="30">
      <c r="A2246" s="338">
        <v>101495</v>
      </c>
      <c r="B2246" s="339" t="s">
        <v>10994</v>
      </c>
      <c r="C2246" s="340" t="s">
        <v>1161</v>
      </c>
      <c r="D2246" s="555">
        <v>1289.1399999999999</v>
      </c>
      <c r="E2246" s="555">
        <v>257.68</v>
      </c>
      <c r="F2246" s="555">
        <v>1546.82</v>
      </c>
    </row>
    <row r="2247" spans="1:6" ht="30">
      <c r="A2247" s="338">
        <v>101496</v>
      </c>
      <c r="B2247" s="339" t="s">
        <v>10993</v>
      </c>
      <c r="C2247" s="340" t="s">
        <v>1161</v>
      </c>
      <c r="D2247" s="555">
        <v>1418.4499999999998</v>
      </c>
      <c r="E2247" s="555">
        <v>269.38</v>
      </c>
      <c r="F2247" s="555">
        <v>1687.83</v>
      </c>
    </row>
    <row r="2248" spans="1:6" ht="30">
      <c r="A2248" s="338">
        <v>101489</v>
      </c>
      <c r="B2248" s="339" t="s">
        <v>11000</v>
      </c>
      <c r="C2248" s="340" t="s">
        <v>1161</v>
      </c>
      <c r="D2248" s="555">
        <v>1160.76</v>
      </c>
      <c r="E2248" s="555">
        <v>275.82</v>
      </c>
      <c r="F2248" s="555">
        <v>1436.58</v>
      </c>
    </row>
    <row r="2249" spans="1:6" ht="30">
      <c r="A2249" s="338">
        <v>101490</v>
      </c>
      <c r="B2249" s="339" t="s">
        <v>10999</v>
      </c>
      <c r="C2249" s="340" t="s">
        <v>1161</v>
      </c>
      <c r="D2249" s="555">
        <v>1238.21</v>
      </c>
      <c r="E2249" s="555">
        <v>289.45</v>
      </c>
      <c r="F2249" s="555">
        <v>1527.66</v>
      </c>
    </row>
    <row r="2250" spans="1:6" ht="30">
      <c r="A2250" s="338">
        <v>101491</v>
      </c>
      <c r="B2250" s="339" t="s">
        <v>10998</v>
      </c>
      <c r="C2250" s="340" t="s">
        <v>1161</v>
      </c>
      <c r="D2250" s="555">
        <v>1292.04</v>
      </c>
      <c r="E2250" s="555">
        <v>270.05</v>
      </c>
      <c r="F2250" s="555">
        <v>1562.09</v>
      </c>
    </row>
    <row r="2251" spans="1:6" ht="30">
      <c r="A2251" s="338">
        <v>101492</v>
      </c>
      <c r="B2251" s="339" t="s">
        <v>10997</v>
      </c>
      <c r="C2251" s="340" t="s">
        <v>1161</v>
      </c>
      <c r="D2251" s="555">
        <v>1421.34</v>
      </c>
      <c r="E2251" s="555">
        <v>281.76</v>
      </c>
      <c r="F2251" s="555">
        <v>1703.1</v>
      </c>
    </row>
    <row r="2252" spans="1:6" ht="30">
      <c r="A2252" s="338">
        <v>101509</v>
      </c>
      <c r="B2252" s="339" t="s">
        <v>10980</v>
      </c>
      <c r="C2252" s="340" t="s">
        <v>1161</v>
      </c>
      <c r="D2252" s="555">
        <v>1642.6399999999999</v>
      </c>
      <c r="E2252" s="555">
        <v>306.47000000000003</v>
      </c>
      <c r="F2252" s="555">
        <v>1949.11</v>
      </c>
    </row>
    <row r="2253" spans="1:6" ht="30">
      <c r="A2253" s="338">
        <v>101510</v>
      </c>
      <c r="B2253" s="339" t="s">
        <v>10979</v>
      </c>
      <c r="C2253" s="340" t="s">
        <v>1161</v>
      </c>
      <c r="D2253" s="555">
        <v>1798.96</v>
      </c>
      <c r="E2253" s="555">
        <v>333.96</v>
      </c>
      <c r="F2253" s="555">
        <v>2132.92</v>
      </c>
    </row>
    <row r="2254" spans="1:6" ht="30">
      <c r="A2254" s="338">
        <v>101511</v>
      </c>
      <c r="B2254" s="339" t="s">
        <v>10978</v>
      </c>
      <c r="C2254" s="340" t="s">
        <v>1161</v>
      </c>
      <c r="D2254" s="555">
        <v>1907.59</v>
      </c>
      <c r="E2254" s="555">
        <v>294.82</v>
      </c>
      <c r="F2254" s="555">
        <v>2202.41</v>
      </c>
    </row>
    <row r="2255" spans="1:6" ht="30">
      <c r="A2255" s="338">
        <v>101512</v>
      </c>
      <c r="B2255" s="339" t="s">
        <v>10977</v>
      </c>
      <c r="C2255" s="340" t="s">
        <v>1161</v>
      </c>
      <c r="D2255" s="555">
        <v>2141.63</v>
      </c>
      <c r="E2255" s="555">
        <v>309.64999999999998</v>
      </c>
      <c r="F2255" s="555">
        <v>2451.2800000000002</v>
      </c>
    </row>
    <row r="2256" spans="1:6" ht="30">
      <c r="A2256" s="338">
        <v>101505</v>
      </c>
      <c r="B2256" s="339" t="s">
        <v>10984</v>
      </c>
      <c r="C2256" s="340" t="s">
        <v>1161</v>
      </c>
      <c r="D2256" s="555">
        <v>1520.94</v>
      </c>
      <c r="E2256" s="555">
        <v>315.86</v>
      </c>
      <c r="F2256" s="555">
        <v>1836.8</v>
      </c>
    </row>
    <row r="2257" spans="1:6" ht="30">
      <c r="A2257" s="338">
        <v>101506</v>
      </c>
      <c r="B2257" s="339" t="s">
        <v>10983</v>
      </c>
      <c r="C2257" s="340" t="s">
        <v>1161</v>
      </c>
      <c r="D2257" s="555">
        <v>1677.25</v>
      </c>
      <c r="E2257" s="555">
        <v>343.36</v>
      </c>
      <c r="F2257" s="555">
        <v>2020.61</v>
      </c>
    </row>
    <row r="2258" spans="1:6" ht="30">
      <c r="A2258" s="338">
        <v>101507</v>
      </c>
      <c r="B2258" s="339" t="s">
        <v>10982</v>
      </c>
      <c r="C2258" s="340" t="s">
        <v>1161</v>
      </c>
      <c r="D2258" s="555">
        <v>1785.8899999999999</v>
      </c>
      <c r="E2258" s="555">
        <v>304.20999999999998</v>
      </c>
      <c r="F2258" s="555">
        <v>2090.1</v>
      </c>
    </row>
    <row r="2259" spans="1:6" ht="30">
      <c r="A2259" s="338">
        <v>101508</v>
      </c>
      <c r="B2259" s="339" t="s">
        <v>10981</v>
      </c>
      <c r="C2259" s="340" t="s">
        <v>1161</v>
      </c>
      <c r="D2259" s="555">
        <v>2019.9299999999998</v>
      </c>
      <c r="E2259" s="555">
        <v>319.04000000000002</v>
      </c>
      <c r="F2259" s="555">
        <v>2338.9699999999998</v>
      </c>
    </row>
    <row r="2260" spans="1:6" ht="30">
      <c r="A2260" s="338">
        <v>101525</v>
      </c>
      <c r="B2260" s="339" t="s">
        <v>10964</v>
      </c>
      <c r="C2260" s="340" t="s">
        <v>1161</v>
      </c>
      <c r="D2260" s="555">
        <v>945.91000000000008</v>
      </c>
      <c r="E2260" s="555">
        <v>133.49</v>
      </c>
      <c r="F2260" s="555">
        <v>1079.4000000000001</v>
      </c>
    </row>
    <row r="2261" spans="1:6" ht="30">
      <c r="A2261" s="338">
        <v>101526</v>
      </c>
      <c r="B2261" s="339" t="s">
        <v>10963</v>
      </c>
      <c r="C2261" s="340" t="s">
        <v>1161</v>
      </c>
      <c r="D2261" s="555">
        <v>1085.3699999999999</v>
      </c>
      <c r="E2261" s="555">
        <v>157.97999999999999</v>
      </c>
      <c r="F2261" s="555">
        <v>1243.3499999999999</v>
      </c>
    </row>
    <row r="2262" spans="1:6" ht="30">
      <c r="A2262" s="338">
        <v>101527</v>
      </c>
      <c r="B2262" s="339" t="s">
        <v>10962</v>
      </c>
      <c r="C2262" s="340" t="s">
        <v>1161</v>
      </c>
      <c r="D2262" s="555">
        <v>1182.29</v>
      </c>
      <c r="E2262" s="555">
        <v>123.03</v>
      </c>
      <c r="F2262" s="555">
        <v>1305.32</v>
      </c>
    </row>
    <row r="2263" spans="1:6" ht="30">
      <c r="A2263" s="338">
        <v>101528</v>
      </c>
      <c r="B2263" s="339" t="s">
        <v>10961</v>
      </c>
      <c r="C2263" s="340" t="s">
        <v>1161</v>
      </c>
      <c r="D2263" s="555">
        <v>1367.44</v>
      </c>
      <c r="E2263" s="555">
        <v>128.56</v>
      </c>
      <c r="F2263" s="555">
        <v>1496</v>
      </c>
    </row>
    <row r="2264" spans="1:6" ht="30">
      <c r="A2264" s="338">
        <v>101521</v>
      </c>
      <c r="B2264" s="339" t="s">
        <v>10968</v>
      </c>
      <c r="C2264" s="340" t="s">
        <v>1161</v>
      </c>
      <c r="D2264" s="555">
        <v>944.97</v>
      </c>
      <c r="E2264" s="555">
        <v>143.29</v>
      </c>
      <c r="F2264" s="555">
        <v>1088.26</v>
      </c>
    </row>
    <row r="2265" spans="1:6" ht="30">
      <c r="A2265" s="338">
        <v>101522</v>
      </c>
      <c r="B2265" s="339" t="s">
        <v>10967</v>
      </c>
      <c r="C2265" s="340" t="s">
        <v>1161</v>
      </c>
      <c r="D2265" s="555">
        <v>1084.43</v>
      </c>
      <c r="E2265" s="555">
        <v>167.78</v>
      </c>
      <c r="F2265" s="555">
        <v>1252.21</v>
      </c>
    </row>
    <row r="2266" spans="1:6" ht="30">
      <c r="A2266" s="338">
        <v>101523</v>
      </c>
      <c r="B2266" s="339" t="s">
        <v>10966</v>
      </c>
      <c r="C2266" s="340" t="s">
        <v>1161</v>
      </c>
      <c r="D2266" s="555">
        <v>1181.3400000000001</v>
      </c>
      <c r="E2266" s="555">
        <v>132.84</v>
      </c>
      <c r="F2266" s="555">
        <v>1314.18</v>
      </c>
    </row>
    <row r="2267" spans="1:6" ht="30">
      <c r="A2267" s="338">
        <v>101524</v>
      </c>
      <c r="B2267" s="339" t="s">
        <v>10965</v>
      </c>
      <c r="C2267" s="340" t="s">
        <v>1161</v>
      </c>
      <c r="D2267" s="555">
        <v>1366.5</v>
      </c>
      <c r="E2267" s="555">
        <v>138.36000000000001</v>
      </c>
      <c r="F2267" s="555">
        <v>1504.86</v>
      </c>
    </row>
    <row r="2268" spans="1:6" ht="30">
      <c r="A2268" s="338">
        <v>101517</v>
      </c>
      <c r="B2268" s="339" t="s">
        <v>10972</v>
      </c>
      <c r="C2268" s="340" t="s">
        <v>1161</v>
      </c>
      <c r="D2268" s="555">
        <v>662.36</v>
      </c>
      <c r="E2268" s="555">
        <v>108.4</v>
      </c>
      <c r="F2268" s="555">
        <v>770.76</v>
      </c>
    </row>
    <row r="2269" spans="1:6" ht="30">
      <c r="A2269" s="338">
        <v>101518</v>
      </c>
      <c r="B2269" s="339" t="s">
        <v>10971</v>
      </c>
      <c r="C2269" s="340" t="s">
        <v>1161</v>
      </c>
      <c r="D2269" s="555">
        <v>755.31</v>
      </c>
      <c r="E2269" s="555">
        <v>124.74</v>
      </c>
      <c r="F2269" s="555">
        <v>880.05</v>
      </c>
    </row>
    <row r="2270" spans="1:6" ht="30">
      <c r="A2270" s="338">
        <v>101519</v>
      </c>
      <c r="B2270" s="339" t="s">
        <v>10970</v>
      </c>
      <c r="C2270" s="340" t="s">
        <v>1161</v>
      </c>
      <c r="D2270" s="555">
        <v>819.93000000000006</v>
      </c>
      <c r="E2270" s="555">
        <v>101.44</v>
      </c>
      <c r="F2270" s="555">
        <v>921.37</v>
      </c>
    </row>
    <row r="2271" spans="1:6" ht="30">
      <c r="A2271" s="338">
        <v>101520</v>
      </c>
      <c r="B2271" s="339" t="s">
        <v>10969</v>
      </c>
      <c r="C2271" s="340" t="s">
        <v>1161</v>
      </c>
      <c r="D2271" s="555">
        <v>943.38</v>
      </c>
      <c r="E2271" s="555">
        <v>105.11</v>
      </c>
      <c r="F2271" s="555">
        <v>1048.49</v>
      </c>
    </row>
    <row r="2272" spans="1:6" ht="30">
      <c r="A2272" s="338">
        <v>101513</v>
      </c>
      <c r="B2272" s="339" t="s">
        <v>10976</v>
      </c>
      <c r="C2272" s="340" t="s">
        <v>1161</v>
      </c>
      <c r="D2272" s="555">
        <v>665.24</v>
      </c>
      <c r="E2272" s="555">
        <v>120.79</v>
      </c>
      <c r="F2272" s="555">
        <v>786.03</v>
      </c>
    </row>
    <row r="2273" spans="1:6" ht="30">
      <c r="A2273" s="338">
        <v>101514</v>
      </c>
      <c r="B2273" s="339" t="s">
        <v>10975</v>
      </c>
      <c r="C2273" s="340" t="s">
        <v>1161</v>
      </c>
      <c r="D2273" s="555">
        <v>758.18000000000006</v>
      </c>
      <c r="E2273" s="555">
        <v>137.13999999999999</v>
      </c>
      <c r="F2273" s="555">
        <v>895.32</v>
      </c>
    </row>
    <row r="2274" spans="1:6" ht="30">
      <c r="A2274" s="338">
        <v>101515</v>
      </c>
      <c r="B2274" s="339" t="s">
        <v>10974</v>
      </c>
      <c r="C2274" s="340" t="s">
        <v>1161</v>
      </c>
      <c r="D2274" s="555">
        <v>822.8</v>
      </c>
      <c r="E2274" s="555">
        <v>113.84</v>
      </c>
      <c r="F2274" s="555">
        <v>936.64</v>
      </c>
    </row>
    <row r="2275" spans="1:6" ht="30">
      <c r="A2275" s="338">
        <v>101516</v>
      </c>
      <c r="B2275" s="339" t="s">
        <v>10973</v>
      </c>
      <c r="C2275" s="340" t="s">
        <v>1161</v>
      </c>
      <c r="D2275" s="555">
        <v>946.25</v>
      </c>
      <c r="E2275" s="555">
        <v>117.51</v>
      </c>
      <c r="F2275" s="555">
        <v>1063.76</v>
      </c>
    </row>
    <row r="2276" spans="1:6" ht="30">
      <c r="A2276" s="338">
        <v>101533</v>
      </c>
      <c r="B2276" s="339" t="s">
        <v>10956</v>
      </c>
      <c r="C2276" s="340" t="s">
        <v>1161</v>
      </c>
      <c r="D2276" s="555">
        <v>1173.77</v>
      </c>
      <c r="E2276" s="555">
        <v>156.41</v>
      </c>
      <c r="F2276" s="555">
        <v>1330.18</v>
      </c>
    </row>
    <row r="2277" spans="1:6" ht="30">
      <c r="A2277" s="338">
        <v>101534</v>
      </c>
      <c r="B2277" s="339" t="s">
        <v>10955</v>
      </c>
      <c r="C2277" s="340" t="s">
        <v>1161</v>
      </c>
      <c r="D2277" s="555">
        <v>1359.72</v>
      </c>
      <c r="E2277" s="555">
        <v>189.05</v>
      </c>
      <c r="F2277" s="555">
        <v>1548.77</v>
      </c>
    </row>
    <row r="2278" spans="1:6" ht="30">
      <c r="A2278" s="338">
        <v>101535</v>
      </c>
      <c r="B2278" s="339" t="s">
        <v>10954</v>
      </c>
      <c r="C2278" s="340" t="s">
        <v>1161</v>
      </c>
      <c r="D2278" s="555">
        <v>1488.93</v>
      </c>
      <c r="E2278" s="555">
        <v>142.47</v>
      </c>
      <c r="F2278" s="555">
        <v>1631.4</v>
      </c>
    </row>
    <row r="2279" spans="1:6" ht="30">
      <c r="A2279" s="338">
        <v>101536</v>
      </c>
      <c r="B2279" s="339" t="s">
        <v>10953</v>
      </c>
      <c r="C2279" s="340" t="s">
        <v>1161</v>
      </c>
      <c r="D2279" s="555">
        <v>1735.7900000000002</v>
      </c>
      <c r="E2279" s="555">
        <v>149.85</v>
      </c>
      <c r="F2279" s="555">
        <v>1885.64</v>
      </c>
    </row>
    <row r="2280" spans="1:6" ht="30">
      <c r="A2280" s="338">
        <v>101529</v>
      </c>
      <c r="B2280" s="339" t="s">
        <v>10960</v>
      </c>
      <c r="C2280" s="340" t="s">
        <v>1161</v>
      </c>
      <c r="D2280" s="555">
        <v>1052.05</v>
      </c>
      <c r="E2280" s="555">
        <v>165.82</v>
      </c>
      <c r="F2280" s="555">
        <v>1217.8699999999999</v>
      </c>
    </row>
    <row r="2281" spans="1:6" ht="30">
      <c r="A2281" s="338">
        <v>101530</v>
      </c>
      <c r="B2281" s="339" t="s">
        <v>10959</v>
      </c>
      <c r="C2281" s="340" t="s">
        <v>1161</v>
      </c>
      <c r="D2281" s="555">
        <v>1237.98</v>
      </c>
      <c r="E2281" s="555">
        <v>198.48</v>
      </c>
      <c r="F2281" s="555">
        <v>1436.46</v>
      </c>
    </row>
    <row r="2282" spans="1:6" ht="30">
      <c r="A2282" s="338">
        <v>101531</v>
      </c>
      <c r="B2282" s="339" t="s">
        <v>10958</v>
      </c>
      <c r="C2282" s="340" t="s">
        <v>1161</v>
      </c>
      <c r="D2282" s="555">
        <v>1367.1999999999998</v>
      </c>
      <c r="E2282" s="555">
        <v>151.88999999999999</v>
      </c>
      <c r="F2282" s="555">
        <v>1519.09</v>
      </c>
    </row>
    <row r="2283" spans="1:6" ht="30">
      <c r="A2283" s="338">
        <v>101532</v>
      </c>
      <c r="B2283" s="339" t="s">
        <v>10957</v>
      </c>
      <c r="C2283" s="340" t="s">
        <v>1161</v>
      </c>
      <c r="D2283" s="555">
        <v>1614.07</v>
      </c>
      <c r="E2283" s="555">
        <v>159.26</v>
      </c>
      <c r="F2283" s="555">
        <v>1773.33</v>
      </c>
    </row>
    <row r="2284" spans="1:6">
      <c r="A2284" s="335"/>
      <c r="B2284" s="337" t="s">
        <v>12435</v>
      </c>
      <c r="C2284" s="335"/>
      <c r="D2284" s="335"/>
      <c r="E2284" s="335"/>
      <c r="F2284" s="335"/>
    </row>
    <row r="2285" spans="1:6">
      <c r="A2285" s="335"/>
      <c r="B2285" s="337" t="s">
        <v>12436</v>
      </c>
      <c r="C2285" s="335"/>
      <c r="D2285" s="335"/>
      <c r="E2285" s="335"/>
      <c r="F2285" s="335"/>
    </row>
    <row r="2286" spans="1:6" ht="30">
      <c r="A2286" s="338">
        <v>91831</v>
      </c>
      <c r="B2286" s="339" t="s">
        <v>1544</v>
      </c>
      <c r="C2286" s="340" t="s">
        <v>1163</v>
      </c>
      <c r="D2286" s="555">
        <v>5.4799999999999986</v>
      </c>
      <c r="E2286" s="555">
        <v>3.22</v>
      </c>
      <c r="F2286" s="555">
        <v>8.6999999999999993</v>
      </c>
    </row>
    <row r="2287" spans="1:6" ht="30">
      <c r="A2287" s="338">
        <v>91833</v>
      </c>
      <c r="B2287" s="339" t="s">
        <v>3831</v>
      </c>
      <c r="C2287" s="340" t="s">
        <v>1163</v>
      </c>
      <c r="D2287" s="555">
        <v>6.2199999999999989</v>
      </c>
      <c r="E2287" s="555">
        <v>3.22</v>
      </c>
      <c r="F2287" s="555">
        <v>9.44</v>
      </c>
    </row>
    <row r="2288" spans="1:6" ht="30">
      <c r="A2288" s="338">
        <v>91842</v>
      </c>
      <c r="B2288" s="339" t="s">
        <v>1547</v>
      </c>
      <c r="C2288" s="340" t="s">
        <v>1163</v>
      </c>
      <c r="D2288" s="555">
        <v>4.26</v>
      </c>
      <c r="E2288" s="555">
        <v>2.33</v>
      </c>
      <c r="F2288" s="555">
        <v>6.59</v>
      </c>
    </row>
    <row r="2289" spans="1:6" ht="30">
      <c r="A2289" s="338">
        <v>91843</v>
      </c>
      <c r="B2289" s="339" t="s">
        <v>3837</v>
      </c>
      <c r="C2289" s="340" t="s">
        <v>1163</v>
      </c>
      <c r="D2289" s="555">
        <v>5</v>
      </c>
      <c r="E2289" s="555">
        <v>2.33</v>
      </c>
      <c r="F2289" s="555">
        <v>7.33</v>
      </c>
    </row>
    <row r="2290" spans="1:6" ht="30">
      <c r="A2290" s="338">
        <v>91852</v>
      </c>
      <c r="B2290" s="339" t="s">
        <v>1550</v>
      </c>
      <c r="C2290" s="340" t="s">
        <v>1163</v>
      </c>
      <c r="D2290" s="555">
        <v>4.7299999999999995</v>
      </c>
      <c r="E2290" s="555">
        <v>4.1900000000000004</v>
      </c>
      <c r="F2290" s="555">
        <v>8.92</v>
      </c>
    </row>
    <row r="2291" spans="1:6" ht="30">
      <c r="A2291" s="338">
        <v>91853</v>
      </c>
      <c r="B2291" s="339" t="s">
        <v>3843</v>
      </c>
      <c r="C2291" s="340" t="s">
        <v>1163</v>
      </c>
      <c r="D2291" s="555">
        <v>5.4099999999999993</v>
      </c>
      <c r="E2291" s="555">
        <v>4.1900000000000004</v>
      </c>
      <c r="F2291" s="555">
        <v>9.6</v>
      </c>
    </row>
    <row r="2292" spans="1:6" ht="30">
      <c r="A2292" s="338">
        <v>91834</v>
      </c>
      <c r="B2292" s="339" t="s">
        <v>1545</v>
      </c>
      <c r="C2292" s="340" t="s">
        <v>1163</v>
      </c>
      <c r="D2292" s="555">
        <v>5.95</v>
      </c>
      <c r="E2292" s="555">
        <v>3.71</v>
      </c>
      <c r="F2292" s="555">
        <v>9.66</v>
      </c>
    </row>
    <row r="2293" spans="1:6" ht="30">
      <c r="A2293" s="338">
        <v>91835</v>
      </c>
      <c r="B2293" s="339" t="s">
        <v>3832</v>
      </c>
      <c r="C2293" s="340" t="s">
        <v>1163</v>
      </c>
      <c r="D2293" s="555">
        <v>7.8299999999999992</v>
      </c>
      <c r="E2293" s="555">
        <v>3.7</v>
      </c>
      <c r="F2293" s="555">
        <v>11.53</v>
      </c>
    </row>
    <row r="2294" spans="1:6" ht="30">
      <c r="A2294" s="338">
        <v>91844</v>
      </c>
      <c r="B2294" s="339" t="s">
        <v>1548</v>
      </c>
      <c r="C2294" s="340" t="s">
        <v>1163</v>
      </c>
      <c r="D2294" s="555">
        <v>4.75</v>
      </c>
      <c r="E2294" s="555">
        <v>2.81</v>
      </c>
      <c r="F2294" s="555">
        <v>7.56</v>
      </c>
    </row>
    <row r="2295" spans="1:6" ht="30">
      <c r="A2295" s="338">
        <v>91845</v>
      </c>
      <c r="B2295" s="339" t="s">
        <v>3838</v>
      </c>
      <c r="C2295" s="340" t="s">
        <v>1163</v>
      </c>
      <c r="D2295" s="555">
        <v>6.6199999999999992</v>
      </c>
      <c r="E2295" s="555">
        <v>2.81</v>
      </c>
      <c r="F2295" s="555">
        <v>9.43</v>
      </c>
    </row>
    <row r="2296" spans="1:6" ht="30">
      <c r="A2296" s="338">
        <v>91855</v>
      </c>
      <c r="B2296" s="339" t="s">
        <v>3844</v>
      </c>
      <c r="C2296" s="340" t="s">
        <v>1163</v>
      </c>
      <c r="D2296" s="555">
        <v>6.92</v>
      </c>
      <c r="E2296" s="555">
        <v>4.66</v>
      </c>
      <c r="F2296" s="555">
        <v>11.58</v>
      </c>
    </row>
    <row r="2297" spans="1:6" ht="30">
      <c r="A2297" s="338">
        <v>91854</v>
      </c>
      <c r="B2297" s="339" t="s">
        <v>1551</v>
      </c>
      <c r="C2297" s="340" t="s">
        <v>1163</v>
      </c>
      <c r="D2297" s="555">
        <v>5.1899999999999995</v>
      </c>
      <c r="E2297" s="555">
        <v>4.66</v>
      </c>
      <c r="F2297" s="555">
        <v>9.85</v>
      </c>
    </row>
    <row r="2298" spans="1:6" ht="30">
      <c r="A2298" s="338">
        <v>91836</v>
      </c>
      <c r="B2298" s="339" t="s">
        <v>1546</v>
      </c>
      <c r="C2298" s="340" t="s">
        <v>1163</v>
      </c>
      <c r="D2298" s="555">
        <v>8.77</v>
      </c>
      <c r="E2298" s="555">
        <v>4.34</v>
      </c>
      <c r="F2298" s="555">
        <v>13.11</v>
      </c>
    </row>
    <row r="2299" spans="1:6" ht="30">
      <c r="A2299" s="338">
        <v>91837</v>
      </c>
      <c r="B2299" s="339" t="s">
        <v>3833</v>
      </c>
      <c r="C2299" s="340" t="s">
        <v>1163</v>
      </c>
      <c r="D2299" s="555">
        <v>13.12</v>
      </c>
      <c r="E2299" s="555">
        <v>4.33</v>
      </c>
      <c r="F2299" s="555">
        <v>17.45</v>
      </c>
    </row>
    <row r="2300" spans="1:6" ht="30">
      <c r="A2300" s="338">
        <v>91846</v>
      </c>
      <c r="B2300" s="339" t="s">
        <v>1549</v>
      </c>
      <c r="C2300" s="340" t="s">
        <v>1163</v>
      </c>
      <c r="D2300" s="555">
        <v>7.56</v>
      </c>
      <c r="E2300" s="555">
        <v>3.45</v>
      </c>
      <c r="F2300" s="555">
        <v>11.01</v>
      </c>
    </row>
    <row r="2301" spans="1:6" ht="30">
      <c r="A2301" s="338">
        <v>91856</v>
      </c>
      <c r="B2301" s="339" t="s">
        <v>1552</v>
      </c>
      <c r="C2301" s="340" t="s">
        <v>1163</v>
      </c>
      <c r="D2301" s="555">
        <v>7.7799999999999994</v>
      </c>
      <c r="E2301" s="555">
        <v>5.32</v>
      </c>
      <c r="F2301" s="555">
        <v>13.1</v>
      </c>
    </row>
    <row r="2302" spans="1:6" ht="30">
      <c r="A2302" s="338">
        <v>91847</v>
      </c>
      <c r="B2302" s="339" t="s">
        <v>3839</v>
      </c>
      <c r="C2302" s="340" t="s">
        <v>1163</v>
      </c>
      <c r="D2302" s="555">
        <v>11.899999999999999</v>
      </c>
      <c r="E2302" s="555">
        <v>3.45</v>
      </c>
      <c r="F2302" s="555">
        <v>15.35</v>
      </c>
    </row>
    <row r="2303" spans="1:6" ht="30">
      <c r="A2303" s="338">
        <v>91857</v>
      </c>
      <c r="B2303" s="339" t="s">
        <v>3845</v>
      </c>
      <c r="C2303" s="340" t="s">
        <v>1163</v>
      </c>
      <c r="D2303" s="555">
        <v>11.810000000000002</v>
      </c>
      <c r="E2303" s="555">
        <v>5.31</v>
      </c>
      <c r="F2303" s="555">
        <v>17.12</v>
      </c>
    </row>
    <row r="2304" spans="1:6">
      <c r="A2304" s="335"/>
      <c r="B2304" s="337" t="s">
        <v>12437</v>
      </c>
      <c r="C2304" s="335"/>
      <c r="D2304" s="335"/>
      <c r="E2304" s="335"/>
      <c r="F2304" s="335"/>
    </row>
    <row r="2305" spans="1:6" ht="30">
      <c r="A2305" s="338">
        <v>91862</v>
      </c>
      <c r="B2305" s="339" t="s">
        <v>1573</v>
      </c>
      <c r="C2305" s="340" t="s">
        <v>1163</v>
      </c>
      <c r="D2305" s="555">
        <v>7.370000000000001</v>
      </c>
      <c r="E2305" s="555">
        <v>3.53</v>
      </c>
      <c r="F2305" s="555">
        <v>10.9</v>
      </c>
    </row>
    <row r="2306" spans="1:6" ht="30">
      <c r="A2306" s="338">
        <v>91866</v>
      </c>
      <c r="B2306" s="339" t="s">
        <v>1577</v>
      </c>
      <c r="C2306" s="340" t="s">
        <v>1163</v>
      </c>
      <c r="D2306" s="555">
        <v>6.1899999999999995</v>
      </c>
      <c r="E2306" s="555">
        <v>2.75</v>
      </c>
      <c r="F2306" s="555">
        <v>8.94</v>
      </c>
    </row>
    <row r="2307" spans="1:6" ht="30">
      <c r="A2307" s="338">
        <v>91870</v>
      </c>
      <c r="B2307" s="339" t="s">
        <v>1282</v>
      </c>
      <c r="C2307" s="340" t="s">
        <v>1163</v>
      </c>
      <c r="D2307" s="555">
        <v>7.0300000000000011</v>
      </c>
      <c r="E2307" s="555">
        <v>4.93</v>
      </c>
      <c r="F2307" s="555">
        <v>11.96</v>
      </c>
    </row>
    <row r="2308" spans="1:6" ht="30">
      <c r="A2308" s="338">
        <v>91863</v>
      </c>
      <c r="B2308" s="339" t="s">
        <v>1574</v>
      </c>
      <c r="C2308" s="340" t="s">
        <v>1163</v>
      </c>
      <c r="D2308" s="555">
        <v>8.82</v>
      </c>
      <c r="E2308" s="555">
        <v>4.09</v>
      </c>
      <c r="F2308" s="555">
        <v>12.91</v>
      </c>
    </row>
    <row r="2309" spans="1:6" ht="30">
      <c r="A2309" s="338">
        <v>91867</v>
      </c>
      <c r="B2309" s="339" t="s">
        <v>1578</v>
      </c>
      <c r="C2309" s="340" t="s">
        <v>1163</v>
      </c>
      <c r="D2309" s="555">
        <v>7.64</v>
      </c>
      <c r="E2309" s="555">
        <v>3.3</v>
      </c>
      <c r="F2309" s="555">
        <v>10.94</v>
      </c>
    </row>
    <row r="2310" spans="1:6" ht="30">
      <c r="A2310" s="338">
        <v>91871</v>
      </c>
      <c r="B2310" s="339" t="s">
        <v>1283</v>
      </c>
      <c r="C2310" s="340" t="s">
        <v>1163</v>
      </c>
      <c r="D2310" s="555">
        <v>8.51</v>
      </c>
      <c r="E2310" s="555">
        <v>5.5</v>
      </c>
      <c r="F2310" s="555">
        <v>14.01</v>
      </c>
    </row>
    <row r="2311" spans="1:6" ht="30">
      <c r="A2311" s="338">
        <v>91864</v>
      </c>
      <c r="B2311" s="339" t="s">
        <v>1575</v>
      </c>
      <c r="C2311" s="340" t="s">
        <v>1163</v>
      </c>
      <c r="D2311" s="555">
        <v>12.670000000000002</v>
      </c>
      <c r="E2311" s="555">
        <v>4.8600000000000003</v>
      </c>
      <c r="F2311" s="555">
        <v>17.53</v>
      </c>
    </row>
    <row r="2312" spans="1:6" ht="30">
      <c r="A2312" s="338">
        <v>91868</v>
      </c>
      <c r="B2312" s="339" t="s">
        <v>1579</v>
      </c>
      <c r="C2312" s="340" t="s">
        <v>1163</v>
      </c>
      <c r="D2312" s="555">
        <v>11.5</v>
      </c>
      <c r="E2312" s="555">
        <v>4.07</v>
      </c>
      <c r="F2312" s="555">
        <v>15.57</v>
      </c>
    </row>
    <row r="2313" spans="1:6" ht="30">
      <c r="A2313" s="338">
        <v>91872</v>
      </c>
      <c r="B2313" s="339" t="s">
        <v>1284</v>
      </c>
      <c r="C2313" s="340" t="s">
        <v>1163</v>
      </c>
      <c r="D2313" s="555">
        <v>12.34</v>
      </c>
      <c r="E2313" s="555">
        <v>6.28</v>
      </c>
      <c r="F2313" s="555">
        <v>18.62</v>
      </c>
    </row>
    <row r="2314" spans="1:6" ht="30">
      <c r="A2314" s="338">
        <v>91865</v>
      </c>
      <c r="B2314" s="339" t="s">
        <v>1576</v>
      </c>
      <c r="C2314" s="340" t="s">
        <v>1163</v>
      </c>
      <c r="D2314" s="555">
        <v>16.27</v>
      </c>
      <c r="E2314" s="555">
        <v>5.77</v>
      </c>
      <c r="F2314" s="555">
        <v>22.04</v>
      </c>
    </row>
    <row r="2315" spans="1:6" ht="30">
      <c r="A2315" s="338">
        <v>91869</v>
      </c>
      <c r="B2315" s="339" t="s">
        <v>1281</v>
      </c>
      <c r="C2315" s="340" t="s">
        <v>1163</v>
      </c>
      <c r="D2315" s="555">
        <v>15.120000000000001</v>
      </c>
      <c r="E2315" s="555">
        <v>4.9800000000000004</v>
      </c>
      <c r="F2315" s="555">
        <v>20.100000000000001</v>
      </c>
    </row>
    <row r="2316" spans="1:6" ht="30">
      <c r="A2316" s="338">
        <v>91873</v>
      </c>
      <c r="B2316" s="339" t="s">
        <v>1285</v>
      </c>
      <c r="C2316" s="340" t="s">
        <v>1163</v>
      </c>
      <c r="D2316" s="555">
        <v>15.950000000000001</v>
      </c>
      <c r="E2316" s="555">
        <v>7.15</v>
      </c>
      <c r="F2316" s="555">
        <v>23.1</v>
      </c>
    </row>
    <row r="2317" spans="1:6" ht="30">
      <c r="A2317" s="338">
        <v>93008</v>
      </c>
      <c r="B2317" s="339" t="s">
        <v>12438</v>
      </c>
      <c r="C2317" s="340" t="s">
        <v>1163</v>
      </c>
      <c r="D2317" s="555">
        <v>16.96</v>
      </c>
      <c r="E2317" s="555">
        <v>3.63</v>
      </c>
      <c r="F2317" s="555">
        <v>20.59</v>
      </c>
    </row>
    <row r="2318" spans="1:6" ht="30">
      <c r="A2318" s="338">
        <v>93009</v>
      </c>
      <c r="B2318" s="339" t="s">
        <v>12439</v>
      </c>
      <c r="C2318" s="340" t="s">
        <v>1163</v>
      </c>
      <c r="D2318" s="555">
        <v>27</v>
      </c>
      <c r="E2318" s="555">
        <v>4.17</v>
      </c>
      <c r="F2318" s="555">
        <v>31.17</v>
      </c>
    </row>
    <row r="2319" spans="1:6" ht="30">
      <c r="A2319" s="338">
        <v>93010</v>
      </c>
      <c r="B2319" s="339" t="s">
        <v>12440</v>
      </c>
      <c r="C2319" s="340" t="s">
        <v>1163</v>
      </c>
      <c r="D2319" s="555">
        <v>38.94</v>
      </c>
      <c r="E2319" s="555">
        <v>4.9800000000000004</v>
      </c>
      <c r="F2319" s="555">
        <v>43.92</v>
      </c>
    </row>
    <row r="2320" spans="1:6" ht="30">
      <c r="A2320" s="338">
        <v>93011</v>
      </c>
      <c r="B2320" s="339" t="s">
        <v>12441</v>
      </c>
      <c r="C2320" s="340" t="s">
        <v>1163</v>
      </c>
      <c r="D2320" s="555">
        <v>48.550000000000004</v>
      </c>
      <c r="E2320" s="555">
        <v>5.51</v>
      </c>
      <c r="F2320" s="555">
        <v>54.06</v>
      </c>
    </row>
    <row r="2321" spans="1:6" ht="30">
      <c r="A2321" s="338">
        <v>93012</v>
      </c>
      <c r="B2321" s="339" t="s">
        <v>12442</v>
      </c>
      <c r="C2321" s="340" t="s">
        <v>1163</v>
      </c>
      <c r="D2321" s="555">
        <v>75.73</v>
      </c>
      <c r="E2321" s="555">
        <v>6.88</v>
      </c>
      <c r="F2321" s="555">
        <v>82.61</v>
      </c>
    </row>
    <row r="2322" spans="1:6" ht="30">
      <c r="A2322" s="338">
        <v>95726</v>
      </c>
      <c r="B2322" s="339" t="s">
        <v>3849</v>
      </c>
      <c r="C2322" s="340" t="s">
        <v>1163</v>
      </c>
      <c r="D2322" s="555">
        <v>4.8900000000000006</v>
      </c>
      <c r="E2322" s="555">
        <v>2.4300000000000002</v>
      </c>
      <c r="F2322" s="555">
        <v>7.32</v>
      </c>
    </row>
    <row r="2323" spans="1:6" ht="30">
      <c r="A2323" s="338">
        <v>95729</v>
      </c>
      <c r="B2323" s="339" t="s">
        <v>3852</v>
      </c>
      <c r="C2323" s="340" t="s">
        <v>1163</v>
      </c>
      <c r="D2323" s="555">
        <v>5.4499999999999993</v>
      </c>
      <c r="E2323" s="555">
        <v>3.82</v>
      </c>
      <c r="F2323" s="555">
        <v>9.27</v>
      </c>
    </row>
    <row r="2324" spans="1:6" ht="30">
      <c r="A2324" s="338">
        <v>95727</v>
      </c>
      <c r="B2324" s="339" t="s">
        <v>3850</v>
      </c>
      <c r="C2324" s="340" t="s">
        <v>1163</v>
      </c>
      <c r="D2324" s="555">
        <v>5.7800000000000011</v>
      </c>
      <c r="E2324" s="555">
        <v>2.69</v>
      </c>
      <c r="F2324" s="555">
        <v>8.4700000000000006</v>
      </c>
    </row>
    <row r="2325" spans="1:6" ht="30">
      <c r="A2325" s="338">
        <v>95730</v>
      </c>
      <c r="B2325" s="339" t="s">
        <v>3853</v>
      </c>
      <c r="C2325" s="340" t="s">
        <v>1163</v>
      </c>
      <c r="D2325" s="555">
        <v>6.34</v>
      </c>
      <c r="E2325" s="555">
        <v>4.07</v>
      </c>
      <c r="F2325" s="555">
        <v>10.41</v>
      </c>
    </row>
    <row r="2326" spans="1:6" ht="30">
      <c r="A2326" s="338">
        <v>95728</v>
      </c>
      <c r="B2326" s="339" t="s">
        <v>3851</v>
      </c>
      <c r="C2326" s="340" t="s">
        <v>1163</v>
      </c>
      <c r="D2326" s="555">
        <v>7.9799999999999995</v>
      </c>
      <c r="E2326" s="555">
        <v>3.05</v>
      </c>
      <c r="F2326" s="555">
        <v>11.03</v>
      </c>
    </row>
    <row r="2327" spans="1:6" ht="30">
      <c r="A2327" s="338">
        <v>95731</v>
      </c>
      <c r="B2327" s="339" t="s">
        <v>3854</v>
      </c>
      <c r="C2327" s="340" t="s">
        <v>1163</v>
      </c>
      <c r="D2327" s="555">
        <v>8.5400000000000009</v>
      </c>
      <c r="E2327" s="555">
        <v>4.43</v>
      </c>
      <c r="F2327" s="555">
        <v>12.97</v>
      </c>
    </row>
    <row r="2328" spans="1:6">
      <c r="A2328" s="335"/>
      <c r="B2328" s="337" t="s">
        <v>12443</v>
      </c>
      <c r="C2328" s="335"/>
      <c r="D2328" s="335"/>
      <c r="E2328" s="335"/>
      <c r="F2328" s="335"/>
    </row>
    <row r="2329" spans="1:6" ht="30">
      <c r="A2329" s="338">
        <v>95745</v>
      </c>
      <c r="B2329" s="339" t="s">
        <v>3856</v>
      </c>
      <c r="C2329" s="340" t="s">
        <v>1163</v>
      </c>
      <c r="D2329" s="555">
        <v>17.040000000000003</v>
      </c>
      <c r="E2329" s="555">
        <v>5.22</v>
      </c>
      <c r="F2329" s="555">
        <v>22.26</v>
      </c>
    </row>
    <row r="2330" spans="1:6" ht="30">
      <c r="A2330" s="338">
        <v>95749</v>
      </c>
      <c r="B2330" s="339" t="s">
        <v>3860</v>
      </c>
      <c r="C2330" s="340" t="s">
        <v>1163</v>
      </c>
      <c r="D2330" s="555">
        <v>18.86</v>
      </c>
      <c r="E2330" s="555">
        <v>9.7100000000000009</v>
      </c>
      <c r="F2330" s="555">
        <v>28.57</v>
      </c>
    </row>
    <row r="2331" spans="1:6" ht="30">
      <c r="A2331" s="338">
        <v>95746</v>
      </c>
      <c r="B2331" s="339" t="s">
        <v>3857</v>
      </c>
      <c r="C2331" s="340" t="s">
        <v>1163</v>
      </c>
      <c r="D2331" s="555">
        <v>21.46</v>
      </c>
      <c r="E2331" s="555">
        <v>6.25</v>
      </c>
      <c r="F2331" s="555">
        <v>27.71</v>
      </c>
    </row>
    <row r="2332" spans="1:6" ht="30">
      <c r="A2332" s="338">
        <v>95750</v>
      </c>
      <c r="B2332" s="339" t="s">
        <v>3861</v>
      </c>
      <c r="C2332" s="340" t="s">
        <v>1163</v>
      </c>
      <c r="D2332" s="555">
        <v>23.25</v>
      </c>
      <c r="E2332" s="555">
        <v>10.63</v>
      </c>
      <c r="F2332" s="555">
        <v>33.880000000000003</v>
      </c>
    </row>
    <row r="2333" spans="1:6" ht="30">
      <c r="A2333" s="338">
        <v>95747</v>
      </c>
      <c r="B2333" s="339" t="s">
        <v>3858</v>
      </c>
      <c r="C2333" s="340" t="s">
        <v>1163</v>
      </c>
      <c r="D2333" s="555">
        <v>38.54</v>
      </c>
      <c r="E2333" s="555">
        <v>7.68</v>
      </c>
      <c r="F2333" s="555">
        <v>46.22</v>
      </c>
    </row>
    <row r="2334" spans="1:6" ht="30">
      <c r="A2334" s="338">
        <v>95751</v>
      </c>
      <c r="B2334" s="339" t="s">
        <v>3862</v>
      </c>
      <c r="C2334" s="340" t="s">
        <v>1163</v>
      </c>
      <c r="D2334" s="555">
        <v>40.300000000000004</v>
      </c>
      <c r="E2334" s="555">
        <v>11.9</v>
      </c>
      <c r="F2334" s="555">
        <v>52.2</v>
      </c>
    </row>
    <row r="2335" spans="1:6" ht="30">
      <c r="A2335" s="338">
        <v>95748</v>
      </c>
      <c r="B2335" s="339" t="s">
        <v>3859</v>
      </c>
      <c r="C2335" s="340" t="s">
        <v>1163</v>
      </c>
      <c r="D2335" s="555">
        <v>40.47</v>
      </c>
      <c r="E2335" s="555">
        <v>9.32</v>
      </c>
      <c r="F2335" s="555">
        <v>49.79</v>
      </c>
    </row>
    <row r="2336" spans="1:6" ht="30">
      <c r="A2336" s="338">
        <v>95752</v>
      </c>
      <c r="B2336" s="339" t="s">
        <v>3863</v>
      </c>
      <c r="C2336" s="340" t="s">
        <v>1163</v>
      </c>
      <c r="D2336" s="555">
        <v>42.129999999999995</v>
      </c>
      <c r="E2336" s="555">
        <v>13.42</v>
      </c>
      <c r="F2336" s="555">
        <v>55.55</v>
      </c>
    </row>
    <row r="2337" spans="1:6">
      <c r="A2337" s="335"/>
      <c r="B2337" s="337" t="s">
        <v>12444</v>
      </c>
      <c r="C2337" s="335"/>
      <c r="D2337" s="335"/>
      <c r="E2337" s="335"/>
      <c r="F2337" s="335"/>
    </row>
    <row r="2338" spans="1:6" ht="30">
      <c r="A2338" s="338">
        <v>91839</v>
      </c>
      <c r="B2338" s="339" t="s">
        <v>3834</v>
      </c>
      <c r="C2338" s="340" t="s">
        <v>1163</v>
      </c>
      <c r="D2338" s="555">
        <v>5.169999999999999</v>
      </c>
      <c r="E2338" s="555">
        <v>4.3600000000000003</v>
      </c>
      <c r="F2338" s="555">
        <v>9.5299999999999994</v>
      </c>
    </row>
    <row r="2339" spans="1:6" ht="30">
      <c r="A2339" s="338">
        <v>91849</v>
      </c>
      <c r="B2339" s="339" t="s">
        <v>3840</v>
      </c>
      <c r="C2339" s="340" t="s">
        <v>1163</v>
      </c>
      <c r="D2339" s="555">
        <v>3.9699999999999998</v>
      </c>
      <c r="E2339" s="555">
        <v>3.46</v>
      </c>
      <c r="F2339" s="555">
        <v>7.43</v>
      </c>
    </row>
    <row r="2340" spans="1:6" ht="30">
      <c r="A2340" s="338">
        <v>91859</v>
      </c>
      <c r="B2340" s="339" t="s">
        <v>3846</v>
      </c>
      <c r="C2340" s="340" t="s">
        <v>1163</v>
      </c>
      <c r="D2340" s="555">
        <v>4.4499999999999993</v>
      </c>
      <c r="E2340" s="555">
        <v>5.34</v>
      </c>
      <c r="F2340" s="555">
        <v>9.7899999999999991</v>
      </c>
    </row>
    <row r="2341" spans="1:6" ht="30">
      <c r="A2341" s="338">
        <v>91841</v>
      </c>
      <c r="B2341" s="339" t="s">
        <v>3836</v>
      </c>
      <c r="C2341" s="340" t="s">
        <v>1163</v>
      </c>
      <c r="D2341" s="555">
        <v>6.1899999999999995</v>
      </c>
      <c r="E2341" s="555">
        <v>5.0999999999999996</v>
      </c>
      <c r="F2341" s="555">
        <v>11.29</v>
      </c>
    </row>
    <row r="2342" spans="1:6" ht="30">
      <c r="A2342" s="338">
        <v>91861</v>
      </c>
      <c r="B2342" s="339" t="s">
        <v>3848</v>
      </c>
      <c r="C2342" s="340" t="s">
        <v>1163</v>
      </c>
      <c r="D2342" s="555">
        <v>5.4299999999999988</v>
      </c>
      <c r="E2342" s="555">
        <v>6.11</v>
      </c>
      <c r="F2342" s="555">
        <v>11.54</v>
      </c>
    </row>
    <row r="2343" spans="1:6" ht="30">
      <c r="A2343" s="338">
        <v>91851</v>
      </c>
      <c r="B2343" s="339" t="s">
        <v>3842</v>
      </c>
      <c r="C2343" s="340" t="s">
        <v>1163</v>
      </c>
      <c r="D2343" s="555">
        <v>4.99</v>
      </c>
      <c r="E2343" s="555">
        <v>4.26</v>
      </c>
      <c r="F2343" s="555">
        <v>9.25</v>
      </c>
    </row>
    <row r="2344" spans="1:6" ht="30">
      <c r="A2344" s="338">
        <v>91860</v>
      </c>
      <c r="B2344" s="339" t="s">
        <v>3847</v>
      </c>
      <c r="C2344" s="340" t="s">
        <v>1163</v>
      </c>
      <c r="D2344" s="555">
        <v>5.97</v>
      </c>
      <c r="E2344" s="555">
        <v>6.11</v>
      </c>
      <c r="F2344" s="555">
        <v>12.08</v>
      </c>
    </row>
    <row r="2345" spans="1:6" ht="30">
      <c r="A2345" s="338">
        <v>91840</v>
      </c>
      <c r="B2345" s="339" t="s">
        <v>3835</v>
      </c>
      <c r="C2345" s="340" t="s">
        <v>1163</v>
      </c>
      <c r="D2345" s="555">
        <v>6.77</v>
      </c>
      <c r="E2345" s="555">
        <v>5.0999999999999996</v>
      </c>
      <c r="F2345" s="555">
        <v>11.87</v>
      </c>
    </row>
    <row r="2346" spans="1:6" ht="30">
      <c r="A2346" s="338">
        <v>91850</v>
      </c>
      <c r="B2346" s="339" t="s">
        <v>3841</v>
      </c>
      <c r="C2346" s="340" t="s">
        <v>1163</v>
      </c>
      <c r="D2346" s="555">
        <v>5.57</v>
      </c>
      <c r="E2346" s="555">
        <v>4.26</v>
      </c>
      <c r="F2346" s="555">
        <v>9.83</v>
      </c>
    </row>
    <row r="2347" spans="1:6" ht="30">
      <c r="A2347" s="338">
        <v>97667</v>
      </c>
      <c r="B2347" s="339" t="s">
        <v>12445</v>
      </c>
      <c r="C2347" s="340" t="s">
        <v>1163</v>
      </c>
      <c r="D2347" s="555">
        <v>5.24</v>
      </c>
      <c r="E2347" s="555">
        <v>2.17</v>
      </c>
      <c r="F2347" s="555">
        <v>7.41</v>
      </c>
    </row>
    <row r="2348" spans="1:6" ht="30">
      <c r="A2348" s="338">
        <v>97668</v>
      </c>
      <c r="B2348" s="339" t="s">
        <v>12446</v>
      </c>
      <c r="C2348" s="340" t="s">
        <v>1163</v>
      </c>
      <c r="D2348" s="555">
        <v>7.5</v>
      </c>
      <c r="E2348" s="555">
        <v>3.06</v>
      </c>
      <c r="F2348" s="555">
        <v>10.56</v>
      </c>
    </row>
    <row r="2349" spans="1:6" ht="30">
      <c r="A2349" s="338">
        <v>97669</v>
      </c>
      <c r="B2349" s="339" t="s">
        <v>12447</v>
      </c>
      <c r="C2349" s="340" t="s">
        <v>1163</v>
      </c>
      <c r="D2349" s="555">
        <v>10.760000000000002</v>
      </c>
      <c r="E2349" s="555">
        <v>4.8899999999999997</v>
      </c>
      <c r="F2349" s="555">
        <v>15.65</v>
      </c>
    </row>
    <row r="2350" spans="1:6" ht="30">
      <c r="A2350" s="338">
        <v>97670</v>
      </c>
      <c r="B2350" s="339" t="s">
        <v>12448</v>
      </c>
      <c r="C2350" s="340" t="s">
        <v>1163</v>
      </c>
      <c r="D2350" s="555">
        <v>14.510000000000002</v>
      </c>
      <c r="E2350" s="555">
        <v>5.56</v>
      </c>
      <c r="F2350" s="555">
        <v>20.07</v>
      </c>
    </row>
    <row r="2351" spans="1:6">
      <c r="A2351" s="335"/>
      <c r="B2351" s="337" t="s">
        <v>12449</v>
      </c>
      <c r="C2351" s="335"/>
      <c r="D2351" s="335"/>
      <c r="E2351" s="335"/>
      <c r="F2351" s="335"/>
    </row>
    <row r="2352" spans="1:6" ht="30">
      <c r="A2352" s="338">
        <v>95732</v>
      </c>
      <c r="B2352" s="339" t="s">
        <v>3855</v>
      </c>
      <c r="C2352" s="340" t="s">
        <v>1161</v>
      </c>
      <c r="D2352" s="555">
        <v>2.7100000000000004</v>
      </c>
      <c r="E2352" s="555">
        <v>1.98</v>
      </c>
      <c r="F2352" s="555">
        <v>4.6900000000000004</v>
      </c>
    </row>
    <row r="2353" spans="1:6" ht="30">
      <c r="A2353" s="338">
        <v>95733</v>
      </c>
      <c r="B2353" s="339" t="s">
        <v>3867</v>
      </c>
      <c r="C2353" s="340" t="s">
        <v>1161</v>
      </c>
      <c r="D2353" s="555">
        <v>3.6700000000000004</v>
      </c>
      <c r="E2353" s="555">
        <v>2.52</v>
      </c>
      <c r="F2353" s="555">
        <v>6.19</v>
      </c>
    </row>
    <row r="2354" spans="1:6" ht="30">
      <c r="A2354" s="338">
        <v>95734</v>
      </c>
      <c r="B2354" s="339" t="s">
        <v>3868</v>
      </c>
      <c r="C2354" s="340" t="s">
        <v>1161</v>
      </c>
      <c r="D2354" s="555">
        <v>4.97</v>
      </c>
      <c r="E2354" s="555">
        <v>3.3</v>
      </c>
      <c r="F2354" s="555">
        <v>8.27</v>
      </c>
    </row>
    <row r="2355" spans="1:6" ht="30">
      <c r="A2355" s="338">
        <v>95735</v>
      </c>
      <c r="B2355" s="339" t="s">
        <v>3869</v>
      </c>
      <c r="C2355" s="340" t="s">
        <v>1161</v>
      </c>
      <c r="D2355" s="555">
        <v>3.28</v>
      </c>
      <c r="E2355" s="555">
        <v>3.43</v>
      </c>
      <c r="F2355" s="555">
        <v>6.71</v>
      </c>
    </row>
    <row r="2356" spans="1:6" ht="30">
      <c r="A2356" s="338">
        <v>95736</v>
      </c>
      <c r="B2356" s="339" t="s">
        <v>3870</v>
      </c>
      <c r="C2356" s="340" t="s">
        <v>1161</v>
      </c>
      <c r="D2356" s="555">
        <v>4.1900000000000004</v>
      </c>
      <c r="E2356" s="555">
        <v>3.79</v>
      </c>
      <c r="F2356" s="555">
        <v>7.98</v>
      </c>
    </row>
    <row r="2357" spans="1:6" ht="30">
      <c r="A2357" s="338">
        <v>95738</v>
      </c>
      <c r="B2357" s="339" t="s">
        <v>3871</v>
      </c>
      <c r="C2357" s="340" t="s">
        <v>1161</v>
      </c>
      <c r="D2357" s="555">
        <v>5.3800000000000008</v>
      </c>
      <c r="E2357" s="555">
        <v>4.34</v>
      </c>
      <c r="F2357" s="555">
        <v>9.7200000000000006</v>
      </c>
    </row>
    <row r="2358" spans="1:6" ht="30">
      <c r="A2358" s="338">
        <v>91874</v>
      </c>
      <c r="B2358" s="339" t="s">
        <v>1553</v>
      </c>
      <c r="C2358" s="340" t="s">
        <v>1161</v>
      </c>
      <c r="D2358" s="555">
        <v>2.2999999999999994</v>
      </c>
      <c r="E2358" s="555">
        <v>2.72</v>
      </c>
      <c r="F2358" s="555">
        <v>5.0199999999999996</v>
      </c>
    </row>
    <row r="2359" spans="1:6" ht="30">
      <c r="A2359" s="338">
        <v>91878</v>
      </c>
      <c r="B2359" s="339" t="s">
        <v>1557</v>
      </c>
      <c r="C2359" s="340" t="s">
        <v>1161</v>
      </c>
      <c r="D2359" s="555">
        <v>2.6799999999999997</v>
      </c>
      <c r="E2359" s="555">
        <v>3.66</v>
      </c>
      <c r="F2359" s="555">
        <v>6.34</v>
      </c>
    </row>
    <row r="2360" spans="1:6" ht="30">
      <c r="A2360" s="338">
        <v>91882</v>
      </c>
      <c r="B2360" s="339" t="s">
        <v>1561</v>
      </c>
      <c r="C2360" s="340" t="s">
        <v>1161</v>
      </c>
      <c r="D2360" s="555">
        <v>3.0999999999999996</v>
      </c>
      <c r="E2360" s="555">
        <v>4.66</v>
      </c>
      <c r="F2360" s="555">
        <v>7.76</v>
      </c>
    </row>
    <row r="2361" spans="1:6" ht="30">
      <c r="A2361" s="338">
        <v>91875</v>
      </c>
      <c r="B2361" s="339" t="s">
        <v>1554</v>
      </c>
      <c r="C2361" s="340" t="s">
        <v>1161</v>
      </c>
      <c r="D2361" s="555">
        <v>3.2100000000000004</v>
      </c>
      <c r="E2361" s="555">
        <v>3.48</v>
      </c>
      <c r="F2361" s="555">
        <v>6.69</v>
      </c>
    </row>
    <row r="2362" spans="1:6" ht="30">
      <c r="A2362" s="338">
        <v>91879</v>
      </c>
      <c r="B2362" s="339" t="s">
        <v>1558</v>
      </c>
      <c r="C2362" s="340" t="s">
        <v>1161</v>
      </c>
      <c r="D2362" s="555">
        <v>3.5599999999999996</v>
      </c>
      <c r="E2362" s="555">
        <v>4.41</v>
      </c>
      <c r="F2362" s="555">
        <v>7.97</v>
      </c>
    </row>
    <row r="2363" spans="1:6" ht="30">
      <c r="A2363" s="338">
        <v>91884</v>
      </c>
      <c r="B2363" s="339" t="s">
        <v>1562</v>
      </c>
      <c r="C2363" s="340" t="s">
        <v>1161</v>
      </c>
      <c r="D2363" s="555">
        <v>3.9000000000000004</v>
      </c>
      <c r="E2363" s="555">
        <v>5.17</v>
      </c>
      <c r="F2363" s="555">
        <v>9.07</v>
      </c>
    </row>
    <row r="2364" spans="1:6" ht="30">
      <c r="A2364" s="338">
        <v>91876</v>
      </c>
      <c r="B2364" s="339" t="s">
        <v>1555</v>
      </c>
      <c r="C2364" s="340" t="s">
        <v>1161</v>
      </c>
      <c r="D2364" s="555">
        <v>4.339999999999999</v>
      </c>
      <c r="E2364" s="555">
        <v>4.53</v>
      </c>
      <c r="F2364" s="555">
        <v>8.8699999999999992</v>
      </c>
    </row>
    <row r="2365" spans="1:6" ht="30">
      <c r="A2365" s="338">
        <v>91880</v>
      </c>
      <c r="B2365" s="339" t="s">
        <v>1559</v>
      </c>
      <c r="C2365" s="340" t="s">
        <v>1161</v>
      </c>
      <c r="D2365" s="555">
        <v>4.7399999999999993</v>
      </c>
      <c r="E2365" s="555">
        <v>5.46</v>
      </c>
      <c r="F2365" s="555">
        <v>10.199999999999999</v>
      </c>
    </row>
    <row r="2366" spans="1:6" ht="30">
      <c r="A2366" s="338">
        <v>91885</v>
      </c>
      <c r="B2366" s="339" t="s">
        <v>1563</v>
      </c>
      <c r="C2366" s="340" t="s">
        <v>1161</v>
      </c>
      <c r="D2366" s="555">
        <v>4.93</v>
      </c>
      <c r="E2366" s="555">
        <v>5.91</v>
      </c>
      <c r="F2366" s="555">
        <v>10.84</v>
      </c>
    </row>
    <row r="2367" spans="1:6" ht="30">
      <c r="A2367" s="338">
        <v>91877</v>
      </c>
      <c r="B2367" s="339" t="s">
        <v>1556</v>
      </c>
      <c r="C2367" s="340" t="s">
        <v>1161</v>
      </c>
      <c r="D2367" s="555">
        <v>6.2600000000000007</v>
      </c>
      <c r="E2367" s="555">
        <v>5.7</v>
      </c>
      <c r="F2367" s="555">
        <v>11.96</v>
      </c>
    </row>
    <row r="2368" spans="1:6" ht="30">
      <c r="A2368" s="338">
        <v>91881</v>
      </c>
      <c r="B2368" s="339" t="s">
        <v>1560</v>
      </c>
      <c r="C2368" s="340" t="s">
        <v>1161</v>
      </c>
      <c r="D2368" s="555">
        <v>6.6199999999999992</v>
      </c>
      <c r="E2368" s="555">
        <v>6.67</v>
      </c>
      <c r="F2368" s="555">
        <v>13.29</v>
      </c>
    </row>
    <row r="2369" spans="1:6" ht="30">
      <c r="A2369" s="338">
        <v>91886</v>
      </c>
      <c r="B2369" s="339" t="s">
        <v>1811</v>
      </c>
      <c r="C2369" s="340" t="s">
        <v>1161</v>
      </c>
      <c r="D2369" s="555">
        <v>6.67</v>
      </c>
      <c r="E2369" s="555">
        <v>6.75</v>
      </c>
      <c r="F2369" s="555">
        <v>13.42</v>
      </c>
    </row>
    <row r="2370" spans="1:6" ht="30">
      <c r="A2370" s="338">
        <v>93013</v>
      </c>
      <c r="B2370" s="339" t="s">
        <v>12450</v>
      </c>
      <c r="C2370" s="340" t="s">
        <v>1161</v>
      </c>
      <c r="D2370" s="555">
        <v>8.3800000000000008</v>
      </c>
      <c r="E2370" s="555">
        <v>7.27</v>
      </c>
      <c r="F2370" s="555">
        <v>15.65</v>
      </c>
    </row>
    <row r="2371" spans="1:6" ht="30">
      <c r="A2371" s="338">
        <v>93014</v>
      </c>
      <c r="B2371" s="339" t="s">
        <v>12451</v>
      </c>
      <c r="C2371" s="340" t="s">
        <v>1161</v>
      </c>
      <c r="D2371" s="555">
        <v>11.240000000000002</v>
      </c>
      <c r="E2371" s="555">
        <v>8.36</v>
      </c>
      <c r="F2371" s="555">
        <v>19.600000000000001</v>
      </c>
    </row>
    <row r="2372" spans="1:6" ht="30">
      <c r="A2372" s="338">
        <v>93015</v>
      </c>
      <c r="B2372" s="339" t="s">
        <v>12452</v>
      </c>
      <c r="C2372" s="340" t="s">
        <v>1161</v>
      </c>
      <c r="D2372" s="555">
        <v>21.490000000000002</v>
      </c>
      <c r="E2372" s="555">
        <v>9.99</v>
      </c>
      <c r="F2372" s="555">
        <v>31.48</v>
      </c>
    </row>
    <row r="2373" spans="1:6" ht="30">
      <c r="A2373" s="338">
        <v>93016</v>
      </c>
      <c r="B2373" s="339" t="s">
        <v>12453</v>
      </c>
      <c r="C2373" s="340" t="s">
        <v>1161</v>
      </c>
      <c r="D2373" s="555">
        <v>27.919999999999995</v>
      </c>
      <c r="E2373" s="555">
        <v>11.06</v>
      </c>
      <c r="F2373" s="555">
        <v>38.979999999999997</v>
      </c>
    </row>
    <row r="2374" spans="1:6" ht="30">
      <c r="A2374" s="338">
        <v>93017</v>
      </c>
      <c r="B2374" s="339" t="s">
        <v>12454</v>
      </c>
      <c r="C2374" s="340" t="s">
        <v>1161</v>
      </c>
      <c r="D2374" s="555">
        <v>46.74</v>
      </c>
      <c r="E2374" s="555">
        <v>13.78</v>
      </c>
      <c r="F2374" s="555">
        <v>60.52</v>
      </c>
    </row>
    <row r="2375" spans="1:6" ht="30">
      <c r="A2375" s="338">
        <v>91887</v>
      </c>
      <c r="B2375" s="339" t="s">
        <v>1812</v>
      </c>
      <c r="C2375" s="340" t="s">
        <v>1161</v>
      </c>
      <c r="D2375" s="555">
        <v>5.79</v>
      </c>
      <c r="E2375" s="555">
        <v>4.04</v>
      </c>
      <c r="F2375" s="555">
        <v>9.83</v>
      </c>
    </row>
    <row r="2376" spans="1:6" ht="30">
      <c r="A2376" s="338">
        <v>91899</v>
      </c>
      <c r="B2376" s="339" t="s">
        <v>1819</v>
      </c>
      <c r="C2376" s="340" t="s">
        <v>1161</v>
      </c>
      <c r="D2376" s="555">
        <v>6.34</v>
      </c>
      <c r="E2376" s="555">
        <v>5.41</v>
      </c>
      <c r="F2376" s="555">
        <v>11.75</v>
      </c>
    </row>
    <row r="2377" spans="1:6" ht="30">
      <c r="A2377" s="338">
        <v>91911</v>
      </c>
      <c r="B2377" s="339" t="s">
        <v>1443</v>
      </c>
      <c r="C2377" s="340" t="s">
        <v>1161</v>
      </c>
      <c r="D2377" s="555">
        <v>6.9799999999999995</v>
      </c>
      <c r="E2377" s="555">
        <v>6.96</v>
      </c>
      <c r="F2377" s="555">
        <v>13.94</v>
      </c>
    </row>
    <row r="2378" spans="1:6" ht="30">
      <c r="A2378" s="338">
        <v>91890</v>
      </c>
      <c r="B2378" s="339" t="s">
        <v>1814</v>
      </c>
      <c r="C2378" s="340" t="s">
        <v>1161</v>
      </c>
      <c r="D2378" s="555">
        <v>6.29</v>
      </c>
      <c r="E2378" s="555">
        <v>5.19</v>
      </c>
      <c r="F2378" s="555">
        <v>11.48</v>
      </c>
    </row>
    <row r="2379" spans="1:6" ht="30">
      <c r="A2379" s="338">
        <v>91902</v>
      </c>
      <c r="B2379" s="339" t="s">
        <v>1821</v>
      </c>
      <c r="C2379" s="340" t="s">
        <v>1161</v>
      </c>
      <c r="D2379" s="555">
        <v>6.86</v>
      </c>
      <c r="E2379" s="555">
        <v>6.54</v>
      </c>
      <c r="F2379" s="555">
        <v>13.4</v>
      </c>
    </row>
    <row r="2380" spans="1:6" ht="30">
      <c r="A2380" s="338">
        <v>91914</v>
      </c>
      <c r="B2380" s="339" t="s">
        <v>1445</v>
      </c>
      <c r="C2380" s="340" t="s">
        <v>1161</v>
      </c>
      <c r="D2380" s="555">
        <v>7.32</v>
      </c>
      <c r="E2380" s="555">
        <v>7.77</v>
      </c>
      <c r="F2380" s="555">
        <v>15.09</v>
      </c>
    </row>
    <row r="2381" spans="1:6" ht="30">
      <c r="A2381" s="338">
        <v>91893</v>
      </c>
      <c r="B2381" s="339" t="s">
        <v>1816</v>
      </c>
      <c r="C2381" s="340" t="s">
        <v>1161</v>
      </c>
      <c r="D2381" s="555">
        <v>9.1100000000000012</v>
      </c>
      <c r="E2381" s="555">
        <v>6.77</v>
      </c>
      <c r="F2381" s="555">
        <v>15.88</v>
      </c>
    </row>
    <row r="2382" spans="1:6" ht="30">
      <c r="A2382" s="338">
        <v>91905</v>
      </c>
      <c r="B2382" s="339" t="s">
        <v>1823</v>
      </c>
      <c r="C2382" s="340" t="s">
        <v>1161</v>
      </c>
      <c r="D2382" s="555">
        <v>9.67</v>
      </c>
      <c r="E2382" s="555">
        <v>8.1300000000000008</v>
      </c>
      <c r="F2382" s="555">
        <v>17.8</v>
      </c>
    </row>
    <row r="2383" spans="1:6" ht="30">
      <c r="A2383" s="338">
        <v>91917</v>
      </c>
      <c r="B2383" s="339" t="s">
        <v>1570</v>
      </c>
      <c r="C2383" s="340" t="s">
        <v>1161</v>
      </c>
      <c r="D2383" s="555">
        <v>9.9700000000000006</v>
      </c>
      <c r="E2383" s="555">
        <v>8.83</v>
      </c>
      <c r="F2383" s="555">
        <v>18.8</v>
      </c>
    </row>
    <row r="2384" spans="1:6" ht="30">
      <c r="A2384" s="338">
        <v>91896</v>
      </c>
      <c r="B2384" s="339" t="s">
        <v>1817</v>
      </c>
      <c r="C2384" s="340" t="s">
        <v>1161</v>
      </c>
      <c r="D2384" s="555">
        <v>10.649999999999999</v>
      </c>
      <c r="E2384" s="555">
        <v>8.5500000000000007</v>
      </c>
      <c r="F2384" s="555">
        <v>19.2</v>
      </c>
    </row>
    <row r="2385" spans="1:6" ht="30">
      <c r="A2385" s="338">
        <v>91908</v>
      </c>
      <c r="B2385" s="339" t="s">
        <v>1583</v>
      </c>
      <c r="C2385" s="340" t="s">
        <v>1161</v>
      </c>
      <c r="D2385" s="555">
        <v>11.21</v>
      </c>
      <c r="E2385" s="555">
        <v>9.9600000000000009</v>
      </c>
      <c r="F2385" s="555">
        <v>21.17</v>
      </c>
    </row>
    <row r="2386" spans="1:6" ht="30">
      <c r="A2386" s="338">
        <v>91920</v>
      </c>
      <c r="B2386" s="339" t="s">
        <v>1571</v>
      </c>
      <c r="C2386" s="340" t="s">
        <v>1161</v>
      </c>
      <c r="D2386" s="555">
        <v>11.290000000000001</v>
      </c>
      <c r="E2386" s="555">
        <v>10.1</v>
      </c>
      <c r="F2386" s="555">
        <v>21.39</v>
      </c>
    </row>
    <row r="2387" spans="1:6" ht="45">
      <c r="A2387" s="338">
        <v>93018</v>
      </c>
      <c r="B2387" s="339" t="s">
        <v>12455</v>
      </c>
      <c r="C2387" s="340" t="s">
        <v>1161</v>
      </c>
      <c r="D2387" s="555">
        <v>13.14</v>
      </c>
      <c r="E2387" s="555">
        <v>10.89</v>
      </c>
      <c r="F2387" s="555">
        <v>24.03</v>
      </c>
    </row>
    <row r="2388" spans="1:6" ht="30">
      <c r="A2388" s="338">
        <v>93020</v>
      </c>
      <c r="B2388" s="339" t="s">
        <v>12456</v>
      </c>
      <c r="C2388" s="340" t="s">
        <v>1161</v>
      </c>
      <c r="D2388" s="555">
        <v>19.21</v>
      </c>
      <c r="E2388" s="555">
        <v>12.53</v>
      </c>
      <c r="F2388" s="555">
        <v>31.74</v>
      </c>
    </row>
    <row r="2389" spans="1:6" ht="45">
      <c r="A2389" s="338">
        <v>93022</v>
      </c>
      <c r="B2389" s="339" t="s">
        <v>12457</v>
      </c>
      <c r="C2389" s="340" t="s">
        <v>1161</v>
      </c>
      <c r="D2389" s="555">
        <v>42.07</v>
      </c>
      <c r="E2389" s="555">
        <v>14.97</v>
      </c>
      <c r="F2389" s="555">
        <v>57.04</v>
      </c>
    </row>
    <row r="2390" spans="1:6" ht="30">
      <c r="A2390" s="338">
        <v>93024</v>
      </c>
      <c r="B2390" s="339" t="s">
        <v>12458</v>
      </c>
      <c r="C2390" s="340" t="s">
        <v>1161</v>
      </c>
      <c r="D2390" s="555">
        <v>42.79</v>
      </c>
      <c r="E2390" s="555">
        <v>16.600000000000001</v>
      </c>
      <c r="F2390" s="555">
        <v>59.39</v>
      </c>
    </row>
    <row r="2391" spans="1:6" ht="45">
      <c r="A2391" s="338">
        <v>93026</v>
      </c>
      <c r="B2391" s="339" t="s">
        <v>12459</v>
      </c>
      <c r="C2391" s="340" t="s">
        <v>1161</v>
      </c>
      <c r="D2391" s="555">
        <v>80.75</v>
      </c>
      <c r="E2391" s="555">
        <v>20.68</v>
      </c>
      <c r="F2391" s="555">
        <v>101.43</v>
      </c>
    </row>
    <row r="2392" spans="1:6" ht="30">
      <c r="A2392" s="338">
        <v>97559</v>
      </c>
      <c r="B2392" s="339" t="s">
        <v>3880</v>
      </c>
      <c r="C2392" s="340" t="s">
        <v>1161</v>
      </c>
      <c r="D2392" s="555">
        <v>5.96</v>
      </c>
      <c r="E2392" s="555">
        <v>5.19</v>
      </c>
      <c r="F2392" s="555">
        <v>11.15</v>
      </c>
    </row>
    <row r="2393" spans="1:6" ht="30">
      <c r="A2393" s="338">
        <v>97562</v>
      </c>
      <c r="B2393" s="339" t="s">
        <v>3881</v>
      </c>
      <c r="C2393" s="340" t="s">
        <v>1161</v>
      </c>
      <c r="D2393" s="555">
        <v>6.5100000000000007</v>
      </c>
      <c r="E2393" s="555">
        <v>6.56</v>
      </c>
      <c r="F2393" s="555">
        <v>13.07</v>
      </c>
    </row>
    <row r="2394" spans="1:6" ht="30">
      <c r="A2394" s="338">
        <v>97564</v>
      </c>
      <c r="B2394" s="339" t="s">
        <v>3882</v>
      </c>
      <c r="C2394" s="340" t="s">
        <v>1161</v>
      </c>
      <c r="D2394" s="555">
        <v>6.99</v>
      </c>
      <c r="E2394" s="555">
        <v>7.77</v>
      </c>
      <c r="F2394" s="555">
        <v>14.76</v>
      </c>
    </row>
    <row r="2395" spans="1:6" ht="30">
      <c r="A2395" s="338">
        <v>91889</v>
      </c>
      <c r="B2395" s="339" t="s">
        <v>1813</v>
      </c>
      <c r="C2395" s="340" t="s">
        <v>1161</v>
      </c>
      <c r="D2395" s="555">
        <v>5.3400000000000007</v>
      </c>
      <c r="E2395" s="555">
        <v>4.04</v>
      </c>
      <c r="F2395" s="555">
        <v>9.3800000000000008</v>
      </c>
    </row>
    <row r="2396" spans="1:6" ht="30">
      <c r="A2396" s="338">
        <v>91901</v>
      </c>
      <c r="B2396" s="339" t="s">
        <v>1820</v>
      </c>
      <c r="C2396" s="340" t="s">
        <v>1161</v>
      </c>
      <c r="D2396" s="555">
        <v>5.8900000000000006</v>
      </c>
      <c r="E2396" s="555">
        <v>5.41</v>
      </c>
      <c r="F2396" s="555">
        <v>11.3</v>
      </c>
    </row>
    <row r="2397" spans="1:6" ht="30">
      <c r="A2397" s="338">
        <v>91913</v>
      </c>
      <c r="B2397" s="339" t="s">
        <v>1444</v>
      </c>
      <c r="C2397" s="340" t="s">
        <v>1161</v>
      </c>
      <c r="D2397" s="555">
        <v>6.5200000000000005</v>
      </c>
      <c r="E2397" s="555">
        <v>6.97</v>
      </c>
      <c r="F2397" s="555">
        <v>13.49</v>
      </c>
    </row>
    <row r="2398" spans="1:6" ht="30">
      <c r="A2398" s="338">
        <v>91892</v>
      </c>
      <c r="B2398" s="339" t="s">
        <v>1815</v>
      </c>
      <c r="C2398" s="340" t="s">
        <v>1161</v>
      </c>
      <c r="D2398" s="555">
        <v>9.3000000000000007</v>
      </c>
      <c r="E2398" s="555">
        <v>5.18</v>
      </c>
      <c r="F2398" s="555">
        <v>14.48</v>
      </c>
    </row>
    <row r="2399" spans="1:6" ht="30">
      <c r="A2399" s="338">
        <v>91904</v>
      </c>
      <c r="B2399" s="339" t="s">
        <v>1822</v>
      </c>
      <c r="C2399" s="340" t="s">
        <v>1161</v>
      </c>
      <c r="D2399" s="555">
        <v>9.86</v>
      </c>
      <c r="E2399" s="555">
        <v>6.54</v>
      </c>
      <c r="F2399" s="555">
        <v>16.399999999999999</v>
      </c>
    </row>
    <row r="2400" spans="1:6" ht="30">
      <c r="A2400" s="338">
        <v>91916</v>
      </c>
      <c r="B2400" s="339" t="s">
        <v>1569</v>
      </c>
      <c r="C2400" s="340" t="s">
        <v>1161</v>
      </c>
      <c r="D2400" s="555">
        <v>10.34</v>
      </c>
      <c r="E2400" s="555">
        <v>7.75</v>
      </c>
      <c r="F2400" s="555">
        <v>18.09</v>
      </c>
    </row>
    <row r="2401" spans="1:6" ht="30">
      <c r="A2401" s="338">
        <v>91895</v>
      </c>
      <c r="B2401" s="339" t="s">
        <v>3864</v>
      </c>
      <c r="C2401" s="340" t="s">
        <v>1161</v>
      </c>
      <c r="D2401" s="555">
        <v>12.150000000000002</v>
      </c>
      <c r="E2401" s="555">
        <v>6.77</v>
      </c>
      <c r="F2401" s="555">
        <v>18.920000000000002</v>
      </c>
    </row>
    <row r="2402" spans="1:6" ht="30">
      <c r="A2402" s="338">
        <v>91907</v>
      </c>
      <c r="B2402" s="339" t="s">
        <v>3865</v>
      </c>
      <c r="C2402" s="340" t="s">
        <v>1161</v>
      </c>
      <c r="D2402" s="555">
        <v>12.709999999999999</v>
      </c>
      <c r="E2402" s="555">
        <v>8.1300000000000008</v>
      </c>
      <c r="F2402" s="555">
        <v>20.84</v>
      </c>
    </row>
    <row r="2403" spans="1:6" ht="30">
      <c r="A2403" s="338">
        <v>91919</v>
      </c>
      <c r="B2403" s="339" t="s">
        <v>3866</v>
      </c>
      <c r="C2403" s="340" t="s">
        <v>1161</v>
      </c>
      <c r="D2403" s="555">
        <v>13.01</v>
      </c>
      <c r="E2403" s="555">
        <v>8.83</v>
      </c>
      <c r="F2403" s="555">
        <v>21.84</v>
      </c>
    </row>
    <row r="2404" spans="1:6" ht="30">
      <c r="A2404" s="338">
        <v>91898</v>
      </c>
      <c r="B2404" s="339" t="s">
        <v>1818</v>
      </c>
      <c r="C2404" s="340" t="s">
        <v>1161</v>
      </c>
      <c r="D2404" s="555">
        <v>13.91</v>
      </c>
      <c r="E2404" s="555">
        <v>8.5500000000000007</v>
      </c>
      <c r="F2404" s="555">
        <v>22.46</v>
      </c>
    </row>
    <row r="2405" spans="1:6" ht="30">
      <c r="A2405" s="338">
        <v>91910</v>
      </c>
      <c r="B2405" s="339" t="s">
        <v>1584</v>
      </c>
      <c r="C2405" s="340" t="s">
        <v>1161</v>
      </c>
      <c r="D2405" s="555">
        <v>14.48</v>
      </c>
      <c r="E2405" s="555">
        <v>9.9499999999999993</v>
      </c>
      <c r="F2405" s="555">
        <v>24.43</v>
      </c>
    </row>
    <row r="2406" spans="1:6" ht="30">
      <c r="A2406" s="338">
        <v>91922</v>
      </c>
      <c r="B2406" s="339" t="s">
        <v>1572</v>
      </c>
      <c r="C2406" s="340" t="s">
        <v>1161</v>
      </c>
      <c r="D2406" s="555">
        <v>14.549999999999999</v>
      </c>
      <c r="E2406" s="555">
        <v>10.1</v>
      </c>
      <c r="F2406" s="555">
        <v>24.65</v>
      </c>
    </row>
    <row r="2407" spans="1:6">
      <c r="A2407" s="335"/>
      <c r="B2407" s="337" t="s">
        <v>12460</v>
      </c>
      <c r="C2407" s="335"/>
      <c r="D2407" s="335"/>
      <c r="E2407" s="335"/>
      <c r="F2407" s="335"/>
    </row>
    <row r="2408" spans="1:6" ht="30">
      <c r="A2408" s="338">
        <v>95753</v>
      </c>
      <c r="B2408" s="339" t="s">
        <v>3872</v>
      </c>
      <c r="C2408" s="340" t="s">
        <v>1161</v>
      </c>
      <c r="D2408" s="555">
        <v>3.6999999999999997</v>
      </c>
      <c r="E2408" s="555">
        <v>3.44</v>
      </c>
      <c r="F2408" s="555">
        <v>7.14</v>
      </c>
    </row>
    <row r="2409" spans="1:6" ht="30">
      <c r="A2409" s="338">
        <v>95754</v>
      </c>
      <c r="B2409" s="339" t="s">
        <v>3873</v>
      </c>
      <c r="C2409" s="340" t="s">
        <v>1161</v>
      </c>
      <c r="D2409" s="555">
        <v>4.4699999999999989</v>
      </c>
      <c r="E2409" s="555">
        <v>4.4000000000000004</v>
      </c>
      <c r="F2409" s="555">
        <v>8.8699999999999992</v>
      </c>
    </row>
    <row r="2410" spans="1:6" ht="30">
      <c r="A2410" s="338">
        <v>95755</v>
      </c>
      <c r="B2410" s="339" t="s">
        <v>3874</v>
      </c>
      <c r="C2410" s="340" t="s">
        <v>1161</v>
      </c>
      <c r="D2410" s="555">
        <v>7.129999999999999</v>
      </c>
      <c r="E2410" s="555">
        <v>5.73</v>
      </c>
      <c r="F2410" s="555">
        <v>12.86</v>
      </c>
    </row>
    <row r="2411" spans="1:6" ht="30">
      <c r="A2411" s="338">
        <v>95756</v>
      </c>
      <c r="B2411" s="339" t="s">
        <v>3875</v>
      </c>
      <c r="C2411" s="340" t="s">
        <v>1161</v>
      </c>
      <c r="D2411" s="555">
        <v>9.9000000000000021</v>
      </c>
      <c r="E2411" s="555">
        <v>7.27</v>
      </c>
      <c r="F2411" s="555">
        <v>17.170000000000002</v>
      </c>
    </row>
    <row r="2412" spans="1:6" ht="30">
      <c r="A2412" s="338">
        <v>95757</v>
      </c>
      <c r="B2412" s="339" t="s">
        <v>3876</v>
      </c>
      <c r="C2412" s="340" t="s">
        <v>1161</v>
      </c>
      <c r="D2412" s="555">
        <v>4.71</v>
      </c>
      <c r="E2412" s="555">
        <v>5.94</v>
      </c>
      <c r="F2412" s="555">
        <v>10.65</v>
      </c>
    </row>
    <row r="2413" spans="1:6" ht="30">
      <c r="A2413" s="338">
        <v>95758</v>
      </c>
      <c r="B2413" s="339" t="s">
        <v>3877</v>
      </c>
      <c r="C2413" s="340" t="s">
        <v>1161</v>
      </c>
      <c r="D2413" s="555">
        <v>5.36</v>
      </c>
      <c r="E2413" s="555">
        <v>6.61</v>
      </c>
      <c r="F2413" s="555">
        <v>11.97</v>
      </c>
    </row>
    <row r="2414" spans="1:6" ht="30">
      <c r="A2414" s="338">
        <v>95759</v>
      </c>
      <c r="B2414" s="339" t="s">
        <v>3878</v>
      </c>
      <c r="C2414" s="340" t="s">
        <v>1161</v>
      </c>
      <c r="D2414" s="555">
        <v>7.86</v>
      </c>
      <c r="E2414" s="555">
        <v>7.53</v>
      </c>
      <c r="F2414" s="555">
        <v>15.39</v>
      </c>
    </row>
    <row r="2415" spans="1:6" ht="30">
      <c r="A2415" s="338">
        <v>95760</v>
      </c>
      <c r="B2415" s="339" t="s">
        <v>3879</v>
      </c>
      <c r="C2415" s="340" t="s">
        <v>1161</v>
      </c>
      <c r="D2415" s="555">
        <v>10.42</v>
      </c>
      <c r="E2415" s="555">
        <v>8.6</v>
      </c>
      <c r="F2415" s="555">
        <v>19.02</v>
      </c>
    </row>
    <row r="2416" spans="1:6">
      <c r="A2416" s="335"/>
      <c r="B2416" s="337" t="s">
        <v>236</v>
      </c>
      <c r="C2416" s="335"/>
      <c r="D2416" s="335"/>
      <c r="E2416" s="335"/>
      <c r="F2416" s="335"/>
    </row>
    <row r="2417" spans="1:6">
      <c r="A2417" s="335"/>
      <c r="B2417" s="337" t="s">
        <v>568</v>
      </c>
      <c r="C2417" s="335"/>
      <c r="D2417" s="335"/>
      <c r="E2417" s="335"/>
      <c r="F2417" s="335"/>
    </row>
    <row r="2418" spans="1:6">
      <c r="A2418" s="335"/>
      <c r="B2418" s="337" t="s">
        <v>12461</v>
      </c>
      <c r="C2418" s="335"/>
      <c r="D2418" s="335"/>
      <c r="E2418" s="335"/>
      <c r="F2418" s="335"/>
    </row>
    <row r="2419" spans="1:6">
      <c r="A2419" s="335"/>
      <c r="B2419" s="337" t="s">
        <v>12462</v>
      </c>
      <c r="C2419" s="335"/>
      <c r="D2419" s="335"/>
      <c r="E2419" s="335"/>
      <c r="F2419" s="335"/>
    </row>
    <row r="2420" spans="1:6" ht="30">
      <c r="A2420" s="338">
        <v>101884</v>
      </c>
      <c r="B2420" s="339" t="s">
        <v>11107</v>
      </c>
      <c r="C2420" s="340" t="s">
        <v>1163</v>
      </c>
      <c r="D2420" s="555">
        <v>9.7900000000000009</v>
      </c>
      <c r="E2420" s="555">
        <v>0.11</v>
      </c>
      <c r="F2420" s="555">
        <v>9.9</v>
      </c>
    </row>
    <row r="2421" spans="1:6" ht="30">
      <c r="A2421" s="338">
        <v>101886</v>
      </c>
      <c r="B2421" s="339" t="s">
        <v>11105</v>
      </c>
      <c r="C2421" s="340" t="s">
        <v>1163</v>
      </c>
      <c r="D2421" s="555">
        <v>15.09</v>
      </c>
      <c r="E2421" s="555">
        <v>0.22</v>
      </c>
      <c r="F2421" s="555">
        <v>15.31</v>
      </c>
    </row>
    <row r="2422" spans="1:6" ht="30">
      <c r="A2422" s="338">
        <v>101888</v>
      </c>
      <c r="B2422" s="339" t="s">
        <v>11103</v>
      </c>
      <c r="C2422" s="340" t="s">
        <v>1163</v>
      </c>
      <c r="D2422" s="555">
        <v>24.2</v>
      </c>
      <c r="E2422" s="555">
        <v>0.36</v>
      </c>
      <c r="F2422" s="555">
        <v>24.56</v>
      </c>
    </row>
    <row r="2423" spans="1:6" ht="30">
      <c r="A2423" s="338">
        <v>91924</v>
      </c>
      <c r="B2423" s="339" t="s">
        <v>1286</v>
      </c>
      <c r="C2423" s="340" t="s">
        <v>1163</v>
      </c>
      <c r="D2423" s="555">
        <v>2.0099999999999998</v>
      </c>
      <c r="E2423" s="555">
        <v>0.78</v>
      </c>
      <c r="F2423" s="555">
        <v>2.79</v>
      </c>
    </row>
    <row r="2424" spans="1:6" ht="30">
      <c r="A2424" s="338">
        <v>91926</v>
      </c>
      <c r="B2424" s="339" t="s">
        <v>1287</v>
      </c>
      <c r="C2424" s="340" t="s">
        <v>1163</v>
      </c>
      <c r="D2424" s="555">
        <v>3.08</v>
      </c>
      <c r="E2424" s="555">
        <v>0.96</v>
      </c>
      <c r="F2424" s="555">
        <v>4.04</v>
      </c>
    </row>
    <row r="2425" spans="1:6" ht="30">
      <c r="A2425" s="338">
        <v>91928</v>
      </c>
      <c r="B2425" s="339" t="s">
        <v>1288</v>
      </c>
      <c r="C2425" s="340" t="s">
        <v>1163</v>
      </c>
      <c r="D2425" s="555">
        <v>5.3000000000000007</v>
      </c>
      <c r="E2425" s="555">
        <v>1.27</v>
      </c>
      <c r="F2425" s="555">
        <v>6.57</v>
      </c>
    </row>
    <row r="2426" spans="1:6" ht="30">
      <c r="A2426" s="338">
        <v>91930</v>
      </c>
      <c r="B2426" s="339" t="s">
        <v>1289</v>
      </c>
      <c r="C2426" s="340" t="s">
        <v>1163</v>
      </c>
      <c r="D2426" s="555">
        <v>7.32</v>
      </c>
      <c r="E2426" s="555">
        <v>1.66</v>
      </c>
      <c r="F2426" s="555">
        <v>8.98</v>
      </c>
    </row>
    <row r="2427" spans="1:6" ht="30">
      <c r="A2427" s="338">
        <v>91932</v>
      </c>
      <c r="B2427" s="339" t="s">
        <v>1290</v>
      </c>
      <c r="C2427" s="340" t="s">
        <v>1163</v>
      </c>
      <c r="D2427" s="555">
        <v>12.309999999999999</v>
      </c>
      <c r="E2427" s="555">
        <v>2.48</v>
      </c>
      <c r="F2427" s="555">
        <v>14.79</v>
      </c>
    </row>
    <row r="2428" spans="1:6" ht="30">
      <c r="A2428" s="338">
        <v>91934</v>
      </c>
      <c r="B2428" s="339" t="s">
        <v>1291</v>
      </c>
      <c r="C2428" s="340" t="s">
        <v>1163</v>
      </c>
      <c r="D2428" s="555">
        <v>18.89</v>
      </c>
      <c r="E2428" s="555">
        <v>3.72</v>
      </c>
      <c r="F2428" s="555">
        <v>22.61</v>
      </c>
    </row>
    <row r="2429" spans="1:6" ht="30">
      <c r="A2429" s="338">
        <v>92979</v>
      </c>
      <c r="B2429" s="339" t="s">
        <v>1292</v>
      </c>
      <c r="C2429" s="340" t="s">
        <v>1163</v>
      </c>
      <c r="D2429" s="555">
        <v>9.8800000000000008</v>
      </c>
      <c r="E2429" s="555">
        <v>0.27</v>
      </c>
      <c r="F2429" s="555">
        <v>10.15</v>
      </c>
    </row>
    <row r="2430" spans="1:6" ht="30">
      <c r="A2430" s="338">
        <v>92981</v>
      </c>
      <c r="B2430" s="339" t="s">
        <v>1293</v>
      </c>
      <c r="C2430" s="340" t="s">
        <v>1163</v>
      </c>
      <c r="D2430" s="555">
        <v>15.19</v>
      </c>
      <c r="E2430" s="555">
        <v>0.39</v>
      </c>
      <c r="F2430" s="555">
        <v>15.58</v>
      </c>
    </row>
    <row r="2431" spans="1:6">
      <c r="A2431" s="335"/>
      <c r="B2431" s="337" t="s">
        <v>12463</v>
      </c>
      <c r="C2431" s="335"/>
      <c r="D2431" s="335"/>
      <c r="E2431" s="335"/>
      <c r="F2431" s="335"/>
    </row>
    <row r="2432" spans="1:6" ht="30">
      <c r="A2432" s="338">
        <v>101885</v>
      </c>
      <c r="B2432" s="339" t="s">
        <v>11106</v>
      </c>
      <c r="C2432" s="340" t="s">
        <v>1163</v>
      </c>
      <c r="D2432" s="555">
        <v>10.67</v>
      </c>
      <c r="E2432" s="555">
        <v>0.11</v>
      </c>
      <c r="F2432" s="555">
        <v>10.78</v>
      </c>
    </row>
    <row r="2433" spans="1:6" ht="30">
      <c r="A2433" s="338">
        <v>101887</v>
      </c>
      <c r="B2433" s="339" t="s">
        <v>11104</v>
      </c>
      <c r="C2433" s="340" t="s">
        <v>1163</v>
      </c>
      <c r="D2433" s="555">
        <v>16.36</v>
      </c>
      <c r="E2433" s="555">
        <v>0.22</v>
      </c>
      <c r="F2433" s="555">
        <v>16.579999999999998</v>
      </c>
    </row>
    <row r="2434" spans="1:6" ht="30">
      <c r="A2434" s="338">
        <v>101889</v>
      </c>
      <c r="B2434" s="339" t="s">
        <v>11102</v>
      </c>
      <c r="C2434" s="340" t="s">
        <v>1163</v>
      </c>
      <c r="D2434" s="555">
        <v>24.900000000000002</v>
      </c>
      <c r="E2434" s="555">
        <v>0.36</v>
      </c>
      <c r="F2434" s="555">
        <v>25.26</v>
      </c>
    </row>
    <row r="2435" spans="1:6" ht="30">
      <c r="A2435" s="338">
        <v>91925</v>
      </c>
      <c r="B2435" s="339" t="s">
        <v>1893</v>
      </c>
      <c r="C2435" s="340" t="s">
        <v>1163</v>
      </c>
      <c r="D2435" s="555">
        <v>3.17</v>
      </c>
      <c r="E2435" s="555">
        <v>0.77</v>
      </c>
      <c r="F2435" s="555">
        <v>3.94</v>
      </c>
    </row>
    <row r="2436" spans="1:6" ht="30">
      <c r="A2436" s="338">
        <v>91927</v>
      </c>
      <c r="B2436" s="339" t="s">
        <v>1894</v>
      </c>
      <c r="C2436" s="340" t="s">
        <v>1163</v>
      </c>
      <c r="D2436" s="555">
        <v>4.3600000000000003</v>
      </c>
      <c r="E2436" s="555">
        <v>0.96</v>
      </c>
      <c r="F2436" s="555">
        <v>5.32</v>
      </c>
    </row>
    <row r="2437" spans="1:6" ht="30">
      <c r="A2437" s="338">
        <v>91929</v>
      </c>
      <c r="B2437" s="339" t="s">
        <v>1895</v>
      </c>
      <c r="C2437" s="340" t="s">
        <v>1163</v>
      </c>
      <c r="D2437" s="555">
        <v>6.1899999999999995</v>
      </c>
      <c r="E2437" s="555">
        <v>1.27</v>
      </c>
      <c r="F2437" s="555">
        <v>7.46</v>
      </c>
    </row>
    <row r="2438" spans="1:6" ht="30">
      <c r="A2438" s="338">
        <v>91931</v>
      </c>
      <c r="B2438" s="339" t="s">
        <v>1896</v>
      </c>
      <c r="C2438" s="340" t="s">
        <v>1163</v>
      </c>
      <c r="D2438" s="555">
        <v>8.41</v>
      </c>
      <c r="E2438" s="555">
        <v>1.66</v>
      </c>
      <c r="F2438" s="555">
        <v>10.07</v>
      </c>
    </row>
    <row r="2439" spans="1:6" ht="30">
      <c r="A2439" s="338">
        <v>91933</v>
      </c>
      <c r="B2439" s="339" t="s">
        <v>1897</v>
      </c>
      <c r="C2439" s="340" t="s">
        <v>1163</v>
      </c>
      <c r="D2439" s="555">
        <v>13.33</v>
      </c>
      <c r="E2439" s="555">
        <v>2.48</v>
      </c>
      <c r="F2439" s="555">
        <v>15.81</v>
      </c>
    </row>
    <row r="2440" spans="1:6" ht="30">
      <c r="A2440" s="338">
        <v>91935</v>
      </c>
      <c r="B2440" s="339" t="s">
        <v>1898</v>
      </c>
      <c r="C2440" s="340" t="s">
        <v>1163</v>
      </c>
      <c r="D2440" s="555">
        <v>20.37</v>
      </c>
      <c r="E2440" s="555">
        <v>3.72</v>
      </c>
      <c r="F2440" s="555">
        <v>24.09</v>
      </c>
    </row>
    <row r="2441" spans="1:6" ht="30">
      <c r="A2441" s="338">
        <v>92980</v>
      </c>
      <c r="B2441" s="339" t="s">
        <v>1899</v>
      </c>
      <c r="C2441" s="340" t="s">
        <v>1163</v>
      </c>
      <c r="D2441" s="555">
        <v>10.76</v>
      </c>
      <c r="E2441" s="555">
        <v>0.27</v>
      </c>
      <c r="F2441" s="555">
        <v>11.03</v>
      </c>
    </row>
    <row r="2442" spans="1:6" ht="30">
      <c r="A2442" s="338">
        <v>101560</v>
      </c>
      <c r="B2442" s="339" t="s">
        <v>10935</v>
      </c>
      <c r="C2442" s="340" t="s">
        <v>1163</v>
      </c>
      <c r="D2442" s="555">
        <v>10.729999999999999</v>
      </c>
      <c r="E2442" s="555">
        <v>0.05</v>
      </c>
      <c r="F2442" s="555">
        <v>10.78</v>
      </c>
    </row>
    <row r="2443" spans="1:6" ht="30">
      <c r="A2443" s="338">
        <v>92982</v>
      </c>
      <c r="B2443" s="339" t="s">
        <v>1900</v>
      </c>
      <c r="C2443" s="340" t="s">
        <v>1163</v>
      </c>
      <c r="D2443" s="555">
        <v>16.46</v>
      </c>
      <c r="E2443" s="555">
        <v>0.39</v>
      </c>
      <c r="F2443" s="555">
        <v>16.850000000000001</v>
      </c>
    </row>
    <row r="2444" spans="1:6" ht="30">
      <c r="A2444" s="338">
        <v>101561</v>
      </c>
      <c r="B2444" s="339" t="s">
        <v>10934</v>
      </c>
      <c r="C2444" s="340" t="s">
        <v>1163</v>
      </c>
      <c r="D2444" s="555">
        <v>16.439999999999998</v>
      </c>
      <c r="E2444" s="555">
        <v>0.05</v>
      </c>
      <c r="F2444" s="555">
        <v>16.489999999999998</v>
      </c>
    </row>
    <row r="2445" spans="1:6" ht="30">
      <c r="A2445" s="338">
        <v>92984</v>
      </c>
      <c r="B2445" s="339" t="s">
        <v>12464</v>
      </c>
      <c r="C2445" s="340" t="s">
        <v>1163</v>
      </c>
      <c r="D2445" s="555">
        <v>25.27</v>
      </c>
      <c r="E2445" s="555">
        <v>1.95</v>
      </c>
      <c r="F2445" s="555">
        <v>27.22</v>
      </c>
    </row>
    <row r="2446" spans="1:6" ht="30">
      <c r="A2446" s="338">
        <v>101562</v>
      </c>
      <c r="B2446" s="339" t="s">
        <v>10933</v>
      </c>
      <c r="C2446" s="340" t="s">
        <v>1163</v>
      </c>
      <c r="D2446" s="555">
        <v>25.02</v>
      </c>
      <c r="E2446" s="555">
        <v>0.05</v>
      </c>
      <c r="F2446" s="555">
        <v>25.07</v>
      </c>
    </row>
    <row r="2447" spans="1:6" ht="30">
      <c r="A2447" s="338">
        <v>92986</v>
      </c>
      <c r="B2447" s="339" t="s">
        <v>12465</v>
      </c>
      <c r="C2447" s="340" t="s">
        <v>1163</v>
      </c>
      <c r="D2447" s="555">
        <v>34.620000000000005</v>
      </c>
      <c r="E2447" s="555">
        <v>2.23</v>
      </c>
      <c r="F2447" s="555">
        <v>36.85</v>
      </c>
    </row>
    <row r="2448" spans="1:6" ht="30">
      <c r="A2448" s="338">
        <v>101563</v>
      </c>
      <c r="B2448" s="339" t="s">
        <v>10932</v>
      </c>
      <c r="C2448" s="340" t="s">
        <v>1163</v>
      </c>
      <c r="D2448" s="555">
        <v>34.480000000000004</v>
      </c>
      <c r="E2448" s="555">
        <v>0.05</v>
      </c>
      <c r="F2448" s="555">
        <v>34.53</v>
      </c>
    </row>
    <row r="2449" spans="1:6" ht="30">
      <c r="A2449" s="338">
        <v>92988</v>
      </c>
      <c r="B2449" s="339" t="s">
        <v>12466</v>
      </c>
      <c r="C2449" s="340" t="s">
        <v>1163</v>
      </c>
      <c r="D2449" s="555">
        <v>49.11</v>
      </c>
      <c r="E2449" s="555">
        <v>2.67</v>
      </c>
      <c r="F2449" s="555">
        <v>51.78</v>
      </c>
    </row>
    <row r="2450" spans="1:6" ht="30">
      <c r="A2450" s="338">
        <v>101564</v>
      </c>
      <c r="B2450" s="339" t="s">
        <v>10931</v>
      </c>
      <c r="C2450" s="340" t="s">
        <v>1163</v>
      </c>
      <c r="D2450" s="555">
        <v>49.150000000000006</v>
      </c>
      <c r="E2450" s="555">
        <v>0.05</v>
      </c>
      <c r="F2450" s="555">
        <v>49.2</v>
      </c>
    </row>
    <row r="2451" spans="1:6" ht="30">
      <c r="A2451" s="338">
        <v>92990</v>
      </c>
      <c r="B2451" s="339" t="s">
        <v>12467</v>
      </c>
      <c r="C2451" s="340" t="s">
        <v>1163</v>
      </c>
      <c r="D2451" s="555">
        <v>67.83</v>
      </c>
      <c r="E2451" s="555">
        <v>3.23</v>
      </c>
      <c r="F2451" s="555">
        <v>71.06</v>
      </c>
    </row>
    <row r="2452" spans="1:6" ht="30">
      <c r="A2452" s="338">
        <v>101565</v>
      </c>
      <c r="B2452" s="339" t="s">
        <v>10930</v>
      </c>
      <c r="C2452" s="340" t="s">
        <v>1163</v>
      </c>
      <c r="D2452" s="555">
        <v>68.08</v>
      </c>
      <c r="E2452" s="555">
        <v>0.05</v>
      </c>
      <c r="F2452" s="555">
        <v>68.13</v>
      </c>
    </row>
    <row r="2453" spans="1:6" ht="30">
      <c r="A2453" s="338">
        <v>92992</v>
      </c>
      <c r="B2453" s="339" t="s">
        <v>12468</v>
      </c>
      <c r="C2453" s="340" t="s">
        <v>1163</v>
      </c>
      <c r="D2453" s="555">
        <v>89.929999999999993</v>
      </c>
      <c r="E2453" s="555">
        <v>3.95</v>
      </c>
      <c r="F2453" s="555">
        <v>93.88</v>
      </c>
    </row>
    <row r="2454" spans="1:6" ht="30">
      <c r="A2454" s="338">
        <v>101567</v>
      </c>
      <c r="B2454" s="339" t="s">
        <v>10929</v>
      </c>
      <c r="C2454" s="340" t="s">
        <v>1163</v>
      </c>
      <c r="D2454" s="555">
        <v>90.44</v>
      </c>
      <c r="E2454" s="555">
        <v>0.05</v>
      </c>
      <c r="F2454" s="555">
        <v>90.49</v>
      </c>
    </row>
    <row r="2455" spans="1:6" ht="45">
      <c r="A2455" s="338">
        <v>92994</v>
      </c>
      <c r="B2455" s="339" t="s">
        <v>12469</v>
      </c>
      <c r="C2455" s="340" t="s">
        <v>1163</v>
      </c>
      <c r="D2455" s="555">
        <v>116.84</v>
      </c>
      <c r="E2455" s="555">
        <v>4.67</v>
      </c>
      <c r="F2455" s="555">
        <v>121.51</v>
      </c>
    </row>
    <row r="2456" spans="1:6" ht="30">
      <c r="A2456" s="338">
        <v>101568</v>
      </c>
      <c r="B2456" s="339" t="s">
        <v>10928</v>
      </c>
      <c r="C2456" s="340" t="s">
        <v>1163</v>
      </c>
      <c r="D2456" s="555">
        <v>117.7</v>
      </c>
      <c r="E2456" s="555">
        <v>0.06</v>
      </c>
      <c r="F2456" s="555">
        <v>117.76</v>
      </c>
    </row>
    <row r="2457" spans="1:6" ht="45">
      <c r="A2457" s="338">
        <v>92996</v>
      </c>
      <c r="B2457" s="339" t="s">
        <v>12470</v>
      </c>
      <c r="C2457" s="340" t="s">
        <v>1163</v>
      </c>
      <c r="D2457" s="555">
        <v>144.65</v>
      </c>
      <c r="E2457" s="555">
        <v>5.53</v>
      </c>
      <c r="F2457" s="555">
        <v>150.18</v>
      </c>
    </row>
    <row r="2458" spans="1:6" ht="45">
      <c r="A2458" s="338">
        <v>92998</v>
      </c>
      <c r="B2458" s="339" t="s">
        <v>12471</v>
      </c>
      <c r="C2458" s="340" t="s">
        <v>1163</v>
      </c>
      <c r="D2458" s="555">
        <v>177.19</v>
      </c>
      <c r="E2458" s="555">
        <v>6.53</v>
      </c>
      <c r="F2458" s="555">
        <v>183.72</v>
      </c>
    </row>
    <row r="2459" spans="1:6" ht="45">
      <c r="A2459" s="338">
        <v>93000</v>
      </c>
      <c r="B2459" s="339" t="s">
        <v>12472</v>
      </c>
      <c r="C2459" s="340" t="s">
        <v>1163</v>
      </c>
      <c r="D2459" s="555">
        <v>233.11</v>
      </c>
      <c r="E2459" s="555">
        <v>8.11</v>
      </c>
      <c r="F2459" s="555">
        <v>241.22</v>
      </c>
    </row>
    <row r="2460" spans="1:6" ht="45">
      <c r="A2460" s="338">
        <v>93002</v>
      </c>
      <c r="B2460" s="339" t="s">
        <v>12473</v>
      </c>
      <c r="C2460" s="340" t="s">
        <v>1163</v>
      </c>
      <c r="D2460" s="555">
        <v>291.58000000000004</v>
      </c>
      <c r="E2460" s="555">
        <v>9.83</v>
      </c>
      <c r="F2460" s="555">
        <v>301.41000000000003</v>
      </c>
    </row>
    <row r="2461" spans="1:6">
      <c r="A2461" s="335"/>
      <c r="B2461" s="337" t="s">
        <v>1325</v>
      </c>
      <c r="C2461" s="335"/>
      <c r="D2461" s="335"/>
      <c r="E2461" s="335"/>
      <c r="F2461" s="335"/>
    </row>
    <row r="2462" spans="1:6">
      <c r="A2462" s="335"/>
      <c r="B2462" s="337" t="s">
        <v>12474</v>
      </c>
      <c r="C2462" s="335"/>
      <c r="D2462" s="335"/>
      <c r="E2462" s="335"/>
      <c r="F2462" s="335"/>
    </row>
    <row r="2463" spans="1:6">
      <c r="A2463" s="335"/>
      <c r="B2463" s="337" t="s">
        <v>12475</v>
      </c>
      <c r="C2463" s="335"/>
      <c r="D2463" s="335"/>
      <c r="E2463" s="335"/>
      <c r="F2463" s="335"/>
    </row>
    <row r="2464" spans="1:6" ht="30">
      <c r="A2464" s="338">
        <v>95777</v>
      </c>
      <c r="B2464" s="339" t="s">
        <v>3883</v>
      </c>
      <c r="C2464" s="340" t="s">
        <v>1161</v>
      </c>
      <c r="D2464" s="555">
        <v>16.78</v>
      </c>
      <c r="E2464" s="555">
        <v>11.12</v>
      </c>
      <c r="F2464" s="555">
        <v>27.9</v>
      </c>
    </row>
    <row r="2465" spans="1:6" ht="30">
      <c r="A2465" s="338">
        <v>95778</v>
      </c>
      <c r="B2465" s="339" t="s">
        <v>3884</v>
      </c>
      <c r="C2465" s="340" t="s">
        <v>1161</v>
      </c>
      <c r="D2465" s="555">
        <v>17.480000000000004</v>
      </c>
      <c r="E2465" s="555">
        <v>11.12</v>
      </c>
      <c r="F2465" s="555">
        <v>28.6</v>
      </c>
    </row>
    <row r="2466" spans="1:6" ht="30">
      <c r="A2466" s="338">
        <v>95779</v>
      </c>
      <c r="B2466" s="339" t="s">
        <v>3885</v>
      </c>
      <c r="C2466" s="340" t="s">
        <v>1161</v>
      </c>
      <c r="D2466" s="555">
        <v>15.13</v>
      </c>
      <c r="E2466" s="555">
        <v>11.12</v>
      </c>
      <c r="F2466" s="555">
        <v>26.25</v>
      </c>
    </row>
    <row r="2467" spans="1:6" ht="30">
      <c r="A2467" s="338">
        <v>95787</v>
      </c>
      <c r="B2467" s="339" t="s">
        <v>3890</v>
      </c>
      <c r="C2467" s="340" t="s">
        <v>1161</v>
      </c>
      <c r="D2467" s="555">
        <v>15.899999999999999</v>
      </c>
      <c r="E2467" s="555">
        <v>12.21</v>
      </c>
      <c r="F2467" s="555">
        <v>28.11</v>
      </c>
    </row>
    <row r="2468" spans="1:6" ht="30">
      <c r="A2468" s="338">
        <v>95795</v>
      </c>
      <c r="B2468" s="339" t="s">
        <v>3893</v>
      </c>
      <c r="C2468" s="340" t="s">
        <v>1161</v>
      </c>
      <c r="D2468" s="555">
        <v>18.29</v>
      </c>
      <c r="E2468" s="555">
        <v>14.15</v>
      </c>
      <c r="F2468" s="555">
        <v>32.44</v>
      </c>
    </row>
    <row r="2469" spans="1:6" ht="30">
      <c r="A2469" s="338">
        <v>95801</v>
      </c>
      <c r="B2469" s="339" t="s">
        <v>3896</v>
      </c>
      <c r="C2469" s="340" t="s">
        <v>1161</v>
      </c>
      <c r="D2469" s="555">
        <v>22.91</v>
      </c>
      <c r="E2469" s="555">
        <v>16.09</v>
      </c>
      <c r="F2469" s="555">
        <v>39</v>
      </c>
    </row>
    <row r="2470" spans="1:6" ht="30">
      <c r="A2470" s="338">
        <v>95780</v>
      </c>
      <c r="B2470" s="339" t="s">
        <v>3886</v>
      </c>
      <c r="C2470" s="340" t="s">
        <v>1161</v>
      </c>
      <c r="D2470" s="555">
        <v>20.240000000000002</v>
      </c>
      <c r="E2470" s="555">
        <v>11.56</v>
      </c>
      <c r="F2470" s="555">
        <v>31.8</v>
      </c>
    </row>
    <row r="2471" spans="1:6" ht="30">
      <c r="A2471" s="338">
        <v>95781</v>
      </c>
      <c r="B2471" s="339" t="s">
        <v>3887</v>
      </c>
      <c r="C2471" s="340" t="s">
        <v>1161</v>
      </c>
      <c r="D2471" s="555">
        <v>20.759999999999998</v>
      </c>
      <c r="E2471" s="555">
        <v>11.56</v>
      </c>
      <c r="F2471" s="555">
        <v>32.32</v>
      </c>
    </row>
    <row r="2472" spans="1:6" ht="30">
      <c r="A2472" s="338">
        <v>95782</v>
      </c>
      <c r="B2472" s="339" t="s">
        <v>3888</v>
      </c>
      <c r="C2472" s="340" t="s">
        <v>1161</v>
      </c>
      <c r="D2472" s="555">
        <v>22.129999999999995</v>
      </c>
      <c r="E2472" s="555">
        <v>11.56</v>
      </c>
      <c r="F2472" s="555">
        <v>33.69</v>
      </c>
    </row>
    <row r="2473" spans="1:6" ht="30">
      <c r="A2473" s="338">
        <v>95789</v>
      </c>
      <c r="B2473" s="339" t="s">
        <v>3891</v>
      </c>
      <c r="C2473" s="340" t="s">
        <v>1161</v>
      </c>
      <c r="D2473" s="555">
        <v>22.120000000000005</v>
      </c>
      <c r="E2473" s="555">
        <v>12.87</v>
      </c>
      <c r="F2473" s="555">
        <v>34.99</v>
      </c>
    </row>
    <row r="2474" spans="1:6" ht="30">
      <c r="A2474" s="338">
        <v>95796</v>
      </c>
      <c r="B2474" s="339" t="s">
        <v>3894</v>
      </c>
      <c r="C2474" s="340" t="s">
        <v>1161</v>
      </c>
      <c r="D2474" s="555">
        <v>25.99</v>
      </c>
      <c r="E2474" s="555">
        <v>15.16</v>
      </c>
      <c r="F2474" s="555">
        <v>41.15</v>
      </c>
    </row>
    <row r="2475" spans="1:6" ht="30">
      <c r="A2475" s="338">
        <v>95802</v>
      </c>
      <c r="B2475" s="339" t="s">
        <v>3897</v>
      </c>
      <c r="C2475" s="340" t="s">
        <v>1161</v>
      </c>
      <c r="D2475" s="555">
        <v>26.109999999999996</v>
      </c>
      <c r="E2475" s="555">
        <v>17.440000000000001</v>
      </c>
      <c r="F2475" s="555">
        <v>43.55</v>
      </c>
    </row>
    <row r="2476" spans="1:6" ht="30">
      <c r="A2476" s="338">
        <v>95785</v>
      </c>
      <c r="B2476" s="339" t="s">
        <v>3889</v>
      </c>
      <c r="C2476" s="340" t="s">
        <v>1161</v>
      </c>
      <c r="D2476" s="555">
        <v>26.189999999999998</v>
      </c>
      <c r="E2476" s="555">
        <v>12.17</v>
      </c>
      <c r="F2476" s="555">
        <v>38.36</v>
      </c>
    </row>
    <row r="2477" spans="1:6" ht="30">
      <c r="A2477" s="338">
        <v>95791</v>
      </c>
      <c r="B2477" s="339" t="s">
        <v>3892</v>
      </c>
      <c r="C2477" s="340" t="s">
        <v>1161</v>
      </c>
      <c r="D2477" s="555">
        <v>31.43</v>
      </c>
      <c r="E2477" s="555">
        <v>13.82</v>
      </c>
      <c r="F2477" s="555">
        <v>45.25</v>
      </c>
    </row>
    <row r="2478" spans="1:6" ht="30">
      <c r="A2478" s="338">
        <v>95797</v>
      </c>
      <c r="B2478" s="339" t="s">
        <v>3895</v>
      </c>
      <c r="C2478" s="340" t="s">
        <v>1161</v>
      </c>
      <c r="D2478" s="555">
        <v>35.910000000000004</v>
      </c>
      <c r="E2478" s="555">
        <v>16.579999999999998</v>
      </c>
      <c r="F2478" s="555">
        <v>52.49</v>
      </c>
    </row>
    <row r="2479" spans="1:6" ht="30">
      <c r="A2479" s="338">
        <v>95803</v>
      </c>
      <c r="B2479" s="339" t="s">
        <v>3898</v>
      </c>
      <c r="C2479" s="340" t="s">
        <v>1161</v>
      </c>
      <c r="D2479" s="555">
        <v>38.67</v>
      </c>
      <c r="E2479" s="555">
        <v>19.34</v>
      </c>
      <c r="F2479" s="555">
        <v>58.01</v>
      </c>
    </row>
    <row r="2480" spans="1:6">
      <c r="A2480" s="335"/>
      <c r="B2480" s="337" t="s">
        <v>12476</v>
      </c>
      <c r="C2480" s="335"/>
      <c r="D2480" s="335"/>
      <c r="E2480" s="335"/>
      <c r="F2480" s="335"/>
    </row>
    <row r="2481" spans="1:6" ht="30">
      <c r="A2481" s="338">
        <v>95804</v>
      </c>
      <c r="B2481" s="339" t="s">
        <v>1675</v>
      </c>
      <c r="C2481" s="340" t="s">
        <v>1161</v>
      </c>
      <c r="D2481" s="555">
        <v>19.520000000000003</v>
      </c>
      <c r="E2481" s="555">
        <v>9.19</v>
      </c>
      <c r="F2481" s="555">
        <v>28.71</v>
      </c>
    </row>
    <row r="2482" spans="1:6" ht="30">
      <c r="A2482" s="338">
        <v>95805</v>
      </c>
      <c r="B2482" s="339" t="s">
        <v>1676</v>
      </c>
      <c r="C2482" s="340" t="s">
        <v>1161</v>
      </c>
      <c r="D2482" s="555">
        <v>19.57</v>
      </c>
      <c r="E2482" s="555">
        <v>9.35</v>
      </c>
      <c r="F2482" s="555">
        <v>28.92</v>
      </c>
    </row>
    <row r="2483" spans="1:6" ht="30">
      <c r="A2483" s="338">
        <v>95806</v>
      </c>
      <c r="B2483" s="339" t="s">
        <v>1677</v>
      </c>
      <c r="C2483" s="340" t="s">
        <v>1161</v>
      </c>
      <c r="D2483" s="555">
        <v>20.350000000000001</v>
      </c>
      <c r="E2483" s="555">
        <v>9.57</v>
      </c>
      <c r="F2483" s="555">
        <v>29.92</v>
      </c>
    </row>
    <row r="2484" spans="1:6" ht="30">
      <c r="A2484" s="338">
        <v>95807</v>
      </c>
      <c r="B2484" s="339" t="s">
        <v>1678</v>
      </c>
      <c r="C2484" s="340" t="s">
        <v>1161</v>
      </c>
      <c r="D2484" s="555">
        <v>21.779999999999998</v>
      </c>
      <c r="E2484" s="555">
        <v>10.95</v>
      </c>
      <c r="F2484" s="555">
        <v>32.729999999999997</v>
      </c>
    </row>
    <row r="2485" spans="1:6" ht="30">
      <c r="A2485" s="338">
        <v>95808</v>
      </c>
      <c r="B2485" s="339" t="s">
        <v>1679</v>
      </c>
      <c r="C2485" s="340" t="s">
        <v>1161</v>
      </c>
      <c r="D2485" s="555">
        <v>21.959999999999997</v>
      </c>
      <c r="E2485" s="555">
        <v>11.41</v>
      </c>
      <c r="F2485" s="555">
        <v>33.369999999999997</v>
      </c>
    </row>
    <row r="2486" spans="1:6" ht="30">
      <c r="A2486" s="338">
        <v>95809</v>
      </c>
      <c r="B2486" s="339" t="s">
        <v>1680</v>
      </c>
      <c r="C2486" s="340" t="s">
        <v>1161</v>
      </c>
      <c r="D2486" s="555">
        <v>24.970000000000002</v>
      </c>
      <c r="E2486" s="555">
        <v>12.05</v>
      </c>
      <c r="F2486" s="555">
        <v>37.020000000000003</v>
      </c>
    </row>
    <row r="2487" spans="1:6" ht="30">
      <c r="A2487" s="338">
        <v>95810</v>
      </c>
      <c r="B2487" s="339" t="s">
        <v>1681</v>
      </c>
      <c r="C2487" s="340" t="s">
        <v>1161</v>
      </c>
      <c r="D2487" s="555">
        <v>17.810000000000002</v>
      </c>
      <c r="E2487" s="555">
        <v>2.61</v>
      </c>
      <c r="F2487" s="555">
        <v>20.420000000000002</v>
      </c>
    </row>
    <row r="2488" spans="1:6" ht="30">
      <c r="A2488" s="338">
        <v>95811</v>
      </c>
      <c r="B2488" s="339" t="s">
        <v>1682</v>
      </c>
      <c r="C2488" s="340" t="s">
        <v>1161</v>
      </c>
      <c r="D2488" s="555">
        <v>18</v>
      </c>
      <c r="E2488" s="555">
        <v>3.06</v>
      </c>
      <c r="F2488" s="555">
        <v>21.06</v>
      </c>
    </row>
    <row r="2489" spans="1:6" ht="30">
      <c r="A2489" s="338">
        <v>95812</v>
      </c>
      <c r="B2489" s="339" t="s">
        <v>1683</v>
      </c>
      <c r="C2489" s="340" t="s">
        <v>1161</v>
      </c>
      <c r="D2489" s="555">
        <v>20.990000000000002</v>
      </c>
      <c r="E2489" s="555">
        <v>3.72</v>
      </c>
      <c r="F2489" s="555">
        <v>24.71</v>
      </c>
    </row>
    <row r="2490" spans="1:6" ht="30">
      <c r="A2490" s="338">
        <v>95813</v>
      </c>
      <c r="B2490" s="339" t="s">
        <v>1684</v>
      </c>
      <c r="C2490" s="340" t="s">
        <v>1161</v>
      </c>
      <c r="D2490" s="555">
        <v>20.07</v>
      </c>
      <c r="E2490" s="555">
        <v>3.92</v>
      </c>
      <c r="F2490" s="555">
        <v>23.99</v>
      </c>
    </row>
    <row r="2491" spans="1:6" ht="30">
      <c r="A2491" s="338">
        <v>95814</v>
      </c>
      <c r="B2491" s="339" t="s">
        <v>1685</v>
      </c>
      <c r="C2491" s="340" t="s">
        <v>1161</v>
      </c>
      <c r="D2491" s="555">
        <v>20.350000000000001</v>
      </c>
      <c r="E2491" s="555">
        <v>4.6100000000000003</v>
      </c>
      <c r="F2491" s="555">
        <v>24.96</v>
      </c>
    </row>
    <row r="2492" spans="1:6" ht="30">
      <c r="A2492" s="338">
        <v>95815</v>
      </c>
      <c r="B2492" s="339" t="s">
        <v>1686</v>
      </c>
      <c r="C2492" s="340" t="s">
        <v>1161</v>
      </c>
      <c r="D2492" s="555">
        <v>26.619999999999997</v>
      </c>
      <c r="E2492" s="555">
        <v>5.57</v>
      </c>
      <c r="F2492" s="555">
        <v>32.19</v>
      </c>
    </row>
    <row r="2493" spans="1:6" ht="30">
      <c r="A2493" s="338">
        <v>95816</v>
      </c>
      <c r="B2493" s="339" t="s">
        <v>1687</v>
      </c>
      <c r="C2493" s="340" t="s">
        <v>1161</v>
      </c>
      <c r="D2493" s="555">
        <v>26.66</v>
      </c>
      <c r="E2493" s="555">
        <v>13.59</v>
      </c>
      <c r="F2493" s="555">
        <v>40.25</v>
      </c>
    </row>
    <row r="2494" spans="1:6" ht="30">
      <c r="A2494" s="338">
        <v>95817</v>
      </c>
      <c r="B2494" s="339" t="s">
        <v>1688</v>
      </c>
      <c r="C2494" s="340" t="s">
        <v>1161</v>
      </c>
      <c r="D2494" s="555">
        <v>26.35</v>
      </c>
      <c r="E2494" s="555">
        <v>14.5</v>
      </c>
      <c r="F2494" s="555">
        <v>40.85</v>
      </c>
    </row>
    <row r="2495" spans="1:6" ht="30">
      <c r="A2495" s="338">
        <v>95818</v>
      </c>
      <c r="B2495" s="339" t="s">
        <v>1689</v>
      </c>
      <c r="C2495" s="340" t="s">
        <v>1161</v>
      </c>
      <c r="D2495" s="555">
        <v>34.83</v>
      </c>
      <c r="E2495" s="555">
        <v>15.77</v>
      </c>
      <c r="F2495" s="555">
        <v>50.6</v>
      </c>
    </row>
    <row r="2496" spans="1:6">
      <c r="A2496" s="335"/>
      <c r="B2496" s="337" t="s">
        <v>12477</v>
      </c>
      <c r="C2496" s="335"/>
      <c r="D2496" s="335"/>
      <c r="E2496" s="335"/>
      <c r="F2496" s="335"/>
    </row>
    <row r="2497" spans="1:6">
      <c r="A2497" s="335"/>
      <c r="B2497" s="337" t="s">
        <v>12478</v>
      </c>
      <c r="C2497" s="335"/>
      <c r="D2497" s="335"/>
      <c r="E2497" s="335"/>
      <c r="F2497" s="335"/>
    </row>
    <row r="2498" spans="1:6">
      <c r="A2498" s="335"/>
      <c r="B2498" s="337" t="s">
        <v>12479</v>
      </c>
      <c r="C2498" s="335"/>
      <c r="D2498" s="335"/>
      <c r="E2498" s="335"/>
      <c r="F2498" s="335"/>
    </row>
    <row r="2499" spans="1:6">
      <c r="A2499" s="335"/>
      <c r="B2499" s="337" t="s">
        <v>12480</v>
      </c>
      <c r="C2499" s="335"/>
      <c r="D2499" s="335"/>
      <c r="E2499" s="335"/>
      <c r="F2499" s="335"/>
    </row>
    <row r="2500" spans="1:6" ht="30">
      <c r="A2500" s="338">
        <v>101938</v>
      </c>
      <c r="B2500" s="339" t="s">
        <v>11038</v>
      </c>
      <c r="C2500" s="340" t="s">
        <v>1161</v>
      </c>
      <c r="D2500" s="555">
        <v>112.69</v>
      </c>
      <c r="E2500" s="555">
        <v>14.04</v>
      </c>
      <c r="F2500" s="555">
        <v>126.73</v>
      </c>
    </row>
    <row r="2501" spans="1:6" ht="30">
      <c r="A2501" s="338">
        <v>91937</v>
      </c>
      <c r="B2501" s="339" t="s">
        <v>1691</v>
      </c>
      <c r="C2501" s="340" t="s">
        <v>1161</v>
      </c>
      <c r="D2501" s="555">
        <v>8.36</v>
      </c>
      <c r="E2501" s="555">
        <v>4.63</v>
      </c>
      <c r="F2501" s="555">
        <v>12.99</v>
      </c>
    </row>
    <row r="2502" spans="1:6" ht="30">
      <c r="A2502" s="338">
        <v>92866</v>
      </c>
      <c r="B2502" s="339" t="s">
        <v>1699</v>
      </c>
      <c r="C2502" s="340" t="s">
        <v>1161</v>
      </c>
      <c r="D2502" s="555">
        <v>3.9699999999999989</v>
      </c>
      <c r="E2502" s="555">
        <v>4.6500000000000004</v>
      </c>
      <c r="F2502" s="555">
        <v>8.6199999999999992</v>
      </c>
    </row>
    <row r="2503" spans="1:6" ht="30">
      <c r="A2503" s="338">
        <v>91936</v>
      </c>
      <c r="B2503" s="339" t="s">
        <v>1690</v>
      </c>
      <c r="C2503" s="340" t="s">
        <v>1161</v>
      </c>
      <c r="D2503" s="555">
        <v>11.239999999999998</v>
      </c>
      <c r="E2503" s="555">
        <v>4.62</v>
      </c>
      <c r="F2503" s="555">
        <v>15.86</v>
      </c>
    </row>
    <row r="2504" spans="1:6" ht="30">
      <c r="A2504" s="338">
        <v>92865</v>
      </c>
      <c r="B2504" s="339" t="s">
        <v>1698</v>
      </c>
      <c r="C2504" s="340" t="s">
        <v>1161</v>
      </c>
      <c r="D2504" s="555">
        <v>6.47</v>
      </c>
      <c r="E2504" s="555">
        <v>4.63</v>
      </c>
      <c r="F2504" s="555">
        <v>11.1</v>
      </c>
    </row>
    <row r="2505" spans="1:6" ht="30">
      <c r="A2505" s="338">
        <v>91939</v>
      </c>
      <c r="B2505" s="339" t="s">
        <v>1692</v>
      </c>
      <c r="C2505" s="340" t="s">
        <v>1161</v>
      </c>
      <c r="D2505" s="555">
        <v>10.86</v>
      </c>
      <c r="E2505" s="555">
        <v>16.940000000000001</v>
      </c>
      <c r="F2505" s="555">
        <v>27.8</v>
      </c>
    </row>
    <row r="2506" spans="1:6" ht="30">
      <c r="A2506" s="338">
        <v>91940</v>
      </c>
      <c r="B2506" s="339" t="s">
        <v>1693</v>
      </c>
      <c r="C2506" s="340" t="s">
        <v>1161</v>
      </c>
      <c r="D2506" s="555">
        <v>7.25</v>
      </c>
      <c r="E2506" s="555">
        <v>8.1199999999999992</v>
      </c>
      <c r="F2506" s="555">
        <v>15.37</v>
      </c>
    </row>
    <row r="2507" spans="1:6" ht="30">
      <c r="A2507" s="338">
        <v>91941</v>
      </c>
      <c r="B2507" s="339" t="s">
        <v>1694</v>
      </c>
      <c r="C2507" s="340" t="s">
        <v>1161</v>
      </c>
      <c r="D2507" s="555">
        <v>5.8900000000000006</v>
      </c>
      <c r="E2507" s="555">
        <v>4.82</v>
      </c>
      <c r="F2507" s="555">
        <v>10.71</v>
      </c>
    </row>
    <row r="2508" spans="1:6" ht="30">
      <c r="A2508" s="338">
        <v>91942</v>
      </c>
      <c r="B2508" s="339" t="s">
        <v>1695</v>
      </c>
      <c r="C2508" s="340" t="s">
        <v>1161</v>
      </c>
      <c r="D2508" s="555">
        <v>15.57</v>
      </c>
      <c r="E2508" s="555">
        <v>19.47</v>
      </c>
      <c r="F2508" s="555">
        <v>35.04</v>
      </c>
    </row>
    <row r="2509" spans="1:6" ht="30">
      <c r="A2509" s="338">
        <v>91943</v>
      </c>
      <c r="B2509" s="339" t="s">
        <v>1696</v>
      </c>
      <c r="C2509" s="340" t="s">
        <v>1161</v>
      </c>
      <c r="D2509" s="555">
        <v>11.419999999999998</v>
      </c>
      <c r="E2509" s="555">
        <v>9.32</v>
      </c>
      <c r="F2509" s="555">
        <v>20.74</v>
      </c>
    </row>
    <row r="2510" spans="1:6" ht="30">
      <c r="A2510" s="338">
        <v>91944</v>
      </c>
      <c r="B2510" s="339" t="s">
        <v>1697</v>
      </c>
      <c r="C2510" s="340" t="s">
        <v>1161</v>
      </c>
      <c r="D2510" s="555">
        <v>9.86</v>
      </c>
      <c r="E2510" s="555">
        <v>5.54</v>
      </c>
      <c r="F2510" s="555">
        <v>15.4</v>
      </c>
    </row>
    <row r="2511" spans="1:6" ht="30">
      <c r="A2511" s="338">
        <v>92867</v>
      </c>
      <c r="B2511" s="339" t="s">
        <v>1700</v>
      </c>
      <c r="C2511" s="340" t="s">
        <v>1161</v>
      </c>
      <c r="D2511" s="555">
        <v>9.41</v>
      </c>
      <c r="E2511" s="555">
        <v>16.940000000000001</v>
      </c>
      <c r="F2511" s="555">
        <v>26.35</v>
      </c>
    </row>
    <row r="2512" spans="1:6" ht="30">
      <c r="A2512" s="338">
        <v>92868</v>
      </c>
      <c r="B2512" s="339" t="s">
        <v>1701</v>
      </c>
      <c r="C2512" s="340" t="s">
        <v>1161</v>
      </c>
      <c r="D2512" s="555">
        <v>5.8000000000000007</v>
      </c>
      <c r="E2512" s="555">
        <v>8.1199999999999992</v>
      </c>
      <c r="F2512" s="555">
        <v>13.92</v>
      </c>
    </row>
    <row r="2513" spans="1:6" ht="30">
      <c r="A2513" s="338">
        <v>92869</v>
      </c>
      <c r="B2513" s="339" t="s">
        <v>1702</v>
      </c>
      <c r="C2513" s="340" t="s">
        <v>1161</v>
      </c>
      <c r="D2513" s="555">
        <v>4.42</v>
      </c>
      <c r="E2513" s="555">
        <v>4.84</v>
      </c>
      <c r="F2513" s="555">
        <v>9.26</v>
      </c>
    </row>
    <row r="2514" spans="1:6" ht="30">
      <c r="A2514" s="338">
        <v>92870</v>
      </c>
      <c r="B2514" s="339" t="s">
        <v>1703</v>
      </c>
      <c r="C2514" s="340" t="s">
        <v>1161</v>
      </c>
      <c r="D2514" s="555">
        <v>12.95</v>
      </c>
      <c r="E2514" s="555">
        <v>19.48</v>
      </c>
      <c r="F2514" s="555">
        <v>32.43</v>
      </c>
    </row>
    <row r="2515" spans="1:6" ht="30">
      <c r="A2515" s="338">
        <v>92871</v>
      </c>
      <c r="B2515" s="339" t="s">
        <v>1704</v>
      </c>
      <c r="C2515" s="340" t="s">
        <v>1161</v>
      </c>
      <c r="D2515" s="555">
        <v>8.7899999999999991</v>
      </c>
      <c r="E2515" s="555">
        <v>9.34</v>
      </c>
      <c r="F2515" s="555">
        <v>18.13</v>
      </c>
    </row>
    <row r="2516" spans="1:6" ht="30">
      <c r="A2516" s="338">
        <v>92872</v>
      </c>
      <c r="B2516" s="339" t="s">
        <v>1904</v>
      </c>
      <c r="C2516" s="340" t="s">
        <v>1161</v>
      </c>
      <c r="D2516" s="555">
        <v>7.2399999999999993</v>
      </c>
      <c r="E2516" s="555">
        <v>5.55</v>
      </c>
      <c r="F2516" s="555">
        <v>12.79</v>
      </c>
    </row>
    <row r="2517" spans="1:6" ht="30">
      <c r="A2517" s="338">
        <v>91945</v>
      </c>
      <c r="B2517" s="339" t="s">
        <v>1905</v>
      </c>
      <c r="C2517" s="340" t="s">
        <v>1161</v>
      </c>
      <c r="D2517" s="555">
        <v>7.14</v>
      </c>
      <c r="E2517" s="555">
        <v>3.45</v>
      </c>
      <c r="F2517" s="555">
        <v>10.59</v>
      </c>
    </row>
    <row r="2518" spans="1:6" ht="30">
      <c r="A2518" s="338">
        <v>91946</v>
      </c>
      <c r="B2518" s="339" t="s">
        <v>1906</v>
      </c>
      <c r="C2518" s="340" t="s">
        <v>1161</v>
      </c>
      <c r="D2518" s="555">
        <v>6.75</v>
      </c>
      <c r="E2518" s="555">
        <v>2.35</v>
      </c>
      <c r="F2518" s="555">
        <v>9.1</v>
      </c>
    </row>
    <row r="2519" spans="1:6" ht="30">
      <c r="A2519" s="338">
        <v>91947</v>
      </c>
      <c r="B2519" s="339" t="s">
        <v>1907</v>
      </c>
      <c r="C2519" s="340" t="s">
        <v>1161</v>
      </c>
      <c r="D2519" s="555">
        <v>6.51</v>
      </c>
      <c r="E2519" s="555">
        <v>1.66</v>
      </c>
      <c r="F2519" s="555">
        <v>8.17</v>
      </c>
    </row>
    <row r="2520" spans="1:6" ht="30">
      <c r="A2520" s="338">
        <v>91949</v>
      </c>
      <c r="B2520" s="339" t="s">
        <v>1908</v>
      </c>
      <c r="C2520" s="340" t="s">
        <v>1161</v>
      </c>
      <c r="D2520" s="555">
        <v>12.68</v>
      </c>
      <c r="E2520" s="555">
        <v>4.09</v>
      </c>
      <c r="F2520" s="555">
        <v>16.77</v>
      </c>
    </row>
    <row r="2521" spans="1:6" ht="30">
      <c r="A2521" s="338">
        <v>91950</v>
      </c>
      <c r="B2521" s="339" t="s">
        <v>1909</v>
      </c>
      <c r="C2521" s="340" t="s">
        <v>1161</v>
      </c>
      <c r="D2521" s="555">
        <v>12.200000000000001</v>
      </c>
      <c r="E2521" s="555">
        <v>2.77</v>
      </c>
      <c r="F2521" s="555">
        <v>14.97</v>
      </c>
    </row>
    <row r="2522" spans="1:6" ht="30">
      <c r="A2522" s="338">
        <v>91951</v>
      </c>
      <c r="B2522" s="339" t="s">
        <v>1910</v>
      </c>
      <c r="C2522" s="340" t="s">
        <v>1161</v>
      </c>
      <c r="D2522" s="555">
        <v>11.93</v>
      </c>
      <c r="E2522" s="555">
        <v>1.96</v>
      </c>
      <c r="F2522" s="555">
        <v>13.89</v>
      </c>
    </row>
    <row r="2523" spans="1:6" ht="30">
      <c r="A2523" s="338">
        <v>97886</v>
      </c>
      <c r="B2523" s="339" t="s">
        <v>11096</v>
      </c>
      <c r="C2523" s="340" t="s">
        <v>1161</v>
      </c>
      <c r="D2523" s="555">
        <v>91.97</v>
      </c>
      <c r="E2523" s="555">
        <v>78.099999999999994</v>
      </c>
      <c r="F2523" s="555">
        <v>170.07</v>
      </c>
    </row>
    <row r="2524" spans="1:6" ht="30">
      <c r="A2524" s="338">
        <v>97887</v>
      </c>
      <c r="B2524" s="339" t="s">
        <v>11095</v>
      </c>
      <c r="C2524" s="340" t="s">
        <v>1161</v>
      </c>
      <c r="D2524" s="555">
        <v>146.26</v>
      </c>
      <c r="E2524" s="555">
        <v>123.23</v>
      </c>
      <c r="F2524" s="555">
        <v>269.49</v>
      </c>
    </row>
    <row r="2525" spans="1:6" ht="30">
      <c r="A2525" s="338">
        <v>97888</v>
      </c>
      <c r="B2525" s="339" t="s">
        <v>11094</v>
      </c>
      <c r="C2525" s="340" t="s">
        <v>1161</v>
      </c>
      <c r="D2525" s="555">
        <v>293.14</v>
      </c>
      <c r="E2525" s="555">
        <v>230.73</v>
      </c>
      <c r="F2525" s="555">
        <v>523.87</v>
      </c>
    </row>
    <row r="2526" spans="1:6" ht="30">
      <c r="A2526" s="338">
        <v>97889</v>
      </c>
      <c r="B2526" s="339" t="s">
        <v>11093</v>
      </c>
      <c r="C2526" s="340" t="s">
        <v>1161</v>
      </c>
      <c r="D2526" s="555">
        <v>391.17000000000007</v>
      </c>
      <c r="E2526" s="555">
        <v>308.27999999999997</v>
      </c>
      <c r="F2526" s="555">
        <v>699.45</v>
      </c>
    </row>
    <row r="2527" spans="1:6" ht="30">
      <c r="A2527" s="338">
        <v>97890</v>
      </c>
      <c r="B2527" s="339" t="s">
        <v>11092</v>
      </c>
      <c r="C2527" s="340" t="s">
        <v>1161</v>
      </c>
      <c r="D2527" s="555">
        <v>475.77</v>
      </c>
      <c r="E2527" s="555">
        <v>331.12</v>
      </c>
      <c r="F2527" s="555">
        <v>806.89</v>
      </c>
    </row>
    <row r="2528" spans="1:6" ht="30">
      <c r="A2528" s="338">
        <v>97891</v>
      </c>
      <c r="B2528" s="339" t="s">
        <v>11091</v>
      </c>
      <c r="C2528" s="340" t="s">
        <v>1161</v>
      </c>
      <c r="D2528" s="555">
        <v>93.8</v>
      </c>
      <c r="E2528" s="555">
        <v>93.42</v>
      </c>
      <c r="F2528" s="555">
        <v>187.22</v>
      </c>
    </row>
    <row r="2529" spans="1:6" ht="30">
      <c r="A2529" s="338">
        <v>97892</v>
      </c>
      <c r="B2529" s="339" t="s">
        <v>11090</v>
      </c>
      <c r="C2529" s="340" t="s">
        <v>1161</v>
      </c>
      <c r="D2529" s="555">
        <v>182.3</v>
      </c>
      <c r="E2529" s="555">
        <v>167.61</v>
      </c>
      <c r="F2529" s="555">
        <v>349.91</v>
      </c>
    </row>
    <row r="2530" spans="1:6" ht="30">
      <c r="A2530" s="338">
        <v>97893</v>
      </c>
      <c r="B2530" s="339" t="s">
        <v>11089</v>
      </c>
      <c r="C2530" s="340" t="s">
        <v>1161</v>
      </c>
      <c r="D2530" s="555">
        <v>249.82</v>
      </c>
      <c r="E2530" s="555">
        <v>227.8</v>
      </c>
      <c r="F2530" s="555">
        <v>477.62</v>
      </c>
    </row>
    <row r="2531" spans="1:6" ht="30">
      <c r="A2531" s="338">
        <v>97894</v>
      </c>
      <c r="B2531" s="339" t="s">
        <v>11088</v>
      </c>
      <c r="C2531" s="340" t="s">
        <v>1161</v>
      </c>
      <c r="D2531" s="555">
        <v>304.50000000000006</v>
      </c>
      <c r="E2531" s="555">
        <v>233.57</v>
      </c>
      <c r="F2531" s="555">
        <v>538.07000000000005</v>
      </c>
    </row>
    <row r="2532" spans="1:6" ht="30">
      <c r="A2532" s="338">
        <v>97881</v>
      </c>
      <c r="B2532" s="339" t="s">
        <v>11101</v>
      </c>
      <c r="C2532" s="340" t="s">
        <v>1161</v>
      </c>
      <c r="D2532" s="555">
        <v>69.47</v>
      </c>
      <c r="E2532" s="555">
        <v>19.440000000000001</v>
      </c>
      <c r="F2532" s="555">
        <v>88.91</v>
      </c>
    </row>
    <row r="2533" spans="1:6" ht="30">
      <c r="A2533" s="338">
        <v>97882</v>
      </c>
      <c r="B2533" s="339" t="s">
        <v>11100</v>
      </c>
      <c r="C2533" s="340" t="s">
        <v>1161</v>
      </c>
      <c r="D2533" s="555">
        <v>109.37</v>
      </c>
      <c r="E2533" s="555">
        <v>27.34</v>
      </c>
      <c r="F2533" s="555">
        <v>136.71</v>
      </c>
    </row>
    <row r="2534" spans="1:6" ht="30">
      <c r="A2534" s="338">
        <v>97883</v>
      </c>
      <c r="B2534" s="339" t="s">
        <v>11099</v>
      </c>
      <c r="C2534" s="340" t="s">
        <v>1161</v>
      </c>
      <c r="D2534" s="555">
        <v>217.90000000000003</v>
      </c>
      <c r="E2534" s="555">
        <v>43.07</v>
      </c>
      <c r="F2534" s="555">
        <v>260.97000000000003</v>
      </c>
    </row>
    <row r="2535" spans="1:6" ht="30">
      <c r="A2535" s="338">
        <v>97884</v>
      </c>
      <c r="B2535" s="339" t="s">
        <v>11098</v>
      </c>
      <c r="C2535" s="340" t="s">
        <v>1161</v>
      </c>
      <c r="D2535" s="555">
        <v>426.43999999999994</v>
      </c>
      <c r="E2535" s="555">
        <v>70.150000000000006</v>
      </c>
      <c r="F2535" s="555">
        <v>496.59</v>
      </c>
    </row>
    <row r="2536" spans="1:6" ht="30">
      <c r="A2536" s="338">
        <v>97885</v>
      </c>
      <c r="B2536" s="339" t="s">
        <v>11097</v>
      </c>
      <c r="C2536" s="340" t="s">
        <v>1161</v>
      </c>
      <c r="D2536" s="555">
        <v>660.52</v>
      </c>
      <c r="E2536" s="555">
        <v>102.61</v>
      </c>
      <c r="F2536" s="555">
        <v>763.13</v>
      </c>
    </row>
    <row r="2537" spans="1:6">
      <c r="A2537" s="335"/>
      <c r="B2537" s="337" t="s">
        <v>12481</v>
      </c>
      <c r="C2537" s="335"/>
      <c r="D2537" s="335"/>
      <c r="E2537" s="335"/>
      <c r="F2537" s="335"/>
    </row>
    <row r="2538" spans="1:6">
      <c r="A2538" s="335"/>
      <c r="B2538" s="337" t="s">
        <v>12482</v>
      </c>
      <c r="C2538" s="335"/>
      <c r="D2538" s="335"/>
      <c r="E2538" s="335"/>
      <c r="F2538" s="335"/>
    </row>
    <row r="2539" spans="1:6" ht="30">
      <c r="A2539" s="338">
        <v>97360</v>
      </c>
      <c r="B2539" s="339" t="s">
        <v>11065</v>
      </c>
      <c r="C2539" s="340" t="s">
        <v>1161</v>
      </c>
      <c r="D2539" s="555">
        <v>8399.73</v>
      </c>
      <c r="E2539" s="555">
        <v>177.76</v>
      </c>
      <c r="F2539" s="555">
        <v>8577.49</v>
      </c>
    </row>
    <row r="2540" spans="1:6" ht="30">
      <c r="A2540" s="338">
        <v>97361</v>
      </c>
      <c r="B2540" s="339" t="s">
        <v>11064</v>
      </c>
      <c r="C2540" s="340" t="s">
        <v>1161</v>
      </c>
      <c r="D2540" s="555">
        <v>11199.64</v>
      </c>
      <c r="E2540" s="555">
        <v>237.02</v>
      </c>
      <c r="F2540" s="555">
        <v>11436.66</v>
      </c>
    </row>
    <row r="2541" spans="1:6" ht="30">
      <c r="A2541" s="338">
        <v>97359</v>
      </c>
      <c r="B2541" s="339" t="s">
        <v>11066</v>
      </c>
      <c r="C2541" s="340" t="s">
        <v>1161</v>
      </c>
      <c r="D2541" s="555">
        <v>4318.8200000000006</v>
      </c>
      <c r="E2541" s="555">
        <v>118.49</v>
      </c>
      <c r="F2541" s="555">
        <v>4437.3100000000004</v>
      </c>
    </row>
    <row r="2542" spans="1:6" ht="30">
      <c r="A2542" s="338">
        <v>101946</v>
      </c>
      <c r="B2542" s="339" t="s">
        <v>11037</v>
      </c>
      <c r="C2542" s="340" t="s">
        <v>1161</v>
      </c>
      <c r="D2542" s="555">
        <v>125.48</v>
      </c>
      <c r="E2542" s="555">
        <v>49.33</v>
      </c>
      <c r="F2542" s="555">
        <v>174.81</v>
      </c>
    </row>
    <row r="2543" spans="1:6" ht="30">
      <c r="A2543" s="338">
        <v>97362</v>
      </c>
      <c r="B2543" s="339" t="s">
        <v>11063</v>
      </c>
      <c r="C2543" s="340" t="s">
        <v>1161</v>
      </c>
      <c r="D2543" s="555">
        <v>2428.96</v>
      </c>
      <c r="E2543" s="555">
        <v>27.46</v>
      </c>
      <c r="F2543" s="555">
        <v>2456.42</v>
      </c>
    </row>
    <row r="2544" spans="1:6">
      <c r="A2544" s="335"/>
      <c r="B2544" s="337" t="s">
        <v>12483</v>
      </c>
      <c r="C2544" s="335"/>
      <c r="D2544" s="335"/>
      <c r="E2544" s="335"/>
      <c r="F2544" s="335"/>
    </row>
    <row r="2545" spans="1:6" ht="45">
      <c r="A2545" s="338">
        <v>101875</v>
      </c>
      <c r="B2545" s="339" t="s">
        <v>11062</v>
      </c>
      <c r="C2545" s="340" t="s">
        <v>1161</v>
      </c>
      <c r="D2545" s="555">
        <v>500.8</v>
      </c>
      <c r="E2545" s="555">
        <v>17.29</v>
      </c>
      <c r="F2545" s="555">
        <v>518.09</v>
      </c>
    </row>
    <row r="2546" spans="1:6" ht="45">
      <c r="A2546" s="338">
        <v>101883</v>
      </c>
      <c r="B2546" s="339" t="s">
        <v>11054</v>
      </c>
      <c r="C2546" s="340" t="s">
        <v>1161</v>
      </c>
      <c r="D2546" s="555">
        <v>698.78</v>
      </c>
      <c r="E2546" s="555">
        <v>19.239999999999998</v>
      </c>
      <c r="F2546" s="555">
        <v>718.02</v>
      </c>
    </row>
    <row r="2547" spans="1:6" ht="45">
      <c r="A2547" s="338">
        <v>101879</v>
      </c>
      <c r="B2547" s="339" t="s">
        <v>11058</v>
      </c>
      <c r="C2547" s="340" t="s">
        <v>1161</v>
      </c>
      <c r="D2547" s="555">
        <v>734.12</v>
      </c>
      <c r="E2547" s="555">
        <v>19.41</v>
      </c>
      <c r="F2547" s="555">
        <v>753.53</v>
      </c>
    </row>
    <row r="2548" spans="1:6" ht="45">
      <c r="A2548" s="338">
        <v>101880</v>
      </c>
      <c r="B2548" s="339" t="s">
        <v>11057</v>
      </c>
      <c r="C2548" s="340" t="s">
        <v>1161</v>
      </c>
      <c r="D2548" s="555">
        <v>843.21999999999991</v>
      </c>
      <c r="E2548" s="555">
        <v>23.34</v>
      </c>
      <c r="F2548" s="555">
        <v>866.56</v>
      </c>
    </row>
    <row r="2549" spans="1:6" ht="45">
      <c r="A2549" s="338">
        <v>101882</v>
      </c>
      <c r="B2549" s="339" t="s">
        <v>11055</v>
      </c>
      <c r="C2549" s="340" t="s">
        <v>1161</v>
      </c>
      <c r="D2549" s="555">
        <v>1762.6799999999998</v>
      </c>
      <c r="E2549" s="555">
        <v>23.39</v>
      </c>
      <c r="F2549" s="555">
        <v>1786.07</v>
      </c>
    </row>
    <row r="2550" spans="1:6" ht="45">
      <c r="A2550" s="338">
        <v>101881</v>
      </c>
      <c r="B2550" s="339" t="s">
        <v>11056</v>
      </c>
      <c r="C2550" s="340" t="s">
        <v>1161</v>
      </c>
      <c r="D2550" s="555">
        <v>1229.78</v>
      </c>
      <c r="E2550" s="555">
        <v>23.45</v>
      </c>
      <c r="F2550" s="555">
        <v>1253.23</v>
      </c>
    </row>
    <row r="2551" spans="1:6" ht="45">
      <c r="A2551" s="338">
        <v>101878</v>
      </c>
      <c r="B2551" s="339" t="s">
        <v>11059</v>
      </c>
      <c r="C2551" s="340" t="s">
        <v>1161</v>
      </c>
      <c r="D2551" s="555">
        <v>655.61999999999989</v>
      </c>
      <c r="E2551" s="555">
        <v>49.31</v>
      </c>
      <c r="F2551" s="555">
        <v>704.93</v>
      </c>
    </row>
    <row r="2552" spans="1:6" ht="30">
      <c r="A2552" s="338">
        <v>101877</v>
      </c>
      <c r="B2552" s="339" t="s">
        <v>11060</v>
      </c>
      <c r="C2552" s="340" t="s">
        <v>1161</v>
      </c>
      <c r="D2552" s="555">
        <v>54.11</v>
      </c>
      <c r="E2552" s="555">
        <v>9.92</v>
      </c>
      <c r="F2552" s="555">
        <v>64.03</v>
      </c>
    </row>
    <row r="2553" spans="1:6" ht="30">
      <c r="A2553" s="338">
        <v>101876</v>
      </c>
      <c r="B2553" s="339" t="s">
        <v>11061</v>
      </c>
      <c r="C2553" s="340" t="s">
        <v>1161</v>
      </c>
      <c r="D2553" s="555">
        <v>83.31</v>
      </c>
      <c r="E2553" s="555">
        <v>11.19</v>
      </c>
      <c r="F2553" s="555">
        <v>94.5</v>
      </c>
    </row>
    <row r="2554" spans="1:6">
      <c r="A2554" s="335"/>
      <c r="B2554" s="337" t="s">
        <v>1030</v>
      </c>
      <c r="C2554" s="335"/>
      <c r="D2554" s="335"/>
      <c r="E2554" s="335"/>
      <c r="F2554" s="335"/>
    </row>
    <row r="2555" spans="1:6">
      <c r="A2555" s="338">
        <v>101904</v>
      </c>
      <c r="B2555" s="339" t="s">
        <v>11039</v>
      </c>
      <c r="C2555" s="340" t="s">
        <v>1161</v>
      </c>
      <c r="D2555" s="555">
        <v>1280.3100000000002</v>
      </c>
      <c r="E2555" s="555">
        <v>25.34</v>
      </c>
      <c r="F2555" s="555">
        <v>1305.6500000000001</v>
      </c>
    </row>
    <row r="2556" spans="1:6">
      <c r="A2556" s="338">
        <v>101901</v>
      </c>
      <c r="B2556" s="339" t="s">
        <v>11042</v>
      </c>
      <c r="C2556" s="340" t="s">
        <v>1161</v>
      </c>
      <c r="D2556" s="555">
        <v>133.11000000000001</v>
      </c>
      <c r="E2556" s="555">
        <v>4.5999999999999996</v>
      </c>
      <c r="F2556" s="555">
        <v>137.71</v>
      </c>
    </row>
    <row r="2557" spans="1:6">
      <c r="A2557" s="338">
        <v>101902</v>
      </c>
      <c r="B2557" s="339" t="s">
        <v>11041</v>
      </c>
      <c r="C2557" s="340" t="s">
        <v>1161</v>
      </c>
      <c r="D2557" s="555">
        <v>163.76</v>
      </c>
      <c r="E2557" s="555">
        <v>6.41</v>
      </c>
      <c r="F2557" s="555">
        <v>170.17</v>
      </c>
    </row>
    <row r="2558" spans="1:6">
      <c r="A2558" s="338">
        <v>101903</v>
      </c>
      <c r="B2558" s="339" t="s">
        <v>11040</v>
      </c>
      <c r="C2558" s="340" t="s">
        <v>1161</v>
      </c>
      <c r="D2558" s="555">
        <v>341.86</v>
      </c>
      <c r="E2558" s="555">
        <v>13.11</v>
      </c>
      <c r="F2558" s="555">
        <v>354.97</v>
      </c>
    </row>
    <row r="2559" spans="1:6">
      <c r="A2559" s="335"/>
      <c r="B2559" s="337" t="s">
        <v>12484</v>
      </c>
      <c r="C2559" s="335"/>
      <c r="D2559" s="335"/>
      <c r="E2559" s="335"/>
      <c r="F2559" s="335"/>
    </row>
    <row r="2560" spans="1:6">
      <c r="A2560" s="335"/>
      <c r="B2560" s="337" t="s">
        <v>12485</v>
      </c>
      <c r="C2560" s="335"/>
      <c r="D2560" s="335"/>
      <c r="E2560" s="335"/>
      <c r="F2560" s="335"/>
    </row>
    <row r="2561" spans="1:6" ht="30">
      <c r="A2561" s="338">
        <v>93653</v>
      </c>
      <c r="B2561" s="339" t="s">
        <v>11087</v>
      </c>
      <c r="C2561" s="340" t="s">
        <v>1161</v>
      </c>
      <c r="D2561" s="555">
        <v>12.120000000000001</v>
      </c>
      <c r="E2561" s="555">
        <v>1.1100000000000001</v>
      </c>
      <c r="F2561" s="555">
        <v>13.23</v>
      </c>
    </row>
    <row r="2562" spans="1:6" ht="30">
      <c r="A2562" s="338">
        <v>93654</v>
      </c>
      <c r="B2562" s="339" t="s">
        <v>11086</v>
      </c>
      <c r="C2562" s="340" t="s">
        <v>1161</v>
      </c>
      <c r="D2562" s="555">
        <v>12.290000000000001</v>
      </c>
      <c r="E2562" s="555">
        <v>1.51</v>
      </c>
      <c r="F2562" s="555">
        <v>13.8</v>
      </c>
    </row>
    <row r="2563" spans="1:6" ht="30">
      <c r="A2563" s="338">
        <v>93655</v>
      </c>
      <c r="B2563" s="339" t="s">
        <v>11085</v>
      </c>
      <c r="C2563" s="340" t="s">
        <v>1161</v>
      </c>
      <c r="D2563" s="555">
        <v>12.8</v>
      </c>
      <c r="E2563" s="555">
        <v>2.13</v>
      </c>
      <c r="F2563" s="555">
        <v>14.93</v>
      </c>
    </row>
    <row r="2564" spans="1:6" ht="30">
      <c r="A2564" s="338">
        <v>93656</v>
      </c>
      <c r="B2564" s="339" t="s">
        <v>11084</v>
      </c>
      <c r="C2564" s="340" t="s">
        <v>1161</v>
      </c>
      <c r="D2564" s="555">
        <v>12.8</v>
      </c>
      <c r="E2564" s="555">
        <v>2.13</v>
      </c>
      <c r="F2564" s="555">
        <v>14.93</v>
      </c>
    </row>
    <row r="2565" spans="1:6" ht="30">
      <c r="A2565" s="338">
        <v>93657</v>
      </c>
      <c r="B2565" s="339" t="s">
        <v>11083</v>
      </c>
      <c r="C2565" s="340" t="s">
        <v>1161</v>
      </c>
      <c r="D2565" s="555">
        <v>13.340000000000002</v>
      </c>
      <c r="E2565" s="555">
        <v>2.94</v>
      </c>
      <c r="F2565" s="555">
        <v>16.28</v>
      </c>
    </row>
    <row r="2566" spans="1:6" ht="30">
      <c r="A2566" s="338">
        <v>93658</v>
      </c>
      <c r="B2566" s="339" t="s">
        <v>11082</v>
      </c>
      <c r="C2566" s="340" t="s">
        <v>1161</v>
      </c>
      <c r="D2566" s="555">
        <v>19.23</v>
      </c>
      <c r="E2566" s="555">
        <v>4.37</v>
      </c>
      <c r="F2566" s="555">
        <v>23.6</v>
      </c>
    </row>
    <row r="2567" spans="1:6" ht="30">
      <c r="A2567" s="338">
        <v>93659</v>
      </c>
      <c r="B2567" s="339" t="s">
        <v>11081</v>
      </c>
      <c r="C2567" s="340" t="s">
        <v>1161</v>
      </c>
      <c r="D2567" s="555">
        <v>20.23</v>
      </c>
      <c r="E2567" s="555">
        <v>6.11</v>
      </c>
      <c r="F2567" s="555">
        <v>26.34</v>
      </c>
    </row>
    <row r="2568" spans="1:6" ht="30">
      <c r="A2568" s="338">
        <v>101890</v>
      </c>
      <c r="B2568" s="339" t="s">
        <v>11053</v>
      </c>
      <c r="C2568" s="340" t="s">
        <v>1161</v>
      </c>
      <c r="D2568" s="555">
        <v>15.970000000000002</v>
      </c>
      <c r="E2568" s="555">
        <v>2.13</v>
      </c>
      <c r="F2568" s="555">
        <v>18.100000000000001</v>
      </c>
    </row>
    <row r="2569" spans="1:6" ht="30">
      <c r="A2569" s="338">
        <v>101891</v>
      </c>
      <c r="B2569" s="339" t="s">
        <v>11052</v>
      </c>
      <c r="C2569" s="340" t="s">
        <v>1161</v>
      </c>
      <c r="D2569" s="555">
        <v>26.64</v>
      </c>
      <c r="E2569" s="555">
        <v>4.37</v>
      </c>
      <c r="F2569" s="555">
        <v>31.01</v>
      </c>
    </row>
    <row r="2570" spans="1:6">
      <c r="A2570" s="335"/>
      <c r="B2570" s="337" t="s">
        <v>12486</v>
      </c>
      <c r="C2570" s="335"/>
      <c r="D2570" s="335"/>
      <c r="E2570" s="335"/>
      <c r="F2570" s="335"/>
    </row>
    <row r="2571" spans="1:6" ht="30">
      <c r="A2571" s="338">
        <v>93660</v>
      </c>
      <c r="B2571" s="339" t="s">
        <v>11080</v>
      </c>
      <c r="C2571" s="340" t="s">
        <v>1161</v>
      </c>
      <c r="D2571" s="555">
        <v>64.27</v>
      </c>
      <c r="E2571" s="555">
        <v>2.25</v>
      </c>
      <c r="F2571" s="555">
        <v>66.52</v>
      </c>
    </row>
    <row r="2572" spans="1:6" ht="30">
      <c r="A2572" s="338">
        <v>93661</v>
      </c>
      <c r="B2572" s="339" t="s">
        <v>11079</v>
      </c>
      <c r="C2572" s="340" t="s">
        <v>1161</v>
      </c>
      <c r="D2572" s="555">
        <v>64.599999999999994</v>
      </c>
      <c r="E2572" s="555">
        <v>3.06</v>
      </c>
      <c r="F2572" s="555">
        <v>67.66</v>
      </c>
    </row>
    <row r="2573" spans="1:6" ht="30">
      <c r="A2573" s="338">
        <v>93662</v>
      </c>
      <c r="B2573" s="339" t="s">
        <v>11078</v>
      </c>
      <c r="C2573" s="340" t="s">
        <v>1161</v>
      </c>
      <c r="D2573" s="555">
        <v>65.660000000000011</v>
      </c>
      <c r="E2573" s="555">
        <v>4.2699999999999996</v>
      </c>
      <c r="F2573" s="555">
        <v>69.930000000000007</v>
      </c>
    </row>
    <row r="2574" spans="1:6" ht="30">
      <c r="A2574" s="338">
        <v>93663</v>
      </c>
      <c r="B2574" s="339" t="s">
        <v>11077</v>
      </c>
      <c r="C2574" s="340" t="s">
        <v>1161</v>
      </c>
      <c r="D2574" s="555">
        <v>65.660000000000011</v>
      </c>
      <c r="E2574" s="555">
        <v>4.2699999999999996</v>
      </c>
      <c r="F2574" s="555">
        <v>69.930000000000007</v>
      </c>
    </row>
    <row r="2575" spans="1:6" ht="30">
      <c r="A2575" s="338">
        <v>93664</v>
      </c>
      <c r="B2575" s="339" t="s">
        <v>11076</v>
      </c>
      <c r="C2575" s="340" t="s">
        <v>1161</v>
      </c>
      <c r="D2575" s="555">
        <v>66.75</v>
      </c>
      <c r="E2575" s="555">
        <v>5.89</v>
      </c>
      <c r="F2575" s="555">
        <v>72.64</v>
      </c>
    </row>
    <row r="2576" spans="1:6" ht="30">
      <c r="A2576" s="338">
        <v>93665</v>
      </c>
      <c r="B2576" s="339" t="s">
        <v>11075</v>
      </c>
      <c r="C2576" s="340" t="s">
        <v>1161</v>
      </c>
      <c r="D2576" s="555">
        <v>67.209999999999994</v>
      </c>
      <c r="E2576" s="555">
        <v>8.75</v>
      </c>
      <c r="F2576" s="555">
        <v>75.959999999999994</v>
      </c>
    </row>
    <row r="2577" spans="1:6" ht="30">
      <c r="A2577" s="338">
        <v>93666</v>
      </c>
      <c r="B2577" s="339" t="s">
        <v>11074</v>
      </c>
      <c r="C2577" s="340" t="s">
        <v>1161</v>
      </c>
      <c r="D2577" s="555">
        <v>69.210000000000008</v>
      </c>
      <c r="E2577" s="555">
        <v>12.24</v>
      </c>
      <c r="F2577" s="555">
        <v>81.45</v>
      </c>
    </row>
    <row r="2578" spans="1:6" ht="30">
      <c r="A2578" s="338">
        <v>101892</v>
      </c>
      <c r="B2578" s="339" t="s">
        <v>11051</v>
      </c>
      <c r="C2578" s="340" t="s">
        <v>1161</v>
      </c>
      <c r="D2578" s="555">
        <v>78.95</v>
      </c>
      <c r="E2578" s="555">
        <v>4.2699999999999996</v>
      </c>
      <c r="F2578" s="555">
        <v>83.22</v>
      </c>
    </row>
    <row r="2579" spans="1:6">
      <c r="A2579" s="335"/>
      <c r="B2579" s="337" t="s">
        <v>12487</v>
      </c>
      <c r="C2579" s="335"/>
      <c r="D2579" s="335"/>
      <c r="E2579" s="335"/>
      <c r="F2579" s="335"/>
    </row>
    <row r="2580" spans="1:6" ht="30">
      <c r="A2580" s="338">
        <v>93667</v>
      </c>
      <c r="B2580" s="339" t="s">
        <v>11073</v>
      </c>
      <c r="C2580" s="340" t="s">
        <v>1161</v>
      </c>
      <c r="D2580" s="555">
        <v>79.489999999999995</v>
      </c>
      <c r="E2580" s="555">
        <v>3.39</v>
      </c>
      <c r="F2580" s="555">
        <v>82.88</v>
      </c>
    </row>
    <row r="2581" spans="1:6" ht="30">
      <c r="A2581" s="338">
        <v>93668</v>
      </c>
      <c r="B2581" s="339" t="s">
        <v>11072</v>
      </c>
      <c r="C2581" s="340" t="s">
        <v>1161</v>
      </c>
      <c r="D2581" s="555">
        <v>79.990000000000009</v>
      </c>
      <c r="E2581" s="555">
        <v>4.5999999999999996</v>
      </c>
      <c r="F2581" s="555">
        <v>84.59</v>
      </c>
    </row>
    <row r="2582" spans="1:6" ht="30">
      <c r="A2582" s="338">
        <v>93669</v>
      </c>
      <c r="B2582" s="339" t="s">
        <v>11071</v>
      </c>
      <c r="C2582" s="340" t="s">
        <v>1161</v>
      </c>
      <c r="D2582" s="555">
        <v>81.58</v>
      </c>
      <c r="E2582" s="555">
        <v>6.41</v>
      </c>
      <c r="F2582" s="555">
        <v>87.99</v>
      </c>
    </row>
    <row r="2583" spans="1:6" ht="30">
      <c r="A2583" s="338">
        <v>93670</v>
      </c>
      <c r="B2583" s="339" t="s">
        <v>11070</v>
      </c>
      <c r="C2583" s="340" t="s">
        <v>1161</v>
      </c>
      <c r="D2583" s="555">
        <v>81.58</v>
      </c>
      <c r="E2583" s="555">
        <v>6.41</v>
      </c>
      <c r="F2583" s="555">
        <v>87.99</v>
      </c>
    </row>
    <row r="2584" spans="1:6" ht="30">
      <c r="A2584" s="338">
        <v>93671</v>
      </c>
      <c r="B2584" s="339" t="s">
        <v>11069</v>
      </c>
      <c r="C2584" s="340" t="s">
        <v>1161</v>
      </c>
      <c r="D2584" s="555">
        <v>83.22</v>
      </c>
      <c r="E2584" s="555">
        <v>8.83</v>
      </c>
      <c r="F2584" s="555">
        <v>92.05</v>
      </c>
    </row>
    <row r="2585" spans="1:6" ht="30">
      <c r="A2585" s="338">
        <v>93672</v>
      </c>
      <c r="B2585" s="339" t="s">
        <v>11068</v>
      </c>
      <c r="C2585" s="340" t="s">
        <v>1161</v>
      </c>
      <c r="D2585" s="555">
        <v>85.339999999999989</v>
      </c>
      <c r="E2585" s="555">
        <v>13.12</v>
      </c>
      <c r="F2585" s="555">
        <v>98.46</v>
      </c>
    </row>
    <row r="2586" spans="1:6" ht="30">
      <c r="A2586" s="338">
        <v>93673</v>
      </c>
      <c r="B2586" s="339" t="s">
        <v>11067</v>
      </c>
      <c r="C2586" s="340" t="s">
        <v>1161</v>
      </c>
      <c r="D2586" s="555">
        <v>88.339999999999989</v>
      </c>
      <c r="E2586" s="555">
        <v>18.37</v>
      </c>
      <c r="F2586" s="555">
        <v>106.71</v>
      </c>
    </row>
    <row r="2587" spans="1:6" ht="30">
      <c r="A2587" s="338">
        <v>101895</v>
      </c>
      <c r="B2587" s="339" t="s">
        <v>11048</v>
      </c>
      <c r="C2587" s="340" t="s">
        <v>1161</v>
      </c>
      <c r="D2587" s="555">
        <v>443.41</v>
      </c>
      <c r="E2587" s="555">
        <v>42.82</v>
      </c>
      <c r="F2587" s="555">
        <v>486.23</v>
      </c>
    </row>
    <row r="2588" spans="1:6" ht="30">
      <c r="A2588" s="338">
        <v>101896</v>
      </c>
      <c r="B2588" s="339" t="s">
        <v>11047</v>
      </c>
      <c r="C2588" s="340" t="s">
        <v>1161</v>
      </c>
      <c r="D2588" s="555">
        <v>694.67</v>
      </c>
      <c r="E2588" s="555">
        <v>42.82</v>
      </c>
      <c r="F2588" s="555">
        <v>737.49</v>
      </c>
    </row>
    <row r="2589" spans="1:6" ht="30">
      <c r="A2589" s="338">
        <v>101897</v>
      </c>
      <c r="B2589" s="339" t="s">
        <v>11046</v>
      </c>
      <c r="C2589" s="340" t="s">
        <v>1161</v>
      </c>
      <c r="D2589" s="555">
        <v>1145.3800000000001</v>
      </c>
      <c r="E2589" s="555">
        <v>42.82</v>
      </c>
      <c r="F2589" s="555">
        <v>1188.2</v>
      </c>
    </row>
    <row r="2590" spans="1:6" ht="30">
      <c r="A2590" s="338">
        <v>101898</v>
      </c>
      <c r="B2590" s="339" t="s">
        <v>11045</v>
      </c>
      <c r="C2590" s="340" t="s">
        <v>1161</v>
      </c>
      <c r="D2590" s="555">
        <v>1554.94</v>
      </c>
      <c r="E2590" s="555">
        <v>42.82</v>
      </c>
      <c r="F2590" s="555">
        <v>1597.76</v>
      </c>
    </row>
    <row r="2591" spans="1:6" ht="30">
      <c r="A2591" s="338">
        <v>101899</v>
      </c>
      <c r="B2591" s="339" t="s">
        <v>11044</v>
      </c>
      <c r="C2591" s="340" t="s">
        <v>1161</v>
      </c>
      <c r="D2591" s="555">
        <v>2529.1299999999997</v>
      </c>
      <c r="E2591" s="555">
        <v>42.82</v>
      </c>
      <c r="F2591" s="555">
        <v>2571.9499999999998</v>
      </c>
    </row>
    <row r="2592" spans="1:6" ht="30">
      <c r="A2592" s="338">
        <v>101893</v>
      </c>
      <c r="B2592" s="339" t="s">
        <v>11050</v>
      </c>
      <c r="C2592" s="340" t="s">
        <v>1161</v>
      </c>
      <c r="D2592" s="555">
        <v>99.52000000000001</v>
      </c>
      <c r="E2592" s="555">
        <v>6.41</v>
      </c>
      <c r="F2592" s="555">
        <v>105.93</v>
      </c>
    </row>
    <row r="2593" spans="1:6" ht="30">
      <c r="A2593" s="338">
        <v>101894</v>
      </c>
      <c r="B2593" s="339" t="s">
        <v>11049</v>
      </c>
      <c r="C2593" s="340" t="s">
        <v>1161</v>
      </c>
      <c r="D2593" s="555">
        <v>149.35</v>
      </c>
      <c r="E2593" s="555">
        <v>25.35</v>
      </c>
      <c r="F2593" s="555">
        <v>174.7</v>
      </c>
    </row>
    <row r="2594" spans="1:6" ht="30">
      <c r="A2594" s="338">
        <v>101900</v>
      </c>
      <c r="B2594" s="339" t="s">
        <v>11043</v>
      </c>
      <c r="C2594" s="340" t="s">
        <v>1161</v>
      </c>
      <c r="D2594" s="555">
        <v>5350.8</v>
      </c>
      <c r="E2594" s="555">
        <v>42.82</v>
      </c>
      <c r="F2594" s="555">
        <v>5393.62</v>
      </c>
    </row>
    <row r="2595" spans="1:6">
      <c r="A2595" s="335"/>
      <c r="B2595" s="337" t="s">
        <v>12488</v>
      </c>
      <c r="C2595" s="335"/>
      <c r="D2595" s="335"/>
      <c r="E2595" s="335"/>
      <c r="F2595" s="335"/>
    </row>
    <row r="2596" spans="1:6">
      <c r="A2596" s="335"/>
      <c r="B2596" s="337" t="s">
        <v>18</v>
      </c>
      <c r="C2596" s="335"/>
      <c r="D2596" s="335"/>
      <c r="E2596" s="335"/>
      <c r="F2596" s="335"/>
    </row>
    <row r="2597" spans="1:6">
      <c r="A2597" s="335"/>
      <c r="B2597" s="337" t="s">
        <v>12489</v>
      </c>
      <c r="C2597" s="335"/>
      <c r="D2597" s="335"/>
      <c r="E2597" s="335"/>
      <c r="F2597" s="335"/>
    </row>
    <row r="2598" spans="1:6">
      <c r="A2598" s="335"/>
      <c r="B2598" s="337" t="s">
        <v>12490</v>
      </c>
      <c r="C2598" s="335"/>
      <c r="D2598" s="335"/>
      <c r="E2598" s="335"/>
      <c r="F2598" s="335"/>
    </row>
    <row r="2599" spans="1:6" ht="30">
      <c r="A2599" s="338">
        <v>91952</v>
      </c>
      <c r="B2599" s="339" t="s">
        <v>1386</v>
      </c>
      <c r="C2599" s="340" t="s">
        <v>1161</v>
      </c>
      <c r="D2599" s="555">
        <v>12.18</v>
      </c>
      <c r="E2599" s="555">
        <v>7.29</v>
      </c>
      <c r="F2599" s="555">
        <v>19.47</v>
      </c>
    </row>
    <row r="2600" spans="1:6" ht="30">
      <c r="A2600" s="338">
        <v>91953</v>
      </c>
      <c r="B2600" s="339" t="s">
        <v>1387</v>
      </c>
      <c r="C2600" s="340" t="s">
        <v>1161</v>
      </c>
      <c r="D2600" s="555">
        <v>18.93</v>
      </c>
      <c r="E2600" s="555">
        <v>9.64</v>
      </c>
      <c r="F2600" s="555">
        <v>28.57</v>
      </c>
    </row>
    <row r="2601" spans="1:6" ht="30">
      <c r="A2601" s="338">
        <v>91956</v>
      </c>
      <c r="B2601" s="339" t="s">
        <v>1388</v>
      </c>
      <c r="C2601" s="340" t="s">
        <v>1161</v>
      </c>
      <c r="D2601" s="555">
        <v>27.47</v>
      </c>
      <c r="E2601" s="555">
        <v>15.28</v>
      </c>
      <c r="F2601" s="555">
        <v>42.75</v>
      </c>
    </row>
    <row r="2602" spans="1:6" ht="30">
      <c r="A2602" s="338">
        <v>91957</v>
      </c>
      <c r="B2602" s="339" t="s">
        <v>1389</v>
      </c>
      <c r="C2602" s="340" t="s">
        <v>1161</v>
      </c>
      <c r="D2602" s="555">
        <v>34.21</v>
      </c>
      <c r="E2602" s="555">
        <v>17.64</v>
      </c>
      <c r="F2602" s="555">
        <v>51.85</v>
      </c>
    </row>
    <row r="2603" spans="1:6" ht="30">
      <c r="A2603" s="338">
        <v>91958</v>
      </c>
      <c r="B2603" s="339" t="s">
        <v>1390</v>
      </c>
      <c r="C2603" s="340" t="s">
        <v>1161</v>
      </c>
      <c r="D2603" s="555">
        <v>23.58</v>
      </c>
      <c r="E2603" s="555">
        <v>12.64</v>
      </c>
      <c r="F2603" s="555">
        <v>36.22</v>
      </c>
    </row>
    <row r="2604" spans="1:6" ht="30">
      <c r="A2604" s="338">
        <v>91959</v>
      </c>
      <c r="B2604" s="339" t="s">
        <v>1391</v>
      </c>
      <c r="C2604" s="340" t="s">
        <v>1161</v>
      </c>
      <c r="D2604" s="555">
        <v>30.33</v>
      </c>
      <c r="E2604" s="555">
        <v>14.99</v>
      </c>
      <c r="F2604" s="555">
        <v>45.32</v>
      </c>
    </row>
    <row r="2605" spans="1:6" ht="30">
      <c r="A2605" s="338">
        <v>91962</v>
      </c>
      <c r="B2605" s="339" t="s">
        <v>1392</v>
      </c>
      <c r="C2605" s="340" t="s">
        <v>1161</v>
      </c>
      <c r="D2605" s="555">
        <v>42.769999999999996</v>
      </c>
      <c r="E2605" s="555">
        <v>23.31</v>
      </c>
      <c r="F2605" s="555">
        <v>66.08</v>
      </c>
    </row>
    <row r="2606" spans="1:6" ht="30">
      <c r="A2606" s="338">
        <v>91963</v>
      </c>
      <c r="B2606" s="339" t="s">
        <v>1393</v>
      </c>
      <c r="C2606" s="340" t="s">
        <v>1161</v>
      </c>
      <c r="D2606" s="555">
        <v>49.52000000000001</v>
      </c>
      <c r="E2606" s="555">
        <v>25.66</v>
      </c>
      <c r="F2606" s="555">
        <v>75.180000000000007</v>
      </c>
    </row>
    <row r="2607" spans="1:6" ht="30">
      <c r="A2607" s="338">
        <v>91964</v>
      </c>
      <c r="B2607" s="339" t="s">
        <v>1394</v>
      </c>
      <c r="C2607" s="340" t="s">
        <v>1161</v>
      </c>
      <c r="D2607" s="555">
        <v>38.870000000000005</v>
      </c>
      <c r="E2607" s="555">
        <v>20.62</v>
      </c>
      <c r="F2607" s="555">
        <v>59.49</v>
      </c>
    </row>
    <row r="2608" spans="1:6" ht="30">
      <c r="A2608" s="338">
        <v>91965</v>
      </c>
      <c r="B2608" s="339" t="s">
        <v>1395</v>
      </c>
      <c r="C2608" s="340" t="s">
        <v>1161</v>
      </c>
      <c r="D2608" s="555">
        <v>45.61</v>
      </c>
      <c r="E2608" s="555">
        <v>22.98</v>
      </c>
      <c r="F2608" s="555">
        <v>68.59</v>
      </c>
    </row>
    <row r="2609" spans="1:6" ht="30">
      <c r="A2609" s="338">
        <v>91966</v>
      </c>
      <c r="B2609" s="339" t="s">
        <v>1396</v>
      </c>
      <c r="C2609" s="340" t="s">
        <v>1161</v>
      </c>
      <c r="D2609" s="555">
        <v>34.980000000000004</v>
      </c>
      <c r="E2609" s="555">
        <v>17.97</v>
      </c>
      <c r="F2609" s="555">
        <v>52.95</v>
      </c>
    </row>
    <row r="2610" spans="1:6" ht="30">
      <c r="A2610" s="338">
        <v>91967</v>
      </c>
      <c r="B2610" s="339" t="s">
        <v>1397</v>
      </c>
      <c r="C2610" s="340" t="s">
        <v>1161</v>
      </c>
      <c r="D2610" s="555">
        <v>41.73</v>
      </c>
      <c r="E2610" s="555">
        <v>20.32</v>
      </c>
      <c r="F2610" s="555">
        <v>62.05</v>
      </c>
    </row>
    <row r="2611" spans="1:6" ht="30">
      <c r="A2611" s="338">
        <v>91970</v>
      </c>
      <c r="B2611" s="339" t="s">
        <v>1398</v>
      </c>
      <c r="C2611" s="340" t="s">
        <v>1161</v>
      </c>
      <c r="D2611" s="555">
        <v>50.349999999999994</v>
      </c>
      <c r="E2611" s="555">
        <v>26.2</v>
      </c>
      <c r="F2611" s="555">
        <v>76.55</v>
      </c>
    </row>
    <row r="2612" spans="1:6" ht="30">
      <c r="A2612" s="338">
        <v>91971</v>
      </c>
      <c r="B2612" s="339" t="s">
        <v>1399</v>
      </c>
      <c r="C2612" s="340" t="s">
        <v>1161</v>
      </c>
      <c r="D2612" s="555">
        <v>62.539999999999992</v>
      </c>
      <c r="E2612" s="555">
        <v>28.98</v>
      </c>
      <c r="F2612" s="555">
        <v>91.52</v>
      </c>
    </row>
    <row r="2613" spans="1:6" ht="30">
      <c r="A2613" s="338">
        <v>91972</v>
      </c>
      <c r="B2613" s="339" t="s">
        <v>1400</v>
      </c>
      <c r="C2613" s="340" t="s">
        <v>1161</v>
      </c>
      <c r="D2613" s="555">
        <v>54.25</v>
      </c>
      <c r="E2613" s="555">
        <v>28.88</v>
      </c>
      <c r="F2613" s="555">
        <v>83.13</v>
      </c>
    </row>
    <row r="2614" spans="1:6" ht="30">
      <c r="A2614" s="338">
        <v>91973</v>
      </c>
      <c r="B2614" s="339" t="s">
        <v>1401</v>
      </c>
      <c r="C2614" s="340" t="s">
        <v>1161</v>
      </c>
      <c r="D2614" s="555">
        <v>66.44</v>
      </c>
      <c r="E2614" s="555">
        <v>31.66</v>
      </c>
      <c r="F2614" s="555">
        <v>98.1</v>
      </c>
    </row>
    <row r="2615" spans="1:6" ht="30">
      <c r="A2615" s="338">
        <v>91974</v>
      </c>
      <c r="B2615" s="339" t="s">
        <v>1402</v>
      </c>
      <c r="C2615" s="340" t="s">
        <v>1161</v>
      </c>
      <c r="D2615" s="555">
        <v>46.459999999999994</v>
      </c>
      <c r="E2615" s="555">
        <v>23.51</v>
      </c>
      <c r="F2615" s="555">
        <v>69.97</v>
      </c>
    </row>
    <row r="2616" spans="1:6" ht="30">
      <c r="A2616" s="338">
        <v>91975</v>
      </c>
      <c r="B2616" s="339" t="s">
        <v>1403</v>
      </c>
      <c r="C2616" s="340" t="s">
        <v>1161</v>
      </c>
      <c r="D2616" s="555">
        <v>58.65</v>
      </c>
      <c r="E2616" s="555">
        <v>26.29</v>
      </c>
      <c r="F2616" s="555">
        <v>84.94</v>
      </c>
    </row>
    <row r="2617" spans="1:6" ht="30">
      <c r="A2617" s="338">
        <v>91976</v>
      </c>
      <c r="B2617" s="339" t="s">
        <v>1404</v>
      </c>
      <c r="C2617" s="340" t="s">
        <v>1161</v>
      </c>
      <c r="D2617" s="555">
        <v>69.28</v>
      </c>
      <c r="E2617" s="555">
        <v>34.26</v>
      </c>
      <c r="F2617" s="555">
        <v>103.54</v>
      </c>
    </row>
    <row r="2618" spans="1:6" ht="30">
      <c r="A2618" s="338">
        <v>91977</v>
      </c>
      <c r="B2618" s="339" t="s">
        <v>1405</v>
      </c>
      <c r="C2618" s="340" t="s">
        <v>1161</v>
      </c>
      <c r="D2618" s="555">
        <v>81.47</v>
      </c>
      <c r="E2618" s="555">
        <v>37.04</v>
      </c>
      <c r="F2618" s="555">
        <v>118.51</v>
      </c>
    </row>
    <row r="2619" spans="1:6" ht="30">
      <c r="A2619" s="338">
        <v>92022</v>
      </c>
      <c r="B2619" s="339" t="s">
        <v>1705</v>
      </c>
      <c r="C2619" s="340" t="s">
        <v>1161</v>
      </c>
      <c r="D2619" s="555">
        <v>25.949999999999996</v>
      </c>
      <c r="E2619" s="555">
        <v>15.28</v>
      </c>
      <c r="F2619" s="555">
        <v>41.23</v>
      </c>
    </row>
    <row r="2620" spans="1:6" ht="30">
      <c r="A2620" s="338">
        <v>92023</v>
      </c>
      <c r="B2620" s="339" t="s">
        <v>1706</v>
      </c>
      <c r="C2620" s="340" t="s">
        <v>1161</v>
      </c>
      <c r="D2620" s="555">
        <v>32.69</v>
      </c>
      <c r="E2620" s="555">
        <v>17.64</v>
      </c>
      <c r="F2620" s="555">
        <v>50.33</v>
      </c>
    </row>
    <row r="2621" spans="1:6" ht="30">
      <c r="A2621" s="338">
        <v>92024</v>
      </c>
      <c r="B2621" s="339" t="s">
        <v>1707</v>
      </c>
      <c r="C2621" s="340" t="s">
        <v>1161</v>
      </c>
      <c r="D2621" s="555">
        <v>39.730000000000004</v>
      </c>
      <c r="E2621" s="555">
        <v>23.31</v>
      </c>
      <c r="F2621" s="555">
        <v>63.04</v>
      </c>
    </row>
    <row r="2622" spans="1:6" ht="30">
      <c r="A2622" s="338">
        <v>92025</v>
      </c>
      <c r="B2622" s="339" t="s">
        <v>1708</v>
      </c>
      <c r="C2622" s="340" t="s">
        <v>1161</v>
      </c>
      <c r="D2622" s="555">
        <v>46.480000000000004</v>
      </c>
      <c r="E2622" s="555">
        <v>25.66</v>
      </c>
      <c r="F2622" s="555">
        <v>72.14</v>
      </c>
    </row>
    <row r="2623" spans="1:6" ht="30">
      <c r="A2623" s="338">
        <v>92026</v>
      </c>
      <c r="B2623" s="339" t="s">
        <v>1709</v>
      </c>
      <c r="C2623" s="340" t="s">
        <v>1161</v>
      </c>
      <c r="D2623" s="555">
        <v>37.349999999999994</v>
      </c>
      <c r="E2623" s="555">
        <v>20.62</v>
      </c>
      <c r="F2623" s="555">
        <v>57.97</v>
      </c>
    </row>
    <row r="2624" spans="1:6" ht="30">
      <c r="A2624" s="338">
        <v>92027</v>
      </c>
      <c r="B2624" s="339" t="s">
        <v>1710</v>
      </c>
      <c r="C2624" s="340" t="s">
        <v>1161</v>
      </c>
      <c r="D2624" s="555">
        <v>44.089999999999989</v>
      </c>
      <c r="E2624" s="555">
        <v>22.98</v>
      </c>
      <c r="F2624" s="555">
        <v>67.069999999999993</v>
      </c>
    </row>
    <row r="2625" spans="1:6" ht="30">
      <c r="A2625" s="338">
        <v>92034</v>
      </c>
      <c r="B2625" s="339" t="s">
        <v>1711</v>
      </c>
      <c r="C2625" s="340" t="s">
        <v>1161</v>
      </c>
      <c r="D2625" s="555">
        <v>41.25</v>
      </c>
      <c r="E2625" s="555">
        <v>23.31</v>
      </c>
      <c r="F2625" s="555">
        <v>64.56</v>
      </c>
    </row>
    <row r="2626" spans="1:6" ht="45">
      <c r="A2626" s="338">
        <v>92035</v>
      </c>
      <c r="B2626" s="339" t="s">
        <v>1712</v>
      </c>
      <c r="C2626" s="340" t="s">
        <v>1161</v>
      </c>
      <c r="D2626" s="555">
        <v>48</v>
      </c>
      <c r="E2626" s="555">
        <v>25.66</v>
      </c>
      <c r="F2626" s="555">
        <v>73.66</v>
      </c>
    </row>
    <row r="2627" spans="1:6">
      <c r="A2627" s="335"/>
      <c r="B2627" s="337" t="s">
        <v>12491</v>
      </c>
      <c r="C2627" s="335"/>
      <c r="D2627" s="335"/>
      <c r="E2627" s="335"/>
      <c r="F2627" s="335"/>
    </row>
    <row r="2628" spans="1:6" ht="30">
      <c r="A2628" s="338">
        <v>91954</v>
      </c>
      <c r="B2628" s="339" t="s">
        <v>1713</v>
      </c>
      <c r="C2628" s="340" t="s">
        <v>1161</v>
      </c>
      <c r="D2628" s="555">
        <v>16.079999999999998</v>
      </c>
      <c r="E2628" s="555">
        <v>9.9700000000000006</v>
      </c>
      <c r="F2628" s="555">
        <v>26.05</v>
      </c>
    </row>
    <row r="2629" spans="1:6" ht="30">
      <c r="A2629" s="338">
        <v>91955</v>
      </c>
      <c r="B2629" s="339" t="s">
        <v>1714</v>
      </c>
      <c r="C2629" s="340" t="s">
        <v>1161</v>
      </c>
      <c r="D2629" s="555">
        <v>22.83</v>
      </c>
      <c r="E2629" s="555">
        <v>12.32</v>
      </c>
      <c r="F2629" s="555">
        <v>35.15</v>
      </c>
    </row>
    <row r="2630" spans="1:6" ht="30">
      <c r="A2630" s="338">
        <v>91960</v>
      </c>
      <c r="B2630" s="339" t="s">
        <v>1715</v>
      </c>
      <c r="C2630" s="340" t="s">
        <v>1161</v>
      </c>
      <c r="D2630" s="555">
        <v>31.36</v>
      </c>
      <c r="E2630" s="555">
        <v>17.97</v>
      </c>
      <c r="F2630" s="555">
        <v>49.33</v>
      </c>
    </row>
    <row r="2631" spans="1:6" ht="30">
      <c r="A2631" s="338">
        <v>91961</v>
      </c>
      <c r="B2631" s="339" t="s">
        <v>1716</v>
      </c>
      <c r="C2631" s="340" t="s">
        <v>1161</v>
      </c>
      <c r="D2631" s="555">
        <v>38.11</v>
      </c>
      <c r="E2631" s="555">
        <v>20.32</v>
      </c>
      <c r="F2631" s="555">
        <v>58.43</v>
      </c>
    </row>
    <row r="2632" spans="1:6" ht="30">
      <c r="A2632" s="338">
        <v>91968</v>
      </c>
      <c r="B2632" s="339" t="s">
        <v>1717</v>
      </c>
      <c r="C2632" s="340" t="s">
        <v>1161</v>
      </c>
      <c r="D2632" s="555">
        <v>46.629999999999995</v>
      </c>
      <c r="E2632" s="555">
        <v>25.98</v>
      </c>
      <c r="F2632" s="555">
        <v>72.61</v>
      </c>
    </row>
    <row r="2633" spans="1:6" ht="30">
      <c r="A2633" s="338">
        <v>91969</v>
      </c>
      <c r="B2633" s="339" t="s">
        <v>1718</v>
      </c>
      <c r="C2633" s="340" t="s">
        <v>1161</v>
      </c>
      <c r="D2633" s="555">
        <v>53.379999999999995</v>
      </c>
      <c r="E2633" s="555">
        <v>28.33</v>
      </c>
      <c r="F2633" s="555">
        <v>81.709999999999994</v>
      </c>
    </row>
    <row r="2634" spans="1:6" ht="30">
      <c r="A2634" s="338">
        <v>92028</v>
      </c>
      <c r="B2634" s="339" t="s">
        <v>1719</v>
      </c>
      <c r="C2634" s="340" t="s">
        <v>1161</v>
      </c>
      <c r="D2634" s="555">
        <v>29.840000000000003</v>
      </c>
      <c r="E2634" s="555">
        <v>17.97</v>
      </c>
      <c r="F2634" s="555">
        <v>47.81</v>
      </c>
    </row>
    <row r="2635" spans="1:6" ht="30">
      <c r="A2635" s="338">
        <v>92029</v>
      </c>
      <c r="B2635" s="339" t="s">
        <v>1720</v>
      </c>
      <c r="C2635" s="340" t="s">
        <v>1161</v>
      </c>
      <c r="D2635" s="555">
        <v>36.589999999999996</v>
      </c>
      <c r="E2635" s="555">
        <v>20.32</v>
      </c>
      <c r="F2635" s="555">
        <v>56.91</v>
      </c>
    </row>
    <row r="2636" spans="1:6" ht="30">
      <c r="A2636" s="338">
        <v>92030</v>
      </c>
      <c r="B2636" s="339" t="s">
        <v>1721</v>
      </c>
      <c r="C2636" s="340" t="s">
        <v>1161</v>
      </c>
      <c r="D2636" s="555">
        <v>43.589999999999989</v>
      </c>
      <c r="E2636" s="555">
        <v>25.98</v>
      </c>
      <c r="F2636" s="555">
        <v>69.569999999999993</v>
      </c>
    </row>
    <row r="2637" spans="1:6" ht="30">
      <c r="A2637" s="338">
        <v>92031</v>
      </c>
      <c r="B2637" s="339" t="s">
        <v>1722</v>
      </c>
      <c r="C2637" s="340" t="s">
        <v>1161</v>
      </c>
      <c r="D2637" s="555">
        <v>50.34</v>
      </c>
      <c r="E2637" s="555">
        <v>28.33</v>
      </c>
      <c r="F2637" s="555">
        <v>78.67</v>
      </c>
    </row>
    <row r="2638" spans="1:6" ht="30">
      <c r="A2638" s="338">
        <v>92032</v>
      </c>
      <c r="B2638" s="339" t="s">
        <v>1723</v>
      </c>
      <c r="C2638" s="340" t="s">
        <v>1161</v>
      </c>
      <c r="D2638" s="555">
        <v>45.11</v>
      </c>
      <c r="E2638" s="555">
        <v>25.98</v>
      </c>
      <c r="F2638" s="555">
        <v>71.09</v>
      </c>
    </row>
    <row r="2639" spans="1:6" ht="30">
      <c r="A2639" s="338">
        <v>92033</v>
      </c>
      <c r="B2639" s="339" t="s">
        <v>1724</v>
      </c>
      <c r="C2639" s="340" t="s">
        <v>1161</v>
      </c>
      <c r="D2639" s="555">
        <v>51.86</v>
      </c>
      <c r="E2639" s="555">
        <v>28.33</v>
      </c>
      <c r="F2639" s="555">
        <v>80.19</v>
      </c>
    </row>
    <row r="2640" spans="1:6">
      <c r="A2640" s="335"/>
      <c r="B2640" s="337" t="s">
        <v>12492</v>
      </c>
      <c r="C2640" s="335"/>
      <c r="D2640" s="335"/>
      <c r="E2640" s="335"/>
      <c r="F2640" s="335"/>
    </row>
    <row r="2641" spans="1:6" ht="30">
      <c r="A2641" s="338">
        <v>91978</v>
      </c>
      <c r="B2641" s="339" t="s">
        <v>3899</v>
      </c>
      <c r="C2641" s="340" t="s">
        <v>1161</v>
      </c>
      <c r="D2641" s="555">
        <v>30.659999999999997</v>
      </c>
      <c r="E2641" s="555">
        <v>12.63</v>
      </c>
      <c r="F2641" s="555">
        <v>43.29</v>
      </c>
    </row>
    <row r="2642" spans="1:6" ht="30">
      <c r="A2642" s="338">
        <v>91979</v>
      </c>
      <c r="B2642" s="339" t="s">
        <v>3900</v>
      </c>
      <c r="C2642" s="340" t="s">
        <v>1161</v>
      </c>
      <c r="D2642" s="555">
        <v>37.409999999999997</v>
      </c>
      <c r="E2642" s="555">
        <v>14.98</v>
      </c>
      <c r="F2642" s="555">
        <v>52.39</v>
      </c>
    </row>
    <row r="2643" spans="1:6">
      <c r="A2643" s="335"/>
      <c r="B2643" s="337" t="s">
        <v>12493</v>
      </c>
      <c r="C2643" s="335"/>
      <c r="D2643" s="335"/>
      <c r="E2643" s="335"/>
      <c r="F2643" s="335"/>
    </row>
    <row r="2644" spans="1:6" ht="30">
      <c r="A2644" s="338">
        <v>91980</v>
      </c>
      <c r="B2644" s="339" t="s">
        <v>3901</v>
      </c>
      <c r="C2644" s="340" t="s">
        <v>1161</v>
      </c>
      <c r="D2644" s="555">
        <v>29.04</v>
      </c>
      <c r="E2644" s="555">
        <v>12.63</v>
      </c>
      <c r="F2644" s="555">
        <v>41.67</v>
      </c>
    </row>
    <row r="2645" spans="1:6" ht="30">
      <c r="A2645" s="338">
        <v>91981</v>
      </c>
      <c r="B2645" s="339" t="s">
        <v>3902</v>
      </c>
      <c r="C2645" s="340" t="s">
        <v>1161</v>
      </c>
      <c r="D2645" s="555">
        <v>35.790000000000006</v>
      </c>
      <c r="E2645" s="555">
        <v>14.98</v>
      </c>
      <c r="F2645" s="555">
        <v>50.77</v>
      </c>
    </row>
    <row r="2646" spans="1:6">
      <c r="A2646" s="335"/>
      <c r="B2646" s="337" t="s">
        <v>12494</v>
      </c>
      <c r="C2646" s="335"/>
      <c r="D2646" s="335"/>
      <c r="E2646" s="335"/>
      <c r="F2646" s="335"/>
    </row>
    <row r="2647" spans="1:6">
      <c r="A2647" s="335"/>
      <c r="B2647" s="337" t="s">
        <v>1040</v>
      </c>
      <c r="C2647" s="335"/>
      <c r="D2647" s="335"/>
      <c r="E2647" s="335"/>
      <c r="F2647" s="335"/>
    </row>
    <row r="2648" spans="1:6" ht="30">
      <c r="A2648" s="338">
        <v>91990</v>
      </c>
      <c r="B2648" s="339" t="s">
        <v>1725</v>
      </c>
      <c r="C2648" s="340" t="s">
        <v>1161</v>
      </c>
      <c r="D2648" s="555">
        <v>17.060000000000002</v>
      </c>
      <c r="E2648" s="555">
        <v>16.07</v>
      </c>
      <c r="F2648" s="555">
        <v>33.130000000000003</v>
      </c>
    </row>
    <row r="2649" spans="1:6" ht="30">
      <c r="A2649" s="338">
        <v>91991</v>
      </c>
      <c r="B2649" s="339" t="s">
        <v>1726</v>
      </c>
      <c r="C2649" s="340" t="s">
        <v>1161</v>
      </c>
      <c r="D2649" s="555">
        <v>19.990000000000002</v>
      </c>
      <c r="E2649" s="555">
        <v>16.07</v>
      </c>
      <c r="F2649" s="555">
        <v>36.06</v>
      </c>
    </row>
    <row r="2650" spans="1:6" ht="30">
      <c r="A2650" s="338">
        <v>91992</v>
      </c>
      <c r="B2650" s="339" t="s">
        <v>1487</v>
      </c>
      <c r="C2650" s="340" t="s">
        <v>1161</v>
      </c>
      <c r="D2650" s="555">
        <v>23.799999999999997</v>
      </c>
      <c r="E2650" s="555">
        <v>18.43</v>
      </c>
      <c r="F2650" s="555">
        <v>42.23</v>
      </c>
    </row>
    <row r="2651" spans="1:6" ht="30">
      <c r="A2651" s="338">
        <v>91993</v>
      </c>
      <c r="B2651" s="339" t="s">
        <v>1488</v>
      </c>
      <c r="C2651" s="340" t="s">
        <v>1161</v>
      </c>
      <c r="D2651" s="555">
        <v>26.739999999999995</v>
      </c>
      <c r="E2651" s="555">
        <v>18.420000000000002</v>
      </c>
      <c r="F2651" s="555">
        <v>45.16</v>
      </c>
    </row>
    <row r="2652" spans="1:6" ht="30">
      <c r="A2652" s="338">
        <v>91994</v>
      </c>
      <c r="B2652" s="339" t="s">
        <v>1489</v>
      </c>
      <c r="C2652" s="340" t="s">
        <v>1161</v>
      </c>
      <c r="D2652" s="555">
        <v>14.56</v>
      </c>
      <c r="E2652" s="555">
        <v>9.9700000000000006</v>
      </c>
      <c r="F2652" s="555">
        <v>24.53</v>
      </c>
    </row>
    <row r="2653" spans="1:6" ht="30">
      <c r="A2653" s="338">
        <v>91995</v>
      </c>
      <c r="B2653" s="339" t="s">
        <v>1490</v>
      </c>
      <c r="C2653" s="340" t="s">
        <v>1161</v>
      </c>
      <c r="D2653" s="555">
        <v>17.490000000000002</v>
      </c>
      <c r="E2653" s="555">
        <v>9.9700000000000006</v>
      </c>
      <c r="F2653" s="555">
        <v>27.46</v>
      </c>
    </row>
    <row r="2654" spans="1:6" ht="30">
      <c r="A2654" s="338">
        <v>91996</v>
      </c>
      <c r="B2654" s="339" t="s">
        <v>1491</v>
      </c>
      <c r="C2654" s="340" t="s">
        <v>1161</v>
      </c>
      <c r="D2654" s="555">
        <v>21.300000000000004</v>
      </c>
      <c r="E2654" s="555">
        <v>12.33</v>
      </c>
      <c r="F2654" s="555">
        <v>33.630000000000003</v>
      </c>
    </row>
    <row r="2655" spans="1:6" ht="30">
      <c r="A2655" s="338">
        <v>91997</v>
      </c>
      <c r="B2655" s="339" t="s">
        <v>1492</v>
      </c>
      <c r="C2655" s="340" t="s">
        <v>1161</v>
      </c>
      <c r="D2655" s="555">
        <v>24.240000000000002</v>
      </c>
      <c r="E2655" s="555">
        <v>12.32</v>
      </c>
      <c r="F2655" s="555">
        <v>36.56</v>
      </c>
    </row>
    <row r="2656" spans="1:6" ht="30">
      <c r="A2656" s="338">
        <v>91998</v>
      </c>
      <c r="B2656" s="339" t="s">
        <v>1493</v>
      </c>
      <c r="C2656" s="340" t="s">
        <v>1161</v>
      </c>
      <c r="D2656" s="555">
        <v>13.6</v>
      </c>
      <c r="E2656" s="555">
        <v>7.6</v>
      </c>
      <c r="F2656" s="555">
        <v>21.2</v>
      </c>
    </row>
    <row r="2657" spans="1:6" ht="30">
      <c r="A2657" s="338">
        <v>91999</v>
      </c>
      <c r="B2657" s="339" t="s">
        <v>1406</v>
      </c>
      <c r="C2657" s="340" t="s">
        <v>1161</v>
      </c>
      <c r="D2657" s="555">
        <v>16.53</v>
      </c>
      <c r="E2657" s="555">
        <v>7.6</v>
      </c>
      <c r="F2657" s="555">
        <v>24.13</v>
      </c>
    </row>
    <row r="2658" spans="1:6" ht="30">
      <c r="A2658" s="338">
        <v>92000</v>
      </c>
      <c r="B2658" s="339" t="s">
        <v>1407</v>
      </c>
      <c r="C2658" s="340" t="s">
        <v>1161</v>
      </c>
      <c r="D2658" s="555">
        <v>20.350000000000001</v>
      </c>
      <c r="E2658" s="555">
        <v>9.9499999999999993</v>
      </c>
      <c r="F2658" s="555">
        <v>30.3</v>
      </c>
    </row>
    <row r="2659" spans="1:6" ht="30">
      <c r="A2659" s="338">
        <v>92001</v>
      </c>
      <c r="B2659" s="339" t="s">
        <v>1408</v>
      </c>
      <c r="C2659" s="340" t="s">
        <v>1161</v>
      </c>
      <c r="D2659" s="555">
        <v>23.279999999999998</v>
      </c>
      <c r="E2659" s="555">
        <v>9.9499999999999993</v>
      </c>
      <c r="F2659" s="555">
        <v>33.229999999999997</v>
      </c>
    </row>
    <row r="2660" spans="1:6" ht="30">
      <c r="A2660" s="338">
        <v>92002</v>
      </c>
      <c r="B2660" s="339" t="s">
        <v>1409</v>
      </c>
      <c r="C2660" s="340" t="s">
        <v>1161</v>
      </c>
      <c r="D2660" s="555">
        <v>28.32</v>
      </c>
      <c r="E2660" s="555">
        <v>17.97</v>
      </c>
      <c r="F2660" s="555">
        <v>46.29</v>
      </c>
    </row>
    <row r="2661" spans="1:6" ht="30">
      <c r="A2661" s="338">
        <v>92003</v>
      </c>
      <c r="B2661" s="339" t="s">
        <v>1410</v>
      </c>
      <c r="C2661" s="340" t="s">
        <v>1161</v>
      </c>
      <c r="D2661" s="555">
        <v>34.18</v>
      </c>
      <c r="E2661" s="555">
        <v>17.97</v>
      </c>
      <c r="F2661" s="555">
        <v>52.15</v>
      </c>
    </row>
    <row r="2662" spans="1:6" ht="30">
      <c r="A2662" s="338">
        <v>92004</v>
      </c>
      <c r="B2662" s="339" t="s">
        <v>1411</v>
      </c>
      <c r="C2662" s="340" t="s">
        <v>1161</v>
      </c>
      <c r="D2662" s="555">
        <v>35.07</v>
      </c>
      <c r="E2662" s="555">
        <v>20.32</v>
      </c>
      <c r="F2662" s="555">
        <v>55.39</v>
      </c>
    </row>
    <row r="2663" spans="1:6" ht="30">
      <c r="A2663" s="338">
        <v>92005</v>
      </c>
      <c r="B2663" s="339" t="s">
        <v>1412</v>
      </c>
      <c r="C2663" s="340" t="s">
        <v>1161</v>
      </c>
      <c r="D2663" s="555">
        <v>40.93</v>
      </c>
      <c r="E2663" s="555">
        <v>20.32</v>
      </c>
      <c r="F2663" s="555">
        <v>61.25</v>
      </c>
    </row>
    <row r="2664" spans="1:6" ht="30">
      <c r="A2664" s="338">
        <v>92006</v>
      </c>
      <c r="B2664" s="339" t="s">
        <v>1413</v>
      </c>
      <c r="C2664" s="340" t="s">
        <v>1161</v>
      </c>
      <c r="D2664" s="555">
        <v>26.379999999999995</v>
      </c>
      <c r="E2664" s="555">
        <v>13.24</v>
      </c>
      <c r="F2664" s="555">
        <v>39.619999999999997</v>
      </c>
    </row>
    <row r="2665" spans="1:6" ht="30">
      <c r="A2665" s="338">
        <v>92007</v>
      </c>
      <c r="B2665" s="339" t="s">
        <v>1414</v>
      </c>
      <c r="C2665" s="340" t="s">
        <v>1161</v>
      </c>
      <c r="D2665" s="555">
        <v>32.239999999999995</v>
      </c>
      <c r="E2665" s="555">
        <v>13.24</v>
      </c>
      <c r="F2665" s="555">
        <v>45.48</v>
      </c>
    </row>
    <row r="2666" spans="1:6" ht="30">
      <c r="A2666" s="338">
        <v>92008</v>
      </c>
      <c r="B2666" s="339" t="s">
        <v>1415</v>
      </c>
      <c r="C2666" s="340" t="s">
        <v>1161</v>
      </c>
      <c r="D2666" s="555">
        <v>33.129999999999995</v>
      </c>
      <c r="E2666" s="555">
        <v>15.59</v>
      </c>
      <c r="F2666" s="555">
        <v>48.72</v>
      </c>
    </row>
    <row r="2667" spans="1:6" ht="30">
      <c r="A2667" s="338">
        <v>92009</v>
      </c>
      <c r="B2667" s="339" t="s">
        <v>1416</v>
      </c>
      <c r="C2667" s="340" t="s">
        <v>1161</v>
      </c>
      <c r="D2667" s="555">
        <v>38.989999999999995</v>
      </c>
      <c r="E2667" s="555">
        <v>15.59</v>
      </c>
      <c r="F2667" s="555">
        <v>54.58</v>
      </c>
    </row>
    <row r="2668" spans="1:6" ht="30">
      <c r="A2668" s="338">
        <v>92010</v>
      </c>
      <c r="B2668" s="339" t="s">
        <v>1417</v>
      </c>
      <c r="C2668" s="340" t="s">
        <v>1161</v>
      </c>
      <c r="D2668" s="555">
        <v>42.069999999999993</v>
      </c>
      <c r="E2668" s="555">
        <v>25.98</v>
      </c>
      <c r="F2668" s="555">
        <v>68.05</v>
      </c>
    </row>
    <row r="2669" spans="1:6" ht="30">
      <c r="A2669" s="338">
        <v>92011</v>
      </c>
      <c r="B2669" s="339" t="s">
        <v>1418</v>
      </c>
      <c r="C2669" s="340" t="s">
        <v>1161</v>
      </c>
      <c r="D2669" s="555">
        <v>50.86</v>
      </c>
      <c r="E2669" s="555">
        <v>25.98</v>
      </c>
      <c r="F2669" s="555">
        <v>76.84</v>
      </c>
    </row>
    <row r="2670" spans="1:6" ht="30">
      <c r="A2670" s="338">
        <v>92012</v>
      </c>
      <c r="B2670" s="339" t="s">
        <v>1419</v>
      </c>
      <c r="C2670" s="340" t="s">
        <v>1161</v>
      </c>
      <c r="D2670" s="555">
        <v>48.820000000000007</v>
      </c>
      <c r="E2670" s="555">
        <v>28.33</v>
      </c>
      <c r="F2670" s="555">
        <v>77.150000000000006</v>
      </c>
    </row>
    <row r="2671" spans="1:6" ht="30">
      <c r="A2671" s="338">
        <v>92013</v>
      </c>
      <c r="B2671" s="339" t="s">
        <v>1420</v>
      </c>
      <c r="C2671" s="340" t="s">
        <v>1161</v>
      </c>
      <c r="D2671" s="555">
        <v>57.61</v>
      </c>
      <c r="E2671" s="555">
        <v>28.33</v>
      </c>
      <c r="F2671" s="555">
        <v>85.94</v>
      </c>
    </row>
    <row r="2672" spans="1:6" ht="30">
      <c r="A2672" s="338">
        <v>92014</v>
      </c>
      <c r="B2672" s="339" t="s">
        <v>1421</v>
      </c>
      <c r="C2672" s="340" t="s">
        <v>1161</v>
      </c>
      <c r="D2672" s="555">
        <v>39.17</v>
      </c>
      <c r="E2672" s="555">
        <v>18.87</v>
      </c>
      <c r="F2672" s="555">
        <v>58.04</v>
      </c>
    </row>
    <row r="2673" spans="1:6" ht="30">
      <c r="A2673" s="338">
        <v>92015</v>
      </c>
      <c r="B2673" s="339" t="s">
        <v>1422</v>
      </c>
      <c r="C2673" s="340" t="s">
        <v>1161</v>
      </c>
      <c r="D2673" s="555">
        <v>47.959999999999994</v>
      </c>
      <c r="E2673" s="555">
        <v>18.87</v>
      </c>
      <c r="F2673" s="555">
        <v>66.83</v>
      </c>
    </row>
    <row r="2674" spans="1:6" ht="30">
      <c r="A2674" s="338">
        <v>92016</v>
      </c>
      <c r="B2674" s="339" t="s">
        <v>1423</v>
      </c>
      <c r="C2674" s="340" t="s">
        <v>1161</v>
      </c>
      <c r="D2674" s="555">
        <v>45.92</v>
      </c>
      <c r="E2674" s="555">
        <v>21.22</v>
      </c>
      <c r="F2674" s="555">
        <v>67.14</v>
      </c>
    </row>
    <row r="2675" spans="1:6" ht="30">
      <c r="A2675" s="338">
        <v>92017</v>
      </c>
      <c r="B2675" s="339" t="s">
        <v>1424</v>
      </c>
      <c r="C2675" s="340" t="s">
        <v>1161</v>
      </c>
      <c r="D2675" s="555">
        <v>54.710000000000008</v>
      </c>
      <c r="E2675" s="555">
        <v>21.22</v>
      </c>
      <c r="F2675" s="555">
        <v>75.930000000000007</v>
      </c>
    </row>
    <row r="2676" spans="1:6" ht="30">
      <c r="A2676" s="338">
        <v>92018</v>
      </c>
      <c r="B2676" s="339" t="s">
        <v>1425</v>
      </c>
      <c r="C2676" s="340" t="s">
        <v>1161</v>
      </c>
      <c r="D2676" s="555">
        <v>52.09</v>
      </c>
      <c r="E2676" s="555">
        <v>24.83</v>
      </c>
      <c r="F2676" s="555">
        <v>76.92</v>
      </c>
    </row>
    <row r="2677" spans="1:6" ht="30">
      <c r="A2677" s="338">
        <v>92019</v>
      </c>
      <c r="B2677" s="339" t="s">
        <v>1426</v>
      </c>
      <c r="C2677" s="340" t="s">
        <v>1161</v>
      </c>
      <c r="D2677" s="555">
        <v>64.28</v>
      </c>
      <c r="E2677" s="555">
        <v>27.61</v>
      </c>
      <c r="F2677" s="555">
        <v>91.89</v>
      </c>
    </row>
    <row r="2678" spans="1:6" ht="30">
      <c r="A2678" s="338">
        <v>92020</v>
      </c>
      <c r="B2678" s="339" t="s">
        <v>1427</v>
      </c>
      <c r="C2678" s="340" t="s">
        <v>1161</v>
      </c>
      <c r="D2678" s="555">
        <v>77.72999999999999</v>
      </c>
      <c r="E2678" s="555">
        <v>36.270000000000003</v>
      </c>
      <c r="F2678" s="555">
        <v>114</v>
      </c>
    </row>
    <row r="2679" spans="1:6" ht="30">
      <c r="A2679" s="338">
        <v>92021</v>
      </c>
      <c r="B2679" s="339" t="s">
        <v>1428</v>
      </c>
      <c r="C2679" s="340" t="s">
        <v>1161</v>
      </c>
      <c r="D2679" s="555">
        <v>89.92</v>
      </c>
      <c r="E2679" s="555">
        <v>39.049999999999997</v>
      </c>
      <c r="F2679" s="555">
        <v>128.97</v>
      </c>
    </row>
    <row r="2680" spans="1:6">
      <c r="A2680" s="335"/>
      <c r="B2680" s="337" t="s">
        <v>1429</v>
      </c>
      <c r="C2680" s="335"/>
      <c r="D2680" s="335"/>
      <c r="E2680" s="335"/>
      <c r="F2680" s="335"/>
    </row>
    <row r="2681" spans="1:6" ht="30">
      <c r="A2681" s="338">
        <v>93141</v>
      </c>
      <c r="B2681" s="339" t="s">
        <v>1430</v>
      </c>
      <c r="C2681" s="340" t="s">
        <v>1161</v>
      </c>
      <c r="D2681" s="555">
        <v>102.33000000000001</v>
      </c>
      <c r="E2681" s="555">
        <v>80.13</v>
      </c>
      <c r="F2681" s="555">
        <v>182.46</v>
      </c>
    </row>
    <row r="2682" spans="1:6" ht="30">
      <c r="A2682" s="338">
        <v>93142</v>
      </c>
      <c r="B2682" s="339" t="s">
        <v>1431</v>
      </c>
      <c r="C2682" s="340" t="s">
        <v>1161</v>
      </c>
      <c r="D2682" s="555">
        <v>116.12</v>
      </c>
      <c r="E2682" s="555">
        <v>88.1</v>
      </c>
      <c r="F2682" s="555">
        <v>204.22</v>
      </c>
    </row>
    <row r="2683" spans="1:6" ht="30">
      <c r="A2683" s="338">
        <v>93143</v>
      </c>
      <c r="B2683" s="339" t="s">
        <v>1432</v>
      </c>
      <c r="C2683" s="340" t="s">
        <v>1161</v>
      </c>
      <c r="D2683" s="555">
        <v>105.27999999999999</v>
      </c>
      <c r="E2683" s="555">
        <v>80.11</v>
      </c>
      <c r="F2683" s="555">
        <v>185.39</v>
      </c>
    </row>
    <row r="2684" spans="1:6" ht="30">
      <c r="A2684" s="338">
        <v>93144</v>
      </c>
      <c r="B2684" s="339" t="s">
        <v>1433</v>
      </c>
      <c r="C2684" s="340" t="s">
        <v>1161</v>
      </c>
      <c r="D2684" s="555">
        <v>153.36000000000001</v>
      </c>
      <c r="E2684" s="555">
        <v>86.6</v>
      </c>
      <c r="F2684" s="555">
        <v>239.96</v>
      </c>
    </row>
    <row r="2685" spans="1:6" ht="45">
      <c r="A2685" s="338">
        <v>93145</v>
      </c>
      <c r="B2685" s="339" t="s">
        <v>1434</v>
      </c>
      <c r="C2685" s="340" t="s">
        <v>1161</v>
      </c>
      <c r="D2685" s="555">
        <v>130.5</v>
      </c>
      <c r="E2685" s="555">
        <v>92.09</v>
      </c>
      <c r="F2685" s="555">
        <v>222.59</v>
      </c>
    </row>
    <row r="2686" spans="1:6" ht="45">
      <c r="A2686" s="338">
        <v>93146</v>
      </c>
      <c r="B2686" s="339" t="s">
        <v>1435</v>
      </c>
      <c r="C2686" s="340" t="s">
        <v>1161</v>
      </c>
      <c r="D2686" s="555">
        <v>142.79999999999998</v>
      </c>
      <c r="E2686" s="555">
        <v>98.09</v>
      </c>
      <c r="F2686" s="555">
        <v>240.89</v>
      </c>
    </row>
    <row r="2687" spans="1:6" ht="45">
      <c r="A2687" s="338">
        <v>93147</v>
      </c>
      <c r="B2687" s="339" t="s">
        <v>1436</v>
      </c>
      <c r="C2687" s="340" t="s">
        <v>1161</v>
      </c>
      <c r="D2687" s="555">
        <v>166.81000000000003</v>
      </c>
      <c r="E2687" s="555">
        <v>108.41</v>
      </c>
      <c r="F2687" s="555">
        <v>275.22000000000003</v>
      </c>
    </row>
    <row r="2688" spans="1:6">
      <c r="A2688" s="335"/>
      <c r="B2688" s="337" t="s">
        <v>1437</v>
      </c>
      <c r="C2688" s="335"/>
      <c r="D2688" s="335"/>
      <c r="E2688" s="335"/>
      <c r="F2688" s="335"/>
    </row>
    <row r="2689" spans="1:6" ht="45">
      <c r="A2689" s="338">
        <v>93128</v>
      </c>
      <c r="B2689" s="339" t="s">
        <v>1438</v>
      </c>
      <c r="C2689" s="340" t="s">
        <v>1161</v>
      </c>
      <c r="D2689" s="555">
        <v>78.09</v>
      </c>
      <c r="E2689" s="555">
        <v>71.84</v>
      </c>
      <c r="F2689" s="555">
        <v>149.93</v>
      </c>
    </row>
    <row r="2690" spans="1:6" ht="45">
      <c r="A2690" s="338">
        <v>93137</v>
      </c>
      <c r="B2690" s="339" t="s">
        <v>1439</v>
      </c>
      <c r="C2690" s="340" t="s">
        <v>1161</v>
      </c>
      <c r="D2690" s="555">
        <v>97.910000000000011</v>
      </c>
      <c r="E2690" s="555">
        <v>80.489999999999995</v>
      </c>
      <c r="F2690" s="555">
        <v>178.4</v>
      </c>
    </row>
    <row r="2691" spans="1:6" ht="45">
      <c r="A2691" s="338">
        <v>93138</v>
      </c>
      <c r="B2691" s="339" t="s">
        <v>1440</v>
      </c>
      <c r="C2691" s="340" t="s">
        <v>1161</v>
      </c>
      <c r="D2691" s="555">
        <v>90.38</v>
      </c>
      <c r="E2691" s="555">
        <v>77.849999999999994</v>
      </c>
      <c r="F2691" s="555">
        <v>168.23</v>
      </c>
    </row>
    <row r="2692" spans="1:6" ht="45">
      <c r="A2692" s="338">
        <v>93139</v>
      </c>
      <c r="B2692" s="339" t="s">
        <v>1441</v>
      </c>
      <c r="C2692" s="340" t="s">
        <v>1161</v>
      </c>
      <c r="D2692" s="555">
        <v>122.49</v>
      </c>
      <c r="E2692" s="555">
        <v>92.46</v>
      </c>
      <c r="F2692" s="555">
        <v>214.95</v>
      </c>
    </row>
    <row r="2693" spans="1:6" ht="45">
      <c r="A2693" s="338">
        <v>93140</v>
      </c>
      <c r="B2693" s="339" t="s">
        <v>1442</v>
      </c>
      <c r="C2693" s="340" t="s">
        <v>1161</v>
      </c>
      <c r="D2693" s="555">
        <v>114.36999999999999</v>
      </c>
      <c r="E2693" s="555">
        <v>88.14</v>
      </c>
      <c r="F2693" s="555">
        <v>202.51</v>
      </c>
    </row>
    <row r="2694" spans="1:6">
      <c r="A2694" s="335"/>
      <c r="B2694" s="337" t="s">
        <v>12495</v>
      </c>
      <c r="C2694" s="335"/>
      <c r="D2694" s="335"/>
      <c r="E2694" s="335"/>
      <c r="F2694" s="335"/>
    </row>
    <row r="2695" spans="1:6" ht="30">
      <c r="A2695" s="338">
        <v>91984</v>
      </c>
      <c r="B2695" s="339" t="s">
        <v>3905</v>
      </c>
      <c r="C2695" s="340" t="s">
        <v>1161</v>
      </c>
      <c r="D2695" s="555">
        <v>10.690000000000001</v>
      </c>
      <c r="E2695" s="555">
        <v>7.29</v>
      </c>
      <c r="F2695" s="555">
        <v>17.98</v>
      </c>
    </row>
    <row r="2696" spans="1:6" ht="30">
      <c r="A2696" s="338">
        <v>91985</v>
      </c>
      <c r="B2696" s="339" t="s">
        <v>3906</v>
      </c>
      <c r="C2696" s="340" t="s">
        <v>1161</v>
      </c>
      <c r="D2696" s="555">
        <v>17.439999999999998</v>
      </c>
      <c r="E2696" s="555">
        <v>9.64</v>
      </c>
      <c r="F2696" s="555">
        <v>27.08</v>
      </c>
    </row>
    <row r="2697" spans="1:6" ht="30">
      <c r="A2697" s="338">
        <v>97595</v>
      </c>
      <c r="B2697" s="339" t="s">
        <v>11025</v>
      </c>
      <c r="C2697" s="340" t="s">
        <v>1161</v>
      </c>
      <c r="D2697" s="555">
        <v>112.8</v>
      </c>
      <c r="E2697" s="555">
        <v>13.86</v>
      </c>
      <c r="F2697" s="555">
        <v>126.66</v>
      </c>
    </row>
    <row r="2698" spans="1:6" ht="30">
      <c r="A2698" s="338">
        <v>97596</v>
      </c>
      <c r="B2698" s="339" t="s">
        <v>11024</v>
      </c>
      <c r="C2698" s="340" t="s">
        <v>1161</v>
      </c>
      <c r="D2698" s="555">
        <v>71.790000000000006</v>
      </c>
      <c r="E2698" s="555">
        <v>13.86</v>
      </c>
      <c r="F2698" s="555">
        <v>85.65</v>
      </c>
    </row>
    <row r="2699" spans="1:6" ht="30">
      <c r="A2699" s="338">
        <v>97597</v>
      </c>
      <c r="B2699" s="339" t="s">
        <v>11023</v>
      </c>
      <c r="C2699" s="340" t="s">
        <v>1161</v>
      </c>
      <c r="D2699" s="555">
        <v>78.349999999999994</v>
      </c>
      <c r="E2699" s="555">
        <v>9.2200000000000006</v>
      </c>
      <c r="F2699" s="555">
        <v>87.57</v>
      </c>
    </row>
    <row r="2700" spans="1:6" ht="30">
      <c r="A2700" s="338">
        <v>97598</v>
      </c>
      <c r="B2700" s="339" t="s">
        <v>11022</v>
      </c>
      <c r="C2700" s="340" t="s">
        <v>1161</v>
      </c>
      <c r="D2700" s="555">
        <v>73.11</v>
      </c>
      <c r="E2700" s="555">
        <v>9.2200000000000006</v>
      </c>
      <c r="F2700" s="555">
        <v>82.33</v>
      </c>
    </row>
    <row r="2701" spans="1:6" ht="30">
      <c r="A2701" s="338">
        <v>91988</v>
      </c>
      <c r="B2701" s="339" t="s">
        <v>3909</v>
      </c>
      <c r="C2701" s="340" t="s">
        <v>1161</v>
      </c>
      <c r="D2701" s="555">
        <v>16.119999999999997</v>
      </c>
      <c r="E2701" s="555">
        <v>7.28</v>
      </c>
      <c r="F2701" s="555">
        <v>23.4</v>
      </c>
    </row>
    <row r="2702" spans="1:6" ht="30">
      <c r="A2702" s="338">
        <v>91989</v>
      </c>
      <c r="B2702" s="339" t="s">
        <v>3910</v>
      </c>
      <c r="C2702" s="340" t="s">
        <v>1161</v>
      </c>
      <c r="D2702" s="555">
        <v>22.869999999999997</v>
      </c>
      <c r="E2702" s="555">
        <v>9.6300000000000008</v>
      </c>
      <c r="F2702" s="555">
        <v>32.5</v>
      </c>
    </row>
    <row r="2703" spans="1:6" ht="30">
      <c r="A2703" s="338">
        <v>91986</v>
      </c>
      <c r="B2703" s="339" t="s">
        <v>3907</v>
      </c>
      <c r="C2703" s="340" t="s">
        <v>1161</v>
      </c>
      <c r="D2703" s="555">
        <v>29.36</v>
      </c>
      <c r="E2703" s="555">
        <v>11.35</v>
      </c>
      <c r="F2703" s="555">
        <v>40.71</v>
      </c>
    </row>
    <row r="2704" spans="1:6" ht="30">
      <c r="A2704" s="338">
        <v>91987</v>
      </c>
      <c r="B2704" s="339" t="s">
        <v>3908</v>
      </c>
      <c r="C2704" s="340" t="s">
        <v>1161</v>
      </c>
      <c r="D2704" s="555">
        <v>36.11</v>
      </c>
      <c r="E2704" s="555">
        <v>13.7</v>
      </c>
      <c r="F2704" s="555">
        <v>49.81</v>
      </c>
    </row>
    <row r="2705" spans="1:6">
      <c r="A2705" s="335"/>
      <c r="B2705" s="337" t="s">
        <v>4563</v>
      </c>
      <c r="C2705" s="335"/>
      <c r="D2705" s="335"/>
      <c r="E2705" s="335"/>
      <c r="F2705" s="335"/>
    </row>
    <row r="2706" spans="1:6" ht="30">
      <c r="A2706" s="338">
        <v>91982</v>
      </c>
      <c r="B2706" s="339" t="s">
        <v>3903</v>
      </c>
      <c r="C2706" s="340" t="s">
        <v>1161</v>
      </c>
      <c r="D2706" s="555">
        <v>105.46000000000001</v>
      </c>
      <c r="E2706" s="555">
        <v>7.27</v>
      </c>
      <c r="F2706" s="555">
        <v>112.73</v>
      </c>
    </row>
    <row r="2707" spans="1:6" ht="30">
      <c r="A2707" s="338">
        <v>91983</v>
      </c>
      <c r="B2707" s="339" t="s">
        <v>3904</v>
      </c>
      <c r="C2707" s="340" t="s">
        <v>1161</v>
      </c>
      <c r="D2707" s="555">
        <v>112.22</v>
      </c>
      <c r="E2707" s="555">
        <v>9.61</v>
      </c>
      <c r="F2707" s="555">
        <v>121.83</v>
      </c>
    </row>
    <row r="2708" spans="1:6">
      <c r="A2708" s="335"/>
      <c r="B2708" s="337" t="s">
        <v>646</v>
      </c>
      <c r="C2708" s="335"/>
      <c r="D2708" s="335"/>
      <c r="E2708" s="335"/>
      <c r="F2708" s="335"/>
    </row>
    <row r="2709" spans="1:6">
      <c r="A2709" s="335"/>
      <c r="B2709" s="336" t="s">
        <v>12496</v>
      </c>
      <c r="C2709" s="335"/>
      <c r="D2709" s="335"/>
      <c r="E2709" s="335"/>
      <c r="F2709" s="335"/>
    </row>
    <row r="2710" spans="1:6">
      <c r="A2710" s="335"/>
      <c r="B2710" s="337" t="s">
        <v>12497</v>
      </c>
      <c r="C2710" s="335"/>
      <c r="D2710" s="335"/>
      <c r="E2710" s="335"/>
      <c r="F2710" s="335"/>
    </row>
    <row r="2711" spans="1:6">
      <c r="A2711" s="335"/>
      <c r="B2711" s="337" t="s">
        <v>19</v>
      </c>
      <c r="C2711" s="335"/>
      <c r="D2711" s="335"/>
      <c r="E2711" s="335"/>
      <c r="F2711" s="335"/>
    </row>
    <row r="2712" spans="1:6" ht="30">
      <c r="A2712" s="338">
        <v>97583</v>
      </c>
      <c r="B2712" s="339" t="s">
        <v>11036</v>
      </c>
      <c r="C2712" s="340" t="s">
        <v>1161</v>
      </c>
      <c r="D2712" s="555">
        <v>99.13</v>
      </c>
      <c r="E2712" s="555">
        <v>8.94</v>
      </c>
      <c r="F2712" s="555">
        <v>108.07</v>
      </c>
    </row>
    <row r="2713" spans="1:6" ht="30">
      <c r="A2713" s="338">
        <v>97584</v>
      </c>
      <c r="B2713" s="339" t="s">
        <v>11035</v>
      </c>
      <c r="C2713" s="340" t="s">
        <v>1161</v>
      </c>
      <c r="D2713" s="555">
        <v>144.62</v>
      </c>
      <c r="E2713" s="555">
        <v>8.94</v>
      </c>
      <c r="F2713" s="555">
        <v>153.56</v>
      </c>
    </row>
    <row r="2714" spans="1:6" ht="30">
      <c r="A2714" s="338">
        <v>97585</v>
      </c>
      <c r="B2714" s="339" t="s">
        <v>11034</v>
      </c>
      <c r="C2714" s="340" t="s">
        <v>1161</v>
      </c>
      <c r="D2714" s="555">
        <v>136.52000000000001</v>
      </c>
      <c r="E2714" s="555">
        <v>10.16</v>
      </c>
      <c r="F2714" s="555">
        <v>146.68</v>
      </c>
    </row>
    <row r="2715" spans="1:6" ht="30">
      <c r="A2715" s="338">
        <v>97586</v>
      </c>
      <c r="B2715" s="339" t="s">
        <v>11033</v>
      </c>
      <c r="C2715" s="340" t="s">
        <v>1161</v>
      </c>
      <c r="D2715" s="555">
        <v>191.45000000000002</v>
      </c>
      <c r="E2715" s="555">
        <v>10.16</v>
      </c>
      <c r="F2715" s="555">
        <v>201.61</v>
      </c>
    </row>
    <row r="2716" spans="1:6" ht="30">
      <c r="A2716" s="338">
        <v>97589</v>
      </c>
      <c r="B2716" s="339" t="s">
        <v>11031</v>
      </c>
      <c r="C2716" s="340" t="s">
        <v>1161</v>
      </c>
      <c r="D2716" s="555">
        <v>32.14</v>
      </c>
      <c r="E2716" s="555">
        <v>13.15</v>
      </c>
      <c r="F2716" s="555">
        <v>45.29</v>
      </c>
    </row>
    <row r="2717" spans="1:6" ht="30">
      <c r="A2717" s="338">
        <v>97590</v>
      </c>
      <c r="B2717" s="339" t="s">
        <v>11030</v>
      </c>
      <c r="C2717" s="340" t="s">
        <v>1161</v>
      </c>
      <c r="D2717" s="555">
        <v>108.05</v>
      </c>
      <c r="E2717" s="555">
        <v>13.14</v>
      </c>
      <c r="F2717" s="555">
        <v>121.19</v>
      </c>
    </row>
    <row r="2718" spans="1:6" ht="30">
      <c r="A2718" s="338">
        <v>97591</v>
      </c>
      <c r="B2718" s="339" t="s">
        <v>11029</v>
      </c>
      <c r="C2718" s="340" t="s">
        <v>1161</v>
      </c>
      <c r="D2718" s="555">
        <v>141.02000000000001</v>
      </c>
      <c r="E2718" s="555">
        <v>17</v>
      </c>
      <c r="F2718" s="555">
        <v>158.02000000000001</v>
      </c>
    </row>
    <row r="2719" spans="1:6" ht="30">
      <c r="A2719" s="338">
        <v>97592</v>
      </c>
      <c r="B2719" s="339" t="s">
        <v>11028</v>
      </c>
      <c r="C2719" s="340" t="s">
        <v>1161</v>
      </c>
      <c r="D2719" s="555">
        <v>24.38</v>
      </c>
      <c r="E2719" s="555">
        <v>13.16</v>
      </c>
      <c r="F2719" s="555">
        <v>37.54</v>
      </c>
    </row>
    <row r="2720" spans="1:6" ht="30">
      <c r="A2720" s="338">
        <v>97593</v>
      </c>
      <c r="B2720" s="339" t="s">
        <v>11027</v>
      </c>
      <c r="C2720" s="340" t="s">
        <v>1161</v>
      </c>
      <c r="D2720" s="555">
        <v>169.79</v>
      </c>
      <c r="E2720" s="555">
        <v>11.02</v>
      </c>
      <c r="F2720" s="555">
        <v>180.81</v>
      </c>
    </row>
    <row r="2721" spans="1:6" ht="30">
      <c r="A2721" s="338">
        <v>97594</v>
      </c>
      <c r="B2721" s="339" t="s">
        <v>11026</v>
      </c>
      <c r="C2721" s="340" t="s">
        <v>1161</v>
      </c>
      <c r="D2721" s="555">
        <v>146.23999999999998</v>
      </c>
      <c r="E2721" s="555">
        <v>14.33</v>
      </c>
      <c r="F2721" s="555">
        <v>160.57</v>
      </c>
    </row>
    <row r="2722" spans="1:6" ht="30">
      <c r="A2722" s="338">
        <v>100905</v>
      </c>
      <c r="B2722" s="339" t="s">
        <v>11007</v>
      </c>
      <c r="C2722" s="340" t="s">
        <v>1161</v>
      </c>
      <c r="D2722" s="555">
        <v>273.02999999999997</v>
      </c>
      <c r="E2722" s="555">
        <v>20.350000000000001</v>
      </c>
      <c r="F2722" s="555">
        <v>293.38</v>
      </c>
    </row>
    <row r="2723" spans="1:6" ht="30">
      <c r="A2723" s="338">
        <v>100906</v>
      </c>
      <c r="B2723" s="339" t="s">
        <v>11006</v>
      </c>
      <c r="C2723" s="340" t="s">
        <v>1161</v>
      </c>
      <c r="D2723" s="555">
        <v>382.89</v>
      </c>
      <c r="E2723" s="555">
        <v>20.350000000000001</v>
      </c>
      <c r="F2723" s="555">
        <v>403.24</v>
      </c>
    </row>
    <row r="2724" spans="1:6" ht="30">
      <c r="A2724" s="338">
        <v>100904</v>
      </c>
      <c r="B2724" s="339" t="s">
        <v>11008</v>
      </c>
      <c r="C2724" s="340" t="s">
        <v>1161</v>
      </c>
      <c r="D2724" s="555">
        <v>99.13</v>
      </c>
      <c r="E2724" s="555">
        <v>8.94</v>
      </c>
      <c r="F2724" s="555">
        <v>108.07</v>
      </c>
    </row>
    <row r="2725" spans="1:6">
      <c r="A2725" s="335"/>
      <c r="B2725" s="337" t="s">
        <v>174</v>
      </c>
      <c r="C2725" s="335"/>
      <c r="D2725" s="335"/>
      <c r="E2725" s="335"/>
      <c r="F2725" s="335"/>
    </row>
    <row r="2726" spans="1:6" ht="30">
      <c r="A2726" s="338">
        <v>97587</v>
      </c>
      <c r="B2726" s="339" t="s">
        <v>11032</v>
      </c>
      <c r="C2726" s="340" t="s">
        <v>1161</v>
      </c>
      <c r="D2726" s="555">
        <v>365.75</v>
      </c>
      <c r="E2726" s="555">
        <v>8.7100000000000009</v>
      </c>
      <c r="F2726" s="555">
        <v>374.46</v>
      </c>
    </row>
    <row r="2727" spans="1:6">
      <c r="A2727" s="335"/>
      <c r="B2727" s="337" t="s">
        <v>175</v>
      </c>
      <c r="C2727" s="335"/>
      <c r="D2727" s="335"/>
      <c r="E2727" s="335"/>
      <c r="F2727" s="335"/>
    </row>
    <row r="2728" spans="1:6" ht="30">
      <c r="A2728" s="338">
        <v>97599</v>
      </c>
      <c r="B2728" s="339" t="s">
        <v>11021</v>
      </c>
      <c r="C2728" s="340" t="s">
        <v>1161</v>
      </c>
      <c r="D2728" s="555">
        <v>22.849999999999998</v>
      </c>
      <c r="E2728" s="555">
        <v>4.3899999999999997</v>
      </c>
      <c r="F2728" s="555">
        <v>27.24</v>
      </c>
    </row>
    <row r="2729" spans="1:6">
      <c r="A2729" s="335"/>
      <c r="B2729" s="337" t="s">
        <v>12498</v>
      </c>
      <c r="C2729" s="335"/>
      <c r="D2729" s="335"/>
      <c r="E2729" s="335"/>
      <c r="F2729" s="335"/>
    </row>
    <row r="2730" spans="1:6" ht="30">
      <c r="A2730" s="338">
        <v>102085</v>
      </c>
      <c r="B2730" s="339" t="s">
        <v>10890</v>
      </c>
      <c r="C2730" s="340" t="s">
        <v>1161</v>
      </c>
      <c r="D2730" s="555">
        <v>226.8</v>
      </c>
      <c r="E2730" s="555">
        <v>21.64</v>
      </c>
      <c r="F2730" s="555">
        <v>248.44</v>
      </c>
    </row>
    <row r="2731" spans="1:6">
      <c r="A2731" s="335"/>
      <c r="B2731" s="337" t="s">
        <v>176</v>
      </c>
      <c r="C2731" s="335"/>
      <c r="D2731" s="335"/>
      <c r="E2731" s="335"/>
      <c r="F2731" s="335"/>
    </row>
    <row r="2732" spans="1:6">
      <c r="A2732" s="335"/>
      <c r="B2732" s="337" t="s">
        <v>12499</v>
      </c>
      <c r="C2732" s="335"/>
      <c r="D2732" s="335"/>
      <c r="E2732" s="335"/>
      <c r="F2732" s="335"/>
    </row>
    <row r="2733" spans="1:6">
      <c r="A2733" s="335"/>
      <c r="B2733" s="337" t="s">
        <v>12500</v>
      </c>
      <c r="C2733" s="335"/>
      <c r="D2733" s="335"/>
      <c r="E2733" s="335"/>
      <c r="F2733" s="335"/>
    </row>
    <row r="2734" spans="1:6">
      <c r="A2734" s="335"/>
      <c r="B2734" s="337" t="s">
        <v>177</v>
      </c>
      <c r="C2734" s="335"/>
      <c r="D2734" s="335"/>
      <c r="E2734" s="335"/>
      <c r="F2734" s="335"/>
    </row>
    <row r="2735" spans="1:6" ht="30">
      <c r="A2735" s="338">
        <v>97605</v>
      </c>
      <c r="B2735" s="339" t="s">
        <v>10841</v>
      </c>
      <c r="C2735" s="340" t="s">
        <v>1161</v>
      </c>
      <c r="D2735" s="555">
        <v>101.32000000000001</v>
      </c>
      <c r="E2735" s="555">
        <v>11.61</v>
      </c>
      <c r="F2735" s="555">
        <v>112.93</v>
      </c>
    </row>
    <row r="2736" spans="1:6" ht="30">
      <c r="A2736" s="338">
        <v>97606</v>
      </c>
      <c r="B2736" s="339" t="s">
        <v>10840</v>
      </c>
      <c r="C2736" s="340" t="s">
        <v>1161</v>
      </c>
      <c r="D2736" s="555">
        <v>112.1</v>
      </c>
      <c r="E2736" s="555">
        <v>11.61</v>
      </c>
      <c r="F2736" s="555">
        <v>123.71</v>
      </c>
    </row>
    <row r="2737" spans="1:6" ht="30">
      <c r="A2737" s="338">
        <v>97607</v>
      </c>
      <c r="B2737" s="339" t="s">
        <v>10839</v>
      </c>
      <c r="C2737" s="340" t="s">
        <v>1161</v>
      </c>
      <c r="D2737" s="555">
        <v>123.36000000000001</v>
      </c>
      <c r="E2737" s="555">
        <v>13.54</v>
      </c>
      <c r="F2737" s="555">
        <v>136.9</v>
      </c>
    </row>
    <row r="2738" spans="1:6" ht="30">
      <c r="A2738" s="338">
        <v>97608</v>
      </c>
      <c r="B2738" s="339" t="s">
        <v>10838</v>
      </c>
      <c r="C2738" s="340" t="s">
        <v>1161</v>
      </c>
      <c r="D2738" s="555">
        <v>134.14000000000001</v>
      </c>
      <c r="E2738" s="555">
        <v>13.54</v>
      </c>
      <c r="F2738" s="555">
        <v>147.68</v>
      </c>
    </row>
    <row r="2739" spans="1:6">
      <c r="A2739" s="335"/>
      <c r="B2739" s="337" t="s">
        <v>1384</v>
      </c>
      <c r="C2739" s="335"/>
      <c r="D2739" s="335"/>
      <c r="E2739" s="335"/>
      <c r="F2739" s="335"/>
    </row>
    <row r="2740" spans="1:6" ht="30">
      <c r="A2740" s="338">
        <v>97600</v>
      </c>
      <c r="B2740" s="339" t="s">
        <v>10843</v>
      </c>
      <c r="C2740" s="340" t="s">
        <v>1161</v>
      </c>
      <c r="D2740" s="555">
        <v>344.32</v>
      </c>
      <c r="E2740" s="555">
        <v>10.210000000000001</v>
      </c>
      <c r="F2740" s="555">
        <v>354.53</v>
      </c>
    </row>
    <row r="2741" spans="1:6" ht="30">
      <c r="A2741" s="338">
        <v>97601</v>
      </c>
      <c r="B2741" s="339" t="s">
        <v>10842</v>
      </c>
      <c r="C2741" s="340" t="s">
        <v>1161</v>
      </c>
      <c r="D2741" s="555">
        <v>367.1</v>
      </c>
      <c r="E2741" s="555">
        <v>10.210000000000001</v>
      </c>
      <c r="F2741" s="555">
        <v>377.31</v>
      </c>
    </row>
    <row r="2742" spans="1:6" ht="30">
      <c r="A2742" s="338">
        <v>101666</v>
      </c>
      <c r="B2742" s="339" t="s">
        <v>10891</v>
      </c>
      <c r="C2742" s="340" t="s">
        <v>1161</v>
      </c>
      <c r="D2742" s="555">
        <v>484.53</v>
      </c>
      <c r="E2742" s="555">
        <v>19.04</v>
      </c>
      <c r="F2742" s="555">
        <v>503.57</v>
      </c>
    </row>
    <row r="2743" spans="1:6">
      <c r="A2743" s="335"/>
      <c r="B2743" s="337" t="s">
        <v>12501</v>
      </c>
      <c r="C2743" s="335"/>
      <c r="D2743" s="335"/>
      <c r="E2743" s="335"/>
      <c r="F2743" s="335"/>
    </row>
    <row r="2744" spans="1:6">
      <c r="A2744" s="335"/>
      <c r="B2744" s="337" t="s">
        <v>12502</v>
      </c>
      <c r="C2744" s="335"/>
      <c r="D2744" s="335"/>
      <c r="E2744" s="335"/>
      <c r="F2744" s="335"/>
    </row>
    <row r="2745" spans="1:6">
      <c r="A2745" s="335"/>
      <c r="B2745" s="337" t="s">
        <v>12503</v>
      </c>
      <c r="C2745" s="335"/>
      <c r="D2745" s="335"/>
      <c r="E2745" s="335"/>
      <c r="F2745" s="335"/>
    </row>
    <row r="2746" spans="1:6" ht="30">
      <c r="A2746" s="338">
        <v>97611</v>
      </c>
      <c r="B2746" s="339" t="s">
        <v>11018</v>
      </c>
      <c r="C2746" s="340" t="s">
        <v>1161</v>
      </c>
      <c r="D2746" s="555">
        <v>22.96</v>
      </c>
      <c r="E2746" s="555">
        <v>4.0599999999999996</v>
      </c>
      <c r="F2746" s="555">
        <v>27.02</v>
      </c>
    </row>
    <row r="2747" spans="1:6" ht="30">
      <c r="A2747" s="338">
        <v>97612</v>
      </c>
      <c r="B2747" s="339" t="s">
        <v>11017</v>
      </c>
      <c r="C2747" s="340" t="s">
        <v>1161</v>
      </c>
      <c r="D2747" s="555">
        <v>25.51</v>
      </c>
      <c r="E2747" s="555">
        <v>4.0599999999999996</v>
      </c>
      <c r="F2747" s="555">
        <v>29.57</v>
      </c>
    </row>
    <row r="2748" spans="1:6" ht="30">
      <c r="A2748" s="338">
        <v>97615</v>
      </c>
      <c r="B2748" s="339" t="s">
        <v>11014</v>
      </c>
      <c r="C2748" s="340" t="s">
        <v>1161</v>
      </c>
      <c r="D2748" s="555">
        <v>59.11</v>
      </c>
      <c r="E2748" s="555">
        <v>6.08</v>
      </c>
      <c r="F2748" s="555">
        <v>65.19</v>
      </c>
    </row>
    <row r="2749" spans="1:6" ht="30">
      <c r="A2749" s="338">
        <v>97616</v>
      </c>
      <c r="B2749" s="339" t="s">
        <v>11013</v>
      </c>
      <c r="C2749" s="340" t="s">
        <v>1161</v>
      </c>
      <c r="D2749" s="555">
        <v>69.56</v>
      </c>
      <c r="E2749" s="555">
        <v>6.08</v>
      </c>
      <c r="F2749" s="555">
        <v>75.64</v>
      </c>
    </row>
    <row r="2750" spans="1:6" ht="30">
      <c r="A2750" s="338">
        <v>97617</v>
      </c>
      <c r="B2750" s="339" t="s">
        <v>11012</v>
      </c>
      <c r="C2750" s="340" t="s">
        <v>1161</v>
      </c>
      <c r="D2750" s="555">
        <v>69.17</v>
      </c>
      <c r="E2750" s="555">
        <v>6.08</v>
      </c>
      <c r="F2750" s="555">
        <v>75.25</v>
      </c>
    </row>
    <row r="2751" spans="1:6" ht="30">
      <c r="A2751" s="338">
        <v>97618</v>
      </c>
      <c r="B2751" s="339" t="s">
        <v>11011</v>
      </c>
      <c r="C2751" s="340" t="s">
        <v>1161</v>
      </c>
      <c r="D2751" s="555">
        <v>62.69</v>
      </c>
      <c r="E2751" s="555">
        <v>6.08</v>
      </c>
      <c r="F2751" s="555">
        <v>68.77</v>
      </c>
    </row>
    <row r="2752" spans="1:6" ht="30">
      <c r="A2752" s="338">
        <v>100919</v>
      </c>
      <c r="B2752" s="339" t="s">
        <v>11005</v>
      </c>
      <c r="C2752" s="340" t="s">
        <v>1161</v>
      </c>
      <c r="D2752" s="555">
        <v>74.570000000000007</v>
      </c>
      <c r="E2752" s="555">
        <v>4.05</v>
      </c>
      <c r="F2752" s="555">
        <v>78.62</v>
      </c>
    </row>
    <row r="2753" spans="1:6" ht="30">
      <c r="A2753" s="338">
        <v>100920</v>
      </c>
      <c r="B2753" s="339" t="s">
        <v>11004</v>
      </c>
      <c r="C2753" s="340" t="s">
        <v>1161</v>
      </c>
      <c r="D2753" s="555">
        <v>130.97999999999999</v>
      </c>
      <c r="E2753" s="555">
        <v>4.05</v>
      </c>
      <c r="F2753" s="555">
        <v>135.03</v>
      </c>
    </row>
    <row r="2754" spans="1:6">
      <c r="A2754" s="335"/>
      <c r="B2754" s="337" t="s">
        <v>12504</v>
      </c>
      <c r="C2754" s="335"/>
      <c r="D2754" s="335"/>
      <c r="E2754" s="335"/>
      <c r="F2754" s="335"/>
    </row>
    <row r="2755" spans="1:6">
      <c r="A2755" s="338">
        <v>97609</v>
      </c>
      <c r="B2755" s="339" t="s">
        <v>11020</v>
      </c>
      <c r="C2755" s="340" t="s">
        <v>1161</v>
      </c>
      <c r="D2755" s="555">
        <v>12.169999999999998</v>
      </c>
      <c r="E2755" s="555">
        <v>4.07</v>
      </c>
      <c r="F2755" s="555">
        <v>16.239999999999998</v>
      </c>
    </row>
    <row r="2756" spans="1:6">
      <c r="A2756" s="338">
        <v>97610</v>
      </c>
      <c r="B2756" s="339" t="s">
        <v>11019</v>
      </c>
      <c r="C2756" s="340" t="s">
        <v>1161</v>
      </c>
      <c r="D2756" s="555">
        <v>13.290000000000003</v>
      </c>
      <c r="E2756" s="555">
        <v>4.0599999999999996</v>
      </c>
      <c r="F2756" s="555">
        <v>17.350000000000001</v>
      </c>
    </row>
    <row r="2757" spans="1:6">
      <c r="A2757" s="338">
        <v>100903</v>
      </c>
      <c r="B2757" s="339" t="s">
        <v>11009</v>
      </c>
      <c r="C2757" s="340" t="s">
        <v>1161</v>
      </c>
      <c r="D2757" s="555">
        <v>25.1</v>
      </c>
      <c r="E2757" s="555">
        <v>6.08</v>
      </c>
      <c r="F2757" s="555">
        <v>31.18</v>
      </c>
    </row>
    <row r="2758" spans="1:6">
      <c r="A2758" s="338">
        <v>100902</v>
      </c>
      <c r="B2758" s="339" t="s">
        <v>11010</v>
      </c>
      <c r="C2758" s="340" t="s">
        <v>1161</v>
      </c>
      <c r="D2758" s="555">
        <v>20.2</v>
      </c>
      <c r="E2758" s="555">
        <v>6.09</v>
      </c>
      <c r="F2758" s="555">
        <v>26.29</v>
      </c>
    </row>
    <row r="2759" spans="1:6">
      <c r="A2759" s="335"/>
      <c r="B2759" s="337" t="s">
        <v>12505</v>
      </c>
      <c r="C2759" s="335"/>
      <c r="D2759" s="335"/>
      <c r="E2759" s="335"/>
      <c r="F2759" s="335"/>
    </row>
    <row r="2760" spans="1:6" ht="30">
      <c r="A2760" s="338">
        <v>97613</v>
      </c>
      <c r="B2760" s="339" t="s">
        <v>11016</v>
      </c>
      <c r="C2760" s="340" t="s">
        <v>1161</v>
      </c>
      <c r="D2760" s="555">
        <v>33.99</v>
      </c>
      <c r="E2760" s="555">
        <v>4.05</v>
      </c>
      <c r="F2760" s="555">
        <v>38.04</v>
      </c>
    </row>
    <row r="2761" spans="1:6" ht="30">
      <c r="A2761" s="338">
        <v>97614</v>
      </c>
      <c r="B2761" s="339" t="s">
        <v>11015</v>
      </c>
      <c r="C2761" s="340" t="s">
        <v>1161</v>
      </c>
      <c r="D2761" s="555">
        <v>64.58</v>
      </c>
      <c r="E2761" s="555">
        <v>4.05</v>
      </c>
      <c r="F2761" s="555">
        <v>68.63</v>
      </c>
    </row>
    <row r="2762" spans="1:6">
      <c r="A2762" s="338">
        <v>101642</v>
      </c>
      <c r="B2762" s="339" t="s">
        <v>10915</v>
      </c>
      <c r="C2762" s="340" t="s">
        <v>1161</v>
      </c>
      <c r="D2762" s="555">
        <v>29.48</v>
      </c>
      <c r="E2762" s="555">
        <v>0.87</v>
      </c>
      <c r="F2762" s="555">
        <v>30.35</v>
      </c>
    </row>
    <row r="2763" spans="1:6">
      <c r="A2763" s="338">
        <v>101643</v>
      </c>
      <c r="B2763" s="339" t="s">
        <v>10914</v>
      </c>
      <c r="C2763" s="340" t="s">
        <v>1161</v>
      </c>
      <c r="D2763" s="555">
        <v>52.260000000000005</v>
      </c>
      <c r="E2763" s="555">
        <v>0.87</v>
      </c>
      <c r="F2763" s="555">
        <v>53.13</v>
      </c>
    </row>
    <row r="2764" spans="1:6">
      <c r="A2764" s="338">
        <v>101644</v>
      </c>
      <c r="B2764" s="339" t="s">
        <v>10913</v>
      </c>
      <c r="C2764" s="340" t="s">
        <v>1161</v>
      </c>
      <c r="D2764" s="555">
        <v>71.179999999999993</v>
      </c>
      <c r="E2764" s="555">
        <v>0.87</v>
      </c>
      <c r="F2764" s="555">
        <v>72.05</v>
      </c>
    </row>
    <row r="2765" spans="1:6">
      <c r="A2765" s="338">
        <v>101648</v>
      </c>
      <c r="B2765" s="339" t="s">
        <v>10909</v>
      </c>
      <c r="C2765" s="340" t="s">
        <v>1161</v>
      </c>
      <c r="D2765" s="555">
        <v>63.43</v>
      </c>
      <c r="E2765" s="555">
        <v>0.87</v>
      </c>
      <c r="F2765" s="555">
        <v>64.3</v>
      </c>
    </row>
    <row r="2766" spans="1:6">
      <c r="A2766" s="338">
        <v>101649</v>
      </c>
      <c r="B2766" s="339" t="s">
        <v>10908</v>
      </c>
      <c r="C2766" s="340" t="s">
        <v>1161</v>
      </c>
      <c r="D2766" s="555">
        <v>73.289999999999992</v>
      </c>
      <c r="E2766" s="555">
        <v>0.87</v>
      </c>
      <c r="F2766" s="555">
        <v>74.16</v>
      </c>
    </row>
    <row r="2767" spans="1:6">
      <c r="A2767" s="338">
        <v>101650</v>
      </c>
      <c r="B2767" s="339" t="s">
        <v>10907</v>
      </c>
      <c r="C2767" s="340" t="s">
        <v>1161</v>
      </c>
      <c r="D2767" s="555">
        <v>85.39</v>
      </c>
      <c r="E2767" s="555">
        <v>0.87</v>
      </c>
      <c r="F2767" s="555">
        <v>86.26</v>
      </c>
    </row>
    <row r="2768" spans="1:6">
      <c r="A2768" s="338">
        <v>101641</v>
      </c>
      <c r="B2768" s="339" t="s">
        <v>10916</v>
      </c>
      <c r="C2768" s="340" t="s">
        <v>1161</v>
      </c>
      <c r="D2768" s="555">
        <v>60.07</v>
      </c>
      <c r="E2768" s="555">
        <v>0.87</v>
      </c>
      <c r="F2768" s="555">
        <v>60.94</v>
      </c>
    </row>
    <row r="2769" spans="1:6">
      <c r="A2769" s="338">
        <v>101640</v>
      </c>
      <c r="B2769" s="339" t="s">
        <v>10917</v>
      </c>
      <c r="C2769" s="340" t="s">
        <v>1161</v>
      </c>
      <c r="D2769" s="555">
        <v>117.19</v>
      </c>
      <c r="E2769" s="555">
        <v>0.87</v>
      </c>
      <c r="F2769" s="555">
        <v>118.06</v>
      </c>
    </row>
    <row r="2770" spans="1:6">
      <c r="A2770" s="335"/>
      <c r="B2770" s="337" t="s">
        <v>12506</v>
      </c>
      <c r="C2770" s="335"/>
      <c r="D2770" s="335"/>
      <c r="E2770" s="335"/>
      <c r="F2770" s="335"/>
    </row>
    <row r="2771" spans="1:6">
      <c r="A2771" s="338">
        <v>101645</v>
      </c>
      <c r="B2771" s="339" t="s">
        <v>10912</v>
      </c>
      <c r="C2771" s="340" t="s">
        <v>1161</v>
      </c>
      <c r="D2771" s="555">
        <v>33.010000000000005</v>
      </c>
      <c r="E2771" s="555">
        <v>0.87</v>
      </c>
      <c r="F2771" s="555">
        <v>33.880000000000003</v>
      </c>
    </row>
    <row r="2772" spans="1:6">
      <c r="A2772" s="338">
        <v>101646</v>
      </c>
      <c r="B2772" s="339" t="s">
        <v>10911</v>
      </c>
      <c r="C2772" s="340" t="s">
        <v>1161</v>
      </c>
      <c r="D2772" s="555">
        <v>44.260000000000005</v>
      </c>
      <c r="E2772" s="555">
        <v>0.87</v>
      </c>
      <c r="F2772" s="555">
        <v>45.13</v>
      </c>
    </row>
    <row r="2773" spans="1:6">
      <c r="A2773" s="338">
        <v>101647</v>
      </c>
      <c r="B2773" s="339" t="s">
        <v>10910</v>
      </c>
      <c r="C2773" s="340" t="s">
        <v>1161</v>
      </c>
      <c r="D2773" s="555">
        <v>82.39</v>
      </c>
      <c r="E2773" s="555">
        <v>0.87</v>
      </c>
      <c r="F2773" s="555">
        <v>83.26</v>
      </c>
    </row>
    <row r="2774" spans="1:6">
      <c r="A2774" s="335"/>
      <c r="B2774" s="337" t="s">
        <v>12507</v>
      </c>
      <c r="C2774" s="335"/>
      <c r="D2774" s="335"/>
      <c r="E2774" s="335"/>
      <c r="F2774" s="335"/>
    </row>
    <row r="2775" spans="1:6">
      <c r="A2775" s="335"/>
      <c r="B2775" s="337" t="s">
        <v>634</v>
      </c>
      <c r="C2775" s="335"/>
      <c r="D2775" s="335"/>
      <c r="E2775" s="335"/>
      <c r="F2775" s="335"/>
    </row>
    <row r="2776" spans="1:6" ht="30">
      <c r="A2776" s="338">
        <v>100922</v>
      </c>
      <c r="B2776" s="339" t="s">
        <v>11002</v>
      </c>
      <c r="C2776" s="340" t="s">
        <v>1161</v>
      </c>
      <c r="D2776" s="555">
        <v>43.83</v>
      </c>
      <c r="E2776" s="555">
        <v>11.65</v>
      </c>
      <c r="F2776" s="555">
        <v>55.48</v>
      </c>
    </row>
    <row r="2777" spans="1:6" ht="30">
      <c r="A2777" s="338">
        <v>100923</v>
      </c>
      <c r="B2777" s="339" t="s">
        <v>11001</v>
      </c>
      <c r="C2777" s="340" t="s">
        <v>1161</v>
      </c>
      <c r="D2777" s="555">
        <v>53.650000000000006</v>
      </c>
      <c r="E2777" s="555">
        <v>11.64</v>
      </c>
      <c r="F2777" s="555">
        <v>65.290000000000006</v>
      </c>
    </row>
    <row r="2778" spans="1:6" ht="30">
      <c r="A2778" s="338">
        <v>100921</v>
      </c>
      <c r="B2778" s="339" t="s">
        <v>11003</v>
      </c>
      <c r="C2778" s="340" t="s">
        <v>1161</v>
      </c>
      <c r="D2778" s="555">
        <v>59.919999999999995</v>
      </c>
      <c r="E2778" s="555">
        <v>16.93</v>
      </c>
      <c r="F2778" s="555">
        <v>76.849999999999994</v>
      </c>
    </row>
    <row r="2779" spans="1:6" ht="30">
      <c r="A2779" s="338">
        <v>101628</v>
      </c>
      <c r="B2779" s="339" t="s">
        <v>10925</v>
      </c>
      <c r="C2779" s="340" t="s">
        <v>1161</v>
      </c>
      <c r="D2779" s="555">
        <v>156.67999999999998</v>
      </c>
      <c r="E2779" s="555">
        <v>6.27</v>
      </c>
      <c r="F2779" s="555">
        <v>162.94999999999999</v>
      </c>
    </row>
    <row r="2780" spans="1:6" ht="30">
      <c r="A2780" s="338">
        <v>101629</v>
      </c>
      <c r="B2780" s="339" t="s">
        <v>10924</v>
      </c>
      <c r="C2780" s="340" t="s">
        <v>1161</v>
      </c>
      <c r="D2780" s="555">
        <v>186.32</v>
      </c>
      <c r="E2780" s="555">
        <v>6.27</v>
      </c>
      <c r="F2780" s="555">
        <v>192.59</v>
      </c>
    </row>
    <row r="2781" spans="1:6" ht="30">
      <c r="A2781" s="338">
        <v>101626</v>
      </c>
      <c r="B2781" s="339" t="s">
        <v>10927</v>
      </c>
      <c r="C2781" s="340" t="s">
        <v>1161</v>
      </c>
      <c r="D2781" s="555">
        <v>214.22</v>
      </c>
      <c r="E2781" s="555">
        <v>6.27</v>
      </c>
      <c r="F2781" s="555">
        <v>220.49</v>
      </c>
    </row>
    <row r="2782" spans="1:6" ht="30">
      <c r="A2782" s="338">
        <v>101627</v>
      </c>
      <c r="B2782" s="339" t="s">
        <v>10926</v>
      </c>
      <c r="C2782" s="340" t="s">
        <v>1161</v>
      </c>
      <c r="D2782" s="555">
        <v>338.6</v>
      </c>
      <c r="E2782" s="555">
        <v>6.27</v>
      </c>
      <c r="F2782" s="555">
        <v>344.87</v>
      </c>
    </row>
    <row r="2783" spans="1:6" ht="30">
      <c r="A2783" s="338">
        <v>101631</v>
      </c>
      <c r="B2783" s="339" t="s">
        <v>10922</v>
      </c>
      <c r="C2783" s="340" t="s">
        <v>1161</v>
      </c>
      <c r="D2783" s="555">
        <v>16.7</v>
      </c>
      <c r="E2783" s="555">
        <v>6.29</v>
      </c>
      <c r="F2783" s="555">
        <v>22.99</v>
      </c>
    </row>
    <row r="2784" spans="1:6">
      <c r="A2784" s="335"/>
      <c r="B2784" s="337" t="s">
        <v>12508</v>
      </c>
      <c r="C2784" s="335"/>
      <c r="D2784" s="335"/>
      <c r="E2784" s="335"/>
      <c r="F2784" s="335"/>
    </row>
    <row r="2785" spans="1:6">
      <c r="A2785" s="335"/>
      <c r="B2785" s="337" t="s">
        <v>12509</v>
      </c>
      <c r="C2785" s="335"/>
      <c r="D2785" s="335"/>
      <c r="E2785" s="335"/>
      <c r="F2785" s="335"/>
    </row>
    <row r="2786" spans="1:6">
      <c r="A2786" s="335"/>
      <c r="B2786" s="336" t="s">
        <v>178</v>
      </c>
      <c r="C2786" s="335"/>
      <c r="D2786" s="335"/>
      <c r="E2786" s="335"/>
      <c r="F2786" s="335"/>
    </row>
    <row r="2787" spans="1:6">
      <c r="A2787" s="335"/>
      <c r="B2787" s="337" t="s">
        <v>179</v>
      </c>
      <c r="C2787" s="335"/>
      <c r="D2787" s="335"/>
      <c r="E2787" s="335"/>
      <c r="F2787" s="335"/>
    </row>
    <row r="2788" spans="1:6">
      <c r="A2788" s="335"/>
      <c r="B2788" s="337" t="s">
        <v>635</v>
      </c>
      <c r="C2788" s="335"/>
      <c r="D2788" s="335"/>
      <c r="E2788" s="335"/>
      <c r="F2788" s="335"/>
    </row>
    <row r="2789" spans="1:6">
      <c r="A2789" s="338">
        <v>96985</v>
      </c>
      <c r="B2789" s="339" t="s">
        <v>3921</v>
      </c>
      <c r="C2789" s="340" t="s">
        <v>1161</v>
      </c>
      <c r="D2789" s="555">
        <v>67.099999999999994</v>
      </c>
      <c r="E2789" s="555">
        <v>8.17</v>
      </c>
      <c r="F2789" s="555">
        <v>75.27</v>
      </c>
    </row>
    <row r="2790" spans="1:6">
      <c r="A2790" s="338">
        <v>96986</v>
      </c>
      <c r="B2790" s="339" t="s">
        <v>3922</v>
      </c>
      <c r="C2790" s="340" t="s">
        <v>1161</v>
      </c>
      <c r="D2790" s="555">
        <v>99.56</v>
      </c>
      <c r="E2790" s="555">
        <v>12.79</v>
      </c>
      <c r="F2790" s="555">
        <v>112.35</v>
      </c>
    </row>
    <row r="2791" spans="1:6">
      <c r="A2791" s="335"/>
      <c r="B2791" s="337" t="s">
        <v>180</v>
      </c>
      <c r="C2791" s="335"/>
      <c r="D2791" s="335"/>
      <c r="E2791" s="335"/>
      <c r="F2791" s="335"/>
    </row>
    <row r="2792" spans="1:6">
      <c r="A2792" s="338">
        <v>96984</v>
      </c>
      <c r="B2792" s="339" t="s">
        <v>3920</v>
      </c>
      <c r="C2792" s="340" t="s">
        <v>1161</v>
      </c>
      <c r="D2792" s="555">
        <v>35.56</v>
      </c>
      <c r="E2792" s="555">
        <v>26.88</v>
      </c>
      <c r="F2792" s="555">
        <v>62.44</v>
      </c>
    </row>
    <row r="2793" spans="1:6" ht="30">
      <c r="A2793" s="338">
        <v>98111</v>
      </c>
      <c r="B2793" s="339" t="s">
        <v>10267</v>
      </c>
      <c r="C2793" s="340" t="s">
        <v>1161</v>
      </c>
      <c r="D2793" s="555">
        <v>39.550000000000004</v>
      </c>
      <c r="E2793" s="555">
        <v>6.51</v>
      </c>
      <c r="F2793" s="555">
        <v>46.06</v>
      </c>
    </row>
    <row r="2794" spans="1:6">
      <c r="A2794" s="338">
        <v>96989</v>
      </c>
      <c r="B2794" s="339" t="s">
        <v>3925</v>
      </c>
      <c r="C2794" s="340" t="s">
        <v>1161</v>
      </c>
      <c r="D2794" s="555">
        <v>134.39000000000001</v>
      </c>
      <c r="E2794" s="555">
        <v>4.07</v>
      </c>
      <c r="F2794" s="555">
        <v>138.46</v>
      </c>
    </row>
    <row r="2795" spans="1:6">
      <c r="A2795" s="338">
        <v>96987</v>
      </c>
      <c r="B2795" s="339" t="s">
        <v>3923</v>
      </c>
      <c r="C2795" s="340" t="s">
        <v>1161</v>
      </c>
      <c r="D2795" s="555">
        <v>68.600000000000009</v>
      </c>
      <c r="E2795" s="555">
        <v>36.69</v>
      </c>
      <c r="F2795" s="555">
        <v>105.29</v>
      </c>
    </row>
    <row r="2796" spans="1:6">
      <c r="A2796" s="338">
        <v>96988</v>
      </c>
      <c r="B2796" s="339" t="s">
        <v>3924</v>
      </c>
      <c r="C2796" s="340" t="s">
        <v>1161</v>
      </c>
      <c r="D2796" s="555">
        <v>160.32999999999998</v>
      </c>
      <c r="E2796" s="555">
        <v>5.1100000000000003</v>
      </c>
      <c r="F2796" s="555">
        <v>165.44</v>
      </c>
    </row>
    <row r="2797" spans="1:6" ht="30">
      <c r="A2797" s="338">
        <v>98463</v>
      </c>
      <c r="B2797" s="339" t="s">
        <v>3926</v>
      </c>
      <c r="C2797" s="340" t="s">
        <v>1161</v>
      </c>
      <c r="D2797" s="555">
        <v>12.490000000000002</v>
      </c>
      <c r="E2797" s="555">
        <v>10.27</v>
      </c>
      <c r="F2797" s="555">
        <v>22.76</v>
      </c>
    </row>
    <row r="2798" spans="1:6">
      <c r="A2798" s="335"/>
      <c r="B2798" s="337" t="s">
        <v>12510</v>
      </c>
      <c r="C2798" s="335"/>
      <c r="D2798" s="335"/>
      <c r="E2798" s="335"/>
      <c r="F2798" s="335"/>
    </row>
    <row r="2799" spans="1:6">
      <c r="A2799" s="335"/>
      <c r="B2799" s="337" t="s">
        <v>636</v>
      </c>
      <c r="C2799" s="335"/>
      <c r="D2799" s="335"/>
      <c r="E2799" s="335"/>
      <c r="F2799" s="335"/>
    </row>
    <row r="2800" spans="1:6" ht="30">
      <c r="A2800" s="338">
        <v>96971</v>
      </c>
      <c r="B2800" s="339" t="s">
        <v>3911</v>
      </c>
      <c r="C2800" s="340" t="s">
        <v>1163</v>
      </c>
      <c r="D2800" s="555">
        <v>27.439999999999998</v>
      </c>
      <c r="E2800" s="555">
        <v>8.2200000000000006</v>
      </c>
      <c r="F2800" s="555">
        <v>35.659999999999997</v>
      </c>
    </row>
    <row r="2801" spans="1:6" ht="30">
      <c r="A2801" s="338">
        <v>96972</v>
      </c>
      <c r="B2801" s="339" t="s">
        <v>3912</v>
      </c>
      <c r="C2801" s="340" t="s">
        <v>1163</v>
      </c>
      <c r="D2801" s="555">
        <v>39.489999999999995</v>
      </c>
      <c r="E2801" s="555">
        <v>11.13</v>
      </c>
      <c r="F2801" s="555">
        <v>50.62</v>
      </c>
    </row>
    <row r="2802" spans="1:6" ht="30">
      <c r="A2802" s="338">
        <v>96973</v>
      </c>
      <c r="B2802" s="339" t="s">
        <v>3913</v>
      </c>
      <c r="C2802" s="340" t="s">
        <v>1163</v>
      </c>
      <c r="D2802" s="555">
        <v>52.16</v>
      </c>
      <c r="E2802" s="555">
        <v>13.31</v>
      </c>
      <c r="F2802" s="555">
        <v>65.47</v>
      </c>
    </row>
    <row r="2803" spans="1:6" ht="30">
      <c r="A2803" s="338">
        <v>96974</v>
      </c>
      <c r="B2803" s="339" t="s">
        <v>3914</v>
      </c>
      <c r="C2803" s="340" t="s">
        <v>1163</v>
      </c>
      <c r="D2803" s="555">
        <v>69.81</v>
      </c>
      <c r="E2803" s="555">
        <v>15.64</v>
      </c>
      <c r="F2803" s="555">
        <v>85.45</v>
      </c>
    </row>
    <row r="2804" spans="1:6" ht="30">
      <c r="A2804" s="338">
        <v>96975</v>
      </c>
      <c r="B2804" s="339" t="s">
        <v>3915</v>
      </c>
      <c r="C2804" s="340" t="s">
        <v>1163</v>
      </c>
      <c r="D2804" s="555">
        <v>94.92</v>
      </c>
      <c r="E2804" s="555">
        <v>17.829999999999998</v>
      </c>
      <c r="F2804" s="555">
        <v>112.75</v>
      </c>
    </row>
    <row r="2805" spans="1:6" ht="30">
      <c r="A2805" s="338">
        <v>96976</v>
      </c>
      <c r="B2805" s="339" t="s">
        <v>3916</v>
      </c>
      <c r="C2805" s="340" t="s">
        <v>1163</v>
      </c>
      <c r="D2805" s="555">
        <v>129.82999999999998</v>
      </c>
      <c r="E2805" s="555">
        <v>19.809999999999999</v>
      </c>
      <c r="F2805" s="555">
        <v>149.63999999999999</v>
      </c>
    </row>
    <row r="2806" spans="1:6" ht="30">
      <c r="A2806" s="338">
        <v>96977</v>
      </c>
      <c r="B2806" s="339" t="s">
        <v>3917</v>
      </c>
      <c r="C2806" s="340" t="s">
        <v>1163</v>
      </c>
      <c r="D2806" s="555">
        <v>62.5</v>
      </c>
      <c r="E2806" s="555">
        <v>1.07</v>
      </c>
      <c r="F2806" s="555">
        <v>63.57</v>
      </c>
    </row>
    <row r="2807" spans="1:6" ht="30">
      <c r="A2807" s="338">
        <v>96978</v>
      </c>
      <c r="B2807" s="339" t="s">
        <v>3918</v>
      </c>
      <c r="C2807" s="340" t="s">
        <v>1163</v>
      </c>
      <c r="D2807" s="555">
        <v>87.95</v>
      </c>
      <c r="E2807" s="555">
        <v>1.3</v>
      </c>
      <c r="F2807" s="555">
        <v>89.25</v>
      </c>
    </row>
    <row r="2808" spans="1:6" ht="30">
      <c r="A2808" s="338">
        <v>96979</v>
      </c>
      <c r="B2808" s="339" t="s">
        <v>3919</v>
      </c>
      <c r="C2808" s="340" t="s">
        <v>1163</v>
      </c>
      <c r="D2808" s="555">
        <v>123.75</v>
      </c>
      <c r="E2808" s="555">
        <v>1.5</v>
      </c>
      <c r="F2808" s="555">
        <v>125.25</v>
      </c>
    </row>
    <row r="2809" spans="1:6">
      <c r="A2809" s="335"/>
      <c r="B2809" s="337" t="s">
        <v>12511</v>
      </c>
      <c r="C2809" s="335"/>
      <c r="D2809" s="335"/>
      <c r="E2809" s="335"/>
      <c r="F2809" s="335"/>
    </row>
    <row r="2810" spans="1:6">
      <c r="A2810" s="335"/>
      <c r="B2810" s="337" t="s">
        <v>12512</v>
      </c>
      <c r="C2810" s="335"/>
      <c r="D2810" s="335"/>
      <c r="E2810" s="335"/>
      <c r="F2810" s="335"/>
    </row>
    <row r="2811" spans="1:6">
      <c r="A2811" s="335"/>
      <c r="B2811" s="336" t="s">
        <v>181</v>
      </c>
      <c r="C2811" s="335"/>
      <c r="D2811" s="335"/>
      <c r="E2811" s="335"/>
      <c r="F2811" s="335"/>
    </row>
    <row r="2812" spans="1:6">
      <c r="A2812" s="335"/>
      <c r="B2812" s="337" t="s">
        <v>182</v>
      </c>
      <c r="C2812" s="335"/>
      <c r="D2812" s="335"/>
      <c r="E2812" s="335"/>
      <c r="F2812" s="335"/>
    </row>
    <row r="2813" spans="1:6">
      <c r="A2813" s="335"/>
      <c r="B2813" s="337" t="s">
        <v>183</v>
      </c>
      <c r="C2813" s="335"/>
      <c r="D2813" s="335"/>
      <c r="E2813" s="335"/>
      <c r="F2813" s="335"/>
    </row>
    <row r="2814" spans="1:6">
      <c r="A2814" s="335"/>
      <c r="B2814" s="337" t="s">
        <v>12513</v>
      </c>
      <c r="C2814" s="335"/>
      <c r="D2814" s="335"/>
      <c r="E2814" s="335"/>
      <c r="F2814" s="335"/>
    </row>
    <row r="2815" spans="1:6">
      <c r="A2815" s="335"/>
      <c r="B2815" s="337" t="s">
        <v>184</v>
      </c>
      <c r="C2815" s="335"/>
      <c r="D2815" s="335"/>
      <c r="E2815" s="335"/>
      <c r="F2815" s="335"/>
    </row>
    <row r="2816" spans="1:6" ht="30">
      <c r="A2816" s="338">
        <v>100560</v>
      </c>
      <c r="B2816" s="339" t="s">
        <v>10776</v>
      </c>
      <c r="C2816" s="340" t="s">
        <v>1161</v>
      </c>
      <c r="D2816" s="555">
        <v>97.11</v>
      </c>
      <c r="E2816" s="555">
        <v>29.13</v>
      </c>
      <c r="F2816" s="555">
        <v>126.24</v>
      </c>
    </row>
    <row r="2817" spans="1:6" ht="30">
      <c r="A2817" s="338">
        <v>100561</v>
      </c>
      <c r="B2817" s="339" t="s">
        <v>10775</v>
      </c>
      <c r="C2817" s="340" t="s">
        <v>1161</v>
      </c>
      <c r="D2817" s="555">
        <v>203.76000000000002</v>
      </c>
      <c r="E2817" s="555">
        <v>33.32</v>
      </c>
      <c r="F2817" s="555">
        <v>237.08</v>
      </c>
    </row>
    <row r="2818" spans="1:6" ht="30">
      <c r="A2818" s="338">
        <v>100562</v>
      </c>
      <c r="B2818" s="339" t="s">
        <v>10774</v>
      </c>
      <c r="C2818" s="340" t="s">
        <v>1161</v>
      </c>
      <c r="D2818" s="555">
        <v>332.54999999999995</v>
      </c>
      <c r="E2818" s="555">
        <v>38.090000000000003</v>
      </c>
      <c r="F2818" s="555">
        <v>370.64</v>
      </c>
    </row>
    <row r="2819" spans="1:6" ht="30">
      <c r="A2819" s="338">
        <v>100563</v>
      </c>
      <c r="B2819" s="339" t="s">
        <v>10773</v>
      </c>
      <c r="C2819" s="340" t="s">
        <v>1161</v>
      </c>
      <c r="D2819" s="555">
        <v>493.59000000000003</v>
      </c>
      <c r="E2819" s="555">
        <v>43.48</v>
      </c>
      <c r="F2819" s="555">
        <v>537.07000000000005</v>
      </c>
    </row>
    <row r="2820" spans="1:6">
      <c r="A2820" s="335"/>
      <c r="B2820" s="337" t="s">
        <v>1045</v>
      </c>
      <c r="C2820" s="335"/>
      <c r="D2820" s="335"/>
      <c r="E2820" s="335"/>
      <c r="F2820" s="335"/>
    </row>
    <row r="2821" spans="1:6" ht="30">
      <c r="A2821" s="338">
        <v>100556</v>
      </c>
      <c r="B2821" s="339" t="s">
        <v>10778</v>
      </c>
      <c r="C2821" s="340" t="s">
        <v>1161</v>
      </c>
      <c r="D2821" s="555">
        <v>35.409999999999997</v>
      </c>
      <c r="E2821" s="555">
        <v>11.2</v>
      </c>
      <c r="F2821" s="555">
        <v>46.61</v>
      </c>
    </row>
    <row r="2822" spans="1:6" ht="30">
      <c r="A2822" s="338">
        <v>100557</v>
      </c>
      <c r="B2822" s="339" t="s">
        <v>10777</v>
      </c>
      <c r="C2822" s="340" t="s">
        <v>1161</v>
      </c>
      <c r="D2822" s="555">
        <v>589.29999999999995</v>
      </c>
      <c r="E2822" s="555">
        <v>33.46</v>
      </c>
      <c r="F2822" s="555">
        <v>622.76</v>
      </c>
    </row>
    <row r="2823" spans="1:6" ht="30">
      <c r="A2823" s="338">
        <v>101795</v>
      </c>
      <c r="B2823" s="339" t="s">
        <v>10772</v>
      </c>
      <c r="C2823" s="340" t="s">
        <v>1161</v>
      </c>
      <c r="D2823" s="555">
        <v>305.37</v>
      </c>
      <c r="E2823" s="555">
        <v>180.9</v>
      </c>
      <c r="F2823" s="555">
        <v>486.27</v>
      </c>
    </row>
    <row r="2824" spans="1:6">
      <c r="A2824" s="335"/>
      <c r="B2824" s="337" t="s">
        <v>1050</v>
      </c>
      <c r="C2824" s="335"/>
      <c r="D2824" s="335"/>
      <c r="E2824" s="335"/>
      <c r="F2824" s="335"/>
    </row>
    <row r="2825" spans="1:6" ht="30">
      <c r="A2825" s="338">
        <v>98261</v>
      </c>
      <c r="B2825" s="339" t="s">
        <v>10814</v>
      </c>
      <c r="C2825" s="340" t="s">
        <v>1163</v>
      </c>
      <c r="D2825" s="555">
        <v>1.4600000000000004</v>
      </c>
      <c r="E2825" s="555">
        <v>2.0099999999999998</v>
      </c>
      <c r="F2825" s="555">
        <v>3.47</v>
      </c>
    </row>
    <row r="2826" spans="1:6" ht="30">
      <c r="A2826" s="338">
        <v>98262</v>
      </c>
      <c r="B2826" s="339" t="s">
        <v>10813</v>
      </c>
      <c r="C2826" s="340" t="s">
        <v>1163</v>
      </c>
      <c r="D2826" s="555">
        <v>1.9999999999999996</v>
      </c>
      <c r="E2826" s="555">
        <v>2.1</v>
      </c>
      <c r="F2826" s="555">
        <v>4.0999999999999996</v>
      </c>
    </row>
    <row r="2827" spans="1:6" ht="30">
      <c r="A2827" s="338">
        <v>98263</v>
      </c>
      <c r="B2827" s="339" t="s">
        <v>10812</v>
      </c>
      <c r="C2827" s="340" t="s">
        <v>1163</v>
      </c>
      <c r="D2827" s="555">
        <v>2.7100000000000004</v>
      </c>
      <c r="E2827" s="555">
        <v>2.15</v>
      </c>
      <c r="F2827" s="555">
        <v>4.8600000000000003</v>
      </c>
    </row>
    <row r="2828" spans="1:6" ht="30">
      <c r="A2828" s="338">
        <v>98264</v>
      </c>
      <c r="B2828" s="339" t="s">
        <v>10811</v>
      </c>
      <c r="C2828" s="340" t="s">
        <v>1163</v>
      </c>
      <c r="D2828" s="555">
        <v>3.2499999999999996</v>
      </c>
      <c r="E2828" s="555">
        <v>2.2200000000000002</v>
      </c>
      <c r="F2828" s="555">
        <v>5.47</v>
      </c>
    </row>
    <row r="2829" spans="1:6" ht="30">
      <c r="A2829" s="338">
        <v>98265</v>
      </c>
      <c r="B2829" s="339" t="s">
        <v>10810</v>
      </c>
      <c r="C2829" s="340" t="s">
        <v>1163</v>
      </c>
      <c r="D2829" s="555">
        <v>4.08</v>
      </c>
      <c r="E2829" s="555">
        <v>2.27</v>
      </c>
      <c r="F2829" s="555">
        <v>6.35</v>
      </c>
    </row>
    <row r="2830" spans="1:6" ht="30">
      <c r="A2830" s="338">
        <v>98266</v>
      </c>
      <c r="B2830" s="339" t="s">
        <v>10809</v>
      </c>
      <c r="C2830" s="340" t="s">
        <v>1163</v>
      </c>
      <c r="D2830" s="555">
        <v>4.5600000000000005</v>
      </c>
      <c r="E2830" s="555">
        <v>2.2999999999999998</v>
      </c>
      <c r="F2830" s="555">
        <v>6.86</v>
      </c>
    </row>
    <row r="2831" spans="1:6" ht="30">
      <c r="A2831" s="338">
        <v>98267</v>
      </c>
      <c r="B2831" s="339" t="s">
        <v>10808</v>
      </c>
      <c r="C2831" s="340" t="s">
        <v>1163</v>
      </c>
      <c r="D2831" s="555">
        <v>8.3199999999999985</v>
      </c>
      <c r="E2831" s="555">
        <v>2.97</v>
      </c>
      <c r="F2831" s="555">
        <v>11.29</v>
      </c>
    </row>
    <row r="2832" spans="1:6" ht="30">
      <c r="A2832" s="338">
        <v>98268</v>
      </c>
      <c r="B2832" s="339" t="s">
        <v>10807</v>
      </c>
      <c r="C2832" s="340" t="s">
        <v>1163</v>
      </c>
      <c r="D2832" s="555">
        <v>15.150000000000002</v>
      </c>
      <c r="E2832" s="555">
        <v>3.36</v>
      </c>
      <c r="F2832" s="555">
        <v>18.510000000000002</v>
      </c>
    </row>
    <row r="2833" spans="1:6" ht="30">
      <c r="A2833" s="338">
        <v>98269</v>
      </c>
      <c r="B2833" s="339" t="s">
        <v>10806</v>
      </c>
      <c r="C2833" s="340" t="s">
        <v>1163</v>
      </c>
      <c r="D2833" s="555">
        <v>20.27</v>
      </c>
      <c r="E2833" s="555">
        <v>3.69</v>
      </c>
      <c r="F2833" s="555">
        <v>23.96</v>
      </c>
    </row>
    <row r="2834" spans="1:6" ht="30">
      <c r="A2834" s="338">
        <v>98270</v>
      </c>
      <c r="B2834" s="339" t="s">
        <v>10805</v>
      </c>
      <c r="C2834" s="340" t="s">
        <v>1163</v>
      </c>
      <c r="D2834" s="555">
        <v>34.979999999999997</v>
      </c>
      <c r="E2834" s="555">
        <v>4.07</v>
      </c>
      <c r="F2834" s="555">
        <v>39.049999999999997</v>
      </c>
    </row>
    <row r="2835" spans="1:6" ht="30">
      <c r="A2835" s="338">
        <v>98271</v>
      </c>
      <c r="B2835" s="339" t="s">
        <v>10804</v>
      </c>
      <c r="C2835" s="340" t="s">
        <v>1163</v>
      </c>
      <c r="D2835" s="555">
        <v>56.22</v>
      </c>
      <c r="E2835" s="555">
        <v>4.4800000000000004</v>
      </c>
      <c r="F2835" s="555">
        <v>60.7</v>
      </c>
    </row>
    <row r="2836" spans="1:6" ht="30">
      <c r="A2836" s="338">
        <v>98272</v>
      </c>
      <c r="B2836" s="339" t="s">
        <v>10803</v>
      </c>
      <c r="C2836" s="340" t="s">
        <v>1163</v>
      </c>
      <c r="D2836" s="555">
        <v>136.47</v>
      </c>
      <c r="E2836" s="555">
        <v>6.13</v>
      </c>
      <c r="F2836" s="555">
        <v>142.6</v>
      </c>
    </row>
    <row r="2837" spans="1:6" ht="30">
      <c r="A2837" s="338">
        <v>98273</v>
      </c>
      <c r="B2837" s="339" t="s">
        <v>10802</v>
      </c>
      <c r="C2837" s="340" t="s">
        <v>1163</v>
      </c>
      <c r="D2837" s="555">
        <v>2.46</v>
      </c>
      <c r="E2837" s="555">
        <v>0.25</v>
      </c>
      <c r="F2837" s="555">
        <v>2.71</v>
      </c>
    </row>
    <row r="2838" spans="1:6" ht="30">
      <c r="A2838" s="338">
        <v>98274</v>
      </c>
      <c r="B2838" s="339" t="s">
        <v>10801</v>
      </c>
      <c r="C2838" s="340" t="s">
        <v>1163</v>
      </c>
      <c r="D2838" s="555">
        <v>3.3000000000000003</v>
      </c>
      <c r="E2838" s="555">
        <v>0.3</v>
      </c>
      <c r="F2838" s="555">
        <v>3.6</v>
      </c>
    </row>
    <row r="2839" spans="1:6" ht="30">
      <c r="A2839" s="338">
        <v>98275</v>
      </c>
      <c r="B2839" s="339" t="s">
        <v>10800</v>
      </c>
      <c r="C2839" s="340" t="s">
        <v>1163</v>
      </c>
      <c r="D2839" s="555">
        <v>3.7699999999999996</v>
      </c>
      <c r="E2839" s="555">
        <v>0.33</v>
      </c>
      <c r="F2839" s="555">
        <v>4.0999999999999996</v>
      </c>
    </row>
    <row r="2840" spans="1:6" ht="30">
      <c r="A2840" s="338">
        <v>98276</v>
      </c>
      <c r="B2840" s="339" t="s">
        <v>10799</v>
      </c>
      <c r="C2840" s="340" t="s">
        <v>1163</v>
      </c>
      <c r="D2840" s="555">
        <v>7.5299999999999994</v>
      </c>
      <c r="E2840" s="555">
        <v>1.01</v>
      </c>
      <c r="F2840" s="555">
        <v>8.5399999999999991</v>
      </c>
    </row>
    <row r="2841" spans="1:6" ht="30">
      <c r="A2841" s="338">
        <v>98277</v>
      </c>
      <c r="B2841" s="339" t="s">
        <v>10798</v>
      </c>
      <c r="C2841" s="340" t="s">
        <v>1163</v>
      </c>
      <c r="D2841" s="555">
        <v>14.35</v>
      </c>
      <c r="E2841" s="555">
        <v>1.4</v>
      </c>
      <c r="F2841" s="555">
        <v>15.75</v>
      </c>
    </row>
    <row r="2842" spans="1:6" ht="30">
      <c r="A2842" s="338">
        <v>98278</v>
      </c>
      <c r="B2842" s="339" t="s">
        <v>10797</v>
      </c>
      <c r="C2842" s="340" t="s">
        <v>1163</v>
      </c>
      <c r="D2842" s="555">
        <v>19.48</v>
      </c>
      <c r="E2842" s="555">
        <v>1.73</v>
      </c>
      <c r="F2842" s="555">
        <v>21.21</v>
      </c>
    </row>
    <row r="2843" spans="1:6" ht="30">
      <c r="A2843" s="338">
        <v>98279</v>
      </c>
      <c r="B2843" s="339" t="s">
        <v>10796</v>
      </c>
      <c r="C2843" s="340" t="s">
        <v>1163</v>
      </c>
      <c r="D2843" s="555">
        <v>34.169999999999995</v>
      </c>
      <c r="E2843" s="555">
        <v>2.13</v>
      </c>
      <c r="F2843" s="555">
        <v>36.299999999999997</v>
      </c>
    </row>
    <row r="2844" spans="1:6" ht="30">
      <c r="A2844" s="338">
        <v>98280</v>
      </c>
      <c r="B2844" s="339" t="s">
        <v>10795</v>
      </c>
      <c r="C2844" s="340" t="s">
        <v>1163</v>
      </c>
      <c r="D2844" s="555">
        <v>2.4799999999999995</v>
      </c>
      <c r="E2844" s="555">
        <v>4.54</v>
      </c>
      <c r="F2844" s="555">
        <v>7.02</v>
      </c>
    </row>
    <row r="2845" spans="1:6" ht="30">
      <c r="A2845" s="338">
        <v>98281</v>
      </c>
      <c r="B2845" s="339" t="s">
        <v>10794</v>
      </c>
      <c r="C2845" s="340" t="s">
        <v>1163</v>
      </c>
      <c r="D2845" s="555">
        <v>3.04</v>
      </c>
      <c r="E2845" s="555">
        <v>4.5999999999999996</v>
      </c>
      <c r="F2845" s="555">
        <v>7.64</v>
      </c>
    </row>
    <row r="2846" spans="1:6" ht="30">
      <c r="A2846" s="338">
        <v>98282</v>
      </c>
      <c r="B2846" s="339" t="s">
        <v>10793</v>
      </c>
      <c r="C2846" s="340" t="s">
        <v>1163</v>
      </c>
      <c r="D2846" s="555">
        <v>3.71</v>
      </c>
      <c r="E2846" s="555">
        <v>4.6900000000000004</v>
      </c>
      <c r="F2846" s="555">
        <v>8.4</v>
      </c>
    </row>
    <row r="2847" spans="1:6" ht="30">
      <c r="A2847" s="338">
        <v>98283</v>
      </c>
      <c r="B2847" s="339" t="s">
        <v>10792</v>
      </c>
      <c r="C2847" s="340" t="s">
        <v>1163</v>
      </c>
      <c r="D2847" s="555">
        <v>4.24</v>
      </c>
      <c r="E2847" s="555">
        <v>4.7699999999999996</v>
      </c>
      <c r="F2847" s="555">
        <v>9.01</v>
      </c>
    </row>
    <row r="2848" spans="1:6" ht="30">
      <c r="A2848" s="338">
        <v>98284</v>
      </c>
      <c r="B2848" s="339" t="s">
        <v>10791</v>
      </c>
      <c r="C2848" s="340" t="s">
        <v>1163</v>
      </c>
      <c r="D2848" s="555">
        <v>5.0900000000000007</v>
      </c>
      <c r="E2848" s="555">
        <v>4.8</v>
      </c>
      <c r="F2848" s="555">
        <v>9.89</v>
      </c>
    </row>
    <row r="2849" spans="1:6" ht="30">
      <c r="A2849" s="338">
        <v>98285</v>
      </c>
      <c r="B2849" s="339" t="s">
        <v>10790</v>
      </c>
      <c r="C2849" s="340" t="s">
        <v>1163</v>
      </c>
      <c r="D2849" s="555">
        <v>5.57</v>
      </c>
      <c r="E2849" s="555">
        <v>4.83</v>
      </c>
      <c r="F2849" s="555">
        <v>10.4</v>
      </c>
    </row>
    <row r="2850" spans="1:6" ht="30">
      <c r="A2850" s="338">
        <v>98286</v>
      </c>
      <c r="B2850" s="339" t="s">
        <v>10789</v>
      </c>
      <c r="C2850" s="340" t="s">
        <v>1163</v>
      </c>
      <c r="D2850" s="555">
        <v>9.36</v>
      </c>
      <c r="E2850" s="555">
        <v>5.47</v>
      </c>
      <c r="F2850" s="555">
        <v>14.83</v>
      </c>
    </row>
    <row r="2851" spans="1:6" ht="30">
      <c r="A2851" s="338">
        <v>98287</v>
      </c>
      <c r="B2851" s="339" t="s">
        <v>10788</v>
      </c>
      <c r="C2851" s="340" t="s">
        <v>1163</v>
      </c>
      <c r="D2851" s="555">
        <v>0.8600000000000001</v>
      </c>
      <c r="E2851" s="555">
        <v>0.48</v>
      </c>
      <c r="F2851" s="555">
        <v>1.34</v>
      </c>
    </row>
    <row r="2852" spans="1:6" ht="30">
      <c r="A2852" s="338">
        <v>98288</v>
      </c>
      <c r="B2852" s="339" t="s">
        <v>10787</v>
      </c>
      <c r="C2852" s="340" t="s">
        <v>1163</v>
      </c>
      <c r="D2852" s="555">
        <v>1.42</v>
      </c>
      <c r="E2852" s="555">
        <v>0.56000000000000005</v>
      </c>
      <c r="F2852" s="555">
        <v>1.98</v>
      </c>
    </row>
    <row r="2853" spans="1:6" ht="30">
      <c r="A2853" s="338">
        <v>98289</v>
      </c>
      <c r="B2853" s="339" t="s">
        <v>10786</v>
      </c>
      <c r="C2853" s="340" t="s">
        <v>1163</v>
      </c>
      <c r="D2853" s="555">
        <v>2.0900000000000003</v>
      </c>
      <c r="E2853" s="555">
        <v>0.65</v>
      </c>
      <c r="F2853" s="555">
        <v>2.74</v>
      </c>
    </row>
    <row r="2854" spans="1:6" ht="30">
      <c r="A2854" s="338">
        <v>98290</v>
      </c>
      <c r="B2854" s="339" t="s">
        <v>10785</v>
      </c>
      <c r="C2854" s="340" t="s">
        <v>1163</v>
      </c>
      <c r="D2854" s="555">
        <v>2.6399999999999997</v>
      </c>
      <c r="E2854" s="555">
        <v>0.7</v>
      </c>
      <c r="F2854" s="555">
        <v>3.34</v>
      </c>
    </row>
    <row r="2855" spans="1:6" ht="30">
      <c r="A2855" s="338">
        <v>98291</v>
      </c>
      <c r="B2855" s="339" t="s">
        <v>10784</v>
      </c>
      <c r="C2855" s="340" t="s">
        <v>1163</v>
      </c>
      <c r="D2855" s="555">
        <v>3.4800000000000004</v>
      </c>
      <c r="E2855" s="555">
        <v>0.75</v>
      </c>
      <c r="F2855" s="555">
        <v>4.2300000000000004</v>
      </c>
    </row>
    <row r="2856" spans="1:6" ht="30">
      <c r="A2856" s="338">
        <v>98292</v>
      </c>
      <c r="B2856" s="339" t="s">
        <v>10783</v>
      </c>
      <c r="C2856" s="340" t="s">
        <v>1163</v>
      </c>
      <c r="D2856" s="555">
        <v>3.96</v>
      </c>
      <c r="E2856" s="555">
        <v>0.78</v>
      </c>
      <c r="F2856" s="555">
        <v>4.74</v>
      </c>
    </row>
    <row r="2857" spans="1:6" ht="30">
      <c r="A2857" s="338">
        <v>98293</v>
      </c>
      <c r="B2857" s="339" t="s">
        <v>10782</v>
      </c>
      <c r="C2857" s="340" t="s">
        <v>1163</v>
      </c>
      <c r="D2857" s="555">
        <v>7.71</v>
      </c>
      <c r="E2857" s="555">
        <v>1.45</v>
      </c>
      <c r="F2857" s="555">
        <v>9.16</v>
      </c>
    </row>
    <row r="2858" spans="1:6" ht="30">
      <c r="A2858" s="338">
        <v>98400</v>
      </c>
      <c r="B2858" s="339" t="s">
        <v>10781</v>
      </c>
      <c r="C2858" s="340" t="s">
        <v>1163</v>
      </c>
      <c r="D2858" s="555">
        <v>10.44</v>
      </c>
      <c r="E2858" s="555">
        <v>2.97</v>
      </c>
      <c r="F2858" s="555">
        <v>13.41</v>
      </c>
    </row>
    <row r="2859" spans="1:6" ht="30">
      <c r="A2859" s="338">
        <v>98401</v>
      </c>
      <c r="B2859" s="339" t="s">
        <v>10780</v>
      </c>
      <c r="C2859" s="340" t="s">
        <v>1163</v>
      </c>
      <c r="D2859" s="555">
        <v>17.440000000000001</v>
      </c>
      <c r="E2859" s="555">
        <v>3.36</v>
      </c>
      <c r="F2859" s="555">
        <v>20.8</v>
      </c>
    </row>
    <row r="2860" spans="1:6" ht="30">
      <c r="A2860" s="338">
        <v>98402</v>
      </c>
      <c r="B2860" s="339" t="s">
        <v>10779</v>
      </c>
      <c r="C2860" s="340" t="s">
        <v>1163</v>
      </c>
      <c r="D2860" s="555">
        <v>23.31</v>
      </c>
      <c r="E2860" s="555">
        <v>3.68</v>
      </c>
      <c r="F2860" s="555">
        <v>26.99</v>
      </c>
    </row>
    <row r="2861" spans="1:6">
      <c r="A2861" s="335"/>
      <c r="B2861" s="337" t="s">
        <v>185</v>
      </c>
      <c r="C2861" s="335"/>
      <c r="D2861" s="335"/>
      <c r="E2861" s="335"/>
      <c r="F2861" s="335"/>
    </row>
    <row r="2862" spans="1:6" ht="30">
      <c r="A2862" s="338">
        <v>98294</v>
      </c>
      <c r="B2862" s="339" t="s">
        <v>10767</v>
      </c>
      <c r="C2862" s="340" t="s">
        <v>1163</v>
      </c>
      <c r="D2862" s="555">
        <v>2.2699999999999996</v>
      </c>
      <c r="E2862" s="555">
        <v>0.53</v>
      </c>
      <c r="F2862" s="555">
        <v>2.8</v>
      </c>
    </row>
    <row r="2863" spans="1:6" ht="30">
      <c r="A2863" s="338">
        <v>98295</v>
      </c>
      <c r="B2863" s="339" t="s">
        <v>10766</v>
      </c>
      <c r="C2863" s="340" t="s">
        <v>1163</v>
      </c>
      <c r="D2863" s="555">
        <v>2.08</v>
      </c>
      <c r="E2863" s="555">
        <v>0.08</v>
      </c>
      <c r="F2863" s="555">
        <v>2.16</v>
      </c>
    </row>
    <row r="2864" spans="1:6" ht="30">
      <c r="A2864" s="338">
        <v>98296</v>
      </c>
      <c r="B2864" s="339" t="s">
        <v>10765</v>
      </c>
      <c r="C2864" s="340" t="s">
        <v>1163</v>
      </c>
      <c r="D2864" s="555">
        <v>3.4499999999999997</v>
      </c>
      <c r="E2864" s="555">
        <v>0.86</v>
      </c>
      <c r="F2864" s="555">
        <v>4.3099999999999996</v>
      </c>
    </row>
    <row r="2865" spans="1:6" ht="30">
      <c r="A2865" s="338">
        <v>98297</v>
      </c>
      <c r="B2865" s="339" t="s">
        <v>10764</v>
      </c>
      <c r="C2865" s="340" t="s">
        <v>1163</v>
      </c>
      <c r="D2865" s="555">
        <v>3.16</v>
      </c>
      <c r="E2865" s="555">
        <v>0.13</v>
      </c>
      <c r="F2865" s="555">
        <v>3.29</v>
      </c>
    </row>
    <row r="2866" spans="1:6">
      <c r="A2866" s="335"/>
      <c r="B2866" s="337" t="s">
        <v>12514</v>
      </c>
      <c r="C2866" s="335"/>
      <c r="D2866" s="335"/>
      <c r="E2866" s="335"/>
      <c r="F2866" s="335"/>
    </row>
    <row r="2867" spans="1:6">
      <c r="A2867" s="335"/>
      <c r="B2867" s="337" t="s">
        <v>186</v>
      </c>
      <c r="C2867" s="335"/>
      <c r="D2867" s="335"/>
      <c r="E2867" s="335"/>
      <c r="F2867" s="335"/>
    </row>
    <row r="2868" spans="1:6">
      <c r="A2868" s="338">
        <v>98307</v>
      </c>
      <c r="B2868" s="339" t="s">
        <v>10760</v>
      </c>
      <c r="C2868" s="340" t="s">
        <v>1161</v>
      </c>
      <c r="D2868" s="555">
        <v>50.64</v>
      </c>
      <c r="E2868" s="555">
        <v>6.66</v>
      </c>
      <c r="F2868" s="555">
        <v>57.3</v>
      </c>
    </row>
    <row r="2869" spans="1:6">
      <c r="A2869" s="338">
        <v>98308</v>
      </c>
      <c r="B2869" s="339" t="s">
        <v>10759</v>
      </c>
      <c r="C2869" s="340" t="s">
        <v>1161</v>
      </c>
      <c r="D2869" s="555">
        <v>29.879999999999995</v>
      </c>
      <c r="E2869" s="555">
        <v>6.67</v>
      </c>
      <c r="F2869" s="555">
        <v>36.549999999999997</v>
      </c>
    </row>
    <row r="2870" spans="1:6">
      <c r="A2870" s="335"/>
      <c r="B2870" s="337" t="s">
        <v>12515</v>
      </c>
      <c r="C2870" s="335"/>
      <c r="D2870" s="335"/>
      <c r="E2870" s="335"/>
      <c r="F2870" s="335"/>
    </row>
    <row r="2871" spans="1:6">
      <c r="A2871" s="335"/>
      <c r="B2871" s="337" t="s">
        <v>187</v>
      </c>
      <c r="C2871" s="335"/>
      <c r="D2871" s="335"/>
      <c r="E2871" s="335"/>
      <c r="F2871" s="335"/>
    </row>
    <row r="2872" spans="1:6">
      <c r="A2872" s="335"/>
      <c r="B2872" s="337" t="s">
        <v>12516</v>
      </c>
      <c r="C2872" s="335"/>
      <c r="D2872" s="335"/>
      <c r="E2872" s="335"/>
      <c r="F2872" s="335"/>
    </row>
    <row r="2873" spans="1:6">
      <c r="A2873" s="335"/>
      <c r="B2873" s="337" t="s">
        <v>12517</v>
      </c>
      <c r="C2873" s="335"/>
      <c r="D2873" s="335"/>
      <c r="E2873" s="335"/>
      <c r="F2873" s="335"/>
    </row>
    <row r="2874" spans="1:6">
      <c r="A2874" s="338">
        <v>98301</v>
      </c>
      <c r="B2874" s="339" t="s">
        <v>10763</v>
      </c>
      <c r="C2874" s="340" t="s">
        <v>1161</v>
      </c>
      <c r="D2874" s="555">
        <v>397.97</v>
      </c>
      <c r="E2874" s="555">
        <v>200.78</v>
      </c>
      <c r="F2874" s="555">
        <v>598.75</v>
      </c>
    </row>
    <row r="2875" spans="1:6">
      <c r="A2875" s="338">
        <v>98302</v>
      </c>
      <c r="B2875" s="339" t="s">
        <v>10762</v>
      </c>
      <c r="C2875" s="340" t="s">
        <v>1161</v>
      </c>
      <c r="D2875" s="555">
        <v>632.29</v>
      </c>
      <c r="E2875" s="555">
        <v>200.77</v>
      </c>
      <c r="F2875" s="555">
        <v>833.06</v>
      </c>
    </row>
    <row r="2876" spans="1:6">
      <c r="A2876" s="338">
        <v>98304</v>
      </c>
      <c r="B2876" s="339" t="s">
        <v>10761</v>
      </c>
      <c r="C2876" s="340" t="s">
        <v>1161</v>
      </c>
      <c r="D2876" s="555">
        <v>905.44</v>
      </c>
      <c r="E2876" s="555">
        <v>399.03</v>
      </c>
      <c r="F2876" s="555">
        <v>1304.47</v>
      </c>
    </row>
    <row r="2877" spans="1:6">
      <c r="A2877" s="338">
        <v>98593</v>
      </c>
      <c r="B2877" s="339" t="s">
        <v>10758</v>
      </c>
      <c r="C2877" s="340" t="s">
        <v>1161</v>
      </c>
      <c r="D2877" s="555">
        <v>625.55999999999995</v>
      </c>
      <c r="E2877" s="555">
        <v>399.04</v>
      </c>
      <c r="F2877" s="555">
        <v>1024.5999999999999</v>
      </c>
    </row>
    <row r="2878" spans="1:6">
      <c r="A2878" s="335"/>
      <c r="B2878" s="337" t="s">
        <v>12518</v>
      </c>
      <c r="C2878" s="335"/>
      <c r="D2878" s="335"/>
      <c r="E2878" s="335"/>
      <c r="F2878" s="335"/>
    </row>
    <row r="2879" spans="1:6">
      <c r="A2879" s="335"/>
      <c r="B2879" s="336" t="s">
        <v>188</v>
      </c>
      <c r="C2879" s="335"/>
      <c r="D2879" s="335"/>
      <c r="E2879" s="335"/>
      <c r="F2879" s="335"/>
    </row>
    <row r="2880" spans="1:6">
      <c r="A2880" s="335"/>
      <c r="B2880" s="337" t="s">
        <v>189</v>
      </c>
      <c r="C2880" s="335"/>
      <c r="D2880" s="335"/>
      <c r="E2880" s="335"/>
      <c r="F2880" s="335"/>
    </row>
    <row r="2881" spans="1:6">
      <c r="A2881" s="335"/>
      <c r="B2881" s="337" t="s">
        <v>1065</v>
      </c>
      <c r="C2881" s="335"/>
      <c r="D2881" s="335"/>
      <c r="E2881" s="335"/>
      <c r="F2881" s="335"/>
    </row>
    <row r="2882" spans="1:6" ht="30">
      <c r="A2882" s="338">
        <v>103247</v>
      </c>
      <c r="B2882" s="339" t="s">
        <v>12519</v>
      </c>
      <c r="C2882" s="340" t="s">
        <v>1161</v>
      </c>
      <c r="D2882" s="555">
        <v>2233.79</v>
      </c>
      <c r="E2882" s="555">
        <v>76.59</v>
      </c>
      <c r="F2882" s="555">
        <v>2310.38</v>
      </c>
    </row>
    <row r="2883" spans="1:6" ht="30">
      <c r="A2883" s="338">
        <v>103250</v>
      </c>
      <c r="B2883" s="339" t="s">
        <v>12520</v>
      </c>
      <c r="C2883" s="340" t="s">
        <v>1161</v>
      </c>
      <c r="D2883" s="555">
        <v>3257.41</v>
      </c>
      <c r="E2883" s="555">
        <v>82.8</v>
      </c>
      <c r="F2883" s="555">
        <v>3340.21</v>
      </c>
    </row>
    <row r="2884" spans="1:6" ht="30">
      <c r="A2884" s="338">
        <v>103253</v>
      </c>
      <c r="B2884" s="339" t="s">
        <v>12521</v>
      </c>
      <c r="C2884" s="340" t="s">
        <v>1161</v>
      </c>
      <c r="D2884" s="555">
        <v>4454.2300000000005</v>
      </c>
      <c r="E2884" s="555">
        <v>86.45</v>
      </c>
      <c r="F2884" s="555">
        <v>4540.68</v>
      </c>
    </row>
    <row r="2885" spans="1:6" ht="30">
      <c r="A2885" s="338">
        <v>103244</v>
      </c>
      <c r="B2885" s="339" t="s">
        <v>12522</v>
      </c>
      <c r="C2885" s="340" t="s">
        <v>1161</v>
      </c>
      <c r="D2885" s="555">
        <v>2008.49</v>
      </c>
      <c r="E2885" s="555">
        <v>76.59</v>
      </c>
      <c r="F2885" s="555">
        <v>2085.08</v>
      </c>
    </row>
    <row r="2886" spans="1:6" ht="30">
      <c r="A2886" s="338">
        <v>103256</v>
      </c>
      <c r="B2886" s="339" t="s">
        <v>12523</v>
      </c>
      <c r="C2886" s="340" t="s">
        <v>1161</v>
      </c>
      <c r="D2886" s="555">
        <v>8272.92</v>
      </c>
      <c r="E2886" s="555">
        <v>127.03</v>
      </c>
      <c r="F2886" s="555">
        <v>8399.9500000000007</v>
      </c>
    </row>
    <row r="2887" spans="1:6" ht="30">
      <c r="A2887" s="338">
        <v>103258</v>
      </c>
      <c r="B2887" s="339" t="s">
        <v>12524</v>
      </c>
      <c r="C2887" s="340" t="s">
        <v>1161</v>
      </c>
      <c r="D2887" s="555">
        <v>9256.68</v>
      </c>
      <c r="E2887" s="555">
        <v>130.4</v>
      </c>
      <c r="F2887" s="555">
        <v>9387.08</v>
      </c>
    </row>
    <row r="2888" spans="1:6" ht="30">
      <c r="A2888" s="338">
        <v>103260</v>
      </c>
      <c r="B2888" s="339" t="s">
        <v>12525</v>
      </c>
      <c r="C2888" s="340" t="s">
        <v>1161</v>
      </c>
      <c r="D2888" s="555">
        <v>5080.38</v>
      </c>
      <c r="E2888" s="555">
        <v>130.4</v>
      </c>
      <c r="F2888" s="555">
        <v>5210.78</v>
      </c>
    </row>
    <row r="2889" spans="1:6" ht="30">
      <c r="A2889" s="338">
        <v>103261</v>
      </c>
      <c r="B2889" s="339" t="s">
        <v>12526</v>
      </c>
      <c r="C2889" s="340" t="s">
        <v>1161</v>
      </c>
      <c r="D2889" s="555">
        <v>10442.34</v>
      </c>
      <c r="E2889" s="555">
        <v>143.18</v>
      </c>
      <c r="F2889" s="555">
        <v>10585.52</v>
      </c>
    </row>
    <row r="2890" spans="1:6" ht="30">
      <c r="A2890" s="338">
        <v>103263</v>
      </c>
      <c r="B2890" s="339" t="s">
        <v>12527</v>
      </c>
      <c r="C2890" s="340" t="s">
        <v>1161</v>
      </c>
      <c r="D2890" s="555">
        <v>14447.26</v>
      </c>
      <c r="E2890" s="555">
        <v>225.18</v>
      </c>
      <c r="F2890" s="555">
        <v>14672.44</v>
      </c>
    </row>
    <row r="2891" spans="1:6" ht="30">
      <c r="A2891" s="338">
        <v>103265</v>
      </c>
      <c r="B2891" s="339" t="s">
        <v>12528</v>
      </c>
      <c r="C2891" s="340" t="s">
        <v>1161</v>
      </c>
      <c r="D2891" s="555">
        <v>17459.32</v>
      </c>
      <c r="E2891" s="555">
        <v>225.18</v>
      </c>
      <c r="F2891" s="555">
        <v>17684.5</v>
      </c>
    </row>
    <row r="2892" spans="1:6" ht="30">
      <c r="A2892" s="338">
        <v>103268</v>
      </c>
      <c r="B2892" s="339" t="s">
        <v>12529</v>
      </c>
      <c r="C2892" s="340" t="s">
        <v>1161</v>
      </c>
      <c r="D2892" s="555">
        <v>6108.11</v>
      </c>
      <c r="E2892" s="555">
        <v>130.35</v>
      </c>
      <c r="F2892" s="555">
        <v>6238.46</v>
      </c>
    </row>
    <row r="2893" spans="1:6" ht="30">
      <c r="A2893" s="338">
        <v>103270</v>
      </c>
      <c r="B2893" s="339" t="s">
        <v>12530</v>
      </c>
      <c r="C2893" s="340" t="s">
        <v>1161</v>
      </c>
      <c r="D2893" s="555">
        <v>6567.12</v>
      </c>
      <c r="E2893" s="555">
        <v>135.52000000000001</v>
      </c>
      <c r="F2893" s="555">
        <v>6702.64</v>
      </c>
    </row>
    <row r="2894" spans="1:6" ht="30">
      <c r="A2894" s="338">
        <v>103272</v>
      </c>
      <c r="B2894" s="339" t="s">
        <v>12531</v>
      </c>
      <c r="C2894" s="340" t="s">
        <v>1161</v>
      </c>
      <c r="D2894" s="555">
        <v>9637.119999999999</v>
      </c>
      <c r="E2894" s="555">
        <v>156.01</v>
      </c>
      <c r="F2894" s="555">
        <v>9793.1299999999992</v>
      </c>
    </row>
    <row r="2895" spans="1:6" ht="30">
      <c r="A2895" s="338">
        <v>103274</v>
      </c>
      <c r="B2895" s="339" t="s">
        <v>12532</v>
      </c>
      <c r="C2895" s="340" t="s">
        <v>1161</v>
      </c>
      <c r="D2895" s="555">
        <v>11280.67</v>
      </c>
      <c r="E2895" s="555">
        <v>239.44</v>
      </c>
      <c r="F2895" s="555">
        <v>11520.11</v>
      </c>
    </row>
    <row r="2896" spans="1:6" ht="30">
      <c r="A2896" s="338">
        <v>103276</v>
      </c>
      <c r="B2896" s="339" t="s">
        <v>12533</v>
      </c>
      <c r="C2896" s="340" t="s">
        <v>1161</v>
      </c>
      <c r="D2896" s="555">
        <v>11786.019999999999</v>
      </c>
      <c r="E2896" s="555">
        <v>239.44</v>
      </c>
      <c r="F2896" s="555">
        <v>12025.46</v>
      </c>
    </row>
    <row r="2897" spans="1:6" ht="30">
      <c r="A2897" s="338">
        <v>103267</v>
      </c>
      <c r="B2897" s="339" t="s">
        <v>12534</v>
      </c>
      <c r="C2897" s="340" t="s">
        <v>1161</v>
      </c>
      <c r="D2897" s="555">
        <v>5130.3999999999996</v>
      </c>
      <c r="E2897" s="555">
        <v>130.35</v>
      </c>
      <c r="F2897" s="555">
        <v>5260.75</v>
      </c>
    </row>
    <row r="2898" spans="1:6" ht="30">
      <c r="A2898" s="338">
        <v>103269</v>
      </c>
      <c r="B2898" s="339" t="s">
        <v>12535</v>
      </c>
      <c r="C2898" s="340" t="s">
        <v>1161</v>
      </c>
      <c r="D2898" s="555">
        <v>6322.87</v>
      </c>
      <c r="E2898" s="555">
        <v>135.52000000000001</v>
      </c>
      <c r="F2898" s="555">
        <v>6458.39</v>
      </c>
    </row>
    <row r="2899" spans="1:6" ht="30">
      <c r="A2899" s="338">
        <v>103271</v>
      </c>
      <c r="B2899" s="339" t="s">
        <v>12536</v>
      </c>
      <c r="C2899" s="340" t="s">
        <v>1161</v>
      </c>
      <c r="D2899" s="555">
        <v>9326.51</v>
      </c>
      <c r="E2899" s="555">
        <v>156.01</v>
      </c>
      <c r="F2899" s="555">
        <v>9482.52</v>
      </c>
    </row>
    <row r="2900" spans="1:6" ht="30">
      <c r="A2900" s="338">
        <v>103273</v>
      </c>
      <c r="B2900" s="339" t="s">
        <v>12537</v>
      </c>
      <c r="C2900" s="340" t="s">
        <v>1161</v>
      </c>
      <c r="D2900" s="555">
        <v>9819.8599999999988</v>
      </c>
      <c r="E2900" s="555">
        <v>239.44</v>
      </c>
      <c r="F2900" s="555">
        <v>10059.299999999999</v>
      </c>
    </row>
    <row r="2901" spans="1:6" ht="30">
      <c r="A2901" s="338">
        <v>103275</v>
      </c>
      <c r="B2901" s="339" t="s">
        <v>12538</v>
      </c>
      <c r="C2901" s="340" t="s">
        <v>1161</v>
      </c>
      <c r="D2901" s="555">
        <v>11221.029999999999</v>
      </c>
      <c r="E2901" s="555">
        <v>239.44</v>
      </c>
      <c r="F2901" s="555">
        <v>11460.47</v>
      </c>
    </row>
    <row r="2902" spans="1:6" ht="30">
      <c r="A2902" s="338">
        <v>103248</v>
      </c>
      <c r="B2902" s="339" t="s">
        <v>12539</v>
      </c>
      <c r="C2902" s="340" t="s">
        <v>1161</v>
      </c>
      <c r="D2902" s="555">
        <v>1817.72</v>
      </c>
      <c r="E2902" s="555">
        <v>76.59</v>
      </c>
      <c r="F2902" s="555">
        <v>1894.31</v>
      </c>
    </row>
    <row r="2903" spans="1:6" ht="30">
      <c r="A2903" s="338">
        <v>103249</v>
      </c>
      <c r="B2903" s="339" t="s">
        <v>12540</v>
      </c>
      <c r="C2903" s="340" t="s">
        <v>1161</v>
      </c>
      <c r="D2903" s="555">
        <v>1955.98</v>
      </c>
      <c r="E2903" s="555">
        <v>76.59</v>
      </c>
      <c r="F2903" s="555">
        <v>2032.57</v>
      </c>
    </row>
    <row r="2904" spans="1:6" ht="30">
      <c r="A2904" s="338">
        <v>103251</v>
      </c>
      <c r="B2904" s="339" t="s">
        <v>12541</v>
      </c>
      <c r="C2904" s="340" t="s">
        <v>1161</v>
      </c>
      <c r="D2904" s="555">
        <v>2562.5</v>
      </c>
      <c r="E2904" s="555">
        <v>82.8</v>
      </c>
      <c r="F2904" s="555">
        <v>2645.3</v>
      </c>
    </row>
    <row r="2905" spans="1:6" ht="30">
      <c r="A2905" s="338">
        <v>103252</v>
      </c>
      <c r="B2905" s="339" t="s">
        <v>12542</v>
      </c>
      <c r="C2905" s="340" t="s">
        <v>1161</v>
      </c>
      <c r="D2905" s="555">
        <v>2842.74</v>
      </c>
      <c r="E2905" s="555">
        <v>82.8</v>
      </c>
      <c r="F2905" s="555">
        <v>2925.54</v>
      </c>
    </row>
    <row r="2906" spans="1:6" ht="30">
      <c r="A2906" s="338">
        <v>103254</v>
      </c>
      <c r="B2906" s="339" t="s">
        <v>12543</v>
      </c>
      <c r="C2906" s="340" t="s">
        <v>1161</v>
      </c>
      <c r="D2906" s="555">
        <v>3318.13</v>
      </c>
      <c r="E2906" s="555">
        <v>86.45</v>
      </c>
      <c r="F2906" s="555">
        <v>3404.58</v>
      </c>
    </row>
    <row r="2907" spans="1:6" ht="30">
      <c r="A2907" s="338">
        <v>103255</v>
      </c>
      <c r="B2907" s="339" t="s">
        <v>12544</v>
      </c>
      <c r="C2907" s="340" t="s">
        <v>1161</v>
      </c>
      <c r="D2907" s="555">
        <v>3718.98</v>
      </c>
      <c r="E2907" s="555">
        <v>86.45</v>
      </c>
      <c r="F2907" s="555">
        <v>3805.43</v>
      </c>
    </row>
    <row r="2908" spans="1:6" ht="30">
      <c r="A2908" s="338">
        <v>103245</v>
      </c>
      <c r="B2908" s="339" t="s">
        <v>12545</v>
      </c>
      <c r="C2908" s="340" t="s">
        <v>1161</v>
      </c>
      <c r="D2908" s="555">
        <v>1575.3000000000002</v>
      </c>
      <c r="E2908" s="555">
        <v>76.59</v>
      </c>
      <c r="F2908" s="555">
        <v>1651.89</v>
      </c>
    </row>
    <row r="2909" spans="1:6" ht="30">
      <c r="A2909" s="338">
        <v>103246</v>
      </c>
      <c r="B2909" s="339" t="s">
        <v>12546</v>
      </c>
      <c r="C2909" s="340" t="s">
        <v>1161</v>
      </c>
      <c r="D2909" s="555">
        <v>1721.8000000000002</v>
      </c>
      <c r="E2909" s="555">
        <v>76.59</v>
      </c>
      <c r="F2909" s="555">
        <v>1798.39</v>
      </c>
    </row>
    <row r="2910" spans="1:6" ht="30">
      <c r="A2910" s="338">
        <v>103257</v>
      </c>
      <c r="B2910" s="339" t="s">
        <v>12547</v>
      </c>
      <c r="C2910" s="340" t="s">
        <v>1161</v>
      </c>
      <c r="D2910" s="555">
        <v>4685</v>
      </c>
      <c r="E2910" s="555">
        <v>127.03</v>
      </c>
      <c r="F2910" s="555">
        <v>4812.03</v>
      </c>
    </row>
    <row r="2911" spans="1:6" ht="30">
      <c r="A2911" s="338">
        <v>103259</v>
      </c>
      <c r="B2911" s="339" t="s">
        <v>12548</v>
      </c>
      <c r="C2911" s="340" t="s">
        <v>1161</v>
      </c>
      <c r="D2911" s="555">
        <v>4943.1100000000006</v>
      </c>
      <c r="E2911" s="555">
        <v>130.4</v>
      </c>
      <c r="F2911" s="555">
        <v>5073.51</v>
      </c>
    </row>
    <row r="2912" spans="1:6" ht="30">
      <c r="A2912" s="338">
        <v>103262</v>
      </c>
      <c r="B2912" s="339" t="s">
        <v>12549</v>
      </c>
      <c r="C2912" s="340" t="s">
        <v>1161</v>
      </c>
      <c r="D2912" s="555">
        <v>6512.0999999999995</v>
      </c>
      <c r="E2912" s="555">
        <v>143.18</v>
      </c>
      <c r="F2912" s="555">
        <v>6655.28</v>
      </c>
    </row>
    <row r="2913" spans="1:6" ht="30">
      <c r="A2913" s="338">
        <v>103264</v>
      </c>
      <c r="B2913" s="339" t="s">
        <v>12550</v>
      </c>
      <c r="C2913" s="340" t="s">
        <v>1161</v>
      </c>
      <c r="D2913" s="555">
        <v>8012.32</v>
      </c>
      <c r="E2913" s="555">
        <v>225.18</v>
      </c>
      <c r="F2913" s="555">
        <v>8237.5</v>
      </c>
    </row>
    <row r="2914" spans="1:6" ht="30">
      <c r="A2914" s="338">
        <v>103266</v>
      </c>
      <c r="B2914" s="339" t="s">
        <v>12551</v>
      </c>
      <c r="C2914" s="340" t="s">
        <v>1161</v>
      </c>
      <c r="D2914" s="555">
        <v>8972.19</v>
      </c>
      <c r="E2914" s="555">
        <v>225.18</v>
      </c>
      <c r="F2914" s="555">
        <v>9197.3700000000008</v>
      </c>
    </row>
    <row r="2915" spans="1:6">
      <c r="A2915" s="338">
        <v>103277</v>
      </c>
      <c r="B2915" s="339" t="s">
        <v>12552</v>
      </c>
      <c r="C2915" s="340" t="s">
        <v>1161</v>
      </c>
      <c r="D2915" s="555">
        <v>21879.55</v>
      </c>
      <c r="E2915" s="555">
        <v>325.98</v>
      </c>
      <c r="F2915" s="555">
        <v>22205.53</v>
      </c>
    </row>
    <row r="2916" spans="1:6">
      <c r="A2916" s="338">
        <v>103278</v>
      </c>
      <c r="B2916" s="339" t="s">
        <v>12553</v>
      </c>
      <c r="C2916" s="340" t="s">
        <v>1161</v>
      </c>
      <c r="D2916" s="555">
        <v>28080.019999999997</v>
      </c>
      <c r="E2916" s="555">
        <v>332.74</v>
      </c>
      <c r="F2916" s="555">
        <v>28412.76</v>
      </c>
    </row>
    <row r="2917" spans="1:6" ht="30">
      <c r="A2917" s="338">
        <v>103288</v>
      </c>
      <c r="B2917" s="339" t="s">
        <v>12554</v>
      </c>
      <c r="C2917" s="340" t="s">
        <v>1161</v>
      </c>
      <c r="D2917" s="555">
        <v>4.4799999999999986</v>
      </c>
      <c r="E2917" s="555">
        <v>11.67</v>
      </c>
      <c r="F2917" s="555">
        <v>16.149999999999999</v>
      </c>
    </row>
    <row r="2918" spans="1:6">
      <c r="A2918" s="335"/>
      <c r="B2918" s="337" t="s">
        <v>12555</v>
      </c>
      <c r="C2918" s="335"/>
      <c r="D2918" s="335"/>
      <c r="E2918" s="335"/>
      <c r="F2918" s="335"/>
    </row>
    <row r="2919" spans="1:6">
      <c r="A2919" s="335"/>
      <c r="B2919" s="336" t="s">
        <v>190</v>
      </c>
      <c r="C2919" s="335"/>
      <c r="D2919" s="335"/>
      <c r="E2919" s="335"/>
      <c r="F2919" s="335"/>
    </row>
    <row r="2920" spans="1:6">
      <c r="A2920" s="335"/>
      <c r="B2920" s="337" t="s">
        <v>191</v>
      </c>
      <c r="C2920" s="335"/>
      <c r="D2920" s="335"/>
      <c r="E2920" s="335"/>
      <c r="F2920" s="335"/>
    </row>
    <row r="2921" spans="1:6">
      <c r="A2921" s="338">
        <v>103029</v>
      </c>
      <c r="B2921" s="339" t="s">
        <v>12556</v>
      </c>
      <c r="C2921" s="340" t="s">
        <v>1161</v>
      </c>
      <c r="D2921" s="555">
        <v>38.72</v>
      </c>
      <c r="E2921" s="555">
        <v>3.51</v>
      </c>
      <c r="F2921" s="555">
        <v>42.23</v>
      </c>
    </row>
    <row r="2922" spans="1:6">
      <c r="A2922" s="335"/>
      <c r="B2922" s="337" t="s">
        <v>192</v>
      </c>
      <c r="C2922" s="335"/>
      <c r="D2922" s="335"/>
      <c r="E2922" s="335"/>
      <c r="F2922" s="335"/>
    </row>
    <row r="2923" spans="1:6" ht="45">
      <c r="A2923" s="338">
        <v>100788</v>
      </c>
      <c r="B2923" s="339" t="s">
        <v>10721</v>
      </c>
      <c r="C2923" s="340" t="s">
        <v>1161</v>
      </c>
      <c r="D2923" s="555">
        <v>534.53</v>
      </c>
      <c r="E2923" s="555">
        <v>123.52</v>
      </c>
      <c r="F2923" s="555">
        <v>658.05</v>
      </c>
    </row>
    <row r="2924" spans="1:6" ht="45">
      <c r="A2924" s="338">
        <v>101936</v>
      </c>
      <c r="B2924" s="339" t="s">
        <v>10769</v>
      </c>
      <c r="C2924" s="340" t="s">
        <v>1161</v>
      </c>
      <c r="D2924" s="555">
        <v>5235.75</v>
      </c>
      <c r="E2924" s="555">
        <v>2361.75</v>
      </c>
      <c r="F2924" s="555">
        <v>7597.5</v>
      </c>
    </row>
    <row r="2925" spans="1:6" ht="45">
      <c r="A2925" s="338">
        <v>101937</v>
      </c>
      <c r="B2925" s="339" t="s">
        <v>10768</v>
      </c>
      <c r="C2925" s="340" t="s">
        <v>1161</v>
      </c>
      <c r="D2925" s="555">
        <v>8558.59</v>
      </c>
      <c r="E2925" s="555">
        <v>5107.53</v>
      </c>
      <c r="F2925" s="555">
        <v>13666.12</v>
      </c>
    </row>
    <row r="2926" spans="1:6">
      <c r="A2926" s="335"/>
      <c r="B2926" s="337" t="s">
        <v>193</v>
      </c>
      <c r="C2926" s="335"/>
      <c r="D2926" s="335"/>
      <c r="E2926" s="335"/>
      <c r="F2926" s="335"/>
    </row>
    <row r="2927" spans="1:6" ht="30">
      <c r="A2927" s="338">
        <v>92338</v>
      </c>
      <c r="B2927" s="339" t="s">
        <v>10754</v>
      </c>
      <c r="C2927" s="340" t="s">
        <v>1163</v>
      </c>
      <c r="D2927" s="555">
        <v>102.13</v>
      </c>
      <c r="E2927" s="555">
        <v>19.309999999999999</v>
      </c>
      <c r="F2927" s="555">
        <v>121.44</v>
      </c>
    </row>
    <row r="2928" spans="1:6" ht="30">
      <c r="A2928" s="338">
        <v>92339</v>
      </c>
      <c r="B2928" s="339" t="s">
        <v>10753</v>
      </c>
      <c r="C2928" s="340" t="s">
        <v>1163</v>
      </c>
      <c r="D2928" s="555">
        <v>161.68</v>
      </c>
      <c r="E2928" s="555">
        <v>21.4</v>
      </c>
      <c r="F2928" s="555">
        <v>183.08</v>
      </c>
    </row>
    <row r="2929" spans="1:6" ht="30">
      <c r="A2929" s="338">
        <v>92361</v>
      </c>
      <c r="B2929" s="339" t="s">
        <v>10747</v>
      </c>
      <c r="C2929" s="340" t="s">
        <v>1163</v>
      </c>
      <c r="D2929" s="555">
        <v>96.710000000000008</v>
      </c>
      <c r="E2929" s="555">
        <v>5.07</v>
      </c>
      <c r="F2929" s="555">
        <v>101.78</v>
      </c>
    </row>
    <row r="2930" spans="1:6" ht="30">
      <c r="A2930" s="338">
        <v>92362</v>
      </c>
      <c r="B2930" s="339" t="s">
        <v>10746</v>
      </c>
      <c r="C2930" s="340" t="s">
        <v>1163</v>
      </c>
      <c r="D2930" s="555">
        <v>156.04</v>
      </c>
      <c r="E2930" s="555">
        <v>6.61</v>
      </c>
      <c r="F2930" s="555">
        <v>162.65</v>
      </c>
    </row>
    <row r="2931" spans="1:6" ht="30">
      <c r="A2931" s="338">
        <v>92648</v>
      </c>
      <c r="B2931" s="339" t="s">
        <v>10738</v>
      </c>
      <c r="C2931" s="340" t="s">
        <v>1163</v>
      </c>
      <c r="D2931" s="555">
        <v>79.75</v>
      </c>
      <c r="E2931" s="555">
        <v>6.61</v>
      </c>
      <c r="F2931" s="555">
        <v>86.36</v>
      </c>
    </row>
    <row r="2932" spans="1:6" ht="30">
      <c r="A2932" s="338">
        <v>92649</v>
      </c>
      <c r="B2932" s="339" t="s">
        <v>10737</v>
      </c>
      <c r="C2932" s="340" t="s">
        <v>1163</v>
      </c>
      <c r="D2932" s="555">
        <v>97.68</v>
      </c>
      <c r="E2932" s="555">
        <v>7.63</v>
      </c>
      <c r="F2932" s="555">
        <v>105.31</v>
      </c>
    </row>
    <row r="2933" spans="1:6" ht="30">
      <c r="A2933" s="338">
        <v>92650</v>
      </c>
      <c r="B2933" s="339" t="s">
        <v>10736</v>
      </c>
      <c r="C2933" s="340" t="s">
        <v>1163</v>
      </c>
      <c r="D2933" s="555">
        <v>157</v>
      </c>
      <c r="E2933" s="555">
        <v>9.18</v>
      </c>
      <c r="F2933" s="555">
        <v>166.18</v>
      </c>
    </row>
    <row r="2934" spans="1:6" ht="30">
      <c r="A2934" s="338">
        <v>92689</v>
      </c>
      <c r="B2934" s="339" t="s">
        <v>10728</v>
      </c>
      <c r="C2934" s="340" t="s">
        <v>1163</v>
      </c>
      <c r="D2934" s="555">
        <v>36.68</v>
      </c>
      <c r="E2934" s="555">
        <v>5.8</v>
      </c>
      <c r="F2934" s="555">
        <v>42.48</v>
      </c>
    </row>
    <row r="2935" spans="1:6" ht="30">
      <c r="A2935" s="338">
        <v>92690</v>
      </c>
      <c r="B2935" s="339" t="s">
        <v>10727</v>
      </c>
      <c r="C2935" s="340" t="s">
        <v>1163</v>
      </c>
      <c r="D2935" s="555">
        <v>50.79</v>
      </c>
      <c r="E2935" s="555">
        <v>10.01</v>
      </c>
      <c r="F2935" s="555">
        <v>60.8</v>
      </c>
    </row>
    <row r="2936" spans="1:6" ht="30">
      <c r="A2936" s="338">
        <v>92691</v>
      </c>
      <c r="B2936" s="339" t="s">
        <v>10726</v>
      </c>
      <c r="C2936" s="340" t="s">
        <v>1163</v>
      </c>
      <c r="D2936" s="555">
        <v>60.33</v>
      </c>
      <c r="E2936" s="555">
        <v>19.53</v>
      </c>
      <c r="F2936" s="555">
        <v>79.86</v>
      </c>
    </row>
    <row r="2937" spans="1:6" ht="30">
      <c r="A2937" s="338">
        <v>92359</v>
      </c>
      <c r="B2937" s="339" t="s">
        <v>10749</v>
      </c>
      <c r="C2937" s="340" t="s">
        <v>1163</v>
      </c>
      <c r="D2937" s="555">
        <v>53.86</v>
      </c>
      <c r="E2937" s="555">
        <v>2.52</v>
      </c>
      <c r="F2937" s="555">
        <v>56.38</v>
      </c>
    </row>
    <row r="2938" spans="1:6" ht="30">
      <c r="A2938" s="338">
        <v>92645</v>
      </c>
      <c r="B2938" s="339" t="s">
        <v>10740</v>
      </c>
      <c r="C2938" s="340" t="s">
        <v>1163</v>
      </c>
      <c r="D2938" s="555">
        <v>54.84</v>
      </c>
      <c r="E2938" s="555">
        <v>5.08</v>
      </c>
      <c r="F2938" s="555">
        <v>59.92</v>
      </c>
    </row>
    <row r="2939" spans="1:6" ht="30">
      <c r="A2939" s="338">
        <v>92360</v>
      </c>
      <c r="B2939" s="339" t="s">
        <v>10748</v>
      </c>
      <c r="C2939" s="340" t="s">
        <v>1163</v>
      </c>
      <c r="D2939" s="555">
        <v>72.09</v>
      </c>
      <c r="E2939" s="555">
        <v>3.25</v>
      </c>
      <c r="F2939" s="555">
        <v>75.34</v>
      </c>
    </row>
    <row r="2940" spans="1:6" ht="30">
      <c r="A2940" s="338">
        <v>92646</v>
      </c>
      <c r="B2940" s="339" t="s">
        <v>10739</v>
      </c>
      <c r="C2940" s="340" t="s">
        <v>1163</v>
      </c>
      <c r="D2940" s="555">
        <v>73.089999999999989</v>
      </c>
      <c r="E2940" s="555">
        <v>5.79</v>
      </c>
      <c r="F2940" s="555">
        <v>78.88</v>
      </c>
    </row>
    <row r="2941" spans="1:6">
      <c r="A2941" s="335"/>
      <c r="B2941" s="337" t="s">
        <v>12557</v>
      </c>
      <c r="C2941" s="335"/>
      <c r="D2941" s="335"/>
      <c r="E2941" s="335"/>
      <c r="F2941" s="335"/>
    </row>
    <row r="2942" spans="1:6" ht="30">
      <c r="A2942" s="338">
        <v>92275</v>
      </c>
      <c r="B2942" s="339" t="s">
        <v>3928</v>
      </c>
      <c r="C2942" s="340" t="s">
        <v>1163</v>
      </c>
      <c r="D2942" s="555">
        <v>62.62</v>
      </c>
      <c r="E2942" s="555">
        <v>1.48</v>
      </c>
      <c r="F2942" s="555">
        <v>64.099999999999994</v>
      </c>
    </row>
    <row r="2943" spans="1:6" ht="30">
      <c r="A2943" s="338">
        <v>92276</v>
      </c>
      <c r="B2943" s="339" t="s">
        <v>3929</v>
      </c>
      <c r="C2943" s="340" t="s">
        <v>1163</v>
      </c>
      <c r="D2943" s="555">
        <v>79.41</v>
      </c>
      <c r="E2943" s="555">
        <v>1.78</v>
      </c>
      <c r="F2943" s="555">
        <v>81.19</v>
      </c>
    </row>
    <row r="2944" spans="1:6" ht="30">
      <c r="A2944" s="338">
        <v>92277</v>
      </c>
      <c r="B2944" s="339" t="s">
        <v>3930</v>
      </c>
      <c r="C2944" s="340" t="s">
        <v>1163</v>
      </c>
      <c r="D2944" s="555">
        <v>115.14999999999999</v>
      </c>
      <c r="E2944" s="555">
        <v>2.09</v>
      </c>
      <c r="F2944" s="555">
        <v>117.24</v>
      </c>
    </row>
    <row r="2945" spans="1:6" ht="30">
      <c r="A2945" s="338">
        <v>92278</v>
      </c>
      <c r="B2945" s="339" t="s">
        <v>3931</v>
      </c>
      <c r="C2945" s="340" t="s">
        <v>1163</v>
      </c>
      <c r="D2945" s="555">
        <v>155.34</v>
      </c>
      <c r="E2945" s="555">
        <v>2.41</v>
      </c>
      <c r="F2945" s="555">
        <v>157.75</v>
      </c>
    </row>
    <row r="2946" spans="1:6" ht="30">
      <c r="A2946" s="338">
        <v>92279</v>
      </c>
      <c r="B2946" s="339" t="s">
        <v>3932</v>
      </c>
      <c r="C2946" s="340" t="s">
        <v>1163</v>
      </c>
      <c r="D2946" s="555">
        <v>225.08</v>
      </c>
      <c r="E2946" s="555">
        <v>2.98</v>
      </c>
      <c r="F2946" s="555">
        <v>228.06</v>
      </c>
    </row>
    <row r="2947" spans="1:6" ht="30">
      <c r="A2947" s="338">
        <v>92280</v>
      </c>
      <c r="B2947" s="339" t="s">
        <v>3933</v>
      </c>
      <c r="C2947" s="340" t="s">
        <v>1163</v>
      </c>
      <c r="D2947" s="555">
        <v>316.82000000000005</v>
      </c>
      <c r="E2947" s="555">
        <v>3.53</v>
      </c>
      <c r="F2947" s="555">
        <v>320.35000000000002</v>
      </c>
    </row>
    <row r="2948" spans="1:6" ht="30">
      <c r="A2948" s="338">
        <v>92305</v>
      </c>
      <c r="B2948" s="339" t="s">
        <v>3940</v>
      </c>
      <c r="C2948" s="340" t="s">
        <v>1163</v>
      </c>
      <c r="D2948" s="555">
        <v>37.580000000000005</v>
      </c>
      <c r="E2948" s="555">
        <v>3.98</v>
      </c>
      <c r="F2948" s="555">
        <v>41.56</v>
      </c>
    </row>
    <row r="2949" spans="1:6" ht="30">
      <c r="A2949" s="338">
        <v>92306</v>
      </c>
      <c r="B2949" s="339" t="s">
        <v>3941</v>
      </c>
      <c r="C2949" s="340" t="s">
        <v>1163</v>
      </c>
      <c r="D2949" s="555">
        <v>63.8</v>
      </c>
      <c r="E2949" s="555">
        <v>4.58</v>
      </c>
      <c r="F2949" s="555">
        <v>68.38</v>
      </c>
    </row>
    <row r="2950" spans="1:6" ht="30">
      <c r="A2950" s="338">
        <v>92307</v>
      </c>
      <c r="B2950" s="339" t="s">
        <v>3942</v>
      </c>
      <c r="C2950" s="340" t="s">
        <v>1163</v>
      </c>
      <c r="D2950" s="555">
        <v>80.67</v>
      </c>
      <c r="E2950" s="555">
        <v>5.1100000000000003</v>
      </c>
      <c r="F2950" s="555">
        <v>85.78</v>
      </c>
    </row>
    <row r="2951" spans="1:6" ht="30">
      <c r="A2951" s="338">
        <v>92320</v>
      </c>
      <c r="B2951" s="339" t="s">
        <v>3946</v>
      </c>
      <c r="C2951" s="340" t="s">
        <v>1163</v>
      </c>
      <c r="D2951" s="555">
        <v>40.17</v>
      </c>
      <c r="E2951" s="555">
        <v>10.79</v>
      </c>
      <c r="F2951" s="555">
        <v>50.96</v>
      </c>
    </row>
    <row r="2952" spans="1:6" ht="30">
      <c r="A2952" s="338">
        <v>92321</v>
      </c>
      <c r="B2952" s="339" t="s">
        <v>3947</v>
      </c>
      <c r="C2952" s="340" t="s">
        <v>1163</v>
      </c>
      <c r="D2952" s="555">
        <v>68.23</v>
      </c>
      <c r="E2952" s="555">
        <v>16.3</v>
      </c>
      <c r="F2952" s="555">
        <v>84.53</v>
      </c>
    </row>
    <row r="2953" spans="1:6" ht="30">
      <c r="A2953" s="338">
        <v>92322</v>
      </c>
      <c r="B2953" s="339" t="s">
        <v>3948</v>
      </c>
      <c r="C2953" s="340" t="s">
        <v>1163</v>
      </c>
      <c r="D2953" s="555">
        <v>86.72</v>
      </c>
      <c r="E2953" s="555">
        <v>21.07</v>
      </c>
      <c r="F2953" s="555">
        <v>107.79</v>
      </c>
    </row>
    <row r="2954" spans="1:6" ht="30">
      <c r="A2954" s="338">
        <v>97335</v>
      </c>
      <c r="B2954" s="339" t="s">
        <v>4014</v>
      </c>
      <c r="C2954" s="340" t="s">
        <v>1163</v>
      </c>
      <c r="D2954" s="555">
        <v>90.92</v>
      </c>
      <c r="E2954" s="555">
        <v>1.48</v>
      </c>
      <c r="F2954" s="555">
        <v>92.4</v>
      </c>
    </row>
    <row r="2955" spans="1:6" ht="30">
      <c r="A2955" s="338">
        <v>97336</v>
      </c>
      <c r="B2955" s="339" t="s">
        <v>4015</v>
      </c>
      <c r="C2955" s="340" t="s">
        <v>1163</v>
      </c>
      <c r="D2955" s="555">
        <v>115.61</v>
      </c>
      <c r="E2955" s="555">
        <v>1.78</v>
      </c>
      <c r="F2955" s="555">
        <v>117.39</v>
      </c>
    </row>
    <row r="2956" spans="1:6" ht="30">
      <c r="A2956" s="338">
        <v>97337</v>
      </c>
      <c r="B2956" s="339" t="s">
        <v>4016</v>
      </c>
      <c r="C2956" s="340" t="s">
        <v>1163</v>
      </c>
      <c r="D2956" s="555">
        <v>174.4</v>
      </c>
      <c r="E2956" s="555">
        <v>2.09</v>
      </c>
      <c r="F2956" s="555">
        <v>176.49</v>
      </c>
    </row>
    <row r="2957" spans="1:6" ht="30">
      <c r="A2957" s="338">
        <v>97338</v>
      </c>
      <c r="B2957" s="339" t="s">
        <v>4017</v>
      </c>
      <c r="C2957" s="340" t="s">
        <v>1163</v>
      </c>
      <c r="D2957" s="555">
        <v>209.78</v>
      </c>
      <c r="E2957" s="555">
        <v>2.41</v>
      </c>
      <c r="F2957" s="555">
        <v>212.19</v>
      </c>
    </row>
    <row r="2958" spans="1:6" ht="30">
      <c r="A2958" s="338">
        <v>97339</v>
      </c>
      <c r="B2958" s="339" t="s">
        <v>4018</v>
      </c>
      <c r="C2958" s="340" t="s">
        <v>1163</v>
      </c>
      <c r="D2958" s="555">
        <v>225.08</v>
      </c>
      <c r="E2958" s="555">
        <v>2.98</v>
      </c>
      <c r="F2958" s="555">
        <v>228.06</v>
      </c>
    </row>
    <row r="2959" spans="1:6" ht="30">
      <c r="A2959" s="338">
        <v>97340</v>
      </c>
      <c r="B2959" s="339" t="s">
        <v>4019</v>
      </c>
      <c r="C2959" s="340" t="s">
        <v>1163</v>
      </c>
      <c r="D2959" s="555">
        <v>225.28</v>
      </c>
      <c r="E2959" s="555">
        <v>3.53</v>
      </c>
      <c r="F2959" s="555">
        <v>228.81</v>
      </c>
    </row>
    <row r="2960" spans="1:6" ht="30">
      <c r="A2960" s="338">
        <v>97341</v>
      </c>
      <c r="B2960" s="339" t="s">
        <v>4020</v>
      </c>
      <c r="C2960" s="340" t="s">
        <v>1163</v>
      </c>
      <c r="D2960" s="555">
        <v>57.35</v>
      </c>
      <c r="E2960" s="555">
        <v>3.98</v>
      </c>
      <c r="F2960" s="555">
        <v>61.33</v>
      </c>
    </row>
    <row r="2961" spans="1:6" ht="30">
      <c r="A2961" s="338">
        <v>97342</v>
      </c>
      <c r="B2961" s="339" t="s">
        <v>4021</v>
      </c>
      <c r="C2961" s="340" t="s">
        <v>1163</v>
      </c>
      <c r="D2961" s="555">
        <v>92.100000000000009</v>
      </c>
      <c r="E2961" s="555">
        <v>4.58</v>
      </c>
      <c r="F2961" s="555">
        <v>96.68</v>
      </c>
    </row>
    <row r="2962" spans="1:6" ht="30">
      <c r="A2962" s="338">
        <v>97343</v>
      </c>
      <c r="B2962" s="339" t="s">
        <v>4022</v>
      </c>
      <c r="C2962" s="340" t="s">
        <v>1163</v>
      </c>
      <c r="D2962" s="555">
        <v>116.87</v>
      </c>
      <c r="E2962" s="555">
        <v>5.1100000000000003</v>
      </c>
      <c r="F2962" s="555">
        <v>121.98</v>
      </c>
    </row>
    <row r="2963" spans="1:6" ht="30">
      <c r="A2963" s="338">
        <v>97344</v>
      </c>
      <c r="B2963" s="339" t="s">
        <v>4023</v>
      </c>
      <c r="C2963" s="340" t="s">
        <v>1163</v>
      </c>
      <c r="D2963" s="555">
        <v>59.940000000000005</v>
      </c>
      <c r="E2963" s="555">
        <v>10.79</v>
      </c>
      <c r="F2963" s="555">
        <v>70.73</v>
      </c>
    </row>
    <row r="2964" spans="1:6" ht="30">
      <c r="A2964" s="338">
        <v>97345</v>
      </c>
      <c r="B2964" s="339" t="s">
        <v>4024</v>
      </c>
      <c r="C2964" s="340" t="s">
        <v>1163</v>
      </c>
      <c r="D2964" s="555">
        <v>96.539999999999992</v>
      </c>
      <c r="E2964" s="555">
        <v>16.29</v>
      </c>
      <c r="F2964" s="555">
        <v>112.83</v>
      </c>
    </row>
    <row r="2965" spans="1:6" ht="30">
      <c r="A2965" s="338">
        <v>97346</v>
      </c>
      <c r="B2965" s="339" t="s">
        <v>4025</v>
      </c>
      <c r="C2965" s="340" t="s">
        <v>1163</v>
      </c>
      <c r="D2965" s="555">
        <v>122.93</v>
      </c>
      <c r="E2965" s="555">
        <v>21.06</v>
      </c>
      <c r="F2965" s="555">
        <v>143.99</v>
      </c>
    </row>
    <row r="2966" spans="1:6" ht="30">
      <c r="A2966" s="338">
        <v>97347</v>
      </c>
      <c r="B2966" s="339" t="s">
        <v>4026</v>
      </c>
      <c r="C2966" s="340" t="s">
        <v>1163</v>
      </c>
      <c r="D2966" s="555">
        <v>109.89999999999999</v>
      </c>
      <c r="E2966" s="555">
        <v>1.48</v>
      </c>
      <c r="F2966" s="555">
        <v>111.38</v>
      </c>
    </row>
    <row r="2967" spans="1:6" ht="30">
      <c r="A2967" s="338">
        <v>97348</v>
      </c>
      <c r="B2967" s="339" t="s">
        <v>4027</v>
      </c>
      <c r="C2967" s="340" t="s">
        <v>1163</v>
      </c>
      <c r="D2967" s="555">
        <v>152.13999999999999</v>
      </c>
      <c r="E2967" s="555">
        <v>1.78</v>
      </c>
      <c r="F2967" s="555">
        <v>153.91999999999999</v>
      </c>
    </row>
    <row r="2968" spans="1:6" ht="30">
      <c r="A2968" s="338">
        <v>97349</v>
      </c>
      <c r="B2968" s="339" t="s">
        <v>4028</v>
      </c>
      <c r="C2968" s="340" t="s">
        <v>1163</v>
      </c>
      <c r="D2968" s="555">
        <v>219.88</v>
      </c>
      <c r="E2968" s="555">
        <v>2.09</v>
      </c>
      <c r="F2968" s="555">
        <v>221.97</v>
      </c>
    </row>
    <row r="2969" spans="1:6" ht="30">
      <c r="A2969" s="338">
        <v>97350</v>
      </c>
      <c r="B2969" s="339" t="s">
        <v>4029</v>
      </c>
      <c r="C2969" s="340" t="s">
        <v>1163</v>
      </c>
      <c r="D2969" s="555">
        <v>267.14999999999998</v>
      </c>
      <c r="E2969" s="555">
        <v>2.41</v>
      </c>
      <c r="F2969" s="555">
        <v>269.56</v>
      </c>
    </row>
    <row r="2970" spans="1:6" ht="30">
      <c r="A2970" s="338">
        <v>97351</v>
      </c>
      <c r="B2970" s="339" t="s">
        <v>4030</v>
      </c>
      <c r="C2970" s="340" t="s">
        <v>1163</v>
      </c>
      <c r="D2970" s="555">
        <v>369.81</v>
      </c>
      <c r="E2970" s="555">
        <v>2.98</v>
      </c>
      <c r="F2970" s="555">
        <v>372.79</v>
      </c>
    </row>
    <row r="2971" spans="1:6" ht="30">
      <c r="A2971" s="338">
        <v>97352</v>
      </c>
      <c r="B2971" s="339" t="s">
        <v>4031</v>
      </c>
      <c r="C2971" s="340" t="s">
        <v>1163</v>
      </c>
      <c r="D2971" s="555">
        <v>479.68</v>
      </c>
      <c r="E2971" s="555">
        <v>3.53</v>
      </c>
      <c r="F2971" s="555">
        <v>483.21</v>
      </c>
    </row>
    <row r="2972" spans="1:6" ht="30">
      <c r="A2972" s="338">
        <v>97353</v>
      </c>
      <c r="B2972" s="339" t="s">
        <v>4032</v>
      </c>
      <c r="C2972" s="340" t="s">
        <v>1163</v>
      </c>
      <c r="D2972" s="555">
        <v>68.589999999999989</v>
      </c>
      <c r="E2972" s="555">
        <v>3.98</v>
      </c>
      <c r="F2972" s="555">
        <v>72.569999999999993</v>
      </c>
    </row>
    <row r="2973" spans="1:6" ht="30">
      <c r="A2973" s="338">
        <v>97354</v>
      </c>
      <c r="B2973" s="339" t="s">
        <v>4033</v>
      </c>
      <c r="C2973" s="340" t="s">
        <v>1163</v>
      </c>
      <c r="D2973" s="555">
        <v>111.08</v>
      </c>
      <c r="E2973" s="555">
        <v>4.58</v>
      </c>
      <c r="F2973" s="555">
        <v>115.66</v>
      </c>
    </row>
    <row r="2974" spans="1:6" ht="30">
      <c r="A2974" s="338">
        <v>97355</v>
      </c>
      <c r="B2974" s="339" t="s">
        <v>4034</v>
      </c>
      <c r="C2974" s="340" t="s">
        <v>1163</v>
      </c>
      <c r="D2974" s="555">
        <v>153.39999999999998</v>
      </c>
      <c r="E2974" s="555">
        <v>5.1100000000000003</v>
      </c>
      <c r="F2974" s="555">
        <v>158.51</v>
      </c>
    </row>
    <row r="2975" spans="1:6" ht="30">
      <c r="A2975" s="338">
        <v>97356</v>
      </c>
      <c r="B2975" s="339" t="s">
        <v>4035</v>
      </c>
      <c r="C2975" s="340" t="s">
        <v>1163</v>
      </c>
      <c r="D2975" s="555">
        <v>71.180000000000007</v>
      </c>
      <c r="E2975" s="555">
        <v>10.79</v>
      </c>
      <c r="F2975" s="555">
        <v>81.97</v>
      </c>
    </row>
    <row r="2976" spans="1:6" ht="30">
      <c r="A2976" s="338">
        <v>97357</v>
      </c>
      <c r="B2976" s="339" t="s">
        <v>4036</v>
      </c>
      <c r="C2976" s="340" t="s">
        <v>1163</v>
      </c>
      <c r="D2976" s="555">
        <v>115.52000000000001</v>
      </c>
      <c r="E2976" s="555">
        <v>16.29</v>
      </c>
      <c r="F2976" s="555">
        <v>131.81</v>
      </c>
    </row>
    <row r="2977" spans="1:6" ht="30">
      <c r="A2977" s="338">
        <v>97358</v>
      </c>
      <c r="B2977" s="339" t="s">
        <v>4037</v>
      </c>
      <c r="C2977" s="340" t="s">
        <v>1163</v>
      </c>
      <c r="D2977" s="555">
        <v>159.46</v>
      </c>
      <c r="E2977" s="555">
        <v>21.06</v>
      </c>
      <c r="F2977" s="555">
        <v>180.52</v>
      </c>
    </row>
    <row r="2978" spans="1:6">
      <c r="A2978" s="335"/>
      <c r="B2978" s="337" t="s">
        <v>12558</v>
      </c>
      <c r="C2978" s="335"/>
      <c r="D2978" s="335"/>
      <c r="E2978" s="335"/>
      <c r="F2978" s="335"/>
    </row>
    <row r="2979" spans="1:6" ht="30">
      <c r="A2979" s="338">
        <v>92281</v>
      </c>
      <c r="B2979" s="339" t="s">
        <v>3934</v>
      </c>
      <c r="C2979" s="340" t="s">
        <v>1163</v>
      </c>
      <c r="D2979" s="555">
        <v>152.94999999999999</v>
      </c>
      <c r="E2979" s="555">
        <v>2.19</v>
      </c>
      <c r="F2979" s="555">
        <v>155.13999999999999</v>
      </c>
    </row>
    <row r="2980" spans="1:6" ht="30">
      <c r="A2980" s="338">
        <v>92282</v>
      </c>
      <c r="B2980" s="339" t="s">
        <v>3935</v>
      </c>
      <c r="C2980" s="340" t="s">
        <v>1163</v>
      </c>
      <c r="D2980" s="555">
        <v>173.44</v>
      </c>
      <c r="E2980" s="555">
        <v>2.4500000000000002</v>
      </c>
      <c r="F2980" s="555">
        <v>175.89</v>
      </c>
    </row>
    <row r="2981" spans="1:6" ht="30">
      <c r="A2981" s="338">
        <v>92283</v>
      </c>
      <c r="B2981" s="339" t="s">
        <v>3936</v>
      </c>
      <c r="C2981" s="340" t="s">
        <v>1163</v>
      </c>
      <c r="D2981" s="555">
        <v>234.24</v>
      </c>
      <c r="E2981" s="555">
        <v>2.76</v>
      </c>
      <c r="F2981" s="555">
        <v>237</v>
      </c>
    </row>
    <row r="2982" spans="1:6" ht="30">
      <c r="A2982" s="338">
        <v>92284</v>
      </c>
      <c r="B2982" s="339" t="s">
        <v>3937</v>
      </c>
      <c r="C2982" s="340" t="s">
        <v>1163</v>
      </c>
      <c r="D2982" s="555">
        <v>291.22999999999996</v>
      </c>
      <c r="E2982" s="555">
        <v>3.11</v>
      </c>
      <c r="F2982" s="555">
        <v>294.33999999999997</v>
      </c>
    </row>
    <row r="2983" spans="1:6" ht="30">
      <c r="A2983" s="338">
        <v>92285</v>
      </c>
      <c r="B2983" s="339" t="s">
        <v>3938</v>
      </c>
      <c r="C2983" s="340" t="s">
        <v>1163</v>
      </c>
      <c r="D2983" s="555">
        <v>387.63</v>
      </c>
      <c r="E2983" s="555">
        <v>3.66</v>
      </c>
      <c r="F2983" s="555">
        <v>391.29</v>
      </c>
    </row>
    <row r="2984" spans="1:6" ht="30">
      <c r="A2984" s="338">
        <v>92286</v>
      </c>
      <c r="B2984" s="339" t="s">
        <v>3939</v>
      </c>
      <c r="C2984" s="340" t="s">
        <v>1163</v>
      </c>
      <c r="D2984" s="555">
        <v>481.68</v>
      </c>
      <c r="E2984" s="555">
        <v>4.2</v>
      </c>
      <c r="F2984" s="555">
        <v>485.88</v>
      </c>
    </row>
    <row r="2985" spans="1:6" ht="30">
      <c r="A2985" s="338">
        <v>92308</v>
      </c>
      <c r="B2985" s="339" t="s">
        <v>3943</v>
      </c>
      <c r="C2985" s="340" t="s">
        <v>1163</v>
      </c>
      <c r="D2985" s="555">
        <v>56.67</v>
      </c>
      <c r="E2985" s="555">
        <v>6.21</v>
      </c>
      <c r="F2985" s="555">
        <v>62.88</v>
      </c>
    </row>
    <row r="2986" spans="1:6" ht="30">
      <c r="A2986" s="338">
        <v>92309</v>
      </c>
      <c r="B2986" s="339" t="s">
        <v>3944</v>
      </c>
      <c r="C2986" s="340" t="s">
        <v>1163</v>
      </c>
      <c r="D2986" s="555">
        <v>154.70999999999998</v>
      </c>
      <c r="E2986" s="555">
        <v>6.86</v>
      </c>
      <c r="F2986" s="555">
        <v>161.57</v>
      </c>
    </row>
    <row r="2987" spans="1:6" ht="30">
      <c r="A2987" s="338">
        <v>92310</v>
      </c>
      <c r="B2987" s="339" t="s">
        <v>3945</v>
      </c>
      <c r="C2987" s="340" t="s">
        <v>1163</v>
      </c>
      <c r="D2987" s="555">
        <v>175.32</v>
      </c>
      <c r="E2987" s="555">
        <v>7.37</v>
      </c>
      <c r="F2987" s="555">
        <v>182.69</v>
      </c>
    </row>
    <row r="2988" spans="1:6" ht="30">
      <c r="A2988" s="338">
        <v>92323</v>
      </c>
      <c r="B2988" s="339" t="s">
        <v>3949</v>
      </c>
      <c r="C2988" s="340" t="s">
        <v>1163</v>
      </c>
      <c r="D2988" s="555">
        <v>58.63000000000001</v>
      </c>
      <c r="E2988" s="555">
        <v>11.41</v>
      </c>
      <c r="F2988" s="555">
        <v>70.040000000000006</v>
      </c>
    </row>
    <row r="2989" spans="1:6" ht="30">
      <c r="A2989" s="338">
        <v>92324</v>
      </c>
      <c r="B2989" s="339" t="s">
        <v>3950</v>
      </c>
      <c r="C2989" s="340" t="s">
        <v>1163</v>
      </c>
      <c r="D2989" s="555">
        <v>158.54</v>
      </c>
      <c r="E2989" s="555">
        <v>16.93</v>
      </c>
      <c r="F2989" s="555">
        <v>175.47</v>
      </c>
    </row>
    <row r="2990" spans="1:6" ht="30">
      <c r="A2990" s="338">
        <v>92325</v>
      </c>
      <c r="B2990" s="339" t="s">
        <v>3951</v>
      </c>
      <c r="C2990" s="340" t="s">
        <v>1163</v>
      </c>
      <c r="D2990" s="555">
        <v>180.75</v>
      </c>
      <c r="E2990" s="555">
        <v>21.66</v>
      </c>
      <c r="F2990" s="555">
        <v>202.41</v>
      </c>
    </row>
    <row r="2991" spans="1:6" ht="45">
      <c r="A2991" s="338">
        <v>97327</v>
      </c>
      <c r="B2991" s="339" t="s">
        <v>4006</v>
      </c>
      <c r="C2991" s="340" t="s">
        <v>1163</v>
      </c>
      <c r="D2991" s="555">
        <v>30.01</v>
      </c>
      <c r="E2991" s="555">
        <v>1.63</v>
      </c>
      <c r="F2991" s="555">
        <v>31.64</v>
      </c>
    </row>
    <row r="2992" spans="1:6" ht="45">
      <c r="A2992" s="338">
        <v>97328</v>
      </c>
      <c r="B2992" s="339" t="s">
        <v>4007</v>
      </c>
      <c r="C2992" s="340" t="s">
        <v>1163</v>
      </c>
      <c r="D2992" s="555">
        <v>52.32</v>
      </c>
      <c r="E2992" s="555">
        <v>1.81</v>
      </c>
      <c r="F2992" s="555">
        <v>54.13</v>
      </c>
    </row>
    <row r="2993" spans="1:6" ht="45">
      <c r="A2993" s="338">
        <v>97329</v>
      </c>
      <c r="B2993" s="339" t="s">
        <v>4008</v>
      </c>
      <c r="C2993" s="340" t="s">
        <v>1163</v>
      </c>
      <c r="D2993" s="555">
        <v>66.489999999999995</v>
      </c>
      <c r="E2993" s="555">
        <v>1.93</v>
      </c>
      <c r="F2993" s="555">
        <v>68.42</v>
      </c>
    </row>
    <row r="2994" spans="1:6" ht="45">
      <c r="A2994" s="338">
        <v>97330</v>
      </c>
      <c r="B2994" s="339" t="s">
        <v>4009</v>
      </c>
      <c r="C2994" s="340" t="s">
        <v>1163</v>
      </c>
      <c r="D2994" s="555">
        <v>81.679999999999993</v>
      </c>
      <c r="E2994" s="555">
        <v>2.0299999999999998</v>
      </c>
      <c r="F2994" s="555">
        <v>83.71</v>
      </c>
    </row>
    <row r="2995" spans="1:6" ht="45">
      <c r="A2995" s="338">
        <v>97331</v>
      </c>
      <c r="B2995" s="339" t="s">
        <v>4010</v>
      </c>
      <c r="C2995" s="340" t="s">
        <v>1163</v>
      </c>
      <c r="D2995" s="555">
        <v>30.09</v>
      </c>
      <c r="E2995" s="555">
        <v>1.87</v>
      </c>
      <c r="F2995" s="555">
        <v>31.96</v>
      </c>
    </row>
    <row r="2996" spans="1:6" ht="45">
      <c r="A2996" s="338">
        <v>97332</v>
      </c>
      <c r="B2996" s="339" t="s">
        <v>4011</v>
      </c>
      <c r="C2996" s="340" t="s">
        <v>1163</v>
      </c>
      <c r="D2996" s="555">
        <v>52.43</v>
      </c>
      <c r="E2996" s="555">
        <v>2.0499999999999998</v>
      </c>
      <c r="F2996" s="555">
        <v>54.48</v>
      </c>
    </row>
    <row r="2997" spans="1:6" ht="45">
      <c r="A2997" s="338">
        <v>97333</v>
      </c>
      <c r="B2997" s="339" t="s">
        <v>4012</v>
      </c>
      <c r="C2997" s="340" t="s">
        <v>1163</v>
      </c>
      <c r="D2997" s="555">
        <v>66.62</v>
      </c>
      <c r="E2997" s="555">
        <v>2.25</v>
      </c>
      <c r="F2997" s="555">
        <v>68.87</v>
      </c>
    </row>
    <row r="2998" spans="1:6" ht="45">
      <c r="A2998" s="338">
        <v>97334</v>
      </c>
      <c r="B2998" s="339" t="s">
        <v>4013</v>
      </c>
      <c r="C2998" s="340" t="s">
        <v>1163</v>
      </c>
      <c r="D2998" s="555">
        <v>81.81</v>
      </c>
      <c r="E2998" s="555">
        <v>2.38</v>
      </c>
      <c r="F2998" s="555">
        <v>84.19</v>
      </c>
    </row>
    <row r="2999" spans="1:6" ht="30">
      <c r="A2999" s="338">
        <v>103291</v>
      </c>
      <c r="B2999" s="339" t="s">
        <v>12559</v>
      </c>
      <c r="C2999" s="340" t="s">
        <v>1163</v>
      </c>
      <c r="D2999" s="555">
        <v>69.089999999999989</v>
      </c>
      <c r="E2999" s="555">
        <v>3.73</v>
      </c>
      <c r="F2999" s="555">
        <v>72.819999999999993</v>
      </c>
    </row>
    <row r="3000" spans="1:6" ht="30">
      <c r="A3000" s="338">
        <v>103289</v>
      </c>
      <c r="B3000" s="339" t="s">
        <v>12560</v>
      </c>
      <c r="C3000" s="340" t="s">
        <v>1163</v>
      </c>
      <c r="D3000" s="555">
        <v>32.549999999999997</v>
      </c>
      <c r="E3000" s="555">
        <v>3.36</v>
      </c>
      <c r="F3000" s="555">
        <v>35.909999999999997</v>
      </c>
    </row>
    <row r="3001" spans="1:6" ht="30">
      <c r="A3001" s="338">
        <v>103290</v>
      </c>
      <c r="B3001" s="339" t="s">
        <v>12561</v>
      </c>
      <c r="C3001" s="340" t="s">
        <v>1163</v>
      </c>
      <c r="D3001" s="555">
        <v>54.9</v>
      </c>
      <c r="E3001" s="555">
        <v>3.53</v>
      </c>
      <c r="F3001" s="555">
        <v>58.43</v>
      </c>
    </row>
    <row r="3002" spans="1:6" ht="30">
      <c r="A3002" s="338">
        <v>103292</v>
      </c>
      <c r="B3002" s="339" t="s">
        <v>12562</v>
      </c>
      <c r="C3002" s="340" t="s">
        <v>1163</v>
      </c>
      <c r="D3002" s="555">
        <v>84.28</v>
      </c>
      <c r="E3002" s="555">
        <v>3.86</v>
      </c>
      <c r="F3002" s="555">
        <v>88.14</v>
      </c>
    </row>
    <row r="3003" spans="1:6">
      <c r="A3003" s="335"/>
      <c r="B3003" s="337" t="s">
        <v>12563</v>
      </c>
      <c r="C3003" s="335"/>
      <c r="D3003" s="335"/>
      <c r="E3003" s="335"/>
      <c r="F3003" s="335"/>
    </row>
    <row r="3004" spans="1:6" ht="30">
      <c r="A3004" s="338">
        <v>92287</v>
      </c>
      <c r="B3004" s="339" t="s">
        <v>4038</v>
      </c>
      <c r="C3004" s="340" t="s">
        <v>1161</v>
      </c>
      <c r="D3004" s="555">
        <v>16.62</v>
      </c>
      <c r="E3004" s="555">
        <v>3.05</v>
      </c>
      <c r="F3004" s="555">
        <v>19.670000000000002</v>
      </c>
    </row>
    <row r="3005" spans="1:6" ht="30">
      <c r="A3005" s="338">
        <v>92288</v>
      </c>
      <c r="B3005" s="339" t="s">
        <v>4039</v>
      </c>
      <c r="C3005" s="340" t="s">
        <v>1161</v>
      </c>
      <c r="D3005" s="555">
        <v>27.119999999999997</v>
      </c>
      <c r="E3005" s="555">
        <v>3.62</v>
      </c>
      <c r="F3005" s="555">
        <v>30.74</v>
      </c>
    </row>
    <row r="3006" spans="1:6" ht="30">
      <c r="A3006" s="338">
        <v>92289</v>
      </c>
      <c r="B3006" s="339" t="s">
        <v>4040</v>
      </c>
      <c r="C3006" s="340" t="s">
        <v>1161</v>
      </c>
      <c r="D3006" s="555">
        <v>50.42</v>
      </c>
      <c r="E3006" s="555">
        <v>4.2699999999999996</v>
      </c>
      <c r="F3006" s="555">
        <v>54.69</v>
      </c>
    </row>
    <row r="3007" spans="1:6" ht="30">
      <c r="A3007" s="338">
        <v>92290</v>
      </c>
      <c r="B3007" s="339" t="s">
        <v>4041</v>
      </c>
      <c r="C3007" s="340" t="s">
        <v>1161</v>
      </c>
      <c r="D3007" s="555">
        <v>78.67</v>
      </c>
      <c r="E3007" s="555">
        <v>4.9400000000000004</v>
      </c>
      <c r="F3007" s="555">
        <v>83.61</v>
      </c>
    </row>
    <row r="3008" spans="1:6" ht="30">
      <c r="A3008" s="338">
        <v>92291</v>
      </c>
      <c r="B3008" s="339" t="s">
        <v>4042</v>
      </c>
      <c r="C3008" s="340" t="s">
        <v>1161</v>
      </c>
      <c r="D3008" s="555">
        <v>122.55</v>
      </c>
      <c r="E3008" s="555">
        <v>6.05</v>
      </c>
      <c r="F3008" s="555">
        <v>128.6</v>
      </c>
    </row>
    <row r="3009" spans="1:6" ht="30">
      <c r="A3009" s="338">
        <v>92292</v>
      </c>
      <c r="B3009" s="339" t="s">
        <v>4043</v>
      </c>
      <c r="C3009" s="340" t="s">
        <v>1161</v>
      </c>
      <c r="D3009" s="555">
        <v>398.59999999999997</v>
      </c>
      <c r="E3009" s="555">
        <v>7.18</v>
      </c>
      <c r="F3009" s="555">
        <v>405.78</v>
      </c>
    </row>
    <row r="3010" spans="1:6" ht="30">
      <c r="A3010" s="338">
        <v>92293</v>
      </c>
      <c r="B3010" s="339" t="s">
        <v>4044</v>
      </c>
      <c r="C3010" s="340" t="s">
        <v>1161</v>
      </c>
      <c r="D3010" s="555">
        <v>9.1800000000000015</v>
      </c>
      <c r="E3010" s="555">
        <v>2.0299999999999998</v>
      </c>
      <c r="F3010" s="555">
        <v>11.21</v>
      </c>
    </row>
    <row r="3011" spans="1:6" ht="30">
      <c r="A3011" s="338">
        <v>92294</v>
      </c>
      <c r="B3011" s="339" t="s">
        <v>4045</v>
      </c>
      <c r="C3011" s="340" t="s">
        <v>1161</v>
      </c>
      <c r="D3011" s="555">
        <v>16.37</v>
      </c>
      <c r="E3011" s="555">
        <v>2.41</v>
      </c>
      <c r="F3011" s="555">
        <v>18.78</v>
      </c>
    </row>
    <row r="3012" spans="1:6" ht="30">
      <c r="A3012" s="338">
        <v>92295</v>
      </c>
      <c r="B3012" s="339" t="s">
        <v>4046</v>
      </c>
      <c r="C3012" s="340" t="s">
        <v>1161</v>
      </c>
      <c r="D3012" s="555">
        <v>32.74</v>
      </c>
      <c r="E3012" s="555">
        <v>2.83</v>
      </c>
      <c r="F3012" s="555">
        <v>35.57</v>
      </c>
    </row>
    <row r="3013" spans="1:6" ht="30">
      <c r="A3013" s="338">
        <v>92296</v>
      </c>
      <c r="B3013" s="339" t="s">
        <v>4047</v>
      </c>
      <c r="C3013" s="340" t="s">
        <v>1161</v>
      </c>
      <c r="D3013" s="555">
        <v>44.29</v>
      </c>
      <c r="E3013" s="555">
        <v>3.27</v>
      </c>
      <c r="F3013" s="555">
        <v>47.56</v>
      </c>
    </row>
    <row r="3014" spans="1:6" ht="30">
      <c r="A3014" s="338">
        <v>92297</v>
      </c>
      <c r="B3014" s="339" t="s">
        <v>4048</v>
      </c>
      <c r="C3014" s="340" t="s">
        <v>1161</v>
      </c>
      <c r="D3014" s="555">
        <v>69.809999999999988</v>
      </c>
      <c r="E3014" s="555">
        <v>4.04</v>
      </c>
      <c r="F3014" s="555">
        <v>73.849999999999994</v>
      </c>
    </row>
    <row r="3015" spans="1:6" ht="30">
      <c r="A3015" s="338">
        <v>92298</v>
      </c>
      <c r="B3015" s="339" t="s">
        <v>4049</v>
      </c>
      <c r="C3015" s="340" t="s">
        <v>1161</v>
      </c>
      <c r="D3015" s="555">
        <v>204.86999999999998</v>
      </c>
      <c r="E3015" s="555">
        <v>4.7699999999999996</v>
      </c>
      <c r="F3015" s="555">
        <v>209.64</v>
      </c>
    </row>
    <row r="3016" spans="1:6" ht="30">
      <c r="A3016" s="338">
        <v>92299</v>
      </c>
      <c r="B3016" s="339" t="s">
        <v>4050</v>
      </c>
      <c r="C3016" s="340" t="s">
        <v>1161</v>
      </c>
      <c r="D3016" s="555">
        <v>21.840000000000003</v>
      </c>
      <c r="E3016" s="555">
        <v>4.08</v>
      </c>
      <c r="F3016" s="555">
        <v>25.92</v>
      </c>
    </row>
    <row r="3017" spans="1:6" ht="30">
      <c r="A3017" s="338">
        <v>92300</v>
      </c>
      <c r="B3017" s="339" t="s">
        <v>4051</v>
      </c>
      <c r="C3017" s="340" t="s">
        <v>1161</v>
      </c>
      <c r="D3017" s="555">
        <v>34.25</v>
      </c>
      <c r="E3017" s="555">
        <v>4.83</v>
      </c>
      <c r="F3017" s="555">
        <v>39.08</v>
      </c>
    </row>
    <row r="3018" spans="1:6" ht="30">
      <c r="A3018" s="338">
        <v>92301</v>
      </c>
      <c r="B3018" s="339" t="s">
        <v>4052</v>
      </c>
      <c r="C3018" s="340" t="s">
        <v>1161</v>
      </c>
      <c r="D3018" s="555">
        <v>72.22</v>
      </c>
      <c r="E3018" s="555">
        <v>5.7</v>
      </c>
      <c r="F3018" s="555">
        <v>77.92</v>
      </c>
    </row>
    <row r="3019" spans="1:6" ht="30">
      <c r="A3019" s="338">
        <v>92302</v>
      </c>
      <c r="B3019" s="339" t="s">
        <v>4053</v>
      </c>
      <c r="C3019" s="340" t="s">
        <v>1161</v>
      </c>
      <c r="D3019" s="555">
        <v>96.93</v>
      </c>
      <c r="E3019" s="555">
        <v>6.57</v>
      </c>
      <c r="F3019" s="555">
        <v>103.5</v>
      </c>
    </row>
    <row r="3020" spans="1:6" ht="30">
      <c r="A3020" s="338">
        <v>92303</v>
      </c>
      <c r="B3020" s="339" t="s">
        <v>4054</v>
      </c>
      <c r="C3020" s="340" t="s">
        <v>1161</v>
      </c>
      <c r="D3020" s="555">
        <v>182.89000000000001</v>
      </c>
      <c r="E3020" s="555">
        <v>8.07</v>
      </c>
      <c r="F3020" s="555">
        <v>190.96</v>
      </c>
    </row>
    <row r="3021" spans="1:6" ht="30">
      <c r="A3021" s="338">
        <v>92304</v>
      </c>
      <c r="B3021" s="339" t="s">
        <v>4055</v>
      </c>
      <c r="C3021" s="340" t="s">
        <v>1161</v>
      </c>
      <c r="D3021" s="555">
        <v>490.94</v>
      </c>
      <c r="E3021" s="555">
        <v>9.57</v>
      </c>
      <c r="F3021" s="555">
        <v>500.51</v>
      </c>
    </row>
    <row r="3022" spans="1:6" ht="30">
      <c r="A3022" s="338">
        <v>92311</v>
      </c>
      <c r="B3022" s="339" t="s">
        <v>4056</v>
      </c>
      <c r="C3022" s="340" t="s">
        <v>1161</v>
      </c>
      <c r="D3022" s="555">
        <v>8.82</v>
      </c>
      <c r="E3022" s="555">
        <v>4.38</v>
      </c>
      <c r="F3022" s="555">
        <v>13.2</v>
      </c>
    </row>
    <row r="3023" spans="1:6" ht="30">
      <c r="A3023" s="338">
        <v>92312</v>
      </c>
      <c r="B3023" s="339" t="s">
        <v>4057</v>
      </c>
      <c r="C3023" s="340" t="s">
        <v>1161</v>
      </c>
      <c r="D3023" s="555">
        <v>17.38</v>
      </c>
      <c r="E3023" s="555">
        <v>5.05</v>
      </c>
      <c r="F3023" s="555">
        <v>22.43</v>
      </c>
    </row>
    <row r="3024" spans="1:6" ht="30">
      <c r="A3024" s="338">
        <v>92313</v>
      </c>
      <c r="B3024" s="339" t="s">
        <v>4058</v>
      </c>
      <c r="C3024" s="340" t="s">
        <v>1161</v>
      </c>
      <c r="D3024" s="555">
        <v>27.88</v>
      </c>
      <c r="E3024" s="555">
        <v>5.62</v>
      </c>
      <c r="F3024" s="555">
        <v>33.5</v>
      </c>
    </row>
    <row r="3025" spans="1:6" ht="30">
      <c r="A3025" s="338">
        <v>92314</v>
      </c>
      <c r="B3025" s="339" t="s">
        <v>4059</v>
      </c>
      <c r="C3025" s="340" t="s">
        <v>1161</v>
      </c>
      <c r="D3025" s="555">
        <v>5.6399999999999988</v>
      </c>
      <c r="E3025" s="555">
        <v>2.9</v>
      </c>
      <c r="F3025" s="555">
        <v>8.5399999999999991</v>
      </c>
    </row>
    <row r="3026" spans="1:6" ht="30">
      <c r="A3026" s="338">
        <v>92315</v>
      </c>
      <c r="B3026" s="339" t="s">
        <v>4060</v>
      </c>
      <c r="C3026" s="340" t="s">
        <v>1161</v>
      </c>
      <c r="D3026" s="555">
        <v>9.69</v>
      </c>
      <c r="E3026" s="555">
        <v>3.39</v>
      </c>
      <c r="F3026" s="555">
        <v>13.08</v>
      </c>
    </row>
    <row r="3027" spans="1:6" ht="30">
      <c r="A3027" s="338">
        <v>92316</v>
      </c>
      <c r="B3027" s="339" t="s">
        <v>4061</v>
      </c>
      <c r="C3027" s="340" t="s">
        <v>1161</v>
      </c>
      <c r="D3027" s="555">
        <v>16.89</v>
      </c>
      <c r="E3027" s="555">
        <v>3.77</v>
      </c>
      <c r="F3027" s="555">
        <v>20.66</v>
      </c>
    </row>
    <row r="3028" spans="1:6" ht="30">
      <c r="A3028" s="338">
        <v>92317</v>
      </c>
      <c r="B3028" s="339" t="s">
        <v>4062</v>
      </c>
      <c r="C3028" s="340" t="s">
        <v>1161</v>
      </c>
      <c r="D3028" s="555">
        <v>12.16</v>
      </c>
      <c r="E3028" s="555">
        <v>5.84</v>
      </c>
      <c r="F3028" s="555">
        <v>18</v>
      </c>
    </row>
    <row r="3029" spans="1:6" ht="30">
      <c r="A3029" s="338">
        <v>92318</v>
      </c>
      <c r="B3029" s="339" t="s">
        <v>4063</v>
      </c>
      <c r="C3029" s="340" t="s">
        <v>1161</v>
      </c>
      <c r="D3029" s="555">
        <v>22.869999999999997</v>
      </c>
      <c r="E3029" s="555">
        <v>6.74</v>
      </c>
      <c r="F3029" s="555">
        <v>29.61</v>
      </c>
    </row>
    <row r="3030" spans="1:6" ht="30">
      <c r="A3030" s="338">
        <v>92319</v>
      </c>
      <c r="B3030" s="339" t="s">
        <v>4064</v>
      </c>
      <c r="C3030" s="340" t="s">
        <v>1161</v>
      </c>
      <c r="D3030" s="555">
        <v>35.270000000000003</v>
      </c>
      <c r="E3030" s="555">
        <v>7.5</v>
      </c>
      <c r="F3030" s="555">
        <v>42.77</v>
      </c>
    </row>
    <row r="3031" spans="1:6" ht="30">
      <c r="A3031" s="338">
        <v>92326</v>
      </c>
      <c r="B3031" s="339" t="s">
        <v>4065</v>
      </c>
      <c r="C3031" s="340" t="s">
        <v>1161</v>
      </c>
      <c r="D3031" s="555">
        <v>10.059999999999999</v>
      </c>
      <c r="E3031" s="555">
        <v>4.54</v>
      </c>
      <c r="F3031" s="555">
        <v>14.6</v>
      </c>
    </row>
    <row r="3032" spans="1:6" ht="30">
      <c r="A3032" s="338">
        <v>92327</v>
      </c>
      <c r="B3032" s="339" t="s">
        <v>4066</v>
      </c>
      <c r="C3032" s="340" t="s">
        <v>1161</v>
      </c>
      <c r="D3032" s="555">
        <v>18.099999999999998</v>
      </c>
      <c r="E3032" s="555">
        <v>6.87</v>
      </c>
      <c r="F3032" s="555">
        <v>24.97</v>
      </c>
    </row>
    <row r="3033" spans="1:6" ht="30">
      <c r="A3033" s="338">
        <v>92328</v>
      </c>
      <c r="B3033" s="339" t="s">
        <v>4067</v>
      </c>
      <c r="C3033" s="340" t="s">
        <v>1161</v>
      </c>
      <c r="D3033" s="555">
        <v>29.15</v>
      </c>
      <c r="E3033" s="555">
        <v>8.86</v>
      </c>
      <c r="F3033" s="555">
        <v>38.01</v>
      </c>
    </row>
    <row r="3034" spans="1:6" ht="30">
      <c r="A3034" s="338">
        <v>92329</v>
      </c>
      <c r="B3034" s="339" t="s">
        <v>4068</v>
      </c>
      <c r="C3034" s="340" t="s">
        <v>1161</v>
      </c>
      <c r="D3034" s="555">
        <v>5.69</v>
      </c>
      <c r="E3034" s="555">
        <v>3.04</v>
      </c>
      <c r="F3034" s="555">
        <v>8.73</v>
      </c>
    </row>
    <row r="3035" spans="1:6" ht="30">
      <c r="A3035" s="338">
        <v>92330</v>
      </c>
      <c r="B3035" s="339" t="s">
        <v>4069</v>
      </c>
      <c r="C3035" s="340" t="s">
        <v>1161</v>
      </c>
      <c r="D3035" s="555">
        <v>10.18</v>
      </c>
      <c r="E3035" s="555">
        <v>4.57</v>
      </c>
      <c r="F3035" s="555">
        <v>14.75</v>
      </c>
    </row>
    <row r="3036" spans="1:6" ht="30">
      <c r="A3036" s="338">
        <v>92331</v>
      </c>
      <c r="B3036" s="339" t="s">
        <v>4070</v>
      </c>
      <c r="C3036" s="340" t="s">
        <v>1161</v>
      </c>
      <c r="D3036" s="555">
        <v>17.770000000000003</v>
      </c>
      <c r="E3036" s="555">
        <v>5.9</v>
      </c>
      <c r="F3036" s="555">
        <v>23.67</v>
      </c>
    </row>
    <row r="3037" spans="1:6" ht="30">
      <c r="A3037" s="338">
        <v>92332</v>
      </c>
      <c r="B3037" s="339" t="s">
        <v>4071</v>
      </c>
      <c r="C3037" s="340" t="s">
        <v>1161</v>
      </c>
      <c r="D3037" s="555">
        <v>12.23</v>
      </c>
      <c r="E3037" s="555">
        <v>6.04</v>
      </c>
      <c r="F3037" s="555">
        <v>18.27</v>
      </c>
    </row>
    <row r="3038" spans="1:6" ht="30">
      <c r="A3038" s="338">
        <v>92333</v>
      </c>
      <c r="B3038" s="339" t="s">
        <v>4072</v>
      </c>
      <c r="C3038" s="340" t="s">
        <v>1161</v>
      </c>
      <c r="D3038" s="555">
        <v>23.82</v>
      </c>
      <c r="E3038" s="555">
        <v>9.14</v>
      </c>
      <c r="F3038" s="555">
        <v>32.96</v>
      </c>
    </row>
    <row r="3039" spans="1:6" ht="30">
      <c r="A3039" s="338">
        <v>92334</v>
      </c>
      <c r="B3039" s="339" t="s">
        <v>4073</v>
      </c>
      <c r="C3039" s="340" t="s">
        <v>1161</v>
      </c>
      <c r="D3039" s="555">
        <v>36.980000000000004</v>
      </c>
      <c r="E3039" s="555">
        <v>11.8</v>
      </c>
      <c r="F3039" s="555">
        <v>48.78</v>
      </c>
    </row>
    <row r="3040" spans="1:6" ht="30">
      <c r="A3040" s="338">
        <v>93050</v>
      </c>
      <c r="B3040" s="339" t="s">
        <v>4074</v>
      </c>
      <c r="C3040" s="340" t="s">
        <v>1161</v>
      </c>
      <c r="D3040" s="555">
        <v>10.700000000000001</v>
      </c>
      <c r="E3040" s="555">
        <v>2.0299999999999998</v>
      </c>
      <c r="F3040" s="555">
        <v>12.73</v>
      </c>
    </row>
    <row r="3041" spans="1:6" ht="30">
      <c r="A3041" s="338">
        <v>93051</v>
      </c>
      <c r="B3041" s="339" t="s">
        <v>4075</v>
      </c>
      <c r="C3041" s="340" t="s">
        <v>1161</v>
      </c>
      <c r="D3041" s="555">
        <v>9.66</v>
      </c>
      <c r="E3041" s="555">
        <v>2.0299999999999998</v>
      </c>
      <c r="F3041" s="555">
        <v>11.69</v>
      </c>
    </row>
    <row r="3042" spans="1:6" ht="30">
      <c r="A3042" s="338">
        <v>93052</v>
      </c>
      <c r="B3042" s="339" t="s">
        <v>4076</v>
      </c>
      <c r="C3042" s="340" t="s">
        <v>1161</v>
      </c>
      <c r="D3042" s="555">
        <v>596.20000000000005</v>
      </c>
      <c r="E3042" s="555">
        <v>2.0299999999999998</v>
      </c>
      <c r="F3042" s="555">
        <v>598.23</v>
      </c>
    </row>
    <row r="3043" spans="1:6" ht="30">
      <c r="A3043" s="338">
        <v>93056</v>
      </c>
      <c r="B3043" s="339" t="s">
        <v>4079</v>
      </c>
      <c r="C3043" s="340" t="s">
        <v>1161</v>
      </c>
      <c r="D3043" s="555">
        <v>16.37</v>
      </c>
      <c r="E3043" s="555">
        <v>2.41</v>
      </c>
      <c r="F3043" s="555">
        <v>18.78</v>
      </c>
    </row>
    <row r="3044" spans="1:6" ht="30">
      <c r="A3044" s="338">
        <v>93057</v>
      </c>
      <c r="B3044" s="339" t="s">
        <v>4080</v>
      </c>
      <c r="C3044" s="340" t="s">
        <v>1161</v>
      </c>
      <c r="D3044" s="555">
        <v>13.89</v>
      </c>
      <c r="E3044" s="555">
        <v>2.41</v>
      </c>
      <c r="F3044" s="555">
        <v>16.3</v>
      </c>
    </row>
    <row r="3045" spans="1:6" ht="30">
      <c r="A3045" s="338">
        <v>93058</v>
      </c>
      <c r="B3045" s="339" t="s">
        <v>4081</v>
      </c>
      <c r="C3045" s="340" t="s">
        <v>1161</v>
      </c>
      <c r="D3045" s="555">
        <v>655.37</v>
      </c>
      <c r="E3045" s="555">
        <v>2.41</v>
      </c>
      <c r="F3045" s="555">
        <v>657.78</v>
      </c>
    </row>
    <row r="3046" spans="1:6" ht="30">
      <c r="A3046" s="338">
        <v>93061</v>
      </c>
      <c r="B3046" s="339" t="s">
        <v>4084</v>
      </c>
      <c r="C3046" s="340" t="s">
        <v>1161</v>
      </c>
      <c r="D3046" s="555">
        <v>32.89</v>
      </c>
      <c r="E3046" s="555">
        <v>2.83</v>
      </c>
      <c r="F3046" s="555">
        <v>35.72</v>
      </c>
    </row>
    <row r="3047" spans="1:6" ht="30">
      <c r="A3047" s="338">
        <v>93062</v>
      </c>
      <c r="B3047" s="339" t="s">
        <v>4085</v>
      </c>
      <c r="C3047" s="340" t="s">
        <v>1161</v>
      </c>
      <c r="D3047" s="555">
        <v>28.07</v>
      </c>
      <c r="E3047" s="555">
        <v>2.83</v>
      </c>
      <c r="F3047" s="555">
        <v>30.9</v>
      </c>
    </row>
    <row r="3048" spans="1:6" ht="30">
      <c r="A3048" s="338">
        <v>93064</v>
      </c>
      <c r="B3048" s="339" t="s">
        <v>4087</v>
      </c>
      <c r="C3048" s="340" t="s">
        <v>1161</v>
      </c>
      <c r="D3048" s="555">
        <v>52.19</v>
      </c>
      <c r="E3048" s="555">
        <v>3.27</v>
      </c>
      <c r="F3048" s="555">
        <v>55.46</v>
      </c>
    </row>
    <row r="3049" spans="1:6" ht="30">
      <c r="A3049" s="338">
        <v>93065</v>
      </c>
      <c r="B3049" s="339" t="s">
        <v>4088</v>
      </c>
      <c r="C3049" s="340" t="s">
        <v>1161</v>
      </c>
      <c r="D3049" s="555">
        <v>48.629999999999995</v>
      </c>
      <c r="E3049" s="555">
        <v>3.27</v>
      </c>
      <c r="F3049" s="555">
        <v>51.9</v>
      </c>
    </row>
    <row r="3050" spans="1:6" ht="30">
      <c r="A3050" s="338">
        <v>93067</v>
      </c>
      <c r="B3050" s="339" t="s">
        <v>4090</v>
      </c>
      <c r="C3050" s="340" t="s">
        <v>1161</v>
      </c>
      <c r="D3050" s="555">
        <v>78.41</v>
      </c>
      <c r="E3050" s="555">
        <v>4.04</v>
      </c>
      <c r="F3050" s="555">
        <v>82.45</v>
      </c>
    </row>
    <row r="3051" spans="1:6" ht="30">
      <c r="A3051" s="338">
        <v>93068</v>
      </c>
      <c r="B3051" s="339" t="s">
        <v>4091</v>
      </c>
      <c r="C3051" s="340" t="s">
        <v>1161</v>
      </c>
      <c r="D3051" s="555">
        <v>67.97</v>
      </c>
      <c r="E3051" s="555">
        <v>4.04</v>
      </c>
      <c r="F3051" s="555">
        <v>72.010000000000005</v>
      </c>
    </row>
    <row r="3052" spans="1:6" ht="30">
      <c r="A3052" s="338">
        <v>93070</v>
      </c>
      <c r="B3052" s="339" t="s">
        <v>4093</v>
      </c>
      <c r="C3052" s="340" t="s">
        <v>1161</v>
      </c>
      <c r="D3052" s="555">
        <v>204.86999999999998</v>
      </c>
      <c r="E3052" s="555">
        <v>4.7699999999999996</v>
      </c>
      <c r="F3052" s="555">
        <v>209.64</v>
      </c>
    </row>
    <row r="3053" spans="1:6" ht="30">
      <c r="A3053" s="338">
        <v>93071</v>
      </c>
      <c r="B3053" s="339" t="s">
        <v>4094</v>
      </c>
      <c r="C3053" s="340" t="s">
        <v>1161</v>
      </c>
      <c r="D3053" s="555">
        <v>189.79999999999998</v>
      </c>
      <c r="E3053" s="555">
        <v>4.7699999999999996</v>
      </c>
      <c r="F3053" s="555">
        <v>194.57</v>
      </c>
    </row>
    <row r="3054" spans="1:6" ht="30">
      <c r="A3054" s="338">
        <v>93074</v>
      </c>
      <c r="B3054" s="339" t="s">
        <v>4097</v>
      </c>
      <c r="C3054" s="340" t="s">
        <v>1161</v>
      </c>
      <c r="D3054" s="555">
        <v>8.7800000000000011</v>
      </c>
      <c r="E3054" s="555">
        <v>4.38</v>
      </c>
      <c r="F3054" s="555">
        <v>13.16</v>
      </c>
    </row>
    <row r="3055" spans="1:6" ht="30">
      <c r="A3055" s="338">
        <v>93076</v>
      </c>
      <c r="B3055" s="339" t="s">
        <v>4099</v>
      </c>
      <c r="C3055" s="340" t="s">
        <v>1161</v>
      </c>
      <c r="D3055" s="555">
        <v>17.05</v>
      </c>
      <c r="E3055" s="555">
        <v>5.05</v>
      </c>
      <c r="F3055" s="555">
        <v>22.1</v>
      </c>
    </row>
    <row r="3056" spans="1:6" ht="30">
      <c r="A3056" s="338">
        <v>93079</v>
      </c>
      <c r="B3056" s="339" t="s">
        <v>4102</v>
      </c>
      <c r="C3056" s="340" t="s">
        <v>1161</v>
      </c>
      <c r="D3056" s="555">
        <v>25.84</v>
      </c>
      <c r="E3056" s="555">
        <v>5.62</v>
      </c>
      <c r="F3056" s="555">
        <v>31.46</v>
      </c>
    </row>
    <row r="3057" spans="1:6" ht="30">
      <c r="A3057" s="338">
        <v>93080</v>
      </c>
      <c r="B3057" s="339" t="s">
        <v>4103</v>
      </c>
      <c r="C3057" s="340" t="s">
        <v>1161</v>
      </c>
      <c r="D3057" s="555">
        <v>5.67</v>
      </c>
      <c r="E3057" s="555">
        <v>2.9</v>
      </c>
      <c r="F3057" s="555">
        <v>8.57</v>
      </c>
    </row>
    <row r="3058" spans="1:6" ht="30">
      <c r="A3058" s="338">
        <v>93083</v>
      </c>
      <c r="B3058" s="339" t="s">
        <v>4106</v>
      </c>
      <c r="C3058" s="340" t="s">
        <v>1161</v>
      </c>
      <c r="D3058" s="555">
        <v>513.9</v>
      </c>
      <c r="E3058" s="555">
        <v>2.88</v>
      </c>
      <c r="F3058" s="555">
        <v>516.78</v>
      </c>
    </row>
    <row r="3059" spans="1:6" ht="30">
      <c r="A3059" s="338">
        <v>93084</v>
      </c>
      <c r="B3059" s="339" t="s">
        <v>4107</v>
      </c>
      <c r="C3059" s="340" t="s">
        <v>1161</v>
      </c>
      <c r="D3059" s="555">
        <v>11.209999999999999</v>
      </c>
      <c r="E3059" s="555">
        <v>3.39</v>
      </c>
      <c r="F3059" s="555">
        <v>14.6</v>
      </c>
    </row>
    <row r="3060" spans="1:6" ht="30">
      <c r="A3060" s="338">
        <v>93085</v>
      </c>
      <c r="B3060" s="339" t="s">
        <v>4108</v>
      </c>
      <c r="C3060" s="340" t="s">
        <v>1161</v>
      </c>
      <c r="D3060" s="555">
        <v>10.17</v>
      </c>
      <c r="E3060" s="555">
        <v>3.39</v>
      </c>
      <c r="F3060" s="555">
        <v>13.56</v>
      </c>
    </row>
    <row r="3061" spans="1:6" ht="30">
      <c r="A3061" s="338">
        <v>93086</v>
      </c>
      <c r="B3061" s="339" t="s">
        <v>4109</v>
      </c>
      <c r="C3061" s="340" t="s">
        <v>1161</v>
      </c>
      <c r="D3061" s="555">
        <v>596.73</v>
      </c>
      <c r="E3061" s="555">
        <v>3.37</v>
      </c>
      <c r="F3061" s="555">
        <v>600.1</v>
      </c>
    </row>
    <row r="3062" spans="1:6" ht="30">
      <c r="A3062" s="338">
        <v>93090</v>
      </c>
      <c r="B3062" s="339" t="s">
        <v>4113</v>
      </c>
      <c r="C3062" s="340" t="s">
        <v>1161</v>
      </c>
      <c r="D3062" s="555">
        <v>16.89</v>
      </c>
      <c r="E3062" s="555">
        <v>3.77</v>
      </c>
      <c r="F3062" s="555">
        <v>20.66</v>
      </c>
    </row>
    <row r="3063" spans="1:6" ht="30">
      <c r="A3063" s="338">
        <v>93091</v>
      </c>
      <c r="B3063" s="339" t="s">
        <v>4114</v>
      </c>
      <c r="C3063" s="340" t="s">
        <v>1161</v>
      </c>
      <c r="D3063" s="555">
        <v>14.41</v>
      </c>
      <c r="E3063" s="555">
        <v>3.77</v>
      </c>
      <c r="F3063" s="555">
        <v>18.18</v>
      </c>
    </row>
    <row r="3064" spans="1:6" ht="30">
      <c r="A3064" s="338">
        <v>93092</v>
      </c>
      <c r="B3064" s="339" t="s">
        <v>4115</v>
      </c>
      <c r="C3064" s="340" t="s">
        <v>1161</v>
      </c>
      <c r="D3064" s="555">
        <v>655.9</v>
      </c>
      <c r="E3064" s="555">
        <v>3.76</v>
      </c>
      <c r="F3064" s="555">
        <v>659.66</v>
      </c>
    </row>
    <row r="3065" spans="1:6" ht="30">
      <c r="A3065" s="338">
        <v>93097</v>
      </c>
      <c r="B3065" s="339" t="s">
        <v>4120</v>
      </c>
      <c r="C3065" s="340" t="s">
        <v>1161</v>
      </c>
      <c r="D3065" s="555">
        <v>8.86</v>
      </c>
      <c r="E3065" s="555">
        <v>4.54</v>
      </c>
      <c r="F3065" s="555">
        <v>13.4</v>
      </c>
    </row>
    <row r="3066" spans="1:6" ht="30">
      <c r="A3066" s="338">
        <v>93099</v>
      </c>
      <c r="B3066" s="339" t="s">
        <v>4122</v>
      </c>
      <c r="C3066" s="340" t="s">
        <v>1161</v>
      </c>
      <c r="D3066" s="555">
        <v>17.77</v>
      </c>
      <c r="E3066" s="555">
        <v>6.87</v>
      </c>
      <c r="F3066" s="555">
        <v>24.64</v>
      </c>
    </row>
    <row r="3067" spans="1:6" ht="30">
      <c r="A3067" s="338">
        <v>93102</v>
      </c>
      <c r="B3067" s="339" t="s">
        <v>4125</v>
      </c>
      <c r="C3067" s="340" t="s">
        <v>1161</v>
      </c>
      <c r="D3067" s="555">
        <v>26.509999999999998</v>
      </c>
      <c r="E3067" s="555">
        <v>7.25</v>
      </c>
      <c r="F3067" s="555">
        <v>33.76</v>
      </c>
    </row>
    <row r="3068" spans="1:6" ht="30">
      <c r="A3068" s="338">
        <v>93103</v>
      </c>
      <c r="B3068" s="339" t="s">
        <v>4126</v>
      </c>
      <c r="C3068" s="340" t="s">
        <v>1161</v>
      </c>
      <c r="D3068" s="555">
        <v>5.72</v>
      </c>
      <c r="E3068" s="555">
        <v>3.04</v>
      </c>
      <c r="F3068" s="555">
        <v>8.76</v>
      </c>
    </row>
    <row r="3069" spans="1:6" ht="30">
      <c r="A3069" s="338">
        <v>93106</v>
      </c>
      <c r="B3069" s="339" t="s">
        <v>4129</v>
      </c>
      <c r="C3069" s="340" t="s">
        <v>1161</v>
      </c>
      <c r="D3069" s="555">
        <v>513.95000000000005</v>
      </c>
      <c r="E3069" s="555">
        <v>3.02</v>
      </c>
      <c r="F3069" s="555">
        <v>516.97</v>
      </c>
    </row>
    <row r="3070" spans="1:6" ht="30">
      <c r="A3070" s="338">
        <v>93107</v>
      </c>
      <c r="B3070" s="339" t="s">
        <v>4130</v>
      </c>
      <c r="C3070" s="340" t="s">
        <v>1161</v>
      </c>
      <c r="D3070" s="555">
        <v>11.71</v>
      </c>
      <c r="E3070" s="555">
        <v>4.5599999999999996</v>
      </c>
      <c r="F3070" s="555">
        <v>16.27</v>
      </c>
    </row>
    <row r="3071" spans="1:6" ht="30">
      <c r="A3071" s="338">
        <v>93108</v>
      </c>
      <c r="B3071" s="339" t="s">
        <v>4131</v>
      </c>
      <c r="C3071" s="340" t="s">
        <v>1161</v>
      </c>
      <c r="D3071" s="555">
        <v>10.66</v>
      </c>
      <c r="E3071" s="555">
        <v>4.57</v>
      </c>
      <c r="F3071" s="555">
        <v>15.23</v>
      </c>
    </row>
    <row r="3072" spans="1:6" ht="30">
      <c r="A3072" s="338">
        <v>93109</v>
      </c>
      <c r="B3072" s="339" t="s">
        <v>4132</v>
      </c>
      <c r="C3072" s="340" t="s">
        <v>1161</v>
      </c>
      <c r="D3072" s="555">
        <v>597.23</v>
      </c>
      <c r="E3072" s="555">
        <v>4.54</v>
      </c>
      <c r="F3072" s="555">
        <v>601.77</v>
      </c>
    </row>
    <row r="3073" spans="1:6" ht="30">
      <c r="A3073" s="338">
        <v>93113</v>
      </c>
      <c r="B3073" s="339" t="s">
        <v>4136</v>
      </c>
      <c r="C3073" s="340" t="s">
        <v>1161</v>
      </c>
      <c r="D3073" s="555">
        <v>17.770000000000003</v>
      </c>
      <c r="E3073" s="555">
        <v>5.9</v>
      </c>
      <c r="F3073" s="555">
        <v>23.67</v>
      </c>
    </row>
    <row r="3074" spans="1:6" ht="30">
      <c r="A3074" s="338">
        <v>93116</v>
      </c>
      <c r="B3074" s="339" t="s">
        <v>4139</v>
      </c>
      <c r="C3074" s="340" t="s">
        <v>1161</v>
      </c>
      <c r="D3074" s="555">
        <v>656.78</v>
      </c>
      <c r="E3074" s="555">
        <v>5.89</v>
      </c>
      <c r="F3074" s="555">
        <v>662.67</v>
      </c>
    </row>
    <row r="3075" spans="1:6" ht="30">
      <c r="A3075" s="338">
        <v>93119</v>
      </c>
      <c r="B3075" s="339" t="s">
        <v>4142</v>
      </c>
      <c r="C3075" s="340" t="s">
        <v>1161</v>
      </c>
      <c r="D3075" s="555">
        <v>16.29</v>
      </c>
      <c r="E3075" s="555">
        <v>3.05</v>
      </c>
      <c r="F3075" s="555">
        <v>19.34</v>
      </c>
    </row>
    <row r="3076" spans="1:6" ht="30">
      <c r="A3076" s="338">
        <v>93122</v>
      </c>
      <c r="B3076" s="339" t="s">
        <v>4145</v>
      </c>
      <c r="C3076" s="340" t="s">
        <v>1161</v>
      </c>
      <c r="D3076" s="555">
        <v>25.07</v>
      </c>
      <c r="E3076" s="555">
        <v>3.63</v>
      </c>
      <c r="F3076" s="555">
        <v>28.7</v>
      </c>
    </row>
    <row r="3077" spans="1:6" ht="30">
      <c r="A3077" s="338">
        <v>93123</v>
      </c>
      <c r="B3077" s="339" t="s">
        <v>4146</v>
      </c>
      <c r="C3077" s="340" t="s">
        <v>1161</v>
      </c>
      <c r="D3077" s="555">
        <v>60.42</v>
      </c>
      <c r="E3077" s="555">
        <v>4.2699999999999996</v>
      </c>
      <c r="F3077" s="555">
        <v>64.69</v>
      </c>
    </row>
    <row r="3078" spans="1:6" ht="30">
      <c r="A3078" s="338">
        <v>93124</v>
      </c>
      <c r="B3078" s="339" t="s">
        <v>4147</v>
      </c>
      <c r="C3078" s="340" t="s">
        <v>1161</v>
      </c>
      <c r="D3078" s="555">
        <v>97.45</v>
      </c>
      <c r="E3078" s="555">
        <v>4.9400000000000004</v>
      </c>
      <c r="F3078" s="555">
        <v>102.39</v>
      </c>
    </row>
    <row r="3079" spans="1:6" ht="30">
      <c r="A3079" s="338">
        <v>93125</v>
      </c>
      <c r="B3079" s="339" t="s">
        <v>4148</v>
      </c>
      <c r="C3079" s="340" t="s">
        <v>1161</v>
      </c>
      <c r="D3079" s="555">
        <v>143.35</v>
      </c>
      <c r="E3079" s="555">
        <v>6.05</v>
      </c>
      <c r="F3079" s="555">
        <v>149.4</v>
      </c>
    </row>
    <row r="3080" spans="1:6" ht="30">
      <c r="A3080" s="338">
        <v>93126</v>
      </c>
      <c r="B3080" s="339" t="s">
        <v>4149</v>
      </c>
      <c r="C3080" s="340" t="s">
        <v>1161</v>
      </c>
      <c r="D3080" s="555">
        <v>326.27999999999997</v>
      </c>
      <c r="E3080" s="555">
        <v>7.18</v>
      </c>
      <c r="F3080" s="555">
        <v>333.46</v>
      </c>
    </row>
    <row r="3081" spans="1:6" ht="30">
      <c r="A3081" s="338">
        <v>93133</v>
      </c>
      <c r="B3081" s="339" t="s">
        <v>4150</v>
      </c>
      <c r="C3081" s="340" t="s">
        <v>1161</v>
      </c>
      <c r="D3081" s="555">
        <v>15.280000000000001</v>
      </c>
      <c r="E3081" s="555">
        <v>5.91</v>
      </c>
      <c r="F3081" s="555">
        <v>21.19</v>
      </c>
    </row>
    <row r="3082" spans="1:6">
      <c r="A3082" s="335"/>
      <c r="B3082" s="337" t="s">
        <v>12564</v>
      </c>
      <c r="C3082" s="335"/>
      <c r="D3082" s="335"/>
      <c r="E3082" s="335"/>
      <c r="F3082" s="335"/>
    </row>
    <row r="3083" spans="1:6">
      <c r="A3083" s="335"/>
      <c r="B3083" s="336" t="s">
        <v>12565</v>
      </c>
      <c r="C3083" s="335"/>
      <c r="D3083" s="335"/>
      <c r="E3083" s="335"/>
      <c r="F3083" s="335"/>
    </row>
    <row r="3084" spans="1:6">
      <c r="A3084" s="335"/>
      <c r="B3084" s="337" t="s">
        <v>1063</v>
      </c>
      <c r="C3084" s="335"/>
      <c r="D3084" s="335"/>
      <c r="E3084" s="335"/>
      <c r="F3084" s="335"/>
    </row>
    <row r="3085" spans="1:6" ht="30">
      <c r="A3085" s="338">
        <v>90459</v>
      </c>
      <c r="B3085" s="339" t="s">
        <v>813</v>
      </c>
      <c r="C3085" s="340" t="s">
        <v>1161</v>
      </c>
      <c r="D3085" s="555">
        <v>9.1799999999999962</v>
      </c>
      <c r="E3085" s="555">
        <v>27.37</v>
      </c>
      <c r="F3085" s="555">
        <v>36.549999999999997</v>
      </c>
    </row>
    <row r="3086" spans="1:6">
      <c r="A3086" s="335"/>
      <c r="B3086" s="337" t="s">
        <v>12566</v>
      </c>
      <c r="C3086" s="335"/>
      <c r="D3086" s="335"/>
      <c r="E3086" s="335"/>
      <c r="F3086" s="335"/>
    </row>
    <row r="3087" spans="1:6">
      <c r="A3087" s="335"/>
      <c r="B3087" s="337" t="s">
        <v>194</v>
      </c>
      <c r="C3087" s="335"/>
      <c r="D3087" s="335"/>
      <c r="E3087" s="335"/>
      <c r="F3087" s="335"/>
    </row>
    <row r="3088" spans="1:6">
      <c r="A3088" s="335"/>
      <c r="B3088" s="337" t="s">
        <v>685</v>
      </c>
      <c r="C3088" s="335"/>
      <c r="D3088" s="335"/>
      <c r="E3088" s="335"/>
      <c r="F3088" s="335"/>
    </row>
    <row r="3089" spans="1:6" ht="45">
      <c r="A3089" s="338">
        <v>101915</v>
      </c>
      <c r="B3089" s="339" t="s">
        <v>10817</v>
      </c>
      <c r="C3089" s="340" t="s">
        <v>1161</v>
      </c>
      <c r="D3089" s="555">
        <v>320.73</v>
      </c>
      <c r="E3089" s="555">
        <v>4.51</v>
      </c>
      <c r="F3089" s="555">
        <v>325.24</v>
      </c>
    </row>
    <row r="3090" spans="1:6">
      <c r="A3090" s="335"/>
      <c r="B3090" s="337" t="s">
        <v>686</v>
      </c>
      <c r="C3090" s="335"/>
      <c r="D3090" s="335"/>
      <c r="E3090" s="335"/>
      <c r="F3090" s="335"/>
    </row>
    <row r="3091" spans="1:6" ht="45">
      <c r="A3091" s="338">
        <v>101912</v>
      </c>
      <c r="B3091" s="339" t="s">
        <v>10820</v>
      </c>
      <c r="C3091" s="340" t="s">
        <v>1161</v>
      </c>
      <c r="D3091" s="555">
        <v>1986.5499999999997</v>
      </c>
      <c r="E3091" s="555">
        <v>104.69</v>
      </c>
      <c r="F3091" s="555">
        <v>2091.2399999999998</v>
      </c>
    </row>
    <row r="3092" spans="1:6" ht="45">
      <c r="A3092" s="338">
        <v>96765</v>
      </c>
      <c r="B3092" s="339" t="s">
        <v>10828</v>
      </c>
      <c r="C3092" s="340" t="s">
        <v>1161</v>
      </c>
      <c r="D3092" s="555">
        <v>1649.48</v>
      </c>
      <c r="E3092" s="555">
        <v>97.1</v>
      </c>
      <c r="F3092" s="555">
        <v>1746.58</v>
      </c>
    </row>
    <row r="3093" spans="1:6">
      <c r="A3093" s="335"/>
      <c r="B3093" s="337" t="s">
        <v>195</v>
      </c>
      <c r="C3093" s="335"/>
      <c r="D3093" s="335"/>
      <c r="E3093" s="335"/>
      <c r="F3093" s="335"/>
    </row>
    <row r="3094" spans="1:6" ht="30">
      <c r="A3094" s="338">
        <v>101916</v>
      </c>
      <c r="B3094" s="339" t="s">
        <v>10816</v>
      </c>
      <c r="C3094" s="340" t="s">
        <v>1161</v>
      </c>
      <c r="D3094" s="555">
        <v>2829.55</v>
      </c>
      <c r="E3094" s="555">
        <v>141.93</v>
      </c>
      <c r="F3094" s="555">
        <v>2971.48</v>
      </c>
    </row>
    <row r="3095" spans="1:6">
      <c r="A3095" s="335"/>
      <c r="B3095" s="337" t="s">
        <v>196</v>
      </c>
      <c r="C3095" s="335"/>
      <c r="D3095" s="335"/>
      <c r="E3095" s="335"/>
      <c r="F3095" s="335"/>
    </row>
    <row r="3096" spans="1:6">
      <c r="A3096" s="338">
        <v>101913</v>
      </c>
      <c r="B3096" s="339" t="s">
        <v>10819</v>
      </c>
      <c r="C3096" s="340" t="s">
        <v>1161</v>
      </c>
      <c r="D3096" s="555">
        <v>488.66999999999996</v>
      </c>
      <c r="E3096" s="555">
        <v>74.11</v>
      </c>
      <c r="F3096" s="555">
        <v>562.78</v>
      </c>
    </row>
    <row r="3097" spans="1:6">
      <c r="A3097" s="338">
        <v>101914</v>
      </c>
      <c r="B3097" s="339" t="s">
        <v>10818</v>
      </c>
      <c r="C3097" s="340" t="s">
        <v>1161</v>
      </c>
      <c r="D3097" s="555">
        <v>490.21000000000004</v>
      </c>
      <c r="E3097" s="555">
        <v>43.5</v>
      </c>
      <c r="F3097" s="555">
        <v>533.71</v>
      </c>
    </row>
    <row r="3098" spans="1:6">
      <c r="A3098" s="335"/>
      <c r="B3098" s="337" t="s">
        <v>117</v>
      </c>
      <c r="C3098" s="335"/>
      <c r="D3098" s="335"/>
      <c r="E3098" s="335"/>
      <c r="F3098" s="335"/>
    </row>
    <row r="3099" spans="1:6" ht="30">
      <c r="A3099" s="338">
        <v>103019</v>
      </c>
      <c r="B3099" s="339" t="s">
        <v>12567</v>
      </c>
      <c r="C3099" s="340" t="s">
        <v>1161</v>
      </c>
      <c r="D3099" s="555">
        <v>294.02000000000004</v>
      </c>
      <c r="E3099" s="555">
        <v>14.52</v>
      </c>
      <c r="F3099" s="555">
        <v>308.54000000000002</v>
      </c>
    </row>
    <row r="3100" spans="1:6">
      <c r="A3100" s="335"/>
      <c r="B3100" s="337" t="s">
        <v>12568</v>
      </c>
      <c r="C3100" s="335"/>
      <c r="D3100" s="335"/>
      <c r="E3100" s="335"/>
      <c r="F3100" s="335"/>
    </row>
    <row r="3101" spans="1:6" ht="45">
      <c r="A3101" s="338">
        <v>97498</v>
      </c>
      <c r="B3101" s="339" t="s">
        <v>10724</v>
      </c>
      <c r="C3101" s="340" t="s">
        <v>1163</v>
      </c>
      <c r="D3101" s="555">
        <v>49.269999999999996</v>
      </c>
      <c r="E3101" s="555">
        <v>5.2</v>
      </c>
      <c r="F3101" s="555">
        <v>54.47</v>
      </c>
    </row>
    <row r="3102" spans="1:6" ht="45">
      <c r="A3102" s="338">
        <v>92364</v>
      </c>
      <c r="B3102" s="339" t="s">
        <v>10745</v>
      </c>
      <c r="C3102" s="340" t="s">
        <v>1163</v>
      </c>
      <c r="D3102" s="555">
        <v>61.8</v>
      </c>
      <c r="E3102" s="555">
        <v>5.67</v>
      </c>
      <c r="F3102" s="555">
        <v>67.47</v>
      </c>
    </row>
    <row r="3103" spans="1:6" ht="30">
      <c r="A3103" s="338">
        <v>95697</v>
      </c>
      <c r="B3103" s="339" t="s">
        <v>10725</v>
      </c>
      <c r="C3103" s="340" t="s">
        <v>1163</v>
      </c>
      <c r="D3103" s="555">
        <v>78.759999999999991</v>
      </c>
      <c r="E3103" s="555">
        <v>4.0599999999999996</v>
      </c>
      <c r="F3103" s="555">
        <v>82.82</v>
      </c>
    </row>
    <row r="3104" spans="1:6" ht="45">
      <c r="A3104" s="338">
        <v>92365</v>
      </c>
      <c r="B3104" s="339" t="s">
        <v>10744</v>
      </c>
      <c r="C3104" s="340" t="s">
        <v>1163</v>
      </c>
      <c r="D3104" s="555">
        <v>71.61</v>
      </c>
      <c r="E3104" s="555">
        <v>6.19</v>
      </c>
      <c r="F3104" s="555">
        <v>77.8</v>
      </c>
    </row>
    <row r="3105" spans="1:6" ht="45">
      <c r="A3105" s="338">
        <v>92366</v>
      </c>
      <c r="B3105" s="339" t="s">
        <v>10743</v>
      </c>
      <c r="C3105" s="340" t="s">
        <v>1163</v>
      </c>
      <c r="D3105" s="555">
        <v>102.48</v>
      </c>
      <c r="E3105" s="555">
        <v>6.86</v>
      </c>
      <c r="F3105" s="555">
        <v>109.34</v>
      </c>
    </row>
    <row r="3106" spans="1:6" ht="45">
      <c r="A3106" s="338">
        <v>92367</v>
      </c>
      <c r="B3106" s="339" t="s">
        <v>10742</v>
      </c>
      <c r="C3106" s="340" t="s">
        <v>1163</v>
      </c>
      <c r="D3106" s="555">
        <v>126.93</v>
      </c>
      <c r="E3106" s="555">
        <v>7.82</v>
      </c>
      <c r="F3106" s="555">
        <v>134.75</v>
      </c>
    </row>
    <row r="3107" spans="1:6" ht="45">
      <c r="A3107" s="338">
        <v>92368</v>
      </c>
      <c r="B3107" s="339" t="s">
        <v>10741</v>
      </c>
      <c r="C3107" s="340" t="s">
        <v>1163</v>
      </c>
      <c r="D3107" s="555">
        <v>170.16</v>
      </c>
      <c r="E3107" s="555">
        <v>8.81</v>
      </c>
      <c r="F3107" s="555">
        <v>178.97</v>
      </c>
    </row>
    <row r="3108" spans="1:6" ht="30">
      <c r="A3108" s="338">
        <v>92369</v>
      </c>
      <c r="B3108" s="339" t="s">
        <v>10676</v>
      </c>
      <c r="C3108" s="340" t="s">
        <v>1161</v>
      </c>
      <c r="D3108" s="555">
        <v>16.61</v>
      </c>
      <c r="E3108" s="555">
        <v>15.68</v>
      </c>
      <c r="F3108" s="555">
        <v>32.29</v>
      </c>
    </row>
    <row r="3109" spans="1:6" ht="30">
      <c r="A3109" s="338">
        <v>92370</v>
      </c>
      <c r="B3109" s="339" t="s">
        <v>10675</v>
      </c>
      <c r="C3109" s="340" t="s">
        <v>1161</v>
      </c>
      <c r="D3109" s="555">
        <v>18.270000000000003</v>
      </c>
      <c r="E3109" s="555">
        <v>15.68</v>
      </c>
      <c r="F3109" s="555">
        <v>33.950000000000003</v>
      </c>
    </row>
    <row r="3110" spans="1:6" ht="30">
      <c r="A3110" s="338">
        <v>92371</v>
      </c>
      <c r="B3110" s="339" t="s">
        <v>10674</v>
      </c>
      <c r="C3110" s="340" t="s">
        <v>1161</v>
      </c>
      <c r="D3110" s="555">
        <v>22.15</v>
      </c>
      <c r="E3110" s="555">
        <v>17.04</v>
      </c>
      <c r="F3110" s="555">
        <v>39.19</v>
      </c>
    </row>
    <row r="3111" spans="1:6" ht="30">
      <c r="A3111" s="338">
        <v>92372</v>
      </c>
      <c r="B3111" s="339" t="s">
        <v>10673</v>
      </c>
      <c r="C3111" s="340" t="s">
        <v>1161</v>
      </c>
      <c r="D3111" s="555">
        <v>23.689999999999998</v>
      </c>
      <c r="E3111" s="555">
        <v>17.04</v>
      </c>
      <c r="F3111" s="555">
        <v>40.729999999999997</v>
      </c>
    </row>
    <row r="3112" spans="1:6" ht="30">
      <c r="A3112" s="338">
        <v>92373</v>
      </c>
      <c r="B3112" s="339" t="s">
        <v>10672</v>
      </c>
      <c r="C3112" s="340" t="s">
        <v>1161</v>
      </c>
      <c r="D3112" s="555">
        <v>27.81</v>
      </c>
      <c r="E3112" s="555">
        <v>18.62</v>
      </c>
      <c r="F3112" s="555">
        <v>46.43</v>
      </c>
    </row>
    <row r="3113" spans="1:6" ht="30">
      <c r="A3113" s="338">
        <v>92374</v>
      </c>
      <c r="B3113" s="339" t="s">
        <v>10671</v>
      </c>
      <c r="C3113" s="340" t="s">
        <v>1161</v>
      </c>
      <c r="D3113" s="555">
        <v>28.109999999999996</v>
      </c>
      <c r="E3113" s="555">
        <v>18.62</v>
      </c>
      <c r="F3113" s="555">
        <v>46.73</v>
      </c>
    </row>
    <row r="3114" spans="1:6" ht="30">
      <c r="A3114" s="338">
        <v>92375</v>
      </c>
      <c r="B3114" s="339" t="s">
        <v>10670</v>
      </c>
      <c r="C3114" s="340" t="s">
        <v>1161</v>
      </c>
      <c r="D3114" s="555">
        <v>39.959999999999994</v>
      </c>
      <c r="E3114" s="555">
        <v>20.59</v>
      </c>
      <c r="F3114" s="555">
        <v>60.55</v>
      </c>
    </row>
    <row r="3115" spans="1:6" ht="30">
      <c r="A3115" s="338">
        <v>92376</v>
      </c>
      <c r="B3115" s="339" t="s">
        <v>10669</v>
      </c>
      <c r="C3115" s="340" t="s">
        <v>1161</v>
      </c>
      <c r="D3115" s="555">
        <v>39.930000000000007</v>
      </c>
      <c r="E3115" s="555">
        <v>20.59</v>
      </c>
      <c r="F3115" s="555">
        <v>60.52</v>
      </c>
    </row>
    <row r="3116" spans="1:6" ht="30">
      <c r="A3116" s="338">
        <v>92377</v>
      </c>
      <c r="B3116" s="339" t="s">
        <v>10668</v>
      </c>
      <c r="C3116" s="340" t="s">
        <v>1161</v>
      </c>
      <c r="D3116" s="555">
        <v>57.95</v>
      </c>
      <c r="E3116" s="555">
        <v>23.53</v>
      </c>
      <c r="F3116" s="555">
        <v>81.48</v>
      </c>
    </row>
    <row r="3117" spans="1:6" ht="30">
      <c r="A3117" s="338">
        <v>92378</v>
      </c>
      <c r="B3117" s="339" t="s">
        <v>10667</v>
      </c>
      <c r="C3117" s="340" t="s">
        <v>1161</v>
      </c>
      <c r="D3117" s="555">
        <v>67.19</v>
      </c>
      <c r="E3117" s="555">
        <v>23.52</v>
      </c>
      <c r="F3117" s="555">
        <v>90.71</v>
      </c>
    </row>
    <row r="3118" spans="1:6" ht="30">
      <c r="A3118" s="338">
        <v>92379</v>
      </c>
      <c r="B3118" s="339" t="s">
        <v>10666</v>
      </c>
      <c r="C3118" s="340" t="s">
        <v>1161</v>
      </c>
      <c r="D3118" s="555">
        <v>89.44</v>
      </c>
      <c r="E3118" s="555">
        <v>26.47</v>
      </c>
      <c r="F3118" s="555">
        <v>115.91</v>
      </c>
    </row>
    <row r="3119" spans="1:6" ht="30">
      <c r="A3119" s="338">
        <v>101933</v>
      </c>
      <c r="B3119" s="339" t="s">
        <v>10697</v>
      </c>
      <c r="C3119" s="340" t="s">
        <v>1161</v>
      </c>
      <c r="D3119" s="555">
        <v>139.14999999999998</v>
      </c>
      <c r="E3119" s="555">
        <v>30.52</v>
      </c>
      <c r="F3119" s="555">
        <v>169.67</v>
      </c>
    </row>
    <row r="3120" spans="1:6" ht="30">
      <c r="A3120" s="338">
        <v>92380</v>
      </c>
      <c r="B3120" s="339" t="s">
        <v>10665</v>
      </c>
      <c r="C3120" s="340" t="s">
        <v>1161</v>
      </c>
      <c r="D3120" s="555">
        <v>97.65</v>
      </c>
      <c r="E3120" s="555">
        <v>26.47</v>
      </c>
      <c r="F3120" s="555">
        <v>124.12</v>
      </c>
    </row>
    <row r="3121" spans="1:6" ht="30">
      <c r="A3121" s="338">
        <v>101929</v>
      </c>
      <c r="B3121" s="339" t="s">
        <v>10701</v>
      </c>
      <c r="C3121" s="340" t="s">
        <v>1161</v>
      </c>
      <c r="D3121" s="555">
        <v>149.5</v>
      </c>
      <c r="E3121" s="555">
        <v>30.52</v>
      </c>
      <c r="F3121" s="555">
        <v>180.02</v>
      </c>
    </row>
    <row r="3122" spans="1:6" ht="30">
      <c r="A3122" s="338">
        <v>92381</v>
      </c>
      <c r="B3122" s="339" t="s">
        <v>10664</v>
      </c>
      <c r="C3122" s="340" t="s">
        <v>1161</v>
      </c>
      <c r="D3122" s="555">
        <v>25.409999999999997</v>
      </c>
      <c r="E3122" s="555">
        <v>23.5</v>
      </c>
      <c r="F3122" s="555">
        <v>48.91</v>
      </c>
    </row>
    <row r="3123" spans="1:6" ht="30">
      <c r="A3123" s="338">
        <v>92382</v>
      </c>
      <c r="B3123" s="339" t="s">
        <v>10663</v>
      </c>
      <c r="C3123" s="340" t="s">
        <v>1161</v>
      </c>
      <c r="D3123" s="555">
        <v>23.19</v>
      </c>
      <c r="E3123" s="555">
        <v>23.52</v>
      </c>
      <c r="F3123" s="555">
        <v>46.71</v>
      </c>
    </row>
    <row r="3124" spans="1:6" ht="45">
      <c r="A3124" s="338">
        <v>92383</v>
      </c>
      <c r="B3124" s="339" t="s">
        <v>10662</v>
      </c>
      <c r="C3124" s="340" t="s">
        <v>1161</v>
      </c>
      <c r="D3124" s="555">
        <v>36.39</v>
      </c>
      <c r="E3124" s="555">
        <v>25.55</v>
      </c>
      <c r="F3124" s="555">
        <v>61.94</v>
      </c>
    </row>
    <row r="3125" spans="1:6" ht="45">
      <c r="A3125" s="338">
        <v>92384</v>
      </c>
      <c r="B3125" s="339" t="s">
        <v>10661</v>
      </c>
      <c r="C3125" s="340" t="s">
        <v>1161</v>
      </c>
      <c r="D3125" s="555">
        <v>32</v>
      </c>
      <c r="E3125" s="555">
        <v>25.56</v>
      </c>
      <c r="F3125" s="555">
        <v>57.56</v>
      </c>
    </row>
    <row r="3126" spans="1:6" ht="45">
      <c r="A3126" s="338">
        <v>92385</v>
      </c>
      <c r="B3126" s="339" t="s">
        <v>10660</v>
      </c>
      <c r="C3126" s="340" t="s">
        <v>1161</v>
      </c>
      <c r="D3126" s="555">
        <v>43.2</v>
      </c>
      <c r="E3126" s="555">
        <v>27.92</v>
      </c>
      <c r="F3126" s="555">
        <v>71.12</v>
      </c>
    </row>
    <row r="3127" spans="1:6" ht="45">
      <c r="A3127" s="338">
        <v>92386</v>
      </c>
      <c r="B3127" s="339" t="s">
        <v>10659</v>
      </c>
      <c r="C3127" s="340" t="s">
        <v>1161</v>
      </c>
      <c r="D3127" s="555">
        <v>40.179999999999993</v>
      </c>
      <c r="E3127" s="555">
        <v>27.92</v>
      </c>
      <c r="F3127" s="555">
        <v>68.099999999999994</v>
      </c>
    </row>
    <row r="3128" spans="1:6" ht="30">
      <c r="A3128" s="338">
        <v>92387</v>
      </c>
      <c r="B3128" s="339" t="s">
        <v>10658</v>
      </c>
      <c r="C3128" s="340" t="s">
        <v>1161</v>
      </c>
      <c r="D3128" s="555">
        <v>59.129999999999995</v>
      </c>
      <c r="E3128" s="555">
        <v>30.87</v>
      </c>
      <c r="F3128" s="555">
        <v>90</v>
      </c>
    </row>
    <row r="3129" spans="1:6" ht="30">
      <c r="A3129" s="338">
        <v>92388</v>
      </c>
      <c r="B3129" s="339" t="s">
        <v>10657</v>
      </c>
      <c r="C3129" s="340" t="s">
        <v>1161</v>
      </c>
      <c r="D3129" s="555">
        <v>57.08</v>
      </c>
      <c r="E3129" s="555">
        <v>30.87</v>
      </c>
      <c r="F3129" s="555">
        <v>87.95</v>
      </c>
    </row>
    <row r="3130" spans="1:6" ht="45">
      <c r="A3130" s="338">
        <v>92389</v>
      </c>
      <c r="B3130" s="339" t="s">
        <v>10656</v>
      </c>
      <c r="C3130" s="340" t="s">
        <v>1161</v>
      </c>
      <c r="D3130" s="555">
        <v>104.67000000000002</v>
      </c>
      <c r="E3130" s="555">
        <v>35.29</v>
      </c>
      <c r="F3130" s="555">
        <v>139.96</v>
      </c>
    </row>
    <row r="3131" spans="1:6" ht="45">
      <c r="A3131" s="338">
        <v>92390</v>
      </c>
      <c r="B3131" s="339" t="s">
        <v>10655</v>
      </c>
      <c r="C3131" s="340" t="s">
        <v>1161</v>
      </c>
      <c r="D3131" s="555">
        <v>95.65</v>
      </c>
      <c r="E3131" s="555">
        <v>35.29</v>
      </c>
      <c r="F3131" s="555">
        <v>130.94</v>
      </c>
    </row>
    <row r="3132" spans="1:6" ht="30">
      <c r="A3132" s="338">
        <v>92635</v>
      </c>
      <c r="B3132" s="339" t="s">
        <v>10654</v>
      </c>
      <c r="C3132" s="340" t="s">
        <v>1161</v>
      </c>
      <c r="D3132" s="555">
        <v>148.26</v>
      </c>
      <c r="E3132" s="555">
        <v>39.71</v>
      </c>
      <c r="F3132" s="555">
        <v>187.97</v>
      </c>
    </row>
    <row r="3133" spans="1:6" ht="30">
      <c r="A3133" s="338">
        <v>92636</v>
      </c>
      <c r="B3133" s="339" t="s">
        <v>10653</v>
      </c>
      <c r="C3133" s="340" t="s">
        <v>1161</v>
      </c>
      <c r="D3133" s="555">
        <v>130.87</v>
      </c>
      <c r="E3133" s="555">
        <v>39.71</v>
      </c>
      <c r="F3133" s="555">
        <v>170.58</v>
      </c>
    </row>
    <row r="3134" spans="1:6" ht="30">
      <c r="A3134" s="338">
        <v>101934</v>
      </c>
      <c r="B3134" s="339" t="s">
        <v>10696</v>
      </c>
      <c r="C3134" s="340" t="s">
        <v>1161</v>
      </c>
      <c r="D3134" s="555">
        <v>237.08</v>
      </c>
      <c r="E3134" s="555">
        <v>45.79</v>
      </c>
      <c r="F3134" s="555">
        <v>282.87</v>
      </c>
    </row>
    <row r="3135" spans="1:6" ht="30">
      <c r="A3135" s="338">
        <v>92637</v>
      </c>
      <c r="B3135" s="339" t="s">
        <v>10652</v>
      </c>
      <c r="C3135" s="340" t="s">
        <v>1161</v>
      </c>
      <c r="D3135" s="555">
        <v>31.759999999999998</v>
      </c>
      <c r="E3135" s="555">
        <v>31.35</v>
      </c>
      <c r="F3135" s="555">
        <v>63.11</v>
      </c>
    </row>
    <row r="3136" spans="1:6" ht="30">
      <c r="A3136" s="338">
        <v>92638</v>
      </c>
      <c r="B3136" s="339" t="s">
        <v>10651</v>
      </c>
      <c r="C3136" s="340" t="s">
        <v>1161</v>
      </c>
      <c r="D3136" s="555">
        <v>43.209999999999994</v>
      </c>
      <c r="E3136" s="555">
        <v>34.090000000000003</v>
      </c>
      <c r="F3136" s="555">
        <v>77.3</v>
      </c>
    </row>
    <row r="3137" spans="1:6" ht="30">
      <c r="A3137" s="338">
        <v>92639</v>
      </c>
      <c r="B3137" s="339" t="s">
        <v>10650</v>
      </c>
      <c r="C3137" s="340" t="s">
        <v>1161</v>
      </c>
      <c r="D3137" s="555">
        <v>52.419999999999995</v>
      </c>
      <c r="E3137" s="555">
        <v>37.24</v>
      </c>
      <c r="F3137" s="555">
        <v>89.66</v>
      </c>
    </row>
    <row r="3138" spans="1:6" ht="30">
      <c r="A3138" s="338">
        <v>92640</v>
      </c>
      <c r="B3138" s="339" t="s">
        <v>10649</v>
      </c>
      <c r="C3138" s="340" t="s">
        <v>1161</v>
      </c>
      <c r="D3138" s="555">
        <v>76.06</v>
      </c>
      <c r="E3138" s="555">
        <v>41.16</v>
      </c>
      <c r="F3138" s="555">
        <v>117.22</v>
      </c>
    </row>
    <row r="3139" spans="1:6" ht="30">
      <c r="A3139" s="338">
        <v>92642</v>
      </c>
      <c r="B3139" s="339" t="s">
        <v>10648</v>
      </c>
      <c r="C3139" s="340" t="s">
        <v>1161</v>
      </c>
      <c r="D3139" s="555">
        <v>132.04</v>
      </c>
      <c r="E3139" s="555">
        <v>47.03</v>
      </c>
      <c r="F3139" s="555">
        <v>179.07</v>
      </c>
    </row>
    <row r="3140" spans="1:6" ht="30">
      <c r="A3140" s="338">
        <v>92644</v>
      </c>
      <c r="B3140" s="339" t="s">
        <v>10647</v>
      </c>
      <c r="C3140" s="340" t="s">
        <v>1161</v>
      </c>
      <c r="D3140" s="555">
        <v>172.85000000000002</v>
      </c>
      <c r="E3140" s="555">
        <v>52.95</v>
      </c>
      <c r="F3140" s="555">
        <v>225.8</v>
      </c>
    </row>
    <row r="3141" spans="1:6" ht="30">
      <c r="A3141" s="338">
        <v>101935</v>
      </c>
      <c r="B3141" s="339" t="s">
        <v>10695</v>
      </c>
      <c r="C3141" s="340" t="s">
        <v>1161</v>
      </c>
      <c r="D3141" s="555">
        <v>303.99</v>
      </c>
      <c r="E3141" s="555">
        <v>61.05</v>
      </c>
      <c r="F3141" s="555">
        <v>365.04</v>
      </c>
    </row>
    <row r="3142" spans="1:6" ht="30">
      <c r="A3142" s="338">
        <v>92892</v>
      </c>
      <c r="B3142" s="339" t="s">
        <v>10598</v>
      </c>
      <c r="C3142" s="340" t="s">
        <v>1161</v>
      </c>
      <c r="D3142" s="555">
        <v>36.1</v>
      </c>
      <c r="E3142" s="555">
        <v>15.67</v>
      </c>
      <c r="F3142" s="555">
        <v>51.77</v>
      </c>
    </row>
    <row r="3143" spans="1:6" ht="30">
      <c r="A3143" s="338">
        <v>92893</v>
      </c>
      <c r="B3143" s="339" t="s">
        <v>10597</v>
      </c>
      <c r="C3143" s="340" t="s">
        <v>1161</v>
      </c>
      <c r="D3143" s="555">
        <v>56.83</v>
      </c>
      <c r="E3143" s="555">
        <v>17.03</v>
      </c>
      <c r="F3143" s="555">
        <v>73.86</v>
      </c>
    </row>
    <row r="3144" spans="1:6" ht="30">
      <c r="A3144" s="338">
        <v>92894</v>
      </c>
      <c r="B3144" s="339" t="s">
        <v>10596</v>
      </c>
      <c r="C3144" s="340" t="s">
        <v>1161</v>
      </c>
      <c r="D3144" s="555">
        <v>69.7</v>
      </c>
      <c r="E3144" s="555">
        <v>18.61</v>
      </c>
      <c r="F3144" s="555">
        <v>88.31</v>
      </c>
    </row>
    <row r="3145" spans="1:6" ht="30">
      <c r="A3145" s="338">
        <v>92895</v>
      </c>
      <c r="B3145" s="339" t="s">
        <v>10595</v>
      </c>
      <c r="C3145" s="340" t="s">
        <v>1161</v>
      </c>
      <c r="D3145" s="555">
        <v>99.83</v>
      </c>
      <c r="E3145" s="555">
        <v>20.58</v>
      </c>
      <c r="F3145" s="555">
        <v>120.41</v>
      </c>
    </row>
    <row r="3146" spans="1:6" ht="30">
      <c r="A3146" s="338">
        <v>92896</v>
      </c>
      <c r="B3146" s="339" t="s">
        <v>10594</v>
      </c>
      <c r="C3146" s="340" t="s">
        <v>1161</v>
      </c>
      <c r="D3146" s="555">
        <v>160.93</v>
      </c>
      <c r="E3146" s="555">
        <v>23.51</v>
      </c>
      <c r="F3146" s="555">
        <v>184.44</v>
      </c>
    </row>
    <row r="3147" spans="1:6" ht="30">
      <c r="A3147" s="338">
        <v>92897</v>
      </c>
      <c r="B3147" s="339" t="s">
        <v>10593</v>
      </c>
      <c r="C3147" s="340" t="s">
        <v>1161</v>
      </c>
      <c r="D3147" s="555">
        <v>245.21</v>
      </c>
      <c r="E3147" s="555">
        <v>26.46</v>
      </c>
      <c r="F3147" s="555">
        <v>271.67</v>
      </c>
    </row>
    <row r="3148" spans="1:6" ht="30">
      <c r="A3148" s="338">
        <v>101919</v>
      </c>
      <c r="B3148" s="339" t="s">
        <v>10711</v>
      </c>
      <c r="C3148" s="340" t="s">
        <v>1161</v>
      </c>
      <c r="D3148" s="555">
        <v>340.22999999999996</v>
      </c>
      <c r="E3148" s="555">
        <v>26.8</v>
      </c>
      <c r="F3148" s="555">
        <v>367.03</v>
      </c>
    </row>
    <row r="3149" spans="1:6" ht="30">
      <c r="A3149" s="338">
        <v>101928</v>
      </c>
      <c r="B3149" s="339" t="s">
        <v>10702</v>
      </c>
      <c r="C3149" s="340" t="s">
        <v>1161</v>
      </c>
      <c r="D3149" s="555">
        <v>341.63</v>
      </c>
      <c r="E3149" s="555">
        <v>30.51</v>
      </c>
      <c r="F3149" s="555">
        <v>372.14</v>
      </c>
    </row>
    <row r="3150" spans="1:6" ht="30">
      <c r="A3150" s="338">
        <v>92918</v>
      </c>
      <c r="B3150" s="339" t="s">
        <v>10575</v>
      </c>
      <c r="C3150" s="340" t="s">
        <v>1161</v>
      </c>
      <c r="D3150" s="555">
        <v>18.130000000000003</v>
      </c>
      <c r="E3150" s="555">
        <v>15.68</v>
      </c>
      <c r="F3150" s="555">
        <v>33.81</v>
      </c>
    </row>
    <row r="3151" spans="1:6" ht="30">
      <c r="A3151" s="338">
        <v>92920</v>
      </c>
      <c r="B3151" s="339" t="s">
        <v>10574</v>
      </c>
      <c r="C3151" s="340" t="s">
        <v>1161</v>
      </c>
      <c r="D3151" s="555">
        <v>18.36</v>
      </c>
      <c r="E3151" s="555">
        <v>15.68</v>
      </c>
      <c r="F3151" s="555">
        <v>34.04</v>
      </c>
    </row>
    <row r="3152" spans="1:6" ht="30">
      <c r="A3152" s="338">
        <v>92925</v>
      </c>
      <c r="B3152" s="339" t="s">
        <v>10573</v>
      </c>
      <c r="C3152" s="340" t="s">
        <v>1161</v>
      </c>
      <c r="D3152" s="555">
        <v>24.93</v>
      </c>
      <c r="E3152" s="555">
        <v>17.04</v>
      </c>
      <c r="F3152" s="555">
        <v>41.97</v>
      </c>
    </row>
    <row r="3153" spans="1:6" ht="45">
      <c r="A3153" s="338">
        <v>92926</v>
      </c>
      <c r="B3153" s="339" t="s">
        <v>10572</v>
      </c>
      <c r="C3153" s="340" t="s">
        <v>1161</v>
      </c>
      <c r="D3153" s="555">
        <v>24.92</v>
      </c>
      <c r="E3153" s="555">
        <v>17.04</v>
      </c>
      <c r="F3153" s="555">
        <v>41.96</v>
      </c>
    </row>
    <row r="3154" spans="1:6" ht="45">
      <c r="A3154" s="338">
        <v>92927</v>
      </c>
      <c r="B3154" s="339" t="s">
        <v>10571</v>
      </c>
      <c r="C3154" s="340" t="s">
        <v>1161</v>
      </c>
      <c r="D3154" s="555">
        <v>24.92</v>
      </c>
      <c r="E3154" s="555">
        <v>17.04</v>
      </c>
      <c r="F3154" s="555">
        <v>41.96</v>
      </c>
    </row>
    <row r="3155" spans="1:6" ht="45">
      <c r="A3155" s="338">
        <v>92928</v>
      </c>
      <c r="B3155" s="339" t="s">
        <v>10570</v>
      </c>
      <c r="C3155" s="340" t="s">
        <v>1161</v>
      </c>
      <c r="D3155" s="555">
        <v>29.389999999999997</v>
      </c>
      <c r="E3155" s="555">
        <v>18.62</v>
      </c>
      <c r="F3155" s="555">
        <v>48.01</v>
      </c>
    </row>
    <row r="3156" spans="1:6" ht="30">
      <c r="A3156" s="338">
        <v>92929</v>
      </c>
      <c r="B3156" s="339" t="s">
        <v>10569</v>
      </c>
      <c r="C3156" s="340" t="s">
        <v>1161</v>
      </c>
      <c r="D3156" s="555">
        <v>29.389999999999997</v>
      </c>
      <c r="E3156" s="555">
        <v>18.62</v>
      </c>
      <c r="F3156" s="555">
        <v>48.01</v>
      </c>
    </row>
    <row r="3157" spans="1:6" ht="45">
      <c r="A3157" s="338">
        <v>92930</v>
      </c>
      <c r="B3157" s="339" t="s">
        <v>10568</v>
      </c>
      <c r="C3157" s="340" t="s">
        <v>1161</v>
      </c>
      <c r="D3157" s="555">
        <v>29.389999999999997</v>
      </c>
      <c r="E3157" s="555">
        <v>18.62</v>
      </c>
      <c r="F3157" s="555">
        <v>48.01</v>
      </c>
    </row>
    <row r="3158" spans="1:6" ht="30">
      <c r="A3158" s="338">
        <v>92931</v>
      </c>
      <c r="B3158" s="339" t="s">
        <v>10567</v>
      </c>
      <c r="C3158" s="340" t="s">
        <v>1161</v>
      </c>
      <c r="D3158" s="555">
        <v>43.41</v>
      </c>
      <c r="E3158" s="555">
        <v>20.59</v>
      </c>
      <c r="F3158" s="555">
        <v>64</v>
      </c>
    </row>
    <row r="3159" spans="1:6" ht="30">
      <c r="A3159" s="338">
        <v>92932</v>
      </c>
      <c r="B3159" s="339" t="s">
        <v>10566</v>
      </c>
      <c r="C3159" s="340" t="s">
        <v>1161</v>
      </c>
      <c r="D3159" s="555">
        <v>43.41</v>
      </c>
      <c r="E3159" s="555">
        <v>20.59</v>
      </c>
      <c r="F3159" s="555">
        <v>64</v>
      </c>
    </row>
    <row r="3160" spans="1:6" ht="30">
      <c r="A3160" s="338">
        <v>92933</v>
      </c>
      <c r="B3160" s="339" t="s">
        <v>10565</v>
      </c>
      <c r="C3160" s="340" t="s">
        <v>1161</v>
      </c>
      <c r="D3160" s="555">
        <v>43.41</v>
      </c>
      <c r="E3160" s="555">
        <v>20.59</v>
      </c>
      <c r="F3160" s="555">
        <v>64</v>
      </c>
    </row>
    <row r="3161" spans="1:6" ht="45">
      <c r="A3161" s="338">
        <v>92934</v>
      </c>
      <c r="B3161" s="339" t="s">
        <v>10564</v>
      </c>
      <c r="C3161" s="340" t="s">
        <v>1161</v>
      </c>
      <c r="D3161" s="555">
        <v>71.08</v>
      </c>
      <c r="E3161" s="555">
        <v>23.52</v>
      </c>
      <c r="F3161" s="555">
        <v>94.6</v>
      </c>
    </row>
    <row r="3162" spans="1:6" ht="30">
      <c r="A3162" s="338">
        <v>92935</v>
      </c>
      <c r="B3162" s="339" t="s">
        <v>10563</v>
      </c>
      <c r="C3162" s="340" t="s">
        <v>1161</v>
      </c>
      <c r="D3162" s="555">
        <v>71.08</v>
      </c>
      <c r="E3162" s="555">
        <v>23.52</v>
      </c>
      <c r="F3162" s="555">
        <v>94.6</v>
      </c>
    </row>
    <row r="3163" spans="1:6" ht="30">
      <c r="A3163" s="338">
        <v>92936</v>
      </c>
      <c r="B3163" s="339" t="s">
        <v>10562</v>
      </c>
      <c r="C3163" s="340" t="s">
        <v>1161</v>
      </c>
      <c r="D3163" s="555">
        <v>104.44999999999999</v>
      </c>
      <c r="E3163" s="555">
        <v>26.47</v>
      </c>
      <c r="F3163" s="555">
        <v>130.91999999999999</v>
      </c>
    </row>
    <row r="3164" spans="1:6" ht="30">
      <c r="A3164" s="338">
        <v>92937</v>
      </c>
      <c r="B3164" s="339" t="s">
        <v>10561</v>
      </c>
      <c r="C3164" s="340" t="s">
        <v>1161</v>
      </c>
      <c r="D3164" s="555">
        <v>104.44999999999999</v>
      </c>
      <c r="E3164" s="555">
        <v>26.47</v>
      </c>
      <c r="F3164" s="555">
        <v>130.91999999999999</v>
      </c>
    </row>
    <row r="3165" spans="1:6" ht="30">
      <c r="A3165" s="338">
        <v>101930</v>
      </c>
      <c r="B3165" s="339" t="s">
        <v>10700</v>
      </c>
      <c r="C3165" s="340" t="s">
        <v>1161</v>
      </c>
      <c r="D3165" s="555">
        <v>174.23999999999998</v>
      </c>
      <c r="E3165" s="555">
        <v>30.52</v>
      </c>
      <c r="F3165" s="555">
        <v>204.76</v>
      </c>
    </row>
    <row r="3166" spans="1:6" ht="30">
      <c r="A3166" s="338">
        <v>101931</v>
      </c>
      <c r="B3166" s="339" t="s">
        <v>10699</v>
      </c>
      <c r="C3166" s="340" t="s">
        <v>1161</v>
      </c>
      <c r="D3166" s="555">
        <v>174.23999999999998</v>
      </c>
      <c r="E3166" s="555">
        <v>30.52</v>
      </c>
      <c r="F3166" s="555">
        <v>204.76</v>
      </c>
    </row>
    <row r="3167" spans="1:6" ht="30">
      <c r="A3167" s="338">
        <v>101932</v>
      </c>
      <c r="B3167" s="339" t="s">
        <v>10698</v>
      </c>
      <c r="C3167" s="340" t="s">
        <v>1161</v>
      </c>
      <c r="D3167" s="555">
        <v>174.23999999999998</v>
      </c>
      <c r="E3167" s="555">
        <v>30.52</v>
      </c>
      <c r="F3167" s="555">
        <v>204.76</v>
      </c>
    </row>
    <row r="3168" spans="1:6">
      <c r="A3168" s="335"/>
      <c r="B3168" s="337" t="s">
        <v>12569</v>
      </c>
      <c r="C3168" s="335"/>
      <c r="D3168" s="335"/>
      <c r="E3168" s="335"/>
      <c r="F3168" s="335"/>
    </row>
    <row r="3169" spans="1:6" ht="30">
      <c r="A3169" s="338">
        <v>92335</v>
      </c>
      <c r="B3169" s="339" t="s">
        <v>10757</v>
      </c>
      <c r="C3169" s="340" t="s">
        <v>1163</v>
      </c>
      <c r="D3169" s="555">
        <v>103.10999999999999</v>
      </c>
      <c r="E3169" s="555">
        <v>8.4600000000000009</v>
      </c>
      <c r="F3169" s="555">
        <v>111.57</v>
      </c>
    </row>
    <row r="3170" spans="1:6" ht="30">
      <c r="A3170" s="338">
        <v>92336</v>
      </c>
      <c r="B3170" s="339" t="s">
        <v>10756</v>
      </c>
      <c r="C3170" s="340" t="s">
        <v>1163</v>
      </c>
      <c r="D3170" s="555">
        <v>127.69</v>
      </c>
      <c r="E3170" s="555">
        <v>9.75</v>
      </c>
      <c r="F3170" s="555">
        <v>137.44</v>
      </c>
    </row>
    <row r="3171" spans="1:6" ht="30">
      <c r="A3171" s="338">
        <v>92337</v>
      </c>
      <c r="B3171" s="339" t="s">
        <v>10755</v>
      </c>
      <c r="C3171" s="340" t="s">
        <v>1163</v>
      </c>
      <c r="D3171" s="555">
        <v>171.01000000000002</v>
      </c>
      <c r="E3171" s="555">
        <v>11.04</v>
      </c>
      <c r="F3171" s="555">
        <v>182.05</v>
      </c>
    </row>
    <row r="3172" spans="1:6" ht="30">
      <c r="A3172" s="338">
        <v>92341</v>
      </c>
      <c r="B3172" s="339" t="s">
        <v>10752</v>
      </c>
      <c r="C3172" s="340" t="s">
        <v>1163</v>
      </c>
      <c r="D3172" s="555">
        <v>105.66</v>
      </c>
      <c r="E3172" s="555">
        <v>15.28</v>
      </c>
      <c r="F3172" s="555">
        <v>120.94</v>
      </c>
    </row>
    <row r="3173" spans="1:6" ht="30">
      <c r="A3173" s="338">
        <v>92342</v>
      </c>
      <c r="B3173" s="339" t="s">
        <v>10751</v>
      </c>
      <c r="C3173" s="340" t="s">
        <v>1163</v>
      </c>
      <c r="D3173" s="555">
        <v>130.29</v>
      </c>
      <c r="E3173" s="555">
        <v>16.600000000000001</v>
      </c>
      <c r="F3173" s="555">
        <v>146.88999999999999</v>
      </c>
    </row>
    <row r="3174" spans="1:6" ht="30">
      <c r="A3174" s="338">
        <v>92343</v>
      </c>
      <c r="B3174" s="339" t="s">
        <v>10750</v>
      </c>
      <c r="C3174" s="340" t="s">
        <v>1163</v>
      </c>
      <c r="D3174" s="555">
        <v>173.64000000000001</v>
      </c>
      <c r="E3174" s="555">
        <v>17.95</v>
      </c>
      <c r="F3174" s="555">
        <v>191.59</v>
      </c>
    </row>
    <row r="3175" spans="1:6" ht="30">
      <c r="A3175" s="338">
        <v>101918</v>
      </c>
      <c r="B3175" s="339" t="s">
        <v>10712</v>
      </c>
      <c r="C3175" s="340" t="s">
        <v>1163</v>
      </c>
      <c r="D3175" s="555">
        <v>237.29</v>
      </c>
      <c r="E3175" s="555">
        <v>19.850000000000001</v>
      </c>
      <c r="F3175" s="555">
        <v>257.14</v>
      </c>
    </row>
    <row r="3176" spans="1:6" ht="45">
      <c r="A3176" s="338">
        <v>101927</v>
      </c>
      <c r="B3176" s="339" t="s">
        <v>10703</v>
      </c>
      <c r="C3176" s="340" t="s">
        <v>1163</v>
      </c>
      <c r="D3176" s="555">
        <v>233.62</v>
      </c>
      <c r="E3176" s="555">
        <v>10.18</v>
      </c>
      <c r="F3176" s="555">
        <v>243.8</v>
      </c>
    </row>
    <row r="3177" spans="1:6">
      <c r="A3177" s="335"/>
      <c r="B3177" s="337" t="s">
        <v>12570</v>
      </c>
      <c r="C3177" s="335"/>
      <c r="D3177" s="335"/>
      <c r="E3177" s="335"/>
      <c r="F3177" s="335"/>
    </row>
    <row r="3178" spans="1:6" ht="45">
      <c r="A3178" s="338">
        <v>92687</v>
      </c>
      <c r="B3178" s="339" t="s">
        <v>10730</v>
      </c>
      <c r="C3178" s="340" t="s">
        <v>1163</v>
      </c>
      <c r="D3178" s="555">
        <v>27.290000000000003</v>
      </c>
      <c r="E3178" s="555">
        <v>5.52</v>
      </c>
      <c r="F3178" s="555">
        <v>32.81</v>
      </c>
    </row>
    <row r="3179" spans="1:6" ht="45">
      <c r="A3179" s="338">
        <v>92688</v>
      </c>
      <c r="B3179" s="339" t="s">
        <v>10729</v>
      </c>
      <c r="C3179" s="340" t="s">
        <v>1163</v>
      </c>
      <c r="D3179" s="555">
        <v>35.47</v>
      </c>
      <c r="E3179" s="555">
        <v>9.49</v>
      </c>
      <c r="F3179" s="555">
        <v>44.96</v>
      </c>
    </row>
    <row r="3180" spans="1:6" ht="45">
      <c r="A3180" s="338">
        <v>97536</v>
      </c>
      <c r="B3180" s="339" t="s">
        <v>10722</v>
      </c>
      <c r="C3180" s="340" t="s">
        <v>1163</v>
      </c>
      <c r="D3180" s="555">
        <v>53.14</v>
      </c>
      <c r="E3180" s="555">
        <v>15.44</v>
      </c>
      <c r="F3180" s="555">
        <v>68.58</v>
      </c>
    </row>
    <row r="3181" spans="1:6">
      <c r="A3181" s="335"/>
      <c r="B3181" s="337" t="s">
        <v>12571</v>
      </c>
      <c r="C3181" s="335"/>
      <c r="D3181" s="335"/>
      <c r="E3181" s="335"/>
      <c r="F3181" s="335"/>
    </row>
    <row r="3182" spans="1:6" ht="45">
      <c r="A3182" s="338">
        <v>94462</v>
      </c>
      <c r="B3182" s="339" t="s">
        <v>1901</v>
      </c>
      <c r="C3182" s="340" t="s">
        <v>1163</v>
      </c>
      <c r="D3182" s="555">
        <v>99.13</v>
      </c>
      <c r="E3182" s="555">
        <v>18.54</v>
      </c>
      <c r="F3182" s="555">
        <v>117.67</v>
      </c>
    </row>
    <row r="3183" spans="1:6" ht="45">
      <c r="A3183" s="338">
        <v>94463</v>
      </c>
      <c r="B3183" s="339" t="s">
        <v>1902</v>
      </c>
      <c r="C3183" s="340" t="s">
        <v>1163</v>
      </c>
      <c r="D3183" s="555">
        <v>121.32000000000002</v>
      </c>
      <c r="E3183" s="555">
        <v>18.54</v>
      </c>
      <c r="F3183" s="555">
        <v>139.86000000000001</v>
      </c>
    </row>
    <row r="3184" spans="1:6" ht="45">
      <c r="A3184" s="338">
        <v>94464</v>
      </c>
      <c r="B3184" s="339" t="s">
        <v>1903</v>
      </c>
      <c r="C3184" s="340" t="s">
        <v>1163</v>
      </c>
      <c r="D3184" s="555">
        <v>175.62</v>
      </c>
      <c r="E3184" s="555">
        <v>23.16</v>
      </c>
      <c r="F3184" s="555">
        <v>198.78</v>
      </c>
    </row>
    <row r="3185" spans="1:6">
      <c r="A3185" s="335"/>
      <c r="B3185" s="337" t="s">
        <v>5</v>
      </c>
      <c r="C3185" s="335"/>
      <c r="D3185" s="335"/>
      <c r="E3185" s="335"/>
      <c r="F3185" s="335"/>
    </row>
    <row r="3186" spans="1:6" ht="30">
      <c r="A3186" s="338">
        <v>97433</v>
      </c>
      <c r="B3186" s="339" t="s">
        <v>10540</v>
      </c>
      <c r="C3186" s="340" t="s">
        <v>1161</v>
      </c>
      <c r="D3186" s="555">
        <v>96.860000000000014</v>
      </c>
      <c r="E3186" s="555">
        <v>17.149999999999999</v>
      </c>
      <c r="F3186" s="555">
        <v>114.01</v>
      </c>
    </row>
    <row r="3187" spans="1:6" ht="30">
      <c r="A3187" s="338">
        <v>97435</v>
      </c>
      <c r="B3187" s="339" t="s">
        <v>10538</v>
      </c>
      <c r="C3187" s="340" t="s">
        <v>1161</v>
      </c>
      <c r="D3187" s="555">
        <v>113.77000000000001</v>
      </c>
      <c r="E3187" s="555">
        <v>19.78</v>
      </c>
      <c r="F3187" s="555">
        <v>133.55000000000001</v>
      </c>
    </row>
    <row r="3188" spans="1:6" ht="30">
      <c r="A3188" s="338">
        <v>97437</v>
      </c>
      <c r="B3188" s="339" t="s">
        <v>10536</v>
      </c>
      <c r="C3188" s="340" t="s">
        <v>1161</v>
      </c>
      <c r="D3188" s="555">
        <v>130.56</v>
      </c>
      <c r="E3188" s="555">
        <v>22.42</v>
      </c>
      <c r="F3188" s="555">
        <v>152.97999999999999</v>
      </c>
    </row>
    <row r="3189" spans="1:6" ht="30">
      <c r="A3189" s="338">
        <v>97452</v>
      </c>
      <c r="B3189" s="339" t="s">
        <v>10525</v>
      </c>
      <c r="C3189" s="340" t="s">
        <v>1161</v>
      </c>
      <c r="D3189" s="555">
        <v>140.35</v>
      </c>
      <c r="E3189" s="555">
        <v>39.15</v>
      </c>
      <c r="F3189" s="555">
        <v>179.5</v>
      </c>
    </row>
    <row r="3190" spans="1:6" ht="30">
      <c r="A3190" s="338">
        <v>97454</v>
      </c>
      <c r="B3190" s="339" t="s">
        <v>10523</v>
      </c>
      <c r="C3190" s="340" t="s">
        <v>1161</v>
      </c>
      <c r="D3190" s="555">
        <v>266.69</v>
      </c>
      <c r="E3190" s="555">
        <v>43.35</v>
      </c>
      <c r="F3190" s="555">
        <v>310.04000000000002</v>
      </c>
    </row>
    <row r="3191" spans="1:6" ht="30">
      <c r="A3191" s="338">
        <v>97456</v>
      </c>
      <c r="B3191" s="339" t="s">
        <v>10521</v>
      </c>
      <c r="C3191" s="340" t="s">
        <v>1161</v>
      </c>
      <c r="D3191" s="555">
        <v>664.63</v>
      </c>
      <c r="E3191" s="555">
        <v>47.52</v>
      </c>
      <c r="F3191" s="555">
        <v>712.15</v>
      </c>
    </row>
    <row r="3192" spans="1:6" ht="30">
      <c r="A3192" s="338">
        <v>97479</v>
      </c>
      <c r="B3192" s="339" t="s">
        <v>10504</v>
      </c>
      <c r="C3192" s="340" t="s">
        <v>1161</v>
      </c>
      <c r="D3192" s="555">
        <v>44.07</v>
      </c>
      <c r="E3192" s="555">
        <v>11.49</v>
      </c>
      <c r="F3192" s="555">
        <v>55.56</v>
      </c>
    </row>
    <row r="3193" spans="1:6" ht="30">
      <c r="A3193" s="338">
        <v>97481</v>
      </c>
      <c r="B3193" s="339" t="s">
        <v>10502</v>
      </c>
      <c r="C3193" s="340" t="s">
        <v>1161</v>
      </c>
      <c r="D3193" s="555">
        <v>66.17</v>
      </c>
      <c r="E3193" s="555">
        <v>14.7</v>
      </c>
      <c r="F3193" s="555">
        <v>80.87</v>
      </c>
    </row>
    <row r="3194" spans="1:6" ht="30">
      <c r="A3194" s="338">
        <v>97483</v>
      </c>
      <c r="B3194" s="339" t="s">
        <v>10500</v>
      </c>
      <c r="C3194" s="340" t="s">
        <v>1161</v>
      </c>
      <c r="D3194" s="555">
        <v>95.25</v>
      </c>
      <c r="E3194" s="555">
        <v>18.39</v>
      </c>
      <c r="F3194" s="555">
        <v>113.64</v>
      </c>
    </row>
    <row r="3195" spans="1:6" ht="30">
      <c r="A3195" s="338">
        <v>97485</v>
      </c>
      <c r="B3195" s="339" t="s">
        <v>10498</v>
      </c>
      <c r="C3195" s="340" t="s">
        <v>1161</v>
      </c>
      <c r="D3195" s="555">
        <v>134.16</v>
      </c>
      <c r="E3195" s="555">
        <v>22.99</v>
      </c>
      <c r="F3195" s="555">
        <v>157.15</v>
      </c>
    </row>
    <row r="3196" spans="1:6" ht="30">
      <c r="A3196" s="338">
        <v>97487</v>
      </c>
      <c r="B3196" s="339" t="s">
        <v>10496</v>
      </c>
      <c r="C3196" s="340" t="s">
        <v>1161</v>
      </c>
      <c r="D3196" s="555">
        <v>261.56</v>
      </c>
      <c r="E3196" s="555">
        <v>29.94</v>
      </c>
      <c r="F3196" s="555">
        <v>291.5</v>
      </c>
    </row>
    <row r="3197" spans="1:6" ht="30">
      <c r="A3197" s="338">
        <v>97489</v>
      </c>
      <c r="B3197" s="339" t="s">
        <v>10494</v>
      </c>
      <c r="C3197" s="340" t="s">
        <v>1161</v>
      </c>
      <c r="D3197" s="555">
        <v>660.54</v>
      </c>
      <c r="E3197" s="555">
        <v>36.83</v>
      </c>
      <c r="F3197" s="555">
        <v>697.37</v>
      </c>
    </row>
    <row r="3198" spans="1:6" ht="30">
      <c r="A3198" s="338">
        <v>97517</v>
      </c>
      <c r="B3198" s="339" t="s">
        <v>10474</v>
      </c>
      <c r="C3198" s="340" t="s">
        <v>1161</v>
      </c>
      <c r="D3198" s="555">
        <v>43.089999999999996</v>
      </c>
      <c r="E3198" s="555">
        <v>8.8800000000000008</v>
      </c>
      <c r="F3198" s="555">
        <v>51.97</v>
      </c>
    </row>
    <row r="3199" spans="1:6" ht="30">
      <c r="A3199" s="338">
        <v>97519</v>
      </c>
      <c r="B3199" s="339" t="s">
        <v>10472</v>
      </c>
      <c r="C3199" s="340" t="s">
        <v>1161</v>
      </c>
      <c r="D3199" s="555">
        <v>64.41</v>
      </c>
      <c r="E3199" s="555">
        <v>10.09</v>
      </c>
      <c r="F3199" s="555">
        <v>74.5</v>
      </c>
    </row>
    <row r="3200" spans="1:6" ht="30">
      <c r="A3200" s="338">
        <v>97521</v>
      </c>
      <c r="B3200" s="339" t="s">
        <v>10470</v>
      </c>
      <c r="C3200" s="340" t="s">
        <v>1161</v>
      </c>
      <c r="D3200" s="555">
        <v>92.65</v>
      </c>
      <c r="E3200" s="555">
        <v>11.52</v>
      </c>
      <c r="F3200" s="555">
        <v>104.17</v>
      </c>
    </row>
    <row r="3201" spans="1:6" ht="30">
      <c r="A3201" s="338">
        <v>97523</v>
      </c>
      <c r="B3201" s="339" t="s">
        <v>10468</v>
      </c>
      <c r="C3201" s="340" t="s">
        <v>1161</v>
      </c>
      <c r="D3201" s="555">
        <v>130.47999999999999</v>
      </c>
      <c r="E3201" s="555">
        <v>13.31</v>
      </c>
      <c r="F3201" s="555">
        <v>143.79</v>
      </c>
    </row>
    <row r="3202" spans="1:6" ht="30">
      <c r="A3202" s="338">
        <v>97525</v>
      </c>
      <c r="B3202" s="339" t="s">
        <v>10466</v>
      </c>
      <c r="C3202" s="340" t="s">
        <v>1161</v>
      </c>
      <c r="D3202" s="555">
        <v>256.20999999999998</v>
      </c>
      <c r="E3202" s="555">
        <v>15.98</v>
      </c>
      <c r="F3202" s="555">
        <v>272.19</v>
      </c>
    </row>
    <row r="3203" spans="1:6" ht="30">
      <c r="A3203" s="338">
        <v>97527</v>
      </c>
      <c r="B3203" s="339" t="s">
        <v>10464</v>
      </c>
      <c r="C3203" s="340" t="s">
        <v>1161</v>
      </c>
      <c r="D3203" s="555">
        <v>653.56000000000006</v>
      </c>
      <c r="E3203" s="555">
        <v>18.63</v>
      </c>
      <c r="F3203" s="555">
        <v>672.19</v>
      </c>
    </row>
    <row r="3204" spans="1:6" ht="30">
      <c r="A3204" s="338">
        <v>97546</v>
      </c>
      <c r="B3204" s="339" t="s">
        <v>10451</v>
      </c>
      <c r="C3204" s="340" t="s">
        <v>1161</v>
      </c>
      <c r="D3204" s="555">
        <v>24.310000000000002</v>
      </c>
      <c r="E3204" s="555">
        <v>8.7799999999999994</v>
      </c>
      <c r="F3204" s="555">
        <v>33.090000000000003</v>
      </c>
    </row>
    <row r="3205" spans="1:6" ht="30">
      <c r="A3205" s="338">
        <v>97548</v>
      </c>
      <c r="B3205" s="339" t="s">
        <v>10449</v>
      </c>
      <c r="C3205" s="340" t="s">
        <v>1161</v>
      </c>
      <c r="D3205" s="555">
        <v>33.68</v>
      </c>
      <c r="E3205" s="555">
        <v>15.03</v>
      </c>
      <c r="F3205" s="555">
        <v>48.71</v>
      </c>
    </row>
    <row r="3206" spans="1:6" ht="30">
      <c r="A3206" s="338">
        <v>97550</v>
      </c>
      <c r="B3206" s="339" t="s">
        <v>10447</v>
      </c>
      <c r="C3206" s="340" t="s">
        <v>1161</v>
      </c>
      <c r="D3206" s="555">
        <v>50.870000000000005</v>
      </c>
      <c r="E3206" s="555">
        <v>29.24</v>
      </c>
      <c r="F3206" s="555">
        <v>80.11</v>
      </c>
    </row>
    <row r="3207" spans="1:6" ht="30">
      <c r="A3207" s="338">
        <v>97434</v>
      </c>
      <c r="B3207" s="339" t="s">
        <v>10539</v>
      </c>
      <c r="C3207" s="340" t="s">
        <v>1161</v>
      </c>
      <c r="D3207" s="555">
        <v>99.22999999999999</v>
      </c>
      <c r="E3207" s="555">
        <v>17.149999999999999</v>
      </c>
      <c r="F3207" s="555">
        <v>116.38</v>
      </c>
    </row>
    <row r="3208" spans="1:6" ht="30">
      <c r="A3208" s="338">
        <v>97436</v>
      </c>
      <c r="B3208" s="339" t="s">
        <v>10537</v>
      </c>
      <c r="C3208" s="340" t="s">
        <v>1161</v>
      </c>
      <c r="D3208" s="555">
        <v>118.31</v>
      </c>
      <c r="E3208" s="555">
        <v>19.78</v>
      </c>
      <c r="F3208" s="555">
        <v>138.09</v>
      </c>
    </row>
    <row r="3209" spans="1:6" ht="30">
      <c r="A3209" s="338">
        <v>97438</v>
      </c>
      <c r="B3209" s="339" t="s">
        <v>10535</v>
      </c>
      <c r="C3209" s="340" t="s">
        <v>1161</v>
      </c>
      <c r="D3209" s="555">
        <v>135.43</v>
      </c>
      <c r="E3209" s="555">
        <v>22.41</v>
      </c>
      <c r="F3209" s="555">
        <v>157.84</v>
      </c>
    </row>
    <row r="3210" spans="1:6" ht="30">
      <c r="A3210" s="338">
        <v>97453</v>
      </c>
      <c r="B3210" s="339" t="s">
        <v>10524</v>
      </c>
      <c r="C3210" s="340" t="s">
        <v>1161</v>
      </c>
      <c r="D3210" s="555">
        <v>151.85999999999999</v>
      </c>
      <c r="E3210" s="555">
        <v>39.15</v>
      </c>
      <c r="F3210" s="555">
        <v>191.01</v>
      </c>
    </row>
    <row r="3211" spans="1:6" ht="30">
      <c r="A3211" s="338">
        <v>97455</v>
      </c>
      <c r="B3211" s="339" t="s">
        <v>10522</v>
      </c>
      <c r="C3211" s="340" t="s">
        <v>1161</v>
      </c>
      <c r="D3211" s="555">
        <v>285.09999999999997</v>
      </c>
      <c r="E3211" s="555">
        <v>43.35</v>
      </c>
      <c r="F3211" s="555">
        <v>328.45</v>
      </c>
    </row>
    <row r="3212" spans="1:6" ht="30">
      <c r="A3212" s="338">
        <v>97457</v>
      </c>
      <c r="B3212" s="339" t="s">
        <v>10520</v>
      </c>
      <c r="C3212" s="340" t="s">
        <v>1161</v>
      </c>
      <c r="D3212" s="555">
        <v>582.05000000000007</v>
      </c>
      <c r="E3212" s="555">
        <v>47.52</v>
      </c>
      <c r="F3212" s="555">
        <v>629.57000000000005</v>
      </c>
    </row>
    <row r="3213" spans="1:6" ht="30">
      <c r="A3213" s="338">
        <v>97480</v>
      </c>
      <c r="B3213" s="339" t="s">
        <v>10503</v>
      </c>
      <c r="C3213" s="340" t="s">
        <v>1161</v>
      </c>
      <c r="D3213" s="555">
        <v>44.07</v>
      </c>
      <c r="E3213" s="555">
        <v>11.49</v>
      </c>
      <c r="F3213" s="555">
        <v>55.56</v>
      </c>
    </row>
    <row r="3214" spans="1:6" ht="30">
      <c r="A3214" s="338">
        <v>97482</v>
      </c>
      <c r="B3214" s="339" t="s">
        <v>10501</v>
      </c>
      <c r="C3214" s="340" t="s">
        <v>1161</v>
      </c>
      <c r="D3214" s="555">
        <v>66.17</v>
      </c>
      <c r="E3214" s="555">
        <v>14.7</v>
      </c>
      <c r="F3214" s="555">
        <v>80.87</v>
      </c>
    </row>
    <row r="3215" spans="1:6" ht="30">
      <c r="A3215" s="338">
        <v>97484</v>
      </c>
      <c r="B3215" s="339" t="s">
        <v>10499</v>
      </c>
      <c r="C3215" s="340" t="s">
        <v>1161</v>
      </c>
      <c r="D3215" s="555">
        <v>95.25</v>
      </c>
      <c r="E3215" s="555">
        <v>18.39</v>
      </c>
      <c r="F3215" s="555">
        <v>113.64</v>
      </c>
    </row>
    <row r="3216" spans="1:6" ht="30">
      <c r="A3216" s="338">
        <v>97486</v>
      </c>
      <c r="B3216" s="339" t="s">
        <v>10497</v>
      </c>
      <c r="C3216" s="340" t="s">
        <v>1161</v>
      </c>
      <c r="D3216" s="555">
        <v>145.66999999999999</v>
      </c>
      <c r="E3216" s="555">
        <v>22.99</v>
      </c>
      <c r="F3216" s="555">
        <v>168.66</v>
      </c>
    </row>
    <row r="3217" spans="1:6" ht="30">
      <c r="A3217" s="338">
        <v>97488</v>
      </c>
      <c r="B3217" s="339" t="s">
        <v>10495</v>
      </c>
      <c r="C3217" s="340" t="s">
        <v>1161</v>
      </c>
      <c r="D3217" s="555">
        <v>279.98</v>
      </c>
      <c r="E3217" s="555">
        <v>29.93</v>
      </c>
      <c r="F3217" s="555">
        <v>309.91000000000003</v>
      </c>
    </row>
    <row r="3218" spans="1:6" ht="30">
      <c r="A3218" s="338">
        <v>97490</v>
      </c>
      <c r="B3218" s="339" t="s">
        <v>10493</v>
      </c>
      <c r="C3218" s="340" t="s">
        <v>1161</v>
      </c>
      <c r="D3218" s="555">
        <v>577.95999999999992</v>
      </c>
      <c r="E3218" s="555">
        <v>36.83</v>
      </c>
      <c r="F3218" s="555">
        <v>614.79</v>
      </c>
    </row>
    <row r="3219" spans="1:6" ht="30">
      <c r="A3219" s="338">
        <v>97518</v>
      </c>
      <c r="B3219" s="339" t="s">
        <v>10473</v>
      </c>
      <c r="C3219" s="340" t="s">
        <v>1161</v>
      </c>
      <c r="D3219" s="555">
        <v>43.089999999999996</v>
      </c>
      <c r="E3219" s="555">
        <v>8.8800000000000008</v>
      </c>
      <c r="F3219" s="555">
        <v>51.97</v>
      </c>
    </row>
    <row r="3220" spans="1:6" ht="30">
      <c r="A3220" s="338">
        <v>97520</v>
      </c>
      <c r="B3220" s="339" t="s">
        <v>10471</v>
      </c>
      <c r="C3220" s="340" t="s">
        <v>1161</v>
      </c>
      <c r="D3220" s="555">
        <v>64.41</v>
      </c>
      <c r="E3220" s="555">
        <v>10.09</v>
      </c>
      <c r="F3220" s="555">
        <v>74.5</v>
      </c>
    </row>
    <row r="3221" spans="1:6" ht="30">
      <c r="A3221" s="338">
        <v>97522</v>
      </c>
      <c r="B3221" s="339" t="s">
        <v>10469</v>
      </c>
      <c r="C3221" s="340" t="s">
        <v>1161</v>
      </c>
      <c r="D3221" s="555">
        <v>92.65</v>
      </c>
      <c r="E3221" s="555">
        <v>11.52</v>
      </c>
      <c r="F3221" s="555">
        <v>104.17</v>
      </c>
    </row>
    <row r="3222" spans="1:6" ht="30">
      <c r="A3222" s="338">
        <v>97524</v>
      </c>
      <c r="B3222" s="339" t="s">
        <v>10467</v>
      </c>
      <c r="C3222" s="340" t="s">
        <v>1161</v>
      </c>
      <c r="D3222" s="555">
        <v>141.99</v>
      </c>
      <c r="E3222" s="555">
        <v>13.31</v>
      </c>
      <c r="F3222" s="555">
        <v>155.30000000000001</v>
      </c>
    </row>
    <row r="3223" spans="1:6" ht="30">
      <c r="A3223" s="338">
        <v>97526</v>
      </c>
      <c r="B3223" s="339" t="s">
        <v>10465</v>
      </c>
      <c r="C3223" s="340" t="s">
        <v>1161</v>
      </c>
      <c r="D3223" s="555">
        <v>274.62</v>
      </c>
      <c r="E3223" s="555">
        <v>15.98</v>
      </c>
      <c r="F3223" s="555">
        <v>290.60000000000002</v>
      </c>
    </row>
    <row r="3224" spans="1:6" ht="30">
      <c r="A3224" s="338">
        <v>97528</v>
      </c>
      <c r="B3224" s="339" t="s">
        <v>10463</v>
      </c>
      <c r="C3224" s="340" t="s">
        <v>1161</v>
      </c>
      <c r="D3224" s="555">
        <v>570.98</v>
      </c>
      <c r="E3224" s="555">
        <v>18.63</v>
      </c>
      <c r="F3224" s="555">
        <v>589.61</v>
      </c>
    </row>
    <row r="3225" spans="1:6" ht="30">
      <c r="A3225" s="338">
        <v>97547</v>
      </c>
      <c r="B3225" s="339" t="s">
        <v>10450</v>
      </c>
      <c r="C3225" s="340" t="s">
        <v>1161</v>
      </c>
      <c r="D3225" s="555">
        <v>24.310000000000002</v>
      </c>
      <c r="E3225" s="555">
        <v>8.7799999999999994</v>
      </c>
      <c r="F3225" s="555">
        <v>33.090000000000003</v>
      </c>
    </row>
    <row r="3226" spans="1:6" ht="30">
      <c r="A3226" s="338">
        <v>97549</v>
      </c>
      <c r="B3226" s="339" t="s">
        <v>10448</v>
      </c>
      <c r="C3226" s="340" t="s">
        <v>1161</v>
      </c>
      <c r="D3226" s="555">
        <v>33.68</v>
      </c>
      <c r="E3226" s="555">
        <v>15.03</v>
      </c>
      <c r="F3226" s="555">
        <v>48.71</v>
      </c>
    </row>
    <row r="3227" spans="1:6" ht="30">
      <c r="A3227" s="338">
        <v>97551</v>
      </c>
      <c r="B3227" s="339" t="s">
        <v>10446</v>
      </c>
      <c r="C3227" s="340" t="s">
        <v>1161</v>
      </c>
      <c r="D3227" s="555">
        <v>50.870000000000005</v>
      </c>
      <c r="E3227" s="555">
        <v>29.24</v>
      </c>
      <c r="F3227" s="555">
        <v>80.11</v>
      </c>
    </row>
    <row r="3228" spans="1:6" ht="30">
      <c r="A3228" s="338">
        <v>92693</v>
      </c>
      <c r="B3228" s="339" t="s">
        <v>10615</v>
      </c>
      <c r="C3228" s="340" t="s">
        <v>1161</v>
      </c>
      <c r="D3228" s="555">
        <v>7.72</v>
      </c>
      <c r="E3228" s="555">
        <v>5.53</v>
      </c>
      <c r="F3228" s="555">
        <v>13.25</v>
      </c>
    </row>
    <row r="3229" spans="1:6" ht="30">
      <c r="A3229" s="338">
        <v>97537</v>
      </c>
      <c r="B3229" s="339" t="s">
        <v>10456</v>
      </c>
      <c r="C3229" s="340" t="s">
        <v>1161</v>
      </c>
      <c r="D3229" s="555">
        <v>17.920000000000002</v>
      </c>
      <c r="E3229" s="555">
        <v>5.81</v>
      </c>
      <c r="F3229" s="555">
        <v>23.73</v>
      </c>
    </row>
    <row r="3230" spans="1:6" ht="30">
      <c r="A3230" s="338">
        <v>92695</v>
      </c>
      <c r="B3230" s="339" t="s">
        <v>10613</v>
      </c>
      <c r="C3230" s="340" t="s">
        <v>1161</v>
      </c>
      <c r="D3230" s="555">
        <v>11.270000000000001</v>
      </c>
      <c r="E3230" s="555">
        <v>9.51</v>
      </c>
      <c r="F3230" s="555">
        <v>20.78</v>
      </c>
    </row>
    <row r="3231" spans="1:6" ht="30">
      <c r="A3231" s="338">
        <v>97540</v>
      </c>
      <c r="B3231" s="339" t="s">
        <v>10455</v>
      </c>
      <c r="C3231" s="340" t="s">
        <v>1161</v>
      </c>
      <c r="D3231" s="555">
        <v>21.47</v>
      </c>
      <c r="E3231" s="555">
        <v>10.029999999999999</v>
      </c>
      <c r="F3231" s="555">
        <v>31.5</v>
      </c>
    </row>
    <row r="3232" spans="1:6" ht="30">
      <c r="A3232" s="338">
        <v>92697</v>
      </c>
      <c r="B3232" s="339" t="s">
        <v>10611</v>
      </c>
      <c r="C3232" s="340" t="s">
        <v>1161</v>
      </c>
      <c r="D3232" s="555">
        <v>18.180000000000003</v>
      </c>
      <c r="E3232" s="555">
        <v>15.41</v>
      </c>
      <c r="F3232" s="555">
        <v>33.590000000000003</v>
      </c>
    </row>
    <row r="3233" spans="1:6" ht="30">
      <c r="A3233" s="338">
        <v>97543</v>
      </c>
      <c r="B3233" s="339" t="s">
        <v>10453</v>
      </c>
      <c r="C3233" s="340" t="s">
        <v>1161</v>
      </c>
      <c r="D3233" s="555">
        <v>31.2</v>
      </c>
      <c r="E3233" s="555">
        <v>19.489999999999998</v>
      </c>
      <c r="F3233" s="555">
        <v>50.69</v>
      </c>
    </row>
    <row r="3234" spans="1:6" ht="30">
      <c r="A3234" s="338">
        <v>97461</v>
      </c>
      <c r="B3234" s="339" t="s">
        <v>10516</v>
      </c>
      <c r="C3234" s="340" t="s">
        <v>1161</v>
      </c>
      <c r="D3234" s="555">
        <v>26.700000000000003</v>
      </c>
      <c r="E3234" s="555">
        <v>7.65</v>
      </c>
      <c r="F3234" s="555">
        <v>34.35</v>
      </c>
    </row>
    <row r="3235" spans="1:6" ht="30">
      <c r="A3235" s="338">
        <v>97499</v>
      </c>
      <c r="B3235" s="339" t="s">
        <v>10486</v>
      </c>
      <c r="C3235" s="340" t="s">
        <v>1161</v>
      </c>
      <c r="D3235" s="555">
        <v>26.03</v>
      </c>
      <c r="E3235" s="555">
        <v>5.92</v>
      </c>
      <c r="F3235" s="555">
        <v>31.95</v>
      </c>
    </row>
    <row r="3236" spans="1:6" ht="30">
      <c r="A3236" s="338">
        <v>97464</v>
      </c>
      <c r="B3236" s="339" t="s">
        <v>10514</v>
      </c>
      <c r="C3236" s="340" t="s">
        <v>1161</v>
      </c>
      <c r="D3236" s="555">
        <v>39.9</v>
      </c>
      <c r="E3236" s="555">
        <v>9.7899999999999991</v>
      </c>
      <c r="F3236" s="555">
        <v>49.69</v>
      </c>
    </row>
    <row r="3237" spans="1:6" ht="30">
      <c r="A3237" s="338">
        <v>97502</v>
      </c>
      <c r="B3237" s="339" t="s">
        <v>10484</v>
      </c>
      <c r="C3237" s="340" t="s">
        <v>1161</v>
      </c>
      <c r="D3237" s="555">
        <v>38.659999999999997</v>
      </c>
      <c r="E3237" s="555">
        <v>6.57</v>
      </c>
      <c r="F3237" s="555">
        <v>45.23</v>
      </c>
    </row>
    <row r="3238" spans="1:6" ht="30">
      <c r="A3238" s="338">
        <v>97467</v>
      </c>
      <c r="B3238" s="339" t="s">
        <v>10512</v>
      </c>
      <c r="C3238" s="340" t="s">
        <v>1161</v>
      </c>
      <c r="D3238" s="555">
        <v>50.820000000000007</v>
      </c>
      <c r="E3238" s="555">
        <v>12.27</v>
      </c>
      <c r="F3238" s="555">
        <v>63.09</v>
      </c>
    </row>
    <row r="3239" spans="1:6" ht="30">
      <c r="A3239" s="338">
        <v>97505</v>
      </c>
      <c r="B3239" s="339" t="s">
        <v>10482</v>
      </c>
      <c r="C3239" s="340" t="s">
        <v>1161</v>
      </c>
      <c r="D3239" s="555">
        <v>49.11</v>
      </c>
      <c r="E3239" s="555">
        <v>7.69</v>
      </c>
      <c r="F3239" s="555">
        <v>56.8</v>
      </c>
    </row>
    <row r="3240" spans="1:6" ht="30">
      <c r="A3240" s="338">
        <v>92345</v>
      </c>
      <c r="B3240" s="339" t="s">
        <v>10690</v>
      </c>
      <c r="C3240" s="340" t="s">
        <v>1161</v>
      </c>
      <c r="D3240" s="555">
        <v>39.930000000000007</v>
      </c>
      <c r="E3240" s="555">
        <v>20.63</v>
      </c>
      <c r="F3240" s="555">
        <v>60.56</v>
      </c>
    </row>
    <row r="3241" spans="1:6" ht="30">
      <c r="A3241" s="338">
        <v>97443</v>
      </c>
      <c r="B3241" s="339" t="s">
        <v>10531</v>
      </c>
      <c r="C3241" s="340" t="s">
        <v>1161</v>
      </c>
      <c r="D3241" s="555">
        <v>82.51</v>
      </c>
      <c r="E3241" s="555">
        <v>26.11</v>
      </c>
      <c r="F3241" s="555">
        <v>108.62</v>
      </c>
    </row>
    <row r="3242" spans="1:6" ht="30">
      <c r="A3242" s="338">
        <v>97470</v>
      </c>
      <c r="B3242" s="339" t="s">
        <v>10510</v>
      </c>
      <c r="C3242" s="340" t="s">
        <v>1161</v>
      </c>
      <c r="D3242" s="555">
        <v>78.38</v>
      </c>
      <c r="E3242" s="555">
        <v>15.32</v>
      </c>
      <c r="F3242" s="555">
        <v>93.7</v>
      </c>
    </row>
    <row r="3243" spans="1:6" ht="30">
      <c r="A3243" s="338">
        <v>97508</v>
      </c>
      <c r="B3243" s="339" t="s">
        <v>10480</v>
      </c>
      <c r="C3243" s="340" t="s">
        <v>1161</v>
      </c>
      <c r="D3243" s="555">
        <v>75.929999999999993</v>
      </c>
      <c r="E3243" s="555">
        <v>8.8699999999999992</v>
      </c>
      <c r="F3243" s="555">
        <v>84.8</v>
      </c>
    </row>
    <row r="3244" spans="1:6" ht="30">
      <c r="A3244" s="338">
        <v>92347</v>
      </c>
      <c r="B3244" s="339" t="s">
        <v>10688</v>
      </c>
      <c r="C3244" s="340" t="s">
        <v>1161</v>
      </c>
      <c r="D3244" s="555">
        <v>66.77</v>
      </c>
      <c r="E3244" s="555">
        <v>22.44</v>
      </c>
      <c r="F3244" s="555">
        <v>89.21</v>
      </c>
    </row>
    <row r="3245" spans="1:6" ht="30">
      <c r="A3245" s="338">
        <v>97446</v>
      </c>
      <c r="B3245" s="339" t="s">
        <v>10529</v>
      </c>
      <c r="C3245" s="340" t="s">
        <v>1161</v>
      </c>
      <c r="D3245" s="555">
        <v>197.18</v>
      </c>
      <c r="E3245" s="555">
        <v>28.86</v>
      </c>
      <c r="F3245" s="555">
        <v>226.04</v>
      </c>
    </row>
    <row r="3246" spans="1:6" ht="30">
      <c r="A3246" s="338">
        <v>97474</v>
      </c>
      <c r="B3246" s="339" t="s">
        <v>10508</v>
      </c>
      <c r="C3246" s="340" t="s">
        <v>1161</v>
      </c>
      <c r="D3246" s="555">
        <v>152.96999999999997</v>
      </c>
      <c r="E3246" s="555">
        <v>19.920000000000002</v>
      </c>
      <c r="F3246" s="555">
        <v>172.89</v>
      </c>
    </row>
    <row r="3247" spans="1:6" ht="30">
      <c r="A3247" s="338">
        <v>97511</v>
      </c>
      <c r="B3247" s="339" t="s">
        <v>10478</v>
      </c>
      <c r="C3247" s="340" t="s">
        <v>1161</v>
      </c>
      <c r="D3247" s="555">
        <v>149.44999999999999</v>
      </c>
      <c r="E3247" s="555">
        <v>10.65</v>
      </c>
      <c r="F3247" s="555">
        <v>160.1</v>
      </c>
    </row>
    <row r="3248" spans="1:6" ht="30">
      <c r="A3248" s="338">
        <v>92349</v>
      </c>
      <c r="B3248" s="339" t="s">
        <v>10686</v>
      </c>
      <c r="C3248" s="340" t="s">
        <v>1161</v>
      </c>
      <c r="D3248" s="555">
        <v>96.81</v>
      </c>
      <c r="E3248" s="555">
        <v>24.23</v>
      </c>
      <c r="F3248" s="555">
        <v>121.04</v>
      </c>
    </row>
    <row r="3249" spans="1:6" ht="30">
      <c r="A3249" s="338">
        <v>97449</v>
      </c>
      <c r="B3249" s="339" t="s">
        <v>10527</v>
      </c>
      <c r="C3249" s="340" t="s">
        <v>1161</v>
      </c>
      <c r="D3249" s="555">
        <v>208.82999999999998</v>
      </c>
      <c r="E3249" s="555">
        <v>31.68</v>
      </c>
      <c r="F3249" s="555">
        <v>240.51</v>
      </c>
    </row>
    <row r="3250" spans="1:6" ht="30">
      <c r="A3250" s="338">
        <v>97477</v>
      </c>
      <c r="B3250" s="339" t="s">
        <v>10506</v>
      </c>
      <c r="C3250" s="340" t="s">
        <v>1161</v>
      </c>
      <c r="D3250" s="555">
        <v>206.11</v>
      </c>
      <c r="E3250" s="555">
        <v>24.57</v>
      </c>
      <c r="F3250" s="555">
        <v>230.68</v>
      </c>
    </row>
    <row r="3251" spans="1:6" ht="30">
      <c r="A3251" s="338">
        <v>97514</v>
      </c>
      <c r="B3251" s="339" t="s">
        <v>10476</v>
      </c>
      <c r="C3251" s="340" t="s">
        <v>1161</v>
      </c>
      <c r="D3251" s="555">
        <v>201.45</v>
      </c>
      <c r="E3251" s="555">
        <v>12.4</v>
      </c>
      <c r="F3251" s="555">
        <v>213.85</v>
      </c>
    </row>
    <row r="3252" spans="1:6" ht="30">
      <c r="A3252" s="338">
        <v>92953</v>
      </c>
      <c r="B3252" s="339" t="s">
        <v>10545</v>
      </c>
      <c r="C3252" s="340" t="s">
        <v>1161</v>
      </c>
      <c r="D3252" s="555">
        <v>12.459999999999999</v>
      </c>
      <c r="E3252" s="555">
        <v>9.51</v>
      </c>
      <c r="F3252" s="555">
        <v>21.97</v>
      </c>
    </row>
    <row r="3253" spans="1:6" ht="30">
      <c r="A3253" s="338">
        <v>97541</v>
      </c>
      <c r="B3253" s="339" t="s">
        <v>10454</v>
      </c>
      <c r="C3253" s="340" t="s">
        <v>1161</v>
      </c>
      <c r="D3253" s="555">
        <v>16.57</v>
      </c>
      <c r="E3253" s="555">
        <v>10.029999999999999</v>
      </c>
      <c r="F3253" s="555">
        <v>26.6</v>
      </c>
    </row>
    <row r="3254" spans="1:6" ht="30">
      <c r="A3254" s="338">
        <v>97544</v>
      </c>
      <c r="B3254" s="339" t="s">
        <v>10452</v>
      </c>
      <c r="C3254" s="340" t="s">
        <v>1161</v>
      </c>
      <c r="D3254" s="555">
        <v>25.290000000000003</v>
      </c>
      <c r="E3254" s="555">
        <v>19.489999999999998</v>
      </c>
      <c r="F3254" s="555">
        <v>44.78</v>
      </c>
    </row>
    <row r="3255" spans="1:6" ht="30">
      <c r="A3255" s="338">
        <v>97462</v>
      </c>
      <c r="B3255" s="339" t="s">
        <v>10515</v>
      </c>
      <c r="C3255" s="340" t="s">
        <v>1161</v>
      </c>
      <c r="D3255" s="555">
        <v>20.79</v>
      </c>
      <c r="E3255" s="555">
        <v>7.65</v>
      </c>
      <c r="F3255" s="555">
        <v>28.44</v>
      </c>
    </row>
    <row r="3256" spans="1:6" ht="30">
      <c r="A3256" s="338">
        <v>97500</v>
      </c>
      <c r="B3256" s="339" t="s">
        <v>10485</v>
      </c>
      <c r="C3256" s="340" t="s">
        <v>1161</v>
      </c>
      <c r="D3256" s="555">
        <v>20.11</v>
      </c>
      <c r="E3256" s="555">
        <v>5.93</v>
      </c>
      <c r="F3256" s="555">
        <v>26.04</v>
      </c>
    </row>
    <row r="3257" spans="1:6" ht="30">
      <c r="A3257" s="338">
        <v>97465</v>
      </c>
      <c r="B3257" s="339" t="s">
        <v>10513</v>
      </c>
      <c r="C3257" s="340" t="s">
        <v>1161</v>
      </c>
      <c r="D3257" s="555">
        <v>49.86</v>
      </c>
      <c r="E3257" s="555">
        <v>9.7899999999999991</v>
      </c>
      <c r="F3257" s="555">
        <v>59.65</v>
      </c>
    </row>
    <row r="3258" spans="1:6" ht="30">
      <c r="A3258" s="338">
        <v>97503</v>
      </c>
      <c r="B3258" s="339" t="s">
        <v>10483</v>
      </c>
      <c r="C3258" s="340" t="s">
        <v>1161</v>
      </c>
      <c r="D3258" s="555">
        <v>48.69</v>
      </c>
      <c r="E3258" s="555">
        <v>6.73</v>
      </c>
      <c r="F3258" s="555">
        <v>55.42</v>
      </c>
    </row>
    <row r="3259" spans="1:6" ht="45">
      <c r="A3259" s="338">
        <v>97468</v>
      </c>
      <c r="B3259" s="339" t="s">
        <v>10511</v>
      </c>
      <c r="C3259" s="340" t="s">
        <v>1161</v>
      </c>
      <c r="D3259" s="555">
        <v>63.580000000000005</v>
      </c>
      <c r="E3259" s="555">
        <v>12.26</v>
      </c>
      <c r="F3259" s="555">
        <v>75.84</v>
      </c>
    </row>
    <row r="3260" spans="1:6" ht="45">
      <c r="A3260" s="338">
        <v>97506</v>
      </c>
      <c r="B3260" s="339" t="s">
        <v>10481</v>
      </c>
      <c r="C3260" s="340" t="s">
        <v>1161</v>
      </c>
      <c r="D3260" s="555">
        <v>61.86</v>
      </c>
      <c r="E3260" s="555">
        <v>7.69</v>
      </c>
      <c r="F3260" s="555">
        <v>69.55</v>
      </c>
    </row>
    <row r="3261" spans="1:6" ht="30">
      <c r="A3261" s="338">
        <v>92907</v>
      </c>
      <c r="B3261" s="339" t="s">
        <v>10583</v>
      </c>
      <c r="C3261" s="340" t="s">
        <v>1161</v>
      </c>
      <c r="D3261" s="555">
        <v>43.410000000000011</v>
      </c>
      <c r="E3261" s="555">
        <v>20.63</v>
      </c>
      <c r="F3261" s="555">
        <v>64.040000000000006</v>
      </c>
    </row>
    <row r="3262" spans="1:6" ht="30">
      <c r="A3262" s="338">
        <v>97471</v>
      </c>
      <c r="B3262" s="339" t="s">
        <v>10509</v>
      </c>
      <c r="C3262" s="340" t="s">
        <v>1161</v>
      </c>
      <c r="D3262" s="555">
        <v>98.550000000000011</v>
      </c>
      <c r="E3262" s="555">
        <v>15.32</v>
      </c>
      <c r="F3262" s="555">
        <v>113.87</v>
      </c>
    </row>
    <row r="3263" spans="1:6" ht="30">
      <c r="A3263" s="338">
        <v>97509</v>
      </c>
      <c r="B3263" s="339" t="s">
        <v>10479</v>
      </c>
      <c r="C3263" s="340" t="s">
        <v>1161</v>
      </c>
      <c r="D3263" s="555">
        <v>96.1</v>
      </c>
      <c r="E3263" s="555">
        <v>8.8699999999999992</v>
      </c>
      <c r="F3263" s="555">
        <v>104.97</v>
      </c>
    </row>
    <row r="3264" spans="1:6" ht="30">
      <c r="A3264" s="338">
        <v>92908</v>
      </c>
      <c r="B3264" s="339" t="s">
        <v>10582</v>
      </c>
      <c r="C3264" s="340" t="s">
        <v>1161</v>
      </c>
      <c r="D3264" s="555">
        <v>43.410000000000011</v>
      </c>
      <c r="E3264" s="555">
        <v>20.63</v>
      </c>
      <c r="F3264" s="555">
        <v>64.040000000000006</v>
      </c>
    </row>
    <row r="3265" spans="1:6" ht="30">
      <c r="A3265" s="338">
        <v>92909</v>
      </c>
      <c r="B3265" s="339" t="s">
        <v>10581</v>
      </c>
      <c r="C3265" s="340" t="s">
        <v>1161</v>
      </c>
      <c r="D3265" s="555">
        <v>43.410000000000011</v>
      </c>
      <c r="E3265" s="555">
        <v>20.63</v>
      </c>
      <c r="F3265" s="555">
        <v>64.040000000000006</v>
      </c>
    </row>
    <row r="3266" spans="1:6" ht="30">
      <c r="A3266" s="338">
        <v>92910</v>
      </c>
      <c r="B3266" s="339" t="s">
        <v>10580</v>
      </c>
      <c r="C3266" s="340" t="s">
        <v>1161</v>
      </c>
      <c r="D3266" s="555">
        <v>70.66</v>
      </c>
      <c r="E3266" s="555">
        <v>22.44</v>
      </c>
      <c r="F3266" s="555">
        <v>93.1</v>
      </c>
    </row>
    <row r="3267" spans="1:6" ht="30">
      <c r="A3267" s="338">
        <v>97444</v>
      </c>
      <c r="B3267" s="339" t="s">
        <v>10530</v>
      </c>
      <c r="C3267" s="340" t="s">
        <v>1161</v>
      </c>
      <c r="D3267" s="555">
        <v>102.69</v>
      </c>
      <c r="E3267" s="555">
        <v>26.1</v>
      </c>
      <c r="F3267" s="555">
        <v>128.79</v>
      </c>
    </row>
    <row r="3268" spans="1:6" ht="30">
      <c r="A3268" s="338">
        <v>92911</v>
      </c>
      <c r="B3268" s="339" t="s">
        <v>10579</v>
      </c>
      <c r="C3268" s="340" t="s">
        <v>1161</v>
      </c>
      <c r="D3268" s="555">
        <v>70.66</v>
      </c>
      <c r="E3268" s="555">
        <v>22.44</v>
      </c>
      <c r="F3268" s="555">
        <v>93.1</v>
      </c>
    </row>
    <row r="3269" spans="1:6" ht="30">
      <c r="A3269" s="338">
        <v>97447</v>
      </c>
      <c r="B3269" s="339" t="s">
        <v>10528</v>
      </c>
      <c r="C3269" s="340" t="s">
        <v>1161</v>
      </c>
      <c r="D3269" s="555">
        <v>197.18</v>
      </c>
      <c r="E3269" s="555">
        <v>28.86</v>
      </c>
      <c r="F3269" s="555">
        <v>226.04</v>
      </c>
    </row>
    <row r="3270" spans="1:6" ht="30">
      <c r="A3270" s="338">
        <v>97475</v>
      </c>
      <c r="B3270" s="339" t="s">
        <v>10507</v>
      </c>
      <c r="C3270" s="340" t="s">
        <v>1161</v>
      </c>
      <c r="D3270" s="555">
        <v>193.73000000000002</v>
      </c>
      <c r="E3270" s="555">
        <v>19.920000000000002</v>
      </c>
      <c r="F3270" s="555">
        <v>213.65</v>
      </c>
    </row>
    <row r="3271" spans="1:6" ht="30">
      <c r="A3271" s="338">
        <v>97512</v>
      </c>
      <c r="B3271" s="339" t="s">
        <v>10477</v>
      </c>
      <c r="C3271" s="340" t="s">
        <v>1161</v>
      </c>
      <c r="D3271" s="555">
        <v>190.21</v>
      </c>
      <c r="E3271" s="555">
        <v>10.65</v>
      </c>
      <c r="F3271" s="555">
        <v>200.86</v>
      </c>
    </row>
    <row r="3272" spans="1:6" ht="30">
      <c r="A3272" s="338">
        <v>92912</v>
      </c>
      <c r="B3272" s="339" t="s">
        <v>10578</v>
      </c>
      <c r="C3272" s="340" t="s">
        <v>1161</v>
      </c>
      <c r="D3272" s="555">
        <v>102.81</v>
      </c>
      <c r="E3272" s="555">
        <v>22.44</v>
      </c>
      <c r="F3272" s="555">
        <v>125.25</v>
      </c>
    </row>
    <row r="3273" spans="1:6" ht="30">
      <c r="A3273" s="338">
        <v>92913</v>
      </c>
      <c r="B3273" s="339" t="s">
        <v>10577</v>
      </c>
      <c r="C3273" s="340" t="s">
        <v>1161</v>
      </c>
      <c r="D3273" s="555">
        <v>103.61</v>
      </c>
      <c r="E3273" s="555">
        <v>24.23</v>
      </c>
      <c r="F3273" s="555">
        <v>127.84</v>
      </c>
    </row>
    <row r="3274" spans="1:6" ht="30">
      <c r="A3274" s="338">
        <v>97450</v>
      </c>
      <c r="B3274" s="339" t="s">
        <v>10526</v>
      </c>
      <c r="C3274" s="340" t="s">
        <v>1161</v>
      </c>
      <c r="D3274" s="555">
        <v>263.74</v>
      </c>
      <c r="E3274" s="555">
        <v>31.68</v>
      </c>
      <c r="F3274" s="555">
        <v>295.42</v>
      </c>
    </row>
    <row r="3275" spans="1:6" ht="30">
      <c r="A3275" s="338">
        <v>97478</v>
      </c>
      <c r="B3275" s="339" t="s">
        <v>10505</v>
      </c>
      <c r="C3275" s="340" t="s">
        <v>1161</v>
      </c>
      <c r="D3275" s="555">
        <v>261.02</v>
      </c>
      <c r="E3275" s="555">
        <v>24.57</v>
      </c>
      <c r="F3275" s="555">
        <v>285.58999999999997</v>
      </c>
    </row>
    <row r="3276" spans="1:6" ht="30">
      <c r="A3276" s="338">
        <v>97515</v>
      </c>
      <c r="B3276" s="339" t="s">
        <v>10475</v>
      </c>
      <c r="C3276" s="340" t="s">
        <v>1161</v>
      </c>
      <c r="D3276" s="555">
        <v>256.36</v>
      </c>
      <c r="E3276" s="555">
        <v>12.4</v>
      </c>
      <c r="F3276" s="555">
        <v>268.76</v>
      </c>
    </row>
    <row r="3277" spans="1:6" ht="30">
      <c r="A3277" s="338">
        <v>92914</v>
      </c>
      <c r="B3277" s="339" t="s">
        <v>10576</v>
      </c>
      <c r="C3277" s="340" t="s">
        <v>1161</v>
      </c>
      <c r="D3277" s="555">
        <v>103.61</v>
      </c>
      <c r="E3277" s="555">
        <v>24.23</v>
      </c>
      <c r="F3277" s="555">
        <v>127.84</v>
      </c>
    </row>
    <row r="3278" spans="1:6" ht="30">
      <c r="A3278" s="338">
        <v>101921</v>
      </c>
      <c r="B3278" s="339" t="s">
        <v>10709</v>
      </c>
      <c r="C3278" s="340" t="s">
        <v>1161</v>
      </c>
      <c r="D3278" s="555">
        <v>172.84</v>
      </c>
      <c r="E3278" s="555">
        <v>26.81</v>
      </c>
      <c r="F3278" s="555">
        <v>199.65</v>
      </c>
    </row>
    <row r="3279" spans="1:6" ht="30">
      <c r="A3279" s="338">
        <v>101922</v>
      </c>
      <c r="B3279" s="339" t="s">
        <v>10708</v>
      </c>
      <c r="C3279" s="340" t="s">
        <v>1161</v>
      </c>
      <c r="D3279" s="555">
        <v>172.84</v>
      </c>
      <c r="E3279" s="555">
        <v>26.81</v>
      </c>
      <c r="F3279" s="555">
        <v>199.65</v>
      </c>
    </row>
    <row r="3280" spans="1:6" ht="30">
      <c r="A3280" s="338">
        <v>101923</v>
      </c>
      <c r="B3280" s="339" t="s">
        <v>10707</v>
      </c>
      <c r="C3280" s="340" t="s">
        <v>1161</v>
      </c>
      <c r="D3280" s="555">
        <v>172.84</v>
      </c>
      <c r="E3280" s="555">
        <v>26.81</v>
      </c>
      <c r="F3280" s="555">
        <v>199.65</v>
      </c>
    </row>
    <row r="3281" spans="1:6" ht="30">
      <c r="A3281" s="338">
        <v>101920</v>
      </c>
      <c r="B3281" s="339" t="s">
        <v>10710</v>
      </c>
      <c r="C3281" s="340" t="s">
        <v>1161</v>
      </c>
      <c r="D3281" s="555">
        <v>148.1</v>
      </c>
      <c r="E3281" s="555">
        <v>26.81</v>
      </c>
      <c r="F3281" s="555">
        <v>174.91</v>
      </c>
    </row>
    <row r="3282" spans="1:6" ht="30">
      <c r="A3282" s="338">
        <v>92692</v>
      </c>
      <c r="B3282" s="339" t="s">
        <v>10616</v>
      </c>
      <c r="C3282" s="340" t="s">
        <v>1161</v>
      </c>
      <c r="D3282" s="555">
        <v>7.3500000000000005</v>
      </c>
      <c r="E3282" s="555">
        <v>5.53</v>
      </c>
      <c r="F3282" s="555">
        <v>12.88</v>
      </c>
    </row>
    <row r="3283" spans="1:6" ht="30">
      <c r="A3283" s="338">
        <v>92694</v>
      </c>
      <c r="B3283" s="339" t="s">
        <v>10614</v>
      </c>
      <c r="C3283" s="340" t="s">
        <v>1161</v>
      </c>
      <c r="D3283" s="555">
        <v>10.9</v>
      </c>
      <c r="E3283" s="555">
        <v>9.51</v>
      </c>
      <c r="F3283" s="555">
        <v>20.41</v>
      </c>
    </row>
    <row r="3284" spans="1:6" ht="30">
      <c r="A3284" s="338">
        <v>92696</v>
      </c>
      <c r="B3284" s="339" t="s">
        <v>10612</v>
      </c>
      <c r="C3284" s="340" t="s">
        <v>1161</v>
      </c>
      <c r="D3284" s="555">
        <v>16.52</v>
      </c>
      <c r="E3284" s="555">
        <v>15.41</v>
      </c>
      <c r="F3284" s="555">
        <v>31.93</v>
      </c>
    </row>
    <row r="3285" spans="1:6" ht="30">
      <c r="A3285" s="338">
        <v>92344</v>
      </c>
      <c r="B3285" s="339" t="s">
        <v>10691</v>
      </c>
      <c r="C3285" s="340" t="s">
        <v>1161</v>
      </c>
      <c r="D3285" s="555">
        <v>39.960000000000008</v>
      </c>
      <c r="E3285" s="555">
        <v>20.63</v>
      </c>
      <c r="F3285" s="555">
        <v>60.59</v>
      </c>
    </row>
    <row r="3286" spans="1:6" ht="30">
      <c r="A3286" s="338">
        <v>92346</v>
      </c>
      <c r="B3286" s="339" t="s">
        <v>10689</v>
      </c>
      <c r="C3286" s="340" t="s">
        <v>1161</v>
      </c>
      <c r="D3286" s="555">
        <v>57.540000000000006</v>
      </c>
      <c r="E3286" s="555">
        <v>22.44</v>
      </c>
      <c r="F3286" s="555">
        <v>79.98</v>
      </c>
    </row>
    <row r="3287" spans="1:6" ht="30">
      <c r="A3287" s="338">
        <v>92348</v>
      </c>
      <c r="B3287" s="339" t="s">
        <v>10687</v>
      </c>
      <c r="C3287" s="340" t="s">
        <v>1161</v>
      </c>
      <c r="D3287" s="555">
        <v>88.6</v>
      </c>
      <c r="E3287" s="555">
        <v>24.23</v>
      </c>
      <c r="F3287" s="555">
        <v>112.83</v>
      </c>
    </row>
    <row r="3288" spans="1:6" ht="30">
      <c r="A3288" s="338">
        <v>101924</v>
      </c>
      <c r="B3288" s="339" t="s">
        <v>10706</v>
      </c>
      <c r="C3288" s="340" t="s">
        <v>1161</v>
      </c>
      <c r="D3288" s="555">
        <v>137.75</v>
      </c>
      <c r="E3288" s="555">
        <v>26.81</v>
      </c>
      <c r="F3288" s="555">
        <v>164.56</v>
      </c>
    </row>
    <row r="3289" spans="1:6" ht="30">
      <c r="A3289" s="338">
        <v>92704</v>
      </c>
      <c r="B3289" s="339" t="s">
        <v>10604</v>
      </c>
      <c r="C3289" s="340" t="s">
        <v>1161</v>
      </c>
      <c r="D3289" s="555">
        <v>12.959999999999999</v>
      </c>
      <c r="E3289" s="555">
        <v>11.06</v>
      </c>
      <c r="F3289" s="555">
        <v>24.02</v>
      </c>
    </row>
    <row r="3290" spans="1:6" ht="30">
      <c r="A3290" s="338">
        <v>97552</v>
      </c>
      <c r="B3290" s="339" t="s">
        <v>10445</v>
      </c>
      <c r="C3290" s="340" t="s">
        <v>1161</v>
      </c>
      <c r="D3290" s="555">
        <v>36.72</v>
      </c>
      <c r="E3290" s="555">
        <v>11.68</v>
      </c>
      <c r="F3290" s="555">
        <v>48.4</v>
      </c>
    </row>
    <row r="3291" spans="1:6" ht="30">
      <c r="A3291" s="338">
        <v>92705</v>
      </c>
      <c r="B3291" s="339" t="s">
        <v>10603</v>
      </c>
      <c r="C3291" s="340" t="s">
        <v>1161</v>
      </c>
      <c r="D3291" s="555">
        <v>19.610000000000003</v>
      </c>
      <c r="E3291" s="555">
        <v>18.98</v>
      </c>
      <c r="F3291" s="555">
        <v>38.590000000000003</v>
      </c>
    </row>
    <row r="3292" spans="1:6" ht="30">
      <c r="A3292" s="338">
        <v>97553</v>
      </c>
      <c r="B3292" s="339" t="s">
        <v>10444</v>
      </c>
      <c r="C3292" s="340" t="s">
        <v>1161</v>
      </c>
      <c r="D3292" s="555">
        <v>49.16</v>
      </c>
      <c r="E3292" s="555">
        <v>20.05</v>
      </c>
      <c r="F3292" s="555">
        <v>69.209999999999994</v>
      </c>
    </row>
    <row r="3293" spans="1:6" ht="30">
      <c r="A3293" s="338">
        <v>92706</v>
      </c>
      <c r="B3293" s="339" t="s">
        <v>10602</v>
      </c>
      <c r="C3293" s="340" t="s">
        <v>1161</v>
      </c>
      <c r="D3293" s="555">
        <v>31.570000000000004</v>
      </c>
      <c r="E3293" s="555">
        <v>30.88</v>
      </c>
      <c r="F3293" s="555">
        <v>62.45</v>
      </c>
    </row>
    <row r="3294" spans="1:6" ht="30">
      <c r="A3294" s="338">
        <v>97491</v>
      </c>
      <c r="B3294" s="339" t="s">
        <v>10492</v>
      </c>
      <c r="C3294" s="340" t="s">
        <v>1161</v>
      </c>
      <c r="D3294" s="555">
        <v>71.02</v>
      </c>
      <c r="E3294" s="555">
        <v>15.26</v>
      </c>
      <c r="F3294" s="555">
        <v>86.28</v>
      </c>
    </row>
    <row r="3295" spans="1:6" ht="30">
      <c r="A3295" s="338">
        <v>97529</v>
      </c>
      <c r="B3295" s="339" t="s">
        <v>10462</v>
      </c>
      <c r="C3295" s="340" t="s">
        <v>1161</v>
      </c>
      <c r="D3295" s="555">
        <v>69.7</v>
      </c>
      <c r="E3295" s="555">
        <v>11.85</v>
      </c>
      <c r="F3295" s="555">
        <v>81.55</v>
      </c>
    </row>
    <row r="3296" spans="1:6" ht="30">
      <c r="A3296" s="338">
        <v>97554</v>
      </c>
      <c r="B3296" s="339" t="s">
        <v>10443</v>
      </c>
      <c r="C3296" s="340" t="s">
        <v>1161</v>
      </c>
      <c r="D3296" s="555">
        <v>80.09</v>
      </c>
      <c r="E3296" s="555">
        <v>39.01</v>
      </c>
      <c r="F3296" s="555">
        <v>119.1</v>
      </c>
    </row>
    <row r="3297" spans="1:6" ht="30">
      <c r="A3297" s="338">
        <v>97492</v>
      </c>
      <c r="B3297" s="339" t="s">
        <v>10491</v>
      </c>
      <c r="C3297" s="340" t="s">
        <v>1161</v>
      </c>
      <c r="D3297" s="555">
        <v>107.47</v>
      </c>
      <c r="E3297" s="555">
        <v>19.600000000000001</v>
      </c>
      <c r="F3297" s="555">
        <v>127.07</v>
      </c>
    </row>
    <row r="3298" spans="1:6" ht="30">
      <c r="A3298" s="338">
        <v>97530</v>
      </c>
      <c r="B3298" s="339" t="s">
        <v>10461</v>
      </c>
      <c r="C3298" s="340" t="s">
        <v>1161</v>
      </c>
      <c r="D3298" s="555">
        <v>105.10000000000001</v>
      </c>
      <c r="E3298" s="555">
        <v>13.49</v>
      </c>
      <c r="F3298" s="555">
        <v>118.59</v>
      </c>
    </row>
    <row r="3299" spans="1:6" ht="30">
      <c r="A3299" s="338">
        <v>97493</v>
      </c>
      <c r="B3299" s="339" t="s">
        <v>10490</v>
      </c>
      <c r="C3299" s="340" t="s">
        <v>1161</v>
      </c>
      <c r="D3299" s="555">
        <v>139.47</v>
      </c>
      <c r="E3299" s="555">
        <v>24.54</v>
      </c>
      <c r="F3299" s="555">
        <v>164.01</v>
      </c>
    </row>
    <row r="3300" spans="1:6" ht="30">
      <c r="A3300" s="338">
        <v>97531</v>
      </c>
      <c r="B3300" s="339" t="s">
        <v>10460</v>
      </c>
      <c r="C3300" s="340" t="s">
        <v>1161</v>
      </c>
      <c r="D3300" s="555">
        <v>135.97999999999999</v>
      </c>
      <c r="E3300" s="555">
        <v>15.37</v>
      </c>
      <c r="F3300" s="555">
        <v>151.35</v>
      </c>
    </row>
    <row r="3301" spans="1:6" ht="30">
      <c r="A3301" s="338">
        <v>92356</v>
      </c>
      <c r="B3301" s="339" t="s">
        <v>10679</v>
      </c>
      <c r="C3301" s="340" t="s">
        <v>1161</v>
      </c>
      <c r="D3301" s="555">
        <v>76.099999999999994</v>
      </c>
      <c r="E3301" s="555">
        <v>41.25</v>
      </c>
      <c r="F3301" s="555">
        <v>117.35</v>
      </c>
    </row>
    <row r="3302" spans="1:6" ht="30">
      <c r="A3302" s="338">
        <v>97439</v>
      </c>
      <c r="B3302" s="339" t="s">
        <v>10534</v>
      </c>
      <c r="C3302" s="340" t="s">
        <v>1161</v>
      </c>
      <c r="D3302" s="555">
        <v>151.77000000000001</v>
      </c>
      <c r="E3302" s="555">
        <v>22.88</v>
      </c>
      <c r="F3302" s="555">
        <v>174.65</v>
      </c>
    </row>
    <row r="3303" spans="1:6" ht="30">
      <c r="A3303" s="338">
        <v>97458</v>
      </c>
      <c r="B3303" s="339" t="s">
        <v>10519</v>
      </c>
      <c r="C3303" s="340" t="s">
        <v>1161</v>
      </c>
      <c r="D3303" s="555">
        <v>233.33</v>
      </c>
      <c r="E3303" s="555">
        <v>52.23</v>
      </c>
      <c r="F3303" s="555">
        <v>285.56</v>
      </c>
    </row>
    <row r="3304" spans="1:6" ht="30">
      <c r="A3304" s="338">
        <v>97494</v>
      </c>
      <c r="B3304" s="339" t="s">
        <v>10489</v>
      </c>
      <c r="C3304" s="340" t="s">
        <v>1161</v>
      </c>
      <c r="D3304" s="555">
        <v>225.05</v>
      </c>
      <c r="E3304" s="555">
        <v>30.66</v>
      </c>
      <c r="F3304" s="555">
        <v>255.71</v>
      </c>
    </row>
    <row r="3305" spans="1:6" ht="30">
      <c r="A3305" s="338">
        <v>97532</v>
      </c>
      <c r="B3305" s="339" t="s">
        <v>10459</v>
      </c>
      <c r="C3305" s="340" t="s">
        <v>1161</v>
      </c>
      <c r="D3305" s="555">
        <v>220.13</v>
      </c>
      <c r="E3305" s="555">
        <v>17.760000000000002</v>
      </c>
      <c r="F3305" s="555">
        <v>237.89</v>
      </c>
    </row>
    <row r="3306" spans="1:6" ht="30">
      <c r="A3306" s="338">
        <v>92357</v>
      </c>
      <c r="B3306" s="339" t="s">
        <v>10678</v>
      </c>
      <c r="C3306" s="340" t="s">
        <v>1161</v>
      </c>
      <c r="D3306" s="555">
        <v>131.20999999999998</v>
      </c>
      <c r="E3306" s="555">
        <v>44.86</v>
      </c>
      <c r="F3306" s="555">
        <v>176.07</v>
      </c>
    </row>
    <row r="3307" spans="1:6" ht="30">
      <c r="A3307" s="338">
        <v>97440</v>
      </c>
      <c r="B3307" s="339" t="s">
        <v>10533</v>
      </c>
      <c r="C3307" s="340" t="s">
        <v>1161</v>
      </c>
      <c r="D3307" s="555">
        <v>183.7</v>
      </c>
      <c r="E3307" s="555">
        <v>26.37</v>
      </c>
      <c r="F3307" s="555">
        <v>210.07</v>
      </c>
    </row>
    <row r="3308" spans="1:6" ht="30">
      <c r="A3308" s="338">
        <v>97459</v>
      </c>
      <c r="B3308" s="339" t="s">
        <v>10518</v>
      </c>
      <c r="C3308" s="340" t="s">
        <v>1161</v>
      </c>
      <c r="D3308" s="555">
        <v>438.23</v>
      </c>
      <c r="E3308" s="555">
        <v>57.81</v>
      </c>
      <c r="F3308" s="555">
        <v>496.04</v>
      </c>
    </row>
    <row r="3309" spans="1:6" ht="30">
      <c r="A3309" s="338">
        <v>97495</v>
      </c>
      <c r="B3309" s="339" t="s">
        <v>10488</v>
      </c>
      <c r="C3309" s="340" t="s">
        <v>1161</v>
      </c>
      <c r="D3309" s="555">
        <v>431.39000000000004</v>
      </c>
      <c r="E3309" s="555">
        <v>39.9</v>
      </c>
      <c r="F3309" s="555">
        <v>471.29</v>
      </c>
    </row>
    <row r="3310" spans="1:6" ht="30">
      <c r="A3310" s="338">
        <v>97533</v>
      </c>
      <c r="B3310" s="339" t="s">
        <v>10458</v>
      </c>
      <c r="C3310" s="340" t="s">
        <v>1161</v>
      </c>
      <c r="D3310" s="555">
        <v>425.31</v>
      </c>
      <c r="E3310" s="555">
        <v>24.05</v>
      </c>
      <c r="F3310" s="555">
        <v>449.36</v>
      </c>
    </row>
    <row r="3311" spans="1:6" ht="30">
      <c r="A3311" s="338">
        <v>92358</v>
      </c>
      <c r="B3311" s="339" t="s">
        <v>10677</v>
      </c>
      <c r="C3311" s="340" t="s">
        <v>1161</v>
      </c>
      <c r="D3311" s="555">
        <v>171.15</v>
      </c>
      <c r="E3311" s="555">
        <v>48.47</v>
      </c>
      <c r="F3311" s="555">
        <v>219.62</v>
      </c>
    </row>
    <row r="3312" spans="1:6" ht="30">
      <c r="A3312" s="338">
        <v>97442</v>
      </c>
      <c r="B3312" s="339" t="s">
        <v>10532</v>
      </c>
      <c r="C3312" s="340" t="s">
        <v>1161</v>
      </c>
      <c r="D3312" s="555">
        <v>201.77999999999997</v>
      </c>
      <c r="E3312" s="555">
        <v>29.86</v>
      </c>
      <c r="F3312" s="555">
        <v>231.64</v>
      </c>
    </row>
    <row r="3313" spans="1:6" ht="30">
      <c r="A3313" s="338">
        <v>97460</v>
      </c>
      <c r="B3313" s="339" t="s">
        <v>10517</v>
      </c>
      <c r="C3313" s="340" t="s">
        <v>1161</v>
      </c>
      <c r="D3313" s="555">
        <v>703.95</v>
      </c>
      <c r="E3313" s="555">
        <v>63.38</v>
      </c>
      <c r="F3313" s="555">
        <v>767.33</v>
      </c>
    </row>
    <row r="3314" spans="1:6" ht="30">
      <c r="A3314" s="338">
        <v>97496</v>
      </c>
      <c r="B3314" s="339" t="s">
        <v>10487</v>
      </c>
      <c r="C3314" s="340" t="s">
        <v>1161</v>
      </c>
      <c r="D3314" s="555">
        <v>698.51</v>
      </c>
      <c r="E3314" s="555">
        <v>49.16</v>
      </c>
      <c r="F3314" s="555">
        <v>747.67</v>
      </c>
    </row>
    <row r="3315" spans="1:6" ht="30">
      <c r="A3315" s="338">
        <v>97534</v>
      </c>
      <c r="B3315" s="339" t="s">
        <v>10457</v>
      </c>
      <c r="C3315" s="340" t="s">
        <v>1161</v>
      </c>
      <c r="D3315" s="555">
        <v>689.2</v>
      </c>
      <c r="E3315" s="555">
        <v>24.88</v>
      </c>
      <c r="F3315" s="555">
        <v>714.08</v>
      </c>
    </row>
    <row r="3316" spans="1:6" ht="30">
      <c r="A3316" s="338">
        <v>101926</v>
      </c>
      <c r="B3316" s="339" t="s">
        <v>10704</v>
      </c>
      <c r="C3316" s="340" t="s">
        <v>1161</v>
      </c>
      <c r="D3316" s="555">
        <v>301.19</v>
      </c>
      <c r="E3316" s="555">
        <v>53.63</v>
      </c>
      <c r="F3316" s="555">
        <v>354.82</v>
      </c>
    </row>
    <row r="3317" spans="1:6" ht="30">
      <c r="A3317" s="338">
        <v>92889</v>
      </c>
      <c r="B3317" s="339" t="s">
        <v>10601</v>
      </c>
      <c r="C3317" s="340" t="s">
        <v>1161</v>
      </c>
      <c r="D3317" s="555">
        <v>99.83</v>
      </c>
      <c r="E3317" s="555">
        <v>20.62</v>
      </c>
      <c r="F3317" s="555">
        <v>120.45</v>
      </c>
    </row>
    <row r="3318" spans="1:6" ht="30">
      <c r="A3318" s="338">
        <v>92890</v>
      </c>
      <c r="B3318" s="339" t="s">
        <v>10600</v>
      </c>
      <c r="C3318" s="340" t="s">
        <v>1161</v>
      </c>
      <c r="D3318" s="555">
        <v>160.51</v>
      </c>
      <c r="E3318" s="555">
        <v>22.43</v>
      </c>
      <c r="F3318" s="555">
        <v>182.94</v>
      </c>
    </row>
    <row r="3319" spans="1:6" ht="30">
      <c r="A3319" s="338">
        <v>92891</v>
      </c>
      <c r="B3319" s="339" t="s">
        <v>10599</v>
      </c>
      <c r="C3319" s="340" t="s">
        <v>1161</v>
      </c>
      <c r="D3319" s="555">
        <v>244.36999999999998</v>
      </c>
      <c r="E3319" s="555">
        <v>24.22</v>
      </c>
      <c r="F3319" s="555">
        <v>268.58999999999997</v>
      </c>
    </row>
    <row r="3320" spans="1:6" ht="30">
      <c r="A3320" s="338">
        <v>92904</v>
      </c>
      <c r="B3320" s="339" t="s">
        <v>10586</v>
      </c>
      <c r="C3320" s="340" t="s">
        <v>1161</v>
      </c>
      <c r="D3320" s="555">
        <v>24.080000000000002</v>
      </c>
      <c r="E3320" s="555">
        <v>5.52</v>
      </c>
      <c r="F3320" s="555">
        <v>29.6</v>
      </c>
    </row>
    <row r="3321" spans="1:6" ht="30">
      <c r="A3321" s="338">
        <v>92905</v>
      </c>
      <c r="B3321" s="339" t="s">
        <v>10585</v>
      </c>
      <c r="C3321" s="340" t="s">
        <v>1161</v>
      </c>
      <c r="D3321" s="555">
        <v>32.75</v>
      </c>
      <c r="E3321" s="555">
        <v>9.49</v>
      </c>
      <c r="F3321" s="555">
        <v>42.24</v>
      </c>
    </row>
    <row r="3322" spans="1:6" ht="30">
      <c r="A3322" s="338">
        <v>92906</v>
      </c>
      <c r="B3322" s="339" t="s">
        <v>10584</v>
      </c>
      <c r="C3322" s="340" t="s">
        <v>1161</v>
      </c>
      <c r="D3322" s="555">
        <v>36.01</v>
      </c>
      <c r="E3322" s="555">
        <v>15.4</v>
      </c>
      <c r="F3322" s="555">
        <v>51.41</v>
      </c>
    </row>
    <row r="3323" spans="1:6" ht="30">
      <c r="A3323" s="338">
        <v>92698</v>
      </c>
      <c r="B3323" s="339" t="s">
        <v>10610</v>
      </c>
      <c r="C3323" s="340" t="s">
        <v>1161</v>
      </c>
      <c r="D3323" s="555">
        <v>10.740000000000002</v>
      </c>
      <c r="E3323" s="555">
        <v>8.2899999999999991</v>
      </c>
      <c r="F3323" s="555">
        <v>19.03</v>
      </c>
    </row>
    <row r="3324" spans="1:6" ht="30">
      <c r="A3324" s="338">
        <v>92700</v>
      </c>
      <c r="B3324" s="339" t="s">
        <v>10608</v>
      </c>
      <c r="C3324" s="340" t="s">
        <v>1161</v>
      </c>
      <c r="D3324" s="555">
        <v>16.770000000000003</v>
      </c>
      <c r="E3324" s="555">
        <v>14.24</v>
      </c>
      <c r="F3324" s="555">
        <v>31.01</v>
      </c>
    </row>
    <row r="3325" spans="1:6" ht="30">
      <c r="A3325" s="338">
        <v>92702</v>
      </c>
      <c r="B3325" s="339" t="s">
        <v>10606</v>
      </c>
      <c r="C3325" s="340" t="s">
        <v>1161</v>
      </c>
      <c r="D3325" s="555">
        <v>25.270000000000003</v>
      </c>
      <c r="E3325" s="555">
        <v>23.15</v>
      </c>
      <c r="F3325" s="555">
        <v>48.42</v>
      </c>
    </row>
    <row r="3326" spans="1:6" ht="30">
      <c r="A3326" s="338">
        <v>92350</v>
      </c>
      <c r="B3326" s="339" t="s">
        <v>10685</v>
      </c>
      <c r="C3326" s="340" t="s">
        <v>1161</v>
      </c>
      <c r="D3326" s="555">
        <v>59.150000000000006</v>
      </c>
      <c r="E3326" s="555">
        <v>30.94</v>
      </c>
      <c r="F3326" s="555">
        <v>90.09</v>
      </c>
    </row>
    <row r="3327" spans="1:6" ht="30">
      <c r="A3327" s="338">
        <v>92352</v>
      </c>
      <c r="B3327" s="339" t="s">
        <v>10683</v>
      </c>
      <c r="C3327" s="340" t="s">
        <v>1161</v>
      </c>
      <c r="D3327" s="555">
        <v>104.03999999999999</v>
      </c>
      <c r="E3327" s="555">
        <v>33.619999999999997</v>
      </c>
      <c r="F3327" s="555">
        <v>137.66</v>
      </c>
    </row>
    <row r="3328" spans="1:6" ht="30">
      <c r="A3328" s="338">
        <v>92354</v>
      </c>
      <c r="B3328" s="339" t="s">
        <v>10681</v>
      </c>
      <c r="C3328" s="340" t="s">
        <v>1161</v>
      </c>
      <c r="D3328" s="555">
        <v>146.99</v>
      </c>
      <c r="E3328" s="555">
        <v>36.35</v>
      </c>
      <c r="F3328" s="555">
        <v>183.34</v>
      </c>
    </row>
    <row r="3329" spans="1:6" ht="30">
      <c r="A3329" s="338">
        <v>92351</v>
      </c>
      <c r="B3329" s="339" t="s">
        <v>10684</v>
      </c>
      <c r="C3329" s="340" t="s">
        <v>1161</v>
      </c>
      <c r="D3329" s="555">
        <v>57.100000000000009</v>
      </c>
      <c r="E3329" s="555">
        <v>30.94</v>
      </c>
      <c r="F3329" s="555">
        <v>88.04</v>
      </c>
    </row>
    <row r="3330" spans="1:6" ht="30">
      <c r="A3330" s="338">
        <v>92353</v>
      </c>
      <c r="B3330" s="339" t="s">
        <v>10682</v>
      </c>
      <c r="C3330" s="340" t="s">
        <v>1161</v>
      </c>
      <c r="D3330" s="555">
        <v>95.019999999999982</v>
      </c>
      <c r="E3330" s="555">
        <v>33.619999999999997</v>
      </c>
      <c r="F3330" s="555">
        <v>128.63999999999999</v>
      </c>
    </row>
    <row r="3331" spans="1:6" ht="30">
      <c r="A3331" s="338">
        <v>92355</v>
      </c>
      <c r="B3331" s="339" t="s">
        <v>10680</v>
      </c>
      <c r="C3331" s="340" t="s">
        <v>1161</v>
      </c>
      <c r="D3331" s="555">
        <v>129.6</v>
      </c>
      <c r="E3331" s="555">
        <v>36.35</v>
      </c>
      <c r="F3331" s="555">
        <v>165.95</v>
      </c>
    </row>
    <row r="3332" spans="1:6" ht="30">
      <c r="A3332" s="338">
        <v>101925</v>
      </c>
      <c r="B3332" s="339" t="s">
        <v>10705</v>
      </c>
      <c r="C3332" s="340" t="s">
        <v>1161</v>
      </c>
      <c r="D3332" s="555">
        <v>234.98999999999998</v>
      </c>
      <c r="E3332" s="555">
        <v>40.21</v>
      </c>
      <c r="F3332" s="555">
        <v>275.2</v>
      </c>
    </row>
    <row r="3333" spans="1:6" ht="30">
      <c r="A3333" s="338">
        <v>92699</v>
      </c>
      <c r="B3333" s="339" t="s">
        <v>10609</v>
      </c>
      <c r="C3333" s="340" t="s">
        <v>1161</v>
      </c>
      <c r="D3333" s="555">
        <v>9.5399999999999991</v>
      </c>
      <c r="E3333" s="555">
        <v>8.2899999999999991</v>
      </c>
      <c r="F3333" s="555">
        <v>17.829999999999998</v>
      </c>
    </row>
    <row r="3334" spans="1:6" ht="30">
      <c r="A3334" s="338">
        <v>92701</v>
      </c>
      <c r="B3334" s="339" t="s">
        <v>10607</v>
      </c>
      <c r="C3334" s="340" t="s">
        <v>1161</v>
      </c>
      <c r="D3334" s="555">
        <v>14.979999999999999</v>
      </c>
      <c r="E3334" s="555">
        <v>14.24</v>
      </c>
      <c r="F3334" s="555">
        <v>29.22</v>
      </c>
    </row>
    <row r="3335" spans="1:6" ht="30">
      <c r="A3335" s="338">
        <v>92703</v>
      </c>
      <c r="B3335" s="339" t="s">
        <v>10605</v>
      </c>
      <c r="C3335" s="340" t="s">
        <v>1161</v>
      </c>
      <c r="D3335" s="555">
        <v>23.049999999999997</v>
      </c>
      <c r="E3335" s="555">
        <v>23.17</v>
      </c>
      <c r="F3335" s="555">
        <v>46.22</v>
      </c>
    </row>
    <row r="3336" spans="1:6" ht="45">
      <c r="A3336" s="338">
        <v>97425</v>
      </c>
      <c r="B3336" s="339" t="s">
        <v>4333</v>
      </c>
      <c r="C3336" s="340" t="s">
        <v>1161</v>
      </c>
      <c r="D3336" s="555">
        <v>19.950000000000003</v>
      </c>
      <c r="E3336" s="555">
        <v>8.3699999999999992</v>
      </c>
      <c r="F3336" s="555">
        <v>28.32</v>
      </c>
    </row>
    <row r="3337" spans="1:6" ht="45">
      <c r="A3337" s="338">
        <v>97426</v>
      </c>
      <c r="B3337" s="339" t="s">
        <v>4334</v>
      </c>
      <c r="C3337" s="340" t="s">
        <v>1161</v>
      </c>
      <c r="D3337" s="555">
        <v>26</v>
      </c>
      <c r="E3337" s="555">
        <v>8.36</v>
      </c>
      <c r="F3337" s="555">
        <v>34.36</v>
      </c>
    </row>
    <row r="3338" spans="1:6" ht="45">
      <c r="A3338" s="338">
        <v>97427</v>
      </c>
      <c r="B3338" s="339" t="s">
        <v>4335</v>
      </c>
      <c r="C3338" s="340" t="s">
        <v>1161</v>
      </c>
      <c r="D3338" s="555">
        <v>30.57</v>
      </c>
      <c r="E3338" s="555">
        <v>8.36</v>
      </c>
      <c r="F3338" s="555">
        <v>38.93</v>
      </c>
    </row>
    <row r="3339" spans="1:6" ht="45">
      <c r="A3339" s="338">
        <v>97428</v>
      </c>
      <c r="B3339" s="339" t="s">
        <v>4336</v>
      </c>
      <c r="C3339" s="340" t="s">
        <v>1161</v>
      </c>
      <c r="D3339" s="555">
        <v>41.160000000000004</v>
      </c>
      <c r="E3339" s="555">
        <v>8.36</v>
      </c>
      <c r="F3339" s="555">
        <v>49.52</v>
      </c>
    </row>
    <row r="3340" spans="1:6" ht="45">
      <c r="A3340" s="338">
        <v>97429</v>
      </c>
      <c r="B3340" s="339" t="s">
        <v>4337</v>
      </c>
      <c r="C3340" s="340" t="s">
        <v>1161</v>
      </c>
      <c r="D3340" s="555">
        <v>50.910000000000004</v>
      </c>
      <c r="E3340" s="555">
        <v>8.36</v>
      </c>
      <c r="F3340" s="555">
        <v>59.27</v>
      </c>
    </row>
    <row r="3341" spans="1:6" ht="30">
      <c r="A3341" s="338">
        <v>97430</v>
      </c>
      <c r="B3341" s="339" t="s">
        <v>10543</v>
      </c>
      <c r="C3341" s="340" t="s">
        <v>1161</v>
      </c>
      <c r="D3341" s="555">
        <v>35.82</v>
      </c>
      <c r="E3341" s="555">
        <v>11.44</v>
      </c>
      <c r="F3341" s="555">
        <v>47.26</v>
      </c>
    </row>
    <row r="3342" spans="1:6" ht="30">
      <c r="A3342" s="338">
        <v>97431</v>
      </c>
      <c r="B3342" s="339" t="s">
        <v>10542</v>
      </c>
      <c r="C3342" s="340" t="s">
        <v>1161</v>
      </c>
      <c r="D3342" s="555">
        <v>39.22</v>
      </c>
      <c r="E3342" s="555">
        <v>13.19</v>
      </c>
      <c r="F3342" s="555">
        <v>52.41</v>
      </c>
    </row>
    <row r="3343" spans="1:6" ht="30">
      <c r="A3343" s="338">
        <v>97432</v>
      </c>
      <c r="B3343" s="339" t="s">
        <v>10541</v>
      </c>
      <c r="C3343" s="340" t="s">
        <v>1161</v>
      </c>
      <c r="D3343" s="555">
        <v>44.150000000000006</v>
      </c>
      <c r="E3343" s="555">
        <v>14.94</v>
      </c>
      <c r="F3343" s="555">
        <v>59.09</v>
      </c>
    </row>
    <row r="3344" spans="1:6" ht="30">
      <c r="A3344" s="338">
        <v>98602</v>
      </c>
      <c r="B3344" s="339" t="s">
        <v>4338</v>
      </c>
      <c r="C3344" s="340" t="s">
        <v>1161</v>
      </c>
      <c r="D3344" s="555">
        <v>19.009999999999998</v>
      </c>
      <c r="E3344" s="555">
        <v>2.0299999999999998</v>
      </c>
      <c r="F3344" s="555">
        <v>21.04</v>
      </c>
    </row>
    <row r="3345" spans="1:6">
      <c r="A3345" s="335"/>
      <c r="B3345" s="337" t="s">
        <v>12572</v>
      </c>
      <c r="C3345" s="335"/>
      <c r="D3345" s="335"/>
      <c r="E3345" s="335"/>
      <c r="F3345" s="335"/>
    </row>
    <row r="3346" spans="1:6" ht="45">
      <c r="A3346" s="338">
        <v>97535</v>
      </c>
      <c r="B3346" s="339" t="s">
        <v>10723</v>
      </c>
      <c r="C3346" s="340" t="s">
        <v>1163</v>
      </c>
      <c r="D3346" s="555">
        <v>50.46</v>
      </c>
      <c r="E3346" s="555">
        <v>8.2799999999999994</v>
      </c>
      <c r="F3346" s="555">
        <v>58.74</v>
      </c>
    </row>
    <row r="3347" spans="1:6" ht="45">
      <c r="A3347" s="338">
        <v>92652</v>
      </c>
      <c r="B3347" s="339" t="s">
        <v>10735</v>
      </c>
      <c r="C3347" s="340" t="s">
        <v>1163</v>
      </c>
      <c r="D3347" s="555">
        <v>62.959999999999994</v>
      </c>
      <c r="E3347" s="555">
        <v>8.7799999999999994</v>
      </c>
      <c r="F3347" s="555">
        <v>71.739999999999995</v>
      </c>
    </row>
    <row r="3348" spans="1:6" ht="45">
      <c r="A3348" s="338">
        <v>92653</v>
      </c>
      <c r="B3348" s="339" t="s">
        <v>10734</v>
      </c>
      <c r="C3348" s="340" t="s">
        <v>1163</v>
      </c>
      <c r="D3348" s="555">
        <v>72.800000000000011</v>
      </c>
      <c r="E3348" s="555">
        <v>9.32</v>
      </c>
      <c r="F3348" s="555">
        <v>82.12</v>
      </c>
    </row>
    <row r="3349" spans="1:6" ht="45">
      <c r="A3349" s="338">
        <v>92654</v>
      </c>
      <c r="B3349" s="339" t="s">
        <v>10733</v>
      </c>
      <c r="C3349" s="340" t="s">
        <v>1163</v>
      </c>
      <c r="D3349" s="555">
        <v>103.68</v>
      </c>
      <c r="E3349" s="555">
        <v>9.99</v>
      </c>
      <c r="F3349" s="555">
        <v>113.67</v>
      </c>
    </row>
    <row r="3350" spans="1:6" ht="45">
      <c r="A3350" s="338">
        <v>92655</v>
      </c>
      <c r="B3350" s="339" t="s">
        <v>10732</v>
      </c>
      <c r="C3350" s="340" t="s">
        <v>1163</v>
      </c>
      <c r="D3350" s="555">
        <v>128.16</v>
      </c>
      <c r="E3350" s="555">
        <v>11</v>
      </c>
      <c r="F3350" s="555">
        <v>139.16</v>
      </c>
    </row>
    <row r="3351" spans="1:6" ht="45">
      <c r="A3351" s="338">
        <v>92656</v>
      </c>
      <c r="B3351" s="339" t="s">
        <v>10731</v>
      </c>
      <c r="C3351" s="340" t="s">
        <v>1163</v>
      </c>
      <c r="D3351" s="555">
        <v>171.37</v>
      </c>
      <c r="E3351" s="555">
        <v>12.01</v>
      </c>
      <c r="F3351" s="555">
        <v>183.38</v>
      </c>
    </row>
    <row r="3352" spans="1:6" ht="30">
      <c r="A3352" s="338">
        <v>95696</v>
      </c>
      <c r="B3352" s="339" t="s">
        <v>10544</v>
      </c>
      <c r="C3352" s="340" t="s">
        <v>1161</v>
      </c>
      <c r="D3352" s="555">
        <v>53.27</v>
      </c>
      <c r="E3352" s="555">
        <v>2.2200000000000002</v>
      </c>
      <c r="F3352" s="555">
        <v>55.49</v>
      </c>
    </row>
    <row r="3353" spans="1:6" ht="30">
      <c r="A3353" s="338">
        <v>92657</v>
      </c>
      <c r="B3353" s="339" t="s">
        <v>10646</v>
      </c>
      <c r="C3353" s="340" t="s">
        <v>1161</v>
      </c>
      <c r="D3353" s="555">
        <v>14.319999999999999</v>
      </c>
      <c r="E3353" s="555">
        <v>9.6300000000000008</v>
      </c>
      <c r="F3353" s="555">
        <v>23.95</v>
      </c>
    </row>
    <row r="3354" spans="1:6" ht="30">
      <c r="A3354" s="338">
        <v>92658</v>
      </c>
      <c r="B3354" s="339" t="s">
        <v>10645</v>
      </c>
      <c r="C3354" s="340" t="s">
        <v>1161</v>
      </c>
      <c r="D3354" s="555">
        <v>15.979999999999999</v>
      </c>
      <c r="E3354" s="555">
        <v>9.6300000000000008</v>
      </c>
      <c r="F3354" s="555">
        <v>25.61</v>
      </c>
    </row>
    <row r="3355" spans="1:6" ht="30">
      <c r="A3355" s="338">
        <v>92659</v>
      </c>
      <c r="B3355" s="339" t="s">
        <v>10644</v>
      </c>
      <c r="C3355" s="340" t="s">
        <v>1161</v>
      </c>
      <c r="D3355" s="555">
        <v>19.52</v>
      </c>
      <c r="E3355" s="555">
        <v>10.18</v>
      </c>
      <c r="F3355" s="555">
        <v>29.7</v>
      </c>
    </row>
    <row r="3356" spans="1:6" ht="30">
      <c r="A3356" s="338">
        <v>92660</v>
      </c>
      <c r="B3356" s="339" t="s">
        <v>10643</v>
      </c>
      <c r="C3356" s="340" t="s">
        <v>1161</v>
      </c>
      <c r="D3356" s="555">
        <v>21.06</v>
      </c>
      <c r="E3356" s="555">
        <v>10.18</v>
      </c>
      <c r="F3356" s="555">
        <v>31.24</v>
      </c>
    </row>
    <row r="3357" spans="1:6" ht="30">
      <c r="A3357" s="338">
        <v>92661</v>
      </c>
      <c r="B3357" s="339" t="s">
        <v>10642</v>
      </c>
      <c r="C3357" s="340" t="s">
        <v>1161</v>
      </c>
      <c r="D3357" s="555">
        <v>24.849999999999998</v>
      </c>
      <c r="E3357" s="555">
        <v>10.77</v>
      </c>
      <c r="F3357" s="555">
        <v>35.619999999999997</v>
      </c>
    </row>
    <row r="3358" spans="1:6" ht="30">
      <c r="A3358" s="338">
        <v>92662</v>
      </c>
      <c r="B3358" s="339" t="s">
        <v>10641</v>
      </c>
      <c r="C3358" s="340" t="s">
        <v>1161</v>
      </c>
      <c r="D3358" s="555">
        <v>25.150000000000002</v>
      </c>
      <c r="E3358" s="555">
        <v>10.77</v>
      </c>
      <c r="F3358" s="555">
        <v>35.92</v>
      </c>
    </row>
    <row r="3359" spans="1:6" ht="30">
      <c r="A3359" s="338">
        <v>92663</v>
      </c>
      <c r="B3359" s="339" t="s">
        <v>10640</v>
      </c>
      <c r="C3359" s="340" t="s">
        <v>1161</v>
      </c>
      <c r="D3359" s="555">
        <v>36.54</v>
      </c>
      <c r="E3359" s="555">
        <v>11.57</v>
      </c>
      <c r="F3359" s="555">
        <v>48.11</v>
      </c>
    </row>
    <row r="3360" spans="1:6" ht="30">
      <c r="A3360" s="338">
        <v>92664</v>
      </c>
      <c r="B3360" s="339" t="s">
        <v>10639</v>
      </c>
      <c r="C3360" s="340" t="s">
        <v>1161</v>
      </c>
      <c r="D3360" s="555">
        <v>36.51</v>
      </c>
      <c r="E3360" s="555">
        <v>11.57</v>
      </c>
      <c r="F3360" s="555">
        <v>48.08</v>
      </c>
    </row>
    <row r="3361" spans="1:6" ht="30">
      <c r="A3361" s="338">
        <v>92665</v>
      </c>
      <c r="B3361" s="339" t="s">
        <v>10638</v>
      </c>
      <c r="C3361" s="340" t="s">
        <v>1161</v>
      </c>
      <c r="D3361" s="555">
        <v>53.849999999999994</v>
      </c>
      <c r="E3361" s="555">
        <v>12.72</v>
      </c>
      <c r="F3361" s="555">
        <v>66.569999999999993</v>
      </c>
    </row>
    <row r="3362" spans="1:6" ht="30">
      <c r="A3362" s="338">
        <v>92666</v>
      </c>
      <c r="B3362" s="339" t="s">
        <v>10637</v>
      </c>
      <c r="C3362" s="340" t="s">
        <v>1161</v>
      </c>
      <c r="D3362" s="555">
        <v>63.08</v>
      </c>
      <c r="E3362" s="555">
        <v>12.72</v>
      </c>
      <c r="F3362" s="555">
        <v>75.8</v>
      </c>
    </row>
    <row r="3363" spans="1:6" ht="30">
      <c r="A3363" s="338">
        <v>92667</v>
      </c>
      <c r="B3363" s="339" t="s">
        <v>10636</v>
      </c>
      <c r="C3363" s="340" t="s">
        <v>1161</v>
      </c>
      <c r="D3363" s="555">
        <v>84.66</v>
      </c>
      <c r="E3363" s="555">
        <v>13.91</v>
      </c>
      <c r="F3363" s="555">
        <v>98.57</v>
      </c>
    </row>
    <row r="3364" spans="1:6" ht="30">
      <c r="A3364" s="338">
        <v>92668</v>
      </c>
      <c r="B3364" s="339" t="s">
        <v>10635</v>
      </c>
      <c r="C3364" s="340" t="s">
        <v>1161</v>
      </c>
      <c r="D3364" s="555">
        <v>92.87</v>
      </c>
      <c r="E3364" s="555">
        <v>13.91</v>
      </c>
      <c r="F3364" s="555">
        <v>106.78</v>
      </c>
    </row>
    <row r="3365" spans="1:6" ht="30">
      <c r="A3365" s="338">
        <v>92669</v>
      </c>
      <c r="B3365" s="339" t="s">
        <v>10634</v>
      </c>
      <c r="C3365" s="340" t="s">
        <v>1161</v>
      </c>
      <c r="D3365" s="555">
        <v>21.950000000000003</v>
      </c>
      <c r="E3365" s="555">
        <v>14.43</v>
      </c>
      <c r="F3365" s="555">
        <v>36.380000000000003</v>
      </c>
    </row>
    <row r="3366" spans="1:6" ht="30">
      <c r="A3366" s="338">
        <v>92670</v>
      </c>
      <c r="B3366" s="339" t="s">
        <v>10633</v>
      </c>
      <c r="C3366" s="340" t="s">
        <v>1161</v>
      </c>
      <c r="D3366" s="555">
        <v>19.75</v>
      </c>
      <c r="E3366" s="555">
        <v>14.43</v>
      </c>
      <c r="F3366" s="555">
        <v>34.18</v>
      </c>
    </row>
    <row r="3367" spans="1:6" ht="45">
      <c r="A3367" s="338">
        <v>92671</v>
      </c>
      <c r="B3367" s="339" t="s">
        <v>10632</v>
      </c>
      <c r="C3367" s="340" t="s">
        <v>1161</v>
      </c>
      <c r="D3367" s="555">
        <v>32.480000000000004</v>
      </c>
      <c r="E3367" s="555">
        <v>15.26</v>
      </c>
      <c r="F3367" s="555">
        <v>47.74</v>
      </c>
    </row>
    <row r="3368" spans="1:6" ht="45">
      <c r="A3368" s="338">
        <v>92672</v>
      </c>
      <c r="B3368" s="339" t="s">
        <v>10631</v>
      </c>
      <c r="C3368" s="340" t="s">
        <v>1161</v>
      </c>
      <c r="D3368" s="555">
        <v>28.1</v>
      </c>
      <c r="E3368" s="555">
        <v>15.26</v>
      </c>
      <c r="F3368" s="555">
        <v>43.36</v>
      </c>
    </row>
    <row r="3369" spans="1:6" ht="45">
      <c r="A3369" s="338">
        <v>92673</v>
      </c>
      <c r="B3369" s="339" t="s">
        <v>10630</v>
      </c>
      <c r="C3369" s="340" t="s">
        <v>1161</v>
      </c>
      <c r="D3369" s="555">
        <v>38.739999999999995</v>
      </c>
      <c r="E3369" s="555">
        <v>16.190000000000001</v>
      </c>
      <c r="F3369" s="555">
        <v>54.93</v>
      </c>
    </row>
    <row r="3370" spans="1:6" ht="45">
      <c r="A3370" s="338">
        <v>92674</v>
      </c>
      <c r="B3370" s="339" t="s">
        <v>10629</v>
      </c>
      <c r="C3370" s="340" t="s">
        <v>1161</v>
      </c>
      <c r="D3370" s="555">
        <v>35.72</v>
      </c>
      <c r="E3370" s="555">
        <v>16.190000000000001</v>
      </c>
      <c r="F3370" s="555">
        <v>51.91</v>
      </c>
    </row>
    <row r="3371" spans="1:6" ht="30">
      <c r="A3371" s="338">
        <v>92675</v>
      </c>
      <c r="B3371" s="339" t="s">
        <v>10628</v>
      </c>
      <c r="C3371" s="340" t="s">
        <v>1161</v>
      </c>
      <c r="D3371" s="555">
        <v>54.019999999999996</v>
      </c>
      <c r="E3371" s="555">
        <v>17.36</v>
      </c>
      <c r="F3371" s="555">
        <v>71.38</v>
      </c>
    </row>
    <row r="3372" spans="1:6" ht="30">
      <c r="A3372" s="338">
        <v>92676</v>
      </c>
      <c r="B3372" s="339" t="s">
        <v>10627</v>
      </c>
      <c r="C3372" s="340" t="s">
        <v>1161</v>
      </c>
      <c r="D3372" s="555">
        <v>51.97</v>
      </c>
      <c r="E3372" s="555">
        <v>17.36</v>
      </c>
      <c r="F3372" s="555">
        <v>69.33</v>
      </c>
    </row>
    <row r="3373" spans="1:6" ht="45">
      <c r="A3373" s="338">
        <v>92677</v>
      </c>
      <c r="B3373" s="339" t="s">
        <v>10626</v>
      </c>
      <c r="C3373" s="340" t="s">
        <v>1161</v>
      </c>
      <c r="D3373" s="555">
        <v>98.53</v>
      </c>
      <c r="E3373" s="555">
        <v>19.100000000000001</v>
      </c>
      <c r="F3373" s="555">
        <v>117.63</v>
      </c>
    </row>
    <row r="3374" spans="1:6" ht="45">
      <c r="A3374" s="338">
        <v>92678</v>
      </c>
      <c r="B3374" s="339" t="s">
        <v>10625</v>
      </c>
      <c r="C3374" s="340" t="s">
        <v>1161</v>
      </c>
      <c r="D3374" s="555">
        <v>89.509999999999991</v>
      </c>
      <c r="E3374" s="555">
        <v>19.100000000000001</v>
      </c>
      <c r="F3374" s="555">
        <v>108.61</v>
      </c>
    </row>
    <row r="3375" spans="1:6" ht="30">
      <c r="A3375" s="338">
        <v>92679</v>
      </c>
      <c r="B3375" s="339" t="s">
        <v>10624</v>
      </c>
      <c r="C3375" s="340" t="s">
        <v>1161</v>
      </c>
      <c r="D3375" s="555">
        <v>141.12</v>
      </c>
      <c r="E3375" s="555">
        <v>20.87</v>
      </c>
      <c r="F3375" s="555">
        <v>161.99</v>
      </c>
    </row>
    <row r="3376" spans="1:6" ht="30">
      <c r="A3376" s="338">
        <v>92680</v>
      </c>
      <c r="B3376" s="339" t="s">
        <v>10623</v>
      </c>
      <c r="C3376" s="340" t="s">
        <v>1161</v>
      </c>
      <c r="D3376" s="555">
        <v>123.72999999999999</v>
      </c>
      <c r="E3376" s="555">
        <v>20.87</v>
      </c>
      <c r="F3376" s="555">
        <v>144.6</v>
      </c>
    </row>
    <row r="3377" spans="1:6" ht="30">
      <c r="A3377" s="338">
        <v>92681</v>
      </c>
      <c r="B3377" s="339" t="s">
        <v>10622</v>
      </c>
      <c r="C3377" s="340" t="s">
        <v>1161</v>
      </c>
      <c r="D3377" s="555">
        <v>27.160000000000004</v>
      </c>
      <c r="E3377" s="555">
        <v>19.22</v>
      </c>
      <c r="F3377" s="555">
        <v>46.38</v>
      </c>
    </row>
    <row r="3378" spans="1:6" ht="30">
      <c r="A3378" s="338">
        <v>92682</v>
      </c>
      <c r="B3378" s="339" t="s">
        <v>10621</v>
      </c>
      <c r="C3378" s="340" t="s">
        <v>1161</v>
      </c>
      <c r="D3378" s="555">
        <v>37.980000000000004</v>
      </c>
      <c r="E3378" s="555">
        <v>20.309999999999999</v>
      </c>
      <c r="F3378" s="555">
        <v>58.29</v>
      </c>
    </row>
    <row r="3379" spans="1:6" ht="30">
      <c r="A3379" s="338">
        <v>92683</v>
      </c>
      <c r="B3379" s="339" t="s">
        <v>10620</v>
      </c>
      <c r="C3379" s="340" t="s">
        <v>1161</v>
      </c>
      <c r="D3379" s="555">
        <v>46.5</v>
      </c>
      <c r="E3379" s="555">
        <v>21.58</v>
      </c>
      <c r="F3379" s="555">
        <v>68.08</v>
      </c>
    </row>
    <row r="3380" spans="1:6" ht="30">
      <c r="A3380" s="338">
        <v>92684</v>
      </c>
      <c r="B3380" s="339" t="s">
        <v>10619</v>
      </c>
      <c r="C3380" s="340" t="s">
        <v>1161</v>
      </c>
      <c r="D3380" s="555">
        <v>69.239999999999995</v>
      </c>
      <c r="E3380" s="555">
        <v>23.14</v>
      </c>
      <c r="F3380" s="555">
        <v>92.38</v>
      </c>
    </row>
    <row r="3381" spans="1:6" ht="30">
      <c r="A3381" s="338">
        <v>92685</v>
      </c>
      <c r="B3381" s="339" t="s">
        <v>10618</v>
      </c>
      <c r="C3381" s="340" t="s">
        <v>1161</v>
      </c>
      <c r="D3381" s="555">
        <v>123.85000000000001</v>
      </c>
      <c r="E3381" s="555">
        <v>25.48</v>
      </c>
      <c r="F3381" s="555">
        <v>149.33000000000001</v>
      </c>
    </row>
    <row r="3382" spans="1:6" ht="30">
      <c r="A3382" s="338">
        <v>92686</v>
      </c>
      <c r="B3382" s="339" t="s">
        <v>10617</v>
      </c>
      <c r="C3382" s="340" t="s">
        <v>1161</v>
      </c>
      <c r="D3382" s="555">
        <v>163.30000000000001</v>
      </c>
      <c r="E3382" s="555">
        <v>27.81</v>
      </c>
      <c r="F3382" s="555">
        <v>191.11</v>
      </c>
    </row>
    <row r="3383" spans="1:6" ht="30">
      <c r="A3383" s="338">
        <v>92898</v>
      </c>
      <c r="B3383" s="339" t="s">
        <v>10592</v>
      </c>
      <c r="C3383" s="340" t="s">
        <v>1161</v>
      </c>
      <c r="D3383" s="555">
        <v>33.82</v>
      </c>
      <c r="E3383" s="555">
        <v>9.61</v>
      </c>
      <c r="F3383" s="555">
        <v>43.43</v>
      </c>
    </row>
    <row r="3384" spans="1:6" ht="30">
      <c r="A3384" s="338">
        <v>92899</v>
      </c>
      <c r="B3384" s="339" t="s">
        <v>10591</v>
      </c>
      <c r="C3384" s="340" t="s">
        <v>1161</v>
      </c>
      <c r="D3384" s="555">
        <v>54.2</v>
      </c>
      <c r="E3384" s="555">
        <v>10.17</v>
      </c>
      <c r="F3384" s="555">
        <v>64.37</v>
      </c>
    </row>
    <row r="3385" spans="1:6" ht="30">
      <c r="A3385" s="338">
        <v>92900</v>
      </c>
      <c r="B3385" s="339" t="s">
        <v>10590</v>
      </c>
      <c r="C3385" s="340" t="s">
        <v>1161</v>
      </c>
      <c r="D3385" s="555">
        <v>66.739999999999995</v>
      </c>
      <c r="E3385" s="555">
        <v>10.76</v>
      </c>
      <c r="F3385" s="555">
        <v>77.5</v>
      </c>
    </row>
    <row r="3386" spans="1:6" ht="30">
      <c r="A3386" s="338">
        <v>92901</v>
      </c>
      <c r="B3386" s="339" t="s">
        <v>10589</v>
      </c>
      <c r="C3386" s="340" t="s">
        <v>1161</v>
      </c>
      <c r="D3386" s="555">
        <v>96.41</v>
      </c>
      <c r="E3386" s="555">
        <v>11.56</v>
      </c>
      <c r="F3386" s="555">
        <v>107.97</v>
      </c>
    </row>
    <row r="3387" spans="1:6" ht="30">
      <c r="A3387" s="338">
        <v>92902</v>
      </c>
      <c r="B3387" s="339" t="s">
        <v>10588</v>
      </c>
      <c r="C3387" s="340" t="s">
        <v>1161</v>
      </c>
      <c r="D3387" s="555">
        <v>156.82</v>
      </c>
      <c r="E3387" s="555">
        <v>12.71</v>
      </c>
      <c r="F3387" s="555">
        <v>169.53</v>
      </c>
    </row>
    <row r="3388" spans="1:6" ht="30">
      <c r="A3388" s="338">
        <v>92903</v>
      </c>
      <c r="B3388" s="339" t="s">
        <v>10587</v>
      </c>
      <c r="C3388" s="340" t="s">
        <v>1161</v>
      </c>
      <c r="D3388" s="555">
        <v>240.43</v>
      </c>
      <c r="E3388" s="555">
        <v>13.9</v>
      </c>
      <c r="F3388" s="555">
        <v>254.33</v>
      </c>
    </row>
    <row r="3389" spans="1:6" ht="30">
      <c r="A3389" s="338">
        <v>92938</v>
      </c>
      <c r="B3389" s="339" t="s">
        <v>10560</v>
      </c>
      <c r="C3389" s="340" t="s">
        <v>1161</v>
      </c>
      <c r="D3389" s="555">
        <v>15.839999999999998</v>
      </c>
      <c r="E3389" s="555">
        <v>9.6300000000000008</v>
      </c>
      <c r="F3389" s="555">
        <v>25.47</v>
      </c>
    </row>
    <row r="3390" spans="1:6" ht="30">
      <c r="A3390" s="338">
        <v>92939</v>
      </c>
      <c r="B3390" s="339" t="s">
        <v>10559</v>
      </c>
      <c r="C3390" s="340" t="s">
        <v>1161</v>
      </c>
      <c r="D3390" s="555">
        <v>16.07</v>
      </c>
      <c r="E3390" s="555">
        <v>9.6300000000000008</v>
      </c>
      <c r="F3390" s="555">
        <v>25.7</v>
      </c>
    </row>
    <row r="3391" spans="1:6" ht="30">
      <c r="A3391" s="338">
        <v>92940</v>
      </c>
      <c r="B3391" s="339" t="s">
        <v>10558</v>
      </c>
      <c r="C3391" s="340" t="s">
        <v>1161</v>
      </c>
      <c r="D3391" s="555">
        <v>22.299999999999997</v>
      </c>
      <c r="E3391" s="555">
        <v>10.18</v>
      </c>
      <c r="F3391" s="555">
        <v>32.479999999999997</v>
      </c>
    </row>
    <row r="3392" spans="1:6" ht="45">
      <c r="A3392" s="338">
        <v>92941</v>
      </c>
      <c r="B3392" s="339" t="s">
        <v>10557</v>
      </c>
      <c r="C3392" s="340" t="s">
        <v>1161</v>
      </c>
      <c r="D3392" s="555">
        <v>22.29</v>
      </c>
      <c r="E3392" s="555">
        <v>10.18</v>
      </c>
      <c r="F3392" s="555">
        <v>32.47</v>
      </c>
    </row>
    <row r="3393" spans="1:6" ht="45">
      <c r="A3393" s="338">
        <v>92942</v>
      </c>
      <c r="B3393" s="339" t="s">
        <v>10556</v>
      </c>
      <c r="C3393" s="340" t="s">
        <v>1161</v>
      </c>
      <c r="D3393" s="555">
        <v>22.29</v>
      </c>
      <c r="E3393" s="555">
        <v>10.18</v>
      </c>
      <c r="F3393" s="555">
        <v>32.47</v>
      </c>
    </row>
    <row r="3394" spans="1:6" ht="45">
      <c r="A3394" s="338">
        <v>92943</v>
      </c>
      <c r="B3394" s="339" t="s">
        <v>10555</v>
      </c>
      <c r="C3394" s="340" t="s">
        <v>1161</v>
      </c>
      <c r="D3394" s="555">
        <v>26.430000000000003</v>
      </c>
      <c r="E3394" s="555">
        <v>10.77</v>
      </c>
      <c r="F3394" s="555">
        <v>37.200000000000003</v>
      </c>
    </row>
    <row r="3395" spans="1:6" ht="30">
      <c r="A3395" s="338">
        <v>92944</v>
      </c>
      <c r="B3395" s="339" t="s">
        <v>10554</v>
      </c>
      <c r="C3395" s="340" t="s">
        <v>1161</v>
      </c>
      <c r="D3395" s="555">
        <v>26.430000000000003</v>
      </c>
      <c r="E3395" s="555">
        <v>10.77</v>
      </c>
      <c r="F3395" s="555">
        <v>37.200000000000003</v>
      </c>
    </row>
    <row r="3396" spans="1:6" ht="45">
      <c r="A3396" s="338">
        <v>92945</v>
      </c>
      <c r="B3396" s="339" t="s">
        <v>10553</v>
      </c>
      <c r="C3396" s="340" t="s">
        <v>1161</v>
      </c>
      <c r="D3396" s="555">
        <v>26.430000000000003</v>
      </c>
      <c r="E3396" s="555">
        <v>10.77</v>
      </c>
      <c r="F3396" s="555">
        <v>37.200000000000003</v>
      </c>
    </row>
    <row r="3397" spans="1:6" ht="30">
      <c r="A3397" s="338">
        <v>92946</v>
      </c>
      <c r="B3397" s="339" t="s">
        <v>10552</v>
      </c>
      <c r="C3397" s="340" t="s">
        <v>1161</v>
      </c>
      <c r="D3397" s="555">
        <v>39.99</v>
      </c>
      <c r="E3397" s="555">
        <v>11.57</v>
      </c>
      <c r="F3397" s="555">
        <v>51.56</v>
      </c>
    </row>
    <row r="3398" spans="1:6" ht="30">
      <c r="A3398" s="338">
        <v>92947</v>
      </c>
      <c r="B3398" s="339" t="s">
        <v>10551</v>
      </c>
      <c r="C3398" s="340" t="s">
        <v>1161</v>
      </c>
      <c r="D3398" s="555">
        <v>39.99</v>
      </c>
      <c r="E3398" s="555">
        <v>11.57</v>
      </c>
      <c r="F3398" s="555">
        <v>51.56</v>
      </c>
    </row>
    <row r="3399" spans="1:6" ht="30">
      <c r="A3399" s="338">
        <v>92948</v>
      </c>
      <c r="B3399" s="339" t="s">
        <v>10550</v>
      </c>
      <c r="C3399" s="340" t="s">
        <v>1161</v>
      </c>
      <c r="D3399" s="555">
        <v>39.99</v>
      </c>
      <c r="E3399" s="555">
        <v>11.57</v>
      </c>
      <c r="F3399" s="555">
        <v>51.56</v>
      </c>
    </row>
    <row r="3400" spans="1:6" ht="45">
      <c r="A3400" s="338">
        <v>92949</v>
      </c>
      <c r="B3400" s="339" t="s">
        <v>10549</v>
      </c>
      <c r="C3400" s="340" t="s">
        <v>1161</v>
      </c>
      <c r="D3400" s="555">
        <v>66.97999999999999</v>
      </c>
      <c r="E3400" s="555">
        <v>12.71</v>
      </c>
      <c r="F3400" s="555">
        <v>79.69</v>
      </c>
    </row>
    <row r="3401" spans="1:6" ht="30">
      <c r="A3401" s="338">
        <v>92950</v>
      </c>
      <c r="B3401" s="339" t="s">
        <v>10548</v>
      </c>
      <c r="C3401" s="340" t="s">
        <v>1161</v>
      </c>
      <c r="D3401" s="555">
        <v>66.97999999999999</v>
      </c>
      <c r="E3401" s="555">
        <v>12.71</v>
      </c>
      <c r="F3401" s="555">
        <v>79.69</v>
      </c>
    </row>
    <row r="3402" spans="1:6" ht="30">
      <c r="A3402" s="338">
        <v>92951</v>
      </c>
      <c r="B3402" s="339" t="s">
        <v>10547</v>
      </c>
      <c r="C3402" s="340" t="s">
        <v>1161</v>
      </c>
      <c r="D3402" s="555">
        <v>99.679999999999993</v>
      </c>
      <c r="E3402" s="555">
        <v>13.9</v>
      </c>
      <c r="F3402" s="555">
        <v>113.58</v>
      </c>
    </row>
    <row r="3403" spans="1:6" ht="30">
      <c r="A3403" s="338">
        <v>92952</v>
      </c>
      <c r="B3403" s="339" t="s">
        <v>10546</v>
      </c>
      <c r="C3403" s="340" t="s">
        <v>1161</v>
      </c>
      <c r="D3403" s="555">
        <v>99.679999999999993</v>
      </c>
      <c r="E3403" s="555">
        <v>13.9</v>
      </c>
      <c r="F3403" s="555">
        <v>113.58</v>
      </c>
    </row>
    <row r="3404" spans="1:6">
      <c r="A3404" s="335"/>
      <c r="B3404" s="337" t="s">
        <v>1334</v>
      </c>
      <c r="C3404" s="335"/>
      <c r="D3404" s="335"/>
      <c r="E3404" s="335"/>
      <c r="F3404" s="335"/>
    </row>
    <row r="3405" spans="1:6" ht="30">
      <c r="A3405" s="338">
        <v>101905</v>
      </c>
      <c r="B3405" s="339" t="s">
        <v>10827</v>
      </c>
      <c r="C3405" s="340" t="s">
        <v>1161</v>
      </c>
      <c r="D3405" s="555">
        <v>173.22</v>
      </c>
      <c r="E3405" s="555">
        <v>14.6</v>
      </c>
      <c r="F3405" s="555">
        <v>187.82</v>
      </c>
    </row>
    <row r="3406" spans="1:6" ht="30">
      <c r="A3406" s="338">
        <v>101906</v>
      </c>
      <c r="B3406" s="339" t="s">
        <v>10826</v>
      </c>
      <c r="C3406" s="340" t="s">
        <v>1161</v>
      </c>
      <c r="D3406" s="555">
        <v>533.12</v>
      </c>
      <c r="E3406" s="555">
        <v>14.6</v>
      </c>
      <c r="F3406" s="555">
        <v>547.72</v>
      </c>
    </row>
    <row r="3407" spans="1:6" ht="30">
      <c r="A3407" s="338">
        <v>101907</v>
      </c>
      <c r="B3407" s="339" t="s">
        <v>10825</v>
      </c>
      <c r="C3407" s="340" t="s">
        <v>1161</v>
      </c>
      <c r="D3407" s="555">
        <v>576.97</v>
      </c>
      <c r="E3407" s="555">
        <v>14.6</v>
      </c>
      <c r="F3407" s="555">
        <v>591.57000000000005</v>
      </c>
    </row>
    <row r="3408" spans="1:6" ht="30">
      <c r="A3408" s="338">
        <v>101911</v>
      </c>
      <c r="B3408" s="339" t="s">
        <v>10821</v>
      </c>
      <c r="C3408" s="340" t="s">
        <v>1161</v>
      </c>
      <c r="D3408" s="555">
        <v>270.03999999999996</v>
      </c>
      <c r="E3408" s="555">
        <v>14.6</v>
      </c>
      <c r="F3408" s="555">
        <v>284.64</v>
      </c>
    </row>
    <row r="3409" spans="1:6" ht="30">
      <c r="A3409" s="338">
        <v>101908</v>
      </c>
      <c r="B3409" s="339" t="s">
        <v>10824</v>
      </c>
      <c r="C3409" s="340" t="s">
        <v>1161</v>
      </c>
      <c r="D3409" s="555">
        <v>167.73000000000002</v>
      </c>
      <c r="E3409" s="555">
        <v>14.6</v>
      </c>
      <c r="F3409" s="555">
        <v>182.33</v>
      </c>
    </row>
    <row r="3410" spans="1:6" ht="30">
      <c r="A3410" s="338">
        <v>101909</v>
      </c>
      <c r="B3410" s="339" t="s">
        <v>10823</v>
      </c>
      <c r="C3410" s="340" t="s">
        <v>1161</v>
      </c>
      <c r="D3410" s="555">
        <v>196.97</v>
      </c>
      <c r="E3410" s="555">
        <v>14.6</v>
      </c>
      <c r="F3410" s="555">
        <v>211.57</v>
      </c>
    </row>
    <row r="3411" spans="1:6" ht="30">
      <c r="A3411" s="338">
        <v>101910</v>
      </c>
      <c r="B3411" s="339" t="s">
        <v>10822</v>
      </c>
      <c r="C3411" s="340" t="s">
        <v>1161</v>
      </c>
      <c r="D3411" s="555">
        <v>233.5</v>
      </c>
      <c r="E3411" s="555">
        <v>14.6</v>
      </c>
      <c r="F3411" s="555">
        <v>248.1</v>
      </c>
    </row>
    <row r="3412" spans="1:6">
      <c r="A3412" s="335"/>
      <c r="B3412" s="336" t="s">
        <v>12573</v>
      </c>
      <c r="C3412" s="335"/>
      <c r="D3412" s="335"/>
      <c r="E3412" s="335"/>
      <c r="F3412" s="335"/>
    </row>
    <row r="3413" spans="1:6">
      <c r="A3413" s="335"/>
      <c r="B3413" s="337" t="s">
        <v>12574</v>
      </c>
      <c r="C3413" s="335"/>
      <c r="D3413" s="335"/>
      <c r="E3413" s="335"/>
      <c r="F3413" s="335"/>
    </row>
    <row r="3414" spans="1:6" ht="30">
      <c r="A3414" s="338">
        <v>90443</v>
      </c>
      <c r="B3414" s="339" t="s">
        <v>1963</v>
      </c>
      <c r="C3414" s="340" t="s">
        <v>1163</v>
      </c>
      <c r="D3414" s="555">
        <v>3.0999999999999996</v>
      </c>
      <c r="E3414" s="555">
        <v>9.3800000000000008</v>
      </c>
      <c r="F3414" s="555">
        <v>12.48</v>
      </c>
    </row>
    <row r="3415" spans="1:6" ht="30">
      <c r="A3415" s="338">
        <v>90444</v>
      </c>
      <c r="B3415" s="339" t="s">
        <v>804</v>
      </c>
      <c r="C3415" s="340" t="s">
        <v>1163</v>
      </c>
      <c r="D3415" s="555">
        <v>7.41</v>
      </c>
      <c r="E3415" s="555">
        <v>18.16</v>
      </c>
      <c r="F3415" s="555">
        <v>25.57</v>
      </c>
    </row>
    <row r="3416" spans="1:6" ht="30">
      <c r="A3416" s="338">
        <v>90445</v>
      </c>
      <c r="B3416" s="339" t="s">
        <v>805</v>
      </c>
      <c r="C3416" s="340" t="s">
        <v>1163</v>
      </c>
      <c r="D3416" s="555">
        <v>7.9400000000000013</v>
      </c>
      <c r="E3416" s="555">
        <v>19.36</v>
      </c>
      <c r="F3416" s="555">
        <v>27.3</v>
      </c>
    </row>
    <row r="3417" spans="1:6" ht="30">
      <c r="A3417" s="338">
        <v>90446</v>
      </c>
      <c r="B3417" s="339" t="s">
        <v>806</v>
      </c>
      <c r="C3417" s="340" t="s">
        <v>1163</v>
      </c>
      <c r="D3417" s="555">
        <v>8.620000000000001</v>
      </c>
      <c r="E3417" s="555">
        <v>21.04</v>
      </c>
      <c r="F3417" s="555">
        <v>29.66</v>
      </c>
    </row>
    <row r="3418" spans="1:6" ht="30">
      <c r="A3418" s="338">
        <v>91222</v>
      </c>
      <c r="B3418" s="339" t="s">
        <v>1964</v>
      </c>
      <c r="C3418" s="340" t="s">
        <v>1163</v>
      </c>
      <c r="D3418" s="555">
        <v>3.3499999999999996</v>
      </c>
      <c r="E3418" s="555">
        <v>10.08</v>
      </c>
      <c r="F3418" s="555">
        <v>13.43</v>
      </c>
    </row>
    <row r="3419" spans="1:6">
      <c r="A3419" s="338">
        <v>90436</v>
      </c>
      <c r="B3419" s="339" t="s">
        <v>798</v>
      </c>
      <c r="C3419" s="340" t="s">
        <v>1161</v>
      </c>
      <c r="D3419" s="555">
        <v>3.4300000000000015</v>
      </c>
      <c r="E3419" s="555">
        <v>10.29</v>
      </c>
      <c r="F3419" s="555">
        <v>13.72</v>
      </c>
    </row>
    <row r="3420" spans="1:6" ht="30">
      <c r="A3420" s="338">
        <v>90437</v>
      </c>
      <c r="B3420" s="339" t="s">
        <v>799</v>
      </c>
      <c r="C3420" s="340" t="s">
        <v>1161</v>
      </c>
      <c r="D3420" s="555">
        <v>8.3800000000000026</v>
      </c>
      <c r="E3420" s="555">
        <v>24.97</v>
      </c>
      <c r="F3420" s="555">
        <v>33.35</v>
      </c>
    </row>
    <row r="3421" spans="1:6">
      <c r="A3421" s="338">
        <v>90438</v>
      </c>
      <c r="B3421" s="339" t="s">
        <v>800</v>
      </c>
      <c r="C3421" s="340" t="s">
        <v>1161</v>
      </c>
      <c r="D3421" s="555">
        <v>12.019999999999996</v>
      </c>
      <c r="E3421" s="555">
        <v>35.78</v>
      </c>
      <c r="F3421" s="555">
        <v>47.8</v>
      </c>
    </row>
    <row r="3422" spans="1:6">
      <c r="A3422" s="338">
        <v>90439</v>
      </c>
      <c r="B3422" s="339" t="s">
        <v>801</v>
      </c>
      <c r="C3422" s="340" t="s">
        <v>1161</v>
      </c>
      <c r="D3422" s="555">
        <v>17.43</v>
      </c>
      <c r="E3422" s="555">
        <v>42.17</v>
      </c>
      <c r="F3422" s="555">
        <v>59.6</v>
      </c>
    </row>
    <row r="3423" spans="1:6" ht="30">
      <c r="A3423" s="338">
        <v>90440</v>
      </c>
      <c r="B3423" s="339" t="s">
        <v>802</v>
      </c>
      <c r="C3423" s="340" t="s">
        <v>1161</v>
      </c>
      <c r="D3423" s="555">
        <v>27.97</v>
      </c>
      <c r="E3423" s="555">
        <v>67.5</v>
      </c>
      <c r="F3423" s="555">
        <v>95.47</v>
      </c>
    </row>
    <row r="3424" spans="1:6">
      <c r="A3424" s="338">
        <v>90441</v>
      </c>
      <c r="B3424" s="339" t="s">
        <v>803</v>
      </c>
      <c r="C3424" s="340" t="s">
        <v>1161</v>
      </c>
      <c r="D3424" s="555">
        <v>35.75</v>
      </c>
      <c r="E3424" s="555">
        <v>86.18</v>
      </c>
      <c r="F3424" s="555">
        <v>121.93</v>
      </c>
    </row>
    <row r="3425" spans="1:6">
      <c r="A3425" s="338">
        <v>90453</v>
      </c>
      <c r="B3425" s="339" t="s">
        <v>807</v>
      </c>
      <c r="C3425" s="340" t="s">
        <v>1161</v>
      </c>
      <c r="D3425" s="555">
        <v>1.58</v>
      </c>
      <c r="E3425" s="555">
        <v>1.37</v>
      </c>
      <c r="F3425" s="555">
        <v>2.95</v>
      </c>
    </row>
    <row r="3426" spans="1:6" ht="30">
      <c r="A3426" s="338">
        <v>90454</v>
      </c>
      <c r="B3426" s="339" t="s">
        <v>808</v>
      </c>
      <c r="C3426" s="340" t="s">
        <v>1161</v>
      </c>
      <c r="D3426" s="555">
        <v>3.3100000000000005</v>
      </c>
      <c r="E3426" s="555">
        <v>2.09</v>
      </c>
      <c r="F3426" s="555">
        <v>5.4</v>
      </c>
    </row>
    <row r="3427" spans="1:6">
      <c r="A3427" s="338">
        <v>90455</v>
      </c>
      <c r="B3427" s="339" t="s">
        <v>809</v>
      </c>
      <c r="C3427" s="340" t="s">
        <v>1161</v>
      </c>
      <c r="D3427" s="555">
        <v>3.93</v>
      </c>
      <c r="E3427" s="555">
        <v>3.07</v>
      </c>
      <c r="F3427" s="555">
        <v>7</v>
      </c>
    </row>
    <row r="3428" spans="1:6" ht="30">
      <c r="A3428" s="338">
        <v>90451</v>
      </c>
      <c r="B3428" s="339" t="s">
        <v>1965</v>
      </c>
      <c r="C3428" s="340" t="s">
        <v>1161</v>
      </c>
      <c r="D3428" s="555">
        <v>1.8599999999999999</v>
      </c>
      <c r="E3428" s="555">
        <v>2.4700000000000002</v>
      </c>
      <c r="F3428" s="555">
        <v>4.33</v>
      </c>
    </row>
    <row r="3429" spans="1:6" ht="30">
      <c r="A3429" s="338">
        <v>90452</v>
      </c>
      <c r="B3429" s="339" t="s">
        <v>1966</v>
      </c>
      <c r="C3429" s="340" t="s">
        <v>1161</v>
      </c>
      <c r="D3429" s="555">
        <v>15.059999999999999</v>
      </c>
      <c r="E3429" s="555">
        <v>3.75</v>
      </c>
      <c r="F3429" s="555">
        <v>18.809999999999999</v>
      </c>
    </row>
    <row r="3430" spans="1:6" ht="30">
      <c r="A3430" s="338">
        <v>90466</v>
      </c>
      <c r="B3430" s="339" t="s">
        <v>814</v>
      </c>
      <c r="C3430" s="340" t="s">
        <v>1163</v>
      </c>
      <c r="D3430" s="555">
        <v>3.92</v>
      </c>
      <c r="E3430" s="555">
        <v>8.4499999999999993</v>
      </c>
      <c r="F3430" s="555">
        <v>12.37</v>
      </c>
    </row>
    <row r="3431" spans="1:6" ht="30">
      <c r="A3431" s="338">
        <v>90467</v>
      </c>
      <c r="B3431" s="339" t="s">
        <v>815</v>
      </c>
      <c r="C3431" s="340" t="s">
        <v>1163</v>
      </c>
      <c r="D3431" s="555">
        <v>6.32</v>
      </c>
      <c r="E3431" s="555">
        <v>13.23</v>
      </c>
      <c r="F3431" s="555">
        <v>19.55</v>
      </c>
    </row>
    <row r="3432" spans="1:6" ht="30">
      <c r="A3432" s="338">
        <v>90468</v>
      </c>
      <c r="B3432" s="339" t="s">
        <v>816</v>
      </c>
      <c r="C3432" s="340" t="s">
        <v>1163</v>
      </c>
      <c r="D3432" s="555">
        <v>2.17</v>
      </c>
      <c r="E3432" s="555">
        <v>3.2</v>
      </c>
      <c r="F3432" s="555">
        <v>5.37</v>
      </c>
    </row>
    <row r="3433" spans="1:6" ht="30">
      <c r="A3433" s="338">
        <v>90469</v>
      </c>
      <c r="B3433" s="339" t="s">
        <v>817</v>
      </c>
      <c r="C3433" s="340" t="s">
        <v>1163</v>
      </c>
      <c r="D3433" s="555">
        <v>3.5599999999999996</v>
      </c>
      <c r="E3433" s="555">
        <v>5.03</v>
      </c>
      <c r="F3433" s="555">
        <v>8.59</v>
      </c>
    </row>
    <row r="3434" spans="1:6" ht="30">
      <c r="A3434" s="338">
        <v>90470</v>
      </c>
      <c r="B3434" s="339" t="s">
        <v>536</v>
      </c>
      <c r="C3434" s="340" t="s">
        <v>1163</v>
      </c>
      <c r="D3434" s="555">
        <v>5.2500000000000009</v>
      </c>
      <c r="E3434" s="555">
        <v>6.55</v>
      </c>
      <c r="F3434" s="555">
        <v>11.8</v>
      </c>
    </row>
    <row r="3435" spans="1:6" ht="30">
      <c r="A3435" s="338">
        <v>91188</v>
      </c>
      <c r="B3435" s="339" t="s">
        <v>1967</v>
      </c>
      <c r="C3435" s="340" t="s">
        <v>1161</v>
      </c>
      <c r="D3435" s="555">
        <v>2.75</v>
      </c>
      <c r="E3435" s="555">
        <v>4.04</v>
      </c>
      <c r="F3435" s="555">
        <v>6.79</v>
      </c>
    </row>
    <row r="3436" spans="1:6" ht="30">
      <c r="A3436" s="338">
        <v>91189</v>
      </c>
      <c r="B3436" s="339" t="s">
        <v>1968</v>
      </c>
      <c r="C3436" s="340" t="s">
        <v>1161</v>
      </c>
      <c r="D3436" s="555">
        <v>28.909999999999997</v>
      </c>
      <c r="E3436" s="555">
        <v>18.03</v>
      </c>
      <c r="F3436" s="555">
        <v>46.94</v>
      </c>
    </row>
    <row r="3437" spans="1:6" ht="30">
      <c r="A3437" s="338">
        <v>91190</v>
      </c>
      <c r="B3437" s="339" t="s">
        <v>399</v>
      </c>
      <c r="C3437" s="340" t="s">
        <v>1161</v>
      </c>
      <c r="D3437" s="555">
        <v>1.42</v>
      </c>
      <c r="E3437" s="555">
        <v>3.38</v>
      </c>
      <c r="F3437" s="555">
        <v>4.8</v>
      </c>
    </row>
    <row r="3438" spans="1:6" ht="30">
      <c r="A3438" s="338">
        <v>91191</v>
      </c>
      <c r="B3438" s="339" t="s">
        <v>400</v>
      </c>
      <c r="C3438" s="340" t="s">
        <v>1161</v>
      </c>
      <c r="D3438" s="555">
        <v>1.4899999999999998</v>
      </c>
      <c r="E3438" s="555">
        <v>3.6</v>
      </c>
      <c r="F3438" s="555">
        <v>5.09</v>
      </c>
    </row>
    <row r="3439" spans="1:6" ht="30">
      <c r="A3439" s="338">
        <v>91192</v>
      </c>
      <c r="B3439" s="339" t="s">
        <v>401</v>
      </c>
      <c r="C3439" s="340" t="s">
        <v>1161</v>
      </c>
      <c r="D3439" s="555">
        <v>1.6500000000000004</v>
      </c>
      <c r="E3439" s="555">
        <v>4</v>
      </c>
      <c r="F3439" s="555">
        <v>5.65</v>
      </c>
    </row>
    <row r="3440" spans="1:6" ht="30">
      <c r="A3440" s="338">
        <v>91166</v>
      </c>
      <c r="B3440" s="339" t="s">
        <v>1969</v>
      </c>
      <c r="C3440" s="340" t="s">
        <v>1163</v>
      </c>
      <c r="D3440" s="555">
        <v>2.4400000000000004</v>
      </c>
      <c r="E3440" s="555">
        <v>1.51</v>
      </c>
      <c r="F3440" s="555">
        <v>3.95</v>
      </c>
    </row>
    <row r="3441" spans="1:6" ht="30">
      <c r="A3441" s="338">
        <v>91167</v>
      </c>
      <c r="B3441" s="339" t="s">
        <v>1970</v>
      </c>
      <c r="C3441" s="340" t="s">
        <v>1163</v>
      </c>
      <c r="D3441" s="555">
        <v>5.8100000000000005</v>
      </c>
      <c r="E3441" s="555">
        <v>5.51</v>
      </c>
      <c r="F3441" s="555">
        <v>11.32</v>
      </c>
    </row>
    <row r="3442" spans="1:6" ht="45">
      <c r="A3442" s="338">
        <v>91168</v>
      </c>
      <c r="B3442" s="339" t="s">
        <v>1971</v>
      </c>
      <c r="C3442" s="340" t="s">
        <v>1163</v>
      </c>
      <c r="D3442" s="555">
        <v>4.5199999999999996</v>
      </c>
      <c r="E3442" s="555">
        <v>4.07</v>
      </c>
      <c r="F3442" s="555">
        <v>8.59</v>
      </c>
    </row>
    <row r="3443" spans="1:6" ht="30">
      <c r="A3443" s="338">
        <v>91169</v>
      </c>
      <c r="B3443" s="339" t="s">
        <v>1972</v>
      </c>
      <c r="C3443" s="340" t="s">
        <v>1163</v>
      </c>
      <c r="D3443" s="555">
        <v>5.31</v>
      </c>
      <c r="E3443" s="555">
        <v>4.8600000000000003</v>
      </c>
      <c r="F3443" s="555">
        <v>10.17</v>
      </c>
    </row>
    <row r="3444" spans="1:6" ht="45">
      <c r="A3444" s="338">
        <v>91170</v>
      </c>
      <c r="B3444" s="339" t="s">
        <v>1973</v>
      </c>
      <c r="C3444" s="340" t="s">
        <v>1163</v>
      </c>
      <c r="D3444" s="555">
        <v>1.48</v>
      </c>
      <c r="E3444" s="555">
        <v>1.44</v>
      </c>
      <c r="F3444" s="555">
        <v>2.92</v>
      </c>
    </row>
    <row r="3445" spans="1:6" ht="45">
      <c r="A3445" s="338">
        <v>91171</v>
      </c>
      <c r="B3445" s="339" t="s">
        <v>1974</v>
      </c>
      <c r="C3445" s="340" t="s">
        <v>1163</v>
      </c>
      <c r="D3445" s="555">
        <v>1.9100000000000001</v>
      </c>
      <c r="E3445" s="555">
        <v>1.75</v>
      </c>
      <c r="F3445" s="555">
        <v>3.66</v>
      </c>
    </row>
    <row r="3446" spans="1:6" ht="30">
      <c r="A3446" s="338">
        <v>91172</v>
      </c>
      <c r="B3446" s="339" t="s">
        <v>1975</v>
      </c>
      <c r="C3446" s="340" t="s">
        <v>1163</v>
      </c>
      <c r="D3446" s="555">
        <v>2.8000000000000003</v>
      </c>
      <c r="E3446" s="555">
        <v>2.56</v>
      </c>
      <c r="F3446" s="555">
        <v>5.36</v>
      </c>
    </row>
    <row r="3447" spans="1:6" ht="45">
      <c r="A3447" s="338">
        <v>91173</v>
      </c>
      <c r="B3447" s="339" t="s">
        <v>1976</v>
      </c>
      <c r="C3447" s="340" t="s">
        <v>1163</v>
      </c>
      <c r="D3447" s="555">
        <v>0.75</v>
      </c>
      <c r="E3447" s="555">
        <v>0.72</v>
      </c>
      <c r="F3447" s="555">
        <v>1.47</v>
      </c>
    </row>
    <row r="3448" spans="1:6" ht="45">
      <c r="A3448" s="338">
        <v>91174</v>
      </c>
      <c r="B3448" s="339" t="s">
        <v>1977</v>
      </c>
      <c r="C3448" s="340" t="s">
        <v>1163</v>
      </c>
      <c r="D3448" s="555">
        <v>1.52</v>
      </c>
      <c r="E3448" s="555">
        <v>1.38</v>
      </c>
      <c r="F3448" s="555">
        <v>2.9</v>
      </c>
    </row>
    <row r="3449" spans="1:6" ht="30">
      <c r="A3449" s="338">
        <v>91175</v>
      </c>
      <c r="B3449" s="339" t="s">
        <v>1978</v>
      </c>
      <c r="C3449" s="340" t="s">
        <v>1163</v>
      </c>
      <c r="D3449" s="555">
        <v>2.4500000000000002</v>
      </c>
      <c r="E3449" s="555">
        <v>2.2599999999999998</v>
      </c>
      <c r="F3449" s="555">
        <v>4.71</v>
      </c>
    </row>
    <row r="3450" spans="1:6" ht="30">
      <c r="A3450" s="338">
        <v>91176</v>
      </c>
      <c r="B3450" s="339" t="s">
        <v>4342</v>
      </c>
      <c r="C3450" s="340" t="s">
        <v>1163</v>
      </c>
      <c r="D3450" s="555">
        <v>14.979999999999999</v>
      </c>
      <c r="E3450" s="555">
        <v>11.26</v>
      </c>
      <c r="F3450" s="555">
        <v>26.24</v>
      </c>
    </row>
    <row r="3451" spans="1:6" ht="45">
      <c r="A3451" s="338">
        <v>91177</v>
      </c>
      <c r="B3451" s="339" t="s">
        <v>4343</v>
      </c>
      <c r="C3451" s="340" t="s">
        <v>1163</v>
      </c>
      <c r="D3451" s="555">
        <v>6.4300000000000006</v>
      </c>
      <c r="E3451" s="555">
        <v>6.3</v>
      </c>
      <c r="F3451" s="555">
        <v>12.73</v>
      </c>
    </row>
    <row r="3452" spans="1:6" ht="30">
      <c r="A3452" s="338">
        <v>91178</v>
      </c>
      <c r="B3452" s="339" t="s">
        <v>4344</v>
      </c>
      <c r="C3452" s="340" t="s">
        <v>1163</v>
      </c>
      <c r="D3452" s="555">
        <v>7.879999999999999</v>
      </c>
      <c r="E3452" s="555">
        <v>6.49</v>
      </c>
      <c r="F3452" s="555">
        <v>14.37</v>
      </c>
    </row>
    <row r="3453" spans="1:6" ht="45">
      <c r="A3453" s="338">
        <v>91179</v>
      </c>
      <c r="B3453" s="339" t="s">
        <v>4345</v>
      </c>
      <c r="C3453" s="340" t="s">
        <v>1163</v>
      </c>
      <c r="D3453" s="555">
        <v>3.83</v>
      </c>
      <c r="E3453" s="555">
        <v>2.91</v>
      </c>
      <c r="F3453" s="555">
        <v>6.74</v>
      </c>
    </row>
    <row r="3454" spans="1:6" ht="45">
      <c r="A3454" s="338">
        <v>91180</v>
      </c>
      <c r="B3454" s="339" t="s">
        <v>4346</v>
      </c>
      <c r="C3454" s="340" t="s">
        <v>1163</v>
      </c>
      <c r="D3454" s="555">
        <v>3.4099999999999997</v>
      </c>
      <c r="E3454" s="555">
        <v>2.68</v>
      </c>
      <c r="F3454" s="555">
        <v>6.09</v>
      </c>
    </row>
    <row r="3455" spans="1:6" ht="30">
      <c r="A3455" s="338">
        <v>91181</v>
      </c>
      <c r="B3455" s="339" t="s">
        <v>4347</v>
      </c>
      <c r="C3455" s="340" t="s">
        <v>1163</v>
      </c>
      <c r="D3455" s="555">
        <v>3.41</v>
      </c>
      <c r="E3455" s="555">
        <v>3.45</v>
      </c>
      <c r="F3455" s="555">
        <v>6.86</v>
      </c>
    </row>
    <row r="3456" spans="1:6" ht="30">
      <c r="A3456" s="338">
        <v>91182</v>
      </c>
      <c r="B3456" s="339" t="s">
        <v>537</v>
      </c>
      <c r="C3456" s="340" t="s">
        <v>1163</v>
      </c>
      <c r="D3456" s="555">
        <v>10.210000000000001</v>
      </c>
      <c r="E3456" s="555">
        <v>16.91</v>
      </c>
      <c r="F3456" s="555">
        <v>27.12</v>
      </c>
    </row>
    <row r="3457" spans="1:6" ht="45">
      <c r="A3457" s="338">
        <v>91183</v>
      </c>
      <c r="B3457" s="339" t="s">
        <v>538</v>
      </c>
      <c r="C3457" s="340" t="s">
        <v>1163</v>
      </c>
      <c r="D3457" s="555">
        <v>4.7799999999999994</v>
      </c>
      <c r="E3457" s="555">
        <v>8.49</v>
      </c>
      <c r="F3457" s="555">
        <v>13.27</v>
      </c>
    </row>
    <row r="3458" spans="1:6" ht="30">
      <c r="A3458" s="338">
        <v>91184</v>
      </c>
      <c r="B3458" s="339" t="s">
        <v>539</v>
      </c>
      <c r="C3458" s="340" t="s">
        <v>1163</v>
      </c>
      <c r="D3458" s="555">
        <v>4.2200000000000006</v>
      </c>
      <c r="E3458" s="555">
        <v>8.1</v>
      </c>
      <c r="F3458" s="555">
        <v>12.32</v>
      </c>
    </row>
    <row r="3459" spans="1:6" ht="45">
      <c r="A3459" s="338">
        <v>91185</v>
      </c>
      <c r="B3459" s="339" t="s">
        <v>227</v>
      </c>
      <c r="C3459" s="340" t="s">
        <v>1163</v>
      </c>
      <c r="D3459" s="555">
        <v>2.5999999999999996</v>
      </c>
      <c r="E3459" s="555">
        <v>4.37</v>
      </c>
      <c r="F3459" s="555">
        <v>6.97</v>
      </c>
    </row>
    <row r="3460" spans="1:6" ht="45">
      <c r="A3460" s="338">
        <v>91186</v>
      </c>
      <c r="B3460" s="339" t="s">
        <v>228</v>
      </c>
      <c r="C3460" s="340" t="s">
        <v>1163</v>
      </c>
      <c r="D3460" s="555">
        <v>2.0300000000000002</v>
      </c>
      <c r="E3460" s="555">
        <v>3.63</v>
      </c>
      <c r="F3460" s="555">
        <v>5.66</v>
      </c>
    </row>
    <row r="3461" spans="1:6" ht="30">
      <c r="A3461" s="338">
        <v>91187</v>
      </c>
      <c r="B3461" s="339" t="s">
        <v>229</v>
      </c>
      <c r="C3461" s="340" t="s">
        <v>1163</v>
      </c>
      <c r="D3461" s="555">
        <v>2.2000000000000002</v>
      </c>
      <c r="E3461" s="555">
        <v>4.3099999999999996</v>
      </c>
      <c r="F3461" s="555">
        <v>6.51</v>
      </c>
    </row>
    <row r="3462" spans="1:6" ht="30">
      <c r="A3462" s="338">
        <v>90460</v>
      </c>
      <c r="B3462" s="339" t="s">
        <v>10263</v>
      </c>
      <c r="C3462" s="340" t="s">
        <v>1163</v>
      </c>
      <c r="D3462" s="555">
        <v>9.1100000000000012</v>
      </c>
      <c r="E3462" s="555">
        <v>1.1000000000000001</v>
      </c>
      <c r="F3462" s="555">
        <v>10.210000000000001</v>
      </c>
    </row>
    <row r="3463" spans="1:6" ht="30">
      <c r="A3463" s="338">
        <v>90461</v>
      </c>
      <c r="B3463" s="339" t="s">
        <v>10262</v>
      </c>
      <c r="C3463" s="340" t="s">
        <v>1163</v>
      </c>
      <c r="D3463" s="555">
        <v>5.41</v>
      </c>
      <c r="E3463" s="555">
        <v>1.25</v>
      </c>
      <c r="F3463" s="555">
        <v>6.66</v>
      </c>
    </row>
    <row r="3464" spans="1:6" ht="30">
      <c r="A3464" s="338">
        <v>90462</v>
      </c>
      <c r="B3464" s="339" t="s">
        <v>10261</v>
      </c>
      <c r="C3464" s="340" t="s">
        <v>1163</v>
      </c>
      <c r="D3464" s="555">
        <v>1.1099999999999999</v>
      </c>
      <c r="E3464" s="555">
        <v>0.3</v>
      </c>
      <c r="F3464" s="555">
        <v>1.41</v>
      </c>
    </row>
    <row r="3465" spans="1:6" ht="30">
      <c r="A3465" s="338">
        <v>90463</v>
      </c>
      <c r="B3465" s="339" t="s">
        <v>10260</v>
      </c>
      <c r="C3465" s="340" t="s">
        <v>1163</v>
      </c>
      <c r="D3465" s="555">
        <v>0.8899999999999999</v>
      </c>
      <c r="E3465" s="555">
        <v>0.34</v>
      </c>
      <c r="F3465" s="555">
        <v>1.23</v>
      </c>
    </row>
    <row r="3466" spans="1:6" ht="30">
      <c r="A3466" s="338">
        <v>96559</v>
      </c>
      <c r="B3466" s="339" t="s">
        <v>10259</v>
      </c>
      <c r="C3466" s="340" t="s">
        <v>1164</v>
      </c>
      <c r="D3466" s="555">
        <v>25.18</v>
      </c>
      <c r="E3466" s="555">
        <v>3.18</v>
      </c>
      <c r="F3466" s="555">
        <v>28.36</v>
      </c>
    </row>
    <row r="3467" spans="1:6" ht="30">
      <c r="A3467" s="338">
        <v>96560</v>
      </c>
      <c r="B3467" s="339" t="s">
        <v>10258</v>
      </c>
      <c r="C3467" s="340" t="s">
        <v>1164</v>
      </c>
      <c r="D3467" s="555">
        <v>16.239999999999998</v>
      </c>
      <c r="E3467" s="555">
        <v>3.14</v>
      </c>
      <c r="F3467" s="555">
        <v>19.38</v>
      </c>
    </row>
    <row r="3468" spans="1:6" ht="30">
      <c r="A3468" s="338">
        <v>96561</v>
      </c>
      <c r="B3468" s="339" t="s">
        <v>10257</v>
      </c>
      <c r="C3468" s="340" t="s">
        <v>1164</v>
      </c>
      <c r="D3468" s="555">
        <v>12.6</v>
      </c>
      <c r="E3468" s="555">
        <v>1.74</v>
      </c>
      <c r="F3468" s="555">
        <v>14.34</v>
      </c>
    </row>
    <row r="3469" spans="1:6" ht="45">
      <c r="A3469" s="338">
        <v>96562</v>
      </c>
      <c r="B3469" s="339" t="s">
        <v>10256</v>
      </c>
      <c r="C3469" s="340" t="s">
        <v>1163</v>
      </c>
      <c r="D3469" s="555">
        <v>14.620000000000001</v>
      </c>
      <c r="E3469" s="555">
        <v>3.32</v>
      </c>
      <c r="F3469" s="555">
        <v>17.940000000000001</v>
      </c>
    </row>
    <row r="3470" spans="1:6" ht="45">
      <c r="A3470" s="338">
        <v>96563</v>
      </c>
      <c r="B3470" s="339" t="s">
        <v>12575</v>
      </c>
      <c r="C3470" s="340" t="s">
        <v>1163</v>
      </c>
      <c r="D3470" s="555">
        <v>19.490000000000002</v>
      </c>
      <c r="E3470" s="555">
        <v>3.31</v>
      </c>
      <c r="F3470" s="555">
        <v>22.8</v>
      </c>
    </row>
    <row r="3471" spans="1:6">
      <c r="A3471" s="335"/>
      <c r="B3471" s="337" t="s">
        <v>932</v>
      </c>
      <c r="C3471" s="335"/>
      <c r="D3471" s="335"/>
      <c r="E3471" s="335"/>
      <c r="F3471" s="335"/>
    </row>
    <row r="3472" spans="1:6" ht="45">
      <c r="A3472" s="338">
        <v>89957</v>
      </c>
      <c r="B3472" s="339" t="s">
        <v>797</v>
      </c>
      <c r="C3472" s="340" t="s">
        <v>1161</v>
      </c>
      <c r="D3472" s="555">
        <v>59.259999999999991</v>
      </c>
      <c r="E3472" s="555">
        <v>79.69</v>
      </c>
      <c r="F3472" s="555">
        <v>138.94999999999999</v>
      </c>
    </row>
    <row r="3473" spans="1:6">
      <c r="A3473" s="335"/>
      <c r="B3473" s="337" t="s">
        <v>12576</v>
      </c>
      <c r="C3473" s="335"/>
      <c r="D3473" s="335"/>
      <c r="E3473" s="335"/>
      <c r="F3473" s="335"/>
    </row>
    <row r="3474" spans="1:6">
      <c r="A3474" s="338">
        <v>103050</v>
      </c>
      <c r="B3474" s="339" t="s">
        <v>12577</v>
      </c>
      <c r="C3474" s="340" t="s">
        <v>1161</v>
      </c>
      <c r="D3474" s="555">
        <v>11.17</v>
      </c>
      <c r="E3474" s="555">
        <v>12.9</v>
      </c>
      <c r="F3474" s="555">
        <v>24.07</v>
      </c>
    </row>
    <row r="3475" spans="1:6">
      <c r="A3475" s="338">
        <v>103051</v>
      </c>
      <c r="B3475" s="339" t="s">
        <v>12578</v>
      </c>
      <c r="C3475" s="340" t="s">
        <v>1161</v>
      </c>
      <c r="D3475" s="555">
        <v>13.77</v>
      </c>
      <c r="E3475" s="555">
        <v>15.61</v>
      </c>
      <c r="F3475" s="555">
        <v>29.38</v>
      </c>
    </row>
    <row r="3476" spans="1:6">
      <c r="A3476" s="338">
        <v>103052</v>
      </c>
      <c r="B3476" s="339" t="s">
        <v>12579</v>
      </c>
      <c r="C3476" s="340" t="s">
        <v>1161</v>
      </c>
      <c r="D3476" s="555">
        <v>21.27</v>
      </c>
      <c r="E3476" s="555">
        <v>19.38</v>
      </c>
      <c r="F3476" s="555">
        <v>40.65</v>
      </c>
    </row>
    <row r="3477" spans="1:6">
      <c r="A3477" s="335"/>
      <c r="B3477" s="337" t="s">
        <v>572</v>
      </c>
      <c r="C3477" s="335"/>
      <c r="D3477" s="335"/>
      <c r="E3477" s="335"/>
      <c r="F3477" s="335"/>
    </row>
    <row r="3478" spans="1:6" ht="30">
      <c r="A3478" s="338">
        <v>102832</v>
      </c>
      <c r="B3478" s="339" t="s">
        <v>12580</v>
      </c>
      <c r="C3478" s="340" t="s">
        <v>1240</v>
      </c>
      <c r="D3478" s="555">
        <v>7.31</v>
      </c>
      <c r="E3478" s="555">
        <v>0</v>
      </c>
      <c r="F3478" s="555">
        <v>7.31</v>
      </c>
    </row>
    <row r="3479" spans="1:6" ht="30">
      <c r="A3479" s="338">
        <v>102826</v>
      </c>
      <c r="B3479" s="339" t="s">
        <v>12581</v>
      </c>
      <c r="C3479" s="340" t="s">
        <v>1240</v>
      </c>
      <c r="D3479" s="555">
        <v>5.48</v>
      </c>
      <c r="E3479" s="555">
        <v>0</v>
      </c>
      <c r="F3479" s="555">
        <v>5.48</v>
      </c>
    </row>
    <row r="3480" spans="1:6">
      <c r="A3480" s="335"/>
      <c r="B3480" s="337" t="s">
        <v>6</v>
      </c>
      <c r="C3480" s="335"/>
      <c r="D3480" s="335"/>
      <c r="E3480" s="335"/>
      <c r="F3480" s="335"/>
    </row>
    <row r="3481" spans="1:6">
      <c r="A3481" s="335"/>
      <c r="B3481" s="337" t="s">
        <v>12582</v>
      </c>
      <c r="C3481" s="335"/>
      <c r="D3481" s="335"/>
      <c r="E3481" s="335"/>
      <c r="F3481" s="335"/>
    </row>
    <row r="3482" spans="1:6" ht="30">
      <c r="A3482" s="338">
        <v>95634</v>
      </c>
      <c r="B3482" s="339" t="s">
        <v>4339</v>
      </c>
      <c r="C3482" s="340" t="s">
        <v>1161</v>
      </c>
      <c r="D3482" s="555">
        <v>133.74</v>
      </c>
      <c r="E3482" s="555">
        <v>47.05</v>
      </c>
      <c r="F3482" s="555">
        <v>180.79</v>
      </c>
    </row>
    <row r="3483" spans="1:6" ht="30">
      <c r="A3483" s="338">
        <v>95635</v>
      </c>
      <c r="B3483" s="339" t="s">
        <v>4340</v>
      </c>
      <c r="C3483" s="340" t="s">
        <v>1161</v>
      </c>
      <c r="D3483" s="555">
        <v>139.26</v>
      </c>
      <c r="E3483" s="555">
        <v>54.44</v>
      </c>
      <c r="F3483" s="555">
        <v>193.7</v>
      </c>
    </row>
    <row r="3484" spans="1:6" ht="30">
      <c r="A3484" s="338">
        <v>95641</v>
      </c>
      <c r="B3484" s="339" t="s">
        <v>1446</v>
      </c>
      <c r="C3484" s="340" t="s">
        <v>1161</v>
      </c>
      <c r="D3484" s="555">
        <v>230.4</v>
      </c>
      <c r="E3484" s="555">
        <v>81.41</v>
      </c>
      <c r="F3484" s="555">
        <v>311.81</v>
      </c>
    </row>
    <row r="3485" spans="1:6" ht="30">
      <c r="A3485" s="338">
        <v>95642</v>
      </c>
      <c r="B3485" s="339" t="s">
        <v>1447</v>
      </c>
      <c r="C3485" s="340" t="s">
        <v>1161</v>
      </c>
      <c r="D3485" s="555">
        <v>340.21</v>
      </c>
      <c r="E3485" s="555">
        <v>120.36</v>
      </c>
      <c r="F3485" s="555">
        <v>460.57</v>
      </c>
    </row>
    <row r="3486" spans="1:6" ht="30">
      <c r="A3486" s="338">
        <v>95643</v>
      </c>
      <c r="B3486" s="339" t="s">
        <v>1448</v>
      </c>
      <c r="C3486" s="340" t="s">
        <v>1161</v>
      </c>
      <c r="D3486" s="555">
        <v>446.04999999999995</v>
      </c>
      <c r="E3486" s="555">
        <v>156.58000000000001</v>
      </c>
      <c r="F3486" s="555">
        <v>602.63</v>
      </c>
    </row>
    <row r="3487" spans="1:6" ht="30">
      <c r="A3487" s="338">
        <v>95644</v>
      </c>
      <c r="B3487" s="339" t="s">
        <v>1449</v>
      </c>
      <c r="C3487" s="340" t="s">
        <v>1161</v>
      </c>
      <c r="D3487" s="555">
        <v>178.79999999999998</v>
      </c>
      <c r="E3487" s="555">
        <v>51.52</v>
      </c>
      <c r="F3487" s="555">
        <v>230.32</v>
      </c>
    </row>
    <row r="3488" spans="1:6" ht="30">
      <c r="A3488" s="338">
        <v>95645</v>
      </c>
      <c r="B3488" s="339" t="s">
        <v>1450</v>
      </c>
      <c r="C3488" s="340" t="s">
        <v>1161</v>
      </c>
      <c r="D3488" s="555">
        <v>330.02</v>
      </c>
      <c r="E3488" s="555">
        <v>91.54</v>
      </c>
      <c r="F3488" s="555">
        <v>421.56</v>
      </c>
    </row>
    <row r="3489" spans="1:6" ht="30">
      <c r="A3489" s="338">
        <v>95646</v>
      </c>
      <c r="B3489" s="339" t="s">
        <v>1451</v>
      </c>
      <c r="C3489" s="340" t="s">
        <v>1161</v>
      </c>
      <c r="D3489" s="555">
        <v>492.26</v>
      </c>
      <c r="E3489" s="555">
        <v>135.91999999999999</v>
      </c>
      <c r="F3489" s="555">
        <v>628.17999999999995</v>
      </c>
    </row>
    <row r="3490" spans="1:6" ht="30">
      <c r="A3490" s="338">
        <v>95647</v>
      </c>
      <c r="B3490" s="339" t="s">
        <v>1452</v>
      </c>
      <c r="C3490" s="340" t="s">
        <v>1161</v>
      </c>
      <c r="D3490" s="555">
        <v>646.70000000000005</v>
      </c>
      <c r="E3490" s="555">
        <v>177.03</v>
      </c>
      <c r="F3490" s="555">
        <v>823.73</v>
      </c>
    </row>
    <row r="3491" spans="1:6" ht="30">
      <c r="A3491" s="338">
        <v>95636</v>
      </c>
      <c r="B3491" s="339" t="s">
        <v>12583</v>
      </c>
      <c r="C3491" s="340" t="s">
        <v>1161</v>
      </c>
      <c r="D3491" s="555">
        <v>241.23000000000002</v>
      </c>
      <c r="E3491" s="555">
        <v>104.93</v>
      </c>
      <c r="F3491" s="555">
        <v>346.16</v>
      </c>
    </row>
    <row r="3492" spans="1:6" ht="30">
      <c r="A3492" s="338">
        <v>95637</v>
      </c>
      <c r="B3492" s="339" t="s">
        <v>1453</v>
      </c>
      <c r="C3492" s="340" t="s">
        <v>1161</v>
      </c>
      <c r="D3492" s="555">
        <v>354.06000000000006</v>
      </c>
      <c r="E3492" s="555">
        <v>179.64</v>
      </c>
      <c r="F3492" s="555">
        <v>533.70000000000005</v>
      </c>
    </row>
    <row r="3493" spans="1:6" ht="30">
      <c r="A3493" s="338">
        <v>95638</v>
      </c>
      <c r="B3493" s="339" t="s">
        <v>1454</v>
      </c>
      <c r="C3493" s="340" t="s">
        <v>1161</v>
      </c>
      <c r="D3493" s="555">
        <v>440.68999999999994</v>
      </c>
      <c r="E3493" s="555">
        <v>207.11</v>
      </c>
      <c r="F3493" s="555">
        <v>647.79999999999995</v>
      </c>
    </row>
    <row r="3494" spans="1:6" ht="30">
      <c r="A3494" s="338">
        <v>95639</v>
      </c>
      <c r="B3494" s="339" t="s">
        <v>1455</v>
      </c>
      <c r="C3494" s="340" t="s">
        <v>1161</v>
      </c>
      <c r="D3494" s="555">
        <v>618.73</v>
      </c>
      <c r="E3494" s="555">
        <v>213.2</v>
      </c>
      <c r="F3494" s="555">
        <v>831.93</v>
      </c>
    </row>
    <row r="3495" spans="1:6">
      <c r="A3495" s="338">
        <v>95673</v>
      </c>
      <c r="B3495" s="339" t="s">
        <v>1456</v>
      </c>
      <c r="C3495" s="340" t="s">
        <v>1161</v>
      </c>
      <c r="D3495" s="555">
        <v>114.78000000000002</v>
      </c>
      <c r="E3495" s="555">
        <v>14.52</v>
      </c>
      <c r="F3495" s="555">
        <v>129.30000000000001</v>
      </c>
    </row>
    <row r="3496" spans="1:6">
      <c r="A3496" s="338">
        <v>95674</v>
      </c>
      <c r="B3496" s="339" t="s">
        <v>1457</v>
      </c>
      <c r="C3496" s="340" t="s">
        <v>1161</v>
      </c>
      <c r="D3496" s="555">
        <v>122.79</v>
      </c>
      <c r="E3496" s="555">
        <v>14.52</v>
      </c>
      <c r="F3496" s="555">
        <v>137.31</v>
      </c>
    </row>
    <row r="3497" spans="1:6">
      <c r="A3497" s="338">
        <v>95675</v>
      </c>
      <c r="B3497" s="339" t="s">
        <v>1458</v>
      </c>
      <c r="C3497" s="340" t="s">
        <v>1161</v>
      </c>
      <c r="D3497" s="555">
        <v>150.99</v>
      </c>
      <c r="E3497" s="555">
        <v>16.79</v>
      </c>
      <c r="F3497" s="555">
        <v>167.78</v>
      </c>
    </row>
    <row r="3498" spans="1:6" ht="30">
      <c r="A3498" s="338">
        <v>95676</v>
      </c>
      <c r="B3498" s="339" t="s">
        <v>1459</v>
      </c>
      <c r="C3498" s="340" t="s">
        <v>1161</v>
      </c>
      <c r="D3498" s="555">
        <v>66.2</v>
      </c>
      <c r="E3498" s="555">
        <v>6.92</v>
      </c>
      <c r="F3498" s="555">
        <v>73.12</v>
      </c>
    </row>
    <row r="3499" spans="1:6">
      <c r="A3499" s="335"/>
      <c r="B3499" s="337" t="s">
        <v>7</v>
      </c>
      <c r="C3499" s="335"/>
      <c r="D3499" s="335"/>
      <c r="E3499" s="335"/>
      <c r="F3499" s="335"/>
    </row>
    <row r="3500" spans="1:6">
      <c r="A3500" s="335"/>
      <c r="B3500" s="337" t="s">
        <v>12584</v>
      </c>
      <c r="C3500" s="335"/>
      <c r="D3500" s="335"/>
      <c r="E3500" s="335"/>
      <c r="F3500" s="335"/>
    </row>
    <row r="3501" spans="1:6" ht="30">
      <c r="A3501" s="338">
        <v>102613</v>
      </c>
      <c r="B3501" s="339" t="s">
        <v>12585</v>
      </c>
      <c r="C3501" s="340" t="s">
        <v>1161</v>
      </c>
      <c r="D3501" s="555">
        <v>414.07</v>
      </c>
      <c r="E3501" s="555">
        <v>4.88</v>
      </c>
      <c r="F3501" s="555">
        <v>418.95</v>
      </c>
    </row>
    <row r="3502" spans="1:6" ht="30">
      <c r="A3502" s="338">
        <v>102619</v>
      </c>
      <c r="B3502" s="339" t="s">
        <v>12586</v>
      </c>
      <c r="C3502" s="340" t="s">
        <v>1161</v>
      </c>
      <c r="D3502" s="555">
        <v>4347.09</v>
      </c>
      <c r="E3502" s="555">
        <v>161.69</v>
      </c>
      <c r="F3502" s="555">
        <v>4508.78</v>
      </c>
    </row>
    <row r="3503" spans="1:6" ht="30">
      <c r="A3503" s="338">
        <v>102614</v>
      </c>
      <c r="B3503" s="339" t="s">
        <v>12587</v>
      </c>
      <c r="C3503" s="340" t="s">
        <v>1161</v>
      </c>
      <c r="D3503" s="555">
        <v>671.1400000000001</v>
      </c>
      <c r="E3503" s="555">
        <v>6.3</v>
      </c>
      <c r="F3503" s="555">
        <v>677.44</v>
      </c>
    </row>
    <row r="3504" spans="1:6" ht="30">
      <c r="A3504" s="338">
        <v>102615</v>
      </c>
      <c r="B3504" s="339" t="s">
        <v>12588</v>
      </c>
      <c r="C3504" s="340" t="s">
        <v>1161</v>
      </c>
      <c r="D3504" s="555">
        <v>865.07</v>
      </c>
      <c r="E3504" s="555">
        <v>7.89</v>
      </c>
      <c r="F3504" s="555">
        <v>872.96</v>
      </c>
    </row>
    <row r="3505" spans="1:6" ht="30">
      <c r="A3505" s="338">
        <v>102611</v>
      </c>
      <c r="B3505" s="339" t="s">
        <v>12589</v>
      </c>
      <c r="C3505" s="340" t="s">
        <v>1161</v>
      </c>
      <c r="D3505" s="555">
        <v>301.31</v>
      </c>
      <c r="E3505" s="555">
        <v>3.66</v>
      </c>
      <c r="F3505" s="555">
        <v>304.97000000000003</v>
      </c>
    </row>
    <row r="3506" spans="1:6" ht="30">
      <c r="A3506" s="338">
        <v>102617</v>
      </c>
      <c r="B3506" s="339" t="s">
        <v>12590</v>
      </c>
      <c r="C3506" s="340" t="s">
        <v>1161</v>
      </c>
      <c r="D3506" s="555">
        <v>2285.9</v>
      </c>
      <c r="E3506" s="555">
        <v>161.69</v>
      </c>
      <c r="F3506" s="555">
        <v>2447.59</v>
      </c>
    </row>
    <row r="3507" spans="1:6">
      <c r="A3507" s="338">
        <v>102607</v>
      </c>
      <c r="B3507" s="339" t="s">
        <v>12591</v>
      </c>
      <c r="C3507" s="340" t="s">
        <v>1161</v>
      </c>
      <c r="D3507" s="555">
        <v>476.84999999999997</v>
      </c>
      <c r="E3507" s="555">
        <v>4.8</v>
      </c>
      <c r="F3507" s="555">
        <v>481.65</v>
      </c>
    </row>
    <row r="3508" spans="1:6" ht="30">
      <c r="A3508" s="338">
        <v>102623</v>
      </c>
      <c r="B3508" s="339" t="s">
        <v>12592</v>
      </c>
      <c r="C3508" s="340" t="s">
        <v>1161</v>
      </c>
      <c r="D3508" s="555">
        <v>804.78</v>
      </c>
      <c r="E3508" s="555">
        <v>87.34</v>
      </c>
      <c r="F3508" s="555">
        <v>892.12</v>
      </c>
    </row>
    <row r="3509" spans="1:6">
      <c r="A3509" s="338">
        <v>102608</v>
      </c>
      <c r="B3509" s="339" t="s">
        <v>12593</v>
      </c>
      <c r="C3509" s="340" t="s">
        <v>1161</v>
      </c>
      <c r="D3509" s="555">
        <v>967.17000000000007</v>
      </c>
      <c r="E3509" s="555">
        <v>6.4</v>
      </c>
      <c r="F3509" s="555">
        <v>973.57</v>
      </c>
    </row>
    <row r="3510" spans="1:6">
      <c r="A3510" s="338">
        <v>102609</v>
      </c>
      <c r="B3510" s="339" t="s">
        <v>12594</v>
      </c>
      <c r="C3510" s="340" t="s">
        <v>1161</v>
      </c>
      <c r="D3510" s="555">
        <v>1086.9000000000001</v>
      </c>
      <c r="E3510" s="555">
        <v>8.57</v>
      </c>
      <c r="F3510" s="555">
        <v>1095.47</v>
      </c>
    </row>
    <row r="3511" spans="1:6">
      <c r="A3511" s="338">
        <v>102605</v>
      </c>
      <c r="B3511" s="339" t="s">
        <v>12595</v>
      </c>
      <c r="C3511" s="340" t="s">
        <v>1161</v>
      </c>
      <c r="D3511" s="555">
        <v>274.01000000000005</v>
      </c>
      <c r="E3511" s="555">
        <v>3.34</v>
      </c>
      <c r="F3511" s="555">
        <v>277.35000000000002</v>
      </c>
    </row>
    <row r="3512" spans="1:6" ht="30">
      <c r="A3512" s="338">
        <v>102622</v>
      </c>
      <c r="B3512" s="339" t="s">
        <v>12596</v>
      </c>
      <c r="C3512" s="340" t="s">
        <v>1161</v>
      </c>
      <c r="D3512" s="555">
        <v>553.29</v>
      </c>
      <c r="E3512" s="555">
        <v>76.819999999999993</v>
      </c>
      <c r="F3512" s="555">
        <v>630.11</v>
      </c>
    </row>
    <row r="3513" spans="1:6">
      <c r="A3513" s="338">
        <v>102606</v>
      </c>
      <c r="B3513" s="339" t="s">
        <v>12597</v>
      </c>
      <c r="C3513" s="340" t="s">
        <v>1161</v>
      </c>
      <c r="D3513" s="555">
        <v>469.26</v>
      </c>
      <c r="E3513" s="555">
        <v>4.13</v>
      </c>
      <c r="F3513" s="555">
        <v>473.39</v>
      </c>
    </row>
    <row r="3514" spans="1:6" ht="45">
      <c r="A3514" s="338">
        <v>103517</v>
      </c>
      <c r="B3514" s="339" t="s">
        <v>12598</v>
      </c>
      <c r="C3514" s="340" t="s">
        <v>1161</v>
      </c>
      <c r="D3514" s="555">
        <v>3393.93</v>
      </c>
      <c r="E3514" s="555">
        <v>72.17</v>
      </c>
      <c r="F3514" s="555">
        <v>3466.1</v>
      </c>
    </row>
    <row r="3515" spans="1:6" ht="30">
      <c r="A3515" s="338">
        <v>103519</v>
      </c>
      <c r="B3515" s="339" t="s">
        <v>12599</v>
      </c>
      <c r="C3515" s="340" t="s">
        <v>1161</v>
      </c>
      <c r="D3515" s="555">
        <v>5.5600000000000005</v>
      </c>
      <c r="E3515" s="555">
        <v>3</v>
      </c>
      <c r="F3515" s="555">
        <v>8.56</v>
      </c>
    </row>
    <row r="3516" spans="1:6" ht="30">
      <c r="A3516" s="338">
        <v>102809</v>
      </c>
      <c r="B3516" s="339" t="s">
        <v>12600</v>
      </c>
      <c r="C3516" s="340" t="s">
        <v>1240</v>
      </c>
      <c r="D3516" s="555">
        <v>17.190000000000001</v>
      </c>
      <c r="E3516" s="555">
        <v>0</v>
      </c>
      <c r="F3516" s="555">
        <v>17.190000000000001</v>
      </c>
    </row>
    <row r="3517" spans="1:6" ht="45">
      <c r="A3517" s="338">
        <v>103523</v>
      </c>
      <c r="B3517" s="339" t="s">
        <v>12601</v>
      </c>
      <c r="C3517" s="340" t="s">
        <v>1161</v>
      </c>
      <c r="D3517" s="555">
        <v>11321.98</v>
      </c>
      <c r="E3517" s="555">
        <v>198.58</v>
      </c>
      <c r="F3517" s="555">
        <v>11520.56</v>
      </c>
    </row>
    <row r="3518" spans="1:6" ht="45">
      <c r="A3518" s="338">
        <v>103520</v>
      </c>
      <c r="B3518" s="339" t="s">
        <v>12602</v>
      </c>
      <c r="C3518" s="340" t="s">
        <v>1161</v>
      </c>
      <c r="D3518" s="555">
        <v>5714.2300000000005</v>
      </c>
      <c r="E3518" s="555">
        <v>19.82</v>
      </c>
      <c r="F3518" s="555">
        <v>5734.05</v>
      </c>
    </row>
    <row r="3519" spans="1:6" ht="45">
      <c r="A3519" s="338">
        <v>103521</v>
      </c>
      <c r="B3519" s="339" t="s">
        <v>12603</v>
      </c>
      <c r="C3519" s="340" t="s">
        <v>1161</v>
      </c>
      <c r="D3519" s="555">
        <v>7584.74</v>
      </c>
      <c r="E3519" s="555">
        <v>28.5</v>
      </c>
      <c r="F3519" s="555">
        <v>7613.24</v>
      </c>
    </row>
    <row r="3520" spans="1:6" ht="45">
      <c r="A3520" s="338">
        <v>103522</v>
      </c>
      <c r="B3520" s="339" t="s">
        <v>12604</v>
      </c>
      <c r="C3520" s="340" t="s">
        <v>1161</v>
      </c>
      <c r="D3520" s="555">
        <v>7451.51</v>
      </c>
      <c r="E3520" s="555">
        <v>193.08</v>
      </c>
      <c r="F3520" s="555">
        <v>7644.59</v>
      </c>
    </row>
    <row r="3521" spans="1:6" ht="30">
      <c r="A3521" s="338">
        <v>94795</v>
      </c>
      <c r="B3521" s="339" t="s">
        <v>12605</v>
      </c>
      <c r="C3521" s="340" t="s">
        <v>1161</v>
      </c>
      <c r="D3521" s="555">
        <v>28.71</v>
      </c>
      <c r="E3521" s="555">
        <v>3.96</v>
      </c>
      <c r="F3521" s="555">
        <v>32.67</v>
      </c>
    </row>
    <row r="3522" spans="1:6" ht="30">
      <c r="A3522" s="338">
        <v>94796</v>
      </c>
      <c r="B3522" s="339" t="s">
        <v>12606</v>
      </c>
      <c r="C3522" s="340" t="s">
        <v>1161</v>
      </c>
      <c r="D3522" s="555">
        <v>31.700000000000003</v>
      </c>
      <c r="E3522" s="555">
        <v>6.07</v>
      </c>
      <c r="F3522" s="555">
        <v>37.770000000000003</v>
      </c>
    </row>
    <row r="3523" spans="1:6" ht="30">
      <c r="A3523" s="338">
        <v>94797</v>
      </c>
      <c r="B3523" s="339" t="s">
        <v>12607</v>
      </c>
      <c r="C3523" s="340" t="s">
        <v>1161</v>
      </c>
      <c r="D3523" s="555">
        <v>69.13</v>
      </c>
      <c r="E3523" s="555">
        <v>8.18</v>
      </c>
      <c r="F3523" s="555">
        <v>77.31</v>
      </c>
    </row>
    <row r="3524" spans="1:6" ht="30">
      <c r="A3524" s="338">
        <v>94798</v>
      </c>
      <c r="B3524" s="339" t="s">
        <v>12608</v>
      </c>
      <c r="C3524" s="340" t="s">
        <v>1161</v>
      </c>
      <c r="D3524" s="555">
        <v>116.61999999999999</v>
      </c>
      <c r="E3524" s="555">
        <v>11.15</v>
      </c>
      <c r="F3524" s="555">
        <v>127.77</v>
      </c>
    </row>
    <row r="3525" spans="1:6" ht="30">
      <c r="A3525" s="338">
        <v>94799</v>
      </c>
      <c r="B3525" s="339" t="s">
        <v>12609</v>
      </c>
      <c r="C3525" s="340" t="s">
        <v>1161</v>
      </c>
      <c r="D3525" s="555">
        <v>142.51</v>
      </c>
      <c r="E3525" s="555">
        <v>14.52</v>
      </c>
      <c r="F3525" s="555">
        <v>157.03</v>
      </c>
    </row>
    <row r="3526" spans="1:6" ht="30">
      <c r="A3526" s="338">
        <v>94800</v>
      </c>
      <c r="B3526" s="339" t="s">
        <v>12610</v>
      </c>
      <c r="C3526" s="340" t="s">
        <v>1161</v>
      </c>
      <c r="D3526" s="555">
        <v>182.86</v>
      </c>
      <c r="E3526" s="555">
        <v>18.760000000000002</v>
      </c>
      <c r="F3526" s="555">
        <v>201.62</v>
      </c>
    </row>
    <row r="3527" spans="1:6" ht="30">
      <c r="A3527" s="338">
        <v>102137</v>
      </c>
      <c r="B3527" s="339" t="s">
        <v>10238</v>
      </c>
      <c r="C3527" s="340" t="s">
        <v>1161</v>
      </c>
      <c r="D3527" s="555">
        <v>51.870000000000005</v>
      </c>
      <c r="E3527" s="555">
        <v>20.49</v>
      </c>
      <c r="F3527" s="555">
        <v>72.36</v>
      </c>
    </row>
    <row r="3528" spans="1:6">
      <c r="A3528" s="338">
        <v>102603</v>
      </c>
      <c r="B3528" s="339" t="s">
        <v>12611</v>
      </c>
      <c r="C3528" s="340" t="s">
        <v>1161</v>
      </c>
      <c r="D3528" s="555">
        <v>2.4300000000000006</v>
      </c>
      <c r="E3528" s="555">
        <v>6.56</v>
      </c>
      <c r="F3528" s="555">
        <v>8.99</v>
      </c>
    </row>
    <row r="3529" spans="1:6">
      <c r="A3529" s="338">
        <v>102587</v>
      </c>
      <c r="B3529" s="339" t="s">
        <v>12612</v>
      </c>
      <c r="C3529" s="340" t="s">
        <v>1161</v>
      </c>
      <c r="D3529" s="555">
        <v>0.80000000000000027</v>
      </c>
      <c r="E3529" s="555">
        <v>2.2799999999999998</v>
      </c>
      <c r="F3529" s="555">
        <v>3.08</v>
      </c>
    </row>
    <row r="3530" spans="1:6">
      <c r="A3530" s="338">
        <v>102589</v>
      </c>
      <c r="B3530" s="339" t="s">
        <v>12613</v>
      </c>
      <c r="C3530" s="340" t="s">
        <v>1161</v>
      </c>
      <c r="D3530" s="555">
        <v>0.91000000000000014</v>
      </c>
      <c r="E3530" s="555">
        <v>2.5099999999999998</v>
      </c>
      <c r="F3530" s="555">
        <v>3.42</v>
      </c>
    </row>
    <row r="3531" spans="1:6">
      <c r="A3531" s="338">
        <v>102591</v>
      </c>
      <c r="B3531" s="339" t="s">
        <v>12614</v>
      </c>
      <c r="C3531" s="340" t="s">
        <v>1161</v>
      </c>
      <c r="D3531" s="555">
        <v>0.99000000000000021</v>
      </c>
      <c r="E3531" s="555">
        <v>2.78</v>
      </c>
      <c r="F3531" s="555">
        <v>3.77</v>
      </c>
    </row>
    <row r="3532" spans="1:6">
      <c r="A3532" s="338">
        <v>102593</v>
      </c>
      <c r="B3532" s="339" t="s">
        <v>12615</v>
      </c>
      <c r="C3532" s="340" t="s">
        <v>1161</v>
      </c>
      <c r="D3532" s="555">
        <v>1.1299999999999999</v>
      </c>
      <c r="E3532" s="555">
        <v>3.12</v>
      </c>
      <c r="F3532" s="555">
        <v>4.25</v>
      </c>
    </row>
    <row r="3533" spans="1:6">
      <c r="A3533" s="338">
        <v>102595</v>
      </c>
      <c r="B3533" s="339" t="s">
        <v>12616</v>
      </c>
      <c r="C3533" s="340" t="s">
        <v>1161</v>
      </c>
      <c r="D3533" s="555">
        <v>1.2799999999999998</v>
      </c>
      <c r="E3533" s="555">
        <v>3.53</v>
      </c>
      <c r="F3533" s="555">
        <v>4.8099999999999996</v>
      </c>
    </row>
    <row r="3534" spans="1:6">
      <c r="A3534" s="338">
        <v>102597</v>
      </c>
      <c r="B3534" s="339" t="s">
        <v>12617</v>
      </c>
      <c r="C3534" s="340" t="s">
        <v>1161</v>
      </c>
      <c r="D3534" s="555">
        <v>1.4900000000000002</v>
      </c>
      <c r="E3534" s="555">
        <v>4.0199999999999996</v>
      </c>
      <c r="F3534" s="555">
        <v>5.51</v>
      </c>
    </row>
    <row r="3535" spans="1:6">
      <c r="A3535" s="338">
        <v>102599</v>
      </c>
      <c r="B3535" s="339" t="s">
        <v>12618</v>
      </c>
      <c r="C3535" s="340" t="s">
        <v>1161</v>
      </c>
      <c r="D3535" s="555">
        <v>1.67</v>
      </c>
      <c r="E3535" s="555">
        <v>4.54</v>
      </c>
      <c r="F3535" s="555">
        <v>6.21</v>
      </c>
    </row>
    <row r="3536" spans="1:6">
      <c r="A3536" s="338">
        <v>102601</v>
      </c>
      <c r="B3536" s="339" t="s">
        <v>12619</v>
      </c>
      <c r="C3536" s="340" t="s">
        <v>1161</v>
      </c>
      <c r="D3536" s="555">
        <v>1.9300000000000006</v>
      </c>
      <c r="E3536" s="555">
        <v>5.31</v>
      </c>
      <c r="F3536" s="555">
        <v>7.24</v>
      </c>
    </row>
    <row r="3537" spans="1:6">
      <c r="A3537" s="338">
        <v>102604</v>
      </c>
      <c r="B3537" s="339" t="s">
        <v>12620</v>
      </c>
      <c r="C3537" s="340" t="s">
        <v>1161</v>
      </c>
      <c r="D3537" s="555">
        <v>2.8299999999999992</v>
      </c>
      <c r="E3537" s="555">
        <v>7.53</v>
      </c>
      <c r="F3537" s="555">
        <v>10.36</v>
      </c>
    </row>
    <row r="3538" spans="1:6">
      <c r="A3538" s="338">
        <v>102588</v>
      </c>
      <c r="B3538" s="339" t="s">
        <v>12621</v>
      </c>
      <c r="C3538" s="340" t="s">
        <v>1161</v>
      </c>
      <c r="D3538" s="555">
        <v>1.1900000000000004</v>
      </c>
      <c r="E3538" s="555">
        <v>3.26</v>
      </c>
      <c r="F3538" s="555">
        <v>4.45</v>
      </c>
    </row>
    <row r="3539" spans="1:6">
      <c r="A3539" s="338">
        <v>102590</v>
      </c>
      <c r="B3539" s="339" t="s">
        <v>12622</v>
      </c>
      <c r="C3539" s="340" t="s">
        <v>1161</v>
      </c>
      <c r="D3539" s="555">
        <v>1.27</v>
      </c>
      <c r="E3539" s="555">
        <v>3.53</v>
      </c>
      <c r="F3539" s="555">
        <v>4.8</v>
      </c>
    </row>
    <row r="3540" spans="1:6">
      <c r="A3540" s="338">
        <v>102592</v>
      </c>
      <c r="B3540" s="339" t="s">
        <v>12623</v>
      </c>
      <c r="C3540" s="340" t="s">
        <v>1161</v>
      </c>
      <c r="D3540" s="555">
        <v>1.3599999999999999</v>
      </c>
      <c r="E3540" s="555">
        <v>3.78</v>
      </c>
      <c r="F3540" s="555">
        <v>5.14</v>
      </c>
    </row>
    <row r="3541" spans="1:6">
      <c r="A3541" s="338">
        <v>102594</v>
      </c>
      <c r="B3541" s="339" t="s">
        <v>12624</v>
      </c>
      <c r="C3541" s="340" t="s">
        <v>1161</v>
      </c>
      <c r="D3541" s="555">
        <v>1.5099999999999998</v>
      </c>
      <c r="E3541" s="555">
        <v>4.13</v>
      </c>
      <c r="F3541" s="555">
        <v>5.64</v>
      </c>
    </row>
    <row r="3542" spans="1:6">
      <c r="A3542" s="338">
        <v>102596</v>
      </c>
      <c r="B3542" s="339" t="s">
        <v>12625</v>
      </c>
      <c r="C3542" s="340" t="s">
        <v>1161</v>
      </c>
      <c r="D3542" s="555">
        <v>1.6700000000000008</v>
      </c>
      <c r="E3542" s="555">
        <v>4.5199999999999996</v>
      </c>
      <c r="F3542" s="555">
        <v>6.19</v>
      </c>
    </row>
    <row r="3543" spans="1:6">
      <c r="A3543" s="338">
        <v>102598</v>
      </c>
      <c r="B3543" s="339" t="s">
        <v>12626</v>
      </c>
      <c r="C3543" s="340" t="s">
        <v>1161</v>
      </c>
      <c r="D3543" s="555">
        <v>1.8499999999999996</v>
      </c>
      <c r="E3543" s="555">
        <v>5.04</v>
      </c>
      <c r="F3543" s="555">
        <v>6.89</v>
      </c>
    </row>
    <row r="3544" spans="1:6">
      <c r="A3544" s="338">
        <v>102600</v>
      </c>
      <c r="B3544" s="339" t="s">
        <v>12627</v>
      </c>
      <c r="C3544" s="340" t="s">
        <v>1161</v>
      </c>
      <c r="D3544" s="555">
        <v>2.0499999999999998</v>
      </c>
      <c r="E3544" s="555">
        <v>5.53</v>
      </c>
      <c r="F3544" s="555">
        <v>7.58</v>
      </c>
    </row>
    <row r="3545" spans="1:6">
      <c r="A3545" s="338">
        <v>102602</v>
      </c>
      <c r="B3545" s="339" t="s">
        <v>12628</v>
      </c>
      <c r="C3545" s="340" t="s">
        <v>1161</v>
      </c>
      <c r="D3545" s="555">
        <v>2.330000000000001</v>
      </c>
      <c r="E3545" s="555">
        <v>6.3</v>
      </c>
      <c r="F3545" s="555">
        <v>8.6300000000000008</v>
      </c>
    </row>
    <row r="3546" spans="1:6">
      <c r="A3546" s="335"/>
      <c r="B3546" s="337" t="s">
        <v>12629</v>
      </c>
      <c r="C3546" s="335"/>
      <c r="D3546" s="335"/>
      <c r="E3546" s="335"/>
      <c r="F3546" s="335"/>
    </row>
    <row r="3547" spans="1:6" ht="45">
      <c r="A3547" s="338">
        <v>94602</v>
      </c>
      <c r="B3547" s="339" t="s">
        <v>3952</v>
      </c>
      <c r="C3547" s="340" t="s">
        <v>1163</v>
      </c>
      <c r="D3547" s="555">
        <v>217.07</v>
      </c>
      <c r="E3547" s="555">
        <v>21.78</v>
      </c>
      <c r="F3547" s="555">
        <v>238.85</v>
      </c>
    </row>
    <row r="3548" spans="1:6" ht="45">
      <c r="A3548" s="338">
        <v>94603</v>
      </c>
      <c r="B3548" s="339" t="s">
        <v>3953</v>
      </c>
      <c r="C3548" s="340" t="s">
        <v>1163</v>
      </c>
      <c r="D3548" s="555">
        <v>302.41999999999996</v>
      </c>
      <c r="E3548" s="555">
        <v>21.78</v>
      </c>
      <c r="F3548" s="555">
        <v>324.2</v>
      </c>
    </row>
    <row r="3549" spans="1:6" ht="45">
      <c r="A3549" s="338">
        <v>94604</v>
      </c>
      <c r="B3549" s="339" t="s">
        <v>3954</v>
      </c>
      <c r="C3549" s="340" t="s">
        <v>1163</v>
      </c>
      <c r="D3549" s="555">
        <v>421.8</v>
      </c>
      <c r="E3549" s="555">
        <v>23.75</v>
      </c>
      <c r="F3549" s="555">
        <v>445.55</v>
      </c>
    </row>
    <row r="3550" spans="1:6" ht="45">
      <c r="A3550" s="338">
        <v>94605</v>
      </c>
      <c r="B3550" s="339" t="s">
        <v>3955</v>
      </c>
      <c r="C3550" s="340" t="s">
        <v>1163</v>
      </c>
      <c r="D3550" s="555">
        <v>617.70000000000005</v>
      </c>
      <c r="E3550" s="555">
        <v>23.75</v>
      </c>
      <c r="F3550" s="555">
        <v>641.45000000000005</v>
      </c>
    </row>
    <row r="3551" spans="1:6" ht="45">
      <c r="A3551" s="338">
        <v>94465</v>
      </c>
      <c r="B3551" s="339" t="s">
        <v>1653</v>
      </c>
      <c r="C3551" s="340" t="s">
        <v>1161</v>
      </c>
      <c r="D3551" s="555">
        <v>36.29</v>
      </c>
      <c r="E3551" s="555">
        <v>11.12</v>
      </c>
      <c r="F3551" s="555">
        <v>47.41</v>
      </c>
    </row>
    <row r="3552" spans="1:6" ht="45">
      <c r="A3552" s="338">
        <v>94466</v>
      </c>
      <c r="B3552" s="339" t="s">
        <v>1654</v>
      </c>
      <c r="C3552" s="340" t="s">
        <v>1161</v>
      </c>
      <c r="D3552" s="555">
        <v>36.32</v>
      </c>
      <c r="E3552" s="555">
        <v>11.12</v>
      </c>
      <c r="F3552" s="555">
        <v>47.44</v>
      </c>
    </row>
    <row r="3553" spans="1:6" ht="45">
      <c r="A3553" s="338">
        <v>94467</v>
      </c>
      <c r="B3553" s="339" t="s">
        <v>1655</v>
      </c>
      <c r="C3553" s="340" t="s">
        <v>1161</v>
      </c>
      <c r="D3553" s="555">
        <v>62.290000000000006</v>
      </c>
      <c r="E3553" s="555">
        <v>11.11</v>
      </c>
      <c r="F3553" s="555">
        <v>73.400000000000006</v>
      </c>
    </row>
    <row r="3554" spans="1:6" ht="45">
      <c r="A3554" s="338">
        <v>94468</v>
      </c>
      <c r="B3554" s="339" t="s">
        <v>1656</v>
      </c>
      <c r="C3554" s="340" t="s">
        <v>1161</v>
      </c>
      <c r="D3554" s="555">
        <v>53.06</v>
      </c>
      <c r="E3554" s="555">
        <v>11.11</v>
      </c>
      <c r="F3554" s="555">
        <v>64.17</v>
      </c>
    </row>
    <row r="3555" spans="1:6" ht="45">
      <c r="A3555" s="338">
        <v>94469</v>
      </c>
      <c r="B3555" s="339" t="s">
        <v>1657</v>
      </c>
      <c r="C3555" s="340" t="s">
        <v>1161</v>
      </c>
      <c r="D3555" s="555">
        <v>92.73</v>
      </c>
      <c r="E3555" s="555">
        <v>13.91</v>
      </c>
      <c r="F3555" s="555">
        <v>106.64</v>
      </c>
    </row>
    <row r="3556" spans="1:6" ht="45">
      <c r="A3556" s="338">
        <v>94470</v>
      </c>
      <c r="B3556" s="339" t="s">
        <v>1658</v>
      </c>
      <c r="C3556" s="340" t="s">
        <v>1161</v>
      </c>
      <c r="D3556" s="555">
        <v>84.52000000000001</v>
      </c>
      <c r="E3556" s="555">
        <v>13.91</v>
      </c>
      <c r="F3556" s="555">
        <v>98.43</v>
      </c>
    </row>
    <row r="3557" spans="1:6" ht="45">
      <c r="A3557" s="338">
        <v>94471</v>
      </c>
      <c r="B3557" s="339" t="s">
        <v>1659</v>
      </c>
      <c r="C3557" s="340" t="s">
        <v>1161</v>
      </c>
      <c r="D3557" s="555">
        <v>51.68</v>
      </c>
      <c r="E3557" s="555">
        <v>16.68</v>
      </c>
      <c r="F3557" s="555">
        <v>68.36</v>
      </c>
    </row>
    <row r="3558" spans="1:6" ht="45">
      <c r="A3558" s="338">
        <v>94472</v>
      </c>
      <c r="B3558" s="339" t="s">
        <v>1660</v>
      </c>
      <c r="C3558" s="340" t="s">
        <v>1161</v>
      </c>
      <c r="D3558" s="555">
        <v>53.73</v>
      </c>
      <c r="E3558" s="555">
        <v>16.68</v>
      </c>
      <c r="F3558" s="555">
        <v>70.41</v>
      </c>
    </row>
    <row r="3559" spans="1:6" ht="45">
      <c r="A3559" s="338">
        <v>94473</v>
      </c>
      <c r="B3559" s="339" t="s">
        <v>1661</v>
      </c>
      <c r="C3559" s="340" t="s">
        <v>1161</v>
      </c>
      <c r="D3559" s="555">
        <v>88.41</v>
      </c>
      <c r="E3559" s="555">
        <v>16.670000000000002</v>
      </c>
      <c r="F3559" s="555">
        <v>105.08</v>
      </c>
    </row>
    <row r="3560" spans="1:6" ht="45">
      <c r="A3560" s="338">
        <v>94474</v>
      </c>
      <c r="B3560" s="339" t="s">
        <v>1662</v>
      </c>
      <c r="C3560" s="340" t="s">
        <v>1161</v>
      </c>
      <c r="D3560" s="555">
        <v>97.429999999999993</v>
      </c>
      <c r="E3560" s="555">
        <v>16.670000000000002</v>
      </c>
      <c r="F3560" s="555">
        <v>114.1</v>
      </c>
    </row>
    <row r="3561" spans="1:6" ht="45">
      <c r="A3561" s="338">
        <v>94475</v>
      </c>
      <c r="B3561" s="339" t="s">
        <v>1663</v>
      </c>
      <c r="C3561" s="340" t="s">
        <v>1161</v>
      </c>
      <c r="D3561" s="555">
        <v>123.57999999999998</v>
      </c>
      <c r="E3561" s="555">
        <v>20.84</v>
      </c>
      <c r="F3561" s="555">
        <v>144.41999999999999</v>
      </c>
    </row>
    <row r="3562" spans="1:6" ht="45">
      <c r="A3562" s="338">
        <v>94476</v>
      </c>
      <c r="B3562" s="339" t="s">
        <v>1664</v>
      </c>
      <c r="C3562" s="340" t="s">
        <v>1161</v>
      </c>
      <c r="D3562" s="555">
        <v>140.97</v>
      </c>
      <c r="E3562" s="555">
        <v>20.84</v>
      </c>
      <c r="F3562" s="555">
        <v>161.81</v>
      </c>
    </row>
    <row r="3563" spans="1:6" ht="45">
      <c r="A3563" s="338">
        <v>94477</v>
      </c>
      <c r="B3563" s="339" t="s">
        <v>1665</v>
      </c>
      <c r="C3563" s="340" t="s">
        <v>1161</v>
      </c>
      <c r="D3563" s="555">
        <v>68.75</v>
      </c>
      <c r="E3563" s="555">
        <v>22.22</v>
      </c>
      <c r="F3563" s="555">
        <v>90.97</v>
      </c>
    </row>
    <row r="3564" spans="1:6" ht="45">
      <c r="A3564" s="338">
        <v>94478</v>
      </c>
      <c r="B3564" s="339" t="s">
        <v>1460</v>
      </c>
      <c r="C3564" s="340" t="s">
        <v>1161</v>
      </c>
      <c r="D3564" s="555">
        <v>122.26999999999998</v>
      </c>
      <c r="E3564" s="555">
        <v>22.21</v>
      </c>
      <c r="F3564" s="555">
        <v>144.47999999999999</v>
      </c>
    </row>
    <row r="3565" spans="1:6" ht="45">
      <c r="A3565" s="338">
        <v>94479</v>
      </c>
      <c r="B3565" s="339" t="s">
        <v>1461</v>
      </c>
      <c r="C3565" s="340" t="s">
        <v>1161</v>
      </c>
      <c r="D3565" s="555">
        <v>162.97999999999999</v>
      </c>
      <c r="E3565" s="555">
        <v>27.77</v>
      </c>
      <c r="F3565" s="555">
        <v>190.75</v>
      </c>
    </row>
    <row r="3566" spans="1:6" ht="45">
      <c r="A3566" s="338">
        <v>94606</v>
      </c>
      <c r="B3566" s="339" t="s">
        <v>4151</v>
      </c>
      <c r="C3566" s="340" t="s">
        <v>1161</v>
      </c>
      <c r="D3566" s="555">
        <v>74.25</v>
      </c>
      <c r="E3566" s="555">
        <v>13.06</v>
      </c>
      <c r="F3566" s="555">
        <v>87.31</v>
      </c>
    </row>
    <row r="3567" spans="1:6" ht="45">
      <c r="A3567" s="338">
        <v>94608</v>
      </c>
      <c r="B3567" s="339" t="s">
        <v>4152</v>
      </c>
      <c r="C3567" s="340" t="s">
        <v>1161</v>
      </c>
      <c r="D3567" s="555">
        <v>206.75</v>
      </c>
      <c r="E3567" s="555">
        <v>13.06</v>
      </c>
      <c r="F3567" s="555">
        <v>219.81</v>
      </c>
    </row>
    <row r="3568" spans="1:6" ht="45">
      <c r="A3568" s="338">
        <v>94610</v>
      </c>
      <c r="B3568" s="339" t="s">
        <v>4153</v>
      </c>
      <c r="C3568" s="340" t="s">
        <v>1161</v>
      </c>
      <c r="D3568" s="555">
        <v>313.70999999999998</v>
      </c>
      <c r="E3568" s="555">
        <v>14.24</v>
      </c>
      <c r="F3568" s="555">
        <v>327.95</v>
      </c>
    </row>
    <row r="3569" spans="1:6" ht="45">
      <c r="A3569" s="338">
        <v>94612</v>
      </c>
      <c r="B3569" s="339" t="s">
        <v>4154</v>
      </c>
      <c r="C3569" s="340" t="s">
        <v>1161</v>
      </c>
      <c r="D3569" s="555">
        <v>447.46999999999997</v>
      </c>
      <c r="E3569" s="555">
        <v>14.24</v>
      </c>
      <c r="F3569" s="555">
        <v>461.71</v>
      </c>
    </row>
    <row r="3570" spans="1:6" ht="45">
      <c r="A3570" s="338">
        <v>94614</v>
      </c>
      <c r="B3570" s="339" t="s">
        <v>4155</v>
      </c>
      <c r="C3570" s="340" t="s">
        <v>1161</v>
      </c>
      <c r="D3570" s="555">
        <v>128.74</v>
      </c>
      <c r="E3570" s="555">
        <v>19.62</v>
      </c>
      <c r="F3570" s="555">
        <v>148.36000000000001</v>
      </c>
    </row>
    <row r="3571" spans="1:6" ht="45">
      <c r="A3571" s="338">
        <v>94615</v>
      </c>
      <c r="B3571" s="339" t="s">
        <v>4156</v>
      </c>
      <c r="C3571" s="340" t="s">
        <v>1161</v>
      </c>
      <c r="D3571" s="555">
        <v>149.54</v>
      </c>
      <c r="E3571" s="555">
        <v>19.62</v>
      </c>
      <c r="F3571" s="555">
        <v>169.16</v>
      </c>
    </row>
    <row r="3572" spans="1:6" ht="45">
      <c r="A3572" s="338">
        <v>94616</v>
      </c>
      <c r="B3572" s="339" t="s">
        <v>4157</v>
      </c>
      <c r="C3572" s="340" t="s">
        <v>1161</v>
      </c>
      <c r="D3572" s="555">
        <v>402.12</v>
      </c>
      <c r="E3572" s="555">
        <v>19.61</v>
      </c>
      <c r="F3572" s="555">
        <v>421.73</v>
      </c>
    </row>
    <row r="3573" spans="1:6" ht="45">
      <c r="A3573" s="338">
        <v>94617</v>
      </c>
      <c r="B3573" s="339" t="s">
        <v>4158</v>
      </c>
      <c r="C3573" s="340" t="s">
        <v>1161</v>
      </c>
      <c r="D3573" s="555">
        <v>329.8</v>
      </c>
      <c r="E3573" s="555">
        <v>19.61</v>
      </c>
      <c r="F3573" s="555">
        <v>349.41</v>
      </c>
    </row>
    <row r="3574" spans="1:6" ht="45">
      <c r="A3574" s="338">
        <v>94618</v>
      </c>
      <c r="B3574" s="339" t="s">
        <v>4159</v>
      </c>
      <c r="C3574" s="340" t="s">
        <v>1161</v>
      </c>
      <c r="D3574" s="555">
        <v>392.25</v>
      </c>
      <c r="E3574" s="555">
        <v>21.35</v>
      </c>
      <c r="F3574" s="555">
        <v>413.6</v>
      </c>
    </row>
    <row r="3575" spans="1:6" ht="45">
      <c r="A3575" s="338">
        <v>94620</v>
      </c>
      <c r="B3575" s="339" t="s">
        <v>4160</v>
      </c>
      <c r="C3575" s="340" t="s">
        <v>1161</v>
      </c>
      <c r="D3575" s="555">
        <v>933.22</v>
      </c>
      <c r="E3575" s="555">
        <v>21.35</v>
      </c>
      <c r="F3575" s="555">
        <v>954.57</v>
      </c>
    </row>
    <row r="3576" spans="1:6" ht="45">
      <c r="A3576" s="338">
        <v>94622</v>
      </c>
      <c r="B3576" s="339" t="s">
        <v>4161</v>
      </c>
      <c r="C3576" s="340" t="s">
        <v>1161</v>
      </c>
      <c r="D3576" s="555">
        <v>191.57999999999998</v>
      </c>
      <c r="E3576" s="555">
        <v>26.15</v>
      </c>
      <c r="F3576" s="555">
        <v>217.73</v>
      </c>
    </row>
    <row r="3577" spans="1:6" ht="45">
      <c r="A3577" s="338">
        <v>94623</v>
      </c>
      <c r="B3577" s="339" t="s">
        <v>4162</v>
      </c>
      <c r="C3577" s="340" t="s">
        <v>1161</v>
      </c>
      <c r="D3577" s="555">
        <v>495.65</v>
      </c>
      <c r="E3577" s="555">
        <v>26.15</v>
      </c>
      <c r="F3577" s="555">
        <v>521.79999999999995</v>
      </c>
    </row>
    <row r="3578" spans="1:6" ht="45">
      <c r="A3578" s="338">
        <v>94624</v>
      </c>
      <c r="B3578" s="339" t="s">
        <v>4163</v>
      </c>
      <c r="C3578" s="340" t="s">
        <v>1161</v>
      </c>
      <c r="D3578" s="555">
        <v>768.67</v>
      </c>
      <c r="E3578" s="555">
        <v>28.47</v>
      </c>
      <c r="F3578" s="555">
        <v>797.14</v>
      </c>
    </row>
    <row r="3579" spans="1:6" ht="45">
      <c r="A3579" s="338">
        <v>94625</v>
      </c>
      <c r="B3579" s="339" t="s">
        <v>4164</v>
      </c>
      <c r="C3579" s="340" t="s">
        <v>1161</v>
      </c>
      <c r="D3579" s="555">
        <v>1638.78</v>
      </c>
      <c r="E3579" s="555">
        <v>28.47</v>
      </c>
      <c r="F3579" s="555">
        <v>1667.25</v>
      </c>
    </row>
    <row r="3580" spans="1:6" ht="45">
      <c r="A3580" s="338">
        <v>94656</v>
      </c>
      <c r="B3580" s="339" t="s">
        <v>1462</v>
      </c>
      <c r="C3580" s="340" t="s">
        <v>1161</v>
      </c>
      <c r="D3580" s="555">
        <v>3.9499999999999997</v>
      </c>
      <c r="E3580" s="555">
        <v>2.56</v>
      </c>
      <c r="F3580" s="555">
        <v>6.51</v>
      </c>
    </row>
    <row r="3581" spans="1:6" ht="45">
      <c r="A3581" s="338">
        <v>94657</v>
      </c>
      <c r="B3581" s="339" t="s">
        <v>1463</v>
      </c>
      <c r="C3581" s="340" t="s">
        <v>1161</v>
      </c>
      <c r="D3581" s="555">
        <v>3.8299999999999996</v>
      </c>
      <c r="E3581" s="555">
        <v>2.56</v>
      </c>
      <c r="F3581" s="555">
        <v>6.39</v>
      </c>
    </row>
    <row r="3582" spans="1:6" ht="45">
      <c r="A3582" s="338">
        <v>94658</v>
      </c>
      <c r="B3582" s="339" t="s">
        <v>2047</v>
      </c>
      <c r="C3582" s="340" t="s">
        <v>1161</v>
      </c>
      <c r="D3582" s="555">
        <v>5.23</v>
      </c>
      <c r="E3582" s="555">
        <v>2.5499999999999998</v>
      </c>
      <c r="F3582" s="555">
        <v>7.78</v>
      </c>
    </row>
    <row r="3583" spans="1:6" ht="45">
      <c r="A3583" s="338">
        <v>94659</v>
      </c>
      <c r="B3583" s="339" t="s">
        <v>2048</v>
      </c>
      <c r="C3583" s="340" t="s">
        <v>1161</v>
      </c>
      <c r="D3583" s="555">
        <v>5.37</v>
      </c>
      <c r="E3583" s="555">
        <v>2.5499999999999998</v>
      </c>
      <c r="F3583" s="555">
        <v>7.92</v>
      </c>
    </row>
    <row r="3584" spans="1:6" ht="45">
      <c r="A3584" s="338">
        <v>94660</v>
      </c>
      <c r="B3584" s="339" t="s">
        <v>2049</v>
      </c>
      <c r="C3584" s="340" t="s">
        <v>1161</v>
      </c>
      <c r="D3584" s="555">
        <v>9.2899999999999991</v>
      </c>
      <c r="E3584" s="555">
        <v>3.64</v>
      </c>
      <c r="F3584" s="555">
        <v>12.93</v>
      </c>
    </row>
    <row r="3585" spans="1:6" ht="45">
      <c r="A3585" s="338">
        <v>94661</v>
      </c>
      <c r="B3585" s="339" t="s">
        <v>2050</v>
      </c>
      <c r="C3585" s="340" t="s">
        <v>1161</v>
      </c>
      <c r="D3585" s="555">
        <v>9.8999999999999986</v>
      </c>
      <c r="E3585" s="555">
        <v>3.64</v>
      </c>
      <c r="F3585" s="555">
        <v>13.54</v>
      </c>
    </row>
    <row r="3586" spans="1:6" ht="45">
      <c r="A3586" s="338">
        <v>94662</v>
      </c>
      <c r="B3586" s="339" t="s">
        <v>2051</v>
      </c>
      <c r="C3586" s="340" t="s">
        <v>1161</v>
      </c>
      <c r="D3586" s="555">
        <v>10.57</v>
      </c>
      <c r="E3586" s="555">
        <v>3.64</v>
      </c>
      <c r="F3586" s="555">
        <v>14.21</v>
      </c>
    </row>
    <row r="3587" spans="1:6" ht="45">
      <c r="A3587" s="338">
        <v>94663</v>
      </c>
      <c r="B3587" s="339" t="s">
        <v>2052</v>
      </c>
      <c r="C3587" s="340" t="s">
        <v>1161</v>
      </c>
      <c r="D3587" s="555">
        <v>10.809999999999999</v>
      </c>
      <c r="E3587" s="555">
        <v>3.64</v>
      </c>
      <c r="F3587" s="555">
        <v>14.45</v>
      </c>
    </row>
    <row r="3588" spans="1:6" ht="45">
      <c r="A3588" s="338">
        <v>94664</v>
      </c>
      <c r="B3588" s="339" t="s">
        <v>2053</v>
      </c>
      <c r="C3588" s="340" t="s">
        <v>1161</v>
      </c>
      <c r="D3588" s="555">
        <v>25.58</v>
      </c>
      <c r="E3588" s="555">
        <v>5.87</v>
      </c>
      <c r="F3588" s="555">
        <v>31.45</v>
      </c>
    </row>
    <row r="3589" spans="1:6" ht="45">
      <c r="A3589" s="338">
        <v>94665</v>
      </c>
      <c r="B3589" s="339" t="s">
        <v>2054</v>
      </c>
      <c r="C3589" s="340" t="s">
        <v>1161</v>
      </c>
      <c r="D3589" s="555">
        <v>25.56</v>
      </c>
      <c r="E3589" s="555">
        <v>5.87</v>
      </c>
      <c r="F3589" s="555">
        <v>31.43</v>
      </c>
    </row>
    <row r="3590" spans="1:6" ht="45">
      <c r="A3590" s="338">
        <v>94666</v>
      </c>
      <c r="B3590" s="339" t="s">
        <v>2055</v>
      </c>
      <c r="C3590" s="340" t="s">
        <v>1161</v>
      </c>
      <c r="D3590" s="555">
        <v>32.92</v>
      </c>
      <c r="E3590" s="555">
        <v>5.87</v>
      </c>
      <c r="F3590" s="555">
        <v>38.79</v>
      </c>
    </row>
    <row r="3591" spans="1:6" ht="45">
      <c r="A3591" s="338">
        <v>94667</v>
      </c>
      <c r="B3591" s="339" t="s">
        <v>2056</v>
      </c>
      <c r="C3591" s="340" t="s">
        <v>1161</v>
      </c>
      <c r="D3591" s="555">
        <v>37.5</v>
      </c>
      <c r="E3591" s="555">
        <v>5.86</v>
      </c>
      <c r="F3591" s="555">
        <v>43.36</v>
      </c>
    </row>
    <row r="3592" spans="1:6" ht="45">
      <c r="A3592" s="338">
        <v>94668</v>
      </c>
      <c r="B3592" s="339" t="s">
        <v>2057</v>
      </c>
      <c r="C3592" s="340" t="s">
        <v>1161</v>
      </c>
      <c r="D3592" s="555">
        <v>55.910000000000004</v>
      </c>
      <c r="E3592" s="555">
        <v>10.32</v>
      </c>
      <c r="F3592" s="555">
        <v>66.23</v>
      </c>
    </row>
    <row r="3593" spans="1:6" ht="45">
      <c r="A3593" s="338">
        <v>94669</v>
      </c>
      <c r="B3593" s="339" t="s">
        <v>2058</v>
      </c>
      <c r="C3593" s="340" t="s">
        <v>1161</v>
      </c>
      <c r="D3593" s="555">
        <v>81.56</v>
      </c>
      <c r="E3593" s="555">
        <v>10.32</v>
      </c>
      <c r="F3593" s="555">
        <v>91.88</v>
      </c>
    </row>
    <row r="3594" spans="1:6" ht="45">
      <c r="A3594" s="338">
        <v>94670</v>
      </c>
      <c r="B3594" s="339" t="s">
        <v>2059</v>
      </c>
      <c r="C3594" s="340" t="s">
        <v>1161</v>
      </c>
      <c r="D3594" s="555">
        <v>78.740000000000009</v>
      </c>
      <c r="E3594" s="555">
        <v>10.32</v>
      </c>
      <c r="F3594" s="555">
        <v>89.06</v>
      </c>
    </row>
    <row r="3595" spans="1:6" ht="45">
      <c r="A3595" s="338">
        <v>94671</v>
      </c>
      <c r="B3595" s="339" t="s">
        <v>2060</v>
      </c>
      <c r="C3595" s="340" t="s">
        <v>1161</v>
      </c>
      <c r="D3595" s="555">
        <v>121.51000000000002</v>
      </c>
      <c r="E3595" s="555">
        <v>10.32</v>
      </c>
      <c r="F3595" s="555">
        <v>131.83000000000001</v>
      </c>
    </row>
    <row r="3596" spans="1:6" ht="45">
      <c r="A3596" s="338">
        <v>94672</v>
      </c>
      <c r="B3596" s="339" t="s">
        <v>2061</v>
      </c>
      <c r="C3596" s="340" t="s">
        <v>1161</v>
      </c>
      <c r="D3596" s="555">
        <v>7.75</v>
      </c>
      <c r="E3596" s="555">
        <v>3.84</v>
      </c>
      <c r="F3596" s="555">
        <v>11.59</v>
      </c>
    </row>
    <row r="3597" spans="1:6" ht="45">
      <c r="A3597" s="338">
        <v>94673</v>
      </c>
      <c r="B3597" s="339" t="s">
        <v>2062</v>
      </c>
      <c r="C3597" s="340" t="s">
        <v>1161</v>
      </c>
      <c r="D3597" s="555">
        <v>7.4</v>
      </c>
      <c r="E3597" s="555">
        <v>3.84</v>
      </c>
      <c r="F3597" s="555">
        <v>11.24</v>
      </c>
    </row>
    <row r="3598" spans="1:6" ht="45">
      <c r="A3598" s="338">
        <v>94674</v>
      </c>
      <c r="B3598" s="339" t="s">
        <v>2063</v>
      </c>
      <c r="C3598" s="340" t="s">
        <v>1161</v>
      </c>
      <c r="D3598" s="555">
        <v>6.1899999999999995</v>
      </c>
      <c r="E3598" s="555">
        <v>3.85</v>
      </c>
      <c r="F3598" s="555">
        <v>10.039999999999999</v>
      </c>
    </row>
    <row r="3599" spans="1:6" ht="45">
      <c r="A3599" s="338">
        <v>94675</v>
      </c>
      <c r="B3599" s="339" t="s">
        <v>2064</v>
      </c>
      <c r="C3599" s="340" t="s">
        <v>1161</v>
      </c>
      <c r="D3599" s="555">
        <v>12.680000000000001</v>
      </c>
      <c r="E3599" s="555">
        <v>3.83</v>
      </c>
      <c r="F3599" s="555">
        <v>16.510000000000002</v>
      </c>
    </row>
    <row r="3600" spans="1:6" ht="45">
      <c r="A3600" s="338">
        <v>94676</v>
      </c>
      <c r="B3600" s="339" t="s">
        <v>2065</v>
      </c>
      <c r="C3600" s="340" t="s">
        <v>1161</v>
      </c>
      <c r="D3600" s="555">
        <v>12.3</v>
      </c>
      <c r="E3600" s="555">
        <v>5.46</v>
      </c>
      <c r="F3600" s="555">
        <v>17.760000000000002</v>
      </c>
    </row>
    <row r="3601" spans="1:6" ht="45">
      <c r="A3601" s="338">
        <v>94677</v>
      </c>
      <c r="B3601" s="339" t="s">
        <v>2066</v>
      </c>
      <c r="C3601" s="340" t="s">
        <v>1161</v>
      </c>
      <c r="D3601" s="555">
        <v>22.04</v>
      </c>
      <c r="E3601" s="555">
        <v>5.45</v>
      </c>
      <c r="F3601" s="555">
        <v>27.49</v>
      </c>
    </row>
    <row r="3602" spans="1:6" ht="45">
      <c r="A3602" s="338">
        <v>94678</v>
      </c>
      <c r="B3602" s="339" t="s">
        <v>2067</v>
      </c>
      <c r="C3602" s="340" t="s">
        <v>1161</v>
      </c>
      <c r="D3602" s="555">
        <v>12.879999999999999</v>
      </c>
      <c r="E3602" s="555">
        <v>5.46</v>
      </c>
      <c r="F3602" s="555">
        <v>18.34</v>
      </c>
    </row>
    <row r="3603" spans="1:6" ht="45">
      <c r="A3603" s="338">
        <v>94679</v>
      </c>
      <c r="B3603" s="339" t="s">
        <v>2068</v>
      </c>
      <c r="C3603" s="340" t="s">
        <v>1161</v>
      </c>
      <c r="D3603" s="555">
        <v>25.69</v>
      </c>
      <c r="E3603" s="555">
        <v>5.45</v>
      </c>
      <c r="F3603" s="555">
        <v>31.14</v>
      </c>
    </row>
    <row r="3604" spans="1:6" ht="45">
      <c r="A3604" s="338">
        <v>94680</v>
      </c>
      <c r="B3604" s="339" t="s">
        <v>2069</v>
      </c>
      <c r="C3604" s="340" t="s">
        <v>1161</v>
      </c>
      <c r="D3604" s="555">
        <v>43.35</v>
      </c>
      <c r="E3604" s="555">
        <v>8.82</v>
      </c>
      <c r="F3604" s="555">
        <v>52.17</v>
      </c>
    </row>
    <row r="3605" spans="1:6" ht="45">
      <c r="A3605" s="338">
        <v>94681</v>
      </c>
      <c r="B3605" s="339" t="s">
        <v>2070</v>
      </c>
      <c r="C3605" s="340" t="s">
        <v>1161</v>
      </c>
      <c r="D3605" s="555">
        <v>60.9</v>
      </c>
      <c r="E3605" s="555">
        <v>8.82</v>
      </c>
      <c r="F3605" s="555">
        <v>69.72</v>
      </c>
    </row>
    <row r="3606" spans="1:6" ht="45">
      <c r="A3606" s="338">
        <v>94682</v>
      </c>
      <c r="B3606" s="339" t="s">
        <v>2071</v>
      </c>
      <c r="C3606" s="340" t="s">
        <v>1161</v>
      </c>
      <c r="D3606" s="555">
        <v>133.66999999999999</v>
      </c>
      <c r="E3606" s="555">
        <v>8.81</v>
      </c>
      <c r="F3606" s="555">
        <v>142.47999999999999</v>
      </c>
    </row>
    <row r="3607" spans="1:6" ht="45">
      <c r="A3607" s="338">
        <v>94683</v>
      </c>
      <c r="B3607" s="339" t="s">
        <v>2072</v>
      </c>
      <c r="C3607" s="340" t="s">
        <v>1161</v>
      </c>
      <c r="D3607" s="555">
        <v>82.14</v>
      </c>
      <c r="E3607" s="555">
        <v>8.81</v>
      </c>
      <c r="F3607" s="555">
        <v>90.95</v>
      </c>
    </row>
    <row r="3608" spans="1:6" ht="45">
      <c r="A3608" s="338">
        <v>94684</v>
      </c>
      <c r="B3608" s="339" t="s">
        <v>2073</v>
      </c>
      <c r="C3608" s="340" t="s">
        <v>1161</v>
      </c>
      <c r="D3608" s="555">
        <v>165.1</v>
      </c>
      <c r="E3608" s="555">
        <v>15.49</v>
      </c>
      <c r="F3608" s="555">
        <v>180.59</v>
      </c>
    </row>
    <row r="3609" spans="1:6" ht="45">
      <c r="A3609" s="338">
        <v>94685</v>
      </c>
      <c r="B3609" s="339" t="s">
        <v>2074</v>
      </c>
      <c r="C3609" s="340" t="s">
        <v>1161</v>
      </c>
      <c r="D3609" s="555">
        <v>122.2</v>
      </c>
      <c r="E3609" s="555">
        <v>15.49</v>
      </c>
      <c r="F3609" s="555">
        <v>137.69</v>
      </c>
    </row>
    <row r="3610" spans="1:6" ht="45">
      <c r="A3610" s="338">
        <v>94686</v>
      </c>
      <c r="B3610" s="339" t="s">
        <v>2075</v>
      </c>
      <c r="C3610" s="340" t="s">
        <v>1161</v>
      </c>
      <c r="D3610" s="555">
        <v>326.8</v>
      </c>
      <c r="E3610" s="555">
        <v>15.49</v>
      </c>
      <c r="F3610" s="555">
        <v>342.29</v>
      </c>
    </row>
    <row r="3611" spans="1:6" ht="45">
      <c r="A3611" s="338">
        <v>94687</v>
      </c>
      <c r="B3611" s="339" t="s">
        <v>2076</v>
      </c>
      <c r="C3611" s="340" t="s">
        <v>1161</v>
      </c>
      <c r="D3611" s="555">
        <v>262.14</v>
      </c>
      <c r="E3611" s="555">
        <v>15.49</v>
      </c>
      <c r="F3611" s="555">
        <v>277.63</v>
      </c>
    </row>
    <row r="3612" spans="1:6" ht="45">
      <c r="A3612" s="338">
        <v>94688</v>
      </c>
      <c r="B3612" s="339" t="s">
        <v>2077</v>
      </c>
      <c r="C3612" s="340" t="s">
        <v>1161</v>
      </c>
      <c r="D3612" s="555">
        <v>6.24</v>
      </c>
      <c r="E3612" s="555">
        <v>5.0999999999999996</v>
      </c>
      <c r="F3612" s="555">
        <v>11.34</v>
      </c>
    </row>
    <row r="3613" spans="1:6" ht="45">
      <c r="A3613" s="338">
        <v>94689</v>
      </c>
      <c r="B3613" s="339" t="s">
        <v>2078</v>
      </c>
      <c r="C3613" s="340" t="s">
        <v>1161</v>
      </c>
      <c r="D3613" s="555">
        <v>10.9</v>
      </c>
      <c r="E3613" s="555">
        <v>5.09</v>
      </c>
      <c r="F3613" s="555">
        <v>15.99</v>
      </c>
    </row>
    <row r="3614" spans="1:6" ht="45">
      <c r="A3614" s="338">
        <v>94690</v>
      </c>
      <c r="B3614" s="339" t="s">
        <v>2079</v>
      </c>
      <c r="C3614" s="340" t="s">
        <v>1161</v>
      </c>
      <c r="D3614" s="555">
        <v>10.14</v>
      </c>
      <c r="E3614" s="555">
        <v>5.09</v>
      </c>
      <c r="F3614" s="555">
        <v>15.23</v>
      </c>
    </row>
    <row r="3615" spans="1:6" ht="45">
      <c r="A3615" s="338">
        <v>94691</v>
      </c>
      <c r="B3615" s="339" t="s">
        <v>2080</v>
      </c>
      <c r="C3615" s="340" t="s">
        <v>1161</v>
      </c>
      <c r="D3615" s="555">
        <v>12.84</v>
      </c>
      <c r="E3615" s="555">
        <v>5.09</v>
      </c>
      <c r="F3615" s="555">
        <v>17.93</v>
      </c>
    </row>
    <row r="3616" spans="1:6" ht="45">
      <c r="A3616" s="338">
        <v>94692</v>
      </c>
      <c r="B3616" s="339" t="s">
        <v>2081</v>
      </c>
      <c r="C3616" s="340" t="s">
        <v>1161</v>
      </c>
      <c r="D3616" s="555">
        <v>19.829999999999998</v>
      </c>
      <c r="E3616" s="555">
        <v>7.25</v>
      </c>
      <c r="F3616" s="555">
        <v>27.08</v>
      </c>
    </row>
    <row r="3617" spans="1:6" ht="45">
      <c r="A3617" s="338">
        <v>94693</v>
      </c>
      <c r="B3617" s="339" t="s">
        <v>2082</v>
      </c>
      <c r="C3617" s="340" t="s">
        <v>1161</v>
      </c>
      <c r="D3617" s="555">
        <v>21.19</v>
      </c>
      <c r="E3617" s="555">
        <v>7.25</v>
      </c>
      <c r="F3617" s="555">
        <v>28.44</v>
      </c>
    </row>
    <row r="3618" spans="1:6" ht="45">
      <c r="A3618" s="338">
        <v>94694</v>
      </c>
      <c r="B3618" s="339" t="s">
        <v>2083</v>
      </c>
      <c r="C3618" s="340" t="s">
        <v>1161</v>
      </c>
      <c r="D3618" s="555">
        <v>21.26</v>
      </c>
      <c r="E3618" s="555">
        <v>7.25</v>
      </c>
      <c r="F3618" s="555">
        <v>28.51</v>
      </c>
    </row>
    <row r="3619" spans="1:6" ht="45">
      <c r="A3619" s="338">
        <v>94695</v>
      </c>
      <c r="B3619" s="339" t="s">
        <v>2084</v>
      </c>
      <c r="C3619" s="340" t="s">
        <v>1161</v>
      </c>
      <c r="D3619" s="555">
        <v>31.729999999999997</v>
      </c>
      <c r="E3619" s="555">
        <v>7.25</v>
      </c>
      <c r="F3619" s="555">
        <v>38.979999999999997</v>
      </c>
    </row>
    <row r="3620" spans="1:6" ht="45">
      <c r="A3620" s="338">
        <v>94696</v>
      </c>
      <c r="B3620" s="339" t="s">
        <v>2085</v>
      </c>
      <c r="C3620" s="340" t="s">
        <v>1161</v>
      </c>
      <c r="D3620" s="555">
        <v>55.91</v>
      </c>
      <c r="E3620" s="555">
        <v>11.75</v>
      </c>
      <c r="F3620" s="555">
        <v>67.66</v>
      </c>
    </row>
    <row r="3621" spans="1:6" ht="45">
      <c r="A3621" s="338">
        <v>94697</v>
      </c>
      <c r="B3621" s="339" t="s">
        <v>1914</v>
      </c>
      <c r="C3621" s="340" t="s">
        <v>1161</v>
      </c>
      <c r="D3621" s="555">
        <v>96.48</v>
      </c>
      <c r="E3621" s="555">
        <v>11.74</v>
      </c>
      <c r="F3621" s="555">
        <v>108.22</v>
      </c>
    </row>
    <row r="3622" spans="1:6" ht="45">
      <c r="A3622" s="338">
        <v>94698</v>
      </c>
      <c r="B3622" s="339" t="s">
        <v>1915</v>
      </c>
      <c r="C3622" s="340" t="s">
        <v>1161</v>
      </c>
      <c r="D3622" s="555">
        <v>82.21</v>
      </c>
      <c r="E3622" s="555">
        <v>11.75</v>
      </c>
      <c r="F3622" s="555">
        <v>93.96</v>
      </c>
    </row>
    <row r="3623" spans="1:6" ht="45">
      <c r="A3623" s="338">
        <v>94699</v>
      </c>
      <c r="B3623" s="339" t="s">
        <v>1916</v>
      </c>
      <c r="C3623" s="340" t="s">
        <v>1161</v>
      </c>
      <c r="D3623" s="555">
        <v>161.07</v>
      </c>
      <c r="E3623" s="555">
        <v>20.65</v>
      </c>
      <c r="F3623" s="555">
        <v>181.72</v>
      </c>
    </row>
    <row r="3624" spans="1:6" ht="45">
      <c r="A3624" s="338">
        <v>94700</v>
      </c>
      <c r="B3624" s="339" t="s">
        <v>1917</v>
      </c>
      <c r="C3624" s="340" t="s">
        <v>1161</v>
      </c>
      <c r="D3624" s="555">
        <v>131.88999999999999</v>
      </c>
      <c r="E3624" s="555">
        <v>20.65</v>
      </c>
      <c r="F3624" s="555">
        <v>152.54</v>
      </c>
    </row>
    <row r="3625" spans="1:6" ht="45">
      <c r="A3625" s="338">
        <v>94701</v>
      </c>
      <c r="B3625" s="339" t="s">
        <v>1918</v>
      </c>
      <c r="C3625" s="340" t="s">
        <v>1161</v>
      </c>
      <c r="D3625" s="555">
        <v>253.64</v>
      </c>
      <c r="E3625" s="555">
        <v>20.64</v>
      </c>
      <c r="F3625" s="555">
        <v>274.27999999999997</v>
      </c>
    </row>
    <row r="3626" spans="1:6" ht="45">
      <c r="A3626" s="338">
        <v>94702</v>
      </c>
      <c r="B3626" s="339" t="s">
        <v>1919</v>
      </c>
      <c r="C3626" s="340" t="s">
        <v>1161</v>
      </c>
      <c r="D3626" s="555">
        <v>238.71000000000004</v>
      </c>
      <c r="E3626" s="555">
        <v>20.64</v>
      </c>
      <c r="F3626" s="555">
        <v>259.35000000000002</v>
      </c>
    </row>
    <row r="3627" spans="1:6" ht="45">
      <c r="A3627" s="338">
        <v>94703</v>
      </c>
      <c r="B3627" s="339" t="s">
        <v>1737</v>
      </c>
      <c r="C3627" s="340" t="s">
        <v>1161</v>
      </c>
      <c r="D3627" s="555">
        <v>18.71</v>
      </c>
      <c r="E3627" s="555">
        <v>4.34</v>
      </c>
      <c r="F3627" s="555">
        <v>23.05</v>
      </c>
    </row>
    <row r="3628" spans="1:6" ht="45">
      <c r="A3628" s="338">
        <v>94704</v>
      </c>
      <c r="B3628" s="339" t="s">
        <v>1738</v>
      </c>
      <c r="C3628" s="340" t="s">
        <v>1161</v>
      </c>
      <c r="D3628" s="555">
        <v>23.19</v>
      </c>
      <c r="E3628" s="555">
        <v>4.34</v>
      </c>
      <c r="F3628" s="555">
        <v>27.53</v>
      </c>
    </row>
    <row r="3629" spans="1:6" ht="45">
      <c r="A3629" s="338">
        <v>94705</v>
      </c>
      <c r="B3629" s="339" t="s">
        <v>1739</v>
      </c>
      <c r="C3629" s="340" t="s">
        <v>1161</v>
      </c>
      <c r="D3629" s="555">
        <v>29.970000000000002</v>
      </c>
      <c r="E3629" s="555">
        <v>4.34</v>
      </c>
      <c r="F3629" s="555">
        <v>34.31</v>
      </c>
    </row>
    <row r="3630" spans="1:6" ht="45">
      <c r="A3630" s="338">
        <v>94706</v>
      </c>
      <c r="B3630" s="339" t="s">
        <v>1740</v>
      </c>
      <c r="C3630" s="340" t="s">
        <v>1161</v>
      </c>
      <c r="D3630" s="555">
        <v>43.14</v>
      </c>
      <c r="E3630" s="555">
        <v>5.77</v>
      </c>
      <c r="F3630" s="555">
        <v>48.91</v>
      </c>
    </row>
    <row r="3631" spans="1:6" ht="45">
      <c r="A3631" s="338">
        <v>94707</v>
      </c>
      <c r="B3631" s="339" t="s">
        <v>1741</v>
      </c>
      <c r="C3631" s="340" t="s">
        <v>1161</v>
      </c>
      <c r="D3631" s="555">
        <v>55.730000000000004</v>
      </c>
      <c r="E3631" s="555">
        <v>5.77</v>
      </c>
      <c r="F3631" s="555">
        <v>61.5</v>
      </c>
    </row>
    <row r="3632" spans="1:6" ht="45">
      <c r="A3632" s="338">
        <v>94708</v>
      </c>
      <c r="B3632" s="339" t="s">
        <v>1742</v>
      </c>
      <c r="C3632" s="340" t="s">
        <v>1161</v>
      </c>
      <c r="D3632" s="555">
        <v>21.75</v>
      </c>
      <c r="E3632" s="555">
        <v>7.38</v>
      </c>
      <c r="F3632" s="555">
        <v>29.13</v>
      </c>
    </row>
    <row r="3633" spans="1:6" ht="45">
      <c r="A3633" s="338">
        <v>94709</v>
      </c>
      <c r="B3633" s="339" t="s">
        <v>1743</v>
      </c>
      <c r="C3633" s="340" t="s">
        <v>1161</v>
      </c>
      <c r="D3633" s="555">
        <v>30.680000000000003</v>
      </c>
      <c r="E3633" s="555">
        <v>7.38</v>
      </c>
      <c r="F3633" s="555">
        <v>38.06</v>
      </c>
    </row>
    <row r="3634" spans="1:6" ht="45">
      <c r="A3634" s="338">
        <v>94710</v>
      </c>
      <c r="B3634" s="339" t="s">
        <v>1744</v>
      </c>
      <c r="C3634" s="340" t="s">
        <v>1161</v>
      </c>
      <c r="D3634" s="555">
        <v>52.86</v>
      </c>
      <c r="E3634" s="555">
        <v>7.37</v>
      </c>
      <c r="F3634" s="555">
        <v>60.23</v>
      </c>
    </row>
    <row r="3635" spans="1:6" ht="45">
      <c r="A3635" s="338">
        <v>94711</v>
      </c>
      <c r="B3635" s="339" t="s">
        <v>1745</v>
      </c>
      <c r="C3635" s="340" t="s">
        <v>1161</v>
      </c>
      <c r="D3635" s="555">
        <v>61</v>
      </c>
      <c r="E3635" s="555">
        <v>9.84</v>
      </c>
      <c r="F3635" s="555">
        <v>70.84</v>
      </c>
    </row>
    <row r="3636" spans="1:6" ht="45">
      <c r="A3636" s="338">
        <v>94712</v>
      </c>
      <c r="B3636" s="339" t="s">
        <v>1746</v>
      </c>
      <c r="C3636" s="340" t="s">
        <v>1161</v>
      </c>
      <c r="D3636" s="555">
        <v>86.460000000000008</v>
      </c>
      <c r="E3636" s="555">
        <v>9.83</v>
      </c>
      <c r="F3636" s="555">
        <v>96.29</v>
      </c>
    </row>
    <row r="3637" spans="1:6" ht="45">
      <c r="A3637" s="338">
        <v>94713</v>
      </c>
      <c r="B3637" s="339" t="s">
        <v>1747</v>
      </c>
      <c r="C3637" s="340" t="s">
        <v>1161</v>
      </c>
      <c r="D3637" s="555">
        <v>247.93999999999997</v>
      </c>
      <c r="E3637" s="555">
        <v>9.83</v>
      </c>
      <c r="F3637" s="555">
        <v>257.77</v>
      </c>
    </row>
    <row r="3638" spans="1:6" ht="45">
      <c r="A3638" s="338">
        <v>94714</v>
      </c>
      <c r="B3638" s="339" t="s">
        <v>1748</v>
      </c>
      <c r="C3638" s="340" t="s">
        <v>1161</v>
      </c>
      <c r="D3638" s="555">
        <v>341.06</v>
      </c>
      <c r="E3638" s="555">
        <v>9.83</v>
      </c>
      <c r="F3638" s="555">
        <v>350.89</v>
      </c>
    </row>
    <row r="3639" spans="1:6" ht="45">
      <c r="A3639" s="338">
        <v>94715</v>
      </c>
      <c r="B3639" s="339" t="s">
        <v>1749</v>
      </c>
      <c r="C3639" s="340" t="s">
        <v>1161</v>
      </c>
      <c r="D3639" s="555">
        <v>476.08000000000004</v>
      </c>
      <c r="E3639" s="555">
        <v>9.83</v>
      </c>
      <c r="F3639" s="555">
        <v>485.91</v>
      </c>
    </row>
    <row r="3640" spans="1:6" ht="45">
      <c r="A3640" s="338">
        <v>94783</v>
      </c>
      <c r="B3640" s="339" t="s">
        <v>2086</v>
      </c>
      <c r="C3640" s="340" t="s">
        <v>1161</v>
      </c>
      <c r="D3640" s="555">
        <v>16.75</v>
      </c>
      <c r="E3640" s="555">
        <v>4.34</v>
      </c>
      <c r="F3640" s="555">
        <v>21.09</v>
      </c>
    </row>
    <row r="3641" spans="1:6" ht="45">
      <c r="A3641" s="338">
        <v>94785</v>
      </c>
      <c r="B3641" s="339" t="s">
        <v>2087</v>
      </c>
      <c r="C3641" s="340" t="s">
        <v>1161</v>
      </c>
      <c r="D3641" s="555">
        <v>31.320000000000004</v>
      </c>
      <c r="E3641" s="555">
        <v>7.38</v>
      </c>
      <c r="F3641" s="555">
        <v>38.700000000000003</v>
      </c>
    </row>
    <row r="3642" spans="1:6" ht="45">
      <c r="A3642" s="338">
        <v>94786</v>
      </c>
      <c r="B3642" s="339" t="s">
        <v>2088</v>
      </c>
      <c r="C3642" s="340" t="s">
        <v>1161</v>
      </c>
      <c r="D3642" s="555">
        <v>43.98</v>
      </c>
      <c r="E3642" s="555">
        <v>7.38</v>
      </c>
      <c r="F3642" s="555">
        <v>51.36</v>
      </c>
    </row>
    <row r="3643" spans="1:6" ht="45">
      <c r="A3643" s="338">
        <v>94787</v>
      </c>
      <c r="B3643" s="339" t="s">
        <v>2089</v>
      </c>
      <c r="C3643" s="340" t="s">
        <v>1161</v>
      </c>
      <c r="D3643" s="555">
        <v>57.649999999999991</v>
      </c>
      <c r="E3643" s="555">
        <v>9.84</v>
      </c>
      <c r="F3643" s="555">
        <v>67.489999999999995</v>
      </c>
    </row>
    <row r="3644" spans="1:6" ht="45">
      <c r="A3644" s="338">
        <v>94788</v>
      </c>
      <c r="B3644" s="339" t="s">
        <v>2090</v>
      </c>
      <c r="C3644" s="340" t="s">
        <v>1161</v>
      </c>
      <c r="D3644" s="555">
        <v>89.49</v>
      </c>
      <c r="E3644" s="555">
        <v>9.83</v>
      </c>
      <c r="F3644" s="555">
        <v>99.32</v>
      </c>
    </row>
    <row r="3645" spans="1:6" ht="45">
      <c r="A3645" s="338">
        <v>94789</v>
      </c>
      <c r="B3645" s="339" t="s">
        <v>2091</v>
      </c>
      <c r="C3645" s="340" t="s">
        <v>1161</v>
      </c>
      <c r="D3645" s="555">
        <v>310.35000000000002</v>
      </c>
      <c r="E3645" s="555">
        <v>9.83</v>
      </c>
      <c r="F3645" s="555">
        <v>320.18</v>
      </c>
    </row>
    <row r="3646" spans="1:6" ht="45">
      <c r="A3646" s="338">
        <v>94790</v>
      </c>
      <c r="B3646" s="339" t="s">
        <v>2092</v>
      </c>
      <c r="C3646" s="340" t="s">
        <v>1161</v>
      </c>
      <c r="D3646" s="555">
        <v>361.15000000000003</v>
      </c>
      <c r="E3646" s="555">
        <v>9.83</v>
      </c>
      <c r="F3646" s="555">
        <v>370.98</v>
      </c>
    </row>
    <row r="3647" spans="1:6" ht="45">
      <c r="A3647" s="338">
        <v>94791</v>
      </c>
      <c r="B3647" s="339" t="s">
        <v>2093</v>
      </c>
      <c r="C3647" s="340" t="s">
        <v>1161</v>
      </c>
      <c r="D3647" s="555">
        <v>511.45</v>
      </c>
      <c r="E3647" s="555">
        <v>9.83</v>
      </c>
      <c r="F3647" s="555">
        <v>521.28</v>
      </c>
    </row>
    <row r="3648" spans="1:6" ht="45">
      <c r="A3648" s="338">
        <v>95141</v>
      </c>
      <c r="B3648" s="339" t="s">
        <v>2094</v>
      </c>
      <c r="C3648" s="340" t="s">
        <v>1161</v>
      </c>
      <c r="D3648" s="555">
        <v>28.570000000000004</v>
      </c>
      <c r="E3648" s="555">
        <v>7.38</v>
      </c>
      <c r="F3648" s="555">
        <v>35.950000000000003</v>
      </c>
    </row>
    <row r="3649" spans="1:6">
      <c r="A3649" s="335"/>
      <c r="B3649" s="337" t="s">
        <v>140</v>
      </c>
      <c r="C3649" s="335"/>
      <c r="D3649" s="335"/>
      <c r="E3649" s="335"/>
      <c r="F3649" s="335"/>
    </row>
    <row r="3650" spans="1:6" ht="45">
      <c r="A3650" s="338">
        <v>91784</v>
      </c>
      <c r="B3650" s="339" t="s">
        <v>2095</v>
      </c>
      <c r="C3650" s="340" t="s">
        <v>1163</v>
      </c>
      <c r="D3650" s="555">
        <v>20.660000000000004</v>
      </c>
      <c r="E3650" s="555">
        <v>23.33</v>
      </c>
      <c r="F3650" s="555">
        <v>43.99</v>
      </c>
    </row>
    <row r="3651" spans="1:6" ht="45">
      <c r="A3651" s="338">
        <v>91785</v>
      </c>
      <c r="B3651" s="339" t="s">
        <v>2096</v>
      </c>
      <c r="C3651" s="340" t="s">
        <v>1163</v>
      </c>
      <c r="D3651" s="555">
        <v>21.049999999999997</v>
      </c>
      <c r="E3651" s="555">
        <v>22.67</v>
      </c>
      <c r="F3651" s="555">
        <v>43.72</v>
      </c>
    </row>
    <row r="3652" spans="1:6" ht="45">
      <c r="A3652" s="338">
        <v>91786</v>
      </c>
      <c r="B3652" s="339" t="s">
        <v>1727</v>
      </c>
      <c r="C3652" s="340" t="s">
        <v>1163</v>
      </c>
      <c r="D3652" s="555">
        <v>23.94</v>
      </c>
      <c r="E3652" s="555">
        <v>8.48</v>
      </c>
      <c r="F3652" s="555">
        <v>32.42</v>
      </c>
    </row>
    <row r="3653" spans="1:6" ht="30">
      <c r="A3653" s="338">
        <v>89355</v>
      </c>
      <c r="B3653" s="339" t="s">
        <v>1728</v>
      </c>
      <c r="C3653" s="340" t="s">
        <v>1163</v>
      </c>
      <c r="D3653" s="555">
        <v>8.16</v>
      </c>
      <c r="E3653" s="555">
        <v>10.23</v>
      </c>
      <c r="F3653" s="555">
        <v>18.39</v>
      </c>
    </row>
    <row r="3654" spans="1:6" ht="30">
      <c r="A3654" s="338">
        <v>89356</v>
      </c>
      <c r="B3654" s="339" t="s">
        <v>1729</v>
      </c>
      <c r="C3654" s="340" t="s">
        <v>1163</v>
      </c>
      <c r="D3654" s="555">
        <v>9.9700000000000006</v>
      </c>
      <c r="E3654" s="555">
        <v>11.83</v>
      </c>
      <c r="F3654" s="555">
        <v>21.8</v>
      </c>
    </row>
    <row r="3655" spans="1:6" ht="30">
      <c r="A3655" s="338">
        <v>89357</v>
      </c>
      <c r="B3655" s="339" t="s">
        <v>1730</v>
      </c>
      <c r="C3655" s="340" t="s">
        <v>1163</v>
      </c>
      <c r="D3655" s="555">
        <v>17.52</v>
      </c>
      <c r="E3655" s="555">
        <v>14.07</v>
      </c>
      <c r="F3655" s="555">
        <v>31.59</v>
      </c>
    </row>
    <row r="3656" spans="1:6" ht="30">
      <c r="A3656" s="338">
        <v>89401</v>
      </c>
      <c r="B3656" s="339" t="s">
        <v>1731</v>
      </c>
      <c r="C3656" s="340" t="s">
        <v>1163</v>
      </c>
      <c r="D3656" s="555">
        <v>5.3600000000000012</v>
      </c>
      <c r="E3656" s="555">
        <v>3.1</v>
      </c>
      <c r="F3656" s="555">
        <v>8.4600000000000009</v>
      </c>
    </row>
    <row r="3657" spans="1:6" ht="30">
      <c r="A3657" s="338">
        <v>89402</v>
      </c>
      <c r="B3657" s="339" t="s">
        <v>1732</v>
      </c>
      <c r="C3657" s="340" t="s">
        <v>1163</v>
      </c>
      <c r="D3657" s="555">
        <v>6.74</v>
      </c>
      <c r="E3657" s="555">
        <v>3.61</v>
      </c>
      <c r="F3657" s="555">
        <v>10.35</v>
      </c>
    </row>
    <row r="3658" spans="1:6" ht="30">
      <c r="A3658" s="338">
        <v>89403</v>
      </c>
      <c r="B3658" s="339" t="s">
        <v>1733</v>
      </c>
      <c r="C3658" s="340" t="s">
        <v>1163</v>
      </c>
      <c r="D3658" s="555">
        <v>13.61</v>
      </c>
      <c r="E3658" s="555">
        <v>4.29</v>
      </c>
      <c r="F3658" s="555">
        <v>17.899999999999999</v>
      </c>
    </row>
    <row r="3659" spans="1:6" ht="30">
      <c r="A3659" s="338">
        <v>89446</v>
      </c>
      <c r="B3659" s="339" t="s">
        <v>1734</v>
      </c>
      <c r="C3659" s="340" t="s">
        <v>1163</v>
      </c>
      <c r="D3659" s="555">
        <v>5.5</v>
      </c>
      <c r="E3659" s="555">
        <v>0.49</v>
      </c>
      <c r="F3659" s="555">
        <v>5.99</v>
      </c>
    </row>
    <row r="3660" spans="1:6" ht="30">
      <c r="A3660" s="338">
        <v>89447</v>
      </c>
      <c r="B3660" s="339" t="s">
        <v>1735</v>
      </c>
      <c r="C3660" s="340" t="s">
        <v>1163</v>
      </c>
      <c r="D3660" s="555">
        <v>12.16</v>
      </c>
      <c r="E3660" s="555">
        <v>0.62</v>
      </c>
      <c r="F3660" s="555">
        <v>12.78</v>
      </c>
    </row>
    <row r="3661" spans="1:6" ht="45">
      <c r="A3661" s="338">
        <v>91787</v>
      </c>
      <c r="B3661" s="339" t="s">
        <v>1736</v>
      </c>
      <c r="C3661" s="340" t="s">
        <v>1163</v>
      </c>
      <c r="D3661" s="555">
        <v>34.47</v>
      </c>
      <c r="E3661" s="555">
        <v>3.82</v>
      </c>
      <c r="F3661" s="555">
        <v>38.29</v>
      </c>
    </row>
    <row r="3662" spans="1:6" ht="45">
      <c r="A3662" s="338">
        <v>91788</v>
      </c>
      <c r="B3662" s="339" t="s">
        <v>1494</v>
      </c>
      <c r="C3662" s="340" t="s">
        <v>1163</v>
      </c>
      <c r="D3662" s="555">
        <v>41.56</v>
      </c>
      <c r="E3662" s="555">
        <v>6.73</v>
      </c>
      <c r="F3662" s="555">
        <v>48.29</v>
      </c>
    </row>
    <row r="3663" spans="1:6" ht="30">
      <c r="A3663" s="338">
        <v>89448</v>
      </c>
      <c r="B3663" s="339" t="s">
        <v>1495</v>
      </c>
      <c r="C3663" s="340" t="s">
        <v>1163</v>
      </c>
      <c r="D3663" s="555">
        <v>17.64</v>
      </c>
      <c r="E3663" s="555">
        <v>0.75</v>
      </c>
      <c r="F3663" s="555">
        <v>18.39</v>
      </c>
    </row>
    <row r="3664" spans="1:6" ht="30">
      <c r="A3664" s="338">
        <v>89449</v>
      </c>
      <c r="B3664" s="339" t="s">
        <v>1496</v>
      </c>
      <c r="C3664" s="340" t="s">
        <v>1163</v>
      </c>
      <c r="D3664" s="555">
        <v>20.240000000000002</v>
      </c>
      <c r="E3664" s="555">
        <v>0.9</v>
      </c>
      <c r="F3664" s="555">
        <v>21.14</v>
      </c>
    </row>
    <row r="3665" spans="1:6" ht="30">
      <c r="A3665" s="338">
        <v>89450</v>
      </c>
      <c r="B3665" s="339" t="s">
        <v>1497</v>
      </c>
      <c r="C3665" s="340" t="s">
        <v>1163</v>
      </c>
      <c r="D3665" s="555">
        <v>33.96</v>
      </c>
      <c r="E3665" s="555">
        <v>1.06</v>
      </c>
      <c r="F3665" s="555">
        <v>35.020000000000003</v>
      </c>
    </row>
    <row r="3666" spans="1:6" ht="30">
      <c r="A3666" s="338">
        <v>89451</v>
      </c>
      <c r="B3666" s="339" t="s">
        <v>1498</v>
      </c>
      <c r="C3666" s="340" t="s">
        <v>1163</v>
      </c>
      <c r="D3666" s="555">
        <v>56.69</v>
      </c>
      <c r="E3666" s="555">
        <v>1.32</v>
      </c>
      <c r="F3666" s="555">
        <v>58.01</v>
      </c>
    </row>
    <row r="3667" spans="1:6" ht="30">
      <c r="A3667" s="338">
        <v>89452</v>
      </c>
      <c r="B3667" s="339" t="s">
        <v>1499</v>
      </c>
      <c r="C3667" s="340" t="s">
        <v>1163</v>
      </c>
      <c r="D3667" s="555">
        <v>70.759999999999991</v>
      </c>
      <c r="E3667" s="555">
        <v>1.48</v>
      </c>
      <c r="F3667" s="555">
        <v>72.239999999999995</v>
      </c>
    </row>
    <row r="3668" spans="1:6">
      <c r="A3668" s="335"/>
      <c r="B3668" s="337" t="s">
        <v>12630</v>
      </c>
      <c r="C3668" s="335"/>
      <c r="D3668" s="335"/>
      <c r="E3668" s="335"/>
      <c r="F3668" s="335"/>
    </row>
    <row r="3669" spans="1:6" ht="30">
      <c r="A3669" s="338">
        <v>93054</v>
      </c>
      <c r="B3669" s="339" t="s">
        <v>4077</v>
      </c>
      <c r="C3669" s="340" t="s">
        <v>1161</v>
      </c>
      <c r="D3669" s="555">
        <v>22.91</v>
      </c>
      <c r="E3669" s="555">
        <v>2.0299999999999998</v>
      </c>
      <c r="F3669" s="555">
        <v>24.94</v>
      </c>
    </row>
    <row r="3670" spans="1:6" ht="30">
      <c r="A3670" s="338">
        <v>93059</v>
      </c>
      <c r="B3670" s="339" t="s">
        <v>4082</v>
      </c>
      <c r="C3670" s="340" t="s">
        <v>1161</v>
      </c>
      <c r="D3670" s="555">
        <v>31.94</v>
      </c>
      <c r="E3670" s="555">
        <v>2.41</v>
      </c>
      <c r="F3670" s="555">
        <v>34.35</v>
      </c>
    </row>
    <row r="3671" spans="1:6" ht="30">
      <c r="A3671" s="338">
        <v>93055</v>
      </c>
      <c r="B3671" s="339" t="s">
        <v>4078</v>
      </c>
      <c r="C3671" s="340" t="s">
        <v>1161</v>
      </c>
      <c r="D3671" s="555">
        <v>49.48</v>
      </c>
      <c r="E3671" s="555">
        <v>2.0299999999999998</v>
      </c>
      <c r="F3671" s="555">
        <v>51.51</v>
      </c>
    </row>
    <row r="3672" spans="1:6" ht="30">
      <c r="A3672" s="338">
        <v>93060</v>
      </c>
      <c r="B3672" s="339" t="s">
        <v>4083</v>
      </c>
      <c r="C3672" s="340" t="s">
        <v>1161</v>
      </c>
      <c r="D3672" s="555">
        <v>87.67</v>
      </c>
      <c r="E3672" s="555">
        <v>2.41</v>
      </c>
      <c r="F3672" s="555">
        <v>90.08</v>
      </c>
    </row>
    <row r="3673" spans="1:6" ht="30">
      <c r="A3673" s="338">
        <v>93063</v>
      </c>
      <c r="B3673" s="339" t="s">
        <v>4086</v>
      </c>
      <c r="C3673" s="340" t="s">
        <v>1161</v>
      </c>
      <c r="D3673" s="555">
        <v>750.58999999999992</v>
      </c>
      <c r="E3673" s="555">
        <v>2.83</v>
      </c>
      <c r="F3673" s="555">
        <v>753.42</v>
      </c>
    </row>
    <row r="3674" spans="1:6" ht="30">
      <c r="A3674" s="338">
        <v>93066</v>
      </c>
      <c r="B3674" s="339" t="s">
        <v>4089</v>
      </c>
      <c r="C3674" s="340" t="s">
        <v>1161</v>
      </c>
      <c r="D3674" s="555">
        <v>942.57</v>
      </c>
      <c r="E3674" s="555">
        <v>3.27</v>
      </c>
      <c r="F3674" s="555">
        <v>945.84</v>
      </c>
    </row>
    <row r="3675" spans="1:6" ht="30">
      <c r="A3675" s="338">
        <v>93069</v>
      </c>
      <c r="B3675" s="339" t="s">
        <v>4092</v>
      </c>
      <c r="C3675" s="340" t="s">
        <v>1161</v>
      </c>
      <c r="D3675" s="555">
        <v>1306.9100000000001</v>
      </c>
      <c r="E3675" s="555">
        <v>4.04</v>
      </c>
      <c r="F3675" s="555">
        <v>1310.95</v>
      </c>
    </row>
    <row r="3676" spans="1:6" ht="30">
      <c r="A3676" s="338">
        <v>93072</v>
      </c>
      <c r="B3676" s="339" t="s">
        <v>4095</v>
      </c>
      <c r="C3676" s="340" t="s">
        <v>1161</v>
      </c>
      <c r="D3676" s="555">
        <v>1725.05</v>
      </c>
      <c r="E3676" s="555">
        <v>4.7699999999999996</v>
      </c>
      <c r="F3676" s="555">
        <v>1729.82</v>
      </c>
    </row>
    <row r="3677" spans="1:6" ht="30">
      <c r="A3677" s="338">
        <v>93073</v>
      </c>
      <c r="B3677" s="339" t="s">
        <v>4096</v>
      </c>
      <c r="C3677" s="340" t="s">
        <v>1161</v>
      </c>
      <c r="D3677" s="555">
        <v>90.02</v>
      </c>
      <c r="E3677" s="555">
        <v>4.08</v>
      </c>
      <c r="F3677" s="555">
        <v>94.1</v>
      </c>
    </row>
    <row r="3678" spans="1:6" ht="30">
      <c r="A3678" s="338">
        <v>93120</v>
      </c>
      <c r="B3678" s="339" t="s">
        <v>4143</v>
      </c>
      <c r="C3678" s="340" t="s">
        <v>1161</v>
      </c>
      <c r="D3678" s="555">
        <v>27.45</v>
      </c>
      <c r="E3678" s="555">
        <v>3.05</v>
      </c>
      <c r="F3678" s="555">
        <v>30.5</v>
      </c>
    </row>
    <row r="3679" spans="1:6" ht="30">
      <c r="A3679" s="338">
        <v>93121</v>
      </c>
      <c r="B3679" s="339" t="s">
        <v>4144</v>
      </c>
      <c r="C3679" s="340" t="s">
        <v>1161</v>
      </c>
      <c r="D3679" s="555">
        <v>30.389999999999997</v>
      </c>
      <c r="E3679" s="555">
        <v>3.05</v>
      </c>
      <c r="F3679" s="555">
        <v>33.44</v>
      </c>
    </row>
    <row r="3680" spans="1:6">
      <c r="A3680" s="335"/>
      <c r="B3680" s="337" t="s">
        <v>12631</v>
      </c>
      <c r="C3680" s="335"/>
      <c r="D3680" s="335"/>
      <c r="E3680" s="335"/>
      <c r="F3680" s="335"/>
    </row>
    <row r="3681" spans="1:6" ht="30">
      <c r="A3681" s="338">
        <v>89376</v>
      </c>
      <c r="B3681" s="339" t="s">
        <v>1772</v>
      </c>
      <c r="C3681" s="340" t="s">
        <v>1161</v>
      </c>
      <c r="D3681" s="555">
        <v>3.01</v>
      </c>
      <c r="E3681" s="555">
        <v>2.76</v>
      </c>
      <c r="F3681" s="555">
        <v>5.77</v>
      </c>
    </row>
    <row r="3682" spans="1:6" ht="30">
      <c r="A3682" s="338">
        <v>89383</v>
      </c>
      <c r="B3682" s="339" t="s">
        <v>1773</v>
      </c>
      <c r="C3682" s="340" t="s">
        <v>1161</v>
      </c>
      <c r="D3682" s="555">
        <v>3.6499999999999995</v>
      </c>
      <c r="E3682" s="555">
        <v>3.2</v>
      </c>
      <c r="F3682" s="555">
        <v>6.85</v>
      </c>
    </row>
    <row r="3683" spans="1:6" ht="30">
      <c r="A3683" s="338">
        <v>89391</v>
      </c>
      <c r="B3683" s="339" t="s">
        <v>1774</v>
      </c>
      <c r="C3683" s="340" t="s">
        <v>1161</v>
      </c>
      <c r="D3683" s="555">
        <v>5.57</v>
      </c>
      <c r="E3683" s="555">
        <v>3.82</v>
      </c>
      <c r="F3683" s="555">
        <v>9.39</v>
      </c>
    </row>
    <row r="3684" spans="1:6" ht="30">
      <c r="A3684" s="338">
        <v>89359</v>
      </c>
      <c r="B3684" s="339" t="s">
        <v>1775</v>
      </c>
      <c r="C3684" s="340" t="s">
        <v>1161</v>
      </c>
      <c r="D3684" s="555">
        <v>3.75</v>
      </c>
      <c r="E3684" s="555">
        <v>4.1399999999999997</v>
      </c>
      <c r="F3684" s="555">
        <v>7.89</v>
      </c>
    </row>
    <row r="3685" spans="1:6" ht="30">
      <c r="A3685" s="338">
        <v>89363</v>
      </c>
      <c r="B3685" s="339" t="s">
        <v>1776</v>
      </c>
      <c r="C3685" s="340" t="s">
        <v>1161</v>
      </c>
      <c r="D3685" s="555">
        <v>5.080000000000001</v>
      </c>
      <c r="E3685" s="555">
        <v>4.8</v>
      </c>
      <c r="F3685" s="555">
        <v>9.8800000000000008</v>
      </c>
    </row>
    <row r="3686" spans="1:6" ht="30">
      <c r="A3686" s="338">
        <v>89368</v>
      </c>
      <c r="B3686" s="339" t="s">
        <v>1777</v>
      </c>
      <c r="C3686" s="340" t="s">
        <v>1161</v>
      </c>
      <c r="D3686" s="555">
        <v>9.68</v>
      </c>
      <c r="E3686" s="555">
        <v>5.73</v>
      </c>
      <c r="F3686" s="555">
        <v>15.41</v>
      </c>
    </row>
    <row r="3687" spans="1:6" ht="30">
      <c r="A3687" s="338">
        <v>89358</v>
      </c>
      <c r="B3687" s="339" t="s">
        <v>1778</v>
      </c>
      <c r="C3687" s="340" t="s">
        <v>1161</v>
      </c>
      <c r="D3687" s="555">
        <v>3.2700000000000005</v>
      </c>
      <c r="E3687" s="555">
        <v>4.1399999999999997</v>
      </c>
      <c r="F3687" s="555">
        <v>7.41</v>
      </c>
    </row>
    <row r="3688" spans="1:6" ht="30">
      <c r="A3688" s="338">
        <v>89362</v>
      </c>
      <c r="B3688" s="339" t="s">
        <v>1779</v>
      </c>
      <c r="C3688" s="340" t="s">
        <v>1161</v>
      </c>
      <c r="D3688" s="555">
        <v>4.04</v>
      </c>
      <c r="E3688" s="555">
        <v>4.8099999999999996</v>
      </c>
      <c r="F3688" s="555">
        <v>8.85</v>
      </c>
    </row>
    <row r="3689" spans="1:6" ht="30">
      <c r="A3689" s="338">
        <v>89367</v>
      </c>
      <c r="B3689" s="339" t="s">
        <v>1780</v>
      </c>
      <c r="C3689" s="340" t="s">
        <v>1161</v>
      </c>
      <c r="D3689" s="555">
        <v>6.7799999999999994</v>
      </c>
      <c r="E3689" s="555">
        <v>5.74</v>
      </c>
      <c r="F3689" s="555">
        <v>12.52</v>
      </c>
    </row>
    <row r="3690" spans="1:6" ht="30">
      <c r="A3690" s="338">
        <v>89366</v>
      </c>
      <c r="B3690" s="339" t="s">
        <v>1781</v>
      </c>
      <c r="C3690" s="340" t="s">
        <v>1161</v>
      </c>
      <c r="D3690" s="555">
        <v>12.849999999999998</v>
      </c>
      <c r="E3690" s="555">
        <v>4.78</v>
      </c>
      <c r="F3690" s="555">
        <v>17.63</v>
      </c>
    </row>
    <row r="3691" spans="1:6" ht="30">
      <c r="A3691" s="338">
        <v>90373</v>
      </c>
      <c r="B3691" s="339" t="s">
        <v>1500</v>
      </c>
      <c r="C3691" s="340" t="s">
        <v>1161</v>
      </c>
      <c r="D3691" s="555">
        <v>11.310000000000002</v>
      </c>
      <c r="E3691" s="555">
        <v>4.79</v>
      </c>
      <c r="F3691" s="555">
        <v>16.100000000000001</v>
      </c>
    </row>
    <row r="3692" spans="1:6" ht="30">
      <c r="A3692" s="338">
        <v>89360</v>
      </c>
      <c r="B3692" s="339" t="s">
        <v>1501</v>
      </c>
      <c r="C3692" s="340" t="s">
        <v>1161</v>
      </c>
      <c r="D3692" s="555">
        <v>5.78</v>
      </c>
      <c r="E3692" s="555">
        <v>4.13</v>
      </c>
      <c r="F3692" s="555">
        <v>9.91</v>
      </c>
    </row>
    <row r="3693" spans="1:6" ht="30">
      <c r="A3693" s="338">
        <v>89364</v>
      </c>
      <c r="B3693" s="339" t="s">
        <v>1502</v>
      </c>
      <c r="C3693" s="340" t="s">
        <v>1161</v>
      </c>
      <c r="D3693" s="555">
        <v>7.22</v>
      </c>
      <c r="E3693" s="555">
        <v>4.79</v>
      </c>
      <c r="F3693" s="555">
        <v>12.01</v>
      </c>
    </row>
    <row r="3694" spans="1:6" ht="30">
      <c r="A3694" s="338">
        <v>89369</v>
      </c>
      <c r="B3694" s="339" t="s">
        <v>1503</v>
      </c>
      <c r="C3694" s="340" t="s">
        <v>1161</v>
      </c>
      <c r="D3694" s="555">
        <v>13.27</v>
      </c>
      <c r="E3694" s="555">
        <v>5.72</v>
      </c>
      <c r="F3694" s="555">
        <v>18.989999999999998</v>
      </c>
    </row>
    <row r="3695" spans="1:6" ht="30">
      <c r="A3695" s="338">
        <v>89361</v>
      </c>
      <c r="B3695" s="339" t="s">
        <v>1504</v>
      </c>
      <c r="C3695" s="340" t="s">
        <v>1161</v>
      </c>
      <c r="D3695" s="555">
        <v>4.9899999999999993</v>
      </c>
      <c r="E3695" s="555">
        <v>4.13</v>
      </c>
      <c r="F3695" s="555">
        <v>9.1199999999999992</v>
      </c>
    </row>
    <row r="3696" spans="1:6" ht="30">
      <c r="A3696" s="338">
        <v>89365</v>
      </c>
      <c r="B3696" s="339" t="s">
        <v>1505</v>
      </c>
      <c r="C3696" s="340" t="s">
        <v>1161</v>
      </c>
      <c r="D3696" s="555">
        <v>6.2600000000000007</v>
      </c>
      <c r="E3696" s="555">
        <v>4.8</v>
      </c>
      <c r="F3696" s="555">
        <v>11.06</v>
      </c>
    </row>
    <row r="3697" spans="1:6" ht="30">
      <c r="A3697" s="338">
        <v>89370</v>
      </c>
      <c r="B3697" s="339" t="s">
        <v>1506</v>
      </c>
      <c r="C3697" s="340" t="s">
        <v>1161</v>
      </c>
      <c r="D3697" s="555">
        <v>9.07</v>
      </c>
      <c r="E3697" s="555">
        <v>5.73</v>
      </c>
      <c r="F3697" s="555">
        <v>14.8</v>
      </c>
    </row>
    <row r="3698" spans="1:6" ht="30">
      <c r="A3698" s="338">
        <v>93082</v>
      </c>
      <c r="B3698" s="339" t="s">
        <v>4105</v>
      </c>
      <c r="C3698" s="340" t="s">
        <v>1161</v>
      </c>
      <c r="D3698" s="555">
        <v>23.34</v>
      </c>
      <c r="E3698" s="555">
        <v>2.88</v>
      </c>
      <c r="F3698" s="555">
        <v>26.22</v>
      </c>
    </row>
    <row r="3699" spans="1:6" ht="30">
      <c r="A3699" s="338">
        <v>93105</v>
      </c>
      <c r="B3699" s="339" t="s">
        <v>4128</v>
      </c>
      <c r="C3699" s="340" t="s">
        <v>1161</v>
      </c>
      <c r="D3699" s="555">
        <v>23.39</v>
      </c>
      <c r="E3699" s="555">
        <v>3.02</v>
      </c>
      <c r="F3699" s="555">
        <v>26.41</v>
      </c>
    </row>
    <row r="3700" spans="1:6" ht="30">
      <c r="A3700" s="338">
        <v>93089</v>
      </c>
      <c r="B3700" s="339" t="s">
        <v>4112</v>
      </c>
      <c r="C3700" s="340" t="s">
        <v>1161</v>
      </c>
      <c r="D3700" s="555">
        <v>50.010000000000005</v>
      </c>
      <c r="E3700" s="555">
        <v>3.37</v>
      </c>
      <c r="F3700" s="555">
        <v>53.38</v>
      </c>
    </row>
    <row r="3701" spans="1:6" ht="30">
      <c r="A3701" s="338">
        <v>93112</v>
      </c>
      <c r="B3701" s="339" t="s">
        <v>4135</v>
      </c>
      <c r="C3701" s="340" t="s">
        <v>1161</v>
      </c>
      <c r="D3701" s="555">
        <v>50.51</v>
      </c>
      <c r="E3701" s="555">
        <v>4.54</v>
      </c>
      <c r="F3701" s="555">
        <v>55.05</v>
      </c>
    </row>
    <row r="3702" spans="1:6" ht="30">
      <c r="A3702" s="338">
        <v>93094</v>
      </c>
      <c r="B3702" s="339" t="s">
        <v>4117</v>
      </c>
      <c r="C3702" s="340" t="s">
        <v>1161</v>
      </c>
      <c r="D3702" s="555">
        <v>88.199999999999989</v>
      </c>
      <c r="E3702" s="555">
        <v>3.76</v>
      </c>
      <c r="F3702" s="555">
        <v>91.96</v>
      </c>
    </row>
    <row r="3703" spans="1:6" ht="30">
      <c r="A3703" s="338">
        <v>93115</v>
      </c>
      <c r="B3703" s="339" t="s">
        <v>4138</v>
      </c>
      <c r="C3703" s="340" t="s">
        <v>1161</v>
      </c>
      <c r="D3703" s="555">
        <v>89.08</v>
      </c>
      <c r="E3703" s="555">
        <v>5.89</v>
      </c>
      <c r="F3703" s="555">
        <v>94.97</v>
      </c>
    </row>
    <row r="3704" spans="1:6" ht="30">
      <c r="A3704" s="338">
        <v>89377</v>
      </c>
      <c r="B3704" s="339" t="s">
        <v>1507</v>
      </c>
      <c r="C3704" s="340" t="s">
        <v>1161</v>
      </c>
      <c r="D3704" s="555">
        <v>7.6199999999999992</v>
      </c>
      <c r="E3704" s="555">
        <v>2.75</v>
      </c>
      <c r="F3704" s="555">
        <v>10.37</v>
      </c>
    </row>
    <row r="3705" spans="1:6" ht="30">
      <c r="A3705" s="338">
        <v>89384</v>
      </c>
      <c r="B3705" s="339" t="s">
        <v>1508</v>
      </c>
      <c r="C3705" s="340" t="s">
        <v>1161</v>
      </c>
      <c r="D3705" s="555">
        <v>11.780000000000001</v>
      </c>
      <c r="E3705" s="555">
        <v>3.18</v>
      </c>
      <c r="F3705" s="555">
        <v>14.96</v>
      </c>
    </row>
    <row r="3706" spans="1:6" ht="30">
      <c r="A3706" s="338">
        <v>89392</v>
      </c>
      <c r="B3706" s="339" t="s">
        <v>1509</v>
      </c>
      <c r="C3706" s="340" t="s">
        <v>1161</v>
      </c>
      <c r="D3706" s="555">
        <v>28.04</v>
      </c>
      <c r="E3706" s="555">
        <v>3.79</v>
      </c>
      <c r="F3706" s="555">
        <v>31.83</v>
      </c>
    </row>
    <row r="3707" spans="1:6" ht="30">
      <c r="A3707" s="338">
        <v>89371</v>
      </c>
      <c r="B3707" s="339" t="s">
        <v>1510</v>
      </c>
      <c r="C3707" s="340" t="s">
        <v>1161</v>
      </c>
      <c r="D3707" s="555">
        <v>2.91</v>
      </c>
      <c r="E3707" s="555">
        <v>2.76</v>
      </c>
      <c r="F3707" s="555">
        <v>5.67</v>
      </c>
    </row>
    <row r="3708" spans="1:6" ht="30">
      <c r="A3708" s="338">
        <v>89378</v>
      </c>
      <c r="B3708" s="339" t="s">
        <v>1511</v>
      </c>
      <c r="C3708" s="340" t="s">
        <v>1161</v>
      </c>
      <c r="D3708" s="555">
        <v>3.5300000000000002</v>
      </c>
      <c r="E3708" s="555">
        <v>3.2</v>
      </c>
      <c r="F3708" s="555">
        <v>6.73</v>
      </c>
    </row>
    <row r="3709" spans="1:6" ht="30">
      <c r="A3709" s="338">
        <v>89386</v>
      </c>
      <c r="B3709" s="339" t="s">
        <v>1512</v>
      </c>
      <c r="C3709" s="340" t="s">
        <v>1161</v>
      </c>
      <c r="D3709" s="555">
        <v>5.7099999999999991</v>
      </c>
      <c r="E3709" s="555">
        <v>3.82</v>
      </c>
      <c r="F3709" s="555">
        <v>9.5299999999999994</v>
      </c>
    </row>
    <row r="3710" spans="1:6" ht="30">
      <c r="A3710" s="338">
        <v>89372</v>
      </c>
      <c r="B3710" s="339" t="s">
        <v>1513</v>
      </c>
      <c r="C3710" s="340" t="s">
        <v>1161</v>
      </c>
      <c r="D3710" s="555">
        <v>12.459999999999999</v>
      </c>
      <c r="E3710" s="555">
        <v>2.74</v>
      </c>
      <c r="F3710" s="555">
        <v>15.2</v>
      </c>
    </row>
    <row r="3711" spans="1:6" ht="30">
      <c r="A3711" s="338">
        <v>89379</v>
      </c>
      <c r="B3711" s="339" t="s">
        <v>1514</v>
      </c>
      <c r="C3711" s="340" t="s">
        <v>1161</v>
      </c>
      <c r="D3711" s="555">
        <v>16.240000000000002</v>
      </c>
      <c r="E3711" s="555">
        <v>3.18</v>
      </c>
      <c r="F3711" s="555">
        <v>19.420000000000002</v>
      </c>
    </row>
    <row r="3712" spans="1:6" ht="30">
      <c r="A3712" s="338">
        <v>89387</v>
      </c>
      <c r="B3712" s="339" t="s">
        <v>1515</v>
      </c>
      <c r="C3712" s="340" t="s">
        <v>1161</v>
      </c>
      <c r="D3712" s="555">
        <v>36.03</v>
      </c>
      <c r="E3712" s="555">
        <v>3.79</v>
      </c>
      <c r="F3712" s="555">
        <v>39.82</v>
      </c>
    </row>
    <row r="3713" spans="1:6" ht="30">
      <c r="A3713" s="338">
        <v>89979</v>
      </c>
      <c r="B3713" s="339" t="s">
        <v>1516</v>
      </c>
      <c r="C3713" s="340" t="s">
        <v>1161</v>
      </c>
      <c r="D3713" s="555">
        <v>27.880000000000003</v>
      </c>
      <c r="E3713" s="555">
        <v>3.79</v>
      </c>
      <c r="F3713" s="555">
        <v>31.67</v>
      </c>
    </row>
    <row r="3714" spans="1:6" ht="30">
      <c r="A3714" s="338">
        <v>89373</v>
      </c>
      <c r="B3714" s="339" t="s">
        <v>1517</v>
      </c>
      <c r="C3714" s="340" t="s">
        <v>1161</v>
      </c>
      <c r="D3714" s="555">
        <v>3.7800000000000002</v>
      </c>
      <c r="E3714" s="555">
        <v>2.76</v>
      </c>
      <c r="F3714" s="555">
        <v>6.54</v>
      </c>
    </row>
    <row r="3715" spans="1:6" ht="30">
      <c r="A3715" s="338">
        <v>89380</v>
      </c>
      <c r="B3715" s="339" t="s">
        <v>1518</v>
      </c>
      <c r="C3715" s="340" t="s">
        <v>1161</v>
      </c>
      <c r="D3715" s="555">
        <v>7.43</v>
      </c>
      <c r="E3715" s="555">
        <v>3.19</v>
      </c>
      <c r="F3715" s="555">
        <v>10.62</v>
      </c>
    </row>
    <row r="3716" spans="1:6" ht="30">
      <c r="A3716" s="338">
        <v>89388</v>
      </c>
      <c r="B3716" s="339" t="s">
        <v>1519</v>
      </c>
      <c r="C3716" s="340" t="s">
        <v>1161</v>
      </c>
      <c r="D3716" s="555">
        <v>9.15</v>
      </c>
      <c r="E3716" s="555">
        <v>3.81</v>
      </c>
      <c r="F3716" s="555">
        <v>12.96</v>
      </c>
    </row>
    <row r="3717" spans="1:6" ht="30">
      <c r="A3717" s="338">
        <v>89374</v>
      </c>
      <c r="B3717" s="339" t="s">
        <v>1520</v>
      </c>
      <c r="C3717" s="340" t="s">
        <v>1161</v>
      </c>
      <c r="D3717" s="555">
        <v>8.9599999999999991</v>
      </c>
      <c r="E3717" s="555">
        <v>2.74</v>
      </c>
      <c r="F3717" s="555">
        <v>11.7</v>
      </c>
    </row>
    <row r="3718" spans="1:6" ht="30">
      <c r="A3718" s="338">
        <v>89381</v>
      </c>
      <c r="B3718" s="339" t="s">
        <v>1521</v>
      </c>
      <c r="C3718" s="340" t="s">
        <v>1161</v>
      </c>
      <c r="D3718" s="555">
        <v>11.57</v>
      </c>
      <c r="E3718" s="555">
        <v>3.18</v>
      </c>
      <c r="F3718" s="555">
        <v>14.75</v>
      </c>
    </row>
    <row r="3719" spans="1:6" ht="30">
      <c r="A3719" s="338">
        <v>89385</v>
      </c>
      <c r="B3719" s="339" t="s">
        <v>1522</v>
      </c>
      <c r="C3719" s="340" t="s">
        <v>1161</v>
      </c>
      <c r="D3719" s="555">
        <v>4.67</v>
      </c>
      <c r="E3719" s="555">
        <v>3.19</v>
      </c>
      <c r="F3719" s="555">
        <v>7.86</v>
      </c>
    </row>
    <row r="3720" spans="1:6" ht="30">
      <c r="A3720" s="338">
        <v>89389</v>
      </c>
      <c r="B3720" s="339" t="s">
        <v>1523</v>
      </c>
      <c r="C3720" s="340" t="s">
        <v>1161</v>
      </c>
      <c r="D3720" s="555">
        <v>10.32</v>
      </c>
      <c r="E3720" s="555">
        <v>3.81</v>
      </c>
      <c r="F3720" s="555">
        <v>14.13</v>
      </c>
    </row>
    <row r="3721" spans="1:6" ht="30">
      <c r="A3721" s="338">
        <v>89375</v>
      </c>
      <c r="B3721" s="339" t="s">
        <v>1524</v>
      </c>
      <c r="C3721" s="340" t="s">
        <v>1161</v>
      </c>
      <c r="D3721" s="555">
        <v>12.08</v>
      </c>
      <c r="E3721" s="555">
        <v>2.74</v>
      </c>
      <c r="F3721" s="555">
        <v>14.82</v>
      </c>
    </row>
    <row r="3722" spans="1:6" ht="30">
      <c r="A3722" s="338">
        <v>89382</v>
      </c>
      <c r="B3722" s="339" t="s">
        <v>1525</v>
      </c>
      <c r="C3722" s="340" t="s">
        <v>1161</v>
      </c>
      <c r="D3722" s="555">
        <v>14.48</v>
      </c>
      <c r="E3722" s="555">
        <v>3.18</v>
      </c>
      <c r="F3722" s="555">
        <v>17.66</v>
      </c>
    </row>
    <row r="3723" spans="1:6" ht="30">
      <c r="A3723" s="338">
        <v>89390</v>
      </c>
      <c r="B3723" s="339" t="s">
        <v>1526</v>
      </c>
      <c r="C3723" s="340" t="s">
        <v>1161</v>
      </c>
      <c r="D3723" s="555">
        <v>22.81</v>
      </c>
      <c r="E3723" s="555">
        <v>3.8</v>
      </c>
      <c r="F3723" s="555">
        <v>26.61</v>
      </c>
    </row>
    <row r="3724" spans="1:6" ht="30">
      <c r="A3724" s="338">
        <v>89397</v>
      </c>
      <c r="B3724" s="339" t="s">
        <v>1527</v>
      </c>
      <c r="C3724" s="340" t="s">
        <v>1161</v>
      </c>
      <c r="D3724" s="555">
        <v>8.75</v>
      </c>
      <c r="E3724" s="555">
        <v>6.4</v>
      </c>
      <c r="F3724" s="555">
        <v>15.15</v>
      </c>
    </row>
    <row r="3725" spans="1:6" ht="30">
      <c r="A3725" s="338">
        <v>89400</v>
      </c>
      <c r="B3725" s="339" t="s">
        <v>1804</v>
      </c>
      <c r="C3725" s="340" t="s">
        <v>1161</v>
      </c>
      <c r="D3725" s="555">
        <v>13.759999999999998</v>
      </c>
      <c r="E3725" s="555">
        <v>7.62</v>
      </c>
      <c r="F3725" s="555">
        <v>21.38</v>
      </c>
    </row>
    <row r="3726" spans="1:6" ht="30">
      <c r="A3726" s="338">
        <v>89393</v>
      </c>
      <c r="B3726" s="339" t="s">
        <v>1805</v>
      </c>
      <c r="C3726" s="340" t="s">
        <v>1161</v>
      </c>
      <c r="D3726" s="555">
        <v>4.8600000000000012</v>
      </c>
      <c r="E3726" s="555">
        <v>5.52</v>
      </c>
      <c r="F3726" s="555">
        <v>10.38</v>
      </c>
    </row>
    <row r="3727" spans="1:6" ht="30">
      <c r="A3727" s="338">
        <v>89395</v>
      </c>
      <c r="B3727" s="339" t="s">
        <v>1806</v>
      </c>
      <c r="C3727" s="340" t="s">
        <v>1161</v>
      </c>
      <c r="D3727" s="555">
        <v>6.02</v>
      </c>
      <c r="E3727" s="555">
        <v>6.41</v>
      </c>
      <c r="F3727" s="555">
        <v>12.43</v>
      </c>
    </row>
    <row r="3728" spans="1:6" ht="30">
      <c r="A3728" s="338">
        <v>89398</v>
      </c>
      <c r="B3728" s="339" t="s">
        <v>1807</v>
      </c>
      <c r="C3728" s="340" t="s">
        <v>1161</v>
      </c>
      <c r="D3728" s="555">
        <v>11.059999999999999</v>
      </c>
      <c r="E3728" s="555">
        <v>7.62</v>
      </c>
      <c r="F3728" s="555">
        <v>18.68</v>
      </c>
    </row>
    <row r="3729" spans="1:6" ht="30">
      <c r="A3729" s="338">
        <v>89394</v>
      </c>
      <c r="B3729" s="339" t="s">
        <v>1808</v>
      </c>
      <c r="C3729" s="340" t="s">
        <v>1161</v>
      </c>
      <c r="D3729" s="555">
        <v>16.78</v>
      </c>
      <c r="E3729" s="555">
        <v>5.49</v>
      </c>
      <c r="F3729" s="555">
        <v>22.27</v>
      </c>
    </row>
    <row r="3730" spans="1:6" ht="30">
      <c r="A3730" s="338">
        <v>89396</v>
      </c>
      <c r="B3730" s="339" t="s">
        <v>1809</v>
      </c>
      <c r="C3730" s="340" t="s">
        <v>1161</v>
      </c>
      <c r="D3730" s="555">
        <v>16.22</v>
      </c>
      <c r="E3730" s="555">
        <v>6.39</v>
      </c>
      <c r="F3730" s="555">
        <v>22.61</v>
      </c>
    </row>
    <row r="3731" spans="1:6" ht="30">
      <c r="A3731" s="338">
        <v>90374</v>
      </c>
      <c r="B3731" s="339" t="s">
        <v>1810</v>
      </c>
      <c r="C3731" s="340" t="s">
        <v>1161</v>
      </c>
      <c r="D3731" s="555">
        <v>19.169999999999998</v>
      </c>
      <c r="E3731" s="555">
        <v>6.39</v>
      </c>
      <c r="F3731" s="555">
        <v>25.56</v>
      </c>
    </row>
    <row r="3732" spans="1:6" ht="30">
      <c r="A3732" s="338">
        <v>89399</v>
      </c>
      <c r="B3732" s="339" t="s">
        <v>2134</v>
      </c>
      <c r="C3732" s="340" t="s">
        <v>1161</v>
      </c>
      <c r="D3732" s="555">
        <v>28.340000000000003</v>
      </c>
      <c r="E3732" s="555">
        <v>7.61</v>
      </c>
      <c r="F3732" s="555">
        <v>35.950000000000003</v>
      </c>
    </row>
    <row r="3733" spans="1:6" ht="45">
      <c r="A3733" s="338">
        <v>93095</v>
      </c>
      <c r="B3733" s="339" t="s">
        <v>4118</v>
      </c>
      <c r="C3733" s="340" t="s">
        <v>1161</v>
      </c>
      <c r="D3733" s="555">
        <v>62.350000000000009</v>
      </c>
      <c r="E3733" s="555">
        <v>5.83</v>
      </c>
      <c r="F3733" s="555">
        <v>68.180000000000007</v>
      </c>
    </row>
    <row r="3734" spans="1:6" ht="45">
      <c r="A3734" s="338">
        <v>93096</v>
      </c>
      <c r="B3734" s="339" t="s">
        <v>4119</v>
      </c>
      <c r="C3734" s="340" t="s">
        <v>1161</v>
      </c>
      <c r="D3734" s="555">
        <v>91.06</v>
      </c>
      <c r="E3734" s="555">
        <v>6.73</v>
      </c>
      <c r="F3734" s="555">
        <v>97.79</v>
      </c>
    </row>
    <row r="3735" spans="1:6" ht="45">
      <c r="A3735" s="338">
        <v>93117</v>
      </c>
      <c r="B3735" s="339" t="s">
        <v>4140</v>
      </c>
      <c r="C3735" s="340" t="s">
        <v>1161</v>
      </c>
      <c r="D3735" s="555">
        <v>62.430000000000007</v>
      </c>
      <c r="E3735" s="555">
        <v>6.02</v>
      </c>
      <c r="F3735" s="555">
        <v>68.45</v>
      </c>
    </row>
    <row r="3736" spans="1:6" ht="45">
      <c r="A3736" s="338">
        <v>93118</v>
      </c>
      <c r="B3736" s="339" t="s">
        <v>4141</v>
      </c>
      <c r="C3736" s="340" t="s">
        <v>1161</v>
      </c>
      <c r="D3736" s="555">
        <v>92.02</v>
      </c>
      <c r="E3736" s="555">
        <v>9.1199999999999992</v>
      </c>
      <c r="F3736" s="555">
        <v>101.14</v>
      </c>
    </row>
    <row r="3737" spans="1:6" ht="30">
      <c r="A3737" s="338">
        <v>90375</v>
      </c>
      <c r="B3737" s="339" t="s">
        <v>2135</v>
      </c>
      <c r="C3737" s="340" t="s">
        <v>1161</v>
      </c>
      <c r="D3737" s="555">
        <v>5.76</v>
      </c>
      <c r="E3737" s="555">
        <v>3.82</v>
      </c>
      <c r="F3737" s="555">
        <v>9.58</v>
      </c>
    </row>
    <row r="3738" spans="1:6" ht="45">
      <c r="A3738" s="338">
        <v>93075</v>
      </c>
      <c r="B3738" s="339" t="s">
        <v>4098</v>
      </c>
      <c r="C3738" s="340" t="s">
        <v>1161</v>
      </c>
      <c r="D3738" s="555">
        <v>18.739999999999998</v>
      </c>
      <c r="E3738" s="555">
        <v>4.37</v>
      </c>
      <c r="F3738" s="555">
        <v>23.11</v>
      </c>
    </row>
    <row r="3739" spans="1:6" ht="45">
      <c r="A3739" s="338">
        <v>93077</v>
      </c>
      <c r="B3739" s="339" t="s">
        <v>4100</v>
      </c>
      <c r="C3739" s="340" t="s">
        <v>1161</v>
      </c>
      <c r="D3739" s="555">
        <v>28.209999999999997</v>
      </c>
      <c r="E3739" s="555">
        <v>5.05</v>
      </c>
      <c r="F3739" s="555">
        <v>33.26</v>
      </c>
    </row>
    <row r="3740" spans="1:6" ht="45">
      <c r="A3740" s="338">
        <v>93078</v>
      </c>
      <c r="B3740" s="339" t="s">
        <v>4101</v>
      </c>
      <c r="C3740" s="340" t="s">
        <v>1161</v>
      </c>
      <c r="D3740" s="555">
        <v>31.150000000000002</v>
      </c>
      <c r="E3740" s="555">
        <v>5.05</v>
      </c>
      <c r="F3740" s="555">
        <v>36.200000000000003</v>
      </c>
    </row>
    <row r="3741" spans="1:6" ht="30">
      <c r="A3741" s="338">
        <v>93098</v>
      </c>
      <c r="B3741" s="339" t="s">
        <v>4121</v>
      </c>
      <c r="C3741" s="340" t="s">
        <v>1161</v>
      </c>
      <c r="D3741" s="555">
        <v>18.82</v>
      </c>
      <c r="E3741" s="555">
        <v>4.53</v>
      </c>
      <c r="F3741" s="555">
        <v>23.35</v>
      </c>
    </row>
    <row r="3742" spans="1:6" ht="30">
      <c r="A3742" s="338">
        <v>93100</v>
      </c>
      <c r="B3742" s="339" t="s">
        <v>4123</v>
      </c>
      <c r="C3742" s="340" t="s">
        <v>1161</v>
      </c>
      <c r="D3742" s="555">
        <v>28.939999999999998</v>
      </c>
      <c r="E3742" s="555">
        <v>6.86</v>
      </c>
      <c r="F3742" s="555">
        <v>35.799999999999997</v>
      </c>
    </row>
    <row r="3743" spans="1:6" ht="30">
      <c r="A3743" s="338">
        <v>93101</v>
      </c>
      <c r="B3743" s="339" t="s">
        <v>4124</v>
      </c>
      <c r="C3743" s="340" t="s">
        <v>1161</v>
      </c>
      <c r="D3743" s="555">
        <v>31.880000000000003</v>
      </c>
      <c r="E3743" s="555">
        <v>6.86</v>
      </c>
      <c r="F3743" s="555">
        <v>38.74</v>
      </c>
    </row>
    <row r="3744" spans="1:6" ht="30">
      <c r="A3744" s="338">
        <v>93081</v>
      </c>
      <c r="B3744" s="339" t="s">
        <v>4104</v>
      </c>
      <c r="C3744" s="340" t="s">
        <v>1161</v>
      </c>
      <c r="D3744" s="555">
        <v>18.3</v>
      </c>
      <c r="E3744" s="555">
        <v>2.89</v>
      </c>
      <c r="F3744" s="555">
        <v>21.19</v>
      </c>
    </row>
    <row r="3745" spans="1:6" ht="30">
      <c r="A3745" s="338">
        <v>93087</v>
      </c>
      <c r="B3745" s="339" t="s">
        <v>4110</v>
      </c>
      <c r="C3745" s="340" t="s">
        <v>1161</v>
      </c>
      <c r="D3745" s="555">
        <v>19.53</v>
      </c>
      <c r="E3745" s="555">
        <v>3.38</v>
      </c>
      <c r="F3745" s="555">
        <v>22.91</v>
      </c>
    </row>
    <row r="3746" spans="1:6" ht="30">
      <c r="A3746" s="338">
        <v>93088</v>
      </c>
      <c r="B3746" s="339" t="s">
        <v>4111</v>
      </c>
      <c r="C3746" s="340" t="s">
        <v>1161</v>
      </c>
      <c r="D3746" s="555">
        <v>23.62</v>
      </c>
      <c r="E3746" s="555">
        <v>3.38</v>
      </c>
      <c r="F3746" s="555">
        <v>27</v>
      </c>
    </row>
    <row r="3747" spans="1:6" ht="30">
      <c r="A3747" s="338">
        <v>93093</v>
      </c>
      <c r="B3747" s="339" t="s">
        <v>4116</v>
      </c>
      <c r="C3747" s="340" t="s">
        <v>1161</v>
      </c>
      <c r="D3747" s="555">
        <v>32.47</v>
      </c>
      <c r="E3747" s="555">
        <v>3.76</v>
      </c>
      <c r="F3747" s="555">
        <v>36.229999999999997</v>
      </c>
    </row>
    <row r="3748" spans="1:6" ht="30">
      <c r="A3748" s="338">
        <v>93104</v>
      </c>
      <c r="B3748" s="339" t="s">
        <v>4127</v>
      </c>
      <c r="C3748" s="340" t="s">
        <v>1161</v>
      </c>
      <c r="D3748" s="555">
        <v>18.36</v>
      </c>
      <c r="E3748" s="555">
        <v>3.02</v>
      </c>
      <c r="F3748" s="555">
        <v>21.38</v>
      </c>
    </row>
    <row r="3749" spans="1:6" ht="30">
      <c r="A3749" s="338">
        <v>93110</v>
      </c>
      <c r="B3749" s="339" t="s">
        <v>4133</v>
      </c>
      <c r="C3749" s="340" t="s">
        <v>1161</v>
      </c>
      <c r="D3749" s="555">
        <v>20.029999999999998</v>
      </c>
      <c r="E3749" s="555">
        <v>4.55</v>
      </c>
      <c r="F3749" s="555">
        <v>24.58</v>
      </c>
    </row>
    <row r="3750" spans="1:6" ht="30">
      <c r="A3750" s="338">
        <v>93111</v>
      </c>
      <c r="B3750" s="339" t="s">
        <v>4134</v>
      </c>
      <c r="C3750" s="340" t="s">
        <v>1161</v>
      </c>
      <c r="D3750" s="555">
        <v>23.93</v>
      </c>
      <c r="E3750" s="555">
        <v>4.55</v>
      </c>
      <c r="F3750" s="555">
        <v>28.48</v>
      </c>
    </row>
    <row r="3751" spans="1:6" ht="30">
      <c r="A3751" s="338">
        <v>93114</v>
      </c>
      <c r="B3751" s="339" t="s">
        <v>4137</v>
      </c>
      <c r="C3751" s="340" t="s">
        <v>1161</v>
      </c>
      <c r="D3751" s="555">
        <v>33.340000000000003</v>
      </c>
      <c r="E3751" s="555">
        <v>5.9</v>
      </c>
      <c r="F3751" s="555">
        <v>39.24</v>
      </c>
    </row>
    <row r="3752" spans="1:6">
      <c r="A3752" s="335"/>
      <c r="B3752" s="337" t="s">
        <v>12632</v>
      </c>
      <c r="C3752" s="335"/>
      <c r="D3752" s="335"/>
      <c r="E3752" s="335"/>
      <c r="F3752" s="335"/>
    </row>
    <row r="3753" spans="1:6" ht="30">
      <c r="A3753" s="338">
        <v>89423</v>
      </c>
      <c r="B3753" s="339" t="s">
        <v>1528</v>
      </c>
      <c r="C3753" s="340" t="s">
        <v>1161</v>
      </c>
      <c r="D3753" s="555">
        <v>7.64</v>
      </c>
      <c r="E3753" s="555">
        <v>1.64</v>
      </c>
      <c r="F3753" s="555">
        <v>9.2799999999999994</v>
      </c>
    </row>
    <row r="3754" spans="1:6" ht="30">
      <c r="A3754" s="338">
        <v>89430</v>
      </c>
      <c r="B3754" s="339" t="s">
        <v>1529</v>
      </c>
      <c r="C3754" s="340" t="s">
        <v>1161</v>
      </c>
      <c r="D3754" s="555">
        <v>11.24</v>
      </c>
      <c r="E3754" s="555">
        <v>1.91</v>
      </c>
      <c r="F3754" s="555">
        <v>13.15</v>
      </c>
    </row>
    <row r="3755" spans="1:6" ht="30">
      <c r="A3755" s="338">
        <v>89432</v>
      </c>
      <c r="B3755" s="339" t="s">
        <v>1530</v>
      </c>
      <c r="C3755" s="340" t="s">
        <v>1161</v>
      </c>
      <c r="D3755" s="555">
        <v>35.4</v>
      </c>
      <c r="E3755" s="555">
        <v>2.25</v>
      </c>
      <c r="F3755" s="555">
        <v>37.65</v>
      </c>
    </row>
    <row r="3756" spans="1:6" ht="30">
      <c r="A3756" s="338">
        <v>89437</v>
      </c>
      <c r="B3756" s="339" t="s">
        <v>1531</v>
      </c>
      <c r="C3756" s="340" t="s">
        <v>1161</v>
      </c>
      <c r="D3756" s="555">
        <v>27.41</v>
      </c>
      <c r="E3756" s="555">
        <v>2.25</v>
      </c>
      <c r="F3756" s="555">
        <v>29.66</v>
      </c>
    </row>
    <row r="3757" spans="1:6" ht="30">
      <c r="A3757" s="338">
        <v>95237</v>
      </c>
      <c r="B3757" s="339" t="s">
        <v>1532</v>
      </c>
      <c r="C3757" s="340" t="s">
        <v>1161</v>
      </c>
      <c r="D3757" s="555">
        <v>27.25</v>
      </c>
      <c r="E3757" s="555">
        <v>2.25</v>
      </c>
      <c r="F3757" s="555">
        <v>29.5</v>
      </c>
    </row>
    <row r="3758" spans="1:6" ht="45">
      <c r="A3758" s="338">
        <v>89422</v>
      </c>
      <c r="B3758" s="339" t="s">
        <v>1533</v>
      </c>
      <c r="C3758" s="340" t="s">
        <v>1161</v>
      </c>
      <c r="D3758" s="555">
        <v>2.5800000000000005</v>
      </c>
      <c r="E3758" s="555">
        <v>1.65</v>
      </c>
      <c r="F3758" s="555">
        <v>4.2300000000000004</v>
      </c>
    </row>
    <row r="3759" spans="1:6" ht="45">
      <c r="A3759" s="338">
        <v>89429</v>
      </c>
      <c r="B3759" s="339" t="s">
        <v>1534</v>
      </c>
      <c r="C3759" s="340" t="s">
        <v>1161</v>
      </c>
      <c r="D3759" s="555">
        <v>3.1100000000000003</v>
      </c>
      <c r="E3759" s="555">
        <v>1.93</v>
      </c>
      <c r="F3759" s="555">
        <v>5.04</v>
      </c>
    </row>
    <row r="3760" spans="1:6" ht="45">
      <c r="A3760" s="338">
        <v>89436</v>
      </c>
      <c r="B3760" s="339" t="s">
        <v>1535</v>
      </c>
      <c r="C3760" s="340" t="s">
        <v>1161</v>
      </c>
      <c r="D3760" s="555">
        <v>4.9499999999999993</v>
      </c>
      <c r="E3760" s="555">
        <v>2.27</v>
      </c>
      <c r="F3760" s="555">
        <v>7.22</v>
      </c>
    </row>
    <row r="3761" spans="1:6" ht="30">
      <c r="A3761" s="338">
        <v>89404</v>
      </c>
      <c r="B3761" s="339" t="s">
        <v>1536</v>
      </c>
      <c r="C3761" s="340" t="s">
        <v>1161</v>
      </c>
      <c r="D3761" s="555">
        <v>2.62</v>
      </c>
      <c r="E3761" s="555">
        <v>2.46</v>
      </c>
      <c r="F3761" s="555">
        <v>5.08</v>
      </c>
    </row>
    <row r="3762" spans="1:6" ht="30">
      <c r="A3762" s="338">
        <v>89408</v>
      </c>
      <c r="B3762" s="339" t="s">
        <v>1537</v>
      </c>
      <c r="C3762" s="340" t="s">
        <v>1161</v>
      </c>
      <c r="D3762" s="555">
        <v>3.28</v>
      </c>
      <c r="E3762" s="555">
        <v>2.89</v>
      </c>
      <c r="F3762" s="555">
        <v>6.17</v>
      </c>
    </row>
    <row r="3763" spans="1:6" ht="30">
      <c r="A3763" s="338">
        <v>89412</v>
      </c>
      <c r="B3763" s="339" t="s">
        <v>1538</v>
      </c>
      <c r="C3763" s="340" t="s">
        <v>1161</v>
      </c>
      <c r="D3763" s="555">
        <v>6.8</v>
      </c>
      <c r="E3763" s="555">
        <v>2.88</v>
      </c>
      <c r="F3763" s="555">
        <v>9.68</v>
      </c>
    </row>
    <row r="3764" spans="1:6" ht="30">
      <c r="A3764" s="338">
        <v>89413</v>
      </c>
      <c r="B3764" s="339" t="s">
        <v>1539</v>
      </c>
      <c r="C3764" s="340" t="s">
        <v>1161</v>
      </c>
      <c r="D3764" s="555">
        <v>5.879999999999999</v>
      </c>
      <c r="E3764" s="555">
        <v>3.41</v>
      </c>
      <c r="F3764" s="555">
        <v>9.2899999999999991</v>
      </c>
    </row>
    <row r="3765" spans="1:6" ht="30">
      <c r="A3765" s="338">
        <v>89405</v>
      </c>
      <c r="B3765" s="339" t="s">
        <v>1540</v>
      </c>
      <c r="C3765" s="340" t="s">
        <v>1161</v>
      </c>
      <c r="D3765" s="555">
        <v>3.0999999999999996</v>
      </c>
      <c r="E3765" s="555">
        <v>2.46</v>
      </c>
      <c r="F3765" s="555">
        <v>5.56</v>
      </c>
    </row>
    <row r="3766" spans="1:6" ht="30">
      <c r="A3766" s="338">
        <v>89409</v>
      </c>
      <c r="B3766" s="339" t="s">
        <v>1541</v>
      </c>
      <c r="C3766" s="340" t="s">
        <v>1161</v>
      </c>
      <c r="D3766" s="555">
        <v>4.3100000000000005</v>
      </c>
      <c r="E3766" s="555">
        <v>2.89</v>
      </c>
      <c r="F3766" s="555">
        <v>7.2</v>
      </c>
    </row>
    <row r="3767" spans="1:6" ht="30">
      <c r="A3767" s="338">
        <v>89414</v>
      </c>
      <c r="B3767" s="339" t="s">
        <v>1542</v>
      </c>
      <c r="C3767" s="340" t="s">
        <v>1161</v>
      </c>
      <c r="D3767" s="555">
        <v>8.77</v>
      </c>
      <c r="E3767" s="555">
        <v>3.41</v>
      </c>
      <c r="F3767" s="555">
        <v>12.18</v>
      </c>
    </row>
    <row r="3768" spans="1:6" ht="30">
      <c r="A3768" s="338">
        <v>89406</v>
      </c>
      <c r="B3768" s="339" t="s">
        <v>2161</v>
      </c>
      <c r="C3768" s="340" t="s">
        <v>1161</v>
      </c>
      <c r="D3768" s="555">
        <v>5.13</v>
      </c>
      <c r="E3768" s="555">
        <v>2.4500000000000002</v>
      </c>
      <c r="F3768" s="555">
        <v>7.58</v>
      </c>
    </row>
    <row r="3769" spans="1:6" ht="30">
      <c r="A3769" s="338">
        <v>89410</v>
      </c>
      <c r="B3769" s="339" t="s">
        <v>2162</v>
      </c>
      <c r="C3769" s="340" t="s">
        <v>1161</v>
      </c>
      <c r="D3769" s="555">
        <v>6.45</v>
      </c>
      <c r="E3769" s="555">
        <v>2.88</v>
      </c>
      <c r="F3769" s="555">
        <v>9.33</v>
      </c>
    </row>
    <row r="3770" spans="1:6" ht="30">
      <c r="A3770" s="338">
        <v>89415</v>
      </c>
      <c r="B3770" s="339" t="s">
        <v>2163</v>
      </c>
      <c r="C3770" s="340" t="s">
        <v>1161</v>
      </c>
      <c r="D3770" s="555">
        <v>12.35</v>
      </c>
      <c r="E3770" s="555">
        <v>3.41</v>
      </c>
      <c r="F3770" s="555">
        <v>15.76</v>
      </c>
    </row>
    <row r="3771" spans="1:6" ht="30">
      <c r="A3771" s="338">
        <v>89407</v>
      </c>
      <c r="B3771" s="339" t="s">
        <v>882</v>
      </c>
      <c r="C3771" s="340" t="s">
        <v>1161</v>
      </c>
      <c r="D3771" s="555">
        <v>4.33</v>
      </c>
      <c r="E3771" s="555">
        <v>2.46</v>
      </c>
      <c r="F3771" s="555">
        <v>6.79</v>
      </c>
    </row>
    <row r="3772" spans="1:6" ht="30">
      <c r="A3772" s="338">
        <v>89411</v>
      </c>
      <c r="B3772" s="339" t="s">
        <v>2164</v>
      </c>
      <c r="C3772" s="340" t="s">
        <v>1161</v>
      </c>
      <c r="D3772" s="555">
        <v>5.5000000000000009</v>
      </c>
      <c r="E3772" s="555">
        <v>2.88</v>
      </c>
      <c r="F3772" s="555">
        <v>8.3800000000000008</v>
      </c>
    </row>
    <row r="3773" spans="1:6" ht="30">
      <c r="A3773" s="338">
        <v>89416</v>
      </c>
      <c r="B3773" s="339" t="s">
        <v>2165</v>
      </c>
      <c r="C3773" s="340" t="s">
        <v>1161</v>
      </c>
      <c r="D3773" s="555">
        <v>8.16</v>
      </c>
      <c r="E3773" s="555">
        <v>3.41</v>
      </c>
      <c r="F3773" s="555">
        <v>11.57</v>
      </c>
    </row>
    <row r="3774" spans="1:6" ht="30">
      <c r="A3774" s="338">
        <v>89417</v>
      </c>
      <c r="B3774" s="339" t="s">
        <v>2166</v>
      </c>
      <c r="C3774" s="340" t="s">
        <v>1161</v>
      </c>
      <c r="D3774" s="555">
        <v>2.48</v>
      </c>
      <c r="E3774" s="555">
        <v>1.65</v>
      </c>
      <c r="F3774" s="555">
        <v>4.13</v>
      </c>
    </row>
    <row r="3775" spans="1:6" ht="30">
      <c r="A3775" s="338">
        <v>89424</v>
      </c>
      <c r="B3775" s="339" t="s">
        <v>2167</v>
      </c>
      <c r="C3775" s="340" t="s">
        <v>1161</v>
      </c>
      <c r="D3775" s="555">
        <v>2.99</v>
      </c>
      <c r="E3775" s="555">
        <v>1.93</v>
      </c>
      <c r="F3775" s="555">
        <v>4.92</v>
      </c>
    </row>
    <row r="3776" spans="1:6" ht="30">
      <c r="A3776" s="338">
        <v>89431</v>
      </c>
      <c r="B3776" s="339" t="s">
        <v>2168</v>
      </c>
      <c r="C3776" s="340" t="s">
        <v>1161</v>
      </c>
      <c r="D3776" s="555">
        <v>5.09</v>
      </c>
      <c r="E3776" s="555">
        <v>2.27</v>
      </c>
      <c r="F3776" s="555">
        <v>7.36</v>
      </c>
    </row>
    <row r="3777" spans="1:6" ht="30">
      <c r="A3777" s="338">
        <v>89418</v>
      </c>
      <c r="B3777" s="339" t="s">
        <v>2169</v>
      </c>
      <c r="C3777" s="340" t="s">
        <v>1161</v>
      </c>
      <c r="D3777" s="555">
        <v>12.030000000000001</v>
      </c>
      <c r="E3777" s="555">
        <v>1.63</v>
      </c>
      <c r="F3777" s="555">
        <v>13.66</v>
      </c>
    </row>
    <row r="3778" spans="1:6" ht="30">
      <c r="A3778" s="338">
        <v>89425</v>
      </c>
      <c r="B3778" s="339" t="s">
        <v>2170</v>
      </c>
      <c r="C3778" s="340" t="s">
        <v>1161</v>
      </c>
      <c r="D3778" s="555">
        <v>15.709999999999999</v>
      </c>
      <c r="E3778" s="555">
        <v>1.9</v>
      </c>
      <c r="F3778" s="555">
        <v>17.61</v>
      </c>
    </row>
    <row r="3779" spans="1:6" ht="30">
      <c r="A3779" s="338">
        <v>89419</v>
      </c>
      <c r="B3779" s="339" t="s">
        <v>2171</v>
      </c>
      <c r="C3779" s="340" t="s">
        <v>1161</v>
      </c>
      <c r="D3779" s="555">
        <v>3.35</v>
      </c>
      <c r="E3779" s="555">
        <v>1.65</v>
      </c>
      <c r="F3779" s="555">
        <v>5</v>
      </c>
    </row>
    <row r="3780" spans="1:6" ht="30">
      <c r="A3780" s="338">
        <v>89426</v>
      </c>
      <c r="B3780" s="339" t="s">
        <v>2172</v>
      </c>
      <c r="C3780" s="340" t="s">
        <v>1161</v>
      </c>
      <c r="D3780" s="555">
        <v>6.9</v>
      </c>
      <c r="E3780" s="555">
        <v>1.91</v>
      </c>
      <c r="F3780" s="555">
        <v>8.81</v>
      </c>
    </row>
    <row r="3781" spans="1:6" ht="30">
      <c r="A3781" s="338">
        <v>89433</v>
      </c>
      <c r="B3781" s="339" t="s">
        <v>2173</v>
      </c>
      <c r="C3781" s="340" t="s">
        <v>1161</v>
      </c>
      <c r="D3781" s="555">
        <v>8.5299999999999994</v>
      </c>
      <c r="E3781" s="555">
        <v>2.2599999999999998</v>
      </c>
      <c r="F3781" s="555">
        <v>10.79</v>
      </c>
    </row>
    <row r="3782" spans="1:6" ht="30">
      <c r="A3782" s="338">
        <v>89420</v>
      </c>
      <c r="B3782" s="339" t="s">
        <v>2174</v>
      </c>
      <c r="C3782" s="340" t="s">
        <v>1161</v>
      </c>
      <c r="D3782" s="555">
        <v>8.52</v>
      </c>
      <c r="E3782" s="555">
        <v>1.64</v>
      </c>
      <c r="F3782" s="555">
        <v>10.16</v>
      </c>
    </row>
    <row r="3783" spans="1:6" ht="30">
      <c r="A3783" s="338">
        <v>89427</v>
      </c>
      <c r="B3783" s="339" t="s">
        <v>2175</v>
      </c>
      <c r="C3783" s="340" t="s">
        <v>1161</v>
      </c>
      <c r="D3783" s="555">
        <v>11.03</v>
      </c>
      <c r="E3783" s="555">
        <v>1.91</v>
      </c>
      <c r="F3783" s="555">
        <v>12.94</v>
      </c>
    </row>
    <row r="3784" spans="1:6" ht="30">
      <c r="A3784" s="338">
        <v>89434</v>
      </c>
      <c r="B3784" s="339" t="s">
        <v>2176</v>
      </c>
      <c r="C3784" s="340" t="s">
        <v>1161</v>
      </c>
      <c r="D3784" s="555">
        <v>9.7000000000000011</v>
      </c>
      <c r="E3784" s="555">
        <v>2.2599999999999998</v>
      </c>
      <c r="F3784" s="555">
        <v>11.96</v>
      </c>
    </row>
    <row r="3785" spans="1:6" ht="30">
      <c r="A3785" s="338">
        <v>89421</v>
      </c>
      <c r="B3785" s="339" t="s">
        <v>2177</v>
      </c>
      <c r="C3785" s="340" t="s">
        <v>1161</v>
      </c>
      <c r="D3785" s="555">
        <v>11.649999999999999</v>
      </c>
      <c r="E3785" s="555">
        <v>1.63</v>
      </c>
      <c r="F3785" s="555">
        <v>13.28</v>
      </c>
    </row>
    <row r="3786" spans="1:6" ht="30">
      <c r="A3786" s="338">
        <v>89428</v>
      </c>
      <c r="B3786" s="339" t="s">
        <v>2178</v>
      </c>
      <c r="C3786" s="340" t="s">
        <v>1161</v>
      </c>
      <c r="D3786" s="555">
        <v>13.94</v>
      </c>
      <c r="E3786" s="555">
        <v>1.91</v>
      </c>
      <c r="F3786" s="555">
        <v>15.85</v>
      </c>
    </row>
    <row r="3787" spans="1:6" ht="30">
      <c r="A3787" s="338">
        <v>89435</v>
      </c>
      <c r="B3787" s="339" t="s">
        <v>2179</v>
      </c>
      <c r="C3787" s="340" t="s">
        <v>1161</v>
      </c>
      <c r="D3787" s="555">
        <v>22.19</v>
      </c>
      <c r="E3787" s="555">
        <v>2.25</v>
      </c>
      <c r="F3787" s="555">
        <v>24.44</v>
      </c>
    </row>
    <row r="3788" spans="1:6" ht="30">
      <c r="A3788" s="338">
        <v>89438</v>
      </c>
      <c r="B3788" s="339" t="s">
        <v>2180</v>
      </c>
      <c r="C3788" s="340" t="s">
        <v>1161</v>
      </c>
      <c r="D3788" s="555">
        <v>3.98</v>
      </c>
      <c r="E3788" s="555">
        <v>3.31</v>
      </c>
      <c r="F3788" s="555">
        <v>7.29</v>
      </c>
    </row>
    <row r="3789" spans="1:6" ht="30">
      <c r="A3789" s="338">
        <v>89440</v>
      </c>
      <c r="B3789" s="339" t="s">
        <v>2181</v>
      </c>
      <c r="C3789" s="340" t="s">
        <v>1161</v>
      </c>
      <c r="D3789" s="555">
        <v>4.99</v>
      </c>
      <c r="E3789" s="555">
        <v>3.85</v>
      </c>
      <c r="F3789" s="555">
        <v>8.84</v>
      </c>
    </row>
    <row r="3790" spans="1:6" ht="30">
      <c r="A3790" s="338">
        <v>89443</v>
      </c>
      <c r="B3790" s="339" t="s">
        <v>2182</v>
      </c>
      <c r="C3790" s="340" t="s">
        <v>1161</v>
      </c>
      <c r="D3790" s="555">
        <v>9.84</v>
      </c>
      <c r="E3790" s="555">
        <v>4.57</v>
      </c>
      <c r="F3790" s="555">
        <v>14.41</v>
      </c>
    </row>
    <row r="3791" spans="1:6" ht="30">
      <c r="A3791" s="338">
        <v>89442</v>
      </c>
      <c r="B3791" s="339" t="s">
        <v>2183</v>
      </c>
      <c r="C3791" s="340" t="s">
        <v>1161</v>
      </c>
      <c r="D3791" s="555">
        <v>7.7200000000000006</v>
      </c>
      <c r="E3791" s="555">
        <v>3.84</v>
      </c>
      <c r="F3791" s="555">
        <v>11.56</v>
      </c>
    </row>
    <row r="3792" spans="1:6" ht="30">
      <c r="A3792" s="338">
        <v>89445</v>
      </c>
      <c r="B3792" s="339" t="s">
        <v>2184</v>
      </c>
      <c r="C3792" s="340" t="s">
        <v>1161</v>
      </c>
      <c r="D3792" s="555">
        <v>12.55</v>
      </c>
      <c r="E3792" s="555">
        <v>4.5599999999999996</v>
      </c>
      <c r="F3792" s="555">
        <v>17.11</v>
      </c>
    </row>
    <row r="3793" spans="1:6" ht="30">
      <c r="A3793" s="338">
        <v>89439</v>
      </c>
      <c r="B3793" s="339" t="s">
        <v>2185</v>
      </c>
      <c r="C3793" s="340" t="s">
        <v>1161</v>
      </c>
      <c r="D3793" s="555">
        <v>6.7299999999999995</v>
      </c>
      <c r="E3793" s="555">
        <v>3.29</v>
      </c>
      <c r="F3793" s="555">
        <v>10.02</v>
      </c>
    </row>
    <row r="3794" spans="1:6" ht="30">
      <c r="A3794" s="338">
        <v>89441</v>
      </c>
      <c r="B3794" s="339" t="s">
        <v>2186</v>
      </c>
      <c r="C3794" s="340" t="s">
        <v>1161</v>
      </c>
      <c r="D3794" s="555">
        <v>15.19</v>
      </c>
      <c r="E3794" s="555">
        <v>3.83</v>
      </c>
      <c r="F3794" s="555">
        <v>19.02</v>
      </c>
    </row>
    <row r="3795" spans="1:6" ht="30">
      <c r="A3795" s="338">
        <v>89444</v>
      </c>
      <c r="B3795" s="339" t="s">
        <v>2187</v>
      </c>
      <c r="C3795" s="340" t="s">
        <v>1161</v>
      </c>
      <c r="D3795" s="555">
        <v>27.13</v>
      </c>
      <c r="E3795" s="555">
        <v>4.55</v>
      </c>
      <c r="F3795" s="555">
        <v>31.68</v>
      </c>
    </row>
    <row r="3796" spans="1:6">
      <c r="A3796" s="335"/>
      <c r="B3796" s="337" t="s">
        <v>12633</v>
      </c>
      <c r="C3796" s="335"/>
      <c r="D3796" s="335"/>
      <c r="E3796" s="335"/>
      <c r="F3796" s="335"/>
    </row>
    <row r="3797" spans="1:6" ht="30">
      <c r="A3797" s="338">
        <v>89540</v>
      </c>
      <c r="B3797" s="339" t="s">
        <v>2188</v>
      </c>
      <c r="C3797" s="340" t="s">
        <v>1161</v>
      </c>
      <c r="D3797" s="555">
        <v>10.99</v>
      </c>
      <c r="E3797" s="555">
        <v>1.26</v>
      </c>
      <c r="F3797" s="555">
        <v>12.25</v>
      </c>
    </row>
    <row r="3798" spans="1:6" ht="30">
      <c r="A3798" s="338">
        <v>89542</v>
      </c>
      <c r="B3798" s="339" t="s">
        <v>2189</v>
      </c>
      <c r="C3798" s="340" t="s">
        <v>1161</v>
      </c>
      <c r="D3798" s="555">
        <v>35.090000000000003</v>
      </c>
      <c r="E3798" s="555">
        <v>1.55</v>
      </c>
      <c r="F3798" s="555">
        <v>36.64</v>
      </c>
    </row>
    <row r="3799" spans="1:6" ht="30">
      <c r="A3799" s="338">
        <v>89555</v>
      </c>
      <c r="B3799" s="339" t="s">
        <v>2190</v>
      </c>
      <c r="C3799" s="340" t="s">
        <v>1161</v>
      </c>
      <c r="D3799" s="555">
        <v>27.099999999999998</v>
      </c>
      <c r="E3799" s="555">
        <v>1.55</v>
      </c>
      <c r="F3799" s="555">
        <v>28.65</v>
      </c>
    </row>
    <row r="3800" spans="1:6" ht="30">
      <c r="A3800" s="338">
        <v>89579</v>
      </c>
      <c r="B3800" s="339" t="s">
        <v>2191</v>
      </c>
      <c r="C3800" s="340" t="s">
        <v>1161</v>
      </c>
      <c r="D3800" s="555">
        <v>10.629999999999999</v>
      </c>
      <c r="E3800" s="555">
        <v>2.29</v>
      </c>
      <c r="F3800" s="555">
        <v>12.92</v>
      </c>
    </row>
    <row r="3801" spans="1:6" ht="30">
      <c r="A3801" s="338">
        <v>89598</v>
      </c>
      <c r="B3801" s="339" t="s">
        <v>2192</v>
      </c>
      <c r="C3801" s="340" t="s">
        <v>1161</v>
      </c>
      <c r="D3801" s="555">
        <v>63.7</v>
      </c>
      <c r="E3801" s="555">
        <v>2.7</v>
      </c>
      <c r="F3801" s="555">
        <v>66.400000000000006</v>
      </c>
    </row>
    <row r="3802" spans="1:6" ht="30">
      <c r="A3802" s="338">
        <v>89981</v>
      </c>
      <c r="B3802" s="339" t="s">
        <v>2193</v>
      </c>
      <c r="C3802" s="340" t="s">
        <v>1161</v>
      </c>
      <c r="D3802" s="555">
        <v>26.939999999999998</v>
      </c>
      <c r="E3802" s="555">
        <v>1.55</v>
      </c>
      <c r="F3802" s="555">
        <v>28.49</v>
      </c>
    </row>
    <row r="3803" spans="1:6" ht="30">
      <c r="A3803" s="338">
        <v>89538</v>
      </c>
      <c r="B3803" s="339" t="s">
        <v>2194</v>
      </c>
      <c r="C3803" s="340" t="s">
        <v>1161</v>
      </c>
      <c r="D3803" s="555">
        <v>2.8699999999999997</v>
      </c>
      <c r="E3803" s="555">
        <v>1.27</v>
      </c>
      <c r="F3803" s="555">
        <v>4.1399999999999997</v>
      </c>
    </row>
    <row r="3804" spans="1:6" ht="30">
      <c r="A3804" s="338">
        <v>89553</v>
      </c>
      <c r="B3804" s="339" t="s">
        <v>2195</v>
      </c>
      <c r="C3804" s="340" t="s">
        <v>1161</v>
      </c>
      <c r="D3804" s="555">
        <v>4.6500000000000004</v>
      </c>
      <c r="E3804" s="555">
        <v>1.56</v>
      </c>
      <c r="F3804" s="555">
        <v>6.21</v>
      </c>
    </row>
    <row r="3805" spans="1:6" ht="30">
      <c r="A3805" s="338">
        <v>89570</v>
      </c>
      <c r="B3805" s="339" t="s">
        <v>2196</v>
      </c>
      <c r="C3805" s="340" t="s">
        <v>1161</v>
      </c>
      <c r="D3805" s="555">
        <v>12.29</v>
      </c>
      <c r="E3805" s="555">
        <v>1.88</v>
      </c>
      <c r="F3805" s="555">
        <v>14.17</v>
      </c>
    </row>
    <row r="3806" spans="1:6" ht="30">
      <c r="A3806" s="338">
        <v>89572</v>
      </c>
      <c r="B3806" s="339" t="s">
        <v>2197</v>
      </c>
      <c r="C3806" s="340" t="s">
        <v>1161</v>
      </c>
      <c r="D3806" s="555">
        <v>7.4799999999999995</v>
      </c>
      <c r="E3806" s="555">
        <v>1.88</v>
      </c>
      <c r="F3806" s="555">
        <v>9.36</v>
      </c>
    </row>
    <row r="3807" spans="1:6" ht="30">
      <c r="A3807" s="338">
        <v>89595</v>
      </c>
      <c r="B3807" s="339" t="s">
        <v>2198</v>
      </c>
      <c r="C3807" s="340" t="s">
        <v>1161</v>
      </c>
      <c r="D3807" s="555">
        <v>15.02</v>
      </c>
      <c r="E3807" s="555">
        <v>2.29</v>
      </c>
      <c r="F3807" s="555">
        <v>17.309999999999999</v>
      </c>
    </row>
    <row r="3808" spans="1:6" ht="30">
      <c r="A3808" s="338">
        <v>89596</v>
      </c>
      <c r="B3808" s="339" t="s">
        <v>2199</v>
      </c>
      <c r="C3808" s="340" t="s">
        <v>1161</v>
      </c>
      <c r="D3808" s="555">
        <v>10.039999999999999</v>
      </c>
      <c r="E3808" s="555">
        <v>2.29</v>
      </c>
      <c r="F3808" s="555">
        <v>12.33</v>
      </c>
    </row>
    <row r="3809" spans="1:6" ht="30">
      <c r="A3809" s="338">
        <v>89610</v>
      </c>
      <c r="B3809" s="339" t="s">
        <v>2200</v>
      </c>
      <c r="C3809" s="340" t="s">
        <v>1161</v>
      </c>
      <c r="D3809" s="555">
        <v>21.529999999999998</v>
      </c>
      <c r="E3809" s="555">
        <v>2.71</v>
      </c>
      <c r="F3809" s="555">
        <v>24.24</v>
      </c>
    </row>
    <row r="3810" spans="1:6" ht="30">
      <c r="A3810" s="338">
        <v>89613</v>
      </c>
      <c r="B3810" s="339" t="s">
        <v>2201</v>
      </c>
      <c r="C3810" s="340" t="s">
        <v>1161</v>
      </c>
      <c r="D3810" s="555">
        <v>32.160000000000004</v>
      </c>
      <c r="E3810" s="555">
        <v>3.29</v>
      </c>
      <c r="F3810" s="555">
        <v>35.450000000000003</v>
      </c>
    </row>
    <row r="3811" spans="1:6" ht="30">
      <c r="A3811" s="338">
        <v>89616</v>
      </c>
      <c r="B3811" s="339" t="s">
        <v>2202</v>
      </c>
      <c r="C3811" s="340" t="s">
        <v>1161</v>
      </c>
      <c r="D3811" s="555">
        <v>48.59</v>
      </c>
      <c r="E3811" s="555">
        <v>3.72</v>
      </c>
      <c r="F3811" s="555">
        <v>52.31</v>
      </c>
    </row>
    <row r="3812" spans="1:6" ht="30">
      <c r="A3812" s="338">
        <v>89485</v>
      </c>
      <c r="B3812" s="339" t="s">
        <v>2203</v>
      </c>
      <c r="C3812" s="340" t="s">
        <v>1161</v>
      </c>
      <c r="D3812" s="555">
        <v>3.92</v>
      </c>
      <c r="E3812" s="555">
        <v>1.92</v>
      </c>
      <c r="F3812" s="555">
        <v>5.84</v>
      </c>
    </row>
    <row r="3813" spans="1:6" ht="30">
      <c r="A3813" s="338">
        <v>89493</v>
      </c>
      <c r="B3813" s="339" t="s">
        <v>2204</v>
      </c>
      <c r="C3813" s="340" t="s">
        <v>1161</v>
      </c>
      <c r="D3813" s="555">
        <v>8.32</v>
      </c>
      <c r="E3813" s="555">
        <v>2.33</v>
      </c>
      <c r="F3813" s="555">
        <v>10.65</v>
      </c>
    </row>
    <row r="3814" spans="1:6" ht="30">
      <c r="A3814" s="338">
        <v>89498</v>
      </c>
      <c r="B3814" s="339" t="s">
        <v>2205</v>
      </c>
      <c r="C3814" s="340" t="s">
        <v>1161</v>
      </c>
      <c r="D3814" s="555">
        <v>11.47</v>
      </c>
      <c r="E3814" s="555">
        <v>2.84</v>
      </c>
      <c r="F3814" s="555">
        <v>14.31</v>
      </c>
    </row>
    <row r="3815" spans="1:6" ht="30">
      <c r="A3815" s="338">
        <v>89502</v>
      </c>
      <c r="B3815" s="339" t="s">
        <v>2206</v>
      </c>
      <c r="C3815" s="340" t="s">
        <v>1161</v>
      </c>
      <c r="D3815" s="555">
        <v>14.459999999999999</v>
      </c>
      <c r="E3815" s="555">
        <v>3.44</v>
      </c>
      <c r="F3815" s="555">
        <v>17.899999999999999</v>
      </c>
    </row>
    <row r="3816" spans="1:6" ht="30">
      <c r="A3816" s="338">
        <v>89506</v>
      </c>
      <c r="B3816" s="339" t="s">
        <v>2207</v>
      </c>
      <c r="C3816" s="340" t="s">
        <v>1161</v>
      </c>
      <c r="D3816" s="555">
        <v>44.4</v>
      </c>
      <c r="E3816" s="555">
        <v>4.08</v>
      </c>
      <c r="F3816" s="555">
        <v>48.48</v>
      </c>
    </row>
    <row r="3817" spans="1:6" ht="30">
      <c r="A3817" s="338">
        <v>89515</v>
      </c>
      <c r="B3817" s="339" t="s">
        <v>2208</v>
      </c>
      <c r="C3817" s="340" t="s">
        <v>1161</v>
      </c>
      <c r="D3817" s="555">
        <v>97.73</v>
      </c>
      <c r="E3817" s="555">
        <v>5</v>
      </c>
      <c r="F3817" s="555">
        <v>102.73</v>
      </c>
    </row>
    <row r="3818" spans="1:6" ht="30">
      <c r="A3818" s="338">
        <v>89523</v>
      </c>
      <c r="B3818" s="339" t="s">
        <v>2209</v>
      </c>
      <c r="C3818" s="340" t="s">
        <v>1161</v>
      </c>
      <c r="D3818" s="555">
        <v>115.65</v>
      </c>
      <c r="E3818" s="555">
        <v>5.61</v>
      </c>
      <c r="F3818" s="555">
        <v>121.26</v>
      </c>
    </row>
    <row r="3819" spans="1:6" ht="30">
      <c r="A3819" s="338">
        <v>89481</v>
      </c>
      <c r="B3819" s="339" t="s">
        <v>2210</v>
      </c>
      <c r="C3819" s="340" t="s">
        <v>1161</v>
      </c>
      <c r="D3819" s="555">
        <v>2.88</v>
      </c>
      <c r="E3819" s="555">
        <v>1.93</v>
      </c>
      <c r="F3819" s="555">
        <v>4.8099999999999996</v>
      </c>
    </row>
    <row r="3820" spans="1:6" ht="30">
      <c r="A3820" s="338">
        <v>89492</v>
      </c>
      <c r="B3820" s="339" t="s">
        <v>2211</v>
      </c>
      <c r="C3820" s="340" t="s">
        <v>1161</v>
      </c>
      <c r="D3820" s="555">
        <v>5.42</v>
      </c>
      <c r="E3820" s="555">
        <v>2.34</v>
      </c>
      <c r="F3820" s="555">
        <v>7.76</v>
      </c>
    </row>
    <row r="3821" spans="1:6" ht="30">
      <c r="A3821" s="338">
        <v>89497</v>
      </c>
      <c r="B3821" s="339" t="s">
        <v>2212</v>
      </c>
      <c r="C3821" s="340" t="s">
        <v>1161</v>
      </c>
      <c r="D3821" s="555">
        <v>10.15</v>
      </c>
      <c r="E3821" s="555">
        <v>2.84</v>
      </c>
      <c r="F3821" s="555">
        <v>12.99</v>
      </c>
    </row>
    <row r="3822" spans="1:6" ht="30">
      <c r="A3822" s="338">
        <v>89501</v>
      </c>
      <c r="B3822" s="339" t="s">
        <v>2213</v>
      </c>
      <c r="C3822" s="340" t="s">
        <v>1161</v>
      </c>
      <c r="D3822" s="555">
        <v>12.07</v>
      </c>
      <c r="E3822" s="555">
        <v>3.45</v>
      </c>
      <c r="F3822" s="555">
        <v>15.52</v>
      </c>
    </row>
    <row r="3823" spans="1:6" ht="30">
      <c r="A3823" s="338">
        <v>89505</v>
      </c>
      <c r="B3823" s="339" t="s">
        <v>2214</v>
      </c>
      <c r="C3823" s="340" t="s">
        <v>1161</v>
      </c>
      <c r="D3823" s="555">
        <v>38.700000000000003</v>
      </c>
      <c r="E3823" s="555">
        <v>4.08</v>
      </c>
      <c r="F3823" s="555">
        <v>42.78</v>
      </c>
    </row>
    <row r="3824" spans="1:6" ht="30">
      <c r="A3824" s="338">
        <v>89513</v>
      </c>
      <c r="B3824" s="339" t="s">
        <v>2215</v>
      </c>
      <c r="C3824" s="340" t="s">
        <v>1161</v>
      </c>
      <c r="D3824" s="555">
        <v>132.4</v>
      </c>
      <c r="E3824" s="555">
        <v>5</v>
      </c>
      <c r="F3824" s="555">
        <v>137.4</v>
      </c>
    </row>
    <row r="3825" spans="1:6" ht="30">
      <c r="A3825" s="338">
        <v>89521</v>
      </c>
      <c r="B3825" s="339" t="s">
        <v>2216</v>
      </c>
      <c r="C3825" s="340" t="s">
        <v>1161</v>
      </c>
      <c r="D3825" s="555">
        <v>156.47999999999999</v>
      </c>
      <c r="E3825" s="555">
        <v>5.61</v>
      </c>
      <c r="F3825" s="555">
        <v>162.09</v>
      </c>
    </row>
    <row r="3826" spans="1:6" ht="30">
      <c r="A3826" s="338">
        <v>89489</v>
      </c>
      <c r="B3826" s="339" t="s">
        <v>1846</v>
      </c>
      <c r="C3826" s="340" t="s">
        <v>1161</v>
      </c>
      <c r="D3826" s="555">
        <v>6.05</v>
      </c>
      <c r="E3826" s="555">
        <v>1.92</v>
      </c>
      <c r="F3826" s="555">
        <v>7.97</v>
      </c>
    </row>
    <row r="3827" spans="1:6" ht="30">
      <c r="A3827" s="338">
        <v>89494</v>
      </c>
      <c r="B3827" s="339" t="s">
        <v>1847</v>
      </c>
      <c r="C3827" s="340" t="s">
        <v>1161</v>
      </c>
      <c r="D3827" s="555">
        <v>11.91</v>
      </c>
      <c r="E3827" s="555">
        <v>2.3199999999999998</v>
      </c>
      <c r="F3827" s="555">
        <v>14.23</v>
      </c>
    </row>
    <row r="3828" spans="1:6" ht="30">
      <c r="A3828" s="338">
        <v>89499</v>
      </c>
      <c r="B3828" s="339" t="s">
        <v>1848</v>
      </c>
      <c r="C3828" s="340" t="s">
        <v>1161</v>
      </c>
      <c r="D3828" s="555">
        <v>19.89</v>
      </c>
      <c r="E3828" s="555">
        <v>2.83</v>
      </c>
      <c r="F3828" s="555">
        <v>22.72</v>
      </c>
    </row>
    <row r="3829" spans="1:6" ht="30">
      <c r="A3829" s="338">
        <v>89503</v>
      </c>
      <c r="B3829" s="339" t="s">
        <v>1849</v>
      </c>
      <c r="C3829" s="340" t="s">
        <v>1161</v>
      </c>
      <c r="D3829" s="555">
        <v>24.88</v>
      </c>
      <c r="E3829" s="555">
        <v>3.44</v>
      </c>
      <c r="F3829" s="555">
        <v>28.32</v>
      </c>
    </row>
    <row r="3830" spans="1:6" ht="30">
      <c r="A3830" s="338">
        <v>89507</v>
      </c>
      <c r="B3830" s="339" t="s">
        <v>1850</v>
      </c>
      <c r="C3830" s="340" t="s">
        <v>1161</v>
      </c>
      <c r="D3830" s="555">
        <v>56.25</v>
      </c>
      <c r="E3830" s="555">
        <v>4.08</v>
      </c>
      <c r="F3830" s="555">
        <v>60.33</v>
      </c>
    </row>
    <row r="3831" spans="1:6" ht="30">
      <c r="A3831" s="338">
        <v>89517</v>
      </c>
      <c r="B3831" s="339" t="s">
        <v>1851</v>
      </c>
      <c r="C3831" s="340" t="s">
        <v>1161</v>
      </c>
      <c r="D3831" s="555">
        <v>80.87</v>
      </c>
      <c r="E3831" s="555">
        <v>5</v>
      </c>
      <c r="F3831" s="555">
        <v>85.87</v>
      </c>
    </row>
    <row r="3832" spans="1:6" ht="30">
      <c r="A3832" s="338">
        <v>89525</v>
      </c>
      <c r="B3832" s="339" t="s">
        <v>1852</v>
      </c>
      <c r="C3832" s="340" t="s">
        <v>1161</v>
      </c>
      <c r="D3832" s="555">
        <v>113.58</v>
      </c>
      <c r="E3832" s="555">
        <v>5.61</v>
      </c>
      <c r="F3832" s="555">
        <v>119.19</v>
      </c>
    </row>
    <row r="3833" spans="1:6" ht="30">
      <c r="A3833" s="338">
        <v>89490</v>
      </c>
      <c r="B3833" s="339" t="s">
        <v>1853</v>
      </c>
      <c r="C3833" s="340" t="s">
        <v>1161</v>
      </c>
      <c r="D3833" s="555">
        <v>5.0999999999999996</v>
      </c>
      <c r="E3833" s="555">
        <v>1.92</v>
      </c>
      <c r="F3833" s="555">
        <v>7.02</v>
      </c>
    </row>
    <row r="3834" spans="1:6" ht="30">
      <c r="A3834" s="338">
        <v>89496</v>
      </c>
      <c r="B3834" s="339" t="s">
        <v>1854</v>
      </c>
      <c r="C3834" s="340" t="s">
        <v>1161</v>
      </c>
      <c r="D3834" s="555">
        <v>7.7099999999999991</v>
      </c>
      <c r="E3834" s="555">
        <v>2.33</v>
      </c>
      <c r="F3834" s="555">
        <v>10.039999999999999</v>
      </c>
    </row>
    <row r="3835" spans="1:6" ht="30">
      <c r="A3835" s="338">
        <v>89500</v>
      </c>
      <c r="B3835" s="339" t="s">
        <v>1855</v>
      </c>
      <c r="C3835" s="340" t="s">
        <v>1161</v>
      </c>
      <c r="D3835" s="555">
        <v>11.73</v>
      </c>
      <c r="E3835" s="555">
        <v>2.84</v>
      </c>
      <c r="F3835" s="555">
        <v>14.57</v>
      </c>
    </row>
    <row r="3836" spans="1:6" ht="30">
      <c r="A3836" s="338">
        <v>89504</v>
      </c>
      <c r="B3836" s="339" t="s">
        <v>1856</v>
      </c>
      <c r="C3836" s="340" t="s">
        <v>1161</v>
      </c>
      <c r="D3836" s="555">
        <v>21.11</v>
      </c>
      <c r="E3836" s="555">
        <v>3.44</v>
      </c>
      <c r="F3836" s="555">
        <v>24.55</v>
      </c>
    </row>
    <row r="3837" spans="1:6" ht="30">
      <c r="A3837" s="338">
        <v>89510</v>
      </c>
      <c r="B3837" s="339" t="s">
        <v>1857</v>
      </c>
      <c r="C3837" s="340" t="s">
        <v>1161</v>
      </c>
      <c r="D3837" s="555">
        <v>34.5</v>
      </c>
      <c r="E3837" s="555">
        <v>4.08</v>
      </c>
      <c r="F3837" s="555">
        <v>38.58</v>
      </c>
    </row>
    <row r="3838" spans="1:6" ht="30">
      <c r="A3838" s="338">
        <v>89519</v>
      </c>
      <c r="B3838" s="339" t="s">
        <v>1858</v>
      </c>
      <c r="C3838" s="340" t="s">
        <v>1161</v>
      </c>
      <c r="D3838" s="555">
        <v>51.76</v>
      </c>
      <c r="E3838" s="555">
        <v>5</v>
      </c>
      <c r="F3838" s="555">
        <v>56.76</v>
      </c>
    </row>
    <row r="3839" spans="1:6" ht="30">
      <c r="A3839" s="338">
        <v>89527</v>
      </c>
      <c r="B3839" s="339" t="s">
        <v>1859</v>
      </c>
      <c r="C3839" s="340" t="s">
        <v>1161</v>
      </c>
      <c r="D3839" s="555">
        <v>84.95</v>
      </c>
      <c r="E3839" s="555">
        <v>5.61</v>
      </c>
      <c r="F3839" s="555">
        <v>90.56</v>
      </c>
    </row>
    <row r="3840" spans="1:6" ht="30">
      <c r="A3840" s="338">
        <v>89528</v>
      </c>
      <c r="B3840" s="339" t="s">
        <v>1860</v>
      </c>
      <c r="C3840" s="340" t="s">
        <v>1161</v>
      </c>
      <c r="D3840" s="555">
        <v>2.7499999999999996</v>
      </c>
      <c r="E3840" s="555">
        <v>1.27</v>
      </c>
      <c r="F3840" s="555">
        <v>4.0199999999999996</v>
      </c>
    </row>
    <row r="3841" spans="1:6" ht="30">
      <c r="A3841" s="338">
        <v>89541</v>
      </c>
      <c r="B3841" s="339" t="s">
        <v>1861</v>
      </c>
      <c r="C3841" s="340" t="s">
        <v>1161</v>
      </c>
      <c r="D3841" s="555">
        <v>4.7899999999999991</v>
      </c>
      <c r="E3841" s="555">
        <v>1.56</v>
      </c>
      <c r="F3841" s="555">
        <v>6.35</v>
      </c>
    </row>
    <row r="3842" spans="1:6" ht="30">
      <c r="A3842" s="338">
        <v>89558</v>
      </c>
      <c r="B3842" s="339" t="s">
        <v>1862</v>
      </c>
      <c r="C3842" s="340" t="s">
        <v>1161</v>
      </c>
      <c r="D3842" s="555">
        <v>8.09</v>
      </c>
      <c r="E3842" s="555">
        <v>1.88</v>
      </c>
      <c r="F3842" s="555">
        <v>9.9700000000000006</v>
      </c>
    </row>
    <row r="3843" spans="1:6" ht="30">
      <c r="A3843" s="338">
        <v>89575</v>
      </c>
      <c r="B3843" s="339" t="s">
        <v>1863</v>
      </c>
      <c r="C3843" s="340" t="s">
        <v>1161</v>
      </c>
      <c r="D3843" s="555">
        <v>10.280000000000001</v>
      </c>
      <c r="E3843" s="555">
        <v>2.29</v>
      </c>
      <c r="F3843" s="555">
        <v>12.57</v>
      </c>
    </row>
    <row r="3844" spans="1:6" ht="30">
      <c r="A3844" s="338">
        <v>89597</v>
      </c>
      <c r="B3844" s="339" t="s">
        <v>1864</v>
      </c>
      <c r="C3844" s="340" t="s">
        <v>1161</v>
      </c>
      <c r="D3844" s="555">
        <v>21.509999999999998</v>
      </c>
      <c r="E3844" s="555">
        <v>2.71</v>
      </c>
      <c r="F3844" s="555">
        <v>24.22</v>
      </c>
    </row>
    <row r="3845" spans="1:6" ht="30">
      <c r="A3845" s="338">
        <v>89611</v>
      </c>
      <c r="B3845" s="339" t="s">
        <v>1865</v>
      </c>
      <c r="C3845" s="340" t="s">
        <v>1161</v>
      </c>
      <c r="D3845" s="555">
        <v>36.730000000000004</v>
      </c>
      <c r="E3845" s="555">
        <v>3.29</v>
      </c>
      <c r="F3845" s="555">
        <v>40.020000000000003</v>
      </c>
    </row>
    <row r="3846" spans="1:6" ht="30">
      <c r="A3846" s="338">
        <v>89614</v>
      </c>
      <c r="B3846" s="339" t="s">
        <v>1866</v>
      </c>
      <c r="C3846" s="340" t="s">
        <v>1161</v>
      </c>
      <c r="D3846" s="555">
        <v>74.239999999999995</v>
      </c>
      <c r="E3846" s="555">
        <v>3.72</v>
      </c>
      <c r="F3846" s="555">
        <v>77.959999999999994</v>
      </c>
    </row>
    <row r="3847" spans="1:6" ht="30">
      <c r="A3847" s="338">
        <v>89530</v>
      </c>
      <c r="B3847" s="339" t="s">
        <v>1867</v>
      </c>
      <c r="C3847" s="340" t="s">
        <v>1161</v>
      </c>
      <c r="D3847" s="555">
        <v>15.450000000000001</v>
      </c>
      <c r="E3847" s="555">
        <v>1.26</v>
      </c>
      <c r="F3847" s="555">
        <v>16.71</v>
      </c>
    </row>
    <row r="3848" spans="1:6" ht="30">
      <c r="A3848" s="338">
        <v>89577</v>
      </c>
      <c r="B3848" s="339" t="s">
        <v>1868</v>
      </c>
      <c r="C3848" s="340" t="s">
        <v>1161</v>
      </c>
      <c r="D3848" s="555">
        <v>41.43</v>
      </c>
      <c r="E3848" s="555">
        <v>2.2799999999999998</v>
      </c>
      <c r="F3848" s="555">
        <v>43.71</v>
      </c>
    </row>
    <row r="3849" spans="1:6" ht="30">
      <c r="A3849" s="338">
        <v>89532</v>
      </c>
      <c r="B3849" s="339" t="s">
        <v>1869</v>
      </c>
      <c r="C3849" s="340" t="s">
        <v>1161</v>
      </c>
      <c r="D3849" s="555">
        <v>6.65</v>
      </c>
      <c r="E3849" s="555">
        <v>1.26</v>
      </c>
      <c r="F3849" s="555">
        <v>7.91</v>
      </c>
    </row>
    <row r="3850" spans="1:6" ht="30">
      <c r="A3850" s="338">
        <v>89562</v>
      </c>
      <c r="B3850" s="339" t="s">
        <v>1870</v>
      </c>
      <c r="C3850" s="340" t="s">
        <v>1161</v>
      </c>
      <c r="D3850" s="555">
        <v>8.8300000000000018</v>
      </c>
      <c r="E3850" s="555">
        <v>1.88</v>
      </c>
      <c r="F3850" s="555">
        <v>10.71</v>
      </c>
    </row>
    <row r="3851" spans="1:6" ht="30">
      <c r="A3851" s="338">
        <v>89605</v>
      </c>
      <c r="B3851" s="339" t="s">
        <v>1871</v>
      </c>
      <c r="C3851" s="340" t="s">
        <v>1161</v>
      </c>
      <c r="D3851" s="555">
        <v>20.89</v>
      </c>
      <c r="E3851" s="555">
        <v>2.71</v>
      </c>
      <c r="F3851" s="555">
        <v>23.6</v>
      </c>
    </row>
    <row r="3852" spans="1:6" ht="30">
      <c r="A3852" s="338">
        <v>89980</v>
      </c>
      <c r="B3852" s="339" t="s">
        <v>1872</v>
      </c>
      <c r="C3852" s="340" t="s">
        <v>1161</v>
      </c>
      <c r="D3852" s="555">
        <v>10.78</v>
      </c>
      <c r="E3852" s="555">
        <v>1.26</v>
      </c>
      <c r="F3852" s="555">
        <v>12.04</v>
      </c>
    </row>
    <row r="3853" spans="1:6" ht="30">
      <c r="A3853" s="338">
        <v>89534</v>
      </c>
      <c r="B3853" s="339" t="s">
        <v>1873</v>
      </c>
      <c r="C3853" s="340" t="s">
        <v>1161</v>
      </c>
      <c r="D3853" s="555">
        <v>3.8800000000000003</v>
      </c>
      <c r="E3853" s="555">
        <v>1.27</v>
      </c>
      <c r="F3853" s="555">
        <v>5.15</v>
      </c>
    </row>
    <row r="3854" spans="1:6" ht="30">
      <c r="A3854" s="338">
        <v>89551</v>
      </c>
      <c r="B3854" s="339" t="s">
        <v>1874</v>
      </c>
      <c r="C3854" s="340" t="s">
        <v>1161</v>
      </c>
      <c r="D3854" s="555">
        <v>9.3999999999999986</v>
      </c>
      <c r="E3854" s="555">
        <v>1.55</v>
      </c>
      <c r="F3854" s="555">
        <v>10.95</v>
      </c>
    </row>
    <row r="3855" spans="1:6" ht="30">
      <c r="A3855" s="338">
        <v>89564</v>
      </c>
      <c r="B3855" s="339" t="s">
        <v>1875</v>
      </c>
      <c r="C3855" s="340" t="s">
        <v>1161</v>
      </c>
      <c r="D3855" s="555">
        <v>18.73</v>
      </c>
      <c r="E3855" s="555">
        <v>1.87</v>
      </c>
      <c r="F3855" s="555">
        <v>20.6</v>
      </c>
    </row>
    <row r="3856" spans="1:6" ht="30">
      <c r="A3856" s="338">
        <v>89593</v>
      </c>
      <c r="B3856" s="339" t="s">
        <v>1876</v>
      </c>
      <c r="C3856" s="340" t="s">
        <v>1161</v>
      </c>
      <c r="D3856" s="555">
        <v>37.119999999999997</v>
      </c>
      <c r="E3856" s="555">
        <v>2.2799999999999998</v>
      </c>
      <c r="F3856" s="555">
        <v>39.4</v>
      </c>
    </row>
    <row r="3857" spans="1:6" ht="30">
      <c r="A3857" s="338">
        <v>89536</v>
      </c>
      <c r="B3857" s="339" t="s">
        <v>1877</v>
      </c>
      <c r="C3857" s="340" t="s">
        <v>1161</v>
      </c>
      <c r="D3857" s="555">
        <v>13.69</v>
      </c>
      <c r="E3857" s="555">
        <v>1.26</v>
      </c>
      <c r="F3857" s="555">
        <v>14.95</v>
      </c>
    </row>
    <row r="3858" spans="1:6" ht="30">
      <c r="A3858" s="338">
        <v>89552</v>
      </c>
      <c r="B3858" s="339" t="s">
        <v>1832</v>
      </c>
      <c r="C3858" s="340" t="s">
        <v>1161</v>
      </c>
      <c r="D3858" s="555">
        <v>21.88</v>
      </c>
      <c r="E3858" s="555">
        <v>1.55</v>
      </c>
      <c r="F3858" s="555">
        <v>23.43</v>
      </c>
    </row>
    <row r="3859" spans="1:6" ht="30">
      <c r="A3859" s="338">
        <v>89568</v>
      </c>
      <c r="B3859" s="339" t="s">
        <v>1833</v>
      </c>
      <c r="C3859" s="340" t="s">
        <v>1161</v>
      </c>
      <c r="D3859" s="555">
        <v>41.150000000000006</v>
      </c>
      <c r="E3859" s="555">
        <v>1.87</v>
      </c>
      <c r="F3859" s="555">
        <v>43.02</v>
      </c>
    </row>
    <row r="3860" spans="1:6" ht="30">
      <c r="A3860" s="338">
        <v>89594</v>
      </c>
      <c r="B3860" s="339" t="s">
        <v>1585</v>
      </c>
      <c r="C3860" s="340" t="s">
        <v>1161</v>
      </c>
      <c r="D3860" s="555">
        <v>45.6</v>
      </c>
      <c r="E3860" s="555">
        <v>2.2799999999999998</v>
      </c>
      <c r="F3860" s="555">
        <v>47.88</v>
      </c>
    </row>
    <row r="3861" spans="1:6" ht="30">
      <c r="A3861" s="338">
        <v>89609</v>
      </c>
      <c r="B3861" s="339" t="s">
        <v>1586</v>
      </c>
      <c r="C3861" s="340" t="s">
        <v>1161</v>
      </c>
      <c r="D3861" s="555">
        <v>109.86</v>
      </c>
      <c r="E3861" s="555">
        <v>2.7</v>
      </c>
      <c r="F3861" s="555">
        <v>112.56</v>
      </c>
    </row>
    <row r="3862" spans="1:6" ht="30">
      <c r="A3862" s="338">
        <v>89612</v>
      </c>
      <c r="B3862" s="339" t="s">
        <v>1587</v>
      </c>
      <c r="C3862" s="340" t="s">
        <v>1161</v>
      </c>
      <c r="D3862" s="555">
        <v>219.48000000000002</v>
      </c>
      <c r="E3862" s="555">
        <v>3.29</v>
      </c>
      <c r="F3862" s="555">
        <v>222.77</v>
      </c>
    </row>
    <row r="3863" spans="1:6" ht="30">
      <c r="A3863" s="338">
        <v>89615</v>
      </c>
      <c r="B3863" s="339" t="s">
        <v>1588</v>
      </c>
      <c r="C3863" s="340" t="s">
        <v>1161</v>
      </c>
      <c r="D3863" s="555">
        <v>334.15999999999997</v>
      </c>
      <c r="E3863" s="555">
        <v>3.72</v>
      </c>
      <c r="F3863" s="555">
        <v>337.88</v>
      </c>
    </row>
    <row r="3864" spans="1:6" ht="30">
      <c r="A3864" s="338">
        <v>89617</v>
      </c>
      <c r="B3864" s="339" t="s">
        <v>1589</v>
      </c>
      <c r="C3864" s="340" t="s">
        <v>1161</v>
      </c>
      <c r="D3864" s="555">
        <v>4.4700000000000006</v>
      </c>
      <c r="E3864" s="555">
        <v>2.56</v>
      </c>
      <c r="F3864" s="555">
        <v>7.03</v>
      </c>
    </row>
    <row r="3865" spans="1:6" ht="30">
      <c r="A3865" s="338">
        <v>89620</v>
      </c>
      <c r="B3865" s="339" t="s">
        <v>1590</v>
      </c>
      <c r="C3865" s="340" t="s">
        <v>1161</v>
      </c>
      <c r="D3865" s="555">
        <v>9.2399999999999984</v>
      </c>
      <c r="E3865" s="555">
        <v>3.12</v>
      </c>
      <c r="F3865" s="555">
        <v>12.36</v>
      </c>
    </row>
    <row r="3866" spans="1:6" ht="30">
      <c r="A3866" s="338">
        <v>89623</v>
      </c>
      <c r="B3866" s="339" t="s">
        <v>1591</v>
      </c>
      <c r="C3866" s="340" t="s">
        <v>1161</v>
      </c>
      <c r="D3866" s="555">
        <v>16.759999999999998</v>
      </c>
      <c r="E3866" s="555">
        <v>3.8</v>
      </c>
      <c r="F3866" s="555">
        <v>20.56</v>
      </c>
    </row>
    <row r="3867" spans="1:6" ht="30">
      <c r="A3867" s="338">
        <v>89625</v>
      </c>
      <c r="B3867" s="339" t="s">
        <v>1592</v>
      </c>
      <c r="C3867" s="340" t="s">
        <v>1161</v>
      </c>
      <c r="D3867" s="555">
        <v>20.100000000000001</v>
      </c>
      <c r="E3867" s="555">
        <v>4.59</v>
      </c>
      <c r="F3867" s="555">
        <v>24.69</v>
      </c>
    </row>
    <row r="3868" spans="1:6" ht="30">
      <c r="A3868" s="338">
        <v>89628</v>
      </c>
      <c r="B3868" s="339" t="s">
        <v>1593</v>
      </c>
      <c r="C3868" s="340" t="s">
        <v>1161</v>
      </c>
      <c r="D3868" s="555">
        <v>49.059999999999995</v>
      </c>
      <c r="E3868" s="555">
        <v>5.42</v>
      </c>
      <c r="F3868" s="555">
        <v>54.48</v>
      </c>
    </row>
    <row r="3869" spans="1:6" ht="30">
      <c r="A3869" s="338">
        <v>89629</v>
      </c>
      <c r="B3869" s="339" t="s">
        <v>1594</v>
      </c>
      <c r="C3869" s="340" t="s">
        <v>1161</v>
      </c>
      <c r="D3869" s="555">
        <v>94.75</v>
      </c>
      <c r="E3869" s="555">
        <v>6.66</v>
      </c>
      <c r="F3869" s="555">
        <v>101.41</v>
      </c>
    </row>
    <row r="3870" spans="1:6" ht="30">
      <c r="A3870" s="338">
        <v>89631</v>
      </c>
      <c r="B3870" s="339" t="s">
        <v>1595</v>
      </c>
      <c r="C3870" s="340" t="s">
        <v>1161</v>
      </c>
      <c r="D3870" s="555">
        <v>148.79</v>
      </c>
      <c r="E3870" s="555">
        <v>7.5</v>
      </c>
      <c r="F3870" s="555">
        <v>156.29</v>
      </c>
    </row>
    <row r="3871" spans="1:6" ht="30">
      <c r="A3871" s="338">
        <v>89619</v>
      </c>
      <c r="B3871" s="339" t="s">
        <v>1596</v>
      </c>
      <c r="C3871" s="340" t="s">
        <v>1161</v>
      </c>
      <c r="D3871" s="555">
        <v>7.2</v>
      </c>
      <c r="E3871" s="555">
        <v>2.5499999999999998</v>
      </c>
      <c r="F3871" s="555">
        <v>9.75</v>
      </c>
    </row>
    <row r="3872" spans="1:6" ht="30">
      <c r="A3872" s="338">
        <v>89622</v>
      </c>
      <c r="B3872" s="339" t="s">
        <v>1597</v>
      </c>
      <c r="C3872" s="340" t="s">
        <v>1161</v>
      </c>
      <c r="D3872" s="555">
        <v>11.940000000000001</v>
      </c>
      <c r="E3872" s="555">
        <v>3.12</v>
      </c>
      <c r="F3872" s="555">
        <v>15.06</v>
      </c>
    </row>
    <row r="3873" spans="1:6" ht="30">
      <c r="A3873" s="338">
        <v>89624</v>
      </c>
      <c r="B3873" s="339" t="s">
        <v>1598</v>
      </c>
      <c r="C3873" s="340" t="s">
        <v>1161</v>
      </c>
      <c r="D3873" s="555">
        <v>18.12</v>
      </c>
      <c r="E3873" s="555">
        <v>3.8</v>
      </c>
      <c r="F3873" s="555">
        <v>21.92</v>
      </c>
    </row>
    <row r="3874" spans="1:6" ht="30">
      <c r="A3874" s="338">
        <v>89626</v>
      </c>
      <c r="B3874" s="339" t="s">
        <v>1599</v>
      </c>
      <c r="C3874" s="340" t="s">
        <v>1161</v>
      </c>
      <c r="D3874" s="555">
        <v>30.569999999999997</v>
      </c>
      <c r="E3874" s="555">
        <v>4.59</v>
      </c>
      <c r="F3874" s="555">
        <v>35.159999999999997</v>
      </c>
    </row>
    <row r="3875" spans="1:6" ht="30">
      <c r="A3875" s="338">
        <v>89627</v>
      </c>
      <c r="B3875" s="339" t="s">
        <v>1600</v>
      </c>
      <c r="C3875" s="340" t="s">
        <v>1161</v>
      </c>
      <c r="D3875" s="555">
        <v>18.53</v>
      </c>
      <c r="E3875" s="555">
        <v>4.59</v>
      </c>
      <c r="F3875" s="555">
        <v>23.12</v>
      </c>
    </row>
    <row r="3876" spans="1:6" ht="30">
      <c r="A3876" s="338">
        <v>89630</v>
      </c>
      <c r="B3876" s="339" t="s">
        <v>1601</v>
      </c>
      <c r="C3876" s="340" t="s">
        <v>1161</v>
      </c>
      <c r="D3876" s="555">
        <v>80.490000000000009</v>
      </c>
      <c r="E3876" s="555">
        <v>6.66</v>
      </c>
      <c r="F3876" s="555">
        <v>87.15</v>
      </c>
    </row>
    <row r="3877" spans="1:6" ht="30">
      <c r="A3877" s="338">
        <v>89632</v>
      </c>
      <c r="B3877" s="339" t="s">
        <v>1602</v>
      </c>
      <c r="C3877" s="340" t="s">
        <v>1161</v>
      </c>
      <c r="D3877" s="555">
        <v>119.61</v>
      </c>
      <c r="E3877" s="555">
        <v>7.5</v>
      </c>
      <c r="F3877" s="555">
        <v>127.11</v>
      </c>
    </row>
    <row r="3878" spans="1:6" ht="30">
      <c r="A3878" s="338">
        <v>89618</v>
      </c>
      <c r="B3878" s="339" t="s">
        <v>1603</v>
      </c>
      <c r="C3878" s="340" t="s">
        <v>1161</v>
      </c>
      <c r="D3878" s="555">
        <v>14.670000000000002</v>
      </c>
      <c r="E3878" s="555">
        <v>2.54</v>
      </c>
      <c r="F3878" s="555">
        <v>17.21</v>
      </c>
    </row>
    <row r="3879" spans="1:6" ht="30">
      <c r="A3879" s="338">
        <v>89621</v>
      </c>
      <c r="B3879" s="339" t="s">
        <v>1604</v>
      </c>
      <c r="C3879" s="340" t="s">
        <v>1161</v>
      </c>
      <c r="D3879" s="555">
        <v>26.52</v>
      </c>
      <c r="E3879" s="555">
        <v>3.11</v>
      </c>
      <c r="F3879" s="555">
        <v>29.63</v>
      </c>
    </row>
    <row r="3880" spans="1:6">
      <c r="A3880" s="335"/>
      <c r="B3880" s="337" t="s">
        <v>1049</v>
      </c>
      <c r="C3880" s="335"/>
      <c r="D3880" s="335"/>
      <c r="E3880" s="335"/>
      <c r="F3880" s="335"/>
    </row>
    <row r="3881" spans="1:6" ht="30">
      <c r="A3881" s="338">
        <v>89633</v>
      </c>
      <c r="B3881" s="339" t="s">
        <v>1605</v>
      </c>
      <c r="C3881" s="340" t="s">
        <v>1163</v>
      </c>
      <c r="D3881" s="555">
        <v>15.069999999999999</v>
      </c>
      <c r="E3881" s="555">
        <v>8.58</v>
      </c>
      <c r="F3881" s="555">
        <v>23.65</v>
      </c>
    </row>
    <row r="3882" spans="1:6" ht="30">
      <c r="A3882" s="338">
        <v>89634</v>
      </c>
      <c r="B3882" s="339" t="s">
        <v>1606</v>
      </c>
      <c r="C3882" s="340" t="s">
        <v>1163</v>
      </c>
      <c r="D3882" s="555">
        <v>25.080000000000002</v>
      </c>
      <c r="E3882" s="555">
        <v>10.84</v>
      </c>
      <c r="F3882" s="555">
        <v>35.92</v>
      </c>
    </row>
    <row r="3883" spans="1:6" ht="30">
      <c r="A3883" s="338">
        <v>89635</v>
      </c>
      <c r="B3883" s="339" t="s">
        <v>1607</v>
      </c>
      <c r="C3883" s="340" t="s">
        <v>1163</v>
      </c>
      <c r="D3883" s="555">
        <v>38.519999999999996</v>
      </c>
      <c r="E3883" s="555">
        <v>12.78</v>
      </c>
      <c r="F3883" s="555">
        <v>51.3</v>
      </c>
    </row>
    <row r="3884" spans="1:6" ht="30">
      <c r="A3884" s="338">
        <v>89716</v>
      </c>
      <c r="B3884" s="339" t="s">
        <v>1608</v>
      </c>
      <c r="C3884" s="340" t="s">
        <v>1163</v>
      </c>
      <c r="D3884" s="555">
        <v>22.23</v>
      </c>
      <c r="E3884" s="555">
        <v>3.28</v>
      </c>
      <c r="F3884" s="555">
        <v>25.51</v>
      </c>
    </row>
    <row r="3885" spans="1:6" ht="30">
      <c r="A3885" s="338">
        <v>89717</v>
      </c>
      <c r="B3885" s="339" t="s">
        <v>1609</v>
      </c>
      <c r="C3885" s="340" t="s">
        <v>1163</v>
      </c>
      <c r="D3885" s="555">
        <v>35.14</v>
      </c>
      <c r="E3885" s="555">
        <v>3.89</v>
      </c>
      <c r="F3885" s="555">
        <v>39.03</v>
      </c>
    </row>
    <row r="3886" spans="1:6" ht="30">
      <c r="A3886" s="338">
        <v>89636</v>
      </c>
      <c r="B3886" s="339" t="s">
        <v>1610</v>
      </c>
      <c r="C3886" s="340" t="s">
        <v>1163</v>
      </c>
      <c r="D3886" s="555">
        <v>47.400000000000006</v>
      </c>
      <c r="E3886" s="555">
        <v>15.05</v>
      </c>
      <c r="F3886" s="555">
        <v>62.45</v>
      </c>
    </row>
    <row r="3887" spans="1:6" ht="30">
      <c r="A3887" s="338">
        <v>89718</v>
      </c>
      <c r="B3887" s="339" t="s">
        <v>1611</v>
      </c>
      <c r="C3887" s="340" t="s">
        <v>1163</v>
      </c>
      <c r="D3887" s="555">
        <v>43.440000000000005</v>
      </c>
      <c r="E3887" s="555">
        <v>4.58</v>
      </c>
      <c r="F3887" s="555">
        <v>48.02</v>
      </c>
    </row>
    <row r="3888" spans="1:6" ht="30">
      <c r="A3888" s="338">
        <v>89772</v>
      </c>
      <c r="B3888" s="339" t="s">
        <v>1612</v>
      </c>
      <c r="C3888" s="340" t="s">
        <v>1163</v>
      </c>
      <c r="D3888" s="555">
        <v>87.460000000000008</v>
      </c>
      <c r="E3888" s="555">
        <v>0.97</v>
      </c>
      <c r="F3888" s="555">
        <v>88.43</v>
      </c>
    </row>
    <row r="3889" spans="1:6" ht="30">
      <c r="A3889" s="338">
        <v>89770</v>
      </c>
      <c r="B3889" s="339" t="s">
        <v>1613</v>
      </c>
      <c r="C3889" s="340" t="s">
        <v>1163</v>
      </c>
      <c r="D3889" s="555">
        <v>41.95</v>
      </c>
      <c r="E3889" s="555">
        <v>0.65</v>
      </c>
      <c r="F3889" s="555">
        <v>42.6</v>
      </c>
    </row>
    <row r="3890" spans="1:6" ht="30">
      <c r="A3890" s="338">
        <v>89771</v>
      </c>
      <c r="B3890" s="339" t="s">
        <v>1614</v>
      </c>
      <c r="C3890" s="340" t="s">
        <v>1163</v>
      </c>
      <c r="D3890" s="555">
        <v>57.43</v>
      </c>
      <c r="E3890" s="555">
        <v>0.78</v>
      </c>
      <c r="F3890" s="555">
        <v>58.21</v>
      </c>
    </row>
    <row r="3891" spans="1:6" ht="30">
      <c r="A3891" s="338">
        <v>89773</v>
      </c>
      <c r="B3891" s="339" t="s">
        <v>1615</v>
      </c>
      <c r="C3891" s="340" t="s">
        <v>1163</v>
      </c>
      <c r="D3891" s="555">
        <v>134.27000000000001</v>
      </c>
      <c r="E3891" s="555">
        <v>1.29</v>
      </c>
      <c r="F3891" s="555">
        <v>135.56</v>
      </c>
    </row>
    <row r="3892" spans="1:6" ht="30">
      <c r="A3892" s="338">
        <v>89775</v>
      </c>
      <c r="B3892" s="339" t="s">
        <v>1616</v>
      </c>
      <c r="C3892" s="340" t="s">
        <v>1163</v>
      </c>
      <c r="D3892" s="555">
        <v>212.56</v>
      </c>
      <c r="E3892" s="555">
        <v>1.55</v>
      </c>
      <c r="F3892" s="555">
        <v>214.11</v>
      </c>
    </row>
    <row r="3893" spans="1:6" ht="45">
      <c r="A3893" s="338">
        <v>94716</v>
      </c>
      <c r="B3893" s="339" t="s">
        <v>1617</v>
      </c>
      <c r="C3893" s="340" t="s">
        <v>1163</v>
      </c>
      <c r="D3893" s="555">
        <v>21.8</v>
      </c>
      <c r="E3893" s="555">
        <v>3.96</v>
      </c>
      <c r="F3893" s="555">
        <v>25.76</v>
      </c>
    </row>
    <row r="3894" spans="1:6" ht="45">
      <c r="A3894" s="338">
        <v>94717</v>
      </c>
      <c r="B3894" s="339" t="s">
        <v>1618</v>
      </c>
      <c r="C3894" s="340" t="s">
        <v>1163</v>
      </c>
      <c r="D3894" s="555">
        <v>34.089999999999996</v>
      </c>
      <c r="E3894" s="555">
        <v>3.95</v>
      </c>
      <c r="F3894" s="555">
        <v>38.04</v>
      </c>
    </row>
    <row r="3895" spans="1:6" ht="45">
      <c r="A3895" s="338">
        <v>94718</v>
      </c>
      <c r="B3895" s="339" t="s">
        <v>1619</v>
      </c>
      <c r="C3895" s="340" t="s">
        <v>1163</v>
      </c>
      <c r="D3895" s="555">
        <v>41.8</v>
      </c>
      <c r="E3895" s="555">
        <v>5.23</v>
      </c>
      <c r="F3895" s="555">
        <v>47.03</v>
      </c>
    </row>
    <row r="3896" spans="1:6" ht="45">
      <c r="A3896" s="338">
        <v>94719</v>
      </c>
      <c r="B3896" s="339" t="s">
        <v>1620</v>
      </c>
      <c r="C3896" s="340" t="s">
        <v>1163</v>
      </c>
      <c r="D3896" s="555">
        <v>56.53</v>
      </c>
      <c r="E3896" s="555">
        <v>5.23</v>
      </c>
      <c r="F3896" s="555">
        <v>61.76</v>
      </c>
    </row>
    <row r="3897" spans="1:6" ht="45">
      <c r="A3897" s="338">
        <v>94720</v>
      </c>
      <c r="B3897" s="339" t="s">
        <v>1621</v>
      </c>
      <c r="C3897" s="340" t="s">
        <v>1163</v>
      </c>
      <c r="D3897" s="555">
        <v>84.050000000000011</v>
      </c>
      <c r="E3897" s="555">
        <v>9.07</v>
      </c>
      <c r="F3897" s="555">
        <v>93.12</v>
      </c>
    </row>
    <row r="3898" spans="1:6" ht="45">
      <c r="A3898" s="338">
        <v>94721</v>
      </c>
      <c r="B3898" s="339" t="s">
        <v>1622</v>
      </c>
      <c r="C3898" s="340" t="s">
        <v>1163</v>
      </c>
      <c r="D3898" s="555">
        <v>127.25</v>
      </c>
      <c r="E3898" s="555">
        <v>9.07</v>
      </c>
      <c r="F3898" s="555">
        <v>136.32</v>
      </c>
    </row>
    <row r="3899" spans="1:6" ht="45">
      <c r="A3899" s="338">
        <v>94722</v>
      </c>
      <c r="B3899" s="339" t="s">
        <v>1623</v>
      </c>
      <c r="C3899" s="340" t="s">
        <v>1163</v>
      </c>
      <c r="D3899" s="555">
        <v>218.95999999999998</v>
      </c>
      <c r="E3899" s="555">
        <v>18.36</v>
      </c>
      <c r="F3899" s="555">
        <v>237.32</v>
      </c>
    </row>
    <row r="3900" spans="1:6">
      <c r="A3900" s="335"/>
      <c r="B3900" s="337" t="s">
        <v>581</v>
      </c>
      <c r="C3900" s="335"/>
      <c r="D3900" s="335"/>
      <c r="E3900" s="335"/>
      <c r="F3900" s="335"/>
    </row>
    <row r="3901" spans="1:6" ht="30">
      <c r="A3901" s="338">
        <v>89656</v>
      </c>
      <c r="B3901" s="339" t="s">
        <v>1624</v>
      </c>
      <c r="C3901" s="340" t="s">
        <v>1161</v>
      </c>
      <c r="D3901" s="555">
        <v>11.37</v>
      </c>
      <c r="E3901" s="555">
        <v>2.3199999999999998</v>
      </c>
      <c r="F3901" s="555">
        <v>13.69</v>
      </c>
    </row>
    <row r="3902" spans="1:6" ht="30">
      <c r="A3902" s="338">
        <v>89663</v>
      </c>
      <c r="B3902" s="339" t="s">
        <v>1625</v>
      </c>
      <c r="C3902" s="340" t="s">
        <v>1161</v>
      </c>
      <c r="D3902" s="555">
        <v>12.94</v>
      </c>
      <c r="E3902" s="555">
        <v>2.93</v>
      </c>
      <c r="F3902" s="555">
        <v>15.87</v>
      </c>
    </row>
    <row r="3903" spans="1:6" ht="30">
      <c r="A3903" s="338">
        <v>89747</v>
      </c>
      <c r="B3903" s="339" t="s">
        <v>1626</v>
      </c>
      <c r="C3903" s="340" t="s">
        <v>1161</v>
      </c>
      <c r="D3903" s="555">
        <v>12.5</v>
      </c>
      <c r="E3903" s="555">
        <v>1.74</v>
      </c>
      <c r="F3903" s="555">
        <v>14.24</v>
      </c>
    </row>
    <row r="3904" spans="1:6" ht="30">
      <c r="A3904" s="338">
        <v>89666</v>
      </c>
      <c r="B3904" s="339" t="s">
        <v>1878</v>
      </c>
      <c r="C3904" s="340" t="s">
        <v>1161</v>
      </c>
      <c r="D3904" s="555">
        <v>5.5400000000000009</v>
      </c>
      <c r="E3904" s="555">
        <v>2.94</v>
      </c>
      <c r="F3904" s="555">
        <v>8.48</v>
      </c>
    </row>
    <row r="3905" spans="1:6" ht="30">
      <c r="A3905" s="338">
        <v>89678</v>
      </c>
      <c r="B3905" s="339" t="s">
        <v>1879</v>
      </c>
      <c r="C3905" s="340" t="s">
        <v>1161</v>
      </c>
      <c r="D3905" s="555">
        <v>7.94</v>
      </c>
      <c r="E3905" s="555">
        <v>3.45</v>
      </c>
      <c r="F3905" s="555">
        <v>11.39</v>
      </c>
    </row>
    <row r="3906" spans="1:6" ht="30">
      <c r="A3906" s="338">
        <v>89689</v>
      </c>
      <c r="B3906" s="339" t="s">
        <v>1880</v>
      </c>
      <c r="C3906" s="340" t="s">
        <v>1161</v>
      </c>
      <c r="D3906" s="555">
        <v>37.619999999999997</v>
      </c>
      <c r="E3906" s="555">
        <v>4.04</v>
      </c>
      <c r="F3906" s="555">
        <v>41.66</v>
      </c>
    </row>
    <row r="3907" spans="1:6" ht="30">
      <c r="A3907" s="338">
        <v>89751</v>
      </c>
      <c r="B3907" s="339" t="s">
        <v>1881</v>
      </c>
      <c r="C3907" s="340" t="s">
        <v>1161</v>
      </c>
      <c r="D3907" s="555">
        <v>5.0999999999999996</v>
      </c>
      <c r="E3907" s="555">
        <v>1.75</v>
      </c>
      <c r="F3907" s="555">
        <v>6.85</v>
      </c>
    </row>
    <row r="3908" spans="1:6" ht="30">
      <c r="A3908" s="338">
        <v>89759</v>
      </c>
      <c r="B3908" s="339" t="s">
        <v>1882</v>
      </c>
      <c r="C3908" s="340" t="s">
        <v>1161</v>
      </c>
      <c r="D3908" s="555">
        <v>7.4399999999999995</v>
      </c>
      <c r="E3908" s="555">
        <v>2.06</v>
      </c>
      <c r="F3908" s="555">
        <v>9.5</v>
      </c>
    </row>
    <row r="3909" spans="1:6" ht="30">
      <c r="A3909" s="338">
        <v>89764</v>
      </c>
      <c r="B3909" s="339" t="s">
        <v>1883</v>
      </c>
      <c r="C3909" s="340" t="s">
        <v>1161</v>
      </c>
      <c r="D3909" s="555">
        <v>37</v>
      </c>
      <c r="E3909" s="555">
        <v>2.41</v>
      </c>
      <c r="F3909" s="555">
        <v>39.409999999999997</v>
      </c>
    </row>
    <row r="3910" spans="1:6" ht="30">
      <c r="A3910" s="338">
        <v>89820</v>
      </c>
      <c r="B3910" s="339" t="s">
        <v>1884</v>
      </c>
      <c r="C3910" s="340" t="s">
        <v>1161</v>
      </c>
      <c r="D3910" s="555">
        <v>36.72</v>
      </c>
      <c r="E3910" s="555">
        <v>1.68</v>
      </c>
      <c r="F3910" s="555">
        <v>38.4</v>
      </c>
    </row>
    <row r="3911" spans="1:6" ht="30">
      <c r="A3911" s="338">
        <v>89832</v>
      </c>
      <c r="B3911" s="339" t="s">
        <v>1885</v>
      </c>
      <c r="C3911" s="340" t="s">
        <v>1161</v>
      </c>
      <c r="D3911" s="555">
        <v>48.300000000000004</v>
      </c>
      <c r="E3911" s="555">
        <v>1.97</v>
      </c>
      <c r="F3911" s="555">
        <v>50.27</v>
      </c>
    </row>
    <row r="3912" spans="1:6" ht="30">
      <c r="A3912" s="338">
        <v>89637</v>
      </c>
      <c r="B3912" s="339" t="s">
        <v>1886</v>
      </c>
      <c r="C3912" s="340" t="s">
        <v>1161</v>
      </c>
      <c r="D3912" s="555">
        <v>7.1</v>
      </c>
      <c r="E3912" s="555">
        <v>3.49</v>
      </c>
      <c r="F3912" s="555">
        <v>10.59</v>
      </c>
    </row>
    <row r="3913" spans="1:6" ht="30">
      <c r="A3913" s="338">
        <v>89641</v>
      </c>
      <c r="B3913" s="339" t="s">
        <v>1887</v>
      </c>
      <c r="C3913" s="340" t="s">
        <v>1161</v>
      </c>
      <c r="D3913" s="555">
        <v>10.7</v>
      </c>
      <c r="E3913" s="555">
        <v>4.41</v>
      </c>
      <c r="F3913" s="555">
        <v>15.11</v>
      </c>
    </row>
    <row r="3914" spans="1:6" ht="30">
      <c r="A3914" s="338">
        <v>89646</v>
      </c>
      <c r="B3914" s="339" t="s">
        <v>1888</v>
      </c>
      <c r="C3914" s="340" t="s">
        <v>1161</v>
      </c>
      <c r="D3914" s="555">
        <v>18.649999999999999</v>
      </c>
      <c r="E3914" s="555">
        <v>5.18</v>
      </c>
      <c r="F3914" s="555">
        <v>23.83</v>
      </c>
    </row>
    <row r="3915" spans="1:6" ht="30">
      <c r="A3915" s="338">
        <v>89649</v>
      </c>
      <c r="B3915" s="339" t="s">
        <v>1889</v>
      </c>
      <c r="C3915" s="340" t="s">
        <v>1161</v>
      </c>
      <c r="D3915" s="555">
        <v>29.27</v>
      </c>
      <c r="E3915" s="555">
        <v>6.09</v>
      </c>
      <c r="F3915" s="555">
        <v>35.36</v>
      </c>
    </row>
    <row r="3916" spans="1:6" ht="30">
      <c r="A3916" s="338">
        <v>89719</v>
      </c>
      <c r="B3916" s="339" t="s">
        <v>1890</v>
      </c>
      <c r="C3916" s="340" t="s">
        <v>1161</v>
      </c>
      <c r="D3916" s="555">
        <v>10.02</v>
      </c>
      <c r="E3916" s="555">
        <v>2.62</v>
      </c>
      <c r="F3916" s="555">
        <v>12.64</v>
      </c>
    </row>
    <row r="3917" spans="1:6" ht="30">
      <c r="A3917" s="338">
        <v>89723</v>
      </c>
      <c r="B3917" s="339" t="s">
        <v>1891</v>
      </c>
      <c r="C3917" s="340" t="s">
        <v>1161</v>
      </c>
      <c r="D3917" s="555">
        <v>17.87</v>
      </c>
      <c r="E3917" s="555">
        <v>3.09</v>
      </c>
      <c r="F3917" s="555">
        <v>20.96</v>
      </c>
    </row>
    <row r="3918" spans="1:6" ht="30">
      <c r="A3918" s="338">
        <v>89729</v>
      </c>
      <c r="B3918" s="339" t="s">
        <v>1627</v>
      </c>
      <c r="C3918" s="340" t="s">
        <v>1161</v>
      </c>
      <c r="D3918" s="555">
        <v>28.34</v>
      </c>
      <c r="E3918" s="555">
        <v>3.62</v>
      </c>
      <c r="F3918" s="555">
        <v>31.96</v>
      </c>
    </row>
    <row r="3919" spans="1:6" ht="30">
      <c r="A3919" s="338">
        <v>89777</v>
      </c>
      <c r="B3919" s="339" t="s">
        <v>1628</v>
      </c>
      <c r="C3919" s="340" t="s">
        <v>1161</v>
      </c>
      <c r="D3919" s="555">
        <v>27.9</v>
      </c>
      <c r="E3919" s="555">
        <v>2.5099999999999998</v>
      </c>
      <c r="F3919" s="555">
        <v>30.41</v>
      </c>
    </row>
    <row r="3920" spans="1:6" ht="30">
      <c r="A3920" s="338">
        <v>89781</v>
      </c>
      <c r="B3920" s="339" t="s">
        <v>1629</v>
      </c>
      <c r="C3920" s="340" t="s">
        <v>1161</v>
      </c>
      <c r="D3920" s="555">
        <v>42.32</v>
      </c>
      <c r="E3920" s="555">
        <v>2.95</v>
      </c>
      <c r="F3920" s="555">
        <v>45.27</v>
      </c>
    </row>
    <row r="3921" spans="1:6" ht="30">
      <c r="A3921" s="338">
        <v>89788</v>
      </c>
      <c r="B3921" s="339" t="s">
        <v>1630</v>
      </c>
      <c r="C3921" s="340" t="s">
        <v>1161</v>
      </c>
      <c r="D3921" s="555">
        <v>84.61</v>
      </c>
      <c r="E3921" s="555">
        <v>3.7</v>
      </c>
      <c r="F3921" s="555">
        <v>88.31</v>
      </c>
    </row>
    <row r="3922" spans="1:6" ht="30">
      <c r="A3922" s="338">
        <v>89790</v>
      </c>
      <c r="B3922" s="339" t="s">
        <v>1631</v>
      </c>
      <c r="C3922" s="340" t="s">
        <v>1161</v>
      </c>
      <c r="D3922" s="555">
        <v>213.58999999999997</v>
      </c>
      <c r="E3922" s="555">
        <v>4.8600000000000003</v>
      </c>
      <c r="F3922" s="555">
        <v>218.45</v>
      </c>
    </row>
    <row r="3923" spans="1:6" ht="30">
      <c r="A3923" s="338">
        <v>89792</v>
      </c>
      <c r="B3923" s="339" t="s">
        <v>1632</v>
      </c>
      <c r="C3923" s="340" t="s">
        <v>1161</v>
      </c>
      <c r="D3923" s="555">
        <v>251.53999999999996</v>
      </c>
      <c r="E3923" s="555">
        <v>5.86</v>
      </c>
      <c r="F3923" s="555">
        <v>257.39999999999998</v>
      </c>
    </row>
    <row r="3924" spans="1:6" ht="45">
      <c r="A3924" s="338">
        <v>94740</v>
      </c>
      <c r="B3924" s="339" t="s">
        <v>1633</v>
      </c>
      <c r="C3924" s="340" t="s">
        <v>1161</v>
      </c>
      <c r="D3924" s="555">
        <v>7.93</v>
      </c>
      <c r="E3924" s="555">
        <v>3.58</v>
      </c>
      <c r="F3924" s="555">
        <v>11.51</v>
      </c>
    </row>
    <row r="3925" spans="1:6" ht="45">
      <c r="A3925" s="338">
        <v>94742</v>
      </c>
      <c r="B3925" s="339" t="s">
        <v>1634</v>
      </c>
      <c r="C3925" s="340" t="s">
        <v>1161</v>
      </c>
      <c r="D3925" s="555">
        <v>14.579999999999998</v>
      </c>
      <c r="E3925" s="555">
        <v>3.57</v>
      </c>
      <c r="F3925" s="555">
        <v>18.149999999999999</v>
      </c>
    </row>
    <row r="3926" spans="1:6" ht="45">
      <c r="A3926" s="338">
        <v>94744</v>
      </c>
      <c r="B3926" s="339" t="s">
        <v>1635</v>
      </c>
      <c r="C3926" s="340" t="s">
        <v>1161</v>
      </c>
      <c r="D3926" s="555">
        <v>24.639999999999997</v>
      </c>
      <c r="E3926" s="555">
        <v>4.6900000000000004</v>
      </c>
      <c r="F3926" s="555">
        <v>29.33</v>
      </c>
    </row>
    <row r="3927" spans="1:6" ht="45">
      <c r="A3927" s="338">
        <v>94746</v>
      </c>
      <c r="B3927" s="339" t="s">
        <v>1636</v>
      </c>
      <c r="C3927" s="340" t="s">
        <v>1161</v>
      </c>
      <c r="D3927" s="555">
        <v>37.85</v>
      </c>
      <c r="E3927" s="555">
        <v>4.6900000000000004</v>
      </c>
      <c r="F3927" s="555">
        <v>42.54</v>
      </c>
    </row>
    <row r="3928" spans="1:6" ht="45">
      <c r="A3928" s="338">
        <v>94748</v>
      </c>
      <c r="B3928" s="339" t="s">
        <v>1637</v>
      </c>
      <c r="C3928" s="340" t="s">
        <v>1161</v>
      </c>
      <c r="D3928" s="555">
        <v>80.12</v>
      </c>
      <c r="E3928" s="555">
        <v>8.16</v>
      </c>
      <c r="F3928" s="555">
        <v>88.28</v>
      </c>
    </row>
    <row r="3929" spans="1:6" ht="45">
      <c r="A3929" s="338">
        <v>94750</v>
      </c>
      <c r="B3929" s="339" t="s">
        <v>1638</v>
      </c>
      <c r="C3929" s="340" t="s">
        <v>1161</v>
      </c>
      <c r="D3929" s="555">
        <v>205.09</v>
      </c>
      <c r="E3929" s="555">
        <v>8.16</v>
      </c>
      <c r="F3929" s="555">
        <v>213.25</v>
      </c>
    </row>
    <row r="3930" spans="1:6" ht="45">
      <c r="A3930" s="338">
        <v>94752</v>
      </c>
      <c r="B3930" s="339" t="s">
        <v>1639</v>
      </c>
      <c r="C3930" s="340" t="s">
        <v>1161</v>
      </c>
      <c r="D3930" s="555">
        <v>241.27999999999997</v>
      </c>
      <c r="E3930" s="555">
        <v>16.55</v>
      </c>
      <c r="F3930" s="555">
        <v>257.83</v>
      </c>
    </row>
    <row r="3931" spans="1:6" ht="30">
      <c r="A3931" s="338">
        <v>89638</v>
      </c>
      <c r="B3931" s="339" t="s">
        <v>1640</v>
      </c>
      <c r="C3931" s="340" t="s">
        <v>1161</v>
      </c>
      <c r="D3931" s="555">
        <v>8.32</v>
      </c>
      <c r="E3931" s="555">
        <v>3.49</v>
      </c>
      <c r="F3931" s="555">
        <v>11.81</v>
      </c>
    </row>
    <row r="3932" spans="1:6" ht="30">
      <c r="A3932" s="338">
        <v>89642</v>
      </c>
      <c r="B3932" s="339" t="s">
        <v>1641</v>
      </c>
      <c r="C3932" s="340" t="s">
        <v>1161</v>
      </c>
      <c r="D3932" s="555">
        <v>13.06</v>
      </c>
      <c r="E3932" s="555">
        <v>4.4000000000000004</v>
      </c>
      <c r="F3932" s="555">
        <v>17.46</v>
      </c>
    </row>
    <row r="3933" spans="1:6" ht="30">
      <c r="A3933" s="338">
        <v>89647</v>
      </c>
      <c r="B3933" s="339" t="s">
        <v>1642</v>
      </c>
      <c r="C3933" s="340" t="s">
        <v>1161</v>
      </c>
      <c r="D3933" s="555">
        <v>18.100000000000001</v>
      </c>
      <c r="E3933" s="555">
        <v>5.18</v>
      </c>
      <c r="F3933" s="555">
        <v>23.28</v>
      </c>
    </row>
    <row r="3934" spans="1:6" ht="30">
      <c r="A3934" s="338">
        <v>89650</v>
      </c>
      <c r="B3934" s="339" t="s">
        <v>1643</v>
      </c>
      <c r="C3934" s="340" t="s">
        <v>1161</v>
      </c>
      <c r="D3934" s="555">
        <v>29.27</v>
      </c>
      <c r="E3934" s="555">
        <v>6.09</v>
      </c>
      <c r="F3934" s="555">
        <v>35.36</v>
      </c>
    </row>
    <row r="3935" spans="1:6" ht="30">
      <c r="A3935" s="338">
        <v>89720</v>
      </c>
      <c r="B3935" s="339" t="s">
        <v>1644</v>
      </c>
      <c r="C3935" s="340" t="s">
        <v>1161</v>
      </c>
      <c r="D3935" s="555">
        <v>12.370000000000001</v>
      </c>
      <c r="E3935" s="555">
        <v>2.62</v>
      </c>
      <c r="F3935" s="555">
        <v>14.99</v>
      </c>
    </row>
    <row r="3936" spans="1:6" ht="30">
      <c r="A3936" s="338">
        <v>89725</v>
      </c>
      <c r="B3936" s="339" t="s">
        <v>1645</v>
      </c>
      <c r="C3936" s="340" t="s">
        <v>1161</v>
      </c>
      <c r="D3936" s="555">
        <v>17.32</v>
      </c>
      <c r="E3936" s="555">
        <v>3.09</v>
      </c>
      <c r="F3936" s="555">
        <v>20.41</v>
      </c>
    </row>
    <row r="3937" spans="1:6" ht="30">
      <c r="A3937" s="338">
        <v>89734</v>
      </c>
      <c r="B3937" s="339" t="s">
        <v>1646</v>
      </c>
      <c r="C3937" s="340" t="s">
        <v>1161</v>
      </c>
      <c r="D3937" s="555">
        <v>28.34</v>
      </c>
      <c r="E3937" s="555">
        <v>3.62</v>
      </c>
      <c r="F3937" s="555">
        <v>31.96</v>
      </c>
    </row>
    <row r="3938" spans="1:6" ht="30">
      <c r="A3938" s="338">
        <v>89780</v>
      </c>
      <c r="B3938" s="339" t="s">
        <v>1647</v>
      </c>
      <c r="C3938" s="340" t="s">
        <v>1161</v>
      </c>
      <c r="D3938" s="555">
        <v>27.9</v>
      </c>
      <c r="E3938" s="555">
        <v>2.5099999999999998</v>
      </c>
      <c r="F3938" s="555">
        <v>30.41</v>
      </c>
    </row>
    <row r="3939" spans="1:6" ht="30">
      <c r="A3939" s="338">
        <v>89787</v>
      </c>
      <c r="B3939" s="339" t="s">
        <v>1648</v>
      </c>
      <c r="C3939" s="340" t="s">
        <v>1161</v>
      </c>
      <c r="D3939" s="555">
        <v>42.32</v>
      </c>
      <c r="E3939" s="555">
        <v>2.95</v>
      </c>
      <c r="F3939" s="555">
        <v>45.27</v>
      </c>
    </row>
    <row r="3940" spans="1:6" ht="30">
      <c r="A3940" s="338">
        <v>89789</v>
      </c>
      <c r="B3940" s="339" t="s">
        <v>1649</v>
      </c>
      <c r="C3940" s="340" t="s">
        <v>1161</v>
      </c>
      <c r="D3940" s="555">
        <v>86</v>
      </c>
      <c r="E3940" s="555">
        <v>3.7</v>
      </c>
      <c r="F3940" s="555">
        <v>89.7</v>
      </c>
    </row>
    <row r="3941" spans="1:6" ht="30">
      <c r="A3941" s="338">
        <v>89791</v>
      </c>
      <c r="B3941" s="339" t="s">
        <v>1650</v>
      </c>
      <c r="C3941" s="340" t="s">
        <v>1161</v>
      </c>
      <c r="D3941" s="555">
        <v>218.7</v>
      </c>
      <c r="E3941" s="555">
        <v>4.8600000000000003</v>
      </c>
      <c r="F3941" s="555">
        <v>223.56</v>
      </c>
    </row>
    <row r="3942" spans="1:6" ht="30">
      <c r="A3942" s="338">
        <v>89793</v>
      </c>
      <c r="B3942" s="339" t="s">
        <v>1651</v>
      </c>
      <c r="C3942" s="340" t="s">
        <v>1161</v>
      </c>
      <c r="D3942" s="555">
        <v>258.41999999999996</v>
      </c>
      <c r="E3942" s="555">
        <v>5.86</v>
      </c>
      <c r="F3942" s="555">
        <v>264.27999999999997</v>
      </c>
    </row>
    <row r="3943" spans="1:6" ht="30">
      <c r="A3943" s="338">
        <v>89645</v>
      </c>
      <c r="B3943" s="339" t="s">
        <v>1652</v>
      </c>
      <c r="C3943" s="340" t="s">
        <v>1161</v>
      </c>
      <c r="D3943" s="555">
        <v>29.18</v>
      </c>
      <c r="E3943" s="555">
        <v>3.47</v>
      </c>
      <c r="F3943" s="555">
        <v>32.65</v>
      </c>
    </row>
    <row r="3944" spans="1:6" ht="30">
      <c r="A3944" s="338">
        <v>89640</v>
      </c>
      <c r="B3944" s="339" t="s">
        <v>10694</v>
      </c>
      <c r="C3944" s="340" t="s">
        <v>1161</v>
      </c>
      <c r="D3944" s="555">
        <v>16.099999999999998</v>
      </c>
      <c r="E3944" s="555">
        <v>3.48</v>
      </c>
      <c r="F3944" s="555">
        <v>19.579999999999998</v>
      </c>
    </row>
    <row r="3945" spans="1:6" ht="30">
      <c r="A3945" s="338">
        <v>89722</v>
      </c>
      <c r="B3945" s="339" t="s">
        <v>10692</v>
      </c>
      <c r="C3945" s="340" t="s">
        <v>1161</v>
      </c>
      <c r="D3945" s="555">
        <v>24.26</v>
      </c>
      <c r="E3945" s="555">
        <v>2.61</v>
      </c>
      <c r="F3945" s="555">
        <v>26.87</v>
      </c>
    </row>
    <row r="3946" spans="1:6" ht="30">
      <c r="A3946" s="338">
        <v>89644</v>
      </c>
      <c r="B3946" s="339" t="s">
        <v>10693</v>
      </c>
      <c r="C3946" s="340" t="s">
        <v>1161</v>
      </c>
      <c r="D3946" s="555">
        <v>24.939999999999998</v>
      </c>
      <c r="E3946" s="555">
        <v>4.4000000000000004</v>
      </c>
      <c r="F3946" s="555">
        <v>29.34</v>
      </c>
    </row>
    <row r="3947" spans="1:6" ht="30">
      <c r="A3947" s="338">
        <v>89639</v>
      </c>
      <c r="B3947" s="339" t="s">
        <v>2301</v>
      </c>
      <c r="C3947" s="340" t="s">
        <v>1161</v>
      </c>
      <c r="D3947" s="555">
        <v>8.8099999999999987</v>
      </c>
      <c r="E3947" s="555">
        <v>3.48</v>
      </c>
      <c r="F3947" s="555">
        <v>12.29</v>
      </c>
    </row>
    <row r="3948" spans="1:6" ht="30">
      <c r="A3948" s="338">
        <v>89643</v>
      </c>
      <c r="B3948" s="339" t="s">
        <v>2302</v>
      </c>
      <c r="C3948" s="340" t="s">
        <v>1161</v>
      </c>
      <c r="D3948" s="555">
        <v>13.839999999999998</v>
      </c>
      <c r="E3948" s="555">
        <v>4.4000000000000004</v>
      </c>
      <c r="F3948" s="555">
        <v>18.239999999999998</v>
      </c>
    </row>
    <row r="3949" spans="1:6" ht="30">
      <c r="A3949" s="338">
        <v>89648</v>
      </c>
      <c r="B3949" s="339" t="s">
        <v>2303</v>
      </c>
      <c r="C3949" s="340" t="s">
        <v>1161</v>
      </c>
      <c r="D3949" s="555">
        <v>20.62</v>
      </c>
      <c r="E3949" s="555">
        <v>5.18</v>
      </c>
      <c r="F3949" s="555">
        <v>25.8</v>
      </c>
    </row>
    <row r="3950" spans="1:6" ht="30">
      <c r="A3950" s="338">
        <v>89721</v>
      </c>
      <c r="B3950" s="339" t="s">
        <v>2304</v>
      </c>
      <c r="C3950" s="340" t="s">
        <v>1161</v>
      </c>
      <c r="D3950" s="555">
        <v>13.149999999999999</v>
      </c>
      <c r="E3950" s="555">
        <v>2.62</v>
      </c>
      <c r="F3950" s="555">
        <v>15.77</v>
      </c>
    </row>
    <row r="3951" spans="1:6" ht="30">
      <c r="A3951" s="338">
        <v>89727</v>
      </c>
      <c r="B3951" s="339" t="s">
        <v>2305</v>
      </c>
      <c r="C3951" s="340" t="s">
        <v>1161</v>
      </c>
      <c r="D3951" s="555">
        <v>19.850000000000001</v>
      </c>
      <c r="E3951" s="555">
        <v>3.08</v>
      </c>
      <c r="F3951" s="555">
        <v>22.93</v>
      </c>
    </row>
    <row r="3952" spans="1:6" ht="45">
      <c r="A3952" s="338">
        <v>94741</v>
      </c>
      <c r="B3952" s="339" t="s">
        <v>2306</v>
      </c>
      <c r="C3952" s="340" t="s">
        <v>1161</v>
      </c>
      <c r="D3952" s="555">
        <v>11.07</v>
      </c>
      <c r="E3952" s="555">
        <v>3.57</v>
      </c>
      <c r="F3952" s="555">
        <v>14.64</v>
      </c>
    </row>
    <row r="3953" spans="1:6" ht="45">
      <c r="A3953" s="338">
        <v>94743</v>
      </c>
      <c r="B3953" s="339" t="s">
        <v>2307</v>
      </c>
      <c r="C3953" s="340" t="s">
        <v>1161</v>
      </c>
      <c r="D3953" s="555">
        <v>16.55</v>
      </c>
      <c r="E3953" s="555">
        <v>3.57</v>
      </c>
      <c r="F3953" s="555">
        <v>20.12</v>
      </c>
    </row>
    <row r="3954" spans="1:6" ht="30">
      <c r="A3954" s="338">
        <v>89657</v>
      </c>
      <c r="B3954" s="339" t="s">
        <v>2308</v>
      </c>
      <c r="C3954" s="340" t="s">
        <v>1161</v>
      </c>
      <c r="D3954" s="555">
        <v>11.65</v>
      </c>
      <c r="E3954" s="555">
        <v>2.3199999999999998</v>
      </c>
      <c r="F3954" s="555">
        <v>13.97</v>
      </c>
    </row>
    <row r="3955" spans="1:6" ht="30">
      <c r="A3955" s="338">
        <v>89664</v>
      </c>
      <c r="B3955" s="339" t="s">
        <v>2309</v>
      </c>
      <c r="C3955" s="340" t="s">
        <v>1161</v>
      </c>
      <c r="D3955" s="555">
        <v>15.73</v>
      </c>
      <c r="E3955" s="555">
        <v>2.93</v>
      </c>
      <c r="F3955" s="555">
        <v>18.66</v>
      </c>
    </row>
    <row r="3956" spans="1:6" ht="30">
      <c r="A3956" s="338">
        <v>89749</v>
      </c>
      <c r="B3956" s="339" t="s">
        <v>2310</v>
      </c>
      <c r="C3956" s="340" t="s">
        <v>1161</v>
      </c>
      <c r="D3956" s="555">
        <v>15.290000000000001</v>
      </c>
      <c r="E3956" s="555">
        <v>1.74</v>
      </c>
      <c r="F3956" s="555">
        <v>17.03</v>
      </c>
    </row>
    <row r="3957" spans="1:6" ht="30">
      <c r="A3957" s="338">
        <v>89653</v>
      </c>
      <c r="B3957" s="339" t="s">
        <v>2311</v>
      </c>
      <c r="C3957" s="340" t="s">
        <v>1161</v>
      </c>
      <c r="D3957" s="555">
        <v>18.8</v>
      </c>
      <c r="E3957" s="555">
        <v>2.3199999999999998</v>
      </c>
      <c r="F3957" s="555">
        <v>21.12</v>
      </c>
    </row>
    <row r="3958" spans="1:6" ht="30">
      <c r="A3958" s="338">
        <v>89660</v>
      </c>
      <c r="B3958" s="339" t="s">
        <v>2312</v>
      </c>
      <c r="C3958" s="340" t="s">
        <v>1161</v>
      </c>
      <c r="D3958" s="555">
        <v>6.7700000000000014</v>
      </c>
      <c r="E3958" s="555">
        <v>2.94</v>
      </c>
      <c r="F3958" s="555">
        <v>9.7100000000000009</v>
      </c>
    </row>
    <row r="3959" spans="1:6" ht="30">
      <c r="A3959" s="338">
        <v>89651</v>
      </c>
      <c r="B3959" s="339" t="s">
        <v>2313</v>
      </c>
      <c r="C3959" s="340" t="s">
        <v>1161</v>
      </c>
      <c r="D3959" s="555">
        <v>5.12</v>
      </c>
      <c r="E3959" s="555">
        <v>2.34</v>
      </c>
      <c r="F3959" s="555">
        <v>7.46</v>
      </c>
    </row>
    <row r="3960" spans="1:6" ht="30">
      <c r="A3960" s="338">
        <v>89658</v>
      </c>
      <c r="B3960" s="339" t="s">
        <v>2314</v>
      </c>
      <c r="C3960" s="340" t="s">
        <v>1161</v>
      </c>
      <c r="D3960" s="555">
        <v>7.49</v>
      </c>
      <c r="E3960" s="555">
        <v>2.93</v>
      </c>
      <c r="F3960" s="555">
        <v>10.42</v>
      </c>
    </row>
    <row r="3961" spans="1:6" ht="30">
      <c r="A3961" s="338">
        <v>89740</v>
      </c>
      <c r="B3961" s="339" t="s">
        <v>2315</v>
      </c>
      <c r="C3961" s="340" t="s">
        <v>1161</v>
      </c>
      <c r="D3961" s="555">
        <v>6.33</v>
      </c>
      <c r="E3961" s="555">
        <v>1.75</v>
      </c>
      <c r="F3961" s="555">
        <v>8.08</v>
      </c>
    </row>
    <row r="3962" spans="1:6" ht="30">
      <c r="A3962" s="338">
        <v>89826</v>
      </c>
      <c r="B3962" s="339" t="s">
        <v>2316</v>
      </c>
      <c r="C3962" s="340" t="s">
        <v>1161</v>
      </c>
      <c r="D3962" s="555">
        <v>202.43</v>
      </c>
      <c r="E3962" s="555">
        <v>1.97</v>
      </c>
      <c r="F3962" s="555">
        <v>204.4</v>
      </c>
    </row>
    <row r="3963" spans="1:6" ht="30">
      <c r="A3963" s="338">
        <v>89836</v>
      </c>
      <c r="B3963" s="339" t="s">
        <v>2317</v>
      </c>
      <c r="C3963" s="340" t="s">
        <v>1161</v>
      </c>
      <c r="D3963" s="555">
        <v>327.58</v>
      </c>
      <c r="E3963" s="555">
        <v>2.4500000000000002</v>
      </c>
      <c r="F3963" s="555">
        <v>330.03</v>
      </c>
    </row>
    <row r="3964" spans="1:6" ht="30">
      <c r="A3964" s="338">
        <v>89670</v>
      </c>
      <c r="B3964" s="339" t="s">
        <v>2318</v>
      </c>
      <c r="C3964" s="340" t="s">
        <v>1161</v>
      </c>
      <c r="D3964" s="555">
        <v>12.129999999999999</v>
      </c>
      <c r="E3964" s="555">
        <v>3.45</v>
      </c>
      <c r="F3964" s="555">
        <v>15.58</v>
      </c>
    </row>
    <row r="3965" spans="1:6" ht="30">
      <c r="A3965" s="338">
        <v>89680</v>
      </c>
      <c r="B3965" s="339" t="s">
        <v>2319</v>
      </c>
      <c r="C3965" s="340" t="s">
        <v>1161</v>
      </c>
      <c r="D3965" s="555">
        <v>20.48</v>
      </c>
      <c r="E3965" s="555">
        <v>4.05</v>
      </c>
      <c r="F3965" s="555">
        <v>24.53</v>
      </c>
    </row>
    <row r="3966" spans="1:6" ht="30">
      <c r="A3966" s="338">
        <v>89736</v>
      </c>
      <c r="B3966" s="339" t="s">
        <v>2320</v>
      </c>
      <c r="C3966" s="340" t="s">
        <v>1161</v>
      </c>
      <c r="D3966" s="555">
        <v>7.0399999999999991</v>
      </c>
      <c r="E3966" s="555">
        <v>1.75</v>
      </c>
      <c r="F3966" s="555">
        <v>8.7899999999999991</v>
      </c>
    </row>
    <row r="3967" spans="1:6" ht="30">
      <c r="A3967" s="338">
        <v>89755</v>
      </c>
      <c r="B3967" s="339" t="s">
        <v>2321</v>
      </c>
      <c r="C3967" s="340" t="s">
        <v>1161</v>
      </c>
      <c r="D3967" s="555">
        <v>11.64</v>
      </c>
      <c r="E3967" s="555">
        <v>2.0499999999999998</v>
      </c>
      <c r="F3967" s="555">
        <v>13.69</v>
      </c>
    </row>
    <row r="3968" spans="1:6" ht="30">
      <c r="A3968" s="338">
        <v>89760</v>
      </c>
      <c r="B3968" s="339" t="s">
        <v>2322</v>
      </c>
      <c r="C3968" s="340" t="s">
        <v>1161</v>
      </c>
      <c r="D3968" s="555">
        <v>19.87</v>
      </c>
      <c r="E3968" s="555">
        <v>2.41</v>
      </c>
      <c r="F3968" s="555">
        <v>22.28</v>
      </c>
    </row>
    <row r="3969" spans="1:6" ht="30">
      <c r="A3969" s="338">
        <v>89794</v>
      </c>
      <c r="B3969" s="339" t="s">
        <v>2323</v>
      </c>
      <c r="C3969" s="340" t="s">
        <v>1161</v>
      </c>
      <c r="D3969" s="555">
        <v>19.59</v>
      </c>
      <c r="E3969" s="555">
        <v>1.68</v>
      </c>
      <c r="F3969" s="555">
        <v>21.27</v>
      </c>
    </row>
    <row r="3970" spans="1:6" ht="30">
      <c r="A3970" s="338">
        <v>89822</v>
      </c>
      <c r="B3970" s="339" t="s">
        <v>2324</v>
      </c>
      <c r="C3970" s="340" t="s">
        <v>1161</v>
      </c>
      <c r="D3970" s="555">
        <v>25.93</v>
      </c>
      <c r="E3970" s="555">
        <v>1.97</v>
      </c>
      <c r="F3970" s="555">
        <v>27.9</v>
      </c>
    </row>
    <row r="3971" spans="1:6" ht="30">
      <c r="A3971" s="338">
        <v>89835</v>
      </c>
      <c r="B3971" s="339" t="s">
        <v>2325</v>
      </c>
      <c r="C3971" s="340" t="s">
        <v>1161</v>
      </c>
      <c r="D3971" s="555">
        <v>47.239999999999995</v>
      </c>
      <c r="E3971" s="555">
        <v>2.4500000000000002</v>
      </c>
      <c r="F3971" s="555">
        <v>49.69</v>
      </c>
    </row>
    <row r="3972" spans="1:6" ht="30">
      <c r="A3972" s="338">
        <v>89838</v>
      </c>
      <c r="B3972" s="339" t="s">
        <v>2326</v>
      </c>
      <c r="C3972" s="340" t="s">
        <v>1161</v>
      </c>
      <c r="D3972" s="555">
        <v>176.69</v>
      </c>
      <c r="E3972" s="555">
        <v>3.24</v>
      </c>
      <c r="F3972" s="555">
        <v>179.93</v>
      </c>
    </row>
    <row r="3973" spans="1:6" ht="30">
      <c r="A3973" s="338">
        <v>89840</v>
      </c>
      <c r="B3973" s="339" t="s">
        <v>2327</v>
      </c>
      <c r="C3973" s="340" t="s">
        <v>1161</v>
      </c>
      <c r="D3973" s="555">
        <v>204.64000000000001</v>
      </c>
      <c r="E3973" s="555">
        <v>3.92</v>
      </c>
      <c r="F3973" s="555">
        <v>208.56</v>
      </c>
    </row>
    <row r="3974" spans="1:6" ht="45">
      <c r="A3974" s="338">
        <v>94725</v>
      </c>
      <c r="B3974" s="339" t="s">
        <v>2328</v>
      </c>
      <c r="C3974" s="340" t="s">
        <v>1161</v>
      </c>
      <c r="D3974" s="555">
        <v>4.82</v>
      </c>
      <c r="E3974" s="555">
        <v>2.39</v>
      </c>
      <c r="F3974" s="555">
        <v>7.21</v>
      </c>
    </row>
    <row r="3975" spans="1:6" ht="45">
      <c r="A3975" s="338">
        <v>94727</v>
      </c>
      <c r="B3975" s="339" t="s">
        <v>2329</v>
      </c>
      <c r="C3975" s="340" t="s">
        <v>1161</v>
      </c>
      <c r="D3975" s="555">
        <v>8.26</v>
      </c>
      <c r="E3975" s="555">
        <v>2.39</v>
      </c>
      <c r="F3975" s="555">
        <v>10.65</v>
      </c>
    </row>
    <row r="3976" spans="1:6" ht="45">
      <c r="A3976" s="338">
        <v>94729</v>
      </c>
      <c r="B3976" s="339" t="s">
        <v>1666</v>
      </c>
      <c r="C3976" s="340" t="s">
        <v>1161</v>
      </c>
      <c r="D3976" s="555">
        <v>16.07</v>
      </c>
      <c r="E3976" s="555">
        <v>3.14</v>
      </c>
      <c r="F3976" s="555">
        <v>19.21</v>
      </c>
    </row>
    <row r="3977" spans="1:6" ht="45">
      <c r="A3977" s="338">
        <v>94731</v>
      </c>
      <c r="B3977" s="339" t="s">
        <v>1667</v>
      </c>
      <c r="C3977" s="340" t="s">
        <v>1161</v>
      </c>
      <c r="D3977" s="555">
        <v>21.28</v>
      </c>
      <c r="E3977" s="555">
        <v>3.14</v>
      </c>
      <c r="F3977" s="555">
        <v>24.42</v>
      </c>
    </row>
    <row r="3978" spans="1:6" ht="45">
      <c r="A3978" s="338">
        <v>94733</v>
      </c>
      <c r="B3978" s="339" t="s">
        <v>1668</v>
      </c>
      <c r="C3978" s="340" t="s">
        <v>1161</v>
      </c>
      <c r="D3978" s="555">
        <v>42.19</v>
      </c>
      <c r="E3978" s="555">
        <v>5.45</v>
      </c>
      <c r="F3978" s="555">
        <v>47.64</v>
      </c>
    </row>
    <row r="3979" spans="1:6" ht="45">
      <c r="A3979" s="338">
        <v>94737</v>
      </c>
      <c r="B3979" s="339" t="s">
        <v>1669</v>
      </c>
      <c r="C3979" s="340" t="s">
        <v>1161</v>
      </c>
      <c r="D3979" s="555">
        <v>193.05</v>
      </c>
      <c r="E3979" s="555">
        <v>11</v>
      </c>
      <c r="F3979" s="555">
        <v>204.05</v>
      </c>
    </row>
    <row r="3980" spans="1:6" ht="45">
      <c r="A3980" s="338">
        <v>94863</v>
      </c>
      <c r="B3980" s="339" t="s">
        <v>1670</v>
      </c>
      <c r="C3980" s="340" t="s">
        <v>1161</v>
      </c>
      <c r="D3980" s="555">
        <v>169.8</v>
      </c>
      <c r="E3980" s="555">
        <v>5.45</v>
      </c>
      <c r="F3980" s="555">
        <v>175.25</v>
      </c>
    </row>
    <row r="3981" spans="1:6" ht="30">
      <c r="A3981" s="338">
        <v>89652</v>
      </c>
      <c r="B3981" s="339" t="s">
        <v>1671</v>
      </c>
      <c r="C3981" s="340" t="s">
        <v>1161</v>
      </c>
      <c r="D3981" s="555">
        <v>10.52</v>
      </c>
      <c r="E3981" s="555">
        <v>2.3199999999999998</v>
      </c>
      <c r="F3981" s="555">
        <v>12.84</v>
      </c>
    </row>
    <row r="3982" spans="1:6" ht="30">
      <c r="A3982" s="338">
        <v>89659</v>
      </c>
      <c r="B3982" s="339" t="s">
        <v>1672</v>
      </c>
      <c r="C3982" s="340" t="s">
        <v>1161</v>
      </c>
      <c r="D3982" s="555">
        <v>15.73</v>
      </c>
      <c r="E3982" s="555">
        <v>2.93</v>
      </c>
      <c r="F3982" s="555">
        <v>18.66</v>
      </c>
    </row>
    <row r="3983" spans="1:6" ht="30">
      <c r="A3983" s="338">
        <v>89672</v>
      </c>
      <c r="B3983" s="339" t="s">
        <v>1673</v>
      </c>
      <c r="C3983" s="340" t="s">
        <v>1161</v>
      </c>
      <c r="D3983" s="555">
        <v>21.57</v>
      </c>
      <c r="E3983" s="555">
        <v>3.44</v>
      </c>
      <c r="F3983" s="555">
        <v>25.01</v>
      </c>
    </row>
    <row r="3984" spans="1:6" ht="30">
      <c r="A3984" s="338">
        <v>89682</v>
      </c>
      <c r="B3984" s="339" t="s">
        <v>1674</v>
      </c>
      <c r="C3984" s="340" t="s">
        <v>1161</v>
      </c>
      <c r="D3984" s="555">
        <v>34.590000000000003</v>
      </c>
      <c r="E3984" s="555">
        <v>4.04</v>
      </c>
      <c r="F3984" s="555">
        <v>38.630000000000003</v>
      </c>
    </row>
    <row r="3985" spans="1:6" ht="30">
      <c r="A3985" s="338">
        <v>89738</v>
      </c>
      <c r="B3985" s="339" t="s">
        <v>2030</v>
      </c>
      <c r="C3985" s="340" t="s">
        <v>1161</v>
      </c>
      <c r="D3985" s="555">
        <v>15.290000000000001</v>
      </c>
      <c r="E3985" s="555">
        <v>1.74</v>
      </c>
      <c r="F3985" s="555">
        <v>17.03</v>
      </c>
    </row>
    <row r="3986" spans="1:6" ht="30">
      <c r="A3986" s="338">
        <v>89756</v>
      </c>
      <c r="B3986" s="339" t="s">
        <v>2031</v>
      </c>
      <c r="C3986" s="340" t="s">
        <v>1161</v>
      </c>
      <c r="D3986" s="555">
        <v>21.07</v>
      </c>
      <c r="E3986" s="555">
        <v>2.0499999999999998</v>
      </c>
      <c r="F3986" s="555">
        <v>23.12</v>
      </c>
    </row>
    <row r="3987" spans="1:6" ht="30">
      <c r="A3987" s="338">
        <v>89761</v>
      </c>
      <c r="B3987" s="339" t="s">
        <v>2032</v>
      </c>
      <c r="C3987" s="340" t="s">
        <v>1161</v>
      </c>
      <c r="D3987" s="555">
        <v>33.97</v>
      </c>
      <c r="E3987" s="555">
        <v>2.41</v>
      </c>
      <c r="F3987" s="555">
        <v>36.380000000000003</v>
      </c>
    </row>
    <row r="3988" spans="1:6" ht="30">
      <c r="A3988" s="338">
        <v>89815</v>
      </c>
      <c r="B3988" s="339" t="s">
        <v>2033</v>
      </c>
      <c r="C3988" s="340" t="s">
        <v>1161</v>
      </c>
      <c r="D3988" s="555">
        <v>33.69</v>
      </c>
      <c r="E3988" s="555">
        <v>1.68</v>
      </c>
      <c r="F3988" s="555">
        <v>35.369999999999997</v>
      </c>
    </row>
    <row r="3989" spans="1:6" ht="30">
      <c r="A3989" s="338">
        <v>89824</v>
      </c>
      <c r="B3989" s="339" t="s">
        <v>2034</v>
      </c>
      <c r="C3989" s="340" t="s">
        <v>1161</v>
      </c>
      <c r="D3989" s="555">
        <v>46.02</v>
      </c>
      <c r="E3989" s="555">
        <v>1.97</v>
      </c>
      <c r="F3989" s="555">
        <v>47.99</v>
      </c>
    </row>
    <row r="3990" spans="1:6" ht="30">
      <c r="A3990" s="338">
        <v>89668</v>
      </c>
      <c r="B3990" s="339" t="s">
        <v>2035</v>
      </c>
      <c r="C3990" s="340" t="s">
        <v>1161</v>
      </c>
      <c r="D3990" s="555">
        <v>33.449999999999996</v>
      </c>
      <c r="E3990" s="555">
        <v>2.92</v>
      </c>
      <c r="F3990" s="555">
        <v>36.369999999999997</v>
      </c>
    </row>
    <row r="3991" spans="1:6" ht="30">
      <c r="A3991" s="338">
        <v>89655</v>
      </c>
      <c r="B3991" s="339" t="s">
        <v>2036</v>
      </c>
      <c r="C3991" s="340" t="s">
        <v>1161</v>
      </c>
      <c r="D3991" s="555">
        <v>28.380000000000003</v>
      </c>
      <c r="E3991" s="555">
        <v>2.31</v>
      </c>
      <c r="F3991" s="555">
        <v>30.69</v>
      </c>
    </row>
    <row r="3992" spans="1:6" ht="30">
      <c r="A3992" s="338">
        <v>89662</v>
      </c>
      <c r="B3992" s="339" t="s">
        <v>2037</v>
      </c>
      <c r="C3992" s="340" t="s">
        <v>1161</v>
      </c>
      <c r="D3992" s="555">
        <v>35.43</v>
      </c>
      <c r="E3992" s="555">
        <v>2.92</v>
      </c>
      <c r="F3992" s="555">
        <v>38.35</v>
      </c>
    </row>
    <row r="3993" spans="1:6" ht="30">
      <c r="A3993" s="338">
        <v>89676</v>
      </c>
      <c r="B3993" s="339" t="s">
        <v>2038</v>
      </c>
      <c r="C3993" s="340" t="s">
        <v>1161</v>
      </c>
      <c r="D3993" s="555">
        <v>53.21</v>
      </c>
      <c r="E3993" s="555">
        <v>3.44</v>
      </c>
      <c r="F3993" s="555">
        <v>56.65</v>
      </c>
    </row>
    <row r="3994" spans="1:6" ht="30">
      <c r="A3994" s="338">
        <v>89686</v>
      </c>
      <c r="B3994" s="339" t="s">
        <v>2039</v>
      </c>
      <c r="C3994" s="340" t="s">
        <v>1161</v>
      </c>
      <c r="D3994" s="555">
        <v>199.27</v>
      </c>
      <c r="E3994" s="555">
        <v>4.04</v>
      </c>
      <c r="F3994" s="555">
        <v>203.31</v>
      </c>
    </row>
    <row r="3995" spans="1:6" ht="30">
      <c r="A3995" s="338">
        <v>89745</v>
      </c>
      <c r="B3995" s="339" t="s">
        <v>2040</v>
      </c>
      <c r="C3995" s="340" t="s">
        <v>1161</v>
      </c>
      <c r="D3995" s="555">
        <v>34.979999999999997</v>
      </c>
      <c r="E3995" s="555">
        <v>1.74</v>
      </c>
      <c r="F3995" s="555">
        <v>36.72</v>
      </c>
    </row>
    <row r="3996" spans="1:6" ht="30">
      <c r="A3996" s="338">
        <v>89758</v>
      </c>
      <c r="B3996" s="339" t="s">
        <v>2041</v>
      </c>
      <c r="C3996" s="340" t="s">
        <v>1161</v>
      </c>
      <c r="D3996" s="555">
        <v>52.71</v>
      </c>
      <c r="E3996" s="555">
        <v>2.0499999999999998</v>
      </c>
      <c r="F3996" s="555">
        <v>54.76</v>
      </c>
    </row>
    <row r="3997" spans="1:6" ht="30">
      <c r="A3997" s="338">
        <v>89763</v>
      </c>
      <c r="B3997" s="339" t="s">
        <v>2042</v>
      </c>
      <c r="C3997" s="340" t="s">
        <v>1161</v>
      </c>
      <c r="D3997" s="555">
        <v>198.65</v>
      </c>
      <c r="E3997" s="555">
        <v>2.41</v>
      </c>
      <c r="F3997" s="555">
        <v>201.06</v>
      </c>
    </row>
    <row r="3998" spans="1:6" ht="30">
      <c r="A3998" s="338">
        <v>89818</v>
      </c>
      <c r="B3998" s="339" t="s">
        <v>2043</v>
      </c>
      <c r="C3998" s="340" t="s">
        <v>1161</v>
      </c>
      <c r="D3998" s="555">
        <v>198.37</v>
      </c>
      <c r="E3998" s="555">
        <v>1.68</v>
      </c>
      <c r="F3998" s="555">
        <v>200.05</v>
      </c>
    </row>
    <row r="3999" spans="1:6" ht="30">
      <c r="A3999" s="338">
        <v>89831</v>
      </c>
      <c r="B3999" s="339" t="s">
        <v>2044</v>
      </c>
      <c r="C3999" s="340" t="s">
        <v>1161</v>
      </c>
      <c r="D3999" s="555">
        <v>242.31</v>
      </c>
      <c r="E3999" s="555">
        <v>1.97</v>
      </c>
      <c r="F3999" s="555">
        <v>244.28</v>
      </c>
    </row>
    <row r="4000" spans="1:6" ht="45">
      <c r="A4000" s="338">
        <v>94724</v>
      </c>
      <c r="B4000" s="339" t="s">
        <v>2045</v>
      </c>
      <c r="C4000" s="340" t="s">
        <v>1161</v>
      </c>
      <c r="D4000" s="555">
        <v>30.779999999999998</v>
      </c>
      <c r="E4000" s="555">
        <v>2.38</v>
      </c>
      <c r="F4000" s="555">
        <v>33.159999999999997</v>
      </c>
    </row>
    <row r="4001" spans="1:6" ht="45">
      <c r="A4001" s="338">
        <v>94726</v>
      </c>
      <c r="B4001" s="339" t="s">
        <v>2046</v>
      </c>
      <c r="C4001" s="340" t="s">
        <v>1161</v>
      </c>
      <c r="D4001" s="555">
        <v>49.339999999999996</v>
      </c>
      <c r="E4001" s="555">
        <v>2.38</v>
      </c>
      <c r="F4001" s="555">
        <v>51.72</v>
      </c>
    </row>
    <row r="4002" spans="1:6" ht="45">
      <c r="A4002" s="338">
        <v>94728</v>
      </c>
      <c r="B4002" s="339" t="s">
        <v>2331</v>
      </c>
      <c r="C4002" s="340" t="s">
        <v>1161</v>
      </c>
      <c r="D4002" s="555">
        <v>194.85000000000002</v>
      </c>
      <c r="E4002" s="555">
        <v>3.14</v>
      </c>
      <c r="F4002" s="555">
        <v>197.99</v>
      </c>
    </row>
    <row r="4003" spans="1:6" ht="45">
      <c r="A4003" s="338">
        <v>94730</v>
      </c>
      <c r="B4003" s="339" t="s">
        <v>2332</v>
      </c>
      <c r="C4003" s="340" t="s">
        <v>1161</v>
      </c>
      <c r="D4003" s="555">
        <v>237.66000000000003</v>
      </c>
      <c r="E4003" s="555">
        <v>3.14</v>
      </c>
      <c r="F4003" s="555">
        <v>240.8</v>
      </c>
    </row>
    <row r="4004" spans="1:6" ht="30">
      <c r="A4004" s="338">
        <v>89691</v>
      </c>
      <c r="B4004" s="339" t="s">
        <v>2333</v>
      </c>
      <c r="C4004" s="340" t="s">
        <v>1161</v>
      </c>
      <c r="D4004" s="555">
        <v>9.0800000000000018</v>
      </c>
      <c r="E4004" s="555">
        <v>4.6399999999999997</v>
      </c>
      <c r="F4004" s="555">
        <v>13.72</v>
      </c>
    </row>
    <row r="4005" spans="1:6" ht="30">
      <c r="A4005" s="338">
        <v>89697</v>
      </c>
      <c r="B4005" s="339" t="s">
        <v>2334</v>
      </c>
      <c r="C4005" s="340" t="s">
        <v>1161</v>
      </c>
      <c r="D4005" s="555">
        <v>9.68</v>
      </c>
      <c r="E4005" s="555">
        <v>5.84</v>
      </c>
      <c r="F4005" s="555">
        <v>15.52</v>
      </c>
    </row>
    <row r="4006" spans="1:6" ht="30">
      <c r="A4006" s="338">
        <v>89705</v>
      </c>
      <c r="B4006" s="339" t="s">
        <v>2335</v>
      </c>
      <c r="C4006" s="340" t="s">
        <v>1161</v>
      </c>
      <c r="D4006" s="555">
        <v>21.64</v>
      </c>
      <c r="E4006" s="555">
        <v>6.9</v>
      </c>
      <c r="F4006" s="555">
        <v>28.54</v>
      </c>
    </row>
    <row r="4007" spans="1:6" ht="30">
      <c r="A4007" s="338">
        <v>89706</v>
      </c>
      <c r="B4007" s="339" t="s">
        <v>2336</v>
      </c>
      <c r="C4007" s="340" t="s">
        <v>1161</v>
      </c>
      <c r="D4007" s="555">
        <v>54.9</v>
      </c>
      <c r="E4007" s="555">
        <v>8.14</v>
      </c>
      <c r="F4007" s="555">
        <v>63.04</v>
      </c>
    </row>
    <row r="4008" spans="1:6" ht="30">
      <c r="A4008" s="338">
        <v>89703</v>
      </c>
      <c r="B4008" s="339" t="s">
        <v>2337</v>
      </c>
      <c r="C4008" s="340" t="s">
        <v>1161</v>
      </c>
      <c r="D4008" s="555">
        <v>49.67</v>
      </c>
      <c r="E4008" s="555">
        <v>5.83</v>
      </c>
      <c r="F4008" s="555">
        <v>55.5</v>
      </c>
    </row>
    <row r="4009" spans="1:6" ht="30">
      <c r="A4009" s="338">
        <v>89694</v>
      </c>
      <c r="B4009" s="339" t="s">
        <v>2338</v>
      </c>
      <c r="C4009" s="340" t="s">
        <v>1161</v>
      </c>
      <c r="D4009" s="555">
        <v>18.310000000000002</v>
      </c>
      <c r="E4009" s="555">
        <v>4.63</v>
      </c>
      <c r="F4009" s="555">
        <v>22.94</v>
      </c>
    </row>
    <row r="4010" spans="1:6" ht="30">
      <c r="A4010" s="338">
        <v>89700</v>
      </c>
      <c r="B4010" s="339" t="s">
        <v>2339</v>
      </c>
      <c r="C4010" s="340" t="s">
        <v>1161</v>
      </c>
      <c r="D4010" s="555">
        <v>17.580000000000002</v>
      </c>
      <c r="E4010" s="555">
        <v>5.84</v>
      </c>
      <c r="F4010" s="555">
        <v>23.42</v>
      </c>
    </row>
    <row r="4011" spans="1:6" ht="30">
      <c r="A4011" s="338">
        <v>89766</v>
      </c>
      <c r="B4011" s="339" t="s">
        <v>2342</v>
      </c>
      <c r="C4011" s="340" t="s">
        <v>1161</v>
      </c>
      <c r="D4011" s="555">
        <v>20.81</v>
      </c>
      <c r="E4011" s="555">
        <v>3.5</v>
      </c>
      <c r="F4011" s="555">
        <v>24.31</v>
      </c>
    </row>
    <row r="4012" spans="1:6" ht="45">
      <c r="A4012" s="338">
        <v>89959</v>
      </c>
      <c r="B4012" s="339" t="s">
        <v>2340</v>
      </c>
      <c r="C4012" s="340" t="s">
        <v>1161</v>
      </c>
      <c r="D4012" s="555">
        <v>141.38999999999999</v>
      </c>
      <c r="E4012" s="555">
        <v>95.5</v>
      </c>
      <c r="F4012" s="555">
        <v>236.89</v>
      </c>
    </row>
    <row r="4013" spans="1:6" ht="30">
      <c r="A4013" s="338">
        <v>89765</v>
      </c>
      <c r="B4013" s="339" t="s">
        <v>2341</v>
      </c>
      <c r="C4013" s="340" t="s">
        <v>1161</v>
      </c>
      <c r="D4013" s="555">
        <v>12.9</v>
      </c>
      <c r="E4013" s="555">
        <v>3.51</v>
      </c>
      <c r="F4013" s="555">
        <v>16.41</v>
      </c>
    </row>
    <row r="4014" spans="1:6" ht="30">
      <c r="A4014" s="338">
        <v>89768</v>
      </c>
      <c r="B4014" s="339" t="s">
        <v>2343</v>
      </c>
      <c r="C4014" s="340" t="s">
        <v>1161</v>
      </c>
      <c r="D4014" s="555">
        <v>20.59</v>
      </c>
      <c r="E4014" s="555">
        <v>4.1100000000000003</v>
      </c>
      <c r="F4014" s="555">
        <v>24.7</v>
      </c>
    </row>
    <row r="4015" spans="1:6" ht="30">
      <c r="A4015" s="338">
        <v>89769</v>
      </c>
      <c r="B4015" s="339" t="s">
        <v>2344</v>
      </c>
      <c r="C4015" s="340" t="s">
        <v>1161</v>
      </c>
      <c r="D4015" s="555">
        <v>53.660000000000004</v>
      </c>
      <c r="E4015" s="555">
        <v>4.83</v>
      </c>
      <c r="F4015" s="555">
        <v>58.49</v>
      </c>
    </row>
    <row r="4016" spans="1:6" ht="30">
      <c r="A4016" s="338">
        <v>89842</v>
      </c>
      <c r="B4016" s="339" t="s">
        <v>2345</v>
      </c>
      <c r="C4016" s="340" t="s">
        <v>1161</v>
      </c>
      <c r="D4016" s="555">
        <v>53.09</v>
      </c>
      <c r="E4016" s="555">
        <v>3.37</v>
      </c>
      <c r="F4016" s="555">
        <v>56.46</v>
      </c>
    </row>
    <row r="4017" spans="1:6" ht="30">
      <c r="A4017" s="338">
        <v>89844</v>
      </c>
      <c r="B4017" s="339" t="s">
        <v>2346</v>
      </c>
      <c r="C4017" s="340" t="s">
        <v>1161</v>
      </c>
      <c r="D4017" s="555">
        <v>68.009999999999991</v>
      </c>
      <c r="E4017" s="555">
        <v>3.95</v>
      </c>
      <c r="F4017" s="555">
        <v>71.959999999999994</v>
      </c>
    </row>
    <row r="4018" spans="1:6" ht="30">
      <c r="A4018" s="338">
        <v>89845</v>
      </c>
      <c r="B4018" s="339" t="s">
        <v>2347</v>
      </c>
      <c r="C4018" s="340" t="s">
        <v>1161</v>
      </c>
      <c r="D4018" s="555">
        <v>106.66</v>
      </c>
      <c r="E4018" s="555">
        <v>4.9400000000000004</v>
      </c>
      <c r="F4018" s="555">
        <v>111.6</v>
      </c>
    </row>
    <row r="4019" spans="1:6" ht="30">
      <c r="A4019" s="338">
        <v>89846</v>
      </c>
      <c r="B4019" s="339" t="s">
        <v>2348</v>
      </c>
      <c r="C4019" s="340" t="s">
        <v>1161</v>
      </c>
      <c r="D4019" s="555">
        <v>244.69</v>
      </c>
      <c r="E4019" s="555">
        <v>6.5</v>
      </c>
      <c r="F4019" s="555">
        <v>251.19</v>
      </c>
    </row>
    <row r="4020" spans="1:6" ht="30">
      <c r="A4020" s="338">
        <v>89847</v>
      </c>
      <c r="B4020" s="339" t="s">
        <v>2349</v>
      </c>
      <c r="C4020" s="340" t="s">
        <v>1161</v>
      </c>
      <c r="D4020" s="555">
        <v>301.64</v>
      </c>
      <c r="E4020" s="555">
        <v>7.82</v>
      </c>
      <c r="F4020" s="555">
        <v>309.45999999999998</v>
      </c>
    </row>
    <row r="4021" spans="1:6" ht="45">
      <c r="A4021" s="338">
        <v>94756</v>
      </c>
      <c r="B4021" s="339" t="s">
        <v>2350</v>
      </c>
      <c r="C4021" s="340" t="s">
        <v>1161</v>
      </c>
      <c r="D4021" s="555">
        <v>9.7100000000000009</v>
      </c>
      <c r="E4021" s="555">
        <v>4.76</v>
      </c>
      <c r="F4021" s="555">
        <v>14.47</v>
      </c>
    </row>
    <row r="4022" spans="1:6" ht="45">
      <c r="A4022" s="338">
        <v>94757</v>
      </c>
      <c r="B4022" s="339" t="s">
        <v>2351</v>
      </c>
      <c r="C4022" s="340" t="s">
        <v>1161</v>
      </c>
      <c r="D4022" s="555">
        <v>15.639999999999999</v>
      </c>
      <c r="E4022" s="555">
        <v>4.76</v>
      </c>
      <c r="F4022" s="555">
        <v>20.399999999999999</v>
      </c>
    </row>
    <row r="4023" spans="1:6" ht="45">
      <c r="A4023" s="338">
        <v>94758</v>
      </c>
      <c r="B4023" s="339" t="s">
        <v>2352</v>
      </c>
      <c r="C4023" s="340" t="s">
        <v>1161</v>
      </c>
      <c r="D4023" s="555">
        <v>47.98</v>
      </c>
      <c r="E4023" s="555">
        <v>6.25</v>
      </c>
      <c r="F4023" s="555">
        <v>54.23</v>
      </c>
    </row>
    <row r="4024" spans="1:6" ht="45">
      <c r="A4024" s="338">
        <v>94759</v>
      </c>
      <c r="B4024" s="339" t="s">
        <v>2353</v>
      </c>
      <c r="C4024" s="340" t="s">
        <v>1161</v>
      </c>
      <c r="D4024" s="555">
        <v>61.16</v>
      </c>
      <c r="E4024" s="555">
        <v>6.25</v>
      </c>
      <c r="F4024" s="555">
        <v>67.41</v>
      </c>
    </row>
    <row r="4025" spans="1:6" ht="45">
      <c r="A4025" s="338">
        <v>94760</v>
      </c>
      <c r="B4025" s="339" t="s">
        <v>2354</v>
      </c>
      <c r="C4025" s="340" t="s">
        <v>1161</v>
      </c>
      <c r="D4025" s="555">
        <v>99.68</v>
      </c>
      <c r="E4025" s="555">
        <v>10.88</v>
      </c>
      <c r="F4025" s="555">
        <v>110.56</v>
      </c>
    </row>
    <row r="4026" spans="1:6" ht="45">
      <c r="A4026" s="338">
        <v>94761</v>
      </c>
      <c r="B4026" s="339" t="s">
        <v>2355</v>
      </c>
      <c r="C4026" s="340" t="s">
        <v>1161</v>
      </c>
      <c r="D4026" s="555">
        <v>231.78</v>
      </c>
      <c r="E4026" s="555">
        <v>10.88</v>
      </c>
      <c r="F4026" s="555">
        <v>242.66</v>
      </c>
    </row>
    <row r="4027" spans="1:6" ht="45">
      <c r="A4027" s="338">
        <v>94762</v>
      </c>
      <c r="B4027" s="339" t="s">
        <v>2356</v>
      </c>
      <c r="C4027" s="340" t="s">
        <v>1161</v>
      </c>
      <c r="D4027" s="555">
        <v>285.68</v>
      </c>
      <c r="E4027" s="555">
        <v>22.04</v>
      </c>
      <c r="F4027" s="555">
        <v>307.72000000000003</v>
      </c>
    </row>
    <row r="4028" spans="1:6" ht="30">
      <c r="A4028" s="338">
        <v>89974</v>
      </c>
      <c r="B4028" s="339" t="s">
        <v>2357</v>
      </c>
      <c r="C4028" s="340" t="s">
        <v>1161</v>
      </c>
      <c r="D4028" s="555">
        <v>267.62</v>
      </c>
      <c r="E4028" s="555">
        <v>51.21</v>
      </c>
      <c r="F4028" s="555">
        <v>318.83</v>
      </c>
    </row>
    <row r="4029" spans="1:6" ht="30">
      <c r="A4029" s="338">
        <v>89695</v>
      </c>
      <c r="B4029" s="339" t="s">
        <v>2358</v>
      </c>
      <c r="C4029" s="340" t="s">
        <v>1161</v>
      </c>
      <c r="D4029" s="555">
        <v>16.580000000000002</v>
      </c>
      <c r="E4029" s="555">
        <v>4.63</v>
      </c>
      <c r="F4029" s="555">
        <v>21.21</v>
      </c>
    </row>
    <row r="4030" spans="1:6" ht="30">
      <c r="A4030" s="338">
        <v>89702</v>
      </c>
      <c r="B4030" s="339" t="s">
        <v>2359</v>
      </c>
      <c r="C4030" s="340" t="s">
        <v>1161</v>
      </c>
      <c r="D4030" s="555">
        <v>17.580000000000002</v>
      </c>
      <c r="E4030" s="555">
        <v>5.84</v>
      </c>
      <c r="F4030" s="555">
        <v>23.42</v>
      </c>
    </row>
    <row r="4031" spans="1:6" ht="30">
      <c r="A4031" s="338">
        <v>89767</v>
      </c>
      <c r="B4031" s="339" t="s">
        <v>2360</v>
      </c>
      <c r="C4031" s="340" t="s">
        <v>1161</v>
      </c>
      <c r="D4031" s="555">
        <v>20.81</v>
      </c>
      <c r="E4031" s="555">
        <v>3.5</v>
      </c>
      <c r="F4031" s="555">
        <v>24.31</v>
      </c>
    </row>
    <row r="4032" spans="1:6" ht="30">
      <c r="A4032" s="338">
        <v>89654</v>
      </c>
      <c r="B4032" s="339" t="s">
        <v>2361</v>
      </c>
      <c r="C4032" s="340" t="s">
        <v>1161</v>
      </c>
      <c r="D4032" s="555">
        <v>18.25</v>
      </c>
      <c r="E4032" s="555">
        <v>2.3199999999999998</v>
      </c>
      <c r="F4032" s="555">
        <v>20.57</v>
      </c>
    </row>
    <row r="4033" spans="1:6" ht="30">
      <c r="A4033" s="338">
        <v>89661</v>
      </c>
      <c r="B4033" s="339" t="s">
        <v>2362</v>
      </c>
      <c r="C4033" s="340" t="s">
        <v>1161</v>
      </c>
      <c r="D4033" s="555">
        <v>22.009999999999998</v>
      </c>
      <c r="E4033" s="555">
        <v>2.92</v>
      </c>
      <c r="F4033" s="555">
        <v>24.93</v>
      </c>
    </row>
    <row r="4034" spans="1:6" ht="30">
      <c r="A4034" s="338">
        <v>89674</v>
      </c>
      <c r="B4034" s="339" t="s">
        <v>2363</v>
      </c>
      <c r="C4034" s="340" t="s">
        <v>1161</v>
      </c>
      <c r="D4034" s="555">
        <v>33.6</v>
      </c>
      <c r="E4034" s="555">
        <v>3.44</v>
      </c>
      <c r="F4034" s="555">
        <v>37.04</v>
      </c>
    </row>
    <row r="4035" spans="1:6" ht="30">
      <c r="A4035" s="338">
        <v>89684</v>
      </c>
      <c r="B4035" s="339" t="s">
        <v>2364</v>
      </c>
      <c r="C4035" s="340" t="s">
        <v>1161</v>
      </c>
      <c r="D4035" s="555">
        <v>49.71</v>
      </c>
      <c r="E4035" s="555">
        <v>4.04</v>
      </c>
      <c r="F4035" s="555">
        <v>53.75</v>
      </c>
    </row>
    <row r="4036" spans="1:6" ht="30">
      <c r="A4036" s="338">
        <v>89741</v>
      </c>
      <c r="B4036" s="339" t="s">
        <v>2365</v>
      </c>
      <c r="C4036" s="340" t="s">
        <v>1161</v>
      </c>
      <c r="D4036" s="555">
        <v>21.560000000000002</v>
      </c>
      <c r="E4036" s="555">
        <v>1.74</v>
      </c>
      <c r="F4036" s="555">
        <v>23.3</v>
      </c>
    </row>
    <row r="4037" spans="1:6" ht="30">
      <c r="A4037" s="338">
        <v>89757</v>
      </c>
      <c r="B4037" s="339" t="s">
        <v>2366</v>
      </c>
      <c r="C4037" s="340" t="s">
        <v>1161</v>
      </c>
      <c r="D4037" s="555">
        <v>33.1</v>
      </c>
      <c r="E4037" s="555">
        <v>2.0499999999999998</v>
      </c>
      <c r="F4037" s="555">
        <v>35.15</v>
      </c>
    </row>
    <row r="4038" spans="1:6" ht="30">
      <c r="A4038" s="338">
        <v>89762</v>
      </c>
      <c r="B4038" s="339" t="s">
        <v>2367</v>
      </c>
      <c r="C4038" s="340" t="s">
        <v>1161</v>
      </c>
      <c r="D4038" s="555">
        <v>49.09</v>
      </c>
      <c r="E4038" s="555">
        <v>2.41</v>
      </c>
      <c r="F4038" s="555">
        <v>51.5</v>
      </c>
    </row>
    <row r="4039" spans="1:6" ht="30">
      <c r="A4039" s="338">
        <v>89816</v>
      </c>
      <c r="B4039" s="339" t="s">
        <v>2368</v>
      </c>
      <c r="C4039" s="340" t="s">
        <v>1161</v>
      </c>
      <c r="D4039" s="555">
        <v>48.81</v>
      </c>
      <c r="E4039" s="555">
        <v>1.68</v>
      </c>
      <c r="F4039" s="555">
        <v>50.49</v>
      </c>
    </row>
    <row r="4040" spans="1:6" ht="30">
      <c r="A4040" s="338">
        <v>89828</v>
      </c>
      <c r="B4040" s="339" t="s">
        <v>2369</v>
      </c>
      <c r="C4040" s="340" t="s">
        <v>1161</v>
      </c>
      <c r="D4040" s="555">
        <v>70.81</v>
      </c>
      <c r="E4040" s="555">
        <v>1.97</v>
      </c>
      <c r="F4040" s="555">
        <v>72.78</v>
      </c>
    </row>
    <row r="4041" spans="1:6" ht="30">
      <c r="A4041" s="338">
        <v>89837</v>
      </c>
      <c r="B4041" s="339" t="s">
        <v>2370</v>
      </c>
      <c r="C4041" s="340" t="s">
        <v>1161</v>
      </c>
      <c r="D4041" s="555">
        <v>162.28</v>
      </c>
      <c r="E4041" s="555">
        <v>2.4500000000000002</v>
      </c>
      <c r="F4041" s="555">
        <v>164.73</v>
      </c>
    </row>
    <row r="4042" spans="1:6" ht="30">
      <c r="A4042" s="338">
        <v>89839</v>
      </c>
      <c r="B4042" s="339" t="s">
        <v>2371</v>
      </c>
      <c r="C4042" s="340" t="s">
        <v>1161</v>
      </c>
      <c r="D4042" s="555">
        <v>235.54</v>
      </c>
      <c r="E4042" s="555">
        <v>3.24</v>
      </c>
      <c r="F4042" s="555">
        <v>238.78</v>
      </c>
    </row>
    <row r="4043" spans="1:6" ht="30">
      <c r="A4043" s="338">
        <v>89841</v>
      </c>
      <c r="B4043" s="339" t="s">
        <v>2372</v>
      </c>
      <c r="C4043" s="340" t="s">
        <v>1161</v>
      </c>
      <c r="D4043" s="555">
        <v>346.75</v>
      </c>
      <c r="E4043" s="555">
        <v>3.92</v>
      </c>
      <c r="F4043" s="555">
        <v>350.67</v>
      </c>
    </row>
    <row r="4044" spans="1:6">
      <c r="A4044" s="335"/>
      <c r="B4044" s="337" t="s">
        <v>4554</v>
      </c>
      <c r="C4044" s="335"/>
      <c r="D4044" s="335"/>
      <c r="E4044" s="335"/>
      <c r="F4044" s="335"/>
    </row>
    <row r="4045" spans="1:6" ht="30">
      <c r="A4045" s="338">
        <v>96635</v>
      </c>
      <c r="B4045" s="339" t="s">
        <v>3956</v>
      </c>
      <c r="C4045" s="340" t="s">
        <v>1163</v>
      </c>
      <c r="D4045" s="555">
        <v>21.519999999999996</v>
      </c>
      <c r="E4045" s="555">
        <v>12.99</v>
      </c>
      <c r="F4045" s="555">
        <v>34.51</v>
      </c>
    </row>
    <row r="4046" spans="1:6" ht="30">
      <c r="A4046" s="338">
        <v>96636</v>
      </c>
      <c r="B4046" s="339" t="s">
        <v>3957</v>
      </c>
      <c r="C4046" s="340" t="s">
        <v>1163</v>
      </c>
      <c r="D4046" s="555">
        <v>21.96</v>
      </c>
      <c r="E4046" s="555">
        <v>14.14</v>
      </c>
      <c r="F4046" s="555">
        <v>36.1</v>
      </c>
    </row>
    <row r="4047" spans="1:6" ht="30">
      <c r="A4047" s="338">
        <v>96644</v>
      </c>
      <c r="B4047" s="339" t="s">
        <v>3958</v>
      </c>
      <c r="C4047" s="340" t="s">
        <v>1163</v>
      </c>
      <c r="D4047" s="555">
        <v>18.86</v>
      </c>
      <c r="E4047" s="555">
        <v>5.9</v>
      </c>
      <c r="F4047" s="555">
        <v>24.76</v>
      </c>
    </row>
    <row r="4048" spans="1:6" ht="30">
      <c r="A4048" s="338">
        <v>96645</v>
      </c>
      <c r="B4048" s="339" t="s">
        <v>3959</v>
      </c>
      <c r="C4048" s="340" t="s">
        <v>1163</v>
      </c>
      <c r="D4048" s="555">
        <v>23.849999999999998</v>
      </c>
      <c r="E4048" s="555">
        <v>7.96</v>
      </c>
      <c r="F4048" s="555">
        <v>31.81</v>
      </c>
    </row>
    <row r="4049" spans="1:6" ht="30">
      <c r="A4049" s="338">
        <v>96646</v>
      </c>
      <c r="B4049" s="339" t="s">
        <v>3960</v>
      </c>
      <c r="C4049" s="340" t="s">
        <v>1163</v>
      </c>
      <c r="D4049" s="555">
        <v>36.489999999999995</v>
      </c>
      <c r="E4049" s="555">
        <v>12.59</v>
      </c>
      <c r="F4049" s="555">
        <v>49.08</v>
      </c>
    </row>
    <row r="4050" spans="1:6" ht="30">
      <c r="A4050" s="338">
        <v>96647</v>
      </c>
      <c r="B4050" s="339" t="s">
        <v>3961</v>
      </c>
      <c r="C4050" s="340" t="s">
        <v>1163</v>
      </c>
      <c r="D4050" s="555">
        <v>18.37</v>
      </c>
      <c r="E4050" s="555">
        <v>4.63</v>
      </c>
      <c r="F4050" s="555">
        <v>23</v>
      </c>
    </row>
    <row r="4051" spans="1:6" ht="30">
      <c r="A4051" s="338">
        <v>96648</v>
      </c>
      <c r="B4051" s="339" t="s">
        <v>3962</v>
      </c>
      <c r="C4051" s="340" t="s">
        <v>1163</v>
      </c>
      <c r="D4051" s="555">
        <v>31.389999999999997</v>
      </c>
      <c r="E4051" s="555">
        <v>9.52</v>
      </c>
      <c r="F4051" s="555">
        <v>40.909999999999997</v>
      </c>
    </row>
    <row r="4052" spans="1:6" ht="30">
      <c r="A4052" s="338">
        <v>96649</v>
      </c>
      <c r="B4052" s="339" t="s">
        <v>3963</v>
      </c>
      <c r="C4052" s="340" t="s">
        <v>1163</v>
      </c>
      <c r="D4052" s="555">
        <v>44.190000000000005</v>
      </c>
      <c r="E4052" s="555">
        <v>15.12</v>
      </c>
      <c r="F4052" s="555">
        <v>59.31</v>
      </c>
    </row>
    <row r="4053" spans="1:6" ht="30">
      <c r="A4053" s="338">
        <v>96668</v>
      </c>
      <c r="B4053" s="339" t="s">
        <v>3964</v>
      </c>
      <c r="C4053" s="340" t="s">
        <v>1163</v>
      </c>
      <c r="D4053" s="555">
        <v>16.990000000000002</v>
      </c>
      <c r="E4053" s="555">
        <v>0.97</v>
      </c>
      <c r="F4053" s="555">
        <v>17.96</v>
      </c>
    </row>
    <row r="4054" spans="1:6" ht="30">
      <c r="A4054" s="338">
        <v>96669</v>
      </c>
      <c r="B4054" s="339" t="s">
        <v>3965</v>
      </c>
      <c r="C4054" s="340" t="s">
        <v>1163</v>
      </c>
      <c r="D4054" s="555">
        <v>21.28</v>
      </c>
      <c r="E4054" s="555">
        <v>1.1299999999999999</v>
      </c>
      <c r="F4054" s="555">
        <v>22.41</v>
      </c>
    </row>
    <row r="4055" spans="1:6" ht="30">
      <c r="A4055" s="338">
        <v>96670</v>
      </c>
      <c r="B4055" s="339" t="s">
        <v>3966</v>
      </c>
      <c r="C4055" s="340" t="s">
        <v>1163</v>
      </c>
      <c r="D4055" s="555">
        <v>32.36</v>
      </c>
      <c r="E4055" s="555">
        <v>1.68</v>
      </c>
      <c r="F4055" s="555">
        <v>34.04</v>
      </c>
    </row>
    <row r="4056" spans="1:6" ht="30">
      <c r="A4056" s="338">
        <v>96671</v>
      </c>
      <c r="B4056" s="339" t="s">
        <v>3967</v>
      </c>
      <c r="C4056" s="340" t="s">
        <v>1163</v>
      </c>
      <c r="D4056" s="555">
        <v>42.92</v>
      </c>
      <c r="E4056" s="555">
        <v>2.4700000000000002</v>
      </c>
      <c r="F4056" s="555">
        <v>45.39</v>
      </c>
    </row>
    <row r="4057" spans="1:6" ht="30">
      <c r="A4057" s="338">
        <v>96672</v>
      </c>
      <c r="B4057" s="339" t="s">
        <v>3968</v>
      </c>
      <c r="C4057" s="340" t="s">
        <v>1163</v>
      </c>
      <c r="D4057" s="555">
        <v>62.65</v>
      </c>
      <c r="E4057" s="555">
        <v>3.82</v>
      </c>
      <c r="F4057" s="555">
        <v>66.47</v>
      </c>
    </row>
    <row r="4058" spans="1:6" ht="30">
      <c r="A4058" s="338">
        <v>96673</v>
      </c>
      <c r="B4058" s="339" t="s">
        <v>3969</v>
      </c>
      <c r="C4058" s="340" t="s">
        <v>1163</v>
      </c>
      <c r="D4058" s="555">
        <v>104</v>
      </c>
      <c r="E4058" s="555">
        <v>5.33</v>
      </c>
      <c r="F4058" s="555">
        <v>109.33</v>
      </c>
    </row>
    <row r="4059" spans="1:6" ht="30">
      <c r="A4059" s="338">
        <v>96674</v>
      </c>
      <c r="B4059" s="339" t="s">
        <v>3970</v>
      </c>
      <c r="C4059" s="340" t="s">
        <v>1163</v>
      </c>
      <c r="D4059" s="555">
        <v>145.92000000000002</v>
      </c>
      <c r="E4059" s="555">
        <v>7.6</v>
      </c>
      <c r="F4059" s="555">
        <v>153.52000000000001</v>
      </c>
    </row>
    <row r="4060" spans="1:6" ht="30">
      <c r="A4060" s="338">
        <v>96675</v>
      </c>
      <c r="B4060" s="339" t="s">
        <v>3971</v>
      </c>
      <c r="C4060" s="340" t="s">
        <v>1163</v>
      </c>
      <c r="D4060" s="555">
        <v>257.11</v>
      </c>
      <c r="E4060" s="555">
        <v>11.24</v>
      </c>
      <c r="F4060" s="555">
        <v>268.35000000000002</v>
      </c>
    </row>
    <row r="4061" spans="1:6" ht="30">
      <c r="A4061" s="338">
        <v>96676</v>
      </c>
      <c r="B4061" s="339" t="s">
        <v>3972</v>
      </c>
      <c r="C4061" s="340" t="s">
        <v>1163</v>
      </c>
      <c r="D4061" s="555">
        <v>16.98</v>
      </c>
      <c r="E4061" s="555">
        <v>0.94</v>
      </c>
      <c r="F4061" s="555">
        <v>17.920000000000002</v>
      </c>
    </row>
    <row r="4062" spans="1:6" ht="30">
      <c r="A4062" s="338">
        <v>96677</v>
      </c>
      <c r="B4062" s="339" t="s">
        <v>3973</v>
      </c>
      <c r="C4062" s="340" t="s">
        <v>1163</v>
      </c>
      <c r="D4062" s="555">
        <v>28.32</v>
      </c>
      <c r="E4062" s="555">
        <v>1.39</v>
      </c>
      <c r="F4062" s="555">
        <v>29.71</v>
      </c>
    </row>
    <row r="4063" spans="1:6" ht="30">
      <c r="A4063" s="338">
        <v>96678</v>
      </c>
      <c r="B4063" s="339" t="s">
        <v>3974</v>
      </c>
      <c r="C4063" s="340" t="s">
        <v>1163</v>
      </c>
      <c r="D4063" s="555">
        <v>39.22</v>
      </c>
      <c r="E4063" s="555">
        <v>2</v>
      </c>
      <c r="F4063" s="555">
        <v>41.22</v>
      </c>
    </row>
    <row r="4064" spans="1:6" ht="30">
      <c r="A4064" s="338">
        <v>96679</v>
      </c>
      <c r="B4064" s="339" t="s">
        <v>3975</v>
      </c>
      <c r="C4064" s="340" t="s">
        <v>1163</v>
      </c>
      <c r="D4064" s="555">
        <v>57.120000000000005</v>
      </c>
      <c r="E4064" s="555">
        <v>2.98</v>
      </c>
      <c r="F4064" s="555">
        <v>60.1</v>
      </c>
    </row>
    <row r="4065" spans="1:6" ht="30">
      <c r="A4065" s="338">
        <v>96680</v>
      </c>
      <c r="B4065" s="339" t="s">
        <v>3976</v>
      </c>
      <c r="C4065" s="340" t="s">
        <v>1163</v>
      </c>
      <c r="D4065" s="555">
        <v>75.95</v>
      </c>
      <c r="E4065" s="555">
        <v>4.58</v>
      </c>
      <c r="F4065" s="555">
        <v>80.53</v>
      </c>
    </row>
    <row r="4066" spans="1:6" ht="30">
      <c r="A4066" s="338">
        <v>96681</v>
      </c>
      <c r="B4066" s="339" t="s">
        <v>3977</v>
      </c>
      <c r="C4066" s="340" t="s">
        <v>1163</v>
      </c>
      <c r="D4066" s="555">
        <v>145.57</v>
      </c>
      <c r="E4066" s="555">
        <v>6.41</v>
      </c>
      <c r="F4066" s="555">
        <v>151.97999999999999</v>
      </c>
    </row>
    <row r="4067" spans="1:6" ht="30">
      <c r="A4067" s="338">
        <v>96682</v>
      </c>
      <c r="B4067" s="339" t="s">
        <v>3978</v>
      </c>
      <c r="C4067" s="340" t="s">
        <v>1163</v>
      </c>
      <c r="D4067" s="555">
        <v>215.33</v>
      </c>
      <c r="E4067" s="555">
        <v>9.1</v>
      </c>
      <c r="F4067" s="555">
        <v>224.43</v>
      </c>
    </row>
    <row r="4068" spans="1:6" ht="30">
      <c r="A4068" s="338">
        <v>96683</v>
      </c>
      <c r="B4068" s="339" t="s">
        <v>3979</v>
      </c>
      <c r="C4068" s="340" t="s">
        <v>1163</v>
      </c>
      <c r="D4068" s="555">
        <v>292.95</v>
      </c>
      <c r="E4068" s="555">
        <v>13.48</v>
      </c>
      <c r="F4068" s="555">
        <v>306.43</v>
      </c>
    </row>
    <row r="4069" spans="1:6" ht="45">
      <c r="A4069" s="338">
        <v>96718</v>
      </c>
      <c r="B4069" s="339" t="s">
        <v>3980</v>
      </c>
      <c r="C4069" s="340" t="s">
        <v>1163</v>
      </c>
      <c r="D4069" s="555">
        <v>11.909999999999998</v>
      </c>
      <c r="E4069" s="555">
        <v>0.21</v>
      </c>
      <c r="F4069" s="555">
        <v>12.12</v>
      </c>
    </row>
    <row r="4070" spans="1:6" ht="45">
      <c r="A4070" s="338">
        <v>96719</v>
      </c>
      <c r="B4070" s="339" t="s">
        <v>3981</v>
      </c>
      <c r="C4070" s="340" t="s">
        <v>1163</v>
      </c>
      <c r="D4070" s="555">
        <v>17.62</v>
      </c>
      <c r="E4070" s="555">
        <v>4.18</v>
      </c>
      <c r="F4070" s="555">
        <v>21.8</v>
      </c>
    </row>
    <row r="4071" spans="1:6" ht="45">
      <c r="A4071" s="338">
        <v>96720</v>
      </c>
      <c r="B4071" s="339" t="s">
        <v>3982</v>
      </c>
      <c r="C4071" s="340" t="s">
        <v>1163</v>
      </c>
      <c r="D4071" s="555">
        <v>21.779999999999998</v>
      </c>
      <c r="E4071" s="555">
        <v>4.87</v>
      </c>
      <c r="F4071" s="555">
        <v>26.65</v>
      </c>
    </row>
    <row r="4072" spans="1:6" ht="45">
      <c r="A4072" s="338">
        <v>96721</v>
      </c>
      <c r="B4072" s="339" t="s">
        <v>3983</v>
      </c>
      <c r="C4072" s="340" t="s">
        <v>1163</v>
      </c>
      <c r="D4072" s="555">
        <v>32.18</v>
      </c>
      <c r="E4072" s="555">
        <v>4.87</v>
      </c>
      <c r="F4072" s="555">
        <v>37.049999999999997</v>
      </c>
    </row>
    <row r="4073" spans="1:6" ht="45">
      <c r="A4073" s="338">
        <v>96722</v>
      </c>
      <c r="B4073" s="339" t="s">
        <v>3984</v>
      </c>
      <c r="C4073" s="340" t="s">
        <v>1163</v>
      </c>
      <c r="D4073" s="555">
        <v>42.57</v>
      </c>
      <c r="E4073" s="555">
        <v>7.45</v>
      </c>
      <c r="F4073" s="555">
        <v>50.02</v>
      </c>
    </row>
    <row r="4074" spans="1:6" ht="45">
      <c r="A4074" s="338">
        <v>96723</v>
      </c>
      <c r="B4074" s="339" t="s">
        <v>3985</v>
      </c>
      <c r="C4074" s="340" t="s">
        <v>1163</v>
      </c>
      <c r="D4074" s="555">
        <v>60.8</v>
      </c>
      <c r="E4074" s="555">
        <v>7.44</v>
      </c>
      <c r="F4074" s="555">
        <v>68.239999999999995</v>
      </c>
    </row>
    <row r="4075" spans="1:6" ht="45">
      <c r="A4075" s="338">
        <v>96724</v>
      </c>
      <c r="B4075" s="339" t="s">
        <v>3986</v>
      </c>
      <c r="C4075" s="340" t="s">
        <v>1163</v>
      </c>
      <c r="D4075" s="555">
        <v>99.09</v>
      </c>
      <c r="E4075" s="555">
        <v>12.25</v>
      </c>
      <c r="F4075" s="555">
        <v>111.34</v>
      </c>
    </row>
    <row r="4076" spans="1:6" ht="45">
      <c r="A4076" s="338">
        <v>96725</v>
      </c>
      <c r="B4076" s="339" t="s">
        <v>3987</v>
      </c>
      <c r="C4076" s="340" t="s">
        <v>1163</v>
      </c>
      <c r="D4076" s="555">
        <v>137.09</v>
      </c>
      <c r="E4076" s="555">
        <v>12.25</v>
      </c>
      <c r="F4076" s="555">
        <v>149.34</v>
      </c>
    </row>
    <row r="4077" spans="1:6" ht="45">
      <c r="A4077" s="338">
        <v>96726</v>
      </c>
      <c r="B4077" s="339" t="s">
        <v>3988</v>
      </c>
      <c r="C4077" s="340" t="s">
        <v>1163</v>
      </c>
      <c r="D4077" s="555">
        <v>224.76999999999998</v>
      </c>
      <c r="E4077" s="555">
        <v>19.27</v>
      </c>
      <c r="F4077" s="555">
        <v>244.04</v>
      </c>
    </row>
    <row r="4078" spans="1:6" ht="45">
      <c r="A4078" s="338">
        <v>96727</v>
      </c>
      <c r="B4078" s="339" t="s">
        <v>3989</v>
      </c>
      <c r="C4078" s="340" t="s">
        <v>1163</v>
      </c>
      <c r="D4078" s="555">
        <v>13.560000000000002</v>
      </c>
      <c r="E4078" s="555">
        <v>4.5599999999999996</v>
      </c>
      <c r="F4078" s="555">
        <v>18.12</v>
      </c>
    </row>
    <row r="4079" spans="1:6" ht="45">
      <c r="A4079" s="338">
        <v>96728</v>
      </c>
      <c r="B4079" s="339" t="s">
        <v>3990</v>
      </c>
      <c r="C4079" s="340" t="s">
        <v>1163</v>
      </c>
      <c r="D4079" s="555">
        <v>17.77</v>
      </c>
      <c r="E4079" s="555">
        <v>4.5599999999999996</v>
      </c>
      <c r="F4079" s="555">
        <v>22.33</v>
      </c>
    </row>
    <row r="4080" spans="1:6" ht="45">
      <c r="A4080" s="338">
        <v>96729</v>
      </c>
      <c r="B4080" s="339" t="s">
        <v>3991</v>
      </c>
      <c r="C4080" s="340" t="s">
        <v>1163</v>
      </c>
      <c r="D4080" s="555">
        <v>28.770000000000003</v>
      </c>
      <c r="E4080" s="555">
        <v>5.83</v>
      </c>
      <c r="F4080" s="555">
        <v>34.6</v>
      </c>
    </row>
    <row r="4081" spans="1:6" ht="45">
      <c r="A4081" s="338">
        <v>96730</v>
      </c>
      <c r="B4081" s="339" t="s">
        <v>3992</v>
      </c>
      <c r="C4081" s="340" t="s">
        <v>1163</v>
      </c>
      <c r="D4081" s="555">
        <v>38.980000000000004</v>
      </c>
      <c r="E4081" s="555">
        <v>5.83</v>
      </c>
      <c r="F4081" s="555">
        <v>44.81</v>
      </c>
    </row>
    <row r="4082" spans="1:6" ht="45">
      <c r="A4082" s="338">
        <v>96731</v>
      </c>
      <c r="B4082" s="339" t="s">
        <v>3993</v>
      </c>
      <c r="C4082" s="340" t="s">
        <v>1163</v>
      </c>
      <c r="D4082" s="555">
        <v>56.41</v>
      </c>
      <c r="E4082" s="555">
        <v>8.91</v>
      </c>
      <c r="F4082" s="555">
        <v>65.319999999999993</v>
      </c>
    </row>
    <row r="4083" spans="1:6" ht="45">
      <c r="A4083" s="338">
        <v>96732</v>
      </c>
      <c r="B4083" s="339" t="s">
        <v>3994</v>
      </c>
      <c r="C4083" s="340" t="s">
        <v>1163</v>
      </c>
      <c r="D4083" s="555">
        <v>73.680000000000007</v>
      </c>
      <c r="E4083" s="555">
        <v>8.91</v>
      </c>
      <c r="F4083" s="555">
        <v>82.59</v>
      </c>
    </row>
    <row r="4084" spans="1:6" ht="45">
      <c r="A4084" s="338">
        <v>96733</v>
      </c>
      <c r="B4084" s="339" t="s">
        <v>3995</v>
      </c>
      <c r="C4084" s="340" t="s">
        <v>1163</v>
      </c>
      <c r="D4084" s="555">
        <v>138.11000000000001</v>
      </c>
      <c r="E4084" s="555">
        <v>14.72</v>
      </c>
      <c r="F4084" s="555">
        <v>152.83000000000001</v>
      </c>
    </row>
    <row r="4085" spans="1:6" ht="45">
      <c r="A4085" s="338">
        <v>96734</v>
      </c>
      <c r="B4085" s="339" t="s">
        <v>3996</v>
      </c>
      <c r="C4085" s="340" t="s">
        <v>1163</v>
      </c>
      <c r="D4085" s="555">
        <v>201.76</v>
      </c>
      <c r="E4085" s="555">
        <v>14.72</v>
      </c>
      <c r="F4085" s="555">
        <v>216.48</v>
      </c>
    </row>
    <row r="4086" spans="1:6" ht="45">
      <c r="A4086" s="338">
        <v>96735</v>
      </c>
      <c r="B4086" s="339" t="s">
        <v>3997</v>
      </c>
      <c r="C4086" s="340" t="s">
        <v>1163</v>
      </c>
      <c r="D4086" s="555">
        <v>256.35000000000002</v>
      </c>
      <c r="E4086" s="555">
        <v>23.09</v>
      </c>
      <c r="F4086" s="555">
        <v>279.44</v>
      </c>
    </row>
    <row r="4087" spans="1:6">
      <c r="A4087" s="335"/>
      <c r="B4087" s="337" t="s">
        <v>4555</v>
      </c>
      <c r="C4087" s="335"/>
      <c r="D4087" s="335"/>
      <c r="E4087" s="335"/>
      <c r="F4087" s="335"/>
    </row>
    <row r="4088" spans="1:6" ht="30">
      <c r="A4088" s="338">
        <v>96637</v>
      </c>
      <c r="B4088" s="339" t="s">
        <v>4165</v>
      </c>
      <c r="C4088" s="340" t="s">
        <v>1161</v>
      </c>
      <c r="D4088" s="555">
        <v>7.129999999999999</v>
      </c>
      <c r="E4088" s="555">
        <v>7.57</v>
      </c>
      <c r="F4088" s="555">
        <v>14.7</v>
      </c>
    </row>
    <row r="4089" spans="1:6" ht="30">
      <c r="A4089" s="338">
        <v>96638</v>
      </c>
      <c r="B4089" s="339" t="s">
        <v>4166</v>
      </c>
      <c r="C4089" s="340" t="s">
        <v>1161</v>
      </c>
      <c r="D4089" s="555">
        <v>6.34</v>
      </c>
      <c r="E4089" s="555">
        <v>7.57</v>
      </c>
      <c r="F4089" s="555">
        <v>13.91</v>
      </c>
    </row>
    <row r="4090" spans="1:6" ht="30">
      <c r="A4090" s="338">
        <v>96639</v>
      </c>
      <c r="B4090" s="339" t="s">
        <v>4167</v>
      </c>
      <c r="C4090" s="340" t="s">
        <v>1161</v>
      </c>
      <c r="D4090" s="555">
        <v>5.4300000000000006</v>
      </c>
      <c r="E4090" s="555">
        <v>5.03</v>
      </c>
      <c r="F4090" s="555">
        <v>10.46</v>
      </c>
    </row>
    <row r="4091" spans="1:6" ht="30">
      <c r="A4091" s="338">
        <v>96640</v>
      </c>
      <c r="B4091" s="339" t="s">
        <v>4168</v>
      </c>
      <c r="C4091" s="340" t="s">
        <v>1161</v>
      </c>
      <c r="D4091" s="555">
        <v>27.480000000000004</v>
      </c>
      <c r="E4091" s="555">
        <v>5.01</v>
      </c>
      <c r="F4091" s="555">
        <v>32.49</v>
      </c>
    </row>
    <row r="4092" spans="1:6" ht="30">
      <c r="A4092" s="338">
        <v>96641</v>
      </c>
      <c r="B4092" s="339" t="s">
        <v>4169</v>
      </c>
      <c r="C4092" s="340" t="s">
        <v>1161</v>
      </c>
      <c r="D4092" s="555">
        <v>19.61</v>
      </c>
      <c r="E4092" s="555">
        <v>5.01</v>
      </c>
      <c r="F4092" s="555">
        <v>24.62</v>
      </c>
    </row>
    <row r="4093" spans="1:6" ht="30">
      <c r="A4093" s="338">
        <v>96642</v>
      </c>
      <c r="B4093" s="339" t="s">
        <v>4170</v>
      </c>
      <c r="C4093" s="340" t="s">
        <v>1161</v>
      </c>
      <c r="D4093" s="555">
        <v>9.2899999999999991</v>
      </c>
      <c r="E4093" s="555">
        <v>10.09</v>
      </c>
      <c r="F4093" s="555">
        <v>19.38</v>
      </c>
    </row>
    <row r="4094" spans="1:6" ht="30">
      <c r="A4094" s="338">
        <v>96643</v>
      </c>
      <c r="B4094" s="339" t="s">
        <v>4171</v>
      </c>
      <c r="C4094" s="340" t="s">
        <v>1161</v>
      </c>
      <c r="D4094" s="555">
        <v>55.45</v>
      </c>
      <c r="E4094" s="555">
        <v>10.06</v>
      </c>
      <c r="F4094" s="555">
        <v>65.510000000000005</v>
      </c>
    </row>
    <row r="4095" spans="1:6" ht="30">
      <c r="A4095" s="338">
        <v>96650</v>
      </c>
      <c r="B4095" s="339" t="s">
        <v>4172</v>
      </c>
      <c r="C4095" s="340" t="s">
        <v>1161</v>
      </c>
      <c r="D4095" s="555">
        <v>6.21</v>
      </c>
      <c r="E4095" s="555">
        <v>5.13</v>
      </c>
      <c r="F4095" s="555">
        <v>11.34</v>
      </c>
    </row>
    <row r="4096" spans="1:6" ht="30">
      <c r="A4096" s="338">
        <v>96651</v>
      </c>
      <c r="B4096" s="339" t="s">
        <v>4173</v>
      </c>
      <c r="C4096" s="340" t="s">
        <v>1161</v>
      </c>
      <c r="D4096" s="555">
        <v>5.4200000000000008</v>
      </c>
      <c r="E4096" s="555">
        <v>5.13</v>
      </c>
      <c r="F4096" s="555">
        <v>10.55</v>
      </c>
    </row>
    <row r="4097" spans="1:6" ht="30">
      <c r="A4097" s="338">
        <v>96652</v>
      </c>
      <c r="B4097" s="339" t="s">
        <v>4174</v>
      </c>
      <c r="C4097" s="340" t="s">
        <v>1161</v>
      </c>
      <c r="D4097" s="555">
        <v>10.52</v>
      </c>
      <c r="E4097" s="555">
        <v>10.52</v>
      </c>
      <c r="F4097" s="555">
        <v>21.04</v>
      </c>
    </row>
    <row r="4098" spans="1:6" ht="30">
      <c r="A4098" s="338">
        <v>96653</v>
      </c>
      <c r="B4098" s="339" t="s">
        <v>4175</v>
      </c>
      <c r="C4098" s="340" t="s">
        <v>1161</v>
      </c>
      <c r="D4098" s="555">
        <v>10.430000000000001</v>
      </c>
      <c r="E4098" s="555">
        <v>10.53</v>
      </c>
      <c r="F4098" s="555">
        <v>20.96</v>
      </c>
    </row>
    <row r="4099" spans="1:6" ht="30">
      <c r="A4099" s="338">
        <v>96654</v>
      </c>
      <c r="B4099" s="339" t="s">
        <v>4176</v>
      </c>
      <c r="C4099" s="340" t="s">
        <v>1161</v>
      </c>
      <c r="D4099" s="555">
        <v>18.790000000000003</v>
      </c>
      <c r="E4099" s="555">
        <v>16.63</v>
      </c>
      <c r="F4099" s="555">
        <v>35.42</v>
      </c>
    </row>
    <row r="4100" spans="1:6" ht="30">
      <c r="A4100" s="338">
        <v>96655</v>
      </c>
      <c r="B4100" s="339" t="s">
        <v>4177</v>
      </c>
      <c r="C4100" s="340" t="s">
        <v>1161</v>
      </c>
      <c r="D4100" s="555">
        <v>17.930000000000003</v>
      </c>
      <c r="E4100" s="555">
        <v>16.63</v>
      </c>
      <c r="F4100" s="555">
        <v>34.56</v>
      </c>
    </row>
    <row r="4101" spans="1:6" ht="30">
      <c r="A4101" s="338">
        <v>96656</v>
      </c>
      <c r="B4101" s="339" t="s">
        <v>4178</v>
      </c>
      <c r="C4101" s="340" t="s">
        <v>1161</v>
      </c>
      <c r="D4101" s="555">
        <v>4.83</v>
      </c>
      <c r="E4101" s="555">
        <v>3.42</v>
      </c>
      <c r="F4101" s="555">
        <v>8.25</v>
      </c>
    </row>
    <row r="4102" spans="1:6" ht="30">
      <c r="A4102" s="338">
        <v>96657</v>
      </c>
      <c r="B4102" s="339" t="s">
        <v>4179</v>
      </c>
      <c r="C4102" s="340" t="s">
        <v>1161</v>
      </c>
      <c r="D4102" s="555">
        <v>26.880000000000003</v>
      </c>
      <c r="E4102" s="555">
        <v>3.4</v>
      </c>
      <c r="F4102" s="555">
        <v>30.28</v>
      </c>
    </row>
    <row r="4103" spans="1:6" ht="30">
      <c r="A4103" s="338">
        <v>96658</v>
      </c>
      <c r="B4103" s="339" t="s">
        <v>4180</v>
      </c>
      <c r="C4103" s="340" t="s">
        <v>1161</v>
      </c>
      <c r="D4103" s="555">
        <v>19.010000000000002</v>
      </c>
      <c r="E4103" s="555">
        <v>3.4</v>
      </c>
      <c r="F4103" s="555">
        <v>22.41</v>
      </c>
    </row>
    <row r="4104" spans="1:6" ht="30">
      <c r="A4104" s="338">
        <v>96659</v>
      </c>
      <c r="B4104" s="339" t="s">
        <v>4181</v>
      </c>
      <c r="C4104" s="340" t="s">
        <v>1161</v>
      </c>
      <c r="D4104" s="555">
        <v>7.2900000000000009</v>
      </c>
      <c r="E4104" s="555">
        <v>7.01</v>
      </c>
      <c r="F4104" s="555">
        <v>14.3</v>
      </c>
    </row>
    <row r="4105" spans="1:6" ht="30">
      <c r="A4105" s="338">
        <v>96660</v>
      </c>
      <c r="B4105" s="339" t="s">
        <v>4182</v>
      </c>
      <c r="C4105" s="340" t="s">
        <v>1161</v>
      </c>
      <c r="D4105" s="555">
        <v>44.05</v>
      </c>
      <c r="E4105" s="555">
        <v>6.99</v>
      </c>
      <c r="F4105" s="555">
        <v>51.04</v>
      </c>
    </row>
    <row r="4106" spans="1:6" ht="30">
      <c r="A4106" s="338">
        <v>96661</v>
      </c>
      <c r="B4106" s="339" t="s">
        <v>4183</v>
      </c>
      <c r="C4106" s="340" t="s">
        <v>1161</v>
      </c>
      <c r="D4106" s="555">
        <v>31.939999999999998</v>
      </c>
      <c r="E4106" s="555">
        <v>7</v>
      </c>
      <c r="F4106" s="555">
        <v>38.94</v>
      </c>
    </row>
    <row r="4107" spans="1:6" ht="30">
      <c r="A4107" s="338">
        <v>96662</v>
      </c>
      <c r="B4107" s="339" t="s">
        <v>4184</v>
      </c>
      <c r="C4107" s="340" t="s">
        <v>1161</v>
      </c>
      <c r="D4107" s="555">
        <v>7.6899999999999995</v>
      </c>
      <c r="E4107" s="555">
        <v>7.01</v>
      </c>
      <c r="F4107" s="555">
        <v>14.7</v>
      </c>
    </row>
    <row r="4108" spans="1:6" ht="30">
      <c r="A4108" s="338">
        <v>96663</v>
      </c>
      <c r="B4108" s="339" t="s">
        <v>4185</v>
      </c>
      <c r="C4108" s="340" t="s">
        <v>1161</v>
      </c>
      <c r="D4108" s="555">
        <v>16.009999999999998</v>
      </c>
      <c r="E4108" s="555">
        <v>11.1</v>
      </c>
      <c r="F4108" s="555">
        <v>27.11</v>
      </c>
    </row>
    <row r="4109" spans="1:6" ht="30">
      <c r="A4109" s="338">
        <v>96664</v>
      </c>
      <c r="B4109" s="339" t="s">
        <v>4186</v>
      </c>
      <c r="C4109" s="340" t="s">
        <v>1161</v>
      </c>
      <c r="D4109" s="555">
        <v>18.600000000000001</v>
      </c>
      <c r="E4109" s="555">
        <v>11.1</v>
      </c>
      <c r="F4109" s="555">
        <v>29.7</v>
      </c>
    </row>
    <row r="4110" spans="1:6" ht="30">
      <c r="A4110" s="338">
        <v>96665</v>
      </c>
      <c r="B4110" s="339" t="s">
        <v>4187</v>
      </c>
      <c r="C4110" s="340" t="s">
        <v>1161</v>
      </c>
      <c r="D4110" s="555">
        <v>8.07</v>
      </c>
      <c r="E4110" s="555">
        <v>6.82</v>
      </c>
      <c r="F4110" s="555">
        <v>14.89</v>
      </c>
    </row>
    <row r="4111" spans="1:6" ht="30">
      <c r="A4111" s="338">
        <v>96666</v>
      </c>
      <c r="B4111" s="339" t="s">
        <v>4188</v>
      </c>
      <c r="C4111" s="340" t="s">
        <v>1161</v>
      </c>
      <c r="D4111" s="555">
        <v>14.24</v>
      </c>
      <c r="E4111" s="555">
        <v>13.99</v>
      </c>
      <c r="F4111" s="555">
        <v>28.23</v>
      </c>
    </row>
    <row r="4112" spans="1:6" ht="30">
      <c r="A4112" s="338">
        <v>96667</v>
      </c>
      <c r="B4112" s="339" t="s">
        <v>4189</v>
      </c>
      <c r="C4112" s="340" t="s">
        <v>1161</v>
      </c>
      <c r="D4112" s="555">
        <v>28.599999999999998</v>
      </c>
      <c r="E4112" s="555">
        <v>22.2</v>
      </c>
      <c r="F4112" s="555">
        <v>50.8</v>
      </c>
    </row>
    <row r="4113" spans="1:6" ht="30">
      <c r="A4113" s="338">
        <v>96684</v>
      </c>
      <c r="B4113" s="339" t="s">
        <v>4190</v>
      </c>
      <c r="C4113" s="340" t="s">
        <v>1161</v>
      </c>
      <c r="D4113" s="555">
        <v>4.8499999999999996</v>
      </c>
      <c r="E4113" s="555">
        <v>1.46</v>
      </c>
      <c r="F4113" s="555">
        <v>6.31</v>
      </c>
    </row>
    <row r="4114" spans="1:6" ht="30">
      <c r="A4114" s="338">
        <v>96685</v>
      </c>
      <c r="B4114" s="339" t="s">
        <v>4191</v>
      </c>
      <c r="C4114" s="340" t="s">
        <v>1161</v>
      </c>
      <c r="D4114" s="555">
        <v>4.0599999999999996</v>
      </c>
      <c r="E4114" s="555">
        <v>1.46</v>
      </c>
      <c r="F4114" s="555">
        <v>5.52</v>
      </c>
    </row>
    <row r="4115" spans="1:6" ht="30">
      <c r="A4115" s="338">
        <v>96686</v>
      </c>
      <c r="B4115" s="339" t="s">
        <v>4192</v>
      </c>
      <c r="C4115" s="340" t="s">
        <v>1161</v>
      </c>
      <c r="D4115" s="555">
        <v>7.39</v>
      </c>
      <c r="E4115" s="555">
        <v>2.13</v>
      </c>
      <c r="F4115" s="555">
        <v>9.52</v>
      </c>
    </row>
    <row r="4116" spans="1:6" ht="30">
      <c r="A4116" s="338">
        <v>96687</v>
      </c>
      <c r="B4116" s="339" t="s">
        <v>4193</v>
      </c>
      <c r="C4116" s="340" t="s">
        <v>1161</v>
      </c>
      <c r="D4116" s="555">
        <v>7.31</v>
      </c>
      <c r="E4116" s="555">
        <v>2.13</v>
      </c>
      <c r="F4116" s="555">
        <v>9.44</v>
      </c>
    </row>
    <row r="4117" spans="1:6" ht="30">
      <c r="A4117" s="338">
        <v>96688</v>
      </c>
      <c r="B4117" s="339" t="s">
        <v>4194</v>
      </c>
      <c r="C4117" s="340" t="s">
        <v>1161</v>
      </c>
      <c r="D4117" s="555">
        <v>13.669999999999998</v>
      </c>
      <c r="E4117" s="555">
        <v>3.12</v>
      </c>
      <c r="F4117" s="555">
        <v>16.79</v>
      </c>
    </row>
    <row r="4118" spans="1:6" ht="30">
      <c r="A4118" s="338">
        <v>96689</v>
      </c>
      <c r="B4118" s="339" t="s">
        <v>4195</v>
      </c>
      <c r="C4118" s="340" t="s">
        <v>1161</v>
      </c>
      <c r="D4118" s="555">
        <v>12.809999999999999</v>
      </c>
      <c r="E4118" s="555">
        <v>3.12</v>
      </c>
      <c r="F4118" s="555">
        <v>15.93</v>
      </c>
    </row>
    <row r="4119" spans="1:6" ht="30">
      <c r="A4119" s="338">
        <v>96690</v>
      </c>
      <c r="B4119" s="339" t="s">
        <v>4196</v>
      </c>
      <c r="C4119" s="340" t="s">
        <v>1161</v>
      </c>
      <c r="D4119" s="555">
        <v>27.569999999999997</v>
      </c>
      <c r="E4119" s="555">
        <v>4.62</v>
      </c>
      <c r="F4119" s="555">
        <v>32.19</v>
      </c>
    </row>
    <row r="4120" spans="1:6" ht="30">
      <c r="A4120" s="338">
        <v>96691</v>
      </c>
      <c r="B4120" s="339" t="s">
        <v>4197</v>
      </c>
      <c r="C4120" s="340" t="s">
        <v>1161</v>
      </c>
      <c r="D4120" s="555">
        <v>28.749999999999996</v>
      </c>
      <c r="E4120" s="555">
        <v>4.62</v>
      </c>
      <c r="F4120" s="555">
        <v>33.369999999999997</v>
      </c>
    </row>
    <row r="4121" spans="1:6" ht="30">
      <c r="A4121" s="338">
        <v>96692</v>
      </c>
      <c r="B4121" s="339" t="s">
        <v>4198</v>
      </c>
      <c r="C4121" s="340" t="s">
        <v>1161</v>
      </c>
      <c r="D4121" s="555">
        <v>41.47</v>
      </c>
      <c r="E4121" s="555">
        <v>7.11</v>
      </c>
      <c r="F4121" s="555">
        <v>48.58</v>
      </c>
    </row>
    <row r="4122" spans="1:6" ht="30">
      <c r="A4122" s="338">
        <v>96693</v>
      </c>
      <c r="B4122" s="339" t="s">
        <v>4199</v>
      </c>
      <c r="C4122" s="340" t="s">
        <v>1161</v>
      </c>
      <c r="D4122" s="555">
        <v>38.57</v>
      </c>
      <c r="E4122" s="555">
        <v>7.11</v>
      </c>
      <c r="F4122" s="555">
        <v>45.68</v>
      </c>
    </row>
    <row r="4123" spans="1:6" ht="30">
      <c r="A4123" s="338">
        <v>96694</v>
      </c>
      <c r="B4123" s="339" t="s">
        <v>4200</v>
      </c>
      <c r="C4123" s="340" t="s">
        <v>1161</v>
      </c>
      <c r="D4123" s="555">
        <v>101.66999999999999</v>
      </c>
      <c r="E4123" s="555">
        <v>9.9</v>
      </c>
      <c r="F4123" s="555">
        <v>111.57</v>
      </c>
    </row>
    <row r="4124" spans="1:6" ht="30">
      <c r="A4124" s="338">
        <v>96695</v>
      </c>
      <c r="B4124" s="339" t="s">
        <v>4201</v>
      </c>
      <c r="C4124" s="340" t="s">
        <v>1161</v>
      </c>
      <c r="D4124" s="555">
        <v>98.27</v>
      </c>
      <c r="E4124" s="555">
        <v>9.9</v>
      </c>
      <c r="F4124" s="555">
        <v>108.17</v>
      </c>
    </row>
    <row r="4125" spans="1:6" ht="30">
      <c r="A4125" s="338">
        <v>96696</v>
      </c>
      <c r="B4125" s="339" t="s">
        <v>4202</v>
      </c>
      <c r="C4125" s="340" t="s">
        <v>1161</v>
      </c>
      <c r="D4125" s="555">
        <v>154.57999999999998</v>
      </c>
      <c r="E4125" s="555">
        <v>14.09</v>
      </c>
      <c r="F4125" s="555">
        <v>168.67</v>
      </c>
    </row>
    <row r="4126" spans="1:6" ht="30">
      <c r="A4126" s="338">
        <v>96697</v>
      </c>
      <c r="B4126" s="339" t="s">
        <v>4203</v>
      </c>
      <c r="C4126" s="340" t="s">
        <v>1161</v>
      </c>
      <c r="D4126" s="555">
        <v>231.72000000000003</v>
      </c>
      <c r="E4126" s="555">
        <v>20.83</v>
      </c>
      <c r="F4126" s="555">
        <v>252.55</v>
      </c>
    </row>
    <row r="4127" spans="1:6" ht="30">
      <c r="A4127" s="338">
        <v>96698</v>
      </c>
      <c r="B4127" s="339" t="s">
        <v>4204</v>
      </c>
      <c r="C4127" s="340" t="s">
        <v>1161</v>
      </c>
      <c r="D4127" s="555">
        <v>3.9099999999999997</v>
      </c>
      <c r="E4127" s="555">
        <v>0.98</v>
      </c>
      <c r="F4127" s="555">
        <v>4.8899999999999997</v>
      </c>
    </row>
    <row r="4128" spans="1:6" ht="30">
      <c r="A4128" s="338">
        <v>96699</v>
      </c>
      <c r="B4128" s="339" t="s">
        <v>4205</v>
      </c>
      <c r="C4128" s="340" t="s">
        <v>1161</v>
      </c>
      <c r="D4128" s="555">
        <v>25.950000000000003</v>
      </c>
      <c r="E4128" s="555">
        <v>0.97</v>
      </c>
      <c r="F4128" s="555">
        <v>26.92</v>
      </c>
    </row>
    <row r="4129" spans="1:6" ht="30">
      <c r="A4129" s="338">
        <v>96700</v>
      </c>
      <c r="B4129" s="339" t="s">
        <v>4206</v>
      </c>
      <c r="C4129" s="340" t="s">
        <v>1161</v>
      </c>
      <c r="D4129" s="555">
        <v>18.080000000000002</v>
      </c>
      <c r="E4129" s="555">
        <v>0.97</v>
      </c>
      <c r="F4129" s="555">
        <v>19.05</v>
      </c>
    </row>
    <row r="4130" spans="1:6" ht="30">
      <c r="A4130" s="338">
        <v>96701</v>
      </c>
      <c r="B4130" s="339" t="s">
        <v>4207</v>
      </c>
      <c r="C4130" s="340" t="s">
        <v>1161</v>
      </c>
      <c r="D4130" s="555">
        <v>5.19</v>
      </c>
      <c r="E4130" s="555">
        <v>1.43</v>
      </c>
      <c r="F4130" s="555">
        <v>6.62</v>
      </c>
    </row>
    <row r="4131" spans="1:6" ht="30">
      <c r="A4131" s="338">
        <v>96702</v>
      </c>
      <c r="B4131" s="339" t="s">
        <v>4208</v>
      </c>
      <c r="C4131" s="340" t="s">
        <v>1161</v>
      </c>
      <c r="D4131" s="555">
        <v>5.59</v>
      </c>
      <c r="E4131" s="555">
        <v>1.43</v>
      </c>
      <c r="F4131" s="555">
        <v>7.02</v>
      </c>
    </row>
    <row r="4132" spans="1:6" ht="30">
      <c r="A4132" s="338">
        <v>96703</v>
      </c>
      <c r="B4132" s="339" t="s">
        <v>4209</v>
      </c>
      <c r="C4132" s="340" t="s">
        <v>1161</v>
      </c>
      <c r="D4132" s="555">
        <v>12.620000000000001</v>
      </c>
      <c r="E4132" s="555">
        <v>2.0499999999999998</v>
      </c>
      <c r="F4132" s="555">
        <v>14.67</v>
      </c>
    </row>
    <row r="4133" spans="1:6" ht="30">
      <c r="A4133" s="338">
        <v>96704</v>
      </c>
      <c r="B4133" s="339" t="s">
        <v>4210</v>
      </c>
      <c r="C4133" s="340" t="s">
        <v>1161</v>
      </c>
      <c r="D4133" s="555">
        <v>15.21</v>
      </c>
      <c r="E4133" s="555">
        <v>2.0499999999999998</v>
      </c>
      <c r="F4133" s="555">
        <v>17.260000000000002</v>
      </c>
    </row>
    <row r="4134" spans="1:6" ht="30">
      <c r="A4134" s="338">
        <v>96705</v>
      </c>
      <c r="B4134" s="339" t="s">
        <v>4211</v>
      </c>
      <c r="C4134" s="340" t="s">
        <v>1161</v>
      </c>
      <c r="D4134" s="555">
        <v>19.03</v>
      </c>
      <c r="E4134" s="555">
        <v>3.08</v>
      </c>
      <c r="F4134" s="555">
        <v>22.11</v>
      </c>
    </row>
    <row r="4135" spans="1:6" ht="30">
      <c r="A4135" s="338">
        <v>96706</v>
      </c>
      <c r="B4135" s="339" t="s">
        <v>4212</v>
      </c>
      <c r="C4135" s="340" t="s">
        <v>1161</v>
      </c>
      <c r="D4135" s="555">
        <v>28.380000000000003</v>
      </c>
      <c r="E4135" s="555">
        <v>4.75</v>
      </c>
      <c r="F4135" s="555">
        <v>33.130000000000003</v>
      </c>
    </row>
    <row r="4136" spans="1:6" ht="30">
      <c r="A4136" s="338">
        <v>96707</v>
      </c>
      <c r="B4136" s="339" t="s">
        <v>4213</v>
      </c>
      <c r="C4136" s="340" t="s">
        <v>1161</v>
      </c>
      <c r="D4136" s="555">
        <v>64.910000000000011</v>
      </c>
      <c r="E4136" s="555">
        <v>6.6</v>
      </c>
      <c r="F4136" s="555">
        <v>71.510000000000005</v>
      </c>
    </row>
    <row r="4137" spans="1:6" ht="30">
      <c r="A4137" s="338">
        <v>96708</v>
      </c>
      <c r="B4137" s="339" t="s">
        <v>4214</v>
      </c>
      <c r="C4137" s="340" t="s">
        <v>1161</v>
      </c>
      <c r="D4137" s="555">
        <v>104.25</v>
      </c>
      <c r="E4137" s="555">
        <v>9.3800000000000008</v>
      </c>
      <c r="F4137" s="555">
        <v>113.63</v>
      </c>
    </row>
    <row r="4138" spans="1:6" ht="30">
      <c r="A4138" s="338">
        <v>96709</v>
      </c>
      <c r="B4138" s="339" t="s">
        <v>4215</v>
      </c>
      <c r="C4138" s="340" t="s">
        <v>1161</v>
      </c>
      <c r="D4138" s="555">
        <v>166.35999999999999</v>
      </c>
      <c r="E4138" s="555">
        <v>13.9</v>
      </c>
      <c r="F4138" s="555">
        <v>180.26</v>
      </c>
    </row>
    <row r="4139" spans="1:6" ht="30">
      <c r="A4139" s="338">
        <v>96710</v>
      </c>
      <c r="B4139" s="339" t="s">
        <v>4216</v>
      </c>
      <c r="C4139" s="340" t="s">
        <v>1161</v>
      </c>
      <c r="D4139" s="555">
        <v>6.24</v>
      </c>
      <c r="E4139" s="555">
        <v>1.98</v>
      </c>
      <c r="F4139" s="555">
        <v>8.2200000000000006</v>
      </c>
    </row>
    <row r="4140" spans="1:6" ht="30">
      <c r="A4140" s="338">
        <v>96711</v>
      </c>
      <c r="B4140" s="339" t="s">
        <v>4217</v>
      </c>
      <c r="C4140" s="340" t="s">
        <v>1161</v>
      </c>
      <c r="D4140" s="555">
        <v>10.050000000000001</v>
      </c>
      <c r="E4140" s="555">
        <v>2.87</v>
      </c>
      <c r="F4140" s="555">
        <v>12.92</v>
      </c>
    </row>
    <row r="4141" spans="1:6" ht="30">
      <c r="A4141" s="338">
        <v>96712</v>
      </c>
      <c r="B4141" s="339" t="s">
        <v>4218</v>
      </c>
      <c r="C4141" s="340" t="s">
        <v>1161</v>
      </c>
      <c r="D4141" s="555">
        <v>21.78</v>
      </c>
      <c r="E4141" s="555">
        <v>4.1399999999999997</v>
      </c>
      <c r="F4141" s="555">
        <v>25.92</v>
      </c>
    </row>
    <row r="4142" spans="1:6" ht="30">
      <c r="A4142" s="338">
        <v>96713</v>
      </c>
      <c r="B4142" s="339" t="s">
        <v>4219</v>
      </c>
      <c r="C4142" s="340" t="s">
        <v>1161</v>
      </c>
      <c r="D4142" s="555">
        <v>29.41</v>
      </c>
      <c r="E4142" s="555">
        <v>6.2</v>
      </c>
      <c r="F4142" s="555">
        <v>35.61</v>
      </c>
    </row>
    <row r="4143" spans="1:6" ht="30">
      <c r="A4143" s="338">
        <v>96714</v>
      </c>
      <c r="B4143" s="339" t="s">
        <v>4220</v>
      </c>
      <c r="C4143" s="340" t="s">
        <v>1161</v>
      </c>
      <c r="D4143" s="555">
        <v>51.36</v>
      </c>
      <c r="E4143" s="555">
        <v>9.49</v>
      </c>
      <c r="F4143" s="555">
        <v>60.85</v>
      </c>
    </row>
    <row r="4144" spans="1:6" ht="30">
      <c r="A4144" s="338">
        <v>96715</v>
      </c>
      <c r="B4144" s="339" t="s">
        <v>4221</v>
      </c>
      <c r="C4144" s="340" t="s">
        <v>1161</v>
      </c>
      <c r="D4144" s="555">
        <v>104.79</v>
      </c>
      <c r="E4144" s="555">
        <v>13.22</v>
      </c>
      <c r="F4144" s="555">
        <v>118.01</v>
      </c>
    </row>
    <row r="4145" spans="1:6" ht="30">
      <c r="A4145" s="338">
        <v>96716</v>
      </c>
      <c r="B4145" s="339" t="s">
        <v>4222</v>
      </c>
      <c r="C4145" s="340" t="s">
        <v>1161</v>
      </c>
      <c r="D4145" s="555">
        <v>159.30000000000001</v>
      </c>
      <c r="E4145" s="555">
        <v>18.79</v>
      </c>
      <c r="F4145" s="555">
        <v>178.09</v>
      </c>
    </row>
    <row r="4146" spans="1:6" ht="30">
      <c r="A4146" s="338">
        <v>96717</v>
      </c>
      <c r="B4146" s="339" t="s">
        <v>4223</v>
      </c>
      <c r="C4146" s="340" t="s">
        <v>1161</v>
      </c>
      <c r="D4146" s="555">
        <v>254.04000000000002</v>
      </c>
      <c r="E4146" s="555">
        <v>27.81</v>
      </c>
      <c r="F4146" s="555">
        <v>281.85000000000002</v>
      </c>
    </row>
    <row r="4147" spans="1:6" ht="45">
      <c r="A4147" s="338">
        <v>96736</v>
      </c>
      <c r="B4147" s="339" t="s">
        <v>4224</v>
      </c>
      <c r="C4147" s="340" t="s">
        <v>1161</v>
      </c>
      <c r="D4147" s="555">
        <v>3.3600000000000003</v>
      </c>
      <c r="E4147" s="555">
        <v>2.76</v>
      </c>
      <c r="F4147" s="555">
        <v>6.12</v>
      </c>
    </row>
    <row r="4148" spans="1:6" ht="45">
      <c r="A4148" s="338">
        <v>96737</v>
      </c>
      <c r="B4148" s="339" t="s">
        <v>4225</v>
      </c>
      <c r="C4148" s="340" t="s">
        <v>1161</v>
      </c>
      <c r="D4148" s="555">
        <v>4.57</v>
      </c>
      <c r="E4148" s="555">
        <v>2.76</v>
      </c>
      <c r="F4148" s="555">
        <v>7.33</v>
      </c>
    </row>
    <row r="4149" spans="1:6" ht="45">
      <c r="A4149" s="338">
        <v>96738</v>
      </c>
      <c r="B4149" s="339" t="s">
        <v>4226</v>
      </c>
      <c r="C4149" s="340" t="s">
        <v>1161</v>
      </c>
      <c r="D4149" s="555">
        <v>26.63</v>
      </c>
      <c r="E4149" s="555">
        <v>2.73</v>
      </c>
      <c r="F4149" s="555">
        <v>29.36</v>
      </c>
    </row>
    <row r="4150" spans="1:6" ht="45">
      <c r="A4150" s="338">
        <v>96739</v>
      </c>
      <c r="B4150" s="339" t="s">
        <v>4227</v>
      </c>
      <c r="C4150" s="340" t="s">
        <v>1161</v>
      </c>
      <c r="D4150" s="555">
        <v>5.9700000000000006</v>
      </c>
      <c r="E4150" s="555">
        <v>3.52</v>
      </c>
      <c r="F4150" s="555">
        <v>9.49</v>
      </c>
    </row>
    <row r="4151" spans="1:6" ht="45">
      <c r="A4151" s="338">
        <v>96740</v>
      </c>
      <c r="B4151" s="339" t="s">
        <v>4228</v>
      </c>
      <c r="C4151" s="340" t="s">
        <v>1161</v>
      </c>
      <c r="D4151" s="555">
        <v>42.73</v>
      </c>
      <c r="E4151" s="555">
        <v>3.5</v>
      </c>
      <c r="F4151" s="555">
        <v>46.23</v>
      </c>
    </row>
    <row r="4152" spans="1:6" ht="45">
      <c r="A4152" s="338">
        <v>96741</v>
      </c>
      <c r="B4152" s="339" t="s">
        <v>4229</v>
      </c>
      <c r="C4152" s="340" t="s">
        <v>1161</v>
      </c>
      <c r="D4152" s="555">
        <v>13.139999999999999</v>
      </c>
      <c r="E4152" s="555">
        <v>3.51</v>
      </c>
      <c r="F4152" s="555">
        <v>16.649999999999999</v>
      </c>
    </row>
    <row r="4153" spans="1:6" ht="45">
      <c r="A4153" s="338">
        <v>96742</v>
      </c>
      <c r="B4153" s="339" t="s">
        <v>4230</v>
      </c>
      <c r="C4153" s="340" t="s">
        <v>1161</v>
      </c>
      <c r="D4153" s="555">
        <v>19.88</v>
      </c>
      <c r="E4153" s="555">
        <v>5.36</v>
      </c>
      <c r="F4153" s="555">
        <v>25.24</v>
      </c>
    </row>
    <row r="4154" spans="1:6" ht="45">
      <c r="A4154" s="338">
        <v>96743</v>
      </c>
      <c r="B4154" s="339" t="s">
        <v>4231</v>
      </c>
      <c r="C4154" s="340" t="s">
        <v>1161</v>
      </c>
      <c r="D4154" s="555">
        <v>28.6</v>
      </c>
      <c r="E4154" s="555">
        <v>5.36</v>
      </c>
      <c r="F4154" s="555">
        <v>33.96</v>
      </c>
    </row>
    <row r="4155" spans="1:6" ht="45">
      <c r="A4155" s="338">
        <v>96744</v>
      </c>
      <c r="B4155" s="339" t="s">
        <v>4232</v>
      </c>
      <c r="C4155" s="340" t="s">
        <v>1161</v>
      </c>
      <c r="D4155" s="555">
        <v>65.740000000000009</v>
      </c>
      <c r="E4155" s="555">
        <v>8.85</v>
      </c>
      <c r="F4155" s="555">
        <v>74.59</v>
      </c>
    </row>
    <row r="4156" spans="1:6" ht="45">
      <c r="A4156" s="338">
        <v>96745</v>
      </c>
      <c r="B4156" s="339" t="s">
        <v>4233</v>
      </c>
      <c r="C4156" s="340" t="s">
        <v>1161</v>
      </c>
      <c r="D4156" s="555">
        <v>104.03</v>
      </c>
      <c r="E4156" s="555">
        <v>8.85</v>
      </c>
      <c r="F4156" s="555">
        <v>112.88</v>
      </c>
    </row>
    <row r="4157" spans="1:6" ht="45">
      <c r="A4157" s="338">
        <v>96746</v>
      </c>
      <c r="B4157" s="339" t="s">
        <v>4234</v>
      </c>
      <c r="C4157" s="340" t="s">
        <v>1161</v>
      </c>
      <c r="D4157" s="555">
        <v>166.34</v>
      </c>
      <c r="E4157" s="555">
        <v>13.87</v>
      </c>
      <c r="F4157" s="555">
        <v>180.21</v>
      </c>
    </row>
    <row r="4158" spans="1:6" ht="45">
      <c r="A4158" s="338">
        <v>96747</v>
      </c>
      <c r="B4158" s="339" t="s">
        <v>4235</v>
      </c>
      <c r="C4158" s="340" t="s">
        <v>1161</v>
      </c>
      <c r="D4158" s="555">
        <v>4.330000000000001</v>
      </c>
      <c r="E4158" s="555">
        <v>4.13</v>
      </c>
      <c r="F4158" s="555">
        <v>8.4600000000000009</v>
      </c>
    </row>
    <row r="4159" spans="1:6" ht="45">
      <c r="A4159" s="338">
        <v>96748</v>
      </c>
      <c r="B4159" s="339" t="s">
        <v>4236</v>
      </c>
      <c r="C4159" s="340" t="s">
        <v>1161</v>
      </c>
      <c r="D4159" s="555">
        <v>5.8400000000000007</v>
      </c>
      <c r="E4159" s="555">
        <v>4.13</v>
      </c>
      <c r="F4159" s="555">
        <v>9.9700000000000006</v>
      </c>
    </row>
    <row r="4160" spans="1:6" ht="45">
      <c r="A4160" s="338">
        <v>96749</v>
      </c>
      <c r="B4160" s="339" t="s">
        <v>4237</v>
      </c>
      <c r="C4160" s="340" t="s">
        <v>1161</v>
      </c>
      <c r="D4160" s="555">
        <v>8.5599999999999987</v>
      </c>
      <c r="E4160" s="555">
        <v>5.28</v>
      </c>
      <c r="F4160" s="555">
        <v>13.84</v>
      </c>
    </row>
    <row r="4161" spans="1:6" ht="45">
      <c r="A4161" s="338">
        <v>96750</v>
      </c>
      <c r="B4161" s="339" t="s">
        <v>4238</v>
      </c>
      <c r="C4161" s="340" t="s">
        <v>1161</v>
      </c>
      <c r="D4161" s="555">
        <v>14.48</v>
      </c>
      <c r="E4161" s="555">
        <v>5.27</v>
      </c>
      <c r="F4161" s="555">
        <v>19.75</v>
      </c>
    </row>
    <row r="4162" spans="1:6" ht="45">
      <c r="A4162" s="338">
        <v>96751</v>
      </c>
      <c r="B4162" s="339" t="s">
        <v>4239</v>
      </c>
      <c r="C4162" s="340" t="s">
        <v>1161</v>
      </c>
      <c r="D4162" s="555">
        <v>28.849999999999998</v>
      </c>
      <c r="E4162" s="555">
        <v>8.02</v>
      </c>
      <c r="F4162" s="555">
        <v>36.869999999999997</v>
      </c>
    </row>
    <row r="4163" spans="1:6" ht="45">
      <c r="A4163" s="338">
        <v>96752</v>
      </c>
      <c r="B4163" s="339" t="s">
        <v>4240</v>
      </c>
      <c r="C4163" s="340" t="s">
        <v>1161</v>
      </c>
      <c r="D4163" s="555">
        <v>41.81</v>
      </c>
      <c r="E4163" s="555">
        <v>8.01</v>
      </c>
      <c r="F4163" s="555">
        <v>49.82</v>
      </c>
    </row>
    <row r="4164" spans="1:6" ht="45">
      <c r="A4164" s="338">
        <v>96753</v>
      </c>
      <c r="B4164" s="339" t="s">
        <v>4241</v>
      </c>
      <c r="C4164" s="340" t="s">
        <v>1161</v>
      </c>
      <c r="D4164" s="555">
        <v>102.95</v>
      </c>
      <c r="E4164" s="555">
        <v>13.25</v>
      </c>
      <c r="F4164" s="555">
        <v>116.2</v>
      </c>
    </row>
    <row r="4165" spans="1:6" ht="45">
      <c r="A4165" s="338">
        <v>96754</v>
      </c>
      <c r="B4165" s="339" t="s">
        <v>4242</v>
      </c>
      <c r="C4165" s="340" t="s">
        <v>1161</v>
      </c>
      <c r="D4165" s="555">
        <v>154.27000000000001</v>
      </c>
      <c r="E4165" s="555">
        <v>13.25</v>
      </c>
      <c r="F4165" s="555">
        <v>167.52</v>
      </c>
    </row>
    <row r="4166" spans="1:6" ht="45">
      <c r="A4166" s="338">
        <v>96755</v>
      </c>
      <c r="B4166" s="339" t="s">
        <v>4243</v>
      </c>
      <c r="C4166" s="340" t="s">
        <v>1161</v>
      </c>
      <c r="D4166" s="555">
        <v>231.71</v>
      </c>
      <c r="E4166" s="555">
        <v>20.79</v>
      </c>
      <c r="F4166" s="555">
        <v>252.5</v>
      </c>
    </row>
    <row r="4167" spans="1:6" ht="45">
      <c r="A4167" s="338">
        <v>96756</v>
      </c>
      <c r="B4167" s="339" t="s">
        <v>4244</v>
      </c>
      <c r="C4167" s="340" t="s">
        <v>1161</v>
      </c>
      <c r="D4167" s="555">
        <v>11.51</v>
      </c>
      <c r="E4167" s="555">
        <v>5.49</v>
      </c>
      <c r="F4167" s="555">
        <v>17</v>
      </c>
    </row>
    <row r="4168" spans="1:6" ht="45">
      <c r="A4168" s="338">
        <v>96757</v>
      </c>
      <c r="B4168" s="339" t="s">
        <v>4245</v>
      </c>
      <c r="C4168" s="340" t="s">
        <v>1161</v>
      </c>
      <c r="D4168" s="555">
        <v>10.71</v>
      </c>
      <c r="E4168" s="555">
        <v>5.5</v>
      </c>
      <c r="F4168" s="555">
        <v>16.21</v>
      </c>
    </row>
    <row r="4169" spans="1:6" ht="45">
      <c r="A4169" s="338">
        <v>96758</v>
      </c>
      <c r="B4169" s="339" t="s">
        <v>4246</v>
      </c>
      <c r="C4169" s="340" t="s">
        <v>1161</v>
      </c>
      <c r="D4169" s="555">
        <v>11.620000000000001</v>
      </c>
      <c r="E4169" s="555">
        <v>7.04</v>
      </c>
      <c r="F4169" s="555">
        <v>18.66</v>
      </c>
    </row>
    <row r="4170" spans="1:6" ht="45">
      <c r="A4170" s="338">
        <v>96759</v>
      </c>
      <c r="B4170" s="339" t="s">
        <v>4247</v>
      </c>
      <c r="C4170" s="340" t="s">
        <v>1161</v>
      </c>
      <c r="D4170" s="555">
        <v>22.86</v>
      </c>
      <c r="E4170" s="555">
        <v>7.03</v>
      </c>
      <c r="F4170" s="555">
        <v>29.89</v>
      </c>
    </row>
    <row r="4171" spans="1:6" ht="45">
      <c r="A4171" s="338">
        <v>96760</v>
      </c>
      <c r="B4171" s="339" t="s">
        <v>4248</v>
      </c>
      <c r="C4171" s="340" t="s">
        <v>1161</v>
      </c>
      <c r="D4171" s="555">
        <v>31.13</v>
      </c>
      <c r="E4171" s="555">
        <v>10.7</v>
      </c>
      <c r="F4171" s="555">
        <v>41.83</v>
      </c>
    </row>
    <row r="4172" spans="1:6" ht="45">
      <c r="A4172" s="338">
        <v>96761</v>
      </c>
      <c r="B4172" s="339" t="s">
        <v>4249</v>
      </c>
      <c r="C4172" s="340" t="s">
        <v>1161</v>
      </c>
      <c r="D4172" s="555">
        <v>51.820000000000007</v>
      </c>
      <c r="E4172" s="555">
        <v>10.7</v>
      </c>
      <c r="F4172" s="555">
        <v>62.52</v>
      </c>
    </row>
    <row r="4173" spans="1:6" ht="45">
      <c r="A4173" s="338">
        <v>96762</v>
      </c>
      <c r="B4173" s="339" t="s">
        <v>4250</v>
      </c>
      <c r="C4173" s="340" t="s">
        <v>1161</v>
      </c>
      <c r="D4173" s="555">
        <v>106.46</v>
      </c>
      <c r="E4173" s="555">
        <v>17.670000000000002</v>
      </c>
      <c r="F4173" s="555">
        <v>124.13</v>
      </c>
    </row>
    <row r="4174" spans="1:6" ht="45">
      <c r="A4174" s="338">
        <v>96763</v>
      </c>
      <c r="B4174" s="339" t="s">
        <v>4251</v>
      </c>
      <c r="C4174" s="340" t="s">
        <v>1161</v>
      </c>
      <c r="D4174" s="555">
        <v>158.88</v>
      </c>
      <c r="E4174" s="555">
        <v>17.66</v>
      </c>
      <c r="F4174" s="555">
        <v>176.54</v>
      </c>
    </row>
    <row r="4175" spans="1:6" ht="45">
      <c r="A4175" s="338">
        <v>96764</v>
      </c>
      <c r="B4175" s="339" t="s">
        <v>4252</v>
      </c>
      <c r="C4175" s="340" t="s">
        <v>1161</v>
      </c>
      <c r="D4175" s="555">
        <v>254.01999999999998</v>
      </c>
      <c r="E4175" s="555">
        <v>27.74</v>
      </c>
      <c r="F4175" s="555">
        <v>281.76</v>
      </c>
    </row>
    <row r="4176" spans="1:6">
      <c r="A4176" s="335"/>
      <c r="B4176" s="337" t="s">
        <v>12634</v>
      </c>
      <c r="C4176" s="335"/>
      <c r="D4176" s="335"/>
      <c r="E4176" s="335"/>
      <c r="F4176" s="335"/>
    </row>
    <row r="4177" spans="1:6" ht="30">
      <c r="A4177" s="338">
        <v>96794</v>
      </c>
      <c r="B4177" s="339" t="s">
        <v>3998</v>
      </c>
      <c r="C4177" s="340" t="s">
        <v>1163</v>
      </c>
      <c r="D4177" s="555">
        <v>7.2800000000000011</v>
      </c>
      <c r="E4177" s="555">
        <v>2.02</v>
      </c>
      <c r="F4177" s="555">
        <v>9.3000000000000007</v>
      </c>
    </row>
    <row r="4178" spans="1:6" ht="30">
      <c r="A4178" s="338">
        <v>96795</v>
      </c>
      <c r="B4178" s="339" t="s">
        <v>3999</v>
      </c>
      <c r="C4178" s="340" t="s">
        <v>1163</v>
      </c>
      <c r="D4178" s="555">
        <v>9.44</v>
      </c>
      <c r="E4178" s="555">
        <v>2.39</v>
      </c>
      <c r="F4178" s="555">
        <v>11.83</v>
      </c>
    </row>
    <row r="4179" spans="1:6" ht="30">
      <c r="A4179" s="338">
        <v>96796</v>
      </c>
      <c r="B4179" s="339" t="s">
        <v>4000</v>
      </c>
      <c r="C4179" s="340" t="s">
        <v>1163</v>
      </c>
      <c r="D4179" s="555">
        <v>13.75</v>
      </c>
      <c r="E4179" s="555">
        <v>2.88</v>
      </c>
      <c r="F4179" s="555">
        <v>16.63</v>
      </c>
    </row>
    <row r="4180" spans="1:6" ht="30">
      <c r="A4180" s="338">
        <v>96797</v>
      </c>
      <c r="B4180" s="339" t="s">
        <v>4001</v>
      </c>
      <c r="C4180" s="340" t="s">
        <v>1163</v>
      </c>
      <c r="D4180" s="555">
        <v>21.71</v>
      </c>
      <c r="E4180" s="555">
        <v>3.52</v>
      </c>
      <c r="F4180" s="555">
        <v>25.23</v>
      </c>
    </row>
    <row r="4181" spans="1:6" ht="30">
      <c r="A4181" s="338">
        <v>96798</v>
      </c>
      <c r="B4181" s="339" t="s">
        <v>4002</v>
      </c>
      <c r="C4181" s="340" t="s">
        <v>1163</v>
      </c>
      <c r="D4181" s="555">
        <v>7.31</v>
      </c>
      <c r="E4181" s="555">
        <v>2.12</v>
      </c>
      <c r="F4181" s="555">
        <v>9.43</v>
      </c>
    </row>
    <row r="4182" spans="1:6" ht="30">
      <c r="A4182" s="338">
        <v>96799</v>
      </c>
      <c r="B4182" s="339" t="s">
        <v>4003</v>
      </c>
      <c r="C4182" s="340" t="s">
        <v>1163</v>
      </c>
      <c r="D4182" s="555">
        <v>9.629999999999999</v>
      </c>
      <c r="E4182" s="555">
        <v>2.98</v>
      </c>
      <c r="F4182" s="555">
        <v>12.61</v>
      </c>
    </row>
    <row r="4183" spans="1:6" ht="30">
      <c r="A4183" s="338">
        <v>96800</v>
      </c>
      <c r="B4183" s="339" t="s">
        <v>4004</v>
      </c>
      <c r="C4183" s="340" t="s">
        <v>1163</v>
      </c>
      <c r="D4183" s="555">
        <v>14.16</v>
      </c>
      <c r="E4183" s="555">
        <v>4.07</v>
      </c>
      <c r="F4183" s="555">
        <v>18.23</v>
      </c>
    </row>
    <row r="4184" spans="1:6" ht="30">
      <c r="A4184" s="338">
        <v>96801</v>
      </c>
      <c r="B4184" s="339" t="s">
        <v>4005</v>
      </c>
      <c r="C4184" s="340" t="s">
        <v>1163</v>
      </c>
      <c r="D4184" s="555">
        <v>22.41</v>
      </c>
      <c r="E4184" s="555">
        <v>5.56</v>
      </c>
      <c r="F4184" s="555">
        <v>27.97</v>
      </c>
    </row>
    <row r="4185" spans="1:6" ht="30">
      <c r="A4185" s="338">
        <v>100799</v>
      </c>
      <c r="B4185" s="339" t="s">
        <v>12635</v>
      </c>
      <c r="C4185" s="340" t="s">
        <v>1163</v>
      </c>
      <c r="D4185" s="555">
        <v>14.2</v>
      </c>
      <c r="E4185" s="555">
        <v>5.5</v>
      </c>
      <c r="F4185" s="555">
        <v>19.7</v>
      </c>
    </row>
    <row r="4186" spans="1:6" ht="30">
      <c r="A4186" s="338">
        <v>100807</v>
      </c>
      <c r="B4186" s="339" t="s">
        <v>12636</v>
      </c>
      <c r="C4186" s="340" t="s">
        <v>1163</v>
      </c>
      <c r="D4186" s="555">
        <v>15.540000000000001</v>
      </c>
      <c r="E4186" s="555">
        <v>9.33</v>
      </c>
      <c r="F4186" s="555">
        <v>24.87</v>
      </c>
    </row>
    <row r="4187" spans="1:6" ht="30">
      <c r="A4187" s="338">
        <v>100800</v>
      </c>
      <c r="B4187" s="339" t="s">
        <v>12637</v>
      </c>
      <c r="C4187" s="340" t="s">
        <v>1163</v>
      </c>
      <c r="D4187" s="555">
        <v>22.39</v>
      </c>
      <c r="E4187" s="555">
        <v>6.46</v>
      </c>
      <c r="F4187" s="555">
        <v>28.85</v>
      </c>
    </row>
    <row r="4188" spans="1:6" ht="30">
      <c r="A4188" s="338">
        <v>100808</v>
      </c>
      <c r="B4188" s="339" t="s">
        <v>12638</v>
      </c>
      <c r="C4188" s="340" t="s">
        <v>1163</v>
      </c>
      <c r="D4188" s="555">
        <v>23.96</v>
      </c>
      <c r="E4188" s="555">
        <v>11.01</v>
      </c>
      <c r="F4188" s="555">
        <v>34.97</v>
      </c>
    </row>
    <row r="4189" spans="1:6" ht="30">
      <c r="A4189" s="338">
        <v>100801</v>
      </c>
      <c r="B4189" s="339" t="s">
        <v>12639</v>
      </c>
      <c r="C4189" s="340" t="s">
        <v>1163</v>
      </c>
      <c r="D4189" s="555">
        <v>30.560000000000002</v>
      </c>
      <c r="E4189" s="555">
        <v>7.65</v>
      </c>
      <c r="F4189" s="555">
        <v>38.21</v>
      </c>
    </row>
    <row r="4190" spans="1:6" ht="30">
      <c r="A4190" s="338">
        <v>100809</v>
      </c>
      <c r="B4190" s="339" t="s">
        <v>12640</v>
      </c>
      <c r="C4190" s="340" t="s">
        <v>1163</v>
      </c>
      <c r="D4190" s="555">
        <v>32.43</v>
      </c>
      <c r="E4190" s="555">
        <v>13.1</v>
      </c>
      <c r="F4190" s="555">
        <v>45.53</v>
      </c>
    </row>
    <row r="4191" spans="1:6" ht="30">
      <c r="A4191" s="338">
        <v>100802</v>
      </c>
      <c r="B4191" s="339" t="s">
        <v>12641</v>
      </c>
      <c r="C4191" s="340" t="s">
        <v>1163</v>
      </c>
      <c r="D4191" s="555">
        <v>42.16</v>
      </c>
      <c r="E4191" s="555">
        <v>9.34</v>
      </c>
      <c r="F4191" s="555">
        <v>51.5</v>
      </c>
    </row>
    <row r="4192" spans="1:6" ht="30">
      <c r="A4192" s="338">
        <v>100810</v>
      </c>
      <c r="B4192" s="339" t="s">
        <v>12642</v>
      </c>
      <c r="C4192" s="340" t="s">
        <v>1163</v>
      </c>
      <c r="D4192" s="555">
        <v>44.46</v>
      </c>
      <c r="E4192" s="555">
        <v>16.04</v>
      </c>
      <c r="F4192" s="555">
        <v>60.5</v>
      </c>
    </row>
    <row r="4193" spans="1:6" ht="30">
      <c r="A4193" s="338">
        <v>100791</v>
      </c>
      <c r="B4193" s="339" t="s">
        <v>10720</v>
      </c>
      <c r="C4193" s="340" t="s">
        <v>1163</v>
      </c>
      <c r="D4193" s="555">
        <v>14.1</v>
      </c>
      <c r="E4193" s="555">
        <v>5.17</v>
      </c>
      <c r="F4193" s="555">
        <v>19.27</v>
      </c>
    </row>
    <row r="4194" spans="1:6" ht="30">
      <c r="A4194" s="338">
        <v>100803</v>
      </c>
      <c r="B4194" s="339" t="s">
        <v>10716</v>
      </c>
      <c r="C4194" s="340" t="s">
        <v>1163</v>
      </c>
      <c r="D4194" s="555">
        <v>13.850000000000001</v>
      </c>
      <c r="E4194" s="555">
        <v>4.5</v>
      </c>
      <c r="F4194" s="555">
        <v>18.350000000000001</v>
      </c>
    </row>
    <row r="4195" spans="1:6" ht="30">
      <c r="A4195" s="338">
        <v>100792</v>
      </c>
      <c r="B4195" s="339" t="s">
        <v>10719</v>
      </c>
      <c r="C4195" s="340" t="s">
        <v>1163</v>
      </c>
      <c r="D4195" s="555">
        <v>22.28</v>
      </c>
      <c r="E4195" s="555">
        <v>6.13</v>
      </c>
      <c r="F4195" s="555">
        <v>28.41</v>
      </c>
    </row>
    <row r="4196" spans="1:6" ht="30">
      <c r="A4196" s="338">
        <v>100804</v>
      </c>
      <c r="B4196" s="339" t="s">
        <v>10715</v>
      </c>
      <c r="C4196" s="340" t="s">
        <v>1163</v>
      </c>
      <c r="D4196" s="555">
        <v>22</v>
      </c>
      <c r="E4196" s="555">
        <v>5.33</v>
      </c>
      <c r="F4196" s="555">
        <v>27.33</v>
      </c>
    </row>
    <row r="4197" spans="1:6" ht="30">
      <c r="A4197" s="338">
        <v>100793</v>
      </c>
      <c r="B4197" s="339" t="s">
        <v>10718</v>
      </c>
      <c r="C4197" s="340" t="s">
        <v>1163</v>
      </c>
      <c r="D4197" s="555">
        <v>30.440000000000005</v>
      </c>
      <c r="E4197" s="555">
        <v>7.33</v>
      </c>
      <c r="F4197" s="555">
        <v>37.770000000000003</v>
      </c>
    </row>
    <row r="4198" spans="1:6" ht="30">
      <c r="A4198" s="338">
        <v>100805</v>
      </c>
      <c r="B4198" s="339" t="s">
        <v>10714</v>
      </c>
      <c r="C4198" s="340" t="s">
        <v>1163</v>
      </c>
      <c r="D4198" s="555">
        <v>30.099999999999998</v>
      </c>
      <c r="E4198" s="555">
        <v>6.38</v>
      </c>
      <c r="F4198" s="555">
        <v>36.479999999999997</v>
      </c>
    </row>
    <row r="4199" spans="1:6" ht="30">
      <c r="A4199" s="338">
        <v>100794</v>
      </c>
      <c r="B4199" s="339" t="s">
        <v>10717</v>
      </c>
      <c r="C4199" s="340" t="s">
        <v>1163</v>
      </c>
      <c r="D4199" s="555">
        <v>42.019999999999996</v>
      </c>
      <c r="E4199" s="555">
        <v>9.0299999999999994</v>
      </c>
      <c r="F4199" s="555">
        <v>51.05</v>
      </c>
    </row>
    <row r="4200" spans="1:6" ht="30">
      <c r="A4200" s="338">
        <v>100806</v>
      </c>
      <c r="B4200" s="339" t="s">
        <v>10713</v>
      </c>
      <c r="C4200" s="340" t="s">
        <v>1163</v>
      </c>
      <c r="D4200" s="555">
        <v>41.64</v>
      </c>
      <c r="E4200" s="555">
        <v>7.83</v>
      </c>
      <c r="F4200" s="555">
        <v>49.47</v>
      </c>
    </row>
    <row r="4201" spans="1:6">
      <c r="A4201" s="335"/>
      <c r="B4201" s="337" t="s">
        <v>4556</v>
      </c>
      <c r="C4201" s="335"/>
      <c r="D4201" s="335"/>
      <c r="E4201" s="335"/>
      <c r="F4201" s="335"/>
    </row>
    <row r="4202" spans="1:6" ht="30">
      <c r="A4202" s="338">
        <v>96802</v>
      </c>
      <c r="B4202" s="339" t="s">
        <v>4253</v>
      </c>
      <c r="C4202" s="340" t="s">
        <v>1161</v>
      </c>
      <c r="D4202" s="555">
        <v>298.63</v>
      </c>
      <c r="E4202" s="555">
        <v>9.27</v>
      </c>
      <c r="F4202" s="555">
        <v>307.89999999999998</v>
      </c>
    </row>
    <row r="4203" spans="1:6" ht="30">
      <c r="A4203" s="338">
        <v>96803</v>
      </c>
      <c r="B4203" s="339" t="s">
        <v>4254</v>
      </c>
      <c r="C4203" s="340" t="s">
        <v>1161</v>
      </c>
      <c r="D4203" s="555">
        <v>149.85999999999999</v>
      </c>
      <c r="E4203" s="555">
        <v>7.55</v>
      </c>
      <c r="F4203" s="555">
        <v>157.41</v>
      </c>
    </row>
    <row r="4204" spans="1:6" ht="30">
      <c r="A4204" s="338">
        <v>96804</v>
      </c>
      <c r="B4204" s="339" t="s">
        <v>4255</v>
      </c>
      <c r="C4204" s="340" t="s">
        <v>1161</v>
      </c>
      <c r="D4204" s="555">
        <v>258.59000000000003</v>
      </c>
      <c r="E4204" s="555">
        <v>21.21</v>
      </c>
      <c r="F4204" s="555">
        <v>279.8</v>
      </c>
    </row>
    <row r="4205" spans="1:6" ht="30">
      <c r="A4205" s="338">
        <v>96805</v>
      </c>
      <c r="B4205" s="339" t="s">
        <v>4256</v>
      </c>
      <c r="C4205" s="340" t="s">
        <v>1161</v>
      </c>
      <c r="D4205" s="555">
        <v>301.60000000000002</v>
      </c>
      <c r="E4205" s="555">
        <v>14.96</v>
      </c>
      <c r="F4205" s="555">
        <v>316.56</v>
      </c>
    </row>
    <row r="4206" spans="1:6" ht="30">
      <c r="A4206" s="338">
        <v>96806</v>
      </c>
      <c r="B4206" s="339" t="s">
        <v>4257</v>
      </c>
      <c r="C4206" s="340" t="s">
        <v>1161</v>
      </c>
      <c r="D4206" s="555">
        <v>138.91</v>
      </c>
      <c r="E4206" s="555">
        <v>13.23</v>
      </c>
      <c r="F4206" s="555">
        <v>152.13999999999999</v>
      </c>
    </row>
    <row r="4207" spans="1:6" ht="30">
      <c r="A4207" s="338">
        <v>96807</v>
      </c>
      <c r="B4207" s="339" t="s">
        <v>4258</v>
      </c>
      <c r="C4207" s="340" t="s">
        <v>1161</v>
      </c>
      <c r="D4207" s="555">
        <v>225.54000000000002</v>
      </c>
      <c r="E4207" s="555">
        <v>26.92</v>
      </c>
      <c r="F4207" s="555">
        <v>252.46</v>
      </c>
    </row>
    <row r="4208" spans="1:6" ht="30">
      <c r="A4208" s="338">
        <v>96808</v>
      </c>
      <c r="B4208" s="339" t="s">
        <v>4259</v>
      </c>
      <c r="C4208" s="340" t="s">
        <v>1161</v>
      </c>
      <c r="D4208" s="555">
        <v>10.280000000000001</v>
      </c>
      <c r="E4208" s="555">
        <v>3.45</v>
      </c>
      <c r="F4208" s="555">
        <v>13.73</v>
      </c>
    </row>
    <row r="4209" spans="1:6" ht="30">
      <c r="A4209" s="338">
        <v>96809</v>
      </c>
      <c r="B4209" s="339" t="s">
        <v>4260</v>
      </c>
      <c r="C4209" s="340" t="s">
        <v>1161</v>
      </c>
      <c r="D4209" s="555">
        <v>12.379999999999999</v>
      </c>
      <c r="E4209" s="555">
        <v>3.45</v>
      </c>
      <c r="F4209" s="555">
        <v>15.83</v>
      </c>
    </row>
    <row r="4210" spans="1:6" ht="30">
      <c r="A4210" s="338">
        <v>96810</v>
      </c>
      <c r="B4210" s="339" t="s">
        <v>4261</v>
      </c>
      <c r="C4210" s="340" t="s">
        <v>1161</v>
      </c>
      <c r="D4210" s="555">
        <v>13.8</v>
      </c>
      <c r="E4210" s="555">
        <v>3.45</v>
      </c>
      <c r="F4210" s="555">
        <v>17.25</v>
      </c>
    </row>
    <row r="4211" spans="1:6" ht="30">
      <c r="A4211" s="338">
        <v>96811</v>
      </c>
      <c r="B4211" s="339" t="s">
        <v>4262</v>
      </c>
      <c r="C4211" s="340" t="s">
        <v>1161</v>
      </c>
      <c r="D4211" s="555">
        <v>14.379999999999999</v>
      </c>
      <c r="E4211" s="555">
        <v>4.09</v>
      </c>
      <c r="F4211" s="555">
        <v>18.47</v>
      </c>
    </row>
    <row r="4212" spans="1:6" ht="30">
      <c r="A4212" s="338">
        <v>96812</v>
      </c>
      <c r="B4212" s="339" t="s">
        <v>4263</v>
      </c>
      <c r="C4212" s="340" t="s">
        <v>1161</v>
      </c>
      <c r="D4212" s="555">
        <v>13.64</v>
      </c>
      <c r="E4212" s="555">
        <v>4.09</v>
      </c>
      <c r="F4212" s="555">
        <v>17.73</v>
      </c>
    </row>
    <row r="4213" spans="1:6" ht="30">
      <c r="A4213" s="338">
        <v>96813</v>
      </c>
      <c r="B4213" s="339" t="s">
        <v>4264</v>
      </c>
      <c r="C4213" s="340" t="s">
        <v>1161</v>
      </c>
      <c r="D4213" s="555">
        <v>16.45</v>
      </c>
      <c r="E4213" s="555">
        <v>4.09</v>
      </c>
      <c r="F4213" s="555">
        <v>20.54</v>
      </c>
    </row>
    <row r="4214" spans="1:6" ht="30">
      <c r="A4214" s="338">
        <v>96814</v>
      </c>
      <c r="B4214" s="339" t="s">
        <v>4265</v>
      </c>
      <c r="C4214" s="340" t="s">
        <v>1161</v>
      </c>
      <c r="D4214" s="555">
        <v>13.16</v>
      </c>
      <c r="E4214" s="555">
        <v>4.09</v>
      </c>
      <c r="F4214" s="555">
        <v>17.25</v>
      </c>
    </row>
    <row r="4215" spans="1:6" ht="30">
      <c r="A4215" s="338">
        <v>96815</v>
      </c>
      <c r="B4215" s="339" t="s">
        <v>4266</v>
      </c>
      <c r="C4215" s="340" t="s">
        <v>1161</v>
      </c>
      <c r="D4215" s="555">
        <v>24.54</v>
      </c>
      <c r="E4215" s="555">
        <v>4.9000000000000004</v>
      </c>
      <c r="F4215" s="555">
        <v>29.44</v>
      </c>
    </row>
    <row r="4216" spans="1:6" ht="30">
      <c r="A4216" s="338">
        <v>96816</v>
      </c>
      <c r="B4216" s="339" t="s">
        <v>4267</v>
      </c>
      <c r="C4216" s="340" t="s">
        <v>1161</v>
      </c>
      <c r="D4216" s="555">
        <v>19.18</v>
      </c>
      <c r="E4216" s="555">
        <v>4.9000000000000004</v>
      </c>
      <c r="F4216" s="555">
        <v>24.08</v>
      </c>
    </row>
    <row r="4217" spans="1:6" ht="30">
      <c r="A4217" s="338">
        <v>96817</v>
      </c>
      <c r="B4217" s="339" t="s">
        <v>4268</v>
      </c>
      <c r="C4217" s="340" t="s">
        <v>1161</v>
      </c>
      <c r="D4217" s="555">
        <v>22.589999999999996</v>
      </c>
      <c r="E4217" s="555">
        <v>4.9000000000000004</v>
      </c>
      <c r="F4217" s="555">
        <v>27.49</v>
      </c>
    </row>
    <row r="4218" spans="1:6" ht="30">
      <c r="A4218" s="338">
        <v>96818</v>
      </c>
      <c r="B4218" s="339" t="s">
        <v>4269</v>
      </c>
      <c r="C4218" s="340" t="s">
        <v>1161</v>
      </c>
      <c r="D4218" s="555">
        <v>20.65</v>
      </c>
      <c r="E4218" s="555">
        <v>4.9000000000000004</v>
      </c>
      <c r="F4218" s="555">
        <v>25.55</v>
      </c>
    </row>
    <row r="4219" spans="1:6" ht="30">
      <c r="A4219" s="338">
        <v>96819</v>
      </c>
      <c r="B4219" s="339" t="s">
        <v>4270</v>
      </c>
      <c r="C4219" s="340" t="s">
        <v>1161</v>
      </c>
      <c r="D4219" s="555">
        <v>20.65</v>
      </c>
      <c r="E4219" s="555">
        <v>4.9000000000000004</v>
      </c>
      <c r="F4219" s="555">
        <v>25.55</v>
      </c>
    </row>
    <row r="4220" spans="1:6" ht="30">
      <c r="A4220" s="338">
        <v>96820</v>
      </c>
      <c r="B4220" s="339" t="s">
        <v>4271</v>
      </c>
      <c r="C4220" s="340" t="s">
        <v>1161</v>
      </c>
      <c r="D4220" s="555">
        <v>40.97</v>
      </c>
      <c r="E4220" s="555">
        <v>5.99</v>
      </c>
      <c r="F4220" s="555">
        <v>46.96</v>
      </c>
    </row>
    <row r="4221" spans="1:6" ht="30">
      <c r="A4221" s="338">
        <v>96821</v>
      </c>
      <c r="B4221" s="339" t="s">
        <v>4272</v>
      </c>
      <c r="C4221" s="340" t="s">
        <v>1161</v>
      </c>
      <c r="D4221" s="555">
        <v>33.85</v>
      </c>
      <c r="E4221" s="555">
        <v>6</v>
      </c>
      <c r="F4221" s="555">
        <v>39.85</v>
      </c>
    </row>
    <row r="4222" spans="1:6" ht="30">
      <c r="A4222" s="338">
        <v>96822</v>
      </c>
      <c r="B4222" s="339" t="s">
        <v>4273</v>
      </c>
      <c r="C4222" s="340" t="s">
        <v>1161</v>
      </c>
      <c r="D4222" s="555">
        <v>34.4</v>
      </c>
      <c r="E4222" s="555">
        <v>6</v>
      </c>
      <c r="F4222" s="555">
        <v>40.4</v>
      </c>
    </row>
    <row r="4223" spans="1:6" ht="30">
      <c r="A4223" s="338">
        <v>96823</v>
      </c>
      <c r="B4223" s="339" t="s">
        <v>4274</v>
      </c>
      <c r="C4223" s="340" t="s">
        <v>1161</v>
      </c>
      <c r="D4223" s="555">
        <v>14.009999999999998</v>
      </c>
      <c r="E4223" s="555">
        <v>2.62</v>
      </c>
      <c r="F4223" s="555">
        <v>16.63</v>
      </c>
    </row>
    <row r="4224" spans="1:6" ht="30">
      <c r="A4224" s="338">
        <v>96824</v>
      </c>
      <c r="B4224" s="339" t="s">
        <v>4275</v>
      </c>
      <c r="C4224" s="340" t="s">
        <v>1161</v>
      </c>
      <c r="D4224" s="555">
        <v>16.21</v>
      </c>
      <c r="E4224" s="555">
        <v>2.61</v>
      </c>
      <c r="F4224" s="555">
        <v>18.82</v>
      </c>
    </row>
    <row r="4225" spans="1:6" ht="30">
      <c r="A4225" s="338">
        <v>96825</v>
      </c>
      <c r="B4225" s="339" t="s">
        <v>4276</v>
      </c>
      <c r="C4225" s="340" t="s">
        <v>1161</v>
      </c>
      <c r="D4225" s="555">
        <v>23.04</v>
      </c>
      <c r="E4225" s="555">
        <v>2.61</v>
      </c>
      <c r="F4225" s="555">
        <v>25.65</v>
      </c>
    </row>
    <row r="4226" spans="1:6" ht="30">
      <c r="A4226" s="338">
        <v>96826</v>
      </c>
      <c r="B4226" s="339" t="s">
        <v>4277</v>
      </c>
      <c r="C4226" s="340" t="s">
        <v>1161</v>
      </c>
      <c r="D4226" s="555">
        <v>20.02</v>
      </c>
      <c r="E4226" s="555">
        <v>3.13</v>
      </c>
      <c r="F4226" s="555">
        <v>23.15</v>
      </c>
    </row>
    <row r="4227" spans="1:6" ht="30">
      <c r="A4227" s="338">
        <v>96827</v>
      </c>
      <c r="B4227" s="339" t="s">
        <v>4278</v>
      </c>
      <c r="C4227" s="340" t="s">
        <v>1161</v>
      </c>
      <c r="D4227" s="555">
        <v>20.900000000000002</v>
      </c>
      <c r="E4227" s="555">
        <v>3.13</v>
      </c>
      <c r="F4227" s="555">
        <v>24.03</v>
      </c>
    </row>
    <row r="4228" spans="1:6" ht="30">
      <c r="A4228" s="338">
        <v>96828</v>
      </c>
      <c r="B4228" s="339" t="s">
        <v>4279</v>
      </c>
      <c r="C4228" s="340" t="s">
        <v>1161</v>
      </c>
      <c r="D4228" s="555">
        <v>27.18</v>
      </c>
      <c r="E4228" s="555">
        <v>3.12</v>
      </c>
      <c r="F4228" s="555">
        <v>30.3</v>
      </c>
    </row>
    <row r="4229" spans="1:6" ht="30">
      <c r="A4229" s="338">
        <v>96829</v>
      </c>
      <c r="B4229" s="339" t="s">
        <v>4280</v>
      </c>
      <c r="C4229" s="340" t="s">
        <v>1161</v>
      </c>
      <c r="D4229" s="555">
        <v>19.98</v>
      </c>
      <c r="E4229" s="555">
        <v>3.13</v>
      </c>
      <c r="F4229" s="555">
        <v>23.11</v>
      </c>
    </row>
    <row r="4230" spans="1:6" ht="30">
      <c r="A4230" s="338">
        <v>96830</v>
      </c>
      <c r="B4230" s="339" t="s">
        <v>4281</v>
      </c>
      <c r="C4230" s="340" t="s">
        <v>1161</v>
      </c>
      <c r="D4230" s="555">
        <v>29.979999999999997</v>
      </c>
      <c r="E4230" s="555">
        <v>3.74</v>
      </c>
      <c r="F4230" s="555">
        <v>33.72</v>
      </c>
    </row>
    <row r="4231" spans="1:6" ht="30">
      <c r="A4231" s="338">
        <v>96831</v>
      </c>
      <c r="B4231" s="339" t="s">
        <v>4282</v>
      </c>
      <c r="C4231" s="340" t="s">
        <v>1161</v>
      </c>
      <c r="D4231" s="555">
        <v>23.64</v>
      </c>
      <c r="E4231" s="555">
        <v>3.74</v>
      </c>
      <c r="F4231" s="555">
        <v>27.38</v>
      </c>
    </row>
    <row r="4232" spans="1:6" ht="30">
      <c r="A4232" s="338">
        <v>96832</v>
      </c>
      <c r="B4232" s="339" t="s">
        <v>4283</v>
      </c>
      <c r="C4232" s="340" t="s">
        <v>1161</v>
      </c>
      <c r="D4232" s="555">
        <v>28</v>
      </c>
      <c r="E4232" s="555">
        <v>3.74</v>
      </c>
      <c r="F4232" s="555">
        <v>31.74</v>
      </c>
    </row>
    <row r="4233" spans="1:6" ht="30">
      <c r="A4233" s="338">
        <v>96833</v>
      </c>
      <c r="B4233" s="339" t="s">
        <v>4284</v>
      </c>
      <c r="C4233" s="340" t="s">
        <v>1161</v>
      </c>
      <c r="D4233" s="555">
        <v>25.950000000000003</v>
      </c>
      <c r="E4233" s="555">
        <v>3.74</v>
      </c>
      <c r="F4233" s="555">
        <v>29.69</v>
      </c>
    </row>
    <row r="4234" spans="1:6" ht="30">
      <c r="A4234" s="338">
        <v>96834</v>
      </c>
      <c r="B4234" s="339" t="s">
        <v>4285</v>
      </c>
      <c r="C4234" s="340" t="s">
        <v>1161</v>
      </c>
      <c r="D4234" s="555">
        <v>44.7</v>
      </c>
      <c r="E4234" s="555">
        <v>4.59</v>
      </c>
      <c r="F4234" s="555">
        <v>49.29</v>
      </c>
    </row>
    <row r="4235" spans="1:6" ht="30">
      <c r="A4235" s="338">
        <v>96835</v>
      </c>
      <c r="B4235" s="339" t="s">
        <v>4286</v>
      </c>
      <c r="C4235" s="340" t="s">
        <v>1161</v>
      </c>
      <c r="D4235" s="555">
        <v>37.930000000000007</v>
      </c>
      <c r="E4235" s="555">
        <v>4.59</v>
      </c>
      <c r="F4235" s="555">
        <v>42.52</v>
      </c>
    </row>
    <row r="4236" spans="1:6" ht="30">
      <c r="A4236" s="338">
        <v>96836</v>
      </c>
      <c r="B4236" s="339" t="s">
        <v>4287</v>
      </c>
      <c r="C4236" s="340" t="s">
        <v>1161</v>
      </c>
      <c r="D4236" s="555">
        <v>40.739999999999995</v>
      </c>
      <c r="E4236" s="555">
        <v>4.59</v>
      </c>
      <c r="F4236" s="555">
        <v>45.33</v>
      </c>
    </row>
    <row r="4237" spans="1:6" ht="30">
      <c r="A4237" s="338">
        <v>96837</v>
      </c>
      <c r="B4237" s="339" t="s">
        <v>4288</v>
      </c>
      <c r="C4237" s="340" t="s">
        <v>1161</v>
      </c>
      <c r="D4237" s="555">
        <v>18.97</v>
      </c>
      <c r="E4237" s="555">
        <v>5.18</v>
      </c>
      <c r="F4237" s="555">
        <v>24.15</v>
      </c>
    </row>
    <row r="4238" spans="1:6" ht="30">
      <c r="A4238" s="338">
        <v>96838</v>
      </c>
      <c r="B4238" s="339" t="s">
        <v>4289</v>
      </c>
      <c r="C4238" s="340" t="s">
        <v>1161</v>
      </c>
      <c r="D4238" s="555">
        <v>16.940000000000001</v>
      </c>
      <c r="E4238" s="555">
        <v>5.18</v>
      </c>
      <c r="F4238" s="555">
        <v>22.12</v>
      </c>
    </row>
    <row r="4239" spans="1:6" ht="30">
      <c r="A4239" s="338">
        <v>96839</v>
      </c>
      <c r="B4239" s="339" t="s">
        <v>4290</v>
      </c>
      <c r="C4239" s="340" t="s">
        <v>1161</v>
      </c>
      <c r="D4239" s="555">
        <v>16.580000000000002</v>
      </c>
      <c r="E4239" s="555">
        <v>5.18</v>
      </c>
      <c r="F4239" s="555">
        <v>21.76</v>
      </c>
    </row>
    <row r="4240" spans="1:6" ht="30">
      <c r="A4240" s="338">
        <v>96840</v>
      </c>
      <c r="B4240" s="339" t="s">
        <v>4291</v>
      </c>
      <c r="C4240" s="340" t="s">
        <v>1161</v>
      </c>
      <c r="D4240" s="555">
        <v>22.060000000000002</v>
      </c>
      <c r="E4240" s="555">
        <v>6.15</v>
      </c>
      <c r="F4240" s="555">
        <v>28.21</v>
      </c>
    </row>
    <row r="4241" spans="1:6" ht="30">
      <c r="A4241" s="338">
        <v>96841</v>
      </c>
      <c r="B4241" s="339" t="s">
        <v>4292</v>
      </c>
      <c r="C4241" s="340" t="s">
        <v>1161</v>
      </c>
      <c r="D4241" s="555">
        <v>18.420000000000002</v>
      </c>
      <c r="E4241" s="555">
        <v>6.15</v>
      </c>
      <c r="F4241" s="555">
        <v>24.57</v>
      </c>
    </row>
    <row r="4242" spans="1:6" ht="30">
      <c r="A4242" s="338">
        <v>96842</v>
      </c>
      <c r="B4242" s="339" t="s">
        <v>4293</v>
      </c>
      <c r="C4242" s="340" t="s">
        <v>1161</v>
      </c>
      <c r="D4242" s="555">
        <v>25.39</v>
      </c>
      <c r="E4242" s="555">
        <v>6.15</v>
      </c>
      <c r="F4242" s="555">
        <v>31.54</v>
      </c>
    </row>
    <row r="4243" spans="1:6" ht="30">
      <c r="A4243" s="338">
        <v>96843</v>
      </c>
      <c r="B4243" s="339" t="s">
        <v>4294</v>
      </c>
      <c r="C4243" s="340" t="s">
        <v>1161</v>
      </c>
      <c r="D4243" s="555">
        <v>24.14</v>
      </c>
      <c r="E4243" s="555">
        <v>6.15</v>
      </c>
      <c r="F4243" s="555">
        <v>30.29</v>
      </c>
    </row>
    <row r="4244" spans="1:6" ht="30">
      <c r="A4244" s="338">
        <v>96844</v>
      </c>
      <c r="B4244" s="339" t="s">
        <v>4295</v>
      </c>
      <c r="C4244" s="340" t="s">
        <v>1161</v>
      </c>
      <c r="D4244" s="555">
        <v>35.51</v>
      </c>
      <c r="E4244" s="555">
        <v>6.15</v>
      </c>
      <c r="F4244" s="555">
        <v>41.66</v>
      </c>
    </row>
    <row r="4245" spans="1:6" ht="30">
      <c r="A4245" s="338">
        <v>96845</v>
      </c>
      <c r="B4245" s="339" t="s">
        <v>4296</v>
      </c>
      <c r="C4245" s="340" t="s">
        <v>1161</v>
      </c>
      <c r="D4245" s="555">
        <v>37.119999999999997</v>
      </c>
      <c r="E4245" s="555">
        <v>7.36</v>
      </c>
      <c r="F4245" s="555">
        <v>44.48</v>
      </c>
    </row>
    <row r="4246" spans="1:6" ht="30">
      <c r="A4246" s="338">
        <v>96846</v>
      </c>
      <c r="B4246" s="339" t="s">
        <v>4297</v>
      </c>
      <c r="C4246" s="340" t="s">
        <v>1161</v>
      </c>
      <c r="D4246" s="555">
        <v>27.4</v>
      </c>
      <c r="E4246" s="555">
        <v>7.36</v>
      </c>
      <c r="F4246" s="555">
        <v>34.76</v>
      </c>
    </row>
    <row r="4247" spans="1:6" ht="30">
      <c r="A4247" s="338">
        <v>96847</v>
      </c>
      <c r="B4247" s="339" t="s">
        <v>4298</v>
      </c>
      <c r="C4247" s="340" t="s">
        <v>1161</v>
      </c>
      <c r="D4247" s="555">
        <v>30.97</v>
      </c>
      <c r="E4247" s="555">
        <v>7.36</v>
      </c>
      <c r="F4247" s="555">
        <v>38.33</v>
      </c>
    </row>
    <row r="4248" spans="1:6" ht="30">
      <c r="A4248" s="338">
        <v>96848</v>
      </c>
      <c r="B4248" s="339" t="s">
        <v>4299</v>
      </c>
      <c r="C4248" s="340" t="s">
        <v>1161</v>
      </c>
      <c r="D4248" s="555">
        <v>48.75</v>
      </c>
      <c r="E4248" s="555">
        <v>9.01</v>
      </c>
      <c r="F4248" s="555">
        <v>57.76</v>
      </c>
    </row>
    <row r="4249" spans="1:6" ht="30">
      <c r="A4249" s="338">
        <v>96849</v>
      </c>
      <c r="B4249" s="339" t="s">
        <v>4300</v>
      </c>
      <c r="C4249" s="340" t="s">
        <v>1161</v>
      </c>
      <c r="D4249" s="555">
        <v>16.89</v>
      </c>
      <c r="E4249" s="555">
        <v>3.97</v>
      </c>
      <c r="F4249" s="555">
        <v>20.86</v>
      </c>
    </row>
    <row r="4250" spans="1:6" ht="30">
      <c r="A4250" s="338">
        <v>96850</v>
      </c>
      <c r="B4250" s="339" t="s">
        <v>4301</v>
      </c>
      <c r="C4250" s="340" t="s">
        <v>1161</v>
      </c>
      <c r="D4250" s="555">
        <v>20.53</v>
      </c>
      <c r="E4250" s="555">
        <v>3.97</v>
      </c>
      <c r="F4250" s="555">
        <v>24.5</v>
      </c>
    </row>
    <row r="4251" spans="1:6" ht="30">
      <c r="A4251" s="338">
        <v>96851</v>
      </c>
      <c r="B4251" s="339" t="s">
        <v>4302</v>
      </c>
      <c r="C4251" s="340" t="s">
        <v>1161</v>
      </c>
      <c r="D4251" s="555">
        <v>28.68</v>
      </c>
      <c r="E4251" s="555">
        <v>3.96</v>
      </c>
      <c r="F4251" s="555">
        <v>32.64</v>
      </c>
    </row>
    <row r="4252" spans="1:6" ht="30">
      <c r="A4252" s="338">
        <v>96852</v>
      </c>
      <c r="B4252" s="339" t="s">
        <v>4303</v>
      </c>
      <c r="C4252" s="340" t="s">
        <v>1161</v>
      </c>
      <c r="D4252" s="555">
        <v>23.16</v>
      </c>
      <c r="E4252" s="555">
        <v>4.6900000000000004</v>
      </c>
      <c r="F4252" s="555">
        <v>27.85</v>
      </c>
    </row>
    <row r="4253" spans="1:6" ht="30">
      <c r="A4253" s="338">
        <v>96853</v>
      </c>
      <c r="B4253" s="339" t="s">
        <v>4304</v>
      </c>
      <c r="C4253" s="340" t="s">
        <v>1161</v>
      </c>
      <c r="D4253" s="555">
        <v>26.72</v>
      </c>
      <c r="E4253" s="555">
        <v>4.68</v>
      </c>
      <c r="F4253" s="555">
        <v>31.4</v>
      </c>
    </row>
    <row r="4254" spans="1:6" ht="30">
      <c r="A4254" s="338">
        <v>96854</v>
      </c>
      <c r="B4254" s="339" t="s">
        <v>4305</v>
      </c>
      <c r="C4254" s="340" t="s">
        <v>1161</v>
      </c>
      <c r="D4254" s="555">
        <v>33.01</v>
      </c>
      <c r="E4254" s="555">
        <v>4.68</v>
      </c>
      <c r="F4254" s="555">
        <v>37.69</v>
      </c>
    </row>
    <row r="4255" spans="1:6" ht="30">
      <c r="A4255" s="338">
        <v>96855</v>
      </c>
      <c r="B4255" s="339" t="s">
        <v>4306</v>
      </c>
      <c r="C4255" s="340" t="s">
        <v>1161</v>
      </c>
      <c r="D4255" s="555">
        <v>28.990000000000002</v>
      </c>
      <c r="E4255" s="555">
        <v>5.61</v>
      </c>
      <c r="F4255" s="555">
        <v>34.6</v>
      </c>
    </row>
    <row r="4256" spans="1:6" ht="30">
      <c r="A4256" s="338">
        <v>96856</v>
      </c>
      <c r="B4256" s="339" t="s">
        <v>4307</v>
      </c>
      <c r="C4256" s="340" t="s">
        <v>1161</v>
      </c>
      <c r="D4256" s="555">
        <v>29.509999999999998</v>
      </c>
      <c r="E4256" s="555">
        <v>5.61</v>
      </c>
      <c r="F4256" s="555">
        <v>35.119999999999997</v>
      </c>
    </row>
    <row r="4257" spans="1:6" ht="30">
      <c r="A4257" s="338">
        <v>96857</v>
      </c>
      <c r="B4257" s="339" t="s">
        <v>4308</v>
      </c>
      <c r="C4257" s="340" t="s">
        <v>1161</v>
      </c>
      <c r="D4257" s="555">
        <v>50.809999999999995</v>
      </c>
      <c r="E4257" s="555">
        <v>5.6</v>
      </c>
      <c r="F4257" s="555">
        <v>56.41</v>
      </c>
    </row>
    <row r="4258" spans="1:6" ht="30">
      <c r="A4258" s="338">
        <v>96858</v>
      </c>
      <c r="B4258" s="339" t="s">
        <v>4309</v>
      </c>
      <c r="C4258" s="340" t="s">
        <v>1161</v>
      </c>
      <c r="D4258" s="555">
        <v>49.96</v>
      </c>
      <c r="E4258" s="555">
        <v>6.89</v>
      </c>
      <c r="F4258" s="555">
        <v>56.85</v>
      </c>
    </row>
    <row r="4259" spans="1:6" ht="30">
      <c r="A4259" s="338">
        <v>96859</v>
      </c>
      <c r="B4259" s="339" t="s">
        <v>4310</v>
      </c>
      <c r="C4259" s="340" t="s">
        <v>1161</v>
      </c>
      <c r="D4259" s="555">
        <v>63.790000000000006</v>
      </c>
      <c r="E4259" s="555">
        <v>6.89</v>
      </c>
      <c r="F4259" s="555">
        <v>70.680000000000007</v>
      </c>
    </row>
    <row r="4260" spans="1:6" ht="30">
      <c r="A4260" s="338">
        <v>96860</v>
      </c>
      <c r="B4260" s="339" t="s">
        <v>4311</v>
      </c>
      <c r="C4260" s="340" t="s">
        <v>1161</v>
      </c>
      <c r="D4260" s="555">
        <v>21.009999999999998</v>
      </c>
      <c r="E4260" s="555">
        <v>6.9</v>
      </c>
      <c r="F4260" s="555">
        <v>27.91</v>
      </c>
    </row>
    <row r="4261" spans="1:6" ht="30">
      <c r="A4261" s="338">
        <v>96861</v>
      </c>
      <c r="B4261" s="339" t="s">
        <v>4312</v>
      </c>
      <c r="C4261" s="340" t="s">
        <v>1161</v>
      </c>
      <c r="D4261" s="555">
        <v>23.310000000000002</v>
      </c>
      <c r="E4261" s="555">
        <v>6.9</v>
      </c>
      <c r="F4261" s="555">
        <v>30.21</v>
      </c>
    </row>
    <row r="4262" spans="1:6" ht="30">
      <c r="A4262" s="338">
        <v>96862</v>
      </c>
      <c r="B4262" s="339" t="s">
        <v>4313</v>
      </c>
      <c r="C4262" s="340" t="s">
        <v>1161</v>
      </c>
      <c r="D4262" s="555">
        <v>25.449999999999996</v>
      </c>
      <c r="E4262" s="555">
        <v>8.2100000000000009</v>
      </c>
      <c r="F4262" s="555">
        <v>33.659999999999997</v>
      </c>
    </row>
    <row r="4263" spans="1:6" ht="30">
      <c r="A4263" s="338">
        <v>96863</v>
      </c>
      <c r="B4263" s="339" t="s">
        <v>4314</v>
      </c>
      <c r="C4263" s="340" t="s">
        <v>1161</v>
      </c>
      <c r="D4263" s="555">
        <v>25.07</v>
      </c>
      <c r="E4263" s="555">
        <v>8.2100000000000009</v>
      </c>
      <c r="F4263" s="555">
        <v>33.28</v>
      </c>
    </row>
    <row r="4264" spans="1:6" ht="30">
      <c r="A4264" s="338">
        <v>96864</v>
      </c>
      <c r="B4264" s="339" t="s">
        <v>4315</v>
      </c>
      <c r="C4264" s="340" t="s">
        <v>1161</v>
      </c>
      <c r="D4264" s="555">
        <v>43.34</v>
      </c>
      <c r="E4264" s="555">
        <v>9.8000000000000007</v>
      </c>
      <c r="F4264" s="555">
        <v>53.14</v>
      </c>
    </row>
    <row r="4265" spans="1:6" ht="30">
      <c r="A4265" s="338">
        <v>96865</v>
      </c>
      <c r="B4265" s="339" t="s">
        <v>4316</v>
      </c>
      <c r="C4265" s="340" t="s">
        <v>1161</v>
      </c>
      <c r="D4265" s="555">
        <v>42.22</v>
      </c>
      <c r="E4265" s="555">
        <v>9.8000000000000007</v>
      </c>
      <c r="F4265" s="555">
        <v>52.02</v>
      </c>
    </row>
    <row r="4266" spans="1:6" ht="30">
      <c r="A4266" s="338">
        <v>96866</v>
      </c>
      <c r="B4266" s="339" t="s">
        <v>4317</v>
      </c>
      <c r="C4266" s="340" t="s">
        <v>1161</v>
      </c>
      <c r="D4266" s="555">
        <v>57.91</v>
      </c>
      <c r="E4266" s="555">
        <v>12.05</v>
      </c>
      <c r="F4266" s="555">
        <v>69.959999999999994</v>
      </c>
    </row>
    <row r="4267" spans="1:6" ht="30">
      <c r="A4267" s="338">
        <v>96867</v>
      </c>
      <c r="B4267" s="339" t="s">
        <v>4318</v>
      </c>
      <c r="C4267" s="340" t="s">
        <v>1161</v>
      </c>
      <c r="D4267" s="555">
        <v>69.53</v>
      </c>
      <c r="E4267" s="555">
        <v>12.04</v>
      </c>
      <c r="F4267" s="555">
        <v>81.569999999999993</v>
      </c>
    </row>
    <row r="4268" spans="1:6" ht="30">
      <c r="A4268" s="338">
        <v>96868</v>
      </c>
      <c r="B4268" s="339" t="s">
        <v>4319</v>
      </c>
      <c r="C4268" s="340" t="s">
        <v>1161</v>
      </c>
      <c r="D4268" s="555">
        <v>27.169999999999998</v>
      </c>
      <c r="E4268" s="555">
        <v>5.27</v>
      </c>
      <c r="F4268" s="555">
        <v>32.44</v>
      </c>
    </row>
    <row r="4269" spans="1:6" ht="30">
      <c r="A4269" s="338">
        <v>96869</v>
      </c>
      <c r="B4269" s="339" t="s">
        <v>4320</v>
      </c>
      <c r="C4269" s="340" t="s">
        <v>1161</v>
      </c>
      <c r="D4269" s="555">
        <v>32.5</v>
      </c>
      <c r="E4269" s="555">
        <v>6.26</v>
      </c>
      <c r="F4269" s="555">
        <v>38.76</v>
      </c>
    </row>
    <row r="4270" spans="1:6">
      <c r="A4270" s="338">
        <v>96870</v>
      </c>
      <c r="B4270" s="339" t="s">
        <v>4321</v>
      </c>
      <c r="C4270" s="340" t="s">
        <v>1161</v>
      </c>
      <c r="D4270" s="555">
        <v>54.089999999999996</v>
      </c>
      <c r="E4270" s="555">
        <v>7.49</v>
      </c>
      <c r="F4270" s="555">
        <v>61.58</v>
      </c>
    </row>
    <row r="4271" spans="1:6" ht="30">
      <c r="A4271" s="338">
        <v>96871</v>
      </c>
      <c r="B4271" s="339" t="s">
        <v>4322</v>
      </c>
      <c r="C4271" s="340" t="s">
        <v>1161</v>
      </c>
      <c r="D4271" s="555">
        <v>80.290000000000006</v>
      </c>
      <c r="E4271" s="555">
        <v>9.19</v>
      </c>
      <c r="F4271" s="555">
        <v>89.48</v>
      </c>
    </row>
    <row r="4272" spans="1:6" ht="30">
      <c r="A4272" s="338">
        <v>96872</v>
      </c>
      <c r="B4272" s="339" t="s">
        <v>4323</v>
      </c>
      <c r="C4272" s="340" t="s">
        <v>1161</v>
      </c>
      <c r="D4272" s="555">
        <v>66.52</v>
      </c>
      <c r="E4272" s="555">
        <v>14.84</v>
      </c>
      <c r="F4272" s="555">
        <v>81.36</v>
      </c>
    </row>
    <row r="4273" spans="1:6" ht="30">
      <c r="A4273" s="338">
        <v>96873</v>
      </c>
      <c r="B4273" s="339" t="s">
        <v>4324</v>
      </c>
      <c r="C4273" s="340" t="s">
        <v>1161</v>
      </c>
      <c r="D4273" s="555">
        <v>79.31</v>
      </c>
      <c r="E4273" s="555">
        <v>14.84</v>
      </c>
      <c r="F4273" s="555">
        <v>94.15</v>
      </c>
    </row>
    <row r="4274" spans="1:6" ht="30">
      <c r="A4274" s="338">
        <v>96874</v>
      </c>
      <c r="B4274" s="339" t="s">
        <v>4325</v>
      </c>
      <c r="C4274" s="340" t="s">
        <v>1161</v>
      </c>
      <c r="D4274" s="555">
        <v>79.44</v>
      </c>
      <c r="E4274" s="555">
        <v>19.420000000000002</v>
      </c>
      <c r="F4274" s="555">
        <v>98.86</v>
      </c>
    </row>
    <row r="4275" spans="1:6" ht="30">
      <c r="A4275" s="338">
        <v>96875</v>
      </c>
      <c r="B4275" s="339" t="s">
        <v>4326</v>
      </c>
      <c r="C4275" s="340" t="s">
        <v>1161</v>
      </c>
      <c r="D4275" s="555">
        <v>100.03</v>
      </c>
      <c r="E4275" s="555">
        <v>19.420000000000002</v>
      </c>
      <c r="F4275" s="555">
        <v>119.45</v>
      </c>
    </row>
    <row r="4276" spans="1:6" ht="30">
      <c r="A4276" s="338">
        <v>96876</v>
      </c>
      <c r="B4276" s="339" t="s">
        <v>4327</v>
      </c>
      <c r="C4276" s="340" t="s">
        <v>1161</v>
      </c>
      <c r="D4276" s="555">
        <v>203.67000000000002</v>
      </c>
      <c r="E4276" s="555">
        <v>11.35</v>
      </c>
      <c r="F4276" s="555">
        <v>215.02</v>
      </c>
    </row>
    <row r="4277" spans="1:6" ht="30">
      <c r="A4277" s="338">
        <v>96877</v>
      </c>
      <c r="B4277" s="339" t="s">
        <v>4328</v>
      </c>
      <c r="C4277" s="340" t="s">
        <v>1161</v>
      </c>
      <c r="D4277" s="555">
        <v>218.62</v>
      </c>
      <c r="E4277" s="555">
        <v>11.35</v>
      </c>
      <c r="F4277" s="555">
        <v>229.97</v>
      </c>
    </row>
    <row r="4278" spans="1:6" ht="30">
      <c r="A4278" s="338">
        <v>96878</v>
      </c>
      <c r="B4278" s="339" t="s">
        <v>4329</v>
      </c>
      <c r="C4278" s="340" t="s">
        <v>1161</v>
      </c>
      <c r="D4278" s="555">
        <v>221.42000000000002</v>
      </c>
      <c r="E4278" s="555">
        <v>11.35</v>
      </c>
      <c r="F4278" s="555">
        <v>232.77</v>
      </c>
    </row>
    <row r="4279" spans="1:6" ht="30">
      <c r="A4279" s="338">
        <v>96879</v>
      </c>
      <c r="B4279" s="339" t="s">
        <v>4330</v>
      </c>
      <c r="C4279" s="340" t="s">
        <v>1161</v>
      </c>
      <c r="D4279" s="555">
        <v>218.36</v>
      </c>
      <c r="E4279" s="555">
        <v>14.85</v>
      </c>
      <c r="F4279" s="555">
        <v>233.21</v>
      </c>
    </row>
    <row r="4280" spans="1:6" ht="30">
      <c r="A4280" s="338">
        <v>96880</v>
      </c>
      <c r="B4280" s="339" t="s">
        <v>4331</v>
      </c>
      <c r="C4280" s="340" t="s">
        <v>1161</v>
      </c>
      <c r="D4280" s="555">
        <v>251.84</v>
      </c>
      <c r="E4280" s="555">
        <v>14.85</v>
      </c>
      <c r="F4280" s="555">
        <v>266.69</v>
      </c>
    </row>
    <row r="4281" spans="1:6" ht="30">
      <c r="A4281" s="338">
        <v>96881</v>
      </c>
      <c r="B4281" s="339" t="s">
        <v>4332</v>
      </c>
      <c r="C4281" s="340" t="s">
        <v>1161</v>
      </c>
      <c r="D4281" s="555">
        <v>267</v>
      </c>
      <c r="E4281" s="555">
        <v>14.85</v>
      </c>
      <c r="F4281" s="555">
        <v>281.85000000000002</v>
      </c>
    </row>
    <row r="4282" spans="1:6">
      <c r="A4282" s="335"/>
      <c r="B4282" s="337" t="s">
        <v>2373</v>
      </c>
      <c r="C4282" s="335"/>
      <c r="D4282" s="335"/>
      <c r="E4282" s="335"/>
      <c r="F4282" s="335"/>
    </row>
    <row r="4283" spans="1:6" ht="45">
      <c r="A4283" s="338">
        <v>94648</v>
      </c>
      <c r="B4283" s="339" t="s">
        <v>2374</v>
      </c>
      <c r="C4283" s="340" t="s">
        <v>1163</v>
      </c>
      <c r="D4283" s="555">
        <v>6.8100000000000005</v>
      </c>
      <c r="E4283" s="555">
        <v>4.26</v>
      </c>
      <c r="F4283" s="555">
        <v>11.07</v>
      </c>
    </row>
    <row r="4284" spans="1:6" ht="45">
      <c r="A4284" s="338">
        <v>94649</v>
      </c>
      <c r="B4284" s="339" t="s">
        <v>2375</v>
      </c>
      <c r="C4284" s="340" t="s">
        <v>1163</v>
      </c>
      <c r="D4284" s="555">
        <v>13.32</v>
      </c>
      <c r="E4284" s="555">
        <v>4.25</v>
      </c>
      <c r="F4284" s="555">
        <v>17.57</v>
      </c>
    </row>
    <row r="4285" spans="1:6" ht="45">
      <c r="A4285" s="338">
        <v>94650</v>
      </c>
      <c r="B4285" s="339" t="s">
        <v>2376</v>
      </c>
      <c r="C4285" s="340" t="s">
        <v>1163</v>
      </c>
      <c r="D4285" s="555">
        <v>19.099999999999998</v>
      </c>
      <c r="E4285" s="555">
        <v>6.03</v>
      </c>
      <c r="F4285" s="555">
        <v>25.13</v>
      </c>
    </row>
    <row r="4286" spans="1:6" ht="45">
      <c r="A4286" s="338">
        <v>94651</v>
      </c>
      <c r="B4286" s="339" t="s">
        <v>2377</v>
      </c>
      <c r="C4286" s="340" t="s">
        <v>1163</v>
      </c>
      <c r="D4286" s="555">
        <v>21.54</v>
      </c>
      <c r="E4286" s="555">
        <v>6.03</v>
      </c>
      <c r="F4286" s="555">
        <v>27.57</v>
      </c>
    </row>
    <row r="4287" spans="1:6" ht="45">
      <c r="A4287" s="338">
        <v>94652</v>
      </c>
      <c r="B4287" s="339" t="s">
        <v>2378</v>
      </c>
      <c r="C4287" s="340" t="s">
        <v>1163</v>
      </c>
      <c r="D4287" s="555">
        <v>35.059999999999995</v>
      </c>
      <c r="E4287" s="555">
        <v>9.81</v>
      </c>
      <c r="F4287" s="555">
        <v>44.87</v>
      </c>
    </row>
    <row r="4288" spans="1:6" ht="45">
      <c r="A4288" s="338">
        <v>94653</v>
      </c>
      <c r="B4288" s="339" t="s">
        <v>2379</v>
      </c>
      <c r="C4288" s="340" t="s">
        <v>1163</v>
      </c>
      <c r="D4288" s="555">
        <v>56.210000000000008</v>
      </c>
      <c r="E4288" s="555">
        <v>9.8000000000000007</v>
      </c>
      <c r="F4288" s="555">
        <v>66.010000000000005</v>
      </c>
    </row>
    <row r="4289" spans="1:6" ht="45">
      <c r="A4289" s="338">
        <v>94654</v>
      </c>
      <c r="B4289" s="339" t="s">
        <v>1911</v>
      </c>
      <c r="C4289" s="340" t="s">
        <v>1163</v>
      </c>
      <c r="D4289" s="555">
        <v>68.86</v>
      </c>
      <c r="E4289" s="555">
        <v>17.190000000000001</v>
      </c>
      <c r="F4289" s="555">
        <v>86.05</v>
      </c>
    </row>
    <row r="4290" spans="1:6" ht="45">
      <c r="A4290" s="338">
        <v>94655</v>
      </c>
      <c r="B4290" s="339" t="s">
        <v>1912</v>
      </c>
      <c r="C4290" s="340" t="s">
        <v>1163</v>
      </c>
      <c r="D4290" s="555">
        <v>106.5</v>
      </c>
      <c r="E4290" s="555">
        <v>17.190000000000001</v>
      </c>
      <c r="F4290" s="555">
        <v>123.69</v>
      </c>
    </row>
    <row r="4291" spans="1:6">
      <c r="A4291" s="335"/>
      <c r="B4291" s="337" t="s">
        <v>12643</v>
      </c>
      <c r="C4291" s="335"/>
      <c r="D4291" s="335"/>
      <c r="E4291" s="335"/>
      <c r="F4291" s="335"/>
    </row>
    <row r="4292" spans="1:6" ht="45">
      <c r="A4292" s="338">
        <v>91792</v>
      </c>
      <c r="B4292" s="339" t="s">
        <v>1913</v>
      </c>
      <c r="C4292" s="340" t="s">
        <v>1163</v>
      </c>
      <c r="D4292" s="555">
        <v>30.549999999999997</v>
      </c>
      <c r="E4292" s="555">
        <v>29</v>
      </c>
      <c r="F4292" s="555">
        <v>59.55</v>
      </c>
    </row>
    <row r="4293" spans="1:6" ht="45">
      <c r="A4293" s="338">
        <v>91793</v>
      </c>
      <c r="B4293" s="339" t="s">
        <v>1948</v>
      </c>
      <c r="C4293" s="340" t="s">
        <v>1163</v>
      </c>
      <c r="D4293" s="555">
        <v>52.819999999999993</v>
      </c>
      <c r="E4293" s="555">
        <v>35.75</v>
      </c>
      <c r="F4293" s="555">
        <v>88.57</v>
      </c>
    </row>
    <row r="4294" spans="1:6" ht="45">
      <c r="A4294" s="338">
        <v>91794</v>
      </c>
      <c r="B4294" s="339" t="s">
        <v>1949</v>
      </c>
      <c r="C4294" s="340" t="s">
        <v>1163</v>
      </c>
      <c r="D4294" s="555">
        <v>34.33</v>
      </c>
      <c r="E4294" s="555">
        <v>10.9</v>
      </c>
      <c r="F4294" s="555">
        <v>45.23</v>
      </c>
    </row>
    <row r="4295" spans="1:6" ht="60">
      <c r="A4295" s="338">
        <v>91795</v>
      </c>
      <c r="B4295" s="339" t="s">
        <v>1950</v>
      </c>
      <c r="C4295" s="340" t="s">
        <v>1163</v>
      </c>
      <c r="D4295" s="555">
        <v>53.400000000000006</v>
      </c>
      <c r="E4295" s="555">
        <v>21</v>
      </c>
      <c r="F4295" s="555">
        <v>74.400000000000006</v>
      </c>
    </row>
    <row r="4296" spans="1:6" ht="45">
      <c r="A4296" s="338">
        <v>91796</v>
      </c>
      <c r="B4296" s="339" t="s">
        <v>1951</v>
      </c>
      <c r="C4296" s="340" t="s">
        <v>1163</v>
      </c>
      <c r="D4296" s="555">
        <v>65.599999999999994</v>
      </c>
      <c r="E4296" s="555">
        <v>18.57</v>
      </c>
      <c r="F4296" s="555">
        <v>84.17</v>
      </c>
    </row>
    <row r="4297" spans="1:6" ht="30">
      <c r="A4297" s="338">
        <v>89711</v>
      </c>
      <c r="B4297" s="339" t="s">
        <v>1952</v>
      </c>
      <c r="C4297" s="340" t="s">
        <v>1163</v>
      </c>
      <c r="D4297" s="555">
        <v>10.860000000000001</v>
      </c>
      <c r="E4297" s="555">
        <v>9.6</v>
      </c>
      <c r="F4297" s="555">
        <v>20.46</v>
      </c>
    </row>
    <row r="4298" spans="1:6" ht="30">
      <c r="A4298" s="338">
        <v>89712</v>
      </c>
      <c r="B4298" s="339" t="s">
        <v>1953</v>
      </c>
      <c r="C4298" s="340" t="s">
        <v>1163</v>
      </c>
      <c r="D4298" s="555">
        <v>19.03</v>
      </c>
      <c r="E4298" s="555">
        <v>12.15</v>
      </c>
      <c r="F4298" s="555">
        <v>31.18</v>
      </c>
    </row>
    <row r="4299" spans="1:6" ht="30">
      <c r="A4299" s="338">
        <v>89713</v>
      </c>
      <c r="B4299" s="339" t="s">
        <v>1954</v>
      </c>
      <c r="C4299" s="340" t="s">
        <v>1163</v>
      </c>
      <c r="D4299" s="555">
        <v>29.56</v>
      </c>
      <c r="E4299" s="555">
        <v>17.91</v>
      </c>
      <c r="F4299" s="555">
        <v>47.47</v>
      </c>
    </row>
    <row r="4300" spans="1:6" ht="30">
      <c r="A4300" s="338">
        <v>89714</v>
      </c>
      <c r="B4300" s="339" t="s">
        <v>1955</v>
      </c>
      <c r="C4300" s="340" t="s">
        <v>1163</v>
      </c>
      <c r="D4300" s="555">
        <v>36.67</v>
      </c>
      <c r="E4300" s="555">
        <v>23.69</v>
      </c>
      <c r="F4300" s="555">
        <v>60.36</v>
      </c>
    </row>
    <row r="4301" spans="1:6" ht="30">
      <c r="A4301" s="338">
        <v>89798</v>
      </c>
      <c r="B4301" s="339" t="s">
        <v>1956</v>
      </c>
      <c r="C4301" s="340" t="s">
        <v>1163</v>
      </c>
      <c r="D4301" s="555">
        <v>13.31</v>
      </c>
      <c r="E4301" s="555">
        <v>1.58</v>
      </c>
      <c r="F4301" s="555">
        <v>14.89</v>
      </c>
    </row>
    <row r="4302" spans="1:6" ht="30">
      <c r="A4302" s="338">
        <v>89799</v>
      </c>
      <c r="B4302" s="339" t="s">
        <v>1957</v>
      </c>
      <c r="C4302" s="340" t="s">
        <v>1163</v>
      </c>
      <c r="D4302" s="555">
        <v>20.39</v>
      </c>
      <c r="E4302" s="555">
        <v>3.5</v>
      </c>
      <c r="F4302" s="555">
        <v>23.89</v>
      </c>
    </row>
    <row r="4303" spans="1:6" ht="30">
      <c r="A4303" s="338">
        <v>89800</v>
      </c>
      <c r="B4303" s="339" t="s">
        <v>1958</v>
      </c>
      <c r="C4303" s="340" t="s">
        <v>1163</v>
      </c>
      <c r="D4303" s="555">
        <v>24.07</v>
      </c>
      <c r="E4303" s="555">
        <v>5.12</v>
      </c>
      <c r="F4303" s="555">
        <v>29.19</v>
      </c>
    </row>
    <row r="4304" spans="1:6" ht="30">
      <c r="A4304" s="338">
        <v>89848</v>
      </c>
      <c r="B4304" s="339" t="s">
        <v>1959</v>
      </c>
      <c r="C4304" s="340" t="s">
        <v>1163</v>
      </c>
      <c r="D4304" s="555">
        <v>25.92</v>
      </c>
      <c r="E4304" s="555">
        <v>8.64</v>
      </c>
      <c r="F4304" s="555">
        <v>34.56</v>
      </c>
    </row>
    <row r="4305" spans="1:6" ht="30">
      <c r="A4305" s="338">
        <v>89849</v>
      </c>
      <c r="B4305" s="339" t="s">
        <v>1960</v>
      </c>
      <c r="C4305" s="340" t="s">
        <v>1163</v>
      </c>
      <c r="D4305" s="555">
        <v>58.44</v>
      </c>
      <c r="E4305" s="555">
        <v>11.83</v>
      </c>
      <c r="F4305" s="555">
        <v>70.27</v>
      </c>
    </row>
    <row r="4306" spans="1:6" ht="30">
      <c r="A4306" s="338">
        <v>90701</v>
      </c>
      <c r="B4306" s="339" t="s">
        <v>11992</v>
      </c>
      <c r="C4306" s="340" t="s">
        <v>1163</v>
      </c>
      <c r="D4306" s="555">
        <v>55.46</v>
      </c>
      <c r="E4306" s="555">
        <v>3.01</v>
      </c>
      <c r="F4306" s="555">
        <v>58.47</v>
      </c>
    </row>
    <row r="4307" spans="1:6" ht="30">
      <c r="A4307" s="338">
        <v>90702</v>
      </c>
      <c r="B4307" s="339" t="s">
        <v>11991</v>
      </c>
      <c r="C4307" s="340" t="s">
        <v>1163</v>
      </c>
      <c r="D4307" s="555">
        <v>89.75</v>
      </c>
      <c r="E4307" s="555">
        <v>3.44</v>
      </c>
      <c r="F4307" s="555">
        <v>93.19</v>
      </c>
    </row>
    <row r="4308" spans="1:6" ht="30">
      <c r="A4308" s="338">
        <v>90703</v>
      </c>
      <c r="B4308" s="339" t="s">
        <v>11990</v>
      </c>
      <c r="C4308" s="340" t="s">
        <v>1163</v>
      </c>
      <c r="D4308" s="555">
        <v>149.46</v>
      </c>
      <c r="E4308" s="555">
        <v>3.85</v>
      </c>
      <c r="F4308" s="555">
        <v>153.31</v>
      </c>
    </row>
    <row r="4309" spans="1:6" ht="30">
      <c r="A4309" s="338">
        <v>90704</v>
      </c>
      <c r="B4309" s="339" t="s">
        <v>11989</v>
      </c>
      <c r="C4309" s="340" t="s">
        <v>1163</v>
      </c>
      <c r="D4309" s="555">
        <v>212.42</v>
      </c>
      <c r="E4309" s="555">
        <v>4.28</v>
      </c>
      <c r="F4309" s="555">
        <v>216.7</v>
      </c>
    </row>
    <row r="4310" spans="1:6" ht="30">
      <c r="A4310" s="338">
        <v>90700</v>
      </c>
      <c r="B4310" s="339" t="s">
        <v>11993</v>
      </c>
      <c r="C4310" s="340" t="s">
        <v>1163</v>
      </c>
      <c r="D4310" s="555">
        <v>453.41</v>
      </c>
      <c r="E4310" s="555">
        <v>3.5</v>
      </c>
      <c r="F4310" s="555">
        <v>456.91</v>
      </c>
    </row>
    <row r="4311" spans="1:6" ht="30">
      <c r="A4311" s="338">
        <v>90705</v>
      </c>
      <c r="B4311" s="339" t="s">
        <v>11988</v>
      </c>
      <c r="C4311" s="340" t="s">
        <v>1163</v>
      </c>
      <c r="D4311" s="555">
        <v>290.42</v>
      </c>
      <c r="E4311" s="555">
        <v>4.71</v>
      </c>
      <c r="F4311" s="555">
        <v>295.13</v>
      </c>
    </row>
    <row r="4312" spans="1:6" ht="30">
      <c r="A4312" s="338">
        <v>90706</v>
      </c>
      <c r="B4312" s="339" t="s">
        <v>11987</v>
      </c>
      <c r="C4312" s="340" t="s">
        <v>1163</v>
      </c>
      <c r="D4312" s="555">
        <v>341.9</v>
      </c>
      <c r="E4312" s="555">
        <v>3.92</v>
      </c>
      <c r="F4312" s="555">
        <v>345.82</v>
      </c>
    </row>
    <row r="4313" spans="1:6" ht="30">
      <c r="A4313" s="338">
        <v>102264</v>
      </c>
      <c r="B4313" s="339" t="s">
        <v>11955</v>
      </c>
      <c r="C4313" s="340" t="s">
        <v>1163</v>
      </c>
      <c r="D4313" s="555">
        <v>21.279999999999998</v>
      </c>
      <c r="E4313" s="555">
        <v>2.2799999999999998</v>
      </c>
      <c r="F4313" s="555">
        <v>23.56</v>
      </c>
    </row>
    <row r="4314" spans="1:6" ht="30">
      <c r="A4314" s="338">
        <v>90694</v>
      </c>
      <c r="B4314" s="339" t="s">
        <v>11999</v>
      </c>
      <c r="C4314" s="340" t="s">
        <v>1163</v>
      </c>
      <c r="D4314" s="555">
        <v>32.53</v>
      </c>
      <c r="E4314" s="555">
        <v>2.2799999999999998</v>
      </c>
      <c r="F4314" s="555">
        <v>34.81</v>
      </c>
    </row>
    <row r="4315" spans="1:6" ht="30">
      <c r="A4315" s="338">
        <v>90695</v>
      </c>
      <c r="B4315" s="339" t="s">
        <v>11998</v>
      </c>
      <c r="C4315" s="340" t="s">
        <v>1163</v>
      </c>
      <c r="D4315" s="555">
        <v>69.02</v>
      </c>
      <c r="E4315" s="555">
        <v>2.7</v>
      </c>
      <c r="F4315" s="555">
        <v>71.72</v>
      </c>
    </row>
    <row r="4316" spans="1:6" ht="30">
      <c r="A4316" s="338">
        <v>90696</v>
      </c>
      <c r="B4316" s="339" t="s">
        <v>11997</v>
      </c>
      <c r="C4316" s="340" t="s">
        <v>1163</v>
      </c>
      <c r="D4316" s="555">
        <v>103.08</v>
      </c>
      <c r="E4316" s="555">
        <v>3.13</v>
      </c>
      <c r="F4316" s="555">
        <v>106.21</v>
      </c>
    </row>
    <row r="4317" spans="1:6" ht="30">
      <c r="A4317" s="338">
        <v>90697</v>
      </c>
      <c r="B4317" s="339" t="s">
        <v>11996</v>
      </c>
      <c r="C4317" s="340" t="s">
        <v>1163</v>
      </c>
      <c r="D4317" s="555">
        <v>174.82999999999998</v>
      </c>
      <c r="E4317" s="555">
        <v>3.55</v>
      </c>
      <c r="F4317" s="555">
        <v>178.38</v>
      </c>
    </row>
    <row r="4318" spans="1:6" ht="30">
      <c r="A4318" s="338">
        <v>90698</v>
      </c>
      <c r="B4318" s="339" t="s">
        <v>11995</v>
      </c>
      <c r="C4318" s="340" t="s">
        <v>1163</v>
      </c>
      <c r="D4318" s="555">
        <v>281.40999999999997</v>
      </c>
      <c r="E4318" s="555">
        <v>3.97</v>
      </c>
      <c r="F4318" s="555">
        <v>285.38</v>
      </c>
    </row>
    <row r="4319" spans="1:6" ht="30">
      <c r="A4319" s="338">
        <v>90699</v>
      </c>
      <c r="B4319" s="339" t="s">
        <v>11994</v>
      </c>
      <c r="C4319" s="340" t="s">
        <v>1163</v>
      </c>
      <c r="D4319" s="555">
        <v>348.27000000000004</v>
      </c>
      <c r="E4319" s="555">
        <v>4.4000000000000004</v>
      </c>
      <c r="F4319" s="555">
        <v>352.67</v>
      </c>
    </row>
    <row r="4320" spans="1:6">
      <c r="A4320" s="335"/>
      <c r="B4320" s="337" t="s">
        <v>12644</v>
      </c>
      <c r="C4320" s="335"/>
      <c r="D4320" s="335"/>
      <c r="E4320" s="335"/>
      <c r="F4320" s="335"/>
    </row>
    <row r="4321" spans="1:6" ht="45">
      <c r="A4321" s="338">
        <v>97173</v>
      </c>
      <c r="B4321" s="339" t="s">
        <v>3501</v>
      </c>
      <c r="C4321" s="340" t="s">
        <v>1163</v>
      </c>
      <c r="D4321" s="555">
        <v>20.980000000000004</v>
      </c>
      <c r="E4321" s="555">
        <v>14.86</v>
      </c>
      <c r="F4321" s="555">
        <v>35.840000000000003</v>
      </c>
    </row>
    <row r="4322" spans="1:6" ht="45">
      <c r="A4322" s="338">
        <v>97174</v>
      </c>
      <c r="B4322" s="339" t="s">
        <v>3502</v>
      </c>
      <c r="C4322" s="340" t="s">
        <v>1163</v>
      </c>
      <c r="D4322" s="555">
        <v>24.369999999999997</v>
      </c>
      <c r="E4322" s="555">
        <v>17.11</v>
      </c>
      <c r="F4322" s="555">
        <v>41.48</v>
      </c>
    </row>
    <row r="4323" spans="1:6" ht="45">
      <c r="A4323" s="338">
        <v>97175</v>
      </c>
      <c r="B4323" s="339" t="s">
        <v>3503</v>
      </c>
      <c r="C4323" s="340" t="s">
        <v>1163</v>
      </c>
      <c r="D4323" s="555">
        <v>27.78</v>
      </c>
      <c r="E4323" s="555">
        <v>19.350000000000001</v>
      </c>
      <c r="F4323" s="555">
        <v>47.13</v>
      </c>
    </row>
    <row r="4324" spans="1:6" ht="45">
      <c r="A4324" s="338">
        <v>97176</v>
      </c>
      <c r="B4324" s="339" t="s">
        <v>3504</v>
      </c>
      <c r="C4324" s="340" t="s">
        <v>1163</v>
      </c>
      <c r="D4324" s="555">
        <v>31.18</v>
      </c>
      <c r="E4324" s="555">
        <v>21.6</v>
      </c>
      <c r="F4324" s="555">
        <v>52.78</v>
      </c>
    </row>
    <row r="4325" spans="1:6" ht="45">
      <c r="A4325" s="338">
        <v>97177</v>
      </c>
      <c r="B4325" s="339" t="s">
        <v>3505</v>
      </c>
      <c r="C4325" s="340" t="s">
        <v>1163</v>
      </c>
      <c r="D4325" s="555">
        <v>38.020000000000003</v>
      </c>
      <c r="E4325" s="555">
        <v>26.07</v>
      </c>
      <c r="F4325" s="555">
        <v>64.09</v>
      </c>
    </row>
    <row r="4326" spans="1:6" ht="45">
      <c r="A4326" s="338">
        <v>97178</v>
      </c>
      <c r="B4326" s="339" t="s">
        <v>3506</v>
      </c>
      <c r="C4326" s="340" t="s">
        <v>1163</v>
      </c>
      <c r="D4326" s="555">
        <v>44.85</v>
      </c>
      <c r="E4326" s="555">
        <v>30.54</v>
      </c>
      <c r="F4326" s="555">
        <v>75.39</v>
      </c>
    </row>
    <row r="4327" spans="1:6" ht="45">
      <c r="A4327" s="338">
        <v>97179</v>
      </c>
      <c r="B4327" s="339" t="s">
        <v>3507</v>
      </c>
      <c r="C4327" s="340" t="s">
        <v>1163</v>
      </c>
      <c r="D4327" s="555">
        <v>51.66</v>
      </c>
      <c r="E4327" s="555">
        <v>35.03</v>
      </c>
      <c r="F4327" s="555">
        <v>86.69</v>
      </c>
    </row>
    <row r="4328" spans="1:6" ht="45">
      <c r="A4328" s="338">
        <v>97180</v>
      </c>
      <c r="B4328" s="339" t="s">
        <v>3508</v>
      </c>
      <c r="C4328" s="340" t="s">
        <v>1163</v>
      </c>
      <c r="D4328" s="555">
        <v>58.469999999999992</v>
      </c>
      <c r="E4328" s="555">
        <v>39.520000000000003</v>
      </c>
      <c r="F4328" s="555">
        <v>97.99</v>
      </c>
    </row>
    <row r="4329" spans="1:6" ht="45">
      <c r="A4329" s="338">
        <v>97181</v>
      </c>
      <c r="B4329" s="339" t="s">
        <v>3509</v>
      </c>
      <c r="C4329" s="340" t="s">
        <v>1163</v>
      </c>
      <c r="D4329" s="555">
        <v>69.650000000000006</v>
      </c>
      <c r="E4329" s="555">
        <v>44</v>
      </c>
      <c r="F4329" s="555">
        <v>113.65</v>
      </c>
    </row>
    <row r="4330" spans="1:6" ht="45">
      <c r="A4330" s="338">
        <v>97182</v>
      </c>
      <c r="B4330" s="339" t="s">
        <v>3510</v>
      </c>
      <c r="C4330" s="340" t="s">
        <v>1163</v>
      </c>
      <c r="D4330" s="555">
        <v>76.919999999999987</v>
      </c>
      <c r="E4330" s="555">
        <v>48.49</v>
      </c>
      <c r="F4330" s="555">
        <v>125.41</v>
      </c>
    </row>
    <row r="4331" spans="1:6" ht="45">
      <c r="A4331" s="338">
        <v>97183</v>
      </c>
      <c r="B4331" s="339" t="s">
        <v>3511</v>
      </c>
      <c r="C4331" s="340" t="s">
        <v>1163</v>
      </c>
      <c r="D4331" s="555">
        <v>16.73</v>
      </c>
      <c r="E4331" s="555">
        <v>12.39</v>
      </c>
      <c r="F4331" s="555">
        <v>29.12</v>
      </c>
    </row>
    <row r="4332" spans="1:6" ht="45">
      <c r="A4332" s="338">
        <v>97184</v>
      </c>
      <c r="B4332" s="339" t="s">
        <v>3512</v>
      </c>
      <c r="C4332" s="340" t="s">
        <v>1163</v>
      </c>
      <c r="D4332" s="555">
        <v>19.48</v>
      </c>
      <c r="E4332" s="555">
        <v>14.3</v>
      </c>
      <c r="F4332" s="555">
        <v>33.78</v>
      </c>
    </row>
    <row r="4333" spans="1:6" ht="45">
      <c r="A4333" s="338">
        <v>97185</v>
      </c>
      <c r="B4333" s="339" t="s">
        <v>3513</v>
      </c>
      <c r="C4333" s="340" t="s">
        <v>1163</v>
      </c>
      <c r="D4333" s="555">
        <v>22.230000000000004</v>
      </c>
      <c r="E4333" s="555">
        <v>16.22</v>
      </c>
      <c r="F4333" s="555">
        <v>38.450000000000003</v>
      </c>
    </row>
    <row r="4334" spans="1:6" ht="45">
      <c r="A4334" s="338">
        <v>97186</v>
      </c>
      <c r="B4334" s="339" t="s">
        <v>3514</v>
      </c>
      <c r="C4334" s="340" t="s">
        <v>1163</v>
      </c>
      <c r="D4334" s="555">
        <v>24.94</v>
      </c>
      <c r="E4334" s="555">
        <v>18.16</v>
      </c>
      <c r="F4334" s="555">
        <v>43.1</v>
      </c>
    </row>
    <row r="4335" spans="1:6" ht="45">
      <c r="A4335" s="338">
        <v>97187</v>
      </c>
      <c r="B4335" s="339" t="s">
        <v>3515</v>
      </c>
      <c r="C4335" s="340" t="s">
        <v>1163</v>
      </c>
      <c r="D4335" s="555">
        <v>30.439999999999998</v>
      </c>
      <c r="E4335" s="555">
        <v>22</v>
      </c>
      <c r="F4335" s="555">
        <v>52.44</v>
      </c>
    </row>
    <row r="4336" spans="1:6" ht="45">
      <c r="A4336" s="338">
        <v>97188</v>
      </c>
      <c r="B4336" s="339" t="s">
        <v>3516</v>
      </c>
      <c r="C4336" s="340" t="s">
        <v>1163</v>
      </c>
      <c r="D4336" s="555">
        <v>35.92</v>
      </c>
      <c r="E4336" s="555">
        <v>25.83</v>
      </c>
      <c r="F4336" s="555">
        <v>61.75</v>
      </c>
    </row>
    <row r="4337" spans="1:6" ht="45">
      <c r="A4337" s="338">
        <v>97189</v>
      </c>
      <c r="B4337" s="339" t="s">
        <v>3517</v>
      </c>
      <c r="C4337" s="340" t="s">
        <v>1163</v>
      </c>
      <c r="D4337" s="555">
        <v>41.410000000000004</v>
      </c>
      <c r="E4337" s="555">
        <v>29.65</v>
      </c>
      <c r="F4337" s="555">
        <v>71.06</v>
      </c>
    </row>
    <row r="4338" spans="1:6" ht="45">
      <c r="A4338" s="338">
        <v>97190</v>
      </c>
      <c r="B4338" s="339" t="s">
        <v>3518</v>
      </c>
      <c r="C4338" s="340" t="s">
        <v>1163</v>
      </c>
      <c r="D4338" s="555">
        <v>46.88</v>
      </c>
      <c r="E4338" s="555">
        <v>33.51</v>
      </c>
      <c r="F4338" s="555">
        <v>80.39</v>
      </c>
    </row>
    <row r="4339" spans="1:6" ht="45">
      <c r="A4339" s="338">
        <v>97191</v>
      </c>
      <c r="B4339" s="339" t="s">
        <v>3519</v>
      </c>
      <c r="C4339" s="340" t="s">
        <v>1163</v>
      </c>
      <c r="D4339" s="555">
        <v>55.52</v>
      </c>
      <c r="E4339" s="555">
        <v>37.35</v>
      </c>
      <c r="F4339" s="555">
        <v>92.87</v>
      </c>
    </row>
    <row r="4340" spans="1:6" ht="45">
      <c r="A4340" s="338">
        <v>97192</v>
      </c>
      <c r="B4340" s="339" t="s">
        <v>3520</v>
      </c>
      <c r="C4340" s="340" t="s">
        <v>1163</v>
      </c>
      <c r="D4340" s="555">
        <v>61.339999999999996</v>
      </c>
      <c r="E4340" s="555">
        <v>41.18</v>
      </c>
      <c r="F4340" s="555">
        <v>102.52</v>
      </c>
    </row>
    <row r="4341" spans="1:6">
      <c r="A4341" s="335"/>
      <c r="B4341" s="337" t="s">
        <v>12645</v>
      </c>
      <c r="C4341" s="335"/>
      <c r="D4341" s="335"/>
      <c r="E4341" s="335"/>
      <c r="F4341" s="335"/>
    </row>
    <row r="4342" spans="1:6">
      <c r="A4342" s="335"/>
      <c r="B4342" s="337" t="s">
        <v>12646</v>
      </c>
      <c r="C4342" s="335"/>
      <c r="D4342" s="335"/>
      <c r="E4342" s="335"/>
      <c r="F4342" s="335"/>
    </row>
    <row r="4343" spans="1:6" ht="45">
      <c r="A4343" s="338">
        <v>92828</v>
      </c>
      <c r="B4343" s="339" t="s">
        <v>1994</v>
      </c>
      <c r="C4343" s="340" t="s">
        <v>1163</v>
      </c>
      <c r="D4343" s="555">
        <v>91.47999999999999</v>
      </c>
      <c r="E4343" s="555">
        <v>56.65</v>
      </c>
      <c r="F4343" s="555">
        <v>148.13</v>
      </c>
    </row>
    <row r="4344" spans="1:6" ht="45">
      <c r="A4344" s="338">
        <v>92815</v>
      </c>
      <c r="B4344" s="339" t="s">
        <v>1828</v>
      </c>
      <c r="C4344" s="340" t="s">
        <v>1163</v>
      </c>
      <c r="D4344" s="555">
        <v>78.02000000000001</v>
      </c>
      <c r="E4344" s="555">
        <v>47.62</v>
      </c>
      <c r="F4344" s="555">
        <v>125.64</v>
      </c>
    </row>
    <row r="4345" spans="1:6" ht="45">
      <c r="A4345" s="338">
        <v>92830</v>
      </c>
      <c r="B4345" s="339" t="s">
        <v>1995</v>
      </c>
      <c r="C4345" s="340" t="s">
        <v>1163</v>
      </c>
      <c r="D4345" s="555">
        <v>113.49999999999999</v>
      </c>
      <c r="E4345" s="555">
        <v>70.260000000000005</v>
      </c>
      <c r="F4345" s="555">
        <v>183.76</v>
      </c>
    </row>
    <row r="4346" spans="1:6" ht="45">
      <c r="A4346" s="338">
        <v>92817</v>
      </c>
      <c r="B4346" s="339" t="s">
        <v>1829</v>
      </c>
      <c r="C4346" s="340" t="s">
        <v>1163</v>
      </c>
      <c r="D4346" s="555">
        <v>97.62</v>
      </c>
      <c r="E4346" s="555">
        <v>59.59</v>
      </c>
      <c r="F4346" s="555">
        <v>157.21</v>
      </c>
    </row>
    <row r="4347" spans="1:6" ht="45">
      <c r="A4347" s="338">
        <v>92832</v>
      </c>
      <c r="B4347" s="339" t="s">
        <v>1996</v>
      </c>
      <c r="C4347" s="340" t="s">
        <v>1163</v>
      </c>
      <c r="D4347" s="555">
        <v>150.9</v>
      </c>
      <c r="E4347" s="555">
        <v>93.38</v>
      </c>
      <c r="F4347" s="555">
        <v>244.28</v>
      </c>
    </row>
    <row r="4348" spans="1:6" ht="45">
      <c r="A4348" s="338">
        <v>92819</v>
      </c>
      <c r="B4348" s="339" t="s">
        <v>1830</v>
      </c>
      <c r="C4348" s="340" t="s">
        <v>1163</v>
      </c>
      <c r="D4348" s="555">
        <v>131.43</v>
      </c>
      <c r="E4348" s="555">
        <v>80.19</v>
      </c>
      <c r="F4348" s="555">
        <v>211.62</v>
      </c>
    </row>
    <row r="4349" spans="1:6" ht="45">
      <c r="A4349" s="338">
        <v>92820</v>
      </c>
      <c r="B4349" s="339" t="s">
        <v>1831</v>
      </c>
      <c r="C4349" s="340" t="s">
        <v>1163</v>
      </c>
      <c r="D4349" s="555">
        <v>27.730000000000004</v>
      </c>
      <c r="E4349" s="555">
        <v>18.61</v>
      </c>
      <c r="F4349" s="555">
        <v>46.34</v>
      </c>
    </row>
    <row r="4350" spans="1:6" ht="45">
      <c r="A4350" s="338">
        <v>92808</v>
      </c>
      <c r="B4350" s="339" t="s">
        <v>2224</v>
      </c>
      <c r="C4350" s="340" t="s">
        <v>1163</v>
      </c>
      <c r="D4350" s="555">
        <v>23.290000000000003</v>
      </c>
      <c r="E4350" s="555">
        <v>15.55</v>
      </c>
      <c r="F4350" s="555">
        <v>38.840000000000003</v>
      </c>
    </row>
    <row r="4351" spans="1:6" ht="45">
      <c r="A4351" s="338">
        <v>92821</v>
      </c>
      <c r="B4351" s="339" t="s">
        <v>1988</v>
      </c>
      <c r="C4351" s="340" t="s">
        <v>1163</v>
      </c>
      <c r="D4351" s="555">
        <v>35.659999999999997</v>
      </c>
      <c r="E4351" s="555">
        <v>23.71</v>
      </c>
      <c r="F4351" s="555">
        <v>59.37</v>
      </c>
    </row>
    <row r="4352" spans="1:6" ht="45">
      <c r="A4352" s="338">
        <v>92809</v>
      </c>
      <c r="B4352" s="339" t="s">
        <v>2225</v>
      </c>
      <c r="C4352" s="340" t="s">
        <v>1163</v>
      </c>
      <c r="D4352" s="555">
        <v>29.960000000000004</v>
      </c>
      <c r="E4352" s="555">
        <v>19.809999999999999</v>
      </c>
      <c r="F4352" s="555">
        <v>49.77</v>
      </c>
    </row>
    <row r="4353" spans="1:6" ht="45">
      <c r="A4353" s="338">
        <v>92822</v>
      </c>
      <c r="B4353" s="339" t="s">
        <v>1989</v>
      </c>
      <c r="C4353" s="340" t="s">
        <v>1163</v>
      </c>
      <c r="D4353" s="555">
        <v>43.6</v>
      </c>
      <c r="E4353" s="555">
        <v>28.82</v>
      </c>
      <c r="F4353" s="555">
        <v>72.42</v>
      </c>
    </row>
    <row r="4354" spans="1:6" ht="45">
      <c r="A4354" s="338">
        <v>92810</v>
      </c>
      <c r="B4354" s="339" t="s">
        <v>2226</v>
      </c>
      <c r="C4354" s="340" t="s">
        <v>1163</v>
      </c>
      <c r="D4354" s="555">
        <v>36.480000000000004</v>
      </c>
      <c r="E4354" s="555">
        <v>24.06</v>
      </c>
      <c r="F4354" s="555">
        <v>60.54</v>
      </c>
    </row>
    <row r="4355" spans="1:6" ht="45">
      <c r="A4355" s="338">
        <v>92824</v>
      </c>
      <c r="B4355" s="339" t="s">
        <v>1990</v>
      </c>
      <c r="C4355" s="340" t="s">
        <v>1163</v>
      </c>
      <c r="D4355" s="555">
        <v>51.89</v>
      </c>
      <c r="E4355" s="555">
        <v>34.049999999999997</v>
      </c>
      <c r="F4355" s="555">
        <v>85.94</v>
      </c>
    </row>
    <row r="4356" spans="1:6" ht="45">
      <c r="A4356" s="338">
        <v>92811</v>
      </c>
      <c r="B4356" s="339" t="s">
        <v>1824</v>
      </c>
      <c r="C4356" s="340" t="s">
        <v>1163</v>
      </c>
      <c r="D4356" s="555">
        <v>43.569999999999993</v>
      </c>
      <c r="E4356" s="555">
        <v>28.45</v>
      </c>
      <c r="F4356" s="555">
        <v>72.02</v>
      </c>
    </row>
    <row r="4357" spans="1:6" ht="45">
      <c r="A4357" s="338">
        <v>92825</v>
      </c>
      <c r="B4357" s="339" t="s">
        <v>1991</v>
      </c>
      <c r="C4357" s="340" t="s">
        <v>1163</v>
      </c>
      <c r="D4357" s="555">
        <v>60.23</v>
      </c>
      <c r="E4357" s="555">
        <v>39.29</v>
      </c>
      <c r="F4357" s="555">
        <v>99.52</v>
      </c>
    </row>
    <row r="4358" spans="1:6" ht="45">
      <c r="A4358" s="338">
        <v>92812</v>
      </c>
      <c r="B4358" s="339" t="s">
        <v>1825</v>
      </c>
      <c r="C4358" s="340" t="s">
        <v>1163</v>
      </c>
      <c r="D4358" s="555">
        <v>50.5</v>
      </c>
      <c r="E4358" s="555">
        <v>32.83</v>
      </c>
      <c r="F4358" s="555">
        <v>83.33</v>
      </c>
    </row>
    <row r="4359" spans="1:6" ht="45">
      <c r="A4359" s="338">
        <v>92826</v>
      </c>
      <c r="B4359" s="339" t="s">
        <v>1992</v>
      </c>
      <c r="C4359" s="340" t="s">
        <v>1163</v>
      </c>
      <c r="D4359" s="555">
        <v>69.699999999999989</v>
      </c>
      <c r="E4359" s="555">
        <v>44.85</v>
      </c>
      <c r="F4359" s="555">
        <v>114.55</v>
      </c>
    </row>
    <row r="4360" spans="1:6" ht="45">
      <c r="A4360" s="338">
        <v>92813</v>
      </c>
      <c r="B4360" s="339" t="s">
        <v>1826</v>
      </c>
      <c r="C4360" s="340" t="s">
        <v>1163</v>
      </c>
      <c r="D4360" s="555">
        <v>58.88000000000001</v>
      </c>
      <c r="E4360" s="555">
        <v>37.549999999999997</v>
      </c>
      <c r="F4360" s="555">
        <v>96.43</v>
      </c>
    </row>
    <row r="4361" spans="1:6" ht="45">
      <c r="A4361" s="338">
        <v>92827</v>
      </c>
      <c r="B4361" s="339" t="s">
        <v>1993</v>
      </c>
      <c r="C4361" s="340" t="s">
        <v>1163</v>
      </c>
      <c r="D4361" s="555">
        <v>79.699999999999989</v>
      </c>
      <c r="E4361" s="555">
        <v>50.5</v>
      </c>
      <c r="F4361" s="555">
        <v>130.19999999999999</v>
      </c>
    </row>
    <row r="4362" spans="1:6" ht="45">
      <c r="A4362" s="338">
        <v>92814</v>
      </c>
      <c r="B4362" s="339" t="s">
        <v>1827</v>
      </c>
      <c r="C4362" s="340" t="s">
        <v>1163</v>
      </c>
      <c r="D4362" s="555">
        <v>67.72999999999999</v>
      </c>
      <c r="E4362" s="555">
        <v>42.38</v>
      </c>
      <c r="F4362" s="555">
        <v>110.11</v>
      </c>
    </row>
    <row r="4363" spans="1:6" ht="45">
      <c r="A4363" s="338">
        <v>92864</v>
      </c>
      <c r="B4363" s="339" t="s">
        <v>2223</v>
      </c>
      <c r="C4363" s="340" t="s">
        <v>1163</v>
      </c>
      <c r="D4363" s="555">
        <v>28.37</v>
      </c>
      <c r="E4363" s="555">
        <v>19.05</v>
      </c>
      <c r="F4363" s="555">
        <v>47.42</v>
      </c>
    </row>
    <row r="4364" spans="1:6" ht="45">
      <c r="A4364" s="338">
        <v>92848</v>
      </c>
      <c r="B4364" s="339" t="s">
        <v>1986</v>
      </c>
      <c r="C4364" s="340" t="s">
        <v>1163</v>
      </c>
      <c r="D4364" s="555">
        <v>14.969999999999999</v>
      </c>
      <c r="E4364" s="555">
        <v>10.07</v>
      </c>
      <c r="F4364" s="555">
        <v>25.04</v>
      </c>
    </row>
    <row r="4365" spans="1:6" ht="45">
      <c r="A4365" s="338">
        <v>92850</v>
      </c>
      <c r="B4365" s="339" t="s">
        <v>1987</v>
      </c>
      <c r="C4365" s="340" t="s">
        <v>1163</v>
      </c>
      <c r="D4365" s="555">
        <v>9.759999999999998</v>
      </c>
      <c r="E4365" s="555">
        <v>6.57</v>
      </c>
      <c r="F4365" s="555">
        <v>16.329999999999998</v>
      </c>
    </row>
    <row r="4366" spans="1:6" ht="45">
      <c r="A4366" s="338">
        <v>92834</v>
      </c>
      <c r="B4366" s="339" t="s">
        <v>1979</v>
      </c>
      <c r="C4366" s="340" t="s">
        <v>1163</v>
      </c>
      <c r="D4366" s="555">
        <v>5.1400000000000006</v>
      </c>
      <c r="E4366" s="555">
        <v>3.5</v>
      </c>
      <c r="F4366" s="555">
        <v>8.64</v>
      </c>
    </row>
    <row r="4367" spans="1:6" ht="45">
      <c r="A4367" s="338">
        <v>92852</v>
      </c>
      <c r="B4367" s="339" t="s">
        <v>2217</v>
      </c>
      <c r="C4367" s="340" t="s">
        <v>1163</v>
      </c>
      <c r="D4367" s="555">
        <v>12.290000000000001</v>
      </c>
      <c r="E4367" s="555">
        <v>8.33</v>
      </c>
      <c r="F4367" s="555">
        <v>20.62</v>
      </c>
    </row>
    <row r="4368" spans="1:6" ht="45">
      <c r="A4368" s="338">
        <v>92836</v>
      </c>
      <c r="B4368" s="339" t="s">
        <v>1980</v>
      </c>
      <c r="C4368" s="340" t="s">
        <v>1163</v>
      </c>
      <c r="D4368" s="555">
        <v>6.589999999999999</v>
      </c>
      <c r="E4368" s="555">
        <v>4.4400000000000004</v>
      </c>
      <c r="F4368" s="555">
        <v>11.03</v>
      </c>
    </row>
    <row r="4369" spans="1:6" ht="45">
      <c r="A4369" s="338">
        <v>92854</v>
      </c>
      <c r="B4369" s="339" t="s">
        <v>2218</v>
      </c>
      <c r="C4369" s="340" t="s">
        <v>1163</v>
      </c>
      <c r="D4369" s="555">
        <v>14.999999999999998</v>
      </c>
      <c r="E4369" s="555">
        <v>10.130000000000001</v>
      </c>
      <c r="F4369" s="555">
        <v>25.13</v>
      </c>
    </row>
    <row r="4370" spans="1:6" ht="45">
      <c r="A4370" s="338">
        <v>92838</v>
      </c>
      <c r="B4370" s="339" t="s">
        <v>1981</v>
      </c>
      <c r="C4370" s="340" t="s">
        <v>1163</v>
      </c>
      <c r="D4370" s="555">
        <v>7.87</v>
      </c>
      <c r="E4370" s="555">
        <v>5.36</v>
      </c>
      <c r="F4370" s="555">
        <v>13.23</v>
      </c>
    </row>
    <row r="4371" spans="1:6" ht="45">
      <c r="A4371" s="338">
        <v>92856</v>
      </c>
      <c r="B4371" s="339" t="s">
        <v>2219</v>
      </c>
      <c r="C4371" s="340" t="s">
        <v>1163</v>
      </c>
      <c r="D4371" s="555">
        <v>17.68</v>
      </c>
      <c r="E4371" s="555">
        <v>11.92</v>
      </c>
      <c r="F4371" s="555">
        <v>29.6</v>
      </c>
    </row>
    <row r="4372" spans="1:6" ht="45">
      <c r="A4372" s="338">
        <v>92840</v>
      </c>
      <c r="B4372" s="339" t="s">
        <v>1982</v>
      </c>
      <c r="C4372" s="340" t="s">
        <v>1163</v>
      </c>
      <c r="D4372" s="555">
        <v>9.379999999999999</v>
      </c>
      <c r="E4372" s="555">
        <v>6.3</v>
      </c>
      <c r="F4372" s="555">
        <v>15.68</v>
      </c>
    </row>
    <row r="4373" spans="1:6" ht="45">
      <c r="A4373" s="338">
        <v>92858</v>
      </c>
      <c r="B4373" s="339" t="s">
        <v>2220</v>
      </c>
      <c r="C4373" s="340" t="s">
        <v>1163</v>
      </c>
      <c r="D4373" s="555">
        <v>20.199999999999996</v>
      </c>
      <c r="E4373" s="555">
        <v>13.67</v>
      </c>
      <c r="F4373" s="555">
        <v>33.869999999999997</v>
      </c>
    </row>
    <row r="4374" spans="1:6" ht="45">
      <c r="A4374" s="338">
        <v>92842</v>
      </c>
      <c r="B4374" s="339" t="s">
        <v>1983</v>
      </c>
      <c r="C4374" s="340" t="s">
        <v>1163</v>
      </c>
      <c r="D4374" s="555">
        <v>10.65</v>
      </c>
      <c r="E4374" s="555">
        <v>7.26</v>
      </c>
      <c r="F4374" s="555">
        <v>17.91</v>
      </c>
    </row>
    <row r="4375" spans="1:6" ht="45">
      <c r="A4375" s="338">
        <v>92860</v>
      </c>
      <c r="B4375" s="339" t="s">
        <v>2221</v>
      </c>
      <c r="C4375" s="340" t="s">
        <v>1163</v>
      </c>
      <c r="D4375" s="555">
        <v>22.96</v>
      </c>
      <c r="E4375" s="555">
        <v>15.5</v>
      </c>
      <c r="F4375" s="555">
        <v>38.46</v>
      </c>
    </row>
    <row r="4376" spans="1:6" ht="45">
      <c r="A4376" s="338">
        <v>92844</v>
      </c>
      <c r="B4376" s="339" t="s">
        <v>1984</v>
      </c>
      <c r="C4376" s="340" t="s">
        <v>1163</v>
      </c>
      <c r="D4376" s="555">
        <v>12.17</v>
      </c>
      <c r="E4376" s="555">
        <v>8.19</v>
      </c>
      <c r="F4376" s="555">
        <v>20.36</v>
      </c>
    </row>
    <row r="4377" spans="1:6" ht="45">
      <c r="A4377" s="338">
        <v>92862</v>
      </c>
      <c r="B4377" s="339" t="s">
        <v>2222</v>
      </c>
      <c r="C4377" s="340" t="s">
        <v>1163</v>
      </c>
      <c r="D4377" s="555">
        <v>25.66</v>
      </c>
      <c r="E4377" s="555">
        <v>17.27</v>
      </c>
      <c r="F4377" s="555">
        <v>42.93</v>
      </c>
    </row>
    <row r="4378" spans="1:6" ht="45">
      <c r="A4378" s="338">
        <v>92846</v>
      </c>
      <c r="B4378" s="339" t="s">
        <v>1985</v>
      </c>
      <c r="C4378" s="340" t="s">
        <v>1163</v>
      </c>
      <c r="D4378" s="555">
        <v>13.43</v>
      </c>
      <c r="E4378" s="555">
        <v>9.11</v>
      </c>
      <c r="F4378" s="555">
        <v>22.54</v>
      </c>
    </row>
    <row r="4379" spans="1:6">
      <c r="A4379" s="335"/>
      <c r="B4379" s="337" t="s">
        <v>931</v>
      </c>
      <c r="C4379" s="335"/>
      <c r="D4379" s="335"/>
      <c r="E4379" s="335"/>
      <c r="F4379" s="335"/>
    </row>
    <row r="4380" spans="1:6" ht="45">
      <c r="A4380" s="338">
        <v>97141</v>
      </c>
      <c r="B4380" s="339" t="s">
        <v>3469</v>
      </c>
      <c r="C4380" s="340" t="s">
        <v>1163</v>
      </c>
      <c r="D4380" s="555">
        <v>3.8200000000000003</v>
      </c>
      <c r="E4380" s="555">
        <v>3.92</v>
      </c>
      <c r="F4380" s="555">
        <v>7.74</v>
      </c>
    </row>
    <row r="4381" spans="1:6" ht="45">
      <c r="A4381" s="338">
        <v>97142</v>
      </c>
      <c r="B4381" s="339" t="s">
        <v>3470</v>
      </c>
      <c r="C4381" s="340" t="s">
        <v>1163</v>
      </c>
      <c r="D4381" s="555">
        <v>4.1899999999999995</v>
      </c>
      <c r="E4381" s="555">
        <v>4.43</v>
      </c>
      <c r="F4381" s="555">
        <v>8.6199999999999992</v>
      </c>
    </row>
    <row r="4382" spans="1:6" ht="45">
      <c r="A4382" s="338">
        <v>97143</v>
      </c>
      <c r="B4382" s="339" t="s">
        <v>3471</v>
      </c>
      <c r="C4382" s="340" t="s">
        <v>1163</v>
      </c>
      <c r="D4382" s="555">
        <v>5.14</v>
      </c>
      <c r="E4382" s="555">
        <v>5.7</v>
      </c>
      <c r="F4382" s="555">
        <v>10.84</v>
      </c>
    </row>
    <row r="4383" spans="1:6" ht="45">
      <c r="A4383" s="338">
        <v>97144</v>
      </c>
      <c r="B4383" s="339" t="s">
        <v>3472</v>
      </c>
      <c r="C4383" s="340" t="s">
        <v>1163</v>
      </c>
      <c r="D4383" s="555">
        <v>6.11</v>
      </c>
      <c r="E4383" s="555">
        <v>6.94</v>
      </c>
      <c r="F4383" s="555">
        <v>13.05</v>
      </c>
    </row>
    <row r="4384" spans="1:6" ht="45">
      <c r="A4384" s="338">
        <v>97145</v>
      </c>
      <c r="B4384" s="339" t="s">
        <v>3473</v>
      </c>
      <c r="C4384" s="340" t="s">
        <v>1163</v>
      </c>
      <c r="D4384" s="555">
        <v>7.0499999999999989</v>
      </c>
      <c r="E4384" s="555">
        <v>8.23</v>
      </c>
      <c r="F4384" s="555">
        <v>15.28</v>
      </c>
    </row>
    <row r="4385" spans="1:6" ht="45">
      <c r="A4385" s="338">
        <v>97146</v>
      </c>
      <c r="B4385" s="339" t="s">
        <v>3474</v>
      </c>
      <c r="C4385" s="340" t="s">
        <v>1163</v>
      </c>
      <c r="D4385" s="555">
        <v>8.0299999999999994</v>
      </c>
      <c r="E4385" s="555">
        <v>9.49</v>
      </c>
      <c r="F4385" s="555">
        <v>17.52</v>
      </c>
    </row>
    <row r="4386" spans="1:6" ht="45">
      <c r="A4386" s="338">
        <v>97147</v>
      </c>
      <c r="B4386" s="339" t="s">
        <v>3475</v>
      </c>
      <c r="C4386" s="340" t="s">
        <v>1163</v>
      </c>
      <c r="D4386" s="555">
        <v>9.01</v>
      </c>
      <c r="E4386" s="555">
        <v>10.74</v>
      </c>
      <c r="F4386" s="555">
        <v>19.75</v>
      </c>
    </row>
    <row r="4387" spans="1:6" ht="45">
      <c r="A4387" s="338">
        <v>97148</v>
      </c>
      <c r="B4387" s="339" t="s">
        <v>3476</v>
      </c>
      <c r="C4387" s="340" t="s">
        <v>1163</v>
      </c>
      <c r="D4387" s="555">
        <v>9.9599999999999991</v>
      </c>
      <c r="E4387" s="555">
        <v>12.03</v>
      </c>
      <c r="F4387" s="555">
        <v>21.99</v>
      </c>
    </row>
    <row r="4388" spans="1:6" ht="45">
      <c r="A4388" s="338">
        <v>97149</v>
      </c>
      <c r="B4388" s="339" t="s">
        <v>3477</v>
      </c>
      <c r="C4388" s="340" t="s">
        <v>1163</v>
      </c>
      <c r="D4388" s="555">
        <v>10.97</v>
      </c>
      <c r="E4388" s="555">
        <v>13.28</v>
      </c>
      <c r="F4388" s="555">
        <v>24.25</v>
      </c>
    </row>
    <row r="4389" spans="1:6" ht="45">
      <c r="A4389" s="338">
        <v>97150</v>
      </c>
      <c r="B4389" s="339" t="s">
        <v>3478</v>
      </c>
      <c r="C4389" s="340" t="s">
        <v>1163</v>
      </c>
      <c r="D4389" s="555">
        <v>16.990000000000002</v>
      </c>
      <c r="E4389" s="555">
        <v>14.53</v>
      </c>
      <c r="F4389" s="555">
        <v>31.52</v>
      </c>
    </row>
    <row r="4390" spans="1:6" ht="45">
      <c r="A4390" s="338">
        <v>97151</v>
      </c>
      <c r="B4390" s="339" t="s">
        <v>3479</v>
      </c>
      <c r="C4390" s="340" t="s">
        <v>1163</v>
      </c>
      <c r="D4390" s="555">
        <v>19.68</v>
      </c>
      <c r="E4390" s="555">
        <v>17.079999999999998</v>
      </c>
      <c r="F4390" s="555">
        <v>36.76</v>
      </c>
    </row>
    <row r="4391" spans="1:6" ht="45">
      <c r="A4391" s="338">
        <v>97152</v>
      </c>
      <c r="B4391" s="339" t="s">
        <v>3480</v>
      </c>
      <c r="C4391" s="340" t="s">
        <v>1163</v>
      </c>
      <c r="D4391" s="555">
        <v>22.1</v>
      </c>
      <c r="E4391" s="555">
        <v>19.61</v>
      </c>
      <c r="F4391" s="555">
        <v>41.71</v>
      </c>
    </row>
    <row r="4392" spans="1:6" ht="45">
      <c r="A4392" s="338">
        <v>97153</v>
      </c>
      <c r="B4392" s="339" t="s">
        <v>3481</v>
      </c>
      <c r="C4392" s="340" t="s">
        <v>1163</v>
      </c>
      <c r="D4392" s="555">
        <v>24.720000000000002</v>
      </c>
      <c r="E4392" s="555">
        <v>22.12</v>
      </c>
      <c r="F4392" s="555">
        <v>46.84</v>
      </c>
    </row>
    <row r="4393" spans="1:6" ht="45">
      <c r="A4393" s="338">
        <v>97154</v>
      </c>
      <c r="B4393" s="339" t="s">
        <v>3482</v>
      </c>
      <c r="C4393" s="340" t="s">
        <v>1163</v>
      </c>
      <c r="D4393" s="555">
        <v>27.32</v>
      </c>
      <c r="E4393" s="555">
        <v>24.67</v>
      </c>
      <c r="F4393" s="555">
        <v>51.99</v>
      </c>
    </row>
    <row r="4394" spans="1:6" ht="45">
      <c r="A4394" s="338">
        <v>97155</v>
      </c>
      <c r="B4394" s="339" t="s">
        <v>3483</v>
      </c>
      <c r="C4394" s="340" t="s">
        <v>1163</v>
      </c>
      <c r="D4394" s="555">
        <v>29.98</v>
      </c>
      <c r="E4394" s="555">
        <v>27.19</v>
      </c>
      <c r="F4394" s="555">
        <v>57.17</v>
      </c>
    </row>
    <row r="4395" spans="1:6" ht="45">
      <c r="A4395" s="338">
        <v>97156</v>
      </c>
      <c r="B4395" s="339" t="s">
        <v>3484</v>
      </c>
      <c r="C4395" s="340" t="s">
        <v>1163</v>
      </c>
      <c r="D4395" s="555">
        <v>35.719999999999992</v>
      </c>
      <c r="E4395" s="555">
        <v>32.270000000000003</v>
      </c>
      <c r="F4395" s="555">
        <v>67.989999999999995</v>
      </c>
    </row>
    <row r="4396" spans="1:6" ht="45">
      <c r="A4396" s="338">
        <v>97157</v>
      </c>
      <c r="B4396" s="339" t="s">
        <v>3485</v>
      </c>
      <c r="C4396" s="340" t="s">
        <v>1163</v>
      </c>
      <c r="D4396" s="555">
        <v>2.4499999999999997</v>
      </c>
      <c r="E4396" s="555">
        <v>2.27</v>
      </c>
      <c r="F4396" s="555">
        <v>4.72</v>
      </c>
    </row>
    <row r="4397" spans="1:6" ht="45">
      <c r="A4397" s="338">
        <v>97158</v>
      </c>
      <c r="B4397" s="339" t="s">
        <v>3486</v>
      </c>
      <c r="C4397" s="340" t="s">
        <v>1163</v>
      </c>
      <c r="D4397" s="555">
        <v>2.69</v>
      </c>
      <c r="E4397" s="555">
        <v>2.57</v>
      </c>
      <c r="F4397" s="555">
        <v>5.26</v>
      </c>
    </row>
    <row r="4398" spans="1:6" ht="45">
      <c r="A4398" s="338">
        <v>97159</v>
      </c>
      <c r="B4398" s="339" t="s">
        <v>3487</v>
      </c>
      <c r="C4398" s="340" t="s">
        <v>1163</v>
      </c>
      <c r="D4398" s="555">
        <v>3.29</v>
      </c>
      <c r="E4398" s="555">
        <v>3.34</v>
      </c>
      <c r="F4398" s="555">
        <v>6.63</v>
      </c>
    </row>
    <row r="4399" spans="1:6" ht="45">
      <c r="A4399" s="338">
        <v>97160</v>
      </c>
      <c r="B4399" s="339" t="s">
        <v>3488</v>
      </c>
      <c r="C4399" s="340" t="s">
        <v>1163</v>
      </c>
      <c r="D4399" s="555">
        <v>3.8899999999999997</v>
      </c>
      <c r="E4399" s="555">
        <v>4.08</v>
      </c>
      <c r="F4399" s="555">
        <v>7.97</v>
      </c>
    </row>
    <row r="4400" spans="1:6" ht="45">
      <c r="A4400" s="338">
        <v>97161</v>
      </c>
      <c r="B4400" s="339" t="s">
        <v>3489</v>
      </c>
      <c r="C4400" s="340" t="s">
        <v>1163</v>
      </c>
      <c r="D4400" s="555">
        <v>4.5599999999999996</v>
      </c>
      <c r="E4400" s="555">
        <v>4.8</v>
      </c>
      <c r="F4400" s="555">
        <v>9.36</v>
      </c>
    </row>
    <row r="4401" spans="1:6" ht="45">
      <c r="A4401" s="338">
        <v>97162</v>
      </c>
      <c r="B4401" s="339" t="s">
        <v>3490</v>
      </c>
      <c r="C4401" s="340" t="s">
        <v>1163</v>
      </c>
      <c r="D4401" s="555">
        <v>5.1800000000000006</v>
      </c>
      <c r="E4401" s="555">
        <v>5.55</v>
      </c>
      <c r="F4401" s="555">
        <v>10.73</v>
      </c>
    </row>
    <row r="4402" spans="1:6" ht="45">
      <c r="A4402" s="338">
        <v>97163</v>
      </c>
      <c r="B4402" s="339" t="s">
        <v>3491</v>
      </c>
      <c r="C4402" s="340" t="s">
        <v>1163</v>
      </c>
      <c r="D4402" s="555">
        <v>5.8299999999999992</v>
      </c>
      <c r="E4402" s="555">
        <v>6.29</v>
      </c>
      <c r="F4402" s="555">
        <v>12.12</v>
      </c>
    </row>
    <row r="4403" spans="1:6" ht="45">
      <c r="A4403" s="338">
        <v>97164</v>
      </c>
      <c r="B4403" s="339" t="s">
        <v>3492</v>
      </c>
      <c r="C4403" s="340" t="s">
        <v>1163</v>
      </c>
      <c r="D4403" s="555">
        <v>6.44</v>
      </c>
      <c r="E4403" s="555">
        <v>7.05</v>
      </c>
      <c r="F4403" s="555">
        <v>13.49</v>
      </c>
    </row>
    <row r="4404" spans="1:6" ht="45">
      <c r="A4404" s="338">
        <v>97165</v>
      </c>
      <c r="B4404" s="339" t="s">
        <v>3493</v>
      </c>
      <c r="C4404" s="340" t="s">
        <v>1163</v>
      </c>
      <c r="D4404" s="555">
        <v>7.1000000000000005</v>
      </c>
      <c r="E4404" s="555">
        <v>7.81</v>
      </c>
      <c r="F4404" s="555">
        <v>14.91</v>
      </c>
    </row>
    <row r="4405" spans="1:6" ht="45">
      <c r="A4405" s="338">
        <v>97166</v>
      </c>
      <c r="B4405" s="339" t="s">
        <v>3494</v>
      </c>
      <c r="C4405" s="340" t="s">
        <v>1163</v>
      </c>
      <c r="D4405" s="555">
        <v>10.799999999999999</v>
      </c>
      <c r="E4405" s="555">
        <v>8.5299999999999994</v>
      </c>
      <c r="F4405" s="555">
        <v>19.329999999999998</v>
      </c>
    </row>
    <row r="4406" spans="1:6" ht="45">
      <c r="A4406" s="338">
        <v>97167</v>
      </c>
      <c r="B4406" s="339" t="s">
        <v>3495</v>
      </c>
      <c r="C4406" s="340" t="s">
        <v>1163</v>
      </c>
      <c r="D4406" s="555">
        <v>12.540000000000001</v>
      </c>
      <c r="E4406" s="555">
        <v>10.029999999999999</v>
      </c>
      <c r="F4406" s="555">
        <v>22.57</v>
      </c>
    </row>
    <row r="4407" spans="1:6" ht="45">
      <c r="A4407" s="338">
        <v>97168</v>
      </c>
      <c r="B4407" s="339" t="s">
        <v>3496</v>
      </c>
      <c r="C4407" s="340" t="s">
        <v>1163</v>
      </c>
      <c r="D4407" s="555">
        <v>14.010000000000002</v>
      </c>
      <c r="E4407" s="555">
        <v>11.52</v>
      </c>
      <c r="F4407" s="555">
        <v>25.53</v>
      </c>
    </row>
    <row r="4408" spans="1:6" ht="45">
      <c r="A4408" s="338">
        <v>97169</v>
      </c>
      <c r="B4408" s="339" t="s">
        <v>3497</v>
      </c>
      <c r="C4408" s="340" t="s">
        <v>1163</v>
      </c>
      <c r="D4408" s="555">
        <v>15.660000000000002</v>
      </c>
      <c r="E4408" s="555">
        <v>13.01</v>
      </c>
      <c r="F4408" s="555">
        <v>28.67</v>
      </c>
    </row>
    <row r="4409" spans="1:6" ht="45">
      <c r="A4409" s="338">
        <v>97170</v>
      </c>
      <c r="B4409" s="339" t="s">
        <v>3498</v>
      </c>
      <c r="C4409" s="340" t="s">
        <v>1163</v>
      </c>
      <c r="D4409" s="555">
        <v>17.339999999999996</v>
      </c>
      <c r="E4409" s="555">
        <v>14.49</v>
      </c>
      <c r="F4409" s="555">
        <v>31.83</v>
      </c>
    </row>
    <row r="4410" spans="1:6" ht="45">
      <c r="A4410" s="338">
        <v>97171</v>
      </c>
      <c r="B4410" s="339" t="s">
        <v>3499</v>
      </c>
      <c r="C4410" s="340" t="s">
        <v>1163</v>
      </c>
      <c r="D4410" s="555">
        <v>19.040000000000003</v>
      </c>
      <c r="E4410" s="555">
        <v>15.98</v>
      </c>
      <c r="F4410" s="555">
        <v>35.020000000000003</v>
      </c>
    </row>
    <row r="4411" spans="1:6" ht="45">
      <c r="A4411" s="338">
        <v>97172</v>
      </c>
      <c r="B4411" s="339" t="s">
        <v>3500</v>
      </c>
      <c r="C4411" s="340" t="s">
        <v>1163</v>
      </c>
      <c r="D4411" s="555">
        <v>22.87</v>
      </c>
      <c r="E4411" s="555">
        <v>18.98</v>
      </c>
      <c r="F4411" s="555">
        <v>41.85</v>
      </c>
    </row>
    <row r="4412" spans="1:6" ht="30">
      <c r="A4412" s="338">
        <v>103090</v>
      </c>
      <c r="B4412" s="339" t="s">
        <v>12647</v>
      </c>
      <c r="C4412" s="340" t="s">
        <v>1163</v>
      </c>
      <c r="D4412" s="555">
        <v>6.5200000000000005</v>
      </c>
      <c r="E4412" s="555">
        <v>4.6100000000000003</v>
      </c>
      <c r="F4412" s="555">
        <v>11.13</v>
      </c>
    </row>
    <row r="4413" spans="1:6" ht="30">
      <c r="A4413" s="338">
        <v>103103</v>
      </c>
      <c r="B4413" s="339" t="s">
        <v>12648</v>
      </c>
      <c r="C4413" s="340" t="s">
        <v>1163</v>
      </c>
      <c r="D4413" s="555">
        <v>62.35</v>
      </c>
      <c r="E4413" s="555">
        <v>48.04</v>
      </c>
      <c r="F4413" s="555">
        <v>110.39</v>
      </c>
    </row>
    <row r="4414" spans="1:6" ht="30">
      <c r="A4414" s="338">
        <v>103104</v>
      </c>
      <c r="B4414" s="339" t="s">
        <v>12649</v>
      </c>
      <c r="C4414" s="340" t="s">
        <v>1163</v>
      </c>
      <c r="D4414" s="555">
        <v>74.53</v>
      </c>
      <c r="E4414" s="555">
        <v>57.52</v>
      </c>
      <c r="F4414" s="555">
        <v>132.05000000000001</v>
      </c>
    </row>
    <row r="4415" spans="1:6" ht="30">
      <c r="A4415" s="338">
        <v>103091</v>
      </c>
      <c r="B4415" s="339" t="s">
        <v>12650</v>
      </c>
      <c r="C4415" s="340" t="s">
        <v>1163</v>
      </c>
      <c r="D4415" s="555">
        <v>9.07</v>
      </c>
      <c r="E4415" s="555">
        <v>6.65</v>
      </c>
      <c r="F4415" s="555">
        <v>15.72</v>
      </c>
    </row>
    <row r="4416" spans="1:6" ht="30">
      <c r="A4416" s="338">
        <v>103092</v>
      </c>
      <c r="B4416" s="339" t="s">
        <v>12651</v>
      </c>
      <c r="C4416" s="340" t="s">
        <v>1163</v>
      </c>
      <c r="D4416" s="555">
        <v>11.610000000000001</v>
      </c>
      <c r="E4416" s="555">
        <v>8.69</v>
      </c>
      <c r="F4416" s="555">
        <v>20.3</v>
      </c>
    </row>
    <row r="4417" spans="1:6" ht="30">
      <c r="A4417" s="338">
        <v>103093</v>
      </c>
      <c r="B4417" s="339" t="s">
        <v>12652</v>
      </c>
      <c r="C4417" s="340" t="s">
        <v>1163</v>
      </c>
      <c r="D4417" s="555">
        <v>17.75</v>
      </c>
      <c r="E4417" s="555">
        <v>13.27</v>
      </c>
      <c r="F4417" s="555">
        <v>31.02</v>
      </c>
    </row>
    <row r="4418" spans="1:6" ht="30">
      <c r="A4418" s="338">
        <v>103094</v>
      </c>
      <c r="B4418" s="339" t="s">
        <v>12653</v>
      </c>
      <c r="C4418" s="340" t="s">
        <v>1163</v>
      </c>
      <c r="D4418" s="555">
        <v>20.340000000000003</v>
      </c>
      <c r="E4418" s="555">
        <v>15.29</v>
      </c>
      <c r="F4418" s="555">
        <v>35.630000000000003</v>
      </c>
    </row>
    <row r="4419" spans="1:6" ht="30">
      <c r="A4419" s="338">
        <v>103095</v>
      </c>
      <c r="B4419" s="339" t="s">
        <v>12654</v>
      </c>
      <c r="C4419" s="340" t="s">
        <v>1163</v>
      </c>
      <c r="D4419" s="555">
        <v>26.490000000000002</v>
      </c>
      <c r="E4419" s="555">
        <v>19.86</v>
      </c>
      <c r="F4419" s="555">
        <v>46.35</v>
      </c>
    </row>
    <row r="4420" spans="1:6" ht="30">
      <c r="A4420" s="338">
        <v>103096</v>
      </c>
      <c r="B4420" s="339" t="s">
        <v>12655</v>
      </c>
      <c r="C4420" s="340" t="s">
        <v>1163</v>
      </c>
      <c r="D4420" s="555">
        <v>29.050000000000004</v>
      </c>
      <c r="E4420" s="555">
        <v>21.9</v>
      </c>
      <c r="F4420" s="555">
        <v>50.95</v>
      </c>
    </row>
    <row r="4421" spans="1:6" ht="30">
      <c r="A4421" s="338">
        <v>103097</v>
      </c>
      <c r="B4421" s="339" t="s">
        <v>12656</v>
      </c>
      <c r="C4421" s="340" t="s">
        <v>1163</v>
      </c>
      <c r="D4421" s="555">
        <v>35.19</v>
      </c>
      <c r="E4421" s="555">
        <v>26.49</v>
      </c>
      <c r="F4421" s="555">
        <v>61.68</v>
      </c>
    </row>
    <row r="4422" spans="1:6" ht="30">
      <c r="A4422" s="338">
        <v>103098</v>
      </c>
      <c r="B4422" s="339" t="s">
        <v>12657</v>
      </c>
      <c r="C4422" s="340" t="s">
        <v>1163</v>
      </c>
      <c r="D4422" s="555">
        <v>37.75</v>
      </c>
      <c r="E4422" s="555">
        <v>28.52</v>
      </c>
      <c r="F4422" s="555">
        <v>66.27</v>
      </c>
    </row>
    <row r="4423" spans="1:6" ht="30">
      <c r="A4423" s="338">
        <v>103099</v>
      </c>
      <c r="B4423" s="339" t="s">
        <v>12658</v>
      </c>
      <c r="C4423" s="340" t="s">
        <v>1163</v>
      </c>
      <c r="D4423" s="555">
        <v>42.870000000000005</v>
      </c>
      <c r="E4423" s="555">
        <v>32.56</v>
      </c>
      <c r="F4423" s="555">
        <v>75.430000000000007</v>
      </c>
    </row>
    <row r="4424" spans="1:6" ht="30">
      <c r="A4424" s="338">
        <v>103100</v>
      </c>
      <c r="B4424" s="339" t="s">
        <v>12659</v>
      </c>
      <c r="C4424" s="340" t="s">
        <v>1163</v>
      </c>
      <c r="D4424" s="555">
        <v>45.620000000000005</v>
      </c>
      <c r="E4424" s="555">
        <v>34.92</v>
      </c>
      <c r="F4424" s="555">
        <v>80.540000000000006</v>
      </c>
    </row>
    <row r="4425" spans="1:6" ht="30">
      <c r="A4425" s="338">
        <v>103089</v>
      </c>
      <c r="B4425" s="339" t="s">
        <v>12660</v>
      </c>
      <c r="C4425" s="340" t="s">
        <v>1163</v>
      </c>
      <c r="D4425" s="555">
        <v>5.49</v>
      </c>
      <c r="E4425" s="555">
        <v>3.82</v>
      </c>
      <c r="F4425" s="555">
        <v>9.31</v>
      </c>
    </row>
    <row r="4426" spans="1:6" ht="30">
      <c r="A4426" s="338">
        <v>103101</v>
      </c>
      <c r="B4426" s="339" t="s">
        <v>12661</v>
      </c>
      <c r="C4426" s="340" t="s">
        <v>1163</v>
      </c>
      <c r="D4426" s="555">
        <v>50.150000000000006</v>
      </c>
      <c r="E4426" s="555">
        <v>38.58</v>
      </c>
      <c r="F4426" s="555">
        <v>88.73</v>
      </c>
    </row>
    <row r="4427" spans="1:6" ht="30">
      <c r="A4427" s="338">
        <v>103102</v>
      </c>
      <c r="B4427" s="339" t="s">
        <v>12662</v>
      </c>
      <c r="C4427" s="340" t="s">
        <v>1163</v>
      </c>
      <c r="D4427" s="555">
        <v>57.809999999999995</v>
      </c>
      <c r="E4427" s="555">
        <v>44.38</v>
      </c>
      <c r="F4427" s="555">
        <v>102.19</v>
      </c>
    </row>
    <row r="4428" spans="1:6" ht="30">
      <c r="A4428" s="338">
        <v>103138</v>
      </c>
      <c r="B4428" s="339" t="s">
        <v>12663</v>
      </c>
      <c r="C4428" s="340" t="s">
        <v>1161</v>
      </c>
      <c r="D4428" s="555">
        <v>20.6</v>
      </c>
      <c r="E4428" s="555">
        <v>9.11</v>
      </c>
      <c r="F4428" s="555">
        <v>29.71</v>
      </c>
    </row>
    <row r="4429" spans="1:6" ht="30">
      <c r="A4429" s="338">
        <v>103151</v>
      </c>
      <c r="B4429" s="339" t="s">
        <v>12664</v>
      </c>
      <c r="C4429" s="340" t="s">
        <v>1161</v>
      </c>
      <c r="D4429" s="555">
        <v>172.40000000000003</v>
      </c>
      <c r="E4429" s="555">
        <v>117.71</v>
      </c>
      <c r="F4429" s="555">
        <v>290.11</v>
      </c>
    </row>
    <row r="4430" spans="1:6" ht="30">
      <c r="A4430" s="338">
        <v>103152</v>
      </c>
      <c r="B4430" s="339" t="s">
        <v>12665</v>
      </c>
      <c r="C4430" s="340" t="s">
        <v>1161</v>
      </c>
      <c r="D4430" s="555">
        <v>204.99</v>
      </c>
      <c r="E4430" s="555">
        <v>140.99</v>
      </c>
      <c r="F4430" s="555">
        <v>345.98</v>
      </c>
    </row>
    <row r="4431" spans="1:6" ht="30">
      <c r="A4431" s="338">
        <v>103139</v>
      </c>
      <c r="B4431" s="339" t="s">
        <v>12666</v>
      </c>
      <c r="C4431" s="340" t="s">
        <v>1161</v>
      </c>
      <c r="D4431" s="555">
        <v>26.139999999999997</v>
      </c>
      <c r="E4431" s="555">
        <v>13.09</v>
      </c>
      <c r="F4431" s="555">
        <v>39.229999999999997</v>
      </c>
    </row>
    <row r="4432" spans="1:6" ht="30">
      <c r="A4432" s="338">
        <v>103140</v>
      </c>
      <c r="B4432" s="339" t="s">
        <v>12667</v>
      </c>
      <c r="C4432" s="340" t="s">
        <v>1161</v>
      </c>
      <c r="D4432" s="555">
        <v>31.66</v>
      </c>
      <c r="E4432" s="555">
        <v>17.05</v>
      </c>
      <c r="F4432" s="555">
        <v>48.71</v>
      </c>
    </row>
    <row r="4433" spans="1:6" ht="30">
      <c r="A4433" s="338">
        <v>103141</v>
      </c>
      <c r="B4433" s="339" t="s">
        <v>12668</v>
      </c>
      <c r="C4433" s="340" t="s">
        <v>1161</v>
      </c>
      <c r="D4433" s="555">
        <v>47.639999999999993</v>
      </c>
      <c r="E4433" s="555">
        <v>28.46</v>
      </c>
      <c r="F4433" s="555">
        <v>76.099999999999994</v>
      </c>
    </row>
    <row r="4434" spans="1:6" ht="30">
      <c r="A4434" s="338">
        <v>103142</v>
      </c>
      <c r="B4434" s="339" t="s">
        <v>12669</v>
      </c>
      <c r="C4434" s="340" t="s">
        <v>1161</v>
      </c>
      <c r="D4434" s="555">
        <v>53.180000000000007</v>
      </c>
      <c r="E4434" s="555">
        <v>32.409999999999997</v>
      </c>
      <c r="F4434" s="555">
        <v>85.59</v>
      </c>
    </row>
    <row r="4435" spans="1:6" ht="30">
      <c r="A4435" s="338">
        <v>103143</v>
      </c>
      <c r="B4435" s="339" t="s">
        <v>12670</v>
      </c>
      <c r="C4435" s="340" t="s">
        <v>1161</v>
      </c>
      <c r="D4435" s="555">
        <v>69.13</v>
      </c>
      <c r="E4435" s="555">
        <v>43.83</v>
      </c>
      <c r="F4435" s="555">
        <v>112.96</v>
      </c>
    </row>
    <row r="4436" spans="1:6" ht="30">
      <c r="A4436" s="338">
        <v>103144</v>
      </c>
      <c r="B4436" s="339" t="s">
        <v>12671</v>
      </c>
      <c r="C4436" s="340" t="s">
        <v>1161</v>
      </c>
      <c r="D4436" s="555">
        <v>74.66</v>
      </c>
      <c r="E4436" s="555">
        <v>47.8</v>
      </c>
      <c r="F4436" s="555">
        <v>122.46</v>
      </c>
    </row>
    <row r="4437" spans="1:6" ht="30">
      <c r="A4437" s="338">
        <v>103145</v>
      </c>
      <c r="B4437" s="339" t="s">
        <v>12672</v>
      </c>
      <c r="C4437" s="340" t="s">
        <v>1161</v>
      </c>
      <c r="D4437" s="555">
        <v>90.62</v>
      </c>
      <c r="E4437" s="555">
        <v>59.21</v>
      </c>
      <c r="F4437" s="555">
        <v>149.83000000000001</v>
      </c>
    </row>
    <row r="4438" spans="1:6" ht="30">
      <c r="A4438" s="338">
        <v>103146</v>
      </c>
      <c r="B4438" s="339" t="s">
        <v>12673</v>
      </c>
      <c r="C4438" s="340" t="s">
        <v>1161</v>
      </c>
      <c r="D4438" s="555">
        <v>96.170000000000016</v>
      </c>
      <c r="E4438" s="555">
        <v>63.16</v>
      </c>
      <c r="F4438" s="555">
        <v>159.33000000000001</v>
      </c>
    </row>
    <row r="4439" spans="1:6" ht="30">
      <c r="A4439" s="338">
        <v>103147</v>
      </c>
      <c r="B4439" s="339" t="s">
        <v>12674</v>
      </c>
      <c r="C4439" s="340" t="s">
        <v>1161</v>
      </c>
      <c r="D4439" s="555">
        <v>107.24000000000001</v>
      </c>
      <c r="E4439" s="555">
        <v>71.099999999999994</v>
      </c>
      <c r="F4439" s="555">
        <v>178.34</v>
      </c>
    </row>
    <row r="4440" spans="1:6" ht="30">
      <c r="A4440" s="338">
        <v>103148</v>
      </c>
      <c r="B4440" s="339" t="s">
        <v>12675</v>
      </c>
      <c r="C4440" s="340" t="s">
        <v>1161</v>
      </c>
      <c r="D4440" s="555">
        <v>128.74</v>
      </c>
      <c r="E4440" s="555">
        <v>86.47</v>
      </c>
      <c r="F4440" s="555">
        <v>215.21</v>
      </c>
    </row>
    <row r="4441" spans="1:6" ht="30">
      <c r="A4441" s="338">
        <v>103137</v>
      </c>
      <c r="B4441" s="339" t="s">
        <v>12676</v>
      </c>
      <c r="C4441" s="340" t="s">
        <v>1161</v>
      </c>
      <c r="D4441" s="555">
        <v>18.39</v>
      </c>
      <c r="E4441" s="555">
        <v>7.53</v>
      </c>
      <c r="F4441" s="555">
        <v>25.92</v>
      </c>
    </row>
    <row r="4442" spans="1:6" ht="30">
      <c r="A4442" s="338">
        <v>103149</v>
      </c>
      <c r="B4442" s="339" t="s">
        <v>12677</v>
      </c>
      <c r="C4442" s="340" t="s">
        <v>1161</v>
      </c>
      <c r="D4442" s="555">
        <v>139.81</v>
      </c>
      <c r="E4442" s="555">
        <v>94.41</v>
      </c>
      <c r="F4442" s="555">
        <v>234.22</v>
      </c>
    </row>
    <row r="4443" spans="1:6" ht="30">
      <c r="A4443" s="338">
        <v>103150</v>
      </c>
      <c r="B4443" s="339" t="s">
        <v>12678</v>
      </c>
      <c r="C4443" s="340" t="s">
        <v>1161</v>
      </c>
      <c r="D4443" s="555">
        <v>161.28000000000003</v>
      </c>
      <c r="E4443" s="555">
        <v>109.77</v>
      </c>
      <c r="F4443" s="555">
        <v>271.05</v>
      </c>
    </row>
    <row r="4444" spans="1:6" ht="30">
      <c r="A4444" s="338">
        <v>103106</v>
      </c>
      <c r="B4444" s="339" t="s">
        <v>12679</v>
      </c>
      <c r="C4444" s="340" t="s">
        <v>1161</v>
      </c>
      <c r="D4444" s="555">
        <v>29.990000000000002</v>
      </c>
      <c r="E4444" s="555">
        <v>15.82</v>
      </c>
      <c r="F4444" s="555">
        <v>45.81</v>
      </c>
    </row>
    <row r="4445" spans="1:6" ht="30">
      <c r="A4445" s="338">
        <v>103119</v>
      </c>
      <c r="B4445" s="339" t="s">
        <v>12680</v>
      </c>
      <c r="C4445" s="340" t="s">
        <v>1161</v>
      </c>
      <c r="D4445" s="555">
        <v>333.68000000000006</v>
      </c>
      <c r="E4445" s="555">
        <v>232.92</v>
      </c>
      <c r="F4445" s="555">
        <v>566.6</v>
      </c>
    </row>
    <row r="4446" spans="1:6" ht="30">
      <c r="A4446" s="338">
        <v>103120</v>
      </c>
      <c r="B4446" s="339" t="s">
        <v>12681</v>
      </c>
      <c r="C4446" s="340" t="s">
        <v>1161</v>
      </c>
      <c r="D4446" s="555">
        <v>398.85</v>
      </c>
      <c r="E4446" s="555">
        <v>279.52</v>
      </c>
      <c r="F4446" s="555">
        <v>678.37</v>
      </c>
    </row>
    <row r="4447" spans="1:6" ht="30">
      <c r="A4447" s="338">
        <v>103107</v>
      </c>
      <c r="B4447" s="339" t="s">
        <v>12682</v>
      </c>
      <c r="C4447" s="340" t="s">
        <v>1161</v>
      </c>
      <c r="D4447" s="555">
        <v>41.08</v>
      </c>
      <c r="E4447" s="555">
        <v>23.74</v>
      </c>
      <c r="F4447" s="555">
        <v>64.819999999999993</v>
      </c>
    </row>
    <row r="4448" spans="1:6" ht="30">
      <c r="A4448" s="338">
        <v>103108</v>
      </c>
      <c r="B4448" s="339" t="s">
        <v>12683</v>
      </c>
      <c r="C4448" s="340" t="s">
        <v>1161</v>
      </c>
      <c r="D4448" s="555">
        <v>52.14</v>
      </c>
      <c r="E4448" s="555">
        <v>31.7</v>
      </c>
      <c r="F4448" s="555">
        <v>83.84</v>
      </c>
    </row>
    <row r="4449" spans="1:6" ht="30">
      <c r="A4449" s="338">
        <v>103109</v>
      </c>
      <c r="B4449" s="339" t="s">
        <v>12684</v>
      </c>
      <c r="C4449" s="340" t="s">
        <v>1161</v>
      </c>
      <c r="D4449" s="555">
        <v>84.039999999999992</v>
      </c>
      <c r="E4449" s="555">
        <v>54.53</v>
      </c>
      <c r="F4449" s="555">
        <v>138.57</v>
      </c>
    </row>
    <row r="4450" spans="1:6" ht="30">
      <c r="A4450" s="338">
        <v>103110</v>
      </c>
      <c r="B4450" s="339" t="s">
        <v>12685</v>
      </c>
      <c r="C4450" s="340" t="s">
        <v>1161</v>
      </c>
      <c r="D4450" s="555">
        <v>95.160000000000011</v>
      </c>
      <c r="E4450" s="555">
        <v>62.42</v>
      </c>
      <c r="F4450" s="555">
        <v>157.58000000000001</v>
      </c>
    </row>
    <row r="4451" spans="1:6" ht="30">
      <c r="A4451" s="338">
        <v>103111</v>
      </c>
      <c r="B4451" s="339" t="s">
        <v>12686</v>
      </c>
      <c r="C4451" s="340" t="s">
        <v>1161</v>
      </c>
      <c r="D4451" s="555">
        <v>127.04</v>
      </c>
      <c r="E4451" s="555">
        <v>85.27</v>
      </c>
      <c r="F4451" s="555">
        <v>212.31</v>
      </c>
    </row>
    <row r="4452" spans="1:6" ht="30">
      <c r="A4452" s="338">
        <v>103112</v>
      </c>
      <c r="B4452" s="339" t="s">
        <v>12687</v>
      </c>
      <c r="C4452" s="340" t="s">
        <v>1161</v>
      </c>
      <c r="D4452" s="555">
        <v>138.12</v>
      </c>
      <c r="E4452" s="555">
        <v>93.2</v>
      </c>
      <c r="F4452" s="555">
        <v>231.32</v>
      </c>
    </row>
    <row r="4453" spans="1:6" ht="30">
      <c r="A4453" s="338">
        <v>103113</v>
      </c>
      <c r="B4453" s="339" t="s">
        <v>12688</v>
      </c>
      <c r="C4453" s="340" t="s">
        <v>1161</v>
      </c>
      <c r="D4453" s="555">
        <v>170.05</v>
      </c>
      <c r="E4453" s="555">
        <v>116</v>
      </c>
      <c r="F4453" s="555">
        <v>286.05</v>
      </c>
    </row>
    <row r="4454" spans="1:6" ht="30">
      <c r="A4454" s="338">
        <v>103114</v>
      </c>
      <c r="B4454" s="339" t="s">
        <v>12689</v>
      </c>
      <c r="C4454" s="340" t="s">
        <v>1161</v>
      </c>
      <c r="D4454" s="555">
        <v>181.14000000000001</v>
      </c>
      <c r="E4454" s="555">
        <v>123.91</v>
      </c>
      <c r="F4454" s="555">
        <v>305.05</v>
      </c>
    </row>
    <row r="4455" spans="1:6" ht="30">
      <c r="A4455" s="338">
        <v>103115</v>
      </c>
      <c r="B4455" s="339" t="s">
        <v>12690</v>
      </c>
      <c r="C4455" s="340" t="s">
        <v>1161</v>
      </c>
      <c r="D4455" s="555">
        <v>203.29999999999998</v>
      </c>
      <c r="E4455" s="555">
        <v>139.78</v>
      </c>
      <c r="F4455" s="555">
        <v>343.08</v>
      </c>
    </row>
    <row r="4456" spans="1:6" ht="30">
      <c r="A4456" s="338">
        <v>103116</v>
      </c>
      <c r="B4456" s="339" t="s">
        <v>12691</v>
      </c>
      <c r="C4456" s="340" t="s">
        <v>1161</v>
      </c>
      <c r="D4456" s="555">
        <v>246.31</v>
      </c>
      <c r="E4456" s="555">
        <v>170.5</v>
      </c>
      <c r="F4456" s="555">
        <v>416.81</v>
      </c>
    </row>
    <row r="4457" spans="1:6" ht="30">
      <c r="A4457" s="338">
        <v>103105</v>
      </c>
      <c r="B4457" s="339" t="s">
        <v>12692</v>
      </c>
      <c r="C4457" s="340" t="s">
        <v>1161</v>
      </c>
      <c r="D4457" s="555">
        <v>25.54</v>
      </c>
      <c r="E4457" s="555">
        <v>12.67</v>
      </c>
      <c r="F4457" s="555">
        <v>38.21</v>
      </c>
    </row>
    <row r="4458" spans="1:6" ht="30">
      <c r="A4458" s="338">
        <v>103117</v>
      </c>
      <c r="B4458" s="339" t="s">
        <v>12693</v>
      </c>
      <c r="C4458" s="340" t="s">
        <v>1161</v>
      </c>
      <c r="D4458" s="555">
        <v>268.5</v>
      </c>
      <c r="E4458" s="555">
        <v>186.34</v>
      </c>
      <c r="F4458" s="555">
        <v>454.84</v>
      </c>
    </row>
    <row r="4459" spans="1:6" ht="30">
      <c r="A4459" s="338">
        <v>103118</v>
      </c>
      <c r="B4459" s="339" t="s">
        <v>12694</v>
      </c>
      <c r="C4459" s="340" t="s">
        <v>1161</v>
      </c>
      <c r="D4459" s="555">
        <v>311.47000000000003</v>
      </c>
      <c r="E4459" s="555">
        <v>217.11</v>
      </c>
      <c r="F4459" s="555">
        <v>528.58000000000004</v>
      </c>
    </row>
    <row r="4460" spans="1:6" ht="30">
      <c r="A4460" s="338">
        <v>103122</v>
      </c>
      <c r="B4460" s="339" t="s">
        <v>12695</v>
      </c>
      <c r="C4460" s="340" t="s">
        <v>1161</v>
      </c>
      <c r="D4460" s="555">
        <v>39.370000000000005</v>
      </c>
      <c r="E4460" s="555">
        <v>22.55</v>
      </c>
      <c r="F4460" s="555">
        <v>61.92</v>
      </c>
    </row>
    <row r="4461" spans="1:6" ht="30">
      <c r="A4461" s="338">
        <v>103135</v>
      </c>
      <c r="B4461" s="339" t="s">
        <v>12696</v>
      </c>
      <c r="C4461" s="340" t="s">
        <v>1161</v>
      </c>
      <c r="D4461" s="555">
        <v>494.93</v>
      </c>
      <c r="E4461" s="555">
        <v>348.18</v>
      </c>
      <c r="F4461" s="555">
        <v>843.11</v>
      </c>
    </row>
    <row r="4462" spans="1:6" ht="30">
      <c r="A4462" s="338">
        <v>103136</v>
      </c>
      <c r="B4462" s="339" t="s">
        <v>12697</v>
      </c>
      <c r="C4462" s="340" t="s">
        <v>1161</v>
      </c>
      <c r="D4462" s="555">
        <v>592.67000000000007</v>
      </c>
      <c r="E4462" s="555">
        <v>418.08</v>
      </c>
      <c r="F4462" s="555">
        <v>1010.75</v>
      </c>
    </row>
    <row r="4463" spans="1:6" ht="30">
      <c r="A4463" s="338">
        <v>103123</v>
      </c>
      <c r="B4463" s="339" t="s">
        <v>12698</v>
      </c>
      <c r="C4463" s="340" t="s">
        <v>1161</v>
      </c>
      <c r="D4463" s="555">
        <v>56</v>
      </c>
      <c r="E4463" s="555">
        <v>34.44</v>
      </c>
      <c r="F4463" s="555">
        <v>90.44</v>
      </c>
    </row>
    <row r="4464" spans="1:6" ht="30">
      <c r="A4464" s="338">
        <v>103124</v>
      </c>
      <c r="B4464" s="339" t="s">
        <v>12699</v>
      </c>
      <c r="C4464" s="340" t="s">
        <v>1161</v>
      </c>
      <c r="D4464" s="555">
        <v>72.61</v>
      </c>
      <c r="E4464" s="555">
        <v>46.33</v>
      </c>
      <c r="F4464" s="555">
        <v>118.94</v>
      </c>
    </row>
    <row r="4465" spans="1:6" ht="30">
      <c r="A4465" s="338">
        <v>103125</v>
      </c>
      <c r="B4465" s="339" t="s">
        <v>12700</v>
      </c>
      <c r="C4465" s="340" t="s">
        <v>1161</v>
      </c>
      <c r="D4465" s="555">
        <v>120.48</v>
      </c>
      <c r="E4465" s="555">
        <v>80.58</v>
      </c>
      <c r="F4465" s="555">
        <v>201.06</v>
      </c>
    </row>
    <row r="4466" spans="1:6" ht="30">
      <c r="A4466" s="338">
        <v>103126</v>
      </c>
      <c r="B4466" s="339" t="s">
        <v>12701</v>
      </c>
      <c r="C4466" s="340" t="s">
        <v>1161</v>
      </c>
      <c r="D4466" s="555">
        <v>137.10000000000002</v>
      </c>
      <c r="E4466" s="555">
        <v>92.46</v>
      </c>
      <c r="F4466" s="555">
        <v>229.56</v>
      </c>
    </row>
    <row r="4467" spans="1:6" ht="30">
      <c r="A4467" s="338">
        <v>103127</v>
      </c>
      <c r="B4467" s="339" t="s">
        <v>12702</v>
      </c>
      <c r="C4467" s="340" t="s">
        <v>1161</v>
      </c>
      <c r="D4467" s="555">
        <v>185</v>
      </c>
      <c r="E4467" s="555">
        <v>126.67</v>
      </c>
      <c r="F4467" s="555">
        <v>311.67</v>
      </c>
    </row>
    <row r="4468" spans="1:6" ht="30">
      <c r="A4468" s="338">
        <v>103128</v>
      </c>
      <c r="B4468" s="339" t="s">
        <v>12703</v>
      </c>
      <c r="C4468" s="340" t="s">
        <v>1161</v>
      </c>
      <c r="D4468" s="555">
        <v>201.6</v>
      </c>
      <c r="E4468" s="555">
        <v>138.58000000000001</v>
      </c>
      <c r="F4468" s="555">
        <v>340.18</v>
      </c>
    </row>
    <row r="4469" spans="1:6" ht="30">
      <c r="A4469" s="338">
        <v>103129</v>
      </c>
      <c r="B4469" s="339" t="s">
        <v>12704</v>
      </c>
      <c r="C4469" s="340" t="s">
        <v>1161</v>
      </c>
      <c r="D4469" s="555">
        <v>249.47999999999996</v>
      </c>
      <c r="E4469" s="555">
        <v>172.8</v>
      </c>
      <c r="F4469" s="555">
        <v>422.28</v>
      </c>
    </row>
    <row r="4470" spans="1:6" ht="30">
      <c r="A4470" s="338">
        <v>103130</v>
      </c>
      <c r="B4470" s="339" t="s">
        <v>12705</v>
      </c>
      <c r="C4470" s="340" t="s">
        <v>1161</v>
      </c>
      <c r="D4470" s="555">
        <v>266.11</v>
      </c>
      <c r="E4470" s="555">
        <v>184.68</v>
      </c>
      <c r="F4470" s="555">
        <v>450.79</v>
      </c>
    </row>
    <row r="4471" spans="1:6" ht="30">
      <c r="A4471" s="338">
        <v>103131</v>
      </c>
      <c r="B4471" s="339" t="s">
        <v>12706</v>
      </c>
      <c r="C4471" s="340" t="s">
        <v>1161</v>
      </c>
      <c r="D4471" s="555">
        <v>299.39</v>
      </c>
      <c r="E4471" s="555">
        <v>208.43</v>
      </c>
      <c r="F4471" s="555">
        <v>507.82</v>
      </c>
    </row>
    <row r="4472" spans="1:6" ht="30">
      <c r="A4472" s="338">
        <v>103132</v>
      </c>
      <c r="B4472" s="339" t="s">
        <v>12707</v>
      </c>
      <c r="C4472" s="340" t="s">
        <v>1161</v>
      </c>
      <c r="D4472" s="555">
        <v>363.9</v>
      </c>
      <c r="E4472" s="555">
        <v>254.53</v>
      </c>
      <c r="F4472" s="555">
        <v>618.42999999999995</v>
      </c>
    </row>
    <row r="4473" spans="1:6" ht="30">
      <c r="A4473" s="338">
        <v>103121</v>
      </c>
      <c r="B4473" s="339" t="s">
        <v>12708</v>
      </c>
      <c r="C4473" s="340" t="s">
        <v>1161</v>
      </c>
      <c r="D4473" s="555">
        <v>32.730000000000004</v>
      </c>
      <c r="E4473" s="555">
        <v>17.79</v>
      </c>
      <c r="F4473" s="555">
        <v>50.52</v>
      </c>
    </row>
    <row r="4474" spans="1:6" ht="30">
      <c r="A4474" s="338">
        <v>103133</v>
      </c>
      <c r="B4474" s="339" t="s">
        <v>12709</v>
      </c>
      <c r="C4474" s="340" t="s">
        <v>1161</v>
      </c>
      <c r="D4474" s="555">
        <v>397.16</v>
      </c>
      <c r="E4474" s="555">
        <v>278.3</v>
      </c>
      <c r="F4474" s="555">
        <v>675.46</v>
      </c>
    </row>
    <row r="4475" spans="1:6" ht="30">
      <c r="A4475" s="338">
        <v>103134</v>
      </c>
      <c r="B4475" s="339" t="s">
        <v>12710</v>
      </c>
      <c r="C4475" s="340" t="s">
        <v>1161</v>
      </c>
      <c r="D4475" s="555">
        <v>461.65000000000003</v>
      </c>
      <c r="E4475" s="555">
        <v>324.42</v>
      </c>
      <c r="F4475" s="555">
        <v>786.07</v>
      </c>
    </row>
    <row r="4476" spans="1:6">
      <c r="A4476" s="335"/>
      <c r="B4476" s="337" t="s">
        <v>12711</v>
      </c>
      <c r="C4476" s="335"/>
      <c r="D4476" s="335"/>
      <c r="E4476" s="335"/>
      <c r="F4476" s="335"/>
    </row>
    <row r="4477" spans="1:6" ht="45">
      <c r="A4477" s="338">
        <v>94880</v>
      </c>
      <c r="B4477" s="339" t="s">
        <v>12712</v>
      </c>
      <c r="C4477" s="340" t="s">
        <v>1163</v>
      </c>
      <c r="D4477" s="555">
        <v>29.660000000000004</v>
      </c>
      <c r="E4477" s="555">
        <v>11.51</v>
      </c>
      <c r="F4477" s="555">
        <v>41.17</v>
      </c>
    </row>
    <row r="4478" spans="1:6" ht="45">
      <c r="A4478" s="338">
        <v>94882</v>
      </c>
      <c r="B4478" s="339" t="s">
        <v>12713</v>
      </c>
      <c r="C4478" s="340" t="s">
        <v>1163</v>
      </c>
      <c r="D4478" s="555">
        <v>34.04</v>
      </c>
      <c r="E4478" s="555">
        <v>13.61</v>
      </c>
      <c r="F4478" s="555">
        <v>47.65</v>
      </c>
    </row>
    <row r="4479" spans="1:6" ht="45">
      <c r="A4479" s="338">
        <v>94884</v>
      </c>
      <c r="B4479" s="339" t="s">
        <v>12714</v>
      </c>
      <c r="C4479" s="340" t="s">
        <v>1163</v>
      </c>
      <c r="D4479" s="555">
        <v>42.82</v>
      </c>
      <c r="E4479" s="555">
        <v>17.97</v>
      </c>
      <c r="F4479" s="555">
        <v>60.79</v>
      </c>
    </row>
    <row r="4480" spans="1:6" ht="30">
      <c r="A4480" s="338">
        <v>94870</v>
      </c>
      <c r="B4480" s="339" t="s">
        <v>11960</v>
      </c>
      <c r="C4480" s="340" t="s">
        <v>1163</v>
      </c>
      <c r="D4480" s="555">
        <v>1.3900000000000001</v>
      </c>
      <c r="E4480" s="555">
        <v>0.61</v>
      </c>
      <c r="F4480" s="555">
        <v>2</v>
      </c>
    </row>
    <row r="4481" spans="1:6" ht="45">
      <c r="A4481" s="338">
        <v>94872</v>
      </c>
      <c r="B4481" s="339" t="s">
        <v>11958</v>
      </c>
      <c r="C4481" s="340" t="s">
        <v>1163</v>
      </c>
      <c r="D4481" s="555">
        <v>1.69</v>
      </c>
      <c r="E4481" s="555">
        <v>1.06</v>
      </c>
      <c r="F4481" s="555">
        <v>2.75</v>
      </c>
    </row>
    <row r="4482" spans="1:6" ht="30">
      <c r="A4482" s="338">
        <v>90746</v>
      </c>
      <c r="B4482" s="339" t="s">
        <v>11963</v>
      </c>
      <c r="C4482" s="340" t="s">
        <v>1163</v>
      </c>
      <c r="D4482" s="555">
        <v>0.94</v>
      </c>
      <c r="E4482" s="555">
        <v>2.52</v>
      </c>
      <c r="F4482" s="555">
        <v>3.46</v>
      </c>
    </row>
    <row r="4483" spans="1:6" ht="30">
      <c r="A4483" s="338">
        <v>90747</v>
      </c>
      <c r="B4483" s="339" t="s">
        <v>11962</v>
      </c>
      <c r="C4483" s="340" t="s">
        <v>1163</v>
      </c>
      <c r="D4483" s="555">
        <v>10.71</v>
      </c>
      <c r="E4483" s="555">
        <v>5.29</v>
      </c>
      <c r="F4483" s="555">
        <v>16</v>
      </c>
    </row>
    <row r="4484" spans="1:6" ht="45">
      <c r="A4484" s="338">
        <v>94876</v>
      </c>
      <c r="B4484" s="339" t="s">
        <v>11956</v>
      </c>
      <c r="C4484" s="340" t="s">
        <v>1163</v>
      </c>
      <c r="D4484" s="555">
        <v>19.399999999999999</v>
      </c>
      <c r="E4484" s="555">
        <v>8</v>
      </c>
      <c r="F4484" s="555">
        <v>27.4</v>
      </c>
    </row>
    <row r="4485" spans="1:6" ht="30">
      <c r="A4485" s="338">
        <v>94878</v>
      </c>
      <c r="B4485" s="339" t="s">
        <v>12715</v>
      </c>
      <c r="C4485" s="340" t="s">
        <v>1163</v>
      </c>
      <c r="D4485" s="555">
        <v>22.21</v>
      </c>
      <c r="E4485" s="555">
        <v>9.4</v>
      </c>
      <c r="F4485" s="555">
        <v>31.61</v>
      </c>
    </row>
    <row r="4486" spans="1:6" ht="45">
      <c r="A4486" s="338">
        <v>103401</v>
      </c>
      <c r="B4486" s="339" t="s">
        <v>12716</v>
      </c>
      <c r="C4486" s="340" t="s">
        <v>1161</v>
      </c>
      <c r="D4486" s="555">
        <v>5.8699999999999992</v>
      </c>
      <c r="E4486" s="555">
        <v>13.94</v>
      </c>
      <c r="F4486" s="555">
        <v>19.809999999999999</v>
      </c>
    </row>
    <row r="4487" spans="1:6" ht="45">
      <c r="A4487" s="338">
        <v>103402</v>
      </c>
      <c r="B4487" s="339" t="s">
        <v>12717</v>
      </c>
      <c r="C4487" s="340" t="s">
        <v>1161</v>
      </c>
      <c r="D4487" s="555">
        <v>8.5599999999999987</v>
      </c>
      <c r="E4487" s="555">
        <v>20.260000000000002</v>
      </c>
      <c r="F4487" s="555">
        <v>28.82</v>
      </c>
    </row>
    <row r="4488" spans="1:6" ht="45">
      <c r="A4488" s="338">
        <v>103403</v>
      </c>
      <c r="B4488" s="339" t="s">
        <v>12718</v>
      </c>
      <c r="C4488" s="340" t="s">
        <v>1161</v>
      </c>
      <c r="D4488" s="555">
        <v>9.64</v>
      </c>
      <c r="E4488" s="555">
        <v>22.78</v>
      </c>
      <c r="F4488" s="555">
        <v>32.42</v>
      </c>
    </row>
    <row r="4489" spans="1:6" ht="45">
      <c r="A4489" s="338">
        <v>103397</v>
      </c>
      <c r="B4489" s="339" t="s">
        <v>12719</v>
      </c>
      <c r="C4489" s="340" t="s">
        <v>1161</v>
      </c>
      <c r="D4489" s="555">
        <v>1.0299999999999998</v>
      </c>
      <c r="E4489" s="555">
        <v>2.56</v>
      </c>
      <c r="F4489" s="555">
        <v>3.59</v>
      </c>
    </row>
    <row r="4490" spans="1:6" ht="45">
      <c r="A4490" s="338">
        <v>103404</v>
      </c>
      <c r="B4490" s="339" t="s">
        <v>12720</v>
      </c>
      <c r="C4490" s="340" t="s">
        <v>1161</v>
      </c>
      <c r="D4490" s="555">
        <v>10.700000000000003</v>
      </c>
      <c r="E4490" s="555">
        <v>25.32</v>
      </c>
      <c r="F4490" s="555">
        <v>36.020000000000003</v>
      </c>
    </row>
    <row r="4491" spans="1:6" ht="45">
      <c r="A4491" s="338">
        <v>103405</v>
      </c>
      <c r="B4491" s="339" t="s">
        <v>12721</v>
      </c>
      <c r="C4491" s="340" t="s">
        <v>1161</v>
      </c>
      <c r="D4491" s="555">
        <v>12.05</v>
      </c>
      <c r="E4491" s="555">
        <v>28.48</v>
      </c>
      <c r="F4491" s="555">
        <v>40.53</v>
      </c>
    </row>
    <row r="4492" spans="1:6" ht="45">
      <c r="A4492" s="338">
        <v>103406</v>
      </c>
      <c r="B4492" s="339" t="s">
        <v>12722</v>
      </c>
      <c r="C4492" s="340" t="s">
        <v>1161</v>
      </c>
      <c r="D4492" s="555">
        <v>13.379999999999999</v>
      </c>
      <c r="E4492" s="555">
        <v>31.66</v>
      </c>
      <c r="F4492" s="555">
        <v>45.04</v>
      </c>
    </row>
    <row r="4493" spans="1:6" ht="45">
      <c r="A4493" s="338">
        <v>103407</v>
      </c>
      <c r="B4493" s="339" t="s">
        <v>12723</v>
      </c>
      <c r="C4493" s="340" t="s">
        <v>1161</v>
      </c>
      <c r="D4493" s="555">
        <v>15</v>
      </c>
      <c r="E4493" s="555">
        <v>35.43</v>
      </c>
      <c r="F4493" s="555">
        <v>50.43</v>
      </c>
    </row>
    <row r="4494" spans="1:6" ht="45">
      <c r="A4494" s="338">
        <v>103408</v>
      </c>
      <c r="B4494" s="339" t="s">
        <v>12724</v>
      </c>
      <c r="C4494" s="340" t="s">
        <v>1161</v>
      </c>
      <c r="D4494" s="555">
        <v>16.89</v>
      </c>
      <c r="E4494" s="555">
        <v>39.85</v>
      </c>
      <c r="F4494" s="555">
        <v>56.74</v>
      </c>
    </row>
    <row r="4495" spans="1:6" ht="45">
      <c r="A4495" s="338">
        <v>103398</v>
      </c>
      <c r="B4495" s="339" t="s">
        <v>12725</v>
      </c>
      <c r="C4495" s="340" t="s">
        <v>1161</v>
      </c>
      <c r="D4495" s="555">
        <v>1.6899999999999995</v>
      </c>
      <c r="E4495" s="555">
        <v>4.07</v>
      </c>
      <c r="F4495" s="555">
        <v>5.76</v>
      </c>
    </row>
    <row r="4496" spans="1:6" ht="45">
      <c r="A4496" s="338">
        <v>103409</v>
      </c>
      <c r="B4496" s="339" t="s">
        <v>12726</v>
      </c>
      <c r="C4496" s="340" t="s">
        <v>1161</v>
      </c>
      <c r="D4496" s="555">
        <v>19.050000000000004</v>
      </c>
      <c r="E4496" s="555">
        <v>44.9</v>
      </c>
      <c r="F4496" s="555">
        <v>63.95</v>
      </c>
    </row>
    <row r="4497" spans="1:6" ht="45">
      <c r="A4497" s="338">
        <v>103410</v>
      </c>
      <c r="B4497" s="339" t="s">
        <v>12727</v>
      </c>
      <c r="C4497" s="340" t="s">
        <v>1161</v>
      </c>
      <c r="D4497" s="555">
        <v>21.46</v>
      </c>
      <c r="E4497" s="555">
        <v>50.6</v>
      </c>
      <c r="F4497" s="555">
        <v>72.06</v>
      </c>
    </row>
    <row r="4498" spans="1:6" ht="45">
      <c r="A4498" s="338">
        <v>103399</v>
      </c>
      <c r="B4498" s="339" t="s">
        <v>12728</v>
      </c>
      <c r="C4498" s="340" t="s">
        <v>1161</v>
      </c>
      <c r="D4498" s="555">
        <v>3.3499999999999996</v>
      </c>
      <c r="E4498" s="555">
        <v>7.99</v>
      </c>
      <c r="F4498" s="555">
        <v>11.34</v>
      </c>
    </row>
    <row r="4499" spans="1:6" ht="45">
      <c r="A4499" s="338">
        <v>103400</v>
      </c>
      <c r="B4499" s="339" t="s">
        <v>12729</v>
      </c>
      <c r="C4499" s="340" t="s">
        <v>1161</v>
      </c>
      <c r="D4499" s="555">
        <v>4.8099999999999987</v>
      </c>
      <c r="E4499" s="555">
        <v>11.39</v>
      </c>
      <c r="F4499" s="555">
        <v>16.2</v>
      </c>
    </row>
    <row r="4500" spans="1:6" ht="45">
      <c r="A4500" s="338">
        <v>103415</v>
      </c>
      <c r="B4500" s="339" t="s">
        <v>12730</v>
      </c>
      <c r="C4500" s="340" t="s">
        <v>1161</v>
      </c>
      <c r="D4500" s="555">
        <v>11.780000000000001</v>
      </c>
      <c r="E4500" s="555">
        <v>27.85</v>
      </c>
      <c r="F4500" s="555">
        <v>39.630000000000003</v>
      </c>
    </row>
    <row r="4501" spans="1:6" ht="45">
      <c r="A4501" s="338">
        <v>103416</v>
      </c>
      <c r="B4501" s="339" t="s">
        <v>12731</v>
      </c>
      <c r="C4501" s="340" t="s">
        <v>1161</v>
      </c>
      <c r="D4501" s="555">
        <v>17.160000000000004</v>
      </c>
      <c r="E4501" s="555">
        <v>40.479999999999997</v>
      </c>
      <c r="F4501" s="555">
        <v>57.64</v>
      </c>
    </row>
    <row r="4502" spans="1:6" ht="45">
      <c r="A4502" s="338">
        <v>103417</v>
      </c>
      <c r="B4502" s="339" t="s">
        <v>12732</v>
      </c>
      <c r="C4502" s="340" t="s">
        <v>1161</v>
      </c>
      <c r="D4502" s="555">
        <v>19.309999999999995</v>
      </c>
      <c r="E4502" s="555">
        <v>45.54</v>
      </c>
      <c r="F4502" s="555">
        <v>64.849999999999994</v>
      </c>
    </row>
    <row r="4503" spans="1:6" ht="45">
      <c r="A4503" s="338">
        <v>103411</v>
      </c>
      <c r="B4503" s="339" t="s">
        <v>12733</v>
      </c>
      <c r="C4503" s="340" t="s">
        <v>1161</v>
      </c>
      <c r="D4503" s="555">
        <v>2.0900000000000007</v>
      </c>
      <c r="E4503" s="555">
        <v>5.0999999999999996</v>
      </c>
      <c r="F4503" s="555">
        <v>7.19</v>
      </c>
    </row>
    <row r="4504" spans="1:6" ht="45">
      <c r="A4504" s="338">
        <v>103418</v>
      </c>
      <c r="B4504" s="339" t="s">
        <v>12734</v>
      </c>
      <c r="C4504" s="340" t="s">
        <v>1161</v>
      </c>
      <c r="D4504" s="555">
        <v>21.46</v>
      </c>
      <c r="E4504" s="555">
        <v>50.6</v>
      </c>
      <c r="F4504" s="555">
        <v>72.06</v>
      </c>
    </row>
    <row r="4505" spans="1:6" ht="45">
      <c r="A4505" s="338">
        <v>103419</v>
      </c>
      <c r="B4505" s="339" t="s">
        <v>12735</v>
      </c>
      <c r="C4505" s="340" t="s">
        <v>1161</v>
      </c>
      <c r="D4505" s="555">
        <v>24.149999999999991</v>
      </c>
      <c r="E4505" s="555">
        <v>56.92</v>
      </c>
      <c r="F4505" s="555">
        <v>81.069999999999993</v>
      </c>
    </row>
    <row r="4506" spans="1:6" ht="45">
      <c r="A4506" s="338">
        <v>103420</v>
      </c>
      <c r="B4506" s="339" t="s">
        <v>12736</v>
      </c>
      <c r="C4506" s="340" t="s">
        <v>1161</v>
      </c>
      <c r="D4506" s="555">
        <v>26.82</v>
      </c>
      <c r="E4506" s="555">
        <v>63.26</v>
      </c>
      <c r="F4506" s="555">
        <v>90.08</v>
      </c>
    </row>
    <row r="4507" spans="1:6" ht="45">
      <c r="A4507" s="338">
        <v>103421</v>
      </c>
      <c r="B4507" s="339" t="s">
        <v>12737</v>
      </c>
      <c r="C4507" s="340" t="s">
        <v>1161</v>
      </c>
      <c r="D4507" s="555">
        <v>30.049999999999997</v>
      </c>
      <c r="E4507" s="555">
        <v>70.83</v>
      </c>
      <c r="F4507" s="555">
        <v>100.88</v>
      </c>
    </row>
    <row r="4508" spans="1:6" ht="45">
      <c r="A4508" s="338">
        <v>103422</v>
      </c>
      <c r="B4508" s="339" t="s">
        <v>12738</v>
      </c>
      <c r="C4508" s="340" t="s">
        <v>1161</v>
      </c>
      <c r="D4508" s="555">
        <v>33.819999999999993</v>
      </c>
      <c r="E4508" s="555">
        <v>79.67</v>
      </c>
      <c r="F4508" s="555">
        <v>113.49</v>
      </c>
    </row>
    <row r="4509" spans="1:6" ht="45">
      <c r="A4509" s="338">
        <v>103412</v>
      </c>
      <c r="B4509" s="339" t="s">
        <v>12739</v>
      </c>
      <c r="C4509" s="340" t="s">
        <v>1161</v>
      </c>
      <c r="D4509" s="555">
        <v>3.4000000000000004</v>
      </c>
      <c r="E4509" s="555">
        <v>8.1199999999999992</v>
      </c>
      <c r="F4509" s="555">
        <v>11.52</v>
      </c>
    </row>
    <row r="4510" spans="1:6" ht="45">
      <c r="A4510" s="338">
        <v>103423</v>
      </c>
      <c r="B4510" s="339" t="s">
        <v>12740</v>
      </c>
      <c r="C4510" s="340" t="s">
        <v>1161</v>
      </c>
      <c r="D4510" s="555">
        <v>38.129999999999995</v>
      </c>
      <c r="E4510" s="555">
        <v>89.78</v>
      </c>
      <c r="F4510" s="555">
        <v>127.91</v>
      </c>
    </row>
    <row r="4511" spans="1:6" ht="45">
      <c r="A4511" s="338">
        <v>103424</v>
      </c>
      <c r="B4511" s="339" t="s">
        <v>12741</v>
      </c>
      <c r="C4511" s="340" t="s">
        <v>1161</v>
      </c>
      <c r="D4511" s="555">
        <v>42.959999999999994</v>
      </c>
      <c r="E4511" s="555">
        <v>101.17</v>
      </c>
      <c r="F4511" s="555">
        <v>144.13</v>
      </c>
    </row>
    <row r="4512" spans="1:6" ht="45">
      <c r="A4512" s="338">
        <v>103413</v>
      </c>
      <c r="B4512" s="339" t="s">
        <v>12742</v>
      </c>
      <c r="C4512" s="340" t="s">
        <v>1161</v>
      </c>
      <c r="D4512" s="555">
        <v>6.73</v>
      </c>
      <c r="E4512" s="555">
        <v>15.96</v>
      </c>
      <c r="F4512" s="555">
        <v>22.69</v>
      </c>
    </row>
    <row r="4513" spans="1:6" ht="45">
      <c r="A4513" s="338">
        <v>103414</v>
      </c>
      <c r="B4513" s="339" t="s">
        <v>12743</v>
      </c>
      <c r="C4513" s="340" t="s">
        <v>1161</v>
      </c>
      <c r="D4513" s="555">
        <v>9.64</v>
      </c>
      <c r="E4513" s="555">
        <v>22.78</v>
      </c>
      <c r="F4513" s="555">
        <v>32.42</v>
      </c>
    </row>
    <row r="4514" spans="1:6">
      <c r="A4514" s="335"/>
      <c r="B4514" s="337" t="s">
        <v>930</v>
      </c>
      <c r="C4514" s="335"/>
      <c r="D4514" s="335"/>
      <c r="E4514" s="335"/>
      <c r="F4514" s="335"/>
    </row>
    <row r="4515" spans="1:6" ht="45">
      <c r="A4515" s="338">
        <v>97121</v>
      </c>
      <c r="B4515" s="339" t="s">
        <v>3521</v>
      </c>
      <c r="C4515" s="340" t="s">
        <v>1163</v>
      </c>
      <c r="D4515" s="555">
        <v>0.59999999999999987</v>
      </c>
      <c r="E4515" s="555">
        <v>1.34</v>
      </c>
      <c r="F4515" s="555">
        <v>1.94</v>
      </c>
    </row>
    <row r="4516" spans="1:6" ht="45">
      <c r="A4516" s="338">
        <v>97122</v>
      </c>
      <c r="B4516" s="339" t="s">
        <v>3522</v>
      </c>
      <c r="C4516" s="340" t="s">
        <v>1163</v>
      </c>
      <c r="D4516" s="555">
        <v>0.87999999999999989</v>
      </c>
      <c r="E4516" s="555">
        <v>1.81</v>
      </c>
      <c r="F4516" s="555">
        <v>2.69</v>
      </c>
    </row>
    <row r="4517" spans="1:6" ht="45">
      <c r="A4517" s="338">
        <v>97123</v>
      </c>
      <c r="B4517" s="339" t="s">
        <v>3523</v>
      </c>
      <c r="C4517" s="340" t="s">
        <v>1163</v>
      </c>
      <c r="D4517" s="555">
        <v>1.1400000000000001</v>
      </c>
      <c r="E4517" s="555">
        <v>2.2799999999999998</v>
      </c>
      <c r="F4517" s="555">
        <v>3.42</v>
      </c>
    </row>
    <row r="4518" spans="1:6" ht="45">
      <c r="A4518" s="338">
        <v>97124</v>
      </c>
      <c r="B4518" s="339" t="s">
        <v>3524</v>
      </c>
      <c r="C4518" s="340" t="s">
        <v>1163</v>
      </c>
      <c r="D4518" s="555">
        <v>0.30999999999999994</v>
      </c>
      <c r="E4518" s="555">
        <v>0.56000000000000005</v>
      </c>
      <c r="F4518" s="555">
        <v>0.87</v>
      </c>
    </row>
    <row r="4519" spans="1:6" ht="45">
      <c r="A4519" s="338">
        <v>97125</v>
      </c>
      <c r="B4519" s="339" t="s">
        <v>3525</v>
      </c>
      <c r="C4519" s="340" t="s">
        <v>1163</v>
      </c>
      <c r="D4519" s="555">
        <v>0.47</v>
      </c>
      <c r="E4519" s="555">
        <v>0.77</v>
      </c>
      <c r="F4519" s="555">
        <v>1.24</v>
      </c>
    </row>
    <row r="4520" spans="1:6" ht="45">
      <c r="A4520" s="338">
        <v>97126</v>
      </c>
      <c r="B4520" s="339" t="s">
        <v>3526</v>
      </c>
      <c r="C4520" s="340" t="s">
        <v>1163</v>
      </c>
      <c r="D4520" s="555">
        <v>0.64000000000000012</v>
      </c>
      <c r="E4520" s="555">
        <v>0.94</v>
      </c>
      <c r="F4520" s="555">
        <v>1.58</v>
      </c>
    </row>
    <row r="4521" spans="1:6" ht="45">
      <c r="A4521" s="338">
        <v>97127</v>
      </c>
      <c r="B4521" s="339" t="s">
        <v>3527</v>
      </c>
      <c r="C4521" s="340" t="s">
        <v>1163</v>
      </c>
      <c r="D4521" s="555">
        <v>1.6799999999999997</v>
      </c>
      <c r="E4521" s="555">
        <v>3.24</v>
      </c>
      <c r="F4521" s="555">
        <v>4.92</v>
      </c>
    </row>
    <row r="4522" spans="1:6" ht="45">
      <c r="A4522" s="338">
        <v>97128</v>
      </c>
      <c r="B4522" s="339" t="s">
        <v>3528</v>
      </c>
      <c r="C4522" s="340" t="s">
        <v>1163</v>
      </c>
      <c r="D4522" s="555">
        <v>4.4599999999999991</v>
      </c>
      <c r="E4522" s="555">
        <v>5.16</v>
      </c>
      <c r="F4522" s="555">
        <v>9.6199999999999992</v>
      </c>
    </row>
    <row r="4523" spans="1:6" ht="45">
      <c r="A4523" s="338">
        <v>97129</v>
      </c>
      <c r="B4523" s="339" t="s">
        <v>3529</v>
      </c>
      <c r="C4523" s="340" t="s">
        <v>1163</v>
      </c>
      <c r="D4523" s="555">
        <v>5.5299999999999994</v>
      </c>
      <c r="E4523" s="555">
        <v>6.32</v>
      </c>
      <c r="F4523" s="555">
        <v>11.85</v>
      </c>
    </row>
    <row r="4524" spans="1:6" ht="45">
      <c r="A4524" s="338">
        <v>97130</v>
      </c>
      <c r="B4524" s="339" t="s">
        <v>3530</v>
      </c>
      <c r="C4524" s="340" t="s">
        <v>1163</v>
      </c>
      <c r="D4524" s="555">
        <v>6.5600000000000005</v>
      </c>
      <c r="E4524" s="555">
        <v>7.49</v>
      </c>
      <c r="F4524" s="555">
        <v>14.05</v>
      </c>
    </row>
    <row r="4525" spans="1:6" ht="45">
      <c r="A4525" s="338">
        <v>97131</v>
      </c>
      <c r="B4525" s="339" t="s">
        <v>3531</v>
      </c>
      <c r="C4525" s="340" t="s">
        <v>1163</v>
      </c>
      <c r="D4525" s="555">
        <v>7.6099999999999994</v>
      </c>
      <c r="E4525" s="555">
        <v>8.66</v>
      </c>
      <c r="F4525" s="555">
        <v>16.27</v>
      </c>
    </row>
    <row r="4526" spans="1:6" ht="45">
      <c r="A4526" s="338">
        <v>97132</v>
      </c>
      <c r="B4526" s="339" t="s">
        <v>3532</v>
      </c>
      <c r="C4526" s="340" t="s">
        <v>1163</v>
      </c>
      <c r="D4526" s="555">
        <v>8.6499999999999986</v>
      </c>
      <c r="E4526" s="555">
        <v>9.82</v>
      </c>
      <c r="F4526" s="555">
        <v>18.47</v>
      </c>
    </row>
    <row r="4527" spans="1:6" ht="45">
      <c r="A4527" s="338">
        <v>97133</v>
      </c>
      <c r="B4527" s="339" t="s">
        <v>3533</v>
      </c>
      <c r="C4527" s="340" t="s">
        <v>1163</v>
      </c>
      <c r="D4527" s="555">
        <v>10.719999999999999</v>
      </c>
      <c r="E4527" s="555">
        <v>12.18</v>
      </c>
      <c r="F4527" s="555">
        <v>22.9</v>
      </c>
    </row>
    <row r="4528" spans="1:6" ht="45">
      <c r="A4528" s="338">
        <v>97134</v>
      </c>
      <c r="B4528" s="339" t="s">
        <v>3534</v>
      </c>
      <c r="C4528" s="340" t="s">
        <v>1163</v>
      </c>
      <c r="D4528" s="555">
        <v>0.95</v>
      </c>
      <c r="E4528" s="555">
        <v>1.34</v>
      </c>
      <c r="F4528" s="555">
        <v>2.29</v>
      </c>
    </row>
    <row r="4529" spans="1:6" ht="45">
      <c r="A4529" s="338">
        <v>97135</v>
      </c>
      <c r="B4529" s="339" t="s">
        <v>3535</v>
      </c>
      <c r="C4529" s="340" t="s">
        <v>1163</v>
      </c>
      <c r="D4529" s="555">
        <v>2.6899999999999995</v>
      </c>
      <c r="E4529" s="555">
        <v>2.2400000000000002</v>
      </c>
      <c r="F4529" s="555">
        <v>4.93</v>
      </c>
    </row>
    <row r="4530" spans="1:6" ht="45">
      <c r="A4530" s="338">
        <v>97136</v>
      </c>
      <c r="B4530" s="339" t="s">
        <v>3536</v>
      </c>
      <c r="C4530" s="340" t="s">
        <v>1163</v>
      </c>
      <c r="D4530" s="555">
        <v>3.33</v>
      </c>
      <c r="E4530" s="555">
        <v>2.74</v>
      </c>
      <c r="F4530" s="555">
        <v>6.07</v>
      </c>
    </row>
    <row r="4531" spans="1:6" ht="45">
      <c r="A4531" s="338">
        <v>97137</v>
      </c>
      <c r="B4531" s="339" t="s">
        <v>3537</v>
      </c>
      <c r="C4531" s="340" t="s">
        <v>1163</v>
      </c>
      <c r="D4531" s="555">
        <v>3.96</v>
      </c>
      <c r="E4531" s="555">
        <v>3.24</v>
      </c>
      <c r="F4531" s="555">
        <v>7.2</v>
      </c>
    </row>
    <row r="4532" spans="1:6" ht="45">
      <c r="A4532" s="338">
        <v>97138</v>
      </c>
      <c r="B4532" s="339" t="s">
        <v>3538</v>
      </c>
      <c r="C4532" s="340" t="s">
        <v>1163</v>
      </c>
      <c r="D4532" s="555">
        <v>4.6099999999999994</v>
      </c>
      <c r="E4532" s="555">
        <v>3.73</v>
      </c>
      <c r="F4532" s="555">
        <v>8.34</v>
      </c>
    </row>
    <row r="4533" spans="1:6" ht="45">
      <c r="A4533" s="338">
        <v>97139</v>
      </c>
      <c r="B4533" s="339" t="s">
        <v>3539</v>
      </c>
      <c r="C4533" s="340" t="s">
        <v>1163</v>
      </c>
      <c r="D4533" s="555">
        <v>5.23</v>
      </c>
      <c r="E4533" s="555">
        <v>4.2300000000000004</v>
      </c>
      <c r="F4533" s="555">
        <v>9.4600000000000009</v>
      </c>
    </row>
    <row r="4534" spans="1:6" ht="45">
      <c r="A4534" s="338">
        <v>97140</v>
      </c>
      <c r="B4534" s="339" t="s">
        <v>3540</v>
      </c>
      <c r="C4534" s="340" t="s">
        <v>1163</v>
      </c>
      <c r="D4534" s="555">
        <v>6.48</v>
      </c>
      <c r="E4534" s="555">
        <v>5.26</v>
      </c>
      <c r="F4534" s="555">
        <v>11.74</v>
      </c>
    </row>
    <row r="4535" spans="1:6">
      <c r="A4535" s="335"/>
      <c r="B4535" s="337" t="s">
        <v>12744</v>
      </c>
      <c r="C4535" s="335"/>
      <c r="D4535" s="335"/>
      <c r="E4535" s="335"/>
      <c r="F4535" s="335"/>
    </row>
    <row r="4536" spans="1:6" ht="30">
      <c r="A4536" s="338">
        <v>90740</v>
      </c>
      <c r="B4536" s="339" t="s">
        <v>11969</v>
      </c>
      <c r="C4536" s="340" t="s">
        <v>1163</v>
      </c>
      <c r="D4536" s="555">
        <v>1.1599999999999997</v>
      </c>
      <c r="E4536" s="555">
        <v>3.06</v>
      </c>
      <c r="F4536" s="555">
        <v>4.22</v>
      </c>
    </row>
    <row r="4537" spans="1:6" ht="30">
      <c r="A4537" s="338">
        <v>90741</v>
      </c>
      <c r="B4537" s="339" t="s">
        <v>11968</v>
      </c>
      <c r="C4537" s="340" t="s">
        <v>1163</v>
      </c>
      <c r="D4537" s="555">
        <v>1.3399999999999994</v>
      </c>
      <c r="E4537" s="555">
        <v>3.47</v>
      </c>
      <c r="F4537" s="555">
        <v>4.8099999999999996</v>
      </c>
    </row>
    <row r="4538" spans="1:6" ht="30">
      <c r="A4538" s="338">
        <v>90742</v>
      </c>
      <c r="B4538" s="339" t="s">
        <v>11967</v>
      </c>
      <c r="C4538" s="340" t="s">
        <v>1163</v>
      </c>
      <c r="D4538" s="555">
        <v>1.5</v>
      </c>
      <c r="E4538" s="555">
        <v>3.91</v>
      </c>
      <c r="F4538" s="555">
        <v>5.41</v>
      </c>
    </row>
    <row r="4539" spans="1:6" ht="30">
      <c r="A4539" s="338">
        <v>90743</v>
      </c>
      <c r="B4539" s="339" t="s">
        <v>11966</v>
      </c>
      <c r="C4539" s="340" t="s">
        <v>1163</v>
      </c>
      <c r="D4539" s="555">
        <v>1.6600000000000001</v>
      </c>
      <c r="E4539" s="555">
        <v>4.34</v>
      </c>
      <c r="F4539" s="555">
        <v>6</v>
      </c>
    </row>
    <row r="4540" spans="1:6" ht="30">
      <c r="A4540" s="338">
        <v>90744</v>
      </c>
      <c r="B4540" s="339" t="s">
        <v>11965</v>
      </c>
      <c r="C4540" s="340" t="s">
        <v>1163</v>
      </c>
      <c r="D4540" s="555">
        <v>1.8200000000000003</v>
      </c>
      <c r="E4540" s="555">
        <v>4.7699999999999996</v>
      </c>
      <c r="F4540" s="555">
        <v>6.59</v>
      </c>
    </row>
    <row r="4541" spans="1:6" ht="30">
      <c r="A4541" s="338">
        <v>90745</v>
      </c>
      <c r="B4541" s="339" t="s">
        <v>11964</v>
      </c>
      <c r="C4541" s="340" t="s">
        <v>1163</v>
      </c>
      <c r="D4541" s="555">
        <v>5.1999999999999993</v>
      </c>
      <c r="E4541" s="555">
        <v>3.99</v>
      </c>
      <c r="F4541" s="555">
        <v>9.19</v>
      </c>
    </row>
    <row r="4542" spans="1:6" ht="30">
      <c r="A4542" s="338">
        <v>90733</v>
      </c>
      <c r="B4542" s="339" t="s">
        <v>11976</v>
      </c>
      <c r="C4542" s="340" t="s">
        <v>1163</v>
      </c>
      <c r="D4542" s="555">
        <v>0.86000000000000032</v>
      </c>
      <c r="E4542" s="555">
        <v>2.34</v>
      </c>
      <c r="F4542" s="555">
        <v>3.2</v>
      </c>
    </row>
    <row r="4543" spans="1:6" ht="30">
      <c r="A4543" s="338">
        <v>90734</v>
      </c>
      <c r="B4543" s="339" t="s">
        <v>11975</v>
      </c>
      <c r="C4543" s="340" t="s">
        <v>1163</v>
      </c>
      <c r="D4543" s="555">
        <v>1.0300000000000002</v>
      </c>
      <c r="E4543" s="555">
        <v>2.76</v>
      </c>
      <c r="F4543" s="555">
        <v>3.79</v>
      </c>
    </row>
    <row r="4544" spans="1:6" ht="30">
      <c r="A4544" s="338">
        <v>90735</v>
      </c>
      <c r="B4544" s="339" t="s">
        <v>11974</v>
      </c>
      <c r="C4544" s="340" t="s">
        <v>1163</v>
      </c>
      <c r="D4544" s="555">
        <v>1.19</v>
      </c>
      <c r="E4544" s="555">
        <v>3.19</v>
      </c>
      <c r="F4544" s="555">
        <v>4.38</v>
      </c>
    </row>
    <row r="4545" spans="1:6" ht="30">
      <c r="A4545" s="338">
        <v>90736</v>
      </c>
      <c r="B4545" s="339" t="s">
        <v>11973</v>
      </c>
      <c r="C4545" s="340" t="s">
        <v>1163</v>
      </c>
      <c r="D4545" s="555">
        <v>1.3700000000000006</v>
      </c>
      <c r="E4545" s="555">
        <v>3.61</v>
      </c>
      <c r="F4545" s="555">
        <v>4.9800000000000004</v>
      </c>
    </row>
    <row r="4546" spans="1:6" ht="30">
      <c r="A4546" s="338">
        <v>90737</v>
      </c>
      <c r="B4546" s="339" t="s">
        <v>11972</v>
      </c>
      <c r="C4546" s="340" t="s">
        <v>1163</v>
      </c>
      <c r="D4546" s="555">
        <v>1.5299999999999994</v>
      </c>
      <c r="E4546" s="555">
        <v>4.03</v>
      </c>
      <c r="F4546" s="555">
        <v>5.56</v>
      </c>
    </row>
    <row r="4547" spans="1:6" ht="30">
      <c r="A4547" s="338">
        <v>90738</v>
      </c>
      <c r="B4547" s="339" t="s">
        <v>11971</v>
      </c>
      <c r="C4547" s="340" t="s">
        <v>1163</v>
      </c>
      <c r="D4547" s="555">
        <v>1.7000000000000002</v>
      </c>
      <c r="E4547" s="555">
        <v>4.46</v>
      </c>
      <c r="F4547" s="555">
        <v>6.16</v>
      </c>
    </row>
    <row r="4548" spans="1:6" ht="30">
      <c r="A4548" s="338">
        <v>90739</v>
      </c>
      <c r="B4548" s="339" t="s">
        <v>11970</v>
      </c>
      <c r="C4548" s="340" t="s">
        <v>1163</v>
      </c>
      <c r="D4548" s="555">
        <v>4.66</v>
      </c>
      <c r="E4548" s="555">
        <v>3.58</v>
      </c>
      <c r="F4548" s="555">
        <v>8.24</v>
      </c>
    </row>
    <row r="4549" spans="1:6">
      <c r="A4549" s="335"/>
      <c r="B4549" s="337" t="s">
        <v>12745</v>
      </c>
      <c r="C4549" s="335"/>
      <c r="D4549" s="335"/>
      <c r="E4549" s="335"/>
      <c r="F4549" s="335"/>
    </row>
    <row r="4550" spans="1:6" ht="30">
      <c r="A4550" s="338">
        <v>95693</v>
      </c>
      <c r="B4550" s="339" t="s">
        <v>1750</v>
      </c>
      <c r="C4550" s="340" t="s">
        <v>1161</v>
      </c>
      <c r="D4550" s="555">
        <v>50.89</v>
      </c>
      <c r="E4550" s="555">
        <v>7.02</v>
      </c>
      <c r="F4550" s="555">
        <v>57.91</v>
      </c>
    </row>
    <row r="4551" spans="1:6" ht="30">
      <c r="A4551" s="338">
        <v>103440</v>
      </c>
      <c r="B4551" s="339" t="s">
        <v>12746</v>
      </c>
      <c r="C4551" s="340" t="s">
        <v>1161</v>
      </c>
      <c r="D4551" s="555">
        <v>374.7</v>
      </c>
      <c r="E4551" s="555">
        <v>50.55</v>
      </c>
      <c r="F4551" s="555">
        <v>425.25</v>
      </c>
    </row>
    <row r="4552" spans="1:6" ht="30">
      <c r="A4552" s="338">
        <v>103441</v>
      </c>
      <c r="B4552" s="339" t="s">
        <v>12747</v>
      </c>
      <c r="C4552" s="340" t="s">
        <v>1161</v>
      </c>
      <c r="D4552" s="555">
        <v>380.22999999999996</v>
      </c>
      <c r="E4552" s="555">
        <v>50.55</v>
      </c>
      <c r="F4552" s="555">
        <v>430.78</v>
      </c>
    </row>
    <row r="4553" spans="1:6" ht="30">
      <c r="A4553" s="338">
        <v>103442</v>
      </c>
      <c r="B4553" s="339" t="s">
        <v>12748</v>
      </c>
      <c r="C4553" s="340" t="s">
        <v>1161</v>
      </c>
      <c r="D4553" s="555">
        <v>513.55000000000007</v>
      </c>
      <c r="E4553" s="555">
        <v>50.55</v>
      </c>
      <c r="F4553" s="555">
        <v>564.1</v>
      </c>
    </row>
    <row r="4554" spans="1:6" ht="30">
      <c r="A4554" s="338">
        <v>103437</v>
      </c>
      <c r="B4554" s="339" t="s">
        <v>12749</v>
      </c>
      <c r="C4554" s="340" t="s">
        <v>1161</v>
      </c>
      <c r="D4554" s="555">
        <v>173.61</v>
      </c>
      <c r="E4554" s="555">
        <v>15.91</v>
      </c>
      <c r="F4554" s="555">
        <v>189.52</v>
      </c>
    </row>
    <row r="4555" spans="1:6" ht="30">
      <c r="A4555" s="338">
        <v>103438</v>
      </c>
      <c r="B4555" s="339" t="s">
        <v>12750</v>
      </c>
      <c r="C4555" s="340" t="s">
        <v>1161</v>
      </c>
      <c r="D4555" s="555">
        <v>173.61</v>
      </c>
      <c r="E4555" s="555">
        <v>15.91</v>
      </c>
      <c r="F4555" s="555">
        <v>189.52</v>
      </c>
    </row>
    <row r="4556" spans="1:6" ht="30">
      <c r="A4556" s="338">
        <v>103439</v>
      </c>
      <c r="B4556" s="339" t="s">
        <v>12751</v>
      </c>
      <c r="C4556" s="340" t="s">
        <v>1161</v>
      </c>
      <c r="D4556" s="555">
        <v>207.71</v>
      </c>
      <c r="E4556" s="555">
        <v>15.91</v>
      </c>
      <c r="F4556" s="555">
        <v>223.62</v>
      </c>
    </row>
    <row r="4557" spans="1:6">
      <c r="A4557" s="335"/>
      <c r="B4557" s="337" t="s">
        <v>12752</v>
      </c>
      <c r="C4557" s="335"/>
      <c r="D4557" s="335"/>
      <c r="E4557" s="335"/>
      <c r="F4557" s="335"/>
    </row>
    <row r="4558" spans="1:6" ht="45">
      <c r="A4558" s="338">
        <v>89726</v>
      </c>
      <c r="B4558" s="339" t="s">
        <v>1751</v>
      </c>
      <c r="C4558" s="340" t="s">
        <v>1161</v>
      </c>
      <c r="D4558" s="555">
        <v>4.58</v>
      </c>
      <c r="E4558" s="555">
        <v>3.19</v>
      </c>
      <c r="F4558" s="555">
        <v>7.77</v>
      </c>
    </row>
    <row r="4559" spans="1:6" ht="45">
      <c r="A4559" s="338">
        <v>89732</v>
      </c>
      <c r="B4559" s="339" t="s">
        <v>1752</v>
      </c>
      <c r="C4559" s="340" t="s">
        <v>1161</v>
      </c>
      <c r="D4559" s="555">
        <v>7.629999999999999</v>
      </c>
      <c r="E4559" s="555">
        <v>4.1500000000000004</v>
      </c>
      <c r="F4559" s="555">
        <v>11.78</v>
      </c>
    </row>
    <row r="4560" spans="1:6" ht="45">
      <c r="A4560" s="338">
        <v>89739</v>
      </c>
      <c r="B4560" s="339" t="s">
        <v>1753</v>
      </c>
      <c r="C4560" s="340" t="s">
        <v>1161</v>
      </c>
      <c r="D4560" s="555">
        <v>14.8</v>
      </c>
      <c r="E4560" s="555">
        <v>6.07</v>
      </c>
      <c r="F4560" s="555">
        <v>20.87</v>
      </c>
    </row>
    <row r="4561" spans="1:6" ht="45">
      <c r="A4561" s="338">
        <v>89746</v>
      </c>
      <c r="B4561" s="339" t="s">
        <v>1754</v>
      </c>
      <c r="C4561" s="340" t="s">
        <v>1161</v>
      </c>
      <c r="D4561" s="555">
        <v>17.52</v>
      </c>
      <c r="E4561" s="555">
        <v>7.98</v>
      </c>
      <c r="F4561" s="555">
        <v>25.5</v>
      </c>
    </row>
    <row r="4562" spans="1:6" ht="45">
      <c r="A4562" s="338">
        <v>89724</v>
      </c>
      <c r="B4562" s="339" t="s">
        <v>1755</v>
      </c>
      <c r="C4562" s="340" t="s">
        <v>1161</v>
      </c>
      <c r="D4562" s="555">
        <v>7.9</v>
      </c>
      <c r="E4562" s="555">
        <v>3.19</v>
      </c>
      <c r="F4562" s="555">
        <v>11.09</v>
      </c>
    </row>
    <row r="4563" spans="1:6" ht="45">
      <c r="A4563" s="338">
        <v>89731</v>
      </c>
      <c r="B4563" s="339" t="s">
        <v>1756</v>
      </c>
      <c r="C4563" s="340" t="s">
        <v>1161</v>
      </c>
      <c r="D4563" s="555">
        <v>6.83</v>
      </c>
      <c r="E4563" s="555">
        <v>4.16</v>
      </c>
      <c r="F4563" s="555">
        <v>10.99</v>
      </c>
    </row>
    <row r="4564" spans="1:6" ht="45">
      <c r="A4564" s="338">
        <v>89737</v>
      </c>
      <c r="B4564" s="339" t="s">
        <v>1757</v>
      </c>
      <c r="C4564" s="340" t="s">
        <v>1161</v>
      </c>
      <c r="D4564" s="555">
        <v>13.68</v>
      </c>
      <c r="E4564" s="555">
        <v>6.07</v>
      </c>
      <c r="F4564" s="555">
        <v>19.75</v>
      </c>
    </row>
    <row r="4565" spans="1:6" ht="45">
      <c r="A4565" s="338">
        <v>89744</v>
      </c>
      <c r="B4565" s="339" t="s">
        <v>1758</v>
      </c>
      <c r="C4565" s="340" t="s">
        <v>1161</v>
      </c>
      <c r="D4565" s="555">
        <v>17.59</v>
      </c>
      <c r="E4565" s="555">
        <v>7.98</v>
      </c>
      <c r="F4565" s="555">
        <v>25.57</v>
      </c>
    </row>
    <row r="4566" spans="1:6" ht="45">
      <c r="A4566" s="338">
        <v>89728</v>
      </c>
      <c r="B4566" s="339" t="s">
        <v>1759</v>
      </c>
      <c r="C4566" s="340" t="s">
        <v>1161</v>
      </c>
      <c r="D4566" s="555">
        <v>8.74</v>
      </c>
      <c r="E4566" s="555">
        <v>3.18</v>
      </c>
      <c r="F4566" s="555">
        <v>11.92</v>
      </c>
    </row>
    <row r="4567" spans="1:6" ht="45">
      <c r="A4567" s="338">
        <v>89733</v>
      </c>
      <c r="B4567" s="339" t="s">
        <v>1760</v>
      </c>
      <c r="C4567" s="340" t="s">
        <v>1161</v>
      </c>
      <c r="D4567" s="555">
        <v>16.11</v>
      </c>
      <c r="E4567" s="555">
        <v>4.1399999999999997</v>
      </c>
      <c r="F4567" s="555">
        <v>20.25</v>
      </c>
    </row>
    <row r="4568" spans="1:6" ht="45">
      <c r="A4568" s="338">
        <v>89742</v>
      </c>
      <c r="B4568" s="339" t="s">
        <v>1761</v>
      </c>
      <c r="C4568" s="340" t="s">
        <v>1161</v>
      </c>
      <c r="D4568" s="555">
        <v>29.750000000000004</v>
      </c>
      <c r="E4568" s="555">
        <v>6.06</v>
      </c>
      <c r="F4568" s="555">
        <v>35.81</v>
      </c>
    </row>
    <row r="4569" spans="1:6" ht="45">
      <c r="A4569" s="338">
        <v>89748</v>
      </c>
      <c r="B4569" s="339" t="s">
        <v>1762</v>
      </c>
      <c r="C4569" s="340" t="s">
        <v>1161</v>
      </c>
      <c r="D4569" s="555">
        <v>35.07</v>
      </c>
      <c r="E4569" s="555">
        <v>7.97</v>
      </c>
      <c r="F4569" s="555">
        <v>43.04</v>
      </c>
    </row>
    <row r="4570" spans="1:6" ht="45">
      <c r="A4570" s="338">
        <v>89730</v>
      </c>
      <c r="B4570" s="339" t="s">
        <v>1763</v>
      </c>
      <c r="C4570" s="340" t="s">
        <v>1161</v>
      </c>
      <c r="D4570" s="555">
        <v>9.82</v>
      </c>
      <c r="E4570" s="555">
        <v>3.18</v>
      </c>
      <c r="F4570" s="555">
        <v>13</v>
      </c>
    </row>
    <row r="4571" spans="1:6" ht="45">
      <c r="A4571" s="338">
        <v>89735</v>
      </c>
      <c r="B4571" s="339" t="s">
        <v>1764</v>
      </c>
      <c r="C4571" s="340" t="s">
        <v>1161</v>
      </c>
      <c r="D4571" s="555">
        <v>17.41</v>
      </c>
      <c r="E4571" s="555">
        <v>4.1399999999999997</v>
      </c>
      <c r="F4571" s="555">
        <v>21.55</v>
      </c>
    </row>
    <row r="4572" spans="1:6" ht="45">
      <c r="A4572" s="338">
        <v>89743</v>
      </c>
      <c r="B4572" s="339" t="s">
        <v>1765</v>
      </c>
      <c r="C4572" s="340" t="s">
        <v>1161</v>
      </c>
      <c r="D4572" s="555">
        <v>45.870000000000005</v>
      </c>
      <c r="E4572" s="555">
        <v>6.05</v>
      </c>
      <c r="F4572" s="555">
        <v>51.92</v>
      </c>
    </row>
    <row r="4573" spans="1:6" ht="45">
      <c r="A4573" s="338">
        <v>89750</v>
      </c>
      <c r="B4573" s="339" t="s">
        <v>1766</v>
      </c>
      <c r="C4573" s="340" t="s">
        <v>1161</v>
      </c>
      <c r="D4573" s="555">
        <v>66.070000000000007</v>
      </c>
      <c r="E4573" s="555">
        <v>7.97</v>
      </c>
      <c r="F4573" s="555">
        <v>74.040000000000006</v>
      </c>
    </row>
    <row r="4574" spans="1:6" ht="45">
      <c r="A4574" s="338">
        <v>89752</v>
      </c>
      <c r="B4574" s="339" t="s">
        <v>1767</v>
      </c>
      <c r="C4574" s="340" t="s">
        <v>1161</v>
      </c>
      <c r="D4574" s="555">
        <v>4.5299999999999994</v>
      </c>
      <c r="E4574" s="555">
        <v>2.2400000000000002</v>
      </c>
      <c r="F4574" s="555">
        <v>6.77</v>
      </c>
    </row>
    <row r="4575" spans="1:6" ht="45">
      <c r="A4575" s="338">
        <v>89753</v>
      </c>
      <c r="B4575" s="339" t="s">
        <v>1768</v>
      </c>
      <c r="C4575" s="340" t="s">
        <v>1161</v>
      </c>
      <c r="D4575" s="555">
        <v>6.7</v>
      </c>
      <c r="E4575" s="555">
        <v>2.5499999999999998</v>
      </c>
      <c r="F4575" s="555">
        <v>9.25</v>
      </c>
    </row>
    <row r="4576" spans="1:6" ht="45">
      <c r="A4576" s="338">
        <v>89774</v>
      </c>
      <c r="B4576" s="339" t="s">
        <v>1769</v>
      </c>
      <c r="C4576" s="340" t="s">
        <v>1161</v>
      </c>
      <c r="D4576" s="555">
        <v>11.58</v>
      </c>
      <c r="E4576" s="555">
        <v>4.1500000000000004</v>
      </c>
      <c r="F4576" s="555">
        <v>15.73</v>
      </c>
    </row>
    <row r="4577" spans="1:6" ht="45">
      <c r="A4577" s="338">
        <v>89778</v>
      </c>
      <c r="B4577" s="339" t="s">
        <v>1770</v>
      </c>
      <c r="C4577" s="340" t="s">
        <v>1161</v>
      </c>
      <c r="D4577" s="555">
        <v>14.09</v>
      </c>
      <c r="E4577" s="555">
        <v>5.43</v>
      </c>
      <c r="F4577" s="555">
        <v>19.52</v>
      </c>
    </row>
    <row r="4578" spans="1:6" ht="45">
      <c r="A4578" s="338">
        <v>89754</v>
      </c>
      <c r="B4578" s="339" t="s">
        <v>1771</v>
      </c>
      <c r="C4578" s="340" t="s">
        <v>1161</v>
      </c>
      <c r="D4578" s="555">
        <v>16.12</v>
      </c>
      <c r="E4578" s="555">
        <v>2.54</v>
      </c>
      <c r="F4578" s="555">
        <v>18.66</v>
      </c>
    </row>
    <row r="4579" spans="1:6" ht="45">
      <c r="A4579" s="338">
        <v>89776</v>
      </c>
      <c r="B4579" s="339" t="s">
        <v>1962</v>
      </c>
      <c r="C4579" s="340" t="s">
        <v>1161</v>
      </c>
      <c r="D4579" s="555">
        <v>18.87</v>
      </c>
      <c r="E4579" s="555">
        <v>4.1399999999999997</v>
      </c>
      <c r="F4579" s="555">
        <v>23.01</v>
      </c>
    </row>
    <row r="4580" spans="1:6" ht="45">
      <c r="A4580" s="338">
        <v>89779</v>
      </c>
      <c r="B4580" s="339" t="s">
        <v>2478</v>
      </c>
      <c r="C4580" s="340" t="s">
        <v>1161</v>
      </c>
      <c r="D4580" s="555">
        <v>27.560000000000002</v>
      </c>
      <c r="E4580" s="555">
        <v>5.43</v>
      </c>
      <c r="F4580" s="555">
        <v>32.99</v>
      </c>
    </row>
    <row r="4581" spans="1:6" ht="30">
      <c r="A4581" s="338">
        <v>102708</v>
      </c>
      <c r="B4581" s="339" t="s">
        <v>12753</v>
      </c>
      <c r="C4581" s="340" t="s">
        <v>1161</v>
      </c>
      <c r="D4581" s="555">
        <v>13.070000000000002</v>
      </c>
      <c r="E4581" s="555">
        <v>11.19</v>
      </c>
      <c r="F4581" s="555">
        <v>24.26</v>
      </c>
    </row>
    <row r="4582" spans="1:6" ht="30">
      <c r="A4582" s="338">
        <v>89782</v>
      </c>
      <c r="B4582" s="339" t="s">
        <v>2479</v>
      </c>
      <c r="C4582" s="340" t="s">
        <v>1161</v>
      </c>
      <c r="D4582" s="555">
        <v>8.4600000000000009</v>
      </c>
      <c r="E4582" s="555">
        <v>4.47</v>
      </c>
      <c r="F4582" s="555">
        <v>12.93</v>
      </c>
    </row>
    <row r="4583" spans="1:6" ht="30">
      <c r="A4583" s="338">
        <v>89784</v>
      </c>
      <c r="B4583" s="339" t="s">
        <v>2480</v>
      </c>
      <c r="C4583" s="340" t="s">
        <v>1161</v>
      </c>
      <c r="D4583" s="555">
        <v>15.21</v>
      </c>
      <c r="E4583" s="555">
        <v>5.43</v>
      </c>
      <c r="F4583" s="555">
        <v>20.64</v>
      </c>
    </row>
    <row r="4584" spans="1:6" ht="30">
      <c r="A4584" s="338">
        <v>89786</v>
      </c>
      <c r="B4584" s="339" t="s">
        <v>2481</v>
      </c>
      <c r="C4584" s="340" t="s">
        <v>1161</v>
      </c>
      <c r="D4584" s="555">
        <v>27.169999999999998</v>
      </c>
      <c r="E4584" s="555">
        <v>7.98</v>
      </c>
      <c r="F4584" s="555">
        <v>35.15</v>
      </c>
    </row>
    <row r="4585" spans="1:6" ht="30">
      <c r="A4585" s="338">
        <v>89796</v>
      </c>
      <c r="B4585" s="339" t="s">
        <v>2482</v>
      </c>
      <c r="C4585" s="340" t="s">
        <v>1161</v>
      </c>
      <c r="D4585" s="555">
        <v>32.269999999999996</v>
      </c>
      <c r="E4585" s="555">
        <v>10.55</v>
      </c>
      <c r="F4585" s="555">
        <v>42.82</v>
      </c>
    </row>
    <row r="4586" spans="1:6" ht="45">
      <c r="A4586" s="338">
        <v>89783</v>
      </c>
      <c r="B4586" s="339" t="s">
        <v>2483</v>
      </c>
      <c r="C4586" s="340" t="s">
        <v>1161</v>
      </c>
      <c r="D4586" s="555">
        <v>8.8099999999999987</v>
      </c>
      <c r="E4586" s="555">
        <v>4.47</v>
      </c>
      <c r="F4586" s="555">
        <v>13.28</v>
      </c>
    </row>
    <row r="4587" spans="1:6" ht="45">
      <c r="A4587" s="338">
        <v>89785</v>
      </c>
      <c r="B4587" s="339" t="s">
        <v>2484</v>
      </c>
      <c r="C4587" s="340" t="s">
        <v>1161</v>
      </c>
      <c r="D4587" s="555">
        <v>17.45</v>
      </c>
      <c r="E4587" s="555">
        <v>5.43</v>
      </c>
      <c r="F4587" s="555">
        <v>22.88</v>
      </c>
    </row>
    <row r="4588" spans="1:6" ht="45">
      <c r="A4588" s="338">
        <v>89795</v>
      </c>
      <c r="B4588" s="339" t="s">
        <v>2485</v>
      </c>
      <c r="C4588" s="340" t="s">
        <v>1161</v>
      </c>
      <c r="D4588" s="555">
        <v>30.249999999999996</v>
      </c>
      <c r="E4588" s="555">
        <v>7.98</v>
      </c>
      <c r="F4588" s="555">
        <v>38.229999999999997</v>
      </c>
    </row>
    <row r="4589" spans="1:6" ht="45">
      <c r="A4589" s="338">
        <v>89797</v>
      </c>
      <c r="B4589" s="339" t="s">
        <v>2486</v>
      </c>
      <c r="C4589" s="340" t="s">
        <v>1161</v>
      </c>
      <c r="D4589" s="555">
        <v>39.5</v>
      </c>
      <c r="E4589" s="555">
        <v>10.55</v>
      </c>
      <c r="F4589" s="555">
        <v>50.05</v>
      </c>
    </row>
    <row r="4590" spans="1:6" ht="30">
      <c r="A4590" s="338">
        <v>102711</v>
      </c>
      <c r="B4590" s="339" t="s">
        <v>12754</v>
      </c>
      <c r="C4590" s="340" t="s">
        <v>1161</v>
      </c>
      <c r="D4590" s="555">
        <v>60.269999999999996</v>
      </c>
      <c r="E4590" s="555">
        <v>22.37</v>
      </c>
      <c r="F4590" s="555">
        <v>82.64</v>
      </c>
    </row>
    <row r="4591" spans="1:6" ht="30">
      <c r="A4591" s="338">
        <v>102710</v>
      </c>
      <c r="B4591" s="339" t="s">
        <v>12755</v>
      </c>
      <c r="C4591" s="340" t="s">
        <v>1161</v>
      </c>
      <c r="D4591" s="555">
        <v>37.590000000000003</v>
      </c>
      <c r="E4591" s="555">
        <v>22.38</v>
      </c>
      <c r="F4591" s="555">
        <v>59.97</v>
      </c>
    </row>
    <row r="4592" spans="1:6" ht="30">
      <c r="A4592" s="338">
        <v>103432</v>
      </c>
      <c r="B4592" s="339" t="s">
        <v>12756</v>
      </c>
      <c r="C4592" s="340" t="s">
        <v>1161</v>
      </c>
      <c r="D4592" s="555">
        <v>1678</v>
      </c>
      <c r="E4592" s="555">
        <v>25.26</v>
      </c>
      <c r="F4592" s="555">
        <v>1703.26</v>
      </c>
    </row>
    <row r="4593" spans="1:6" ht="30">
      <c r="A4593" s="338">
        <v>103430</v>
      </c>
      <c r="B4593" s="339" t="s">
        <v>12757</v>
      </c>
      <c r="C4593" s="340" t="s">
        <v>1161</v>
      </c>
      <c r="D4593" s="555">
        <v>31.709999999999997</v>
      </c>
      <c r="E4593" s="555">
        <v>4.0199999999999996</v>
      </c>
      <c r="F4593" s="555">
        <v>35.729999999999997</v>
      </c>
    </row>
    <row r="4594" spans="1:6" ht="30">
      <c r="A4594" s="338">
        <v>103431</v>
      </c>
      <c r="B4594" s="339" t="s">
        <v>12758</v>
      </c>
      <c r="C4594" s="340" t="s">
        <v>1161</v>
      </c>
      <c r="D4594" s="555">
        <v>54.54</v>
      </c>
      <c r="E4594" s="555">
        <v>7.95</v>
      </c>
      <c r="F4594" s="555">
        <v>62.49</v>
      </c>
    </row>
    <row r="4595" spans="1:6" ht="30">
      <c r="A4595" s="338">
        <v>103433</v>
      </c>
      <c r="B4595" s="339" t="s">
        <v>12759</v>
      </c>
      <c r="C4595" s="340" t="s">
        <v>1161</v>
      </c>
      <c r="D4595" s="555">
        <v>33.04</v>
      </c>
      <c r="E4595" s="555">
        <v>2.5099999999999998</v>
      </c>
      <c r="F4595" s="555">
        <v>35.549999999999997</v>
      </c>
    </row>
    <row r="4596" spans="1:6" ht="30">
      <c r="A4596" s="338">
        <v>103434</v>
      </c>
      <c r="B4596" s="339" t="s">
        <v>12760</v>
      </c>
      <c r="C4596" s="340" t="s">
        <v>1161</v>
      </c>
      <c r="D4596" s="555">
        <v>45.09</v>
      </c>
      <c r="E4596" s="555">
        <v>4.0199999999999996</v>
      </c>
      <c r="F4596" s="555">
        <v>49.11</v>
      </c>
    </row>
    <row r="4597" spans="1:6" ht="30">
      <c r="A4597" s="338">
        <v>103435</v>
      </c>
      <c r="B4597" s="339" t="s">
        <v>12761</v>
      </c>
      <c r="C4597" s="340" t="s">
        <v>1161</v>
      </c>
      <c r="D4597" s="555">
        <v>83.35</v>
      </c>
      <c r="E4597" s="555">
        <v>7.95</v>
      </c>
      <c r="F4597" s="555">
        <v>91.3</v>
      </c>
    </row>
    <row r="4598" spans="1:6" ht="45">
      <c r="A4598" s="338">
        <v>103436</v>
      </c>
      <c r="B4598" s="339" t="s">
        <v>12762</v>
      </c>
      <c r="C4598" s="340" t="s">
        <v>1161</v>
      </c>
      <c r="D4598" s="555">
        <v>2388.4699999999998</v>
      </c>
      <c r="E4598" s="555">
        <v>25.26</v>
      </c>
      <c r="F4598" s="555">
        <v>2413.73</v>
      </c>
    </row>
    <row r="4599" spans="1:6" ht="30">
      <c r="A4599" s="338">
        <v>103425</v>
      </c>
      <c r="B4599" s="339" t="s">
        <v>12763</v>
      </c>
      <c r="C4599" s="340" t="s">
        <v>1161</v>
      </c>
      <c r="D4599" s="555">
        <v>14.010000000000002</v>
      </c>
      <c r="E4599" s="555">
        <v>2.52</v>
      </c>
      <c r="F4599" s="555">
        <v>16.53</v>
      </c>
    </row>
    <row r="4600" spans="1:6" ht="30">
      <c r="A4600" s="338">
        <v>103428</v>
      </c>
      <c r="B4600" s="339" t="s">
        <v>12764</v>
      </c>
      <c r="C4600" s="340" t="s">
        <v>1161</v>
      </c>
      <c r="D4600" s="555">
        <v>242.26</v>
      </c>
      <c r="E4600" s="555">
        <v>25.26</v>
      </c>
      <c r="F4600" s="555">
        <v>267.52</v>
      </c>
    </row>
    <row r="4601" spans="1:6" ht="30">
      <c r="A4601" s="338">
        <v>103426</v>
      </c>
      <c r="B4601" s="339" t="s">
        <v>12765</v>
      </c>
      <c r="C4601" s="340" t="s">
        <v>1161</v>
      </c>
      <c r="D4601" s="555">
        <v>15.68</v>
      </c>
      <c r="E4601" s="555">
        <v>4.03</v>
      </c>
      <c r="F4601" s="555">
        <v>19.71</v>
      </c>
    </row>
    <row r="4602" spans="1:6" ht="30">
      <c r="A4602" s="338">
        <v>103429</v>
      </c>
      <c r="B4602" s="339" t="s">
        <v>12766</v>
      </c>
      <c r="C4602" s="340" t="s">
        <v>1161</v>
      </c>
      <c r="D4602" s="555">
        <v>2948.9399999999996</v>
      </c>
      <c r="E4602" s="555">
        <v>50.55</v>
      </c>
      <c r="F4602" s="555">
        <v>2999.49</v>
      </c>
    </row>
    <row r="4603" spans="1:6" ht="30">
      <c r="A4603" s="338">
        <v>103427</v>
      </c>
      <c r="B4603" s="339" t="s">
        <v>12767</v>
      </c>
      <c r="C4603" s="340" t="s">
        <v>1161</v>
      </c>
      <c r="D4603" s="555">
        <v>31.54</v>
      </c>
      <c r="E4603" s="555">
        <v>7.96</v>
      </c>
      <c r="F4603" s="555">
        <v>39.5</v>
      </c>
    </row>
    <row r="4604" spans="1:6">
      <c r="A4604" s="335"/>
      <c r="B4604" s="337" t="s">
        <v>12768</v>
      </c>
      <c r="C4604" s="335"/>
      <c r="D4604" s="335"/>
      <c r="E4604" s="335"/>
      <c r="F4604" s="335"/>
    </row>
    <row r="4605" spans="1:6" ht="30">
      <c r="A4605" s="338">
        <v>89802</v>
      </c>
      <c r="B4605" s="339" t="s">
        <v>2487</v>
      </c>
      <c r="C4605" s="340" t="s">
        <v>1161</v>
      </c>
      <c r="D4605" s="555">
        <v>6.55</v>
      </c>
      <c r="E4605" s="555">
        <v>1.26</v>
      </c>
      <c r="F4605" s="555">
        <v>7.81</v>
      </c>
    </row>
    <row r="4606" spans="1:6" ht="30">
      <c r="A4606" s="338">
        <v>89806</v>
      </c>
      <c r="B4606" s="339" t="s">
        <v>1782</v>
      </c>
      <c r="C4606" s="340" t="s">
        <v>1161</v>
      </c>
      <c r="D4606" s="555">
        <v>13.470000000000002</v>
      </c>
      <c r="E4606" s="555">
        <v>2.54</v>
      </c>
      <c r="F4606" s="555">
        <v>16.010000000000002</v>
      </c>
    </row>
    <row r="4607" spans="1:6" ht="30">
      <c r="A4607" s="338">
        <v>89810</v>
      </c>
      <c r="B4607" s="339" t="s">
        <v>1783</v>
      </c>
      <c r="C4607" s="340" t="s">
        <v>1161</v>
      </c>
      <c r="D4607" s="555">
        <v>15.930000000000001</v>
      </c>
      <c r="E4607" s="555">
        <v>3.83</v>
      </c>
      <c r="F4607" s="555">
        <v>19.760000000000002</v>
      </c>
    </row>
    <row r="4608" spans="1:6" ht="30">
      <c r="A4608" s="338">
        <v>89801</v>
      </c>
      <c r="B4608" s="339" t="s">
        <v>1784</v>
      </c>
      <c r="C4608" s="340" t="s">
        <v>1161</v>
      </c>
      <c r="D4608" s="555">
        <v>5.75</v>
      </c>
      <c r="E4608" s="555">
        <v>1.27</v>
      </c>
      <c r="F4608" s="555">
        <v>7.02</v>
      </c>
    </row>
    <row r="4609" spans="1:6" ht="30">
      <c r="A4609" s="338">
        <v>89803</v>
      </c>
      <c r="B4609" s="339" t="s">
        <v>1785</v>
      </c>
      <c r="C4609" s="340" t="s">
        <v>1161</v>
      </c>
      <c r="D4609" s="555">
        <v>15.020000000000001</v>
      </c>
      <c r="E4609" s="555">
        <v>1.26</v>
      </c>
      <c r="F4609" s="555">
        <v>16.28</v>
      </c>
    </row>
    <row r="4610" spans="1:6" ht="30">
      <c r="A4610" s="338">
        <v>89805</v>
      </c>
      <c r="B4610" s="339" t="s">
        <v>1786</v>
      </c>
      <c r="C4610" s="340" t="s">
        <v>1161</v>
      </c>
      <c r="D4610" s="555">
        <v>12.34</v>
      </c>
      <c r="E4610" s="555">
        <v>2.5499999999999998</v>
      </c>
      <c r="F4610" s="555">
        <v>14.89</v>
      </c>
    </row>
    <row r="4611" spans="1:6" ht="30">
      <c r="A4611" s="338">
        <v>89809</v>
      </c>
      <c r="B4611" s="339" t="s">
        <v>1787</v>
      </c>
      <c r="C4611" s="340" t="s">
        <v>1161</v>
      </c>
      <c r="D4611" s="555">
        <v>15.999999999999998</v>
      </c>
      <c r="E4611" s="555">
        <v>3.83</v>
      </c>
      <c r="F4611" s="555">
        <v>19.829999999999998</v>
      </c>
    </row>
    <row r="4612" spans="1:6" ht="30">
      <c r="A4612" s="338">
        <v>89807</v>
      </c>
      <c r="B4612" s="339" t="s">
        <v>1788</v>
      </c>
      <c r="C4612" s="340" t="s">
        <v>1161</v>
      </c>
      <c r="D4612" s="555">
        <v>28.41</v>
      </c>
      <c r="E4612" s="555">
        <v>2.54</v>
      </c>
      <c r="F4612" s="555">
        <v>30.95</v>
      </c>
    </row>
    <row r="4613" spans="1:6" ht="30">
      <c r="A4613" s="338">
        <v>89811</v>
      </c>
      <c r="B4613" s="339" t="s">
        <v>1789</v>
      </c>
      <c r="C4613" s="340" t="s">
        <v>1161</v>
      </c>
      <c r="D4613" s="555">
        <v>33.479999999999997</v>
      </c>
      <c r="E4613" s="555">
        <v>3.82</v>
      </c>
      <c r="F4613" s="555">
        <v>37.299999999999997</v>
      </c>
    </row>
    <row r="4614" spans="1:6" ht="30">
      <c r="A4614" s="338">
        <v>89804</v>
      </c>
      <c r="B4614" s="339" t="s">
        <v>1790</v>
      </c>
      <c r="C4614" s="340" t="s">
        <v>1161</v>
      </c>
      <c r="D4614" s="555">
        <v>16.319999999999997</v>
      </c>
      <c r="E4614" s="555">
        <v>1.26</v>
      </c>
      <c r="F4614" s="555">
        <v>17.579999999999998</v>
      </c>
    </row>
    <row r="4615" spans="1:6" ht="30">
      <c r="A4615" s="338">
        <v>89808</v>
      </c>
      <c r="B4615" s="339" t="s">
        <v>1791</v>
      </c>
      <c r="C4615" s="340" t="s">
        <v>1161</v>
      </c>
      <c r="D4615" s="555">
        <v>44.52</v>
      </c>
      <c r="E4615" s="555">
        <v>2.54</v>
      </c>
      <c r="F4615" s="555">
        <v>47.06</v>
      </c>
    </row>
    <row r="4616" spans="1:6" ht="45">
      <c r="A4616" s="338">
        <v>89812</v>
      </c>
      <c r="B4616" s="339" t="s">
        <v>1792</v>
      </c>
      <c r="C4616" s="340" t="s">
        <v>1161</v>
      </c>
      <c r="D4616" s="555">
        <v>64.48</v>
      </c>
      <c r="E4616" s="555">
        <v>3.82</v>
      </c>
      <c r="F4616" s="555">
        <v>68.3</v>
      </c>
    </row>
    <row r="4617" spans="1:6" ht="30">
      <c r="A4617" s="338">
        <v>89813</v>
      </c>
      <c r="B4617" s="339" t="s">
        <v>1793</v>
      </c>
      <c r="C4617" s="340" t="s">
        <v>1161</v>
      </c>
      <c r="D4617" s="555">
        <v>6.09</v>
      </c>
      <c r="E4617" s="555">
        <v>0.95</v>
      </c>
      <c r="F4617" s="555">
        <v>7.04</v>
      </c>
    </row>
    <row r="4618" spans="1:6" ht="30">
      <c r="A4618" s="338">
        <v>89817</v>
      </c>
      <c r="B4618" s="339" t="s">
        <v>1794</v>
      </c>
      <c r="C4618" s="340" t="s">
        <v>1161</v>
      </c>
      <c r="D4618" s="555">
        <v>10.72</v>
      </c>
      <c r="E4618" s="555">
        <v>1.91</v>
      </c>
      <c r="F4618" s="555">
        <v>12.63</v>
      </c>
    </row>
    <row r="4619" spans="1:6" ht="30">
      <c r="A4619" s="338">
        <v>89821</v>
      </c>
      <c r="B4619" s="339" t="s">
        <v>1795</v>
      </c>
      <c r="C4619" s="340" t="s">
        <v>1161</v>
      </c>
      <c r="D4619" s="555">
        <v>13.010000000000002</v>
      </c>
      <c r="E4619" s="555">
        <v>2.54</v>
      </c>
      <c r="F4619" s="555">
        <v>15.55</v>
      </c>
    </row>
    <row r="4620" spans="1:6" ht="30">
      <c r="A4620" s="338">
        <v>89814</v>
      </c>
      <c r="B4620" s="339" t="s">
        <v>1796</v>
      </c>
      <c r="C4620" s="340" t="s">
        <v>1161</v>
      </c>
      <c r="D4620" s="555">
        <v>15.51</v>
      </c>
      <c r="E4620" s="555">
        <v>0.94</v>
      </c>
      <c r="F4620" s="555">
        <v>16.45</v>
      </c>
    </row>
    <row r="4621" spans="1:6" ht="30">
      <c r="A4621" s="338">
        <v>89819</v>
      </c>
      <c r="B4621" s="339" t="s">
        <v>1797</v>
      </c>
      <c r="C4621" s="340" t="s">
        <v>1161</v>
      </c>
      <c r="D4621" s="555">
        <v>18.010000000000002</v>
      </c>
      <c r="E4621" s="555">
        <v>1.9</v>
      </c>
      <c r="F4621" s="555">
        <v>19.91</v>
      </c>
    </row>
    <row r="4622" spans="1:6" ht="30">
      <c r="A4622" s="338">
        <v>89823</v>
      </c>
      <c r="B4622" s="339" t="s">
        <v>1798</v>
      </c>
      <c r="C4622" s="340" t="s">
        <v>1161</v>
      </c>
      <c r="D4622" s="555">
        <v>26.48</v>
      </c>
      <c r="E4622" s="555">
        <v>2.54</v>
      </c>
      <c r="F4622" s="555">
        <v>29.02</v>
      </c>
    </row>
    <row r="4623" spans="1:6" ht="30">
      <c r="A4623" s="338">
        <v>89825</v>
      </c>
      <c r="B4623" s="339" t="s">
        <v>1799</v>
      </c>
      <c r="C4623" s="340" t="s">
        <v>1161</v>
      </c>
      <c r="D4623" s="555">
        <v>13.87</v>
      </c>
      <c r="E4623" s="555">
        <v>1.91</v>
      </c>
      <c r="F4623" s="555">
        <v>15.78</v>
      </c>
    </row>
    <row r="4624" spans="1:6" ht="30">
      <c r="A4624" s="338">
        <v>89829</v>
      </c>
      <c r="B4624" s="339" t="s">
        <v>1800</v>
      </c>
      <c r="C4624" s="340" t="s">
        <v>1161</v>
      </c>
      <c r="D4624" s="555">
        <v>25.47</v>
      </c>
      <c r="E4624" s="555">
        <v>3.5</v>
      </c>
      <c r="F4624" s="555">
        <v>28.97</v>
      </c>
    </row>
    <row r="4625" spans="1:6" ht="30">
      <c r="A4625" s="338">
        <v>89833</v>
      </c>
      <c r="B4625" s="339" t="s">
        <v>1801</v>
      </c>
      <c r="C4625" s="340" t="s">
        <v>1161</v>
      </c>
      <c r="D4625" s="555">
        <v>30.21</v>
      </c>
      <c r="E4625" s="555">
        <v>5.1100000000000003</v>
      </c>
      <c r="F4625" s="555">
        <v>35.32</v>
      </c>
    </row>
    <row r="4626" spans="1:6" ht="30">
      <c r="A4626" s="338">
        <v>89827</v>
      </c>
      <c r="B4626" s="339" t="s">
        <v>1802</v>
      </c>
      <c r="C4626" s="340" t="s">
        <v>1161</v>
      </c>
      <c r="D4626" s="555">
        <v>16.12</v>
      </c>
      <c r="E4626" s="555">
        <v>1.9</v>
      </c>
      <c r="F4626" s="555">
        <v>18.02</v>
      </c>
    </row>
    <row r="4627" spans="1:6" ht="30">
      <c r="A4627" s="338">
        <v>89830</v>
      </c>
      <c r="B4627" s="339" t="s">
        <v>1803</v>
      </c>
      <c r="C4627" s="340" t="s">
        <v>1161</v>
      </c>
      <c r="D4627" s="555">
        <v>28.549999999999997</v>
      </c>
      <c r="E4627" s="555">
        <v>3.5</v>
      </c>
      <c r="F4627" s="555">
        <v>32.049999999999997</v>
      </c>
    </row>
    <row r="4628" spans="1:6" ht="30">
      <c r="A4628" s="338">
        <v>89834</v>
      </c>
      <c r="B4628" s="339" t="s">
        <v>2488</v>
      </c>
      <c r="C4628" s="340" t="s">
        <v>1161</v>
      </c>
      <c r="D4628" s="555">
        <v>37.44</v>
      </c>
      <c r="E4628" s="555">
        <v>5.1100000000000003</v>
      </c>
      <c r="F4628" s="555">
        <v>42.55</v>
      </c>
    </row>
    <row r="4629" spans="1:6">
      <c r="A4629" s="335"/>
      <c r="B4629" s="337" t="s">
        <v>12769</v>
      </c>
      <c r="C4629" s="335"/>
      <c r="D4629" s="335"/>
      <c r="E4629" s="335"/>
      <c r="F4629" s="335"/>
    </row>
    <row r="4630" spans="1:6" ht="30">
      <c r="A4630" s="338">
        <v>89851</v>
      </c>
      <c r="B4630" s="339" t="s">
        <v>2489</v>
      </c>
      <c r="C4630" s="340" t="s">
        <v>1161</v>
      </c>
      <c r="D4630" s="555">
        <v>17.37</v>
      </c>
      <c r="E4630" s="555">
        <v>7.68</v>
      </c>
      <c r="F4630" s="555">
        <v>25.05</v>
      </c>
    </row>
    <row r="4631" spans="1:6" ht="30">
      <c r="A4631" s="338">
        <v>89855</v>
      </c>
      <c r="B4631" s="339" t="s">
        <v>2490</v>
      </c>
      <c r="C4631" s="340" t="s">
        <v>1161</v>
      </c>
      <c r="D4631" s="555">
        <v>86.6</v>
      </c>
      <c r="E4631" s="555">
        <v>10.54</v>
      </c>
      <c r="F4631" s="555">
        <v>97.14</v>
      </c>
    </row>
    <row r="4632" spans="1:6" ht="30">
      <c r="A4632" s="338">
        <v>89850</v>
      </c>
      <c r="B4632" s="339" t="s">
        <v>2491</v>
      </c>
      <c r="C4632" s="340" t="s">
        <v>1161</v>
      </c>
      <c r="D4632" s="555">
        <v>17.440000000000001</v>
      </c>
      <c r="E4632" s="555">
        <v>7.68</v>
      </c>
      <c r="F4632" s="555">
        <v>25.12</v>
      </c>
    </row>
    <row r="4633" spans="1:6" ht="30">
      <c r="A4633" s="338">
        <v>89854</v>
      </c>
      <c r="B4633" s="339" t="s">
        <v>2492</v>
      </c>
      <c r="C4633" s="340" t="s">
        <v>1161</v>
      </c>
      <c r="D4633" s="555">
        <v>80.360000000000014</v>
      </c>
      <c r="E4633" s="555">
        <v>10.54</v>
      </c>
      <c r="F4633" s="555">
        <v>90.9</v>
      </c>
    </row>
    <row r="4634" spans="1:6" ht="30">
      <c r="A4634" s="338">
        <v>89852</v>
      </c>
      <c r="B4634" s="339" t="s">
        <v>2493</v>
      </c>
      <c r="C4634" s="340" t="s">
        <v>1161</v>
      </c>
      <c r="D4634" s="555">
        <v>34.92</v>
      </c>
      <c r="E4634" s="555">
        <v>7.67</v>
      </c>
      <c r="F4634" s="555">
        <v>42.59</v>
      </c>
    </row>
    <row r="4635" spans="1:6" ht="45">
      <c r="A4635" s="338">
        <v>89853</v>
      </c>
      <c r="B4635" s="339" t="s">
        <v>2494</v>
      </c>
      <c r="C4635" s="340" t="s">
        <v>1161</v>
      </c>
      <c r="D4635" s="555">
        <v>65.930000000000007</v>
      </c>
      <c r="E4635" s="555">
        <v>7.66</v>
      </c>
      <c r="F4635" s="555">
        <v>73.59</v>
      </c>
    </row>
    <row r="4636" spans="1:6" ht="30">
      <c r="A4636" s="338">
        <v>89856</v>
      </c>
      <c r="B4636" s="339" t="s">
        <v>2495</v>
      </c>
      <c r="C4636" s="340" t="s">
        <v>1161</v>
      </c>
      <c r="D4636" s="555">
        <v>13.959999999999997</v>
      </c>
      <c r="E4636" s="555">
        <v>5.12</v>
      </c>
      <c r="F4636" s="555">
        <v>19.079999999999998</v>
      </c>
    </row>
    <row r="4637" spans="1:6" ht="30">
      <c r="A4637" s="338">
        <v>89857</v>
      </c>
      <c r="B4637" s="339" t="s">
        <v>2496</v>
      </c>
      <c r="C4637" s="340" t="s">
        <v>1161</v>
      </c>
      <c r="D4637" s="555">
        <v>27.439999999999998</v>
      </c>
      <c r="E4637" s="555">
        <v>5.1100000000000003</v>
      </c>
      <c r="F4637" s="555">
        <v>32.549999999999997</v>
      </c>
    </row>
    <row r="4638" spans="1:6" ht="30">
      <c r="A4638" s="338">
        <v>89859</v>
      </c>
      <c r="B4638" s="339" t="s">
        <v>2497</v>
      </c>
      <c r="C4638" s="340" t="s">
        <v>1161</v>
      </c>
      <c r="D4638" s="555">
        <v>79.37</v>
      </c>
      <c r="E4638" s="555">
        <v>7.02</v>
      </c>
      <c r="F4638" s="555">
        <v>86.39</v>
      </c>
    </row>
    <row r="4639" spans="1:6" ht="30">
      <c r="A4639" s="338">
        <v>89860</v>
      </c>
      <c r="B4639" s="339" t="s">
        <v>2498</v>
      </c>
      <c r="C4639" s="340" t="s">
        <v>1161</v>
      </c>
      <c r="D4639" s="555">
        <v>32.150000000000006</v>
      </c>
      <c r="E4639" s="555">
        <v>10.23</v>
      </c>
      <c r="F4639" s="555">
        <v>42.38</v>
      </c>
    </row>
    <row r="4640" spans="1:6" ht="30">
      <c r="A4640" s="338">
        <v>89862</v>
      </c>
      <c r="B4640" s="339" t="s">
        <v>2499</v>
      </c>
      <c r="C4640" s="340" t="s">
        <v>1161</v>
      </c>
      <c r="D4640" s="555">
        <v>77</v>
      </c>
      <c r="E4640" s="555">
        <v>14.06</v>
      </c>
      <c r="F4640" s="555">
        <v>91.06</v>
      </c>
    </row>
    <row r="4641" spans="1:6" ht="30">
      <c r="A4641" s="338">
        <v>89861</v>
      </c>
      <c r="B4641" s="339" t="s">
        <v>2500</v>
      </c>
      <c r="C4641" s="340" t="s">
        <v>1161</v>
      </c>
      <c r="D4641" s="555">
        <v>39.379999999999995</v>
      </c>
      <c r="E4641" s="555">
        <v>10.23</v>
      </c>
      <c r="F4641" s="555">
        <v>49.61</v>
      </c>
    </row>
    <row r="4642" spans="1:6" ht="30">
      <c r="A4642" s="338">
        <v>89863</v>
      </c>
      <c r="B4642" s="339" t="s">
        <v>2501</v>
      </c>
      <c r="C4642" s="340" t="s">
        <v>1161</v>
      </c>
      <c r="D4642" s="555">
        <v>197.64</v>
      </c>
      <c r="E4642" s="555">
        <v>14.06</v>
      </c>
      <c r="F4642" s="555">
        <v>211.7</v>
      </c>
    </row>
    <row r="4643" spans="1:6">
      <c r="A4643" s="335"/>
      <c r="B4643" s="337" t="s">
        <v>12770</v>
      </c>
      <c r="C4643" s="335"/>
      <c r="D4643" s="335"/>
      <c r="E4643" s="335"/>
      <c r="F4643" s="335"/>
    </row>
    <row r="4644" spans="1:6" ht="30">
      <c r="A4644" s="338">
        <v>89508</v>
      </c>
      <c r="B4644" s="339" t="s">
        <v>2502</v>
      </c>
      <c r="C4644" s="340" t="s">
        <v>1163</v>
      </c>
      <c r="D4644" s="555">
        <v>18.78</v>
      </c>
      <c r="E4644" s="555">
        <v>5.27</v>
      </c>
      <c r="F4644" s="555">
        <v>24.05</v>
      </c>
    </row>
    <row r="4645" spans="1:6" ht="30">
      <c r="A4645" s="338">
        <v>89509</v>
      </c>
      <c r="B4645" s="339" t="s">
        <v>2503</v>
      </c>
      <c r="C4645" s="340" t="s">
        <v>1163</v>
      </c>
      <c r="D4645" s="555">
        <v>26.029999999999998</v>
      </c>
      <c r="E4645" s="555">
        <v>6.7</v>
      </c>
      <c r="F4645" s="555">
        <v>32.729999999999997</v>
      </c>
    </row>
    <row r="4646" spans="1:6" ht="30">
      <c r="A4646" s="338">
        <v>89511</v>
      </c>
      <c r="B4646" s="339" t="s">
        <v>2504</v>
      </c>
      <c r="C4646" s="340" t="s">
        <v>1163</v>
      </c>
      <c r="D4646" s="555">
        <v>37.46</v>
      </c>
      <c r="E4646" s="555">
        <v>10.38</v>
      </c>
      <c r="F4646" s="555">
        <v>47.84</v>
      </c>
    </row>
    <row r="4647" spans="1:6" ht="30">
      <c r="A4647" s="338">
        <v>89512</v>
      </c>
      <c r="B4647" s="339" t="s">
        <v>2505</v>
      </c>
      <c r="C4647" s="340" t="s">
        <v>1163</v>
      </c>
      <c r="D4647" s="555">
        <v>62.629999999999995</v>
      </c>
      <c r="E4647" s="555">
        <v>14.22</v>
      </c>
      <c r="F4647" s="555">
        <v>76.849999999999994</v>
      </c>
    </row>
    <row r="4648" spans="1:6" ht="30">
      <c r="A4648" s="338">
        <v>89576</v>
      </c>
      <c r="B4648" s="339" t="s">
        <v>2506</v>
      </c>
      <c r="C4648" s="340" t="s">
        <v>1163</v>
      </c>
      <c r="D4648" s="555">
        <v>28.89</v>
      </c>
      <c r="E4648" s="555">
        <v>2.2200000000000002</v>
      </c>
      <c r="F4648" s="555">
        <v>31.11</v>
      </c>
    </row>
    <row r="4649" spans="1:6" ht="30">
      <c r="A4649" s="338">
        <v>89578</v>
      </c>
      <c r="B4649" s="339" t="s">
        <v>2507</v>
      </c>
      <c r="C4649" s="340" t="s">
        <v>1163</v>
      </c>
      <c r="D4649" s="555">
        <v>50.3</v>
      </c>
      <c r="E4649" s="555">
        <v>3.5</v>
      </c>
      <c r="F4649" s="555">
        <v>53.8</v>
      </c>
    </row>
    <row r="4650" spans="1:6" ht="30">
      <c r="A4650" s="338">
        <v>89580</v>
      </c>
      <c r="B4650" s="339" t="s">
        <v>2508</v>
      </c>
      <c r="C4650" s="340" t="s">
        <v>1163</v>
      </c>
      <c r="D4650" s="555">
        <v>100.85000000000001</v>
      </c>
      <c r="E4650" s="555">
        <v>5.74</v>
      </c>
      <c r="F4650" s="555">
        <v>106.59</v>
      </c>
    </row>
    <row r="4651" spans="1:6" ht="45">
      <c r="A4651" s="338">
        <v>91789</v>
      </c>
      <c r="B4651" s="339" t="s">
        <v>2509</v>
      </c>
      <c r="C4651" s="340" t="s">
        <v>1163</v>
      </c>
      <c r="D4651" s="555">
        <v>47.66</v>
      </c>
      <c r="E4651" s="555">
        <v>5.82</v>
      </c>
      <c r="F4651" s="555">
        <v>53.48</v>
      </c>
    </row>
    <row r="4652" spans="1:6" ht="45">
      <c r="A4652" s="338">
        <v>91790</v>
      </c>
      <c r="B4652" s="339" t="s">
        <v>2510</v>
      </c>
      <c r="C4652" s="340" t="s">
        <v>1163</v>
      </c>
      <c r="D4652" s="555">
        <v>69.960000000000008</v>
      </c>
      <c r="E4652" s="555">
        <v>11.24</v>
      </c>
      <c r="F4652" s="555">
        <v>81.2</v>
      </c>
    </row>
    <row r="4653" spans="1:6" ht="45">
      <c r="A4653" s="338">
        <v>91791</v>
      </c>
      <c r="B4653" s="339" t="s">
        <v>2136</v>
      </c>
      <c r="C4653" s="340" t="s">
        <v>1163</v>
      </c>
      <c r="D4653" s="555">
        <v>106.52000000000001</v>
      </c>
      <c r="E4653" s="555">
        <v>6.21</v>
      </c>
      <c r="F4653" s="555">
        <v>112.73</v>
      </c>
    </row>
    <row r="4654" spans="1:6">
      <c r="A4654" s="335"/>
      <c r="B4654" s="337" t="s">
        <v>12771</v>
      </c>
      <c r="C4654" s="335"/>
      <c r="D4654" s="335"/>
      <c r="E4654" s="335"/>
      <c r="F4654" s="335"/>
    </row>
    <row r="4655" spans="1:6">
      <c r="A4655" s="335"/>
      <c r="B4655" s="337" t="s">
        <v>12772</v>
      </c>
      <c r="C4655" s="335"/>
      <c r="D4655" s="335"/>
      <c r="E4655" s="335"/>
      <c r="F4655" s="335"/>
    </row>
    <row r="4656" spans="1:6" ht="30">
      <c r="A4656" s="338">
        <v>89539</v>
      </c>
      <c r="B4656" s="339" t="s">
        <v>12773</v>
      </c>
      <c r="C4656" s="340" t="s">
        <v>1161</v>
      </c>
      <c r="D4656" s="555">
        <v>37.949999999999996</v>
      </c>
      <c r="E4656" s="555">
        <v>4.45</v>
      </c>
      <c r="F4656" s="555">
        <v>42.4</v>
      </c>
    </row>
    <row r="4657" spans="1:6" ht="30">
      <c r="A4657" s="338">
        <v>89526</v>
      </c>
      <c r="B4657" s="339" t="s">
        <v>2137</v>
      </c>
      <c r="C4657" s="340" t="s">
        <v>1161</v>
      </c>
      <c r="D4657" s="555">
        <v>40.949999999999996</v>
      </c>
      <c r="E4657" s="555">
        <v>3.17</v>
      </c>
      <c r="F4657" s="555">
        <v>44.12</v>
      </c>
    </row>
    <row r="4658" spans="1:6" ht="30">
      <c r="A4658" s="338">
        <v>89533</v>
      </c>
      <c r="B4658" s="339" t="s">
        <v>2138</v>
      </c>
      <c r="C4658" s="340" t="s">
        <v>1161</v>
      </c>
      <c r="D4658" s="555">
        <v>35.089999999999996</v>
      </c>
      <c r="E4658" s="555">
        <v>4.45</v>
      </c>
      <c r="F4658" s="555">
        <v>39.54</v>
      </c>
    </row>
    <row r="4659" spans="1:6" ht="30">
      <c r="A4659" s="338">
        <v>89535</v>
      </c>
      <c r="B4659" s="339" t="s">
        <v>2139</v>
      </c>
      <c r="C4659" s="340" t="s">
        <v>1161</v>
      </c>
      <c r="D4659" s="555">
        <v>61.47</v>
      </c>
      <c r="E4659" s="555">
        <v>4.45</v>
      </c>
      <c r="F4659" s="555">
        <v>65.92</v>
      </c>
    </row>
    <row r="4660" spans="1:6" ht="30">
      <c r="A4660" s="338">
        <v>89546</v>
      </c>
      <c r="B4660" s="339" t="s">
        <v>2140</v>
      </c>
      <c r="C4660" s="340" t="s">
        <v>1161</v>
      </c>
      <c r="D4660" s="555">
        <v>11.61</v>
      </c>
      <c r="E4660" s="555">
        <v>1.42</v>
      </c>
      <c r="F4660" s="555">
        <v>13.03</v>
      </c>
    </row>
    <row r="4661" spans="1:6" ht="30">
      <c r="A4661" s="338">
        <v>95694</v>
      </c>
      <c r="B4661" s="339" t="s">
        <v>2141</v>
      </c>
      <c r="C4661" s="340" t="s">
        <v>1161</v>
      </c>
      <c r="D4661" s="555">
        <v>78.88</v>
      </c>
      <c r="E4661" s="555">
        <v>4.45</v>
      </c>
      <c r="F4661" s="555">
        <v>83.33</v>
      </c>
    </row>
    <row r="4662" spans="1:6" ht="30">
      <c r="A4662" s="338">
        <v>89516</v>
      </c>
      <c r="B4662" s="339" t="s">
        <v>2142</v>
      </c>
      <c r="C4662" s="340" t="s">
        <v>1161</v>
      </c>
      <c r="D4662" s="555">
        <v>8.49</v>
      </c>
      <c r="E4662" s="555">
        <v>1.58</v>
      </c>
      <c r="F4662" s="555">
        <v>10.07</v>
      </c>
    </row>
    <row r="4663" spans="1:6" ht="30">
      <c r="A4663" s="338">
        <v>89520</v>
      </c>
      <c r="B4663" s="339" t="s">
        <v>2143</v>
      </c>
      <c r="C4663" s="340" t="s">
        <v>1161</v>
      </c>
      <c r="D4663" s="555">
        <v>12.370000000000001</v>
      </c>
      <c r="E4663" s="555">
        <v>2.0499999999999998</v>
      </c>
      <c r="F4663" s="555">
        <v>14.42</v>
      </c>
    </row>
    <row r="4664" spans="1:6" ht="30">
      <c r="A4664" s="338">
        <v>89524</v>
      </c>
      <c r="B4664" s="339" t="s">
        <v>2144</v>
      </c>
      <c r="C4664" s="340" t="s">
        <v>1161</v>
      </c>
      <c r="D4664" s="555">
        <v>25.560000000000002</v>
      </c>
      <c r="E4664" s="555">
        <v>3.17</v>
      </c>
      <c r="F4664" s="555">
        <v>28.73</v>
      </c>
    </row>
    <row r="4665" spans="1:6" ht="30">
      <c r="A4665" s="338">
        <v>89531</v>
      </c>
      <c r="B4665" s="339" t="s">
        <v>2145</v>
      </c>
      <c r="C4665" s="340" t="s">
        <v>1161</v>
      </c>
      <c r="D4665" s="555">
        <v>35.089999999999996</v>
      </c>
      <c r="E4665" s="555">
        <v>4.45</v>
      </c>
      <c r="F4665" s="555">
        <v>39.54</v>
      </c>
    </row>
    <row r="4666" spans="1:6" ht="30">
      <c r="A4666" s="338">
        <v>89514</v>
      </c>
      <c r="B4666" s="339" t="s">
        <v>2146</v>
      </c>
      <c r="C4666" s="340" t="s">
        <v>1161</v>
      </c>
      <c r="D4666" s="555">
        <v>10.16</v>
      </c>
      <c r="E4666" s="555">
        <v>1.58</v>
      </c>
      <c r="F4666" s="555">
        <v>11.74</v>
      </c>
    </row>
    <row r="4667" spans="1:6" ht="30">
      <c r="A4667" s="338">
        <v>89518</v>
      </c>
      <c r="B4667" s="339" t="s">
        <v>2147</v>
      </c>
      <c r="C4667" s="340" t="s">
        <v>1161</v>
      </c>
      <c r="D4667" s="555">
        <v>14.57</v>
      </c>
      <c r="E4667" s="555">
        <v>2.0499999999999998</v>
      </c>
      <c r="F4667" s="555">
        <v>16.62</v>
      </c>
    </row>
    <row r="4668" spans="1:6" ht="30">
      <c r="A4668" s="338">
        <v>89522</v>
      </c>
      <c r="B4668" s="339" t="s">
        <v>2148</v>
      </c>
      <c r="C4668" s="340" t="s">
        <v>1161</v>
      </c>
      <c r="D4668" s="555">
        <v>29.78</v>
      </c>
      <c r="E4668" s="555">
        <v>3.17</v>
      </c>
      <c r="F4668" s="555">
        <v>32.950000000000003</v>
      </c>
    </row>
    <row r="4669" spans="1:6" ht="30">
      <c r="A4669" s="338">
        <v>89529</v>
      </c>
      <c r="B4669" s="339" t="s">
        <v>2149</v>
      </c>
      <c r="C4669" s="340" t="s">
        <v>1161</v>
      </c>
      <c r="D4669" s="555">
        <v>45.36</v>
      </c>
      <c r="E4669" s="555">
        <v>4.45</v>
      </c>
      <c r="F4669" s="555">
        <v>49.81</v>
      </c>
    </row>
    <row r="4670" spans="1:6" ht="30">
      <c r="A4670" s="338">
        <v>89544</v>
      </c>
      <c r="B4670" s="339" t="s">
        <v>2150</v>
      </c>
      <c r="C4670" s="340" t="s">
        <v>1161</v>
      </c>
      <c r="D4670" s="555">
        <v>9.34</v>
      </c>
      <c r="E4670" s="555">
        <v>1.0900000000000001</v>
      </c>
      <c r="F4670" s="555">
        <v>10.43</v>
      </c>
    </row>
    <row r="4671" spans="1:6" ht="30">
      <c r="A4671" s="338">
        <v>89545</v>
      </c>
      <c r="B4671" s="339" t="s">
        <v>2151</v>
      </c>
      <c r="C4671" s="340" t="s">
        <v>1161</v>
      </c>
      <c r="D4671" s="555">
        <v>13.83</v>
      </c>
      <c r="E4671" s="555">
        <v>1.42</v>
      </c>
      <c r="F4671" s="555">
        <v>15.25</v>
      </c>
    </row>
    <row r="4672" spans="1:6" ht="30">
      <c r="A4672" s="338">
        <v>89547</v>
      </c>
      <c r="B4672" s="339" t="s">
        <v>2152</v>
      </c>
      <c r="C4672" s="340" t="s">
        <v>1161</v>
      </c>
      <c r="D4672" s="555">
        <v>19.34</v>
      </c>
      <c r="E4672" s="555">
        <v>2.2200000000000002</v>
      </c>
      <c r="F4672" s="555">
        <v>21.56</v>
      </c>
    </row>
    <row r="4673" spans="1:6" ht="30">
      <c r="A4673" s="338">
        <v>89548</v>
      </c>
      <c r="B4673" s="339" t="s">
        <v>2153</v>
      </c>
      <c r="C4673" s="340" t="s">
        <v>1161</v>
      </c>
      <c r="D4673" s="555">
        <v>21.44</v>
      </c>
      <c r="E4673" s="555">
        <v>2.2200000000000002</v>
      </c>
      <c r="F4673" s="555">
        <v>23.66</v>
      </c>
    </row>
    <row r="4674" spans="1:6" ht="30">
      <c r="A4674" s="338">
        <v>89554</v>
      </c>
      <c r="B4674" s="339" t="s">
        <v>2154</v>
      </c>
      <c r="C4674" s="340" t="s">
        <v>1161</v>
      </c>
      <c r="D4674" s="555">
        <v>23.62</v>
      </c>
      <c r="E4674" s="555">
        <v>3.02</v>
      </c>
      <c r="F4674" s="555">
        <v>26.64</v>
      </c>
    </row>
    <row r="4675" spans="1:6" ht="30">
      <c r="A4675" s="338">
        <v>89556</v>
      </c>
      <c r="B4675" s="339" t="s">
        <v>2155</v>
      </c>
      <c r="C4675" s="340" t="s">
        <v>1161</v>
      </c>
      <c r="D4675" s="555">
        <v>38</v>
      </c>
      <c r="E4675" s="555">
        <v>3.02</v>
      </c>
      <c r="F4675" s="555">
        <v>41.02</v>
      </c>
    </row>
    <row r="4676" spans="1:6" ht="30">
      <c r="A4676" s="338">
        <v>89549</v>
      </c>
      <c r="B4676" s="339" t="s">
        <v>2156</v>
      </c>
      <c r="C4676" s="340" t="s">
        <v>1161</v>
      </c>
      <c r="D4676" s="555">
        <v>13.7</v>
      </c>
      <c r="E4676" s="555">
        <v>2.23</v>
      </c>
      <c r="F4676" s="555">
        <v>15.93</v>
      </c>
    </row>
    <row r="4677" spans="1:6" ht="30">
      <c r="A4677" s="338">
        <v>89550</v>
      </c>
      <c r="B4677" s="339" t="s">
        <v>2157</v>
      </c>
      <c r="C4677" s="340" t="s">
        <v>1161</v>
      </c>
      <c r="D4677" s="555">
        <v>42.39</v>
      </c>
      <c r="E4677" s="555">
        <v>2.2200000000000002</v>
      </c>
      <c r="F4677" s="555">
        <v>44.61</v>
      </c>
    </row>
    <row r="4678" spans="1:6" ht="30">
      <c r="A4678" s="338">
        <v>89559</v>
      </c>
      <c r="B4678" s="339" t="s">
        <v>2158</v>
      </c>
      <c r="C4678" s="340" t="s">
        <v>1161</v>
      </c>
      <c r="D4678" s="555">
        <v>72.25</v>
      </c>
      <c r="E4678" s="555">
        <v>3.02</v>
      </c>
      <c r="F4678" s="555">
        <v>75.27</v>
      </c>
    </row>
    <row r="4679" spans="1:6" ht="30">
      <c r="A4679" s="338">
        <v>89571</v>
      </c>
      <c r="B4679" s="339" t="s">
        <v>2159</v>
      </c>
      <c r="C4679" s="340" t="s">
        <v>1161</v>
      </c>
      <c r="D4679" s="555">
        <v>76.97</v>
      </c>
      <c r="E4679" s="555">
        <v>5.89</v>
      </c>
      <c r="F4679" s="555">
        <v>82.86</v>
      </c>
    </row>
    <row r="4680" spans="1:6" ht="30">
      <c r="A4680" s="338">
        <v>89573</v>
      </c>
      <c r="B4680" s="339" t="s">
        <v>2160</v>
      </c>
      <c r="C4680" s="340" t="s">
        <v>1161</v>
      </c>
      <c r="D4680" s="555">
        <v>68.95</v>
      </c>
      <c r="E4680" s="555">
        <v>5.89</v>
      </c>
      <c r="F4680" s="555">
        <v>74.84</v>
      </c>
    </row>
    <row r="4681" spans="1:6" ht="30">
      <c r="A4681" s="338">
        <v>89683</v>
      </c>
      <c r="B4681" s="339" t="s">
        <v>12774</v>
      </c>
      <c r="C4681" s="340" t="s">
        <v>1161</v>
      </c>
      <c r="D4681" s="555">
        <v>329.29</v>
      </c>
      <c r="E4681" s="555">
        <v>3.5</v>
      </c>
      <c r="F4681" s="555">
        <v>332.79</v>
      </c>
    </row>
    <row r="4682" spans="1:6" ht="30">
      <c r="A4682" s="338">
        <v>89557</v>
      </c>
      <c r="B4682" s="339" t="s">
        <v>2511</v>
      </c>
      <c r="C4682" s="340" t="s">
        <v>1161</v>
      </c>
      <c r="D4682" s="555">
        <v>28.55</v>
      </c>
      <c r="E4682" s="555">
        <v>3.02</v>
      </c>
      <c r="F4682" s="555">
        <v>31.57</v>
      </c>
    </row>
    <row r="4683" spans="1:6" ht="30">
      <c r="A4683" s="338">
        <v>89561</v>
      </c>
      <c r="B4683" s="339" t="s">
        <v>2512</v>
      </c>
      <c r="C4683" s="340" t="s">
        <v>1161</v>
      </c>
      <c r="D4683" s="555">
        <v>12.799999999999999</v>
      </c>
      <c r="E4683" s="555">
        <v>2.23</v>
      </c>
      <c r="F4683" s="555">
        <v>15.03</v>
      </c>
    </row>
    <row r="4684" spans="1:6" ht="30">
      <c r="A4684" s="338">
        <v>89563</v>
      </c>
      <c r="B4684" s="339" t="s">
        <v>2513</v>
      </c>
      <c r="C4684" s="340" t="s">
        <v>1161</v>
      </c>
      <c r="D4684" s="555">
        <v>21.72</v>
      </c>
      <c r="E4684" s="555">
        <v>2.86</v>
      </c>
      <c r="F4684" s="555">
        <v>24.58</v>
      </c>
    </row>
    <row r="4685" spans="1:6" ht="30">
      <c r="A4685" s="338">
        <v>89565</v>
      </c>
      <c r="B4685" s="339" t="s">
        <v>2514</v>
      </c>
      <c r="C4685" s="340" t="s">
        <v>1161</v>
      </c>
      <c r="D4685" s="555">
        <v>55.870000000000005</v>
      </c>
      <c r="E4685" s="555">
        <v>4.3</v>
      </c>
      <c r="F4685" s="555">
        <v>60.17</v>
      </c>
    </row>
    <row r="4686" spans="1:6" ht="30">
      <c r="A4686" s="338">
        <v>89566</v>
      </c>
      <c r="B4686" s="339" t="s">
        <v>2515</v>
      </c>
      <c r="C4686" s="340" t="s">
        <v>1161</v>
      </c>
      <c r="D4686" s="555">
        <v>46.760000000000005</v>
      </c>
      <c r="E4686" s="555">
        <v>4.3</v>
      </c>
      <c r="F4686" s="555">
        <v>51.06</v>
      </c>
    </row>
    <row r="4687" spans="1:6" ht="30">
      <c r="A4687" s="338">
        <v>89567</v>
      </c>
      <c r="B4687" s="339" t="s">
        <v>2516</v>
      </c>
      <c r="C4687" s="340" t="s">
        <v>1161</v>
      </c>
      <c r="D4687" s="555">
        <v>84.96</v>
      </c>
      <c r="E4687" s="555">
        <v>5.89</v>
      </c>
      <c r="F4687" s="555">
        <v>90.85</v>
      </c>
    </row>
    <row r="4688" spans="1:6" ht="30">
      <c r="A4688" s="338">
        <v>89569</v>
      </c>
      <c r="B4688" s="339" t="s">
        <v>2517</v>
      </c>
      <c r="C4688" s="340" t="s">
        <v>1161</v>
      </c>
      <c r="D4688" s="555">
        <v>79.77</v>
      </c>
      <c r="E4688" s="555">
        <v>5.89</v>
      </c>
      <c r="F4688" s="555">
        <v>85.66</v>
      </c>
    </row>
    <row r="4689" spans="1:6" ht="30">
      <c r="A4689" s="338">
        <v>89574</v>
      </c>
      <c r="B4689" s="339" t="s">
        <v>2518</v>
      </c>
      <c r="C4689" s="340" t="s">
        <v>1161</v>
      </c>
      <c r="D4689" s="555">
        <v>140.68</v>
      </c>
      <c r="E4689" s="555">
        <v>9.1</v>
      </c>
      <c r="F4689" s="555">
        <v>149.78</v>
      </c>
    </row>
    <row r="4690" spans="1:6" ht="30">
      <c r="A4690" s="335"/>
      <c r="B4690" s="337" t="s">
        <v>12775</v>
      </c>
      <c r="C4690" s="335"/>
      <c r="D4690" s="335"/>
      <c r="E4690" s="335"/>
      <c r="F4690" s="335"/>
    </row>
    <row r="4691" spans="1:6" ht="30">
      <c r="A4691" s="338">
        <v>89589</v>
      </c>
      <c r="B4691" s="339" t="s">
        <v>12776</v>
      </c>
      <c r="C4691" s="340" t="s">
        <v>1161</v>
      </c>
      <c r="D4691" s="555">
        <v>37.46</v>
      </c>
      <c r="E4691" s="555">
        <v>3.17</v>
      </c>
      <c r="F4691" s="555">
        <v>40.630000000000003</v>
      </c>
    </row>
    <row r="4692" spans="1:6" ht="30">
      <c r="A4692" s="338">
        <v>89583</v>
      </c>
      <c r="B4692" s="339" t="s">
        <v>2519</v>
      </c>
      <c r="C4692" s="340" t="s">
        <v>1161</v>
      </c>
      <c r="D4692" s="555">
        <v>40.450000000000003</v>
      </c>
      <c r="E4692" s="555">
        <v>1.9</v>
      </c>
      <c r="F4692" s="555">
        <v>42.35</v>
      </c>
    </row>
    <row r="4693" spans="1:6" ht="45">
      <c r="A4693" s="338">
        <v>89586</v>
      </c>
      <c r="B4693" s="339" t="s">
        <v>2520</v>
      </c>
      <c r="C4693" s="340" t="s">
        <v>1161</v>
      </c>
      <c r="D4693" s="555">
        <v>34.6</v>
      </c>
      <c r="E4693" s="555">
        <v>3.17</v>
      </c>
      <c r="F4693" s="555">
        <v>37.770000000000003</v>
      </c>
    </row>
    <row r="4694" spans="1:6" ht="30">
      <c r="A4694" s="338">
        <v>89587</v>
      </c>
      <c r="B4694" s="339" t="s">
        <v>2521</v>
      </c>
      <c r="C4694" s="340" t="s">
        <v>1161</v>
      </c>
      <c r="D4694" s="555">
        <v>60.980000000000004</v>
      </c>
      <c r="E4694" s="555">
        <v>3.17</v>
      </c>
      <c r="F4694" s="555">
        <v>64.150000000000006</v>
      </c>
    </row>
    <row r="4695" spans="1:6" ht="30">
      <c r="A4695" s="338">
        <v>89592</v>
      </c>
      <c r="B4695" s="339" t="s">
        <v>2522</v>
      </c>
      <c r="C4695" s="340" t="s">
        <v>1161</v>
      </c>
      <c r="D4695" s="555">
        <v>202.71</v>
      </c>
      <c r="E4695" s="555">
        <v>5.42</v>
      </c>
      <c r="F4695" s="555">
        <v>208.13</v>
      </c>
    </row>
    <row r="4696" spans="1:6" ht="30">
      <c r="A4696" s="338">
        <v>95695</v>
      </c>
      <c r="B4696" s="339" t="s">
        <v>2523</v>
      </c>
      <c r="C4696" s="340" t="s">
        <v>1161</v>
      </c>
      <c r="D4696" s="555">
        <v>78.39</v>
      </c>
      <c r="E4696" s="555">
        <v>3.17</v>
      </c>
      <c r="F4696" s="555">
        <v>81.56</v>
      </c>
    </row>
    <row r="4697" spans="1:6" ht="30">
      <c r="A4697" s="338">
        <v>89582</v>
      </c>
      <c r="B4697" s="339" t="s">
        <v>2524</v>
      </c>
      <c r="C4697" s="340" t="s">
        <v>1161</v>
      </c>
      <c r="D4697" s="555">
        <v>25.060000000000002</v>
      </c>
      <c r="E4697" s="555">
        <v>1.9</v>
      </c>
      <c r="F4697" s="555">
        <v>26.96</v>
      </c>
    </row>
    <row r="4698" spans="1:6" ht="30">
      <c r="A4698" s="338">
        <v>89585</v>
      </c>
      <c r="B4698" s="339" t="s">
        <v>2525</v>
      </c>
      <c r="C4698" s="340" t="s">
        <v>1161</v>
      </c>
      <c r="D4698" s="555">
        <v>34.6</v>
      </c>
      <c r="E4698" s="555">
        <v>3.17</v>
      </c>
      <c r="F4698" s="555">
        <v>37.770000000000003</v>
      </c>
    </row>
    <row r="4699" spans="1:6" ht="30">
      <c r="A4699" s="338">
        <v>89591</v>
      </c>
      <c r="B4699" s="339" t="s">
        <v>2526</v>
      </c>
      <c r="C4699" s="340" t="s">
        <v>1161</v>
      </c>
      <c r="D4699" s="555">
        <v>116.92</v>
      </c>
      <c r="E4699" s="555">
        <v>5.42</v>
      </c>
      <c r="F4699" s="555">
        <v>122.34</v>
      </c>
    </row>
    <row r="4700" spans="1:6" ht="30">
      <c r="A4700" s="338">
        <v>89581</v>
      </c>
      <c r="B4700" s="339" t="s">
        <v>2527</v>
      </c>
      <c r="C4700" s="340" t="s">
        <v>1161</v>
      </c>
      <c r="D4700" s="555">
        <v>29.28</v>
      </c>
      <c r="E4700" s="555">
        <v>1.9</v>
      </c>
      <c r="F4700" s="555">
        <v>31.18</v>
      </c>
    </row>
    <row r="4701" spans="1:6" ht="30">
      <c r="A4701" s="338">
        <v>89584</v>
      </c>
      <c r="B4701" s="339" t="s">
        <v>2528</v>
      </c>
      <c r="C4701" s="340" t="s">
        <v>1161</v>
      </c>
      <c r="D4701" s="555">
        <v>44.87</v>
      </c>
      <c r="E4701" s="555">
        <v>3.17</v>
      </c>
      <c r="F4701" s="555">
        <v>48.04</v>
      </c>
    </row>
    <row r="4702" spans="1:6" ht="30">
      <c r="A4702" s="338">
        <v>89590</v>
      </c>
      <c r="B4702" s="339" t="s">
        <v>2529</v>
      </c>
      <c r="C4702" s="340" t="s">
        <v>1161</v>
      </c>
      <c r="D4702" s="555">
        <v>146.43</v>
      </c>
      <c r="E4702" s="555">
        <v>5.42</v>
      </c>
      <c r="F4702" s="555">
        <v>151.85</v>
      </c>
    </row>
    <row r="4703" spans="1:6" ht="30">
      <c r="A4703" s="338">
        <v>89599</v>
      </c>
      <c r="B4703" s="339" t="s">
        <v>2530</v>
      </c>
      <c r="C4703" s="340" t="s">
        <v>1161</v>
      </c>
      <c r="D4703" s="555">
        <v>18.979999999999997</v>
      </c>
      <c r="E4703" s="555">
        <v>1.26</v>
      </c>
      <c r="F4703" s="555">
        <v>20.239999999999998</v>
      </c>
    </row>
    <row r="4704" spans="1:6" ht="30">
      <c r="A4704" s="338">
        <v>89600</v>
      </c>
      <c r="B4704" s="339" t="s">
        <v>2531</v>
      </c>
      <c r="C4704" s="340" t="s">
        <v>1161</v>
      </c>
      <c r="D4704" s="555">
        <v>21.08</v>
      </c>
      <c r="E4704" s="555">
        <v>1.26</v>
      </c>
      <c r="F4704" s="555">
        <v>22.34</v>
      </c>
    </row>
    <row r="4705" spans="1:6" ht="30">
      <c r="A4705" s="338">
        <v>89669</v>
      </c>
      <c r="B4705" s="339" t="s">
        <v>2532</v>
      </c>
      <c r="C4705" s="340" t="s">
        <v>1161</v>
      </c>
      <c r="D4705" s="555">
        <v>23.32</v>
      </c>
      <c r="E4705" s="555">
        <v>2.2200000000000002</v>
      </c>
      <c r="F4705" s="555">
        <v>25.54</v>
      </c>
    </row>
    <row r="4706" spans="1:6" ht="30">
      <c r="A4706" s="338">
        <v>89671</v>
      </c>
      <c r="B4706" s="339" t="s">
        <v>2533</v>
      </c>
      <c r="C4706" s="340" t="s">
        <v>1161</v>
      </c>
      <c r="D4706" s="555">
        <v>37.700000000000003</v>
      </c>
      <c r="E4706" s="555">
        <v>2.2200000000000002</v>
      </c>
      <c r="F4706" s="555">
        <v>39.92</v>
      </c>
    </row>
    <row r="4707" spans="1:6" ht="30">
      <c r="A4707" s="338">
        <v>89677</v>
      </c>
      <c r="B4707" s="339" t="s">
        <v>2534</v>
      </c>
      <c r="C4707" s="340" t="s">
        <v>1161</v>
      </c>
      <c r="D4707" s="555">
        <v>68.819999999999993</v>
      </c>
      <c r="E4707" s="555">
        <v>3.5</v>
      </c>
      <c r="F4707" s="555">
        <v>72.319999999999993</v>
      </c>
    </row>
    <row r="4708" spans="1:6" ht="30">
      <c r="A4708" s="338">
        <v>89679</v>
      </c>
      <c r="B4708" s="339" t="s">
        <v>2227</v>
      </c>
      <c r="C4708" s="340" t="s">
        <v>1161</v>
      </c>
      <c r="D4708" s="555">
        <v>120.11</v>
      </c>
      <c r="E4708" s="555">
        <v>3.5</v>
      </c>
      <c r="F4708" s="555">
        <v>123.61</v>
      </c>
    </row>
    <row r="4709" spans="1:6" ht="30">
      <c r="A4709" s="338">
        <v>89685</v>
      </c>
      <c r="B4709" s="339" t="s">
        <v>1997</v>
      </c>
      <c r="C4709" s="340" t="s">
        <v>1161</v>
      </c>
      <c r="D4709" s="555">
        <v>55.21</v>
      </c>
      <c r="E4709" s="555">
        <v>2.54</v>
      </c>
      <c r="F4709" s="555">
        <v>57.75</v>
      </c>
    </row>
    <row r="4710" spans="1:6" ht="30">
      <c r="A4710" s="338">
        <v>89690</v>
      </c>
      <c r="B4710" s="339" t="s">
        <v>1998</v>
      </c>
      <c r="C4710" s="340" t="s">
        <v>1161</v>
      </c>
      <c r="D4710" s="555">
        <v>84.300000000000011</v>
      </c>
      <c r="E4710" s="555">
        <v>4.13</v>
      </c>
      <c r="F4710" s="555">
        <v>88.43</v>
      </c>
    </row>
    <row r="4711" spans="1:6" ht="30">
      <c r="A4711" s="338">
        <v>89692</v>
      </c>
      <c r="B4711" s="339" t="s">
        <v>1999</v>
      </c>
      <c r="C4711" s="340" t="s">
        <v>1161</v>
      </c>
      <c r="D4711" s="555">
        <v>79.11</v>
      </c>
      <c r="E4711" s="555">
        <v>4.13</v>
      </c>
      <c r="F4711" s="555">
        <v>83.24</v>
      </c>
    </row>
    <row r="4712" spans="1:6" ht="30">
      <c r="A4712" s="338">
        <v>89698</v>
      </c>
      <c r="B4712" s="339" t="s">
        <v>2000</v>
      </c>
      <c r="C4712" s="340" t="s">
        <v>1161</v>
      </c>
      <c r="D4712" s="555">
        <v>251.29999999999998</v>
      </c>
      <c r="E4712" s="555">
        <v>7.33</v>
      </c>
      <c r="F4712" s="555">
        <v>258.63</v>
      </c>
    </row>
    <row r="4713" spans="1:6" ht="30">
      <c r="A4713" s="338">
        <v>89699</v>
      </c>
      <c r="B4713" s="339" t="s">
        <v>2001</v>
      </c>
      <c r="C4713" s="340" t="s">
        <v>1161</v>
      </c>
      <c r="D4713" s="555">
        <v>218.2</v>
      </c>
      <c r="E4713" s="555">
        <v>7.33</v>
      </c>
      <c r="F4713" s="555">
        <v>225.53</v>
      </c>
    </row>
    <row r="4714" spans="1:6" ht="30">
      <c r="A4714" s="338">
        <v>89687</v>
      </c>
      <c r="B4714" s="339" t="s">
        <v>2002</v>
      </c>
      <c r="C4714" s="340" t="s">
        <v>1161</v>
      </c>
      <c r="D4714" s="555">
        <v>46.1</v>
      </c>
      <c r="E4714" s="555">
        <v>2.54</v>
      </c>
      <c r="F4714" s="555">
        <v>48.64</v>
      </c>
    </row>
    <row r="4715" spans="1:6" ht="30">
      <c r="A4715" s="338">
        <v>89693</v>
      </c>
      <c r="B4715" s="339" t="s">
        <v>2003</v>
      </c>
      <c r="C4715" s="340" t="s">
        <v>1161</v>
      </c>
      <c r="D4715" s="555">
        <v>76.31</v>
      </c>
      <c r="E4715" s="555">
        <v>4.13</v>
      </c>
      <c r="F4715" s="555">
        <v>80.44</v>
      </c>
    </row>
    <row r="4716" spans="1:6" ht="30">
      <c r="A4716" s="338">
        <v>89696</v>
      </c>
      <c r="B4716" s="339" t="s">
        <v>2004</v>
      </c>
      <c r="C4716" s="340" t="s">
        <v>1161</v>
      </c>
      <c r="D4716" s="555">
        <v>68.290000000000006</v>
      </c>
      <c r="E4716" s="555">
        <v>4.13</v>
      </c>
      <c r="F4716" s="555">
        <v>72.42</v>
      </c>
    </row>
    <row r="4717" spans="1:6" ht="30">
      <c r="A4717" s="338">
        <v>89701</v>
      </c>
      <c r="B4717" s="339" t="s">
        <v>1834</v>
      </c>
      <c r="C4717" s="340" t="s">
        <v>1161</v>
      </c>
      <c r="D4717" s="555">
        <v>188.72</v>
      </c>
      <c r="E4717" s="555">
        <v>7.33</v>
      </c>
      <c r="F4717" s="555">
        <v>196.05</v>
      </c>
    </row>
    <row r="4718" spans="1:6" ht="30">
      <c r="A4718" s="338">
        <v>89704</v>
      </c>
      <c r="B4718" s="339" t="s">
        <v>1835</v>
      </c>
      <c r="C4718" s="340" t="s">
        <v>1161</v>
      </c>
      <c r="D4718" s="555">
        <v>128.47</v>
      </c>
      <c r="E4718" s="555">
        <v>7.33</v>
      </c>
      <c r="F4718" s="555">
        <v>135.80000000000001</v>
      </c>
    </row>
    <row r="4719" spans="1:6" ht="30">
      <c r="A4719" s="338">
        <v>89665</v>
      </c>
      <c r="B4719" s="339" t="s">
        <v>1836</v>
      </c>
      <c r="C4719" s="340" t="s">
        <v>1161</v>
      </c>
      <c r="D4719" s="555">
        <v>13.35</v>
      </c>
      <c r="E4719" s="555">
        <v>1.26</v>
      </c>
      <c r="F4719" s="555">
        <v>14.61</v>
      </c>
    </row>
    <row r="4720" spans="1:6" ht="30">
      <c r="A4720" s="338">
        <v>89667</v>
      </c>
      <c r="B4720" s="339" t="s">
        <v>1837</v>
      </c>
      <c r="C4720" s="340" t="s">
        <v>1161</v>
      </c>
      <c r="D4720" s="555">
        <v>42.03</v>
      </c>
      <c r="E4720" s="555">
        <v>1.26</v>
      </c>
      <c r="F4720" s="555">
        <v>43.29</v>
      </c>
    </row>
    <row r="4721" spans="1:6" ht="30">
      <c r="A4721" s="338">
        <v>89673</v>
      </c>
      <c r="B4721" s="339" t="s">
        <v>1838</v>
      </c>
      <c r="C4721" s="340" t="s">
        <v>1161</v>
      </c>
      <c r="D4721" s="555">
        <v>28.25</v>
      </c>
      <c r="E4721" s="555">
        <v>2.2200000000000002</v>
      </c>
      <c r="F4721" s="555">
        <v>30.47</v>
      </c>
    </row>
    <row r="4722" spans="1:6" ht="30">
      <c r="A4722" s="338">
        <v>89675</v>
      </c>
      <c r="B4722" s="339" t="s">
        <v>1839</v>
      </c>
      <c r="C4722" s="340" t="s">
        <v>1161</v>
      </c>
      <c r="D4722" s="555">
        <v>71.95</v>
      </c>
      <c r="E4722" s="555">
        <v>2.2200000000000002</v>
      </c>
      <c r="F4722" s="555">
        <v>74.17</v>
      </c>
    </row>
    <row r="4723" spans="1:6" ht="30">
      <c r="A4723" s="338">
        <v>89681</v>
      </c>
      <c r="B4723" s="339" t="s">
        <v>1840</v>
      </c>
      <c r="C4723" s="340" t="s">
        <v>1161</v>
      </c>
      <c r="D4723" s="555">
        <v>77.900000000000006</v>
      </c>
      <c r="E4723" s="555">
        <v>3.5</v>
      </c>
      <c r="F4723" s="555">
        <v>81.400000000000006</v>
      </c>
    </row>
    <row r="4724" spans="1:6">
      <c r="A4724" s="335"/>
      <c r="B4724" s="337" t="s">
        <v>580</v>
      </c>
      <c r="C4724" s="335"/>
      <c r="D4724" s="335"/>
      <c r="E4724" s="335"/>
      <c r="F4724" s="335"/>
    </row>
    <row r="4725" spans="1:6" ht="30">
      <c r="A4725" s="338">
        <v>89865</v>
      </c>
      <c r="B4725" s="339" t="s">
        <v>1841</v>
      </c>
      <c r="C4725" s="340" t="s">
        <v>1163</v>
      </c>
      <c r="D4725" s="555">
        <v>7.67</v>
      </c>
      <c r="E4725" s="555">
        <v>6.08</v>
      </c>
      <c r="F4725" s="555">
        <v>13.75</v>
      </c>
    </row>
    <row r="4726" spans="1:6" ht="30">
      <c r="A4726" s="338">
        <v>89866</v>
      </c>
      <c r="B4726" s="339" t="s">
        <v>1842</v>
      </c>
      <c r="C4726" s="340" t="s">
        <v>1161</v>
      </c>
      <c r="D4726" s="555">
        <v>3.04</v>
      </c>
      <c r="E4726" s="555">
        <v>2.25</v>
      </c>
      <c r="F4726" s="555">
        <v>5.29</v>
      </c>
    </row>
    <row r="4727" spans="1:6" ht="30">
      <c r="A4727" s="338">
        <v>89867</v>
      </c>
      <c r="B4727" s="339" t="s">
        <v>1843</v>
      </c>
      <c r="C4727" s="340" t="s">
        <v>1161</v>
      </c>
      <c r="D4727" s="555">
        <v>4.08</v>
      </c>
      <c r="E4727" s="555">
        <v>2.2400000000000002</v>
      </c>
      <c r="F4727" s="555">
        <v>6.32</v>
      </c>
    </row>
    <row r="4728" spans="1:6" ht="30">
      <c r="A4728" s="338">
        <v>89868</v>
      </c>
      <c r="B4728" s="339" t="s">
        <v>1844</v>
      </c>
      <c r="C4728" s="340" t="s">
        <v>1161</v>
      </c>
      <c r="D4728" s="555">
        <v>2.78</v>
      </c>
      <c r="E4728" s="555">
        <v>1.27</v>
      </c>
      <c r="F4728" s="555">
        <v>4.05</v>
      </c>
    </row>
    <row r="4729" spans="1:6" ht="30">
      <c r="A4729" s="338">
        <v>89869</v>
      </c>
      <c r="B4729" s="339" t="s">
        <v>1845</v>
      </c>
      <c r="C4729" s="340" t="s">
        <v>1161</v>
      </c>
      <c r="D4729" s="555">
        <v>5.79</v>
      </c>
      <c r="E4729" s="555">
        <v>2.88</v>
      </c>
      <c r="F4729" s="555">
        <v>8.67</v>
      </c>
    </row>
    <row r="4730" spans="1:6">
      <c r="A4730" s="335"/>
      <c r="B4730" s="337" t="s">
        <v>12777</v>
      </c>
      <c r="C4730" s="335"/>
      <c r="D4730" s="335"/>
      <c r="E4730" s="335"/>
      <c r="F4730" s="335"/>
    </row>
    <row r="4731" spans="1:6" ht="30">
      <c r="A4731" s="338">
        <v>94869</v>
      </c>
      <c r="B4731" s="339" t="s">
        <v>11961</v>
      </c>
      <c r="C4731" s="340" t="s">
        <v>1163</v>
      </c>
      <c r="D4731" s="555">
        <v>196.53</v>
      </c>
      <c r="E4731" s="555">
        <v>0.6</v>
      </c>
      <c r="F4731" s="555">
        <v>197.13</v>
      </c>
    </row>
    <row r="4732" spans="1:6" ht="30">
      <c r="A4732" s="338">
        <v>94871</v>
      </c>
      <c r="B4732" s="339" t="s">
        <v>11959</v>
      </c>
      <c r="C4732" s="340" t="s">
        <v>1163</v>
      </c>
      <c r="D4732" s="555">
        <v>232.5</v>
      </c>
      <c r="E4732" s="555">
        <v>1.04</v>
      </c>
      <c r="F4732" s="555">
        <v>233.54</v>
      </c>
    </row>
    <row r="4733" spans="1:6" ht="30">
      <c r="A4733" s="338">
        <v>90708</v>
      </c>
      <c r="B4733" s="339" t="s">
        <v>11986</v>
      </c>
      <c r="C4733" s="340" t="s">
        <v>1163</v>
      </c>
      <c r="D4733" s="555">
        <v>964.28</v>
      </c>
      <c r="E4733" s="555">
        <v>5.24</v>
      </c>
      <c r="F4733" s="555">
        <v>969.52</v>
      </c>
    </row>
    <row r="4734" spans="1:6" ht="30">
      <c r="A4734" s="338">
        <v>94875</v>
      </c>
      <c r="B4734" s="339" t="s">
        <v>11957</v>
      </c>
      <c r="C4734" s="340" t="s">
        <v>1163</v>
      </c>
      <c r="D4734" s="555">
        <v>1362.06</v>
      </c>
      <c r="E4734" s="555">
        <v>7.96</v>
      </c>
      <c r="F4734" s="555">
        <v>1370.02</v>
      </c>
    </row>
    <row r="4735" spans="1:6" ht="30">
      <c r="A4735" s="338">
        <v>94879</v>
      </c>
      <c r="B4735" s="339" t="s">
        <v>12778</v>
      </c>
      <c r="C4735" s="340" t="s">
        <v>1163</v>
      </c>
      <c r="D4735" s="555">
        <v>1814.26</v>
      </c>
      <c r="E4735" s="555">
        <v>11.46</v>
      </c>
      <c r="F4735" s="555">
        <v>1825.72</v>
      </c>
    </row>
    <row r="4736" spans="1:6" ht="30">
      <c r="A4736" s="338">
        <v>94881</v>
      </c>
      <c r="B4736" s="339" t="s">
        <v>12779</v>
      </c>
      <c r="C4736" s="340" t="s">
        <v>1163</v>
      </c>
      <c r="D4736" s="555">
        <v>2834.92</v>
      </c>
      <c r="E4736" s="555">
        <v>13.58</v>
      </c>
      <c r="F4736" s="555">
        <v>2848.5</v>
      </c>
    </row>
    <row r="4737" spans="1:6" ht="30">
      <c r="A4737" s="338">
        <v>103393</v>
      </c>
      <c r="B4737" s="339" t="s">
        <v>12780</v>
      </c>
      <c r="C4737" s="340" t="s">
        <v>1163</v>
      </c>
      <c r="D4737" s="555">
        <v>5639.2000000000007</v>
      </c>
      <c r="E4737" s="555">
        <v>11.07</v>
      </c>
      <c r="F4737" s="555">
        <v>5650.27</v>
      </c>
    </row>
    <row r="4738" spans="1:6" ht="30">
      <c r="A4738" s="338">
        <v>103376</v>
      </c>
      <c r="B4738" s="339" t="s">
        <v>12781</v>
      </c>
      <c r="C4738" s="340" t="s">
        <v>1163</v>
      </c>
      <c r="D4738" s="555">
        <v>137.88</v>
      </c>
      <c r="E4738" s="555">
        <v>0.79</v>
      </c>
      <c r="F4738" s="555">
        <v>138.66999999999999</v>
      </c>
    </row>
    <row r="4739" spans="1:6" ht="30">
      <c r="A4739" s="338">
        <v>103394</v>
      </c>
      <c r="B4739" s="339" t="s">
        <v>12782</v>
      </c>
      <c r="C4739" s="340" t="s">
        <v>1163</v>
      </c>
      <c r="D4739" s="555">
        <v>4166.33</v>
      </c>
      <c r="E4739" s="555">
        <v>13.9</v>
      </c>
      <c r="F4739" s="555">
        <v>4180.2299999999996</v>
      </c>
    </row>
    <row r="4740" spans="1:6" ht="30">
      <c r="A4740" s="338">
        <v>103395</v>
      </c>
      <c r="B4740" s="339" t="s">
        <v>12783</v>
      </c>
      <c r="C4740" s="340" t="s">
        <v>1163</v>
      </c>
      <c r="D4740" s="555">
        <v>2050.9499999999998</v>
      </c>
      <c r="E4740" s="555">
        <v>16.760000000000002</v>
      </c>
      <c r="F4740" s="555">
        <v>2067.71</v>
      </c>
    </row>
    <row r="4741" spans="1:6" ht="30">
      <c r="A4741" s="338">
        <v>103377</v>
      </c>
      <c r="B4741" s="339" t="s">
        <v>12784</v>
      </c>
      <c r="C4741" s="340" t="s">
        <v>1163</v>
      </c>
      <c r="D4741" s="555">
        <v>1318.81</v>
      </c>
      <c r="E4741" s="555">
        <v>1.17</v>
      </c>
      <c r="F4741" s="555">
        <v>1319.98</v>
      </c>
    </row>
    <row r="4742" spans="1:6" ht="30">
      <c r="A4742" s="338">
        <v>103396</v>
      </c>
      <c r="B4742" s="339" t="s">
        <v>12785</v>
      </c>
      <c r="C4742" s="340" t="s">
        <v>1163</v>
      </c>
      <c r="D4742" s="555">
        <v>1368.22</v>
      </c>
      <c r="E4742" s="555">
        <v>19.62</v>
      </c>
      <c r="F4742" s="555">
        <v>1387.84</v>
      </c>
    </row>
    <row r="4743" spans="1:6" ht="30">
      <c r="A4743" s="338">
        <v>103372</v>
      </c>
      <c r="B4743" s="339" t="s">
        <v>12786</v>
      </c>
      <c r="C4743" s="340" t="s">
        <v>1163</v>
      </c>
      <c r="D4743" s="555">
        <v>5.78</v>
      </c>
      <c r="E4743" s="555">
        <v>0.13</v>
      </c>
      <c r="F4743" s="555">
        <v>5.91</v>
      </c>
    </row>
    <row r="4744" spans="1:6" ht="30">
      <c r="A4744" s="338">
        <v>103379</v>
      </c>
      <c r="B4744" s="339" t="s">
        <v>12787</v>
      </c>
      <c r="C4744" s="340" t="s">
        <v>1163</v>
      </c>
      <c r="D4744" s="555">
        <v>460.79</v>
      </c>
      <c r="E4744" s="555">
        <v>1.46</v>
      </c>
      <c r="F4744" s="555">
        <v>462.25</v>
      </c>
    </row>
    <row r="4745" spans="1:6" ht="30">
      <c r="A4745" s="338">
        <v>103383</v>
      </c>
      <c r="B4745" s="339" t="s">
        <v>12788</v>
      </c>
      <c r="C4745" s="340" t="s">
        <v>1163</v>
      </c>
      <c r="D4745" s="555">
        <v>1130.9000000000001</v>
      </c>
      <c r="E4745" s="555">
        <v>1.28</v>
      </c>
      <c r="F4745" s="555">
        <v>1132.18</v>
      </c>
    </row>
    <row r="4746" spans="1:6" ht="30">
      <c r="A4746" s="338">
        <v>103373</v>
      </c>
      <c r="B4746" s="339" t="s">
        <v>12789</v>
      </c>
      <c r="C4746" s="340" t="s">
        <v>1163</v>
      </c>
      <c r="D4746" s="555">
        <v>11.37</v>
      </c>
      <c r="E4746" s="555">
        <v>0.23</v>
      </c>
      <c r="F4746" s="555">
        <v>11.6</v>
      </c>
    </row>
    <row r="4747" spans="1:6" ht="30">
      <c r="A4747" s="338">
        <v>103385</v>
      </c>
      <c r="B4747" s="339" t="s">
        <v>12790</v>
      </c>
      <c r="C4747" s="340" t="s">
        <v>1163</v>
      </c>
      <c r="D4747" s="555">
        <v>1822.45</v>
      </c>
      <c r="E4747" s="555">
        <v>2.5099999999999998</v>
      </c>
      <c r="F4747" s="555">
        <v>1824.96</v>
      </c>
    </row>
    <row r="4748" spans="1:6" ht="30">
      <c r="A4748" s="338">
        <v>103387</v>
      </c>
      <c r="B4748" s="339" t="s">
        <v>12791</v>
      </c>
      <c r="C4748" s="340" t="s">
        <v>1163</v>
      </c>
      <c r="D4748" s="555">
        <v>3198.31</v>
      </c>
      <c r="E4748" s="555">
        <v>3.92</v>
      </c>
      <c r="F4748" s="555">
        <v>3202.23</v>
      </c>
    </row>
    <row r="4749" spans="1:6" ht="30">
      <c r="A4749" s="338">
        <v>103389</v>
      </c>
      <c r="B4749" s="339" t="s">
        <v>12792</v>
      </c>
      <c r="C4749" s="340" t="s">
        <v>1163</v>
      </c>
      <c r="D4749" s="555">
        <v>4756.5600000000004</v>
      </c>
      <c r="E4749" s="555">
        <v>5.79</v>
      </c>
      <c r="F4749" s="555">
        <v>4762.3500000000004</v>
      </c>
    </row>
    <row r="4750" spans="1:6" ht="30">
      <c r="A4750" s="338">
        <v>103391</v>
      </c>
      <c r="B4750" s="339" t="s">
        <v>12793</v>
      </c>
      <c r="C4750" s="340" t="s">
        <v>1163</v>
      </c>
      <c r="D4750" s="555">
        <v>3123.29</v>
      </c>
      <c r="E4750" s="555">
        <v>8.1999999999999993</v>
      </c>
      <c r="F4750" s="555">
        <v>3131.49</v>
      </c>
    </row>
    <row r="4751" spans="1:6" ht="30">
      <c r="A4751" s="338">
        <v>103392</v>
      </c>
      <c r="B4751" s="339" t="s">
        <v>12794</v>
      </c>
      <c r="C4751" s="340" t="s">
        <v>1163</v>
      </c>
      <c r="D4751" s="555">
        <v>5113.7300000000005</v>
      </c>
      <c r="E4751" s="555">
        <v>9.6199999999999992</v>
      </c>
      <c r="F4751" s="555">
        <v>5123.3500000000004</v>
      </c>
    </row>
    <row r="4752" spans="1:6">
      <c r="A4752" s="335"/>
      <c r="B4752" s="337" t="s">
        <v>12795</v>
      </c>
      <c r="C4752" s="335"/>
      <c r="D4752" s="335"/>
      <c r="E4752" s="335"/>
      <c r="F4752" s="335"/>
    </row>
    <row r="4753" spans="1:6">
      <c r="A4753" s="335"/>
      <c r="B4753" s="337" t="s">
        <v>12796</v>
      </c>
      <c r="C4753" s="335"/>
      <c r="D4753" s="335"/>
      <c r="E4753" s="335"/>
      <c r="F4753" s="335"/>
    </row>
    <row r="4754" spans="1:6" ht="30">
      <c r="A4754" s="338">
        <v>98052</v>
      </c>
      <c r="B4754" s="339" t="s">
        <v>10315</v>
      </c>
      <c r="C4754" s="340" t="s">
        <v>1161</v>
      </c>
      <c r="D4754" s="555">
        <v>1210.1999999999998</v>
      </c>
      <c r="E4754" s="555">
        <v>246.87</v>
      </c>
      <c r="F4754" s="555">
        <v>1457.07</v>
      </c>
    </row>
    <row r="4755" spans="1:6" ht="30">
      <c r="A4755" s="338">
        <v>98053</v>
      </c>
      <c r="B4755" s="339" t="s">
        <v>10314</v>
      </c>
      <c r="C4755" s="340" t="s">
        <v>1161</v>
      </c>
      <c r="D4755" s="555">
        <v>1651.68</v>
      </c>
      <c r="E4755" s="555">
        <v>330.71</v>
      </c>
      <c r="F4755" s="555">
        <v>1982.39</v>
      </c>
    </row>
    <row r="4756" spans="1:6" ht="30">
      <c r="A4756" s="338">
        <v>98054</v>
      </c>
      <c r="B4756" s="339" t="s">
        <v>10313</v>
      </c>
      <c r="C4756" s="340" t="s">
        <v>1161</v>
      </c>
      <c r="D4756" s="555">
        <v>2716.47</v>
      </c>
      <c r="E4756" s="555">
        <v>375.84</v>
      </c>
      <c r="F4756" s="555">
        <v>3092.31</v>
      </c>
    </row>
    <row r="4757" spans="1:6" ht="30">
      <c r="A4757" s="338">
        <v>98055</v>
      </c>
      <c r="B4757" s="339" t="s">
        <v>10312</v>
      </c>
      <c r="C4757" s="340" t="s">
        <v>1161</v>
      </c>
      <c r="D4757" s="555">
        <v>3683.9</v>
      </c>
      <c r="E4757" s="555">
        <v>506.27</v>
      </c>
      <c r="F4757" s="555">
        <v>4190.17</v>
      </c>
    </row>
    <row r="4758" spans="1:6" ht="30">
      <c r="A4758" s="338">
        <v>98056</v>
      </c>
      <c r="B4758" s="339" t="s">
        <v>10311</v>
      </c>
      <c r="C4758" s="340" t="s">
        <v>1161</v>
      </c>
      <c r="D4758" s="555">
        <v>4284.5600000000004</v>
      </c>
      <c r="E4758" s="555">
        <v>554.11</v>
      </c>
      <c r="F4758" s="555">
        <v>4838.67</v>
      </c>
    </row>
    <row r="4759" spans="1:6" ht="30">
      <c r="A4759" s="338">
        <v>98057</v>
      </c>
      <c r="B4759" s="339" t="s">
        <v>10310</v>
      </c>
      <c r="C4759" s="340" t="s">
        <v>1161</v>
      </c>
      <c r="D4759" s="555">
        <v>5077.87</v>
      </c>
      <c r="E4759" s="555">
        <v>655.83</v>
      </c>
      <c r="F4759" s="555">
        <v>5733.7</v>
      </c>
    </row>
    <row r="4760" spans="1:6" ht="45">
      <c r="A4760" s="338">
        <v>98066</v>
      </c>
      <c r="B4760" s="339" t="s">
        <v>10301</v>
      </c>
      <c r="C4760" s="340" t="s">
        <v>1161</v>
      </c>
      <c r="D4760" s="555">
        <v>3492.6000000000004</v>
      </c>
      <c r="E4760" s="555">
        <v>1730.53</v>
      </c>
      <c r="F4760" s="555">
        <v>5223.13</v>
      </c>
    </row>
    <row r="4761" spans="1:6" ht="45">
      <c r="A4761" s="338">
        <v>98067</v>
      </c>
      <c r="B4761" s="339" t="s">
        <v>10300</v>
      </c>
      <c r="C4761" s="340" t="s">
        <v>1161</v>
      </c>
      <c r="D4761" s="555">
        <v>4662.6200000000008</v>
      </c>
      <c r="E4761" s="555">
        <v>2317.4299999999998</v>
      </c>
      <c r="F4761" s="555">
        <v>6980.05</v>
      </c>
    </row>
    <row r="4762" spans="1:6" ht="45">
      <c r="A4762" s="338">
        <v>98068</v>
      </c>
      <c r="B4762" s="339" t="s">
        <v>10299</v>
      </c>
      <c r="C4762" s="340" t="s">
        <v>1161</v>
      </c>
      <c r="D4762" s="555">
        <v>6574.95</v>
      </c>
      <c r="E4762" s="555">
        <v>3287.71</v>
      </c>
      <c r="F4762" s="555">
        <v>9862.66</v>
      </c>
    </row>
    <row r="4763" spans="1:6" ht="45">
      <c r="A4763" s="338">
        <v>98069</v>
      </c>
      <c r="B4763" s="339" t="s">
        <v>10298</v>
      </c>
      <c r="C4763" s="340" t="s">
        <v>1161</v>
      </c>
      <c r="D4763" s="555">
        <v>8735.73</v>
      </c>
      <c r="E4763" s="555">
        <v>4432.16</v>
      </c>
      <c r="F4763" s="555">
        <v>13167.89</v>
      </c>
    </row>
    <row r="4764" spans="1:6" ht="45">
      <c r="A4764" s="338">
        <v>98070</v>
      </c>
      <c r="B4764" s="339" t="s">
        <v>10297</v>
      </c>
      <c r="C4764" s="340" t="s">
        <v>1161</v>
      </c>
      <c r="D4764" s="555">
        <v>10055.27</v>
      </c>
      <c r="E4764" s="555">
        <v>5071.57</v>
      </c>
      <c r="F4764" s="555">
        <v>15126.84</v>
      </c>
    </row>
    <row r="4765" spans="1:6" ht="45">
      <c r="A4765" s="338">
        <v>98071</v>
      </c>
      <c r="B4765" s="339" t="s">
        <v>10296</v>
      </c>
      <c r="C4765" s="340" t="s">
        <v>1161</v>
      </c>
      <c r="D4765" s="555">
        <v>11145.12</v>
      </c>
      <c r="E4765" s="555">
        <v>5542.42</v>
      </c>
      <c r="F4765" s="555">
        <v>16687.54</v>
      </c>
    </row>
    <row r="4766" spans="1:6" ht="30">
      <c r="A4766" s="338">
        <v>98082</v>
      </c>
      <c r="B4766" s="339" t="s">
        <v>10285</v>
      </c>
      <c r="C4766" s="340" t="s">
        <v>1161</v>
      </c>
      <c r="D4766" s="555">
        <v>2280.42</v>
      </c>
      <c r="E4766" s="555">
        <v>1356.44</v>
      </c>
      <c r="F4766" s="555">
        <v>3636.86</v>
      </c>
    </row>
    <row r="4767" spans="1:6" ht="30">
      <c r="A4767" s="338">
        <v>98083</v>
      </c>
      <c r="B4767" s="339" t="s">
        <v>10284</v>
      </c>
      <c r="C4767" s="340" t="s">
        <v>1161</v>
      </c>
      <c r="D4767" s="555">
        <v>2999.1500000000005</v>
      </c>
      <c r="E4767" s="555">
        <v>1804.99</v>
      </c>
      <c r="F4767" s="555">
        <v>4804.1400000000003</v>
      </c>
    </row>
    <row r="4768" spans="1:6" ht="30">
      <c r="A4768" s="338">
        <v>98084</v>
      </c>
      <c r="B4768" s="339" t="s">
        <v>10283</v>
      </c>
      <c r="C4768" s="340" t="s">
        <v>1161</v>
      </c>
      <c r="D4768" s="555">
        <v>4191.0199999999995</v>
      </c>
      <c r="E4768" s="555">
        <v>2553.13</v>
      </c>
      <c r="F4768" s="555">
        <v>6744.15</v>
      </c>
    </row>
    <row r="4769" spans="1:6" ht="30">
      <c r="A4769" s="338">
        <v>98085</v>
      </c>
      <c r="B4769" s="339" t="s">
        <v>10282</v>
      </c>
      <c r="C4769" s="340" t="s">
        <v>1161</v>
      </c>
      <c r="D4769" s="555">
        <v>5659.8900000000012</v>
      </c>
      <c r="E4769" s="555">
        <v>3479.89</v>
      </c>
      <c r="F4769" s="555">
        <v>9139.7800000000007</v>
      </c>
    </row>
    <row r="4770" spans="1:6" ht="30">
      <c r="A4770" s="338">
        <v>98086</v>
      </c>
      <c r="B4770" s="339" t="s">
        <v>10281</v>
      </c>
      <c r="C4770" s="340" t="s">
        <v>1161</v>
      </c>
      <c r="D4770" s="555">
        <v>6390.17</v>
      </c>
      <c r="E4770" s="555">
        <v>3940.42</v>
      </c>
      <c r="F4770" s="555">
        <v>10330.59</v>
      </c>
    </row>
    <row r="4771" spans="1:6" ht="30">
      <c r="A4771" s="338">
        <v>98087</v>
      </c>
      <c r="B4771" s="339" t="s">
        <v>10280</v>
      </c>
      <c r="C4771" s="340" t="s">
        <v>1161</v>
      </c>
      <c r="D4771" s="555">
        <v>6832.7099999999991</v>
      </c>
      <c r="E4771" s="555">
        <v>4220.01</v>
      </c>
      <c r="F4771" s="555">
        <v>11052.72</v>
      </c>
    </row>
    <row r="4772" spans="1:6" ht="45">
      <c r="A4772" s="338">
        <v>98072</v>
      </c>
      <c r="B4772" s="339" t="s">
        <v>10295</v>
      </c>
      <c r="C4772" s="340" t="s">
        <v>1161</v>
      </c>
      <c r="D4772" s="555">
        <v>2885.28</v>
      </c>
      <c r="E4772" s="555">
        <v>1440.6</v>
      </c>
      <c r="F4772" s="555">
        <v>4325.88</v>
      </c>
    </row>
    <row r="4773" spans="1:6" ht="45">
      <c r="A4773" s="338">
        <v>98073</v>
      </c>
      <c r="B4773" s="339" t="s">
        <v>10294</v>
      </c>
      <c r="C4773" s="340" t="s">
        <v>1161</v>
      </c>
      <c r="D4773" s="555">
        <v>4416.0300000000007</v>
      </c>
      <c r="E4773" s="555">
        <v>2253.86</v>
      </c>
      <c r="F4773" s="555">
        <v>6669.89</v>
      </c>
    </row>
    <row r="4774" spans="1:6" ht="45">
      <c r="A4774" s="338">
        <v>98074</v>
      </c>
      <c r="B4774" s="339" t="s">
        <v>10293</v>
      </c>
      <c r="C4774" s="340" t="s">
        <v>1161</v>
      </c>
      <c r="D4774" s="555">
        <v>6733.42</v>
      </c>
      <c r="E4774" s="555">
        <v>3493.24</v>
      </c>
      <c r="F4774" s="555">
        <v>10226.66</v>
      </c>
    </row>
    <row r="4775" spans="1:6" ht="45">
      <c r="A4775" s="338">
        <v>98075</v>
      </c>
      <c r="B4775" s="339" t="s">
        <v>10292</v>
      </c>
      <c r="C4775" s="340" t="s">
        <v>1161</v>
      </c>
      <c r="D4775" s="555">
        <v>8692.93</v>
      </c>
      <c r="E4775" s="555">
        <v>4536.6499999999996</v>
      </c>
      <c r="F4775" s="555">
        <v>13229.58</v>
      </c>
    </row>
    <row r="4776" spans="1:6" ht="45">
      <c r="A4776" s="338">
        <v>98076</v>
      </c>
      <c r="B4776" s="339" t="s">
        <v>10291</v>
      </c>
      <c r="C4776" s="340" t="s">
        <v>1161</v>
      </c>
      <c r="D4776" s="555">
        <v>9940.68</v>
      </c>
      <c r="E4776" s="555">
        <v>5224.05</v>
      </c>
      <c r="F4776" s="555">
        <v>15164.73</v>
      </c>
    </row>
    <row r="4777" spans="1:6" ht="45">
      <c r="A4777" s="338">
        <v>98077</v>
      </c>
      <c r="B4777" s="339" t="s">
        <v>10290</v>
      </c>
      <c r="C4777" s="340" t="s">
        <v>1161</v>
      </c>
      <c r="D4777" s="555">
        <v>11659.76</v>
      </c>
      <c r="E4777" s="555">
        <v>6145.92</v>
      </c>
      <c r="F4777" s="555">
        <v>17805.68</v>
      </c>
    </row>
    <row r="4778" spans="1:6" ht="30">
      <c r="A4778" s="338">
        <v>98088</v>
      </c>
      <c r="B4778" s="339" t="s">
        <v>10279</v>
      </c>
      <c r="C4778" s="340" t="s">
        <v>1161</v>
      </c>
      <c r="D4778" s="555">
        <v>1952.4199999999998</v>
      </c>
      <c r="E4778" s="555">
        <v>1139.68</v>
      </c>
      <c r="F4778" s="555">
        <v>3092.1</v>
      </c>
    </row>
    <row r="4779" spans="1:6" ht="30">
      <c r="A4779" s="338">
        <v>98089</v>
      </c>
      <c r="B4779" s="339" t="s">
        <v>10278</v>
      </c>
      <c r="C4779" s="340" t="s">
        <v>1161</v>
      </c>
      <c r="D4779" s="555">
        <v>3053.4700000000003</v>
      </c>
      <c r="E4779" s="555">
        <v>1809.49</v>
      </c>
      <c r="F4779" s="555">
        <v>4862.96</v>
      </c>
    </row>
    <row r="4780" spans="1:6" ht="30">
      <c r="A4780" s="338">
        <v>98090</v>
      </c>
      <c r="B4780" s="339" t="s">
        <v>10277</v>
      </c>
      <c r="C4780" s="340" t="s">
        <v>1161</v>
      </c>
      <c r="D4780" s="555">
        <v>4760.4699999999993</v>
      </c>
      <c r="E4780" s="555">
        <v>2841.15</v>
      </c>
      <c r="F4780" s="555">
        <v>7601.62</v>
      </c>
    </row>
    <row r="4781" spans="1:6" ht="30">
      <c r="A4781" s="338">
        <v>98091</v>
      </c>
      <c r="B4781" s="339" t="s">
        <v>10276</v>
      </c>
      <c r="C4781" s="340" t="s">
        <v>1161</v>
      </c>
      <c r="D4781" s="555">
        <v>6121.6999999999989</v>
      </c>
      <c r="E4781" s="555">
        <v>3663.77</v>
      </c>
      <c r="F4781" s="555">
        <v>9785.4699999999993</v>
      </c>
    </row>
    <row r="4782" spans="1:6" ht="30">
      <c r="A4782" s="338">
        <v>98092</v>
      </c>
      <c r="B4782" s="339" t="s">
        <v>10275</v>
      </c>
      <c r="C4782" s="340" t="s">
        <v>1161</v>
      </c>
      <c r="D4782" s="555">
        <v>7183.61</v>
      </c>
      <c r="E4782" s="555">
        <v>4303.45</v>
      </c>
      <c r="F4782" s="555">
        <v>11487.06</v>
      </c>
    </row>
    <row r="4783" spans="1:6" ht="30">
      <c r="A4783" s="338">
        <v>98093</v>
      </c>
      <c r="B4783" s="339" t="s">
        <v>10274</v>
      </c>
      <c r="C4783" s="340" t="s">
        <v>1161</v>
      </c>
      <c r="D4783" s="555">
        <v>8467.99</v>
      </c>
      <c r="E4783" s="555">
        <v>5077.26</v>
      </c>
      <c r="F4783" s="555">
        <v>13545.25</v>
      </c>
    </row>
    <row r="4784" spans="1:6" ht="30">
      <c r="A4784" s="338">
        <v>98058</v>
      </c>
      <c r="B4784" s="339" t="s">
        <v>10309</v>
      </c>
      <c r="C4784" s="340" t="s">
        <v>1161</v>
      </c>
      <c r="D4784" s="555">
        <v>1034.9900000000002</v>
      </c>
      <c r="E4784" s="555">
        <v>267.39</v>
      </c>
      <c r="F4784" s="555">
        <v>1302.3800000000001</v>
      </c>
    </row>
    <row r="4785" spans="1:6" ht="30">
      <c r="A4785" s="338">
        <v>98059</v>
      </c>
      <c r="B4785" s="339" t="s">
        <v>10308</v>
      </c>
      <c r="C4785" s="340" t="s">
        <v>1161</v>
      </c>
      <c r="D4785" s="555">
        <v>2293.08</v>
      </c>
      <c r="E4785" s="555">
        <v>419.67</v>
      </c>
      <c r="F4785" s="555">
        <v>2712.75</v>
      </c>
    </row>
    <row r="4786" spans="1:6" ht="30">
      <c r="A4786" s="338">
        <v>98060</v>
      </c>
      <c r="B4786" s="339" t="s">
        <v>10307</v>
      </c>
      <c r="C4786" s="340" t="s">
        <v>1161</v>
      </c>
      <c r="D4786" s="555">
        <v>3201.29</v>
      </c>
      <c r="E4786" s="555">
        <v>597.91</v>
      </c>
      <c r="F4786" s="555">
        <v>3799.2</v>
      </c>
    </row>
    <row r="4787" spans="1:6" ht="30">
      <c r="A4787" s="338">
        <v>98061</v>
      </c>
      <c r="B4787" s="339" t="s">
        <v>10306</v>
      </c>
      <c r="C4787" s="340" t="s">
        <v>1161</v>
      </c>
      <c r="D4787" s="555">
        <v>4440.05</v>
      </c>
      <c r="E4787" s="555">
        <v>810</v>
      </c>
      <c r="F4787" s="555">
        <v>5250.05</v>
      </c>
    </row>
    <row r="4788" spans="1:6" ht="45">
      <c r="A4788" s="338">
        <v>98078</v>
      </c>
      <c r="B4788" s="339" t="s">
        <v>10289</v>
      </c>
      <c r="C4788" s="340" t="s">
        <v>1161</v>
      </c>
      <c r="D4788" s="555">
        <v>3096.66</v>
      </c>
      <c r="E4788" s="555">
        <v>1512.2</v>
      </c>
      <c r="F4788" s="555">
        <v>4608.8599999999997</v>
      </c>
    </row>
    <row r="4789" spans="1:6" ht="45">
      <c r="A4789" s="338">
        <v>98079</v>
      </c>
      <c r="B4789" s="339" t="s">
        <v>10288</v>
      </c>
      <c r="C4789" s="340" t="s">
        <v>1161</v>
      </c>
      <c r="D4789" s="555">
        <v>5383.7000000000007</v>
      </c>
      <c r="E4789" s="555">
        <v>2639.27</v>
      </c>
      <c r="F4789" s="555">
        <v>8022.97</v>
      </c>
    </row>
    <row r="4790" spans="1:6" ht="45">
      <c r="A4790" s="338">
        <v>98080</v>
      </c>
      <c r="B4790" s="339" t="s">
        <v>10287</v>
      </c>
      <c r="C4790" s="340" t="s">
        <v>1161</v>
      </c>
      <c r="D4790" s="555">
        <v>6843.84</v>
      </c>
      <c r="E4790" s="555">
        <v>3388.28</v>
      </c>
      <c r="F4790" s="555">
        <v>10232.120000000001</v>
      </c>
    </row>
    <row r="4791" spans="1:6" ht="45">
      <c r="A4791" s="338">
        <v>98081</v>
      </c>
      <c r="B4791" s="339" t="s">
        <v>10286</v>
      </c>
      <c r="C4791" s="340" t="s">
        <v>1161</v>
      </c>
      <c r="D4791" s="555">
        <v>10077.599999999999</v>
      </c>
      <c r="E4791" s="555">
        <v>5015.3</v>
      </c>
      <c r="F4791" s="555">
        <v>15092.9</v>
      </c>
    </row>
    <row r="4792" spans="1:6" ht="45">
      <c r="A4792" s="338">
        <v>98094</v>
      </c>
      <c r="B4792" s="339" t="s">
        <v>10273</v>
      </c>
      <c r="C4792" s="340" t="s">
        <v>1161</v>
      </c>
      <c r="D4792" s="555">
        <v>1596.4199999999998</v>
      </c>
      <c r="E4792" s="555">
        <v>924.45</v>
      </c>
      <c r="F4792" s="555">
        <v>2520.87</v>
      </c>
    </row>
    <row r="4793" spans="1:6" ht="45">
      <c r="A4793" s="338">
        <v>98099</v>
      </c>
      <c r="B4793" s="339" t="s">
        <v>10272</v>
      </c>
      <c r="C4793" s="340" t="s">
        <v>1161</v>
      </c>
      <c r="D4793" s="555">
        <v>2707.1000000000004</v>
      </c>
      <c r="E4793" s="555">
        <v>1589.82</v>
      </c>
      <c r="F4793" s="555">
        <v>4296.92</v>
      </c>
    </row>
    <row r="4794" spans="1:6" ht="45">
      <c r="A4794" s="338">
        <v>98100</v>
      </c>
      <c r="B4794" s="339" t="s">
        <v>10271</v>
      </c>
      <c r="C4794" s="340" t="s">
        <v>1161</v>
      </c>
      <c r="D4794" s="555">
        <v>3513.6600000000003</v>
      </c>
      <c r="E4794" s="555">
        <v>2082.35</v>
      </c>
      <c r="F4794" s="555">
        <v>5596.01</v>
      </c>
    </row>
    <row r="4795" spans="1:6" ht="45">
      <c r="A4795" s="338">
        <v>98101</v>
      </c>
      <c r="B4795" s="339" t="s">
        <v>10270</v>
      </c>
      <c r="C4795" s="340" t="s">
        <v>1161</v>
      </c>
      <c r="D4795" s="555">
        <v>5164.9399999999987</v>
      </c>
      <c r="E4795" s="555">
        <v>3089.86</v>
      </c>
      <c r="F4795" s="555">
        <v>8254.7999999999993</v>
      </c>
    </row>
    <row r="4796" spans="1:6" ht="30">
      <c r="A4796" s="338">
        <v>98062</v>
      </c>
      <c r="B4796" s="339" t="s">
        <v>10305</v>
      </c>
      <c r="C4796" s="340" t="s">
        <v>1161</v>
      </c>
      <c r="D4796" s="555">
        <v>1737.69</v>
      </c>
      <c r="E4796" s="555">
        <v>247.82</v>
      </c>
      <c r="F4796" s="555">
        <v>1985.51</v>
      </c>
    </row>
    <row r="4797" spans="1:6" ht="30">
      <c r="A4797" s="338">
        <v>98063</v>
      </c>
      <c r="B4797" s="339" t="s">
        <v>10304</v>
      </c>
      <c r="C4797" s="340" t="s">
        <v>1161</v>
      </c>
      <c r="D4797" s="555">
        <v>2647.24</v>
      </c>
      <c r="E4797" s="555">
        <v>365.28</v>
      </c>
      <c r="F4797" s="555">
        <v>3012.52</v>
      </c>
    </row>
    <row r="4798" spans="1:6" ht="30">
      <c r="A4798" s="338">
        <v>98064</v>
      </c>
      <c r="B4798" s="339" t="s">
        <v>10303</v>
      </c>
      <c r="C4798" s="340" t="s">
        <v>1161</v>
      </c>
      <c r="D4798" s="555">
        <v>3043.6400000000003</v>
      </c>
      <c r="E4798" s="555">
        <v>385.45</v>
      </c>
      <c r="F4798" s="555">
        <v>3429.09</v>
      </c>
    </row>
    <row r="4799" spans="1:6" ht="30">
      <c r="A4799" s="338">
        <v>98065</v>
      </c>
      <c r="B4799" s="339" t="s">
        <v>10302</v>
      </c>
      <c r="C4799" s="340" t="s">
        <v>1161</v>
      </c>
      <c r="D4799" s="555">
        <v>4218.74</v>
      </c>
      <c r="E4799" s="555">
        <v>506.71</v>
      </c>
      <c r="F4799" s="555">
        <v>4725.45</v>
      </c>
    </row>
    <row r="4800" spans="1:6" ht="45">
      <c r="A4800" s="338">
        <v>101807</v>
      </c>
      <c r="B4800" s="339" t="s">
        <v>11601</v>
      </c>
      <c r="C4800" s="340" t="s">
        <v>1161</v>
      </c>
      <c r="D4800" s="555">
        <v>230.17000000000002</v>
      </c>
      <c r="E4800" s="555">
        <v>188.01</v>
      </c>
      <c r="F4800" s="555">
        <v>418.18</v>
      </c>
    </row>
    <row r="4801" spans="1:6" ht="30">
      <c r="A4801" s="338">
        <v>101806</v>
      </c>
      <c r="B4801" s="339" t="s">
        <v>11602</v>
      </c>
      <c r="C4801" s="340" t="s">
        <v>1161</v>
      </c>
      <c r="D4801" s="555">
        <v>277.87</v>
      </c>
      <c r="E4801" s="555">
        <v>207.33</v>
      </c>
      <c r="F4801" s="555">
        <v>485.2</v>
      </c>
    </row>
    <row r="4802" spans="1:6" ht="30">
      <c r="A4802" s="338">
        <v>101808</v>
      </c>
      <c r="B4802" s="339" t="s">
        <v>11600</v>
      </c>
      <c r="C4802" s="340" t="s">
        <v>1161</v>
      </c>
      <c r="D4802" s="555">
        <v>274.30999999999995</v>
      </c>
      <c r="E4802" s="555">
        <v>39.840000000000003</v>
      </c>
      <c r="F4802" s="555">
        <v>314.14999999999998</v>
      </c>
    </row>
    <row r="4803" spans="1:6">
      <c r="A4803" s="335"/>
      <c r="B4803" s="337" t="s">
        <v>0</v>
      </c>
      <c r="C4803" s="335"/>
      <c r="D4803" s="335"/>
      <c r="E4803" s="335"/>
      <c r="F4803" s="335"/>
    </row>
    <row r="4804" spans="1:6">
      <c r="A4804" s="335"/>
      <c r="B4804" s="337" t="s">
        <v>12797</v>
      </c>
      <c r="C4804" s="335"/>
      <c r="D4804" s="335"/>
      <c r="E4804" s="335"/>
      <c r="F4804" s="335"/>
    </row>
    <row r="4805" spans="1:6" ht="30">
      <c r="A4805" s="338">
        <v>98112</v>
      </c>
      <c r="B4805" s="339" t="s">
        <v>10266</v>
      </c>
      <c r="C4805" s="340" t="s">
        <v>1161</v>
      </c>
      <c r="D4805" s="555">
        <v>81.25</v>
      </c>
      <c r="E4805" s="555">
        <v>34.36</v>
      </c>
      <c r="F4805" s="555">
        <v>115.61</v>
      </c>
    </row>
    <row r="4806" spans="1:6">
      <c r="A4806" s="335"/>
      <c r="B4806" s="336" t="s">
        <v>1</v>
      </c>
      <c r="C4806" s="335"/>
      <c r="D4806" s="335"/>
      <c r="E4806" s="335"/>
      <c r="F4806" s="335"/>
    </row>
    <row r="4807" spans="1:6">
      <c r="A4807" s="335"/>
      <c r="B4807" s="337" t="s">
        <v>2</v>
      </c>
      <c r="C4807" s="335"/>
      <c r="D4807" s="335"/>
      <c r="E4807" s="335"/>
      <c r="F4807" s="335"/>
    </row>
    <row r="4808" spans="1:6">
      <c r="A4808" s="338">
        <v>97663</v>
      </c>
      <c r="B4808" s="339" t="s">
        <v>4519</v>
      </c>
      <c r="C4808" s="340" t="s">
        <v>1161</v>
      </c>
      <c r="D4808" s="555">
        <v>3.2800000000000002</v>
      </c>
      <c r="E4808" s="555">
        <v>7.89</v>
      </c>
      <c r="F4808" s="555">
        <v>11.17</v>
      </c>
    </row>
    <row r="4809" spans="1:6" ht="30">
      <c r="A4809" s="338">
        <v>97666</v>
      </c>
      <c r="B4809" s="339" t="s">
        <v>4522</v>
      </c>
      <c r="C4809" s="340" t="s">
        <v>1161</v>
      </c>
      <c r="D4809" s="555">
        <v>2.3800000000000008</v>
      </c>
      <c r="E4809" s="555">
        <v>5.76</v>
      </c>
      <c r="F4809" s="555">
        <v>8.14</v>
      </c>
    </row>
    <row r="4810" spans="1:6">
      <c r="A4810" s="338">
        <v>86886</v>
      </c>
      <c r="B4810" s="339" t="s">
        <v>10401</v>
      </c>
      <c r="C4810" s="340" t="s">
        <v>1161</v>
      </c>
      <c r="D4810" s="555">
        <v>81.88</v>
      </c>
      <c r="E4810" s="555">
        <v>3.47</v>
      </c>
      <c r="F4810" s="555">
        <v>85.35</v>
      </c>
    </row>
    <row r="4811" spans="1:6">
      <c r="A4811" s="338">
        <v>86887</v>
      </c>
      <c r="B4811" s="339" t="s">
        <v>10400</v>
      </c>
      <c r="C4811" s="340" t="s">
        <v>1161</v>
      </c>
      <c r="D4811" s="555">
        <v>89.49</v>
      </c>
      <c r="E4811" s="555">
        <v>3.47</v>
      </c>
      <c r="F4811" s="555">
        <v>92.96</v>
      </c>
    </row>
    <row r="4812" spans="1:6" ht="30">
      <c r="A4812" s="338">
        <v>86884</v>
      </c>
      <c r="B4812" s="339" t="s">
        <v>10403</v>
      </c>
      <c r="C4812" s="340" t="s">
        <v>1161</v>
      </c>
      <c r="D4812" s="555">
        <v>5.15</v>
      </c>
      <c r="E4812" s="555">
        <v>3.5</v>
      </c>
      <c r="F4812" s="555">
        <v>8.65</v>
      </c>
    </row>
    <row r="4813" spans="1:6" ht="30">
      <c r="A4813" s="338">
        <v>86885</v>
      </c>
      <c r="B4813" s="339" t="s">
        <v>10402</v>
      </c>
      <c r="C4813" s="340" t="s">
        <v>1161</v>
      </c>
      <c r="D4813" s="555">
        <v>6.8599999999999994</v>
      </c>
      <c r="E4813" s="555">
        <v>3.49</v>
      </c>
      <c r="F4813" s="555">
        <v>10.35</v>
      </c>
    </row>
    <row r="4814" spans="1:6" ht="30">
      <c r="A4814" s="338">
        <v>100875</v>
      </c>
      <c r="B4814" s="339" t="s">
        <v>10316</v>
      </c>
      <c r="C4814" s="340" t="s">
        <v>1161</v>
      </c>
      <c r="D4814" s="555">
        <v>1182.8899999999999</v>
      </c>
      <c r="E4814" s="555">
        <v>28.93</v>
      </c>
      <c r="F4814" s="555">
        <v>1211.82</v>
      </c>
    </row>
    <row r="4815" spans="1:6">
      <c r="A4815" s="335"/>
      <c r="B4815" s="337" t="s">
        <v>1089</v>
      </c>
      <c r="C4815" s="335"/>
      <c r="D4815" s="335"/>
      <c r="E4815" s="335"/>
      <c r="F4815" s="335"/>
    </row>
    <row r="4816" spans="1:6" ht="30">
      <c r="A4816" s="338">
        <v>86895</v>
      </c>
      <c r="B4816" s="339" t="s">
        <v>10395</v>
      </c>
      <c r="C4816" s="340" t="s">
        <v>1161</v>
      </c>
      <c r="D4816" s="555">
        <v>317.74</v>
      </c>
      <c r="E4816" s="555">
        <v>53.77</v>
      </c>
      <c r="F4816" s="555">
        <v>371.51</v>
      </c>
    </row>
    <row r="4817" spans="1:6" ht="30">
      <c r="A4817" s="338">
        <v>86889</v>
      </c>
      <c r="B4817" s="339" t="s">
        <v>10398</v>
      </c>
      <c r="C4817" s="340" t="s">
        <v>1161</v>
      </c>
      <c r="D4817" s="555">
        <v>701.35</v>
      </c>
      <c r="E4817" s="555">
        <v>44.73</v>
      </c>
      <c r="F4817" s="555">
        <v>746.08</v>
      </c>
    </row>
    <row r="4818" spans="1:6" ht="30">
      <c r="A4818" s="338">
        <v>86899</v>
      </c>
      <c r="B4818" s="339" t="s">
        <v>10394</v>
      </c>
      <c r="C4818" s="340" t="s">
        <v>1161</v>
      </c>
      <c r="D4818" s="555">
        <v>234.11999999999998</v>
      </c>
      <c r="E4818" s="555">
        <v>53.77</v>
      </c>
      <c r="F4818" s="555">
        <v>287.89</v>
      </c>
    </row>
    <row r="4819" spans="1:6" ht="60">
      <c r="A4819" s="338">
        <v>86947</v>
      </c>
      <c r="B4819" s="339" t="s">
        <v>10353</v>
      </c>
      <c r="C4819" s="340" t="s">
        <v>1161</v>
      </c>
      <c r="D4819" s="555">
        <v>1278.8699999999999</v>
      </c>
      <c r="E4819" s="555">
        <v>103</v>
      </c>
      <c r="F4819" s="555">
        <v>1381.87</v>
      </c>
    </row>
    <row r="4820" spans="1:6" ht="30">
      <c r="A4820" s="338">
        <v>86893</v>
      </c>
      <c r="B4820" s="339" t="s">
        <v>10397</v>
      </c>
      <c r="C4820" s="340" t="s">
        <v>1161</v>
      </c>
      <c r="D4820" s="555">
        <v>478.42999999999995</v>
      </c>
      <c r="E4820" s="555">
        <v>44.73</v>
      </c>
      <c r="F4820" s="555">
        <v>523.16</v>
      </c>
    </row>
    <row r="4821" spans="1:6" ht="30">
      <c r="A4821" s="338">
        <v>86894</v>
      </c>
      <c r="B4821" s="339" t="s">
        <v>10396</v>
      </c>
      <c r="C4821" s="340" t="s">
        <v>1161</v>
      </c>
      <c r="D4821" s="555">
        <v>250.38</v>
      </c>
      <c r="E4821" s="555">
        <v>23.86</v>
      </c>
      <c r="F4821" s="555">
        <v>274.24</v>
      </c>
    </row>
    <row r="4822" spans="1:6" ht="45">
      <c r="A4822" s="338">
        <v>86934</v>
      </c>
      <c r="B4822" s="339" t="s">
        <v>10363</v>
      </c>
      <c r="C4822" s="340" t="s">
        <v>1161</v>
      </c>
      <c r="D4822" s="555">
        <v>333.65</v>
      </c>
      <c r="E4822" s="555">
        <v>31.23</v>
      </c>
      <c r="F4822" s="555">
        <v>364.88</v>
      </c>
    </row>
    <row r="4823" spans="1:6" ht="60">
      <c r="A4823" s="338">
        <v>86933</v>
      </c>
      <c r="B4823" s="339" t="s">
        <v>10364</v>
      </c>
      <c r="C4823" s="340" t="s">
        <v>1161</v>
      </c>
      <c r="D4823" s="555">
        <v>340.89000000000004</v>
      </c>
      <c r="E4823" s="555">
        <v>32.4</v>
      </c>
      <c r="F4823" s="555">
        <v>373.29</v>
      </c>
    </row>
    <row r="4824" spans="1:6" ht="45">
      <c r="A4824" s="338">
        <v>93396</v>
      </c>
      <c r="B4824" s="339" t="s">
        <v>10352</v>
      </c>
      <c r="C4824" s="340" t="s">
        <v>1161</v>
      </c>
      <c r="D4824" s="555">
        <v>626.85</v>
      </c>
      <c r="E4824" s="555">
        <v>86.8</v>
      </c>
      <c r="F4824" s="555">
        <v>713.65</v>
      </c>
    </row>
    <row r="4825" spans="1:6" ht="60">
      <c r="A4825" s="338">
        <v>93441</v>
      </c>
      <c r="B4825" s="339" t="s">
        <v>10351</v>
      </c>
      <c r="C4825" s="340" t="s">
        <v>1161</v>
      </c>
      <c r="D4825" s="555">
        <v>1104.3600000000001</v>
      </c>
      <c r="E4825" s="555">
        <v>68.849999999999994</v>
      </c>
      <c r="F4825" s="555">
        <v>1173.21</v>
      </c>
    </row>
    <row r="4826" spans="1:6" ht="60">
      <c r="A4826" s="338">
        <v>93442</v>
      </c>
      <c r="B4826" s="339" t="s">
        <v>10350</v>
      </c>
      <c r="C4826" s="340" t="s">
        <v>1161</v>
      </c>
      <c r="D4826" s="555">
        <v>1253.5500000000002</v>
      </c>
      <c r="E4826" s="555">
        <v>74.34</v>
      </c>
      <c r="F4826" s="555">
        <v>1327.89</v>
      </c>
    </row>
    <row r="4827" spans="1:6">
      <c r="A4827" s="335"/>
      <c r="B4827" s="337" t="s">
        <v>111</v>
      </c>
      <c r="C4827" s="335"/>
      <c r="D4827" s="335"/>
      <c r="E4827" s="335"/>
      <c r="F4827" s="335"/>
    </row>
    <row r="4828" spans="1:6">
      <c r="A4828" s="335"/>
      <c r="B4828" s="337" t="s">
        <v>112</v>
      </c>
      <c r="C4828" s="335"/>
      <c r="D4828" s="335"/>
      <c r="E4828" s="335"/>
      <c r="F4828" s="335"/>
    </row>
    <row r="4829" spans="1:6">
      <c r="A4829" s="335"/>
      <c r="B4829" s="337" t="s">
        <v>12798</v>
      </c>
      <c r="C4829" s="335"/>
      <c r="D4829" s="335"/>
      <c r="E4829" s="335"/>
      <c r="F4829" s="335"/>
    </row>
    <row r="4830" spans="1:6">
      <c r="A4830" s="335"/>
      <c r="B4830" s="337" t="s">
        <v>12799</v>
      </c>
      <c r="C4830" s="335"/>
      <c r="D4830" s="335"/>
      <c r="E4830" s="335"/>
      <c r="F4830" s="335"/>
    </row>
    <row r="4831" spans="1:6">
      <c r="A4831" s="335"/>
      <c r="B4831" s="337" t="s">
        <v>1090</v>
      </c>
      <c r="C4831" s="335"/>
      <c r="D4831" s="335"/>
      <c r="E4831" s="335"/>
      <c r="F4831" s="335"/>
    </row>
    <row r="4832" spans="1:6" ht="30">
      <c r="A4832" s="338">
        <v>86872</v>
      </c>
      <c r="B4832" s="339" t="s">
        <v>10414</v>
      </c>
      <c r="C4832" s="340" t="s">
        <v>1161</v>
      </c>
      <c r="D4832" s="555">
        <v>731.56000000000006</v>
      </c>
      <c r="E4832" s="555">
        <v>42.52</v>
      </c>
      <c r="F4832" s="555">
        <v>774.08</v>
      </c>
    </row>
    <row r="4833" spans="1:6" ht="45">
      <c r="A4833" s="338">
        <v>86920</v>
      </c>
      <c r="B4833" s="339" t="s">
        <v>10377</v>
      </c>
      <c r="C4833" s="340" t="s">
        <v>1161</v>
      </c>
      <c r="D4833" s="555">
        <v>780.13</v>
      </c>
      <c r="E4833" s="555">
        <v>50.71</v>
      </c>
      <c r="F4833" s="555">
        <v>830.84</v>
      </c>
    </row>
    <row r="4834" spans="1:6" ht="45">
      <c r="A4834" s="338">
        <v>86919</v>
      </c>
      <c r="B4834" s="339" t="s">
        <v>10378</v>
      </c>
      <c r="C4834" s="340" t="s">
        <v>1161</v>
      </c>
      <c r="D4834" s="555">
        <v>917.37</v>
      </c>
      <c r="E4834" s="555">
        <v>51.88</v>
      </c>
      <c r="F4834" s="555">
        <v>969.25</v>
      </c>
    </row>
    <row r="4835" spans="1:6" ht="45">
      <c r="A4835" s="338">
        <v>86921</v>
      </c>
      <c r="B4835" s="339" t="s">
        <v>10376</v>
      </c>
      <c r="C4835" s="340" t="s">
        <v>1161</v>
      </c>
      <c r="D4835" s="555">
        <v>771.03</v>
      </c>
      <c r="E4835" s="555">
        <v>50.71</v>
      </c>
      <c r="F4835" s="555">
        <v>821.74</v>
      </c>
    </row>
    <row r="4836" spans="1:6" ht="30">
      <c r="A4836" s="338">
        <v>86874</v>
      </c>
      <c r="B4836" s="339" t="s">
        <v>10413</v>
      </c>
      <c r="C4836" s="340" t="s">
        <v>1161</v>
      </c>
      <c r="D4836" s="555">
        <v>524.56999999999994</v>
      </c>
      <c r="E4836" s="555">
        <v>19.95</v>
      </c>
      <c r="F4836" s="555">
        <v>544.52</v>
      </c>
    </row>
    <row r="4837" spans="1:6" ht="45">
      <c r="A4837" s="338">
        <v>86923</v>
      </c>
      <c r="B4837" s="339" t="s">
        <v>10374</v>
      </c>
      <c r="C4837" s="340" t="s">
        <v>1161</v>
      </c>
      <c r="D4837" s="555">
        <v>580.38000000000011</v>
      </c>
      <c r="E4837" s="555">
        <v>29.31</v>
      </c>
      <c r="F4837" s="555">
        <v>609.69000000000005</v>
      </c>
    </row>
    <row r="4838" spans="1:6" ht="45">
      <c r="A4838" s="338">
        <v>86922</v>
      </c>
      <c r="B4838" s="339" t="s">
        <v>10375</v>
      </c>
      <c r="C4838" s="340" t="s">
        <v>1161</v>
      </c>
      <c r="D4838" s="555">
        <v>1054.58</v>
      </c>
      <c r="E4838" s="555">
        <v>33.630000000000003</v>
      </c>
      <c r="F4838" s="555">
        <v>1088.21</v>
      </c>
    </row>
    <row r="4839" spans="1:6" ht="45">
      <c r="A4839" s="338">
        <v>86924</v>
      </c>
      <c r="B4839" s="339" t="s">
        <v>10373</v>
      </c>
      <c r="C4839" s="340" t="s">
        <v>1161</v>
      </c>
      <c r="D4839" s="555">
        <v>571.28000000000009</v>
      </c>
      <c r="E4839" s="555">
        <v>29.31</v>
      </c>
      <c r="F4839" s="555">
        <v>600.59</v>
      </c>
    </row>
    <row r="4840" spans="1:6" ht="30">
      <c r="A4840" s="338">
        <v>86876</v>
      </c>
      <c r="B4840" s="339" t="s">
        <v>10411</v>
      </c>
      <c r="C4840" s="340" t="s">
        <v>1161</v>
      </c>
      <c r="D4840" s="555">
        <v>239.91</v>
      </c>
      <c r="E4840" s="555">
        <v>17.48</v>
      </c>
      <c r="F4840" s="555">
        <v>257.39</v>
      </c>
    </row>
    <row r="4841" spans="1:6" ht="45">
      <c r="A4841" s="338">
        <v>86929</v>
      </c>
      <c r="B4841" s="339" t="s">
        <v>10368</v>
      </c>
      <c r="C4841" s="340" t="s">
        <v>1161</v>
      </c>
      <c r="D4841" s="555">
        <v>288.46999999999997</v>
      </c>
      <c r="E4841" s="555">
        <v>25.68</v>
      </c>
      <c r="F4841" s="555">
        <v>314.14999999999998</v>
      </c>
    </row>
    <row r="4842" spans="1:6" ht="45">
      <c r="A4842" s="338">
        <v>86930</v>
      </c>
      <c r="B4842" s="339" t="s">
        <v>10367</v>
      </c>
      <c r="C4842" s="340" t="s">
        <v>1161</v>
      </c>
      <c r="D4842" s="555">
        <v>279.37</v>
      </c>
      <c r="E4842" s="555">
        <v>25.68</v>
      </c>
      <c r="F4842" s="555">
        <v>305.05</v>
      </c>
    </row>
    <row r="4843" spans="1:6" ht="45">
      <c r="A4843" s="338">
        <v>86927</v>
      </c>
      <c r="B4843" s="339" t="s">
        <v>10370</v>
      </c>
      <c r="C4843" s="340" t="s">
        <v>1161</v>
      </c>
      <c r="D4843" s="555">
        <v>295.70999999999998</v>
      </c>
      <c r="E4843" s="555">
        <v>26.85</v>
      </c>
      <c r="F4843" s="555">
        <v>322.56</v>
      </c>
    </row>
    <row r="4844" spans="1:6" ht="45">
      <c r="A4844" s="338">
        <v>86928</v>
      </c>
      <c r="B4844" s="339" t="s">
        <v>10369</v>
      </c>
      <c r="C4844" s="340" t="s">
        <v>1161</v>
      </c>
      <c r="D4844" s="555">
        <v>286.60999999999996</v>
      </c>
      <c r="E4844" s="555">
        <v>26.85</v>
      </c>
      <c r="F4844" s="555">
        <v>313.45999999999998</v>
      </c>
    </row>
    <row r="4845" spans="1:6" ht="45">
      <c r="A4845" s="338">
        <v>86925</v>
      </c>
      <c r="B4845" s="339" t="s">
        <v>10372</v>
      </c>
      <c r="C4845" s="340" t="s">
        <v>1161</v>
      </c>
      <c r="D4845" s="555">
        <v>467.70000000000005</v>
      </c>
      <c r="E4845" s="555">
        <v>32.340000000000003</v>
      </c>
      <c r="F4845" s="555">
        <v>500.04</v>
      </c>
    </row>
    <row r="4846" spans="1:6" ht="45">
      <c r="A4846" s="338">
        <v>86926</v>
      </c>
      <c r="B4846" s="339" t="s">
        <v>10371</v>
      </c>
      <c r="C4846" s="340" t="s">
        <v>1161</v>
      </c>
      <c r="D4846" s="555">
        <v>458.6</v>
      </c>
      <c r="E4846" s="555">
        <v>32.340000000000003</v>
      </c>
      <c r="F4846" s="555">
        <v>490.94</v>
      </c>
    </row>
    <row r="4847" spans="1:6" ht="30">
      <c r="A4847" s="338">
        <v>86875</v>
      </c>
      <c r="B4847" s="339" t="s">
        <v>10412</v>
      </c>
      <c r="C4847" s="340" t="s">
        <v>1161</v>
      </c>
      <c r="D4847" s="555">
        <v>419.13</v>
      </c>
      <c r="E4847" s="555">
        <v>24.15</v>
      </c>
      <c r="F4847" s="555">
        <v>443.28</v>
      </c>
    </row>
    <row r="4848" spans="1:6">
      <c r="A4848" s="335"/>
      <c r="B4848" s="337" t="s">
        <v>1091</v>
      </c>
      <c r="C4848" s="335"/>
      <c r="D4848" s="335"/>
      <c r="E4848" s="335"/>
      <c r="F4848" s="335"/>
    </row>
    <row r="4849" spans="1:6" ht="30">
      <c r="A4849" s="338">
        <v>86900</v>
      </c>
      <c r="B4849" s="339" t="s">
        <v>10393</v>
      </c>
      <c r="C4849" s="340" t="s">
        <v>1161</v>
      </c>
      <c r="D4849" s="555">
        <v>209.35000000000002</v>
      </c>
      <c r="E4849" s="555">
        <v>12.11</v>
      </c>
      <c r="F4849" s="555">
        <v>221.46</v>
      </c>
    </row>
    <row r="4850" spans="1:6" ht="30">
      <c r="A4850" s="338">
        <v>100852</v>
      </c>
      <c r="B4850" s="339" t="s">
        <v>10337</v>
      </c>
      <c r="C4850" s="340" t="s">
        <v>1161</v>
      </c>
      <c r="D4850" s="555">
        <v>230.39</v>
      </c>
      <c r="E4850" s="555">
        <v>12.11</v>
      </c>
      <c r="F4850" s="555">
        <v>242.5</v>
      </c>
    </row>
    <row r="4851" spans="1:6" ht="30">
      <c r="A4851" s="338">
        <v>86936</v>
      </c>
      <c r="B4851" s="339" t="s">
        <v>10361</v>
      </c>
      <c r="C4851" s="340" t="s">
        <v>1161</v>
      </c>
      <c r="D4851" s="555">
        <v>684.44999999999993</v>
      </c>
      <c r="E4851" s="555">
        <v>22.32</v>
      </c>
      <c r="F4851" s="555">
        <v>706.77</v>
      </c>
    </row>
    <row r="4852" spans="1:6" ht="30">
      <c r="A4852" s="338">
        <v>86935</v>
      </c>
      <c r="B4852" s="339" t="s">
        <v>10362</v>
      </c>
      <c r="C4852" s="340" t="s">
        <v>1161</v>
      </c>
      <c r="D4852" s="555">
        <v>340.25</v>
      </c>
      <c r="E4852" s="555">
        <v>18</v>
      </c>
      <c r="F4852" s="555">
        <v>358.25</v>
      </c>
    </row>
    <row r="4853" spans="1:6" ht="30">
      <c r="A4853" s="338">
        <v>86901</v>
      </c>
      <c r="B4853" s="339" t="s">
        <v>10392</v>
      </c>
      <c r="C4853" s="340" t="s">
        <v>1161</v>
      </c>
      <c r="D4853" s="555">
        <v>133.25</v>
      </c>
      <c r="E4853" s="555">
        <v>21.47</v>
      </c>
      <c r="F4853" s="555">
        <v>154.72</v>
      </c>
    </row>
    <row r="4854" spans="1:6" ht="30">
      <c r="A4854" s="338">
        <v>86938</v>
      </c>
      <c r="B4854" s="339" t="s">
        <v>10359</v>
      </c>
      <c r="C4854" s="340" t="s">
        <v>1161</v>
      </c>
      <c r="D4854" s="555">
        <v>598.8900000000001</v>
      </c>
      <c r="E4854" s="555">
        <v>31.68</v>
      </c>
      <c r="F4854" s="555">
        <v>630.57000000000005</v>
      </c>
    </row>
    <row r="4855" spans="1:6" ht="30">
      <c r="A4855" s="338">
        <v>86937</v>
      </c>
      <c r="B4855" s="339" t="s">
        <v>10360</v>
      </c>
      <c r="C4855" s="340" t="s">
        <v>1161</v>
      </c>
      <c r="D4855" s="555">
        <v>254.69</v>
      </c>
      <c r="E4855" s="555">
        <v>27.36</v>
      </c>
      <c r="F4855" s="555">
        <v>282.05</v>
      </c>
    </row>
    <row r="4856" spans="1:6">
      <c r="A4856" s="335"/>
      <c r="B4856" s="337" t="s">
        <v>113</v>
      </c>
      <c r="C4856" s="335"/>
      <c r="D4856" s="335"/>
      <c r="E4856" s="335"/>
      <c r="F4856" s="335"/>
    </row>
    <row r="4857" spans="1:6" ht="30">
      <c r="A4857" s="338">
        <v>86902</v>
      </c>
      <c r="B4857" s="339" t="s">
        <v>10391</v>
      </c>
      <c r="C4857" s="340" t="s">
        <v>1161</v>
      </c>
      <c r="D4857" s="555">
        <v>308.5</v>
      </c>
      <c r="E4857" s="555">
        <v>22.32</v>
      </c>
      <c r="F4857" s="555">
        <v>330.82</v>
      </c>
    </row>
    <row r="4858" spans="1:6" ht="60">
      <c r="A4858" s="338">
        <v>86941</v>
      </c>
      <c r="B4858" s="339" t="s">
        <v>10356</v>
      </c>
      <c r="C4858" s="340" t="s">
        <v>1161</v>
      </c>
      <c r="D4858" s="555">
        <v>986.76</v>
      </c>
      <c r="E4858" s="555">
        <v>51.95</v>
      </c>
      <c r="F4858" s="555">
        <v>1038.71</v>
      </c>
    </row>
    <row r="4859" spans="1:6" ht="45">
      <c r="A4859" s="338">
        <v>86940</v>
      </c>
      <c r="B4859" s="339" t="s">
        <v>10357</v>
      </c>
      <c r="C4859" s="340" t="s">
        <v>1161</v>
      </c>
      <c r="D4859" s="555">
        <v>1247.67</v>
      </c>
      <c r="E4859" s="555">
        <v>63.85</v>
      </c>
      <c r="F4859" s="555">
        <v>1311.52</v>
      </c>
    </row>
    <row r="4860" spans="1:6" ht="30">
      <c r="A4860" s="338">
        <v>86903</v>
      </c>
      <c r="B4860" s="339" t="s">
        <v>10390</v>
      </c>
      <c r="C4860" s="340" t="s">
        <v>1161</v>
      </c>
      <c r="D4860" s="555">
        <v>336.18</v>
      </c>
      <c r="E4860" s="555">
        <v>36.08</v>
      </c>
      <c r="F4860" s="555">
        <v>372.26</v>
      </c>
    </row>
    <row r="4861" spans="1:6" ht="45">
      <c r="A4861" s="338">
        <v>86939</v>
      </c>
      <c r="B4861" s="339" t="s">
        <v>10358</v>
      </c>
      <c r="C4861" s="340" t="s">
        <v>1161</v>
      </c>
      <c r="D4861" s="555">
        <v>376.5</v>
      </c>
      <c r="E4861" s="555">
        <v>32.700000000000003</v>
      </c>
      <c r="F4861" s="555">
        <v>409.2</v>
      </c>
    </row>
    <row r="4862" spans="1:6" ht="30">
      <c r="A4862" s="338">
        <v>86904</v>
      </c>
      <c r="B4862" s="339" t="s">
        <v>10389</v>
      </c>
      <c r="C4862" s="340" t="s">
        <v>1161</v>
      </c>
      <c r="D4862" s="555">
        <v>147.07000000000002</v>
      </c>
      <c r="E4862" s="555">
        <v>9.73</v>
      </c>
      <c r="F4862" s="555">
        <v>156.80000000000001</v>
      </c>
    </row>
    <row r="4863" spans="1:6" ht="60">
      <c r="A4863" s="338">
        <v>86943</v>
      </c>
      <c r="B4863" s="339" t="s">
        <v>10354</v>
      </c>
      <c r="C4863" s="340" t="s">
        <v>1161</v>
      </c>
      <c r="D4863" s="555">
        <v>215.06</v>
      </c>
      <c r="E4863" s="555">
        <v>20.12</v>
      </c>
      <c r="F4863" s="555">
        <v>235.18</v>
      </c>
    </row>
    <row r="4864" spans="1:6" ht="60">
      <c r="A4864" s="338">
        <v>86942</v>
      </c>
      <c r="B4864" s="339" t="s">
        <v>10355</v>
      </c>
      <c r="C4864" s="340" t="s">
        <v>1161</v>
      </c>
      <c r="D4864" s="555">
        <v>222.3</v>
      </c>
      <c r="E4864" s="555">
        <v>21.29</v>
      </c>
      <c r="F4864" s="555">
        <v>243.59</v>
      </c>
    </row>
    <row r="4865" spans="1:6">
      <c r="A4865" s="335"/>
      <c r="B4865" s="337" t="s">
        <v>12800</v>
      </c>
      <c r="C4865" s="335"/>
      <c r="D4865" s="335"/>
      <c r="E4865" s="335"/>
      <c r="F4865" s="335"/>
    </row>
    <row r="4866" spans="1:6">
      <c r="A4866" s="335"/>
      <c r="B4866" s="337" t="s">
        <v>1092</v>
      </c>
      <c r="C4866" s="335"/>
      <c r="D4866" s="335"/>
      <c r="E4866" s="335"/>
      <c r="F4866" s="335"/>
    </row>
    <row r="4867" spans="1:6" ht="30">
      <c r="A4867" s="338">
        <v>86906</v>
      </c>
      <c r="B4867" s="339" t="s">
        <v>10387</v>
      </c>
      <c r="C4867" s="340" t="s">
        <v>1161</v>
      </c>
      <c r="D4867" s="555">
        <v>49.26</v>
      </c>
      <c r="E4867" s="555">
        <v>2.1800000000000002</v>
      </c>
      <c r="F4867" s="555">
        <v>51.44</v>
      </c>
    </row>
    <row r="4868" spans="1:6" ht="30">
      <c r="A4868" s="338">
        <v>86915</v>
      </c>
      <c r="B4868" s="339" t="s">
        <v>10380</v>
      </c>
      <c r="C4868" s="340" t="s">
        <v>1161</v>
      </c>
      <c r="D4868" s="555">
        <v>95.46</v>
      </c>
      <c r="E4868" s="555">
        <v>2.1800000000000002</v>
      </c>
      <c r="F4868" s="555">
        <v>97.64</v>
      </c>
    </row>
    <row r="4869" spans="1:6" ht="30">
      <c r="A4869" s="338">
        <v>86911</v>
      </c>
      <c r="B4869" s="339" t="s">
        <v>10383</v>
      </c>
      <c r="C4869" s="340" t="s">
        <v>1161</v>
      </c>
      <c r="D4869" s="555">
        <v>57.589999999999996</v>
      </c>
      <c r="E4869" s="555">
        <v>2.64</v>
      </c>
      <c r="F4869" s="555">
        <v>60.23</v>
      </c>
    </row>
    <row r="4870" spans="1:6" ht="30">
      <c r="A4870" s="338">
        <v>86909</v>
      </c>
      <c r="B4870" s="339" t="s">
        <v>10385</v>
      </c>
      <c r="C4870" s="340" t="s">
        <v>1161</v>
      </c>
      <c r="D4870" s="555">
        <v>85.51</v>
      </c>
      <c r="E4870" s="555">
        <v>3.8</v>
      </c>
      <c r="F4870" s="555">
        <v>89.31</v>
      </c>
    </row>
    <row r="4871" spans="1:6" ht="30">
      <c r="A4871" s="338">
        <v>86910</v>
      </c>
      <c r="B4871" s="339" t="s">
        <v>10384</v>
      </c>
      <c r="C4871" s="340" t="s">
        <v>1161</v>
      </c>
      <c r="D4871" s="555">
        <v>84.85</v>
      </c>
      <c r="E4871" s="555">
        <v>2.64</v>
      </c>
      <c r="F4871" s="555">
        <v>87.49</v>
      </c>
    </row>
    <row r="4872" spans="1:6" ht="30">
      <c r="A4872" s="338">
        <v>86914</v>
      </c>
      <c r="B4872" s="339" t="s">
        <v>10381</v>
      </c>
      <c r="C4872" s="340" t="s">
        <v>1161</v>
      </c>
      <c r="D4872" s="555">
        <v>64.37</v>
      </c>
      <c r="E4872" s="555">
        <v>3.47</v>
      </c>
      <c r="F4872" s="555">
        <v>67.84</v>
      </c>
    </row>
    <row r="4873" spans="1:6" ht="30">
      <c r="A4873" s="338">
        <v>86913</v>
      </c>
      <c r="B4873" s="339" t="s">
        <v>10382</v>
      </c>
      <c r="C4873" s="340" t="s">
        <v>1161</v>
      </c>
      <c r="D4873" s="555">
        <v>35</v>
      </c>
      <c r="E4873" s="555">
        <v>3.47</v>
      </c>
      <c r="F4873" s="555">
        <v>38.47</v>
      </c>
    </row>
    <row r="4874" spans="1:6">
      <c r="A4874" s="338">
        <v>100854</v>
      </c>
      <c r="B4874" s="339" t="s">
        <v>10336</v>
      </c>
      <c r="C4874" s="340" t="s">
        <v>1161</v>
      </c>
      <c r="D4874" s="555">
        <v>1201.29</v>
      </c>
      <c r="E4874" s="555">
        <v>14.76</v>
      </c>
      <c r="F4874" s="555">
        <v>1216.05</v>
      </c>
    </row>
    <row r="4875" spans="1:6">
      <c r="A4875" s="338">
        <v>100853</v>
      </c>
      <c r="B4875" s="339" t="s">
        <v>12801</v>
      </c>
      <c r="C4875" s="340" t="s">
        <v>1161</v>
      </c>
      <c r="D4875" s="555">
        <v>225.88</v>
      </c>
      <c r="E4875" s="555">
        <v>10.59</v>
      </c>
      <c r="F4875" s="555">
        <v>236.47</v>
      </c>
    </row>
    <row r="4876" spans="1:6">
      <c r="A4876" s="338">
        <v>86916</v>
      </c>
      <c r="B4876" s="339" t="s">
        <v>10379</v>
      </c>
      <c r="C4876" s="340" t="s">
        <v>1161</v>
      </c>
      <c r="D4876" s="555">
        <v>25.900000000000002</v>
      </c>
      <c r="E4876" s="555">
        <v>3.47</v>
      </c>
      <c r="F4876" s="555">
        <v>29.37</v>
      </c>
    </row>
    <row r="4877" spans="1:6" ht="30">
      <c r="A4877" s="338">
        <v>89973</v>
      </c>
      <c r="B4877" s="339" t="s">
        <v>2671</v>
      </c>
      <c r="C4877" s="340" t="s">
        <v>1161</v>
      </c>
      <c r="D4877" s="555">
        <v>552.15</v>
      </c>
      <c r="E4877" s="555">
        <v>61.01</v>
      </c>
      <c r="F4877" s="555">
        <v>613.16</v>
      </c>
    </row>
    <row r="4878" spans="1:6" ht="30">
      <c r="A4878" s="338">
        <v>86905</v>
      </c>
      <c r="B4878" s="339" t="s">
        <v>10388</v>
      </c>
      <c r="C4878" s="340" t="s">
        <v>1161</v>
      </c>
      <c r="D4878" s="555">
        <v>266.89</v>
      </c>
      <c r="E4878" s="555">
        <v>10.6</v>
      </c>
      <c r="F4878" s="555">
        <v>277.49</v>
      </c>
    </row>
    <row r="4879" spans="1:6" ht="30">
      <c r="A4879" s="338">
        <v>86908</v>
      </c>
      <c r="B4879" s="339" t="s">
        <v>10386</v>
      </c>
      <c r="C4879" s="340" t="s">
        <v>1161</v>
      </c>
      <c r="D4879" s="555">
        <v>324.09999999999997</v>
      </c>
      <c r="E4879" s="555">
        <v>5.17</v>
      </c>
      <c r="F4879" s="555">
        <v>329.27</v>
      </c>
    </row>
    <row r="4880" spans="1:6" ht="30">
      <c r="A4880" s="338">
        <v>100857</v>
      </c>
      <c r="B4880" s="339" t="s">
        <v>10333</v>
      </c>
      <c r="C4880" s="340" t="s">
        <v>1161</v>
      </c>
      <c r="D4880" s="555">
        <v>349.92</v>
      </c>
      <c r="E4880" s="555">
        <v>7.87</v>
      </c>
      <c r="F4880" s="555">
        <v>357.79</v>
      </c>
    </row>
    <row r="4881" spans="1:6" ht="30">
      <c r="A4881" s="338">
        <v>89354</v>
      </c>
      <c r="B4881" s="339" t="s">
        <v>12802</v>
      </c>
      <c r="C4881" s="340" t="s">
        <v>1161</v>
      </c>
      <c r="D4881" s="555">
        <v>354.97</v>
      </c>
      <c r="E4881" s="555">
        <v>19.77</v>
      </c>
      <c r="F4881" s="555">
        <v>374.74</v>
      </c>
    </row>
    <row r="4882" spans="1:6">
      <c r="A4882" s="335"/>
      <c r="B4882" s="337" t="s">
        <v>12803</v>
      </c>
      <c r="C4882" s="335"/>
      <c r="D4882" s="335"/>
      <c r="E4882" s="335"/>
      <c r="F4882" s="335"/>
    </row>
    <row r="4883" spans="1:6" ht="30">
      <c r="A4883" s="338">
        <v>100860</v>
      </c>
      <c r="B4883" s="339" t="s">
        <v>10331</v>
      </c>
      <c r="C4883" s="340" t="s">
        <v>1161</v>
      </c>
      <c r="D4883" s="555">
        <v>73.180000000000007</v>
      </c>
      <c r="E4883" s="555">
        <v>10.210000000000001</v>
      </c>
      <c r="F4883" s="555">
        <v>83.39</v>
      </c>
    </row>
    <row r="4884" spans="1:6">
      <c r="A4884" s="335"/>
      <c r="B4884" s="337" t="s">
        <v>114</v>
      </c>
      <c r="C4884" s="335"/>
      <c r="D4884" s="335"/>
      <c r="E4884" s="335"/>
      <c r="F4884" s="335"/>
    </row>
    <row r="4885" spans="1:6">
      <c r="A4885" s="338">
        <v>86883</v>
      </c>
      <c r="B4885" s="339" t="s">
        <v>10404</v>
      </c>
      <c r="C4885" s="340" t="s">
        <v>1161</v>
      </c>
      <c r="D4885" s="555">
        <v>9.34</v>
      </c>
      <c r="E4885" s="555">
        <v>1.92</v>
      </c>
      <c r="F4885" s="555">
        <v>11.26</v>
      </c>
    </row>
    <row r="4886" spans="1:6" ht="30">
      <c r="A4886" s="338">
        <v>86881</v>
      </c>
      <c r="B4886" s="339" t="s">
        <v>10406</v>
      </c>
      <c r="C4886" s="340" t="s">
        <v>1161</v>
      </c>
      <c r="D4886" s="555">
        <v>353.53999999999996</v>
      </c>
      <c r="E4886" s="555">
        <v>6.24</v>
      </c>
      <c r="F4886" s="555">
        <v>359.78</v>
      </c>
    </row>
    <row r="4887" spans="1:6" ht="30">
      <c r="A4887" s="338">
        <v>86882</v>
      </c>
      <c r="B4887" s="339" t="s">
        <v>10405</v>
      </c>
      <c r="C4887" s="340" t="s">
        <v>1161</v>
      </c>
      <c r="D4887" s="555">
        <v>16.580000000000002</v>
      </c>
      <c r="E4887" s="555">
        <v>3.09</v>
      </c>
      <c r="F4887" s="555">
        <v>19.670000000000002</v>
      </c>
    </row>
    <row r="4888" spans="1:6" ht="30">
      <c r="A4888" s="338">
        <v>86878</v>
      </c>
      <c r="B4888" s="339" t="s">
        <v>10409</v>
      </c>
      <c r="C4888" s="340" t="s">
        <v>1161</v>
      </c>
      <c r="D4888" s="555">
        <v>121.56</v>
      </c>
      <c r="E4888" s="555">
        <v>3.97</v>
      </c>
      <c r="F4888" s="555">
        <v>125.53</v>
      </c>
    </row>
    <row r="4889" spans="1:6" ht="30">
      <c r="A4889" s="338">
        <v>86880</v>
      </c>
      <c r="B4889" s="339" t="s">
        <v>10407</v>
      </c>
      <c r="C4889" s="340" t="s">
        <v>1161</v>
      </c>
      <c r="D4889" s="555">
        <v>16.34</v>
      </c>
      <c r="E4889" s="555">
        <v>2.81</v>
      </c>
      <c r="F4889" s="555">
        <v>19.149999999999999</v>
      </c>
    </row>
    <row r="4890" spans="1:6" ht="30">
      <c r="A4890" s="338">
        <v>86879</v>
      </c>
      <c r="B4890" s="339" t="s">
        <v>10408</v>
      </c>
      <c r="C4890" s="340" t="s">
        <v>1161</v>
      </c>
      <c r="D4890" s="555">
        <v>4.2100000000000009</v>
      </c>
      <c r="E4890" s="555">
        <v>2.82</v>
      </c>
      <c r="F4890" s="555">
        <v>7.03</v>
      </c>
    </row>
    <row r="4891" spans="1:6">
      <c r="A4891" s="335"/>
      <c r="B4891" s="337" t="s">
        <v>115</v>
      </c>
      <c r="C4891" s="335"/>
      <c r="D4891" s="335"/>
      <c r="E4891" s="335"/>
      <c r="F4891" s="335"/>
    </row>
    <row r="4892" spans="1:6" ht="30">
      <c r="A4892" s="338">
        <v>86888</v>
      </c>
      <c r="B4892" s="339" t="s">
        <v>10399</v>
      </c>
      <c r="C4892" s="340" t="s">
        <v>1161</v>
      </c>
      <c r="D4892" s="555">
        <v>503.6</v>
      </c>
      <c r="E4892" s="555">
        <v>20.38</v>
      </c>
      <c r="F4892" s="555">
        <v>523.98</v>
      </c>
    </row>
    <row r="4893" spans="1:6" ht="45">
      <c r="A4893" s="338">
        <v>86932</v>
      </c>
      <c r="B4893" s="339" t="s">
        <v>10365</v>
      </c>
      <c r="C4893" s="340" t="s">
        <v>1161</v>
      </c>
      <c r="D4893" s="555">
        <v>593.09</v>
      </c>
      <c r="E4893" s="555">
        <v>23.85</v>
      </c>
      <c r="F4893" s="555">
        <v>616.94000000000005</v>
      </c>
    </row>
    <row r="4894" spans="1:6" ht="30">
      <c r="A4894" s="338">
        <v>86931</v>
      </c>
      <c r="B4894" s="339" t="s">
        <v>10366</v>
      </c>
      <c r="C4894" s="340" t="s">
        <v>1161</v>
      </c>
      <c r="D4894" s="555">
        <v>510.48</v>
      </c>
      <c r="E4894" s="555">
        <v>23.85</v>
      </c>
      <c r="F4894" s="555">
        <v>534.33000000000004</v>
      </c>
    </row>
    <row r="4895" spans="1:6" ht="30">
      <c r="A4895" s="338">
        <v>100878</v>
      </c>
      <c r="B4895" s="339" t="s">
        <v>12804</v>
      </c>
      <c r="C4895" s="340" t="s">
        <v>1161</v>
      </c>
      <c r="D4895" s="555">
        <v>673</v>
      </c>
      <c r="E4895" s="555">
        <v>32.590000000000003</v>
      </c>
      <c r="F4895" s="555">
        <v>705.59</v>
      </c>
    </row>
    <row r="4896" spans="1:6" ht="30">
      <c r="A4896" s="338">
        <v>95469</v>
      </c>
      <c r="B4896" s="339" t="s">
        <v>10349</v>
      </c>
      <c r="C4896" s="340" t="s">
        <v>1161</v>
      </c>
      <c r="D4896" s="555">
        <v>301.52</v>
      </c>
      <c r="E4896" s="555">
        <v>13.91</v>
      </c>
      <c r="F4896" s="555">
        <v>315.43</v>
      </c>
    </row>
    <row r="4897" spans="1:6" ht="30">
      <c r="A4897" s="338">
        <v>95470</v>
      </c>
      <c r="B4897" s="339" t="s">
        <v>1892</v>
      </c>
      <c r="C4897" s="340" t="s">
        <v>1161</v>
      </c>
      <c r="D4897" s="555">
        <v>310.01</v>
      </c>
      <c r="E4897" s="555">
        <v>13.91</v>
      </c>
      <c r="F4897" s="555">
        <v>323.92</v>
      </c>
    </row>
    <row r="4898" spans="1:6" ht="30">
      <c r="A4898" s="338">
        <v>95471</v>
      </c>
      <c r="B4898" s="339" t="s">
        <v>10348</v>
      </c>
      <c r="C4898" s="340" t="s">
        <v>1161</v>
      </c>
      <c r="D4898" s="555">
        <v>800.1</v>
      </c>
      <c r="E4898" s="555">
        <v>28.97</v>
      </c>
      <c r="F4898" s="555">
        <v>829.07</v>
      </c>
    </row>
    <row r="4899" spans="1:6" ht="45">
      <c r="A4899" s="338">
        <v>95472</v>
      </c>
      <c r="B4899" s="339" t="s">
        <v>10347</v>
      </c>
      <c r="C4899" s="340" t="s">
        <v>1161</v>
      </c>
      <c r="D4899" s="555">
        <v>808.58999999999992</v>
      </c>
      <c r="E4899" s="555">
        <v>28.97</v>
      </c>
      <c r="F4899" s="555">
        <v>837.56</v>
      </c>
    </row>
    <row r="4900" spans="1:6">
      <c r="A4900" s="338">
        <v>100848</v>
      </c>
      <c r="B4900" s="339" t="s">
        <v>10340</v>
      </c>
      <c r="C4900" s="340" t="s">
        <v>1161</v>
      </c>
      <c r="D4900" s="555">
        <v>580.96</v>
      </c>
      <c r="E4900" s="555">
        <v>13.91</v>
      </c>
      <c r="F4900" s="555">
        <v>594.87</v>
      </c>
    </row>
    <row r="4901" spans="1:6" ht="30">
      <c r="A4901" s="338">
        <v>100858</v>
      </c>
      <c r="B4901" s="339" t="s">
        <v>10332</v>
      </c>
      <c r="C4901" s="340" t="s">
        <v>1161</v>
      </c>
      <c r="D4901" s="555">
        <v>686.33999999999992</v>
      </c>
      <c r="E4901" s="555">
        <v>23.08</v>
      </c>
      <c r="F4901" s="555">
        <v>709.42</v>
      </c>
    </row>
    <row r="4902" spans="1:6" ht="30">
      <c r="A4902" s="338">
        <v>100859</v>
      </c>
      <c r="B4902" s="339" t="s">
        <v>12805</v>
      </c>
      <c r="C4902" s="340" t="s">
        <v>1161</v>
      </c>
      <c r="D4902" s="555">
        <v>1049.98</v>
      </c>
      <c r="E4902" s="555">
        <v>48.4</v>
      </c>
      <c r="F4902" s="555">
        <v>1098.3800000000001</v>
      </c>
    </row>
    <row r="4903" spans="1:6">
      <c r="A4903" s="338">
        <v>100849</v>
      </c>
      <c r="B4903" s="339" t="s">
        <v>10339</v>
      </c>
      <c r="C4903" s="340" t="s">
        <v>1161</v>
      </c>
      <c r="D4903" s="555">
        <v>36.909999999999997</v>
      </c>
      <c r="E4903" s="555">
        <v>3.5</v>
      </c>
      <c r="F4903" s="555">
        <v>40.409999999999997</v>
      </c>
    </row>
    <row r="4904" spans="1:6">
      <c r="A4904" s="338">
        <v>100851</v>
      </c>
      <c r="B4904" s="339" t="s">
        <v>10338</v>
      </c>
      <c r="C4904" s="340" t="s">
        <v>1161</v>
      </c>
      <c r="D4904" s="555">
        <v>77.13</v>
      </c>
      <c r="E4904" s="555">
        <v>3.5</v>
      </c>
      <c r="F4904" s="555">
        <v>80.63</v>
      </c>
    </row>
    <row r="4905" spans="1:6">
      <c r="A4905" s="335"/>
      <c r="B4905" s="337" t="s">
        <v>1039</v>
      </c>
      <c r="C4905" s="335"/>
      <c r="D4905" s="335"/>
      <c r="E4905" s="335"/>
      <c r="F4905" s="335"/>
    </row>
    <row r="4906" spans="1:6">
      <c r="A4906" s="338">
        <v>95545</v>
      </c>
      <c r="B4906" s="339" t="s">
        <v>10343</v>
      </c>
      <c r="C4906" s="340" t="s">
        <v>1161</v>
      </c>
      <c r="D4906" s="555">
        <v>61.53</v>
      </c>
      <c r="E4906" s="555">
        <v>7.22</v>
      </c>
      <c r="F4906" s="555">
        <v>68.75</v>
      </c>
    </row>
    <row r="4907" spans="1:6" ht="30">
      <c r="A4907" s="338">
        <v>95547</v>
      </c>
      <c r="B4907" s="339" t="s">
        <v>10341</v>
      </c>
      <c r="C4907" s="340" t="s">
        <v>1161</v>
      </c>
      <c r="D4907" s="555">
        <v>48.069999999999993</v>
      </c>
      <c r="E4907" s="555">
        <v>7.23</v>
      </c>
      <c r="F4907" s="555">
        <v>55.3</v>
      </c>
    </row>
    <row r="4908" spans="1:6" ht="30">
      <c r="A4908" s="338">
        <v>100855</v>
      </c>
      <c r="B4908" s="339" t="s">
        <v>10335</v>
      </c>
      <c r="C4908" s="340" t="s">
        <v>1161</v>
      </c>
      <c r="D4908" s="555">
        <v>61.53</v>
      </c>
      <c r="E4908" s="555">
        <v>7.22</v>
      </c>
      <c r="F4908" s="555">
        <v>68.75</v>
      </c>
    </row>
    <row r="4909" spans="1:6">
      <c r="A4909" s="338">
        <v>95542</v>
      </c>
      <c r="B4909" s="339" t="s">
        <v>10346</v>
      </c>
      <c r="C4909" s="340" t="s">
        <v>1161</v>
      </c>
      <c r="D4909" s="555">
        <v>48.769999999999996</v>
      </c>
      <c r="E4909" s="555">
        <v>7.23</v>
      </c>
      <c r="F4909" s="555">
        <v>56</v>
      </c>
    </row>
    <row r="4910" spans="1:6">
      <c r="A4910" s="338">
        <v>95543</v>
      </c>
      <c r="B4910" s="339" t="s">
        <v>10345</v>
      </c>
      <c r="C4910" s="340" t="s">
        <v>1161</v>
      </c>
      <c r="D4910" s="555">
        <v>77.09</v>
      </c>
      <c r="E4910" s="555">
        <v>14.46</v>
      </c>
      <c r="F4910" s="555">
        <v>91.55</v>
      </c>
    </row>
    <row r="4911" spans="1:6">
      <c r="A4911" s="338">
        <v>95544</v>
      </c>
      <c r="B4911" s="339" t="s">
        <v>10344</v>
      </c>
      <c r="C4911" s="340" t="s">
        <v>1161</v>
      </c>
      <c r="D4911" s="555">
        <v>63.05</v>
      </c>
      <c r="E4911" s="555">
        <v>7.22</v>
      </c>
      <c r="F4911" s="555">
        <v>70.27</v>
      </c>
    </row>
    <row r="4912" spans="1:6" ht="30">
      <c r="A4912" s="338">
        <v>95546</v>
      </c>
      <c r="B4912" s="339" t="s">
        <v>10342</v>
      </c>
      <c r="C4912" s="340" t="s">
        <v>1161</v>
      </c>
      <c r="D4912" s="555">
        <v>170.82</v>
      </c>
      <c r="E4912" s="555">
        <v>43.43</v>
      </c>
      <c r="F4912" s="555">
        <v>214.25</v>
      </c>
    </row>
    <row r="4913" spans="1:6">
      <c r="A4913" s="335"/>
      <c r="B4913" s="337" t="s">
        <v>116</v>
      </c>
      <c r="C4913" s="335"/>
      <c r="D4913" s="335"/>
      <c r="E4913" s="335"/>
      <c r="F4913" s="335"/>
    </row>
    <row r="4914" spans="1:6" ht="30">
      <c r="A4914" s="338">
        <v>89969</v>
      </c>
      <c r="B4914" s="339" t="s">
        <v>2297</v>
      </c>
      <c r="C4914" s="340" t="s">
        <v>1161</v>
      </c>
      <c r="D4914" s="555">
        <v>34.019999999999996</v>
      </c>
      <c r="E4914" s="555">
        <v>6.66</v>
      </c>
      <c r="F4914" s="555">
        <v>40.68</v>
      </c>
    </row>
    <row r="4915" spans="1:6" ht="30">
      <c r="A4915" s="338">
        <v>89970</v>
      </c>
      <c r="B4915" s="339" t="s">
        <v>2298</v>
      </c>
      <c r="C4915" s="340" t="s">
        <v>1161</v>
      </c>
      <c r="D4915" s="555">
        <v>35.46</v>
      </c>
      <c r="E4915" s="555">
        <v>9.89</v>
      </c>
      <c r="F4915" s="555">
        <v>45.35</v>
      </c>
    </row>
    <row r="4916" spans="1:6" ht="30">
      <c r="A4916" s="338">
        <v>89971</v>
      </c>
      <c r="B4916" s="339" t="s">
        <v>2299</v>
      </c>
      <c r="C4916" s="340" t="s">
        <v>1161</v>
      </c>
      <c r="D4916" s="555">
        <v>37.340000000000003</v>
      </c>
      <c r="E4916" s="555">
        <v>7.77</v>
      </c>
      <c r="F4916" s="555">
        <v>45.11</v>
      </c>
    </row>
    <row r="4917" spans="1:6" ht="30">
      <c r="A4917" s="338">
        <v>89972</v>
      </c>
      <c r="B4917" s="339" t="s">
        <v>2300</v>
      </c>
      <c r="C4917" s="340" t="s">
        <v>1161</v>
      </c>
      <c r="D4917" s="555">
        <v>40.769999999999996</v>
      </c>
      <c r="E4917" s="555">
        <v>9.89</v>
      </c>
      <c r="F4917" s="555">
        <v>50.66</v>
      </c>
    </row>
    <row r="4918" spans="1:6" ht="30">
      <c r="A4918" s="338">
        <v>90371</v>
      </c>
      <c r="B4918" s="339" t="s">
        <v>12806</v>
      </c>
      <c r="C4918" s="340" t="s">
        <v>1161</v>
      </c>
      <c r="D4918" s="555">
        <v>28.119999999999997</v>
      </c>
      <c r="E4918" s="555">
        <v>3.51</v>
      </c>
      <c r="F4918" s="555">
        <v>31.63</v>
      </c>
    </row>
    <row r="4919" spans="1:6" ht="30">
      <c r="A4919" s="338">
        <v>94489</v>
      </c>
      <c r="B4919" s="339" t="s">
        <v>12807</v>
      </c>
      <c r="C4919" s="340" t="s">
        <v>1161</v>
      </c>
      <c r="D4919" s="555">
        <v>29.709999999999997</v>
      </c>
      <c r="E4919" s="555">
        <v>2.52</v>
      </c>
      <c r="F4919" s="555">
        <v>32.229999999999997</v>
      </c>
    </row>
    <row r="4920" spans="1:6" ht="30">
      <c r="A4920" s="338">
        <v>94490</v>
      </c>
      <c r="B4920" s="339" t="s">
        <v>12808</v>
      </c>
      <c r="C4920" s="340" t="s">
        <v>1161</v>
      </c>
      <c r="D4920" s="555">
        <v>45.559999999999995</v>
      </c>
      <c r="E4920" s="555">
        <v>2.52</v>
      </c>
      <c r="F4920" s="555">
        <v>48.08</v>
      </c>
    </row>
    <row r="4921" spans="1:6" ht="30">
      <c r="A4921" s="338">
        <v>94491</v>
      </c>
      <c r="B4921" s="339" t="s">
        <v>12809</v>
      </c>
      <c r="C4921" s="340" t="s">
        <v>1161</v>
      </c>
      <c r="D4921" s="555">
        <v>61.900000000000006</v>
      </c>
      <c r="E4921" s="555">
        <v>3.61</v>
      </c>
      <c r="F4921" s="555">
        <v>65.510000000000005</v>
      </c>
    </row>
    <row r="4922" spans="1:6" ht="30">
      <c r="A4922" s="338">
        <v>94492</v>
      </c>
      <c r="B4922" s="339" t="s">
        <v>12810</v>
      </c>
      <c r="C4922" s="340" t="s">
        <v>1161</v>
      </c>
      <c r="D4922" s="555">
        <v>63.78</v>
      </c>
      <c r="E4922" s="555">
        <v>3.61</v>
      </c>
      <c r="F4922" s="555">
        <v>67.39</v>
      </c>
    </row>
    <row r="4923" spans="1:6" ht="30">
      <c r="A4923" s="338">
        <v>94493</v>
      </c>
      <c r="B4923" s="339" t="s">
        <v>12811</v>
      </c>
      <c r="C4923" s="340" t="s">
        <v>1161</v>
      </c>
      <c r="D4923" s="555">
        <v>117.76</v>
      </c>
      <c r="E4923" s="555">
        <v>5.86</v>
      </c>
      <c r="F4923" s="555">
        <v>123.62</v>
      </c>
    </row>
    <row r="4924" spans="1:6" ht="30">
      <c r="A4924" s="338">
        <v>103041</v>
      </c>
      <c r="B4924" s="339" t="s">
        <v>12812</v>
      </c>
      <c r="C4924" s="340" t="s">
        <v>1161</v>
      </c>
      <c r="D4924" s="555">
        <v>18.900000000000002</v>
      </c>
      <c r="E4924" s="555">
        <v>2.27</v>
      </c>
      <c r="F4924" s="555">
        <v>21.17</v>
      </c>
    </row>
    <row r="4925" spans="1:6" ht="30">
      <c r="A4925" s="338">
        <v>103042</v>
      </c>
      <c r="B4925" s="339" t="s">
        <v>12813</v>
      </c>
      <c r="C4925" s="340" t="s">
        <v>1161</v>
      </c>
      <c r="D4925" s="555">
        <v>22.520000000000003</v>
      </c>
      <c r="E4925" s="555">
        <v>3.51</v>
      </c>
      <c r="F4925" s="555">
        <v>26.03</v>
      </c>
    </row>
    <row r="4926" spans="1:6" ht="30">
      <c r="A4926" s="338">
        <v>103043</v>
      </c>
      <c r="B4926" s="339" t="s">
        <v>12814</v>
      </c>
      <c r="C4926" s="340" t="s">
        <v>1161</v>
      </c>
      <c r="D4926" s="555">
        <v>22.25</v>
      </c>
      <c r="E4926" s="555">
        <v>2.27</v>
      </c>
      <c r="F4926" s="555">
        <v>24.52</v>
      </c>
    </row>
    <row r="4927" spans="1:6" ht="30">
      <c r="A4927" s="338">
        <v>103044</v>
      </c>
      <c r="B4927" s="339" t="s">
        <v>12815</v>
      </c>
      <c r="C4927" s="340" t="s">
        <v>1161</v>
      </c>
      <c r="D4927" s="555">
        <v>29.490000000000002</v>
      </c>
      <c r="E4927" s="555">
        <v>3.51</v>
      </c>
      <c r="F4927" s="555">
        <v>33</v>
      </c>
    </row>
    <row r="4928" spans="1:6" ht="30">
      <c r="A4928" s="338">
        <v>103039</v>
      </c>
      <c r="B4928" s="339" t="s">
        <v>12816</v>
      </c>
      <c r="C4928" s="340" t="s">
        <v>1161</v>
      </c>
      <c r="D4928" s="555">
        <v>64.350000000000009</v>
      </c>
      <c r="E4928" s="555">
        <v>8.41</v>
      </c>
      <c r="F4928" s="555">
        <v>72.760000000000005</v>
      </c>
    </row>
    <row r="4929" spans="1:6" ht="30">
      <c r="A4929" s="338">
        <v>103038</v>
      </c>
      <c r="B4929" s="339" t="s">
        <v>12817</v>
      </c>
      <c r="C4929" s="340" t="s">
        <v>1161</v>
      </c>
      <c r="D4929" s="555">
        <v>60.679999999999993</v>
      </c>
      <c r="E4929" s="555">
        <v>6.45</v>
      </c>
      <c r="F4929" s="555">
        <v>67.13</v>
      </c>
    </row>
    <row r="4930" spans="1:6" ht="30">
      <c r="A4930" s="338">
        <v>103037</v>
      </c>
      <c r="B4930" s="339" t="s">
        <v>12818</v>
      </c>
      <c r="C4930" s="340" t="s">
        <v>1161</v>
      </c>
      <c r="D4930" s="555">
        <v>45.44</v>
      </c>
      <c r="E4930" s="555">
        <v>4.7300000000000004</v>
      </c>
      <c r="F4930" s="555">
        <v>50.17</v>
      </c>
    </row>
    <row r="4931" spans="1:6" ht="30">
      <c r="A4931" s="338">
        <v>103036</v>
      </c>
      <c r="B4931" s="339" t="s">
        <v>12819</v>
      </c>
      <c r="C4931" s="340" t="s">
        <v>1161</v>
      </c>
      <c r="D4931" s="555">
        <v>23.23</v>
      </c>
      <c r="E4931" s="555">
        <v>2.27</v>
      </c>
      <c r="F4931" s="555">
        <v>25.5</v>
      </c>
    </row>
    <row r="4932" spans="1:6" ht="30">
      <c r="A4932" s="338">
        <v>103040</v>
      </c>
      <c r="B4932" s="339" t="s">
        <v>12820</v>
      </c>
      <c r="C4932" s="340" t="s">
        <v>1161</v>
      </c>
      <c r="D4932" s="555">
        <v>97.65</v>
      </c>
      <c r="E4932" s="555">
        <v>10.85</v>
      </c>
      <c r="F4932" s="555">
        <v>108.5</v>
      </c>
    </row>
    <row r="4933" spans="1:6" ht="30">
      <c r="A4933" s="338">
        <v>103047</v>
      </c>
      <c r="B4933" s="339" t="s">
        <v>12821</v>
      </c>
      <c r="C4933" s="340" t="s">
        <v>1161</v>
      </c>
      <c r="D4933" s="555">
        <v>23.27</v>
      </c>
      <c r="E4933" s="555">
        <v>2.73</v>
      </c>
      <c r="F4933" s="555">
        <v>26</v>
      </c>
    </row>
    <row r="4934" spans="1:6" ht="30">
      <c r="A4934" s="338">
        <v>103045</v>
      </c>
      <c r="B4934" s="339" t="s">
        <v>12822</v>
      </c>
      <c r="C4934" s="340" t="s">
        <v>1161</v>
      </c>
      <c r="D4934" s="555">
        <v>7.88</v>
      </c>
      <c r="E4934" s="555">
        <v>2.29</v>
      </c>
      <c r="F4934" s="555">
        <v>10.17</v>
      </c>
    </row>
    <row r="4935" spans="1:6" ht="30">
      <c r="A4935" s="338">
        <v>103046</v>
      </c>
      <c r="B4935" s="339" t="s">
        <v>12823</v>
      </c>
      <c r="C4935" s="340" t="s">
        <v>1161</v>
      </c>
      <c r="D4935" s="555">
        <v>21.1</v>
      </c>
      <c r="E4935" s="555">
        <v>3.52</v>
      </c>
      <c r="F4935" s="555">
        <v>24.62</v>
      </c>
    </row>
    <row r="4936" spans="1:6" ht="30">
      <c r="A4936" s="338">
        <v>103048</v>
      </c>
      <c r="B4936" s="339" t="s">
        <v>12824</v>
      </c>
      <c r="C4936" s="340" t="s">
        <v>1161</v>
      </c>
      <c r="D4936" s="555">
        <v>16.619999999999997</v>
      </c>
      <c r="E4936" s="555">
        <v>2.74</v>
      </c>
      <c r="F4936" s="555">
        <v>19.36</v>
      </c>
    </row>
    <row r="4937" spans="1:6" ht="30">
      <c r="A4937" s="338">
        <v>103049</v>
      </c>
      <c r="B4937" s="339" t="s">
        <v>12825</v>
      </c>
      <c r="C4937" s="340" t="s">
        <v>1161</v>
      </c>
      <c r="D4937" s="555">
        <v>18.64</v>
      </c>
      <c r="E4937" s="555">
        <v>2.52</v>
      </c>
      <c r="F4937" s="555">
        <v>21.16</v>
      </c>
    </row>
    <row r="4938" spans="1:6" ht="30">
      <c r="A4938" s="338">
        <v>89352</v>
      </c>
      <c r="B4938" s="339" t="s">
        <v>12826</v>
      </c>
      <c r="C4938" s="340" t="s">
        <v>1161</v>
      </c>
      <c r="D4938" s="555">
        <v>31.3</v>
      </c>
      <c r="E4938" s="555">
        <v>2.27</v>
      </c>
      <c r="F4938" s="555">
        <v>33.57</v>
      </c>
    </row>
    <row r="4939" spans="1:6" ht="30">
      <c r="A4939" s="338">
        <v>89353</v>
      </c>
      <c r="B4939" s="339" t="s">
        <v>12827</v>
      </c>
      <c r="C4939" s="340" t="s">
        <v>1161</v>
      </c>
      <c r="D4939" s="555">
        <v>33.450000000000003</v>
      </c>
      <c r="E4939" s="555">
        <v>3.51</v>
      </c>
      <c r="F4939" s="555">
        <v>36.96</v>
      </c>
    </row>
    <row r="4940" spans="1:6" ht="30">
      <c r="A4940" s="338">
        <v>94495</v>
      </c>
      <c r="B4940" s="339" t="s">
        <v>12828</v>
      </c>
      <c r="C4940" s="340" t="s">
        <v>1161</v>
      </c>
      <c r="D4940" s="555">
        <v>52.44</v>
      </c>
      <c r="E4940" s="555">
        <v>4.7300000000000004</v>
      </c>
      <c r="F4940" s="555">
        <v>57.17</v>
      </c>
    </row>
    <row r="4941" spans="1:6" ht="30">
      <c r="A4941" s="338">
        <v>94496</v>
      </c>
      <c r="B4941" s="339" t="s">
        <v>12829</v>
      </c>
      <c r="C4941" s="340" t="s">
        <v>1161</v>
      </c>
      <c r="D4941" s="555">
        <v>71.429999999999993</v>
      </c>
      <c r="E4941" s="555">
        <v>6.45</v>
      </c>
      <c r="F4941" s="555">
        <v>77.88</v>
      </c>
    </row>
    <row r="4942" spans="1:6" ht="30">
      <c r="A4942" s="338">
        <v>94497</v>
      </c>
      <c r="B4942" s="339" t="s">
        <v>12830</v>
      </c>
      <c r="C4942" s="340" t="s">
        <v>1161</v>
      </c>
      <c r="D4942" s="555">
        <v>90.23</v>
      </c>
      <c r="E4942" s="555">
        <v>8.41</v>
      </c>
      <c r="F4942" s="555">
        <v>98.64</v>
      </c>
    </row>
    <row r="4943" spans="1:6" ht="30">
      <c r="A4943" s="338">
        <v>94498</v>
      </c>
      <c r="B4943" s="339" t="s">
        <v>12831</v>
      </c>
      <c r="C4943" s="340" t="s">
        <v>1161</v>
      </c>
      <c r="D4943" s="555">
        <v>125.32</v>
      </c>
      <c r="E4943" s="555">
        <v>10.85</v>
      </c>
      <c r="F4943" s="555">
        <v>136.16999999999999</v>
      </c>
    </row>
    <row r="4944" spans="1:6" ht="30">
      <c r="A4944" s="338">
        <v>94499</v>
      </c>
      <c r="B4944" s="339" t="s">
        <v>12832</v>
      </c>
      <c r="C4944" s="340" t="s">
        <v>1161</v>
      </c>
      <c r="D4944" s="555">
        <v>256.53000000000003</v>
      </c>
      <c r="E4944" s="555">
        <v>14.52</v>
      </c>
      <c r="F4944" s="555">
        <v>271.05</v>
      </c>
    </row>
    <row r="4945" spans="1:6" ht="30">
      <c r="A4945" s="338">
        <v>94500</v>
      </c>
      <c r="B4945" s="339" t="s">
        <v>12833</v>
      </c>
      <c r="C4945" s="340" t="s">
        <v>1161</v>
      </c>
      <c r="D4945" s="555">
        <v>310.8</v>
      </c>
      <c r="E4945" s="555">
        <v>18.190000000000001</v>
      </c>
      <c r="F4945" s="555">
        <v>328.99</v>
      </c>
    </row>
    <row r="4946" spans="1:6" ht="30">
      <c r="A4946" s="338">
        <v>94501</v>
      </c>
      <c r="B4946" s="339" t="s">
        <v>12834</v>
      </c>
      <c r="C4946" s="340" t="s">
        <v>1161</v>
      </c>
      <c r="D4946" s="555">
        <v>641.49</v>
      </c>
      <c r="E4946" s="555">
        <v>23.08</v>
      </c>
      <c r="F4946" s="555">
        <v>664.57</v>
      </c>
    </row>
    <row r="4947" spans="1:6" ht="30">
      <c r="A4947" s="338">
        <v>94792</v>
      </c>
      <c r="B4947" s="339" t="s">
        <v>12835</v>
      </c>
      <c r="C4947" s="340" t="s">
        <v>1161</v>
      </c>
      <c r="D4947" s="555">
        <v>98.74</v>
      </c>
      <c r="E4947" s="555">
        <v>8.2799999999999994</v>
      </c>
      <c r="F4947" s="555">
        <v>107.02</v>
      </c>
    </row>
    <row r="4948" spans="1:6" ht="30">
      <c r="A4948" s="338">
        <v>94793</v>
      </c>
      <c r="B4948" s="339" t="s">
        <v>12836</v>
      </c>
      <c r="C4948" s="340" t="s">
        <v>1161</v>
      </c>
      <c r="D4948" s="555">
        <v>136.67999999999998</v>
      </c>
      <c r="E4948" s="555">
        <v>9.99</v>
      </c>
      <c r="F4948" s="555">
        <v>146.66999999999999</v>
      </c>
    </row>
    <row r="4949" spans="1:6" ht="30">
      <c r="A4949" s="338">
        <v>94794</v>
      </c>
      <c r="B4949" s="339" t="s">
        <v>12837</v>
      </c>
      <c r="C4949" s="340" t="s">
        <v>1161</v>
      </c>
      <c r="D4949" s="555">
        <v>143.54000000000002</v>
      </c>
      <c r="E4949" s="555">
        <v>11.95</v>
      </c>
      <c r="F4949" s="555">
        <v>155.49</v>
      </c>
    </row>
    <row r="4950" spans="1:6" ht="30">
      <c r="A4950" s="338">
        <v>89986</v>
      </c>
      <c r="B4950" s="339" t="s">
        <v>12838</v>
      </c>
      <c r="C4950" s="340" t="s">
        <v>1161</v>
      </c>
      <c r="D4950" s="555">
        <v>71.42</v>
      </c>
      <c r="E4950" s="555">
        <v>5.83</v>
      </c>
      <c r="F4950" s="555">
        <v>77.25</v>
      </c>
    </row>
    <row r="4951" spans="1:6" ht="30">
      <c r="A4951" s="338">
        <v>89987</v>
      </c>
      <c r="B4951" s="339" t="s">
        <v>12839</v>
      </c>
      <c r="C4951" s="340" t="s">
        <v>1161</v>
      </c>
      <c r="D4951" s="555">
        <v>80.759999999999991</v>
      </c>
      <c r="E4951" s="555">
        <v>7.06</v>
      </c>
      <c r="F4951" s="555">
        <v>87.82</v>
      </c>
    </row>
    <row r="4952" spans="1:6" ht="30">
      <c r="A4952" s="338">
        <v>89349</v>
      </c>
      <c r="B4952" s="339" t="s">
        <v>12840</v>
      </c>
      <c r="C4952" s="340" t="s">
        <v>1161</v>
      </c>
      <c r="D4952" s="555">
        <v>22.48</v>
      </c>
      <c r="E4952" s="555">
        <v>2.27</v>
      </c>
      <c r="F4952" s="555">
        <v>24.75</v>
      </c>
    </row>
    <row r="4953" spans="1:6" ht="30">
      <c r="A4953" s="338">
        <v>89351</v>
      </c>
      <c r="B4953" s="339" t="s">
        <v>12841</v>
      </c>
      <c r="C4953" s="340" t="s">
        <v>1161</v>
      </c>
      <c r="D4953" s="555">
        <v>27.130000000000003</v>
      </c>
      <c r="E4953" s="555">
        <v>3.51</v>
      </c>
      <c r="F4953" s="555">
        <v>30.64</v>
      </c>
    </row>
    <row r="4954" spans="1:6" ht="30">
      <c r="A4954" s="338">
        <v>89984</v>
      </c>
      <c r="B4954" s="339" t="s">
        <v>12842</v>
      </c>
      <c r="C4954" s="340" t="s">
        <v>1161</v>
      </c>
      <c r="D4954" s="555">
        <v>73.45</v>
      </c>
      <c r="E4954" s="555">
        <v>5.83</v>
      </c>
      <c r="F4954" s="555">
        <v>79.28</v>
      </c>
    </row>
    <row r="4955" spans="1:6" ht="30">
      <c r="A4955" s="338">
        <v>89985</v>
      </c>
      <c r="B4955" s="339" t="s">
        <v>12843</v>
      </c>
      <c r="C4955" s="340" t="s">
        <v>1161</v>
      </c>
      <c r="D4955" s="555">
        <v>76.33</v>
      </c>
      <c r="E4955" s="555">
        <v>7.06</v>
      </c>
      <c r="F4955" s="555">
        <v>83.39</v>
      </c>
    </row>
    <row r="4956" spans="1:6" ht="30">
      <c r="A4956" s="338">
        <v>86877</v>
      </c>
      <c r="B4956" s="339" t="s">
        <v>10410</v>
      </c>
      <c r="C4956" s="340" t="s">
        <v>1161</v>
      </c>
      <c r="D4956" s="555">
        <v>112.1</v>
      </c>
      <c r="E4956" s="555">
        <v>3.97</v>
      </c>
      <c r="F4956" s="555">
        <v>116.07</v>
      </c>
    </row>
    <row r="4957" spans="1:6" ht="30">
      <c r="A4957" s="338">
        <v>99635</v>
      </c>
      <c r="B4957" s="339" t="s">
        <v>12844</v>
      </c>
      <c r="C4957" s="340" t="s">
        <v>1161</v>
      </c>
      <c r="D4957" s="555">
        <v>281.44</v>
      </c>
      <c r="E4957" s="555">
        <v>29.56</v>
      </c>
      <c r="F4957" s="555">
        <v>311</v>
      </c>
    </row>
    <row r="4958" spans="1:6" ht="30">
      <c r="A4958" s="338">
        <v>103018</v>
      </c>
      <c r="B4958" s="339" t="s">
        <v>12845</v>
      </c>
      <c r="C4958" s="340" t="s">
        <v>1161</v>
      </c>
      <c r="D4958" s="555">
        <v>228.67</v>
      </c>
      <c r="E4958" s="555">
        <v>25.65</v>
      </c>
      <c r="F4958" s="555">
        <v>254.32</v>
      </c>
    </row>
    <row r="4959" spans="1:6" ht="30">
      <c r="A4959" s="338">
        <v>95248</v>
      </c>
      <c r="B4959" s="339" t="s">
        <v>12846</v>
      </c>
      <c r="C4959" s="340" t="s">
        <v>1161</v>
      </c>
      <c r="D4959" s="555">
        <v>46.41</v>
      </c>
      <c r="E4959" s="555">
        <v>2.27</v>
      </c>
      <c r="F4959" s="555">
        <v>48.68</v>
      </c>
    </row>
    <row r="4960" spans="1:6" ht="30">
      <c r="A4960" s="338">
        <v>95249</v>
      </c>
      <c r="B4960" s="339" t="s">
        <v>12847</v>
      </c>
      <c r="C4960" s="340" t="s">
        <v>1161</v>
      </c>
      <c r="D4960" s="555">
        <v>53.9</v>
      </c>
      <c r="E4960" s="555">
        <v>3.51</v>
      </c>
      <c r="F4960" s="555">
        <v>57.41</v>
      </c>
    </row>
    <row r="4961" spans="1:6" ht="30">
      <c r="A4961" s="338">
        <v>95250</v>
      </c>
      <c r="B4961" s="339" t="s">
        <v>12848</v>
      </c>
      <c r="C4961" s="340" t="s">
        <v>1161</v>
      </c>
      <c r="D4961" s="555">
        <v>72.75</v>
      </c>
      <c r="E4961" s="555">
        <v>4.7300000000000004</v>
      </c>
      <c r="F4961" s="555">
        <v>77.48</v>
      </c>
    </row>
    <row r="4962" spans="1:6" ht="30">
      <c r="A4962" s="338">
        <v>95251</v>
      </c>
      <c r="B4962" s="339" t="s">
        <v>12849</v>
      </c>
      <c r="C4962" s="340" t="s">
        <v>1161</v>
      </c>
      <c r="D4962" s="555">
        <v>108.14</v>
      </c>
      <c r="E4962" s="555">
        <v>6.45</v>
      </c>
      <c r="F4962" s="555">
        <v>114.59</v>
      </c>
    </row>
    <row r="4963" spans="1:6" ht="30">
      <c r="A4963" s="338">
        <v>95252</v>
      </c>
      <c r="B4963" s="339" t="s">
        <v>12850</v>
      </c>
      <c r="C4963" s="340" t="s">
        <v>1161</v>
      </c>
      <c r="D4963" s="555">
        <v>130.51</v>
      </c>
      <c r="E4963" s="555">
        <v>8.41</v>
      </c>
      <c r="F4963" s="555">
        <v>138.91999999999999</v>
      </c>
    </row>
    <row r="4964" spans="1:6" ht="30">
      <c r="A4964" s="338">
        <v>95253</v>
      </c>
      <c r="B4964" s="339" t="s">
        <v>12851</v>
      </c>
      <c r="C4964" s="340" t="s">
        <v>1161</v>
      </c>
      <c r="D4964" s="555">
        <v>200.37</v>
      </c>
      <c r="E4964" s="555">
        <v>10.85</v>
      </c>
      <c r="F4964" s="555">
        <v>211.22</v>
      </c>
    </row>
    <row r="4965" spans="1:6" ht="30">
      <c r="A4965" s="338">
        <v>99619</v>
      </c>
      <c r="B4965" s="339" t="s">
        <v>12852</v>
      </c>
      <c r="C4965" s="340" t="s">
        <v>1161</v>
      </c>
      <c r="D4965" s="555">
        <v>94.22</v>
      </c>
      <c r="E4965" s="555">
        <v>3.51</v>
      </c>
      <c r="F4965" s="555">
        <v>97.73</v>
      </c>
    </row>
    <row r="4966" spans="1:6" ht="30">
      <c r="A4966" s="338">
        <v>99620</v>
      </c>
      <c r="B4966" s="339" t="s">
        <v>12853</v>
      </c>
      <c r="C4966" s="340" t="s">
        <v>1161</v>
      </c>
      <c r="D4966" s="555">
        <v>128.04000000000002</v>
      </c>
      <c r="E4966" s="555">
        <v>4.7300000000000004</v>
      </c>
      <c r="F4966" s="555">
        <v>132.77000000000001</v>
      </c>
    </row>
    <row r="4967" spans="1:6" ht="30">
      <c r="A4967" s="338">
        <v>99621</v>
      </c>
      <c r="B4967" s="339" t="s">
        <v>12854</v>
      </c>
      <c r="C4967" s="340" t="s">
        <v>1161</v>
      </c>
      <c r="D4967" s="555">
        <v>191.36</v>
      </c>
      <c r="E4967" s="555">
        <v>6.45</v>
      </c>
      <c r="F4967" s="555">
        <v>197.81</v>
      </c>
    </row>
    <row r="4968" spans="1:6" ht="30">
      <c r="A4968" s="338">
        <v>99622</v>
      </c>
      <c r="B4968" s="339" t="s">
        <v>12855</v>
      </c>
      <c r="C4968" s="340" t="s">
        <v>1161</v>
      </c>
      <c r="D4968" s="555">
        <v>214.31</v>
      </c>
      <c r="E4968" s="555">
        <v>8.41</v>
      </c>
      <c r="F4968" s="555">
        <v>222.72</v>
      </c>
    </row>
    <row r="4969" spans="1:6" ht="30">
      <c r="A4969" s="338">
        <v>99623</v>
      </c>
      <c r="B4969" s="339" t="s">
        <v>12856</v>
      </c>
      <c r="C4969" s="340" t="s">
        <v>1161</v>
      </c>
      <c r="D4969" s="555">
        <v>299.85999999999996</v>
      </c>
      <c r="E4969" s="555">
        <v>10.85</v>
      </c>
      <c r="F4969" s="555">
        <v>310.70999999999998</v>
      </c>
    </row>
    <row r="4970" spans="1:6" ht="30">
      <c r="A4970" s="338">
        <v>99624</v>
      </c>
      <c r="B4970" s="339" t="s">
        <v>12857</v>
      </c>
      <c r="C4970" s="340" t="s">
        <v>1161</v>
      </c>
      <c r="D4970" s="555">
        <v>428.35</v>
      </c>
      <c r="E4970" s="555">
        <v>14.52</v>
      </c>
      <c r="F4970" s="555">
        <v>442.87</v>
      </c>
    </row>
    <row r="4971" spans="1:6" ht="30">
      <c r="A4971" s="338">
        <v>99625</v>
      </c>
      <c r="B4971" s="339" t="s">
        <v>12858</v>
      </c>
      <c r="C4971" s="340" t="s">
        <v>1161</v>
      </c>
      <c r="D4971" s="555">
        <v>590.82999999999993</v>
      </c>
      <c r="E4971" s="555">
        <v>18.190000000000001</v>
      </c>
      <c r="F4971" s="555">
        <v>609.02</v>
      </c>
    </row>
    <row r="4972" spans="1:6" ht="30">
      <c r="A4972" s="338">
        <v>99626</v>
      </c>
      <c r="B4972" s="339" t="s">
        <v>12859</v>
      </c>
      <c r="C4972" s="340" t="s">
        <v>1161</v>
      </c>
      <c r="D4972" s="555">
        <v>914.28</v>
      </c>
      <c r="E4972" s="555">
        <v>23.08</v>
      </c>
      <c r="F4972" s="555">
        <v>937.36</v>
      </c>
    </row>
    <row r="4973" spans="1:6" ht="30">
      <c r="A4973" s="338">
        <v>99627</v>
      </c>
      <c r="B4973" s="339" t="s">
        <v>12860</v>
      </c>
      <c r="C4973" s="340" t="s">
        <v>1161</v>
      </c>
      <c r="D4973" s="555">
        <v>56.72</v>
      </c>
      <c r="E4973" s="555">
        <v>2.27</v>
      </c>
      <c r="F4973" s="555">
        <v>58.99</v>
      </c>
    </row>
    <row r="4974" spans="1:6" ht="30">
      <c r="A4974" s="338">
        <v>99628</v>
      </c>
      <c r="B4974" s="339" t="s">
        <v>12861</v>
      </c>
      <c r="C4974" s="340" t="s">
        <v>1161</v>
      </c>
      <c r="D4974" s="555">
        <v>60.949999999999996</v>
      </c>
      <c r="E4974" s="555">
        <v>3.51</v>
      </c>
      <c r="F4974" s="555">
        <v>64.459999999999994</v>
      </c>
    </row>
    <row r="4975" spans="1:6" ht="30">
      <c r="A4975" s="338">
        <v>99629</v>
      </c>
      <c r="B4975" s="339" t="s">
        <v>12862</v>
      </c>
      <c r="C4975" s="340" t="s">
        <v>1161</v>
      </c>
      <c r="D4975" s="555">
        <v>66.97</v>
      </c>
      <c r="E4975" s="555">
        <v>4.7300000000000004</v>
      </c>
      <c r="F4975" s="555">
        <v>71.7</v>
      </c>
    </row>
    <row r="4976" spans="1:6" ht="30">
      <c r="A4976" s="338">
        <v>99630</v>
      </c>
      <c r="B4976" s="339" t="s">
        <v>12863</v>
      </c>
      <c r="C4976" s="340" t="s">
        <v>1161</v>
      </c>
      <c r="D4976" s="555">
        <v>100.14999999999999</v>
      </c>
      <c r="E4976" s="555">
        <v>6.45</v>
      </c>
      <c r="F4976" s="555">
        <v>106.6</v>
      </c>
    </row>
    <row r="4977" spans="1:6" ht="30">
      <c r="A4977" s="338">
        <v>99631</v>
      </c>
      <c r="B4977" s="339" t="s">
        <v>12864</v>
      </c>
      <c r="C4977" s="340" t="s">
        <v>1161</v>
      </c>
      <c r="D4977" s="555">
        <v>115.73</v>
      </c>
      <c r="E4977" s="555">
        <v>8.41</v>
      </c>
      <c r="F4977" s="555">
        <v>124.14</v>
      </c>
    </row>
    <row r="4978" spans="1:6" ht="30">
      <c r="A4978" s="338">
        <v>99632</v>
      </c>
      <c r="B4978" s="339" t="s">
        <v>12865</v>
      </c>
      <c r="C4978" s="340" t="s">
        <v>1161</v>
      </c>
      <c r="D4978" s="555">
        <v>168.04</v>
      </c>
      <c r="E4978" s="555">
        <v>10.85</v>
      </c>
      <c r="F4978" s="555">
        <v>178.89</v>
      </c>
    </row>
    <row r="4979" spans="1:6" ht="30">
      <c r="A4979" s="338">
        <v>99633</v>
      </c>
      <c r="B4979" s="339" t="s">
        <v>12866</v>
      </c>
      <c r="C4979" s="340" t="s">
        <v>1161</v>
      </c>
      <c r="D4979" s="555">
        <v>365.31</v>
      </c>
      <c r="E4979" s="555">
        <v>18.190000000000001</v>
      </c>
      <c r="F4979" s="555">
        <v>383.5</v>
      </c>
    </row>
    <row r="4980" spans="1:6" ht="30">
      <c r="A4980" s="338">
        <v>99634</v>
      </c>
      <c r="B4980" s="339" t="s">
        <v>12867</v>
      </c>
      <c r="C4980" s="340" t="s">
        <v>1161</v>
      </c>
      <c r="D4980" s="555">
        <v>630.52</v>
      </c>
      <c r="E4980" s="555">
        <v>23.08</v>
      </c>
      <c r="F4980" s="555">
        <v>653.6</v>
      </c>
    </row>
    <row r="4981" spans="1:6" ht="30">
      <c r="A4981" s="338">
        <v>103008</v>
      </c>
      <c r="B4981" s="339" t="s">
        <v>12868</v>
      </c>
      <c r="C4981" s="340" t="s">
        <v>1161</v>
      </c>
      <c r="D4981" s="555">
        <v>77.52000000000001</v>
      </c>
      <c r="E4981" s="555">
        <v>2.27</v>
      </c>
      <c r="F4981" s="555">
        <v>79.790000000000006</v>
      </c>
    </row>
    <row r="4982" spans="1:6" ht="30">
      <c r="A4982" s="338">
        <v>103009</v>
      </c>
      <c r="B4982" s="339" t="s">
        <v>12869</v>
      </c>
      <c r="C4982" s="340" t="s">
        <v>1161</v>
      </c>
      <c r="D4982" s="555">
        <v>268.03000000000003</v>
      </c>
      <c r="E4982" s="555">
        <v>14.52</v>
      </c>
      <c r="F4982" s="555">
        <v>282.55</v>
      </c>
    </row>
    <row r="4983" spans="1:6" ht="30">
      <c r="A4983" s="338">
        <v>103013</v>
      </c>
      <c r="B4983" s="339" t="s">
        <v>12870</v>
      </c>
      <c r="C4983" s="340" t="s">
        <v>1161</v>
      </c>
      <c r="D4983" s="555">
        <v>110.41</v>
      </c>
      <c r="E4983" s="555">
        <v>4.1900000000000004</v>
      </c>
      <c r="F4983" s="555">
        <v>114.6</v>
      </c>
    </row>
    <row r="4984" spans="1:6" ht="30">
      <c r="A4984" s="338">
        <v>103012</v>
      </c>
      <c r="B4984" s="339" t="s">
        <v>12871</v>
      </c>
      <c r="C4984" s="340" t="s">
        <v>1161</v>
      </c>
      <c r="D4984" s="555">
        <v>103.19000000000001</v>
      </c>
      <c r="E4984" s="555">
        <v>3.21</v>
      </c>
      <c r="F4984" s="555">
        <v>106.4</v>
      </c>
    </row>
    <row r="4985" spans="1:6" ht="30">
      <c r="A4985" s="338">
        <v>103011</v>
      </c>
      <c r="B4985" s="339" t="s">
        <v>12872</v>
      </c>
      <c r="C4985" s="340" t="s">
        <v>1161</v>
      </c>
      <c r="D4985" s="555">
        <v>65.16</v>
      </c>
      <c r="E4985" s="555">
        <v>2.34</v>
      </c>
      <c r="F4985" s="555">
        <v>67.5</v>
      </c>
    </row>
    <row r="4986" spans="1:6" ht="30">
      <c r="A4986" s="338">
        <v>103015</v>
      </c>
      <c r="B4986" s="339" t="s">
        <v>12873</v>
      </c>
      <c r="C4986" s="340" t="s">
        <v>1161</v>
      </c>
      <c r="D4986" s="555">
        <v>297.11</v>
      </c>
      <c r="E4986" s="555">
        <v>7.25</v>
      </c>
      <c r="F4986" s="555">
        <v>304.36</v>
      </c>
    </row>
    <row r="4987" spans="1:6" ht="30">
      <c r="A4987" s="338">
        <v>103014</v>
      </c>
      <c r="B4987" s="339" t="s">
        <v>12874</v>
      </c>
      <c r="C4987" s="340" t="s">
        <v>1161</v>
      </c>
      <c r="D4987" s="555">
        <v>166.84</v>
      </c>
      <c r="E4987" s="555">
        <v>5.42</v>
      </c>
      <c r="F4987" s="555">
        <v>172.26</v>
      </c>
    </row>
    <row r="4988" spans="1:6" ht="30">
      <c r="A4988" s="338">
        <v>103016</v>
      </c>
      <c r="B4988" s="339" t="s">
        <v>12875</v>
      </c>
      <c r="C4988" s="340" t="s">
        <v>1161</v>
      </c>
      <c r="D4988" s="555">
        <v>406.92</v>
      </c>
      <c r="E4988" s="555">
        <v>9.09</v>
      </c>
      <c r="F4988" s="555">
        <v>416.01</v>
      </c>
    </row>
    <row r="4989" spans="1:6" ht="30">
      <c r="A4989" s="338">
        <v>103010</v>
      </c>
      <c r="B4989" s="339" t="s">
        <v>12876</v>
      </c>
      <c r="C4989" s="340" t="s">
        <v>1161</v>
      </c>
      <c r="D4989" s="555">
        <v>58.75</v>
      </c>
      <c r="E4989" s="555">
        <v>1.75</v>
      </c>
      <c r="F4989" s="555">
        <v>60.5</v>
      </c>
    </row>
    <row r="4990" spans="1:6" ht="30">
      <c r="A4990" s="338">
        <v>103017</v>
      </c>
      <c r="B4990" s="339" t="s">
        <v>12877</v>
      </c>
      <c r="C4990" s="340" t="s">
        <v>1161</v>
      </c>
      <c r="D4990" s="555">
        <v>714.31000000000006</v>
      </c>
      <c r="E4990" s="555">
        <v>11.53</v>
      </c>
      <c r="F4990" s="555">
        <v>725.84</v>
      </c>
    </row>
    <row r="4991" spans="1:6">
      <c r="A4991" s="335"/>
      <c r="B4991" s="337" t="s">
        <v>12878</v>
      </c>
      <c r="C4991" s="335"/>
      <c r="D4991" s="335"/>
      <c r="E4991" s="335"/>
      <c r="F4991" s="335"/>
    </row>
    <row r="4992" spans="1:6">
      <c r="A4992" s="335"/>
      <c r="B4992" s="337" t="s">
        <v>12879</v>
      </c>
      <c r="C4992" s="335"/>
      <c r="D4992" s="335"/>
      <c r="E4992" s="335"/>
      <c r="F4992" s="335"/>
    </row>
    <row r="4993" spans="1:6">
      <c r="A4993" s="335"/>
      <c r="B4993" s="336" t="s">
        <v>12880</v>
      </c>
      <c r="C4993" s="335"/>
      <c r="D4993" s="335"/>
      <c r="E4993" s="335"/>
      <c r="F4993" s="335"/>
    </row>
    <row r="4994" spans="1:6">
      <c r="A4994" s="335"/>
      <c r="B4994" s="337" t="s">
        <v>13</v>
      </c>
      <c r="C4994" s="335"/>
      <c r="D4994" s="335"/>
      <c r="E4994" s="335"/>
      <c r="F4994" s="335"/>
    </row>
    <row r="4995" spans="1:6">
      <c r="A4995" s="335"/>
      <c r="B4995" s="337" t="s">
        <v>14</v>
      </c>
      <c r="C4995" s="335"/>
      <c r="D4995" s="335"/>
      <c r="E4995" s="335"/>
      <c r="F4995" s="335"/>
    </row>
    <row r="4996" spans="1:6">
      <c r="A4996" s="335"/>
      <c r="B4996" s="337" t="s">
        <v>1093</v>
      </c>
      <c r="C4996" s="335"/>
      <c r="D4996" s="335"/>
      <c r="E4996" s="335"/>
      <c r="F4996" s="335"/>
    </row>
    <row r="4997" spans="1:6" ht="30">
      <c r="A4997" s="338">
        <v>102989</v>
      </c>
      <c r="B4997" s="339" t="s">
        <v>12881</v>
      </c>
      <c r="C4997" s="340" t="s">
        <v>1163</v>
      </c>
      <c r="D4997" s="555">
        <v>13.799999999999999</v>
      </c>
      <c r="E4997" s="555">
        <v>7.83</v>
      </c>
      <c r="F4997" s="555">
        <v>21.63</v>
      </c>
    </row>
    <row r="4998" spans="1:6" ht="30">
      <c r="A4998" s="338">
        <v>102990</v>
      </c>
      <c r="B4998" s="339" t="s">
        <v>12882</v>
      </c>
      <c r="C4998" s="340" t="s">
        <v>1163</v>
      </c>
      <c r="D4998" s="555">
        <v>16.899999999999999</v>
      </c>
      <c r="E4998" s="555">
        <v>9.25</v>
      </c>
      <c r="F4998" s="555">
        <v>26.15</v>
      </c>
    </row>
    <row r="4999" spans="1:6" ht="30">
      <c r="A4999" s="338">
        <v>102991</v>
      </c>
      <c r="B4999" s="339" t="s">
        <v>12883</v>
      </c>
      <c r="C4999" s="340" t="s">
        <v>1163</v>
      </c>
      <c r="D4999" s="555">
        <v>21.99</v>
      </c>
      <c r="E4999" s="555">
        <v>11.66</v>
      </c>
      <c r="F4999" s="555">
        <v>33.65</v>
      </c>
    </row>
    <row r="5000" spans="1:6" ht="30">
      <c r="A5000" s="338">
        <v>102992</v>
      </c>
      <c r="B5000" s="339" t="s">
        <v>12884</v>
      </c>
      <c r="C5000" s="340" t="s">
        <v>1163</v>
      </c>
      <c r="D5000" s="555">
        <v>33</v>
      </c>
      <c r="E5000" s="555">
        <v>13.12</v>
      </c>
      <c r="F5000" s="555">
        <v>46.12</v>
      </c>
    </row>
    <row r="5001" spans="1:6" ht="30">
      <c r="A5001" s="338">
        <v>102993</v>
      </c>
      <c r="B5001" s="339" t="s">
        <v>12885</v>
      </c>
      <c r="C5001" s="340" t="s">
        <v>1163</v>
      </c>
      <c r="D5001" s="555">
        <v>42.86</v>
      </c>
      <c r="E5001" s="555">
        <v>17.54</v>
      </c>
      <c r="F5001" s="555">
        <v>60.4</v>
      </c>
    </row>
    <row r="5002" spans="1:6" ht="30">
      <c r="A5002" s="338">
        <v>102994</v>
      </c>
      <c r="B5002" s="339" t="s">
        <v>12886</v>
      </c>
      <c r="C5002" s="340" t="s">
        <v>1163</v>
      </c>
      <c r="D5002" s="555">
        <v>74.72</v>
      </c>
      <c r="E5002" s="555">
        <v>20.61</v>
      </c>
      <c r="F5002" s="555">
        <v>95.33</v>
      </c>
    </row>
    <row r="5003" spans="1:6" ht="30">
      <c r="A5003" s="338">
        <v>102995</v>
      </c>
      <c r="B5003" s="339" t="s">
        <v>12887</v>
      </c>
      <c r="C5003" s="340" t="s">
        <v>1163</v>
      </c>
      <c r="D5003" s="555">
        <v>28.81</v>
      </c>
      <c r="E5003" s="555">
        <v>13.73</v>
      </c>
      <c r="F5003" s="555">
        <v>42.54</v>
      </c>
    </row>
    <row r="5004" spans="1:6" ht="30">
      <c r="A5004" s="338">
        <v>102996</v>
      </c>
      <c r="B5004" s="339" t="s">
        <v>12888</v>
      </c>
      <c r="C5004" s="340" t="s">
        <v>1163</v>
      </c>
      <c r="D5004" s="555">
        <v>40.97</v>
      </c>
      <c r="E5004" s="555">
        <v>19.100000000000001</v>
      </c>
      <c r="F5004" s="555">
        <v>60.07</v>
      </c>
    </row>
    <row r="5005" spans="1:6" ht="45">
      <c r="A5005" s="338">
        <v>102998</v>
      </c>
      <c r="B5005" s="339" t="s">
        <v>12889</v>
      </c>
      <c r="C5005" s="340" t="s">
        <v>1163</v>
      </c>
      <c r="D5005" s="555">
        <v>53.220000000000006</v>
      </c>
      <c r="E5005" s="555">
        <v>22.9</v>
      </c>
      <c r="F5005" s="555">
        <v>76.12</v>
      </c>
    </row>
    <row r="5006" spans="1:6" ht="30">
      <c r="A5006" s="338">
        <v>102999</v>
      </c>
      <c r="B5006" s="339" t="s">
        <v>12890</v>
      </c>
      <c r="C5006" s="340" t="s">
        <v>1163</v>
      </c>
      <c r="D5006" s="555">
        <v>67.48</v>
      </c>
      <c r="E5006" s="555">
        <v>28.8</v>
      </c>
      <c r="F5006" s="555">
        <v>96.28</v>
      </c>
    </row>
    <row r="5007" spans="1:6" ht="45">
      <c r="A5007" s="338">
        <v>103000</v>
      </c>
      <c r="B5007" s="339" t="s">
        <v>12891</v>
      </c>
      <c r="C5007" s="340" t="s">
        <v>1163</v>
      </c>
      <c r="D5007" s="555">
        <v>67.78</v>
      </c>
      <c r="E5007" s="555">
        <v>28.89</v>
      </c>
      <c r="F5007" s="555">
        <v>96.67</v>
      </c>
    </row>
    <row r="5008" spans="1:6" ht="30">
      <c r="A5008" s="338">
        <v>102997</v>
      </c>
      <c r="B5008" s="339" t="s">
        <v>12892</v>
      </c>
      <c r="C5008" s="340" t="s">
        <v>1163</v>
      </c>
      <c r="D5008" s="555">
        <v>56.240000000000009</v>
      </c>
      <c r="E5008" s="555">
        <v>23.19</v>
      </c>
      <c r="F5008" s="555">
        <v>79.430000000000007</v>
      </c>
    </row>
    <row r="5009" spans="1:6">
      <c r="A5009" s="335"/>
      <c r="B5009" s="337" t="s">
        <v>1345</v>
      </c>
      <c r="C5009" s="335"/>
      <c r="D5009" s="335"/>
      <c r="E5009" s="335"/>
      <c r="F5009" s="335"/>
    </row>
    <row r="5010" spans="1:6">
      <c r="A5010" s="335"/>
      <c r="B5010" s="337" t="s">
        <v>1346</v>
      </c>
      <c r="C5010" s="335"/>
      <c r="D5010" s="335"/>
      <c r="E5010" s="335"/>
      <c r="F5010" s="335"/>
    </row>
    <row r="5011" spans="1:6">
      <c r="A5011" s="338">
        <v>102718</v>
      </c>
      <c r="B5011" s="339" t="s">
        <v>12893</v>
      </c>
      <c r="C5011" s="340" t="s">
        <v>1159</v>
      </c>
      <c r="D5011" s="555">
        <v>95.25</v>
      </c>
      <c r="E5011" s="555">
        <v>21.71</v>
      </c>
      <c r="F5011" s="555">
        <v>116.96</v>
      </c>
    </row>
    <row r="5012" spans="1:6">
      <c r="A5012" s="338">
        <v>102716</v>
      </c>
      <c r="B5012" s="339" t="s">
        <v>12894</v>
      </c>
      <c r="C5012" s="340" t="s">
        <v>1159</v>
      </c>
      <c r="D5012" s="555">
        <v>98.4</v>
      </c>
      <c r="E5012" s="555">
        <v>8.4700000000000006</v>
      </c>
      <c r="F5012" s="555">
        <v>106.87</v>
      </c>
    </row>
    <row r="5013" spans="1:6">
      <c r="A5013" s="338">
        <v>102719</v>
      </c>
      <c r="B5013" s="339" t="s">
        <v>12895</v>
      </c>
      <c r="C5013" s="340" t="s">
        <v>1159</v>
      </c>
      <c r="D5013" s="555">
        <v>69.599999999999994</v>
      </c>
      <c r="E5013" s="555">
        <v>21.72</v>
      </c>
      <c r="F5013" s="555">
        <v>91.32</v>
      </c>
    </row>
    <row r="5014" spans="1:6">
      <c r="A5014" s="338">
        <v>102717</v>
      </c>
      <c r="B5014" s="339" t="s">
        <v>12896</v>
      </c>
      <c r="C5014" s="340" t="s">
        <v>1159</v>
      </c>
      <c r="D5014" s="555">
        <v>72.760000000000005</v>
      </c>
      <c r="E5014" s="555">
        <v>8.4700000000000006</v>
      </c>
      <c r="F5014" s="555">
        <v>81.23</v>
      </c>
    </row>
    <row r="5015" spans="1:6">
      <c r="A5015" s="338">
        <v>102724</v>
      </c>
      <c r="B5015" s="339" t="s">
        <v>12897</v>
      </c>
      <c r="C5015" s="340" t="s">
        <v>1161</v>
      </c>
      <c r="D5015" s="555">
        <v>21.36</v>
      </c>
      <c r="E5015" s="555">
        <v>6.77</v>
      </c>
      <c r="F5015" s="555">
        <v>28.13</v>
      </c>
    </row>
    <row r="5016" spans="1:6">
      <c r="A5016" s="338">
        <v>102726</v>
      </c>
      <c r="B5016" s="339" t="s">
        <v>12898</v>
      </c>
      <c r="C5016" s="340" t="s">
        <v>1161</v>
      </c>
      <c r="D5016" s="555">
        <v>17.2</v>
      </c>
      <c r="E5016" s="555">
        <v>6.78</v>
      </c>
      <c r="F5016" s="555">
        <v>23.98</v>
      </c>
    </row>
    <row r="5017" spans="1:6">
      <c r="A5017" s="338">
        <v>102725</v>
      </c>
      <c r="B5017" s="339" t="s">
        <v>12899</v>
      </c>
      <c r="C5017" s="340" t="s">
        <v>1161</v>
      </c>
      <c r="D5017" s="555">
        <v>20.02</v>
      </c>
      <c r="E5017" s="555">
        <v>6.78</v>
      </c>
      <c r="F5017" s="555">
        <v>26.8</v>
      </c>
    </row>
    <row r="5018" spans="1:6">
      <c r="A5018" s="338">
        <v>102665</v>
      </c>
      <c r="B5018" s="339" t="s">
        <v>12900</v>
      </c>
      <c r="C5018" s="340" t="s">
        <v>1163</v>
      </c>
      <c r="D5018" s="555">
        <v>11.84</v>
      </c>
      <c r="E5018" s="555">
        <v>3.79</v>
      </c>
      <c r="F5018" s="555">
        <v>15.63</v>
      </c>
    </row>
    <row r="5019" spans="1:6">
      <c r="A5019" s="335"/>
      <c r="B5019" s="337" t="s">
        <v>15</v>
      </c>
      <c r="C5019" s="335"/>
      <c r="D5019" s="335"/>
      <c r="E5019" s="335"/>
      <c r="F5019" s="335"/>
    </row>
    <row r="5020" spans="1:6">
      <c r="A5020" s="338">
        <v>92123</v>
      </c>
      <c r="B5020" s="339" t="s">
        <v>2330</v>
      </c>
      <c r="C5020" s="340" t="s">
        <v>1159</v>
      </c>
      <c r="D5020" s="555">
        <v>26.92</v>
      </c>
      <c r="E5020" s="555">
        <v>20.43</v>
      </c>
      <c r="F5020" s="555">
        <v>47.35</v>
      </c>
    </row>
    <row r="5021" spans="1:6" ht="30">
      <c r="A5021" s="338">
        <v>102678</v>
      </c>
      <c r="B5021" s="339" t="s">
        <v>12901</v>
      </c>
      <c r="C5021" s="340" t="s">
        <v>1163</v>
      </c>
      <c r="D5021" s="555">
        <v>88.240000000000009</v>
      </c>
      <c r="E5021" s="555">
        <v>10.039999999999999</v>
      </c>
      <c r="F5021" s="555">
        <v>98.28</v>
      </c>
    </row>
    <row r="5022" spans="1:6" ht="30">
      <c r="A5022" s="338">
        <v>102679</v>
      </c>
      <c r="B5022" s="339" t="s">
        <v>12902</v>
      </c>
      <c r="C5022" s="340" t="s">
        <v>1163</v>
      </c>
      <c r="D5022" s="555">
        <v>95</v>
      </c>
      <c r="E5022" s="555">
        <v>6.89</v>
      </c>
      <c r="F5022" s="555">
        <v>101.89</v>
      </c>
    </row>
    <row r="5023" spans="1:6" ht="30">
      <c r="A5023" s="338">
        <v>102664</v>
      </c>
      <c r="B5023" s="339" t="s">
        <v>12903</v>
      </c>
      <c r="C5023" s="340" t="s">
        <v>1163</v>
      </c>
      <c r="D5023" s="555">
        <v>31.499999999999996</v>
      </c>
      <c r="E5023" s="555">
        <v>4.05</v>
      </c>
      <c r="F5023" s="555">
        <v>35.549999999999997</v>
      </c>
    </row>
    <row r="5024" spans="1:6" ht="30">
      <c r="A5024" s="338">
        <v>102713</v>
      </c>
      <c r="B5024" s="339" t="s">
        <v>12904</v>
      </c>
      <c r="C5024" s="340" t="s">
        <v>1164</v>
      </c>
      <c r="D5024" s="555">
        <v>10.39</v>
      </c>
      <c r="E5024" s="555">
        <v>0.28000000000000003</v>
      </c>
      <c r="F5024" s="555">
        <v>10.67</v>
      </c>
    </row>
    <row r="5025" spans="1:6" ht="30">
      <c r="A5025" s="338">
        <v>102715</v>
      </c>
      <c r="B5025" s="339" t="s">
        <v>12905</v>
      </c>
      <c r="C5025" s="340" t="s">
        <v>1164</v>
      </c>
      <c r="D5025" s="555">
        <v>20.81</v>
      </c>
      <c r="E5025" s="555">
        <v>0.28000000000000003</v>
      </c>
      <c r="F5025" s="555">
        <v>21.09</v>
      </c>
    </row>
    <row r="5026" spans="1:6" ht="30">
      <c r="A5026" s="338">
        <v>103653</v>
      </c>
      <c r="B5026" s="339" t="s">
        <v>12906</v>
      </c>
      <c r="C5026" s="340" t="s">
        <v>1164</v>
      </c>
      <c r="D5026" s="555">
        <v>24.9</v>
      </c>
      <c r="E5026" s="555">
        <v>0.28000000000000003</v>
      </c>
      <c r="F5026" s="555">
        <v>25.18</v>
      </c>
    </row>
    <row r="5027" spans="1:6" ht="30">
      <c r="A5027" s="338">
        <v>102712</v>
      </c>
      <c r="B5027" s="339" t="s">
        <v>12907</v>
      </c>
      <c r="C5027" s="340" t="s">
        <v>1164</v>
      </c>
      <c r="D5027" s="555">
        <v>7.5</v>
      </c>
      <c r="E5027" s="555">
        <v>0.28000000000000003</v>
      </c>
      <c r="F5027" s="555">
        <v>7.78</v>
      </c>
    </row>
    <row r="5028" spans="1:6">
      <c r="A5028" s="335"/>
      <c r="B5028" s="337" t="s">
        <v>681</v>
      </c>
      <c r="C5028" s="335"/>
      <c r="D5028" s="335"/>
      <c r="E5028" s="335"/>
      <c r="F5028" s="335"/>
    </row>
    <row r="5029" spans="1:6" ht="45">
      <c r="A5029" s="338">
        <v>102722</v>
      </c>
      <c r="B5029" s="339" t="s">
        <v>12908</v>
      </c>
      <c r="C5029" s="340" t="s">
        <v>1163</v>
      </c>
      <c r="D5029" s="555">
        <v>36.6</v>
      </c>
      <c r="E5029" s="555">
        <v>7.07</v>
      </c>
      <c r="F5029" s="555">
        <v>43.67</v>
      </c>
    </row>
    <row r="5030" spans="1:6" ht="45">
      <c r="A5030" s="338">
        <v>102723</v>
      </c>
      <c r="B5030" s="339" t="s">
        <v>12909</v>
      </c>
      <c r="C5030" s="340" t="s">
        <v>1163</v>
      </c>
      <c r="D5030" s="555">
        <v>37.04</v>
      </c>
      <c r="E5030" s="555">
        <v>7.07</v>
      </c>
      <c r="F5030" s="555">
        <v>44.11</v>
      </c>
    </row>
    <row r="5031" spans="1:6" ht="30">
      <c r="A5031" s="338">
        <v>102688</v>
      </c>
      <c r="B5031" s="339" t="s">
        <v>12910</v>
      </c>
      <c r="C5031" s="340" t="s">
        <v>1163</v>
      </c>
      <c r="D5031" s="555">
        <v>28.610000000000003</v>
      </c>
      <c r="E5031" s="555">
        <v>6.31</v>
      </c>
      <c r="F5031" s="555">
        <v>34.92</v>
      </c>
    </row>
    <row r="5032" spans="1:6" ht="45">
      <c r="A5032" s="338">
        <v>102690</v>
      </c>
      <c r="B5032" s="339" t="s">
        <v>12911</v>
      </c>
      <c r="C5032" s="340" t="s">
        <v>1163</v>
      </c>
      <c r="D5032" s="555">
        <v>44.34</v>
      </c>
      <c r="E5032" s="555">
        <v>6.59</v>
      </c>
      <c r="F5032" s="555">
        <v>50.93</v>
      </c>
    </row>
    <row r="5033" spans="1:6" ht="30">
      <c r="A5033" s="338">
        <v>102694</v>
      </c>
      <c r="B5033" s="339" t="s">
        <v>12912</v>
      </c>
      <c r="C5033" s="340" t="s">
        <v>1163</v>
      </c>
      <c r="D5033" s="555">
        <v>55.6</v>
      </c>
      <c r="E5033" s="555">
        <v>7.8</v>
      </c>
      <c r="F5033" s="555">
        <v>63.4</v>
      </c>
    </row>
    <row r="5034" spans="1:6" ht="45">
      <c r="A5034" s="338">
        <v>102697</v>
      </c>
      <c r="B5034" s="339" t="s">
        <v>12913</v>
      </c>
      <c r="C5034" s="340" t="s">
        <v>1163</v>
      </c>
      <c r="D5034" s="555">
        <v>72.37</v>
      </c>
      <c r="E5034" s="555">
        <v>8.2799999999999994</v>
      </c>
      <c r="F5034" s="555">
        <v>80.650000000000006</v>
      </c>
    </row>
    <row r="5035" spans="1:6" ht="30">
      <c r="A5035" s="338">
        <v>102670</v>
      </c>
      <c r="B5035" s="339" t="s">
        <v>12914</v>
      </c>
      <c r="C5035" s="340" t="s">
        <v>1163</v>
      </c>
      <c r="D5035" s="555">
        <v>76.13000000000001</v>
      </c>
      <c r="E5035" s="555">
        <v>9.74</v>
      </c>
      <c r="F5035" s="555">
        <v>85.87</v>
      </c>
    </row>
    <row r="5036" spans="1:6" ht="30">
      <c r="A5036" s="338">
        <v>102674</v>
      </c>
      <c r="B5036" s="339" t="s">
        <v>12915</v>
      </c>
      <c r="C5036" s="340" t="s">
        <v>1163</v>
      </c>
      <c r="D5036" s="555">
        <v>84.11</v>
      </c>
      <c r="E5036" s="555">
        <v>7.2</v>
      </c>
      <c r="F5036" s="555">
        <v>91.31</v>
      </c>
    </row>
    <row r="5037" spans="1:6" ht="45">
      <c r="A5037" s="338">
        <v>102680</v>
      </c>
      <c r="B5037" s="339" t="s">
        <v>12916</v>
      </c>
      <c r="C5037" s="340" t="s">
        <v>1163</v>
      </c>
      <c r="D5037" s="555">
        <v>97.79</v>
      </c>
      <c r="E5037" s="555">
        <v>10.83</v>
      </c>
      <c r="F5037" s="555">
        <v>108.62</v>
      </c>
    </row>
    <row r="5038" spans="1:6" ht="30">
      <c r="A5038" s="338">
        <v>102684</v>
      </c>
      <c r="B5038" s="339" t="s">
        <v>12917</v>
      </c>
      <c r="C5038" s="340" t="s">
        <v>1163</v>
      </c>
      <c r="D5038" s="555">
        <v>104.53</v>
      </c>
      <c r="E5038" s="555">
        <v>7.69</v>
      </c>
      <c r="F5038" s="555">
        <v>112.22</v>
      </c>
    </row>
    <row r="5039" spans="1:6" ht="30">
      <c r="A5039" s="338">
        <v>102661</v>
      </c>
      <c r="B5039" s="339" t="s">
        <v>12918</v>
      </c>
      <c r="C5039" s="340" t="s">
        <v>1163</v>
      </c>
      <c r="D5039" s="555">
        <v>24.69</v>
      </c>
      <c r="E5039" s="555">
        <v>4.13</v>
      </c>
      <c r="F5039" s="555">
        <v>28.82</v>
      </c>
    </row>
    <row r="5040" spans="1:6" ht="30">
      <c r="A5040" s="338">
        <v>102666</v>
      </c>
      <c r="B5040" s="339" t="s">
        <v>12919</v>
      </c>
      <c r="C5040" s="340" t="s">
        <v>1163</v>
      </c>
      <c r="D5040" s="555">
        <v>40.440000000000005</v>
      </c>
      <c r="E5040" s="555">
        <v>4.4000000000000004</v>
      </c>
      <c r="F5040" s="555">
        <v>44.84</v>
      </c>
    </row>
    <row r="5041" spans="1:6" ht="30">
      <c r="A5041" s="338">
        <v>102706</v>
      </c>
      <c r="B5041" s="339" t="s">
        <v>12920</v>
      </c>
      <c r="C5041" s="340" t="s">
        <v>1163</v>
      </c>
      <c r="D5041" s="555">
        <v>10.88</v>
      </c>
      <c r="E5041" s="555">
        <v>0.28000000000000003</v>
      </c>
      <c r="F5041" s="555">
        <v>11.16</v>
      </c>
    </row>
    <row r="5042" spans="1:6" ht="30">
      <c r="A5042" s="338">
        <v>102704</v>
      </c>
      <c r="B5042" s="339" t="s">
        <v>12921</v>
      </c>
      <c r="C5042" s="340" t="s">
        <v>1163</v>
      </c>
      <c r="D5042" s="555">
        <v>9.39</v>
      </c>
      <c r="E5042" s="555">
        <v>0.28000000000000003</v>
      </c>
      <c r="F5042" s="555">
        <v>9.67</v>
      </c>
    </row>
    <row r="5043" spans="1:6">
      <c r="A5043" s="335"/>
      <c r="B5043" s="337" t="s">
        <v>12922</v>
      </c>
      <c r="C5043" s="335"/>
      <c r="D5043" s="335"/>
      <c r="E5043" s="335"/>
      <c r="F5043" s="335"/>
    </row>
    <row r="5044" spans="1:6">
      <c r="A5044" s="335"/>
      <c r="B5044" s="337" t="s">
        <v>682</v>
      </c>
      <c r="C5044" s="335"/>
      <c r="D5044" s="335"/>
      <c r="E5044" s="335"/>
      <c r="F5044" s="335"/>
    </row>
    <row r="5045" spans="1:6" ht="30">
      <c r="A5045" s="338">
        <v>102673</v>
      </c>
      <c r="B5045" s="339" t="s">
        <v>12923</v>
      </c>
      <c r="C5045" s="340" t="s">
        <v>1163</v>
      </c>
      <c r="D5045" s="555">
        <v>95.44</v>
      </c>
      <c r="E5045" s="555">
        <v>21.5</v>
      </c>
      <c r="F5045" s="555">
        <v>116.94</v>
      </c>
    </row>
    <row r="5046" spans="1:6" ht="30">
      <c r="A5046" s="338">
        <v>102677</v>
      </c>
      <c r="B5046" s="339" t="s">
        <v>12924</v>
      </c>
      <c r="C5046" s="340" t="s">
        <v>1163</v>
      </c>
      <c r="D5046" s="555">
        <v>92.640000000000015</v>
      </c>
      <c r="E5046" s="555">
        <v>11.54</v>
      </c>
      <c r="F5046" s="555">
        <v>104.18</v>
      </c>
    </row>
    <row r="5047" spans="1:6" ht="45">
      <c r="A5047" s="338">
        <v>102683</v>
      </c>
      <c r="B5047" s="339" t="s">
        <v>12925</v>
      </c>
      <c r="C5047" s="340" t="s">
        <v>1163</v>
      </c>
      <c r="D5047" s="555">
        <v>110.03</v>
      </c>
      <c r="E5047" s="555">
        <v>15.99</v>
      </c>
      <c r="F5047" s="555">
        <v>126.02</v>
      </c>
    </row>
    <row r="5048" spans="1:6" ht="30">
      <c r="A5048" s="338">
        <v>102687</v>
      </c>
      <c r="B5048" s="339" t="s">
        <v>12926</v>
      </c>
      <c r="C5048" s="340" t="s">
        <v>1163</v>
      </c>
      <c r="D5048" s="555">
        <v>113.67</v>
      </c>
      <c r="E5048" s="555">
        <v>12.03</v>
      </c>
      <c r="F5048" s="555">
        <v>125.7</v>
      </c>
    </row>
    <row r="5049" spans="1:6" ht="30">
      <c r="A5049" s="338">
        <v>102663</v>
      </c>
      <c r="B5049" s="339" t="s">
        <v>12927</v>
      </c>
      <c r="C5049" s="340" t="s">
        <v>1163</v>
      </c>
      <c r="D5049" s="555">
        <v>30.230000000000004</v>
      </c>
      <c r="E5049" s="555">
        <v>6.36</v>
      </c>
      <c r="F5049" s="555">
        <v>36.590000000000003</v>
      </c>
    </row>
    <row r="5050" spans="1:6" ht="30">
      <c r="A5050" s="338">
        <v>102669</v>
      </c>
      <c r="B5050" s="339" t="s">
        <v>12928</v>
      </c>
      <c r="C5050" s="340" t="s">
        <v>1163</v>
      </c>
      <c r="D5050" s="555">
        <v>46.57</v>
      </c>
      <c r="E5050" s="555">
        <v>6.64</v>
      </c>
      <c r="F5050" s="555">
        <v>53.21</v>
      </c>
    </row>
    <row r="5051" spans="1:6" ht="30">
      <c r="A5051" s="338">
        <v>102707</v>
      </c>
      <c r="B5051" s="339" t="s">
        <v>12929</v>
      </c>
      <c r="C5051" s="340" t="s">
        <v>1163</v>
      </c>
      <c r="D5051" s="555">
        <v>17.29</v>
      </c>
      <c r="E5051" s="555">
        <v>3.24</v>
      </c>
      <c r="F5051" s="555">
        <v>20.53</v>
      </c>
    </row>
    <row r="5052" spans="1:6">
      <c r="A5052" s="335"/>
      <c r="B5052" s="337" t="s">
        <v>12930</v>
      </c>
      <c r="C5052" s="335"/>
      <c r="D5052" s="335"/>
      <c r="E5052" s="335"/>
      <c r="F5052" s="335"/>
    </row>
    <row r="5053" spans="1:6" ht="45">
      <c r="A5053" s="338">
        <v>95570</v>
      </c>
      <c r="B5053" s="339" t="s">
        <v>1921</v>
      </c>
      <c r="C5053" s="340" t="s">
        <v>1163</v>
      </c>
      <c r="D5053" s="555">
        <v>52.739999999999995</v>
      </c>
      <c r="E5053" s="555">
        <v>20.010000000000002</v>
      </c>
      <c r="F5053" s="555">
        <v>72.75</v>
      </c>
    </row>
    <row r="5054" spans="1:6" ht="45">
      <c r="A5054" s="338">
        <v>95567</v>
      </c>
      <c r="B5054" s="339" t="s">
        <v>2097</v>
      </c>
      <c r="C5054" s="340" t="s">
        <v>1163</v>
      </c>
      <c r="D5054" s="555">
        <v>48.309999999999995</v>
      </c>
      <c r="E5054" s="555">
        <v>16.71</v>
      </c>
      <c r="F5054" s="555">
        <v>65.02</v>
      </c>
    </row>
    <row r="5055" spans="1:6" ht="45">
      <c r="A5055" s="338">
        <v>95571</v>
      </c>
      <c r="B5055" s="339" t="s">
        <v>1922</v>
      </c>
      <c r="C5055" s="340" t="s">
        <v>1163</v>
      </c>
      <c r="D5055" s="555">
        <v>65.19</v>
      </c>
      <c r="E5055" s="555">
        <v>25.51</v>
      </c>
      <c r="F5055" s="555">
        <v>90.7</v>
      </c>
    </row>
    <row r="5056" spans="1:6" ht="45">
      <c r="A5056" s="338">
        <v>95568</v>
      </c>
      <c r="B5056" s="339" t="s">
        <v>2100</v>
      </c>
      <c r="C5056" s="340" t="s">
        <v>1163</v>
      </c>
      <c r="D5056" s="555">
        <v>59.5</v>
      </c>
      <c r="E5056" s="555">
        <v>21.3</v>
      </c>
      <c r="F5056" s="555">
        <v>80.8</v>
      </c>
    </row>
    <row r="5057" spans="1:6" ht="45">
      <c r="A5057" s="338">
        <v>95572</v>
      </c>
      <c r="B5057" s="339" t="s">
        <v>1923</v>
      </c>
      <c r="C5057" s="340" t="s">
        <v>1163</v>
      </c>
      <c r="D5057" s="555">
        <v>87.57</v>
      </c>
      <c r="E5057" s="555">
        <v>31</v>
      </c>
      <c r="F5057" s="555">
        <v>118.57</v>
      </c>
    </row>
    <row r="5058" spans="1:6" ht="45">
      <c r="A5058" s="338">
        <v>95569</v>
      </c>
      <c r="B5058" s="339" t="s">
        <v>1920</v>
      </c>
      <c r="C5058" s="340" t="s">
        <v>1163</v>
      </c>
      <c r="D5058" s="555">
        <v>80.449999999999989</v>
      </c>
      <c r="E5058" s="555">
        <v>25.87</v>
      </c>
      <c r="F5058" s="555">
        <v>106.32</v>
      </c>
    </row>
    <row r="5059" spans="1:6" ht="45">
      <c r="A5059" s="338">
        <v>92219</v>
      </c>
      <c r="B5059" s="339" t="s">
        <v>1943</v>
      </c>
      <c r="C5059" s="340" t="s">
        <v>1163</v>
      </c>
      <c r="D5059" s="555">
        <v>101.71000000000001</v>
      </c>
      <c r="E5059" s="555">
        <v>23.66</v>
      </c>
      <c r="F5059" s="555">
        <v>125.37</v>
      </c>
    </row>
    <row r="5060" spans="1:6" ht="45">
      <c r="A5060" s="338">
        <v>92210</v>
      </c>
      <c r="B5060" s="339" t="s">
        <v>1936</v>
      </c>
      <c r="C5060" s="340" t="s">
        <v>1163</v>
      </c>
      <c r="D5060" s="555">
        <v>96.02</v>
      </c>
      <c r="E5060" s="555">
        <v>19.75</v>
      </c>
      <c r="F5060" s="555">
        <v>115.77</v>
      </c>
    </row>
    <row r="5061" spans="1:6" ht="45">
      <c r="A5061" s="338">
        <v>92220</v>
      </c>
      <c r="B5061" s="339" t="s">
        <v>1944</v>
      </c>
      <c r="C5061" s="340" t="s">
        <v>1163</v>
      </c>
      <c r="D5061" s="555">
        <v>122.52</v>
      </c>
      <c r="E5061" s="555">
        <v>28.77</v>
      </c>
      <c r="F5061" s="555">
        <v>151.29</v>
      </c>
    </row>
    <row r="5062" spans="1:6" ht="45">
      <c r="A5062" s="338">
        <v>92226</v>
      </c>
      <c r="B5062" s="339" t="s">
        <v>2131</v>
      </c>
      <c r="C5062" s="340" t="s">
        <v>1163</v>
      </c>
      <c r="D5062" s="555">
        <v>340.54</v>
      </c>
      <c r="E5062" s="555">
        <v>56.58</v>
      </c>
      <c r="F5062" s="555">
        <v>397.12</v>
      </c>
    </row>
    <row r="5063" spans="1:6" ht="45">
      <c r="A5063" s="338">
        <v>92216</v>
      </c>
      <c r="B5063" s="339" t="s">
        <v>1942</v>
      </c>
      <c r="C5063" s="340" t="s">
        <v>1163</v>
      </c>
      <c r="D5063" s="555">
        <v>327.08999999999997</v>
      </c>
      <c r="E5063" s="555">
        <v>47.54</v>
      </c>
      <c r="F5063" s="555">
        <v>374.63</v>
      </c>
    </row>
    <row r="5064" spans="1:6" ht="45">
      <c r="A5064" s="338">
        <v>92829</v>
      </c>
      <c r="B5064" s="339" t="s">
        <v>2701</v>
      </c>
      <c r="C5064" s="340" t="s">
        <v>1163</v>
      </c>
      <c r="D5064" s="555">
        <v>485.45</v>
      </c>
      <c r="E5064" s="555">
        <v>70.19</v>
      </c>
      <c r="F5064" s="555">
        <v>555.64</v>
      </c>
    </row>
    <row r="5065" spans="1:6" ht="45">
      <c r="A5065" s="338">
        <v>92816</v>
      </c>
      <c r="B5065" s="339" t="s">
        <v>2132</v>
      </c>
      <c r="C5065" s="340" t="s">
        <v>1163</v>
      </c>
      <c r="D5065" s="555">
        <v>469.57000000000005</v>
      </c>
      <c r="E5065" s="555">
        <v>59.52</v>
      </c>
      <c r="F5065" s="555">
        <v>529.09</v>
      </c>
    </row>
    <row r="5066" spans="1:6" ht="45">
      <c r="A5066" s="338">
        <v>92831</v>
      </c>
      <c r="B5066" s="339" t="s">
        <v>2702</v>
      </c>
      <c r="C5066" s="340" t="s">
        <v>1163</v>
      </c>
      <c r="D5066" s="555">
        <v>689.76</v>
      </c>
      <c r="E5066" s="555">
        <v>93.3</v>
      </c>
      <c r="F5066" s="555">
        <v>783.06</v>
      </c>
    </row>
    <row r="5067" spans="1:6" ht="45">
      <c r="A5067" s="338">
        <v>92818</v>
      </c>
      <c r="B5067" s="339" t="s">
        <v>2133</v>
      </c>
      <c r="C5067" s="340" t="s">
        <v>1163</v>
      </c>
      <c r="D5067" s="555">
        <v>670.29</v>
      </c>
      <c r="E5067" s="555">
        <v>80.11</v>
      </c>
      <c r="F5067" s="555">
        <v>750.4</v>
      </c>
    </row>
    <row r="5068" spans="1:6" ht="45">
      <c r="A5068" s="338">
        <v>95566</v>
      </c>
      <c r="B5068" s="339" t="s">
        <v>2099</v>
      </c>
      <c r="C5068" s="340" t="s">
        <v>1163</v>
      </c>
      <c r="D5068" s="555">
        <v>86.27000000000001</v>
      </c>
      <c r="E5068" s="555">
        <v>19.989999999999998</v>
      </c>
      <c r="F5068" s="555">
        <v>106.26</v>
      </c>
    </row>
    <row r="5069" spans="1:6" ht="45">
      <c r="A5069" s="338">
        <v>92849</v>
      </c>
      <c r="B5069" s="339" t="s">
        <v>1930</v>
      </c>
      <c r="C5069" s="340" t="s">
        <v>1163</v>
      </c>
      <c r="D5069" s="555">
        <v>123.83999999999999</v>
      </c>
      <c r="E5069" s="555">
        <v>7.01</v>
      </c>
      <c r="F5069" s="555">
        <v>130.85</v>
      </c>
    </row>
    <row r="5070" spans="1:6" ht="45">
      <c r="A5070" s="338">
        <v>92833</v>
      </c>
      <c r="B5070" s="339" t="s">
        <v>1924</v>
      </c>
      <c r="C5070" s="340" t="s">
        <v>1163</v>
      </c>
      <c r="D5070" s="555">
        <v>119.22</v>
      </c>
      <c r="E5070" s="555">
        <v>3.7</v>
      </c>
      <c r="F5070" s="555">
        <v>122.92</v>
      </c>
    </row>
    <row r="5071" spans="1:6" ht="45">
      <c r="A5071" s="338">
        <v>92851</v>
      </c>
      <c r="B5071" s="339" t="s">
        <v>1931</v>
      </c>
      <c r="C5071" s="340" t="s">
        <v>1163</v>
      </c>
      <c r="D5071" s="555">
        <v>130.85</v>
      </c>
      <c r="E5071" s="555">
        <v>8.93</v>
      </c>
      <c r="F5071" s="555">
        <v>139.78</v>
      </c>
    </row>
    <row r="5072" spans="1:6" ht="45">
      <c r="A5072" s="338">
        <v>92835</v>
      </c>
      <c r="B5072" s="339" t="s">
        <v>1925</v>
      </c>
      <c r="C5072" s="340" t="s">
        <v>1163</v>
      </c>
      <c r="D5072" s="555">
        <v>125.16</v>
      </c>
      <c r="E5072" s="555">
        <v>4.72</v>
      </c>
      <c r="F5072" s="555">
        <v>129.88</v>
      </c>
    </row>
    <row r="5073" spans="1:6" ht="45">
      <c r="A5073" s="338">
        <v>92853</v>
      </c>
      <c r="B5073" s="339" t="s">
        <v>1932</v>
      </c>
      <c r="C5073" s="340" t="s">
        <v>1163</v>
      </c>
      <c r="D5073" s="555">
        <v>226.98</v>
      </c>
      <c r="E5073" s="555">
        <v>10.84</v>
      </c>
      <c r="F5073" s="555">
        <v>237.82</v>
      </c>
    </row>
    <row r="5074" spans="1:6" ht="45">
      <c r="A5074" s="338">
        <v>92837</v>
      </c>
      <c r="B5074" s="339" t="s">
        <v>1926</v>
      </c>
      <c r="C5074" s="340" t="s">
        <v>1163</v>
      </c>
      <c r="D5074" s="555">
        <v>219.84</v>
      </c>
      <c r="E5074" s="555">
        <v>5.71</v>
      </c>
      <c r="F5074" s="555">
        <v>225.55</v>
      </c>
    </row>
    <row r="5075" spans="1:6" ht="45">
      <c r="A5075" s="338">
        <v>92855</v>
      </c>
      <c r="B5075" s="339" t="s">
        <v>1933</v>
      </c>
      <c r="C5075" s="340" t="s">
        <v>1163</v>
      </c>
      <c r="D5075" s="555">
        <v>277.20000000000005</v>
      </c>
      <c r="E5075" s="555">
        <v>12.78</v>
      </c>
      <c r="F5075" s="555">
        <v>289.98</v>
      </c>
    </row>
    <row r="5076" spans="1:6" ht="45">
      <c r="A5076" s="338">
        <v>92839</v>
      </c>
      <c r="B5076" s="339" t="s">
        <v>1927</v>
      </c>
      <c r="C5076" s="340" t="s">
        <v>1163</v>
      </c>
      <c r="D5076" s="555">
        <v>268.91000000000003</v>
      </c>
      <c r="E5076" s="555">
        <v>6.71</v>
      </c>
      <c r="F5076" s="555">
        <v>275.62</v>
      </c>
    </row>
    <row r="5077" spans="1:6" ht="45">
      <c r="A5077" s="338">
        <v>92857</v>
      </c>
      <c r="B5077" s="339" t="s">
        <v>1934</v>
      </c>
      <c r="C5077" s="340" t="s">
        <v>1163</v>
      </c>
      <c r="D5077" s="555">
        <v>360.07</v>
      </c>
      <c r="E5077" s="555">
        <v>14.66</v>
      </c>
      <c r="F5077" s="555">
        <v>374.73</v>
      </c>
    </row>
    <row r="5078" spans="1:6" ht="45">
      <c r="A5078" s="338">
        <v>92841</v>
      </c>
      <c r="B5078" s="339" t="s">
        <v>1928</v>
      </c>
      <c r="C5078" s="340" t="s">
        <v>1163</v>
      </c>
      <c r="D5078" s="555">
        <v>350.53</v>
      </c>
      <c r="E5078" s="555">
        <v>7.74</v>
      </c>
      <c r="F5078" s="555">
        <v>358.27</v>
      </c>
    </row>
    <row r="5079" spans="1:6" ht="45">
      <c r="A5079" s="338">
        <v>92859</v>
      </c>
      <c r="B5079" s="339" t="s">
        <v>11947</v>
      </c>
      <c r="C5079" s="340" t="s">
        <v>1163</v>
      </c>
      <c r="D5079" s="555">
        <v>374.88</v>
      </c>
      <c r="E5079" s="555">
        <v>15.43</v>
      </c>
      <c r="F5079" s="555">
        <v>390.31</v>
      </c>
    </row>
    <row r="5080" spans="1:6" ht="45">
      <c r="A5080" s="338">
        <v>92843</v>
      </c>
      <c r="B5080" s="339" t="s">
        <v>11949</v>
      </c>
      <c r="C5080" s="340" t="s">
        <v>1163</v>
      </c>
      <c r="D5080" s="555">
        <v>364.09999999999997</v>
      </c>
      <c r="E5080" s="555">
        <v>8.11</v>
      </c>
      <c r="F5080" s="555">
        <v>372.21</v>
      </c>
    </row>
    <row r="5081" spans="1:6" ht="45">
      <c r="A5081" s="338">
        <v>92861</v>
      </c>
      <c r="B5081" s="339" t="s">
        <v>11946</v>
      </c>
      <c r="C5081" s="340" t="s">
        <v>1163</v>
      </c>
      <c r="D5081" s="555">
        <v>549.73</v>
      </c>
      <c r="E5081" s="555">
        <v>17.21</v>
      </c>
      <c r="F5081" s="555">
        <v>566.94000000000005</v>
      </c>
    </row>
    <row r="5082" spans="1:6" ht="45">
      <c r="A5082" s="338">
        <v>92845</v>
      </c>
      <c r="B5082" s="339" t="s">
        <v>11948</v>
      </c>
      <c r="C5082" s="340" t="s">
        <v>1163</v>
      </c>
      <c r="D5082" s="555">
        <v>537.51</v>
      </c>
      <c r="E5082" s="555">
        <v>9.0399999999999991</v>
      </c>
      <c r="F5082" s="555">
        <v>546.54999999999995</v>
      </c>
    </row>
    <row r="5083" spans="1:6" ht="45">
      <c r="A5083" s="338">
        <v>92863</v>
      </c>
      <c r="B5083" s="339" t="s">
        <v>1935</v>
      </c>
      <c r="C5083" s="340" t="s">
        <v>1163</v>
      </c>
      <c r="D5083" s="555">
        <v>567.31999999999994</v>
      </c>
      <c r="E5083" s="555">
        <v>20.47</v>
      </c>
      <c r="F5083" s="555">
        <v>587.79</v>
      </c>
    </row>
    <row r="5084" spans="1:6" ht="45">
      <c r="A5084" s="338">
        <v>92847</v>
      </c>
      <c r="B5084" s="339" t="s">
        <v>1929</v>
      </c>
      <c r="C5084" s="340" t="s">
        <v>1163</v>
      </c>
      <c r="D5084" s="555">
        <v>553.94000000000005</v>
      </c>
      <c r="E5084" s="555">
        <v>10.78</v>
      </c>
      <c r="F5084" s="555">
        <v>564.72</v>
      </c>
    </row>
    <row r="5085" spans="1:6" ht="45">
      <c r="A5085" s="338">
        <v>92221</v>
      </c>
      <c r="B5085" s="339" t="s">
        <v>1945</v>
      </c>
      <c r="C5085" s="340" t="s">
        <v>1163</v>
      </c>
      <c r="D5085" s="555">
        <v>179.67</v>
      </c>
      <c r="E5085" s="555">
        <v>33.99</v>
      </c>
      <c r="F5085" s="555">
        <v>213.66</v>
      </c>
    </row>
    <row r="5086" spans="1:6" ht="45">
      <c r="A5086" s="338">
        <v>92212</v>
      </c>
      <c r="B5086" s="339" t="s">
        <v>1938</v>
      </c>
      <c r="C5086" s="340" t="s">
        <v>1163</v>
      </c>
      <c r="D5086" s="555">
        <v>171.38</v>
      </c>
      <c r="E5086" s="555">
        <v>28.36</v>
      </c>
      <c r="F5086" s="555">
        <v>199.74</v>
      </c>
    </row>
    <row r="5087" spans="1:6" ht="45">
      <c r="A5087" s="338">
        <v>92222</v>
      </c>
      <c r="B5087" s="339" t="s">
        <v>1946</v>
      </c>
      <c r="C5087" s="340" t="s">
        <v>1163</v>
      </c>
      <c r="D5087" s="555">
        <v>234.38000000000002</v>
      </c>
      <c r="E5087" s="555">
        <v>39.22</v>
      </c>
      <c r="F5087" s="555">
        <v>273.60000000000002</v>
      </c>
    </row>
    <row r="5088" spans="1:6" ht="45">
      <c r="A5088" s="338">
        <v>92213</v>
      </c>
      <c r="B5088" s="339" t="s">
        <v>1939</v>
      </c>
      <c r="C5088" s="340" t="s">
        <v>1163</v>
      </c>
      <c r="D5088" s="555">
        <v>224.66000000000003</v>
      </c>
      <c r="E5088" s="555">
        <v>32.75</v>
      </c>
      <c r="F5088" s="555">
        <v>257.41000000000003</v>
      </c>
    </row>
    <row r="5089" spans="1:6" ht="45">
      <c r="A5089" s="338">
        <v>92223</v>
      </c>
      <c r="B5089" s="339" t="s">
        <v>1947</v>
      </c>
      <c r="C5089" s="340" t="s">
        <v>1163</v>
      </c>
      <c r="D5089" s="555">
        <v>282.27000000000004</v>
      </c>
      <c r="E5089" s="555">
        <v>44.77</v>
      </c>
      <c r="F5089" s="555">
        <v>327.04000000000002</v>
      </c>
    </row>
    <row r="5090" spans="1:6" ht="45">
      <c r="A5090" s="338">
        <v>92214</v>
      </c>
      <c r="B5090" s="339" t="s">
        <v>1940</v>
      </c>
      <c r="C5090" s="340" t="s">
        <v>1163</v>
      </c>
      <c r="D5090" s="555">
        <v>271.45000000000005</v>
      </c>
      <c r="E5090" s="555">
        <v>37.47</v>
      </c>
      <c r="F5090" s="555">
        <v>308.92</v>
      </c>
    </row>
    <row r="5091" spans="1:6" ht="45">
      <c r="A5091" s="338">
        <v>92224</v>
      </c>
      <c r="B5091" s="339" t="s">
        <v>2130</v>
      </c>
      <c r="C5091" s="340" t="s">
        <v>1163</v>
      </c>
      <c r="D5091" s="555">
        <v>323.93</v>
      </c>
      <c r="E5091" s="555">
        <v>50.43</v>
      </c>
      <c r="F5091" s="555">
        <v>374.36</v>
      </c>
    </row>
    <row r="5092" spans="1:6" ht="45">
      <c r="A5092" s="338">
        <v>92215</v>
      </c>
      <c r="B5092" s="339" t="s">
        <v>1941</v>
      </c>
      <c r="C5092" s="340" t="s">
        <v>1163</v>
      </c>
      <c r="D5092" s="555">
        <v>311.95999999999998</v>
      </c>
      <c r="E5092" s="555">
        <v>42.31</v>
      </c>
      <c r="F5092" s="555">
        <v>354.27</v>
      </c>
    </row>
    <row r="5093" spans="1:6" ht="45">
      <c r="A5093" s="338">
        <v>95565</v>
      </c>
      <c r="B5093" s="339" t="s">
        <v>2098</v>
      </c>
      <c r="C5093" s="340" t="s">
        <v>1163</v>
      </c>
      <c r="D5093" s="555">
        <v>81.84</v>
      </c>
      <c r="E5093" s="555">
        <v>16.690000000000001</v>
      </c>
      <c r="F5093" s="555">
        <v>98.53</v>
      </c>
    </row>
    <row r="5094" spans="1:6" ht="45">
      <c r="A5094" s="338">
        <v>92211</v>
      </c>
      <c r="B5094" s="339" t="s">
        <v>1937</v>
      </c>
      <c r="C5094" s="340" t="s">
        <v>1163</v>
      </c>
      <c r="D5094" s="555">
        <v>115.41</v>
      </c>
      <c r="E5094" s="555">
        <v>24</v>
      </c>
      <c r="F5094" s="555">
        <v>139.41</v>
      </c>
    </row>
    <row r="5095" spans="1:6">
      <c r="A5095" s="335"/>
      <c r="B5095" s="337" t="s">
        <v>683</v>
      </c>
      <c r="C5095" s="335"/>
      <c r="D5095" s="335"/>
      <c r="E5095" s="335"/>
      <c r="F5095" s="335"/>
    </row>
    <row r="5096" spans="1:6">
      <c r="A5096" s="335"/>
      <c r="B5096" s="337" t="s">
        <v>684</v>
      </c>
      <c r="C5096" s="335"/>
      <c r="D5096" s="335"/>
      <c r="E5096" s="335"/>
      <c r="F5096" s="335"/>
    </row>
    <row r="5097" spans="1:6">
      <c r="A5097" s="335"/>
      <c r="B5097" s="336" t="s">
        <v>1042</v>
      </c>
      <c r="C5097" s="335"/>
      <c r="D5097" s="335"/>
      <c r="E5097" s="335"/>
      <c r="F5097" s="335"/>
    </row>
    <row r="5098" spans="1:6">
      <c r="A5098" s="335"/>
      <c r="B5098" s="337" t="s">
        <v>16</v>
      </c>
      <c r="C5098" s="335"/>
      <c r="D5098" s="335"/>
      <c r="E5098" s="335"/>
      <c r="F5098" s="335"/>
    </row>
    <row r="5099" spans="1:6">
      <c r="A5099" s="335"/>
      <c r="B5099" s="337" t="s">
        <v>1043</v>
      </c>
      <c r="C5099" s="335"/>
      <c r="D5099" s="335"/>
      <c r="E5099" s="335"/>
      <c r="F5099" s="335"/>
    </row>
    <row r="5100" spans="1:6" ht="30">
      <c r="A5100" s="338">
        <v>98114</v>
      </c>
      <c r="B5100" s="339" t="s">
        <v>10265</v>
      </c>
      <c r="C5100" s="340" t="s">
        <v>1161</v>
      </c>
      <c r="D5100" s="555">
        <v>649.14</v>
      </c>
      <c r="E5100" s="555">
        <v>46.2</v>
      </c>
      <c r="F5100" s="555">
        <v>695.34</v>
      </c>
    </row>
    <row r="5101" spans="1:6" ht="30">
      <c r="A5101" s="338">
        <v>98115</v>
      </c>
      <c r="B5101" s="339" t="s">
        <v>10264</v>
      </c>
      <c r="C5101" s="340" t="s">
        <v>1161</v>
      </c>
      <c r="D5101" s="555">
        <v>80.16</v>
      </c>
      <c r="E5101" s="555">
        <v>43.19</v>
      </c>
      <c r="F5101" s="555">
        <v>123.35</v>
      </c>
    </row>
    <row r="5102" spans="1:6" ht="30">
      <c r="A5102" s="338">
        <v>101798</v>
      </c>
      <c r="B5102" s="339" t="s">
        <v>10771</v>
      </c>
      <c r="C5102" s="340" t="s">
        <v>1161</v>
      </c>
      <c r="D5102" s="555">
        <v>331.57</v>
      </c>
      <c r="E5102" s="555">
        <v>29.63</v>
      </c>
      <c r="F5102" s="555">
        <v>361.2</v>
      </c>
    </row>
    <row r="5103" spans="1:6" ht="30">
      <c r="A5103" s="338">
        <v>101799</v>
      </c>
      <c r="B5103" s="339" t="s">
        <v>10770</v>
      </c>
      <c r="C5103" s="340" t="s">
        <v>1161</v>
      </c>
      <c r="D5103" s="555">
        <v>829.2</v>
      </c>
      <c r="E5103" s="555">
        <v>48.9</v>
      </c>
      <c r="F5103" s="555">
        <v>878.1</v>
      </c>
    </row>
    <row r="5104" spans="1:6">
      <c r="A5104" s="335"/>
      <c r="B5104" s="337" t="s">
        <v>574</v>
      </c>
      <c r="C5104" s="335"/>
      <c r="D5104" s="335"/>
      <c r="E5104" s="335"/>
      <c r="F5104" s="335"/>
    </row>
    <row r="5105" spans="1:6" ht="30">
      <c r="A5105" s="338">
        <v>90724</v>
      </c>
      <c r="B5105" s="339" t="s">
        <v>11985</v>
      </c>
      <c r="C5105" s="340" t="s">
        <v>1161</v>
      </c>
      <c r="D5105" s="555">
        <v>6.8599999999999994</v>
      </c>
      <c r="E5105" s="555">
        <v>15.79</v>
      </c>
      <c r="F5105" s="555">
        <v>22.65</v>
      </c>
    </row>
    <row r="5106" spans="1:6" ht="30">
      <c r="A5106" s="338">
        <v>90725</v>
      </c>
      <c r="B5106" s="339" t="s">
        <v>11984</v>
      </c>
      <c r="C5106" s="340" t="s">
        <v>1161</v>
      </c>
      <c r="D5106" s="555">
        <v>8.5300000000000011</v>
      </c>
      <c r="E5106" s="555">
        <v>19.309999999999999</v>
      </c>
      <c r="F5106" s="555">
        <v>27.84</v>
      </c>
    </row>
    <row r="5107" spans="1:6" ht="30">
      <c r="A5107" s="338">
        <v>90726</v>
      </c>
      <c r="B5107" s="339" t="s">
        <v>11983</v>
      </c>
      <c r="C5107" s="340" t="s">
        <v>1161</v>
      </c>
      <c r="D5107" s="555">
        <v>10.25</v>
      </c>
      <c r="E5107" s="555">
        <v>22.85</v>
      </c>
      <c r="F5107" s="555">
        <v>33.1</v>
      </c>
    </row>
    <row r="5108" spans="1:6" ht="30">
      <c r="A5108" s="338">
        <v>90727</v>
      </c>
      <c r="B5108" s="339" t="s">
        <v>11982</v>
      </c>
      <c r="C5108" s="340" t="s">
        <v>1161</v>
      </c>
      <c r="D5108" s="555">
        <v>11.899999999999999</v>
      </c>
      <c r="E5108" s="555">
        <v>26.4</v>
      </c>
      <c r="F5108" s="555">
        <v>38.299999999999997</v>
      </c>
    </row>
    <row r="5109" spans="1:6" ht="30">
      <c r="A5109" s="338">
        <v>90728</v>
      </c>
      <c r="B5109" s="339" t="s">
        <v>11981</v>
      </c>
      <c r="C5109" s="340" t="s">
        <v>1161</v>
      </c>
      <c r="D5109" s="555">
        <v>13.57</v>
      </c>
      <c r="E5109" s="555">
        <v>29.92</v>
      </c>
      <c r="F5109" s="555">
        <v>43.49</v>
      </c>
    </row>
    <row r="5110" spans="1:6" ht="30">
      <c r="A5110" s="338">
        <v>90729</v>
      </c>
      <c r="B5110" s="339" t="s">
        <v>11980</v>
      </c>
      <c r="C5110" s="340" t="s">
        <v>1161</v>
      </c>
      <c r="D5110" s="555">
        <v>15.25</v>
      </c>
      <c r="E5110" s="555">
        <v>33.450000000000003</v>
      </c>
      <c r="F5110" s="555">
        <v>48.7</v>
      </c>
    </row>
    <row r="5111" spans="1:6" ht="30">
      <c r="A5111" s="338">
        <v>90730</v>
      </c>
      <c r="B5111" s="339" t="s">
        <v>11979</v>
      </c>
      <c r="C5111" s="340" t="s">
        <v>1161</v>
      </c>
      <c r="D5111" s="555">
        <v>16.93</v>
      </c>
      <c r="E5111" s="555">
        <v>36.97</v>
      </c>
      <c r="F5111" s="555">
        <v>53.9</v>
      </c>
    </row>
    <row r="5112" spans="1:6" ht="30">
      <c r="A5112" s="338">
        <v>90731</v>
      </c>
      <c r="B5112" s="339" t="s">
        <v>11978</v>
      </c>
      <c r="C5112" s="340" t="s">
        <v>1161</v>
      </c>
      <c r="D5112" s="555">
        <v>18.57</v>
      </c>
      <c r="E5112" s="555">
        <v>40.53</v>
      </c>
      <c r="F5112" s="555">
        <v>59.1</v>
      </c>
    </row>
    <row r="5113" spans="1:6" ht="30">
      <c r="A5113" s="338">
        <v>90732</v>
      </c>
      <c r="B5113" s="339" t="s">
        <v>11977</v>
      </c>
      <c r="C5113" s="340" t="s">
        <v>1161</v>
      </c>
      <c r="D5113" s="555">
        <v>23.57</v>
      </c>
      <c r="E5113" s="555">
        <v>51.13</v>
      </c>
      <c r="F5113" s="555">
        <v>74.7</v>
      </c>
    </row>
    <row r="5114" spans="1:6" ht="30">
      <c r="A5114" s="338">
        <v>102267</v>
      </c>
      <c r="B5114" s="339" t="s">
        <v>11952</v>
      </c>
      <c r="C5114" s="340" t="s">
        <v>1161</v>
      </c>
      <c r="D5114" s="555">
        <v>38.620000000000005</v>
      </c>
      <c r="E5114" s="555">
        <v>82.94</v>
      </c>
      <c r="F5114" s="555">
        <v>121.56</v>
      </c>
    </row>
    <row r="5115" spans="1:6" ht="30">
      <c r="A5115" s="338">
        <v>102268</v>
      </c>
      <c r="B5115" s="339" t="s">
        <v>11951</v>
      </c>
      <c r="C5115" s="340" t="s">
        <v>1161</v>
      </c>
      <c r="D5115" s="555">
        <v>43.61</v>
      </c>
      <c r="E5115" s="555">
        <v>93.55</v>
      </c>
      <c r="F5115" s="555">
        <v>137.16</v>
      </c>
    </row>
    <row r="5116" spans="1:6" ht="30">
      <c r="A5116" s="338">
        <v>102269</v>
      </c>
      <c r="B5116" s="339" t="s">
        <v>11950</v>
      </c>
      <c r="C5116" s="340" t="s">
        <v>1161</v>
      </c>
      <c r="D5116" s="555">
        <v>53.640000000000015</v>
      </c>
      <c r="E5116" s="555">
        <v>114.72</v>
      </c>
      <c r="F5116" s="555">
        <v>168.36</v>
      </c>
    </row>
    <row r="5117" spans="1:6" ht="30">
      <c r="A5117" s="338">
        <v>102265</v>
      </c>
      <c r="B5117" s="339" t="s">
        <v>11954</v>
      </c>
      <c r="C5117" s="340" t="s">
        <v>1161</v>
      </c>
      <c r="D5117" s="555">
        <v>30.260000000000005</v>
      </c>
      <c r="E5117" s="555">
        <v>65.239999999999995</v>
      </c>
      <c r="F5117" s="555">
        <v>95.5</v>
      </c>
    </row>
    <row r="5118" spans="1:6" ht="30">
      <c r="A5118" s="338">
        <v>102266</v>
      </c>
      <c r="B5118" s="339" t="s">
        <v>11953</v>
      </c>
      <c r="C5118" s="340" t="s">
        <v>1161</v>
      </c>
      <c r="D5118" s="555">
        <v>33.58</v>
      </c>
      <c r="E5118" s="555">
        <v>72.33</v>
      </c>
      <c r="F5118" s="555">
        <v>105.91</v>
      </c>
    </row>
    <row r="5119" spans="1:6">
      <c r="A5119" s="335"/>
      <c r="B5119" s="337" t="s">
        <v>1041</v>
      </c>
      <c r="C5119" s="335"/>
      <c r="D5119" s="335"/>
      <c r="E5119" s="335"/>
      <c r="F5119" s="335"/>
    </row>
    <row r="5120" spans="1:6" ht="45">
      <c r="A5120" s="338">
        <v>98109</v>
      </c>
      <c r="B5120" s="339" t="s">
        <v>10269</v>
      </c>
      <c r="C5120" s="340" t="s">
        <v>1161</v>
      </c>
      <c r="D5120" s="555">
        <v>394.6</v>
      </c>
      <c r="E5120" s="555">
        <v>370.35</v>
      </c>
      <c r="F5120" s="555">
        <v>764.95</v>
      </c>
    </row>
    <row r="5121" spans="1:6" ht="30">
      <c r="A5121" s="338">
        <v>98110</v>
      </c>
      <c r="B5121" s="339" t="s">
        <v>10268</v>
      </c>
      <c r="C5121" s="340" t="s">
        <v>1161</v>
      </c>
      <c r="D5121" s="555">
        <v>315.54000000000002</v>
      </c>
      <c r="E5121" s="555">
        <v>12.2</v>
      </c>
      <c r="F5121" s="555">
        <v>327.74</v>
      </c>
    </row>
    <row r="5122" spans="1:6" ht="30">
      <c r="A5122" s="338">
        <v>98102</v>
      </c>
      <c r="B5122" s="339" t="s">
        <v>10429</v>
      </c>
      <c r="C5122" s="340" t="s">
        <v>1161</v>
      </c>
      <c r="D5122" s="555">
        <v>95.320000000000007</v>
      </c>
      <c r="E5122" s="555">
        <v>4.0999999999999996</v>
      </c>
      <c r="F5122" s="555">
        <v>99.42</v>
      </c>
    </row>
    <row r="5123" spans="1:6" ht="45">
      <c r="A5123" s="338">
        <v>98104</v>
      </c>
      <c r="B5123" s="339" t="s">
        <v>10428</v>
      </c>
      <c r="C5123" s="340" t="s">
        <v>1161</v>
      </c>
      <c r="D5123" s="555">
        <v>226.20000000000002</v>
      </c>
      <c r="E5123" s="555">
        <v>175.22</v>
      </c>
      <c r="F5123" s="555">
        <v>401.42</v>
      </c>
    </row>
    <row r="5124" spans="1:6" ht="45">
      <c r="A5124" s="338">
        <v>98105</v>
      </c>
      <c r="B5124" s="339" t="s">
        <v>10427</v>
      </c>
      <c r="C5124" s="340" t="s">
        <v>1161</v>
      </c>
      <c r="D5124" s="555">
        <v>385.10999999999996</v>
      </c>
      <c r="E5124" s="555">
        <v>305.55</v>
      </c>
      <c r="F5124" s="555">
        <v>690.66</v>
      </c>
    </row>
    <row r="5125" spans="1:6" ht="45">
      <c r="A5125" s="338">
        <v>98106</v>
      </c>
      <c r="B5125" s="339" t="s">
        <v>10426</v>
      </c>
      <c r="C5125" s="340" t="s">
        <v>1161</v>
      </c>
      <c r="D5125" s="555">
        <v>640.80999999999995</v>
      </c>
      <c r="E5125" s="555">
        <v>504.43</v>
      </c>
      <c r="F5125" s="555">
        <v>1145.24</v>
      </c>
    </row>
    <row r="5126" spans="1:6" ht="30">
      <c r="A5126" s="338">
        <v>98107</v>
      </c>
      <c r="B5126" s="339" t="s">
        <v>10425</v>
      </c>
      <c r="C5126" s="340" t="s">
        <v>1161</v>
      </c>
      <c r="D5126" s="555">
        <v>137.69</v>
      </c>
      <c r="E5126" s="555">
        <v>127</v>
      </c>
      <c r="F5126" s="555">
        <v>264.69</v>
      </c>
    </row>
    <row r="5127" spans="1:6" ht="30">
      <c r="A5127" s="338">
        <v>98108</v>
      </c>
      <c r="B5127" s="339" t="s">
        <v>10424</v>
      </c>
      <c r="C5127" s="340" t="s">
        <v>1161</v>
      </c>
      <c r="D5127" s="555">
        <v>242.40999999999997</v>
      </c>
      <c r="E5127" s="555">
        <v>227.87</v>
      </c>
      <c r="F5127" s="555">
        <v>470.28</v>
      </c>
    </row>
    <row r="5128" spans="1:6">
      <c r="A5128" s="335"/>
      <c r="B5128" s="337" t="s">
        <v>17</v>
      </c>
      <c r="C5128" s="335"/>
      <c r="D5128" s="335"/>
      <c r="E5128" s="335"/>
      <c r="F5128" s="335"/>
    </row>
    <row r="5129" spans="1:6" ht="30">
      <c r="A5129" s="338">
        <v>97900</v>
      </c>
      <c r="B5129" s="339" t="s">
        <v>10438</v>
      </c>
      <c r="C5129" s="340" t="s">
        <v>1161</v>
      </c>
      <c r="D5129" s="555">
        <v>103.17999999999999</v>
      </c>
      <c r="E5129" s="555">
        <v>83.46</v>
      </c>
      <c r="F5129" s="555">
        <v>186.64</v>
      </c>
    </row>
    <row r="5130" spans="1:6" ht="30">
      <c r="A5130" s="338">
        <v>97901</v>
      </c>
      <c r="B5130" s="339" t="s">
        <v>10437</v>
      </c>
      <c r="C5130" s="340" t="s">
        <v>1161</v>
      </c>
      <c r="D5130" s="555">
        <v>164.76999999999998</v>
      </c>
      <c r="E5130" s="555">
        <v>132.25</v>
      </c>
      <c r="F5130" s="555">
        <v>297.02</v>
      </c>
    </row>
    <row r="5131" spans="1:6" ht="30">
      <c r="A5131" s="338">
        <v>97902</v>
      </c>
      <c r="B5131" s="339" t="s">
        <v>10436</v>
      </c>
      <c r="C5131" s="340" t="s">
        <v>1161</v>
      </c>
      <c r="D5131" s="555">
        <v>333.89000000000004</v>
      </c>
      <c r="E5131" s="555">
        <v>255.06</v>
      </c>
      <c r="F5131" s="555">
        <v>588.95000000000005</v>
      </c>
    </row>
    <row r="5132" spans="1:6" ht="30">
      <c r="A5132" s="338">
        <v>97903</v>
      </c>
      <c r="B5132" s="339" t="s">
        <v>10435</v>
      </c>
      <c r="C5132" s="340" t="s">
        <v>1161</v>
      </c>
      <c r="D5132" s="555">
        <v>458.53</v>
      </c>
      <c r="E5132" s="555">
        <v>350.25</v>
      </c>
      <c r="F5132" s="555">
        <v>808.78</v>
      </c>
    </row>
    <row r="5133" spans="1:6" ht="30">
      <c r="A5133" s="338">
        <v>97904</v>
      </c>
      <c r="B5133" s="339" t="s">
        <v>10434</v>
      </c>
      <c r="C5133" s="340" t="s">
        <v>1161</v>
      </c>
      <c r="D5133" s="555">
        <v>567.89</v>
      </c>
      <c r="E5133" s="555">
        <v>388.9</v>
      </c>
      <c r="F5133" s="555">
        <v>956.79</v>
      </c>
    </row>
    <row r="5134" spans="1:6" ht="30">
      <c r="A5134" s="338">
        <v>97905</v>
      </c>
      <c r="B5134" s="339" t="s">
        <v>10433</v>
      </c>
      <c r="C5134" s="340" t="s">
        <v>1161</v>
      </c>
      <c r="D5134" s="555">
        <v>116.22</v>
      </c>
      <c r="E5134" s="555">
        <v>105.59</v>
      </c>
      <c r="F5134" s="555">
        <v>221.81</v>
      </c>
    </row>
    <row r="5135" spans="1:6" ht="30">
      <c r="A5135" s="338">
        <v>97906</v>
      </c>
      <c r="B5135" s="339" t="s">
        <v>10432</v>
      </c>
      <c r="C5135" s="340" t="s">
        <v>1161</v>
      </c>
      <c r="D5135" s="555">
        <v>220.13</v>
      </c>
      <c r="E5135" s="555">
        <v>193.12</v>
      </c>
      <c r="F5135" s="555">
        <v>413.25</v>
      </c>
    </row>
    <row r="5136" spans="1:6" ht="30">
      <c r="A5136" s="338">
        <v>97907</v>
      </c>
      <c r="B5136" s="339" t="s">
        <v>10431</v>
      </c>
      <c r="C5136" s="340" t="s">
        <v>1161</v>
      </c>
      <c r="D5136" s="555">
        <v>313.38000000000005</v>
      </c>
      <c r="E5136" s="555">
        <v>271.20999999999998</v>
      </c>
      <c r="F5136" s="555">
        <v>584.59</v>
      </c>
    </row>
    <row r="5137" spans="1:6" ht="30">
      <c r="A5137" s="338">
        <v>97908</v>
      </c>
      <c r="B5137" s="339" t="s">
        <v>10430</v>
      </c>
      <c r="C5137" s="340" t="s">
        <v>1161</v>
      </c>
      <c r="D5137" s="555">
        <v>396.17</v>
      </c>
      <c r="E5137" s="555">
        <v>295.33</v>
      </c>
      <c r="F5137" s="555">
        <v>691.5</v>
      </c>
    </row>
    <row r="5138" spans="1:6" ht="30">
      <c r="A5138" s="338">
        <v>99250</v>
      </c>
      <c r="B5138" s="339" t="s">
        <v>10423</v>
      </c>
      <c r="C5138" s="340" t="s">
        <v>1161</v>
      </c>
      <c r="D5138" s="555">
        <v>99.46</v>
      </c>
      <c r="E5138" s="555">
        <v>83.33</v>
      </c>
      <c r="F5138" s="555">
        <v>182.79</v>
      </c>
    </row>
    <row r="5139" spans="1:6" ht="30">
      <c r="A5139" s="338">
        <v>99251</v>
      </c>
      <c r="B5139" s="339" t="s">
        <v>10422</v>
      </c>
      <c r="C5139" s="340" t="s">
        <v>1161</v>
      </c>
      <c r="D5139" s="555">
        <v>158.39000000000001</v>
      </c>
      <c r="E5139" s="555">
        <v>132.02000000000001</v>
      </c>
      <c r="F5139" s="555">
        <v>290.41000000000003</v>
      </c>
    </row>
    <row r="5140" spans="1:6" ht="30">
      <c r="A5140" s="338">
        <v>99253</v>
      </c>
      <c r="B5140" s="339" t="s">
        <v>10421</v>
      </c>
      <c r="C5140" s="340" t="s">
        <v>1161</v>
      </c>
      <c r="D5140" s="555">
        <v>319.55</v>
      </c>
      <c r="E5140" s="555">
        <v>254.55</v>
      </c>
      <c r="F5140" s="555">
        <v>574.1</v>
      </c>
    </row>
    <row r="5141" spans="1:6" ht="30">
      <c r="A5141" s="338">
        <v>99255</v>
      </c>
      <c r="B5141" s="339" t="s">
        <v>10420</v>
      </c>
      <c r="C5141" s="340" t="s">
        <v>1161</v>
      </c>
      <c r="D5141" s="555">
        <v>438.86999999999995</v>
      </c>
      <c r="E5141" s="555">
        <v>349.55</v>
      </c>
      <c r="F5141" s="555">
        <v>788.42</v>
      </c>
    </row>
    <row r="5142" spans="1:6" ht="30">
      <c r="A5142" s="338">
        <v>99257</v>
      </c>
      <c r="B5142" s="339" t="s">
        <v>10419</v>
      </c>
      <c r="C5142" s="340" t="s">
        <v>1161</v>
      </c>
      <c r="D5142" s="555">
        <v>542.46</v>
      </c>
      <c r="E5142" s="555">
        <v>388</v>
      </c>
      <c r="F5142" s="555">
        <v>930.46</v>
      </c>
    </row>
    <row r="5143" spans="1:6" ht="30">
      <c r="A5143" s="338">
        <v>99258</v>
      </c>
      <c r="B5143" s="339" t="s">
        <v>10418</v>
      </c>
      <c r="C5143" s="340" t="s">
        <v>1161</v>
      </c>
      <c r="D5143" s="555">
        <v>110.94999999999999</v>
      </c>
      <c r="E5143" s="555">
        <v>105.4</v>
      </c>
      <c r="F5143" s="555">
        <v>216.35</v>
      </c>
    </row>
    <row r="5144" spans="1:6" ht="30">
      <c r="A5144" s="338">
        <v>99260</v>
      </c>
      <c r="B5144" s="339" t="s">
        <v>10417</v>
      </c>
      <c r="C5144" s="340" t="s">
        <v>1161</v>
      </c>
      <c r="D5144" s="555">
        <v>211.08999999999997</v>
      </c>
      <c r="E5144" s="555">
        <v>192.81</v>
      </c>
      <c r="F5144" s="555">
        <v>403.9</v>
      </c>
    </row>
    <row r="5145" spans="1:6" ht="30">
      <c r="A5145" s="338">
        <v>99262</v>
      </c>
      <c r="B5145" s="339" t="s">
        <v>10416</v>
      </c>
      <c r="C5145" s="340" t="s">
        <v>1161</v>
      </c>
      <c r="D5145" s="555">
        <v>300.5</v>
      </c>
      <c r="E5145" s="555">
        <v>270.74</v>
      </c>
      <c r="F5145" s="555">
        <v>571.24</v>
      </c>
    </row>
    <row r="5146" spans="1:6" ht="30">
      <c r="A5146" s="338">
        <v>99264</v>
      </c>
      <c r="B5146" s="339" t="s">
        <v>10415</v>
      </c>
      <c r="C5146" s="340" t="s">
        <v>1161</v>
      </c>
      <c r="D5146" s="555">
        <v>378.73</v>
      </c>
      <c r="E5146" s="555">
        <v>294.74</v>
      </c>
      <c r="F5146" s="555">
        <v>673.47</v>
      </c>
    </row>
    <row r="5147" spans="1:6" ht="30">
      <c r="A5147" s="338">
        <v>97895</v>
      </c>
      <c r="B5147" s="339" t="s">
        <v>10442</v>
      </c>
      <c r="C5147" s="340" t="s">
        <v>1161</v>
      </c>
      <c r="D5147" s="555">
        <v>99.38</v>
      </c>
      <c r="E5147" s="555">
        <v>3.45</v>
      </c>
      <c r="F5147" s="555">
        <v>102.83</v>
      </c>
    </row>
    <row r="5148" spans="1:6" ht="30">
      <c r="A5148" s="338">
        <v>97896</v>
      </c>
      <c r="B5148" s="339" t="s">
        <v>10441</v>
      </c>
      <c r="C5148" s="340" t="s">
        <v>1161</v>
      </c>
      <c r="D5148" s="555">
        <v>185.28</v>
      </c>
      <c r="E5148" s="555">
        <v>5</v>
      </c>
      <c r="F5148" s="555">
        <v>190.28</v>
      </c>
    </row>
    <row r="5149" spans="1:6" ht="30">
      <c r="A5149" s="338">
        <v>97897</v>
      </c>
      <c r="B5149" s="339" t="s">
        <v>10440</v>
      </c>
      <c r="C5149" s="340" t="s">
        <v>1161</v>
      </c>
      <c r="D5149" s="555">
        <v>241.24</v>
      </c>
      <c r="E5149" s="555">
        <v>8.67</v>
      </c>
      <c r="F5149" s="555">
        <v>249.91</v>
      </c>
    </row>
    <row r="5150" spans="1:6" ht="30">
      <c r="A5150" s="338">
        <v>97898</v>
      </c>
      <c r="B5150" s="339" t="s">
        <v>10439</v>
      </c>
      <c r="C5150" s="340" t="s">
        <v>1161</v>
      </c>
      <c r="D5150" s="555">
        <v>457.82</v>
      </c>
      <c r="E5150" s="555">
        <v>72.05</v>
      </c>
      <c r="F5150" s="555">
        <v>529.87</v>
      </c>
    </row>
    <row r="5151" spans="1:6">
      <c r="A5151" s="335"/>
      <c r="B5151" s="337" t="s">
        <v>632</v>
      </c>
      <c r="C5151" s="335"/>
      <c r="D5151" s="335"/>
      <c r="E5151" s="335"/>
      <c r="F5151" s="335"/>
    </row>
    <row r="5152" spans="1:6" ht="30">
      <c r="A5152" s="338">
        <v>89482</v>
      </c>
      <c r="B5152" s="339" t="s">
        <v>2703</v>
      </c>
      <c r="C5152" s="340" t="s">
        <v>1161</v>
      </c>
      <c r="D5152" s="555">
        <v>26.75</v>
      </c>
      <c r="E5152" s="555">
        <v>4.3099999999999996</v>
      </c>
      <c r="F5152" s="555">
        <v>31.06</v>
      </c>
    </row>
    <row r="5153" spans="1:6" ht="30">
      <c r="A5153" s="338">
        <v>89707</v>
      </c>
      <c r="B5153" s="339" t="s">
        <v>2705</v>
      </c>
      <c r="C5153" s="340" t="s">
        <v>1161</v>
      </c>
      <c r="D5153" s="555">
        <v>27.76</v>
      </c>
      <c r="E5153" s="555">
        <v>7.98</v>
      </c>
      <c r="F5153" s="555">
        <v>35.74</v>
      </c>
    </row>
    <row r="5154" spans="1:6" ht="30">
      <c r="A5154" s="338">
        <v>89491</v>
      </c>
      <c r="B5154" s="339" t="s">
        <v>2704</v>
      </c>
      <c r="C5154" s="340" t="s">
        <v>1161</v>
      </c>
      <c r="D5154" s="555">
        <v>64.91</v>
      </c>
      <c r="E5154" s="555">
        <v>6.69</v>
      </c>
      <c r="F5154" s="555">
        <v>71.599999999999994</v>
      </c>
    </row>
    <row r="5155" spans="1:6" ht="30">
      <c r="A5155" s="338">
        <v>89708</v>
      </c>
      <c r="B5155" s="339" t="s">
        <v>2706</v>
      </c>
      <c r="C5155" s="340" t="s">
        <v>1161</v>
      </c>
      <c r="D5155" s="555">
        <v>66.83</v>
      </c>
      <c r="E5155" s="555">
        <v>12.14</v>
      </c>
      <c r="F5155" s="555">
        <v>78.97</v>
      </c>
    </row>
    <row r="5156" spans="1:6">
      <c r="A5156" s="335"/>
      <c r="B5156" s="337" t="s">
        <v>12931</v>
      </c>
      <c r="C5156" s="335"/>
      <c r="D5156" s="335"/>
      <c r="E5156" s="335"/>
      <c r="F5156" s="335"/>
    </row>
    <row r="5157" spans="1:6">
      <c r="A5157" s="335"/>
      <c r="B5157" s="337" t="s">
        <v>633</v>
      </c>
      <c r="C5157" s="335"/>
      <c r="D5157" s="335"/>
      <c r="E5157" s="335"/>
      <c r="F5157" s="335"/>
    </row>
    <row r="5158" spans="1:6" ht="30">
      <c r="A5158" s="338">
        <v>89495</v>
      </c>
      <c r="B5158" s="339" t="s">
        <v>2707</v>
      </c>
      <c r="C5158" s="340" t="s">
        <v>1161</v>
      </c>
      <c r="D5158" s="555">
        <v>11.27</v>
      </c>
      <c r="E5158" s="555">
        <v>1.0900000000000001</v>
      </c>
      <c r="F5158" s="555">
        <v>12.36</v>
      </c>
    </row>
    <row r="5159" spans="1:6" ht="30">
      <c r="A5159" s="338">
        <v>89709</v>
      </c>
      <c r="B5159" s="339" t="s">
        <v>2708</v>
      </c>
      <c r="C5159" s="340" t="s">
        <v>1161</v>
      </c>
      <c r="D5159" s="555">
        <v>11.69</v>
      </c>
      <c r="E5159" s="555">
        <v>2.23</v>
      </c>
      <c r="F5159" s="555">
        <v>13.92</v>
      </c>
    </row>
    <row r="5160" spans="1:6" ht="30">
      <c r="A5160" s="338">
        <v>89710</v>
      </c>
      <c r="B5160" s="339" t="s">
        <v>1961</v>
      </c>
      <c r="C5160" s="340" t="s">
        <v>1161</v>
      </c>
      <c r="D5160" s="555">
        <v>9.58</v>
      </c>
      <c r="E5160" s="555">
        <v>2.23</v>
      </c>
      <c r="F5160" s="555">
        <v>11.81</v>
      </c>
    </row>
    <row r="5161" spans="1:6">
      <c r="A5161" s="335"/>
      <c r="B5161" s="337" t="s">
        <v>679</v>
      </c>
      <c r="C5161" s="335"/>
      <c r="D5161" s="335"/>
      <c r="E5161" s="335"/>
      <c r="F5161" s="335"/>
    </row>
    <row r="5162" spans="1:6" ht="30">
      <c r="A5162" s="338">
        <v>101802</v>
      </c>
      <c r="B5162" s="339" t="s">
        <v>10255</v>
      </c>
      <c r="C5162" s="340" t="s">
        <v>1161</v>
      </c>
      <c r="D5162" s="555">
        <v>899.58</v>
      </c>
      <c r="E5162" s="555">
        <v>489.38</v>
      </c>
      <c r="F5162" s="555">
        <v>1388.96</v>
      </c>
    </row>
    <row r="5163" spans="1:6">
      <c r="A5163" s="335"/>
      <c r="B5163" s="337" t="s">
        <v>12932</v>
      </c>
      <c r="C5163" s="335"/>
      <c r="D5163" s="335"/>
      <c r="E5163" s="335"/>
      <c r="F5163" s="335"/>
    </row>
    <row r="5164" spans="1:6" ht="60">
      <c r="A5164" s="338">
        <v>93350</v>
      </c>
      <c r="B5164" s="339" t="s">
        <v>4348</v>
      </c>
      <c r="C5164" s="340" t="s">
        <v>1161</v>
      </c>
      <c r="D5164" s="555">
        <v>670.58999999999992</v>
      </c>
      <c r="E5164" s="555">
        <v>395.94</v>
      </c>
      <c r="F5164" s="555">
        <v>1066.53</v>
      </c>
    </row>
    <row r="5165" spans="1:6" ht="60">
      <c r="A5165" s="338">
        <v>93351</v>
      </c>
      <c r="B5165" s="339" t="s">
        <v>4349</v>
      </c>
      <c r="C5165" s="340" t="s">
        <v>1161</v>
      </c>
      <c r="D5165" s="555">
        <v>557.91000000000008</v>
      </c>
      <c r="E5165" s="555">
        <v>316.56</v>
      </c>
      <c r="F5165" s="555">
        <v>874.47</v>
      </c>
    </row>
    <row r="5166" spans="1:6" ht="60">
      <c r="A5166" s="338">
        <v>93352</v>
      </c>
      <c r="B5166" s="339" t="s">
        <v>4350</v>
      </c>
      <c r="C5166" s="340" t="s">
        <v>1161</v>
      </c>
      <c r="D5166" s="555">
        <v>444.31000000000006</v>
      </c>
      <c r="E5166" s="555">
        <v>239.02</v>
      </c>
      <c r="F5166" s="555">
        <v>683.33</v>
      </c>
    </row>
    <row r="5167" spans="1:6" ht="60">
      <c r="A5167" s="338">
        <v>93353</v>
      </c>
      <c r="B5167" s="339" t="s">
        <v>4351</v>
      </c>
      <c r="C5167" s="340" t="s">
        <v>1161</v>
      </c>
      <c r="D5167" s="555">
        <v>333.58000000000004</v>
      </c>
      <c r="E5167" s="555">
        <v>163.34</v>
      </c>
      <c r="F5167" s="555">
        <v>496.92</v>
      </c>
    </row>
    <row r="5168" spans="1:6" ht="60">
      <c r="A5168" s="338">
        <v>93354</v>
      </c>
      <c r="B5168" s="339" t="s">
        <v>4352</v>
      </c>
      <c r="C5168" s="340" t="s">
        <v>1161</v>
      </c>
      <c r="D5168" s="555">
        <v>592.58000000000004</v>
      </c>
      <c r="E5168" s="555">
        <v>128.11000000000001</v>
      </c>
      <c r="F5168" s="555">
        <v>720.69</v>
      </c>
    </row>
    <row r="5169" spans="1:6" ht="60">
      <c r="A5169" s="338">
        <v>93355</v>
      </c>
      <c r="B5169" s="339" t="s">
        <v>4353</v>
      </c>
      <c r="C5169" s="340" t="s">
        <v>1161</v>
      </c>
      <c r="D5169" s="555">
        <v>496.5</v>
      </c>
      <c r="E5169" s="555">
        <v>105.37</v>
      </c>
      <c r="F5169" s="555">
        <v>601.87</v>
      </c>
    </row>
    <row r="5170" spans="1:6" ht="60">
      <c r="A5170" s="338">
        <v>93356</v>
      </c>
      <c r="B5170" s="339" t="s">
        <v>4354</v>
      </c>
      <c r="C5170" s="340" t="s">
        <v>1161</v>
      </c>
      <c r="D5170" s="555">
        <v>399.04999999999995</v>
      </c>
      <c r="E5170" s="555">
        <v>82.91</v>
      </c>
      <c r="F5170" s="555">
        <v>481.96</v>
      </c>
    </row>
    <row r="5171" spans="1:6" ht="60">
      <c r="A5171" s="338">
        <v>93357</v>
      </c>
      <c r="B5171" s="339" t="s">
        <v>4355</v>
      </c>
      <c r="C5171" s="340" t="s">
        <v>1161</v>
      </c>
      <c r="D5171" s="555">
        <v>303.91999999999996</v>
      </c>
      <c r="E5171" s="555">
        <v>60.79</v>
      </c>
      <c r="F5171" s="555">
        <v>364.71</v>
      </c>
    </row>
    <row r="5172" spans="1:6" ht="30">
      <c r="A5172" s="338">
        <v>101803</v>
      </c>
      <c r="B5172" s="339" t="s">
        <v>10254</v>
      </c>
      <c r="C5172" s="340" t="s">
        <v>1161</v>
      </c>
      <c r="D5172" s="555">
        <v>527.09</v>
      </c>
      <c r="E5172" s="555">
        <v>339.53</v>
      </c>
      <c r="F5172" s="555">
        <v>866.62</v>
      </c>
    </row>
    <row r="5173" spans="1:6" ht="30">
      <c r="A5173" s="338">
        <v>101804</v>
      </c>
      <c r="B5173" s="339" t="s">
        <v>10253</v>
      </c>
      <c r="C5173" s="340" t="s">
        <v>1161</v>
      </c>
      <c r="D5173" s="555">
        <v>687.78</v>
      </c>
      <c r="E5173" s="555">
        <v>399.28</v>
      </c>
      <c r="F5173" s="555">
        <v>1087.06</v>
      </c>
    </row>
    <row r="5174" spans="1:6" ht="30">
      <c r="A5174" s="338">
        <v>101805</v>
      </c>
      <c r="B5174" s="339" t="s">
        <v>10252</v>
      </c>
      <c r="C5174" s="340" t="s">
        <v>1161</v>
      </c>
      <c r="D5174" s="555">
        <v>878.14</v>
      </c>
      <c r="E5174" s="555">
        <v>509.85</v>
      </c>
      <c r="F5174" s="555">
        <v>1387.99</v>
      </c>
    </row>
    <row r="5175" spans="1:6">
      <c r="A5175" s="335"/>
      <c r="B5175" s="337" t="s">
        <v>1051</v>
      </c>
      <c r="C5175" s="335"/>
      <c r="D5175" s="335"/>
      <c r="E5175" s="335"/>
      <c r="F5175" s="335"/>
    </row>
    <row r="5176" spans="1:6" ht="30">
      <c r="A5176" s="338">
        <v>97955</v>
      </c>
      <c r="B5176" s="339" t="s">
        <v>11761</v>
      </c>
      <c r="C5176" s="340" t="s">
        <v>1161</v>
      </c>
      <c r="D5176" s="555">
        <v>1627.5699999999997</v>
      </c>
      <c r="E5176" s="555">
        <v>557.9</v>
      </c>
      <c r="F5176" s="555">
        <v>2185.4699999999998</v>
      </c>
    </row>
    <row r="5177" spans="1:6" ht="30">
      <c r="A5177" s="338">
        <v>97948</v>
      </c>
      <c r="B5177" s="339" t="s">
        <v>11767</v>
      </c>
      <c r="C5177" s="340" t="s">
        <v>1161</v>
      </c>
      <c r="D5177" s="555">
        <v>1965.65</v>
      </c>
      <c r="E5177" s="555">
        <v>723.73</v>
      </c>
      <c r="F5177" s="555">
        <v>2689.38</v>
      </c>
    </row>
    <row r="5178" spans="1:6" ht="30">
      <c r="A5178" s="338">
        <v>97934</v>
      </c>
      <c r="B5178" s="339" t="s">
        <v>11771</v>
      </c>
      <c r="C5178" s="340" t="s">
        <v>1161</v>
      </c>
      <c r="D5178" s="555">
        <v>1338.8600000000001</v>
      </c>
      <c r="E5178" s="555">
        <v>348.03</v>
      </c>
      <c r="F5178" s="555">
        <v>1686.89</v>
      </c>
    </row>
    <row r="5179" spans="1:6" ht="30">
      <c r="A5179" s="338">
        <v>101801</v>
      </c>
      <c r="B5179" s="339" t="s">
        <v>11603</v>
      </c>
      <c r="C5179" s="340" t="s">
        <v>1161</v>
      </c>
      <c r="D5179" s="555">
        <v>784.83</v>
      </c>
      <c r="E5179" s="555">
        <v>221.27</v>
      </c>
      <c r="F5179" s="555">
        <v>1006.1</v>
      </c>
    </row>
    <row r="5180" spans="1:6" ht="30">
      <c r="A5180" s="338">
        <v>103005</v>
      </c>
      <c r="B5180" s="339" t="s">
        <v>12933</v>
      </c>
      <c r="C5180" s="340" t="s">
        <v>1161</v>
      </c>
      <c r="D5180" s="555">
        <v>445.23</v>
      </c>
      <c r="E5180" s="555">
        <v>123.78</v>
      </c>
      <c r="F5180" s="555">
        <v>569.01</v>
      </c>
    </row>
    <row r="5181" spans="1:6" ht="30">
      <c r="A5181" s="338">
        <v>103006</v>
      </c>
      <c r="B5181" s="339" t="s">
        <v>12934</v>
      </c>
      <c r="C5181" s="340" t="s">
        <v>1161</v>
      </c>
      <c r="D5181" s="555">
        <v>607.16000000000008</v>
      </c>
      <c r="E5181" s="555">
        <v>169.7</v>
      </c>
      <c r="F5181" s="555">
        <v>776.86</v>
      </c>
    </row>
    <row r="5182" spans="1:6" ht="30">
      <c r="A5182" s="338">
        <v>103007</v>
      </c>
      <c r="B5182" s="339" t="s">
        <v>12935</v>
      </c>
      <c r="C5182" s="340" t="s">
        <v>1161</v>
      </c>
      <c r="D5182" s="555">
        <v>814.18000000000006</v>
      </c>
      <c r="E5182" s="555">
        <v>215.72</v>
      </c>
      <c r="F5182" s="555">
        <v>1029.9000000000001</v>
      </c>
    </row>
    <row r="5183" spans="1:6" ht="30">
      <c r="A5183" s="338">
        <v>101800</v>
      </c>
      <c r="B5183" s="339" t="s">
        <v>11604</v>
      </c>
      <c r="C5183" s="340" t="s">
        <v>1161</v>
      </c>
      <c r="D5183" s="555">
        <v>1045.22</v>
      </c>
      <c r="E5183" s="555">
        <v>307.97000000000003</v>
      </c>
      <c r="F5183" s="555">
        <v>1353.19</v>
      </c>
    </row>
    <row r="5184" spans="1:6" ht="30">
      <c r="A5184" s="338">
        <v>97953</v>
      </c>
      <c r="B5184" s="339" t="s">
        <v>11762</v>
      </c>
      <c r="C5184" s="340" t="s">
        <v>1161</v>
      </c>
      <c r="D5184" s="555">
        <v>723.37</v>
      </c>
      <c r="E5184" s="555">
        <v>265.38</v>
      </c>
      <c r="F5184" s="555">
        <v>988.75</v>
      </c>
    </row>
    <row r="5185" spans="1:6" ht="30">
      <c r="A5185" s="338">
        <v>97947</v>
      </c>
      <c r="B5185" s="339" t="s">
        <v>11768</v>
      </c>
      <c r="C5185" s="340" t="s">
        <v>1161</v>
      </c>
      <c r="D5185" s="555">
        <v>1079.03</v>
      </c>
      <c r="E5185" s="555">
        <v>392.57</v>
      </c>
      <c r="F5185" s="555">
        <v>1471.6</v>
      </c>
    </row>
    <row r="5186" spans="1:6" ht="30">
      <c r="A5186" s="338">
        <v>97933</v>
      </c>
      <c r="B5186" s="339" t="s">
        <v>11772</v>
      </c>
      <c r="C5186" s="340" t="s">
        <v>1161</v>
      </c>
      <c r="D5186" s="555">
        <v>581.2299999999999</v>
      </c>
      <c r="E5186" s="555">
        <v>21.95</v>
      </c>
      <c r="F5186" s="555">
        <v>603.17999999999995</v>
      </c>
    </row>
    <row r="5187" spans="1:6" ht="30">
      <c r="A5187" s="338">
        <v>103001</v>
      </c>
      <c r="B5187" s="339" t="s">
        <v>12936</v>
      </c>
      <c r="C5187" s="340" t="s">
        <v>1161</v>
      </c>
      <c r="D5187" s="555">
        <v>218.52</v>
      </c>
      <c r="E5187" s="555">
        <v>15.1</v>
      </c>
      <c r="F5187" s="555">
        <v>233.62</v>
      </c>
    </row>
    <row r="5188" spans="1:6" ht="30">
      <c r="A5188" s="338">
        <v>103002</v>
      </c>
      <c r="B5188" s="339" t="s">
        <v>12937</v>
      </c>
      <c r="C5188" s="340" t="s">
        <v>1161</v>
      </c>
      <c r="D5188" s="555">
        <v>275.81</v>
      </c>
      <c r="E5188" s="555">
        <v>15.73</v>
      </c>
      <c r="F5188" s="555">
        <v>291.54000000000002</v>
      </c>
    </row>
    <row r="5189" spans="1:6" ht="30">
      <c r="A5189" s="338">
        <v>103003</v>
      </c>
      <c r="B5189" s="339" t="s">
        <v>12938</v>
      </c>
      <c r="C5189" s="340" t="s">
        <v>1161</v>
      </c>
      <c r="D5189" s="555">
        <v>390.38</v>
      </c>
      <c r="E5189" s="555">
        <v>17.04</v>
      </c>
      <c r="F5189" s="555">
        <v>407.42</v>
      </c>
    </row>
    <row r="5190" spans="1:6">
      <c r="A5190" s="335"/>
      <c r="B5190" s="337" t="s">
        <v>1047</v>
      </c>
      <c r="C5190" s="335"/>
      <c r="D5190" s="335"/>
      <c r="E5190" s="335"/>
      <c r="F5190" s="335"/>
    </row>
    <row r="5191" spans="1:6">
      <c r="A5191" s="335"/>
      <c r="B5191" s="337" t="s">
        <v>1048</v>
      </c>
      <c r="C5191" s="335"/>
      <c r="D5191" s="335"/>
      <c r="E5191" s="335"/>
      <c r="F5191" s="335"/>
    </row>
    <row r="5192" spans="1:6" ht="30">
      <c r="A5192" s="338">
        <v>97961</v>
      </c>
      <c r="B5192" s="339" t="s">
        <v>11758</v>
      </c>
      <c r="C5192" s="340" t="s">
        <v>1161</v>
      </c>
      <c r="D5192" s="555">
        <v>1270.6300000000001</v>
      </c>
      <c r="E5192" s="555">
        <v>553.75</v>
      </c>
      <c r="F5192" s="555">
        <v>1824.38</v>
      </c>
    </row>
    <row r="5193" spans="1:6" ht="30">
      <c r="A5193" s="338">
        <v>97951</v>
      </c>
      <c r="B5193" s="339" t="s">
        <v>11764</v>
      </c>
      <c r="C5193" s="340" t="s">
        <v>1161</v>
      </c>
      <c r="D5193" s="555">
        <v>1713.2799999999997</v>
      </c>
      <c r="E5193" s="555">
        <v>732.09</v>
      </c>
      <c r="F5193" s="555">
        <v>2445.37</v>
      </c>
    </row>
    <row r="5194" spans="1:6" ht="30">
      <c r="A5194" s="338">
        <v>97973</v>
      </c>
      <c r="B5194" s="339" t="s">
        <v>11757</v>
      </c>
      <c r="C5194" s="340" t="s">
        <v>1161</v>
      </c>
      <c r="D5194" s="555">
        <v>2415.6499999999996</v>
      </c>
      <c r="E5194" s="555">
        <v>1022.32</v>
      </c>
      <c r="F5194" s="555">
        <v>3437.97</v>
      </c>
    </row>
    <row r="5195" spans="1:6" ht="30">
      <c r="A5195" s="338">
        <v>97952</v>
      </c>
      <c r="B5195" s="339" t="s">
        <v>11763</v>
      </c>
      <c r="C5195" s="340" t="s">
        <v>1161</v>
      </c>
      <c r="D5195" s="555">
        <v>2914.6600000000003</v>
      </c>
      <c r="E5195" s="555">
        <v>1261.81</v>
      </c>
      <c r="F5195" s="555">
        <v>4176.47</v>
      </c>
    </row>
    <row r="5196" spans="1:6" ht="30">
      <c r="A5196" s="338">
        <v>97957</v>
      </c>
      <c r="B5196" s="339" t="s">
        <v>11759</v>
      </c>
      <c r="C5196" s="340" t="s">
        <v>1161</v>
      </c>
      <c r="D5196" s="555">
        <v>1397.13</v>
      </c>
      <c r="E5196" s="555">
        <v>762.75</v>
      </c>
      <c r="F5196" s="555">
        <v>2159.88</v>
      </c>
    </row>
    <row r="5197" spans="1:6" ht="30">
      <c r="A5197" s="338">
        <v>97950</v>
      </c>
      <c r="B5197" s="339" t="s">
        <v>11765</v>
      </c>
      <c r="C5197" s="340" t="s">
        <v>1161</v>
      </c>
      <c r="D5197" s="555">
        <v>1894.3400000000001</v>
      </c>
      <c r="E5197" s="555">
        <v>967.56</v>
      </c>
      <c r="F5197" s="555">
        <v>2861.9</v>
      </c>
    </row>
    <row r="5198" spans="1:6" ht="30">
      <c r="A5198" s="338">
        <v>97936</v>
      </c>
      <c r="B5198" s="339" t="s">
        <v>11769</v>
      </c>
      <c r="C5198" s="340" t="s">
        <v>1161</v>
      </c>
      <c r="D5198" s="555">
        <v>1138.5900000000001</v>
      </c>
      <c r="E5198" s="555">
        <v>525.41</v>
      </c>
      <c r="F5198" s="555">
        <v>1664</v>
      </c>
    </row>
    <row r="5199" spans="1:6" ht="30">
      <c r="A5199" s="338">
        <v>97956</v>
      </c>
      <c r="B5199" s="339" t="s">
        <v>11760</v>
      </c>
      <c r="C5199" s="340" t="s">
        <v>1161</v>
      </c>
      <c r="D5199" s="555">
        <v>786.94</v>
      </c>
      <c r="E5199" s="555">
        <v>407.59</v>
      </c>
      <c r="F5199" s="555">
        <v>1194.53</v>
      </c>
    </row>
    <row r="5200" spans="1:6" ht="30">
      <c r="A5200" s="338">
        <v>97949</v>
      </c>
      <c r="B5200" s="339" t="s">
        <v>11766</v>
      </c>
      <c r="C5200" s="340" t="s">
        <v>1161</v>
      </c>
      <c r="D5200" s="555">
        <v>1087.98</v>
      </c>
      <c r="E5200" s="555">
        <v>537.19000000000005</v>
      </c>
      <c r="F5200" s="555">
        <v>1625.17</v>
      </c>
    </row>
    <row r="5201" spans="1:6" ht="30">
      <c r="A5201" s="338">
        <v>97935</v>
      </c>
      <c r="B5201" s="339" t="s">
        <v>11770</v>
      </c>
      <c r="C5201" s="340" t="s">
        <v>1161</v>
      </c>
      <c r="D5201" s="555">
        <v>484.39</v>
      </c>
      <c r="E5201" s="555">
        <v>83.66</v>
      </c>
      <c r="F5201" s="555">
        <v>568.04999999999995</v>
      </c>
    </row>
    <row r="5202" spans="1:6" ht="30">
      <c r="A5202" s="338">
        <v>102765</v>
      </c>
      <c r="B5202" s="339" t="s">
        <v>12939</v>
      </c>
      <c r="C5202" s="340" t="s">
        <v>1161</v>
      </c>
      <c r="D5202" s="555">
        <v>11265.039999999999</v>
      </c>
      <c r="E5202" s="555">
        <v>3102.51</v>
      </c>
      <c r="F5202" s="555">
        <v>14367.55</v>
      </c>
    </row>
    <row r="5203" spans="1:6" ht="30">
      <c r="A5203" s="338">
        <v>102795</v>
      </c>
      <c r="B5203" s="339" t="s">
        <v>12940</v>
      </c>
      <c r="C5203" s="340" t="s">
        <v>1161</v>
      </c>
      <c r="D5203" s="555">
        <v>22371.350000000002</v>
      </c>
      <c r="E5203" s="555">
        <v>4122.9799999999996</v>
      </c>
      <c r="F5203" s="555">
        <v>26494.33</v>
      </c>
    </row>
    <row r="5204" spans="1:6" ht="30">
      <c r="A5204" s="338">
        <v>102766</v>
      </c>
      <c r="B5204" s="339" t="s">
        <v>12941</v>
      </c>
      <c r="C5204" s="340" t="s">
        <v>1161</v>
      </c>
      <c r="D5204" s="555">
        <v>17403.73</v>
      </c>
      <c r="E5204" s="555">
        <v>4318.16</v>
      </c>
      <c r="F5204" s="555">
        <v>21721.89</v>
      </c>
    </row>
    <row r="5205" spans="1:6" ht="30">
      <c r="A5205" s="338">
        <v>102796</v>
      </c>
      <c r="B5205" s="339" t="s">
        <v>12942</v>
      </c>
      <c r="C5205" s="340" t="s">
        <v>1161</v>
      </c>
      <c r="D5205" s="555">
        <v>36503.199999999997</v>
      </c>
      <c r="E5205" s="555">
        <v>6187.44</v>
      </c>
      <c r="F5205" s="555">
        <v>42690.64</v>
      </c>
    </row>
    <row r="5206" spans="1:6" ht="30">
      <c r="A5206" s="338">
        <v>102767</v>
      </c>
      <c r="B5206" s="339" t="s">
        <v>12943</v>
      </c>
      <c r="C5206" s="340" t="s">
        <v>1161</v>
      </c>
      <c r="D5206" s="555">
        <v>24817.25</v>
      </c>
      <c r="E5206" s="555">
        <v>5836.88</v>
      </c>
      <c r="F5206" s="555">
        <v>30654.13</v>
      </c>
    </row>
    <row r="5207" spans="1:6" ht="30">
      <c r="A5207" s="338">
        <v>102797</v>
      </c>
      <c r="B5207" s="339" t="s">
        <v>12944</v>
      </c>
      <c r="C5207" s="340" t="s">
        <v>1161</v>
      </c>
      <c r="D5207" s="555">
        <v>52051.899999999994</v>
      </c>
      <c r="E5207" s="555">
        <v>8489.09</v>
      </c>
      <c r="F5207" s="555">
        <v>60540.99</v>
      </c>
    </row>
    <row r="5208" spans="1:6" ht="30">
      <c r="A5208" s="338">
        <v>102768</v>
      </c>
      <c r="B5208" s="339" t="s">
        <v>12945</v>
      </c>
      <c r="C5208" s="340" t="s">
        <v>1161</v>
      </c>
      <c r="D5208" s="555">
        <v>35549.14</v>
      </c>
      <c r="E5208" s="555">
        <v>7531.17</v>
      </c>
      <c r="F5208" s="555">
        <v>43080.31</v>
      </c>
    </row>
    <row r="5209" spans="1:6" ht="30">
      <c r="A5209" s="338">
        <v>102798</v>
      </c>
      <c r="B5209" s="339" t="s">
        <v>12946</v>
      </c>
      <c r="C5209" s="340" t="s">
        <v>1161</v>
      </c>
      <c r="D5209" s="555">
        <v>63821.91</v>
      </c>
      <c r="E5209" s="555">
        <v>10221.23</v>
      </c>
      <c r="F5209" s="555">
        <v>74043.14</v>
      </c>
    </row>
    <row r="5210" spans="1:6" ht="30">
      <c r="A5210" s="338">
        <v>102744</v>
      </c>
      <c r="B5210" s="339" t="s">
        <v>12947</v>
      </c>
      <c r="C5210" s="340" t="s">
        <v>1161</v>
      </c>
      <c r="D5210" s="555">
        <v>4916.58</v>
      </c>
      <c r="E5210" s="555">
        <v>1202.5</v>
      </c>
      <c r="F5210" s="555">
        <v>6119.08</v>
      </c>
    </row>
    <row r="5211" spans="1:6" ht="30">
      <c r="A5211" s="338">
        <v>102755</v>
      </c>
      <c r="B5211" s="339" t="s">
        <v>12948</v>
      </c>
      <c r="C5211" s="340" t="s">
        <v>1161</v>
      </c>
      <c r="D5211" s="555">
        <v>7820.7899999999991</v>
      </c>
      <c r="E5211" s="555">
        <v>1753.19</v>
      </c>
      <c r="F5211" s="555">
        <v>9573.98</v>
      </c>
    </row>
    <row r="5212" spans="1:6" ht="30">
      <c r="A5212" s="338">
        <v>102782</v>
      </c>
      <c r="B5212" s="339" t="s">
        <v>12949</v>
      </c>
      <c r="C5212" s="340" t="s">
        <v>1161</v>
      </c>
      <c r="D5212" s="555">
        <v>10855.27</v>
      </c>
      <c r="E5212" s="555">
        <v>2062.0100000000002</v>
      </c>
      <c r="F5212" s="555">
        <v>12917.28</v>
      </c>
    </row>
    <row r="5213" spans="1:6" ht="30">
      <c r="A5213" s="338">
        <v>102745</v>
      </c>
      <c r="B5213" s="339" t="s">
        <v>12950</v>
      </c>
      <c r="C5213" s="340" t="s">
        <v>1161</v>
      </c>
      <c r="D5213" s="555">
        <v>6972.62</v>
      </c>
      <c r="E5213" s="555">
        <v>1651.86</v>
      </c>
      <c r="F5213" s="555">
        <v>8624.48</v>
      </c>
    </row>
    <row r="5214" spans="1:6" ht="30">
      <c r="A5214" s="338">
        <v>102756</v>
      </c>
      <c r="B5214" s="339" t="s">
        <v>12951</v>
      </c>
      <c r="C5214" s="340" t="s">
        <v>1161</v>
      </c>
      <c r="D5214" s="555">
        <v>11743.15</v>
      </c>
      <c r="E5214" s="555">
        <v>2528.6</v>
      </c>
      <c r="F5214" s="555">
        <v>14271.75</v>
      </c>
    </row>
    <row r="5215" spans="1:6" ht="30">
      <c r="A5215" s="338">
        <v>102783</v>
      </c>
      <c r="B5215" s="339" t="s">
        <v>12952</v>
      </c>
      <c r="C5215" s="340" t="s">
        <v>1161</v>
      </c>
      <c r="D5215" s="555">
        <v>14293.75</v>
      </c>
      <c r="E5215" s="555">
        <v>2801.63</v>
      </c>
      <c r="F5215" s="555">
        <v>17095.38</v>
      </c>
    </row>
    <row r="5216" spans="1:6" ht="30">
      <c r="A5216" s="338">
        <v>102746</v>
      </c>
      <c r="B5216" s="339" t="s">
        <v>12953</v>
      </c>
      <c r="C5216" s="340" t="s">
        <v>1161</v>
      </c>
      <c r="D5216" s="555">
        <v>12198.25</v>
      </c>
      <c r="E5216" s="555">
        <v>2792.86</v>
      </c>
      <c r="F5216" s="555">
        <v>14991.11</v>
      </c>
    </row>
    <row r="5217" spans="1:6" ht="30">
      <c r="A5217" s="338">
        <v>102757</v>
      </c>
      <c r="B5217" s="339" t="s">
        <v>12954</v>
      </c>
      <c r="C5217" s="340" t="s">
        <v>1161</v>
      </c>
      <c r="D5217" s="555">
        <v>22055.63</v>
      </c>
      <c r="E5217" s="555">
        <v>4564.25</v>
      </c>
      <c r="F5217" s="555">
        <v>26619.88</v>
      </c>
    </row>
    <row r="5218" spans="1:6" ht="30">
      <c r="A5218" s="338">
        <v>102784</v>
      </c>
      <c r="B5218" s="339" t="s">
        <v>12955</v>
      </c>
      <c r="C5218" s="340" t="s">
        <v>1161</v>
      </c>
      <c r="D5218" s="555">
        <v>23666.11</v>
      </c>
      <c r="E5218" s="555">
        <v>2942.84</v>
      </c>
      <c r="F5218" s="555">
        <v>26608.95</v>
      </c>
    </row>
    <row r="5219" spans="1:6" ht="30">
      <c r="A5219" s="338">
        <v>102779</v>
      </c>
      <c r="B5219" s="339" t="s">
        <v>12956</v>
      </c>
      <c r="C5219" s="340" t="s">
        <v>1161</v>
      </c>
      <c r="D5219" s="555">
        <v>5650.6900000000005</v>
      </c>
      <c r="E5219" s="555">
        <v>1174.8499999999999</v>
      </c>
      <c r="F5219" s="555">
        <v>6825.54</v>
      </c>
    </row>
    <row r="5220" spans="1:6" ht="30">
      <c r="A5220" s="338">
        <v>102780</v>
      </c>
      <c r="B5220" s="339" t="s">
        <v>12957</v>
      </c>
      <c r="C5220" s="340" t="s">
        <v>1161</v>
      </c>
      <c r="D5220" s="555">
        <v>6505.75</v>
      </c>
      <c r="E5220" s="555">
        <v>1350.65</v>
      </c>
      <c r="F5220" s="555">
        <v>7856.4</v>
      </c>
    </row>
    <row r="5221" spans="1:6" ht="30">
      <c r="A5221" s="338">
        <v>102743</v>
      </c>
      <c r="B5221" s="339" t="s">
        <v>12958</v>
      </c>
      <c r="C5221" s="340" t="s">
        <v>1161</v>
      </c>
      <c r="D5221" s="555">
        <v>3249.68</v>
      </c>
      <c r="E5221" s="555">
        <v>822.02</v>
      </c>
      <c r="F5221" s="555">
        <v>4071.7</v>
      </c>
    </row>
    <row r="5222" spans="1:6" ht="30">
      <c r="A5222" s="338">
        <v>102781</v>
      </c>
      <c r="B5222" s="339" t="s">
        <v>12959</v>
      </c>
      <c r="C5222" s="340" t="s">
        <v>1161</v>
      </c>
      <c r="D5222" s="555">
        <v>9600.3900000000012</v>
      </c>
      <c r="E5222" s="555">
        <v>2016.3</v>
      </c>
      <c r="F5222" s="555">
        <v>11616.69</v>
      </c>
    </row>
    <row r="5223" spans="1:6" ht="30">
      <c r="A5223" s="338">
        <v>102761</v>
      </c>
      <c r="B5223" s="339" t="s">
        <v>12960</v>
      </c>
      <c r="C5223" s="340" t="s">
        <v>1161</v>
      </c>
      <c r="D5223" s="555">
        <v>9109.75</v>
      </c>
      <c r="E5223" s="555">
        <v>2512.73</v>
      </c>
      <c r="F5223" s="555">
        <v>11622.48</v>
      </c>
    </row>
    <row r="5224" spans="1:6" ht="30">
      <c r="A5224" s="338">
        <v>102791</v>
      </c>
      <c r="B5224" s="339" t="s">
        <v>12961</v>
      </c>
      <c r="C5224" s="340" t="s">
        <v>1161</v>
      </c>
      <c r="D5224" s="555">
        <v>20945.329999999998</v>
      </c>
      <c r="E5224" s="555">
        <v>3867.63</v>
      </c>
      <c r="F5224" s="555">
        <v>24812.959999999999</v>
      </c>
    </row>
    <row r="5225" spans="1:6" ht="30">
      <c r="A5225" s="338">
        <v>102762</v>
      </c>
      <c r="B5225" s="339" t="s">
        <v>12962</v>
      </c>
      <c r="C5225" s="340" t="s">
        <v>1161</v>
      </c>
      <c r="D5225" s="555">
        <v>14407.779999999999</v>
      </c>
      <c r="E5225" s="555">
        <v>3582.64</v>
      </c>
      <c r="F5225" s="555">
        <v>17990.419999999998</v>
      </c>
    </row>
    <row r="5226" spans="1:6" ht="30">
      <c r="A5226" s="338">
        <v>102792</v>
      </c>
      <c r="B5226" s="339" t="s">
        <v>12963</v>
      </c>
      <c r="C5226" s="340" t="s">
        <v>1161</v>
      </c>
      <c r="D5226" s="555">
        <v>34423.35</v>
      </c>
      <c r="E5226" s="555">
        <v>5907.64</v>
      </c>
      <c r="F5226" s="555">
        <v>40330.99</v>
      </c>
    </row>
    <row r="5227" spans="1:6" ht="30">
      <c r="A5227" s="338">
        <v>102763</v>
      </c>
      <c r="B5227" s="339" t="s">
        <v>12964</v>
      </c>
      <c r="C5227" s="340" t="s">
        <v>1161</v>
      </c>
      <c r="D5227" s="555">
        <v>20312</v>
      </c>
      <c r="E5227" s="555">
        <v>4828.5200000000004</v>
      </c>
      <c r="F5227" s="555">
        <v>25140.52</v>
      </c>
    </row>
    <row r="5228" spans="1:6" ht="30">
      <c r="A5228" s="338">
        <v>102793</v>
      </c>
      <c r="B5228" s="339" t="s">
        <v>12965</v>
      </c>
      <c r="C5228" s="340" t="s">
        <v>1161</v>
      </c>
      <c r="D5228" s="555">
        <v>46965.64</v>
      </c>
      <c r="E5228" s="555">
        <v>7324.97</v>
      </c>
      <c r="F5228" s="555">
        <v>54290.61</v>
      </c>
    </row>
    <row r="5229" spans="1:6" ht="30">
      <c r="A5229" s="338">
        <v>102764</v>
      </c>
      <c r="B5229" s="339" t="s">
        <v>12966</v>
      </c>
      <c r="C5229" s="340" t="s">
        <v>1161</v>
      </c>
      <c r="D5229" s="555">
        <v>29319.34</v>
      </c>
      <c r="E5229" s="555">
        <v>6301.8</v>
      </c>
      <c r="F5229" s="555">
        <v>35621.14</v>
      </c>
    </row>
    <row r="5230" spans="1:6" ht="30">
      <c r="A5230" s="338">
        <v>102794</v>
      </c>
      <c r="B5230" s="339" t="s">
        <v>12967</v>
      </c>
      <c r="C5230" s="340" t="s">
        <v>1161</v>
      </c>
      <c r="D5230" s="555">
        <v>67444.900000000009</v>
      </c>
      <c r="E5230" s="555">
        <v>10247.06</v>
      </c>
      <c r="F5230" s="555">
        <v>77691.960000000006</v>
      </c>
    </row>
    <row r="5231" spans="1:6" ht="30">
      <c r="A5231" s="338">
        <v>102740</v>
      </c>
      <c r="B5231" s="339" t="s">
        <v>12968</v>
      </c>
      <c r="C5231" s="340" t="s">
        <v>1161</v>
      </c>
      <c r="D5231" s="555">
        <v>4063.52</v>
      </c>
      <c r="E5231" s="555">
        <v>1002.43</v>
      </c>
      <c r="F5231" s="555">
        <v>5065.95</v>
      </c>
    </row>
    <row r="5232" spans="1:6" ht="30">
      <c r="A5232" s="338">
        <v>102752</v>
      </c>
      <c r="B5232" s="339" t="s">
        <v>12969</v>
      </c>
      <c r="C5232" s="340" t="s">
        <v>1161</v>
      </c>
      <c r="D5232" s="555">
        <v>5562.19</v>
      </c>
      <c r="E5232" s="555">
        <v>1289.21</v>
      </c>
      <c r="F5232" s="555">
        <v>6851.4</v>
      </c>
    </row>
    <row r="5233" spans="1:6" ht="30">
      <c r="A5233" s="338">
        <v>102776</v>
      </c>
      <c r="B5233" s="339" t="s">
        <v>12970</v>
      </c>
      <c r="C5233" s="340" t="s">
        <v>1161</v>
      </c>
      <c r="D5233" s="555">
        <v>8401.48</v>
      </c>
      <c r="E5233" s="555">
        <v>1766.54</v>
      </c>
      <c r="F5233" s="555">
        <v>10168.02</v>
      </c>
    </row>
    <row r="5234" spans="1:6" ht="30">
      <c r="A5234" s="338">
        <v>102741</v>
      </c>
      <c r="B5234" s="339" t="s">
        <v>12971</v>
      </c>
      <c r="C5234" s="340" t="s">
        <v>1161</v>
      </c>
      <c r="D5234" s="555">
        <v>5752.43</v>
      </c>
      <c r="E5234" s="555">
        <v>1376.65</v>
      </c>
      <c r="F5234" s="555">
        <v>7129.08</v>
      </c>
    </row>
    <row r="5235" spans="1:6" ht="30">
      <c r="A5235" s="338">
        <v>102753</v>
      </c>
      <c r="B5235" s="339" t="s">
        <v>12972</v>
      </c>
      <c r="C5235" s="340" t="s">
        <v>1161</v>
      </c>
      <c r="D5235" s="555">
        <v>8325.02</v>
      </c>
      <c r="E5235" s="555">
        <v>1855.35</v>
      </c>
      <c r="F5235" s="555">
        <v>10180.370000000001</v>
      </c>
    </row>
    <row r="5236" spans="1:6" ht="30">
      <c r="A5236" s="338">
        <v>102777</v>
      </c>
      <c r="B5236" s="339" t="s">
        <v>12973</v>
      </c>
      <c r="C5236" s="340" t="s">
        <v>1161</v>
      </c>
      <c r="D5236" s="555">
        <v>12695.02</v>
      </c>
      <c r="E5236" s="555">
        <v>2681.96</v>
      </c>
      <c r="F5236" s="555">
        <v>15376.98</v>
      </c>
    </row>
    <row r="5237" spans="1:6" ht="30">
      <c r="A5237" s="338">
        <v>102742</v>
      </c>
      <c r="B5237" s="339" t="s">
        <v>12974</v>
      </c>
      <c r="C5237" s="340" t="s">
        <v>1161</v>
      </c>
      <c r="D5237" s="555">
        <v>10046.799999999999</v>
      </c>
      <c r="E5237" s="555">
        <v>2328.7800000000002</v>
      </c>
      <c r="F5237" s="555">
        <v>12375.58</v>
      </c>
    </row>
    <row r="5238" spans="1:6" ht="30">
      <c r="A5238" s="338">
        <v>102754</v>
      </c>
      <c r="B5238" s="339" t="s">
        <v>12975</v>
      </c>
      <c r="C5238" s="340" t="s">
        <v>1161</v>
      </c>
      <c r="D5238" s="555">
        <v>15981.39</v>
      </c>
      <c r="E5238" s="555">
        <v>3424.7</v>
      </c>
      <c r="F5238" s="555">
        <v>19406.09</v>
      </c>
    </row>
    <row r="5239" spans="1:6" ht="30">
      <c r="A5239" s="338">
        <v>102778</v>
      </c>
      <c r="B5239" s="339" t="s">
        <v>12976</v>
      </c>
      <c r="C5239" s="340" t="s">
        <v>1161</v>
      </c>
      <c r="D5239" s="555">
        <v>20009.079999999998</v>
      </c>
      <c r="E5239" s="555">
        <v>2855.88</v>
      </c>
      <c r="F5239" s="555">
        <v>22864.959999999999</v>
      </c>
    </row>
    <row r="5240" spans="1:6" ht="30">
      <c r="A5240" s="338">
        <v>102737</v>
      </c>
      <c r="B5240" s="339" t="s">
        <v>12977</v>
      </c>
      <c r="C5240" s="340" t="s">
        <v>1161</v>
      </c>
      <c r="D5240" s="555">
        <v>761.03000000000009</v>
      </c>
      <c r="E5240" s="555">
        <v>213.04</v>
      </c>
      <c r="F5240" s="555">
        <v>974.07</v>
      </c>
    </row>
    <row r="5241" spans="1:6" ht="30">
      <c r="A5241" s="338">
        <v>102773</v>
      </c>
      <c r="B5241" s="339" t="s">
        <v>12978</v>
      </c>
      <c r="C5241" s="340" t="s">
        <v>1161</v>
      </c>
      <c r="D5241" s="555">
        <v>5650.6900000000005</v>
      </c>
      <c r="E5241" s="555">
        <v>1174.8499999999999</v>
      </c>
      <c r="F5241" s="555">
        <v>6825.54</v>
      </c>
    </row>
    <row r="5242" spans="1:6" ht="30">
      <c r="A5242" s="338">
        <v>102738</v>
      </c>
      <c r="B5242" s="339" t="s">
        <v>12979</v>
      </c>
      <c r="C5242" s="340" t="s">
        <v>1161</v>
      </c>
      <c r="D5242" s="555">
        <v>1587.33</v>
      </c>
      <c r="E5242" s="555">
        <v>417.75</v>
      </c>
      <c r="F5242" s="555">
        <v>2005.08</v>
      </c>
    </row>
    <row r="5243" spans="1:6" ht="30">
      <c r="A5243" s="338">
        <v>102750</v>
      </c>
      <c r="B5243" s="339" t="s">
        <v>12980</v>
      </c>
      <c r="C5243" s="340" t="s">
        <v>1161</v>
      </c>
      <c r="D5243" s="555">
        <v>1948.52</v>
      </c>
      <c r="E5243" s="555">
        <v>501.33</v>
      </c>
      <c r="F5243" s="555">
        <v>2449.85</v>
      </c>
    </row>
    <row r="5244" spans="1:6" ht="30">
      <c r="A5244" s="338">
        <v>102774</v>
      </c>
      <c r="B5244" s="339" t="s">
        <v>12981</v>
      </c>
      <c r="C5244" s="340" t="s">
        <v>1161</v>
      </c>
      <c r="D5244" s="555">
        <v>5650.6900000000005</v>
      </c>
      <c r="E5244" s="555">
        <v>1174.8499999999999</v>
      </c>
      <c r="F5244" s="555">
        <v>6825.54</v>
      </c>
    </row>
    <row r="5245" spans="1:6" ht="30">
      <c r="A5245" s="338">
        <v>102739</v>
      </c>
      <c r="B5245" s="339" t="s">
        <v>12982</v>
      </c>
      <c r="C5245" s="340" t="s">
        <v>1161</v>
      </c>
      <c r="D5245" s="555">
        <v>2685.7200000000003</v>
      </c>
      <c r="E5245" s="555">
        <v>684.06</v>
      </c>
      <c r="F5245" s="555">
        <v>3369.78</v>
      </c>
    </row>
    <row r="5246" spans="1:6" ht="30">
      <c r="A5246" s="338">
        <v>102751</v>
      </c>
      <c r="B5246" s="339" t="s">
        <v>12983</v>
      </c>
      <c r="C5246" s="340" t="s">
        <v>1161</v>
      </c>
      <c r="D5246" s="555">
        <v>3446.5999999999995</v>
      </c>
      <c r="E5246" s="555">
        <v>835.38</v>
      </c>
      <c r="F5246" s="555">
        <v>4281.9799999999996</v>
      </c>
    </row>
    <row r="5247" spans="1:6" ht="30">
      <c r="A5247" s="338">
        <v>102775</v>
      </c>
      <c r="B5247" s="339" t="s">
        <v>12984</v>
      </c>
      <c r="C5247" s="340" t="s">
        <v>1161</v>
      </c>
      <c r="D5247" s="555">
        <v>8401.48</v>
      </c>
      <c r="E5247" s="555">
        <v>1766.54</v>
      </c>
      <c r="F5247" s="555">
        <v>10168.02</v>
      </c>
    </row>
    <row r="5248" spans="1:6" ht="30">
      <c r="A5248" s="338">
        <v>102769</v>
      </c>
      <c r="B5248" s="339" t="s">
        <v>12985</v>
      </c>
      <c r="C5248" s="340" t="s">
        <v>1161</v>
      </c>
      <c r="D5248" s="555">
        <v>13051.64</v>
      </c>
      <c r="E5248" s="555">
        <v>3503.84</v>
      </c>
      <c r="F5248" s="555">
        <v>16555.48</v>
      </c>
    </row>
    <row r="5249" spans="1:6" ht="30">
      <c r="A5249" s="338">
        <v>102799</v>
      </c>
      <c r="B5249" s="339" t="s">
        <v>12986</v>
      </c>
      <c r="C5249" s="340" t="s">
        <v>1161</v>
      </c>
      <c r="D5249" s="555">
        <v>22829.82</v>
      </c>
      <c r="E5249" s="555">
        <v>4221.59</v>
      </c>
      <c r="F5249" s="555">
        <v>27051.41</v>
      </c>
    </row>
    <row r="5250" spans="1:6" ht="30">
      <c r="A5250" s="338">
        <v>102770</v>
      </c>
      <c r="B5250" s="339" t="s">
        <v>12987</v>
      </c>
      <c r="C5250" s="340" t="s">
        <v>1161</v>
      </c>
      <c r="D5250" s="555">
        <v>20458.170000000002</v>
      </c>
      <c r="E5250" s="555">
        <v>5056.41</v>
      </c>
      <c r="F5250" s="555">
        <v>25514.58</v>
      </c>
    </row>
    <row r="5251" spans="1:6" ht="30">
      <c r="A5251" s="338">
        <v>102800</v>
      </c>
      <c r="B5251" s="339" t="s">
        <v>12988</v>
      </c>
      <c r="C5251" s="340" t="s">
        <v>1161</v>
      </c>
      <c r="D5251" s="555">
        <v>40066.019999999997</v>
      </c>
      <c r="E5251" s="555">
        <v>6813.29</v>
      </c>
      <c r="F5251" s="555">
        <v>46879.31</v>
      </c>
    </row>
    <row r="5252" spans="1:6" ht="30">
      <c r="A5252" s="338">
        <v>102771</v>
      </c>
      <c r="B5252" s="339" t="s">
        <v>12989</v>
      </c>
      <c r="C5252" s="340" t="s">
        <v>1161</v>
      </c>
      <c r="D5252" s="555">
        <v>29152.49</v>
      </c>
      <c r="E5252" s="555">
        <v>6830.34</v>
      </c>
      <c r="F5252" s="555">
        <v>35982.83</v>
      </c>
    </row>
    <row r="5253" spans="1:6" ht="30">
      <c r="A5253" s="338">
        <v>102801</v>
      </c>
      <c r="B5253" s="339" t="s">
        <v>12990</v>
      </c>
      <c r="C5253" s="340" t="s">
        <v>1161</v>
      </c>
      <c r="D5253" s="555">
        <v>56511.770000000004</v>
      </c>
      <c r="E5253" s="555">
        <v>9137.69</v>
      </c>
      <c r="F5253" s="555">
        <v>65649.460000000006</v>
      </c>
    </row>
    <row r="5254" spans="1:6" ht="30">
      <c r="A5254" s="338">
        <v>102772</v>
      </c>
      <c r="B5254" s="339" t="s">
        <v>12991</v>
      </c>
      <c r="C5254" s="340" t="s">
        <v>1161</v>
      </c>
      <c r="D5254" s="555">
        <v>42298.22</v>
      </c>
      <c r="E5254" s="555">
        <v>8818.2900000000009</v>
      </c>
      <c r="F5254" s="555">
        <v>51116.51</v>
      </c>
    </row>
    <row r="5255" spans="1:6" ht="30">
      <c r="A5255" s="338">
        <v>102802</v>
      </c>
      <c r="B5255" s="339" t="s">
        <v>12992</v>
      </c>
      <c r="C5255" s="340" t="s">
        <v>1161</v>
      </c>
      <c r="D5255" s="555">
        <v>67838.97</v>
      </c>
      <c r="E5255" s="555">
        <v>10858.24</v>
      </c>
      <c r="F5255" s="555">
        <v>78697.210000000006</v>
      </c>
    </row>
    <row r="5256" spans="1:6" ht="30">
      <c r="A5256" s="338">
        <v>102747</v>
      </c>
      <c r="B5256" s="339" t="s">
        <v>12993</v>
      </c>
      <c r="C5256" s="340" t="s">
        <v>1161</v>
      </c>
      <c r="D5256" s="555">
        <v>6123.26</v>
      </c>
      <c r="E5256" s="555">
        <v>1471.51</v>
      </c>
      <c r="F5256" s="555">
        <v>7594.77</v>
      </c>
    </row>
    <row r="5257" spans="1:6" ht="30">
      <c r="A5257" s="338">
        <v>102758</v>
      </c>
      <c r="B5257" s="339" t="s">
        <v>12994</v>
      </c>
      <c r="C5257" s="340" t="s">
        <v>1161</v>
      </c>
      <c r="D5257" s="555">
        <v>10090.27</v>
      </c>
      <c r="E5257" s="555">
        <v>2219.9</v>
      </c>
      <c r="F5257" s="555">
        <v>12310.17</v>
      </c>
    </row>
    <row r="5258" spans="1:6" ht="30">
      <c r="A5258" s="338">
        <v>102788</v>
      </c>
      <c r="B5258" s="339" t="s">
        <v>12995</v>
      </c>
      <c r="C5258" s="340" t="s">
        <v>1161</v>
      </c>
      <c r="D5258" s="555">
        <v>12120.66</v>
      </c>
      <c r="E5258" s="555">
        <v>2069.44</v>
      </c>
      <c r="F5258" s="555">
        <v>14190.1</v>
      </c>
    </row>
    <row r="5259" spans="1:6" ht="30">
      <c r="A5259" s="338">
        <v>102748</v>
      </c>
      <c r="B5259" s="339" t="s">
        <v>12996</v>
      </c>
      <c r="C5259" s="340" t="s">
        <v>1161</v>
      </c>
      <c r="D5259" s="555">
        <v>8642.66</v>
      </c>
      <c r="E5259" s="555">
        <v>2014.13</v>
      </c>
      <c r="F5259" s="555">
        <v>10656.79</v>
      </c>
    </row>
    <row r="5260" spans="1:6" ht="30">
      <c r="A5260" s="338">
        <v>102759</v>
      </c>
      <c r="B5260" s="339" t="s">
        <v>12997</v>
      </c>
      <c r="C5260" s="340" t="s">
        <v>1161</v>
      </c>
      <c r="D5260" s="555">
        <v>15177.89</v>
      </c>
      <c r="E5260" s="555">
        <v>3205.88</v>
      </c>
      <c r="F5260" s="555">
        <v>18383.77</v>
      </c>
    </row>
    <row r="5261" spans="1:6" ht="30">
      <c r="A5261" s="338">
        <v>102789</v>
      </c>
      <c r="B5261" s="339" t="s">
        <v>12998</v>
      </c>
      <c r="C5261" s="340" t="s">
        <v>1161</v>
      </c>
      <c r="D5261" s="555">
        <v>15955.46</v>
      </c>
      <c r="E5261" s="555">
        <v>2691.73</v>
      </c>
      <c r="F5261" s="555">
        <v>18647.189999999999</v>
      </c>
    </row>
    <row r="5262" spans="1:6" ht="30">
      <c r="A5262" s="338">
        <v>102749</v>
      </c>
      <c r="B5262" s="339" t="s">
        <v>12999</v>
      </c>
      <c r="C5262" s="340" t="s">
        <v>1161</v>
      </c>
      <c r="D5262" s="555">
        <v>14971.769999999999</v>
      </c>
      <c r="E5262" s="555">
        <v>3371.6</v>
      </c>
      <c r="F5262" s="555">
        <v>18343.37</v>
      </c>
    </row>
    <row r="5263" spans="1:6" ht="30">
      <c r="A5263" s="338">
        <v>102760</v>
      </c>
      <c r="B5263" s="339" t="s">
        <v>13000</v>
      </c>
      <c r="C5263" s="340" t="s">
        <v>1161</v>
      </c>
      <c r="D5263" s="555">
        <v>28239.450000000004</v>
      </c>
      <c r="E5263" s="555">
        <v>5732.67</v>
      </c>
      <c r="F5263" s="555">
        <v>33972.120000000003</v>
      </c>
    </row>
    <row r="5264" spans="1:6" ht="30">
      <c r="A5264" s="338">
        <v>102790</v>
      </c>
      <c r="B5264" s="339" t="s">
        <v>13001</v>
      </c>
      <c r="C5264" s="340" t="s">
        <v>1161</v>
      </c>
      <c r="D5264" s="555">
        <v>27148.23</v>
      </c>
      <c r="E5264" s="555">
        <v>3667.46</v>
      </c>
      <c r="F5264" s="555">
        <v>30815.69</v>
      </c>
    </row>
    <row r="5265" spans="1:6" ht="30">
      <c r="A5265" s="338">
        <v>102785</v>
      </c>
      <c r="B5265" s="339" t="s">
        <v>13002</v>
      </c>
      <c r="C5265" s="340" t="s">
        <v>1161</v>
      </c>
      <c r="D5265" s="555">
        <v>6505.75</v>
      </c>
      <c r="E5265" s="555">
        <v>1350.65</v>
      </c>
      <c r="F5265" s="555">
        <v>7856.4</v>
      </c>
    </row>
    <row r="5266" spans="1:6" ht="30">
      <c r="A5266" s="338">
        <v>102786</v>
      </c>
      <c r="B5266" s="339" t="s">
        <v>13003</v>
      </c>
      <c r="C5266" s="340" t="s">
        <v>1161</v>
      </c>
      <c r="D5266" s="555">
        <v>7416.79</v>
      </c>
      <c r="E5266" s="555">
        <v>1322.39</v>
      </c>
      <c r="F5266" s="555">
        <v>8739.18</v>
      </c>
    </row>
    <row r="5267" spans="1:6" ht="30">
      <c r="A5267" s="338">
        <v>102787</v>
      </c>
      <c r="B5267" s="339" t="s">
        <v>13004</v>
      </c>
      <c r="C5267" s="340" t="s">
        <v>1161</v>
      </c>
      <c r="D5267" s="555">
        <v>10855.27</v>
      </c>
      <c r="E5267" s="555">
        <v>2062.0100000000002</v>
      </c>
      <c r="F5267" s="555">
        <v>12917.28</v>
      </c>
    </row>
    <row r="5268" spans="1:6" ht="30">
      <c r="A5268" s="338">
        <v>102727</v>
      </c>
      <c r="B5268" s="339" t="s">
        <v>13005</v>
      </c>
      <c r="C5268" s="340" t="s">
        <v>1164</v>
      </c>
      <c r="D5268" s="555">
        <v>52.47</v>
      </c>
      <c r="E5268" s="555">
        <v>30.64</v>
      </c>
      <c r="F5268" s="555">
        <v>83.11</v>
      </c>
    </row>
    <row r="5269" spans="1:6">
      <c r="A5269" s="335"/>
      <c r="B5269" s="337" t="s">
        <v>46</v>
      </c>
      <c r="C5269" s="335"/>
      <c r="D5269" s="335"/>
      <c r="E5269" s="335"/>
      <c r="F5269" s="335"/>
    </row>
    <row r="5270" spans="1:6" ht="45">
      <c r="A5270" s="338">
        <v>97976</v>
      </c>
      <c r="B5270" s="339" t="s">
        <v>11754</v>
      </c>
      <c r="C5270" s="340" t="s">
        <v>1161</v>
      </c>
      <c r="D5270" s="555">
        <v>685.11</v>
      </c>
      <c r="E5270" s="555">
        <v>334.01</v>
      </c>
      <c r="F5270" s="555">
        <v>1019.12</v>
      </c>
    </row>
    <row r="5271" spans="1:6" ht="45">
      <c r="A5271" s="338">
        <v>97977</v>
      </c>
      <c r="B5271" s="339" t="s">
        <v>11753</v>
      </c>
      <c r="C5271" s="340" t="s">
        <v>1161</v>
      </c>
      <c r="D5271" s="555">
        <v>942.9899999999999</v>
      </c>
      <c r="E5271" s="555">
        <v>490.62</v>
      </c>
      <c r="F5271" s="555">
        <v>1433.61</v>
      </c>
    </row>
    <row r="5272" spans="1:6" ht="30">
      <c r="A5272" s="338">
        <v>99268</v>
      </c>
      <c r="B5272" s="339" t="s">
        <v>11661</v>
      </c>
      <c r="C5272" s="340" t="s">
        <v>1161</v>
      </c>
      <c r="D5272" s="555">
        <v>269.34000000000003</v>
      </c>
      <c r="E5272" s="555">
        <v>61.78</v>
      </c>
      <c r="F5272" s="555">
        <v>331.12</v>
      </c>
    </row>
    <row r="5273" spans="1:6" ht="30">
      <c r="A5273" s="338">
        <v>99270</v>
      </c>
      <c r="B5273" s="339" t="s">
        <v>11659</v>
      </c>
      <c r="C5273" s="340" t="s">
        <v>1161</v>
      </c>
      <c r="D5273" s="555">
        <v>372.14</v>
      </c>
      <c r="E5273" s="555">
        <v>69.3</v>
      </c>
      <c r="F5273" s="555">
        <v>441.44</v>
      </c>
    </row>
    <row r="5274" spans="1:6" ht="30">
      <c r="A5274" s="338">
        <v>97974</v>
      </c>
      <c r="B5274" s="339" t="s">
        <v>11756</v>
      </c>
      <c r="C5274" s="340" t="s">
        <v>1161</v>
      </c>
      <c r="D5274" s="555">
        <v>272.92999999999995</v>
      </c>
      <c r="E5274" s="555">
        <v>61.91</v>
      </c>
      <c r="F5274" s="555">
        <v>334.84</v>
      </c>
    </row>
    <row r="5275" spans="1:6" ht="30">
      <c r="A5275" s="338">
        <v>97975</v>
      </c>
      <c r="B5275" s="339" t="s">
        <v>11755</v>
      </c>
      <c r="C5275" s="340" t="s">
        <v>1161</v>
      </c>
      <c r="D5275" s="555">
        <v>285.08999999999997</v>
      </c>
      <c r="E5275" s="555">
        <v>69.489999999999995</v>
      </c>
      <c r="F5275" s="555">
        <v>354.58</v>
      </c>
    </row>
    <row r="5276" spans="1:6" ht="45">
      <c r="A5276" s="338">
        <v>97980</v>
      </c>
      <c r="B5276" s="339" t="s">
        <v>11751</v>
      </c>
      <c r="C5276" s="340" t="s">
        <v>1161</v>
      </c>
      <c r="D5276" s="555">
        <v>1267.51</v>
      </c>
      <c r="E5276" s="555">
        <v>619.74</v>
      </c>
      <c r="F5276" s="555">
        <v>1887.25</v>
      </c>
    </row>
    <row r="5277" spans="1:6" ht="30">
      <c r="A5277" s="338">
        <v>97981</v>
      </c>
      <c r="B5277" s="339" t="s">
        <v>11750</v>
      </c>
      <c r="C5277" s="340" t="s">
        <v>1163</v>
      </c>
      <c r="D5277" s="555">
        <v>689.5200000000001</v>
      </c>
      <c r="E5277" s="555">
        <v>397.86</v>
      </c>
      <c r="F5277" s="555">
        <v>1087.3800000000001</v>
      </c>
    </row>
    <row r="5278" spans="1:6" ht="30">
      <c r="A5278" s="338">
        <v>97983</v>
      </c>
      <c r="B5278" s="339" t="s">
        <v>11749</v>
      </c>
      <c r="C5278" s="340" t="s">
        <v>1163</v>
      </c>
      <c r="D5278" s="555">
        <v>281.02</v>
      </c>
      <c r="E5278" s="555">
        <v>25.98</v>
      </c>
      <c r="F5278" s="555">
        <v>307</v>
      </c>
    </row>
    <row r="5279" spans="1:6" ht="30">
      <c r="A5279" s="338">
        <v>97985</v>
      </c>
      <c r="B5279" s="339" t="s">
        <v>11748</v>
      </c>
      <c r="C5279" s="340" t="s">
        <v>1163</v>
      </c>
      <c r="D5279" s="555">
        <v>828.63999999999987</v>
      </c>
      <c r="E5279" s="555">
        <v>486.47</v>
      </c>
      <c r="F5279" s="555">
        <v>1315.11</v>
      </c>
    </row>
    <row r="5280" spans="1:6" ht="30">
      <c r="A5280" s="338">
        <v>97987</v>
      </c>
      <c r="B5280" s="339" t="s">
        <v>11747</v>
      </c>
      <c r="C5280" s="340" t="s">
        <v>1163</v>
      </c>
      <c r="D5280" s="555">
        <v>374.07</v>
      </c>
      <c r="E5280" s="555">
        <v>30.56</v>
      </c>
      <c r="F5280" s="555">
        <v>404.63</v>
      </c>
    </row>
    <row r="5281" spans="1:6" ht="45">
      <c r="A5281" s="338">
        <v>97988</v>
      </c>
      <c r="B5281" s="339" t="s">
        <v>11746</v>
      </c>
      <c r="C5281" s="340" t="s">
        <v>1161</v>
      </c>
      <c r="D5281" s="555">
        <v>1901.0399999999997</v>
      </c>
      <c r="E5281" s="555">
        <v>879.45</v>
      </c>
      <c r="F5281" s="555">
        <v>2780.49</v>
      </c>
    </row>
    <row r="5282" spans="1:6" ht="30">
      <c r="A5282" s="338">
        <v>97989</v>
      </c>
      <c r="B5282" s="339" t="s">
        <v>11745</v>
      </c>
      <c r="C5282" s="340" t="s">
        <v>1163</v>
      </c>
      <c r="D5282" s="555">
        <v>967.8599999999999</v>
      </c>
      <c r="E5282" s="555">
        <v>574.98</v>
      </c>
      <c r="F5282" s="555">
        <v>1542.84</v>
      </c>
    </row>
    <row r="5283" spans="1:6" ht="30">
      <c r="A5283" s="338">
        <v>97991</v>
      </c>
      <c r="B5283" s="339" t="s">
        <v>11744</v>
      </c>
      <c r="C5283" s="340" t="s">
        <v>1163</v>
      </c>
      <c r="D5283" s="555">
        <v>552.88</v>
      </c>
      <c r="E5283" s="555">
        <v>38.96</v>
      </c>
      <c r="F5283" s="555">
        <v>591.84</v>
      </c>
    </row>
    <row r="5284" spans="1:6" ht="45">
      <c r="A5284" s="338">
        <v>97992</v>
      </c>
      <c r="B5284" s="339" t="s">
        <v>11743</v>
      </c>
      <c r="C5284" s="340" t="s">
        <v>1161</v>
      </c>
      <c r="D5284" s="555">
        <v>2479.0500000000002</v>
      </c>
      <c r="E5284" s="555">
        <v>1093.76</v>
      </c>
      <c r="F5284" s="555">
        <v>3572.81</v>
      </c>
    </row>
    <row r="5285" spans="1:6" ht="30">
      <c r="A5285" s="338">
        <v>97993</v>
      </c>
      <c r="B5285" s="339" t="s">
        <v>11742</v>
      </c>
      <c r="C5285" s="340" t="s">
        <v>1163</v>
      </c>
      <c r="D5285" s="555">
        <v>1176.6100000000001</v>
      </c>
      <c r="E5285" s="555">
        <v>707.82</v>
      </c>
      <c r="F5285" s="555">
        <v>1884.43</v>
      </c>
    </row>
    <row r="5286" spans="1:6" ht="45">
      <c r="A5286" s="338">
        <v>97994</v>
      </c>
      <c r="B5286" s="339" t="s">
        <v>11741</v>
      </c>
      <c r="C5286" s="340" t="s">
        <v>1161</v>
      </c>
      <c r="D5286" s="555">
        <v>1512.58</v>
      </c>
      <c r="E5286" s="555">
        <v>760.65</v>
      </c>
      <c r="F5286" s="555">
        <v>2273.23</v>
      </c>
    </row>
    <row r="5287" spans="1:6" ht="30">
      <c r="A5287" s="338">
        <v>97995</v>
      </c>
      <c r="B5287" s="339" t="s">
        <v>11740</v>
      </c>
      <c r="C5287" s="340" t="s">
        <v>1163</v>
      </c>
      <c r="D5287" s="555">
        <v>654.35</v>
      </c>
      <c r="E5287" s="555">
        <v>435.61</v>
      </c>
      <c r="F5287" s="555">
        <v>1089.96</v>
      </c>
    </row>
    <row r="5288" spans="1:6" ht="45">
      <c r="A5288" s="338">
        <v>97996</v>
      </c>
      <c r="B5288" s="339" t="s">
        <v>11739</v>
      </c>
      <c r="C5288" s="340" t="s">
        <v>1161</v>
      </c>
      <c r="D5288" s="555">
        <v>1921.3199999999997</v>
      </c>
      <c r="E5288" s="555">
        <v>956.82</v>
      </c>
      <c r="F5288" s="555">
        <v>2878.14</v>
      </c>
    </row>
    <row r="5289" spans="1:6" ht="30">
      <c r="A5289" s="338">
        <v>97997</v>
      </c>
      <c r="B5289" s="339" t="s">
        <v>11738</v>
      </c>
      <c r="C5289" s="340" t="s">
        <v>1163</v>
      </c>
      <c r="D5289" s="555">
        <v>779.62999999999988</v>
      </c>
      <c r="E5289" s="555">
        <v>521.98</v>
      </c>
      <c r="F5289" s="555">
        <v>1301.6099999999999</v>
      </c>
    </row>
    <row r="5290" spans="1:6" ht="30">
      <c r="A5290" s="338">
        <v>97999</v>
      </c>
      <c r="B5290" s="339" t="s">
        <v>11737</v>
      </c>
      <c r="C5290" s="340" t="s">
        <v>1163</v>
      </c>
      <c r="D5290" s="555">
        <v>904.95</v>
      </c>
      <c r="E5290" s="555">
        <v>608.29999999999995</v>
      </c>
      <c r="F5290" s="555">
        <v>1513.25</v>
      </c>
    </row>
    <row r="5291" spans="1:6" ht="30">
      <c r="A5291" s="338">
        <v>98001</v>
      </c>
      <c r="B5291" s="339" t="s">
        <v>11736</v>
      </c>
      <c r="C5291" s="340" t="s">
        <v>1163</v>
      </c>
      <c r="D5291" s="555">
        <v>1030.27</v>
      </c>
      <c r="E5291" s="555">
        <v>694.64</v>
      </c>
      <c r="F5291" s="555">
        <v>1724.91</v>
      </c>
    </row>
    <row r="5292" spans="1:6" ht="45">
      <c r="A5292" s="338">
        <v>98002</v>
      </c>
      <c r="B5292" s="339" t="s">
        <v>11735</v>
      </c>
      <c r="C5292" s="340" t="s">
        <v>1161</v>
      </c>
      <c r="D5292" s="555">
        <v>3182.69</v>
      </c>
      <c r="E5292" s="555">
        <v>1545.35</v>
      </c>
      <c r="F5292" s="555">
        <v>4728.04</v>
      </c>
    </row>
    <row r="5293" spans="1:6" ht="30">
      <c r="A5293" s="338">
        <v>98003</v>
      </c>
      <c r="B5293" s="339" t="s">
        <v>11734</v>
      </c>
      <c r="C5293" s="340" t="s">
        <v>1163</v>
      </c>
      <c r="D5293" s="555">
        <v>1155.5999999999999</v>
      </c>
      <c r="E5293" s="555">
        <v>781</v>
      </c>
      <c r="F5293" s="555">
        <v>1936.6</v>
      </c>
    </row>
    <row r="5294" spans="1:6" ht="30">
      <c r="A5294" s="338">
        <v>98005</v>
      </c>
      <c r="B5294" s="339" t="s">
        <v>11733</v>
      </c>
      <c r="C5294" s="340" t="s">
        <v>1163</v>
      </c>
      <c r="D5294" s="555">
        <v>1280.9499999999998</v>
      </c>
      <c r="E5294" s="555">
        <v>867.32</v>
      </c>
      <c r="F5294" s="555">
        <v>2148.27</v>
      </c>
    </row>
    <row r="5295" spans="1:6" ht="45">
      <c r="A5295" s="338">
        <v>98006</v>
      </c>
      <c r="B5295" s="339" t="s">
        <v>11732</v>
      </c>
      <c r="C5295" s="340" t="s">
        <v>1161</v>
      </c>
      <c r="D5295" s="555">
        <v>4003.38</v>
      </c>
      <c r="E5295" s="555">
        <v>1937.64</v>
      </c>
      <c r="F5295" s="555">
        <v>5941.02</v>
      </c>
    </row>
    <row r="5296" spans="1:6" ht="30">
      <c r="A5296" s="338">
        <v>98007</v>
      </c>
      <c r="B5296" s="339" t="s">
        <v>11731</v>
      </c>
      <c r="C5296" s="340" t="s">
        <v>1163</v>
      </c>
      <c r="D5296" s="555">
        <v>1406.23</v>
      </c>
      <c r="E5296" s="555">
        <v>953.67</v>
      </c>
      <c r="F5296" s="555">
        <v>2359.9</v>
      </c>
    </row>
    <row r="5297" spans="1:6" ht="45">
      <c r="A5297" s="338">
        <v>98008</v>
      </c>
      <c r="B5297" s="339" t="s">
        <v>11730</v>
      </c>
      <c r="C5297" s="340" t="s">
        <v>1161</v>
      </c>
      <c r="D5297" s="555">
        <v>2414.6999999999998</v>
      </c>
      <c r="E5297" s="555">
        <v>1151.27</v>
      </c>
      <c r="F5297" s="555">
        <v>3565.97</v>
      </c>
    </row>
    <row r="5298" spans="1:6" ht="30">
      <c r="A5298" s="338">
        <v>98009</v>
      </c>
      <c r="B5298" s="339" t="s">
        <v>11729</v>
      </c>
      <c r="C5298" s="340" t="s">
        <v>1163</v>
      </c>
      <c r="D5298" s="555">
        <v>904.95</v>
      </c>
      <c r="E5298" s="555">
        <v>608.29999999999995</v>
      </c>
      <c r="F5298" s="555">
        <v>1513.25</v>
      </c>
    </row>
    <row r="5299" spans="1:6" ht="45">
      <c r="A5299" s="338">
        <v>98010</v>
      </c>
      <c r="B5299" s="339" t="s">
        <v>11728</v>
      </c>
      <c r="C5299" s="340" t="s">
        <v>1161</v>
      </c>
      <c r="D5299" s="555">
        <v>2973.7200000000003</v>
      </c>
      <c r="E5299" s="555">
        <v>1384.53</v>
      </c>
      <c r="F5299" s="555">
        <v>4358.25</v>
      </c>
    </row>
    <row r="5300" spans="1:6" ht="30">
      <c r="A5300" s="338">
        <v>98011</v>
      </c>
      <c r="B5300" s="339" t="s">
        <v>11727</v>
      </c>
      <c r="C5300" s="340" t="s">
        <v>1163</v>
      </c>
      <c r="D5300" s="555">
        <v>1030.27</v>
      </c>
      <c r="E5300" s="555">
        <v>694.64</v>
      </c>
      <c r="F5300" s="555">
        <v>1724.91</v>
      </c>
    </row>
    <row r="5301" spans="1:6" ht="45">
      <c r="A5301" s="338">
        <v>98012</v>
      </c>
      <c r="B5301" s="339" t="s">
        <v>11726</v>
      </c>
      <c r="C5301" s="340" t="s">
        <v>1161</v>
      </c>
      <c r="D5301" s="555">
        <v>3504.5099999999998</v>
      </c>
      <c r="E5301" s="555">
        <v>1617.85</v>
      </c>
      <c r="F5301" s="555">
        <v>5122.3599999999997</v>
      </c>
    </row>
    <row r="5302" spans="1:6" ht="30">
      <c r="A5302" s="338">
        <v>98013</v>
      </c>
      <c r="B5302" s="339" t="s">
        <v>11725</v>
      </c>
      <c r="C5302" s="340" t="s">
        <v>1163</v>
      </c>
      <c r="D5302" s="555">
        <v>1155.5999999999999</v>
      </c>
      <c r="E5302" s="555">
        <v>781</v>
      </c>
      <c r="F5302" s="555">
        <v>1936.6</v>
      </c>
    </row>
    <row r="5303" spans="1:6" ht="45">
      <c r="A5303" s="338">
        <v>98014</v>
      </c>
      <c r="B5303" s="339" t="s">
        <v>11724</v>
      </c>
      <c r="C5303" s="340" t="s">
        <v>1161</v>
      </c>
      <c r="D5303" s="555">
        <v>4035.2999999999997</v>
      </c>
      <c r="E5303" s="555">
        <v>1851.15</v>
      </c>
      <c r="F5303" s="555">
        <v>5886.45</v>
      </c>
    </row>
    <row r="5304" spans="1:6" ht="30">
      <c r="A5304" s="338">
        <v>98015</v>
      </c>
      <c r="B5304" s="339" t="s">
        <v>11723</v>
      </c>
      <c r="C5304" s="340" t="s">
        <v>1163</v>
      </c>
      <c r="D5304" s="555">
        <v>1280.9499999999998</v>
      </c>
      <c r="E5304" s="555">
        <v>867.32</v>
      </c>
      <c r="F5304" s="555">
        <v>2148.27</v>
      </c>
    </row>
    <row r="5305" spans="1:6" ht="45">
      <c r="A5305" s="338">
        <v>98016</v>
      </c>
      <c r="B5305" s="339" t="s">
        <v>11722</v>
      </c>
      <c r="C5305" s="340" t="s">
        <v>1161</v>
      </c>
      <c r="D5305" s="555">
        <v>4569.45</v>
      </c>
      <c r="E5305" s="555">
        <v>2084.4499999999998</v>
      </c>
      <c r="F5305" s="555">
        <v>6653.9</v>
      </c>
    </row>
    <row r="5306" spans="1:6" ht="30">
      <c r="A5306" s="338">
        <v>98017</v>
      </c>
      <c r="B5306" s="339" t="s">
        <v>11721</v>
      </c>
      <c r="C5306" s="340" t="s">
        <v>1163</v>
      </c>
      <c r="D5306" s="555">
        <v>1406.23</v>
      </c>
      <c r="E5306" s="555">
        <v>953.67</v>
      </c>
      <c r="F5306" s="555">
        <v>2359.9</v>
      </c>
    </row>
    <row r="5307" spans="1:6" ht="45">
      <c r="A5307" s="338">
        <v>98018</v>
      </c>
      <c r="B5307" s="339" t="s">
        <v>11720</v>
      </c>
      <c r="C5307" s="340" t="s">
        <v>1161</v>
      </c>
      <c r="D5307" s="555">
        <v>5097</v>
      </c>
      <c r="E5307" s="555">
        <v>2317.75</v>
      </c>
      <c r="F5307" s="555">
        <v>7414.75</v>
      </c>
    </row>
    <row r="5308" spans="1:6" ht="30">
      <c r="A5308" s="338">
        <v>98019</v>
      </c>
      <c r="B5308" s="339" t="s">
        <v>11719</v>
      </c>
      <c r="C5308" s="340" t="s">
        <v>1163</v>
      </c>
      <c r="D5308" s="555">
        <v>1544.7200000000003</v>
      </c>
      <c r="E5308" s="555">
        <v>1046.81</v>
      </c>
      <c r="F5308" s="555">
        <v>2591.5300000000002</v>
      </c>
    </row>
    <row r="5309" spans="1:6" ht="45">
      <c r="A5309" s="338">
        <v>98020</v>
      </c>
      <c r="B5309" s="339" t="s">
        <v>11718</v>
      </c>
      <c r="C5309" s="340" t="s">
        <v>1161</v>
      </c>
      <c r="D5309" s="555">
        <v>3596.9000000000005</v>
      </c>
      <c r="E5309" s="555">
        <v>1653.74</v>
      </c>
      <c r="F5309" s="555">
        <v>5250.64</v>
      </c>
    </row>
    <row r="5310" spans="1:6" ht="30">
      <c r="A5310" s="338">
        <v>98021</v>
      </c>
      <c r="B5310" s="339" t="s">
        <v>11717</v>
      </c>
      <c r="C5310" s="340" t="s">
        <v>1163</v>
      </c>
      <c r="D5310" s="555">
        <v>1168.83</v>
      </c>
      <c r="E5310" s="555">
        <v>787.79</v>
      </c>
      <c r="F5310" s="555">
        <v>1956.62</v>
      </c>
    </row>
    <row r="5311" spans="1:6" ht="45">
      <c r="A5311" s="338">
        <v>98022</v>
      </c>
      <c r="B5311" s="339" t="s">
        <v>11716</v>
      </c>
      <c r="C5311" s="340" t="s">
        <v>1161</v>
      </c>
      <c r="D5311" s="555">
        <v>4235.3</v>
      </c>
      <c r="E5311" s="555">
        <v>1928.22</v>
      </c>
      <c r="F5311" s="555">
        <v>6163.52</v>
      </c>
    </row>
    <row r="5312" spans="1:6" ht="30">
      <c r="A5312" s="338">
        <v>98023</v>
      </c>
      <c r="B5312" s="339" t="s">
        <v>11715</v>
      </c>
      <c r="C5312" s="340" t="s">
        <v>1163</v>
      </c>
      <c r="D5312" s="555">
        <v>1294.1099999999997</v>
      </c>
      <c r="E5312" s="555">
        <v>874.13</v>
      </c>
      <c r="F5312" s="555">
        <v>2168.2399999999998</v>
      </c>
    </row>
    <row r="5313" spans="1:6" ht="45">
      <c r="A5313" s="338">
        <v>98024</v>
      </c>
      <c r="B5313" s="339" t="s">
        <v>11714</v>
      </c>
      <c r="C5313" s="340" t="s">
        <v>1161</v>
      </c>
      <c r="D5313" s="555">
        <v>4934.2900000000009</v>
      </c>
      <c r="E5313" s="555">
        <v>2198.56</v>
      </c>
      <c r="F5313" s="555">
        <v>7132.85</v>
      </c>
    </row>
    <row r="5314" spans="1:6" ht="30">
      <c r="A5314" s="338">
        <v>98025</v>
      </c>
      <c r="B5314" s="339" t="s">
        <v>11713</v>
      </c>
      <c r="C5314" s="340" t="s">
        <v>1163</v>
      </c>
      <c r="D5314" s="555">
        <v>1419.44</v>
      </c>
      <c r="E5314" s="555">
        <v>960.48</v>
      </c>
      <c r="F5314" s="555">
        <v>2379.92</v>
      </c>
    </row>
    <row r="5315" spans="1:6" ht="45">
      <c r="A5315" s="338">
        <v>98026</v>
      </c>
      <c r="B5315" s="339" t="s">
        <v>11712</v>
      </c>
      <c r="C5315" s="340" t="s">
        <v>1161</v>
      </c>
      <c r="D5315" s="555">
        <v>5578.9400000000005</v>
      </c>
      <c r="E5315" s="555">
        <v>2468.83</v>
      </c>
      <c r="F5315" s="555">
        <v>8047.77</v>
      </c>
    </row>
    <row r="5316" spans="1:6" ht="30">
      <c r="A5316" s="338">
        <v>98027</v>
      </c>
      <c r="B5316" s="339" t="s">
        <v>11711</v>
      </c>
      <c r="C5316" s="340" t="s">
        <v>1163</v>
      </c>
      <c r="D5316" s="555">
        <v>1544.7200000000003</v>
      </c>
      <c r="E5316" s="555">
        <v>1046.81</v>
      </c>
      <c r="F5316" s="555">
        <v>2591.5300000000002</v>
      </c>
    </row>
    <row r="5317" spans="1:6" ht="45">
      <c r="A5317" s="338">
        <v>98028</v>
      </c>
      <c r="B5317" s="339" t="s">
        <v>11710</v>
      </c>
      <c r="C5317" s="340" t="s">
        <v>1161</v>
      </c>
      <c r="D5317" s="555">
        <v>6223.619999999999</v>
      </c>
      <c r="E5317" s="555">
        <v>2739.09</v>
      </c>
      <c r="F5317" s="555">
        <v>8962.7099999999991</v>
      </c>
    </row>
    <row r="5318" spans="1:6" ht="30">
      <c r="A5318" s="338">
        <v>98029</v>
      </c>
      <c r="B5318" s="339" t="s">
        <v>11709</v>
      </c>
      <c r="C5318" s="340" t="s">
        <v>1163</v>
      </c>
      <c r="D5318" s="555">
        <v>1672.77</v>
      </c>
      <c r="E5318" s="555">
        <v>1134.56</v>
      </c>
      <c r="F5318" s="555">
        <v>2807.33</v>
      </c>
    </row>
    <row r="5319" spans="1:6" ht="45">
      <c r="A5319" s="338">
        <v>98030</v>
      </c>
      <c r="B5319" s="339" t="s">
        <v>11708</v>
      </c>
      <c r="C5319" s="340" t="s">
        <v>1161</v>
      </c>
      <c r="D5319" s="555">
        <v>5101.6099999999997</v>
      </c>
      <c r="E5319" s="555">
        <v>2183.37</v>
      </c>
      <c r="F5319" s="555">
        <v>7284.98</v>
      </c>
    </row>
    <row r="5320" spans="1:6" ht="30">
      <c r="A5320" s="338">
        <v>98031</v>
      </c>
      <c r="B5320" s="339" t="s">
        <v>11707</v>
      </c>
      <c r="C5320" s="340" t="s">
        <v>1163</v>
      </c>
      <c r="D5320" s="555">
        <v>1422.1999999999998</v>
      </c>
      <c r="E5320" s="555">
        <v>961.9</v>
      </c>
      <c r="F5320" s="555">
        <v>2384.1</v>
      </c>
    </row>
    <row r="5321" spans="1:6" ht="45">
      <c r="A5321" s="338">
        <v>98032</v>
      </c>
      <c r="B5321" s="339" t="s">
        <v>11706</v>
      </c>
      <c r="C5321" s="340" t="s">
        <v>1161</v>
      </c>
      <c r="D5321" s="555">
        <v>5890.6999999999989</v>
      </c>
      <c r="E5321" s="555">
        <v>2491.36</v>
      </c>
      <c r="F5321" s="555">
        <v>8382.06</v>
      </c>
    </row>
    <row r="5322" spans="1:6" ht="30">
      <c r="A5322" s="338">
        <v>98033</v>
      </c>
      <c r="B5322" s="339" t="s">
        <v>11705</v>
      </c>
      <c r="C5322" s="340" t="s">
        <v>1163</v>
      </c>
      <c r="D5322" s="555">
        <v>1547.48</v>
      </c>
      <c r="E5322" s="555">
        <v>1048.21</v>
      </c>
      <c r="F5322" s="555">
        <v>2595.69</v>
      </c>
    </row>
    <row r="5323" spans="1:6" ht="45">
      <c r="A5323" s="338">
        <v>98034</v>
      </c>
      <c r="B5323" s="339" t="s">
        <v>11704</v>
      </c>
      <c r="C5323" s="340" t="s">
        <v>1161</v>
      </c>
      <c r="D5323" s="555">
        <v>6679.6899999999987</v>
      </c>
      <c r="E5323" s="555">
        <v>2799.36</v>
      </c>
      <c r="F5323" s="555">
        <v>9479.0499999999993</v>
      </c>
    </row>
    <row r="5324" spans="1:6" ht="30">
      <c r="A5324" s="338">
        <v>98035</v>
      </c>
      <c r="B5324" s="339" t="s">
        <v>11703</v>
      </c>
      <c r="C5324" s="340" t="s">
        <v>1163</v>
      </c>
      <c r="D5324" s="555">
        <v>1672.77</v>
      </c>
      <c r="E5324" s="555">
        <v>1134.56</v>
      </c>
      <c r="F5324" s="555">
        <v>2807.33</v>
      </c>
    </row>
    <row r="5325" spans="1:6" ht="45">
      <c r="A5325" s="338">
        <v>98036</v>
      </c>
      <c r="B5325" s="339" t="s">
        <v>11702</v>
      </c>
      <c r="C5325" s="340" t="s">
        <v>1161</v>
      </c>
      <c r="D5325" s="555">
        <v>7468.829999999999</v>
      </c>
      <c r="E5325" s="555">
        <v>3107.3</v>
      </c>
      <c r="F5325" s="555">
        <v>10576.13</v>
      </c>
    </row>
    <row r="5326" spans="1:6" ht="30">
      <c r="A5326" s="338">
        <v>98037</v>
      </c>
      <c r="B5326" s="339" t="s">
        <v>11701</v>
      </c>
      <c r="C5326" s="340" t="s">
        <v>1163</v>
      </c>
      <c r="D5326" s="555">
        <v>1800.84</v>
      </c>
      <c r="E5326" s="555">
        <v>1222.3</v>
      </c>
      <c r="F5326" s="555">
        <v>3023.14</v>
      </c>
    </row>
    <row r="5327" spans="1:6" ht="45">
      <c r="A5327" s="338">
        <v>98038</v>
      </c>
      <c r="B5327" s="339" t="s">
        <v>11700</v>
      </c>
      <c r="C5327" s="340" t="s">
        <v>1161</v>
      </c>
      <c r="D5327" s="555">
        <v>6835.63</v>
      </c>
      <c r="E5327" s="555">
        <v>2837.05</v>
      </c>
      <c r="F5327" s="555">
        <v>9672.68</v>
      </c>
    </row>
    <row r="5328" spans="1:6" ht="30">
      <c r="A5328" s="338">
        <v>98039</v>
      </c>
      <c r="B5328" s="339" t="s">
        <v>11699</v>
      </c>
      <c r="C5328" s="340" t="s">
        <v>1163</v>
      </c>
      <c r="D5328" s="555">
        <v>1675.54</v>
      </c>
      <c r="E5328" s="555">
        <v>1135.96</v>
      </c>
      <c r="F5328" s="555">
        <v>2811.5</v>
      </c>
    </row>
    <row r="5329" spans="1:6" ht="45">
      <c r="A5329" s="338">
        <v>98040</v>
      </c>
      <c r="B5329" s="339" t="s">
        <v>11698</v>
      </c>
      <c r="C5329" s="340" t="s">
        <v>1161</v>
      </c>
      <c r="D5329" s="555">
        <v>7750.08</v>
      </c>
      <c r="E5329" s="555">
        <v>3182.23</v>
      </c>
      <c r="F5329" s="555">
        <v>10932.31</v>
      </c>
    </row>
    <row r="5330" spans="1:6" ht="30">
      <c r="A5330" s="338">
        <v>98041</v>
      </c>
      <c r="B5330" s="339" t="s">
        <v>11697</v>
      </c>
      <c r="C5330" s="340" t="s">
        <v>1163</v>
      </c>
      <c r="D5330" s="555">
        <v>1800.84</v>
      </c>
      <c r="E5330" s="555">
        <v>1222.3</v>
      </c>
      <c r="F5330" s="555">
        <v>3023.14</v>
      </c>
    </row>
    <row r="5331" spans="1:6" ht="45">
      <c r="A5331" s="338">
        <v>98042</v>
      </c>
      <c r="B5331" s="339" t="s">
        <v>11696</v>
      </c>
      <c r="C5331" s="340" t="s">
        <v>1161</v>
      </c>
      <c r="D5331" s="555">
        <v>8664.5400000000009</v>
      </c>
      <c r="E5331" s="555">
        <v>3527.38</v>
      </c>
      <c r="F5331" s="555">
        <v>12191.92</v>
      </c>
    </row>
    <row r="5332" spans="1:6" ht="30">
      <c r="A5332" s="338">
        <v>98043</v>
      </c>
      <c r="B5332" s="339" t="s">
        <v>11695</v>
      </c>
      <c r="C5332" s="340" t="s">
        <v>1163</v>
      </c>
      <c r="D5332" s="555">
        <v>1928.9099999999999</v>
      </c>
      <c r="E5332" s="555">
        <v>1310.04</v>
      </c>
      <c r="F5332" s="555">
        <v>3238.95</v>
      </c>
    </row>
    <row r="5333" spans="1:6" ht="45">
      <c r="A5333" s="338">
        <v>98044</v>
      </c>
      <c r="B5333" s="339" t="s">
        <v>11694</v>
      </c>
      <c r="C5333" s="340" t="s">
        <v>1161</v>
      </c>
      <c r="D5333" s="555">
        <v>8812.18</v>
      </c>
      <c r="E5333" s="555">
        <v>3562.66</v>
      </c>
      <c r="F5333" s="555">
        <v>12374.84</v>
      </c>
    </row>
    <row r="5334" spans="1:6" ht="30">
      <c r="A5334" s="338">
        <v>98045</v>
      </c>
      <c r="B5334" s="339" t="s">
        <v>11693</v>
      </c>
      <c r="C5334" s="340" t="s">
        <v>1163</v>
      </c>
      <c r="D5334" s="555">
        <v>1928.9099999999999</v>
      </c>
      <c r="E5334" s="555">
        <v>1310.04</v>
      </c>
      <c r="F5334" s="555">
        <v>3238.95</v>
      </c>
    </row>
    <row r="5335" spans="1:6" ht="45">
      <c r="A5335" s="338">
        <v>98046</v>
      </c>
      <c r="B5335" s="339" t="s">
        <v>11692</v>
      </c>
      <c r="C5335" s="340" t="s">
        <v>1161</v>
      </c>
      <c r="D5335" s="555">
        <v>9860.2999999999993</v>
      </c>
      <c r="E5335" s="555">
        <v>3947.41</v>
      </c>
      <c r="F5335" s="555">
        <v>13807.71</v>
      </c>
    </row>
    <row r="5336" spans="1:6" ht="30">
      <c r="A5336" s="338">
        <v>98047</v>
      </c>
      <c r="B5336" s="339" t="s">
        <v>11691</v>
      </c>
      <c r="C5336" s="340" t="s">
        <v>1163</v>
      </c>
      <c r="D5336" s="555">
        <v>2056.9800000000005</v>
      </c>
      <c r="E5336" s="555">
        <v>1397.8</v>
      </c>
      <c r="F5336" s="555">
        <v>3454.78</v>
      </c>
    </row>
    <row r="5337" spans="1:6" ht="45">
      <c r="A5337" s="338">
        <v>98048</v>
      </c>
      <c r="B5337" s="339" t="s">
        <v>11690</v>
      </c>
      <c r="C5337" s="340" t="s">
        <v>1161</v>
      </c>
      <c r="D5337" s="555">
        <v>11649.7</v>
      </c>
      <c r="E5337" s="555">
        <v>4426.13</v>
      </c>
      <c r="F5337" s="555">
        <v>16075.83</v>
      </c>
    </row>
    <row r="5338" spans="1:6" ht="30">
      <c r="A5338" s="338">
        <v>98049</v>
      </c>
      <c r="B5338" s="339" t="s">
        <v>11689</v>
      </c>
      <c r="C5338" s="340" t="s">
        <v>1163</v>
      </c>
      <c r="D5338" s="555">
        <v>2158.09</v>
      </c>
      <c r="E5338" s="555">
        <v>1471.68</v>
      </c>
      <c r="F5338" s="555">
        <v>3629.77</v>
      </c>
    </row>
    <row r="5339" spans="1:6" ht="30">
      <c r="A5339" s="338">
        <v>98050</v>
      </c>
      <c r="B5339" s="339" t="s">
        <v>11688</v>
      </c>
      <c r="C5339" s="340" t="s">
        <v>1163</v>
      </c>
      <c r="D5339" s="555">
        <v>154.82</v>
      </c>
      <c r="E5339" s="555">
        <v>13.35</v>
      </c>
      <c r="F5339" s="555">
        <v>168.17</v>
      </c>
    </row>
    <row r="5340" spans="1:6" ht="30">
      <c r="A5340" s="338">
        <v>98051</v>
      </c>
      <c r="B5340" s="339" t="s">
        <v>11687</v>
      </c>
      <c r="C5340" s="340" t="s">
        <v>1163</v>
      </c>
      <c r="D5340" s="555">
        <v>554.79999999999995</v>
      </c>
      <c r="E5340" s="555">
        <v>312.01</v>
      </c>
      <c r="F5340" s="555">
        <v>866.81</v>
      </c>
    </row>
    <row r="5341" spans="1:6" ht="45">
      <c r="A5341" s="338">
        <v>98405</v>
      </c>
      <c r="B5341" s="339" t="s">
        <v>11686</v>
      </c>
      <c r="C5341" s="340" t="s">
        <v>1161</v>
      </c>
      <c r="D5341" s="555">
        <v>1580.42</v>
      </c>
      <c r="E5341" s="555">
        <v>753.17</v>
      </c>
      <c r="F5341" s="555">
        <v>2333.59</v>
      </c>
    </row>
    <row r="5342" spans="1:6" ht="45">
      <c r="A5342" s="338">
        <v>98406</v>
      </c>
      <c r="B5342" s="339" t="s">
        <v>11685</v>
      </c>
      <c r="C5342" s="340" t="s">
        <v>1161</v>
      </c>
      <c r="D5342" s="555">
        <v>3595.88</v>
      </c>
      <c r="E5342" s="555">
        <v>1741.49</v>
      </c>
      <c r="F5342" s="555">
        <v>5337.37</v>
      </c>
    </row>
    <row r="5343" spans="1:6" ht="45">
      <c r="A5343" s="338">
        <v>98407</v>
      </c>
      <c r="B5343" s="339" t="s">
        <v>11684</v>
      </c>
      <c r="C5343" s="340" t="s">
        <v>1161</v>
      </c>
      <c r="D5343" s="555">
        <v>2329.9299999999998</v>
      </c>
      <c r="E5343" s="555">
        <v>1152.98</v>
      </c>
      <c r="F5343" s="555">
        <v>3482.91</v>
      </c>
    </row>
    <row r="5344" spans="1:6" ht="45">
      <c r="A5344" s="338">
        <v>98408</v>
      </c>
      <c r="B5344" s="339" t="s">
        <v>11683</v>
      </c>
      <c r="C5344" s="340" t="s">
        <v>1161</v>
      </c>
      <c r="D5344" s="555">
        <v>2738.5999999999995</v>
      </c>
      <c r="E5344" s="555">
        <v>1349.14</v>
      </c>
      <c r="F5344" s="555">
        <v>4087.74</v>
      </c>
    </row>
    <row r="5345" spans="1:6" ht="30">
      <c r="A5345" s="338">
        <v>98409</v>
      </c>
      <c r="B5345" s="339" t="s">
        <v>11682</v>
      </c>
      <c r="C5345" s="340" t="s">
        <v>1163</v>
      </c>
      <c r="D5345" s="555">
        <v>212.81</v>
      </c>
      <c r="E5345" s="555">
        <v>21.81</v>
      </c>
      <c r="F5345" s="555">
        <v>234.62</v>
      </c>
    </row>
    <row r="5346" spans="1:6" ht="30">
      <c r="A5346" s="338">
        <v>98414</v>
      </c>
      <c r="B5346" s="339" t="s">
        <v>11680</v>
      </c>
      <c r="C5346" s="340" t="s">
        <v>1161</v>
      </c>
      <c r="D5346" s="555">
        <v>725.32</v>
      </c>
      <c r="E5346" s="555">
        <v>175.28</v>
      </c>
      <c r="F5346" s="555">
        <v>900.6</v>
      </c>
    </row>
    <row r="5347" spans="1:6" ht="45">
      <c r="A5347" s="338">
        <v>98415</v>
      </c>
      <c r="B5347" s="339" t="s">
        <v>3636</v>
      </c>
      <c r="C5347" s="340" t="s">
        <v>1161</v>
      </c>
      <c r="D5347" s="555">
        <v>854.0100000000001</v>
      </c>
      <c r="E5347" s="555">
        <v>236.88</v>
      </c>
      <c r="F5347" s="555">
        <v>1090.8900000000001</v>
      </c>
    </row>
    <row r="5348" spans="1:6" ht="45">
      <c r="A5348" s="338">
        <v>98416</v>
      </c>
      <c r="B5348" s="339" t="s">
        <v>3637</v>
      </c>
      <c r="C5348" s="340" t="s">
        <v>1161</v>
      </c>
      <c r="D5348" s="555">
        <v>865.84999999999991</v>
      </c>
      <c r="E5348" s="555">
        <v>188.25</v>
      </c>
      <c r="F5348" s="555">
        <v>1054.0999999999999</v>
      </c>
    </row>
    <row r="5349" spans="1:6" ht="45">
      <c r="A5349" s="338">
        <v>98417</v>
      </c>
      <c r="B5349" s="339" t="s">
        <v>3638</v>
      </c>
      <c r="C5349" s="340" t="s">
        <v>1161</v>
      </c>
      <c r="D5349" s="555">
        <v>1006.3699999999999</v>
      </c>
      <c r="E5349" s="555">
        <v>201.23</v>
      </c>
      <c r="F5349" s="555">
        <v>1207.5999999999999</v>
      </c>
    </row>
    <row r="5350" spans="1:6" ht="45">
      <c r="A5350" s="338">
        <v>98418</v>
      </c>
      <c r="B5350" s="339" t="s">
        <v>3639</v>
      </c>
      <c r="C5350" s="340" t="s">
        <v>1161</v>
      </c>
      <c r="D5350" s="555">
        <v>1083.79</v>
      </c>
      <c r="E5350" s="555">
        <v>207.89</v>
      </c>
      <c r="F5350" s="555">
        <v>1291.68</v>
      </c>
    </row>
    <row r="5351" spans="1:6" ht="45">
      <c r="A5351" s="338">
        <v>98419</v>
      </c>
      <c r="B5351" s="339" t="s">
        <v>3640</v>
      </c>
      <c r="C5351" s="340" t="s">
        <v>1161</v>
      </c>
      <c r="D5351" s="555">
        <v>1161.19</v>
      </c>
      <c r="E5351" s="555">
        <v>214.58</v>
      </c>
      <c r="F5351" s="555">
        <v>1375.77</v>
      </c>
    </row>
    <row r="5352" spans="1:6" ht="45">
      <c r="A5352" s="338">
        <v>98420</v>
      </c>
      <c r="B5352" s="339" t="s">
        <v>3641</v>
      </c>
      <c r="C5352" s="340" t="s">
        <v>1161</v>
      </c>
      <c r="D5352" s="555">
        <v>1374.5700000000002</v>
      </c>
      <c r="E5352" s="555">
        <v>221.37</v>
      </c>
      <c r="F5352" s="555">
        <v>1595.94</v>
      </c>
    </row>
    <row r="5353" spans="1:6" ht="45">
      <c r="A5353" s="338">
        <v>98421</v>
      </c>
      <c r="B5353" s="339" t="s">
        <v>3642</v>
      </c>
      <c r="C5353" s="340" t="s">
        <v>1161</v>
      </c>
      <c r="D5353" s="555">
        <v>1515.0900000000001</v>
      </c>
      <c r="E5353" s="555">
        <v>234.35</v>
      </c>
      <c r="F5353" s="555">
        <v>1749.44</v>
      </c>
    </row>
    <row r="5354" spans="1:6" ht="45">
      <c r="A5354" s="338">
        <v>98422</v>
      </c>
      <c r="B5354" s="339" t="s">
        <v>3643</v>
      </c>
      <c r="C5354" s="340" t="s">
        <v>1161</v>
      </c>
      <c r="D5354" s="555">
        <v>1655.5900000000001</v>
      </c>
      <c r="E5354" s="555">
        <v>247.35</v>
      </c>
      <c r="F5354" s="555">
        <v>1902.94</v>
      </c>
    </row>
    <row r="5355" spans="1:6" ht="45">
      <c r="A5355" s="338">
        <v>98423</v>
      </c>
      <c r="B5355" s="339" t="s">
        <v>3644</v>
      </c>
      <c r="C5355" s="340" t="s">
        <v>1161</v>
      </c>
      <c r="D5355" s="555">
        <v>1733.01</v>
      </c>
      <c r="E5355" s="555">
        <v>254.01</v>
      </c>
      <c r="F5355" s="555">
        <v>1987.02</v>
      </c>
    </row>
    <row r="5356" spans="1:6" ht="45">
      <c r="A5356" s="338">
        <v>98424</v>
      </c>
      <c r="B5356" s="339" t="s">
        <v>3645</v>
      </c>
      <c r="C5356" s="340" t="s">
        <v>1161</v>
      </c>
      <c r="D5356" s="555">
        <v>1810.4</v>
      </c>
      <c r="E5356" s="555">
        <v>260.70999999999998</v>
      </c>
      <c r="F5356" s="555">
        <v>2071.11</v>
      </c>
    </row>
    <row r="5357" spans="1:6" ht="45">
      <c r="A5357" s="338">
        <v>98425</v>
      </c>
      <c r="B5357" s="339" t="s">
        <v>3646</v>
      </c>
      <c r="C5357" s="340" t="s">
        <v>1161</v>
      </c>
      <c r="D5357" s="555">
        <v>1901.0399999999997</v>
      </c>
      <c r="E5357" s="555">
        <v>879.45</v>
      </c>
      <c r="F5357" s="555">
        <v>2780.49</v>
      </c>
    </row>
    <row r="5358" spans="1:6" ht="45">
      <c r="A5358" s="338">
        <v>98426</v>
      </c>
      <c r="B5358" s="339" t="s">
        <v>3647</v>
      </c>
      <c r="C5358" s="340" t="s">
        <v>1161</v>
      </c>
      <c r="D5358" s="555">
        <v>2384.87</v>
      </c>
      <c r="E5358" s="555">
        <v>1167.04</v>
      </c>
      <c r="F5358" s="555">
        <v>3551.91</v>
      </c>
    </row>
    <row r="5359" spans="1:6" ht="45">
      <c r="A5359" s="338">
        <v>98427</v>
      </c>
      <c r="B5359" s="339" t="s">
        <v>3648</v>
      </c>
      <c r="C5359" s="340" t="s">
        <v>1161</v>
      </c>
      <c r="D5359" s="555">
        <v>2868.8199999999997</v>
      </c>
      <c r="E5359" s="555">
        <v>1454.51</v>
      </c>
      <c r="F5359" s="555">
        <v>4323.33</v>
      </c>
    </row>
    <row r="5360" spans="1:6" ht="45">
      <c r="A5360" s="338">
        <v>98428</v>
      </c>
      <c r="B5360" s="339" t="s">
        <v>3649</v>
      </c>
      <c r="C5360" s="340" t="s">
        <v>1161</v>
      </c>
      <c r="D5360" s="555">
        <v>3146.16</v>
      </c>
      <c r="E5360" s="555">
        <v>1610.57</v>
      </c>
      <c r="F5360" s="555">
        <v>4756.7299999999996</v>
      </c>
    </row>
    <row r="5361" spans="1:6" ht="45">
      <c r="A5361" s="338">
        <v>98429</v>
      </c>
      <c r="B5361" s="339" t="s">
        <v>3650</v>
      </c>
      <c r="C5361" s="340" t="s">
        <v>1161</v>
      </c>
      <c r="D5361" s="555">
        <v>3423.6100000000006</v>
      </c>
      <c r="E5361" s="555">
        <v>1766.53</v>
      </c>
      <c r="F5361" s="555">
        <v>5190.1400000000003</v>
      </c>
    </row>
    <row r="5362" spans="1:6" ht="45">
      <c r="A5362" s="338">
        <v>98430</v>
      </c>
      <c r="B5362" s="339" t="s">
        <v>3651</v>
      </c>
      <c r="C5362" s="340" t="s">
        <v>1161</v>
      </c>
      <c r="D5362" s="555">
        <v>2550.4</v>
      </c>
      <c r="E5362" s="555">
        <v>925.43</v>
      </c>
      <c r="F5362" s="555">
        <v>3475.83</v>
      </c>
    </row>
    <row r="5363" spans="1:6" ht="45">
      <c r="A5363" s="338">
        <v>98431</v>
      </c>
      <c r="B5363" s="339" t="s">
        <v>3652</v>
      </c>
      <c r="C5363" s="340" t="s">
        <v>1161</v>
      </c>
      <c r="D5363" s="555">
        <v>3034.21</v>
      </c>
      <c r="E5363" s="555">
        <v>1213.04</v>
      </c>
      <c r="F5363" s="555">
        <v>4247.25</v>
      </c>
    </row>
    <row r="5364" spans="1:6" ht="45">
      <c r="A5364" s="338">
        <v>98432</v>
      </c>
      <c r="B5364" s="339" t="s">
        <v>3653</v>
      </c>
      <c r="C5364" s="340" t="s">
        <v>1161</v>
      </c>
      <c r="D5364" s="555">
        <v>3518.1400000000003</v>
      </c>
      <c r="E5364" s="555">
        <v>1500.53</v>
      </c>
      <c r="F5364" s="555">
        <v>5018.67</v>
      </c>
    </row>
    <row r="5365" spans="1:6" ht="45">
      <c r="A5365" s="338">
        <v>98433</v>
      </c>
      <c r="B5365" s="339" t="s">
        <v>3654</v>
      </c>
      <c r="C5365" s="340" t="s">
        <v>1161</v>
      </c>
      <c r="D5365" s="555">
        <v>3795.4799999999996</v>
      </c>
      <c r="E5365" s="555">
        <v>1656.59</v>
      </c>
      <c r="F5365" s="555">
        <v>5452.07</v>
      </c>
    </row>
    <row r="5366" spans="1:6" ht="45">
      <c r="A5366" s="338">
        <v>98434</v>
      </c>
      <c r="B5366" s="339" t="s">
        <v>3655</v>
      </c>
      <c r="C5366" s="340" t="s">
        <v>1161</v>
      </c>
      <c r="D5366" s="555">
        <v>4072.9199999999996</v>
      </c>
      <c r="E5366" s="555">
        <v>1812.56</v>
      </c>
      <c r="F5366" s="555">
        <v>5885.48</v>
      </c>
    </row>
    <row r="5367" spans="1:6" ht="30">
      <c r="A5367" s="338">
        <v>99240</v>
      </c>
      <c r="B5367" s="339" t="s">
        <v>11679</v>
      </c>
      <c r="C5367" s="340" t="s">
        <v>1163</v>
      </c>
      <c r="D5367" s="555">
        <v>371.25</v>
      </c>
      <c r="E5367" s="555">
        <v>30.46</v>
      </c>
      <c r="F5367" s="555">
        <v>401.71</v>
      </c>
    </row>
    <row r="5368" spans="1:6" ht="30">
      <c r="A5368" s="338">
        <v>99241</v>
      </c>
      <c r="B5368" s="339" t="s">
        <v>11678</v>
      </c>
      <c r="C5368" s="340" t="s">
        <v>1163</v>
      </c>
      <c r="D5368" s="555">
        <v>845.9</v>
      </c>
      <c r="E5368" s="555">
        <v>606.16</v>
      </c>
      <c r="F5368" s="555">
        <v>1452.06</v>
      </c>
    </row>
    <row r="5369" spans="1:6" ht="45">
      <c r="A5369" s="338">
        <v>99242</v>
      </c>
      <c r="B5369" s="339" t="s">
        <v>11677</v>
      </c>
      <c r="C5369" s="340" t="s">
        <v>1161</v>
      </c>
      <c r="D5369" s="555">
        <v>1820.6800000000003</v>
      </c>
      <c r="E5369" s="555">
        <v>876.58</v>
      </c>
      <c r="F5369" s="555">
        <v>2697.26</v>
      </c>
    </row>
    <row r="5370" spans="1:6" ht="30">
      <c r="A5370" s="338">
        <v>99243</v>
      </c>
      <c r="B5370" s="339" t="s">
        <v>11676</v>
      </c>
      <c r="C5370" s="340" t="s">
        <v>1163</v>
      </c>
      <c r="D5370" s="555">
        <v>891.8</v>
      </c>
      <c r="E5370" s="555">
        <v>572.23</v>
      </c>
      <c r="F5370" s="555">
        <v>1464.03</v>
      </c>
    </row>
    <row r="5371" spans="1:6" ht="45">
      <c r="A5371" s="338">
        <v>99244</v>
      </c>
      <c r="B5371" s="339" t="s">
        <v>11675</v>
      </c>
      <c r="C5371" s="340" t="s">
        <v>1161</v>
      </c>
      <c r="D5371" s="555">
        <v>2877.1900000000005</v>
      </c>
      <c r="E5371" s="555">
        <v>1381.08</v>
      </c>
      <c r="F5371" s="555">
        <v>4258.2700000000004</v>
      </c>
    </row>
    <row r="5372" spans="1:6" ht="30">
      <c r="A5372" s="338">
        <v>99246</v>
      </c>
      <c r="B5372" s="339" t="s">
        <v>11674</v>
      </c>
      <c r="C5372" s="340" t="s">
        <v>1163</v>
      </c>
      <c r="D5372" s="555">
        <v>549.04999999999995</v>
      </c>
      <c r="E5372" s="555">
        <v>38.81</v>
      </c>
      <c r="F5372" s="555">
        <v>587.86</v>
      </c>
    </row>
    <row r="5373" spans="1:6" ht="30">
      <c r="A5373" s="338">
        <v>99247</v>
      </c>
      <c r="B5373" s="339" t="s">
        <v>11673</v>
      </c>
      <c r="C5373" s="340" t="s">
        <v>1163</v>
      </c>
      <c r="D5373" s="555">
        <v>962.52</v>
      </c>
      <c r="E5373" s="555">
        <v>692.2</v>
      </c>
      <c r="F5373" s="555">
        <v>1654.72</v>
      </c>
    </row>
    <row r="5374" spans="1:6" ht="45">
      <c r="A5374" s="338">
        <v>99248</v>
      </c>
      <c r="B5374" s="339" t="s">
        <v>11672</v>
      </c>
      <c r="C5374" s="340" t="s">
        <v>1161</v>
      </c>
      <c r="D5374" s="555">
        <v>2789.6499999999996</v>
      </c>
      <c r="E5374" s="555">
        <v>1298.53</v>
      </c>
      <c r="F5374" s="555">
        <v>4088.18</v>
      </c>
    </row>
    <row r="5375" spans="1:6" ht="30">
      <c r="A5375" s="338">
        <v>99249</v>
      </c>
      <c r="B5375" s="339" t="s">
        <v>11671</v>
      </c>
      <c r="C5375" s="340" t="s">
        <v>1163</v>
      </c>
      <c r="D5375" s="555">
        <v>1088.7199999999998</v>
      </c>
      <c r="E5375" s="555">
        <v>704.64</v>
      </c>
      <c r="F5375" s="555">
        <v>1793.36</v>
      </c>
    </row>
    <row r="5376" spans="1:6" ht="45">
      <c r="A5376" s="338">
        <v>99252</v>
      </c>
      <c r="B5376" s="339" t="s">
        <v>11670</v>
      </c>
      <c r="C5376" s="340" t="s">
        <v>1161</v>
      </c>
      <c r="D5376" s="555">
        <v>1462.25</v>
      </c>
      <c r="E5376" s="555">
        <v>758.86</v>
      </c>
      <c r="F5376" s="555">
        <v>2221.11</v>
      </c>
    </row>
    <row r="5377" spans="1:6" ht="30">
      <c r="A5377" s="338">
        <v>99254</v>
      </c>
      <c r="B5377" s="339" t="s">
        <v>11669</v>
      </c>
      <c r="C5377" s="340" t="s">
        <v>1163</v>
      </c>
      <c r="D5377" s="555">
        <v>612.66000000000008</v>
      </c>
      <c r="E5377" s="555">
        <v>434.09</v>
      </c>
      <c r="F5377" s="555">
        <v>1046.75</v>
      </c>
    </row>
    <row r="5378" spans="1:6" ht="45">
      <c r="A5378" s="338">
        <v>99256</v>
      </c>
      <c r="B5378" s="339" t="s">
        <v>11668</v>
      </c>
      <c r="C5378" s="340" t="s">
        <v>1161</v>
      </c>
      <c r="D5378" s="555">
        <v>3401.0300000000007</v>
      </c>
      <c r="E5378" s="555">
        <v>1613.78</v>
      </c>
      <c r="F5378" s="555">
        <v>5014.8100000000004</v>
      </c>
    </row>
    <row r="5379" spans="1:6" ht="45">
      <c r="A5379" s="338">
        <v>99259</v>
      </c>
      <c r="B5379" s="339" t="s">
        <v>11667</v>
      </c>
      <c r="C5379" s="340" t="s">
        <v>1161</v>
      </c>
      <c r="D5379" s="555">
        <v>1857.1100000000001</v>
      </c>
      <c r="E5379" s="555">
        <v>954.52</v>
      </c>
      <c r="F5379" s="555">
        <v>2811.63</v>
      </c>
    </row>
    <row r="5380" spans="1:6" ht="30">
      <c r="A5380" s="338">
        <v>99261</v>
      </c>
      <c r="B5380" s="339" t="s">
        <v>11666</v>
      </c>
      <c r="C5380" s="340" t="s">
        <v>1163</v>
      </c>
      <c r="D5380" s="555">
        <v>729.25000000000011</v>
      </c>
      <c r="E5380" s="555">
        <v>520.16</v>
      </c>
      <c r="F5380" s="555">
        <v>1249.4100000000001</v>
      </c>
    </row>
    <row r="5381" spans="1:6" ht="30">
      <c r="A5381" s="338">
        <v>99263</v>
      </c>
      <c r="B5381" s="339" t="s">
        <v>11665</v>
      </c>
      <c r="C5381" s="340" t="s">
        <v>1163</v>
      </c>
      <c r="D5381" s="555">
        <v>1079.17</v>
      </c>
      <c r="E5381" s="555">
        <v>778.24</v>
      </c>
      <c r="F5381" s="555">
        <v>1857.41</v>
      </c>
    </row>
    <row r="5382" spans="1:6" ht="45">
      <c r="A5382" s="338">
        <v>99265</v>
      </c>
      <c r="B5382" s="339" t="s">
        <v>11664</v>
      </c>
      <c r="C5382" s="340" t="s">
        <v>1161</v>
      </c>
      <c r="D5382" s="555">
        <v>2251.8199999999997</v>
      </c>
      <c r="E5382" s="555">
        <v>1150.17</v>
      </c>
      <c r="F5382" s="555">
        <v>3401.99</v>
      </c>
    </row>
    <row r="5383" spans="1:6" ht="30">
      <c r="A5383" s="338">
        <v>99266</v>
      </c>
      <c r="B5383" s="339" t="s">
        <v>11663</v>
      </c>
      <c r="C5383" s="340" t="s">
        <v>1163</v>
      </c>
      <c r="D5383" s="555">
        <v>845.9</v>
      </c>
      <c r="E5383" s="555">
        <v>606.16</v>
      </c>
      <c r="F5383" s="555">
        <v>1452.06</v>
      </c>
    </row>
    <row r="5384" spans="1:6" ht="45">
      <c r="A5384" s="338">
        <v>99267</v>
      </c>
      <c r="B5384" s="339" t="s">
        <v>11662</v>
      </c>
      <c r="C5384" s="340" t="s">
        <v>1161</v>
      </c>
      <c r="D5384" s="555">
        <v>2648.11</v>
      </c>
      <c r="E5384" s="555">
        <v>1345.85</v>
      </c>
      <c r="F5384" s="555">
        <v>3993.96</v>
      </c>
    </row>
    <row r="5385" spans="1:6" ht="30">
      <c r="A5385" s="338">
        <v>99269</v>
      </c>
      <c r="B5385" s="339" t="s">
        <v>11660</v>
      </c>
      <c r="C5385" s="340" t="s">
        <v>1163</v>
      </c>
      <c r="D5385" s="555">
        <v>962.52</v>
      </c>
      <c r="E5385" s="555">
        <v>692.2</v>
      </c>
      <c r="F5385" s="555">
        <v>1654.72</v>
      </c>
    </row>
    <row r="5386" spans="1:6" ht="45">
      <c r="A5386" s="338">
        <v>99271</v>
      </c>
      <c r="B5386" s="339" t="s">
        <v>11658</v>
      </c>
      <c r="C5386" s="340" t="s">
        <v>1161</v>
      </c>
      <c r="D5386" s="555">
        <v>3903.97</v>
      </c>
      <c r="E5386" s="555">
        <v>1846.44</v>
      </c>
      <c r="F5386" s="555">
        <v>5750.41</v>
      </c>
    </row>
    <row r="5387" spans="1:6" ht="45">
      <c r="A5387" s="338">
        <v>99272</v>
      </c>
      <c r="B5387" s="339" t="s">
        <v>11657</v>
      </c>
      <c r="C5387" s="340" t="s">
        <v>1161</v>
      </c>
      <c r="D5387" s="555">
        <v>648.91999999999996</v>
      </c>
      <c r="E5387" s="555">
        <v>332.74</v>
      </c>
      <c r="F5387" s="555">
        <v>981.66</v>
      </c>
    </row>
    <row r="5388" spans="1:6" ht="45">
      <c r="A5388" s="338">
        <v>99273</v>
      </c>
      <c r="B5388" s="339" t="s">
        <v>11656</v>
      </c>
      <c r="C5388" s="340" t="s">
        <v>1161</v>
      </c>
      <c r="D5388" s="555">
        <v>902.12000000000012</v>
      </c>
      <c r="E5388" s="555">
        <v>488.3</v>
      </c>
      <c r="F5388" s="555">
        <v>1390.42</v>
      </c>
    </row>
    <row r="5389" spans="1:6" ht="45">
      <c r="A5389" s="338">
        <v>99274</v>
      </c>
      <c r="B5389" s="339" t="s">
        <v>11655</v>
      </c>
      <c r="C5389" s="340" t="s">
        <v>1161</v>
      </c>
      <c r="D5389" s="555">
        <v>3076.84</v>
      </c>
      <c r="E5389" s="555">
        <v>1541.55</v>
      </c>
      <c r="F5389" s="555">
        <v>4618.3900000000003</v>
      </c>
    </row>
    <row r="5390" spans="1:6" ht="30">
      <c r="A5390" s="338">
        <v>99276</v>
      </c>
      <c r="B5390" s="339" t="s">
        <v>11653</v>
      </c>
      <c r="C5390" s="340" t="s">
        <v>1163</v>
      </c>
      <c r="D5390" s="555">
        <v>1195.8300000000002</v>
      </c>
      <c r="E5390" s="555">
        <v>864.24</v>
      </c>
      <c r="F5390" s="555">
        <v>2060.0700000000002</v>
      </c>
    </row>
    <row r="5391" spans="1:6" ht="30">
      <c r="A5391" s="338">
        <v>99277</v>
      </c>
      <c r="B5391" s="339" t="s">
        <v>11652</v>
      </c>
      <c r="C5391" s="340" t="s">
        <v>1163</v>
      </c>
      <c r="D5391" s="555">
        <v>1079.17</v>
      </c>
      <c r="E5391" s="555">
        <v>778.24</v>
      </c>
      <c r="F5391" s="555">
        <v>1857.41</v>
      </c>
    </row>
    <row r="5392" spans="1:6" ht="30">
      <c r="A5392" s="338">
        <v>99278</v>
      </c>
      <c r="B5392" s="339" t="s">
        <v>11651</v>
      </c>
      <c r="C5392" s="340" t="s">
        <v>1163</v>
      </c>
      <c r="D5392" s="555">
        <v>211.09</v>
      </c>
      <c r="E5392" s="555">
        <v>21.75</v>
      </c>
      <c r="F5392" s="555">
        <v>232.84</v>
      </c>
    </row>
    <row r="5393" spans="1:6" ht="45">
      <c r="A5393" s="338">
        <v>99279</v>
      </c>
      <c r="B5393" s="339" t="s">
        <v>11650</v>
      </c>
      <c r="C5393" s="340" t="s">
        <v>1161</v>
      </c>
      <c r="D5393" s="555">
        <v>3476.1400000000003</v>
      </c>
      <c r="E5393" s="555">
        <v>1737.2</v>
      </c>
      <c r="F5393" s="555">
        <v>5213.34</v>
      </c>
    </row>
    <row r="5394" spans="1:6" ht="45">
      <c r="A5394" s="338">
        <v>99280</v>
      </c>
      <c r="B5394" s="339" t="s">
        <v>11649</v>
      </c>
      <c r="C5394" s="340" t="s">
        <v>1161</v>
      </c>
      <c r="D5394" s="555">
        <v>1204.1399999999999</v>
      </c>
      <c r="E5394" s="555">
        <v>617.48</v>
      </c>
      <c r="F5394" s="555">
        <v>1821.62</v>
      </c>
    </row>
    <row r="5395" spans="1:6" ht="30">
      <c r="A5395" s="338">
        <v>99281</v>
      </c>
      <c r="B5395" s="339" t="s">
        <v>11648</v>
      </c>
      <c r="C5395" s="340" t="s">
        <v>1163</v>
      </c>
      <c r="D5395" s="555">
        <v>1195.8300000000002</v>
      </c>
      <c r="E5395" s="555">
        <v>864.24</v>
      </c>
      <c r="F5395" s="555">
        <v>2060.0700000000002</v>
      </c>
    </row>
    <row r="5396" spans="1:6" ht="30">
      <c r="A5396" s="338">
        <v>99282</v>
      </c>
      <c r="B5396" s="339" t="s">
        <v>11647</v>
      </c>
      <c r="C5396" s="340" t="s">
        <v>1163</v>
      </c>
      <c r="D5396" s="555">
        <v>1325.2400000000002</v>
      </c>
      <c r="E5396" s="555">
        <v>958.39</v>
      </c>
      <c r="F5396" s="555">
        <v>2283.63</v>
      </c>
    </row>
    <row r="5397" spans="1:6" ht="30">
      <c r="A5397" s="338">
        <v>99283</v>
      </c>
      <c r="B5397" s="339" t="s">
        <v>11646</v>
      </c>
      <c r="C5397" s="340" t="s">
        <v>1163</v>
      </c>
      <c r="D5397" s="555">
        <v>629.23</v>
      </c>
      <c r="E5397" s="555">
        <v>395.68</v>
      </c>
      <c r="F5397" s="555">
        <v>1024.9100000000001</v>
      </c>
    </row>
    <row r="5398" spans="1:6" ht="45">
      <c r="A5398" s="338">
        <v>99284</v>
      </c>
      <c r="B5398" s="339" t="s">
        <v>11645</v>
      </c>
      <c r="C5398" s="340" t="s">
        <v>1161</v>
      </c>
      <c r="D5398" s="555">
        <v>4417.4399999999996</v>
      </c>
      <c r="E5398" s="555">
        <v>2079.13</v>
      </c>
      <c r="F5398" s="555">
        <v>6496.57</v>
      </c>
    </row>
    <row r="5399" spans="1:6" ht="45">
      <c r="A5399" s="338">
        <v>99286</v>
      </c>
      <c r="B5399" s="339" t="s">
        <v>11643</v>
      </c>
      <c r="C5399" s="340" t="s">
        <v>1161</v>
      </c>
      <c r="D5399" s="555">
        <v>3869.75</v>
      </c>
      <c r="E5399" s="555">
        <v>1932.86</v>
      </c>
      <c r="F5399" s="555">
        <v>5802.61</v>
      </c>
    </row>
    <row r="5400" spans="1:6" ht="45">
      <c r="A5400" s="338">
        <v>99287</v>
      </c>
      <c r="B5400" s="339" t="s">
        <v>11642</v>
      </c>
      <c r="C5400" s="340" t="s">
        <v>1161</v>
      </c>
      <c r="D5400" s="555">
        <v>5701.51</v>
      </c>
      <c r="E5400" s="555">
        <v>2484.6</v>
      </c>
      <c r="F5400" s="555">
        <v>8186.11</v>
      </c>
    </row>
    <row r="5401" spans="1:6" ht="30">
      <c r="A5401" s="338">
        <v>99288</v>
      </c>
      <c r="B5401" s="339" t="s">
        <v>11641</v>
      </c>
      <c r="C5401" s="340" t="s">
        <v>1163</v>
      </c>
      <c r="D5401" s="555">
        <v>278.78000000000003</v>
      </c>
      <c r="E5401" s="555">
        <v>25.9</v>
      </c>
      <c r="F5401" s="555">
        <v>304.68</v>
      </c>
    </row>
    <row r="5402" spans="1:6" ht="30">
      <c r="A5402" s="338">
        <v>99289</v>
      </c>
      <c r="B5402" s="339" t="s">
        <v>11640</v>
      </c>
      <c r="C5402" s="340" t="s">
        <v>1163</v>
      </c>
      <c r="D5402" s="555">
        <v>1311.68</v>
      </c>
      <c r="E5402" s="555">
        <v>915.24</v>
      </c>
      <c r="F5402" s="555">
        <v>2226.92</v>
      </c>
    </row>
    <row r="5403" spans="1:6" ht="45">
      <c r="A5403" s="338">
        <v>99290</v>
      </c>
      <c r="B5403" s="339" t="s">
        <v>11639</v>
      </c>
      <c r="C5403" s="340" t="s">
        <v>1161</v>
      </c>
      <c r="D5403" s="555">
        <v>2335.58</v>
      </c>
      <c r="E5403" s="555">
        <v>1148.44</v>
      </c>
      <c r="F5403" s="555">
        <v>3484.02</v>
      </c>
    </row>
    <row r="5404" spans="1:6" ht="30">
      <c r="A5404" s="338">
        <v>99291</v>
      </c>
      <c r="B5404" s="339" t="s">
        <v>11638</v>
      </c>
      <c r="C5404" s="340" t="s">
        <v>1163</v>
      </c>
      <c r="D5404" s="555">
        <v>1312.44</v>
      </c>
      <c r="E5404" s="555">
        <v>950.27</v>
      </c>
      <c r="F5404" s="555">
        <v>2262.71</v>
      </c>
    </row>
    <row r="5405" spans="1:6" ht="45">
      <c r="A5405" s="338">
        <v>99292</v>
      </c>
      <c r="B5405" s="339" t="s">
        <v>11597</v>
      </c>
      <c r="C5405" s="340" t="s">
        <v>1161</v>
      </c>
      <c r="D5405" s="555">
        <v>1508.17</v>
      </c>
      <c r="E5405" s="555">
        <v>750.59</v>
      </c>
      <c r="F5405" s="555">
        <v>2258.7600000000002</v>
      </c>
    </row>
    <row r="5406" spans="1:6" ht="30">
      <c r="A5406" s="338">
        <v>99293</v>
      </c>
      <c r="B5406" s="339" t="s">
        <v>11637</v>
      </c>
      <c r="C5406" s="340" t="s">
        <v>1163</v>
      </c>
      <c r="D5406" s="555">
        <v>760.47</v>
      </c>
      <c r="E5406" s="555">
        <v>484</v>
      </c>
      <c r="F5406" s="555">
        <v>1244.47</v>
      </c>
    </row>
    <row r="5407" spans="1:6" ht="45">
      <c r="A5407" s="338">
        <v>99294</v>
      </c>
      <c r="B5407" s="339" t="s">
        <v>11636</v>
      </c>
      <c r="C5407" s="340" t="s">
        <v>1161</v>
      </c>
      <c r="D5407" s="555">
        <v>4859.1200000000008</v>
      </c>
      <c r="E5407" s="555">
        <v>2311.85</v>
      </c>
      <c r="F5407" s="555">
        <v>7170.97</v>
      </c>
    </row>
    <row r="5408" spans="1:6" ht="30">
      <c r="A5408" s="338">
        <v>99296</v>
      </c>
      <c r="B5408" s="339" t="s">
        <v>11635</v>
      </c>
      <c r="C5408" s="340" t="s">
        <v>1163</v>
      </c>
      <c r="D5408" s="555">
        <v>1441.84</v>
      </c>
      <c r="E5408" s="555">
        <v>1044.3900000000001</v>
      </c>
      <c r="F5408" s="555">
        <v>2486.23</v>
      </c>
    </row>
    <row r="5409" spans="1:6" ht="30">
      <c r="A5409" s="338">
        <v>99297</v>
      </c>
      <c r="B5409" s="339" t="s">
        <v>11634</v>
      </c>
      <c r="C5409" s="340" t="s">
        <v>1163</v>
      </c>
      <c r="D5409" s="555">
        <v>1439.63</v>
      </c>
      <c r="E5409" s="555">
        <v>1043</v>
      </c>
      <c r="F5409" s="555">
        <v>2482.63</v>
      </c>
    </row>
    <row r="5410" spans="1:6" ht="45">
      <c r="A5410" s="338">
        <v>99298</v>
      </c>
      <c r="B5410" s="339" t="s">
        <v>11633</v>
      </c>
      <c r="C5410" s="340" t="s">
        <v>1161</v>
      </c>
      <c r="D5410" s="555">
        <v>6464.9600000000009</v>
      </c>
      <c r="E5410" s="555">
        <v>2791.65</v>
      </c>
      <c r="F5410" s="555">
        <v>9256.61</v>
      </c>
    </row>
    <row r="5411" spans="1:6" ht="30">
      <c r="A5411" s="338">
        <v>99299</v>
      </c>
      <c r="B5411" s="339" t="s">
        <v>11632</v>
      </c>
      <c r="C5411" s="340" t="s">
        <v>1163</v>
      </c>
      <c r="D5411" s="555">
        <v>1558.44</v>
      </c>
      <c r="E5411" s="555">
        <v>1130.42</v>
      </c>
      <c r="F5411" s="555">
        <v>2688.86</v>
      </c>
    </row>
    <row r="5412" spans="1:6" ht="45">
      <c r="A5412" s="338">
        <v>99300</v>
      </c>
      <c r="B5412" s="339" t="s">
        <v>11631</v>
      </c>
      <c r="C5412" s="340" t="s">
        <v>1161</v>
      </c>
      <c r="D5412" s="555">
        <v>7228.63</v>
      </c>
      <c r="E5412" s="555">
        <v>3098.71</v>
      </c>
      <c r="F5412" s="555">
        <v>10327.34</v>
      </c>
    </row>
    <row r="5413" spans="1:6" ht="45">
      <c r="A5413" s="338">
        <v>99301</v>
      </c>
      <c r="B5413" s="339" t="s">
        <v>11630</v>
      </c>
      <c r="C5413" s="340" t="s">
        <v>1161</v>
      </c>
      <c r="D5413" s="555">
        <v>3480.8200000000006</v>
      </c>
      <c r="E5413" s="555">
        <v>1653.82</v>
      </c>
      <c r="F5413" s="555">
        <v>5134.6400000000003</v>
      </c>
    </row>
    <row r="5414" spans="1:6" ht="30">
      <c r="A5414" s="338">
        <v>99302</v>
      </c>
      <c r="B5414" s="339" t="s">
        <v>11629</v>
      </c>
      <c r="C5414" s="340" t="s">
        <v>1163</v>
      </c>
      <c r="D5414" s="555">
        <v>1677.3</v>
      </c>
      <c r="E5414" s="555">
        <v>1217.82</v>
      </c>
      <c r="F5414" s="555">
        <v>2895.12</v>
      </c>
    </row>
    <row r="5415" spans="1:6" ht="45">
      <c r="A5415" s="338">
        <v>99303</v>
      </c>
      <c r="B5415" s="339" t="s">
        <v>11628</v>
      </c>
      <c r="C5415" s="340" t="s">
        <v>1161</v>
      </c>
      <c r="D5415" s="555">
        <v>6616.02</v>
      </c>
      <c r="E5415" s="555">
        <v>2829.18</v>
      </c>
      <c r="F5415" s="555">
        <v>9445.2000000000007</v>
      </c>
    </row>
    <row r="5416" spans="1:6" ht="30">
      <c r="A5416" s="338">
        <v>99304</v>
      </c>
      <c r="B5416" s="339" t="s">
        <v>11627</v>
      </c>
      <c r="C5416" s="340" t="s">
        <v>1163</v>
      </c>
      <c r="D5416" s="555">
        <v>1560.6599999999999</v>
      </c>
      <c r="E5416" s="555">
        <v>1131.81</v>
      </c>
      <c r="F5416" s="555">
        <v>2692.47</v>
      </c>
    </row>
    <row r="5417" spans="1:6" ht="45">
      <c r="A5417" s="338">
        <v>99305</v>
      </c>
      <c r="B5417" s="339" t="s">
        <v>11626</v>
      </c>
      <c r="C5417" s="340" t="s">
        <v>1161</v>
      </c>
      <c r="D5417" s="555">
        <v>7501.34</v>
      </c>
      <c r="E5417" s="555">
        <v>3173.31</v>
      </c>
      <c r="F5417" s="555">
        <v>10674.65</v>
      </c>
    </row>
    <row r="5418" spans="1:6" ht="30">
      <c r="A5418" s="338">
        <v>99306</v>
      </c>
      <c r="B5418" s="339" t="s">
        <v>11625</v>
      </c>
      <c r="C5418" s="340" t="s">
        <v>1163</v>
      </c>
      <c r="D5418" s="555">
        <v>1677.3</v>
      </c>
      <c r="E5418" s="555">
        <v>1217.82</v>
      </c>
      <c r="F5418" s="555">
        <v>2895.12</v>
      </c>
    </row>
    <row r="5419" spans="1:6" ht="30">
      <c r="A5419" s="338">
        <v>99307</v>
      </c>
      <c r="B5419" s="339" t="s">
        <v>11624</v>
      </c>
      <c r="C5419" s="340" t="s">
        <v>1163</v>
      </c>
      <c r="D5419" s="555">
        <v>1115.52</v>
      </c>
      <c r="E5419" s="555">
        <v>837.35</v>
      </c>
      <c r="F5419" s="555">
        <v>1952.87</v>
      </c>
    </row>
    <row r="5420" spans="1:6" ht="45">
      <c r="A5420" s="338">
        <v>99308</v>
      </c>
      <c r="B5420" s="339" t="s">
        <v>11623</v>
      </c>
      <c r="C5420" s="340" t="s">
        <v>1161</v>
      </c>
      <c r="D5420" s="555">
        <v>8381.5499999999993</v>
      </c>
      <c r="E5420" s="555">
        <v>3517.42</v>
      </c>
      <c r="F5420" s="555">
        <v>11898.97</v>
      </c>
    </row>
    <row r="5421" spans="1:6" ht="30">
      <c r="A5421" s="338">
        <v>99309</v>
      </c>
      <c r="B5421" s="339" t="s">
        <v>11622</v>
      </c>
      <c r="C5421" s="340" t="s">
        <v>1163</v>
      </c>
      <c r="D5421" s="555">
        <v>1796.1200000000001</v>
      </c>
      <c r="E5421" s="555">
        <v>1305.24</v>
      </c>
      <c r="F5421" s="555">
        <v>3101.36</v>
      </c>
    </row>
    <row r="5422" spans="1:6" ht="45">
      <c r="A5422" s="338">
        <v>99310</v>
      </c>
      <c r="B5422" s="339" t="s">
        <v>11621</v>
      </c>
      <c r="C5422" s="340" t="s">
        <v>1161</v>
      </c>
      <c r="D5422" s="555">
        <v>8539.92</v>
      </c>
      <c r="E5422" s="555">
        <v>3554.89</v>
      </c>
      <c r="F5422" s="555">
        <v>12094.81</v>
      </c>
    </row>
    <row r="5423" spans="1:6" ht="30">
      <c r="A5423" s="338">
        <v>99311</v>
      </c>
      <c r="B5423" s="339" t="s">
        <v>11620</v>
      </c>
      <c r="C5423" s="340" t="s">
        <v>1163</v>
      </c>
      <c r="D5423" s="555">
        <v>1796.1200000000001</v>
      </c>
      <c r="E5423" s="555">
        <v>1305.24</v>
      </c>
      <c r="F5423" s="555">
        <v>3101.36</v>
      </c>
    </row>
    <row r="5424" spans="1:6" ht="45">
      <c r="A5424" s="338">
        <v>99312</v>
      </c>
      <c r="B5424" s="339" t="s">
        <v>11619</v>
      </c>
      <c r="C5424" s="340" t="s">
        <v>1161</v>
      </c>
      <c r="D5424" s="555">
        <v>4097.22</v>
      </c>
      <c r="E5424" s="555">
        <v>1923.28</v>
      </c>
      <c r="F5424" s="555">
        <v>6020.5</v>
      </c>
    </row>
    <row r="5425" spans="1:6" ht="45">
      <c r="A5425" s="338">
        <v>99313</v>
      </c>
      <c r="B5425" s="339" t="s">
        <v>11618</v>
      </c>
      <c r="C5425" s="340" t="s">
        <v>1161</v>
      </c>
      <c r="D5425" s="555">
        <v>9544.69</v>
      </c>
      <c r="E5425" s="555">
        <v>3936.1</v>
      </c>
      <c r="F5425" s="555">
        <v>13480.79</v>
      </c>
    </row>
    <row r="5426" spans="1:6" ht="30">
      <c r="A5426" s="338">
        <v>99314</v>
      </c>
      <c r="B5426" s="339" t="s">
        <v>11617</v>
      </c>
      <c r="C5426" s="340" t="s">
        <v>1163</v>
      </c>
      <c r="D5426" s="555">
        <v>1914.9599999999998</v>
      </c>
      <c r="E5426" s="555">
        <v>1392.66</v>
      </c>
      <c r="F5426" s="555">
        <v>3307.62</v>
      </c>
    </row>
    <row r="5427" spans="1:6" ht="45">
      <c r="A5427" s="338">
        <v>99315</v>
      </c>
      <c r="B5427" s="339" t="s">
        <v>11616</v>
      </c>
      <c r="C5427" s="340" t="s">
        <v>1161</v>
      </c>
      <c r="D5427" s="555">
        <v>10702.68</v>
      </c>
      <c r="E5427" s="555">
        <v>4354.8999999999996</v>
      </c>
      <c r="F5427" s="555">
        <v>15057.58</v>
      </c>
    </row>
    <row r="5428" spans="1:6" ht="30">
      <c r="A5428" s="338">
        <v>99317</v>
      </c>
      <c r="B5428" s="339" t="s">
        <v>11615</v>
      </c>
      <c r="C5428" s="340" t="s">
        <v>1163</v>
      </c>
      <c r="D5428" s="555">
        <v>1206.3900000000001</v>
      </c>
      <c r="E5428" s="555">
        <v>870.95</v>
      </c>
      <c r="F5428" s="555">
        <v>2077.34</v>
      </c>
    </row>
    <row r="5429" spans="1:6" ht="30">
      <c r="A5429" s="338">
        <v>99318</v>
      </c>
      <c r="B5429" s="339" t="s">
        <v>11614</v>
      </c>
      <c r="C5429" s="340" t="s">
        <v>1163</v>
      </c>
      <c r="D5429" s="555">
        <v>154.06</v>
      </c>
      <c r="E5429" s="555">
        <v>13.32</v>
      </c>
      <c r="F5429" s="555">
        <v>167.38</v>
      </c>
    </row>
    <row r="5430" spans="1:6" ht="30">
      <c r="A5430" s="338">
        <v>99319</v>
      </c>
      <c r="B5430" s="339" t="s">
        <v>11613</v>
      </c>
      <c r="C5430" s="340" t="s">
        <v>1163</v>
      </c>
      <c r="D5430" s="555">
        <v>504.35999999999996</v>
      </c>
      <c r="E5430" s="555">
        <v>310.19</v>
      </c>
      <c r="F5430" s="555">
        <v>814.55</v>
      </c>
    </row>
    <row r="5431" spans="1:6" ht="45">
      <c r="A5431" s="338">
        <v>99320</v>
      </c>
      <c r="B5431" s="339" t="s">
        <v>11612</v>
      </c>
      <c r="C5431" s="340" t="s">
        <v>1161</v>
      </c>
      <c r="D5431" s="555">
        <v>4775.6899999999996</v>
      </c>
      <c r="E5431" s="555">
        <v>2192.88</v>
      </c>
      <c r="F5431" s="555">
        <v>6968.57</v>
      </c>
    </row>
    <row r="5432" spans="1:6" ht="30">
      <c r="A5432" s="338">
        <v>99321</v>
      </c>
      <c r="B5432" s="339" t="s">
        <v>11611</v>
      </c>
      <c r="C5432" s="340" t="s">
        <v>1163</v>
      </c>
      <c r="D5432" s="555">
        <v>1323.0200000000002</v>
      </c>
      <c r="E5432" s="555">
        <v>956.99</v>
      </c>
      <c r="F5432" s="555">
        <v>2280.0100000000002</v>
      </c>
    </row>
    <row r="5433" spans="1:6" ht="45">
      <c r="A5433" s="338">
        <v>99322</v>
      </c>
      <c r="B5433" s="339" t="s">
        <v>11610</v>
      </c>
      <c r="C5433" s="340" t="s">
        <v>1161</v>
      </c>
      <c r="D5433" s="555">
        <v>5399.84</v>
      </c>
      <c r="E5433" s="555">
        <v>2462.42</v>
      </c>
      <c r="F5433" s="555">
        <v>7862.26</v>
      </c>
    </row>
    <row r="5434" spans="1:6" ht="30">
      <c r="A5434" s="338">
        <v>99323</v>
      </c>
      <c r="B5434" s="339" t="s">
        <v>11609</v>
      </c>
      <c r="C5434" s="340" t="s">
        <v>1163</v>
      </c>
      <c r="D5434" s="555">
        <v>1439.63</v>
      </c>
      <c r="E5434" s="555">
        <v>1043</v>
      </c>
      <c r="F5434" s="555">
        <v>2482.63</v>
      </c>
    </row>
    <row r="5435" spans="1:6" ht="45">
      <c r="A5435" s="338">
        <v>99324</v>
      </c>
      <c r="B5435" s="339" t="s">
        <v>11608</v>
      </c>
      <c r="C5435" s="340" t="s">
        <v>1161</v>
      </c>
      <c r="D5435" s="555">
        <v>6024.0000000000009</v>
      </c>
      <c r="E5435" s="555">
        <v>2731.95</v>
      </c>
      <c r="F5435" s="555">
        <v>8755.9500000000007</v>
      </c>
    </row>
    <row r="5436" spans="1:6" ht="30">
      <c r="A5436" s="338">
        <v>99325</v>
      </c>
      <c r="B5436" s="339" t="s">
        <v>11607</v>
      </c>
      <c r="C5436" s="340" t="s">
        <v>1163</v>
      </c>
      <c r="D5436" s="555">
        <v>1558.44</v>
      </c>
      <c r="E5436" s="555">
        <v>1130.42</v>
      </c>
      <c r="F5436" s="555">
        <v>2688.86</v>
      </c>
    </row>
    <row r="5437" spans="1:6" ht="45">
      <c r="A5437" s="338">
        <v>99326</v>
      </c>
      <c r="B5437" s="339" t="s">
        <v>11606</v>
      </c>
      <c r="C5437" s="340" t="s">
        <v>1161</v>
      </c>
      <c r="D5437" s="555">
        <v>4937.7299999999996</v>
      </c>
      <c r="E5437" s="555">
        <v>2177.5</v>
      </c>
      <c r="F5437" s="555">
        <v>7115.23</v>
      </c>
    </row>
    <row r="5438" spans="1:6" ht="30">
      <c r="A5438" s="338">
        <v>99327</v>
      </c>
      <c r="B5438" s="339" t="s">
        <v>11605</v>
      </c>
      <c r="C5438" s="340" t="s">
        <v>1163</v>
      </c>
      <c r="D5438" s="555">
        <v>2012.1799999999998</v>
      </c>
      <c r="E5438" s="555">
        <v>1466.4</v>
      </c>
      <c r="F5438" s="555">
        <v>3478.58</v>
      </c>
    </row>
    <row r="5439" spans="1:6" ht="30">
      <c r="A5439" s="338">
        <v>102139</v>
      </c>
      <c r="B5439" s="339" t="s">
        <v>11598</v>
      </c>
      <c r="C5439" s="340" t="s">
        <v>1161</v>
      </c>
      <c r="D5439" s="555">
        <v>1031.2</v>
      </c>
      <c r="E5439" s="555">
        <v>232.19</v>
      </c>
      <c r="F5439" s="555">
        <v>1263.3900000000001</v>
      </c>
    </row>
    <row r="5440" spans="1:6" ht="30">
      <c r="A5440" s="338">
        <v>102141</v>
      </c>
      <c r="B5440" s="339" t="s">
        <v>11596</v>
      </c>
      <c r="C5440" s="340" t="s">
        <v>1161</v>
      </c>
      <c r="D5440" s="555">
        <v>1696.98</v>
      </c>
      <c r="E5440" s="555">
        <v>337.83</v>
      </c>
      <c r="F5440" s="555">
        <v>2034.81</v>
      </c>
    </row>
    <row r="5441" spans="1:6" ht="30">
      <c r="A5441" s="338">
        <v>99275</v>
      </c>
      <c r="B5441" s="339" t="s">
        <v>11654</v>
      </c>
      <c r="C5441" s="340" t="s">
        <v>1161</v>
      </c>
      <c r="D5441" s="555">
        <v>525.69999999999993</v>
      </c>
      <c r="E5441" s="555">
        <v>166.09</v>
      </c>
      <c r="F5441" s="555">
        <v>691.79</v>
      </c>
    </row>
    <row r="5442" spans="1:6" ht="30">
      <c r="A5442" s="338">
        <v>99285</v>
      </c>
      <c r="B5442" s="339" t="s">
        <v>11644</v>
      </c>
      <c r="C5442" s="340" t="s">
        <v>1161</v>
      </c>
      <c r="D5442" s="555">
        <v>774.24</v>
      </c>
      <c r="E5442" s="555">
        <v>215.08</v>
      </c>
      <c r="F5442" s="555">
        <v>989.32</v>
      </c>
    </row>
    <row r="5443" spans="1:6" ht="30">
      <c r="A5443" s="338">
        <v>102457</v>
      </c>
      <c r="B5443" s="339" t="s">
        <v>13006</v>
      </c>
      <c r="C5443" s="340" t="s">
        <v>1161</v>
      </c>
      <c r="D5443" s="555">
        <v>1012.31</v>
      </c>
      <c r="E5443" s="555">
        <v>231.5</v>
      </c>
      <c r="F5443" s="555">
        <v>1243.81</v>
      </c>
    </row>
    <row r="5444" spans="1:6" ht="30">
      <c r="A5444" s="338">
        <v>102142</v>
      </c>
      <c r="B5444" s="339" t="s">
        <v>11595</v>
      </c>
      <c r="C5444" s="340" t="s">
        <v>1161</v>
      </c>
      <c r="D5444" s="555">
        <v>1665.12</v>
      </c>
      <c r="E5444" s="555">
        <v>336.68</v>
      </c>
      <c r="F5444" s="555">
        <v>2001.8</v>
      </c>
    </row>
    <row r="5445" spans="1:6" ht="30">
      <c r="A5445" s="338">
        <v>97978</v>
      </c>
      <c r="B5445" s="339" t="s">
        <v>11752</v>
      </c>
      <c r="C5445" s="340" t="s">
        <v>1161</v>
      </c>
      <c r="D5445" s="555">
        <v>532.76</v>
      </c>
      <c r="E5445" s="555">
        <v>166.34</v>
      </c>
      <c r="F5445" s="555">
        <v>699.1</v>
      </c>
    </row>
    <row r="5446" spans="1:6" ht="30">
      <c r="A5446" s="338">
        <v>98410</v>
      </c>
      <c r="B5446" s="339" t="s">
        <v>11681</v>
      </c>
      <c r="C5446" s="340" t="s">
        <v>1161</v>
      </c>
      <c r="D5446" s="555">
        <v>737.65</v>
      </c>
      <c r="E5446" s="555">
        <v>175.73</v>
      </c>
      <c r="F5446" s="555">
        <v>913.38</v>
      </c>
    </row>
    <row r="5447" spans="1:6" ht="45">
      <c r="A5447" s="338">
        <v>101809</v>
      </c>
      <c r="B5447" s="339" t="s">
        <v>11599</v>
      </c>
      <c r="C5447" s="340" t="s">
        <v>1161</v>
      </c>
      <c r="D5447" s="555">
        <v>1902.1399999999999</v>
      </c>
      <c r="E5447" s="555">
        <v>793.15</v>
      </c>
      <c r="F5447" s="555">
        <v>2695.29</v>
      </c>
    </row>
    <row r="5448" spans="1:6">
      <c r="A5448" s="335"/>
      <c r="B5448" s="336" t="s">
        <v>47</v>
      </c>
      <c r="C5448" s="335"/>
      <c r="D5448" s="335"/>
      <c r="E5448" s="335"/>
      <c r="F5448" s="335"/>
    </row>
    <row r="5449" spans="1:6">
      <c r="A5449" s="335"/>
      <c r="B5449" s="337" t="s">
        <v>48</v>
      </c>
      <c r="C5449" s="335"/>
      <c r="D5449" s="335"/>
      <c r="E5449" s="335"/>
      <c r="F5449" s="335"/>
    </row>
    <row r="5450" spans="1:6">
      <c r="A5450" s="338">
        <v>97631</v>
      </c>
      <c r="B5450" s="339" t="s">
        <v>4488</v>
      </c>
      <c r="C5450" s="340" t="s">
        <v>1164</v>
      </c>
      <c r="D5450" s="555">
        <v>0.88999999999999968</v>
      </c>
      <c r="E5450" s="555">
        <v>2.14</v>
      </c>
      <c r="F5450" s="555">
        <v>3.03</v>
      </c>
    </row>
    <row r="5451" spans="1:6">
      <c r="A5451" s="335"/>
      <c r="B5451" s="337" t="s">
        <v>49</v>
      </c>
      <c r="C5451" s="335"/>
      <c r="D5451" s="335"/>
      <c r="E5451" s="335"/>
      <c r="F5451" s="335"/>
    </row>
    <row r="5452" spans="1:6" ht="30">
      <c r="A5452" s="338">
        <v>98560</v>
      </c>
      <c r="B5452" s="339" t="s">
        <v>3813</v>
      </c>
      <c r="C5452" s="340" t="s">
        <v>1164</v>
      </c>
      <c r="D5452" s="555">
        <v>21.15</v>
      </c>
      <c r="E5452" s="555">
        <v>22.47</v>
      </c>
      <c r="F5452" s="555">
        <v>43.62</v>
      </c>
    </row>
    <row r="5453" spans="1:6" ht="30">
      <c r="A5453" s="338">
        <v>98561</v>
      </c>
      <c r="B5453" s="339" t="s">
        <v>3814</v>
      </c>
      <c r="C5453" s="340" t="s">
        <v>1164</v>
      </c>
      <c r="D5453" s="555">
        <v>17.989999999999995</v>
      </c>
      <c r="E5453" s="555">
        <v>20.420000000000002</v>
      </c>
      <c r="F5453" s="555">
        <v>38.409999999999997</v>
      </c>
    </row>
    <row r="5454" spans="1:6" ht="30">
      <c r="A5454" s="338">
        <v>98562</v>
      </c>
      <c r="B5454" s="339" t="s">
        <v>3815</v>
      </c>
      <c r="C5454" s="340" t="s">
        <v>1164</v>
      </c>
      <c r="D5454" s="555">
        <v>20.94</v>
      </c>
      <c r="E5454" s="555">
        <v>17.2</v>
      </c>
      <c r="F5454" s="555">
        <v>38.14</v>
      </c>
    </row>
    <row r="5455" spans="1:6">
      <c r="A5455" s="335"/>
      <c r="B5455" s="337" t="s">
        <v>50</v>
      </c>
      <c r="C5455" s="335"/>
      <c r="D5455" s="335"/>
      <c r="E5455" s="335"/>
      <c r="F5455" s="335"/>
    </row>
    <row r="5456" spans="1:6">
      <c r="A5456" s="338">
        <v>97113</v>
      </c>
      <c r="B5456" s="339" t="s">
        <v>10052</v>
      </c>
      <c r="C5456" s="340" t="s">
        <v>1164</v>
      </c>
      <c r="D5456" s="555">
        <v>2.25</v>
      </c>
      <c r="E5456" s="555">
        <v>0.15</v>
      </c>
      <c r="F5456" s="555">
        <v>2.4</v>
      </c>
    </row>
    <row r="5457" spans="1:6" ht="30">
      <c r="A5457" s="338">
        <v>97087</v>
      </c>
      <c r="B5457" s="339" t="s">
        <v>13007</v>
      </c>
      <c r="C5457" s="340" t="s">
        <v>1164</v>
      </c>
      <c r="D5457" s="555">
        <v>2.38</v>
      </c>
      <c r="E5457" s="555">
        <v>0.31</v>
      </c>
      <c r="F5457" s="555">
        <v>2.69</v>
      </c>
    </row>
    <row r="5458" spans="1:6">
      <c r="A5458" s="335"/>
      <c r="B5458" s="337" t="s">
        <v>51</v>
      </c>
      <c r="C5458" s="335"/>
      <c r="D5458" s="335"/>
      <c r="E5458" s="335"/>
      <c r="F5458" s="335"/>
    </row>
    <row r="5459" spans="1:6" ht="30">
      <c r="A5459" s="338">
        <v>98546</v>
      </c>
      <c r="B5459" s="339" t="s">
        <v>3817</v>
      </c>
      <c r="C5459" s="340" t="s">
        <v>1164</v>
      </c>
      <c r="D5459" s="555">
        <v>70.569999999999993</v>
      </c>
      <c r="E5459" s="555">
        <v>20.53</v>
      </c>
      <c r="F5459" s="555">
        <v>91.1</v>
      </c>
    </row>
    <row r="5460" spans="1:6" ht="30">
      <c r="A5460" s="338">
        <v>98547</v>
      </c>
      <c r="B5460" s="339" t="s">
        <v>3818</v>
      </c>
      <c r="C5460" s="340" t="s">
        <v>1164</v>
      </c>
      <c r="D5460" s="555">
        <v>142.61000000000001</v>
      </c>
      <c r="E5460" s="555">
        <v>29.76</v>
      </c>
      <c r="F5460" s="555">
        <v>172.37</v>
      </c>
    </row>
    <row r="5461" spans="1:6">
      <c r="A5461" s="335"/>
      <c r="B5461" s="337" t="s">
        <v>52</v>
      </c>
      <c r="C5461" s="335"/>
      <c r="D5461" s="335"/>
      <c r="E5461" s="335"/>
      <c r="F5461" s="335"/>
    </row>
    <row r="5462" spans="1:6">
      <c r="A5462" s="335"/>
      <c r="B5462" s="337" t="s">
        <v>53</v>
      </c>
      <c r="C5462" s="335"/>
      <c r="D5462" s="335"/>
      <c r="E5462" s="335"/>
      <c r="F5462" s="335"/>
    </row>
    <row r="5463" spans="1:6">
      <c r="A5463" s="338">
        <v>98557</v>
      </c>
      <c r="B5463" s="339" t="s">
        <v>3819</v>
      </c>
      <c r="C5463" s="340" t="s">
        <v>1164</v>
      </c>
      <c r="D5463" s="555">
        <v>28.240000000000002</v>
      </c>
      <c r="E5463" s="555">
        <v>9.14</v>
      </c>
      <c r="F5463" s="555">
        <v>37.380000000000003</v>
      </c>
    </row>
    <row r="5464" spans="1:6" ht="30">
      <c r="A5464" s="338">
        <v>98555</v>
      </c>
      <c r="B5464" s="339" t="s">
        <v>11112</v>
      </c>
      <c r="C5464" s="340" t="s">
        <v>1164</v>
      </c>
      <c r="D5464" s="555">
        <v>13.24</v>
      </c>
      <c r="E5464" s="555">
        <v>11.53</v>
      </c>
      <c r="F5464" s="555">
        <v>24.77</v>
      </c>
    </row>
    <row r="5465" spans="1:6" ht="30">
      <c r="A5465" s="338">
        <v>98556</v>
      </c>
      <c r="B5465" s="339" t="s">
        <v>11111</v>
      </c>
      <c r="C5465" s="340" t="s">
        <v>1164</v>
      </c>
      <c r="D5465" s="555">
        <v>27.35</v>
      </c>
      <c r="E5465" s="555">
        <v>19.079999999999998</v>
      </c>
      <c r="F5465" s="555">
        <v>46.43</v>
      </c>
    </row>
    <row r="5466" spans="1:6" ht="30">
      <c r="A5466" s="338">
        <v>98553</v>
      </c>
      <c r="B5466" s="339" t="s">
        <v>11109</v>
      </c>
      <c r="C5466" s="340" t="s">
        <v>1164</v>
      </c>
      <c r="D5466" s="555">
        <v>106.28</v>
      </c>
      <c r="E5466" s="555">
        <v>10.28</v>
      </c>
      <c r="F5466" s="555">
        <v>116.56</v>
      </c>
    </row>
    <row r="5467" spans="1:6" ht="30">
      <c r="A5467" s="338">
        <v>98554</v>
      </c>
      <c r="B5467" s="339" t="s">
        <v>11108</v>
      </c>
      <c r="C5467" s="340" t="s">
        <v>1164</v>
      </c>
      <c r="D5467" s="555">
        <v>28.4</v>
      </c>
      <c r="E5467" s="555">
        <v>12.51</v>
      </c>
      <c r="F5467" s="555">
        <v>40.909999999999997</v>
      </c>
    </row>
    <row r="5468" spans="1:6" ht="30">
      <c r="A5468" s="338">
        <v>98558</v>
      </c>
      <c r="B5468" s="339" t="s">
        <v>11110</v>
      </c>
      <c r="C5468" s="340" t="s">
        <v>1161</v>
      </c>
      <c r="D5468" s="555">
        <v>4.49</v>
      </c>
      <c r="E5468" s="555">
        <v>2.59</v>
      </c>
      <c r="F5468" s="555">
        <v>7.08</v>
      </c>
    </row>
    <row r="5469" spans="1:6">
      <c r="A5469" s="338">
        <v>98559</v>
      </c>
      <c r="B5469" s="339" t="s">
        <v>3816</v>
      </c>
      <c r="C5469" s="340" t="s">
        <v>1163</v>
      </c>
      <c r="D5469" s="555">
        <v>2.99</v>
      </c>
      <c r="E5469" s="555">
        <v>1.24</v>
      </c>
      <c r="F5469" s="555">
        <v>4.2300000000000004</v>
      </c>
    </row>
    <row r="5470" spans="1:6">
      <c r="A5470" s="335"/>
      <c r="B5470" s="337" t="s">
        <v>1354</v>
      </c>
      <c r="C5470" s="335"/>
      <c r="D5470" s="335"/>
      <c r="E5470" s="335"/>
      <c r="F5470" s="335"/>
    </row>
    <row r="5471" spans="1:6">
      <c r="A5471" s="335"/>
      <c r="B5471" s="337" t="s">
        <v>1355</v>
      </c>
      <c r="C5471" s="335"/>
      <c r="D5471" s="335"/>
      <c r="E5471" s="335"/>
      <c r="F5471" s="335"/>
    </row>
    <row r="5472" spans="1:6" ht="30">
      <c r="A5472" s="338">
        <v>98576</v>
      </c>
      <c r="B5472" s="339" t="s">
        <v>3773</v>
      </c>
      <c r="C5472" s="340" t="s">
        <v>1163</v>
      </c>
      <c r="D5472" s="555">
        <v>18.04</v>
      </c>
      <c r="E5472" s="555">
        <v>0.55000000000000004</v>
      </c>
      <c r="F5472" s="555">
        <v>18.59</v>
      </c>
    </row>
    <row r="5473" spans="1:6" ht="30">
      <c r="A5473" s="338">
        <v>98575</v>
      </c>
      <c r="B5473" s="339" t="s">
        <v>13008</v>
      </c>
      <c r="C5473" s="340" t="s">
        <v>1163</v>
      </c>
      <c r="D5473" s="555">
        <v>54.45</v>
      </c>
      <c r="E5473" s="555">
        <v>39.69</v>
      </c>
      <c r="F5473" s="555">
        <v>94.14</v>
      </c>
    </row>
    <row r="5474" spans="1:6">
      <c r="A5474" s="335"/>
      <c r="B5474" s="337" t="s">
        <v>54</v>
      </c>
      <c r="C5474" s="335"/>
      <c r="D5474" s="335"/>
      <c r="E5474" s="335"/>
      <c r="F5474" s="335"/>
    </row>
    <row r="5475" spans="1:6" ht="30">
      <c r="A5475" s="563">
        <v>98563</v>
      </c>
      <c r="B5475" s="339" t="s">
        <v>3820</v>
      </c>
      <c r="C5475" s="340" t="s">
        <v>1164</v>
      </c>
      <c r="D5475" s="555">
        <v>17.990000000000002</v>
      </c>
      <c r="E5475" s="555">
        <v>12.87</v>
      </c>
      <c r="F5475" s="555">
        <v>30.86</v>
      </c>
    </row>
    <row r="5476" spans="1:6" ht="30">
      <c r="A5476" s="563">
        <v>98564</v>
      </c>
      <c r="B5476" s="339" t="s">
        <v>3821</v>
      </c>
      <c r="C5476" s="340" t="s">
        <v>1164</v>
      </c>
      <c r="D5476" s="555">
        <v>31.529999999999994</v>
      </c>
      <c r="E5476" s="555">
        <v>13.88</v>
      </c>
      <c r="F5476" s="555">
        <v>45.41</v>
      </c>
    </row>
    <row r="5477" spans="1:6" ht="30">
      <c r="A5477" s="563">
        <v>98565</v>
      </c>
      <c r="B5477" s="339" t="s">
        <v>3822</v>
      </c>
      <c r="C5477" s="340" t="s">
        <v>1164</v>
      </c>
      <c r="D5477" s="555">
        <v>24.99</v>
      </c>
      <c r="E5477" s="555">
        <v>19.559999999999999</v>
      </c>
      <c r="F5477" s="555">
        <v>44.55</v>
      </c>
    </row>
    <row r="5478" spans="1:6" ht="30">
      <c r="A5478" s="563">
        <v>98566</v>
      </c>
      <c r="B5478" s="339" t="s">
        <v>3823</v>
      </c>
      <c r="C5478" s="340" t="s">
        <v>1164</v>
      </c>
      <c r="D5478" s="555">
        <v>38.53</v>
      </c>
      <c r="E5478" s="555">
        <v>20.56</v>
      </c>
      <c r="F5478" s="555">
        <v>59.09</v>
      </c>
    </row>
    <row r="5479" spans="1:6" ht="30">
      <c r="A5479" s="563">
        <v>98567</v>
      </c>
      <c r="B5479" s="339" t="s">
        <v>3824</v>
      </c>
      <c r="C5479" s="340" t="s">
        <v>1164</v>
      </c>
      <c r="D5479" s="555">
        <v>31.490000000000002</v>
      </c>
      <c r="E5479" s="555">
        <v>26.1</v>
      </c>
      <c r="F5479" s="555">
        <v>57.59</v>
      </c>
    </row>
    <row r="5480" spans="1:6" ht="30">
      <c r="A5480" s="563">
        <v>98568</v>
      </c>
      <c r="B5480" s="339" t="s">
        <v>3825</v>
      </c>
      <c r="C5480" s="340" t="s">
        <v>1164</v>
      </c>
      <c r="D5480" s="555">
        <v>45.02</v>
      </c>
      <c r="E5480" s="555">
        <v>27.1</v>
      </c>
      <c r="F5480" s="555">
        <v>72.12</v>
      </c>
    </row>
    <row r="5481" spans="1:6" ht="30">
      <c r="A5481" s="563">
        <v>98569</v>
      </c>
      <c r="B5481" s="339" t="s">
        <v>3826</v>
      </c>
      <c r="C5481" s="340" t="s">
        <v>1164</v>
      </c>
      <c r="D5481" s="555">
        <v>38.500000000000007</v>
      </c>
      <c r="E5481" s="555">
        <v>32.76</v>
      </c>
      <c r="F5481" s="555">
        <v>71.260000000000005</v>
      </c>
    </row>
    <row r="5482" spans="1:6" ht="30">
      <c r="A5482" s="563">
        <v>98570</v>
      </c>
      <c r="B5482" s="339" t="s">
        <v>3827</v>
      </c>
      <c r="C5482" s="340" t="s">
        <v>1164</v>
      </c>
      <c r="D5482" s="555">
        <v>52.06</v>
      </c>
      <c r="E5482" s="555">
        <v>33.78</v>
      </c>
      <c r="F5482" s="555">
        <v>85.84</v>
      </c>
    </row>
    <row r="5483" spans="1:6" ht="30">
      <c r="A5483" s="563">
        <v>98571</v>
      </c>
      <c r="B5483" s="339" t="s">
        <v>3828</v>
      </c>
      <c r="C5483" s="340" t="s">
        <v>1164</v>
      </c>
      <c r="D5483" s="555">
        <v>20.71</v>
      </c>
      <c r="E5483" s="555">
        <v>13.67</v>
      </c>
      <c r="F5483" s="555">
        <v>34.380000000000003</v>
      </c>
    </row>
    <row r="5484" spans="1:6" ht="30">
      <c r="A5484" s="563">
        <v>98572</v>
      </c>
      <c r="B5484" s="339" t="s">
        <v>3829</v>
      </c>
      <c r="C5484" s="340" t="s">
        <v>1164</v>
      </c>
      <c r="D5484" s="555">
        <v>25.169999999999998</v>
      </c>
      <c r="E5484" s="555">
        <v>17.27</v>
      </c>
      <c r="F5484" s="555">
        <v>42.44</v>
      </c>
    </row>
    <row r="5485" spans="1:6">
      <c r="A5485" s="563">
        <v>98573</v>
      </c>
      <c r="B5485" s="339" t="s">
        <v>3830</v>
      </c>
      <c r="C5485" s="340" t="s">
        <v>1164</v>
      </c>
      <c r="D5485" s="555">
        <v>38.61</v>
      </c>
      <c r="E5485" s="555">
        <v>17.989999999999998</v>
      </c>
      <c r="F5485" s="555">
        <v>56.6</v>
      </c>
    </row>
    <row r="5486" spans="1:6" ht="45">
      <c r="A5486" s="563">
        <v>103490</v>
      </c>
      <c r="B5486" s="339" t="s">
        <v>13009</v>
      </c>
      <c r="C5486" s="340" t="s">
        <v>1159</v>
      </c>
      <c r="D5486" s="555">
        <v>1398.9699999999998</v>
      </c>
      <c r="E5486" s="555">
        <v>1458.44</v>
      </c>
      <c r="F5486" s="555">
        <v>2857.41</v>
      </c>
    </row>
    <row r="5487" spans="1:6">
      <c r="A5487" s="335"/>
      <c r="B5487" s="337" t="s">
        <v>1074</v>
      </c>
      <c r="C5487" s="335"/>
      <c r="D5487" s="335"/>
      <c r="E5487" s="335"/>
      <c r="F5487" s="335"/>
    </row>
    <row r="5488" spans="1:6" ht="30">
      <c r="A5488" s="563">
        <v>101965</v>
      </c>
      <c r="B5488" s="339" t="s">
        <v>9921</v>
      </c>
      <c r="C5488" s="340" t="s">
        <v>1163</v>
      </c>
      <c r="D5488" s="555">
        <v>83.22</v>
      </c>
      <c r="E5488" s="555">
        <v>19.899999999999999</v>
      </c>
      <c r="F5488" s="555">
        <v>103.12</v>
      </c>
    </row>
    <row r="5489" spans="1:6">
      <c r="A5489" s="335"/>
      <c r="B5489" s="336" t="s">
        <v>562</v>
      </c>
      <c r="C5489" s="335"/>
      <c r="D5489" s="335"/>
      <c r="E5489" s="335"/>
      <c r="F5489" s="335"/>
    </row>
    <row r="5490" spans="1:6">
      <c r="A5490" s="335"/>
      <c r="B5490" s="337" t="s">
        <v>55</v>
      </c>
      <c r="C5490" s="335"/>
      <c r="D5490" s="335"/>
      <c r="E5490" s="335"/>
      <c r="F5490" s="335"/>
    </row>
    <row r="5491" spans="1:6" ht="30">
      <c r="A5491" s="338">
        <v>97640</v>
      </c>
      <c r="B5491" s="339" t="s">
        <v>4497</v>
      </c>
      <c r="C5491" s="340" t="s">
        <v>1164</v>
      </c>
      <c r="D5491" s="555">
        <v>0.43000000000000016</v>
      </c>
      <c r="E5491" s="555">
        <v>1.1599999999999999</v>
      </c>
      <c r="F5491" s="555">
        <v>1.59</v>
      </c>
    </row>
    <row r="5492" spans="1:6">
      <c r="A5492" s="338">
        <v>97641</v>
      </c>
      <c r="B5492" s="339" t="s">
        <v>4498</v>
      </c>
      <c r="C5492" s="340" t="s">
        <v>1164</v>
      </c>
      <c r="D5492" s="555">
        <v>1.3399999999999999</v>
      </c>
      <c r="E5492" s="555">
        <v>3.16</v>
      </c>
      <c r="F5492" s="555">
        <v>4.5</v>
      </c>
    </row>
    <row r="5493" spans="1:6" ht="30">
      <c r="A5493" s="338">
        <v>97642</v>
      </c>
      <c r="B5493" s="339" t="s">
        <v>4499</v>
      </c>
      <c r="C5493" s="340" t="s">
        <v>1164</v>
      </c>
      <c r="D5493" s="555">
        <v>0.81</v>
      </c>
      <c r="E5493" s="555">
        <v>2.04</v>
      </c>
      <c r="F5493" s="555">
        <v>2.85</v>
      </c>
    </row>
    <row r="5494" spans="1:6" ht="30">
      <c r="A5494" s="338">
        <v>97632</v>
      </c>
      <c r="B5494" s="339" t="s">
        <v>4489</v>
      </c>
      <c r="C5494" s="340" t="s">
        <v>1163</v>
      </c>
      <c r="D5494" s="555">
        <v>0.70000000000000018</v>
      </c>
      <c r="E5494" s="555">
        <v>1.67</v>
      </c>
      <c r="F5494" s="555">
        <v>2.37</v>
      </c>
    </row>
    <row r="5495" spans="1:6" ht="30">
      <c r="A5495" s="338">
        <v>97633</v>
      </c>
      <c r="B5495" s="339" t="s">
        <v>4490</v>
      </c>
      <c r="C5495" s="340" t="s">
        <v>1164</v>
      </c>
      <c r="D5495" s="555">
        <v>6.3300000000000018</v>
      </c>
      <c r="E5495" s="555">
        <v>14.36</v>
      </c>
      <c r="F5495" s="555">
        <v>20.69</v>
      </c>
    </row>
    <row r="5496" spans="1:6" ht="30">
      <c r="A5496" s="338">
        <v>97634</v>
      </c>
      <c r="B5496" s="339" t="s">
        <v>4491</v>
      </c>
      <c r="C5496" s="340" t="s">
        <v>1164</v>
      </c>
      <c r="D5496" s="555">
        <v>3.5300000000000002</v>
      </c>
      <c r="E5496" s="555">
        <v>7.79</v>
      </c>
      <c r="F5496" s="555">
        <v>11.32</v>
      </c>
    </row>
    <row r="5497" spans="1:6">
      <c r="A5497" s="335"/>
      <c r="B5497" s="337" t="s">
        <v>563</v>
      </c>
      <c r="C5497" s="335"/>
      <c r="D5497" s="335"/>
      <c r="E5497" s="335"/>
      <c r="F5497" s="335"/>
    </row>
    <row r="5498" spans="1:6" ht="45">
      <c r="A5498" s="338">
        <v>87871</v>
      </c>
      <c r="B5498" s="339" t="s">
        <v>2008</v>
      </c>
      <c r="C5498" s="340" t="s">
        <v>1164</v>
      </c>
      <c r="D5498" s="555">
        <v>9.77</v>
      </c>
      <c r="E5498" s="555">
        <v>3.5</v>
      </c>
      <c r="F5498" s="555">
        <v>13.27</v>
      </c>
    </row>
    <row r="5499" spans="1:6" ht="45">
      <c r="A5499" s="338">
        <v>87872</v>
      </c>
      <c r="B5499" s="339" t="s">
        <v>2009</v>
      </c>
      <c r="C5499" s="340" t="s">
        <v>1164</v>
      </c>
      <c r="D5499" s="555">
        <v>9.4899999999999984</v>
      </c>
      <c r="E5499" s="555">
        <v>3.04</v>
      </c>
      <c r="F5499" s="555">
        <v>12.53</v>
      </c>
    </row>
    <row r="5500" spans="1:6" ht="45">
      <c r="A5500" s="338">
        <v>87873</v>
      </c>
      <c r="B5500" s="339" t="s">
        <v>2010</v>
      </c>
      <c r="C5500" s="340" t="s">
        <v>1164</v>
      </c>
      <c r="D5500" s="555">
        <v>4.55</v>
      </c>
      <c r="E5500" s="555">
        <v>1.04</v>
      </c>
      <c r="F5500" s="555">
        <v>5.59</v>
      </c>
    </row>
    <row r="5501" spans="1:6" ht="45">
      <c r="A5501" s="338">
        <v>87874</v>
      </c>
      <c r="B5501" s="339" t="s">
        <v>2011</v>
      </c>
      <c r="C5501" s="340" t="s">
        <v>1164</v>
      </c>
      <c r="D5501" s="555">
        <v>4.49</v>
      </c>
      <c r="E5501" s="555">
        <v>0.93</v>
      </c>
      <c r="F5501" s="555">
        <v>5.42</v>
      </c>
    </row>
    <row r="5502" spans="1:6" ht="45">
      <c r="A5502" s="338">
        <v>87876</v>
      </c>
      <c r="B5502" s="339" t="s">
        <v>2012</v>
      </c>
      <c r="C5502" s="340" t="s">
        <v>1164</v>
      </c>
      <c r="D5502" s="555">
        <v>6.8400000000000007</v>
      </c>
      <c r="E5502" s="555">
        <v>1.1399999999999999</v>
      </c>
      <c r="F5502" s="555">
        <v>7.98</v>
      </c>
    </row>
    <row r="5503" spans="1:6" ht="45">
      <c r="A5503" s="338">
        <v>87877</v>
      </c>
      <c r="B5503" s="339" t="s">
        <v>2013</v>
      </c>
      <c r="C5503" s="340" t="s">
        <v>1164</v>
      </c>
      <c r="D5503" s="555">
        <v>6.69</v>
      </c>
      <c r="E5503" s="555">
        <v>0.92</v>
      </c>
      <c r="F5503" s="555">
        <v>7.61</v>
      </c>
    </row>
    <row r="5504" spans="1:6" ht="30">
      <c r="A5504" s="338">
        <v>87878</v>
      </c>
      <c r="B5504" s="339" t="s">
        <v>2014</v>
      </c>
      <c r="C5504" s="340" t="s">
        <v>1164</v>
      </c>
      <c r="D5504" s="555">
        <v>2.1399999999999997</v>
      </c>
      <c r="E5504" s="555">
        <v>2.04</v>
      </c>
      <c r="F5504" s="555">
        <v>4.18</v>
      </c>
    </row>
    <row r="5505" spans="1:6" ht="30">
      <c r="A5505" s="338">
        <v>87879</v>
      </c>
      <c r="B5505" s="339" t="s">
        <v>2015</v>
      </c>
      <c r="C5505" s="340" t="s">
        <v>1164</v>
      </c>
      <c r="D5505" s="555">
        <v>1.9600000000000002</v>
      </c>
      <c r="E5505" s="555">
        <v>1.68</v>
      </c>
      <c r="F5505" s="555">
        <v>3.64</v>
      </c>
    </row>
    <row r="5506" spans="1:6" ht="30">
      <c r="A5506" s="338">
        <v>87881</v>
      </c>
      <c r="B5506" s="339" t="s">
        <v>126</v>
      </c>
      <c r="C5506" s="340" t="s">
        <v>1164</v>
      </c>
      <c r="D5506" s="555">
        <v>4.5200000000000005</v>
      </c>
      <c r="E5506" s="555">
        <v>0.96</v>
      </c>
      <c r="F5506" s="555">
        <v>5.48</v>
      </c>
    </row>
    <row r="5507" spans="1:6" ht="30">
      <c r="A5507" s="338">
        <v>87882</v>
      </c>
      <c r="B5507" s="339" t="s">
        <v>127</v>
      </c>
      <c r="C5507" s="340" t="s">
        <v>1164</v>
      </c>
      <c r="D5507" s="555">
        <v>4.46</v>
      </c>
      <c r="E5507" s="555">
        <v>0.85</v>
      </c>
      <c r="F5507" s="555">
        <v>5.31</v>
      </c>
    </row>
    <row r="5508" spans="1:6" ht="30">
      <c r="A5508" s="338">
        <v>87884</v>
      </c>
      <c r="B5508" s="339" t="s">
        <v>128</v>
      </c>
      <c r="C5508" s="340" t="s">
        <v>1164</v>
      </c>
      <c r="D5508" s="555">
        <v>6.8100000000000005</v>
      </c>
      <c r="E5508" s="555">
        <v>1.06</v>
      </c>
      <c r="F5508" s="555">
        <v>7.87</v>
      </c>
    </row>
    <row r="5509" spans="1:6" ht="30">
      <c r="A5509" s="338">
        <v>87885</v>
      </c>
      <c r="B5509" s="339" t="s">
        <v>2016</v>
      </c>
      <c r="C5509" s="340" t="s">
        <v>1164</v>
      </c>
      <c r="D5509" s="555">
        <v>6.66</v>
      </c>
      <c r="E5509" s="555">
        <v>0.84</v>
      </c>
      <c r="F5509" s="555">
        <v>7.5</v>
      </c>
    </row>
    <row r="5510" spans="1:6" ht="30">
      <c r="A5510" s="338">
        <v>87886</v>
      </c>
      <c r="B5510" s="339" t="s">
        <v>129</v>
      </c>
      <c r="C5510" s="340" t="s">
        <v>1164</v>
      </c>
      <c r="D5510" s="555">
        <v>11.530000000000001</v>
      </c>
      <c r="E5510" s="555">
        <v>8.39</v>
      </c>
      <c r="F5510" s="555">
        <v>19.920000000000002</v>
      </c>
    </row>
    <row r="5511" spans="1:6" ht="30">
      <c r="A5511" s="338">
        <v>87887</v>
      </c>
      <c r="B5511" s="339" t="s">
        <v>130</v>
      </c>
      <c r="C5511" s="340" t="s">
        <v>1164</v>
      </c>
      <c r="D5511" s="555">
        <v>11.25</v>
      </c>
      <c r="E5511" s="555">
        <v>7.93</v>
      </c>
      <c r="F5511" s="555">
        <v>19.18</v>
      </c>
    </row>
    <row r="5512" spans="1:6" ht="45">
      <c r="A5512" s="338">
        <v>87888</v>
      </c>
      <c r="B5512" s="339" t="s">
        <v>2017</v>
      </c>
      <c r="C5512" s="340" t="s">
        <v>1164</v>
      </c>
      <c r="D5512" s="555">
        <v>4.96</v>
      </c>
      <c r="E5512" s="555">
        <v>2.0499999999999998</v>
      </c>
      <c r="F5512" s="555">
        <v>7.01</v>
      </c>
    </row>
    <row r="5513" spans="1:6" ht="45">
      <c r="A5513" s="338">
        <v>87889</v>
      </c>
      <c r="B5513" s="339" t="s">
        <v>2018</v>
      </c>
      <c r="C5513" s="340" t="s">
        <v>1164</v>
      </c>
      <c r="D5513" s="555">
        <v>4.9000000000000004</v>
      </c>
      <c r="E5513" s="555">
        <v>1.94</v>
      </c>
      <c r="F5513" s="555">
        <v>6.84</v>
      </c>
    </row>
    <row r="5514" spans="1:6" ht="45">
      <c r="A5514" s="338">
        <v>87891</v>
      </c>
      <c r="B5514" s="339" t="s">
        <v>2019</v>
      </c>
      <c r="C5514" s="340" t="s">
        <v>1164</v>
      </c>
      <c r="D5514" s="555">
        <v>7.25</v>
      </c>
      <c r="E5514" s="555">
        <v>2.15</v>
      </c>
      <c r="F5514" s="555">
        <v>9.4</v>
      </c>
    </row>
    <row r="5515" spans="1:6" ht="45">
      <c r="A5515" s="338">
        <v>87892</v>
      </c>
      <c r="B5515" s="339" t="s">
        <v>2020</v>
      </c>
      <c r="C5515" s="340" t="s">
        <v>1164</v>
      </c>
      <c r="D5515" s="555">
        <v>7.1</v>
      </c>
      <c r="E5515" s="555">
        <v>1.93</v>
      </c>
      <c r="F5515" s="555">
        <v>9.0299999999999994</v>
      </c>
    </row>
    <row r="5516" spans="1:6" ht="45">
      <c r="A5516" s="338">
        <v>87893</v>
      </c>
      <c r="B5516" s="339" t="s">
        <v>2021</v>
      </c>
      <c r="C5516" s="340" t="s">
        <v>1164</v>
      </c>
      <c r="D5516" s="555">
        <v>2.8600000000000003</v>
      </c>
      <c r="E5516" s="555">
        <v>3.79</v>
      </c>
      <c r="F5516" s="555">
        <v>6.65</v>
      </c>
    </row>
    <row r="5517" spans="1:6" ht="45">
      <c r="A5517" s="338">
        <v>87894</v>
      </c>
      <c r="B5517" s="339" t="s">
        <v>2022</v>
      </c>
      <c r="C5517" s="340" t="s">
        <v>1164</v>
      </c>
      <c r="D5517" s="555">
        <v>2.6900000000000004</v>
      </c>
      <c r="E5517" s="555">
        <v>3.42</v>
      </c>
      <c r="F5517" s="555">
        <v>6.11</v>
      </c>
    </row>
    <row r="5518" spans="1:6" ht="45">
      <c r="A5518" s="338">
        <v>87896</v>
      </c>
      <c r="B5518" s="339" t="s">
        <v>2023</v>
      </c>
      <c r="C5518" s="340" t="s">
        <v>1164</v>
      </c>
      <c r="D5518" s="555">
        <v>3.0599999999999996</v>
      </c>
      <c r="E5518" s="555">
        <v>2.95</v>
      </c>
      <c r="F5518" s="555">
        <v>6.01</v>
      </c>
    </row>
    <row r="5519" spans="1:6" ht="45">
      <c r="A5519" s="338">
        <v>87897</v>
      </c>
      <c r="B5519" s="339" t="s">
        <v>2024</v>
      </c>
      <c r="C5519" s="340" t="s">
        <v>1164</v>
      </c>
      <c r="D5519" s="555">
        <v>2.8899999999999997</v>
      </c>
      <c r="E5519" s="555">
        <v>2.58</v>
      </c>
      <c r="F5519" s="555">
        <v>5.47</v>
      </c>
    </row>
    <row r="5520" spans="1:6" ht="45">
      <c r="A5520" s="338">
        <v>87899</v>
      </c>
      <c r="B5520" s="339" t="s">
        <v>2025</v>
      </c>
      <c r="C5520" s="340" t="s">
        <v>1164</v>
      </c>
      <c r="D5520" s="555">
        <v>5.29</v>
      </c>
      <c r="E5520" s="555">
        <v>2.96</v>
      </c>
      <c r="F5520" s="555">
        <v>8.25</v>
      </c>
    </row>
    <row r="5521" spans="1:6" ht="45">
      <c r="A5521" s="338">
        <v>87900</v>
      </c>
      <c r="B5521" s="339" t="s">
        <v>2026</v>
      </c>
      <c r="C5521" s="340" t="s">
        <v>1164</v>
      </c>
      <c r="D5521" s="555">
        <v>5.23</v>
      </c>
      <c r="E5521" s="555">
        <v>2.85</v>
      </c>
      <c r="F5521" s="555">
        <v>8.08</v>
      </c>
    </row>
    <row r="5522" spans="1:6" ht="45">
      <c r="A5522" s="338">
        <v>87902</v>
      </c>
      <c r="B5522" s="339" t="s">
        <v>2784</v>
      </c>
      <c r="C5522" s="340" t="s">
        <v>1164</v>
      </c>
      <c r="D5522" s="555">
        <v>7.58</v>
      </c>
      <c r="E5522" s="555">
        <v>3.06</v>
      </c>
      <c r="F5522" s="555">
        <v>10.64</v>
      </c>
    </row>
    <row r="5523" spans="1:6" ht="45">
      <c r="A5523" s="338">
        <v>87903</v>
      </c>
      <c r="B5523" s="339" t="s">
        <v>2785</v>
      </c>
      <c r="C5523" s="340" t="s">
        <v>1164</v>
      </c>
      <c r="D5523" s="555">
        <v>7.43</v>
      </c>
      <c r="E5523" s="555">
        <v>2.84</v>
      </c>
      <c r="F5523" s="555">
        <v>10.27</v>
      </c>
    </row>
    <row r="5524" spans="1:6" ht="45">
      <c r="A5524" s="338">
        <v>87904</v>
      </c>
      <c r="B5524" s="339" t="s">
        <v>2786</v>
      </c>
      <c r="C5524" s="340" t="s">
        <v>1164</v>
      </c>
      <c r="D5524" s="555">
        <v>3.4300000000000006</v>
      </c>
      <c r="E5524" s="555">
        <v>5.29</v>
      </c>
      <c r="F5524" s="555">
        <v>8.7200000000000006</v>
      </c>
    </row>
    <row r="5525" spans="1:6" ht="45">
      <c r="A5525" s="338">
        <v>87905</v>
      </c>
      <c r="B5525" s="339" t="s">
        <v>2787</v>
      </c>
      <c r="C5525" s="340" t="s">
        <v>1164</v>
      </c>
      <c r="D5525" s="555">
        <v>3.25</v>
      </c>
      <c r="E5525" s="555">
        <v>4.93</v>
      </c>
      <c r="F5525" s="555">
        <v>8.18</v>
      </c>
    </row>
    <row r="5526" spans="1:6" ht="45">
      <c r="A5526" s="338">
        <v>87907</v>
      </c>
      <c r="B5526" s="339" t="s">
        <v>2788</v>
      </c>
      <c r="C5526" s="340" t="s">
        <v>1164</v>
      </c>
      <c r="D5526" s="555">
        <v>3.74</v>
      </c>
      <c r="E5526" s="555">
        <v>4.0599999999999996</v>
      </c>
      <c r="F5526" s="555">
        <v>7.8</v>
      </c>
    </row>
    <row r="5527" spans="1:6" ht="45">
      <c r="A5527" s="338">
        <v>87908</v>
      </c>
      <c r="B5527" s="339" t="s">
        <v>2789</v>
      </c>
      <c r="C5527" s="340" t="s">
        <v>1164</v>
      </c>
      <c r="D5527" s="555">
        <v>3.57</v>
      </c>
      <c r="E5527" s="555">
        <v>3.69</v>
      </c>
      <c r="F5527" s="555">
        <v>7.26</v>
      </c>
    </row>
    <row r="5528" spans="1:6" ht="45">
      <c r="A5528" s="338">
        <v>87910</v>
      </c>
      <c r="B5528" s="339" t="s">
        <v>406</v>
      </c>
      <c r="C5528" s="340" t="s">
        <v>1164</v>
      </c>
      <c r="D5528" s="555">
        <v>11.600000000000001</v>
      </c>
      <c r="E5528" s="555">
        <v>8.11</v>
      </c>
      <c r="F5528" s="555">
        <v>19.71</v>
      </c>
    </row>
    <row r="5529" spans="1:6" ht="45">
      <c r="A5529" s="338">
        <v>87911</v>
      </c>
      <c r="B5529" s="339" t="s">
        <v>407</v>
      </c>
      <c r="C5529" s="340" t="s">
        <v>1164</v>
      </c>
      <c r="D5529" s="555">
        <v>11.309999999999999</v>
      </c>
      <c r="E5529" s="555">
        <v>7.66</v>
      </c>
      <c r="F5529" s="555">
        <v>18.97</v>
      </c>
    </row>
    <row r="5530" spans="1:6">
      <c r="A5530" s="335"/>
      <c r="B5530" s="337" t="s">
        <v>56</v>
      </c>
      <c r="C5530" s="335"/>
      <c r="D5530" s="335"/>
      <c r="E5530" s="335"/>
      <c r="F5530" s="335"/>
    </row>
    <row r="5531" spans="1:6" ht="60">
      <c r="A5531" s="338">
        <v>89173</v>
      </c>
      <c r="B5531" s="339" t="s">
        <v>198</v>
      </c>
      <c r="C5531" s="340" t="s">
        <v>1164</v>
      </c>
      <c r="D5531" s="555">
        <v>16.899999999999999</v>
      </c>
      <c r="E5531" s="555">
        <v>13.67</v>
      </c>
      <c r="F5531" s="555">
        <v>30.57</v>
      </c>
    </row>
    <row r="5532" spans="1:6" ht="60">
      <c r="A5532" s="338">
        <v>89048</v>
      </c>
      <c r="B5532" s="339" t="s">
        <v>440</v>
      </c>
      <c r="C5532" s="340" t="s">
        <v>1164</v>
      </c>
      <c r="D5532" s="555">
        <v>17.03</v>
      </c>
      <c r="E5532" s="555">
        <v>14.11</v>
      </c>
      <c r="F5532" s="555">
        <v>31.14</v>
      </c>
    </row>
    <row r="5533" spans="1:6">
      <c r="A5533" s="338">
        <v>94224</v>
      </c>
      <c r="B5533" s="339" t="s">
        <v>11861</v>
      </c>
      <c r="C5533" s="340" t="s">
        <v>1163</v>
      </c>
      <c r="D5533" s="555">
        <v>8.6300000000000008</v>
      </c>
      <c r="E5533" s="555">
        <v>13.87</v>
      </c>
      <c r="F5533" s="555">
        <v>22.5</v>
      </c>
    </row>
    <row r="5534" spans="1:6" ht="60">
      <c r="A5534" s="338">
        <v>87527</v>
      </c>
      <c r="B5534" s="339" t="s">
        <v>2790</v>
      </c>
      <c r="C5534" s="340" t="s">
        <v>1164</v>
      </c>
      <c r="D5534" s="555">
        <v>17.93</v>
      </c>
      <c r="E5534" s="555">
        <v>16.03</v>
      </c>
      <c r="F5534" s="555">
        <v>33.96</v>
      </c>
    </row>
    <row r="5535" spans="1:6" ht="45">
      <c r="A5535" s="338">
        <v>87528</v>
      </c>
      <c r="B5535" s="339" t="s">
        <v>2791</v>
      </c>
      <c r="C5535" s="340" t="s">
        <v>1164</v>
      </c>
      <c r="D5535" s="555">
        <v>19.400000000000002</v>
      </c>
      <c r="E5535" s="555">
        <v>19.239999999999998</v>
      </c>
      <c r="F5535" s="555">
        <v>38.64</v>
      </c>
    </row>
    <row r="5536" spans="1:6" ht="60">
      <c r="A5536" s="338">
        <v>87531</v>
      </c>
      <c r="B5536" s="339" t="s">
        <v>2792</v>
      </c>
      <c r="C5536" s="340" t="s">
        <v>1164</v>
      </c>
      <c r="D5536" s="555">
        <v>16.590000000000003</v>
      </c>
      <c r="E5536" s="555">
        <v>12.51</v>
      </c>
      <c r="F5536" s="555">
        <v>29.1</v>
      </c>
    </row>
    <row r="5537" spans="1:6" ht="45">
      <c r="A5537" s="338">
        <v>87532</v>
      </c>
      <c r="B5537" s="339" t="s">
        <v>2793</v>
      </c>
      <c r="C5537" s="340" t="s">
        <v>1164</v>
      </c>
      <c r="D5537" s="555">
        <v>18.04</v>
      </c>
      <c r="E5537" s="555">
        <v>15.74</v>
      </c>
      <c r="F5537" s="555">
        <v>33.78</v>
      </c>
    </row>
    <row r="5538" spans="1:6" ht="60">
      <c r="A5538" s="338">
        <v>87535</v>
      </c>
      <c r="B5538" s="339" t="s">
        <v>2794</v>
      </c>
      <c r="C5538" s="340" t="s">
        <v>1164</v>
      </c>
      <c r="D5538" s="555">
        <v>15.61</v>
      </c>
      <c r="E5538" s="555">
        <v>9.91</v>
      </c>
      <c r="F5538" s="555">
        <v>25.52</v>
      </c>
    </row>
    <row r="5539" spans="1:6" ht="45">
      <c r="A5539" s="338">
        <v>87536</v>
      </c>
      <c r="B5539" s="339" t="s">
        <v>2795</v>
      </c>
      <c r="C5539" s="340" t="s">
        <v>1164</v>
      </c>
      <c r="D5539" s="555">
        <v>17.07</v>
      </c>
      <c r="E5539" s="555">
        <v>13.13</v>
      </c>
      <c r="F5539" s="555">
        <v>30.2</v>
      </c>
    </row>
    <row r="5540" spans="1:6" ht="60">
      <c r="A5540" s="338">
        <v>87537</v>
      </c>
      <c r="B5540" s="339" t="s">
        <v>2796</v>
      </c>
      <c r="C5540" s="340" t="s">
        <v>1164</v>
      </c>
      <c r="D5540" s="555">
        <v>55.55</v>
      </c>
      <c r="E5540" s="555">
        <v>13.2</v>
      </c>
      <c r="F5540" s="555">
        <v>68.75</v>
      </c>
    </row>
    <row r="5541" spans="1:6" ht="60">
      <c r="A5541" s="338">
        <v>87539</v>
      </c>
      <c r="B5541" s="339" t="s">
        <v>2797</v>
      </c>
      <c r="C5541" s="340" t="s">
        <v>1164</v>
      </c>
      <c r="D5541" s="555">
        <v>54.429999999999993</v>
      </c>
      <c r="E5541" s="555">
        <v>10.14</v>
      </c>
      <c r="F5541" s="555">
        <v>64.569999999999993</v>
      </c>
    </row>
    <row r="5542" spans="1:6" ht="60">
      <c r="A5542" s="338">
        <v>87541</v>
      </c>
      <c r="B5542" s="339" t="s">
        <v>2798</v>
      </c>
      <c r="C5542" s="340" t="s">
        <v>1164</v>
      </c>
      <c r="D5542" s="555">
        <v>53.629999999999995</v>
      </c>
      <c r="E5542" s="555">
        <v>7.88</v>
      </c>
      <c r="F5542" s="555">
        <v>61.51</v>
      </c>
    </row>
    <row r="5543" spans="1:6" ht="60">
      <c r="A5543" s="338">
        <v>87545</v>
      </c>
      <c r="B5543" s="339" t="s">
        <v>2027</v>
      </c>
      <c r="C5543" s="340" t="s">
        <v>1164</v>
      </c>
      <c r="D5543" s="555">
        <v>11.310000000000002</v>
      </c>
      <c r="E5543" s="555">
        <v>12.2</v>
      </c>
      <c r="F5543" s="555">
        <v>23.51</v>
      </c>
    </row>
    <row r="5544" spans="1:6" ht="45">
      <c r="A5544" s="338">
        <v>87546</v>
      </c>
      <c r="B5544" s="339" t="s">
        <v>2028</v>
      </c>
      <c r="C5544" s="340" t="s">
        <v>1164</v>
      </c>
      <c r="D5544" s="555">
        <v>12.15</v>
      </c>
      <c r="E5544" s="555">
        <v>14.01</v>
      </c>
      <c r="F5544" s="555">
        <v>26.16</v>
      </c>
    </row>
    <row r="5545" spans="1:6" ht="60">
      <c r="A5545" s="338">
        <v>87549</v>
      </c>
      <c r="B5545" s="339" t="s">
        <v>2029</v>
      </c>
      <c r="C5545" s="340" t="s">
        <v>1164</v>
      </c>
      <c r="D5545" s="555">
        <v>9.9799999999999986</v>
      </c>
      <c r="E5545" s="555">
        <v>8.67</v>
      </c>
      <c r="F5545" s="555">
        <v>18.649999999999999</v>
      </c>
    </row>
    <row r="5546" spans="1:6" ht="45">
      <c r="A5546" s="338">
        <v>87550</v>
      </c>
      <c r="B5546" s="339" t="s">
        <v>2665</v>
      </c>
      <c r="C5546" s="340" t="s">
        <v>1164</v>
      </c>
      <c r="D5546" s="555">
        <v>10.82</v>
      </c>
      <c r="E5546" s="555">
        <v>10.48</v>
      </c>
      <c r="F5546" s="555">
        <v>21.3</v>
      </c>
    </row>
    <row r="5547" spans="1:6" ht="60">
      <c r="A5547" s="338">
        <v>87553</v>
      </c>
      <c r="B5547" s="339" t="s">
        <v>2666</v>
      </c>
      <c r="C5547" s="340" t="s">
        <v>1164</v>
      </c>
      <c r="D5547" s="555">
        <v>9</v>
      </c>
      <c r="E5547" s="555">
        <v>6.07</v>
      </c>
      <c r="F5547" s="555">
        <v>15.07</v>
      </c>
    </row>
    <row r="5548" spans="1:6" ht="45">
      <c r="A5548" s="338">
        <v>87554</v>
      </c>
      <c r="B5548" s="339" t="s">
        <v>2667</v>
      </c>
      <c r="C5548" s="340" t="s">
        <v>1164</v>
      </c>
      <c r="D5548" s="555">
        <v>9.8299999999999983</v>
      </c>
      <c r="E5548" s="555">
        <v>7.89</v>
      </c>
      <c r="F5548" s="555">
        <v>17.72</v>
      </c>
    </row>
    <row r="5549" spans="1:6" ht="60">
      <c r="A5549" s="338">
        <v>87555</v>
      </c>
      <c r="B5549" s="339" t="s">
        <v>2668</v>
      </c>
      <c r="C5549" s="340" t="s">
        <v>1164</v>
      </c>
      <c r="D5549" s="555">
        <v>32.299999999999997</v>
      </c>
      <c r="E5549" s="555">
        <v>9.81</v>
      </c>
      <c r="F5549" s="555">
        <v>42.11</v>
      </c>
    </row>
    <row r="5550" spans="1:6" ht="60">
      <c r="A5550" s="338">
        <v>87557</v>
      </c>
      <c r="B5550" s="339" t="s">
        <v>2669</v>
      </c>
      <c r="C5550" s="340" t="s">
        <v>1164</v>
      </c>
      <c r="D5550" s="555">
        <v>31.200000000000003</v>
      </c>
      <c r="E5550" s="555">
        <v>6.75</v>
      </c>
      <c r="F5550" s="555">
        <v>37.950000000000003</v>
      </c>
    </row>
    <row r="5551" spans="1:6" ht="60">
      <c r="A5551" s="338">
        <v>87559</v>
      </c>
      <c r="B5551" s="339" t="s">
        <v>2670</v>
      </c>
      <c r="C5551" s="340" t="s">
        <v>1164</v>
      </c>
      <c r="D5551" s="555">
        <v>30.389999999999997</v>
      </c>
      <c r="E5551" s="555">
        <v>4.4800000000000004</v>
      </c>
      <c r="F5551" s="555">
        <v>34.869999999999997</v>
      </c>
    </row>
    <row r="5552" spans="1:6" ht="45">
      <c r="A5552" s="338">
        <v>87775</v>
      </c>
      <c r="B5552" s="339" t="s">
        <v>697</v>
      </c>
      <c r="C5552" s="340" t="s">
        <v>1164</v>
      </c>
      <c r="D5552" s="555">
        <v>24.630000000000003</v>
      </c>
      <c r="E5552" s="555">
        <v>26.96</v>
      </c>
      <c r="F5552" s="555">
        <v>51.59</v>
      </c>
    </row>
    <row r="5553" spans="1:6" ht="45">
      <c r="A5553" s="338">
        <v>87777</v>
      </c>
      <c r="B5553" s="339" t="s">
        <v>698</v>
      </c>
      <c r="C5553" s="340" t="s">
        <v>1164</v>
      </c>
      <c r="D5553" s="555">
        <v>25.869999999999997</v>
      </c>
      <c r="E5553" s="555">
        <v>29.64</v>
      </c>
      <c r="F5553" s="555">
        <v>55.51</v>
      </c>
    </row>
    <row r="5554" spans="1:6" ht="45">
      <c r="A5554" s="338">
        <v>87778</v>
      </c>
      <c r="B5554" s="339" t="s">
        <v>699</v>
      </c>
      <c r="C5554" s="340" t="s">
        <v>1164</v>
      </c>
      <c r="D5554" s="555">
        <v>55.35</v>
      </c>
      <c r="E5554" s="555">
        <v>22.65</v>
      </c>
      <c r="F5554" s="555">
        <v>78</v>
      </c>
    </row>
    <row r="5555" spans="1:6" ht="45">
      <c r="A5555" s="338">
        <v>87779</v>
      </c>
      <c r="B5555" s="339" t="s">
        <v>700</v>
      </c>
      <c r="C5555" s="340" t="s">
        <v>1164</v>
      </c>
      <c r="D5555" s="555">
        <v>29.33</v>
      </c>
      <c r="E5555" s="555">
        <v>30.18</v>
      </c>
      <c r="F5555" s="555">
        <v>59.51</v>
      </c>
    </row>
    <row r="5556" spans="1:6" ht="45">
      <c r="A5556" s="338">
        <v>87781</v>
      </c>
      <c r="B5556" s="339" t="s">
        <v>701</v>
      </c>
      <c r="C5556" s="340" t="s">
        <v>1164</v>
      </c>
      <c r="D5556" s="555">
        <v>30.980000000000004</v>
      </c>
      <c r="E5556" s="555">
        <v>33.78</v>
      </c>
      <c r="F5556" s="555">
        <v>64.760000000000005</v>
      </c>
    </row>
    <row r="5557" spans="1:6" ht="45">
      <c r="A5557" s="338">
        <v>87783</v>
      </c>
      <c r="B5557" s="339" t="s">
        <v>702</v>
      </c>
      <c r="C5557" s="340" t="s">
        <v>1164</v>
      </c>
      <c r="D5557" s="555">
        <v>71.080000000000013</v>
      </c>
      <c r="E5557" s="555">
        <v>25.82</v>
      </c>
      <c r="F5557" s="555">
        <v>96.9</v>
      </c>
    </row>
    <row r="5558" spans="1:6" ht="45">
      <c r="A5558" s="338">
        <v>87784</v>
      </c>
      <c r="B5558" s="339" t="s">
        <v>703</v>
      </c>
      <c r="C5558" s="340" t="s">
        <v>1164</v>
      </c>
      <c r="D5558" s="555">
        <v>34.020000000000003</v>
      </c>
      <c r="E5558" s="555">
        <v>33.380000000000003</v>
      </c>
      <c r="F5558" s="555">
        <v>67.400000000000006</v>
      </c>
    </row>
    <row r="5559" spans="1:6" ht="45">
      <c r="A5559" s="338">
        <v>87786</v>
      </c>
      <c r="B5559" s="339" t="s">
        <v>704</v>
      </c>
      <c r="C5559" s="340" t="s">
        <v>1164</v>
      </c>
      <c r="D5559" s="555">
        <v>36.08</v>
      </c>
      <c r="E5559" s="555">
        <v>37.909999999999997</v>
      </c>
      <c r="F5559" s="555">
        <v>73.989999999999995</v>
      </c>
    </row>
    <row r="5560" spans="1:6" ht="45">
      <c r="A5560" s="338">
        <v>87787</v>
      </c>
      <c r="B5560" s="339" t="s">
        <v>705</v>
      </c>
      <c r="C5560" s="340" t="s">
        <v>1164</v>
      </c>
      <c r="D5560" s="555">
        <v>86.8</v>
      </c>
      <c r="E5560" s="555">
        <v>29.01</v>
      </c>
      <c r="F5560" s="555">
        <v>115.81</v>
      </c>
    </row>
    <row r="5561" spans="1:6" ht="45">
      <c r="A5561" s="338">
        <v>87788</v>
      </c>
      <c r="B5561" s="339" t="s">
        <v>706</v>
      </c>
      <c r="C5561" s="340" t="s">
        <v>1164</v>
      </c>
      <c r="D5561" s="555">
        <v>40.890000000000008</v>
      </c>
      <c r="E5561" s="555">
        <v>46.26</v>
      </c>
      <c r="F5561" s="555">
        <v>87.15</v>
      </c>
    </row>
    <row r="5562" spans="1:6" ht="45">
      <c r="A5562" s="338">
        <v>87790</v>
      </c>
      <c r="B5562" s="339" t="s">
        <v>707</v>
      </c>
      <c r="C5562" s="340" t="s">
        <v>1164</v>
      </c>
      <c r="D5562" s="555">
        <v>43.19</v>
      </c>
      <c r="E5562" s="555">
        <v>51.2</v>
      </c>
      <c r="F5562" s="555">
        <v>94.39</v>
      </c>
    </row>
    <row r="5563" spans="1:6" ht="60">
      <c r="A5563" s="338">
        <v>87791</v>
      </c>
      <c r="B5563" s="339" t="s">
        <v>708</v>
      </c>
      <c r="C5563" s="340" t="s">
        <v>1164</v>
      </c>
      <c r="D5563" s="555">
        <v>98</v>
      </c>
      <c r="E5563" s="555">
        <v>38.93</v>
      </c>
      <c r="F5563" s="555">
        <v>136.93</v>
      </c>
    </row>
    <row r="5564" spans="1:6" ht="45">
      <c r="A5564" s="338">
        <v>87792</v>
      </c>
      <c r="B5564" s="339" t="s">
        <v>709</v>
      </c>
      <c r="C5564" s="340" t="s">
        <v>1164</v>
      </c>
      <c r="D5564" s="555">
        <v>19.479999999999997</v>
      </c>
      <c r="E5564" s="555">
        <v>14.64</v>
      </c>
      <c r="F5564" s="555">
        <v>34.119999999999997</v>
      </c>
    </row>
    <row r="5565" spans="1:6" ht="45">
      <c r="A5565" s="338">
        <v>87794</v>
      </c>
      <c r="B5565" s="339" t="s">
        <v>710</v>
      </c>
      <c r="C5565" s="340" t="s">
        <v>1164</v>
      </c>
      <c r="D5565" s="555">
        <v>20.630000000000003</v>
      </c>
      <c r="E5565" s="555">
        <v>17.14</v>
      </c>
      <c r="F5565" s="555">
        <v>37.770000000000003</v>
      </c>
    </row>
    <row r="5566" spans="1:6" ht="45">
      <c r="A5566" s="338">
        <v>87795</v>
      </c>
      <c r="B5566" s="339" t="s">
        <v>711</v>
      </c>
      <c r="C5566" s="340" t="s">
        <v>1164</v>
      </c>
      <c r="D5566" s="555">
        <v>48.03</v>
      </c>
      <c r="E5566" s="555">
        <v>10.34</v>
      </c>
      <c r="F5566" s="555">
        <v>58.37</v>
      </c>
    </row>
    <row r="5567" spans="1:6" ht="45">
      <c r="A5567" s="338">
        <v>87797</v>
      </c>
      <c r="B5567" s="339" t="s">
        <v>712</v>
      </c>
      <c r="C5567" s="340" t="s">
        <v>1164</v>
      </c>
      <c r="D5567" s="555">
        <v>23.92</v>
      </c>
      <c r="E5567" s="555">
        <v>17.82</v>
      </c>
      <c r="F5567" s="555">
        <v>41.74</v>
      </c>
    </row>
    <row r="5568" spans="1:6" ht="45">
      <c r="A5568" s="338">
        <v>87799</v>
      </c>
      <c r="B5568" s="339" t="s">
        <v>713</v>
      </c>
      <c r="C5568" s="340" t="s">
        <v>1164</v>
      </c>
      <c r="D5568" s="555">
        <v>25.46</v>
      </c>
      <c r="E5568" s="555">
        <v>21.18</v>
      </c>
      <c r="F5568" s="555">
        <v>46.64</v>
      </c>
    </row>
    <row r="5569" spans="1:6" ht="45">
      <c r="A5569" s="338">
        <v>87800</v>
      </c>
      <c r="B5569" s="339" t="s">
        <v>714</v>
      </c>
      <c r="C5569" s="340" t="s">
        <v>1164</v>
      </c>
      <c r="D5569" s="555">
        <v>62.789999999999992</v>
      </c>
      <c r="E5569" s="555">
        <v>13.48</v>
      </c>
      <c r="F5569" s="555">
        <v>76.27</v>
      </c>
    </row>
    <row r="5570" spans="1:6" ht="45">
      <c r="A5570" s="338">
        <v>87801</v>
      </c>
      <c r="B5570" s="339" t="s">
        <v>715</v>
      </c>
      <c r="C5570" s="340" t="s">
        <v>1164</v>
      </c>
      <c r="D5570" s="555">
        <v>28.35</v>
      </c>
      <c r="E5570" s="555">
        <v>21</v>
      </c>
      <c r="F5570" s="555">
        <v>49.35</v>
      </c>
    </row>
    <row r="5571" spans="1:6" ht="45">
      <c r="A5571" s="338">
        <v>87803</v>
      </c>
      <c r="B5571" s="339" t="s">
        <v>716</v>
      </c>
      <c r="C5571" s="340" t="s">
        <v>1164</v>
      </c>
      <c r="D5571" s="555">
        <v>30.29</v>
      </c>
      <c r="E5571" s="555">
        <v>25.21</v>
      </c>
      <c r="F5571" s="555">
        <v>55.5</v>
      </c>
    </row>
    <row r="5572" spans="1:6" ht="45">
      <c r="A5572" s="338">
        <v>87804</v>
      </c>
      <c r="B5572" s="339" t="s">
        <v>150</v>
      </c>
      <c r="C5572" s="340" t="s">
        <v>1164</v>
      </c>
      <c r="D5572" s="555">
        <v>77.55</v>
      </c>
      <c r="E5572" s="555">
        <v>16.61</v>
      </c>
      <c r="F5572" s="555">
        <v>94.16</v>
      </c>
    </row>
    <row r="5573" spans="1:6" ht="45">
      <c r="A5573" s="338">
        <v>87805</v>
      </c>
      <c r="B5573" s="339" t="s">
        <v>151</v>
      </c>
      <c r="C5573" s="340" t="s">
        <v>1164</v>
      </c>
      <c r="D5573" s="555">
        <v>31.66</v>
      </c>
      <c r="E5573" s="555">
        <v>25.13</v>
      </c>
      <c r="F5573" s="555">
        <v>56.79</v>
      </c>
    </row>
    <row r="5574" spans="1:6" ht="45">
      <c r="A5574" s="338">
        <v>87807</v>
      </c>
      <c r="B5574" s="339" t="s">
        <v>152</v>
      </c>
      <c r="C5574" s="340" t="s">
        <v>1164</v>
      </c>
      <c r="D5574" s="555">
        <v>33.769999999999996</v>
      </c>
      <c r="E5574" s="555">
        <v>29.78</v>
      </c>
      <c r="F5574" s="555">
        <v>63.55</v>
      </c>
    </row>
    <row r="5575" spans="1:6" ht="60">
      <c r="A5575" s="338">
        <v>87808</v>
      </c>
      <c r="B5575" s="339" t="s">
        <v>153</v>
      </c>
      <c r="C5575" s="340" t="s">
        <v>1164</v>
      </c>
      <c r="D5575" s="555">
        <v>84.78</v>
      </c>
      <c r="E5575" s="555">
        <v>17.88</v>
      </c>
      <c r="F5575" s="555">
        <v>102.66</v>
      </c>
    </row>
    <row r="5576" spans="1:6" ht="60">
      <c r="A5576" s="338">
        <v>87809</v>
      </c>
      <c r="B5576" s="339" t="s">
        <v>74</v>
      </c>
      <c r="C5576" s="340" t="s">
        <v>1164</v>
      </c>
      <c r="D5576" s="555">
        <v>30.250000000000007</v>
      </c>
      <c r="E5576" s="555">
        <v>51.51</v>
      </c>
      <c r="F5576" s="555">
        <v>81.760000000000005</v>
      </c>
    </row>
    <row r="5577" spans="1:6" ht="45">
      <c r="A5577" s="338">
        <v>87811</v>
      </c>
      <c r="B5577" s="339" t="s">
        <v>75</v>
      </c>
      <c r="C5577" s="340" t="s">
        <v>1164</v>
      </c>
      <c r="D5577" s="555">
        <v>31.4</v>
      </c>
      <c r="E5577" s="555">
        <v>54.01</v>
      </c>
      <c r="F5577" s="555">
        <v>85.41</v>
      </c>
    </row>
    <row r="5578" spans="1:6" ht="45">
      <c r="A5578" s="338">
        <v>87812</v>
      </c>
      <c r="B5578" s="339" t="s">
        <v>76</v>
      </c>
      <c r="C5578" s="340" t="s">
        <v>1164</v>
      </c>
      <c r="D5578" s="555">
        <v>58.68</v>
      </c>
      <c r="E5578" s="555">
        <v>46.87</v>
      </c>
      <c r="F5578" s="555">
        <v>105.55</v>
      </c>
    </row>
    <row r="5579" spans="1:6" ht="60">
      <c r="A5579" s="338">
        <v>87813</v>
      </c>
      <c r="B5579" s="339" t="s">
        <v>77</v>
      </c>
      <c r="C5579" s="340" t="s">
        <v>1164</v>
      </c>
      <c r="D5579" s="555">
        <v>34.71</v>
      </c>
      <c r="E5579" s="555">
        <v>54.68</v>
      </c>
      <c r="F5579" s="555">
        <v>89.39</v>
      </c>
    </row>
    <row r="5580" spans="1:6" ht="45">
      <c r="A5580" s="338">
        <v>87815</v>
      </c>
      <c r="B5580" s="339" t="s">
        <v>78</v>
      </c>
      <c r="C5580" s="340" t="s">
        <v>1164</v>
      </c>
      <c r="D5580" s="555">
        <v>36.250000000000007</v>
      </c>
      <c r="E5580" s="555">
        <v>58.04</v>
      </c>
      <c r="F5580" s="555">
        <v>94.29</v>
      </c>
    </row>
    <row r="5581" spans="1:6" ht="45">
      <c r="A5581" s="338">
        <v>87816</v>
      </c>
      <c r="B5581" s="339" t="s">
        <v>79</v>
      </c>
      <c r="C5581" s="340" t="s">
        <v>1164</v>
      </c>
      <c r="D5581" s="555">
        <v>73.44</v>
      </c>
      <c r="E5581" s="555">
        <v>50.03</v>
      </c>
      <c r="F5581" s="555">
        <v>123.47</v>
      </c>
    </row>
    <row r="5582" spans="1:6" ht="60">
      <c r="A5582" s="338">
        <v>87817</v>
      </c>
      <c r="B5582" s="339" t="s">
        <v>80</v>
      </c>
      <c r="C5582" s="340" t="s">
        <v>1164</v>
      </c>
      <c r="D5582" s="555">
        <v>39.01</v>
      </c>
      <c r="E5582" s="555">
        <v>57.54</v>
      </c>
      <c r="F5582" s="555">
        <v>96.55</v>
      </c>
    </row>
    <row r="5583" spans="1:6" ht="45">
      <c r="A5583" s="338">
        <v>87819</v>
      </c>
      <c r="B5583" s="339" t="s">
        <v>451</v>
      </c>
      <c r="C5583" s="340" t="s">
        <v>1164</v>
      </c>
      <c r="D5583" s="555">
        <v>40.950000000000003</v>
      </c>
      <c r="E5583" s="555">
        <v>61.75</v>
      </c>
      <c r="F5583" s="555">
        <v>102.7</v>
      </c>
    </row>
    <row r="5584" spans="1:6" ht="45">
      <c r="A5584" s="338">
        <v>87820</v>
      </c>
      <c r="B5584" s="339" t="s">
        <v>237</v>
      </c>
      <c r="C5584" s="340" t="s">
        <v>1164</v>
      </c>
      <c r="D5584" s="555">
        <v>88.190000000000012</v>
      </c>
      <c r="E5584" s="555">
        <v>53.17</v>
      </c>
      <c r="F5584" s="555">
        <v>141.36000000000001</v>
      </c>
    </row>
    <row r="5585" spans="1:6" ht="60">
      <c r="A5585" s="338">
        <v>87821</v>
      </c>
      <c r="B5585" s="339" t="s">
        <v>238</v>
      </c>
      <c r="C5585" s="340" t="s">
        <v>1164</v>
      </c>
      <c r="D5585" s="555">
        <v>52.95</v>
      </c>
      <c r="E5585" s="555">
        <v>87.64</v>
      </c>
      <c r="F5585" s="555">
        <v>140.59</v>
      </c>
    </row>
    <row r="5586" spans="1:6" ht="45">
      <c r="A5586" s="338">
        <v>87823</v>
      </c>
      <c r="B5586" s="339" t="s">
        <v>239</v>
      </c>
      <c r="C5586" s="340" t="s">
        <v>1164</v>
      </c>
      <c r="D5586" s="555">
        <v>55.069999999999993</v>
      </c>
      <c r="E5586" s="555">
        <v>92.28</v>
      </c>
      <c r="F5586" s="555">
        <v>147.35</v>
      </c>
    </row>
    <row r="5587" spans="1:6" ht="60">
      <c r="A5587" s="338">
        <v>87824</v>
      </c>
      <c r="B5587" s="339" t="s">
        <v>240</v>
      </c>
      <c r="C5587" s="340" t="s">
        <v>1164</v>
      </c>
      <c r="D5587" s="555">
        <v>105.98</v>
      </c>
      <c r="E5587" s="555">
        <v>80.040000000000006</v>
      </c>
      <c r="F5587" s="555">
        <v>186.02</v>
      </c>
    </row>
    <row r="5588" spans="1:6" ht="45">
      <c r="A5588" s="338">
        <v>87825</v>
      </c>
      <c r="B5588" s="339" t="s">
        <v>241</v>
      </c>
      <c r="C5588" s="340" t="s">
        <v>1164</v>
      </c>
      <c r="D5588" s="555">
        <v>26.450000000000003</v>
      </c>
      <c r="E5588" s="555">
        <v>37.18</v>
      </c>
      <c r="F5588" s="555">
        <v>63.63</v>
      </c>
    </row>
    <row r="5589" spans="1:6" ht="45">
      <c r="A5589" s="338">
        <v>87827</v>
      </c>
      <c r="B5589" s="339" t="s">
        <v>242</v>
      </c>
      <c r="C5589" s="340" t="s">
        <v>1164</v>
      </c>
      <c r="D5589" s="555">
        <v>27.859999999999992</v>
      </c>
      <c r="E5589" s="555">
        <v>40.24</v>
      </c>
      <c r="F5589" s="555">
        <v>68.099999999999994</v>
      </c>
    </row>
    <row r="5590" spans="1:6" ht="45">
      <c r="A5590" s="338">
        <v>87828</v>
      </c>
      <c r="B5590" s="339" t="s">
        <v>243</v>
      </c>
      <c r="C5590" s="340" t="s">
        <v>1164</v>
      </c>
      <c r="D5590" s="555">
        <v>61.800000000000004</v>
      </c>
      <c r="E5590" s="555">
        <v>32.85</v>
      </c>
      <c r="F5590" s="555">
        <v>94.65</v>
      </c>
    </row>
    <row r="5591" spans="1:6" ht="45">
      <c r="A5591" s="338">
        <v>87829</v>
      </c>
      <c r="B5591" s="339" t="s">
        <v>244</v>
      </c>
      <c r="C5591" s="340" t="s">
        <v>1164</v>
      </c>
      <c r="D5591" s="555">
        <v>31.640000000000008</v>
      </c>
      <c r="E5591" s="555">
        <v>40.479999999999997</v>
      </c>
      <c r="F5591" s="555">
        <v>72.12</v>
      </c>
    </row>
    <row r="5592" spans="1:6" ht="45">
      <c r="A5592" s="338">
        <v>87831</v>
      </c>
      <c r="B5592" s="339" t="s">
        <v>154</v>
      </c>
      <c r="C5592" s="340" t="s">
        <v>1164</v>
      </c>
      <c r="D5592" s="555">
        <v>33.53</v>
      </c>
      <c r="E5592" s="555">
        <v>44.59</v>
      </c>
      <c r="F5592" s="555">
        <v>78.12</v>
      </c>
    </row>
    <row r="5593" spans="1:6" ht="45">
      <c r="A5593" s="338">
        <v>87832</v>
      </c>
      <c r="B5593" s="339" t="s">
        <v>438</v>
      </c>
      <c r="C5593" s="340" t="s">
        <v>1164</v>
      </c>
      <c r="D5593" s="555">
        <v>79.599999999999994</v>
      </c>
      <c r="E5593" s="555">
        <v>36.1</v>
      </c>
      <c r="F5593" s="555">
        <v>115.7</v>
      </c>
    </row>
    <row r="5594" spans="1:6">
      <c r="A5594" s="335"/>
      <c r="B5594" s="337" t="s">
        <v>1244</v>
      </c>
      <c r="C5594" s="335"/>
      <c r="D5594" s="335"/>
      <c r="E5594" s="335"/>
      <c r="F5594" s="335"/>
    </row>
    <row r="5595" spans="1:6">
      <c r="A5595" s="335"/>
      <c r="B5595" s="337" t="s">
        <v>564</v>
      </c>
      <c r="C5595" s="335"/>
      <c r="D5595" s="335"/>
      <c r="E5595" s="335"/>
      <c r="F5595" s="335"/>
    </row>
    <row r="5596" spans="1:6">
      <c r="A5596" s="335"/>
      <c r="B5596" s="337" t="s">
        <v>13010</v>
      </c>
      <c r="C5596" s="335"/>
      <c r="D5596" s="335"/>
      <c r="E5596" s="335"/>
      <c r="F5596" s="335"/>
    </row>
    <row r="5597" spans="1:6">
      <c r="A5597" s="335"/>
      <c r="B5597" s="337" t="s">
        <v>13011</v>
      </c>
      <c r="C5597" s="335"/>
      <c r="D5597" s="335"/>
      <c r="E5597" s="335"/>
      <c r="F5597" s="335"/>
    </row>
    <row r="5598" spans="1:6">
      <c r="A5598" s="335"/>
      <c r="B5598" s="337" t="s">
        <v>565</v>
      </c>
      <c r="C5598" s="335"/>
      <c r="D5598" s="335"/>
      <c r="E5598" s="335"/>
      <c r="F5598" s="335"/>
    </row>
    <row r="5599" spans="1:6" ht="30">
      <c r="A5599" s="338">
        <v>87242</v>
      </c>
      <c r="B5599" s="339" t="s">
        <v>122</v>
      </c>
      <c r="C5599" s="340" t="s">
        <v>1164</v>
      </c>
      <c r="D5599" s="555">
        <v>159.85</v>
      </c>
      <c r="E5599" s="555">
        <v>32.71</v>
      </c>
      <c r="F5599" s="555">
        <v>192.56</v>
      </c>
    </row>
    <row r="5600" spans="1:6" ht="30">
      <c r="A5600" s="338">
        <v>87243</v>
      </c>
      <c r="B5600" s="339" t="s">
        <v>123</v>
      </c>
      <c r="C5600" s="340" t="s">
        <v>1164</v>
      </c>
      <c r="D5600" s="555">
        <v>149.39999999999998</v>
      </c>
      <c r="E5600" s="555">
        <v>25.99</v>
      </c>
      <c r="F5600" s="555">
        <v>175.39</v>
      </c>
    </row>
    <row r="5601" spans="1:6" ht="45">
      <c r="A5601" s="338">
        <v>87244</v>
      </c>
      <c r="B5601" s="339" t="s">
        <v>124</v>
      </c>
      <c r="C5601" s="340" t="s">
        <v>1164</v>
      </c>
      <c r="D5601" s="555">
        <v>152.89999999999998</v>
      </c>
      <c r="E5601" s="555">
        <v>34.92</v>
      </c>
      <c r="F5601" s="555">
        <v>187.82</v>
      </c>
    </row>
    <row r="5602" spans="1:6" ht="45">
      <c r="A5602" s="338">
        <v>87245</v>
      </c>
      <c r="B5602" s="339" t="s">
        <v>125</v>
      </c>
      <c r="C5602" s="340" t="s">
        <v>1164</v>
      </c>
      <c r="D5602" s="555">
        <v>182.85</v>
      </c>
      <c r="E5602" s="555">
        <v>43.02</v>
      </c>
      <c r="F5602" s="555">
        <v>225.87</v>
      </c>
    </row>
    <row r="5603" spans="1:6" ht="45">
      <c r="A5603" s="338">
        <v>88786</v>
      </c>
      <c r="B5603" s="339" t="s">
        <v>82</v>
      </c>
      <c r="C5603" s="340" t="s">
        <v>1164</v>
      </c>
      <c r="D5603" s="555">
        <v>236.32999999999998</v>
      </c>
      <c r="E5603" s="555">
        <v>32.700000000000003</v>
      </c>
      <c r="F5603" s="555">
        <v>269.02999999999997</v>
      </c>
    </row>
    <row r="5604" spans="1:6" ht="45">
      <c r="A5604" s="338">
        <v>88787</v>
      </c>
      <c r="B5604" s="339" t="s">
        <v>83</v>
      </c>
      <c r="C5604" s="340" t="s">
        <v>1164</v>
      </c>
      <c r="D5604" s="555">
        <v>221.54999999999998</v>
      </c>
      <c r="E5604" s="555">
        <v>25.99</v>
      </c>
      <c r="F5604" s="555">
        <v>247.54</v>
      </c>
    </row>
    <row r="5605" spans="1:6" ht="45">
      <c r="A5605" s="338">
        <v>88788</v>
      </c>
      <c r="B5605" s="339" t="s">
        <v>84</v>
      </c>
      <c r="C5605" s="340" t="s">
        <v>1164</v>
      </c>
      <c r="D5605" s="555">
        <v>225.06000000000003</v>
      </c>
      <c r="E5605" s="555">
        <v>34.909999999999997</v>
      </c>
      <c r="F5605" s="555">
        <v>259.97000000000003</v>
      </c>
    </row>
    <row r="5606" spans="1:6" ht="45">
      <c r="A5606" s="338">
        <v>88789</v>
      </c>
      <c r="B5606" s="339" t="s">
        <v>85</v>
      </c>
      <c r="C5606" s="340" t="s">
        <v>1164</v>
      </c>
      <c r="D5606" s="555">
        <v>269.81</v>
      </c>
      <c r="E5606" s="555">
        <v>43.01</v>
      </c>
      <c r="F5606" s="555">
        <v>312.82</v>
      </c>
    </row>
    <row r="5607" spans="1:6">
      <c r="A5607" s="335"/>
      <c r="B5607" s="337" t="s">
        <v>13012</v>
      </c>
      <c r="C5607" s="335"/>
      <c r="D5607" s="335"/>
      <c r="E5607" s="335"/>
      <c r="F5607" s="335"/>
    </row>
    <row r="5608" spans="1:6" ht="60">
      <c r="A5608" s="338">
        <v>89170</v>
      </c>
      <c r="B5608" s="339" t="s">
        <v>13013</v>
      </c>
      <c r="C5608" s="340" t="s">
        <v>1164</v>
      </c>
      <c r="D5608" s="555">
        <v>41.22</v>
      </c>
      <c r="E5608" s="555">
        <v>16.989999999999998</v>
      </c>
      <c r="F5608" s="555">
        <v>58.21</v>
      </c>
    </row>
    <row r="5609" spans="1:6" ht="60">
      <c r="A5609" s="338">
        <v>89045</v>
      </c>
      <c r="B5609" s="339" t="s">
        <v>9922</v>
      </c>
      <c r="C5609" s="340" t="s">
        <v>1164</v>
      </c>
      <c r="D5609" s="555">
        <v>41.8</v>
      </c>
      <c r="E5609" s="555">
        <v>18.39</v>
      </c>
      <c r="F5609" s="555">
        <v>60.19</v>
      </c>
    </row>
    <row r="5610" spans="1:6" ht="45">
      <c r="A5610" s="338">
        <v>87267</v>
      </c>
      <c r="B5610" s="339" t="s">
        <v>4422</v>
      </c>
      <c r="C5610" s="340" t="s">
        <v>1164</v>
      </c>
      <c r="D5610" s="555">
        <v>41.69</v>
      </c>
      <c r="E5610" s="555">
        <v>17.98</v>
      </c>
      <c r="F5610" s="555">
        <v>59.67</v>
      </c>
    </row>
    <row r="5611" spans="1:6" ht="45">
      <c r="A5611" s="338">
        <v>87265</v>
      </c>
      <c r="B5611" s="339" t="s">
        <v>4420</v>
      </c>
      <c r="C5611" s="340" t="s">
        <v>1164</v>
      </c>
      <c r="D5611" s="555">
        <v>39.5</v>
      </c>
      <c r="E5611" s="555">
        <v>12.99</v>
      </c>
      <c r="F5611" s="555">
        <v>52.49</v>
      </c>
    </row>
    <row r="5612" spans="1:6" ht="45">
      <c r="A5612" s="338">
        <v>87266</v>
      </c>
      <c r="B5612" s="339" t="s">
        <v>4421</v>
      </c>
      <c r="C5612" s="340" t="s">
        <v>1164</v>
      </c>
      <c r="D5612" s="555">
        <v>42.679999999999993</v>
      </c>
      <c r="E5612" s="555">
        <v>20.51</v>
      </c>
      <c r="F5612" s="555">
        <v>63.19</v>
      </c>
    </row>
    <row r="5613" spans="1:6" ht="45">
      <c r="A5613" s="338">
        <v>87264</v>
      </c>
      <c r="B5613" s="339" t="s">
        <v>4419</v>
      </c>
      <c r="C5613" s="340" t="s">
        <v>1164</v>
      </c>
      <c r="D5613" s="555">
        <v>41.900000000000006</v>
      </c>
      <c r="E5613" s="555">
        <v>18.48</v>
      </c>
      <c r="F5613" s="555">
        <v>60.38</v>
      </c>
    </row>
    <row r="5614" spans="1:6" ht="45">
      <c r="A5614" s="338">
        <v>87271</v>
      </c>
      <c r="B5614" s="339" t="s">
        <v>4426</v>
      </c>
      <c r="C5614" s="340" t="s">
        <v>1164</v>
      </c>
      <c r="D5614" s="555">
        <v>42.589999999999996</v>
      </c>
      <c r="E5614" s="555">
        <v>20.89</v>
      </c>
      <c r="F5614" s="555">
        <v>63.48</v>
      </c>
    </row>
    <row r="5615" spans="1:6" ht="45">
      <c r="A5615" s="338">
        <v>87269</v>
      </c>
      <c r="B5615" s="339" t="s">
        <v>4424</v>
      </c>
      <c r="C5615" s="340" t="s">
        <v>1164</v>
      </c>
      <c r="D5615" s="555">
        <v>40.68</v>
      </c>
      <c r="E5615" s="555">
        <v>15.9</v>
      </c>
      <c r="F5615" s="555">
        <v>56.58</v>
      </c>
    </row>
    <row r="5616" spans="1:6" ht="45">
      <c r="A5616" s="338">
        <v>87270</v>
      </c>
      <c r="B5616" s="339" t="s">
        <v>4425</v>
      </c>
      <c r="C5616" s="340" t="s">
        <v>1164</v>
      </c>
      <c r="D5616" s="555">
        <v>43.94</v>
      </c>
      <c r="E5616" s="555">
        <v>23.59</v>
      </c>
      <c r="F5616" s="555">
        <v>67.53</v>
      </c>
    </row>
    <row r="5617" spans="1:6" ht="45">
      <c r="A5617" s="338">
        <v>87268</v>
      </c>
      <c r="B5617" s="339" t="s">
        <v>4423</v>
      </c>
      <c r="C5617" s="340" t="s">
        <v>1164</v>
      </c>
      <c r="D5617" s="555">
        <v>43.28</v>
      </c>
      <c r="E5617" s="555">
        <v>21.89</v>
      </c>
      <c r="F5617" s="555">
        <v>65.17</v>
      </c>
    </row>
    <row r="5618" spans="1:6" ht="45">
      <c r="A5618" s="338">
        <v>87273</v>
      </c>
      <c r="B5618" s="339" t="s">
        <v>4428</v>
      </c>
      <c r="C5618" s="340" t="s">
        <v>1164</v>
      </c>
      <c r="D5618" s="555">
        <v>42</v>
      </c>
      <c r="E5618" s="555">
        <v>17.100000000000001</v>
      </c>
      <c r="F5618" s="555">
        <v>59.1</v>
      </c>
    </row>
    <row r="5619" spans="1:6" ht="45">
      <c r="A5619" s="338">
        <v>87274</v>
      </c>
      <c r="B5619" s="339" t="s">
        <v>4429</v>
      </c>
      <c r="C5619" s="340" t="s">
        <v>1164</v>
      </c>
      <c r="D5619" s="555">
        <v>45.580000000000005</v>
      </c>
      <c r="E5619" s="555">
        <v>25.68</v>
      </c>
      <c r="F5619" s="555">
        <v>71.260000000000005</v>
      </c>
    </row>
    <row r="5620" spans="1:6" ht="45">
      <c r="A5620" s="338">
        <v>87272</v>
      </c>
      <c r="B5620" s="339" t="s">
        <v>4427</v>
      </c>
      <c r="C5620" s="340" t="s">
        <v>1164</v>
      </c>
      <c r="D5620" s="555">
        <v>45.11</v>
      </c>
      <c r="E5620" s="555">
        <v>24.49</v>
      </c>
      <c r="F5620" s="555">
        <v>69.599999999999994</v>
      </c>
    </row>
    <row r="5621" spans="1:6" ht="45">
      <c r="A5621" s="338">
        <v>87275</v>
      </c>
      <c r="B5621" s="339" t="s">
        <v>4430</v>
      </c>
      <c r="C5621" s="340" t="s">
        <v>1164</v>
      </c>
      <c r="D5621" s="555">
        <v>44.580000000000005</v>
      </c>
      <c r="E5621" s="555">
        <v>23.1</v>
      </c>
      <c r="F5621" s="555">
        <v>67.680000000000007</v>
      </c>
    </row>
    <row r="5622" spans="1:6" ht="45">
      <c r="A5622" s="338">
        <v>93392</v>
      </c>
      <c r="B5622" s="339" t="s">
        <v>4431</v>
      </c>
      <c r="C5622" s="340" t="s">
        <v>1164</v>
      </c>
      <c r="D5622" s="555">
        <v>33.89</v>
      </c>
      <c r="E5622" s="555">
        <v>18.489999999999998</v>
      </c>
      <c r="F5622" s="555">
        <v>52.38</v>
      </c>
    </row>
    <row r="5623" spans="1:6" ht="45">
      <c r="A5623" s="338">
        <v>93393</v>
      </c>
      <c r="B5623" s="339" t="s">
        <v>4432</v>
      </c>
      <c r="C5623" s="340" t="s">
        <v>1164</v>
      </c>
      <c r="D5623" s="555">
        <v>31.58</v>
      </c>
      <c r="E5623" s="555">
        <v>12.99</v>
      </c>
      <c r="F5623" s="555">
        <v>44.57</v>
      </c>
    </row>
    <row r="5624" spans="1:6" ht="45">
      <c r="A5624" s="338">
        <v>93394</v>
      </c>
      <c r="B5624" s="339" t="s">
        <v>4433</v>
      </c>
      <c r="C5624" s="340" t="s">
        <v>1164</v>
      </c>
      <c r="D5624" s="555">
        <v>34.679999999999993</v>
      </c>
      <c r="E5624" s="555">
        <v>20.51</v>
      </c>
      <c r="F5624" s="555">
        <v>55.19</v>
      </c>
    </row>
    <row r="5625" spans="1:6" ht="45">
      <c r="A5625" s="338">
        <v>93395</v>
      </c>
      <c r="B5625" s="339" t="s">
        <v>4434</v>
      </c>
      <c r="C5625" s="340" t="s">
        <v>1164</v>
      </c>
      <c r="D5625" s="555">
        <v>33.680000000000007</v>
      </c>
      <c r="E5625" s="555">
        <v>17.989999999999998</v>
      </c>
      <c r="F5625" s="555">
        <v>51.67</v>
      </c>
    </row>
    <row r="5626" spans="1:6" ht="45">
      <c r="A5626" s="338">
        <v>99194</v>
      </c>
      <c r="B5626" s="339" t="s">
        <v>4435</v>
      </c>
      <c r="C5626" s="340" t="s">
        <v>1164</v>
      </c>
      <c r="D5626" s="555">
        <v>40.42</v>
      </c>
      <c r="E5626" s="555">
        <v>18.48</v>
      </c>
      <c r="F5626" s="555">
        <v>58.9</v>
      </c>
    </row>
    <row r="5627" spans="1:6" ht="45">
      <c r="A5627" s="338">
        <v>99195</v>
      </c>
      <c r="B5627" s="339" t="s">
        <v>4436</v>
      </c>
      <c r="C5627" s="340" t="s">
        <v>1164</v>
      </c>
      <c r="D5627" s="555">
        <v>38.1</v>
      </c>
      <c r="E5627" s="555">
        <v>12.99</v>
      </c>
      <c r="F5627" s="555">
        <v>51.09</v>
      </c>
    </row>
    <row r="5628" spans="1:6" ht="45">
      <c r="A5628" s="338">
        <v>99196</v>
      </c>
      <c r="B5628" s="339" t="s">
        <v>4437</v>
      </c>
      <c r="C5628" s="340" t="s">
        <v>1164</v>
      </c>
      <c r="D5628" s="555">
        <v>41.2</v>
      </c>
      <c r="E5628" s="555">
        <v>20.51</v>
      </c>
      <c r="F5628" s="555">
        <v>61.71</v>
      </c>
    </row>
    <row r="5629" spans="1:6" ht="45">
      <c r="A5629" s="338">
        <v>99198</v>
      </c>
      <c r="B5629" s="339" t="s">
        <v>4438</v>
      </c>
      <c r="C5629" s="340" t="s">
        <v>1164</v>
      </c>
      <c r="D5629" s="555">
        <v>40.209999999999994</v>
      </c>
      <c r="E5629" s="555">
        <v>17.98</v>
      </c>
      <c r="F5629" s="555">
        <v>58.19</v>
      </c>
    </row>
    <row r="5630" spans="1:6">
      <c r="A5630" s="335"/>
      <c r="B5630" s="337" t="s">
        <v>57</v>
      </c>
      <c r="C5630" s="335"/>
      <c r="D5630" s="335"/>
      <c r="E5630" s="335"/>
      <c r="F5630" s="335"/>
    </row>
    <row r="5631" spans="1:6" ht="45">
      <c r="A5631" s="338">
        <v>87834</v>
      </c>
      <c r="B5631" s="339" t="s">
        <v>439</v>
      </c>
      <c r="C5631" s="340" t="s">
        <v>1164</v>
      </c>
      <c r="D5631" s="555">
        <v>145.26000000000002</v>
      </c>
      <c r="E5631" s="555">
        <v>15.26</v>
      </c>
      <c r="F5631" s="555">
        <v>160.52000000000001</v>
      </c>
    </row>
    <row r="5632" spans="1:6" ht="45">
      <c r="A5632" s="338">
        <v>87835</v>
      </c>
      <c r="B5632" s="339" t="s">
        <v>2716</v>
      </c>
      <c r="C5632" s="340" t="s">
        <v>1164</v>
      </c>
      <c r="D5632" s="555">
        <v>99.15</v>
      </c>
      <c r="E5632" s="555">
        <v>12.47</v>
      </c>
      <c r="F5632" s="555">
        <v>111.62</v>
      </c>
    </row>
    <row r="5633" spans="1:6" ht="45">
      <c r="A5633" s="338">
        <v>87836</v>
      </c>
      <c r="B5633" s="339" t="s">
        <v>2717</v>
      </c>
      <c r="C5633" s="340" t="s">
        <v>1164</v>
      </c>
      <c r="D5633" s="555">
        <v>142.66999999999999</v>
      </c>
      <c r="E5633" s="555">
        <v>10.24</v>
      </c>
      <c r="F5633" s="555">
        <v>152.91</v>
      </c>
    </row>
    <row r="5634" spans="1:6" ht="45">
      <c r="A5634" s="338">
        <v>87837</v>
      </c>
      <c r="B5634" s="339" t="s">
        <v>2718</v>
      </c>
      <c r="C5634" s="340" t="s">
        <v>1164</v>
      </c>
      <c r="D5634" s="555">
        <v>96.97</v>
      </c>
      <c r="E5634" s="555">
        <v>7.86</v>
      </c>
      <c r="F5634" s="555">
        <v>104.83</v>
      </c>
    </row>
    <row r="5635" spans="1:6" ht="45">
      <c r="A5635" s="338">
        <v>87838</v>
      </c>
      <c r="B5635" s="339" t="s">
        <v>2719</v>
      </c>
      <c r="C5635" s="340" t="s">
        <v>1164</v>
      </c>
      <c r="D5635" s="555">
        <v>148.68</v>
      </c>
      <c r="E5635" s="555">
        <v>18.82</v>
      </c>
      <c r="F5635" s="555">
        <v>167.5</v>
      </c>
    </row>
    <row r="5636" spans="1:6" ht="45">
      <c r="A5636" s="338">
        <v>87839</v>
      </c>
      <c r="B5636" s="339" t="s">
        <v>2720</v>
      </c>
      <c r="C5636" s="340" t="s">
        <v>1164</v>
      </c>
      <c r="D5636" s="555">
        <v>101</v>
      </c>
      <c r="E5636" s="555">
        <v>16.05</v>
      </c>
      <c r="F5636" s="555">
        <v>117.05</v>
      </c>
    </row>
    <row r="5637" spans="1:6" ht="45">
      <c r="A5637" s="338">
        <v>87840</v>
      </c>
      <c r="B5637" s="339" t="s">
        <v>2721</v>
      </c>
      <c r="C5637" s="340" t="s">
        <v>1164</v>
      </c>
      <c r="D5637" s="555">
        <v>145.47</v>
      </c>
      <c r="E5637" s="555">
        <v>12.59</v>
      </c>
      <c r="F5637" s="555">
        <v>158.06</v>
      </c>
    </row>
    <row r="5638" spans="1:6" ht="45">
      <c r="A5638" s="338">
        <v>87841</v>
      </c>
      <c r="B5638" s="339" t="s">
        <v>2722</v>
      </c>
      <c r="C5638" s="340" t="s">
        <v>1164</v>
      </c>
      <c r="D5638" s="555">
        <v>98.210000000000008</v>
      </c>
      <c r="E5638" s="555">
        <v>10.220000000000001</v>
      </c>
      <c r="F5638" s="555">
        <v>108.43</v>
      </c>
    </row>
    <row r="5639" spans="1:6" ht="45">
      <c r="A5639" s="338">
        <v>87842</v>
      </c>
      <c r="B5639" s="339" t="s">
        <v>2723</v>
      </c>
      <c r="C5639" s="340" t="s">
        <v>1164</v>
      </c>
      <c r="D5639" s="555">
        <v>143.41999999999999</v>
      </c>
      <c r="E5639" s="555">
        <v>28.09</v>
      </c>
      <c r="F5639" s="555">
        <v>171.51</v>
      </c>
    </row>
    <row r="5640" spans="1:6" ht="45">
      <c r="A5640" s="338">
        <v>87843</v>
      </c>
      <c r="B5640" s="339" t="s">
        <v>2724</v>
      </c>
      <c r="C5640" s="340" t="s">
        <v>1164</v>
      </c>
      <c r="D5640" s="555">
        <v>102.32</v>
      </c>
      <c r="E5640" s="555">
        <v>25.29</v>
      </c>
      <c r="F5640" s="555">
        <v>127.61</v>
      </c>
    </row>
    <row r="5641" spans="1:6" ht="45">
      <c r="A5641" s="338">
        <v>87844</v>
      </c>
      <c r="B5641" s="339" t="s">
        <v>2725</v>
      </c>
      <c r="C5641" s="340" t="s">
        <v>1164</v>
      </c>
      <c r="D5641" s="555">
        <v>138.66000000000003</v>
      </c>
      <c r="E5641" s="555">
        <v>18.61</v>
      </c>
      <c r="F5641" s="555">
        <v>157.27000000000001</v>
      </c>
    </row>
    <row r="5642" spans="1:6" ht="45">
      <c r="A5642" s="338">
        <v>87845</v>
      </c>
      <c r="B5642" s="339" t="s">
        <v>2726</v>
      </c>
      <c r="C5642" s="340" t="s">
        <v>1164</v>
      </c>
      <c r="D5642" s="555">
        <v>97.95</v>
      </c>
      <c r="E5642" s="555">
        <v>16.27</v>
      </c>
      <c r="F5642" s="555">
        <v>114.22</v>
      </c>
    </row>
    <row r="5643" spans="1:6" ht="45">
      <c r="A5643" s="338">
        <v>87846</v>
      </c>
      <c r="B5643" s="339" t="s">
        <v>2727</v>
      </c>
      <c r="C5643" s="340" t="s">
        <v>1164</v>
      </c>
      <c r="D5643" s="555">
        <v>155.81</v>
      </c>
      <c r="E5643" s="555">
        <v>18.73</v>
      </c>
      <c r="F5643" s="555">
        <v>174.54</v>
      </c>
    </row>
    <row r="5644" spans="1:6" ht="45">
      <c r="A5644" s="338">
        <v>87847</v>
      </c>
      <c r="B5644" s="339" t="s">
        <v>2728</v>
      </c>
      <c r="C5644" s="340" t="s">
        <v>1164</v>
      </c>
      <c r="D5644" s="555">
        <v>109.69</v>
      </c>
      <c r="E5644" s="555">
        <v>15.94</v>
      </c>
      <c r="F5644" s="555">
        <v>125.63</v>
      </c>
    </row>
    <row r="5645" spans="1:6" ht="45">
      <c r="A5645" s="338">
        <v>87848</v>
      </c>
      <c r="B5645" s="339" t="s">
        <v>2539</v>
      </c>
      <c r="C5645" s="340" t="s">
        <v>1164</v>
      </c>
      <c r="D5645" s="555">
        <v>152.9</v>
      </c>
      <c r="E5645" s="555">
        <v>12.66</v>
      </c>
      <c r="F5645" s="555">
        <v>165.56</v>
      </c>
    </row>
    <row r="5646" spans="1:6" ht="45">
      <c r="A5646" s="338">
        <v>87849</v>
      </c>
      <c r="B5646" s="339" t="s">
        <v>2228</v>
      </c>
      <c r="C5646" s="340" t="s">
        <v>1164</v>
      </c>
      <c r="D5646" s="555">
        <v>107.19999999999999</v>
      </c>
      <c r="E5646" s="555">
        <v>10.29</v>
      </c>
      <c r="F5646" s="555">
        <v>117.49</v>
      </c>
    </row>
    <row r="5647" spans="1:6" ht="45">
      <c r="A5647" s="338">
        <v>87850</v>
      </c>
      <c r="B5647" s="339" t="s">
        <v>2229</v>
      </c>
      <c r="C5647" s="340" t="s">
        <v>1164</v>
      </c>
      <c r="D5647" s="555">
        <v>159.21</v>
      </c>
      <c r="E5647" s="555">
        <v>22.32</v>
      </c>
      <c r="F5647" s="555">
        <v>181.53</v>
      </c>
    </row>
    <row r="5648" spans="1:6" ht="45">
      <c r="A5648" s="338">
        <v>87851</v>
      </c>
      <c r="B5648" s="339" t="s">
        <v>2230</v>
      </c>
      <c r="C5648" s="340" t="s">
        <v>1164</v>
      </c>
      <c r="D5648" s="555">
        <v>111.55000000000001</v>
      </c>
      <c r="E5648" s="555">
        <v>19.54</v>
      </c>
      <c r="F5648" s="555">
        <v>131.09</v>
      </c>
    </row>
    <row r="5649" spans="1:6" ht="45">
      <c r="A5649" s="338">
        <v>87852</v>
      </c>
      <c r="B5649" s="339" t="s">
        <v>2231</v>
      </c>
      <c r="C5649" s="340" t="s">
        <v>1164</v>
      </c>
      <c r="D5649" s="555">
        <v>155.69999999999999</v>
      </c>
      <c r="E5649" s="555">
        <v>14.99</v>
      </c>
      <c r="F5649" s="555">
        <v>170.69</v>
      </c>
    </row>
    <row r="5650" spans="1:6" ht="45">
      <c r="A5650" s="338">
        <v>87853</v>
      </c>
      <c r="B5650" s="339" t="s">
        <v>2232</v>
      </c>
      <c r="C5650" s="340" t="s">
        <v>1164</v>
      </c>
      <c r="D5650" s="555">
        <v>108.44</v>
      </c>
      <c r="E5650" s="555">
        <v>12.62</v>
      </c>
      <c r="F5650" s="555">
        <v>121.06</v>
      </c>
    </row>
    <row r="5651" spans="1:6" ht="45">
      <c r="A5651" s="338">
        <v>87854</v>
      </c>
      <c r="B5651" s="339" t="s">
        <v>2233</v>
      </c>
      <c r="C5651" s="340" t="s">
        <v>1164</v>
      </c>
      <c r="D5651" s="555">
        <v>153.95000000000002</v>
      </c>
      <c r="E5651" s="555">
        <v>31.57</v>
      </c>
      <c r="F5651" s="555">
        <v>185.52</v>
      </c>
    </row>
    <row r="5652" spans="1:6" ht="45">
      <c r="A5652" s="338">
        <v>87855</v>
      </c>
      <c r="B5652" s="339" t="s">
        <v>2234</v>
      </c>
      <c r="C5652" s="340" t="s">
        <v>1164</v>
      </c>
      <c r="D5652" s="555">
        <v>112.86000000000001</v>
      </c>
      <c r="E5652" s="555">
        <v>28.79</v>
      </c>
      <c r="F5652" s="555">
        <v>141.65</v>
      </c>
    </row>
    <row r="5653" spans="1:6" ht="45">
      <c r="A5653" s="338">
        <v>87856</v>
      </c>
      <c r="B5653" s="339" t="s">
        <v>2235</v>
      </c>
      <c r="C5653" s="340" t="s">
        <v>1164</v>
      </c>
      <c r="D5653" s="555">
        <v>148.89000000000001</v>
      </c>
      <c r="E5653" s="555">
        <v>21.04</v>
      </c>
      <c r="F5653" s="555">
        <v>169.93</v>
      </c>
    </row>
    <row r="5654" spans="1:6" ht="45">
      <c r="A5654" s="338">
        <v>87857</v>
      </c>
      <c r="B5654" s="339" t="s">
        <v>2236</v>
      </c>
      <c r="C5654" s="340" t="s">
        <v>1164</v>
      </c>
      <c r="D5654" s="555">
        <v>108.17999999999999</v>
      </c>
      <c r="E5654" s="555">
        <v>18.670000000000002</v>
      </c>
      <c r="F5654" s="555">
        <v>126.85</v>
      </c>
    </row>
    <row r="5655" spans="1:6" ht="30">
      <c r="A5655" s="338">
        <v>87858</v>
      </c>
      <c r="B5655" s="339" t="s">
        <v>2237</v>
      </c>
      <c r="C5655" s="340" t="s">
        <v>1164</v>
      </c>
      <c r="D5655" s="555">
        <v>101.36</v>
      </c>
      <c r="E5655" s="555">
        <v>20.62</v>
      </c>
      <c r="F5655" s="555">
        <v>121.98</v>
      </c>
    </row>
    <row r="5656" spans="1:6" ht="30">
      <c r="A5656" s="338">
        <v>87859</v>
      </c>
      <c r="B5656" s="339" t="s">
        <v>2238</v>
      </c>
      <c r="C5656" s="340" t="s">
        <v>1164</v>
      </c>
      <c r="D5656" s="555">
        <v>113.6</v>
      </c>
      <c r="E5656" s="555">
        <v>28.31</v>
      </c>
      <c r="F5656" s="555">
        <v>141.91</v>
      </c>
    </row>
    <row r="5657" spans="1:6">
      <c r="A5657" s="338">
        <v>95305</v>
      </c>
      <c r="B5657" s="339" t="s">
        <v>2239</v>
      </c>
      <c r="C5657" s="340" t="s">
        <v>1164</v>
      </c>
      <c r="D5657" s="555">
        <v>7.9700000000000006</v>
      </c>
      <c r="E5657" s="555">
        <v>4.43</v>
      </c>
      <c r="F5657" s="555">
        <v>12.4</v>
      </c>
    </row>
    <row r="5658" spans="1:6">
      <c r="A5658" s="338">
        <v>95306</v>
      </c>
      <c r="B5658" s="339" t="s">
        <v>2240</v>
      </c>
      <c r="C5658" s="340" t="s">
        <v>1164</v>
      </c>
      <c r="D5658" s="555">
        <v>8.6900000000000013</v>
      </c>
      <c r="E5658" s="555">
        <v>6.12</v>
      </c>
      <c r="F5658" s="555">
        <v>14.81</v>
      </c>
    </row>
    <row r="5659" spans="1:6">
      <c r="A5659" s="335"/>
      <c r="B5659" s="337" t="s">
        <v>566</v>
      </c>
      <c r="C5659" s="335"/>
      <c r="D5659" s="335"/>
      <c r="E5659" s="335"/>
      <c r="F5659" s="335"/>
    </row>
    <row r="5660" spans="1:6" ht="30">
      <c r="A5660" s="338">
        <v>87261</v>
      </c>
      <c r="B5660" s="339" t="s">
        <v>171</v>
      </c>
      <c r="C5660" s="340" t="s">
        <v>1164</v>
      </c>
      <c r="D5660" s="555">
        <v>121.99</v>
      </c>
      <c r="E5660" s="555">
        <v>24.7</v>
      </c>
      <c r="F5660" s="555">
        <v>146.69</v>
      </c>
    </row>
    <row r="5661" spans="1:6" ht="30">
      <c r="A5661" s="338">
        <v>87262</v>
      </c>
      <c r="B5661" s="339" t="s">
        <v>172</v>
      </c>
      <c r="C5661" s="340" t="s">
        <v>1164</v>
      </c>
      <c r="D5661" s="555">
        <v>115.58</v>
      </c>
      <c r="E5661" s="555">
        <v>16.64</v>
      </c>
      <c r="F5661" s="555">
        <v>132.22</v>
      </c>
    </row>
    <row r="5662" spans="1:6" ht="30">
      <c r="A5662" s="338">
        <v>87263</v>
      </c>
      <c r="B5662" s="339" t="s">
        <v>173</v>
      </c>
      <c r="C5662" s="340" t="s">
        <v>1164</v>
      </c>
      <c r="D5662" s="555">
        <v>112.55000000000001</v>
      </c>
      <c r="E5662" s="555">
        <v>10.85</v>
      </c>
      <c r="F5662" s="555">
        <v>123.4</v>
      </c>
    </row>
    <row r="5663" spans="1:6">
      <c r="A5663" s="335"/>
      <c r="B5663" s="337" t="s">
        <v>58</v>
      </c>
      <c r="C5663" s="335"/>
      <c r="D5663" s="335"/>
      <c r="E5663" s="335"/>
      <c r="F5663" s="335"/>
    </row>
    <row r="5664" spans="1:6" ht="30">
      <c r="A5664" s="338">
        <v>91514</v>
      </c>
      <c r="B5664" s="339" t="s">
        <v>86</v>
      </c>
      <c r="C5664" s="340" t="s">
        <v>1164</v>
      </c>
      <c r="D5664" s="555">
        <v>1.83</v>
      </c>
      <c r="E5664" s="555">
        <v>4.8</v>
      </c>
      <c r="F5664" s="555">
        <v>6.63</v>
      </c>
    </row>
    <row r="5665" spans="1:6" ht="30">
      <c r="A5665" s="338">
        <v>91515</v>
      </c>
      <c r="B5665" s="339" t="s">
        <v>87</v>
      </c>
      <c r="C5665" s="340" t="s">
        <v>1164</v>
      </c>
      <c r="D5665" s="555">
        <v>2.419999999999999</v>
      </c>
      <c r="E5665" s="555">
        <v>6.36</v>
      </c>
      <c r="F5665" s="555">
        <v>8.7799999999999994</v>
      </c>
    </row>
    <row r="5666" spans="1:6" ht="30">
      <c r="A5666" s="338">
        <v>91516</v>
      </c>
      <c r="B5666" s="339" t="s">
        <v>88</v>
      </c>
      <c r="C5666" s="340" t="s">
        <v>1164</v>
      </c>
      <c r="D5666" s="555">
        <v>3.5199999999999996</v>
      </c>
      <c r="E5666" s="555">
        <v>9.31</v>
      </c>
      <c r="F5666" s="555">
        <v>12.83</v>
      </c>
    </row>
    <row r="5667" spans="1:6" ht="30">
      <c r="A5667" s="338">
        <v>91517</v>
      </c>
      <c r="B5667" s="339" t="s">
        <v>89</v>
      </c>
      <c r="C5667" s="340" t="s">
        <v>1164</v>
      </c>
      <c r="D5667" s="555">
        <v>3.9099999999999984</v>
      </c>
      <c r="E5667" s="555">
        <v>10.38</v>
      </c>
      <c r="F5667" s="555">
        <v>14.29</v>
      </c>
    </row>
    <row r="5668" spans="1:6" ht="30">
      <c r="A5668" s="338">
        <v>91519</v>
      </c>
      <c r="B5668" s="339" t="s">
        <v>90</v>
      </c>
      <c r="C5668" s="340" t="s">
        <v>1164</v>
      </c>
      <c r="D5668" s="555">
        <v>4.5</v>
      </c>
      <c r="E5668" s="555">
        <v>11.91</v>
      </c>
      <c r="F5668" s="555">
        <v>16.41</v>
      </c>
    </row>
    <row r="5669" spans="1:6" ht="30">
      <c r="A5669" s="338">
        <v>91520</v>
      </c>
      <c r="B5669" s="339" t="s">
        <v>91</v>
      </c>
      <c r="C5669" s="340" t="s">
        <v>1164</v>
      </c>
      <c r="D5669" s="555">
        <v>0.69000000000000017</v>
      </c>
      <c r="E5669" s="555">
        <v>1.7</v>
      </c>
      <c r="F5669" s="555">
        <v>2.39</v>
      </c>
    </row>
    <row r="5670" spans="1:6" ht="30">
      <c r="A5670" s="338">
        <v>91522</v>
      </c>
      <c r="B5670" s="339" t="s">
        <v>92</v>
      </c>
      <c r="C5670" s="340" t="s">
        <v>1164</v>
      </c>
      <c r="D5670" s="555">
        <v>0.83000000000000007</v>
      </c>
      <c r="E5670" s="555">
        <v>2.0499999999999998</v>
      </c>
      <c r="F5670" s="555">
        <v>2.88</v>
      </c>
    </row>
    <row r="5671" spans="1:6" ht="30">
      <c r="A5671" s="338">
        <v>91525</v>
      </c>
      <c r="B5671" s="339" t="s">
        <v>93</v>
      </c>
      <c r="C5671" s="340" t="s">
        <v>1164</v>
      </c>
      <c r="D5671" s="555">
        <v>1.8199999999999998</v>
      </c>
      <c r="E5671" s="555">
        <v>3.4</v>
      </c>
      <c r="F5671" s="555">
        <v>5.22</v>
      </c>
    </row>
    <row r="5672" spans="1:6">
      <c r="A5672" s="335"/>
      <c r="B5672" s="337" t="s">
        <v>59</v>
      </c>
      <c r="C5672" s="335"/>
      <c r="D5672" s="335"/>
      <c r="E5672" s="335"/>
      <c r="F5672" s="335"/>
    </row>
    <row r="5673" spans="1:6" ht="45">
      <c r="A5673" s="338">
        <v>89049</v>
      </c>
      <c r="B5673" s="339" t="s">
        <v>197</v>
      </c>
      <c r="C5673" s="340" t="s">
        <v>1164</v>
      </c>
      <c r="D5673" s="555">
        <v>11.03</v>
      </c>
      <c r="E5673" s="555">
        <v>10.53</v>
      </c>
      <c r="F5673" s="555">
        <v>21.56</v>
      </c>
    </row>
    <row r="5674" spans="1:6" ht="30">
      <c r="A5674" s="338">
        <v>87418</v>
      </c>
      <c r="B5674" s="339" t="s">
        <v>415</v>
      </c>
      <c r="C5674" s="340" t="s">
        <v>1164</v>
      </c>
      <c r="D5674" s="555">
        <v>9.8099999999999987</v>
      </c>
      <c r="E5674" s="555">
        <v>7.14</v>
      </c>
      <c r="F5674" s="555">
        <v>16.95</v>
      </c>
    </row>
    <row r="5675" spans="1:6" ht="30">
      <c r="A5675" s="338">
        <v>87421</v>
      </c>
      <c r="B5675" s="339" t="s">
        <v>418</v>
      </c>
      <c r="C5675" s="340" t="s">
        <v>1164</v>
      </c>
      <c r="D5675" s="555">
        <v>16.07</v>
      </c>
      <c r="E5675" s="555">
        <v>9.18</v>
      </c>
      <c r="F5675" s="555">
        <v>25.25</v>
      </c>
    </row>
    <row r="5676" spans="1:6" ht="30">
      <c r="A5676" s="338">
        <v>87417</v>
      </c>
      <c r="B5676" s="339" t="s">
        <v>414</v>
      </c>
      <c r="C5676" s="340" t="s">
        <v>1164</v>
      </c>
      <c r="D5676" s="555">
        <v>9.66</v>
      </c>
      <c r="E5676" s="555">
        <v>6.8</v>
      </c>
      <c r="F5676" s="555">
        <v>16.46</v>
      </c>
    </row>
    <row r="5677" spans="1:6" ht="30">
      <c r="A5677" s="338">
        <v>87420</v>
      </c>
      <c r="B5677" s="339" t="s">
        <v>417</v>
      </c>
      <c r="C5677" s="340" t="s">
        <v>1164</v>
      </c>
      <c r="D5677" s="555">
        <v>15.940000000000001</v>
      </c>
      <c r="E5677" s="555">
        <v>8.82</v>
      </c>
      <c r="F5677" s="555">
        <v>24.76</v>
      </c>
    </row>
    <row r="5678" spans="1:6" ht="30">
      <c r="A5678" s="338">
        <v>87419</v>
      </c>
      <c r="B5678" s="339" t="s">
        <v>416</v>
      </c>
      <c r="C5678" s="340" t="s">
        <v>1164</v>
      </c>
      <c r="D5678" s="555">
        <v>10.210000000000001</v>
      </c>
      <c r="E5678" s="555">
        <v>8.16</v>
      </c>
      <c r="F5678" s="555">
        <v>18.37</v>
      </c>
    </row>
    <row r="5679" spans="1:6" ht="30">
      <c r="A5679" s="338">
        <v>87422</v>
      </c>
      <c r="B5679" s="339" t="s">
        <v>419</v>
      </c>
      <c r="C5679" s="340" t="s">
        <v>1164</v>
      </c>
      <c r="D5679" s="555">
        <v>16.46</v>
      </c>
      <c r="E5679" s="555">
        <v>10.199999999999999</v>
      </c>
      <c r="F5679" s="555">
        <v>26.66</v>
      </c>
    </row>
    <row r="5680" spans="1:6" ht="30">
      <c r="A5680" s="338">
        <v>87412</v>
      </c>
      <c r="B5680" s="339" t="s">
        <v>409</v>
      </c>
      <c r="C5680" s="340" t="s">
        <v>1164</v>
      </c>
      <c r="D5680" s="555">
        <v>11.249999999999998</v>
      </c>
      <c r="E5680" s="555">
        <v>10.88</v>
      </c>
      <c r="F5680" s="555">
        <v>22.13</v>
      </c>
    </row>
    <row r="5681" spans="1:6" ht="30">
      <c r="A5681" s="338">
        <v>87415</v>
      </c>
      <c r="B5681" s="339" t="s">
        <v>412</v>
      </c>
      <c r="C5681" s="340" t="s">
        <v>1164</v>
      </c>
      <c r="D5681" s="555">
        <v>17.25</v>
      </c>
      <c r="E5681" s="555">
        <v>12.25</v>
      </c>
      <c r="F5681" s="555">
        <v>29.5</v>
      </c>
    </row>
    <row r="5682" spans="1:6" ht="30">
      <c r="A5682" s="338">
        <v>87411</v>
      </c>
      <c r="B5682" s="339" t="s">
        <v>408</v>
      </c>
      <c r="C5682" s="340" t="s">
        <v>1164</v>
      </c>
      <c r="D5682" s="555">
        <v>9.3999999999999986</v>
      </c>
      <c r="E5682" s="555">
        <v>6.13</v>
      </c>
      <c r="F5682" s="555">
        <v>15.53</v>
      </c>
    </row>
    <row r="5683" spans="1:6" ht="30">
      <c r="A5683" s="338">
        <v>87414</v>
      </c>
      <c r="B5683" s="339" t="s">
        <v>411</v>
      </c>
      <c r="C5683" s="340" t="s">
        <v>1164</v>
      </c>
      <c r="D5683" s="555">
        <v>15.48</v>
      </c>
      <c r="E5683" s="555">
        <v>7.62</v>
      </c>
      <c r="F5683" s="555">
        <v>23.1</v>
      </c>
    </row>
    <row r="5684" spans="1:6" ht="30">
      <c r="A5684" s="338">
        <v>87413</v>
      </c>
      <c r="B5684" s="339" t="s">
        <v>410</v>
      </c>
      <c r="C5684" s="340" t="s">
        <v>1164</v>
      </c>
      <c r="D5684" s="555">
        <v>12.290000000000001</v>
      </c>
      <c r="E5684" s="555">
        <v>13.6</v>
      </c>
      <c r="F5684" s="555">
        <v>25.89</v>
      </c>
    </row>
    <row r="5685" spans="1:6" ht="30">
      <c r="A5685" s="338">
        <v>87416</v>
      </c>
      <c r="B5685" s="339" t="s">
        <v>413</v>
      </c>
      <c r="C5685" s="340" t="s">
        <v>1164</v>
      </c>
      <c r="D5685" s="555">
        <v>18.369999999999997</v>
      </c>
      <c r="E5685" s="555">
        <v>15.13</v>
      </c>
      <c r="F5685" s="555">
        <v>33.5</v>
      </c>
    </row>
    <row r="5686" spans="1:6" ht="30">
      <c r="A5686" s="338">
        <v>87424</v>
      </c>
      <c r="B5686" s="339" t="s">
        <v>421</v>
      </c>
      <c r="C5686" s="340" t="s">
        <v>1164</v>
      </c>
      <c r="D5686" s="555">
        <v>18.369999999999997</v>
      </c>
      <c r="E5686" s="555">
        <v>15.13</v>
      </c>
      <c r="F5686" s="555">
        <v>33.5</v>
      </c>
    </row>
    <row r="5687" spans="1:6" ht="30">
      <c r="A5687" s="338">
        <v>87427</v>
      </c>
      <c r="B5687" s="339" t="s">
        <v>424</v>
      </c>
      <c r="C5687" s="340" t="s">
        <v>1164</v>
      </c>
      <c r="D5687" s="555">
        <v>22.77</v>
      </c>
      <c r="E5687" s="555">
        <v>16.510000000000002</v>
      </c>
      <c r="F5687" s="555">
        <v>39.28</v>
      </c>
    </row>
    <row r="5688" spans="1:6" ht="30">
      <c r="A5688" s="338">
        <v>87423</v>
      </c>
      <c r="B5688" s="339" t="s">
        <v>420</v>
      </c>
      <c r="C5688" s="340" t="s">
        <v>1164</v>
      </c>
      <c r="D5688" s="555">
        <v>18.170000000000002</v>
      </c>
      <c r="E5688" s="555">
        <v>14.6</v>
      </c>
      <c r="F5688" s="555">
        <v>32.770000000000003</v>
      </c>
    </row>
    <row r="5689" spans="1:6" ht="30">
      <c r="A5689" s="338">
        <v>87426</v>
      </c>
      <c r="B5689" s="339" t="s">
        <v>423</v>
      </c>
      <c r="C5689" s="340" t="s">
        <v>1164</v>
      </c>
      <c r="D5689" s="555">
        <v>22.569999999999997</v>
      </c>
      <c r="E5689" s="555">
        <v>15.98</v>
      </c>
      <c r="F5689" s="555">
        <v>38.549999999999997</v>
      </c>
    </row>
    <row r="5690" spans="1:6" ht="30">
      <c r="A5690" s="338">
        <v>87425</v>
      </c>
      <c r="B5690" s="339" t="s">
        <v>422</v>
      </c>
      <c r="C5690" s="340" t="s">
        <v>1164</v>
      </c>
      <c r="D5690" s="555">
        <v>18.7</v>
      </c>
      <c r="E5690" s="555">
        <v>15.98</v>
      </c>
      <c r="F5690" s="555">
        <v>34.68</v>
      </c>
    </row>
    <row r="5691" spans="1:6" ht="30">
      <c r="A5691" s="338">
        <v>87428</v>
      </c>
      <c r="B5691" s="339" t="s">
        <v>425</v>
      </c>
      <c r="C5691" s="340" t="s">
        <v>1164</v>
      </c>
      <c r="D5691" s="555">
        <v>23.11</v>
      </c>
      <c r="E5691" s="555">
        <v>17.350000000000001</v>
      </c>
      <c r="F5691" s="555">
        <v>40.46</v>
      </c>
    </row>
    <row r="5692" spans="1:6" ht="45">
      <c r="A5692" s="338">
        <v>87429</v>
      </c>
      <c r="B5692" s="339" t="s">
        <v>426</v>
      </c>
      <c r="C5692" s="340" t="s">
        <v>1164</v>
      </c>
      <c r="D5692" s="555">
        <v>9.3400000000000016</v>
      </c>
      <c r="E5692" s="555">
        <v>7.6</v>
      </c>
      <c r="F5692" s="555">
        <v>16.940000000000001</v>
      </c>
    </row>
    <row r="5693" spans="1:6" ht="45">
      <c r="A5693" s="338">
        <v>87430</v>
      </c>
      <c r="B5693" s="339" t="s">
        <v>427</v>
      </c>
      <c r="C5693" s="340" t="s">
        <v>1164</v>
      </c>
      <c r="D5693" s="555">
        <v>9.48</v>
      </c>
      <c r="E5693" s="555">
        <v>7.95</v>
      </c>
      <c r="F5693" s="555">
        <v>17.43</v>
      </c>
    </row>
    <row r="5694" spans="1:6" ht="45">
      <c r="A5694" s="338">
        <v>87431</v>
      </c>
      <c r="B5694" s="339" t="s">
        <v>428</v>
      </c>
      <c r="C5694" s="340" t="s">
        <v>1164</v>
      </c>
      <c r="D5694" s="555">
        <v>9.5499999999999989</v>
      </c>
      <c r="E5694" s="555">
        <v>8.1300000000000008</v>
      </c>
      <c r="F5694" s="555">
        <v>17.68</v>
      </c>
    </row>
    <row r="5695" spans="1:6" ht="45">
      <c r="A5695" s="338">
        <v>87432</v>
      </c>
      <c r="B5695" s="339" t="s">
        <v>429</v>
      </c>
      <c r="C5695" s="340" t="s">
        <v>1164</v>
      </c>
      <c r="D5695" s="555">
        <v>14.91</v>
      </c>
      <c r="E5695" s="555">
        <v>9.02</v>
      </c>
      <c r="F5695" s="555">
        <v>23.93</v>
      </c>
    </row>
    <row r="5696" spans="1:6" ht="45">
      <c r="A5696" s="338">
        <v>87433</v>
      </c>
      <c r="B5696" s="339" t="s">
        <v>430</v>
      </c>
      <c r="C5696" s="340" t="s">
        <v>1164</v>
      </c>
      <c r="D5696" s="555">
        <v>15.159999999999998</v>
      </c>
      <c r="E5696" s="555">
        <v>9.74</v>
      </c>
      <c r="F5696" s="555">
        <v>24.9</v>
      </c>
    </row>
    <row r="5697" spans="1:6" ht="45">
      <c r="A5697" s="338">
        <v>87434</v>
      </c>
      <c r="B5697" s="339" t="s">
        <v>431</v>
      </c>
      <c r="C5697" s="340" t="s">
        <v>1164</v>
      </c>
      <c r="D5697" s="555">
        <v>15.36</v>
      </c>
      <c r="E5697" s="555">
        <v>10.23</v>
      </c>
      <c r="F5697" s="555">
        <v>25.59</v>
      </c>
    </row>
    <row r="5698" spans="1:6" ht="45">
      <c r="A5698" s="338">
        <v>87435</v>
      </c>
      <c r="B5698" s="339" t="s">
        <v>432</v>
      </c>
      <c r="C5698" s="340" t="s">
        <v>1164</v>
      </c>
      <c r="D5698" s="555">
        <v>15.74</v>
      </c>
      <c r="E5698" s="555">
        <v>11.26</v>
      </c>
      <c r="F5698" s="555">
        <v>27</v>
      </c>
    </row>
    <row r="5699" spans="1:6" ht="45">
      <c r="A5699" s="338">
        <v>87436</v>
      </c>
      <c r="B5699" s="339" t="s">
        <v>433</v>
      </c>
      <c r="C5699" s="340" t="s">
        <v>1164</v>
      </c>
      <c r="D5699" s="555">
        <v>16.21</v>
      </c>
      <c r="E5699" s="555">
        <v>12.46</v>
      </c>
      <c r="F5699" s="555">
        <v>28.67</v>
      </c>
    </row>
    <row r="5700" spans="1:6" ht="45">
      <c r="A5700" s="338">
        <v>87437</v>
      </c>
      <c r="B5700" s="339" t="s">
        <v>434</v>
      </c>
      <c r="C5700" s="340" t="s">
        <v>1164</v>
      </c>
      <c r="D5700" s="555">
        <v>16.53</v>
      </c>
      <c r="E5700" s="555">
        <v>13.31</v>
      </c>
      <c r="F5700" s="555">
        <v>29.84</v>
      </c>
    </row>
    <row r="5701" spans="1:6" ht="45">
      <c r="A5701" s="338">
        <v>87438</v>
      </c>
      <c r="B5701" s="339" t="s">
        <v>435</v>
      </c>
      <c r="C5701" s="340" t="s">
        <v>1164</v>
      </c>
      <c r="D5701" s="555">
        <v>20.03</v>
      </c>
      <c r="E5701" s="555">
        <v>13.07</v>
      </c>
      <c r="F5701" s="555">
        <v>33.1</v>
      </c>
    </row>
    <row r="5702" spans="1:6" ht="45">
      <c r="A5702" s="338">
        <v>87439</v>
      </c>
      <c r="B5702" s="339" t="s">
        <v>436</v>
      </c>
      <c r="C5702" s="340" t="s">
        <v>1164</v>
      </c>
      <c r="D5702" s="555">
        <v>20.62</v>
      </c>
      <c r="E5702" s="555">
        <v>14.59</v>
      </c>
      <c r="F5702" s="555">
        <v>35.21</v>
      </c>
    </row>
    <row r="5703" spans="1:6" ht="45">
      <c r="A5703" s="338">
        <v>87440</v>
      </c>
      <c r="B5703" s="339" t="s">
        <v>437</v>
      </c>
      <c r="C5703" s="340" t="s">
        <v>1164</v>
      </c>
      <c r="D5703" s="555">
        <v>20.88</v>
      </c>
      <c r="E5703" s="555">
        <v>15.3</v>
      </c>
      <c r="F5703" s="555">
        <v>36.18</v>
      </c>
    </row>
    <row r="5704" spans="1:6">
      <c r="A5704" s="335"/>
      <c r="B5704" s="337" t="s">
        <v>1034</v>
      </c>
      <c r="C5704" s="335"/>
      <c r="D5704" s="335"/>
      <c r="E5704" s="335"/>
      <c r="F5704" s="335"/>
    </row>
    <row r="5705" spans="1:6" ht="30">
      <c r="A5705" s="338">
        <v>96112</v>
      </c>
      <c r="B5705" s="339" t="s">
        <v>4439</v>
      </c>
      <c r="C5705" s="340" t="s">
        <v>1164</v>
      </c>
      <c r="D5705" s="555">
        <v>106.71000000000001</v>
      </c>
      <c r="E5705" s="555">
        <v>47.73</v>
      </c>
      <c r="F5705" s="555">
        <v>154.44</v>
      </c>
    </row>
    <row r="5706" spans="1:6" ht="30">
      <c r="A5706" s="338">
        <v>96117</v>
      </c>
      <c r="B5706" s="339" t="s">
        <v>4440</v>
      </c>
      <c r="C5706" s="340" t="s">
        <v>1164</v>
      </c>
      <c r="D5706" s="555">
        <v>170.41</v>
      </c>
      <c r="E5706" s="555">
        <v>37.78</v>
      </c>
      <c r="F5706" s="555">
        <v>208.19</v>
      </c>
    </row>
    <row r="5707" spans="1:6">
      <c r="A5707" s="338">
        <v>96122</v>
      </c>
      <c r="B5707" s="339" t="s">
        <v>4441</v>
      </c>
      <c r="C5707" s="340" t="s">
        <v>1163</v>
      </c>
      <c r="D5707" s="555">
        <v>43.18</v>
      </c>
      <c r="E5707" s="555">
        <v>8.26</v>
      </c>
      <c r="F5707" s="555">
        <v>51.44</v>
      </c>
    </row>
    <row r="5708" spans="1:6">
      <c r="A5708" s="335"/>
      <c r="B5708" s="337" t="s">
        <v>1339</v>
      </c>
      <c r="C5708" s="335"/>
      <c r="D5708" s="335"/>
      <c r="E5708" s="335"/>
      <c r="F5708" s="335"/>
    </row>
    <row r="5709" spans="1:6">
      <c r="A5709" s="338">
        <v>96109</v>
      </c>
      <c r="B5709" s="339" t="s">
        <v>4442</v>
      </c>
      <c r="C5709" s="340" t="s">
        <v>1164</v>
      </c>
      <c r="D5709" s="555">
        <v>21.19</v>
      </c>
      <c r="E5709" s="555">
        <v>19.440000000000001</v>
      </c>
      <c r="F5709" s="555">
        <v>40.630000000000003</v>
      </c>
    </row>
    <row r="5710" spans="1:6">
      <c r="A5710" s="338">
        <v>96113</v>
      </c>
      <c r="B5710" s="339" t="s">
        <v>4444</v>
      </c>
      <c r="C5710" s="340" t="s">
        <v>1164</v>
      </c>
      <c r="D5710" s="555">
        <v>19.990000000000002</v>
      </c>
      <c r="E5710" s="555">
        <v>15.4</v>
      </c>
      <c r="F5710" s="555">
        <v>35.39</v>
      </c>
    </row>
    <row r="5711" spans="1:6">
      <c r="A5711" s="338">
        <v>96120</v>
      </c>
      <c r="B5711" s="339" t="s">
        <v>4446</v>
      </c>
      <c r="C5711" s="340" t="s">
        <v>1163</v>
      </c>
      <c r="D5711" s="555">
        <v>1.6699999999999997</v>
      </c>
      <c r="E5711" s="555">
        <v>1.0900000000000001</v>
      </c>
      <c r="F5711" s="555">
        <v>2.76</v>
      </c>
    </row>
    <row r="5712" spans="1:6">
      <c r="A5712" s="338">
        <v>99054</v>
      </c>
      <c r="B5712" s="339" t="s">
        <v>4448</v>
      </c>
      <c r="C5712" s="340" t="s">
        <v>1164</v>
      </c>
      <c r="D5712" s="555">
        <v>24.459999999999997</v>
      </c>
      <c r="E5712" s="555">
        <v>26.2</v>
      </c>
      <c r="F5712" s="555">
        <v>50.66</v>
      </c>
    </row>
    <row r="5713" spans="1:6">
      <c r="A5713" s="335"/>
      <c r="B5713" s="337" t="s">
        <v>1340</v>
      </c>
      <c r="C5713" s="335"/>
      <c r="D5713" s="335"/>
      <c r="E5713" s="335"/>
      <c r="F5713" s="335"/>
    </row>
    <row r="5714" spans="1:6" ht="30">
      <c r="A5714" s="338">
        <v>96111</v>
      </c>
      <c r="B5714" s="339" t="s">
        <v>4449</v>
      </c>
      <c r="C5714" s="340" t="s">
        <v>1164</v>
      </c>
      <c r="D5714" s="555">
        <v>58.7</v>
      </c>
      <c r="E5714" s="555">
        <v>9.94</v>
      </c>
      <c r="F5714" s="555">
        <v>68.64</v>
      </c>
    </row>
    <row r="5715" spans="1:6" ht="30">
      <c r="A5715" s="338">
        <v>96116</v>
      </c>
      <c r="B5715" s="339" t="s">
        <v>4450</v>
      </c>
      <c r="C5715" s="340" t="s">
        <v>1164</v>
      </c>
      <c r="D5715" s="555">
        <v>66.690000000000012</v>
      </c>
      <c r="E5715" s="555">
        <v>8.74</v>
      </c>
      <c r="F5715" s="555">
        <v>75.430000000000007</v>
      </c>
    </row>
    <row r="5716" spans="1:6">
      <c r="A5716" s="338">
        <v>96121</v>
      </c>
      <c r="B5716" s="339" t="s">
        <v>4451</v>
      </c>
      <c r="C5716" s="340" t="s">
        <v>1163</v>
      </c>
      <c r="D5716" s="555">
        <v>10.5</v>
      </c>
      <c r="E5716" s="555">
        <v>2.57</v>
      </c>
      <c r="F5716" s="555">
        <v>13.07</v>
      </c>
    </row>
    <row r="5717" spans="1:6" ht="30">
      <c r="A5717" s="338">
        <v>96485</v>
      </c>
      <c r="B5717" s="339" t="s">
        <v>4452</v>
      </c>
      <c r="C5717" s="340" t="s">
        <v>1164</v>
      </c>
      <c r="D5717" s="555">
        <v>70.55</v>
      </c>
      <c r="E5717" s="555">
        <v>9.94</v>
      </c>
      <c r="F5717" s="555">
        <v>80.489999999999995</v>
      </c>
    </row>
    <row r="5718" spans="1:6" ht="30">
      <c r="A5718" s="338">
        <v>96486</v>
      </c>
      <c r="B5718" s="339" t="s">
        <v>4453</v>
      </c>
      <c r="C5718" s="340" t="s">
        <v>1164</v>
      </c>
      <c r="D5718" s="555">
        <v>79.27000000000001</v>
      </c>
      <c r="E5718" s="555">
        <v>8.74</v>
      </c>
      <c r="F5718" s="555">
        <v>88.01</v>
      </c>
    </row>
    <row r="5719" spans="1:6">
      <c r="A5719" s="335"/>
      <c r="B5719" s="337" t="s">
        <v>13014</v>
      </c>
      <c r="C5719" s="335"/>
      <c r="D5719" s="335"/>
      <c r="E5719" s="335"/>
      <c r="F5719" s="335"/>
    </row>
    <row r="5720" spans="1:6" ht="30">
      <c r="A5720" s="338">
        <v>96110</v>
      </c>
      <c r="B5720" s="339" t="s">
        <v>4443</v>
      </c>
      <c r="C5720" s="340" t="s">
        <v>1164</v>
      </c>
      <c r="D5720" s="555">
        <v>55.11</v>
      </c>
      <c r="E5720" s="555">
        <v>14.06</v>
      </c>
      <c r="F5720" s="555">
        <v>69.17</v>
      </c>
    </row>
    <row r="5721" spans="1:6" ht="30">
      <c r="A5721" s="338">
        <v>96114</v>
      </c>
      <c r="B5721" s="339" t="s">
        <v>4445</v>
      </c>
      <c r="C5721" s="340" t="s">
        <v>1164</v>
      </c>
      <c r="D5721" s="555">
        <v>61.070000000000007</v>
      </c>
      <c r="E5721" s="555">
        <v>11.16</v>
      </c>
      <c r="F5721" s="555">
        <v>72.23</v>
      </c>
    </row>
    <row r="5722" spans="1:6" ht="30">
      <c r="A5722" s="338">
        <v>96123</v>
      </c>
      <c r="B5722" s="339" t="s">
        <v>4447</v>
      </c>
      <c r="C5722" s="340" t="s">
        <v>1163</v>
      </c>
      <c r="D5722" s="555">
        <v>28.07</v>
      </c>
      <c r="E5722" s="555">
        <v>6.24</v>
      </c>
      <c r="F5722" s="555">
        <v>34.31</v>
      </c>
    </row>
    <row r="5723" spans="1:6">
      <c r="A5723" s="335"/>
      <c r="B5723" s="337" t="s">
        <v>1341</v>
      </c>
      <c r="C5723" s="335"/>
      <c r="D5723" s="335"/>
      <c r="E5723" s="335"/>
      <c r="F5723" s="335"/>
    </row>
    <row r="5724" spans="1:6">
      <c r="A5724" s="335"/>
      <c r="B5724" s="337" t="s">
        <v>1342</v>
      </c>
      <c r="C5724" s="335"/>
      <c r="D5724" s="335"/>
      <c r="E5724" s="335"/>
      <c r="F5724" s="335"/>
    </row>
    <row r="5725" spans="1:6">
      <c r="A5725" s="335"/>
      <c r="B5725" s="337" t="s">
        <v>60</v>
      </c>
      <c r="C5725" s="335"/>
      <c r="D5725" s="335"/>
      <c r="E5725" s="335"/>
      <c r="F5725" s="335"/>
    </row>
    <row r="5726" spans="1:6">
      <c r="A5726" s="335"/>
      <c r="B5726" s="336" t="s">
        <v>1343</v>
      </c>
      <c r="C5726" s="335"/>
      <c r="D5726" s="335"/>
      <c r="E5726" s="335"/>
      <c r="F5726" s="335"/>
    </row>
    <row r="5727" spans="1:6">
      <c r="A5727" s="335"/>
      <c r="B5727" s="337" t="s">
        <v>61</v>
      </c>
      <c r="C5727" s="335"/>
      <c r="D5727" s="335"/>
      <c r="E5727" s="335"/>
      <c r="F5727" s="335"/>
    </row>
    <row r="5728" spans="1:6" ht="30">
      <c r="A5728" s="338">
        <v>97643</v>
      </c>
      <c r="B5728" s="339" t="s">
        <v>4500</v>
      </c>
      <c r="C5728" s="340" t="s">
        <v>1164</v>
      </c>
      <c r="D5728" s="555">
        <v>6.73</v>
      </c>
      <c r="E5728" s="555">
        <v>15.68</v>
      </c>
      <c r="F5728" s="555">
        <v>22.41</v>
      </c>
    </row>
    <row r="5729" spans="1:6">
      <c r="A5729" s="338">
        <v>102803</v>
      </c>
      <c r="B5729" s="339" t="s">
        <v>13015</v>
      </c>
      <c r="C5729" s="340" t="s">
        <v>1164</v>
      </c>
      <c r="D5729" s="555">
        <v>0.7799999999999998</v>
      </c>
      <c r="E5729" s="555">
        <v>1.35</v>
      </c>
      <c r="F5729" s="555">
        <v>2.13</v>
      </c>
    </row>
    <row r="5730" spans="1:6">
      <c r="A5730" s="335"/>
      <c r="B5730" s="337" t="s">
        <v>62</v>
      </c>
      <c r="C5730" s="335"/>
      <c r="D5730" s="335"/>
      <c r="E5730" s="335"/>
      <c r="F5730" s="335"/>
    </row>
    <row r="5731" spans="1:6" ht="60">
      <c r="A5731" s="338">
        <v>94438</v>
      </c>
      <c r="B5731" s="339" t="s">
        <v>2672</v>
      </c>
      <c r="C5731" s="340" t="s">
        <v>1164</v>
      </c>
      <c r="D5731" s="555">
        <v>23.869999999999997</v>
      </c>
      <c r="E5731" s="555">
        <v>12.17</v>
      </c>
      <c r="F5731" s="555">
        <v>36.04</v>
      </c>
    </row>
    <row r="5732" spans="1:6" ht="60">
      <c r="A5732" s="338">
        <v>94439</v>
      </c>
      <c r="B5732" s="339" t="s">
        <v>13016</v>
      </c>
      <c r="C5732" s="340" t="s">
        <v>1164</v>
      </c>
      <c r="D5732" s="555">
        <v>27.310000000000002</v>
      </c>
      <c r="E5732" s="555">
        <v>13.25</v>
      </c>
      <c r="F5732" s="555">
        <v>40.56</v>
      </c>
    </row>
    <row r="5733" spans="1:6" ht="60">
      <c r="A5733" s="338">
        <v>94782</v>
      </c>
      <c r="B5733" s="339" t="s">
        <v>13017</v>
      </c>
      <c r="C5733" s="340" t="s">
        <v>1164</v>
      </c>
      <c r="D5733" s="555">
        <v>27.419999999999998</v>
      </c>
      <c r="E5733" s="555">
        <v>12.2</v>
      </c>
      <c r="F5733" s="555">
        <v>39.619999999999997</v>
      </c>
    </row>
    <row r="5734" spans="1:6" ht="45">
      <c r="A5734" s="338">
        <v>94779</v>
      </c>
      <c r="B5734" s="339" t="s">
        <v>2673</v>
      </c>
      <c r="C5734" s="340" t="s">
        <v>1164</v>
      </c>
      <c r="D5734" s="555">
        <v>23.58</v>
      </c>
      <c r="E5734" s="555">
        <v>11.03</v>
      </c>
      <c r="F5734" s="555">
        <v>34.61</v>
      </c>
    </row>
    <row r="5735" spans="1:6" ht="45">
      <c r="A5735" s="338">
        <v>87620</v>
      </c>
      <c r="B5735" s="339" t="s">
        <v>13018</v>
      </c>
      <c r="C5735" s="340" t="s">
        <v>1164</v>
      </c>
      <c r="D5735" s="555">
        <v>17.940000000000001</v>
      </c>
      <c r="E5735" s="555">
        <v>7.5</v>
      </c>
      <c r="F5735" s="555">
        <v>25.44</v>
      </c>
    </row>
    <row r="5736" spans="1:6" ht="45">
      <c r="A5736" s="338">
        <v>87622</v>
      </c>
      <c r="B5736" s="339" t="s">
        <v>13019</v>
      </c>
      <c r="C5736" s="340" t="s">
        <v>1164</v>
      </c>
      <c r="D5736" s="555">
        <v>19.119999999999997</v>
      </c>
      <c r="E5736" s="555">
        <v>9.9600000000000009</v>
      </c>
      <c r="F5736" s="555">
        <v>29.08</v>
      </c>
    </row>
    <row r="5737" spans="1:6" ht="45">
      <c r="A5737" s="338">
        <v>87630</v>
      </c>
      <c r="B5737" s="339" t="s">
        <v>13020</v>
      </c>
      <c r="C5737" s="340" t="s">
        <v>1164</v>
      </c>
      <c r="D5737" s="555">
        <v>23.23</v>
      </c>
      <c r="E5737" s="555">
        <v>9.09</v>
      </c>
      <c r="F5737" s="555">
        <v>32.32</v>
      </c>
    </row>
    <row r="5738" spans="1:6" ht="45">
      <c r="A5738" s="338">
        <v>87632</v>
      </c>
      <c r="B5738" s="339" t="s">
        <v>13021</v>
      </c>
      <c r="C5738" s="340" t="s">
        <v>1164</v>
      </c>
      <c r="D5738" s="555">
        <v>24.840000000000003</v>
      </c>
      <c r="E5738" s="555">
        <v>12.54</v>
      </c>
      <c r="F5738" s="555">
        <v>37.380000000000003</v>
      </c>
    </row>
    <row r="5739" spans="1:6" ht="45">
      <c r="A5739" s="338">
        <v>87640</v>
      </c>
      <c r="B5739" s="339" t="s">
        <v>13022</v>
      </c>
      <c r="C5739" s="340" t="s">
        <v>1164</v>
      </c>
      <c r="D5739" s="555">
        <v>27.54</v>
      </c>
      <c r="E5739" s="555">
        <v>10.42</v>
      </c>
      <c r="F5739" s="555">
        <v>37.96</v>
      </c>
    </row>
    <row r="5740" spans="1:6" ht="45">
      <c r="A5740" s="338">
        <v>87642</v>
      </c>
      <c r="B5740" s="339" t="s">
        <v>13023</v>
      </c>
      <c r="C5740" s="340" t="s">
        <v>1164</v>
      </c>
      <c r="D5740" s="555">
        <v>29.54</v>
      </c>
      <c r="E5740" s="555">
        <v>14.64</v>
      </c>
      <c r="F5740" s="555">
        <v>44.18</v>
      </c>
    </row>
    <row r="5741" spans="1:6" ht="45">
      <c r="A5741" s="338">
        <v>87680</v>
      </c>
      <c r="B5741" s="339" t="s">
        <v>13024</v>
      </c>
      <c r="C5741" s="340" t="s">
        <v>1164</v>
      </c>
      <c r="D5741" s="555">
        <v>24.200000000000003</v>
      </c>
      <c r="E5741" s="555">
        <v>9.82</v>
      </c>
      <c r="F5741" s="555">
        <v>34.020000000000003</v>
      </c>
    </row>
    <row r="5742" spans="1:6" ht="45">
      <c r="A5742" s="338">
        <v>87682</v>
      </c>
      <c r="B5742" s="339" t="s">
        <v>13025</v>
      </c>
      <c r="C5742" s="340" t="s">
        <v>1164</v>
      </c>
      <c r="D5742" s="555">
        <v>26.21</v>
      </c>
      <c r="E5742" s="555">
        <v>14.03</v>
      </c>
      <c r="F5742" s="555">
        <v>40.24</v>
      </c>
    </row>
    <row r="5743" spans="1:6" ht="45">
      <c r="A5743" s="338">
        <v>87690</v>
      </c>
      <c r="B5743" s="339" t="s">
        <v>13026</v>
      </c>
      <c r="C5743" s="340" t="s">
        <v>1164</v>
      </c>
      <c r="D5743" s="555">
        <v>27.709999999999997</v>
      </c>
      <c r="E5743" s="555">
        <v>11.27</v>
      </c>
      <c r="F5743" s="555">
        <v>38.979999999999997</v>
      </c>
    </row>
    <row r="5744" spans="1:6" ht="45">
      <c r="A5744" s="338">
        <v>87692</v>
      </c>
      <c r="B5744" s="339" t="s">
        <v>13027</v>
      </c>
      <c r="C5744" s="340" t="s">
        <v>1164</v>
      </c>
      <c r="D5744" s="555">
        <v>30</v>
      </c>
      <c r="E5744" s="555">
        <v>16.11</v>
      </c>
      <c r="F5744" s="555">
        <v>46.11</v>
      </c>
    </row>
    <row r="5745" spans="1:6" ht="45">
      <c r="A5745" s="338">
        <v>87700</v>
      </c>
      <c r="B5745" s="339" t="s">
        <v>13028</v>
      </c>
      <c r="C5745" s="340" t="s">
        <v>1164</v>
      </c>
      <c r="D5745" s="555">
        <v>30.07</v>
      </c>
      <c r="E5745" s="555">
        <v>11.97</v>
      </c>
      <c r="F5745" s="555">
        <v>42.04</v>
      </c>
    </row>
    <row r="5746" spans="1:6" ht="45">
      <c r="A5746" s="338">
        <v>87702</v>
      </c>
      <c r="B5746" s="339" t="s">
        <v>13029</v>
      </c>
      <c r="C5746" s="340" t="s">
        <v>1164</v>
      </c>
      <c r="D5746" s="555">
        <v>32.56</v>
      </c>
      <c r="E5746" s="555">
        <v>17.25</v>
      </c>
      <c r="F5746" s="555">
        <v>49.81</v>
      </c>
    </row>
    <row r="5747" spans="1:6" ht="45">
      <c r="A5747" s="338">
        <v>87735</v>
      </c>
      <c r="B5747" s="339" t="s">
        <v>13030</v>
      </c>
      <c r="C5747" s="340" t="s">
        <v>1164</v>
      </c>
      <c r="D5747" s="555">
        <v>21.049999999999997</v>
      </c>
      <c r="E5747" s="555">
        <v>15.53</v>
      </c>
      <c r="F5747" s="555">
        <v>36.58</v>
      </c>
    </row>
    <row r="5748" spans="1:6" ht="45">
      <c r="A5748" s="338">
        <v>87737</v>
      </c>
      <c r="B5748" s="339" t="s">
        <v>13031</v>
      </c>
      <c r="C5748" s="340" t="s">
        <v>1164</v>
      </c>
      <c r="D5748" s="555">
        <v>22.23</v>
      </c>
      <c r="E5748" s="555">
        <v>17.989999999999998</v>
      </c>
      <c r="F5748" s="555">
        <v>40.22</v>
      </c>
    </row>
    <row r="5749" spans="1:6" ht="45">
      <c r="A5749" s="338">
        <v>87745</v>
      </c>
      <c r="B5749" s="339" t="s">
        <v>13032</v>
      </c>
      <c r="C5749" s="340" t="s">
        <v>1164</v>
      </c>
      <c r="D5749" s="555">
        <v>26.330000000000002</v>
      </c>
      <c r="E5749" s="555">
        <v>17.12</v>
      </c>
      <c r="F5749" s="555">
        <v>43.45</v>
      </c>
    </row>
    <row r="5750" spans="1:6" ht="45">
      <c r="A5750" s="338">
        <v>87747</v>
      </c>
      <c r="B5750" s="339" t="s">
        <v>13033</v>
      </c>
      <c r="C5750" s="340" t="s">
        <v>1164</v>
      </c>
      <c r="D5750" s="555">
        <v>27.95</v>
      </c>
      <c r="E5750" s="555">
        <v>20.56</v>
      </c>
      <c r="F5750" s="555">
        <v>48.51</v>
      </c>
    </row>
    <row r="5751" spans="1:6" ht="45">
      <c r="A5751" s="338">
        <v>87755</v>
      </c>
      <c r="B5751" s="339" t="s">
        <v>13034</v>
      </c>
      <c r="C5751" s="340" t="s">
        <v>1164</v>
      </c>
      <c r="D5751" s="555">
        <v>23.779999999999998</v>
      </c>
      <c r="E5751" s="555">
        <v>17.84</v>
      </c>
      <c r="F5751" s="555">
        <v>41.62</v>
      </c>
    </row>
    <row r="5752" spans="1:6" ht="45">
      <c r="A5752" s="338">
        <v>87757</v>
      </c>
      <c r="B5752" s="339" t="s">
        <v>13035</v>
      </c>
      <c r="C5752" s="340" t="s">
        <v>1164</v>
      </c>
      <c r="D5752" s="555">
        <v>25.4</v>
      </c>
      <c r="E5752" s="555">
        <v>21.28</v>
      </c>
      <c r="F5752" s="555">
        <v>46.68</v>
      </c>
    </row>
    <row r="5753" spans="1:6" ht="45">
      <c r="A5753" s="338">
        <v>87765</v>
      </c>
      <c r="B5753" s="339" t="s">
        <v>13036</v>
      </c>
      <c r="C5753" s="340" t="s">
        <v>1164</v>
      </c>
      <c r="D5753" s="555">
        <v>28.110000000000003</v>
      </c>
      <c r="E5753" s="555">
        <v>19.2</v>
      </c>
      <c r="F5753" s="555">
        <v>47.31</v>
      </c>
    </row>
    <row r="5754" spans="1:6" ht="45">
      <c r="A5754" s="338">
        <v>87767</v>
      </c>
      <c r="B5754" s="339" t="s">
        <v>13037</v>
      </c>
      <c r="C5754" s="340" t="s">
        <v>1164</v>
      </c>
      <c r="D5754" s="555">
        <v>30.130000000000003</v>
      </c>
      <c r="E5754" s="555">
        <v>23.4</v>
      </c>
      <c r="F5754" s="555">
        <v>53.53</v>
      </c>
    </row>
    <row r="5755" spans="1:6">
      <c r="A5755" s="335"/>
      <c r="B5755" s="337" t="s">
        <v>63</v>
      </c>
      <c r="C5755" s="335"/>
      <c r="D5755" s="335"/>
      <c r="E5755" s="335"/>
      <c r="F5755" s="335"/>
    </row>
    <row r="5756" spans="1:6" ht="45">
      <c r="A5756" s="556">
        <v>87623</v>
      </c>
      <c r="B5756" s="557" t="s">
        <v>13038</v>
      </c>
      <c r="C5756" s="558" t="s">
        <v>1164</v>
      </c>
      <c r="D5756" s="559">
        <v>53.41</v>
      </c>
      <c r="E5756" s="559">
        <v>7.13</v>
      </c>
      <c r="F5756" s="559">
        <v>60.54</v>
      </c>
    </row>
    <row r="5757" spans="1:6" ht="30">
      <c r="A5757" s="556">
        <v>87624</v>
      </c>
      <c r="B5757" s="557" t="s">
        <v>13768</v>
      </c>
      <c r="C5757" s="558" t="s">
        <v>1164</v>
      </c>
      <c r="D5757" s="559">
        <v>55.95</v>
      </c>
      <c r="E5757" s="559">
        <v>10.98</v>
      </c>
      <c r="F5757" s="559">
        <v>66.930000000000007</v>
      </c>
    </row>
    <row r="5758" spans="1:6" ht="45">
      <c r="A5758" s="338">
        <v>87633</v>
      </c>
      <c r="B5758" s="339" t="s">
        <v>13039</v>
      </c>
      <c r="C5758" s="340" t="s">
        <v>1164</v>
      </c>
      <c r="D5758" s="555">
        <v>72.540000000000006</v>
      </c>
      <c r="E5758" s="555">
        <v>8.58</v>
      </c>
      <c r="F5758" s="555">
        <v>81.12</v>
      </c>
    </row>
    <row r="5759" spans="1:6" ht="30">
      <c r="A5759" s="338">
        <v>87634</v>
      </c>
      <c r="B5759" s="339" t="s">
        <v>13040</v>
      </c>
      <c r="C5759" s="340" t="s">
        <v>1164</v>
      </c>
      <c r="D5759" s="555">
        <v>76.070000000000007</v>
      </c>
      <c r="E5759" s="555">
        <v>13.94</v>
      </c>
      <c r="F5759" s="555">
        <v>90.01</v>
      </c>
    </row>
    <row r="5760" spans="1:6" ht="45">
      <c r="A5760" s="338">
        <v>87643</v>
      </c>
      <c r="B5760" s="339" t="s">
        <v>13041</v>
      </c>
      <c r="C5760" s="340" t="s">
        <v>1164</v>
      </c>
      <c r="D5760" s="555">
        <v>88.2</v>
      </c>
      <c r="E5760" s="555">
        <v>9.7799999999999994</v>
      </c>
      <c r="F5760" s="555">
        <v>97.98</v>
      </c>
    </row>
    <row r="5761" spans="1:6" ht="30">
      <c r="A5761" s="338">
        <v>87644</v>
      </c>
      <c r="B5761" s="339" t="s">
        <v>13042</v>
      </c>
      <c r="C5761" s="340" t="s">
        <v>1164</v>
      </c>
      <c r="D5761" s="555">
        <v>92.52000000000001</v>
      </c>
      <c r="E5761" s="555">
        <v>16.38</v>
      </c>
      <c r="F5761" s="555">
        <v>108.9</v>
      </c>
    </row>
    <row r="5762" spans="1:6" ht="45">
      <c r="A5762" s="338">
        <v>87683</v>
      </c>
      <c r="B5762" s="339" t="s">
        <v>13043</v>
      </c>
      <c r="C5762" s="340" t="s">
        <v>1164</v>
      </c>
      <c r="D5762" s="555">
        <v>84.860000000000014</v>
      </c>
      <c r="E5762" s="555">
        <v>9.18</v>
      </c>
      <c r="F5762" s="555">
        <v>94.04</v>
      </c>
    </row>
    <row r="5763" spans="1:6" ht="30">
      <c r="A5763" s="338">
        <v>87684</v>
      </c>
      <c r="B5763" s="339" t="s">
        <v>13044</v>
      </c>
      <c r="C5763" s="340" t="s">
        <v>1164</v>
      </c>
      <c r="D5763" s="555">
        <v>89.179999999999993</v>
      </c>
      <c r="E5763" s="555">
        <v>15.78</v>
      </c>
      <c r="F5763" s="555">
        <v>104.96</v>
      </c>
    </row>
    <row r="5764" spans="1:6" ht="30">
      <c r="A5764" s="338">
        <v>87693</v>
      </c>
      <c r="B5764" s="339" t="s">
        <v>13045</v>
      </c>
      <c r="C5764" s="340" t="s">
        <v>1164</v>
      </c>
      <c r="D5764" s="555">
        <v>97.16</v>
      </c>
      <c r="E5764" s="555">
        <v>10.56</v>
      </c>
      <c r="F5764" s="555">
        <v>107.72</v>
      </c>
    </row>
    <row r="5765" spans="1:6" ht="30">
      <c r="A5765" s="338">
        <v>87694</v>
      </c>
      <c r="B5765" s="339" t="s">
        <v>13046</v>
      </c>
      <c r="C5765" s="340" t="s">
        <v>1164</v>
      </c>
      <c r="D5765" s="555">
        <v>102.11</v>
      </c>
      <c r="E5765" s="555">
        <v>18.11</v>
      </c>
      <c r="F5765" s="555">
        <v>120.22</v>
      </c>
    </row>
    <row r="5766" spans="1:6" ht="45">
      <c r="A5766" s="338">
        <v>87703</v>
      </c>
      <c r="B5766" s="339" t="s">
        <v>13047</v>
      </c>
      <c r="C5766" s="340" t="s">
        <v>1164</v>
      </c>
      <c r="D5766" s="555">
        <v>105.7</v>
      </c>
      <c r="E5766" s="555">
        <v>11.2</v>
      </c>
      <c r="F5766" s="555">
        <v>116.9</v>
      </c>
    </row>
    <row r="5767" spans="1:6" ht="30">
      <c r="A5767" s="338">
        <v>87704</v>
      </c>
      <c r="B5767" s="339" t="s">
        <v>13048</v>
      </c>
      <c r="C5767" s="340" t="s">
        <v>1164</v>
      </c>
      <c r="D5767" s="555">
        <v>111.09</v>
      </c>
      <c r="E5767" s="555">
        <v>19.43</v>
      </c>
      <c r="F5767" s="555">
        <v>130.52000000000001</v>
      </c>
    </row>
    <row r="5768" spans="1:6" ht="45">
      <c r="A5768" s="338">
        <v>87738</v>
      </c>
      <c r="B5768" s="339" t="s">
        <v>13049</v>
      </c>
      <c r="C5768" s="340" t="s">
        <v>1164</v>
      </c>
      <c r="D5768" s="555">
        <v>56.530000000000008</v>
      </c>
      <c r="E5768" s="555">
        <v>15.15</v>
      </c>
      <c r="F5768" s="555">
        <v>71.680000000000007</v>
      </c>
    </row>
    <row r="5769" spans="1:6" ht="30">
      <c r="A5769" s="338">
        <v>87739</v>
      </c>
      <c r="B5769" s="339" t="s">
        <v>13050</v>
      </c>
      <c r="C5769" s="340" t="s">
        <v>1164</v>
      </c>
      <c r="D5769" s="555">
        <v>59.069999999999993</v>
      </c>
      <c r="E5769" s="555">
        <v>19</v>
      </c>
      <c r="F5769" s="555">
        <v>78.069999999999993</v>
      </c>
    </row>
    <row r="5770" spans="1:6" ht="45">
      <c r="A5770" s="338">
        <v>87748</v>
      </c>
      <c r="B5770" s="339" t="s">
        <v>13051</v>
      </c>
      <c r="C5770" s="340" t="s">
        <v>1164</v>
      </c>
      <c r="D5770" s="555">
        <v>75.650000000000006</v>
      </c>
      <c r="E5770" s="555">
        <v>16.600000000000001</v>
      </c>
      <c r="F5770" s="555">
        <v>92.25</v>
      </c>
    </row>
    <row r="5771" spans="1:6" ht="30">
      <c r="A5771" s="338">
        <v>87749</v>
      </c>
      <c r="B5771" s="339" t="s">
        <v>13052</v>
      </c>
      <c r="C5771" s="340" t="s">
        <v>1164</v>
      </c>
      <c r="D5771" s="555">
        <v>79.180000000000007</v>
      </c>
      <c r="E5771" s="555">
        <v>21.96</v>
      </c>
      <c r="F5771" s="555">
        <v>101.14</v>
      </c>
    </row>
    <row r="5772" spans="1:6" ht="45">
      <c r="A5772" s="338">
        <v>87758</v>
      </c>
      <c r="B5772" s="339" t="s">
        <v>13053</v>
      </c>
      <c r="C5772" s="340" t="s">
        <v>1164</v>
      </c>
      <c r="D5772" s="555">
        <v>73.099999999999994</v>
      </c>
      <c r="E5772" s="555">
        <v>17.32</v>
      </c>
      <c r="F5772" s="555">
        <v>90.42</v>
      </c>
    </row>
    <row r="5773" spans="1:6" ht="30">
      <c r="A5773" s="338">
        <v>87759</v>
      </c>
      <c r="B5773" s="339" t="s">
        <v>13054</v>
      </c>
      <c r="C5773" s="340" t="s">
        <v>1164</v>
      </c>
      <c r="D5773" s="555">
        <v>76.63</v>
      </c>
      <c r="E5773" s="555">
        <v>22.68</v>
      </c>
      <c r="F5773" s="555">
        <v>99.31</v>
      </c>
    </row>
    <row r="5774" spans="1:6" ht="45">
      <c r="A5774" s="338">
        <v>87768</v>
      </c>
      <c r="B5774" s="339" t="s">
        <v>13055</v>
      </c>
      <c r="C5774" s="340" t="s">
        <v>1164</v>
      </c>
      <c r="D5774" s="555">
        <v>88.78</v>
      </c>
      <c r="E5774" s="555">
        <v>18.55</v>
      </c>
      <c r="F5774" s="555">
        <v>107.33</v>
      </c>
    </row>
    <row r="5775" spans="1:6" ht="30">
      <c r="A5775" s="338">
        <v>87769</v>
      </c>
      <c r="B5775" s="339" t="s">
        <v>13056</v>
      </c>
      <c r="C5775" s="340" t="s">
        <v>1164</v>
      </c>
      <c r="D5775" s="555">
        <v>93.1</v>
      </c>
      <c r="E5775" s="555">
        <v>25.15</v>
      </c>
      <c r="F5775" s="555">
        <v>118.25</v>
      </c>
    </row>
    <row r="5776" spans="1:6">
      <c r="A5776" s="335"/>
      <c r="B5776" s="337" t="s">
        <v>64</v>
      </c>
      <c r="C5776" s="335"/>
      <c r="D5776" s="335"/>
      <c r="E5776" s="335"/>
      <c r="F5776" s="335"/>
    </row>
    <row r="5777" spans="1:6" ht="30">
      <c r="A5777" s="338">
        <v>88470</v>
      </c>
      <c r="B5777" s="339" t="s">
        <v>13057</v>
      </c>
      <c r="C5777" s="340" t="s">
        <v>1164</v>
      </c>
      <c r="D5777" s="555">
        <v>16.080000000000002</v>
      </c>
      <c r="E5777" s="555">
        <v>2.09</v>
      </c>
      <c r="F5777" s="555">
        <v>18.170000000000002</v>
      </c>
    </row>
    <row r="5778" spans="1:6" ht="30">
      <c r="A5778" s="338">
        <v>88471</v>
      </c>
      <c r="B5778" s="339" t="s">
        <v>13058</v>
      </c>
      <c r="C5778" s="340" t="s">
        <v>1164</v>
      </c>
      <c r="D5778" s="555">
        <v>19.940000000000001</v>
      </c>
      <c r="E5778" s="555">
        <v>2.91</v>
      </c>
      <c r="F5778" s="555">
        <v>22.85</v>
      </c>
    </row>
    <row r="5779" spans="1:6" ht="30">
      <c r="A5779" s="338">
        <v>88472</v>
      </c>
      <c r="B5779" s="339" t="s">
        <v>13059</v>
      </c>
      <c r="C5779" s="340" t="s">
        <v>1164</v>
      </c>
      <c r="D5779" s="555">
        <v>23.02</v>
      </c>
      <c r="E5779" s="555">
        <v>3.54</v>
      </c>
      <c r="F5779" s="555">
        <v>26.56</v>
      </c>
    </row>
    <row r="5780" spans="1:6" ht="30">
      <c r="A5780" s="338">
        <v>88476</v>
      </c>
      <c r="B5780" s="339" t="s">
        <v>13060</v>
      </c>
      <c r="C5780" s="340" t="s">
        <v>1164</v>
      </c>
      <c r="D5780" s="555">
        <v>14.35</v>
      </c>
      <c r="E5780" s="555">
        <v>1.31</v>
      </c>
      <c r="F5780" s="555">
        <v>15.66</v>
      </c>
    </row>
    <row r="5781" spans="1:6" ht="30">
      <c r="A5781" s="338">
        <v>88477</v>
      </c>
      <c r="B5781" s="339" t="s">
        <v>13061</v>
      </c>
      <c r="C5781" s="340" t="s">
        <v>1164</v>
      </c>
      <c r="D5781" s="555">
        <v>19.049999999999997</v>
      </c>
      <c r="E5781" s="555">
        <v>2.5299999999999998</v>
      </c>
      <c r="F5781" s="555">
        <v>21.58</v>
      </c>
    </row>
    <row r="5782" spans="1:6" ht="30">
      <c r="A5782" s="338">
        <v>88478</v>
      </c>
      <c r="B5782" s="339" t="s">
        <v>13062</v>
      </c>
      <c r="C5782" s="340" t="s">
        <v>1164</v>
      </c>
      <c r="D5782" s="555">
        <v>22.99</v>
      </c>
      <c r="E5782" s="555">
        <v>3.48</v>
      </c>
      <c r="F5782" s="555">
        <v>26.47</v>
      </c>
    </row>
    <row r="5783" spans="1:6">
      <c r="A5783" s="335"/>
      <c r="B5783" s="337" t="s">
        <v>65</v>
      </c>
      <c r="C5783" s="335"/>
      <c r="D5783" s="335"/>
      <c r="E5783" s="335"/>
      <c r="F5783" s="335"/>
    </row>
    <row r="5784" spans="1:6" ht="45">
      <c r="A5784" s="338">
        <v>90930</v>
      </c>
      <c r="B5784" s="339" t="s">
        <v>13063</v>
      </c>
      <c r="C5784" s="340" t="s">
        <v>1164</v>
      </c>
      <c r="D5784" s="555">
        <v>53.86</v>
      </c>
      <c r="E5784" s="555">
        <v>15.56</v>
      </c>
      <c r="F5784" s="555">
        <v>69.42</v>
      </c>
    </row>
    <row r="5785" spans="1:6" ht="30">
      <c r="A5785" s="338">
        <v>90932</v>
      </c>
      <c r="B5785" s="339" t="s">
        <v>13064</v>
      </c>
      <c r="C5785" s="340" t="s">
        <v>1164</v>
      </c>
      <c r="D5785" s="555">
        <v>56.14</v>
      </c>
      <c r="E5785" s="555">
        <v>20.41</v>
      </c>
      <c r="F5785" s="555">
        <v>76.55</v>
      </c>
    </row>
    <row r="5786" spans="1:6" ht="45">
      <c r="A5786" s="338">
        <v>90933</v>
      </c>
      <c r="B5786" s="339" t="s">
        <v>13065</v>
      </c>
      <c r="C5786" s="340" t="s">
        <v>1164</v>
      </c>
      <c r="D5786" s="555">
        <v>123.3</v>
      </c>
      <c r="E5786" s="555">
        <v>14.86</v>
      </c>
      <c r="F5786" s="555">
        <v>138.16</v>
      </c>
    </row>
    <row r="5787" spans="1:6" ht="30">
      <c r="A5787" s="338">
        <v>90934</v>
      </c>
      <c r="B5787" s="339" t="s">
        <v>13066</v>
      </c>
      <c r="C5787" s="340" t="s">
        <v>1164</v>
      </c>
      <c r="D5787" s="555">
        <v>128.25</v>
      </c>
      <c r="E5787" s="555">
        <v>22.41</v>
      </c>
      <c r="F5787" s="555">
        <v>150.66</v>
      </c>
    </row>
    <row r="5788" spans="1:6" ht="45">
      <c r="A5788" s="338">
        <v>90940</v>
      </c>
      <c r="B5788" s="339" t="s">
        <v>13067</v>
      </c>
      <c r="C5788" s="340" t="s">
        <v>1164</v>
      </c>
      <c r="D5788" s="555">
        <v>56.550000000000011</v>
      </c>
      <c r="E5788" s="555">
        <v>17.13</v>
      </c>
      <c r="F5788" s="555">
        <v>73.680000000000007</v>
      </c>
    </row>
    <row r="5789" spans="1:6" ht="30">
      <c r="A5789" s="338">
        <v>90942</v>
      </c>
      <c r="B5789" s="339" t="s">
        <v>13068</v>
      </c>
      <c r="C5789" s="340" t="s">
        <v>1164</v>
      </c>
      <c r="D5789" s="555">
        <v>59.050000000000004</v>
      </c>
      <c r="E5789" s="555">
        <v>22.4</v>
      </c>
      <c r="F5789" s="555">
        <v>81.45</v>
      </c>
    </row>
    <row r="5790" spans="1:6" ht="45">
      <c r="A5790" s="338">
        <v>90943</v>
      </c>
      <c r="B5790" s="339" t="s">
        <v>13069</v>
      </c>
      <c r="C5790" s="340" t="s">
        <v>1164</v>
      </c>
      <c r="D5790" s="555">
        <v>132.18</v>
      </c>
      <c r="E5790" s="555">
        <v>16.36</v>
      </c>
      <c r="F5790" s="555">
        <v>148.54</v>
      </c>
    </row>
    <row r="5791" spans="1:6" ht="30">
      <c r="A5791" s="338">
        <v>90944</v>
      </c>
      <c r="B5791" s="339" t="s">
        <v>13070</v>
      </c>
      <c r="C5791" s="340" t="s">
        <v>1164</v>
      </c>
      <c r="D5791" s="555">
        <v>137.57</v>
      </c>
      <c r="E5791" s="555">
        <v>24.59</v>
      </c>
      <c r="F5791" s="555">
        <v>162.16</v>
      </c>
    </row>
    <row r="5792" spans="1:6" ht="45">
      <c r="A5792" s="338">
        <v>90950</v>
      </c>
      <c r="B5792" s="339" t="s">
        <v>13071</v>
      </c>
      <c r="C5792" s="340" t="s">
        <v>1164</v>
      </c>
      <c r="D5792" s="555">
        <v>61.47</v>
      </c>
      <c r="E5792" s="555">
        <v>20.010000000000002</v>
      </c>
      <c r="F5792" s="555">
        <v>81.48</v>
      </c>
    </row>
    <row r="5793" spans="1:6" ht="30">
      <c r="A5793" s="338">
        <v>90952</v>
      </c>
      <c r="B5793" s="339" t="s">
        <v>13072</v>
      </c>
      <c r="C5793" s="340" t="s">
        <v>1164</v>
      </c>
      <c r="D5793" s="555">
        <v>64.33</v>
      </c>
      <c r="E5793" s="555">
        <v>26.08</v>
      </c>
      <c r="F5793" s="555">
        <v>90.41</v>
      </c>
    </row>
    <row r="5794" spans="1:6" ht="45">
      <c r="A5794" s="338">
        <v>90953</v>
      </c>
      <c r="B5794" s="339" t="s">
        <v>13073</v>
      </c>
      <c r="C5794" s="340" t="s">
        <v>1164</v>
      </c>
      <c r="D5794" s="555">
        <v>148.43</v>
      </c>
      <c r="E5794" s="555">
        <v>19.12</v>
      </c>
      <c r="F5794" s="555">
        <v>167.55</v>
      </c>
    </row>
    <row r="5795" spans="1:6" ht="30">
      <c r="A5795" s="338">
        <v>90954</v>
      </c>
      <c r="B5795" s="339" t="s">
        <v>13074</v>
      </c>
      <c r="C5795" s="340" t="s">
        <v>1164</v>
      </c>
      <c r="D5795" s="555">
        <v>154.63</v>
      </c>
      <c r="E5795" s="555">
        <v>28.58</v>
      </c>
      <c r="F5795" s="555">
        <v>183.21</v>
      </c>
    </row>
    <row r="5796" spans="1:6">
      <c r="A5796" s="335"/>
      <c r="B5796" s="337" t="s">
        <v>13075</v>
      </c>
      <c r="C5796" s="335"/>
      <c r="D5796" s="335"/>
      <c r="E5796" s="335"/>
      <c r="F5796" s="335"/>
    </row>
    <row r="5797" spans="1:6">
      <c r="A5797" s="338">
        <v>101748</v>
      </c>
      <c r="B5797" s="339" t="s">
        <v>9936</v>
      </c>
      <c r="C5797" s="340" t="s">
        <v>1164</v>
      </c>
      <c r="D5797" s="555">
        <v>0.96</v>
      </c>
      <c r="E5797" s="555">
        <v>2.34</v>
      </c>
      <c r="F5797" s="555">
        <v>3.3</v>
      </c>
    </row>
    <row r="5798" spans="1:6">
      <c r="A5798" s="335"/>
      <c r="B5798" s="337" t="s">
        <v>1037</v>
      </c>
      <c r="C5798" s="335"/>
      <c r="D5798" s="335"/>
      <c r="E5798" s="335"/>
      <c r="F5798" s="335"/>
    </row>
    <row r="5799" spans="1:6" ht="30">
      <c r="A5799" s="338">
        <v>98679</v>
      </c>
      <c r="B5799" s="339" t="s">
        <v>9957</v>
      </c>
      <c r="C5799" s="340" t="s">
        <v>1164</v>
      </c>
      <c r="D5799" s="555">
        <v>22.560000000000002</v>
      </c>
      <c r="E5799" s="555">
        <v>10.86</v>
      </c>
      <c r="F5799" s="555">
        <v>33.42</v>
      </c>
    </row>
    <row r="5800" spans="1:6" ht="30">
      <c r="A5800" s="338">
        <v>98680</v>
      </c>
      <c r="B5800" s="339" t="s">
        <v>9956</v>
      </c>
      <c r="C5800" s="340" t="s">
        <v>1164</v>
      </c>
      <c r="D5800" s="555">
        <v>28.57</v>
      </c>
      <c r="E5800" s="555">
        <v>12.5</v>
      </c>
      <c r="F5800" s="555">
        <v>41.07</v>
      </c>
    </row>
    <row r="5801" spans="1:6" ht="30">
      <c r="A5801" s="338">
        <v>98681</v>
      </c>
      <c r="B5801" s="339" t="s">
        <v>9955</v>
      </c>
      <c r="C5801" s="340" t="s">
        <v>1164</v>
      </c>
      <c r="D5801" s="555">
        <v>21.68</v>
      </c>
      <c r="E5801" s="555">
        <v>9.4600000000000009</v>
      </c>
      <c r="F5801" s="555">
        <v>31.14</v>
      </c>
    </row>
    <row r="5802" spans="1:6" ht="30">
      <c r="A5802" s="338">
        <v>98682</v>
      </c>
      <c r="B5802" s="339" t="s">
        <v>9954</v>
      </c>
      <c r="C5802" s="340" t="s">
        <v>1164</v>
      </c>
      <c r="D5802" s="555">
        <v>27.739999999999995</v>
      </c>
      <c r="E5802" s="555">
        <v>11.06</v>
      </c>
      <c r="F5802" s="555">
        <v>38.799999999999997</v>
      </c>
    </row>
    <row r="5803" spans="1:6" ht="30">
      <c r="A5803" s="338">
        <v>101749</v>
      </c>
      <c r="B5803" s="339" t="s">
        <v>9967</v>
      </c>
      <c r="C5803" s="340" t="s">
        <v>1164</v>
      </c>
      <c r="D5803" s="555">
        <v>33.5</v>
      </c>
      <c r="E5803" s="555">
        <v>13.83</v>
      </c>
      <c r="F5803" s="555">
        <v>47.33</v>
      </c>
    </row>
    <row r="5804" spans="1:6" ht="30">
      <c r="A5804" s="338">
        <v>101750</v>
      </c>
      <c r="B5804" s="339" t="s">
        <v>9966</v>
      </c>
      <c r="C5804" s="340" t="s">
        <v>1164</v>
      </c>
      <c r="D5804" s="555">
        <v>32.64</v>
      </c>
      <c r="E5804" s="555">
        <v>12.41</v>
      </c>
      <c r="F5804" s="555">
        <v>45.05</v>
      </c>
    </row>
    <row r="5805" spans="1:6">
      <c r="A5805" s="338">
        <v>102488</v>
      </c>
      <c r="B5805" s="339" t="s">
        <v>13076</v>
      </c>
      <c r="C5805" s="340" t="s">
        <v>1164</v>
      </c>
      <c r="D5805" s="555">
        <v>0.91999999999999993</v>
      </c>
      <c r="E5805" s="555">
        <v>2.37</v>
      </c>
      <c r="F5805" s="555">
        <v>3.29</v>
      </c>
    </row>
    <row r="5806" spans="1:6">
      <c r="A5806" s="335"/>
      <c r="B5806" s="337" t="s">
        <v>1338</v>
      </c>
      <c r="C5806" s="335"/>
      <c r="D5806" s="335"/>
      <c r="E5806" s="335"/>
      <c r="F5806" s="335"/>
    </row>
    <row r="5807" spans="1:6">
      <c r="A5807" s="338">
        <v>101746</v>
      </c>
      <c r="B5807" s="339" t="s">
        <v>9964</v>
      </c>
      <c r="C5807" s="340" t="s">
        <v>1164</v>
      </c>
      <c r="D5807" s="555">
        <v>239.44</v>
      </c>
      <c r="E5807" s="555">
        <v>13.1</v>
      </c>
      <c r="F5807" s="555">
        <v>252.54</v>
      </c>
    </row>
    <row r="5808" spans="1:6">
      <c r="A5808" s="338">
        <v>102499</v>
      </c>
      <c r="B5808" s="339" t="s">
        <v>13077</v>
      </c>
      <c r="C5808" s="340" t="s">
        <v>1164</v>
      </c>
      <c r="D5808" s="555">
        <v>1.8299999999999996</v>
      </c>
      <c r="E5808" s="555">
        <v>0.93</v>
      </c>
      <c r="F5808" s="555">
        <v>2.76</v>
      </c>
    </row>
    <row r="5809" spans="1:6">
      <c r="A5809" s="338">
        <v>101751</v>
      </c>
      <c r="B5809" s="339" t="s">
        <v>9963</v>
      </c>
      <c r="C5809" s="340" t="s">
        <v>1164</v>
      </c>
      <c r="D5809" s="555">
        <v>156.68</v>
      </c>
      <c r="E5809" s="555">
        <v>16.32</v>
      </c>
      <c r="F5809" s="555">
        <v>173</v>
      </c>
    </row>
    <row r="5810" spans="1:6">
      <c r="A5810" s="338">
        <v>101729</v>
      </c>
      <c r="B5810" s="339" t="s">
        <v>9965</v>
      </c>
      <c r="C5810" s="340" t="s">
        <v>1164</v>
      </c>
      <c r="D5810" s="555">
        <v>155.01999999999998</v>
      </c>
      <c r="E5810" s="555">
        <v>11.24</v>
      </c>
      <c r="F5810" s="555">
        <v>166.26</v>
      </c>
    </row>
    <row r="5811" spans="1:6">
      <c r="A5811" s="335"/>
      <c r="B5811" s="337" t="s">
        <v>66</v>
      </c>
      <c r="C5811" s="335"/>
      <c r="D5811" s="335"/>
      <c r="E5811" s="335"/>
      <c r="F5811" s="335"/>
    </row>
    <row r="5812" spans="1:6" ht="45">
      <c r="A5812" s="338">
        <v>89171</v>
      </c>
      <c r="B5812" s="339" t="s">
        <v>9961</v>
      </c>
      <c r="C5812" s="340" t="s">
        <v>1164</v>
      </c>
      <c r="D5812" s="555">
        <v>35.35</v>
      </c>
      <c r="E5812" s="555">
        <v>8.36</v>
      </c>
      <c r="F5812" s="555">
        <v>43.71</v>
      </c>
    </row>
    <row r="5813" spans="1:6" ht="45">
      <c r="A5813" s="338">
        <v>89046</v>
      </c>
      <c r="B5813" s="339" t="s">
        <v>9962</v>
      </c>
      <c r="C5813" s="340" t="s">
        <v>1164</v>
      </c>
      <c r="D5813" s="555">
        <v>36.18</v>
      </c>
      <c r="E5813" s="555">
        <v>10.36</v>
      </c>
      <c r="F5813" s="555">
        <v>46.54</v>
      </c>
    </row>
    <row r="5814" spans="1:6" ht="30">
      <c r="A5814" s="338">
        <v>87246</v>
      </c>
      <c r="B5814" s="339" t="s">
        <v>4402</v>
      </c>
      <c r="C5814" s="340" t="s">
        <v>1164</v>
      </c>
      <c r="D5814" s="555">
        <v>38.5</v>
      </c>
      <c r="E5814" s="555">
        <v>15.41</v>
      </c>
      <c r="F5814" s="555">
        <v>53.91</v>
      </c>
    </row>
    <row r="5815" spans="1:6" ht="30">
      <c r="A5815" s="338">
        <v>87247</v>
      </c>
      <c r="B5815" s="339" t="s">
        <v>4403</v>
      </c>
      <c r="C5815" s="340" t="s">
        <v>1164</v>
      </c>
      <c r="D5815" s="555">
        <v>36.199999999999996</v>
      </c>
      <c r="E5815" s="555">
        <v>10.67</v>
      </c>
      <c r="F5815" s="555">
        <v>46.87</v>
      </c>
    </row>
    <row r="5816" spans="1:6" ht="30">
      <c r="A5816" s="338">
        <v>87248</v>
      </c>
      <c r="B5816" s="339" t="s">
        <v>4404</v>
      </c>
      <c r="C5816" s="340" t="s">
        <v>1164</v>
      </c>
      <c r="D5816" s="555">
        <v>34.61</v>
      </c>
      <c r="E5816" s="555">
        <v>6.46</v>
      </c>
      <c r="F5816" s="555">
        <v>41.07</v>
      </c>
    </row>
    <row r="5817" spans="1:6" ht="30">
      <c r="A5817" s="338">
        <v>87249</v>
      </c>
      <c r="B5817" s="339" t="s">
        <v>4405</v>
      </c>
      <c r="C5817" s="340" t="s">
        <v>1164</v>
      </c>
      <c r="D5817" s="555">
        <v>41.21</v>
      </c>
      <c r="E5817" s="555">
        <v>19.43</v>
      </c>
      <c r="F5817" s="555">
        <v>60.64</v>
      </c>
    </row>
    <row r="5818" spans="1:6" ht="30">
      <c r="A5818" s="338">
        <v>87250</v>
      </c>
      <c r="B5818" s="339" t="s">
        <v>4406</v>
      </c>
      <c r="C5818" s="340" t="s">
        <v>1164</v>
      </c>
      <c r="D5818" s="555">
        <v>37.58</v>
      </c>
      <c r="E5818" s="555">
        <v>11.92</v>
      </c>
      <c r="F5818" s="555">
        <v>49.5</v>
      </c>
    </row>
    <row r="5819" spans="1:6" ht="30">
      <c r="A5819" s="338">
        <v>87251</v>
      </c>
      <c r="B5819" s="339" t="s">
        <v>4407</v>
      </c>
      <c r="C5819" s="340" t="s">
        <v>1164</v>
      </c>
      <c r="D5819" s="555">
        <v>35.409999999999997</v>
      </c>
      <c r="E5819" s="555">
        <v>6.82</v>
      </c>
      <c r="F5819" s="555">
        <v>42.23</v>
      </c>
    </row>
    <row r="5820" spans="1:6" ht="30">
      <c r="A5820" s="338">
        <v>87255</v>
      </c>
      <c r="B5820" s="339" t="s">
        <v>4408</v>
      </c>
      <c r="C5820" s="340" t="s">
        <v>1164</v>
      </c>
      <c r="D5820" s="555">
        <v>74.78</v>
      </c>
      <c r="E5820" s="555">
        <v>21.87</v>
      </c>
      <c r="F5820" s="555">
        <v>96.65</v>
      </c>
    </row>
    <row r="5821" spans="1:6" ht="30">
      <c r="A5821" s="338">
        <v>87256</v>
      </c>
      <c r="B5821" s="339" t="s">
        <v>4409</v>
      </c>
      <c r="C5821" s="340" t="s">
        <v>1164</v>
      </c>
      <c r="D5821" s="555">
        <v>69.59</v>
      </c>
      <c r="E5821" s="555">
        <v>13.82</v>
      </c>
      <c r="F5821" s="555">
        <v>83.41</v>
      </c>
    </row>
    <row r="5822" spans="1:6" ht="30">
      <c r="A5822" s="338">
        <v>87257</v>
      </c>
      <c r="B5822" s="339" t="s">
        <v>4410</v>
      </c>
      <c r="C5822" s="340" t="s">
        <v>1164</v>
      </c>
      <c r="D5822" s="555">
        <v>66.88000000000001</v>
      </c>
      <c r="E5822" s="555">
        <v>8.02</v>
      </c>
      <c r="F5822" s="555">
        <v>74.900000000000006</v>
      </c>
    </row>
    <row r="5823" spans="1:6" ht="30">
      <c r="A5823" s="338">
        <v>87258</v>
      </c>
      <c r="B5823" s="339" t="s">
        <v>168</v>
      </c>
      <c r="C5823" s="340" t="s">
        <v>1164</v>
      </c>
      <c r="D5823" s="555">
        <v>105.48</v>
      </c>
      <c r="E5823" s="555">
        <v>22.24</v>
      </c>
      <c r="F5823" s="555">
        <v>127.72</v>
      </c>
    </row>
    <row r="5824" spans="1:6" ht="30">
      <c r="A5824" s="338">
        <v>87259</v>
      </c>
      <c r="B5824" s="339" t="s">
        <v>169</v>
      </c>
      <c r="C5824" s="340" t="s">
        <v>1164</v>
      </c>
      <c r="D5824" s="555">
        <v>100.48</v>
      </c>
      <c r="E5824" s="555">
        <v>14.7</v>
      </c>
      <c r="F5824" s="555">
        <v>115.18</v>
      </c>
    </row>
    <row r="5825" spans="1:6" ht="30">
      <c r="A5825" s="338">
        <v>87260</v>
      </c>
      <c r="B5825" s="339" t="s">
        <v>170</v>
      </c>
      <c r="C5825" s="340" t="s">
        <v>1164</v>
      </c>
      <c r="D5825" s="555">
        <v>97.92</v>
      </c>
      <c r="E5825" s="555">
        <v>9.7799999999999994</v>
      </c>
      <c r="F5825" s="555">
        <v>107.7</v>
      </c>
    </row>
    <row r="5826" spans="1:6" ht="30">
      <c r="A5826" s="338">
        <v>93389</v>
      </c>
      <c r="B5826" s="339" t="s">
        <v>4411</v>
      </c>
      <c r="C5826" s="340" t="s">
        <v>1164</v>
      </c>
      <c r="D5826" s="555">
        <v>33.64</v>
      </c>
      <c r="E5826" s="555">
        <v>15.41</v>
      </c>
      <c r="F5826" s="555">
        <v>49.05</v>
      </c>
    </row>
    <row r="5827" spans="1:6" ht="30">
      <c r="A5827" s="338">
        <v>93390</v>
      </c>
      <c r="B5827" s="339" t="s">
        <v>4412</v>
      </c>
      <c r="C5827" s="340" t="s">
        <v>1164</v>
      </c>
      <c r="D5827" s="555">
        <v>31.43</v>
      </c>
      <c r="E5827" s="555">
        <v>10.67</v>
      </c>
      <c r="F5827" s="555">
        <v>42.1</v>
      </c>
    </row>
    <row r="5828" spans="1:6" ht="30">
      <c r="A5828" s="338">
        <v>93391</v>
      </c>
      <c r="B5828" s="339" t="s">
        <v>4413</v>
      </c>
      <c r="C5828" s="340" t="s">
        <v>1164</v>
      </c>
      <c r="D5828" s="555">
        <v>29.83</v>
      </c>
      <c r="E5828" s="555">
        <v>6.47</v>
      </c>
      <c r="F5828" s="555">
        <v>36.299999999999997</v>
      </c>
    </row>
    <row r="5829" spans="1:6">
      <c r="A5829" s="338">
        <v>101091</v>
      </c>
      <c r="B5829" s="339" t="s">
        <v>9948</v>
      </c>
      <c r="C5829" s="340" t="s">
        <v>1164</v>
      </c>
      <c r="D5829" s="555">
        <v>75.010000000000005</v>
      </c>
      <c r="E5829" s="555">
        <v>31.28</v>
      </c>
      <c r="F5829" s="555">
        <v>106.29</v>
      </c>
    </row>
    <row r="5830" spans="1:6" ht="30">
      <c r="A5830" s="338">
        <v>101726</v>
      </c>
      <c r="B5830" s="339" t="s">
        <v>9946</v>
      </c>
      <c r="C5830" s="340" t="s">
        <v>1164</v>
      </c>
      <c r="D5830" s="555">
        <v>88.28</v>
      </c>
      <c r="E5830" s="555">
        <v>55.66</v>
      </c>
      <c r="F5830" s="555">
        <v>143.94</v>
      </c>
    </row>
    <row r="5831" spans="1:6" ht="30">
      <c r="A5831" s="338">
        <v>101725</v>
      </c>
      <c r="B5831" s="339" t="s">
        <v>9947</v>
      </c>
      <c r="C5831" s="340" t="s">
        <v>1164</v>
      </c>
      <c r="D5831" s="555">
        <v>111.97000000000001</v>
      </c>
      <c r="E5831" s="555">
        <v>116.3</v>
      </c>
      <c r="F5831" s="555">
        <v>228.27</v>
      </c>
    </row>
    <row r="5832" spans="1:6">
      <c r="A5832" s="335"/>
      <c r="B5832" s="337" t="s">
        <v>13078</v>
      </c>
      <c r="C5832" s="335"/>
      <c r="D5832" s="335"/>
      <c r="E5832" s="335"/>
      <c r="F5832" s="335"/>
    </row>
    <row r="5833" spans="1:6">
      <c r="A5833" s="338">
        <v>98671</v>
      </c>
      <c r="B5833" s="339" t="s">
        <v>9960</v>
      </c>
      <c r="C5833" s="340" t="s">
        <v>1164</v>
      </c>
      <c r="D5833" s="555">
        <v>370.86</v>
      </c>
      <c r="E5833" s="555">
        <v>33.07</v>
      </c>
      <c r="F5833" s="555">
        <v>403.93</v>
      </c>
    </row>
    <row r="5834" spans="1:6">
      <c r="A5834" s="338">
        <v>98672</v>
      </c>
      <c r="B5834" s="339" t="s">
        <v>9959</v>
      </c>
      <c r="C5834" s="340" t="s">
        <v>1164</v>
      </c>
      <c r="D5834" s="555">
        <v>383.24</v>
      </c>
      <c r="E5834" s="555">
        <v>33.07</v>
      </c>
      <c r="F5834" s="555">
        <v>416.31</v>
      </c>
    </row>
    <row r="5835" spans="1:6" ht="45">
      <c r="A5835" s="338">
        <v>101852</v>
      </c>
      <c r="B5835" s="339" t="s">
        <v>13079</v>
      </c>
      <c r="C5835" s="340" t="s">
        <v>1164</v>
      </c>
      <c r="D5835" s="555">
        <v>37.099999999999994</v>
      </c>
      <c r="E5835" s="555">
        <v>26.63</v>
      </c>
      <c r="F5835" s="555">
        <v>63.73</v>
      </c>
    </row>
    <row r="5836" spans="1:6" ht="45">
      <c r="A5836" s="338">
        <v>101851</v>
      </c>
      <c r="B5836" s="339" t="s">
        <v>13080</v>
      </c>
      <c r="C5836" s="340" t="s">
        <v>1164</v>
      </c>
      <c r="D5836" s="555">
        <v>101.56</v>
      </c>
      <c r="E5836" s="555">
        <v>24.65</v>
      </c>
      <c r="F5836" s="555">
        <v>126.21</v>
      </c>
    </row>
    <row r="5837" spans="1:6" ht="45">
      <c r="A5837" s="338">
        <v>101850</v>
      </c>
      <c r="B5837" s="339" t="s">
        <v>13081</v>
      </c>
      <c r="C5837" s="340" t="s">
        <v>1164</v>
      </c>
      <c r="D5837" s="555">
        <v>28.2</v>
      </c>
      <c r="E5837" s="555">
        <v>23.23</v>
      </c>
      <c r="F5837" s="555">
        <v>51.43</v>
      </c>
    </row>
    <row r="5838" spans="1:6" ht="45">
      <c r="A5838" s="338">
        <v>101855</v>
      </c>
      <c r="B5838" s="339" t="s">
        <v>13082</v>
      </c>
      <c r="C5838" s="340" t="s">
        <v>1164</v>
      </c>
      <c r="D5838" s="555">
        <v>42.980000000000004</v>
      </c>
      <c r="E5838" s="555">
        <v>23.44</v>
      </c>
      <c r="F5838" s="555">
        <v>66.42</v>
      </c>
    </row>
    <row r="5839" spans="1:6" ht="45">
      <c r="A5839" s="338">
        <v>101854</v>
      </c>
      <c r="B5839" s="339" t="s">
        <v>13083</v>
      </c>
      <c r="C5839" s="340" t="s">
        <v>1164</v>
      </c>
      <c r="D5839" s="555">
        <v>107.79</v>
      </c>
      <c r="E5839" s="555">
        <v>20.39</v>
      </c>
      <c r="F5839" s="555">
        <v>128.18</v>
      </c>
    </row>
    <row r="5840" spans="1:6" ht="45">
      <c r="A5840" s="338">
        <v>101853</v>
      </c>
      <c r="B5840" s="339" t="s">
        <v>13084</v>
      </c>
      <c r="C5840" s="340" t="s">
        <v>1164</v>
      </c>
      <c r="D5840" s="555">
        <v>26.099999999999998</v>
      </c>
      <c r="E5840" s="555">
        <v>18.940000000000001</v>
      </c>
      <c r="F5840" s="555">
        <v>45.04</v>
      </c>
    </row>
    <row r="5841" spans="1:6">
      <c r="A5841" s="338">
        <v>101092</v>
      </c>
      <c r="B5841" s="339" t="s">
        <v>9935</v>
      </c>
      <c r="C5841" s="340" t="s">
        <v>1164</v>
      </c>
      <c r="D5841" s="555">
        <v>373.71</v>
      </c>
      <c r="E5841" s="555">
        <v>41.07</v>
      </c>
      <c r="F5841" s="555">
        <v>414.78</v>
      </c>
    </row>
    <row r="5842" spans="1:6">
      <c r="A5842" s="338">
        <v>101093</v>
      </c>
      <c r="B5842" s="339" t="s">
        <v>9934</v>
      </c>
      <c r="C5842" s="340" t="s">
        <v>1164</v>
      </c>
      <c r="D5842" s="555">
        <v>386.09000000000003</v>
      </c>
      <c r="E5842" s="555">
        <v>41.07</v>
      </c>
      <c r="F5842" s="555">
        <v>427.16</v>
      </c>
    </row>
    <row r="5843" spans="1:6">
      <c r="A5843" s="338">
        <v>101731</v>
      </c>
      <c r="B5843" s="339" t="s">
        <v>9945</v>
      </c>
      <c r="C5843" s="340" t="s">
        <v>1164</v>
      </c>
      <c r="D5843" s="555">
        <v>193.78</v>
      </c>
      <c r="E5843" s="555">
        <v>33.880000000000003</v>
      </c>
      <c r="F5843" s="555">
        <v>227.66</v>
      </c>
    </row>
    <row r="5844" spans="1:6">
      <c r="A5844" s="338">
        <v>101732</v>
      </c>
      <c r="B5844" s="339" t="s">
        <v>9944</v>
      </c>
      <c r="C5844" s="340" t="s">
        <v>1164</v>
      </c>
      <c r="D5844" s="555">
        <v>52.699999999999989</v>
      </c>
      <c r="E5844" s="555">
        <v>23.01</v>
      </c>
      <c r="F5844" s="555">
        <v>75.709999999999994</v>
      </c>
    </row>
    <row r="5845" spans="1:6" ht="30">
      <c r="A5845" s="338">
        <v>101090</v>
      </c>
      <c r="B5845" s="339" t="s">
        <v>9949</v>
      </c>
      <c r="C5845" s="340" t="s">
        <v>1164</v>
      </c>
      <c r="D5845" s="555">
        <v>136.20000000000002</v>
      </c>
      <c r="E5845" s="555">
        <v>18.88</v>
      </c>
      <c r="F5845" s="555">
        <v>155.08000000000001</v>
      </c>
    </row>
    <row r="5846" spans="1:6">
      <c r="A5846" s="335"/>
      <c r="B5846" s="337" t="s">
        <v>13085</v>
      </c>
      <c r="C5846" s="335"/>
      <c r="D5846" s="335"/>
      <c r="E5846" s="335"/>
      <c r="F5846" s="335"/>
    </row>
    <row r="5847" spans="1:6">
      <c r="A5847" s="338">
        <v>101094</v>
      </c>
      <c r="B5847" s="339" t="s">
        <v>9943</v>
      </c>
      <c r="C5847" s="340" t="s">
        <v>1163</v>
      </c>
      <c r="D5847" s="555">
        <v>137.04000000000002</v>
      </c>
      <c r="E5847" s="555">
        <v>11.07</v>
      </c>
      <c r="F5847" s="555">
        <v>148.11000000000001</v>
      </c>
    </row>
    <row r="5848" spans="1:6">
      <c r="A5848" s="335"/>
      <c r="B5848" s="337" t="s">
        <v>13086</v>
      </c>
      <c r="C5848" s="335"/>
      <c r="D5848" s="335"/>
      <c r="E5848" s="335"/>
      <c r="F5848" s="335"/>
    </row>
    <row r="5849" spans="1:6">
      <c r="A5849" s="338">
        <v>101744</v>
      </c>
      <c r="B5849" s="339" t="s">
        <v>9925</v>
      </c>
      <c r="C5849" s="340" t="s">
        <v>1164</v>
      </c>
      <c r="D5849" s="555">
        <v>122</v>
      </c>
      <c r="E5849" s="555">
        <v>0</v>
      </c>
      <c r="F5849" s="555">
        <v>122</v>
      </c>
    </row>
    <row r="5850" spans="1:6">
      <c r="A5850" s="338">
        <v>101745</v>
      </c>
      <c r="B5850" s="339" t="s">
        <v>9924</v>
      </c>
      <c r="C5850" s="340" t="s">
        <v>1164</v>
      </c>
      <c r="D5850" s="555">
        <v>149.88</v>
      </c>
      <c r="E5850" s="555">
        <v>0</v>
      </c>
      <c r="F5850" s="555">
        <v>149.88</v>
      </c>
    </row>
    <row r="5851" spans="1:6">
      <c r="A5851" s="338">
        <v>101743</v>
      </c>
      <c r="B5851" s="339" t="s">
        <v>9926</v>
      </c>
      <c r="C5851" s="340" t="s">
        <v>1164</v>
      </c>
      <c r="D5851" s="555">
        <v>153.05000000000001</v>
      </c>
      <c r="E5851" s="555">
        <v>0</v>
      </c>
      <c r="F5851" s="555">
        <v>153.05000000000001</v>
      </c>
    </row>
    <row r="5852" spans="1:6">
      <c r="A5852" s="335"/>
      <c r="B5852" s="337" t="s">
        <v>67</v>
      </c>
      <c r="C5852" s="335"/>
      <c r="D5852" s="335"/>
      <c r="E5852" s="335"/>
      <c r="F5852" s="335"/>
    </row>
    <row r="5853" spans="1:6" ht="30">
      <c r="A5853" s="338">
        <v>101737</v>
      </c>
      <c r="B5853" s="339" t="s">
        <v>9937</v>
      </c>
      <c r="C5853" s="340" t="s">
        <v>1164</v>
      </c>
      <c r="D5853" s="555">
        <v>99.23</v>
      </c>
      <c r="E5853" s="555">
        <v>11.72</v>
      </c>
      <c r="F5853" s="555">
        <v>110.95</v>
      </c>
    </row>
    <row r="5854" spans="1:6" ht="30">
      <c r="A5854" s="338">
        <v>101735</v>
      </c>
      <c r="B5854" s="339" t="s">
        <v>9939</v>
      </c>
      <c r="C5854" s="340" t="s">
        <v>1164</v>
      </c>
      <c r="D5854" s="555">
        <v>350.6</v>
      </c>
      <c r="E5854" s="555">
        <v>18.28</v>
      </c>
      <c r="F5854" s="555">
        <v>368.88</v>
      </c>
    </row>
    <row r="5855" spans="1:6" ht="30">
      <c r="A5855" s="338">
        <v>101734</v>
      </c>
      <c r="B5855" s="339" t="s">
        <v>9940</v>
      </c>
      <c r="C5855" s="340" t="s">
        <v>1164</v>
      </c>
      <c r="D5855" s="555">
        <v>341.74</v>
      </c>
      <c r="E5855" s="555">
        <v>18.28</v>
      </c>
      <c r="F5855" s="555">
        <v>360.02</v>
      </c>
    </row>
    <row r="5856" spans="1:6" ht="30">
      <c r="A5856" s="338">
        <v>101736</v>
      </c>
      <c r="B5856" s="339" t="s">
        <v>9938</v>
      </c>
      <c r="C5856" s="340" t="s">
        <v>1164</v>
      </c>
      <c r="D5856" s="555">
        <v>81.69</v>
      </c>
      <c r="E5856" s="555">
        <v>11.72</v>
      </c>
      <c r="F5856" s="555">
        <v>93.41</v>
      </c>
    </row>
    <row r="5857" spans="1:6" ht="30">
      <c r="A5857" s="338">
        <v>101733</v>
      </c>
      <c r="B5857" s="339" t="s">
        <v>9941</v>
      </c>
      <c r="C5857" s="340" t="s">
        <v>1164</v>
      </c>
      <c r="D5857" s="555">
        <v>219.52</v>
      </c>
      <c r="E5857" s="555">
        <v>18.28</v>
      </c>
      <c r="F5857" s="555">
        <v>237.8</v>
      </c>
    </row>
    <row r="5858" spans="1:6" ht="30">
      <c r="A5858" s="338">
        <v>101727</v>
      </c>
      <c r="B5858" s="339" t="s">
        <v>9942</v>
      </c>
      <c r="C5858" s="340" t="s">
        <v>1164</v>
      </c>
      <c r="D5858" s="555">
        <v>169.43</v>
      </c>
      <c r="E5858" s="555">
        <v>4.3099999999999996</v>
      </c>
      <c r="F5858" s="555">
        <v>173.74</v>
      </c>
    </row>
    <row r="5859" spans="1:6">
      <c r="A5859" s="335"/>
      <c r="B5859" s="337" t="s">
        <v>12001</v>
      </c>
      <c r="C5859" s="335"/>
      <c r="D5859" s="335"/>
      <c r="E5859" s="335"/>
      <c r="F5859" s="335"/>
    </row>
    <row r="5860" spans="1:6" ht="30">
      <c r="A5860" s="338">
        <v>98678</v>
      </c>
      <c r="B5860" s="339" t="s">
        <v>9958</v>
      </c>
      <c r="C5860" s="340" t="s">
        <v>1164</v>
      </c>
      <c r="D5860" s="555">
        <v>473.68</v>
      </c>
      <c r="E5860" s="555">
        <v>10.37</v>
      </c>
      <c r="F5860" s="555">
        <v>484.05</v>
      </c>
    </row>
    <row r="5861" spans="1:6">
      <c r="A5861" s="335"/>
      <c r="B5861" s="337" t="s">
        <v>68</v>
      </c>
      <c r="C5861" s="335"/>
      <c r="D5861" s="335"/>
      <c r="E5861" s="335"/>
      <c r="F5861" s="335"/>
    </row>
    <row r="5862" spans="1:6">
      <c r="A5862" s="335"/>
      <c r="B5862" s="337" t="s">
        <v>13087</v>
      </c>
      <c r="C5862" s="335"/>
      <c r="D5862" s="335"/>
      <c r="E5862" s="335"/>
      <c r="F5862" s="335"/>
    </row>
    <row r="5863" spans="1:6">
      <c r="A5863" s="338">
        <v>101747</v>
      </c>
      <c r="B5863" s="339" t="s">
        <v>9927</v>
      </c>
      <c r="C5863" s="340" t="s">
        <v>1164</v>
      </c>
      <c r="D5863" s="555">
        <v>57.9</v>
      </c>
      <c r="E5863" s="555">
        <v>2.7</v>
      </c>
      <c r="F5863" s="555">
        <v>60.6</v>
      </c>
    </row>
    <row r="5864" spans="1:6">
      <c r="A5864" s="335"/>
      <c r="B5864" s="337" t="s">
        <v>13088</v>
      </c>
      <c r="C5864" s="335"/>
      <c r="D5864" s="335"/>
      <c r="E5864" s="335"/>
      <c r="F5864" s="335"/>
    </row>
    <row r="5865" spans="1:6" ht="30">
      <c r="A5865" s="338">
        <v>92391</v>
      </c>
      <c r="B5865" s="339" t="s">
        <v>2122</v>
      </c>
      <c r="C5865" s="340" t="s">
        <v>1164</v>
      </c>
      <c r="D5865" s="555">
        <v>39.599999999999994</v>
      </c>
      <c r="E5865" s="555">
        <v>2.81</v>
      </c>
      <c r="F5865" s="555">
        <v>42.41</v>
      </c>
    </row>
    <row r="5866" spans="1:6" ht="30">
      <c r="A5866" s="338">
        <v>92392</v>
      </c>
      <c r="B5866" s="339" t="s">
        <v>2123</v>
      </c>
      <c r="C5866" s="340" t="s">
        <v>1164</v>
      </c>
      <c r="D5866" s="555">
        <v>81.95</v>
      </c>
      <c r="E5866" s="555">
        <v>3.13</v>
      </c>
      <c r="F5866" s="555">
        <v>85.08</v>
      </c>
    </row>
    <row r="5867" spans="1:6" ht="30">
      <c r="A5867" s="338">
        <v>92393</v>
      </c>
      <c r="B5867" s="339" t="s">
        <v>2124</v>
      </c>
      <c r="C5867" s="340" t="s">
        <v>1164</v>
      </c>
      <c r="D5867" s="555">
        <v>39.04</v>
      </c>
      <c r="E5867" s="555">
        <v>3.64</v>
      </c>
      <c r="F5867" s="555">
        <v>42.68</v>
      </c>
    </row>
    <row r="5868" spans="1:6" ht="30">
      <c r="A5868" s="338">
        <v>92394</v>
      </c>
      <c r="B5868" s="339" t="s">
        <v>2125</v>
      </c>
      <c r="C5868" s="340" t="s">
        <v>1164</v>
      </c>
      <c r="D5868" s="555">
        <v>48.28</v>
      </c>
      <c r="E5868" s="555">
        <v>5.37</v>
      </c>
      <c r="F5868" s="555">
        <v>53.65</v>
      </c>
    </row>
    <row r="5869" spans="1:6" ht="30">
      <c r="A5869" s="338">
        <v>92395</v>
      </c>
      <c r="B5869" s="339" t="s">
        <v>2126</v>
      </c>
      <c r="C5869" s="340" t="s">
        <v>1164</v>
      </c>
      <c r="D5869" s="555">
        <v>57.779999999999994</v>
      </c>
      <c r="E5869" s="555">
        <v>8.1</v>
      </c>
      <c r="F5869" s="555">
        <v>65.88</v>
      </c>
    </row>
    <row r="5870" spans="1:6" ht="30">
      <c r="A5870" s="338">
        <v>92396</v>
      </c>
      <c r="B5870" s="339" t="s">
        <v>2127</v>
      </c>
      <c r="C5870" s="340" t="s">
        <v>1164</v>
      </c>
      <c r="D5870" s="555">
        <v>43.91</v>
      </c>
      <c r="E5870" s="555">
        <v>11.55</v>
      </c>
      <c r="F5870" s="555">
        <v>55.46</v>
      </c>
    </row>
    <row r="5871" spans="1:6" ht="30">
      <c r="A5871" s="338">
        <v>92397</v>
      </c>
      <c r="B5871" s="339" t="s">
        <v>2128</v>
      </c>
      <c r="C5871" s="340" t="s">
        <v>1164</v>
      </c>
      <c r="D5871" s="555">
        <v>38.71</v>
      </c>
      <c r="E5871" s="555">
        <v>4.63</v>
      </c>
      <c r="F5871" s="555">
        <v>43.34</v>
      </c>
    </row>
    <row r="5872" spans="1:6" ht="30">
      <c r="A5872" s="338">
        <v>92398</v>
      </c>
      <c r="B5872" s="339" t="s">
        <v>2129</v>
      </c>
      <c r="C5872" s="340" t="s">
        <v>1164</v>
      </c>
      <c r="D5872" s="555">
        <v>48.49</v>
      </c>
      <c r="E5872" s="555">
        <v>7.35</v>
      </c>
      <c r="F5872" s="555">
        <v>55.84</v>
      </c>
    </row>
    <row r="5873" spans="1:6" ht="30">
      <c r="A5873" s="338">
        <v>92399</v>
      </c>
      <c r="B5873" s="339" t="s">
        <v>2859</v>
      </c>
      <c r="C5873" s="340" t="s">
        <v>1164</v>
      </c>
      <c r="D5873" s="555">
        <v>49.25</v>
      </c>
      <c r="E5873" s="555">
        <v>7.84</v>
      </c>
      <c r="F5873" s="555">
        <v>57.09</v>
      </c>
    </row>
    <row r="5874" spans="1:6" ht="30">
      <c r="A5874" s="338">
        <v>92400</v>
      </c>
      <c r="B5874" s="339" t="s">
        <v>2860</v>
      </c>
      <c r="C5874" s="340" t="s">
        <v>1164</v>
      </c>
      <c r="D5874" s="555">
        <v>57.089999999999996</v>
      </c>
      <c r="E5874" s="555">
        <v>10.07</v>
      </c>
      <c r="F5874" s="555">
        <v>67.16</v>
      </c>
    </row>
    <row r="5875" spans="1:6" ht="30">
      <c r="A5875" s="338">
        <v>92401</v>
      </c>
      <c r="B5875" s="339" t="s">
        <v>2861</v>
      </c>
      <c r="C5875" s="340" t="s">
        <v>1164</v>
      </c>
      <c r="D5875" s="555">
        <v>57.900000000000006</v>
      </c>
      <c r="E5875" s="555">
        <v>10.58</v>
      </c>
      <c r="F5875" s="555">
        <v>68.48</v>
      </c>
    </row>
    <row r="5876" spans="1:6" ht="30">
      <c r="A5876" s="338">
        <v>92402</v>
      </c>
      <c r="B5876" s="339" t="s">
        <v>2862</v>
      </c>
      <c r="C5876" s="340" t="s">
        <v>1164</v>
      </c>
      <c r="D5876" s="555">
        <v>44.540000000000006</v>
      </c>
      <c r="E5876" s="555">
        <v>12.66</v>
      </c>
      <c r="F5876" s="555">
        <v>57.2</v>
      </c>
    </row>
    <row r="5877" spans="1:6" ht="30">
      <c r="A5877" s="338">
        <v>92403</v>
      </c>
      <c r="B5877" s="339" t="s">
        <v>2863</v>
      </c>
      <c r="C5877" s="340" t="s">
        <v>1164</v>
      </c>
      <c r="D5877" s="555">
        <v>39.28</v>
      </c>
      <c r="E5877" s="555">
        <v>5.73</v>
      </c>
      <c r="F5877" s="555">
        <v>45.01</v>
      </c>
    </row>
    <row r="5878" spans="1:6" ht="30">
      <c r="A5878" s="338">
        <v>92404</v>
      </c>
      <c r="B5878" s="339" t="s">
        <v>2864</v>
      </c>
      <c r="C5878" s="340" t="s">
        <v>1164</v>
      </c>
      <c r="D5878" s="555">
        <v>49.08</v>
      </c>
      <c r="E5878" s="555">
        <v>8.4499999999999993</v>
      </c>
      <c r="F5878" s="555">
        <v>57.53</v>
      </c>
    </row>
    <row r="5879" spans="1:6" ht="30">
      <c r="A5879" s="338">
        <v>92405</v>
      </c>
      <c r="B5879" s="339" t="s">
        <v>2865</v>
      </c>
      <c r="C5879" s="340" t="s">
        <v>1164</v>
      </c>
      <c r="D5879" s="555">
        <v>49.81</v>
      </c>
      <c r="E5879" s="555">
        <v>8.94</v>
      </c>
      <c r="F5879" s="555">
        <v>58.75</v>
      </c>
    </row>
    <row r="5880" spans="1:6" ht="30">
      <c r="A5880" s="338">
        <v>92406</v>
      </c>
      <c r="B5880" s="339" t="s">
        <v>2866</v>
      </c>
      <c r="C5880" s="340" t="s">
        <v>1164</v>
      </c>
      <c r="D5880" s="555">
        <v>57.709999999999994</v>
      </c>
      <c r="E5880" s="555">
        <v>11.17</v>
      </c>
      <c r="F5880" s="555">
        <v>68.88</v>
      </c>
    </row>
    <row r="5881" spans="1:6" ht="30">
      <c r="A5881" s="338">
        <v>92407</v>
      </c>
      <c r="B5881" s="339" t="s">
        <v>2867</v>
      </c>
      <c r="C5881" s="340" t="s">
        <v>1164</v>
      </c>
      <c r="D5881" s="555">
        <v>58.490000000000009</v>
      </c>
      <c r="E5881" s="555">
        <v>11.66</v>
      </c>
      <c r="F5881" s="555">
        <v>70.150000000000006</v>
      </c>
    </row>
    <row r="5882" spans="1:6" ht="30">
      <c r="A5882" s="338">
        <v>93679</v>
      </c>
      <c r="B5882" s="339" t="s">
        <v>2868</v>
      </c>
      <c r="C5882" s="340" t="s">
        <v>1164</v>
      </c>
      <c r="D5882" s="555">
        <v>49.17</v>
      </c>
      <c r="E5882" s="555">
        <v>11.55</v>
      </c>
      <c r="F5882" s="555">
        <v>60.72</v>
      </c>
    </row>
    <row r="5883" spans="1:6" ht="30">
      <c r="A5883" s="338">
        <v>93680</v>
      </c>
      <c r="B5883" s="339" t="s">
        <v>2869</v>
      </c>
      <c r="C5883" s="340" t="s">
        <v>1164</v>
      </c>
      <c r="D5883" s="555">
        <v>43.75</v>
      </c>
      <c r="E5883" s="555">
        <v>4.63</v>
      </c>
      <c r="F5883" s="555">
        <v>48.38</v>
      </c>
    </row>
    <row r="5884" spans="1:6" ht="30">
      <c r="A5884" s="338">
        <v>93681</v>
      </c>
      <c r="B5884" s="339" t="s">
        <v>2870</v>
      </c>
      <c r="C5884" s="340" t="s">
        <v>1164</v>
      </c>
      <c r="D5884" s="555">
        <v>52.519999999999996</v>
      </c>
      <c r="E5884" s="555">
        <v>7.34</v>
      </c>
      <c r="F5884" s="555">
        <v>59.86</v>
      </c>
    </row>
    <row r="5885" spans="1:6" ht="30">
      <c r="A5885" s="338">
        <v>93682</v>
      </c>
      <c r="B5885" s="339" t="s">
        <v>2871</v>
      </c>
      <c r="C5885" s="340" t="s">
        <v>1164</v>
      </c>
      <c r="D5885" s="555">
        <v>53.31</v>
      </c>
      <c r="E5885" s="555">
        <v>7.84</v>
      </c>
      <c r="F5885" s="555">
        <v>61.15</v>
      </c>
    </row>
    <row r="5886" spans="1:6" ht="30">
      <c r="A5886" s="338">
        <v>94294</v>
      </c>
      <c r="B5886" s="339" t="s">
        <v>2872</v>
      </c>
      <c r="C5886" s="340" t="s">
        <v>1163</v>
      </c>
      <c r="D5886" s="555">
        <v>5.12</v>
      </c>
      <c r="E5886" s="555">
        <v>2.25</v>
      </c>
      <c r="F5886" s="555">
        <v>7.37</v>
      </c>
    </row>
    <row r="5887" spans="1:6" ht="45">
      <c r="A5887" s="338">
        <v>101870</v>
      </c>
      <c r="B5887" s="339" t="s">
        <v>13089</v>
      </c>
      <c r="C5887" s="340" t="s">
        <v>1164</v>
      </c>
      <c r="D5887" s="555">
        <v>13.229999999999997</v>
      </c>
      <c r="E5887" s="555">
        <v>19.18</v>
      </c>
      <c r="F5887" s="555">
        <v>32.409999999999997</v>
      </c>
    </row>
    <row r="5888" spans="1:6" ht="45">
      <c r="A5888" s="338">
        <v>101866</v>
      </c>
      <c r="B5888" s="339" t="s">
        <v>13090</v>
      </c>
      <c r="C5888" s="340" t="s">
        <v>1164</v>
      </c>
      <c r="D5888" s="555">
        <v>11.569999999999999</v>
      </c>
      <c r="E5888" s="555">
        <v>15.63</v>
      </c>
      <c r="F5888" s="555">
        <v>27.2</v>
      </c>
    </row>
    <row r="5889" spans="1:6" ht="45">
      <c r="A5889" s="338">
        <v>101867</v>
      </c>
      <c r="B5889" s="339" t="s">
        <v>13091</v>
      </c>
      <c r="C5889" s="340" t="s">
        <v>1164</v>
      </c>
      <c r="D5889" s="555">
        <v>12.82</v>
      </c>
      <c r="E5889" s="555">
        <v>18.38</v>
      </c>
      <c r="F5889" s="555">
        <v>31.2</v>
      </c>
    </row>
    <row r="5890" spans="1:6" ht="45">
      <c r="A5890" s="338">
        <v>101868</v>
      </c>
      <c r="B5890" s="339" t="s">
        <v>13092</v>
      </c>
      <c r="C5890" s="340" t="s">
        <v>1164</v>
      </c>
      <c r="D5890" s="555">
        <v>10.690000000000001</v>
      </c>
      <c r="E5890" s="555">
        <v>13.73</v>
      </c>
      <c r="F5890" s="555">
        <v>24.42</v>
      </c>
    </row>
    <row r="5891" spans="1:6" ht="45">
      <c r="A5891" s="338">
        <v>101869</v>
      </c>
      <c r="B5891" s="339" t="s">
        <v>13093</v>
      </c>
      <c r="C5891" s="340" t="s">
        <v>1164</v>
      </c>
      <c r="D5891" s="555">
        <v>11.96</v>
      </c>
      <c r="E5891" s="555">
        <v>16.46</v>
      </c>
      <c r="F5891" s="555">
        <v>28.42</v>
      </c>
    </row>
    <row r="5892" spans="1:6" ht="45">
      <c r="A5892" s="338">
        <v>101856</v>
      </c>
      <c r="B5892" s="339" t="s">
        <v>13094</v>
      </c>
      <c r="C5892" s="340" t="s">
        <v>1164</v>
      </c>
      <c r="D5892" s="555">
        <v>9.9199999999999982</v>
      </c>
      <c r="E5892" s="555">
        <v>12.05</v>
      </c>
      <c r="F5892" s="555">
        <v>21.97</v>
      </c>
    </row>
    <row r="5893" spans="1:6" ht="45">
      <c r="A5893" s="338">
        <v>101865</v>
      </c>
      <c r="B5893" s="339" t="s">
        <v>13095</v>
      </c>
      <c r="C5893" s="340" t="s">
        <v>1164</v>
      </c>
      <c r="D5893" s="555">
        <v>12.720000000000002</v>
      </c>
      <c r="E5893" s="555">
        <v>18.079999999999998</v>
      </c>
      <c r="F5893" s="555">
        <v>30.8</v>
      </c>
    </row>
    <row r="5894" spans="1:6" ht="45">
      <c r="A5894" s="338">
        <v>101861</v>
      </c>
      <c r="B5894" s="339" t="s">
        <v>13096</v>
      </c>
      <c r="C5894" s="340" t="s">
        <v>1164</v>
      </c>
      <c r="D5894" s="555">
        <v>11.490000000000002</v>
      </c>
      <c r="E5894" s="555">
        <v>15.52</v>
      </c>
      <c r="F5894" s="555">
        <v>27.01</v>
      </c>
    </row>
    <row r="5895" spans="1:6" ht="45">
      <c r="A5895" s="338">
        <v>101862</v>
      </c>
      <c r="B5895" s="339" t="s">
        <v>13097</v>
      </c>
      <c r="C5895" s="340" t="s">
        <v>1164</v>
      </c>
      <c r="D5895" s="555">
        <v>12.32</v>
      </c>
      <c r="E5895" s="555">
        <v>17.28</v>
      </c>
      <c r="F5895" s="555">
        <v>29.6</v>
      </c>
    </row>
    <row r="5896" spans="1:6" ht="45">
      <c r="A5896" s="338">
        <v>101863</v>
      </c>
      <c r="B5896" s="339" t="s">
        <v>13098</v>
      </c>
      <c r="C5896" s="340" t="s">
        <v>1164</v>
      </c>
      <c r="D5896" s="555">
        <v>10.19</v>
      </c>
      <c r="E5896" s="555">
        <v>12.63</v>
      </c>
      <c r="F5896" s="555">
        <v>22.82</v>
      </c>
    </row>
    <row r="5897" spans="1:6" ht="45">
      <c r="A5897" s="338">
        <v>101864</v>
      </c>
      <c r="B5897" s="339" t="s">
        <v>13099</v>
      </c>
      <c r="C5897" s="340" t="s">
        <v>1164</v>
      </c>
      <c r="D5897" s="555">
        <v>11.459999999999999</v>
      </c>
      <c r="E5897" s="555">
        <v>15.35</v>
      </c>
      <c r="F5897" s="555">
        <v>26.81</v>
      </c>
    </row>
    <row r="5898" spans="1:6" ht="45">
      <c r="A5898" s="338">
        <v>101860</v>
      </c>
      <c r="B5898" s="339" t="s">
        <v>13100</v>
      </c>
      <c r="C5898" s="340" t="s">
        <v>1164</v>
      </c>
      <c r="D5898" s="555">
        <v>12.14</v>
      </c>
      <c r="E5898" s="555">
        <v>16.86</v>
      </c>
      <c r="F5898" s="555">
        <v>29</v>
      </c>
    </row>
    <row r="5899" spans="1:6" ht="45">
      <c r="A5899" s="338">
        <v>101857</v>
      </c>
      <c r="B5899" s="339" t="s">
        <v>13101</v>
      </c>
      <c r="C5899" s="340" t="s">
        <v>1164</v>
      </c>
      <c r="D5899" s="555">
        <v>11.780000000000001</v>
      </c>
      <c r="E5899" s="555">
        <v>16.09</v>
      </c>
      <c r="F5899" s="555">
        <v>27.87</v>
      </c>
    </row>
    <row r="5900" spans="1:6" ht="45">
      <c r="A5900" s="338">
        <v>101858</v>
      </c>
      <c r="B5900" s="339" t="s">
        <v>13102</v>
      </c>
      <c r="C5900" s="340" t="s">
        <v>1164</v>
      </c>
      <c r="D5900" s="555">
        <v>10.079999999999998</v>
      </c>
      <c r="E5900" s="555">
        <v>12.39</v>
      </c>
      <c r="F5900" s="555">
        <v>22.47</v>
      </c>
    </row>
    <row r="5901" spans="1:6" ht="45">
      <c r="A5901" s="338">
        <v>101859</v>
      </c>
      <c r="B5901" s="339" t="s">
        <v>13103</v>
      </c>
      <c r="C5901" s="340" t="s">
        <v>1164</v>
      </c>
      <c r="D5901" s="555">
        <v>10.89</v>
      </c>
      <c r="E5901" s="555">
        <v>14.11</v>
      </c>
      <c r="F5901" s="555">
        <v>25</v>
      </c>
    </row>
    <row r="5902" spans="1:6">
      <c r="A5902" s="335"/>
      <c r="B5902" s="337" t="s">
        <v>624</v>
      </c>
      <c r="C5902" s="335"/>
      <c r="D5902" s="335"/>
      <c r="E5902" s="335"/>
      <c r="F5902" s="335"/>
    </row>
    <row r="5903" spans="1:6" ht="30">
      <c r="A5903" s="338">
        <v>94990</v>
      </c>
      <c r="B5903" s="339" t="s">
        <v>2873</v>
      </c>
      <c r="C5903" s="340" t="s">
        <v>1159</v>
      </c>
      <c r="D5903" s="555">
        <v>467.08999999999992</v>
      </c>
      <c r="E5903" s="555">
        <v>202.83</v>
      </c>
      <c r="F5903" s="555">
        <v>669.92</v>
      </c>
    </row>
    <row r="5904" spans="1:6" ht="30">
      <c r="A5904" s="338">
        <v>94991</v>
      </c>
      <c r="B5904" s="339" t="s">
        <v>2874</v>
      </c>
      <c r="C5904" s="340" t="s">
        <v>1159</v>
      </c>
      <c r="D5904" s="555">
        <v>461.80999999999995</v>
      </c>
      <c r="E5904" s="555">
        <v>80.25</v>
      </c>
      <c r="F5904" s="555">
        <v>542.05999999999995</v>
      </c>
    </row>
    <row r="5905" spans="1:6" ht="45">
      <c r="A5905" s="338">
        <v>94992</v>
      </c>
      <c r="B5905" s="339" t="s">
        <v>2875</v>
      </c>
      <c r="C5905" s="340" t="s">
        <v>1164</v>
      </c>
      <c r="D5905" s="555">
        <v>77.36</v>
      </c>
      <c r="E5905" s="555">
        <v>15.44</v>
      </c>
      <c r="F5905" s="555">
        <v>92.8</v>
      </c>
    </row>
    <row r="5906" spans="1:6" ht="30">
      <c r="A5906" s="338">
        <v>94993</v>
      </c>
      <c r="B5906" s="339" t="s">
        <v>2876</v>
      </c>
      <c r="C5906" s="340" t="s">
        <v>1164</v>
      </c>
      <c r="D5906" s="555">
        <v>77.040000000000006</v>
      </c>
      <c r="E5906" s="555">
        <v>8.08</v>
      </c>
      <c r="F5906" s="555">
        <v>85.12</v>
      </c>
    </row>
    <row r="5907" spans="1:6" ht="45">
      <c r="A5907" s="338">
        <v>94994</v>
      </c>
      <c r="B5907" s="339" t="s">
        <v>2877</v>
      </c>
      <c r="C5907" s="340" t="s">
        <v>1164</v>
      </c>
      <c r="D5907" s="555">
        <v>88.76</v>
      </c>
      <c r="E5907" s="555">
        <v>20</v>
      </c>
      <c r="F5907" s="555">
        <v>108.76</v>
      </c>
    </row>
    <row r="5908" spans="1:6" ht="30">
      <c r="A5908" s="338">
        <v>94995</v>
      </c>
      <c r="B5908" s="339" t="s">
        <v>2878</v>
      </c>
      <c r="C5908" s="340" t="s">
        <v>1164</v>
      </c>
      <c r="D5908" s="555">
        <v>88.33</v>
      </c>
      <c r="E5908" s="555">
        <v>10.19</v>
      </c>
      <c r="F5908" s="555">
        <v>98.52</v>
      </c>
    </row>
    <row r="5909" spans="1:6" ht="45">
      <c r="A5909" s="338">
        <v>94996</v>
      </c>
      <c r="B5909" s="339" t="s">
        <v>2879</v>
      </c>
      <c r="C5909" s="340" t="s">
        <v>1164</v>
      </c>
      <c r="D5909" s="555">
        <v>97.62</v>
      </c>
      <c r="E5909" s="555">
        <v>24.55</v>
      </c>
      <c r="F5909" s="555">
        <v>122.17</v>
      </c>
    </row>
    <row r="5910" spans="1:6" ht="30">
      <c r="A5910" s="338">
        <v>94997</v>
      </c>
      <c r="B5910" s="339" t="s">
        <v>2880</v>
      </c>
      <c r="C5910" s="340" t="s">
        <v>1164</v>
      </c>
      <c r="D5910" s="555">
        <v>97.11</v>
      </c>
      <c r="E5910" s="555">
        <v>12.28</v>
      </c>
      <c r="F5910" s="555">
        <v>109.39</v>
      </c>
    </row>
    <row r="5911" spans="1:6" ht="45">
      <c r="A5911" s="338">
        <v>94998</v>
      </c>
      <c r="B5911" s="339" t="s">
        <v>2881</v>
      </c>
      <c r="C5911" s="340" t="s">
        <v>1164</v>
      </c>
      <c r="D5911" s="555">
        <v>107.87</v>
      </c>
      <c r="E5911" s="555">
        <v>29.1</v>
      </c>
      <c r="F5911" s="555">
        <v>136.97</v>
      </c>
    </row>
    <row r="5912" spans="1:6" ht="30">
      <c r="A5912" s="338">
        <v>94999</v>
      </c>
      <c r="B5912" s="339" t="s">
        <v>2882</v>
      </c>
      <c r="C5912" s="340" t="s">
        <v>1164</v>
      </c>
      <c r="D5912" s="555">
        <v>107.25999999999999</v>
      </c>
      <c r="E5912" s="555">
        <v>14.37</v>
      </c>
      <c r="F5912" s="555">
        <v>121.63</v>
      </c>
    </row>
    <row r="5913" spans="1:6" ht="30">
      <c r="A5913" s="338">
        <v>103075</v>
      </c>
      <c r="B5913" s="339" t="s">
        <v>13104</v>
      </c>
      <c r="C5913" s="340" t="s">
        <v>1164</v>
      </c>
      <c r="D5913" s="555">
        <v>170.76000000000002</v>
      </c>
      <c r="E5913" s="555">
        <v>16.510000000000002</v>
      </c>
      <c r="F5913" s="555">
        <v>187.27</v>
      </c>
    </row>
    <row r="5914" spans="1:6" ht="30">
      <c r="A5914" s="338">
        <v>103074</v>
      </c>
      <c r="B5914" s="339" t="s">
        <v>13105</v>
      </c>
      <c r="C5914" s="340" t="s">
        <v>1164</v>
      </c>
      <c r="D5914" s="555">
        <v>139.78</v>
      </c>
      <c r="E5914" s="555">
        <v>14.87</v>
      </c>
      <c r="F5914" s="555">
        <v>154.65</v>
      </c>
    </row>
    <row r="5915" spans="1:6">
      <c r="A5915" s="335"/>
      <c r="B5915" s="337" t="s">
        <v>13106</v>
      </c>
      <c r="C5915" s="335"/>
      <c r="D5915" s="335"/>
      <c r="E5915" s="335"/>
      <c r="F5915" s="335"/>
    </row>
    <row r="5916" spans="1:6">
      <c r="A5916" s="338">
        <v>98695</v>
      </c>
      <c r="B5916" s="339" t="s">
        <v>9933</v>
      </c>
      <c r="C5916" s="340" t="s">
        <v>1163</v>
      </c>
      <c r="D5916" s="555">
        <v>62.160000000000004</v>
      </c>
      <c r="E5916" s="555">
        <v>15.21</v>
      </c>
      <c r="F5916" s="555">
        <v>77.37</v>
      </c>
    </row>
    <row r="5917" spans="1:6">
      <c r="A5917" s="338">
        <v>98689</v>
      </c>
      <c r="B5917" s="339" t="s">
        <v>9950</v>
      </c>
      <c r="C5917" s="340" t="s">
        <v>1163</v>
      </c>
      <c r="D5917" s="555">
        <v>90.13</v>
      </c>
      <c r="E5917" s="555">
        <v>15.21</v>
      </c>
      <c r="F5917" s="555">
        <v>105.34</v>
      </c>
    </row>
    <row r="5918" spans="1:6">
      <c r="A5918" s="338">
        <v>98697</v>
      </c>
      <c r="B5918" s="339" t="s">
        <v>9932</v>
      </c>
      <c r="C5918" s="340" t="s">
        <v>1163</v>
      </c>
      <c r="D5918" s="555">
        <v>42.24</v>
      </c>
      <c r="E5918" s="555">
        <v>8.32</v>
      </c>
      <c r="F5918" s="555">
        <v>50.56</v>
      </c>
    </row>
    <row r="5919" spans="1:6">
      <c r="A5919" s="338">
        <v>98685</v>
      </c>
      <c r="B5919" s="339" t="s">
        <v>9953</v>
      </c>
      <c r="C5919" s="340" t="s">
        <v>1163</v>
      </c>
      <c r="D5919" s="555">
        <v>65.5</v>
      </c>
      <c r="E5919" s="555">
        <v>8.32</v>
      </c>
      <c r="F5919" s="555">
        <v>73.819999999999993</v>
      </c>
    </row>
    <row r="5920" spans="1:6">
      <c r="A5920" s="338">
        <v>98686</v>
      </c>
      <c r="B5920" s="339" t="s">
        <v>9952</v>
      </c>
      <c r="C5920" s="340" t="s">
        <v>1163</v>
      </c>
      <c r="D5920" s="555">
        <v>15.230000000000004</v>
      </c>
      <c r="E5920" s="555">
        <v>20.79</v>
      </c>
      <c r="F5920" s="555">
        <v>36.020000000000003</v>
      </c>
    </row>
    <row r="5921" spans="1:6">
      <c r="A5921" s="338">
        <v>98688</v>
      </c>
      <c r="B5921" s="339" t="s">
        <v>9951</v>
      </c>
      <c r="C5921" s="340" t="s">
        <v>1163</v>
      </c>
      <c r="D5921" s="555">
        <v>50.88</v>
      </c>
      <c r="E5921" s="555">
        <v>2.61</v>
      </c>
      <c r="F5921" s="555">
        <v>53.49</v>
      </c>
    </row>
    <row r="5922" spans="1:6" ht="30">
      <c r="A5922" s="338">
        <v>96467</v>
      </c>
      <c r="B5922" s="339" t="s">
        <v>4417</v>
      </c>
      <c r="C5922" s="340" t="s">
        <v>1163</v>
      </c>
      <c r="D5922" s="555">
        <v>4.0600000000000005</v>
      </c>
      <c r="E5922" s="555">
        <v>1.72</v>
      </c>
      <c r="F5922" s="555">
        <v>5.78</v>
      </c>
    </row>
    <row r="5923" spans="1:6" ht="30">
      <c r="A5923" s="338">
        <v>88648</v>
      </c>
      <c r="B5923" s="339" t="s">
        <v>4414</v>
      </c>
      <c r="C5923" s="340" t="s">
        <v>1163</v>
      </c>
      <c r="D5923" s="555">
        <v>4.62</v>
      </c>
      <c r="E5923" s="555">
        <v>1.71</v>
      </c>
      <c r="F5923" s="555">
        <v>6.33</v>
      </c>
    </row>
    <row r="5924" spans="1:6" ht="30">
      <c r="A5924" s="338">
        <v>88649</v>
      </c>
      <c r="B5924" s="339" t="s">
        <v>4415</v>
      </c>
      <c r="C5924" s="340" t="s">
        <v>1163</v>
      </c>
      <c r="D5924" s="555">
        <v>5.37</v>
      </c>
      <c r="E5924" s="555">
        <v>1.78</v>
      </c>
      <c r="F5924" s="555">
        <v>7.15</v>
      </c>
    </row>
    <row r="5925" spans="1:6" ht="30">
      <c r="A5925" s="338">
        <v>88650</v>
      </c>
      <c r="B5925" s="339" t="s">
        <v>4416</v>
      </c>
      <c r="C5925" s="340" t="s">
        <v>1163</v>
      </c>
      <c r="D5925" s="555">
        <v>11.6</v>
      </c>
      <c r="E5925" s="555">
        <v>1.98</v>
      </c>
      <c r="F5925" s="555">
        <v>13.58</v>
      </c>
    </row>
    <row r="5926" spans="1:6">
      <c r="A5926" s="338">
        <v>101742</v>
      </c>
      <c r="B5926" s="339" t="s">
        <v>9923</v>
      </c>
      <c r="C5926" s="340" t="s">
        <v>1163</v>
      </c>
      <c r="D5926" s="555">
        <v>36.730000000000004</v>
      </c>
      <c r="E5926" s="555">
        <v>16.77</v>
      </c>
      <c r="F5926" s="555">
        <v>53.5</v>
      </c>
    </row>
    <row r="5927" spans="1:6">
      <c r="A5927" s="338">
        <v>101740</v>
      </c>
      <c r="B5927" s="339" t="s">
        <v>9929</v>
      </c>
      <c r="C5927" s="340" t="s">
        <v>1163</v>
      </c>
      <c r="D5927" s="555">
        <v>20.159999999999997</v>
      </c>
      <c r="E5927" s="555">
        <v>20.75</v>
      </c>
      <c r="F5927" s="555">
        <v>40.909999999999997</v>
      </c>
    </row>
    <row r="5928" spans="1:6">
      <c r="A5928" s="338">
        <v>101739</v>
      </c>
      <c r="B5928" s="339" t="s">
        <v>9930</v>
      </c>
      <c r="C5928" s="340" t="s">
        <v>1163</v>
      </c>
      <c r="D5928" s="555">
        <v>18.690000000000001</v>
      </c>
      <c r="E5928" s="555">
        <v>12.02</v>
      </c>
      <c r="F5928" s="555">
        <v>30.71</v>
      </c>
    </row>
    <row r="5929" spans="1:6">
      <c r="A5929" s="338">
        <v>101738</v>
      </c>
      <c r="B5929" s="339" t="s">
        <v>9931</v>
      </c>
      <c r="C5929" s="340" t="s">
        <v>1163</v>
      </c>
      <c r="D5929" s="555">
        <v>17.14</v>
      </c>
      <c r="E5929" s="555">
        <v>10.32</v>
      </c>
      <c r="F5929" s="555">
        <v>27.46</v>
      </c>
    </row>
    <row r="5930" spans="1:6">
      <c r="A5930" s="338">
        <v>101741</v>
      </c>
      <c r="B5930" s="339" t="s">
        <v>9928</v>
      </c>
      <c r="C5930" s="340" t="s">
        <v>1163</v>
      </c>
      <c r="D5930" s="555">
        <v>7.1800000000000015</v>
      </c>
      <c r="E5930" s="555">
        <v>14.33</v>
      </c>
      <c r="F5930" s="555">
        <v>21.51</v>
      </c>
    </row>
    <row r="5931" spans="1:6">
      <c r="A5931" s="335"/>
      <c r="B5931" s="337" t="s">
        <v>647</v>
      </c>
      <c r="C5931" s="335"/>
      <c r="D5931" s="335"/>
      <c r="E5931" s="335"/>
      <c r="F5931" s="335"/>
    </row>
    <row r="5932" spans="1:6" ht="30">
      <c r="A5932" s="338">
        <v>98577</v>
      </c>
      <c r="B5932" s="339" t="s">
        <v>13107</v>
      </c>
      <c r="C5932" s="340" t="s">
        <v>1163</v>
      </c>
      <c r="D5932" s="555">
        <v>18.510000000000002</v>
      </c>
      <c r="E5932" s="555">
        <v>25.02</v>
      </c>
      <c r="F5932" s="555">
        <v>43.53</v>
      </c>
    </row>
    <row r="5933" spans="1:6">
      <c r="A5933" s="335"/>
      <c r="B5933" s="337" t="s">
        <v>648</v>
      </c>
      <c r="C5933" s="335"/>
      <c r="D5933" s="335"/>
      <c r="E5933" s="335"/>
      <c r="F5933" s="335"/>
    </row>
    <row r="5934" spans="1:6">
      <c r="A5934" s="335"/>
      <c r="B5934" s="336" t="s">
        <v>13108</v>
      </c>
      <c r="C5934" s="335"/>
      <c r="D5934" s="335"/>
      <c r="E5934" s="335"/>
      <c r="F5934" s="335"/>
    </row>
    <row r="5935" spans="1:6">
      <c r="A5935" s="335"/>
      <c r="B5935" s="337" t="s">
        <v>13109</v>
      </c>
      <c r="C5935" s="335"/>
      <c r="D5935" s="335"/>
      <c r="E5935" s="335"/>
      <c r="F5935" s="335"/>
    </row>
    <row r="5936" spans="1:6">
      <c r="A5936" s="335"/>
      <c r="B5936" s="337" t="s">
        <v>13110</v>
      </c>
      <c r="C5936" s="335"/>
      <c r="D5936" s="335"/>
      <c r="E5936" s="335"/>
      <c r="F5936" s="335"/>
    </row>
    <row r="5937" spans="1:6">
      <c r="A5937" s="338">
        <v>102193</v>
      </c>
      <c r="B5937" s="339" t="s">
        <v>10017</v>
      </c>
      <c r="C5937" s="340" t="s">
        <v>1164</v>
      </c>
      <c r="D5937" s="555">
        <v>1</v>
      </c>
      <c r="E5937" s="555">
        <v>1.02</v>
      </c>
      <c r="F5937" s="555">
        <v>2.02</v>
      </c>
    </row>
    <row r="5938" spans="1:6">
      <c r="A5938" s="338">
        <v>102194</v>
      </c>
      <c r="B5938" s="339" t="s">
        <v>10016</v>
      </c>
      <c r="C5938" s="340" t="s">
        <v>1164</v>
      </c>
      <c r="D5938" s="555">
        <v>2.75</v>
      </c>
      <c r="E5938" s="555">
        <v>4.88</v>
      </c>
      <c r="F5938" s="555">
        <v>7.63</v>
      </c>
    </row>
    <row r="5939" spans="1:6">
      <c r="A5939" s="338">
        <v>100717</v>
      </c>
      <c r="B5939" s="339" t="s">
        <v>9988</v>
      </c>
      <c r="C5939" s="340" t="s">
        <v>1164</v>
      </c>
      <c r="D5939" s="555">
        <v>3.6300000000000008</v>
      </c>
      <c r="E5939" s="555">
        <v>5.6</v>
      </c>
      <c r="F5939" s="555">
        <v>9.23</v>
      </c>
    </row>
    <row r="5940" spans="1:6">
      <c r="A5940" s="335"/>
      <c r="B5940" s="337" t="s">
        <v>1381</v>
      </c>
      <c r="C5940" s="335"/>
      <c r="D5940" s="335"/>
      <c r="E5940" s="335"/>
      <c r="F5940" s="335"/>
    </row>
    <row r="5941" spans="1:6">
      <c r="A5941" s="338">
        <v>88497</v>
      </c>
      <c r="B5941" s="339" t="s">
        <v>696</v>
      </c>
      <c r="C5941" s="340" t="s">
        <v>1164</v>
      </c>
      <c r="D5941" s="555">
        <v>10.180000000000001</v>
      </c>
      <c r="E5941" s="555">
        <v>7.33</v>
      </c>
      <c r="F5941" s="555">
        <v>17.510000000000002</v>
      </c>
    </row>
    <row r="5942" spans="1:6">
      <c r="A5942" s="338">
        <v>88495</v>
      </c>
      <c r="B5942" s="339" t="s">
        <v>694</v>
      </c>
      <c r="C5942" s="340" t="s">
        <v>1164</v>
      </c>
      <c r="D5942" s="555">
        <v>7.0600000000000005</v>
      </c>
      <c r="E5942" s="555">
        <v>5.52</v>
      </c>
      <c r="F5942" s="555">
        <v>12.58</v>
      </c>
    </row>
    <row r="5943" spans="1:6">
      <c r="A5943" s="338">
        <v>88496</v>
      </c>
      <c r="B5943" s="339" t="s">
        <v>695</v>
      </c>
      <c r="C5943" s="340" t="s">
        <v>1164</v>
      </c>
      <c r="D5943" s="555">
        <v>13.830000000000002</v>
      </c>
      <c r="E5943" s="555">
        <v>15.84</v>
      </c>
      <c r="F5943" s="555">
        <v>29.67</v>
      </c>
    </row>
    <row r="5944" spans="1:6">
      <c r="A5944" s="338">
        <v>88494</v>
      </c>
      <c r="B5944" s="339" t="s">
        <v>693</v>
      </c>
      <c r="C5944" s="340" t="s">
        <v>1164</v>
      </c>
      <c r="D5944" s="555">
        <v>9.7899999999999991</v>
      </c>
      <c r="E5944" s="555">
        <v>11.89</v>
      </c>
      <c r="F5944" s="555">
        <v>21.68</v>
      </c>
    </row>
    <row r="5945" spans="1:6" ht="30">
      <c r="A5945" s="338">
        <v>96126</v>
      </c>
      <c r="B5945" s="339" t="s">
        <v>4392</v>
      </c>
      <c r="C5945" s="340" t="s">
        <v>1164</v>
      </c>
      <c r="D5945" s="555">
        <v>11.989999999999998</v>
      </c>
      <c r="E5945" s="555">
        <v>8.5</v>
      </c>
      <c r="F5945" s="555">
        <v>20.49</v>
      </c>
    </row>
    <row r="5946" spans="1:6" ht="30">
      <c r="A5946" s="338">
        <v>96127</v>
      </c>
      <c r="B5946" s="339" t="s">
        <v>4393</v>
      </c>
      <c r="C5946" s="340" t="s">
        <v>1164</v>
      </c>
      <c r="D5946" s="555">
        <v>10.73</v>
      </c>
      <c r="E5946" s="555">
        <v>5.52</v>
      </c>
      <c r="F5946" s="555">
        <v>16.25</v>
      </c>
    </row>
    <row r="5947" spans="1:6" ht="30">
      <c r="A5947" s="338">
        <v>96128</v>
      </c>
      <c r="B5947" s="339" t="s">
        <v>4394</v>
      </c>
      <c r="C5947" s="340" t="s">
        <v>1164</v>
      </c>
      <c r="D5947" s="555">
        <v>14.570000000000002</v>
      </c>
      <c r="E5947" s="555">
        <v>14.53</v>
      </c>
      <c r="F5947" s="555">
        <v>29.1</v>
      </c>
    </row>
    <row r="5948" spans="1:6" ht="30">
      <c r="A5948" s="338">
        <v>96129</v>
      </c>
      <c r="B5948" s="339" t="s">
        <v>4395</v>
      </c>
      <c r="C5948" s="340" t="s">
        <v>1164</v>
      </c>
      <c r="D5948" s="555">
        <v>15.389999999999997</v>
      </c>
      <c r="E5948" s="555">
        <v>16.440000000000001</v>
      </c>
      <c r="F5948" s="555">
        <v>31.83</v>
      </c>
    </row>
    <row r="5949" spans="1:6" ht="30">
      <c r="A5949" s="338">
        <v>96130</v>
      </c>
      <c r="B5949" s="339" t="s">
        <v>4396</v>
      </c>
      <c r="C5949" s="340" t="s">
        <v>1164</v>
      </c>
      <c r="D5949" s="555">
        <v>12.389999999999999</v>
      </c>
      <c r="E5949" s="555">
        <v>9.44</v>
      </c>
      <c r="F5949" s="555">
        <v>21.83</v>
      </c>
    </row>
    <row r="5950" spans="1:6" ht="30">
      <c r="A5950" s="338">
        <v>96131</v>
      </c>
      <c r="B5950" s="339" t="s">
        <v>4397</v>
      </c>
      <c r="C5950" s="340" t="s">
        <v>1164</v>
      </c>
      <c r="D5950" s="555">
        <v>17.3</v>
      </c>
      <c r="E5950" s="555">
        <v>11.3</v>
      </c>
      <c r="F5950" s="555">
        <v>28.6</v>
      </c>
    </row>
    <row r="5951" spans="1:6" ht="30">
      <c r="A5951" s="338">
        <v>96132</v>
      </c>
      <c r="B5951" s="339" t="s">
        <v>4398</v>
      </c>
      <c r="C5951" s="340" t="s">
        <v>1164</v>
      </c>
      <c r="D5951" s="555">
        <v>15.62</v>
      </c>
      <c r="E5951" s="555">
        <v>7.33</v>
      </c>
      <c r="F5951" s="555">
        <v>22.95</v>
      </c>
    </row>
    <row r="5952" spans="1:6" ht="30">
      <c r="A5952" s="338">
        <v>96133</v>
      </c>
      <c r="B5952" s="339" t="s">
        <v>4399</v>
      </c>
      <c r="C5952" s="340" t="s">
        <v>1164</v>
      </c>
      <c r="D5952" s="555">
        <v>20.72</v>
      </c>
      <c r="E5952" s="555">
        <v>19.32</v>
      </c>
      <c r="F5952" s="555">
        <v>40.04</v>
      </c>
    </row>
    <row r="5953" spans="1:6" ht="30">
      <c r="A5953" s="338">
        <v>96134</v>
      </c>
      <c r="B5953" s="339" t="s">
        <v>4400</v>
      </c>
      <c r="C5953" s="340" t="s">
        <v>1164</v>
      </c>
      <c r="D5953" s="555">
        <v>21.81</v>
      </c>
      <c r="E5953" s="555">
        <v>21.87</v>
      </c>
      <c r="F5953" s="555">
        <v>43.68</v>
      </c>
    </row>
    <row r="5954" spans="1:6" ht="30">
      <c r="A5954" s="338">
        <v>96135</v>
      </c>
      <c r="B5954" s="339" t="s">
        <v>4401</v>
      </c>
      <c r="C5954" s="340" t="s">
        <v>1164</v>
      </c>
      <c r="D5954" s="555">
        <v>17.829999999999998</v>
      </c>
      <c r="E5954" s="555">
        <v>12.57</v>
      </c>
      <c r="F5954" s="555">
        <v>30.4</v>
      </c>
    </row>
    <row r="5955" spans="1:6">
      <c r="A5955" s="335"/>
      <c r="B5955" s="337" t="s">
        <v>13111</v>
      </c>
      <c r="C5955" s="335"/>
      <c r="D5955" s="335"/>
      <c r="E5955" s="335"/>
      <c r="F5955" s="335"/>
    </row>
    <row r="5956" spans="1:6" ht="45">
      <c r="A5956" s="338">
        <v>87529</v>
      </c>
      <c r="B5956" s="339" t="s">
        <v>2709</v>
      </c>
      <c r="C5956" s="340" t="s">
        <v>1164</v>
      </c>
      <c r="D5956" s="555">
        <v>16.96</v>
      </c>
      <c r="E5956" s="555">
        <v>13.42</v>
      </c>
      <c r="F5956" s="555">
        <v>30.38</v>
      </c>
    </row>
    <row r="5957" spans="1:6" ht="45">
      <c r="A5957" s="338">
        <v>87530</v>
      </c>
      <c r="B5957" s="339" t="s">
        <v>2710</v>
      </c>
      <c r="C5957" s="340" t="s">
        <v>1164</v>
      </c>
      <c r="D5957" s="555">
        <v>18.420000000000002</v>
      </c>
      <c r="E5957" s="555">
        <v>16.64</v>
      </c>
      <c r="F5957" s="555">
        <v>35.06</v>
      </c>
    </row>
    <row r="5958" spans="1:6" ht="60">
      <c r="A5958" s="338">
        <v>87538</v>
      </c>
      <c r="B5958" s="339" t="s">
        <v>2711</v>
      </c>
      <c r="C5958" s="340" t="s">
        <v>1164</v>
      </c>
      <c r="D5958" s="555">
        <v>54.72</v>
      </c>
      <c r="E5958" s="555">
        <v>10.95</v>
      </c>
      <c r="F5958" s="555">
        <v>65.67</v>
      </c>
    </row>
    <row r="5959" spans="1:6" ht="60">
      <c r="A5959" s="338">
        <v>87543</v>
      </c>
      <c r="B5959" s="339" t="s">
        <v>4418</v>
      </c>
      <c r="C5959" s="340" t="s">
        <v>1164</v>
      </c>
      <c r="D5959" s="555">
        <v>16.97</v>
      </c>
      <c r="E5959" s="555">
        <v>4.74</v>
      </c>
      <c r="F5959" s="555">
        <v>21.71</v>
      </c>
    </row>
    <row r="5960" spans="1:6" ht="45">
      <c r="A5960" s="338">
        <v>87547</v>
      </c>
      <c r="B5960" s="339" t="s">
        <v>2712</v>
      </c>
      <c r="C5960" s="340" t="s">
        <v>1164</v>
      </c>
      <c r="D5960" s="555">
        <v>10.34</v>
      </c>
      <c r="E5960" s="555">
        <v>9.61</v>
      </c>
      <c r="F5960" s="555">
        <v>19.95</v>
      </c>
    </row>
    <row r="5961" spans="1:6" ht="45">
      <c r="A5961" s="338">
        <v>87548</v>
      </c>
      <c r="B5961" s="339" t="s">
        <v>2713</v>
      </c>
      <c r="C5961" s="340" t="s">
        <v>1164</v>
      </c>
      <c r="D5961" s="555">
        <v>11.170000000000002</v>
      </c>
      <c r="E5961" s="555">
        <v>11.43</v>
      </c>
      <c r="F5961" s="555">
        <v>22.6</v>
      </c>
    </row>
    <row r="5962" spans="1:6" ht="60">
      <c r="A5962" s="338">
        <v>87556</v>
      </c>
      <c r="B5962" s="339" t="s">
        <v>2714</v>
      </c>
      <c r="C5962" s="340" t="s">
        <v>1164</v>
      </c>
      <c r="D5962" s="555">
        <v>31.500000000000004</v>
      </c>
      <c r="E5962" s="555">
        <v>7.56</v>
      </c>
      <c r="F5962" s="555">
        <v>39.06</v>
      </c>
    </row>
    <row r="5963" spans="1:6" ht="60">
      <c r="A5963" s="338">
        <v>87561</v>
      </c>
      <c r="B5963" s="339" t="s">
        <v>2715</v>
      </c>
      <c r="C5963" s="340" t="s">
        <v>1164</v>
      </c>
      <c r="D5963" s="555">
        <v>31.279999999999998</v>
      </c>
      <c r="E5963" s="555">
        <v>6.94</v>
      </c>
      <c r="F5963" s="555">
        <v>38.22</v>
      </c>
    </row>
    <row r="5964" spans="1:6" ht="45">
      <c r="A5964" s="338">
        <v>90406</v>
      </c>
      <c r="B5964" s="339" t="s">
        <v>199</v>
      </c>
      <c r="C5964" s="340" t="s">
        <v>1164</v>
      </c>
      <c r="D5964" s="555">
        <v>19.820000000000004</v>
      </c>
      <c r="E5964" s="555">
        <v>21.02</v>
      </c>
      <c r="F5964" s="555">
        <v>40.840000000000003</v>
      </c>
    </row>
    <row r="5965" spans="1:6" ht="45">
      <c r="A5965" s="338">
        <v>90407</v>
      </c>
      <c r="B5965" s="339" t="s">
        <v>200</v>
      </c>
      <c r="C5965" s="340" t="s">
        <v>1164</v>
      </c>
      <c r="D5965" s="555">
        <v>21.290000000000003</v>
      </c>
      <c r="E5965" s="555">
        <v>24.23</v>
      </c>
      <c r="F5965" s="555">
        <v>45.52</v>
      </c>
    </row>
    <row r="5966" spans="1:6" ht="45">
      <c r="A5966" s="338">
        <v>90408</v>
      </c>
      <c r="B5966" s="339" t="s">
        <v>201</v>
      </c>
      <c r="C5966" s="340" t="s">
        <v>1164</v>
      </c>
      <c r="D5966" s="555">
        <v>13.110000000000003</v>
      </c>
      <c r="E5966" s="555">
        <v>16.989999999999998</v>
      </c>
      <c r="F5966" s="555">
        <v>30.1</v>
      </c>
    </row>
    <row r="5967" spans="1:6" ht="45">
      <c r="A5967" s="338">
        <v>90409</v>
      </c>
      <c r="B5967" s="339" t="s">
        <v>121</v>
      </c>
      <c r="C5967" s="340" t="s">
        <v>1164</v>
      </c>
      <c r="D5967" s="555">
        <v>13.96</v>
      </c>
      <c r="E5967" s="555">
        <v>18.79</v>
      </c>
      <c r="F5967" s="555">
        <v>32.75</v>
      </c>
    </row>
    <row r="5968" spans="1:6">
      <c r="A5968" s="335"/>
      <c r="B5968" s="337" t="s">
        <v>13112</v>
      </c>
      <c r="C5968" s="335"/>
      <c r="D5968" s="335"/>
      <c r="E5968" s="335"/>
      <c r="F5968" s="335"/>
    </row>
    <row r="5969" spans="1:6">
      <c r="A5969" s="338">
        <v>88485</v>
      </c>
      <c r="B5969" s="339" t="s">
        <v>690</v>
      </c>
      <c r="C5969" s="340" t="s">
        <v>1164</v>
      </c>
      <c r="D5969" s="555">
        <v>1.79</v>
      </c>
      <c r="E5969" s="555">
        <v>0.91</v>
      </c>
      <c r="F5969" s="555">
        <v>2.7</v>
      </c>
    </row>
    <row r="5970" spans="1:6">
      <c r="A5970" s="338">
        <v>88484</v>
      </c>
      <c r="B5970" s="339" t="s">
        <v>689</v>
      </c>
      <c r="C5970" s="340" t="s">
        <v>1164</v>
      </c>
      <c r="D5970" s="555">
        <v>1.91</v>
      </c>
      <c r="E5970" s="555">
        <v>1.2</v>
      </c>
      <c r="F5970" s="555">
        <v>3.11</v>
      </c>
    </row>
    <row r="5971" spans="1:6" ht="30">
      <c r="A5971" s="338">
        <v>88412</v>
      </c>
      <c r="B5971" s="339" t="s">
        <v>132</v>
      </c>
      <c r="C5971" s="340" t="s">
        <v>1164</v>
      </c>
      <c r="D5971" s="555">
        <v>1.63</v>
      </c>
      <c r="E5971" s="555">
        <v>0.54</v>
      </c>
      <c r="F5971" s="555">
        <v>2.17</v>
      </c>
    </row>
    <row r="5972" spans="1:6" ht="30">
      <c r="A5972" s="338">
        <v>88411</v>
      </c>
      <c r="B5972" s="339" t="s">
        <v>131</v>
      </c>
      <c r="C5972" s="340" t="s">
        <v>1164</v>
      </c>
      <c r="D5972" s="555">
        <v>1.83</v>
      </c>
      <c r="E5972" s="555">
        <v>1.04</v>
      </c>
      <c r="F5972" s="555">
        <v>2.87</v>
      </c>
    </row>
    <row r="5973" spans="1:6" ht="30">
      <c r="A5973" s="338">
        <v>88415</v>
      </c>
      <c r="B5973" s="339" t="s">
        <v>135</v>
      </c>
      <c r="C5973" s="340" t="s">
        <v>1164</v>
      </c>
      <c r="D5973" s="555">
        <v>1.89</v>
      </c>
      <c r="E5973" s="555">
        <v>1.2</v>
      </c>
      <c r="F5973" s="555">
        <v>3.09</v>
      </c>
    </row>
    <row r="5974" spans="1:6" ht="30">
      <c r="A5974" s="338">
        <v>88413</v>
      </c>
      <c r="B5974" s="339" t="s">
        <v>133</v>
      </c>
      <c r="C5974" s="340" t="s">
        <v>1164</v>
      </c>
      <c r="D5974" s="555">
        <v>2.2500000000000004</v>
      </c>
      <c r="E5974" s="555">
        <v>2.0299999999999998</v>
      </c>
      <c r="F5974" s="555">
        <v>4.28</v>
      </c>
    </row>
    <row r="5975" spans="1:6" ht="30">
      <c r="A5975" s="338">
        <v>88414</v>
      </c>
      <c r="B5975" s="339" t="s">
        <v>134</v>
      </c>
      <c r="C5975" s="340" t="s">
        <v>1164</v>
      </c>
      <c r="D5975" s="555">
        <v>2.3800000000000003</v>
      </c>
      <c r="E5975" s="555">
        <v>2.35</v>
      </c>
      <c r="F5975" s="555">
        <v>4.7300000000000004</v>
      </c>
    </row>
    <row r="5976" spans="1:6">
      <c r="A5976" s="338">
        <v>98397</v>
      </c>
      <c r="B5976" s="339" t="s">
        <v>3927</v>
      </c>
      <c r="C5976" s="340" t="s">
        <v>1164</v>
      </c>
      <c r="D5976" s="555">
        <v>6.86</v>
      </c>
      <c r="E5976" s="555">
        <v>4.62</v>
      </c>
      <c r="F5976" s="555">
        <v>11.48</v>
      </c>
    </row>
    <row r="5977" spans="1:6">
      <c r="A5977" s="335"/>
      <c r="B5977" s="337" t="s">
        <v>13113</v>
      </c>
      <c r="C5977" s="335"/>
      <c r="D5977" s="335"/>
      <c r="E5977" s="335"/>
      <c r="F5977" s="335"/>
    </row>
    <row r="5978" spans="1:6" ht="30">
      <c r="A5978" s="338">
        <v>102201</v>
      </c>
      <c r="B5978" s="339" t="s">
        <v>13114</v>
      </c>
      <c r="C5978" s="340" t="s">
        <v>1164</v>
      </c>
      <c r="D5978" s="555">
        <v>10.940000000000001</v>
      </c>
      <c r="E5978" s="555">
        <v>8.4499999999999993</v>
      </c>
      <c r="F5978" s="555">
        <v>19.39</v>
      </c>
    </row>
    <row r="5979" spans="1:6" ht="30">
      <c r="A5979" s="338">
        <v>102200</v>
      </c>
      <c r="B5979" s="339" t="s">
        <v>10014</v>
      </c>
      <c r="C5979" s="340" t="s">
        <v>1164</v>
      </c>
      <c r="D5979" s="555">
        <v>15.420000000000002</v>
      </c>
      <c r="E5979" s="555">
        <v>6.86</v>
      </c>
      <c r="F5979" s="555">
        <v>22.28</v>
      </c>
    </row>
    <row r="5980" spans="1:6" ht="30">
      <c r="A5980" s="338">
        <v>102202</v>
      </c>
      <c r="B5980" s="339" t="s">
        <v>10013</v>
      </c>
      <c r="C5980" s="340" t="s">
        <v>1164</v>
      </c>
      <c r="D5980" s="555">
        <v>52.49</v>
      </c>
      <c r="E5980" s="555">
        <v>6.86</v>
      </c>
      <c r="F5980" s="555">
        <v>59.35</v>
      </c>
    </row>
    <row r="5981" spans="1:6">
      <c r="A5981" s="338">
        <v>102197</v>
      </c>
      <c r="B5981" s="339" t="s">
        <v>10015</v>
      </c>
      <c r="C5981" s="340" t="s">
        <v>1164</v>
      </c>
      <c r="D5981" s="555">
        <v>24.79</v>
      </c>
      <c r="E5981" s="555">
        <v>5.23</v>
      </c>
      <c r="F5981" s="555">
        <v>30.02</v>
      </c>
    </row>
    <row r="5982" spans="1:6">
      <c r="A5982" s="338">
        <v>102489</v>
      </c>
      <c r="B5982" s="339" t="s">
        <v>13115</v>
      </c>
      <c r="C5982" s="340" t="s">
        <v>1164</v>
      </c>
      <c r="D5982" s="555">
        <v>15.84</v>
      </c>
      <c r="E5982" s="555">
        <v>8.6999999999999993</v>
      </c>
      <c r="F5982" s="555">
        <v>24.54</v>
      </c>
    </row>
    <row r="5983" spans="1:6">
      <c r="A5983" s="338">
        <v>102233</v>
      </c>
      <c r="B5983" s="339" t="s">
        <v>9991</v>
      </c>
      <c r="C5983" s="340" t="s">
        <v>1164</v>
      </c>
      <c r="D5983" s="555">
        <v>5.84</v>
      </c>
      <c r="E5983" s="555">
        <v>4.2300000000000004</v>
      </c>
      <c r="F5983" s="555">
        <v>10.07</v>
      </c>
    </row>
    <row r="5984" spans="1:6">
      <c r="A5984" s="338">
        <v>102234</v>
      </c>
      <c r="B5984" s="339" t="s">
        <v>9990</v>
      </c>
      <c r="C5984" s="340" t="s">
        <v>1164</v>
      </c>
      <c r="D5984" s="555">
        <v>11.689999999999998</v>
      </c>
      <c r="E5984" s="555">
        <v>8.4600000000000009</v>
      </c>
      <c r="F5984" s="555">
        <v>20.149999999999999</v>
      </c>
    </row>
    <row r="5985" spans="1:6">
      <c r="A5985" s="338">
        <v>102207</v>
      </c>
      <c r="B5985" s="339" t="s">
        <v>10009</v>
      </c>
      <c r="C5985" s="340" t="s">
        <v>1164</v>
      </c>
      <c r="D5985" s="555">
        <v>4.03</v>
      </c>
      <c r="E5985" s="555">
        <v>3.55</v>
      </c>
      <c r="F5985" s="555">
        <v>7.58</v>
      </c>
    </row>
    <row r="5986" spans="1:6" ht="30">
      <c r="A5986" s="338">
        <v>102217</v>
      </c>
      <c r="B5986" s="339" t="s">
        <v>10002</v>
      </c>
      <c r="C5986" s="340" t="s">
        <v>1164</v>
      </c>
      <c r="D5986" s="555">
        <v>8.07</v>
      </c>
      <c r="E5986" s="555">
        <v>7.11</v>
      </c>
      <c r="F5986" s="555">
        <v>15.18</v>
      </c>
    </row>
    <row r="5987" spans="1:6" ht="30">
      <c r="A5987" s="338">
        <v>102227</v>
      </c>
      <c r="B5987" s="339" t="s">
        <v>9995</v>
      </c>
      <c r="C5987" s="340" t="s">
        <v>1164</v>
      </c>
      <c r="D5987" s="555">
        <v>12.11</v>
      </c>
      <c r="E5987" s="555">
        <v>10.66</v>
      </c>
      <c r="F5987" s="555">
        <v>22.77</v>
      </c>
    </row>
    <row r="5988" spans="1:6" ht="30">
      <c r="A5988" s="338">
        <v>102209</v>
      </c>
      <c r="B5988" s="339" t="s">
        <v>10007</v>
      </c>
      <c r="C5988" s="340" t="s">
        <v>1164</v>
      </c>
      <c r="D5988" s="555">
        <v>3.92</v>
      </c>
      <c r="E5988" s="555">
        <v>3.55</v>
      </c>
      <c r="F5988" s="555">
        <v>7.47</v>
      </c>
    </row>
    <row r="5989" spans="1:6" ht="30">
      <c r="A5989" s="338">
        <v>102219</v>
      </c>
      <c r="B5989" s="339" t="s">
        <v>10000</v>
      </c>
      <c r="C5989" s="340" t="s">
        <v>1164</v>
      </c>
      <c r="D5989" s="555">
        <v>7.8500000000000005</v>
      </c>
      <c r="E5989" s="555">
        <v>7.11</v>
      </c>
      <c r="F5989" s="555">
        <v>14.96</v>
      </c>
    </row>
    <row r="5990" spans="1:6" ht="30">
      <c r="A5990" s="338">
        <v>102229</v>
      </c>
      <c r="B5990" s="339" t="s">
        <v>9993</v>
      </c>
      <c r="C5990" s="340" t="s">
        <v>1164</v>
      </c>
      <c r="D5990" s="555">
        <v>11.77</v>
      </c>
      <c r="E5990" s="555">
        <v>10.66</v>
      </c>
      <c r="F5990" s="555">
        <v>22.43</v>
      </c>
    </row>
    <row r="5991" spans="1:6" ht="30">
      <c r="A5991" s="338">
        <v>102210</v>
      </c>
      <c r="B5991" s="339" t="s">
        <v>10006</v>
      </c>
      <c r="C5991" s="340" t="s">
        <v>1164</v>
      </c>
      <c r="D5991" s="555">
        <v>3.59</v>
      </c>
      <c r="E5991" s="555">
        <v>3.55</v>
      </c>
      <c r="F5991" s="555">
        <v>7.14</v>
      </c>
    </row>
    <row r="5992" spans="1:6" ht="30">
      <c r="A5992" s="338">
        <v>102220</v>
      </c>
      <c r="B5992" s="339" t="s">
        <v>9999</v>
      </c>
      <c r="C5992" s="340" t="s">
        <v>1164</v>
      </c>
      <c r="D5992" s="555">
        <v>7.19</v>
      </c>
      <c r="E5992" s="555">
        <v>7.11</v>
      </c>
      <c r="F5992" s="555">
        <v>14.3</v>
      </c>
    </row>
    <row r="5993" spans="1:6" ht="30">
      <c r="A5993" s="338">
        <v>102230</v>
      </c>
      <c r="B5993" s="339" t="s">
        <v>9992</v>
      </c>
      <c r="C5993" s="340" t="s">
        <v>1164</v>
      </c>
      <c r="D5993" s="555">
        <v>10.79</v>
      </c>
      <c r="E5993" s="555">
        <v>10.66</v>
      </c>
      <c r="F5993" s="555">
        <v>21.45</v>
      </c>
    </row>
    <row r="5994" spans="1:6" ht="30">
      <c r="A5994" s="338">
        <v>102208</v>
      </c>
      <c r="B5994" s="339" t="s">
        <v>10008</v>
      </c>
      <c r="C5994" s="340" t="s">
        <v>1164</v>
      </c>
      <c r="D5994" s="555">
        <v>3.7</v>
      </c>
      <c r="E5994" s="555">
        <v>3.55</v>
      </c>
      <c r="F5994" s="555">
        <v>7.25</v>
      </c>
    </row>
    <row r="5995" spans="1:6" ht="30">
      <c r="A5995" s="338">
        <v>102218</v>
      </c>
      <c r="B5995" s="339" t="s">
        <v>10001</v>
      </c>
      <c r="C5995" s="340" t="s">
        <v>1164</v>
      </c>
      <c r="D5995" s="555">
        <v>7.3999999999999995</v>
      </c>
      <c r="E5995" s="555">
        <v>7.11</v>
      </c>
      <c r="F5995" s="555">
        <v>14.51</v>
      </c>
    </row>
    <row r="5996" spans="1:6" ht="30">
      <c r="A5996" s="338">
        <v>102228</v>
      </c>
      <c r="B5996" s="339" t="s">
        <v>9994</v>
      </c>
      <c r="C5996" s="340" t="s">
        <v>1164</v>
      </c>
      <c r="D5996" s="555">
        <v>11.129999999999999</v>
      </c>
      <c r="E5996" s="555">
        <v>10.66</v>
      </c>
      <c r="F5996" s="555">
        <v>21.79</v>
      </c>
    </row>
    <row r="5997" spans="1:6" ht="30">
      <c r="A5997" s="338">
        <v>102203</v>
      </c>
      <c r="B5997" s="339" t="s">
        <v>10012</v>
      </c>
      <c r="C5997" s="340" t="s">
        <v>1164</v>
      </c>
      <c r="D5997" s="555">
        <v>4.4599999999999991</v>
      </c>
      <c r="E5997" s="555">
        <v>4.41</v>
      </c>
      <c r="F5997" s="555">
        <v>8.8699999999999992</v>
      </c>
    </row>
    <row r="5998" spans="1:6" ht="30">
      <c r="A5998" s="338">
        <v>102213</v>
      </c>
      <c r="B5998" s="339" t="s">
        <v>10005</v>
      </c>
      <c r="C5998" s="340" t="s">
        <v>1164</v>
      </c>
      <c r="D5998" s="555">
        <v>8.94</v>
      </c>
      <c r="E5998" s="555">
        <v>8.81</v>
      </c>
      <c r="F5998" s="555">
        <v>17.75</v>
      </c>
    </row>
    <row r="5999" spans="1:6" ht="30">
      <c r="A5999" s="338">
        <v>102223</v>
      </c>
      <c r="B5999" s="339" t="s">
        <v>9998</v>
      </c>
      <c r="C5999" s="340" t="s">
        <v>1164</v>
      </c>
      <c r="D5999" s="555">
        <v>13.429999999999998</v>
      </c>
      <c r="E5999" s="555">
        <v>13.22</v>
      </c>
      <c r="F5999" s="555">
        <v>26.65</v>
      </c>
    </row>
    <row r="6000" spans="1:6">
      <c r="A6000" s="338">
        <v>102204</v>
      </c>
      <c r="B6000" s="339" t="s">
        <v>10011</v>
      </c>
      <c r="C6000" s="340" t="s">
        <v>1164</v>
      </c>
      <c r="D6000" s="555">
        <v>4.7099999999999991</v>
      </c>
      <c r="E6000" s="555">
        <v>4.41</v>
      </c>
      <c r="F6000" s="555">
        <v>9.1199999999999992</v>
      </c>
    </row>
    <row r="6001" spans="1:6">
      <c r="A6001" s="338">
        <v>102214</v>
      </c>
      <c r="B6001" s="339" t="s">
        <v>10004</v>
      </c>
      <c r="C6001" s="340" t="s">
        <v>1164</v>
      </c>
      <c r="D6001" s="555">
        <v>9.4299999999999979</v>
      </c>
      <c r="E6001" s="555">
        <v>8.81</v>
      </c>
      <c r="F6001" s="555">
        <v>18.239999999999998</v>
      </c>
    </row>
    <row r="6002" spans="1:6">
      <c r="A6002" s="338">
        <v>102224</v>
      </c>
      <c r="B6002" s="339" t="s">
        <v>9997</v>
      </c>
      <c r="C6002" s="340" t="s">
        <v>1164</v>
      </c>
      <c r="D6002" s="555">
        <v>14.15</v>
      </c>
      <c r="E6002" s="555">
        <v>13.22</v>
      </c>
      <c r="F6002" s="555">
        <v>27.37</v>
      </c>
    </row>
    <row r="6003" spans="1:6" ht="30">
      <c r="A6003" s="338">
        <v>102205</v>
      </c>
      <c r="B6003" s="339" t="s">
        <v>10010</v>
      </c>
      <c r="C6003" s="340" t="s">
        <v>1164</v>
      </c>
      <c r="D6003" s="555">
        <v>3.92</v>
      </c>
      <c r="E6003" s="555">
        <v>4.42</v>
      </c>
      <c r="F6003" s="555">
        <v>8.34</v>
      </c>
    </row>
    <row r="6004" spans="1:6" ht="30">
      <c r="A6004" s="338">
        <v>102215</v>
      </c>
      <c r="B6004" s="339" t="s">
        <v>10003</v>
      </c>
      <c r="C6004" s="340" t="s">
        <v>1164</v>
      </c>
      <c r="D6004" s="555">
        <v>7.8699999999999992</v>
      </c>
      <c r="E6004" s="555">
        <v>8.83</v>
      </c>
      <c r="F6004" s="555">
        <v>16.7</v>
      </c>
    </row>
    <row r="6005" spans="1:6" ht="30">
      <c r="A6005" s="338">
        <v>102225</v>
      </c>
      <c r="B6005" s="339" t="s">
        <v>9996</v>
      </c>
      <c r="C6005" s="340" t="s">
        <v>1164</v>
      </c>
      <c r="D6005" s="555">
        <v>11.829999999999998</v>
      </c>
      <c r="E6005" s="555">
        <v>13.23</v>
      </c>
      <c r="F6005" s="555">
        <v>25.06</v>
      </c>
    </row>
    <row r="6006" spans="1:6">
      <c r="A6006" s="335"/>
      <c r="B6006" s="337" t="s">
        <v>13116</v>
      </c>
      <c r="C6006" s="335"/>
      <c r="D6006" s="335"/>
      <c r="E6006" s="335"/>
      <c r="F6006" s="335"/>
    </row>
    <row r="6007" spans="1:6" ht="30">
      <c r="A6007" s="338">
        <v>100754</v>
      </c>
      <c r="B6007" s="339" t="s">
        <v>9971</v>
      </c>
      <c r="C6007" s="340" t="s">
        <v>1164</v>
      </c>
      <c r="D6007" s="555">
        <v>9.77</v>
      </c>
      <c r="E6007" s="555">
        <v>17.010000000000002</v>
      </c>
      <c r="F6007" s="555">
        <v>26.78</v>
      </c>
    </row>
    <row r="6008" spans="1:6" ht="30">
      <c r="A6008" s="338">
        <v>100736</v>
      </c>
      <c r="B6008" s="339" t="s">
        <v>9979</v>
      </c>
      <c r="C6008" s="340" t="s">
        <v>1164</v>
      </c>
      <c r="D6008" s="555">
        <v>4.870000000000001</v>
      </c>
      <c r="E6008" s="555">
        <v>8.51</v>
      </c>
      <c r="F6008" s="555">
        <v>13.38</v>
      </c>
    </row>
    <row r="6009" spans="1:6" ht="30">
      <c r="A6009" s="338">
        <v>100753</v>
      </c>
      <c r="B6009" s="339" t="s">
        <v>13117</v>
      </c>
      <c r="C6009" s="340" t="s">
        <v>1164</v>
      </c>
      <c r="D6009" s="555">
        <v>8.65</v>
      </c>
      <c r="E6009" s="555">
        <v>11.35</v>
      </c>
      <c r="F6009" s="555">
        <v>20</v>
      </c>
    </row>
    <row r="6010" spans="1:6" ht="30">
      <c r="A6010" s="338">
        <v>100735</v>
      </c>
      <c r="B6010" s="339" t="s">
        <v>13118</v>
      </c>
      <c r="C6010" s="340" t="s">
        <v>1164</v>
      </c>
      <c r="D6010" s="555">
        <v>4.3099999999999996</v>
      </c>
      <c r="E6010" s="555">
        <v>5.69</v>
      </c>
      <c r="F6010" s="555">
        <v>10</v>
      </c>
    </row>
    <row r="6011" spans="1:6" ht="30">
      <c r="A6011" s="338">
        <v>100734</v>
      </c>
      <c r="B6011" s="339" t="s">
        <v>9980</v>
      </c>
      <c r="C6011" s="340" t="s">
        <v>1164</v>
      </c>
      <c r="D6011" s="555">
        <v>5.9500000000000011</v>
      </c>
      <c r="E6011" s="555">
        <v>8.51</v>
      </c>
      <c r="F6011" s="555">
        <v>14.46</v>
      </c>
    </row>
    <row r="6012" spans="1:6" ht="30">
      <c r="A6012" s="338">
        <v>100733</v>
      </c>
      <c r="B6012" s="339" t="s">
        <v>13119</v>
      </c>
      <c r="C6012" s="340" t="s">
        <v>1164</v>
      </c>
      <c r="D6012" s="555">
        <v>5.5999999999999988</v>
      </c>
      <c r="E6012" s="555">
        <v>5.69</v>
      </c>
      <c r="F6012" s="555">
        <v>11.29</v>
      </c>
    </row>
    <row r="6013" spans="1:6" ht="45">
      <c r="A6013" s="338">
        <v>100740</v>
      </c>
      <c r="B6013" s="339" t="s">
        <v>9978</v>
      </c>
      <c r="C6013" s="340" t="s">
        <v>1164</v>
      </c>
      <c r="D6013" s="555">
        <v>5.99</v>
      </c>
      <c r="E6013" s="555">
        <v>4.01</v>
      </c>
      <c r="F6013" s="555">
        <v>10</v>
      </c>
    </row>
    <row r="6014" spans="1:6" ht="45">
      <c r="A6014" s="338">
        <v>100758</v>
      </c>
      <c r="B6014" s="339" t="s">
        <v>9970</v>
      </c>
      <c r="C6014" s="340" t="s">
        <v>1164</v>
      </c>
      <c r="D6014" s="555">
        <v>19.440000000000001</v>
      </c>
      <c r="E6014" s="555">
        <v>25.34</v>
      </c>
      <c r="F6014" s="555">
        <v>44.78</v>
      </c>
    </row>
    <row r="6015" spans="1:6" ht="45">
      <c r="A6015" s="338">
        <v>100742</v>
      </c>
      <c r="B6015" s="339" t="s">
        <v>9977</v>
      </c>
      <c r="C6015" s="340" t="s">
        <v>1164</v>
      </c>
      <c r="D6015" s="555">
        <v>9.6999999999999993</v>
      </c>
      <c r="E6015" s="555">
        <v>12.68</v>
      </c>
      <c r="F6015" s="555">
        <v>22.38</v>
      </c>
    </row>
    <row r="6016" spans="1:6" ht="30">
      <c r="A6016" s="338">
        <v>100739</v>
      </c>
      <c r="B6016" s="339" t="s">
        <v>13120</v>
      </c>
      <c r="C6016" s="340" t="s">
        <v>1164</v>
      </c>
      <c r="D6016" s="555">
        <v>7.92</v>
      </c>
      <c r="E6016" s="555">
        <v>1.18</v>
      </c>
      <c r="F6016" s="555">
        <v>9.1</v>
      </c>
    </row>
    <row r="6017" spans="1:6" ht="45">
      <c r="A6017" s="338">
        <v>100757</v>
      </c>
      <c r="B6017" s="339" t="s">
        <v>13121</v>
      </c>
      <c r="C6017" s="340" t="s">
        <v>1164</v>
      </c>
      <c r="D6017" s="555">
        <v>23.97</v>
      </c>
      <c r="E6017" s="555">
        <v>19.68</v>
      </c>
      <c r="F6017" s="555">
        <v>43.65</v>
      </c>
    </row>
    <row r="6018" spans="1:6" ht="45">
      <c r="A6018" s="338">
        <v>100741</v>
      </c>
      <c r="B6018" s="339" t="s">
        <v>13122</v>
      </c>
      <c r="C6018" s="340" t="s">
        <v>1164</v>
      </c>
      <c r="D6018" s="555">
        <v>11.969999999999999</v>
      </c>
      <c r="E6018" s="555">
        <v>9.84</v>
      </c>
      <c r="F6018" s="555">
        <v>21.81</v>
      </c>
    </row>
    <row r="6019" spans="1:6" ht="45">
      <c r="A6019" s="338">
        <v>100744</v>
      </c>
      <c r="B6019" s="339" t="s">
        <v>9976</v>
      </c>
      <c r="C6019" s="340" t="s">
        <v>1164</v>
      </c>
      <c r="D6019" s="555">
        <v>5.8599999999999994</v>
      </c>
      <c r="E6019" s="555">
        <v>4.01</v>
      </c>
      <c r="F6019" s="555">
        <v>9.8699999999999992</v>
      </c>
    </row>
    <row r="6020" spans="1:6" ht="45">
      <c r="A6020" s="338">
        <v>100760</v>
      </c>
      <c r="B6020" s="339" t="s">
        <v>9969</v>
      </c>
      <c r="C6020" s="340" t="s">
        <v>1164</v>
      </c>
      <c r="D6020" s="555">
        <v>19.169999999999998</v>
      </c>
      <c r="E6020" s="555">
        <v>25.34</v>
      </c>
      <c r="F6020" s="555">
        <v>44.51</v>
      </c>
    </row>
    <row r="6021" spans="1:6" ht="45">
      <c r="A6021" s="338">
        <v>100746</v>
      </c>
      <c r="B6021" s="339" t="s">
        <v>9975</v>
      </c>
      <c r="C6021" s="340" t="s">
        <v>1164</v>
      </c>
      <c r="D6021" s="555">
        <v>9.5599999999999987</v>
      </c>
      <c r="E6021" s="555">
        <v>12.68</v>
      </c>
      <c r="F6021" s="555">
        <v>22.24</v>
      </c>
    </row>
    <row r="6022" spans="1:6" ht="30">
      <c r="A6022" s="338">
        <v>100743</v>
      </c>
      <c r="B6022" s="339" t="s">
        <v>13123</v>
      </c>
      <c r="C6022" s="340" t="s">
        <v>1164</v>
      </c>
      <c r="D6022" s="555">
        <v>7.7100000000000009</v>
      </c>
      <c r="E6022" s="555">
        <v>1.18</v>
      </c>
      <c r="F6022" s="555">
        <v>8.89</v>
      </c>
    </row>
    <row r="6023" spans="1:6" ht="45">
      <c r="A6023" s="338">
        <v>100745</v>
      </c>
      <c r="B6023" s="339" t="s">
        <v>13124</v>
      </c>
      <c r="C6023" s="340" t="s">
        <v>1164</v>
      </c>
      <c r="D6023" s="555">
        <v>11.75</v>
      </c>
      <c r="E6023" s="555">
        <v>9.84</v>
      </c>
      <c r="F6023" s="555">
        <v>21.59</v>
      </c>
    </row>
    <row r="6024" spans="1:6" ht="45">
      <c r="A6024" s="338">
        <v>100759</v>
      </c>
      <c r="B6024" s="339" t="s">
        <v>13125</v>
      </c>
      <c r="C6024" s="340" t="s">
        <v>1164</v>
      </c>
      <c r="D6024" s="555">
        <v>23.53</v>
      </c>
      <c r="E6024" s="555">
        <v>19.68</v>
      </c>
      <c r="F6024" s="555">
        <v>43.21</v>
      </c>
    </row>
    <row r="6025" spans="1:6" ht="30">
      <c r="A6025" s="338">
        <v>100748</v>
      </c>
      <c r="B6025" s="339" t="s">
        <v>9974</v>
      </c>
      <c r="C6025" s="340" t="s">
        <v>1164</v>
      </c>
      <c r="D6025" s="555">
        <v>5.92</v>
      </c>
      <c r="E6025" s="555">
        <v>4.01</v>
      </c>
      <c r="F6025" s="555">
        <v>9.93</v>
      </c>
    </row>
    <row r="6026" spans="1:6" ht="45">
      <c r="A6026" s="338">
        <v>100762</v>
      </c>
      <c r="B6026" s="339" t="s">
        <v>9968</v>
      </c>
      <c r="C6026" s="340" t="s">
        <v>1164</v>
      </c>
      <c r="D6026" s="555">
        <v>19.279999999999998</v>
      </c>
      <c r="E6026" s="555">
        <v>25.34</v>
      </c>
      <c r="F6026" s="555">
        <v>44.62</v>
      </c>
    </row>
    <row r="6027" spans="1:6" ht="45">
      <c r="A6027" s="338">
        <v>100750</v>
      </c>
      <c r="B6027" s="339" t="s">
        <v>9973</v>
      </c>
      <c r="C6027" s="340" t="s">
        <v>1164</v>
      </c>
      <c r="D6027" s="555">
        <v>9.620000000000001</v>
      </c>
      <c r="E6027" s="555">
        <v>12.68</v>
      </c>
      <c r="F6027" s="555">
        <v>22.3</v>
      </c>
    </row>
    <row r="6028" spans="1:6" ht="30">
      <c r="A6028" s="338">
        <v>100747</v>
      </c>
      <c r="B6028" s="339" t="s">
        <v>13126</v>
      </c>
      <c r="C6028" s="340" t="s">
        <v>1164</v>
      </c>
      <c r="D6028" s="555">
        <v>7.8000000000000007</v>
      </c>
      <c r="E6028" s="555">
        <v>1.18</v>
      </c>
      <c r="F6028" s="555">
        <v>8.98</v>
      </c>
    </row>
    <row r="6029" spans="1:6" ht="45">
      <c r="A6029" s="338">
        <v>100761</v>
      </c>
      <c r="B6029" s="339" t="s">
        <v>13127</v>
      </c>
      <c r="C6029" s="340" t="s">
        <v>1164</v>
      </c>
      <c r="D6029" s="555">
        <v>23.72</v>
      </c>
      <c r="E6029" s="555">
        <v>19.68</v>
      </c>
      <c r="F6029" s="555">
        <v>43.4</v>
      </c>
    </row>
    <row r="6030" spans="1:6" ht="45">
      <c r="A6030" s="338">
        <v>100749</v>
      </c>
      <c r="B6030" s="339" t="s">
        <v>13128</v>
      </c>
      <c r="C6030" s="340" t="s">
        <v>1164</v>
      </c>
      <c r="D6030" s="555">
        <v>11.850000000000001</v>
      </c>
      <c r="E6030" s="555">
        <v>9.84</v>
      </c>
      <c r="F6030" s="555">
        <v>21.69</v>
      </c>
    </row>
    <row r="6031" spans="1:6" ht="30">
      <c r="A6031" s="338">
        <v>100720</v>
      </c>
      <c r="B6031" s="339" t="s">
        <v>9986</v>
      </c>
      <c r="C6031" s="340" t="s">
        <v>1164</v>
      </c>
      <c r="D6031" s="555">
        <v>5.52</v>
      </c>
      <c r="E6031" s="555">
        <v>4.01</v>
      </c>
      <c r="F6031" s="555">
        <v>9.5299999999999994</v>
      </c>
    </row>
    <row r="6032" spans="1:6" ht="45">
      <c r="A6032" s="338">
        <v>100722</v>
      </c>
      <c r="B6032" s="339" t="s">
        <v>9985</v>
      </c>
      <c r="C6032" s="340" t="s">
        <v>1164</v>
      </c>
      <c r="D6032" s="555">
        <v>9.25</v>
      </c>
      <c r="E6032" s="555">
        <v>12.68</v>
      </c>
      <c r="F6032" s="555">
        <v>21.93</v>
      </c>
    </row>
    <row r="6033" spans="1:6" ht="30">
      <c r="A6033" s="338">
        <v>100719</v>
      </c>
      <c r="B6033" s="339" t="s">
        <v>13129</v>
      </c>
      <c r="C6033" s="340" t="s">
        <v>1164</v>
      </c>
      <c r="D6033" s="555">
        <v>8.07</v>
      </c>
      <c r="E6033" s="555">
        <v>1.18</v>
      </c>
      <c r="F6033" s="555">
        <v>9.25</v>
      </c>
    </row>
    <row r="6034" spans="1:6" ht="30">
      <c r="A6034" s="338">
        <v>100721</v>
      </c>
      <c r="B6034" s="339" t="s">
        <v>13130</v>
      </c>
      <c r="C6034" s="340" t="s">
        <v>1164</v>
      </c>
      <c r="D6034" s="555">
        <v>12.29</v>
      </c>
      <c r="E6034" s="555">
        <v>9.84</v>
      </c>
      <c r="F6034" s="555">
        <v>22.13</v>
      </c>
    </row>
    <row r="6035" spans="1:6" ht="45">
      <c r="A6035" s="338">
        <v>100724</v>
      </c>
      <c r="B6035" s="339" t="s">
        <v>9984</v>
      </c>
      <c r="C6035" s="340" t="s">
        <v>1164</v>
      </c>
      <c r="D6035" s="555">
        <v>8.24</v>
      </c>
      <c r="E6035" s="555">
        <v>4</v>
      </c>
      <c r="F6035" s="555">
        <v>12.24</v>
      </c>
    </row>
    <row r="6036" spans="1:6" ht="45">
      <c r="A6036" s="338">
        <v>100726</v>
      </c>
      <c r="B6036" s="339" t="s">
        <v>9983</v>
      </c>
      <c r="C6036" s="340" t="s">
        <v>1164</v>
      </c>
      <c r="D6036" s="555">
        <v>11.870000000000001</v>
      </c>
      <c r="E6036" s="555">
        <v>12.68</v>
      </c>
      <c r="F6036" s="555">
        <v>24.55</v>
      </c>
    </row>
    <row r="6037" spans="1:6" ht="30">
      <c r="A6037" s="338">
        <v>100723</v>
      </c>
      <c r="B6037" s="339" t="s">
        <v>13131</v>
      </c>
      <c r="C6037" s="340" t="s">
        <v>1164</v>
      </c>
      <c r="D6037" s="555">
        <v>8.74</v>
      </c>
      <c r="E6037" s="555">
        <v>1.18</v>
      </c>
      <c r="F6037" s="555">
        <v>9.92</v>
      </c>
    </row>
    <row r="6038" spans="1:6" ht="45">
      <c r="A6038" s="338">
        <v>100725</v>
      </c>
      <c r="B6038" s="339" t="s">
        <v>13132</v>
      </c>
      <c r="C6038" s="340" t="s">
        <v>1164</v>
      </c>
      <c r="D6038" s="555">
        <v>12.510000000000002</v>
      </c>
      <c r="E6038" s="555">
        <v>9.84</v>
      </c>
      <c r="F6038" s="555">
        <v>22.35</v>
      </c>
    </row>
    <row r="6039" spans="1:6" ht="30">
      <c r="A6039" s="338">
        <v>100752</v>
      </c>
      <c r="B6039" s="339" t="s">
        <v>9972</v>
      </c>
      <c r="C6039" s="340" t="s">
        <v>1164</v>
      </c>
      <c r="D6039" s="555">
        <v>32.44</v>
      </c>
      <c r="E6039" s="555">
        <v>8.6300000000000008</v>
      </c>
      <c r="F6039" s="555">
        <v>41.07</v>
      </c>
    </row>
    <row r="6040" spans="1:6" ht="30">
      <c r="A6040" s="338">
        <v>100730</v>
      </c>
      <c r="B6040" s="339" t="s">
        <v>9981</v>
      </c>
      <c r="C6040" s="340" t="s">
        <v>1164</v>
      </c>
      <c r="D6040" s="555">
        <v>16.23</v>
      </c>
      <c r="E6040" s="555">
        <v>4.3</v>
      </c>
      <c r="F6040" s="555">
        <v>20.53</v>
      </c>
    </row>
    <row r="6041" spans="1:6" ht="30">
      <c r="A6041" s="338">
        <v>100751</v>
      </c>
      <c r="B6041" s="339" t="s">
        <v>13133</v>
      </c>
      <c r="C6041" s="340" t="s">
        <v>1164</v>
      </c>
      <c r="D6041" s="555">
        <v>31.660000000000004</v>
      </c>
      <c r="E6041" s="555">
        <v>2.54</v>
      </c>
      <c r="F6041" s="555">
        <v>34.200000000000003</v>
      </c>
    </row>
    <row r="6042" spans="1:6" ht="30">
      <c r="A6042" s="338">
        <v>100729</v>
      </c>
      <c r="B6042" s="339" t="s">
        <v>13134</v>
      </c>
      <c r="C6042" s="340" t="s">
        <v>1164</v>
      </c>
      <c r="D6042" s="555">
        <v>15.830000000000002</v>
      </c>
      <c r="E6042" s="555">
        <v>1.27</v>
      </c>
      <c r="F6042" s="555">
        <v>17.100000000000001</v>
      </c>
    </row>
    <row r="6043" spans="1:6" ht="30">
      <c r="A6043" s="338">
        <v>100728</v>
      </c>
      <c r="B6043" s="339" t="s">
        <v>9982</v>
      </c>
      <c r="C6043" s="340" t="s">
        <v>1164</v>
      </c>
      <c r="D6043" s="555">
        <v>16.59</v>
      </c>
      <c r="E6043" s="555">
        <v>4.3</v>
      </c>
      <c r="F6043" s="555">
        <v>20.89</v>
      </c>
    </row>
    <row r="6044" spans="1:6" ht="30">
      <c r="A6044" s="338">
        <v>100727</v>
      </c>
      <c r="B6044" s="339" t="s">
        <v>13135</v>
      </c>
      <c r="C6044" s="340" t="s">
        <v>1164</v>
      </c>
      <c r="D6044" s="555">
        <v>21.32</v>
      </c>
      <c r="E6044" s="555">
        <v>1.27</v>
      </c>
      <c r="F6044" s="555">
        <v>22.59</v>
      </c>
    </row>
    <row r="6045" spans="1:6">
      <c r="A6045" s="335"/>
      <c r="B6045" s="337" t="s">
        <v>69</v>
      </c>
      <c r="C6045" s="335"/>
      <c r="D6045" s="335"/>
      <c r="E6045" s="335"/>
      <c r="F6045" s="335"/>
    </row>
    <row r="6046" spans="1:6" ht="30">
      <c r="A6046" s="338">
        <v>95622</v>
      </c>
      <c r="B6046" s="339" t="s">
        <v>2729</v>
      </c>
      <c r="C6046" s="340" t="s">
        <v>1164</v>
      </c>
      <c r="D6046" s="555">
        <v>7.36</v>
      </c>
      <c r="E6046" s="555">
        <v>6.79</v>
      </c>
      <c r="F6046" s="555">
        <v>14.15</v>
      </c>
    </row>
    <row r="6047" spans="1:6" ht="30">
      <c r="A6047" s="338">
        <v>95623</v>
      </c>
      <c r="B6047" s="339" t="s">
        <v>2264</v>
      </c>
      <c r="C6047" s="340" t="s">
        <v>1164</v>
      </c>
      <c r="D6047" s="555">
        <v>6.33</v>
      </c>
      <c r="E6047" s="555">
        <v>4.43</v>
      </c>
      <c r="F6047" s="555">
        <v>10.76</v>
      </c>
    </row>
    <row r="6048" spans="1:6" ht="30">
      <c r="A6048" s="338">
        <v>95625</v>
      </c>
      <c r="B6048" s="339" t="s">
        <v>2265</v>
      </c>
      <c r="C6048" s="340" t="s">
        <v>1164</v>
      </c>
      <c r="D6048" s="555">
        <v>10.059999999999999</v>
      </c>
      <c r="E6048" s="555">
        <v>13.18</v>
      </c>
      <c r="F6048" s="555">
        <v>23.24</v>
      </c>
    </row>
    <row r="6049" spans="1:6" ht="30">
      <c r="A6049" s="338">
        <v>88489</v>
      </c>
      <c r="B6049" s="339" t="s">
        <v>692</v>
      </c>
      <c r="C6049" s="340" t="s">
        <v>1164</v>
      </c>
      <c r="D6049" s="555">
        <v>9.27</v>
      </c>
      <c r="E6049" s="555">
        <v>4.4000000000000004</v>
      </c>
      <c r="F6049" s="555">
        <v>13.67</v>
      </c>
    </row>
    <row r="6050" spans="1:6" ht="30">
      <c r="A6050" s="338">
        <v>88431</v>
      </c>
      <c r="B6050" s="339" t="s">
        <v>405</v>
      </c>
      <c r="C6050" s="340" t="s">
        <v>1164</v>
      </c>
      <c r="D6050" s="555">
        <v>13.17</v>
      </c>
      <c r="E6050" s="555">
        <v>6.67</v>
      </c>
      <c r="F6050" s="555">
        <v>19.84</v>
      </c>
    </row>
    <row r="6051" spans="1:6" ht="30">
      <c r="A6051" s="338">
        <v>88423</v>
      </c>
      <c r="B6051" s="339" t="s">
        <v>230</v>
      </c>
      <c r="C6051" s="340" t="s">
        <v>1164</v>
      </c>
      <c r="D6051" s="555">
        <v>11.99</v>
      </c>
      <c r="E6051" s="555">
        <v>3.85</v>
      </c>
      <c r="F6051" s="555">
        <v>15.84</v>
      </c>
    </row>
    <row r="6052" spans="1:6" ht="30">
      <c r="A6052" s="338">
        <v>88428</v>
      </c>
      <c r="B6052" s="339" t="s">
        <v>403</v>
      </c>
      <c r="C6052" s="340" t="s">
        <v>1164</v>
      </c>
      <c r="D6052" s="555">
        <v>15.36</v>
      </c>
      <c r="E6052" s="555">
        <v>11.77</v>
      </c>
      <c r="F6052" s="555">
        <v>27.13</v>
      </c>
    </row>
    <row r="6053" spans="1:6" ht="30">
      <c r="A6053" s="338">
        <v>88420</v>
      </c>
      <c r="B6053" s="339" t="s">
        <v>138</v>
      </c>
      <c r="C6053" s="340" t="s">
        <v>1164</v>
      </c>
      <c r="D6053" s="555">
        <v>13.25</v>
      </c>
      <c r="E6053" s="555">
        <v>6.84</v>
      </c>
      <c r="F6053" s="555">
        <v>20.09</v>
      </c>
    </row>
    <row r="6054" spans="1:6" ht="30">
      <c r="A6054" s="338">
        <v>88429</v>
      </c>
      <c r="B6054" s="339" t="s">
        <v>404</v>
      </c>
      <c r="C6054" s="340" t="s">
        <v>1164</v>
      </c>
      <c r="D6054" s="555">
        <v>16.170000000000002</v>
      </c>
      <c r="E6054" s="555">
        <v>13.72</v>
      </c>
      <c r="F6054" s="555">
        <v>29.89</v>
      </c>
    </row>
    <row r="6055" spans="1:6" ht="30">
      <c r="A6055" s="338">
        <v>88421</v>
      </c>
      <c r="B6055" s="339" t="s">
        <v>139</v>
      </c>
      <c r="C6055" s="340" t="s">
        <v>1164</v>
      </c>
      <c r="D6055" s="555">
        <v>13.73</v>
      </c>
      <c r="E6055" s="555">
        <v>7.95</v>
      </c>
      <c r="F6055" s="555">
        <v>21.68</v>
      </c>
    </row>
    <row r="6056" spans="1:6" ht="30">
      <c r="A6056" s="338">
        <v>95626</v>
      </c>
      <c r="B6056" s="339" t="s">
        <v>2266</v>
      </c>
      <c r="C6056" s="340" t="s">
        <v>1164</v>
      </c>
      <c r="D6056" s="555">
        <v>7.67</v>
      </c>
      <c r="E6056" s="555">
        <v>7.59</v>
      </c>
      <c r="F6056" s="555">
        <v>15.26</v>
      </c>
    </row>
    <row r="6057" spans="1:6" ht="30">
      <c r="A6057" s="338">
        <v>95624</v>
      </c>
      <c r="B6057" s="339" t="s">
        <v>2267</v>
      </c>
      <c r="C6057" s="340" t="s">
        <v>1164</v>
      </c>
      <c r="D6057" s="555">
        <v>9.41</v>
      </c>
      <c r="E6057" s="555">
        <v>11.66</v>
      </c>
      <c r="F6057" s="555">
        <v>21.07</v>
      </c>
    </row>
    <row r="6058" spans="1:6" ht="45">
      <c r="A6058" s="338">
        <v>88426</v>
      </c>
      <c r="B6058" s="339" t="s">
        <v>402</v>
      </c>
      <c r="C6058" s="340" t="s">
        <v>1164</v>
      </c>
      <c r="D6058" s="555">
        <v>11.48</v>
      </c>
      <c r="E6058" s="555">
        <v>2.7</v>
      </c>
      <c r="F6058" s="555">
        <v>14.18</v>
      </c>
    </row>
    <row r="6059" spans="1:6" ht="45">
      <c r="A6059" s="338">
        <v>88417</v>
      </c>
      <c r="B6059" s="339" t="s">
        <v>137</v>
      </c>
      <c r="C6059" s="340" t="s">
        <v>1164</v>
      </c>
      <c r="D6059" s="555">
        <v>11.01</v>
      </c>
      <c r="E6059" s="555">
        <v>1.56</v>
      </c>
      <c r="F6059" s="555">
        <v>12.57</v>
      </c>
    </row>
    <row r="6060" spans="1:6" ht="30">
      <c r="A6060" s="338">
        <v>88424</v>
      </c>
      <c r="B6060" s="339" t="s">
        <v>231</v>
      </c>
      <c r="C6060" s="340" t="s">
        <v>1164</v>
      </c>
      <c r="D6060" s="555">
        <v>12.780000000000001</v>
      </c>
      <c r="E6060" s="555">
        <v>5.7</v>
      </c>
      <c r="F6060" s="555">
        <v>18.48</v>
      </c>
    </row>
    <row r="6061" spans="1:6" ht="30">
      <c r="A6061" s="338">
        <v>88416</v>
      </c>
      <c r="B6061" s="339" t="s">
        <v>136</v>
      </c>
      <c r="C6061" s="340" t="s">
        <v>1164</v>
      </c>
      <c r="D6061" s="555">
        <v>11.75</v>
      </c>
      <c r="E6061" s="555">
        <v>3.31</v>
      </c>
      <c r="F6061" s="555">
        <v>15.06</v>
      </c>
    </row>
    <row r="6062" spans="1:6">
      <c r="A6062" s="335"/>
      <c r="B6062" s="337" t="s">
        <v>1101</v>
      </c>
      <c r="C6062" s="335"/>
      <c r="D6062" s="335"/>
      <c r="E6062" s="335"/>
      <c r="F6062" s="335"/>
    </row>
    <row r="6063" spans="1:6" ht="30">
      <c r="A6063" s="338">
        <v>88488</v>
      </c>
      <c r="B6063" s="339" t="s">
        <v>691</v>
      </c>
      <c r="C6063" s="340" t="s">
        <v>1164</v>
      </c>
      <c r="D6063" s="555">
        <v>9.84</v>
      </c>
      <c r="E6063" s="555">
        <v>5.74</v>
      </c>
      <c r="F6063" s="555">
        <v>15.58</v>
      </c>
    </row>
    <row r="6064" spans="1:6">
      <c r="A6064" s="335"/>
      <c r="B6064" s="337" t="s">
        <v>1335</v>
      </c>
      <c r="C6064" s="335"/>
      <c r="D6064" s="335"/>
      <c r="E6064" s="335"/>
      <c r="F6064" s="335"/>
    </row>
    <row r="6065" spans="1:6" ht="30">
      <c r="A6065" s="338">
        <v>88432</v>
      </c>
      <c r="B6065" s="339" t="s">
        <v>688</v>
      </c>
      <c r="C6065" s="340" t="s">
        <v>1164</v>
      </c>
      <c r="D6065" s="555">
        <v>7.6400000000000006</v>
      </c>
      <c r="E6065" s="555">
        <v>8.24</v>
      </c>
      <c r="F6065" s="555">
        <v>15.88</v>
      </c>
    </row>
    <row r="6066" spans="1:6">
      <c r="A6066" s="335"/>
      <c r="B6066" s="337" t="s">
        <v>627</v>
      </c>
      <c r="C6066" s="335"/>
      <c r="D6066" s="335"/>
      <c r="E6066" s="335"/>
      <c r="F6066" s="335"/>
    </row>
    <row r="6067" spans="1:6">
      <c r="A6067" s="335"/>
      <c r="B6067" s="337" t="s">
        <v>628</v>
      </c>
      <c r="C6067" s="335"/>
      <c r="D6067" s="335"/>
      <c r="E6067" s="335"/>
      <c r="F6067" s="335"/>
    </row>
    <row r="6068" spans="1:6" ht="30">
      <c r="A6068" s="338">
        <v>102505</v>
      </c>
      <c r="B6068" s="339" t="s">
        <v>13136</v>
      </c>
      <c r="C6068" s="340" t="s">
        <v>1163</v>
      </c>
      <c r="D6068" s="555">
        <v>3.5499999999999989</v>
      </c>
      <c r="E6068" s="555">
        <v>5.82</v>
      </c>
      <c r="F6068" s="555">
        <v>9.3699999999999992</v>
      </c>
    </row>
    <row r="6069" spans="1:6" ht="30">
      <c r="A6069" s="338">
        <v>102504</v>
      </c>
      <c r="B6069" s="339" t="s">
        <v>13137</v>
      </c>
      <c r="C6069" s="340" t="s">
        <v>1163</v>
      </c>
      <c r="D6069" s="555">
        <v>3.09</v>
      </c>
      <c r="E6069" s="555">
        <v>5.82</v>
      </c>
      <c r="F6069" s="555">
        <v>8.91</v>
      </c>
    </row>
    <row r="6070" spans="1:6" ht="30">
      <c r="A6070" s="338">
        <v>102506</v>
      </c>
      <c r="B6070" s="339" t="s">
        <v>13138</v>
      </c>
      <c r="C6070" s="340" t="s">
        <v>1163</v>
      </c>
      <c r="D6070" s="555">
        <v>3.9499999999999993</v>
      </c>
      <c r="E6070" s="555">
        <v>5.82</v>
      </c>
      <c r="F6070" s="555">
        <v>9.77</v>
      </c>
    </row>
    <row r="6071" spans="1:6" ht="30">
      <c r="A6071" s="338">
        <v>102500</v>
      </c>
      <c r="B6071" s="339" t="s">
        <v>13139</v>
      </c>
      <c r="C6071" s="340" t="s">
        <v>1163</v>
      </c>
      <c r="D6071" s="555">
        <v>1.8000000000000003</v>
      </c>
      <c r="E6071" s="555">
        <v>2.0299999999999998</v>
      </c>
      <c r="F6071" s="555">
        <v>3.83</v>
      </c>
    </row>
    <row r="6072" spans="1:6" ht="30">
      <c r="A6072" s="338">
        <v>102507</v>
      </c>
      <c r="B6072" s="339" t="s">
        <v>13140</v>
      </c>
      <c r="C6072" s="340" t="s">
        <v>1163</v>
      </c>
      <c r="D6072" s="555">
        <v>3.5200000000000005</v>
      </c>
      <c r="E6072" s="555">
        <v>2.0099999999999998</v>
      </c>
      <c r="F6072" s="555">
        <v>5.53</v>
      </c>
    </row>
    <row r="6073" spans="1:6" ht="45">
      <c r="A6073" s="338">
        <v>102512</v>
      </c>
      <c r="B6073" s="339" t="s">
        <v>13141</v>
      </c>
      <c r="C6073" s="340" t="s">
        <v>1163</v>
      </c>
      <c r="D6073" s="555">
        <v>2.71</v>
      </c>
      <c r="E6073" s="555">
        <v>1.41</v>
      </c>
      <c r="F6073" s="555">
        <v>4.12</v>
      </c>
    </row>
    <row r="6074" spans="1:6" ht="30">
      <c r="A6074" s="338">
        <v>102501</v>
      </c>
      <c r="B6074" s="339" t="s">
        <v>13142</v>
      </c>
      <c r="C6074" s="340" t="s">
        <v>1164</v>
      </c>
      <c r="D6074" s="555">
        <v>10.999999999999998</v>
      </c>
      <c r="E6074" s="555">
        <v>10.47</v>
      </c>
      <c r="F6074" s="555">
        <v>21.47</v>
      </c>
    </row>
    <row r="6075" spans="1:6" ht="30">
      <c r="A6075" s="338">
        <v>102508</v>
      </c>
      <c r="B6075" s="339" t="s">
        <v>13143</v>
      </c>
      <c r="C6075" s="340" t="s">
        <v>1164</v>
      </c>
      <c r="D6075" s="555">
        <v>28.41</v>
      </c>
      <c r="E6075" s="555">
        <v>10.45</v>
      </c>
      <c r="F6075" s="555">
        <v>38.86</v>
      </c>
    </row>
    <row r="6076" spans="1:6" ht="30">
      <c r="A6076" s="338">
        <v>102509</v>
      </c>
      <c r="B6076" s="339" t="s">
        <v>13144</v>
      </c>
      <c r="C6076" s="340" t="s">
        <v>1164</v>
      </c>
      <c r="D6076" s="555">
        <v>15.469999999999999</v>
      </c>
      <c r="E6076" s="555">
        <v>8.8000000000000007</v>
      </c>
      <c r="F6076" s="555">
        <v>24.27</v>
      </c>
    </row>
    <row r="6077" spans="1:6">
      <c r="A6077" s="338">
        <v>102498</v>
      </c>
      <c r="B6077" s="339" t="s">
        <v>13145</v>
      </c>
      <c r="C6077" s="340" t="s">
        <v>1163</v>
      </c>
      <c r="D6077" s="555">
        <v>0.44999999999999984</v>
      </c>
      <c r="E6077" s="555">
        <v>0.93</v>
      </c>
      <c r="F6077" s="555">
        <v>1.38</v>
      </c>
    </row>
    <row r="6078" spans="1:6" ht="30">
      <c r="A6078" s="338">
        <v>102491</v>
      </c>
      <c r="B6078" s="339" t="s">
        <v>13146</v>
      </c>
      <c r="C6078" s="340" t="s">
        <v>1164</v>
      </c>
      <c r="D6078" s="555">
        <v>10.739999999999998</v>
      </c>
      <c r="E6078" s="555">
        <v>6.66</v>
      </c>
      <c r="F6078" s="555">
        <v>17.399999999999999</v>
      </c>
    </row>
    <row r="6079" spans="1:6" ht="30">
      <c r="A6079" s="338">
        <v>102492</v>
      </c>
      <c r="B6079" s="339" t="s">
        <v>13147</v>
      </c>
      <c r="C6079" s="340" t="s">
        <v>1164</v>
      </c>
      <c r="D6079" s="555">
        <v>11.68</v>
      </c>
      <c r="E6079" s="555">
        <v>8.84</v>
      </c>
      <c r="F6079" s="555">
        <v>20.52</v>
      </c>
    </row>
    <row r="6080" spans="1:6" ht="30">
      <c r="A6080" s="338">
        <v>102494</v>
      </c>
      <c r="B6080" s="339" t="s">
        <v>13148</v>
      </c>
      <c r="C6080" s="340" t="s">
        <v>1164</v>
      </c>
      <c r="D6080" s="555">
        <v>46.89</v>
      </c>
      <c r="E6080" s="555">
        <v>6.64</v>
      </c>
      <c r="F6080" s="555">
        <v>53.53</v>
      </c>
    </row>
    <row r="6081" spans="1:6">
      <c r="A6081" s="335"/>
      <c r="B6081" s="337" t="s">
        <v>13149</v>
      </c>
      <c r="C6081" s="335"/>
      <c r="D6081" s="335"/>
      <c r="E6081" s="335"/>
      <c r="F6081" s="335"/>
    </row>
    <row r="6082" spans="1:6" ht="30">
      <c r="A6082" s="338">
        <v>102496</v>
      </c>
      <c r="B6082" s="339" t="s">
        <v>13150</v>
      </c>
      <c r="C6082" s="340" t="s">
        <v>1163</v>
      </c>
      <c r="D6082" s="555">
        <v>8.3099999999999987</v>
      </c>
      <c r="E6082" s="555">
        <v>3.13</v>
      </c>
      <c r="F6082" s="555">
        <v>11.44</v>
      </c>
    </row>
    <row r="6083" spans="1:6" ht="30">
      <c r="A6083" s="338">
        <v>102497</v>
      </c>
      <c r="B6083" s="339" t="s">
        <v>13151</v>
      </c>
      <c r="C6083" s="340" t="s">
        <v>1163</v>
      </c>
      <c r="D6083" s="555">
        <v>2.1799999999999997</v>
      </c>
      <c r="E6083" s="555">
        <v>2.09</v>
      </c>
      <c r="F6083" s="555">
        <v>4.2699999999999996</v>
      </c>
    </row>
    <row r="6084" spans="1:6">
      <c r="A6084" s="335"/>
      <c r="B6084" s="336" t="s">
        <v>13152</v>
      </c>
      <c r="C6084" s="335"/>
      <c r="D6084" s="335"/>
      <c r="E6084" s="335"/>
      <c r="F6084" s="335"/>
    </row>
    <row r="6085" spans="1:6">
      <c r="A6085" s="335"/>
      <c r="B6085" s="337" t="s">
        <v>13153</v>
      </c>
      <c r="C6085" s="335"/>
      <c r="D6085" s="335"/>
      <c r="E6085" s="335"/>
      <c r="F6085" s="335"/>
    </row>
    <row r="6086" spans="1:6" ht="30">
      <c r="A6086" s="338">
        <v>97636</v>
      </c>
      <c r="B6086" s="339" t="s">
        <v>4493</v>
      </c>
      <c r="C6086" s="340" t="s">
        <v>1164</v>
      </c>
      <c r="D6086" s="555">
        <v>12.719999999999999</v>
      </c>
      <c r="E6086" s="555">
        <v>4.91</v>
      </c>
      <c r="F6086" s="555">
        <v>17.63</v>
      </c>
    </row>
    <row r="6087" spans="1:6" ht="30">
      <c r="A6087" s="338">
        <v>97635</v>
      </c>
      <c r="B6087" s="339" t="s">
        <v>4492</v>
      </c>
      <c r="C6087" s="340" t="s">
        <v>1164</v>
      </c>
      <c r="D6087" s="555">
        <v>4.0299999999999994</v>
      </c>
      <c r="E6087" s="555">
        <v>9.4</v>
      </c>
      <c r="F6087" s="555">
        <v>13.43</v>
      </c>
    </row>
    <row r="6088" spans="1:6" ht="30">
      <c r="A6088" s="338">
        <v>96001</v>
      </c>
      <c r="B6088" s="339" t="s">
        <v>10031</v>
      </c>
      <c r="C6088" s="340" t="s">
        <v>1164</v>
      </c>
      <c r="D6088" s="555">
        <v>7.2700000000000005</v>
      </c>
      <c r="E6088" s="555">
        <v>0.68</v>
      </c>
      <c r="F6088" s="555">
        <v>7.95</v>
      </c>
    </row>
    <row r="6089" spans="1:6">
      <c r="A6089" s="335"/>
      <c r="B6089" s="337" t="s">
        <v>70</v>
      </c>
      <c r="C6089" s="335"/>
      <c r="D6089" s="335"/>
      <c r="E6089" s="335"/>
      <c r="F6089" s="335"/>
    </row>
    <row r="6090" spans="1:6" ht="45">
      <c r="A6090" s="338">
        <v>96388</v>
      </c>
      <c r="B6090" s="339" t="s">
        <v>10086</v>
      </c>
      <c r="C6090" s="340" t="s">
        <v>1159</v>
      </c>
      <c r="D6090" s="555">
        <v>8.2000000000000011</v>
      </c>
      <c r="E6090" s="555">
        <v>2.1800000000000002</v>
      </c>
      <c r="F6090" s="555">
        <v>10.38</v>
      </c>
    </row>
    <row r="6091" spans="1:6" ht="45">
      <c r="A6091" s="338">
        <v>96389</v>
      </c>
      <c r="B6091" s="339" t="s">
        <v>10085</v>
      </c>
      <c r="C6091" s="340" t="s">
        <v>1159</v>
      </c>
      <c r="D6091" s="555">
        <v>40.24</v>
      </c>
      <c r="E6091" s="555">
        <v>3.54</v>
      </c>
      <c r="F6091" s="555">
        <v>43.78</v>
      </c>
    </row>
    <row r="6092" spans="1:6" ht="45">
      <c r="A6092" s="338">
        <v>96390</v>
      </c>
      <c r="B6092" s="339" t="s">
        <v>10084</v>
      </c>
      <c r="C6092" s="340" t="s">
        <v>1159</v>
      </c>
      <c r="D6092" s="555">
        <v>65.61</v>
      </c>
      <c r="E6092" s="555">
        <v>3.38</v>
      </c>
      <c r="F6092" s="555">
        <v>68.989999999999995</v>
      </c>
    </row>
    <row r="6093" spans="1:6" ht="45">
      <c r="A6093" s="338">
        <v>96391</v>
      </c>
      <c r="B6093" s="339" t="s">
        <v>10083</v>
      </c>
      <c r="C6093" s="340" t="s">
        <v>1159</v>
      </c>
      <c r="D6093" s="555">
        <v>92.19</v>
      </c>
      <c r="E6093" s="555">
        <v>3.69</v>
      </c>
      <c r="F6093" s="555">
        <v>95.88</v>
      </c>
    </row>
    <row r="6094" spans="1:6" ht="45">
      <c r="A6094" s="338">
        <v>96392</v>
      </c>
      <c r="B6094" s="339" t="s">
        <v>10082</v>
      </c>
      <c r="C6094" s="340" t="s">
        <v>1159</v>
      </c>
      <c r="D6094" s="555">
        <v>118.03</v>
      </c>
      <c r="E6094" s="555">
        <v>3.69</v>
      </c>
      <c r="F6094" s="555">
        <v>121.72</v>
      </c>
    </row>
    <row r="6095" spans="1:6" ht="30">
      <c r="A6095" s="338">
        <v>96396</v>
      </c>
      <c r="B6095" s="339" t="s">
        <v>10081</v>
      </c>
      <c r="C6095" s="340" t="s">
        <v>1159</v>
      </c>
      <c r="D6095" s="555">
        <v>96.11</v>
      </c>
      <c r="E6095" s="555">
        <v>3.7</v>
      </c>
      <c r="F6095" s="555">
        <v>99.81</v>
      </c>
    </row>
    <row r="6096" spans="1:6" ht="30">
      <c r="A6096" s="338">
        <v>96397</v>
      </c>
      <c r="B6096" s="339" t="s">
        <v>10080</v>
      </c>
      <c r="C6096" s="340" t="s">
        <v>1159</v>
      </c>
      <c r="D6096" s="555">
        <v>148.28</v>
      </c>
      <c r="E6096" s="555">
        <v>4.09</v>
      </c>
      <c r="F6096" s="555">
        <v>152.37</v>
      </c>
    </row>
    <row r="6097" spans="1:6" ht="30">
      <c r="A6097" s="338">
        <v>96398</v>
      </c>
      <c r="B6097" s="339" t="s">
        <v>10079</v>
      </c>
      <c r="C6097" s="340" t="s">
        <v>1159</v>
      </c>
      <c r="D6097" s="555">
        <v>216.27</v>
      </c>
      <c r="E6097" s="555">
        <v>4.5599999999999996</v>
      </c>
      <c r="F6097" s="555">
        <v>220.83</v>
      </c>
    </row>
    <row r="6098" spans="1:6" ht="30">
      <c r="A6098" s="338">
        <v>96399</v>
      </c>
      <c r="B6098" s="339" t="s">
        <v>10078</v>
      </c>
      <c r="C6098" s="340" t="s">
        <v>1159</v>
      </c>
      <c r="D6098" s="555">
        <v>66.14</v>
      </c>
      <c r="E6098" s="555">
        <v>3.37</v>
      </c>
      <c r="F6098" s="555">
        <v>69.510000000000005</v>
      </c>
    </row>
    <row r="6099" spans="1:6" ht="30">
      <c r="A6099" s="338">
        <v>96400</v>
      </c>
      <c r="B6099" s="339" t="s">
        <v>10077</v>
      </c>
      <c r="C6099" s="340" t="s">
        <v>1159</v>
      </c>
      <c r="D6099" s="555">
        <v>86.88</v>
      </c>
      <c r="E6099" s="555">
        <v>4.4400000000000004</v>
      </c>
      <c r="F6099" s="555">
        <v>91.32</v>
      </c>
    </row>
    <row r="6100" spans="1:6">
      <c r="A6100" s="335"/>
      <c r="B6100" s="337" t="s">
        <v>13154</v>
      </c>
      <c r="C6100" s="335"/>
      <c r="D6100" s="335"/>
      <c r="E6100" s="335"/>
      <c r="F6100" s="335"/>
    </row>
    <row r="6101" spans="1:6">
      <c r="A6101" s="335"/>
      <c r="B6101" s="337" t="s">
        <v>13155</v>
      </c>
      <c r="C6101" s="335"/>
      <c r="D6101" s="335"/>
      <c r="E6101" s="335"/>
      <c r="F6101" s="335"/>
    </row>
    <row r="6102" spans="1:6" ht="45">
      <c r="A6102" s="338">
        <v>101768</v>
      </c>
      <c r="B6102" s="339" t="s">
        <v>10062</v>
      </c>
      <c r="C6102" s="340" t="s">
        <v>1159</v>
      </c>
      <c r="D6102" s="555">
        <v>30.53</v>
      </c>
      <c r="E6102" s="555">
        <v>7.21</v>
      </c>
      <c r="F6102" s="555">
        <v>37.74</v>
      </c>
    </row>
    <row r="6103" spans="1:6" ht="45">
      <c r="A6103" s="338">
        <v>101767</v>
      </c>
      <c r="B6103" s="339" t="s">
        <v>10063</v>
      </c>
      <c r="C6103" s="340" t="s">
        <v>1159</v>
      </c>
      <c r="D6103" s="555">
        <v>17.149999999999999</v>
      </c>
      <c r="E6103" s="555">
        <v>7.64</v>
      </c>
      <c r="F6103" s="555">
        <v>24.79</v>
      </c>
    </row>
    <row r="6104" spans="1:6" ht="45">
      <c r="A6104" s="338">
        <v>100564</v>
      </c>
      <c r="B6104" s="339" t="s">
        <v>10075</v>
      </c>
      <c r="C6104" s="340" t="s">
        <v>1159</v>
      </c>
      <c r="D6104" s="555">
        <v>59</v>
      </c>
      <c r="E6104" s="555">
        <v>5.67</v>
      </c>
      <c r="F6104" s="555">
        <v>64.67</v>
      </c>
    </row>
    <row r="6105" spans="1:6" ht="45">
      <c r="A6105" s="338">
        <v>100566</v>
      </c>
      <c r="B6105" s="339" t="s">
        <v>10073</v>
      </c>
      <c r="C6105" s="340" t="s">
        <v>1159</v>
      </c>
      <c r="D6105" s="555">
        <v>113.03</v>
      </c>
      <c r="E6105" s="555">
        <v>5.66</v>
      </c>
      <c r="F6105" s="555">
        <v>118.69</v>
      </c>
    </row>
    <row r="6106" spans="1:6" ht="45">
      <c r="A6106" s="338">
        <v>100567</v>
      </c>
      <c r="B6106" s="339" t="s">
        <v>10072</v>
      </c>
      <c r="C6106" s="340" t="s">
        <v>1159</v>
      </c>
      <c r="D6106" s="555">
        <v>138.35999999999999</v>
      </c>
      <c r="E6106" s="555">
        <v>5.65</v>
      </c>
      <c r="F6106" s="555">
        <v>144.01</v>
      </c>
    </row>
    <row r="6107" spans="1:6" ht="45">
      <c r="A6107" s="338">
        <v>100568</v>
      </c>
      <c r="B6107" s="339" t="s">
        <v>10071</v>
      </c>
      <c r="C6107" s="340" t="s">
        <v>1159</v>
      </c>
      <c r="D6107" s="555">
        <v>163.26999999999998</v>
      </c>
      <c r="E6107" s="555">
        <v>5.65</v>
      </c>
      <c r="F6107" s="555">
        <v>168.92</v>
      </c>
    </row>
    <row r="6108" spans="1:6" ht="45">
      <c r="A6108" s="338">
        <v>100565</v>
      </c>
      <c r="B6108" s="339" t="s">
        <v>10074</v>
      </c>
      <c r="C6108" s="340" t="s">
        <v>1159</v>
      </c>
      <c r="D6108" s="555">
        <v>51.57</v>
      </c>
      <c r="E6108" s="555">
        <v>5.68</v>
      </c>
      <c r="F6108" s="555">
        <v>57.25</v>
      </c>
    </row>
    <row r="6109" spans="1:6" ht="45">
      <c r="A6109" s="338">
        <v>100569</v>
      </c>
      <c r="B6109" s="339" t="s">
        <v>10070</v>
      </c>
      <c r="C6109" s="340" t="s">
        <v>1159</v>
      </c>
      <c r="D6109" s="555">
        <v>105.88000000000001</v>
      </c>
      <c r="E6109" s="555">
        <v>5.66</v>
      </c>
      <c r="F6109" s="555">
        <v>111.54</v>
      </c>
    </row>
    <row r="6110" spans="1:6" ht="45">
      <c r="A6110" s="338">
        <v>100570</v>
      </c>
      <c r="B6110" s="339" t="s">
        <v>10069</v>
      </c>
      <c r="C6110" s="340" t="s">
        <v>1159</v>
      </c>
      <c r="D6110" s="555">
        <v>133.26</v>
      </c>
      <c r="E6110" s="555">
        <v>5.83</v>
      </c>
      <c r="F6110" s="555">
        <v>139.09</v>
      </c>
    </row>
    <row r="6111" spans="1:6" ht="45">
      <c r="A6111" s="338">
        <v>100571</v>
      </c>
      <c r="B6111" s="339" t="s">
        <v>10068</v>
      </c>
      <c r="C6111" s="340" t="s">
        <v>1159</v>
      </c>
      <c r="D6111" s="555">
        <v>156.44999999999999</v>
      </c>
      <c r="E6111" s="555">
        <v>5.65</v>
      </c>
      <c r="F6111" s="555">
        <v>162.1</v>
      </c>
    </row>
    <row r="6112" spans="1:6" ht="45">
      <c r="A6112" s="338">
        <v>100572</v>
      </c>
      <c r="B6112" s="339" t="s">
        <v>10067</v>
      </c>
      <c r="C6112" s="340" t="s">
        <v>1159</v>
      </c>
      <c r="D6112" s="555">
        <v>61.940000000000005</v>
      </c>
      <c r="E6112" s="555">
        <v>7.57</v>
      </c>
      <c r="F6112" s="555">
        <v>69.510000000000005</v>
      </c>
    </row>
    <row r="6113" spans="1:6" ht="45">
      <c r="A6113" s="338">
        <v>100573</v>
      </c>
      <c r="B6113" s="339" t="s">
        <v>10066</v>
      </c>
      <c r="C6113" s="340" t="s">
        <v>1159</v>
      </c>
      <c r="D6113" s="555">
        <v>54.52</v>
      </c>
      <c r="E6113" s="555">
        <v>7.57</v>
      </c>
      <c r="F6113" s="555">
        <v>62.09</v>
      </c>
    </row>
    <row r="6114" spans="1:6" ht="30">
      <c r="A6114" s="338">
        <v>101849</v>
      </c>
      <c r="B6114" s="339" t="s">
        <v>13156</v>
      </c>
      <c r="C6114" s="340" t="s">
        <v>1159</v>
      </c>
      <c r="D6114" s="555">
        <v>103.73</v>
      </c>
      <c r="E6114" s="555">
        <v>7.67</v>
      </c>
      <c r="F6114" s="555">
        <v>111.4</v>
      </c>
    </row>
    <row r="6115" spans="1:6" ht="30">
      <c r="A6115" s="338">
        <v>101841</v>
      </c>
      <c r="B6115" s="339" t="s">
        <v>13157</v>
      </c>
      <c r="C6115" s="340" t="s">
        <v>1159</v>
      </c>
      <c r="D6115" s="555">
        <v>61.44</v>
      </c>
      <c r="E6115" s="555">
        <v>6.41</v>
      </c>
      <c r="F6115" s="555">
        <v>67.849999999999994</v>
      </c>
    </row>
    <row r="6116" spans="1:6" ht="30">
      <c r="A6116" s="338">
        <v>101843</v>
      </c>
      <c r="B6116" s="339" t="s">
        <v>13158</v>
      </c>
      <c r="C6116" s="340" t="s">
        <v>1159</v>
      </c>
      <c r="D6116" s="555">
        <v>115.47</v>
      </c>
      <c r="E6116" s="555">
        <v>6.4</v>
      </c>
      <c r="F6116" s="555">
        <v>121.87</v>
      </c>
    </row>
    <row r="6117" spans="1:6" ht="30">
      <c r="A6117" s="338">
        <v>101844</v>
      </c>
      <c r="B6117" s="339" t="s">
        <v>13159</v>
      </c>
      <c r="C6117" s="340" t="s">
        <v>1159</v>
      </c>
      <c r="D6117" s="555">
        <v>140.76</v>
      </c>
      <c r="E6117" s="555">
        <v>6.4</v>
      </c>
      <c r="F6117" s="555">
        <v>147.16</v>
      </c>
    </row>
    <row r="6118" spans="1:6" ht="30">
      <c r="A6118" s="338">
        <v>101845</v>
      </c>
      <c r="B6118" s="339" t="s">
        <v>13160</v>
      </c>
      <c r="C6118" s="340" t="s">
        <v>1159</v>
      </c>
      <c r="D6118" s="555">
        <v>165.72000000000003</v>
      </c>
      <c r="E6118" s="555">
        <v>6.39</v>
      </c>
      <c r="F6118" s="555">
        <v>172.11</v>
      </c>
    </row>
    <row r="6119" spans="1:6" ht="30">
      <c r="A6119" s="338">
        <v>101842</v>
      </c>
      <c r="B6119" s="339" t="s">
        <v>13161</v>
      </c>
      <c r="C6119" s="340" t="s">
        <v>1159</v>
      </c>
      <c r="D6119" s="555">
        <v>53.989999999999995</v>
      </c>
      <c r="E6119" s="555">
        <v>6.41</v>
      </c>
      <c r="F6119" s="555">
        <v>60.4</v>
      </c>
    </row>
    <row r="6120" spans="1:6" ht="30">
      <c r="A6120" s="338">
        <v>101846</v>
      </c>
      <c r="B6120" s="339" t="s">
        <v>13162</v>
      </c>
      <c r="C6120" s="340" t="s">
        <v>1159</v>
      </c>
      <c r="D6120" s="555">
        <v>108.32</v>
      </c>
      <c r="E6120" s="555">
        <v>6.4</v>
      </c>
      <c r="F6120" s="555">
        <v>114.72</v>
      </c>
    </row>
    <row r="6121" spans="1:6" ht="30">
      <c r="A6121" s="338">
        <v>101847</v>
      </c>
      <c r="B6121" s="339" t="s">
        <v>13163</v>
      </c>
      <c r="C6121" s="340" t="s">
        <v>1159</v>
      </c>
      <c r="D6121" s="555">
        <v>133.76</v>
      </c>
      <c r="E6121" s="555">
        <v>6.4</v>
      </c>
      <c r="F6121" s="555">
        <v>140.16</v>
      </c>
    </row>
    <row r="6122" spans="1:6" ht="30">
      <c r="A6122" s="338">
        <v>101848</v>
      </c>
      <c r="B6122" s="339" t="s">
        <v>13164</v>
      </c>
      <c r="C6122" s="340" t="s">
        <v>1159</v>
      </c>
      <c r="D6122" s="555">
        <v>158.87</v>
      </c>
      <c r="E6122" s="555">
        <v>6.39</v>
      </c>
      <c r="F6122" s="555">
        <v>165.26</v>
      </c>
    </row>
    <row r="6123" spans="1:6" ht="30">
      <c r="A6123" s="338">
        <v>101839</v>
      </c>
      <c r="B6123" s="339" t="s">
        <v>13165</v>
      </c>
      <c r="C6123" s="340" t="s">
        <v>1159</v>
      </c>
      <c r="D6123" s="555">
        <v>98.759999999999991</v>
      </c>
      <c r="E6123" s="555">
        <v>6.4</v>
      </c>
      <c r="F6123" s="555">
        <v>105.16</v>
      </c>
    </row>
    <row r="6124" spans="1:6" ht="30">
      <c r="A6124" s="338">
        <v>101840</v>
      </c>
      <c r="B6124" s="339" t="s">
        <v>13166</v>
      </c>
      <c r="C6124" s="340" t="s">
        <v>1159</v>
      </c>
      <c r="D6124" s="555">
        <v>150.12</v>
      </c>
      <c r="E6124" s="555">
        <v>21.11</v>
      </c>
      <c r="F6124" s="555">
        <v>171.23</v>
      </c>
    </row>
    <row r="6125" spans="1:6" ht="30">
      <c r="A6125" s="338">
        <v>101837</v>
      </c>
      <c r="B6125" s="339" t="s">
        <v>13167</v>
      </c>
      <c r="C6125" s="340" t="s">
        <v>1159</v>
      </c>
      <c r="D6125" s="555">
        <v>45.66</v>
      </c>
      <c r="E6125" s="555">
        <v>6.41</v>
      </c>
      <c r="F6125" s="555">
        <v>52.07</v>
      </c>
    </row>
    <row r="6126" spans="1:6" ht="30">
      <c r="A6126" s="338">
        <v>101838</v>
      </c>
      <c r="B6126" s="339" t="s">
        <v>13168</v>
      </c>
      <c r="C6126" s="340" t="s">
        <v>1159</v>
      </c>
      <c r="D6126" s="555">
        <v>72.58</v>
      </c>
      <c r="E6126" s="555">
        <v>6.4</v>
      </c>
      <c r="F6126" s="555">
        <v>78.98</v>
      </c>
    </row>
    <row r="6127" spans="1:6" ht="45">
      <c r="A6127" s="338">
        <v>101836</v>
      </c>
      <c r="B6127" s="339" t="s">
        <v>13169</v>
      </c>
      <c r="C6127" s="340" t="s">
        <v>1159</v>
      </c>
      <c r="D6127" s="555">
        <v>16.720000000000002</v>
      </c>
      <c r="E6127" s="555">
        <v>6.45</v>
      </c>
      <c r="F6127" s="555">
        <v>23.17</v>
      </c>
    </row>
    <row r="6128" spans="1:6" ht="30">
      <c r="A6128" s="338">
        <v>101835</v>
      </c>
      <c r="B6128" s="339" t="s">
        <v>13170</v>
      </c>
      <c r="C6128" s="340" t="s">
        <v>1159</v>
      </c>
      <c r="D6128" s="555">
        <v>122.46000000000001</v>
      </c>
      <c r="E6128" s="555">
        <v>76.849999999999994</v>
      </c>
      <c r="F6128" s="555">
        <v>199.31</v>
      </c>
    </row>
    <row r="6129" spans="1:6" ht="30">
      <c r="A6129" s="338">
        <v>101827</v>
      </c>
      <c r="B6129" s="339" t="s">
        <v>13171</v>
      </c>
      <c r="C6129" s="340" t="s">
        <v>1159</v>
      </c>
      <c r="D6129" s="555">
        <v>80.259999999999991</v>
      </c>
      <c r="E6129" s="555">
        <v>75.5</v>
      </c>
      <c r="F6129" s="555">
        <v>155.76</v>
      </c>
    </row>
    <row r="6130" spans="1:6" ht="30">
      <c r="A6130" s="338">
        <v>101829</v>
      </c>
      <c r="B6130" s="339" t="s">
        <v>13172</v>
      </c>
      <c r="C6130" s="340" t="s">
        <v>1159</v>
      </c>
      <c r="D6130" s="555">
        <v>134.30000000000001</v>
      </c>
      <c r="E6130" s="555">
        <v>75.48</v>
      </c>
      <c r="F6130" s="555">
        <v>209.78</v>
      </c>
    </row>
    <row r="6131" spans="1:6" ht="30">
      <c r="A6131" s="338">
        <v>101830</v>
      </c>
      <c r="B6131" s="339" t="s">
        <v>13173</v>
      </c>
      <c r="C6131" s="340" t="s">
        <v>1159</v>
      </c>
      <c r="D6131" s="555">
        <v>159.58999999999997</v>
      </c>
      <c r="E6131" s="555">
        <v>75.48</v>
      </c>
      <c r="F6131" s="555">
        <v>235.07</v>
      </c>
    </row>
    <row r="6132" spans="1:6" ht="30">
      <c r="A6132" s="338">
        <v>101831</v>
      </c>
      <c r="B6132" s="339" t="s">
        <v>13174</v>
      </c>
      <c r="C6132" s="340" t="s">
        <v>1159</v>
      </c>
      <c r="D6132" s="555">
        <v>184.54999999999998</v>
      </c>
      <c r="E6132" s="555">
        <v>75.47</v>
      </c>
      <c r="F6132" s="555">
        <v>260.02</v>
      </c>
    </row>
    <row r="6133" spans="1:6" ht="30">
      <c r="A6133" s="338">
        <v>101828</v>
      </c>
      <c r="B6133" s="339" t="s">
        <v>13175</v>
      </c>
      <c r="C6133" s="340" t="s">
        <v>1159</v>
      </c>
      <c r="D6133" s="555">
        <v>72.8</v>
      </c>
      <c r="E6133" s="555">
        <v>75.510000000000005</v>
      </c>
      <c r="F6133" s="555">
        <v>148.31</v>
      </c>
    </row>
    <row r="6134" spans="1:6" ht="30">
      <c r="A6134" s="338">
        <v>101832</v>
      </c>
      <c r="B6134" s="339" t="s">
        <v>13176</v>
      </c>
      <c r="C6134" s="340" t="s">
        <v>1159</v>
      </c>
      <c r="D6134" s="555">
        <v>127.14999999999999</v>
      </c>
      <c r="E6134" s="555">
        <v>75.48</v>
      </c>
      <c r="F6134" s="555">
        <v>202.63</v>
      </c>
    </row>
    <row r="6135" spans="1:6" ht="30">
      <c r="A6135" s="338">
        <v>101833</v>
      </c>
      <c r="B6135" s="339" t="s">
        <v>13177</v>
      </c>
      <c r="C6135" s="340" t="s">
        <v>1159</v>
      </c>
      <c r="D6135" s="555">
        <v>152.58999999999997</v>
      </c>
      <c r="E6135" s="555">
        <v>75.48</v>
      </c>
      <c r="F6135" s="555">
        <v>228.07</v>
      </c>
    </row>
    <row r="6136" spans="1:6" ht="30">
      <c r="A6136" s="338">
        <v>101834</v>
      </c>
      <c r="B6136" s="339" t="s">
        <v>13178</v>
      </c>
      <c r="C6136" s="340" t="s">
        <v>1159</v>
      </c>
      <c r="D6136" s="555">
        <v>177.7</v>
      </c>
      <c r="E6136" s="555">
        <v>75.47</v>
      </c>
      <c r="F6136" s="555">
        <v>253.17</v>
      </c>
    </row>
    <row r="6137" spans="1:6" ht="30">
      <c r="A6137" s="338">
        <v>101825</v>
      </c>
      <c r="B6137" s="339" t="s">
        <v>13179</v>
      </c>
      <c r="C6137" s="340" t="s">
        <v>1159</v>
      </c>
      <c r="D6137" s="555">
        <v>117.58</v>
      </c>
      <c r="E6137" s="555">
        <v>75.489999999999995</v>
      </c>
      <c r="F6137" s="555">
        <v>193.07</v>
      </c>
    </row>
    <row r="6138" spans="1:6" ht="30">
      <c r="A6138" s="338">
        <v>101826</v>
      </c>
      <c r="B6138" s="339" t="s">
        <v>13180</v>
      </c>
      <c r="C6138" s="340" t="s">
        <v>1159</v>
      </c>
      <c r="D6138" s="555">
        <v>143.43</v>
      </c>
      <c r="E6138" s="555">
        <v>75.48</v>
      </c>
      <c r="F6138" s="555">
        <v>218.91</v>
      </c>
    </row>
    <row r="6139" spans="1:6" ht="30">
      <c r="A6139" s="338">
        <v>101823</v>
      </c>
      <c r="B6139" s="339" t="s">
        <v>13181</v>
      </c>
      <c r="C6139" s="340" t="s">
        <v>1159</v>
      </c>
      <c r="D6139" s="555">
        <v>64.459999999999994</v>
      </c>
      <c r="E6139" s="555">
        <v>75.52</v>
      </c>
      <c r="F6139" s="555">
        <v>139.97999999999999</v>
      </c>
    </row>
    <row r="6140" spans="1:6" ht="30">
      <c r="A6140" s="338">
        <v>101824</v>
      </c>
      <c r="B6140" s="339" t="s">
        <v>13182</v>
      </c>
      <c r="C6140" s="340" t="s">
        <v>1159</v>
      </c>
      <c r="D6140" s="555">
        <v>91.399999999999991</v>
      </c>
      <c r="E6140" s="555">
        <v>75.489999999999995</v>
      </c>
      <c r="F6140" s="555">
        <v>166.89</v>
      </c>
    </row>
    <row r="6141" spans="1:6" ht="45">
      <c r="A6141" s="338">
        <v>101822</v>
      </c>
      <c r="B6141" s="339" t="s">
        <v>13183</v>
      </c>
      <c r="C6141" s="340" t="s">
        <v>1159</v>
      </c>
      <c r="D6141" s="555">
        <v>35.549999999999997</v>
      </c>
      <c r="E6141" s="555">
        <v>75.53</v>
      </c>
      <c r="F6141" s="555">
        <v>111.08</v>
      </c>
    </row>
    <row r="6142" spans="1:6">
      <c r="A6142" s="335"/>
      <c r="B6142" s="337" t="s">
        <v>1036</v>
      </c>
      <c r="C6142" s="335"/>
      <c r="D6142" s="335"/>
      <c r="E6142" s="335"/>
      <c r="F6142" s="335"/>
    </row>
    <row r="6143" spans="1:6">
      <c r="A6143" s="335"/>
      <c r="B6143" s="337" t="s">
        <v>13184</v>
      </c>
      <c r="C6143" s="335"/>
      <c r="D6143" s="335"/>
      <c r="E6143" s="335"/>
      <c r="F6143" s="335"/>
    </row>
    <row r="6144" spans="1:6" ht="30">
      <c r="A6144" s="338">
        <v>97110</v>
      </c>
      <c r="B6144" s="339" t="s">
        <v>10055</v>
      </c>
      <c r="C6144" s="340" t="s">
        <v>1164</v>
      </c>
      <c r="D6144" s="555">
        <v>158.51</v>
      </c>
      <c r="E6144" s="555">
        <v>10.47</v>
      </c>
      <c r="F6144" s="555">
        <v>168.98</v>
      </c>
    </row>
    <row r="6145" spans="1:6" ht="30">
      <c r="A6145" s="338">
        <v>97111</v>
      </c>
      <c r="B6145" s="339" t="s">
        <v>10054</v>
      </c>
      <c r="C6145" s="340" t="s">
        <v>1164</v>
      </c>
      <c r="D6145" s="555">
        <v>181.76</v>
      </c>
      <c r="E6145" s="555">
        <v>10.9</v>
      </c>
      <c r="F6145" s="555">
        <v>192.66</v>
      </c>
    </row>
    <row r="6146" spans="1:6" ht="30">
      <c r="A6146" s="338">
        <v>97112</v>
      </c>
      <c r="B6146" s="339" t="s">
        <v>10053</v>
      </c>
      <c r="C6146" s="340" t="s">
        <v>1164</v>
      </c>
      <c r="D6146" s="555">
        <v>194.84</v>
      </c>
      <c r="E6146" s="555">
        <v>11.24</v>
      </c>
      <c r="F6146" s="555">
        <v>206.08</v>
      </c>
    </row>
    <row r="6147" spans="1:6" ht="30">
      <c r="A6147" s="338">
        <v>97104</v>
      </c>
      <c r="B6147" s="339" t="s">
        <v>10061</v>
      </c>
      <c r="C6147" s="340" t="s">
        <v>1164</v>
      </c>
      <c r="D6147" s="555">
        <v>89.3</v>
      </c>
      <c r="E6147" s="555">
        <v>9.51</v>
      </c>
      <c r="F6147" s="555">
        <v>98.81</v>
      </c>
    </row>
    <row r="6148" spans="1:6" ht="30">
      <c r="A6148" s="338">
        <v>97105</v>
      </c>
      <c r="B6148" s="339" t="s">
        <v>10060</v>
      </c>
      <c r="C6148" s="340" t="s">
        <v>1164</v>
      </c>
      <c r="D6148" s="555">
        <v>105.89999999999999</v>
      </c>
      <c r="E6148" s="555">
        <v>9.9499999999999993</v>
      </c>
      <c r="F6148" s="555">
        <v>115.85</v>
      </c>
    </row>
    <row r="6149" spans="1:6" ht="30">
      <c r="A6149" s="338">
        <v>97106</v>
      </c>
      <c r="B6149" s="339" t="s">
        <v>10059</v>
      </c>
      <c r="C6149" s="340" t="s">
        <v>1164</v>
      </c>
      <c r="D6149" s="555">
        <v>116.00999999999999</v>
      </c>
      <c r="E6149" s="555">
        <v>10.15</v>
      </c>
      <c r="F6149" s="555">
        <v>126.16</v>
      </c>
    </row>
    <row r="6150" spans="1:6" ht="30">
      <c r="A6150" s="338">
        <v>97107</v>
      </c>
      <c r="B6150" s="339" t="s">
        <v>10058</v>
      </c>
      <c r="C6150" s="340" t="s">
        <v>1164</v>
      </c>
      <c r="D6150" s="555">
        <v>126.10000000000001</v>
      </c>
      <c r="E6150" s="555">
        <v>10.36</v>
      </c>
      <c r="F6150" s="555">
        <v>136.46</v>
      </c>
    </row>
    <row r="6151" spans="1:6" ht="30">
      <c r="A6151" s="338">
        <v>97108</v>
      </c>
      <c r="B6151" s="339" t="s">
        <v>10057</v>
      </c>
      <c r="C6151" s="340" t="s">
        <v>1164</v>
      </c>
      <c r="D6151" s="555">
        <v>149.24</v>
      </c>
      <c r="E6151" s="555">
        <v>10.82</v>
      </c>
      <c r="F6151" s="555">
        <v>160.06</v>
      </c>
    </row>
    <row r="6152" spans="1:6" ht="30">
      <c r="A6152" s="338">
        <v>97109</v>
      </c>
      <c r="B6152" s="339" t="s">
        <v>10056</v>
      </c>
      <c r="C6152" s="340" t="s">
        <v>1164</v>
      </c>
      <c r="D6152" s="555">
        <v>159.31</v>
      </c>
      <c r="E6152" s="555">
        <v>10.97</v>
      </c>
      <c r="F6152" s="555">
        <v>170.28</v>
      </c>
    </row>
    <row r="6153" spans="1:6" ht="30">
      <c r="A6153" s="338">
        <v>101169</v>
      </c>
      <c r="B6153" s="339" t="s">
        <v>10037</v>
      </c>
      <c r="C6153" s="340" t="s">
        <v>1164</v>
      </c>
      <c r="D6153" s="555">
        <v>76.929999999999993</v>
      </c>
      <c r="E6153" s="555">
        <v>14.76</v>
      </c>
      <c r="F6153" s="555">
        <v>91.69</v>
      </c>
    </row>
    <row r="6154" spans="1:6" ht="30">
      <c r="A6154" s="338">
        <v>101168</v>
      </c>
      <c r="B6154" s="339" t="s">
        <v>10038</v>
      </c>
      <c r="C6154" s="340" t="s">
        <v>1164</v>
      </c>
      <c r="D6154" s="555">
        <v>114.27</v>
      </c>
      <c r="E6154" s="555">
        <v>12.83</v>
      </c>
      <c r="F6154" s="555">
        <v>127.1</v>
      </c>
    </row>
    <row r="6155" spans="1:6" ht="30">
      <c r="A6155" s="338">
        <v>101167</v>
      </c>
      <c r="B6155" s="339" t="s">
        <v>10039</v>
      </c>
      <c r="C6155" s="340" t="s">
        <v>1164</v>
      </c>
      <c r="D6155" s="555">
        <v>68.02</v>
      </c>
      <c r="E6155" s="555">
        <v>11.34</v>
      </c>
      <c r="F6155" s="555">
        <v>79.36</v>
      </c>
    </row>
    <row r="6156" spans="1:6" ht="30">
      <c r="A6156" s="338">
        <v>101172</v>
      </c>
      <c r="B6156" s="339" t="s">
        <v>10034</v>
      </c>
      <c r="C6156" s="340" t="s">
        <v>1164</v>
      </c>
      <c r="D6156" s="555">
        <v>40.11</v>
      </c>
      <c r="E6156" s="555">
        <v>13.5</v>
      </c>
      <c r="F6156" s="555">
        <v>53.61</v>
      </c>
    </row>
    <row r="6157" spans="1:6" ht="30">
      <c r="A6157" s="338">
        <v>101171</v>
      </c>
      <c r="B6157" s="339" t="s">
        <v>10035</v>
      </c>
      <c r="C6157" s="340" t="s">
        <v>1164</v>
      </c>
      <c r="D6157" s="555">
        <v>82.08</v>
      </c>
      <c r="E6157" s="555">
        <v>10.42</v>
      </c>
      <c r="F6157" s="555">
        <v>92.5</v>
      </c>
    </row>
    <row r="6158" spans="1:6" ht="30">
      <c r="A6158" s="338">
        <v>101170</v>
      </c>
      <c r="B6158" s="339" t="s">
        <v>10036</v>
      </c>
      <c r="C6158" s="340" t="s">
        <v>1164</v>
      </c>
      <c r="D6158" s="555">
        <v>23.15</v>
      </c>
      <c r="E6158" s="555">
        <v>8.9600000000000009</v>
      </c>
      <c r="F6158" s="555">
        <v>32.11</v>
      </c>
    </row>
    <row r="6159" spans="1:6" ht="45">
      <c r="A6159" s="338">
        <v>101819</v>
      </c>
      <c r="B6159" s="339" t="s">
        <v>13185</v>
      </c>
      <c r="C6159" s="340" t="s">
        <v>1164</v>
      </c>
      <c r="D6159" s="555">
        <v>29.609999999999996</v>
      </c>
      <c r="E6159" s="555">
        <v>26.19</v>
      </c>
      <c r="F6159" s="555">
        <v>55.8</v>
      </c>
    </row>
    <row r="6160" spans="1:6" ht="45">
      <c r="A6160" s="338">
        <v>101818</v>
      </c>
      <c r="B6160" s="339" t="s">
        <v>13186</v>
      </c>
      <c r="C6160" s="340" t="s">
        <v>1164</v>
      </c>
      <c r="D6160" s="555">
        <v>37.85</v>
      </c>
      <c r="E6160" s="555">
        <v>24.14</v>
      </c>
      <c r="F6160" s="555">
        <v>61.99</v>
      </c>
    </row>
    <row r="6161" spans="1:6" ht="45">
      <c r="A6161" s="338">
        <v>101817</v>
      </c>
      <c r="B6161" s="339" t="s">
        <v>13187</v>
      </c>
      <c r="C6161" s="340" t="s">
        <v>1164</v>
      </c>
      <c r="D6161" s="555">
        <v>21.28</v>
      </c>
      <c r="E6161" s="555">
        <v>22.53</v>
      </c>
      <c r="F6161" s="555">
        <v>43.81</v>
      </c>
    </row>
    <row r="6162" spans="1:6" ht="45">
      <c r="A6162" s="338">
        <v>101816</v>
      </c>
      <c r="B6162" s="339" t="s">
        <v>13188</v>
      </c>
      <c r="C6162" s="340" t="s">
        <v>1164</v>
      </c>
      <c r="D6162" s="555">
        <v>36.879999999999995</v>
      </c>
      <c r="E6162" s="555">
        <v>23.28</v>
      </c>
      <c r="F6162" s="555">
        <v>60.16</v>
      </c>
    </row>
    <row r="6163" spans="1:6" ht="45">
      <c r="A6163" s="338">
        <v>101815</v>
      </c>
      <c r="B6163" s="339" t="s">
        <v>13189</v>
      </c>
      <c r="C6163" s="340" t="s">
        <v>1164</v>
      </c>
      <c r="D6163" s="555">
        <v>55.16</v>
      </c>
      <c r="E6163" s="555">
        <v>20.12</v>
      </c>
      <c r="F6163" s="555">
        <v>75.28</v>
      </c>
    </row>
    <row r="6164" spans="1:6" ht="45">
      <c r="A6164" s="338">
        <v>101820</v>
      </c>
      <c r="B6164" s="339" t="s">
        <v>13190</v>
      </c>
      <c r="C6164" s="340" t="s">
        <v>1164</v>
      </c>
      <c r="D6164" s="555">
        <v>14.810000000000002</v>
      </c>
      <c r="E6164" s="555">
        <v>21.4</v>
      </c>
      <c r="F6164" s="555">
        <v>36.21</v>
      </c>
    </row>
    <row r="6165" spans="1:6" ht="45">
      <c r="A6165" s="338">
        <v>102988</v>
      </c>
      <c r="B6165" s="339" t="s">
        <v>13191</v>
      </c>
      <c r="C6165" s="340" t="s">
        <v>1164</v>
      </c>
      <c r="D6165" s="555">
        <v>19.059999999999999</v>
      </c>
      <c r="E6165" s="555">
        <v>29.88</v>
      </c>
      <c r="F6165" s="555">
        <v>48.94</v>
      </c>
    </row>
    <row r="6166" spans="1:6" ht="45">
      <c r="A6166" s="338">
        <v>101814</v>
      </c>
      <c r="B6166" s="339" t="s">
        <v>13192</v>
      </c>
      <c r="C6166" s="340" t="s">
        <v>1164</v>
      </c>
      <c r="D6166" s="555">
        <v>20.490000000000002</v>
      </c>
      <c r="E6166" s="555">
        <v>18.5</v>
      </c>
      <c r="F6166" s="555">
        <v>38.99</v>
      </c>
    </row>
    <row r="6167" spans="1:6">
      <c r="A6167" s="335"/>
      <c r="B6167" s="337" t="s">
        <v>71</v>
      </c>
      <c r="C6167" s="335"/>
      <c r="D6167" s="335"/>
      <c r="E6167" s="335"/>
      <c r="F6167" s="335"/>
    </row>
    <row r="6168" spans="1:6">
      <c r="A6168" s="338">
        <v>96402</v>
      </c>
      <c r="B6168" s="339" t="s">
        <v>10076</v>
      </c>
      <c r="C6168" s="340" t="s">
        <v>1164</v>
      </c>
      <c r="D6168" s="555">
        <v>2.2999999999999998</v>
      </c>
      <c r="E6168" s="555">
        <v>0.25</v>
      </c>
      <c r="F6168" s="555">
        <v>2.5499999999999998</v>
      </c>
    </row>
    <row r="6169" spans="1:6" ht="30">
      <c r="A6169" s="338">
        <v>102101</v>
      </c>
      <c r="B6169" s="339" t="s">
        <v>10089</v>
      </c>
      <c r="C6169" s="340" t="s">
        <v>1164</v>
      </c>
      <c r="D6169" s="555">
        <v>2.37</v>
      </c>
      <c r="E6169" s="555">
        <v>1.31</v>
      </c>
      <c r="F6169" s="555">
        <v>3.68</v>
      </c>
    </row>
    <row r="6170" spans="1:6">
      <c r="A6170" s="335"/>
      <c r="B6170" s="337" t="s">
        <v>13193</v>
      </c>
      <c r="C6170" s="335"/>
      <c r="D6170" s="335"/>
      <c r="E6170" s="335"/>
      <c r="F6170" s="335"/>
    </row>
    <row r="6171" spans="1:6" ht="30">
      <c r="A6171" s="338">
        <v>97802</v>
      </c>
      <c r="B6171" s="339" t="s">
        <v>10047</v>
      </c>
      <c r="C6171" s="340" t="s">
        <v>1164</v>
      </c>
      <c r="D6171" s="555">
        <v>6.51</v>
      </c>
      <c r="E6171" s="555">
        <v>0.17</v>
      </c>
      <c r="F6171" s="555">
        <v>6.68</v>
      </c>
    </row>
    <row r="6172" spans="1:6" ht="30">
      <c r="A6172" s="338">
        <v>97803</v>
      </c>
      <c r="B6172" s="339" t="s">
        <v>10046</v>
      </c>
      <c r="C6172" s="340" t="s">
        <v>1164</v>
      </c>
      <c r="D6172" s="555">
        <v>9.86</v>
      </c>
      <c r="E6172" s="555">
        <v>0.38</v>
      </c>
      <c r="F6172" s="555">
        <v>10.24</v>
      </c>
    </row>
    <row r="6173" spans="1:6" ht="30">
      <c r="A6173" s="338">
        <v>97805</v>
      </c>
      <c r="B6173" s="339" t="s">
        <v>10045</v>
      </c>
      <c r="C6173" s="340" t="s">
        <v>1164</v>
      </c>
      <c r="D6173" s="555">
        <v>16.270000000000003</v>
      </c>
      <c r="E6173" s="555">
        <v>0.4</v>
      </c>
      <c r="F6173" s="555">
        <v>16.670000000000002</v>
      </c>
    </row>
    <row r="6174" spans="1:6" ht="30">
      <c r="A6174" s="338">
        <v>97806</v>
      </c>
      <c r="B6174" s="339" t="s">
        <v>10044</v>
      </c>
      <c r="C6174" s="340" t="s">
        <v>1164</v>
      </c>
      <c r="D6174" s="555">
        <v>19.59</v>
      </c>
      <c r="E6174" s="555">
        <v>0.61</v>
      </c>
      <c r="F6174" s="555">
        <v>20.2</v>
      </c>
    </row>
    <row r="6175" spans="1:6" ht="30">
      <c r="A6175" s="338">
        <v>97807</v>
      </c>
      <c r="B6175" s="339" t="s">
        <v>10043</v>
      </c>
      <c r="C6175" s="340" t="s">
        <v>1164</v>
      </c>
      <c r="D6175" s="555">
        <v>22.47</v>
      </c>
      <c r="E6175" s="555">
        <v>0.59</v>
      </c>
      <c r="F6175" s="555">
        <v>23.06</v>
      </c>
    </row>
    <row r="6176" spans="1:6" ht="30">
      <c r="A6176" s="338">
        <v>97809</v>
      </c>
      <c r="B6176" s="339" t="s">
        <v>10042</v>
      </c>
      <c r="C6176" s="340" t="s">
        <v>1164</v>
      </c>
      <c r="D6176" s="555">
        <v>17.86</v>
      </c>
      <c r="E6176" s="555">
        <v>0.7</v>
      </c>
      <c r="F6176" s="555">
        <v>18.559999999999999</v>
      </c>
    </row>
    <row r="6177" spans="1:6" ht="30">
      <c r="A6177" s="338">
        <v>97810</v>
      </c>
      <c r="B6177" s="339" t="s">
        <v>10041</v>
      </c>
      <c r="C6177" s="340" t="s">
        <v>1164</v>
      </c>
      <c r="D6177" s="555">
        <v>19.41</v>
      </c>
      <c r="E6177" s="555">
        <v>0.82</v>
      </c>
      <c r="F6177" s="555">
        <v>20.23</v>
      </c>
    </row>
    <row r="6178" spans="1:6" ht="30">
      <c r="A6178" s="338">
        <v>97811</v>
      </c>
      <c r="B6178" s="339" t="s">
        <v>10040</v>
      </c>
      <c r="C6178" s="340" t="s">
        <v>1164</v>
      </c>
      <c r="D6178" s="555">
        <v>22.32</v>
      </c>
      <c r="E6178" s="555">
        <v>0.81</v>
      </c>
      <c r="F6178" s="555">
        <v>23.13</v>
      </c>
    </row>
    <row r="6179" spans="1:6" ht="30">
      <c r="A6179" s="338">
        <v>95995</v>
      </c>
      <c r="B6179" s="339" t="s">
        <v>10033</v>
      </c>
      <c r="C6179" s="340" t="s">
        <v>1159</v>
      </c>
      <c r="D6179" s="555">
        <v>1157.6399999999999</v>
      </c>
      <c r="E6179" s="555">
        <v>24.46</v>
      </c>
      <c r="F6179" s="555">
        <v>1182.0999999999999</v>
      </c>
    </row>
    <row r="6180" spans="1:6" ht="30">
      <c r="A6180" s="338">
        <v>95996</v>
      </c>
      <c r="B6180" s="339" t="s">
        <v>10032</v>
      </c>
      <c r="C6180" s="340" t="s">
        <v>1159</v>
      </c>
      <c r="D6180" s="555">
        <v>1002.05</v>
      </c>
      <c r="E6180" s="555">
        <v>17.47</v>
      </c>
      <c r="F6180" s="555">
        <v>1019.52</v>
      </c>
    </row>
    <row r="6181" spans="1:6" ht="30">
      <c r="A6181" s="338">
        <v>100625</v>
      </c>
      <c r="B6181" s="339" t="s">
        <v>10026</v>
      </c>
      <c r="C6181" s="340" t="s">
        <v>1159</v>
      </c>
      <c r="D6181" s="555">
        <v>864.33</v>
      </c>
      <c r="E6181" s="555">
        <v>21</v>
      </c>
      <c r="F6181" s="555">
        <v>885.33</v>
      </c>
    </row>
    <row r="6182" spans="1:6" ht="30">
      <c r="A6182" s="338">
        <v>100624</v>
      </c>
      <c r="B6182" s="339" t="s">
        <v>10027</v>
      </c>
      <c r="C6182" s="340" t="s">
        <v>1159</v>
      </c>
      <c r="D6182" s="555">
        <v>895.42000000000007</v>
      </c>
      <c r="E6182" s="555">
        <v>25.28</v>
      </c>
      <c r="F6182" s="555">
        <v>920.7</v>
      </c>
    </row>
    <row r="6183" spans="1:6" ht="30">
      <c r="A6183" s="338">
        <v>102096</v>
      </c>
      <c r="B6183" s="339" t="s">
        <v>10090</v>
      </c>
      <c r="C6183" s="340" t="s">
        <v>1159</v>
      </c>
      <c r="D6183" s="555">
        <v>1222.3900000000001</v>
      </c>
      <c r="E6183" s="555">
        <v>187.31</v>
      </c>
      <c r="F6183" s="555">
        <v>1409.7</v>
      </c>
    </row>
    <row r="6184" spans="1:6" ht="30">
      <c r="A6184" s="338">
        <v>101810</v>
      </c>
      <c r="B6184" s="339" t="s">
        <v>10092</v>
      </c>
      <c r="C6184" s="340" t="s">
        <v>1159</v>
      </c>
      <c r="D6184" s="555">
        <v>1189.67</v>
      </c>
      <c r="E6184" s="555">
        <v>190.29</v>
      </c>
      <c r="F6184" s="555">
        <v>1379.96</v>
      </c>
    </row>
    <row r="6185" spans="1:6" ht="30">
      <c r="A6185" s="338">
        <v>101811</v>
      </c>
      <c r="B6185" s="339" t="s">
        <v>10091</v>
      </c>
      <c r="C6185" s="340" t="s">
        <v>1159</v>
      </c>
      <c r="D6185" s="555">
        <v>992.63</v>
      </c>
      <c r="E6185" s="555">
        <v>197.9</v>
      </c>
      <c r="F6185" s="555">
        <v>1190.53</v>
      </c>
    </row>
    <row r="6186" spans="1:6" ht="30">
      <c r="A6186" s="338">
        <v>102098</v>
      </c>
      <c r="B6186" s="339" t="s">
        <v>13194</v>
      </c>
      <c r="C6186" s="340" t="s">
        <v>1159</v>
      </c>
      <c r="D6186" s="555">
        <v>1396.53</v>
      </c>
      <c r="E6186" s="555">
        <v>152.16</v>
      </c>
      <c r="F6186" s="555">
        <v>1548.69</v>
      </c>
    </row>
    <row r="6187" spans="1:6" ht="30">
      <c r="A6187" s="338">
        <v>101812</v>
      </c>
      <c r="B6187" s="339" t="s">
        <v>13195</v>
      </c>
      <c r="C6187" s="340" t="s">
        <v>1159</v>
      </c>
      <c r="D6187" s="555">
        <v>1363.8200000000002</v>
      </c>
      <c r="E6187" s="555">
        <v>155.13</v>
      </c>
      <c r="F6187" s="555">
        <v>1518.95</v>
      </c>
    </row>
    <row r="6188" spans="1:6" ht="30">
      <c r="A6188" s="338">
        <v>101813</v>
      </c>
      <c r="B6188" s="339" t="s">
        <v>13196</v>
      </c>
      <c r="C6188" s="340" t="s">
        <v>1159</v>
      </c>
      <c r="D6188" s="555">
        <v>1166.73</v>
      </c>
      <c r="E6188" s="555">
        <v>162.79</v>
      </c>
      <c r="F6188" s="555">
        <v>1329.52</v>
      </c>
    </row>
    <row r="6189" spans="1:6">
      <c r="A6189" s="335"/>
      <c r="B6189" s="337" t="s">
        <v>13197</v>
      </c>
      <c r="C6189" s="335"/>
      <c r="D6189" s="335"/>
      <c r="E6189" s="335"/>
      <c r="F6189" s="335"/>
    </row>
    <row r="6190" spans="1:6">
      <c r="A6190" s="338">
        <v>97114</v>
      </c>
      <c r="B6190" s="339" t="s">
        <v>4389</v>
      </c>
      <c r="C6190" s="340" t="s">
        <v>1163</v>
      </c>
      <c r="D6190" s="555">
        <v>0.10000000000000003</v>
      </c>
      <c r="E6190" s="555">
        <v>0.3</v>
      </c>
      <c r="F6190" s="555">
        <v>0.4</v>
      </c>
    </row>
    <row r="6191" spans="1:6" ht="30">
      <c r="A6191" s="338">
        <v>97115</v>
      </c>
      <c r="B6191" s="339" t="s">
        <v>4390</v>
      </c>
      <c r="C6191" s="340" t="s">
        <v>1160</v>
      </c>
      <c r="D6191" s="555">
        <v>37.480000000000004</v>
      </c>
      <c r="E6191" s="555">
        <v>7.9</v>
      </c>
      <c r="F6191" s="555">
        <v>45.38</v>
      </c>
    </row>
    <row r="6192" spans="1:6" ht="30">
      <c r="A6192" s="338">
        <v>97120</v>
      </c>
      <c r="B6192" s="339" t="s">
        <v>4391</v>
      </c>
      <c r="C6192" s="340" t="s">
        <v>1160</v>
      </c>
      <c r="D6192" s="555">
        <v>10.770000000000001</v>
      </c>
      <c r="E6192" s="555">
        <v>1.36</v>
      </c>
      <c r="F6192" s="555">
        <v>12.13</v>
      </c>
    </row>
    <row r="6193" spans="1:6" ht="30">
      <c r="A6193" s="338">
        <v>97116</v>
      </c>
      <c r="B6193" s="339" t="s">
        <v>10051</v>
      </c>
      <c r="C6193" s="340" t="s">
        <v>1160</v>
      </c>
      <c r="D6193" s="555">
        <v>15.5</v>
      </c>
      <c r="E6193" s="555">
        <v>4.97</v>
      </c>
      <c r="F6193" s="555">
        <v>20.47</v>
      </c>
    </row>
    <row r="6194" spans="1:6" ht="30">
      <c r="A6194" s="338">
        <v>97117</v>
      </c>
      <c r="B6194" s="339" t="s">
        <v>10050</v>
      </c>
      <c r="C6194" s="340" t="s">
        <v>1160</v>
      </c>
      <c r="D6194" s="555">
        <v>16.420000000000002</v>
      </c>
      <c r="E6194" s="555">
        <v>3.25</v>
      </c>
      <c r="F6194" s="555">
        <v>19.670000000000002</v>
      </c>
    </row>
    <row r="6195" spans="1:6" ht="30">
      <c r="A6195" s="338">
        <v>97118</v>
      </c>
      <c r="B6195" s="339" t="s">
        <v>10049</v>
      </c>
      <c r="C6195" s="340" t="s">
        <v>1160</v>
      </c>
      <c r="D6195" s="555">
        <v>15.120000000000001</v>
      </c>
      <c r="E6195" s="555">
        <v>2.13</v>
      </c>
      <c r="F6195" s="555">
        <v>17.25</v>
      </c>
    </row>
    <row r="6196" spans="1:6" ht="30">
      <c r="A6196" s="338">
        <v>97119</v>
      </c>
      <c r="B6196" s="339" t="s">
        <v>10048</v>
      </c>
      <c r="C6196" s="340" t="s">
        <v>1160</v>
      </c>
      <c r="D6196" s="555">
        <v>15.07</v>
      </c>
      <c r="E6196" s="555">
        <v>1.36</v>
      </c>
      <c r="F6196" s="555">
        <v>16.43</v>
      </c>
    </row>
    <row r="6197" spans="1:6">
      <c r="A6197" s="335"/>
      <c r="B6197" s="337" t="s">
        <v>4557</v>
      </c>
      <c r="C6197" s="335"/>
      <c r="D6197" s="335"/>
      <c r="E6197" s="335"/>
      <c r="F6197" s="335"/>
    </row>
    <row r="6198" spans="1:6">
      <c r="A6198" s="338">
        <v>96393</v>
      </c>
      <c r="B6198" s="339" t="s">
        <v>10030</v>
      </c>
      <c r="C6198" s="340" t="s">
        <v>1159</v>
      </c>
      <c r="D6198" s="555">
        <v>86.98</v>
      </c>
      <c r="E6198" s="555">
        <v>1.25</v>
      </c>
      <c r="F6198" s="555">
        <v>88.23</v>
      </c>
    </row>
    <row r="6199" spans="1:6">
      <c r="A6199" s="338">
        <v>96394</v>
      </c>
      <c r="B6199" s="339" t="s">
        <v>10029</v>
      </c>
      <c r="C6199" s="340" t="s">
        <v>1159</v>
      </c>
      <c r="D6199" s="555">
        <v>137.99</v>
      </c>
      <c r="E6199" s="555">
        <v>1.25</v>
      </c>
      <c r="F6199" s="555">
        <v>139.24</v>
      </c>
    </row>
    <row r="6200" spans="1:6">
      <c r="A6200" s="338">
        <v>96395</v>
      </c>
      <c r="B6200" s="339" t="s">
        <v>10028</v>
      </c>
      <c r="C6200" s="340" t="s">
        <v>1159</v>
      </c>
      <c r="D6200" s="555">
        <v>207.13</v>
      </c>
      <c r="E6200" s="555">
        <v>2.12</v>
      </c>
      <c r="F6200" s="555">
        <v>209.25</v>
      </c>
    </row>
    <row r="6201" spans="1:6">
      <c r="A6201" s="335"/>
      <c r="B6201" s="337" t="s">
        <v>680</v>
      </c>
      <c r="C6201" s="335"/>
      <c r="D6201" s="335"/>
      <c r="E6201" s="335"/>
      <c r="F6201" s="335"/>
    </row>
    <row r="6202" spans="1:6" ht="45">
      <c r="A6202" s="338">
        <v>94276</v>
      </c>
      <c r="B6202" s="339" t="s">
        <v>2285</v>
      </c>
      <c r="C6202" s="340" t="s">
        <v>1163</v>
      </c>
      <c r="D6202" s="555">
        <v>26.810000000000002</v>
      </c>
      <c r="E6202" s="555">
        <v>14.5</v>
      </c>
      <c r="F6202" s="555">
        <v>41.31</v>
      </c>
    </row>
    <row r="6203" spans="1:6" ht="45">
      <c r="A6203" s="338">
        <v>94274</v>
      </c>
      <c r="B6203" s="339" t="s">
        <v>2006</v>
      </c>
      <c r="C6203" s="340" t="s">
        <v>1163</v>
      </c>
      <c r="D6203" s="555">
        <v>27.68</v>
      </c>
      <c r="E6203" s="555">
        <v>15.71</v>
      </c>
      <c r="F6203" s="555">
        <v>43.39</v>
      </c>
    </row>
    <row r="6204" spans="1:6" ht="45">
      <c r="A6204" s="338">
        <v>94275</v>
      </c>
      <c r="B6204" s="339" t="s">
        <v>2007</v>
      </c>
      <c r="C6204" s="340" t="s">
        <v>1163</v>
      </c>
      <c r="D6204" s="555">
        <v>25.64</v>
      </c>
      <c r="E6204" s="555">
        <v>11.65</v>
      </c>
      <c r="F6204" s="555">
        <v>37.29</v>
      </c>
    </row>
    <row r="6205" spans="1:6" ht="45">
      <c r="A6205" s="338">
        <v>94273</v>
      </c>
      <c r="B6205" s="339" t="s">
        <v>2005</v>
      </c>
      <c r="C6205" s="340" t="s">
        <v>1163</v>
      </c>
      <c r="D6205" s="555">
        <v>26.519999999999996</v>
      </c>
      <c r="E6205" s="555">
        <v>12.85</v>
      </c>
      <c r="F6205" s="555">
        <v>39.369999999999997</v>
      </c>
    </row>
    <row r="6206" spans="1:6" ht="45">
      <c r="A6206" s="338">
        <v>94280</v>
      </c>
      <c r="B6206" s="339" t="s">
        <v>13198</v>
      </c>
      <c r="C6206" s="340" t="s">
        <v>1163</v>
      </c>
      <c r="D6206" s="555">
        <v>26.409999999999997</v>
      </c>
      <c r="E6206" s="555">
        <v>12.74</v>
      </c>
      <c r="F6206" s="555">
        <v>39.15</v>
      </c>
    </row>
    <row r="6207" spans="1:6" ht="45">
      <c r="A6207" s="338">
        <v>94278</v>
      </c>
      <c r="B6207" s="339" t="s">
        <v>13199</v>
      </c>
      <c r="C6207" s="340" t="s">
        <v>1163</v>
      </c>
      <c r="D6207" s="555">
        <v>21.93</v>
      </c>
      <c r="E6207" s="555">
        <v>13.61</v>
      </c>
      <c r="F6207" s="555">
        <v>35.54</v>
      </c>
    </row>
    <row r="6208" spans="1:6" ht="45">
      <c r="A6208" s="338">
        <v>94279</v>
      </c>
      <c r="B6208" s="339" t="s">
        <v>13200</v>
      </c>
      <c r="C6208" s="340" t="s">
        <v>1163</v>
      </c>
      <c r="D6208" s="555">
        <v>25.240000000000002</v>
      </c>
      <c r="E6208" s="555">
        <v>9.89</v>
      </c>
      <c r="F6208" s="555">
        <v>35.130000000000003</v>
      </c>
    </row>
    <row r="6209" spans="1:6" ht="45">
      <c r="A6209" s="338">
        <v>94277</v>
      </c>
      <c r="B6209" s="339" t="s">
        <v>13201</v>
      </c>
      <c r="C6209" s="340" t="s">
        <v>1163</v>
      </c>
      <c r="D6209" s="555">
        <v>20.75</v>
      </c>
      <c r="E6209" s="555">
        <v>10.77</v>
      </c>
      <c r="F6209" s="555">
        <v>31.52</v>
      </c>
    </row>
    <row r="6210" spans="1:6" ht="30">
      <c r="A6210" s="338">
        <v>94263</v>
      </c>
      <c r="B6210" s="339" t="s">
        <v>3656</v>
      </c>
      <c r="C6210" s="340" t="s">
        <v>1163</v>
      </c>
      <c r="D6210" s="555">
        <v>16.47</v>
      </c>
      <c r="E6210" s="555">
        <v>11.5</v>
      </c>
      <c r="F6210" s="555">
        <v>27.97</v>
      </c>
    </row>
    <row r="6211" spans="1:6" ht="30">
      <c r="A6211" s="338">
        <v>94264</v>
      </c>
      <c r="B6211" s="339" t="s">
        <v>3657</v>
      </c>
      <c r="C6211" s="340" t="s">
        <v>1163</v>
      </c>
      <c r="D6211" s="555">
        <v>17.71</v>
      </c>
      <c r="E6211" s="555">
        <v>13.69</v>
      </c>
      <c r="F6211" s="555">
        <v>31.4</v>
      </c>
    </row>
    <row r="6212" spans="1:6" ht="30">
      <c r="A6212" s="338">
        <v>94265</v>
      </c>
      <c r="B6212" s="339" t="s">
        <v>3658</v>
      </c>
      <c r="C6212" s="340" t="s">
        <v>1163</v>
      </c>
      <c r="D6212" s="555">
        <v>23.41</v>
      </c>
      <c r="E6212" s="555">
        <v>12.23</v>
      </c>
      <c r="F6212" s="555">
        <v>35.64</v>
      </c>
    </row>
    <row r="6213" spans="1:6" ht="30">
      <c r="A6213" s="338">
        <v>94266</v>
      </c>
      <c r="B6213" s="339" t="s">
        <v>3659</v>
      </c>
      <c r="C6213" s="340" t="s">
        <v>1163</v>
      </c>
      <c r="D6213" s="555">
        <v>24.8</v>
      </c>
      <c r="E6213" s="555">
        <v>14.77</v>
      </c>
      <c r="F6213" s="555">
        <v>39.57</v>
      </c>
    </row>
    <row r="6214" spans="1:6" ht="30">
      <c r="A6214" s="338">
        <v>94281</v>
      </c>
      <c r="B6214" s="339" t="s">
        <v>2286</v>
      </c>
      <c r="C6214" s="340" t="s">
        <v>1163</v>
      </c>
      <c r="D6214" s="555">
        <v>30.39</v>
      </c>
      <c r="E6214" s="555">
        <v>15.96</v>
      </c>
      <c r="F6214" s="555">
        <v>46.35</v>
      </c>
    </row>
    <row r="6215" spans="1:6" ht="30">
      <c r="A6215" s="338">
        <v>94282</v>
      </c>
      <c r="B6215" s="339" t="s">
        <v>2287</v>
      </c>
      <c r="C6215" s="340" t="s">
        <v>1163</v>
      </c>
      <c r="D6215" s="555">
        <v>33.97</v>
      </c>
      <c r="E6215" s="555">
        <v>24.63</v>
      </c>
      <c r="F6215" s="555">
        <v>58.6</v>
      </c>
    </row>
    <row r="6216" spans="1:6" ht="30">
      <c r="A6216" s="338">
        <v>94283</v>
      </c>
      <c r="B6216" s="339" t="s">
        <v>2288</v>
      </c>
      <c r="C6216" s="340" t="s">
        <v>1163</v>
      </c>
      <c r="D6216" s="555">
        <v>40.479999999999997</v>
      </c>
      <c r="E6216" s="555">
        <v>17.39</v>
      </c>
      <c r="F6216" s="555">
        <v>57.87</v>
      </c>
    </row>
    <row r="6217" spans="1:6" ht="30">
      <c r="A6217" s="338">
        <v>94284</v>
      </c>
      <c r="B6217" s="339" t="s">
        <v>2289</v>
      </c>
      <c r="C6217" s="340" t="s">
        <v>1163</v>
      </c>
      <c r="D6217" s="555">
        <v>44.03</v>
      </c>
      <c r="E6217" s="555">
        <v>26.09</v>
      </c>
      <c r="F6217" s="555">
        <v>70.12</v>
      </c>
    </row>
    <row r="6218" spans="1:6" ht="30">
      <c r="A6218" s="338">
        <v>94285</v>
      </c>
      <c r="B6218" s="339" t="s">
        <v>2290</v>
      </c>
      <c r="C6218" s="340" t="s">
        <v>1163</v>
      </c>
      <c r="D6218" s="555">
        <v>50.39</v>
      </c>
      <c r="E6218" s="555">
        <v>18.41</v>
      </c>
      <c r="F6218" s="555">
        <v>68.8</v>
      </c>
    </row>
    <row r="6219" spans="1:6" ht="30">
      <c r="A6219" s="338">
        <v>94286</v>
      </c>
      <c r="B6219" s="339" t="s">
        <v>2291</v>
      </c>
      <c r="C6219" s="340" t="s">
        <v>1163</v>
      </c>
      <c r="D6219" s="555">
        <v>53.940000000000005</v>
      </c>
      <c r="E6219" s="555">
        <v>27.1</v>
      </c>
      <c r="F6219" s="555">
        <v>81.040000000000006</v>
      </c>
    </row>
    <row r="6220" spans="1:6" ht="30">
      <c r="A6220" s="338">
        <v>94287</v>
      </c>
      <c r="B6220" s="339" t="s">
        <v>2292</v>
      </c>
      <c r="C6220" s="340" t="s">
        <v>1163</v>
      </c>
      <c r="D6220" s="555">
        <v>22.099999999999994</v>
      </c>
      <c r="E6220" s="555">
        <v>14.56</v>
      </c>
      <c r="F6220" s="555">
        <v>36.659999999999997</v>
      </c>
    </row>
    <row r="6221" spans="1:6" ht="30">
      <c r="A6221" s="338">
        <v>94288</v>
      </c>
      <c r="B6221" s="339" t="s">
        <v>2293</v>
      </c>
      <c r="C6221" s="340" t="s">
        <v>1163</v>
      </c>
      <c r="D6221" s="555">
        <v>25.22</v>
      </c>
      <c r="E6221" s="555">
        <v>22.14</v>
      </c>
      <c r="F6221" s="555">
        <v>47.36</v>
      </c>
    </row>
    <row r="6222" spans="1:6" ht="30">
      <c r="A6222" s="338">
        <v>94289</v>
      </c>
      <c r="B6222" s="339" t="s">
        <v>2294</v>
      </c>
      <c r="C6222" s="340" t="s">
        <v>1163</v>
      </c>
      <c r="D6222" s="555">
        <v>29.22</v>
      </c>
      <c r="E6222" s="555">
        <v>15.82</v>
      </c>
      <c r="F6222" s="555">
        <v>45.04</v>
      </c>
    </row>
    <row r="6223" spans="1:6" ht="30">
      <c r="A6223" s="338">
        <v>94290</v>
      </c>
      <c r="B6223" s="339" t="s">
        <v>2295</v>
      </c>
      <c r="C6223" s="340" t="s">
        <v>1163</v>
      </c>
      <c r="D6223" s="555">
        <v>32.32</v>
      </c>
      <c r="E6223" s="555">
        <v>23.42</v>
      </c>
      <c r="F6223" s="555">
        <v>55.74</v>
      </c>
    </row>
    <row r="6224" spans="1:6" ht="30">
      <c r="A6224" s="338">
        <v>94291</v>
      </c>
      <c r="B6224" s="339" t="s">
        <v>2296</v>
      </c>
      <c r="C6224" s="340" t="s">
        <v>1163</v>
      </c>
      <c r="D6224" s="555">
        <v>36.14</v>
      </c>
      <c r="E6224" s="555">
        <v>16.71</v>
      </c>
      <c r="F6224" s="555">
        <v>52.85</v>
      </c>
    </row>
    <row r="6225" spans="1:6" ht="30">
      <c r="A6225" s="338">
        <v>94292</v>
      </c>
      <c r="B6225" s="339" t="s">
        <v>2776</v>
      </c>
      <c r="C6225" s="340" t="s">
        <v>1163</v>
      </c>
      <c r="D6225" s="555">
        <v>39.25</v>
      </c>
      <c r="E6225" s="555">
        <v>24.31</v>
      </c>
      <c r="F6225" s="555">
        <v>63.56</v>
      </c>
    </row>
    <row r="6226" spans="1:6" ht="30">
      <c r="A6226" s="338">
        <v>94293</v>
      </c>
      <c r="B6226" s="339" t="s">
        <v>2777</v>
      </c>
      <c r="C6226" s="340" t="s">
        <v>1163</v>
      </c>
      <c r="D6226" s="555">
        <v>108.38000000000001</v>
      </c>
      <c r="E6226" s="555">
        <v>26.64</v>
      </c>
      <c r="F6226" s="555">
        <v>135.02000000000001</v>
      </c>
    </row>
    <row r="6227" spans="1:6" ht="45">
      <c r="A6227" s="338">
        <v>94267</v>
      </c>
      <c r="B6227" s="339" t="s">
        <v>3660</v>
      </c>
      <c r="C6227" s="340" t="s">
        <v>1163</v>
      </c>
      <c r="D6227" s="555">
        <v>28.96</v>
      </c>
      <c r="E6227" s="555">
        <v>12.93</v>
      </c>
      <c r="F6227" s="555">
        <v>41.89</v>
      </c>
    </row>
    <row r="6228" spans="1:6" ht="45">
      <c r="A6228" s="338">
        <v>94268</v>
      </c>
      <c r="B6228" s="339" t="s">
        <v>3661</v>
      </c>
      <c r="C6228" s="340" t="s">
        <v>1163</v>
      </c>
      <c r="D6228" s="555">
        <v>30.490000000000002</v>
      </c>
      <c r="E6228" s="555">
        <v>15.71</v>
      </c>
      <c r="F6228" s="555">
        <v>46.2</v>
      </c>
    </row>
    <row r="6229" spans="1:6" ht="45">
      <c r="A6229" s="338">
        <v>94269</v>
      </c>
      <c r="B6229" s="339" t="s">
        <v>3662</v>
      </c>
      <c r="C6229" s="340" t="s">
        <v>1163</v>
      </c>
      <c r="D6229" s="555">
        <v>43.16</v>
      </c>
      <c r="E6229" s="555">
        <v>15.56</v>
      </c>
      <c r="F6229" s="555">
        <v>58.72</v>
      </c>
    </row>
    <row r="6230" spans="1:6" ht="45">
      <c r="A6230" s="338">
        <v>94270</v>
      </c>
      <c r="B6230" s="339" t="s">
        <v>3663</v>
      </c>
      <c r="C6230" s="340" t="s">
        <v>1163</v>
      </c>
      <c r="D6230" s="555">
        <v>45.300000000000004</v>
      </c>
      <c r="E6230" s="555">
        <v>19.46</v>
      </c>
      <c r="F6230" s="555">
        <v>64.760000000000005</v>
      </c>
    </row>
    <row r="6231" spans="1:6" ht="45">
      <c r="A6231" s="338">
        <v>94271</v>
      </c>
      <c r="B6231" s="339" t="s">
        <v>3664</v>
      </c>
      <c r="C6231" s="340" t="s">
        <v>1163</v>
      </c>
      <c r="D6231" s="555">
        <v>52.760000000000005</v>
      </c>
      <c r="E6231" s="555">
        <v>18.72</v>
      </c>
      <c r="F6231" s="555">
        <v>71.48</v>
      </c>
    </row>
    <row r="6232" spans="1:6" ht="45">
      <c r="A6232" s="338">
        <v>94272</v>
      </c>
      <c r="B6232" s="339" t="s">
        <v>3665</v>
      </c>
      <c r="C6232" s="340" t="s">
        <v>1163</v>
      </c>
      <c r="D6232" s="555">
        <v>55.610000000000007</v>
      </c>
      <c r="E6232" s="555">
        <v>23.9</v>
      </c>
      <c r="F6232" s="555">
        <v>79.510000000000005</v>
      </c>
    </row>
    <row r="6233" spans="1:6" ht="30">
      <c r="A6233" s="338">
        <v>92960</v>
      </c>
      <c r="B6233" s="339" t="s">
        <v>2778</v>
      </c>
      <c r="C6233" s="340" t="s">
        <v>553</v>
      </c>
      <c r="D6233" s="555">
        <v>17.27</v>
      </c>
      <c r="E6233" s="555">
        <v>0</v>
      </c>
      <c r="F6233" s="555">
        <v>17.27</v>
      </c>
    </row>
    <row r="6234" spans="1:6" ht="30">
      <c r="A6234" s="338">
        <v>92961</v>
      </c>
      <c r="B6234" s="339" t="s">
        <v>2779</v>
      </c>
      <c r="C6234" s="340" t="s">
        <v>355</v>
      </c>
      <c r="D6234" s="555">
        <v>4.62</v>
      </c>
      <c r="E6234" s="555">
        <v>0</v>
      </c>
      <c r="F6234" s="555">
        <v>4.62</v>
      </c>
    </row>
    <row r="6235" spans="1:6" ht="30">
      <c r="A6235" s="338">
        <v>92956</v>
      </c>
      <c r="B6235" s="339" t="s">
        <v>2780</v>
      </c>
      <c r="C6235" s="340" t="s">
        <v>1240</v>
      </c>
      <c r="D6235" s="555">
        <v>4.13</v>
      </c>
      <c r="E6235" s="555">
        <v>0</v>
      </c>
      <c r="F6235" s="555">
        <v>4.13</v>
      </c>
    </row>
    <row r="6236" spans="1:6" ht="30">
      <c r="A6236" s="338">
        <v>92957</v>
      </c>
      <c r="B6236" s="339" t="s">
        <v>2781</v>
      </c>
      <c r="C6236" s="340" t="s">
        <v>1240</v>
      </c>
      <c r="D6236" s="555">
        <v>0.49</v>
      </c>
      <c r="E6236" s="555">
        <v>0</v>
      </c>
      <c r="F6236" s="555">
        <v>0.49</v>
      </c>
    </row>
    <row r="6237" spans="1:6" ht="30">
      <c r="A6237" s="338">
        <v>92958</v>
      </c>
      <c r="B6237" s="339" t="s">
        <v>2782</v>
      </c>
      <c r="C6237" s="340" t="s">
        <v>1240</v>
      </c>
      <c r="D6237" s="555">
        <v>4.5199999999999996</v>
      </c>
      <c r="E6237" s="555">
        <v>0</v>
      </c>
      <c r="F6237" s="555">
        <v>4.5199999999999996</v>
      </c>
    </row>
    <row r="6238" spans="1:6" ht="30">
      <c r="A6238" s="338">
        <v>92959</v>
      </c>
      <c r="B6238" s="339" t="s">
        <v>2783</v>
      </c>
      <c r="C6238" s="340" t="s">
        <v>1240</v>
      </c>
      <c r="D6238" s="555">
        <v>8.1300000000000008</v>
      </c>
      <c r="E6238" s="555">
        <v>0</v>
      </c>
      <c r="F6238" s="555">
        <v>8.1300000000000008</v>
      </c>
    </row>
    <row r="6239" spans="1:6">
      <c r="A6239" s="335"/>
      <c r="B6239" s="337" t="s">
        <v>1094</v>
      </c>
      <c r="C6239" s="335"/>
      <c r="D6239" s="335"/>
      <c r="E6239" s="335"/>
      <c r="F6239" s="335"/>
    </row>
    <row r="6240" spans="1:6">
      <c r="A6240" s="335"/>
      <c r="B6240" s="336" t="s">
        <v>1095</v>
      </c>
      <c r="C6240" s="335"/>
      <c r="D6240" s="335"/>
      <c r="E6240" s="335"/>
      <c r="F6240" s="335"/>
    </row>
    <row r="6241" spans="1:6">
      <c r="A6241" s="335"/>
      <c r="B6241" s="564" t="s">
        <v>72</v>
      </c>
      <c r="C6241" s="335"/>
      <c r="D6241" s="335"/>
      <c r="E6241" s="335"/>
      <c r="F6241" s="335"/>
    </row>
    <row r="6242" spans="1:6">
      <c r="A6242" s="335"/>
      <c r="B6242" s="337" t="s">
        <v>73</v>
      </c>
      <c r="C6242" s="335"/>
      <c r="D6242" s="335"/>
      <c r="E6242" s="335"/>
      <c r="F6242" s="335"/>
    </row>
    <row r="6243" spans="1:6">
      <c r="A6243" s="335"/>
      <c r="B6243" s="337" t="s">
        <v>13202</v>
      </c>
      <c r="C6243" s="335"/>
      <c r="D6243" s="335"/>
      <c r="E6243" s="335"/>
      <c r="F6243" s="335"/>
    </row>
    <row r="6244" spans="1:6" ht="30">
      <c r="A6244" s="338">
        <v>101205</v>
      </c>
      <c r="B6244" s="339" t="s">
        <v>9516</v>
      </c>
      <c r="C6244" s="340" t="s">
        <v>1163</v>
      </c>
      <c r="D6244" s="555">
        <v>24.34</v>
      </c>
      <c r="E6244" s="555">
        <v>17.7</v>
      </c>
      <c r="F6244" s="555">
        <v>42.04</v>
      </c>
    </row>
    <row r="6245" spans="1:6">
      <c r="A6245" s="335"/>
      <c r="B6245" s="337" t="s">
        <v>3</v>
      </c>
      <c r="C6245" s="335"/>
      <c r="D6245" s="335"/>
      <c r="E6245" s="335"/>
      <c r="F6245" s="335"/>
    </row>
    <row r="6246" spans="1:6" ht="30">
      <c r="A6246" s="338">
        <v>101188</v>
      </c>
      <c r="B6246" s="339" t="s">
        <v>9531</v>
      </c>
      <c r="C6246" s="340" t="s">
        <v>1163</v>
      </c>
      <c r="D6246" s="555">
        <v>3.0899999999999994</v>
      </c>
      <c r="E6246" s="555">
        <v>2.97</v>
      </c>
      <c r="F6246" s="555">
        <v>6.06</v>
      </c>
    </row>
    <row r="6247" spans="1:6" ht="45">
      <c r="A6247" s="338">
        <v>101193</v>
      </c>
      <c r="B6247" s="339" t="s">
        <v>9526</v>
      </c>
      <c r="C6247" s="340" t="s">
        <v>1163</v>
      </c>
      <c r="D6247" s="555">
        <v>31.11</v>
      </c>
      <c r="E6247" s="555">
        <v>17.39</v>
      </c>
      <c r="F6247" s="555">
        <v>48.5</v>
      </c>
    </row>
    <row r="6248" spans="1:6" ht="45">
      <c r="A6248" s="338">
        <v>101192</v>
      </c>
      <c r="B6248" s="339" t="s">
        <v>9527</v>
      </c>
      <c r="C6248" s="340" t="s">
        <v>1163</v>
      </c>
      <c r="D6248" s="555">
        <v>39.129999999999995</v>
      </c>
      <c r="E6248" s="555">
        <v>17.38</v>
      </c>
      <c r="F6248" s="555">
        <v>56.51</v>
      </c>
    </row>
    <row r="6249" spans="1:6" ht="30">
      <c r="A6249" s="338">
        <v>101194</v>
      </c>
      <c r="B6249" s="339" t="s">
        <v>9525</v>
      </c>
      <c r="C6249" s="340" t="s">
        <v>1163</v>
      </c>
      <c r="D6249" s="555">
        <v>31.55</v>
      </c>
      <c r="E6249" s="555">
        <v>17.38</v>
      </c>
      <c r="F6249" s="555">
        <v>48.93</v>
      </c>
    </row>
    <row r="6250" spans="1:6" ht="45">
      <c r="A6250" s="338">
        <v>101190</v>
      </c>
      <c r="B6250" s="339" t="s">
        <v>9529</v>
      </c>
      <c r="C6250" s="340" t="s">
        <v>1163</v>
      </c>
      <c r="D6250" s="555">
        <v>34.5</v>
      </c>
      <c r="E6250" s="555">
        <v>17.38</v>
      </c>
      <c r="F6250" s="555">
        <v>51.88</v>
      </c>
    </row>
    <row r="6251" spans="1:6" ht="45">
      <c r="A6251" s="338">
        <v>101189</v>
      </c>
      <c r="B6251" s="339" t="s">
        <v>9530</v>
      </c>
      <c r="C6251" s="340" t="s">
        <v>1163</v>
      </c>
      <c r="D6251" s="555">
        <v>35.370000000000005</v>
      </c>
      <c r="E6251" s="555">
        <v>17.38</v>
      </c>
      <c r="F6251" s="555">
        <v>52.75</v>
      </c>
    </row>
    <row r="6252" spans="1:6" ht="30">
      <c r="A6252" s="338">
        <v>101191</v>
      </c>
      <c r="B6252" s="339" t="s">
        <v>9528</v>
      </c>
      <c r="C6252" s="340" t="s">
        <v>1163</v>
      </c>
      <c r="D6252" s="555">
        <v>34.930000000000007</v>
      </c>
      <c r="E6252" s="555">
        <v>17.38</v>
      </c>
      <c r="F6252" s="555">
        <v>52.31</v>
      </c>
    </row>
    <row r="6253" spans="1:6" ht="45">
      <c r="A6253" s="338">
        <v>101198</v>
      </c>
      <c r="B6253" s="339" t="s">
        <v>9523</v>
      </c>
      <c r="C6253" s="340" t="s">
        <v>1163</v>
      </c>
      <c r="D6253" s="555">
        <v>50.03</v>
      </c>
      <c r="E6253" s="555">
        <v>27.75</v>
      </c>
      <c r="F6253" s="555">
        <v>77.78</v>
      </c>
    </row>
    <row r="6254" spans="1:6" ht="45">
      <c r="A6254" s="338">
        <v>101197</v>
      </c>
      <c r="B6254" s="339" t="s">
        <v>9524</v>
      </c>
      <c r="C6254" s="340" t="s">
        <v>1163</v>
      </c>
      <c r="D6254" s="555">
        <v>72.430000000000007</v>
      </c>
      <c r="E6254" s="555">
        <v>31.9</v>
      </c>
      <c r="F6254" s="555">
        <v>104.33</v>
      </c>
    </row>
    <row r="6255" spans="1:6" ht="45">
      <c r="A6255" s="338">
        <v>101199</v>
      </c>
      <c r="B6255" s="339" t="s">
        <v>9522</v>
      </c>
      <c r="C6255" s="340" t="s">
        <v>1163</v>
      </c>
      <c r="D6255" s="555">
        <v>51.11</v>
      </c>
      <c r="E6255" s="555">
        <v>27.75</v>
      </c>
      <c r="F6255" s="555">
        <v>78.86</v>
      </c>
    </row>
    <row r="6256" spans="1:6">
      <c r="A6256" s="335"/>
      <c r="B6256" s="337" t="s">
        <v>4</v>
      </c>
      <c r="C6256" s="335"/>
      <c r="D6256" s="335"/>
      <c r="E6256" s="335"/>
      <c r="F6256" s="335"/>
    </row>
    <row r="6257" spans="1:6" ht="45">
      <c r="A6257" s="338">
        <v>101203</v>
      </c>
      <c r="B6257" s="339" t="s">
        <v>9518</v>
      </c>
      <c r="C6257" s="340" t="s">
        <v>1163</v>
      </c>
      <c r="D6257" s="555">
        <v>23.250000000000004</v>
      </c>
      <c r="E6257" s="555">
        <v>17.7</v>
      </c>
      <c r="F6257" s="555">
        <v>40.950000000000003</v>
      </c>
    </row>
    <row r="6258" spans="1:6" ht="45">
      <c r="A6258" s="338">
        <v>101202</v>
      </c>
      <c r="B6258" s="339" t="s">
        <v>9519</v>
      </c>
      <c r="C6258" s="340" t="s">
        <v>1163</v>
      </c>
      <c r="D6258" s="555">
        <v>24.34</v>
      </c>
      <c r="E6258" s="555">
        <v>17.7</v>
      </c>
      <c r="F6258" s="555">
        <v>42.04</v>
      </c>
    </row>
    <row r="6259" spans="1:6" ht="45">
      <c r="A6259" s="338">
        <v>101204</v>
      </c>
      <c r="B6259" s="339" t="s">
        <v>9517</v>
      </c>
      <c r="C6259" s="340" t="s">
        <v>1163</v>
      </c>
      <c r="D6259" s="555">
        <v>23.69</v>
      </c>
      <c r="E6259" s="555">
        <v>17.7</v>
      </c>
      <c r="F6259" s="555">
        <v>41.39</v>
      </c>
    </row>
    <row r="6260" spans="1:6" ht="45">
      <c r="A6260" s="338">
        <v>101200</v>
      </c>
      <c r="B6260" s="339" t="s">
        <v>9521</v>
      </c>
      <c r="C6260" s="340" t="s">
        <v>1163</v>
      </c>
      <c r="D6260" s="555">
        <v>47.609999999999992</v>
      </c>
      <c r="E6260" s="555">
        <v>16.46</v>
      </c>
      <c r="F6260" s="555">
        <v>64.069999999999993</v>
      </c>
    </row>
    <row r="6261" spans="1:6" ht="45">
      <c r="A6261" s="338">
        <v>101201</v>
      </c>
      <c r="B6261" s="339" t="s">
        <v>9520</v>
      </c>
      <c r="C6261" s="340" t="s">
        <v>1163</v>
      </c>
      <c r="D6261" s="555">
        <v>56.47</v>
      </c>
      <c r="E6261" s="555">
        <v>21.37</v>
      </c>
      <c r="F6261" s="555">
        <v>77.84</v>
      </c>
    </row>
    <row r="6262" spans="1:6">
      <c r="A6262" s="335"/>
      <c r="B6262" s="337" t="s">
        <v>1096</v>
      </c>
      <c r="C6262" s="335"/>
      <c r="D6262" s="335"/>
      <c r="E6262" s="335"/>
      <c r="F6262" s="335"/>
    </row>
    <row r="6263" spans="1:6" ht="30">
      <c r="A6263" s="338">
        <v>98522</v>
      </c>
      <c r="B6263" s="339" t="s">
        <v>13765</v>
      </c>
      <c r="C6263" s="340" t="s">
        <v>1163</v>
      </c>
      <c r="D6263" s="555">
        <v>119.72999999999999</v>
      </c>
      <c r="E6263" s="555">
        <v>37.159999999999997</v>
      </c>
      <c r="F6263" s="555">
        <v>156.88999999999999</v>
      </c>
    </row>
    <row r="6264" spans="1:6" ht="60">
      <c r="A6264" s="338">
        <v>102364</v>
      </c>
      <c r="B6264" s="339" t="s">
        <v>13203</v>
      </c>
      <c r="C6264" s="340" t="s">
        <v>1164</v>
      </c>
      <c r="D6264" s="555">
        <v>192.15</v>
      </c>
      <c r="E6264" s="555">
        <v>31.38</v>
      </c>
      <c r="F6264" s="555">
        <v>223.53</v>
      </c>
    </row>
    <row r="6265" spans="1:6" ht="60">
      <c r="A6265" s="338">
        <v>102363</v>
      </c>
      <c r="B6265" s="339" t="s">
        <v>13204</v>
      </c>
      <c r="C6265" s="340" t="s">
        <v>1164</v>
      </c>
      <c r="D6265" s="555">
        <v>167.85000000000002</v>
      </c>
      <c r="E6265" s="555">
        <v>31.39</v>
      </c>
      <c r="F6265" s="555">
        <v>199.24</v>
      </c>
    </row>
    <row r="6266" spans="1:6" ht="60">
      <c r="A6266" s="338">
        <v>102362</v>
      </c>
      <c r="B6266" s="339" t="s">
        <v>13205</v>
      </c>
      <c r="C6266" s="340" t="s">
        <v>1164</v>
      </c>
      <c r="D6266" s="555">
        <v>154.22999999999999</v>
      </c>
      <c r="E6266" s="555">
        <v>31.65</v>
      </c>
      <c r="F6266" s="555">
        <v>185.88</v>
      </c>
    </row>
    <row r="6267" spans="1:6">
      <c r="A6267" s="335"/>
      <c r="B6267" s="337" t="s">
        <v>20</v>
      </c>
      <c r="C6267" s="335"/>
      <c r="D6267" s="335"/>
      <c r="E6267" s="335"/>
      <c r="F6267" s="335"/>
    </row>
    <row r="6268" spans="1:6">
      <c r="A6268" s="335"/>
      <c r="B6268" s="337" t="s">
        <v>21</v>
      </c>
      <c r="C6268" s="335"/>
      <c r="D6268" s="335"/>
      <c r="E6268" s="335"/>
      <c r="F6268" s="335"/>
    </row>
    <row r="6269" spans="1:6">
      <c r="A6269" s="335"/>
      <c r="B6269" s="336" t="s">
        <v>22</v>
      </c>
      <c r="C6269" s="335"/>
      <c r="D6269" s="335"/>
      <c r="E6269" s="335"/>
      <c r="F6269" s="335"/>
    </row>
    <row r="6270" spans="1:6">
      <c r="A6270" s="335"/>
      <c r="B6270" s="337" t="s">
        <v>1097</v>
      </c>
      <c r="C6270" s="335"/>
      <c r="D6270" s="335"/>
      <c r="E6270" s="335"/>
      <c r="F6270" s="335"/>
    </row>
    <row r="6271" spans="1:6">
      <c r="A6271" s="335"/>
      <c r="B6271" s="337" t="s">
        <v>13206</v>
      </c>
      <c r="C6271" s="335"/>
      <c r="D6271" s="335"/>
      <c r="E6271" s="335"/>
      <c r="F6271" s="335"/>
    </row>
    <row r="6272" spans="1:6" ht="30">
      <c r="A6272" s="338">
        <v>98615</v>
      </c>
      <c r="B6272" s="339" t="s">
        <v>3790</v>
      </c>
      <c r="C6272" s="340" t="s">
        <v>1164</v>
      </c>
      <c r="D6272" s="555">
        <v>102.27000000000001</v>
      </c>
      <c r="E6272" s="555">
        <v>13.1</v>
      </c>
      <c r="F6272" s="555">
        <v>115.37</v>
      </c>
    </row>
    <row r="6273" spans="1:6" ht="30">
      <c r="A6273" s="338">
        <v>98616</v>
      </c>
      <c r="B6273" s="339" t="s">
        <v>3791</v>
      </c>
      <c r="C6273" s="340" t="s">
        <v>1164</v>
      </c>
      <c r="D6273" s="555">
        <v>78.86</v>
      </c>
      <c r="E6273" s="555">
        <v>8.33</v>
      </c>
      <c r="F6273" s="555">
        <v>87.19</v>
      </c>
    </row>
    <row r="6274" spans="1:6" ht="30">
      <c r="A6274" s="338">
        <v>98617</v>
      </c>
      <c r="B6274" s="339" t="s">
        <v>3792</v>
      </c>
      <c r="C6274" s="340" t="s">
        <v>1164</v>
      </c>
      <c r="D6274" s="555">
        <v>72.63</v>
      </c>
      <c r="E6274" s="555">
        <v>6.54</v>
      </c>
      <c r="F6274" s="555">
        <v>79.17</v>
      </c>
    </row>
    <row r="6275" spans="1:6" ht="30">
      <c r="A6275" s="338">
        <v>98618</v>
      </c>
      <c r="B6275" s="339" t="s">
        <v>3793</v>
      </c>
      <c r="C6275" s="340" t="s">
        <v>1164</v>
      </c>
      <c r="D6275" s="555">
        <v>99.77</v>
      </c>
      <c r="E6275" s="555">
        <v>9.67</v>
      </c>
      <c r="F6275" s="555">
        <v>109.44</v>
      </c>
    </row>
    <row r="6276" spans="1:6" ht="30">
      <c r="A6276" s="338">
        <v>98619</v>
      </c>
      <c r="B6276" s="339" t="s">
        <v>3794</v>
      </c>
      <c r="C6276" s="340" t="s">
        <v>1164</v>
      </c>
      <c r="D6276" s="555">
        <v>90.35</v>
      </c>
      <c r="E6276" s="555">
        <v>6.95</v>
      </c>
      <c r="F6276" s="555">
        <v>97.3</v>
      </c>
    </row>
    <row r="6277" spans="1:6" ht="30">
      <c r="A6277" s="338">
        <v>98620</v>
      </c>
      <c r="B6277" s="339" t="s">
        <v>3795</v>
      </c>
      <c r="C6277" s="340" t="s">
        <v>1164</v>
      </c>
      <c r="D6277" s="555">
        <v>85.6</v>
      </c>
      <c r="E6277" s="555">
        <v>5.59</v>
      </c>
      <c r="F6277" s="555">
        <v>91.19</v>
      </c>
    </row>
    <row r="6278" spans="1:6" ht="30">
      <c r="A6278" s="338">
        <v>98621</v>
      </c>
      <c r="B6278" s="339" t="s">
        <v>3796</v>
      </c>
      <c r="C6278" s="340" t="s">
        <v>1164</v>
      </c>
      <c r="D6278" s="555">
        <v>112.6</v>
      </c>
      <c r="E6278" s="555">
        <v>8.42</v>
      </c>
      <c r="F6278" s="555">
        <v>121.02</v>
      </c>
    </row>
    <row r="6279" spans="1:6" ht="30">
      <c r="A6279" s="338">
        <v>98622</v>
      </c>
      <c r="B6279" s="339" t="s">
        <v>3797</v>
      </c>
      <c r="C6279" s="340" t="s">
        <v>1164</v>
      </c>
      <c r="D6279" s="555">
        <v>105.02000000000001</v>
      </c>
      <c r="E6279" s="555">
        <v>6.27</v>
      </c>
      <c r="F6279" s="555">
        <v>111.29</v>
      </c>
    </row>
    <row r="6280" spans="1:6" ht="30">
      <c r="A6280" s="338">
        <v>98623</v>
      </c>
      <c r="B6280" s="339" t="s">
        <v>3798</v>
      </c>
      <c r="C6280" s="340" t="s">
        <v>1164</v>
      </c>
      <c r="D6280" s="555">
        <v>101.16999999999999</v>
      </c>
      <c r="E6280" s="555">
        <v>5.18</v>
      </c>
      <c r="F6280" s="555">
        <v>106.35</v>
      </c>
    </row>
    <row r="6281" spans="1:6" ht="30">
      <c r="A6281" s="338">
        <v>98624</v>
      </c>
      <c r="B6281" s="339" t="s">
        <v>3799</v>
      </c>
      <c r="C6281" s="340" t="s">
        <v>1164</v>
      </c>
      <c r="D6281" s="555">
        <v>126.61999999999999</v>
      </c>
      <c r="E6281" s="555">
        <v>7.73</v>
      </c>
      <c r="F6281" s="555">
        <v>134.35</v>
      </c>
    </row>
    <row r="6282" spans="1:6" ht="30">
      <c r="A6282" s="338">
        <v>98625</v>
      </c>
      <c r="B6282" s="339" t="s">
        <v>3800</v>
      </c>
      <c r="C6282" s="340" t="s">
        <v>1164</v>
      </c>
      <c r="D6282" s="555">
        <v>120.21000000000001</v>
      </c>
      <c r="E6282" s="555">
        <v>5.94</v>
      </c>
      <c r="F6282" s="555">
        <v>126.15</v>
      </c>
    </row>
    <row r="6283" spans="1:6" ht="30">
      <c r="A6283" s="338">
        <v>98626</v>
      </c>
      <c r="B6283" s="339" t="s">
        <v>3801</v>
      </c>
      <c r="C6283" s="340" t="s">
        <v>1164</v>
      </c>
      <c r="D6283" s="555">
        <v>116.94</v>
      </c>
      <c r="E6283" s="555">
        <v>5.0199999999999996</v>
      </c>
      <c r="F6283" s="555">
        <v>121.96</v>
      </c>
    </row>
    <row r="6284" spans="1:6" ht="30">
      <c r="A6284" s="338">
        <v>100332</v>
      </c>
      <c r="B6284" s="339" t="s">
        <v>11785</v>
      </c>
      <c r="C6284" s="340" t="s">
        <v>1164</v>
      </c>
      <c r="D6284" s="555">
        <v>1155.02</v>
      </c>
      <c r="E6284" s="555">
        <v>53.75</v>
      </c>
      <c r="F6284" s="555">
        <v>1208.77</v>
      </c>
    </row>
    <row r="6285" spans="1:6" ht="30">
      <c r="A6285" s="338">
        <v>100333</v>
      </c>
      <c r="B6285" s="339" t="s">
        <v>11784</v>
      </c>
      <c r="C6285" s="340" t="s">
        <v>1164</v>
      </c>
      <c r="D6285" s="555">
        <v>657.66000000000008</v>
      </c>
      <c r="E6285" s="555">
        <v>41.17</v>
      </c>
      <c r="F6285" s="555">
        <v>698.83</v>
      </c>
    </row>
    <row r="6286" spans="1:6" ht="30">
      <c r="A6286" s="338">
        <v>100334</v>
      </c>
      <c r="B6286" s="339" t="s">
        <v>11783</v>
      </c>
      <c r="C6286" s="340" t="s">
        <v>1164</v>
      </c>
      <c r="D6286" s="555">
        <v>887.78</v>
      </c>
      <c r="E6286" s="555">
        <v>45.78</v>
      </c>
      <c r="F6286" s="555">
        <v>933.56</v>
      </c>
    </row>
    <row r="6287" spans="1:6" ht="30">
      <c r="A6287" s="338">
        <v>100335</v>
      </c>
      <c r="B6287" s="339" t="s">
        <v>11782</v>
      </c>
      <c r="C6287" s="340" t="s">
        <v>1164</v>
      </c>
      <c r="D6287" s="555">
        <v>514.76</v>
      </c>
      <c r="E6287" s="555">
        <v>36.35</v>
      </c>
      <c r="F6287" s="555">
        <v>551.11</v>
      </c>
    </row>
    <row r="6288" spans="1:6" ht="30">
      <c r="A6288" s="338">
        <v>100341</v>
      </c>
      <c r="B6288" s="339" t="s">
        <v>11781</v>
      </c>
      <c r="C6288" s="340" t="s">
        <v>1164</v>
      </c>
      <c r="D6288" s="555">
        <v>20.270000000000003</v>
      </c>
      <c r="E6288" s="555">
        <v>12.75</v>
      </c>
      <c r="F6288" s="555">
        <v>33.020000000000003</v>
      </c>
    </row>
    <row r="6289" spans="1:6">
      <c r="A6289" s="335"/>
      <c r="B6289" s="337" t="s">
        <v>13207</v>
      </c>
      <c r="C6289" s="335"/>
      <c r="D6289" s="335"/>
      <c r="E6289" s="335"/>
      <c r="F6289" s="335"/>
    </row>
    <row r="6290" spans="1:6" ht="30">
      <c r="A6290" s="338">
        <v>98655</v>
      </c>
      <c r="B6290" s="339" t="s">
        <v>3802</v>
      </c>
      <c r="C6290" s="340" t="s">
        <v>1163</v>
      </c>
      <c r="D6290" s="555">
        <v>460.92000000000007</v>
      </c>
      <c r="E6290" s="555">
        <v>142.4</v>
      </c>
      <c r="F6290" s="555">
        <v>603.32000000000005</v>
      </c>
    </row>
    <row r="6291" spans="1:6" ht="30">
      <c r="A6291" s="338">
        <v>98656</v>
      </c>
      <c r="B6291" s="339" t="s">
        <v>3803</v>
      </c>
      <c r="C6291" s="340" t="s">
        <v>1163</v>
      </c>
      <c r="D6291" s="555">
        <v>468.04999999999995</v>
      </c>
      <c r="E6291" s="555">
        <v>143.61000000000001</v>
      </c>
      <c r="F6291" s="555">
        <v>611.66</v>
      </c>
    </row>
    <row r="6292" spans="1:6" ht="30">
      <c r="A6292" s="338">
        <v>98657</v>
      </c>
      <c r="B6292" s="339" t="s">
        <v>3804</v>
      </c>
      <c r="C6292" s="340" t="s">
        <v>1163</v>
      </c>
      <c r="D6292" s="555">
        <v>475.17999999999995</v>
      </c>
      <c r="E6292" s="555">
        <v>144.83000000000001</v>
      </c>
      <c r="F6292" s="555">
        <v>620.01</v>
      </c>
    </row>
    <row r="6293" spans="1:6" ht="30">
      <c r="A6293" s="338">
        <v>98658</v>
      </c>
      <c r="B6293" s="339" t="s">
        <v>3805</v>
      </c>
      <c r="C6293" s="340" t="s">
        <v>1163</v>
      </c>
      <c r="D6293" s="555">
        <v>482.27000000000004</v>
      </c>
      <c r="E6293" s="555">
        <v>146.07</v>
      </c>
      <c r="F6293" s="555">
        <v>628.34</v>
      </c>
    </row>
    <row r="6294" spans="1:6" ht="30">
      <c r="A6294" s="338">
        <v>98659</v>
      </c>
      <c r="B6294" s="339" t="s">
        <v>3806</v>
      </c>
      <c r="C6294" s="340" t="s">
        <v>1163</v>
      </c>
      <c r="D6294" s="555">
        <v>496.52</v>
      </c>
      <c r="E6294" s="555">
        <v>148.51</v>
      </c>
      <c r="F6294" s="555">
        <v>645.03</v>
      </c>
    </row>
    <row r="6295" spans="1:6">
      <c r="A6295" s="335"/>
      <c r="B6295" s="337" t="s">
        <v>1098</v>
      </c>
      <c r="C6295" s="335"/>
      <c r="D6295" s="335"/>
      <c r="E6295" s="335"/>
      <c r="F6295" s="335"/>
    </row>
    <row r="6296" spans="1:6">
      <c r="A6296" s="335"/>
      <c r="B6296" s="337" t="s">
        <v>23</v>
      </c>
      <c r="C6296" s="335"/>
      <c r="D6296" s="335"/>
      <c r="E6296" s="335"/>
      <c r="F6296" s="335"/>
    </row>
    <row r="6297" spans="1:6" ht="45">
      <c r="A6297" s="338">
        <v>92743</v>
      </c>
      <c r="B6297" s="339" t="s">
        <v>3624</v>
      </c>
      <c r="C6297" s="340" t="s">
        <v>1159</v>
      </c>
      <c r="D6297" s="555">
        <v>458.47</v>
      </c>
      <c r="E6297" s="555">
        <v>98.61</v>
      </c>
      <c r="F6297" s="555">
        <v>557.08000000000004</v>
      </c>
    </row>
    <row r="6298" spans="1:6" ht="45">
      <c r="A6298" s="338">
        <v>92744</v>
      </c>
      <c r="B6298" s="339" t="s">
        <v>3625</v>
      </c>
      <c r="C6298" s="340" t="s">
        <v>1159</v>
      </c>
      <c r="D6298" s="555">
        <v>472.45999999999992</v>
      </c>
      <c r="E6298" s="555">
        <v>47.6</v>
      </c>
      <c r="F6298" s="555">
        <v>520.05999999999995</v>
      </c>
    </row>
    <row r="6299" spans="1:6" ht="45">
      <c r="A6299" s="338">
        <v>92745</v>
      </c>
      <c r="B6299" s="339" t="s">
        <v>3626</v>
      </c>
      <c r="C6299" s="340" t="s">
        <v>1159</v>
      </c>
      <c r="D6299" s="555">
        <v>578.94000000000005</v>
      </c>
      <c r="E6299" s="555">
        <v>118.68</v>
      </c>
      <c r="F6299" s="555">
        <v>697.62</v>
      </c>
    </row>
    <row r="6300" spans="1:6" ht="45">
      <c r="A6300" s="338">
        <v>92746</v>
      </c>
      <c r="B6300" s="339" t="s">
        <v>3627</v>
      </c>
      <c r="C6300" s="340" t="s">
        <v>1159</v>
      </c>
      <c r="D6300" s="555">
        <v>558.46</v>
      </c>
      <c r="E6300" s="555">
        <v>66.989999999999995</v>
      </c>
      <c r="F6300" s="555">
        <v>625.45000000000005</v>
      </c>
    </row>
    <row r="6301" spans="1:6" ht="45">
      <c r="A6301" s="338">
        <v>92747</v>
      </c>
      <c r="B6301" s="339" t="s">
        <v>3628</v>
      </c>
      <c r="C6301" s="340" t="s">
        <v>1159</v>
      </c>
      <c r="D6301" s="555">
        <v>647.07000000000005</v>
      </c>
      <c r="E6301" s="555">
        <v>130.28</v>
      </c>
      <c r="F6301" s="555">
        <v>777.35</v>
      </c>
    </row>
    <row r="6302" spans="1:6" ht="45">
      <c r="A6302" s="338">
        <v>92748</v>
      </c>
      <c r="B6302" s="339" t="s">
        <v>3629</v>
      </c>
      <c r="C6302" s="340" t="s">
        <v>1159</v>
      </c>
      <c r="D6302" s="555">
        <v>607.09</v>
      </c>
      <c r="E6302" s="555">
        <v>78.489999999999995</v>
      </c>
      <c r="F6302" s="555">
        <v>685.58</v>
      </c>
    </row>
    <row r="6303" spans="1:6" ht="45">
      <c r="A6303" s="338">
        <v>92749</v>
      </c>
      <c r="B6303" s="339" t="s">
        <v>3630</v>
      </c>
      <c r="C6303" s="340" t="s">
        <v>1159</v>
      </c>
      <c r="D6303" s="555">
        <v>706.29</v>
      </c>
      <c r="E6303" s="555">
        <v>97.5</v>
      </c>
      <c r="F6303" s="555">
        <v>803.79</v>
      </c>
    </row>
    <row r="6304" spans="1:6" ht="45">
      <c r="A6304" s="338">
        <v>92750</v>
      </c>
      <c r="B6304" s="339" t="s">
        <v>3631</v>
      </c>
      <c r="C6304" s="340" t="s">
        <v>1159</v>
      </c>
      <c r="D6304" s="555">
        <v>1262.6300000000001</v>
      </c>
      <c r="E6304" s="555">
        <v>134.04</v>
      </c>
      <c r="F6304" s="555">
        <v>1396.67</v>
      </c>
    </row>
    <row r="6305" spans="1:6" ht="45">
      <c r="A6305" s="338">
        <v>92751</v>
      </c>
      <c r="B6305" s="339" t="s">
        <v>3632</v>
      </c>
      <c r="C6305" s="340" t="s">
        <v>1159</v>
      </c>
      <c r="D6305" s="555">
        <v>1585.8600000000001</v>
      </c>
      <c r="E6305" s="555">
        <v>154.62</v>
      </c>
      <c r="F6305" s="555">
        <v>1740.48</v>
      </c>
    </row>
    <row r="6306" spans="1:6" ht="45">
      <c r="A6306" s="338">
        <v>92752</v>
      </c>
      <c r="B6306" s="339" t="s">
        <v>3633</v>
      </c>
      <c r="C6306" s="340" t="s">
        <v>1159</v>
      </c>
      <c r="D6306" s="555">
        <v>1908.2900000000002</v>
      </c>
      <c r="E6306" s="555">
        <v>174.49</v>
      </c>
      <c r="F6306" s="555">
        <v>2082.7800000000002</v>
      </c>
    </row>
    <row r="6307" spans="1:6" ht="45">
      <c r="A6307" s="338">
        <v>92753</v>
      </c>
      <c r="B6307" s="339" t="s">
        <v>3634</v>
      </c>
      <c r="C6307" s="340" t="s">
        <v>1159</v>
      </c>
      <c r="D6307" s="555">
        <v>471.25999999999993</v>
      </c>
      <c r="E6307" s="555">
        <v>68.790000000000006</v>
      </c>
      <c r="F6307" s="555">
        <v>540.04999999999995</v>
      </c>
    </row>
    <row r="6308" spans="1:6" ht="45">
      <c r="A6308" s="338">
        <v>92754</v>
      </c>
      <c r="B6308" s="339" t="s">
        <v>3635</v>
      </c>
      <c r="C6308" s="340" t="s">
        <v>1159</v>
      </c>
      <c r="D6308" s="555">
        <v>426.6</v>
      </c>
      <c r="E6308" s="555">
        <v>63.32</v>
      </c>
      <c r="F6308" s="555">
        <v>489.92</v>
      </c>
    </row>
    <row r="6309" spans="1:6" ht="30">
      <c r="A6309" s="338">
        <v>92755</v>
      </c>
      <c r="B6309" s="339" t="s">
        <v>2674</v>
      </c>
      <c r="C6309" s="340" t="s">
        <v>1164</v>
      </c>
      <c r="D6309" s="555">
        <v>176.95</v>
      </c>
      <c r="E6309" s="555">
        <v>32.5</v>
      </c>
      <c r="F6309" s="555">
        <v>209.45</v>
      </c>
    </row>
    <row r="6310" spans="1:6" ht="30">
      <c r="A6310" s="338">
        <v>92756</v>
      </c>
      <c r="B6310" s="339" t="s">
        <v>2675</v>
      </c>
      <c r="C6310" s="340" t="s">
        <v>1164</v>
      </c>
      <c r="D6310" s="555">
        <v>198.29999999999998</v>
      </c>
      <c r="E6310" s="555">
        <v>38.590000000000003</v>
      </c>
      <c r="F6310" s="555">
        <v>236.89</v>
      </c>
    </row>
    <row r="6311" spans="1:6" ht="30">
      <c r="A6311" s="338">
        <v>92757</v>
      </c>
      <c r="B6311" s="339" t="s">
        <v>2380</v>
      </c>
      <c r="C6311" s="340" t="s">
        <v>1164</v>
      </c>
      <c r="D6311" s="555">
        <v>224.64</v>
      </c>
      <c r="E6311" s="555">
        <v>45.67</v>
      </c>
      <c r="F6311" s="555">
        <v>270.31</v>
      </c>
    </row>
    <row r="6312" spans="1:6" ht="45">
      <c r="A6312" s="338">
        <v>92758</v>
      </c>
      <c r="B6312" s="339" t="s">
        <v>2381</v>
      </c>
      <c r="C6312" s="340" t="s">
        <v>1159</v>
      </c>
      <c r="D6312" s="555">
        <v>539.73</v>
      </c>
      <c r="E6312" s="555">
        <v>73.75</v>
      </c>
      <c r="F6312" s="555">
        <v>613.48</v>
      </c>
    </row>
    <row r="6313" spans="1:6">
      <c r="A6313" s="335"/>
      <c r="B6313" s="337" t="s">
        <v>13208</v>
      </c>
      <c r="C6313" s="335"/>
      <c r="D6313" s="335"/>
      <c r="E6313" s="335"/>
      <c r="F6313" s="335"/>
    </row>
    <row r="6314" spans="1:6">
      <c r="A6314" s="335"/>
      <c r="B6314" s="337" t="s">
        <v>1052</v>
      </c>
      <c r="C6314" s="335"/>
      <c r="D6314" s="335"/>
      <c r="E6314" s="335"/>
      <c r="F6314" s="335"/>
    </row>
    <row r="6315" spans="1:6">
      <c r="A6315" s="335"/>
      <c r="B6315" s="337" t="s">
        <v>2382</v>
      </c>
      <c r="C6315" s="335"/>
      <c r="D6315" s="335"/>
      <c r="E6315" s="335"/>
      <c r="F6315" s="335"/>
    </row>
    <row r="6316" spans="1:6" ht="45">
      <c r="A6316" s="338">
        <v>93952</v>
      </c>
      <c r="B6316" s="339" t="s">
        <v>2383</v>
      </c>
      <c r="C6316" s="340" t="s">
        <v>1163</v>
      </c>
      <c r="D6316" s="555">
        <v>128.53</v>
      </c>
      <c r="E6316" s="555">
        <v>77.849999999999994</v>
      </c>
      <c r="F6316" s="555">
        <v>206.38</v>
      </c>
    </row>
    <row r="6317" spans="1:6" ht="45">
      <c r="A6317" s="338">
        <v>93953</v>
      </c>
      <c r="B6317" s="339" t="s">
        <v>2384</v>
      </c>
      <c r="C6317" s="340" t="s">
        <v>1163</v>
      </c>
      <c r="D6317" s="555">
        <v>122.47000000000001</v>
      </c>
      <c r="E6317" s="555">
        <v>69.39</v>
      </c>
      <c r="F6317" s="555">
        <v>191.86</v>
      </c>
    </row>
    <row r="6318" spans="1:6" ht="45">
      <c r="A6318" s="338">
        <v>93954</v>
      </c>
      <c r="B6318" s="339" t="s">
        <v>2385</v>
      </c>
      <c r="C6318" s="340" t="s">
        <v>1163</v>
      </c>
      <c r="D6318" s="555">
        <v>118.74000000000001</v>
      </c>
      <c r="E6318" s="555">
        <v>64.41</v>
      </c>
      <c r="F6318" s="555">
        <v>183.15</v>
      </c>
    </row>
    <row r="6319" spans="1:6" ht="45">
      <c r="A6319" s="338">
        <v>93955</v>
      </c>
      <c r="B6319" s="339" t="s">
        <v>2386</v>
      </c>
      <c r="C6319" s="340" t="s">
        <v>1163</v>
      </c>
      <c r="D6319" s="555">
        <v>116.05999999999999</v>
      </c>
      <c r="E6319" s="555">
        <v>60.92</v>
      </c>
      <c r="F6319" s="555">
        <v>176.98</v>
      </c>
    </row>
    <row r="6320" spans="1:6" ht="45">
      <c r="A6320" s="338">
        <v>93956</v>
      </c>
      <c r="B6320" s="339" t="s">
        <v>2799</v>
      </c>
      <c r="C6320" s="340" t="s">
        <v>1163</v>
      </c>
      <c r="D6320" s="555">
        <v>113.87</v>
      </c>
      <c r="E6320" s="555">
        <v>58.22</v>
      </c>
      <c r="F6320" s="555">
        <v>172.09</v>
      </c>
    </row>
    <row r="6321" spans="1:6" ht="45">
      <c r="A6321" s="338">
        <v>93957</v>
      </c>
      <c r="B6321" s="339" t="s">
        <v>2800</v>
      </c>
      <c r="C6321" s="340" t="s">
        <v>1163</v>
      </c>
      <c r="D6321" s="555">
        <v>141.94</v>
      </c>
      <c r="E6321" s="555">
        <v>79.290000000000006</v>
      </c>
      <c r="F6321" s="555">
        <v>221.23</v>
      </c>
    </row>
    <row r="6322" spans="1:6" ht="45">
      <c r="A6322" s="338">
        <v>93958</v>
      </c>
      <c r="B6322" s="339" t="s">
        <v>2801</v>
      </c>
      <c r="C6322" s="340" t="s">
        <v>1163</v>
      </c>
      <c r="D6322" s="555">
        <v>135.44</v>
      </c>
      <c r="E6322" s="555">
        <v>70.41</v>
      </c>
      <c r="F6322" s="555">
        <v>205.85</v>
      </c>
    </row>
    <row r="6323" spans="1:6" ht="45">
      <c r="A6323" s="338">
        <v>93959</v>
      </c>
      <c r="B6323" s="339" t="s">
        <v>2802</v>
      </c>
      <c r="C6323" s="340" t="s">
        <v>1163</v>
      </c>
      <c r="D6323" s="555">
        <v>131.46</v>
      </c>
      <c r="E6323" s="555">
        <v>65.22</v>
      </c>
      <c r="F6323" s="555">
        <v>196.68</v>
      </c>
    </row>
    <row r="6324" spans="1:6" ht="45">
      <c r="A6324" s="338">
        <v>93960</v>
      </c>
      <c r="B6324" s="339" t="s">
        <v>2803</v>
      </c>
      <c r="C6324" s="340" t="s">
        <v>1163</v>
      </c>
      <c r="D6324" s="555">
        <v>128.66999999999999</v>
      </c>
      <c r="E6324" s="555">
        <v>61.59</v>
      </c>
      <c r="F6324" s="555">
        <v>190.26</v>
      </c>
    </row>
    <row r="6325" spans="1:6" ht="45">
      <c r="A6325" s="338">
        <v>93961</v>
      </c>
      <c r="B6325" s="339" t="s">
        <v>2804</v>
      </c>
      <c r="C6325" s="340" t="s">
        <v>1163</v>
      </c>
      <c r="D6325" s="555">
        <v>126.35</v>
      </c>
      <c r="E6325" s="555">
        <v>58.84</v>
      </c>
      <c r="F6325" s="555">
        <v>185.19</v>
      </c>
    </row>
    <row r="6326" spans="1:6" ht="45">
      <c r="A6326" s="338">
        <v>93962</v>
      </c>
      <c r="B6326" s="339" t="s">
        <v>2805</v>
      </c>
      <c r="C6326" s="340" t="s">
        <v>1163</v>
      </c>
      <c r="D6326" s="555">
        <v>119.71</v>
      </c>
      <c r="E6326" s="555">
        <v>75.14</v>
      </c>
      <c r="F6326" s="555">
        <v>194.85</v>
      </c>
    </row>
    <row r="6327" spans="1:6" ht="45">
      <c r="A6327" s="338">
        <v>93963</v>
      </c>
      <c r="B6327" s="339" t="s">
        <v>2806</v>
      </c>
      <c r="C6327" s="340" t="s">
        <v>1163</v>
      </c>
      <c r="D6327" s="555">
        <v>113.66000000000001</v>
      </c>
      <c r="E6327" s="555">
        <v>66.67</v>
      </c>
      <c r="F6327" s="555">
        <v>180.33</v>
      </c>
    </row>
    <row r="6328" spans="1:6" ht="45">
      <c r="A6328" s="338">
        <v>93964</v>
      </c>
      <c r="B6328" s="339" t="s">
        <v>2807</v>
      </c>
      <c r="C6328" s="340" t="s">
        <v>1163</v>
      </c>
      <c r="D6328" s="555">
        <v>109.94</v>
      </c>
      <c r="E6328" s="555">
        <v>61.72</v>
      </c>
      <c r="F6328" s="555">
        <v>171.66</v>
      </c>
    </row>
    <row r="6329" spans="1:6" ht="45">
      <c r="A6329" s="338">
        <v>93965</v>
      </c>
      <c r="B6329" s="339" t="s">
        <v>2808</v>
      </c>
      <c r="C6329" s="340" t="s">
        <v>1163</v>
      </c>
      <c r="D6329" s="555">
        <v>106.76</v>
      </c>
      <c r="E6329" s="555">
        <v>56.36</v>
      </c>
      <c r="F6329" s="555">
        <v>163.12</v>
      </c>
    </row>
    <row r="6330" spans="1:6" ht="45">
      <c r="A6330" s="338">
        <v>93966</v>
      </c>
      <c r="B6330" s="339" t="s">
        <v>2809</v>
      </c>
      <c r="C6330" s="340" t="s">
        <v>1163</v>
      </c>
      <c r="D6330" s="555">
        <v>105.10999999999999</v>
      </c>
      <c r="E6330" s="555">
        <v>55.59</v>
      </c>
      <c r="F6330" s="555">
        <v>160.69999999999999</v>
      </c>
    </row>
    <row r="6331" spans="1:6" ht="45">
      <c r="A6331" s="338">
        <v>93967</v>
      </c>
      <c r="B6331" s="339" t="s">
        <v>2810</v>
      </c>
      <c r="C6331" s="340" t="s">
        <v>1163</v>
      </c>
      <c r="D6331" s="555">
        <v>133.08999999999997</v>
      </c>
      <c r="E6331" s="555">
        <v>76.61</v>
      </c>
      <c r="F6331" s="555">
        <v>209.7</v>
      </c>
    </row>
    <row r="6332" spans="1:6" ht="45">
      <c r="A6332" s="338">
        <v>93968</v>
      </c>
      <c r="B6332" s="339" t="s">
        <v>2811</v>
      </c>
      <c r="C6332" s="340" t="s">
        <v>1163</v>
      </c>
      <c r="D6332" s="555">
        <v>126.61999999999999</v>
      </c>
      <c r="E6332" s="555">
        <v>67.7</v>
      </c>
      <c r="F6332" s="555">
        <v>194.32</v>
      </c>
    </row>
    <row r="6333" spans="1:6" ht="45">
      <c r="A6333" s="338">
        <v>93969</v>
      </c>
      <c r="B6333" s="339" t="s">
        <v>2812</v>
      </c>
      <c r="C6333" s="340" t="s">
        <v>1163</v>
      </c>
      <c r="D6333" s="555">
        <v>122.67</v>
      </c>
      <c r="E6333" s="555">
        <v>62.55</v>
      </c>
      <c r="F6333" s="555">
        <v>185.22</v>
      </c>
    </row>
    <row r="6334" spans="1:6" ht="45">
      <c r="A6334" s="338">
        <v>93970</v>
      </c>
      <c r="B6334" s="339" t="s">
        <v>2813</v>
      </c>
      <c r="C6334" s="340" t="s">
        <v>1163</v>
      </c>
      <c r="D6334" s="555">
        <v>119.9</v>
      </c>
      <c r="E6334" s="555">
        <v>58.93</v>
      </c>
      <c r="F6334" s="555">
        <v>178.83</v>
      </c>
    </row>
    <row r="6335" spans="1:6" ht="45">
      <c r="A6335" s="338">
        <v>93971</v>
      </c>
      <c r="B6335" s="339" t="s">
        <v>2814</v>
      </c>
      <c r="C6335" s="340" t="s">
        <v>1163</v>
      </c>
      <c r="D6335" s="555">
        <v>113.12</v>
      </c>
      <c r="E6335" s="555">
        <v>54.97</v>
      </c>
      <c r="F6335" s="555">
        <v>168.09</v>
      </c>
    </row>
    <row r="6336" spans="1:6">
      <c r="A6336" s="335"/>
      <c r="B6336" s="336" t="s">
        <v>1053</v>
      </c>
      <c r="C6336" s="335"/>
      <c r="D6336" s="335"/>
      <c r="E6336" s="335"/>
      <c r="F6336" s="335"/>
    </row>
    <row r="6337" spans="1:6">
      <c r="A6337" s="335"/>
      <c r="B6337" s="337" t="s">
        <v>24</v>
      </c>
      <c r="C6337" s="335"/>
      <c r="D6337" s="335"/>
      <c r="E6337" s="335"/>
      <c r="F6337" s="335"/>
    </row>
    <row r="6338" spans="1:6">
      <c r="A6338" s="335"/>
      <c r="B6338" s="337" t="s">
        <v>1054</v>
      </c>
      <c r="C6338" s="335"/>
      <c r="D6338" s="335"/>
      <c r="E6338" s="335"/>
      <c r="F6338" s="335"/>
    </row>
    <row r="6339" spans="1:6">
      <c r="A6339" s="338">
        <v>98509</v>
      </c>
      <c r="B6339" s="339" t="s">
        <v>4529</v>
      </c>
      <c r="C6339" s="340" t="s">
        <v>1161</v>
      </c>
      <c r="D6339" s="555">
        <v>25.779999999999998</v>
      </c>
      <c r="E6339" s="555">
        <v>1.69</v>
      </c>
      <c r="F6339" s="555">
        <v>27.47</v>
      </c>
    </row>
    <row r="6340" spans="1:6" ht="30">
      <c r="A6340" s="338">
        <v>98510</v>
      </c>
      <c r="B6340" s="339" t="s">
        <v>4530</v>
      </c>
      <c r="C6340" s="340" t="s">
        <v>1161</v>
      </c>
      <c r="D6340" s="555">
        <v>35.72</v>
      </c>
      <c r="E6340" s="555">
        <v>12.17</v>
      </c>
      <c r="F6340" s="555">
        <v>47.89</v>
      </c>
    </row>
    <row r="6341" spans="1:6" ht="30">
      <c r="A6341" s="338">
        <v>98511</v>
      </c>
      <c r="B6341" s="339" t="s">
        <v>4531</v>
      </c>
      <c r="C6341" s="340" t="s">
        <v>1161</v>
      </c>
      <c r="D6341" s="555">
        <v>69.66</v>
      </c>
      <c r="E6341" s="555">
        <v>17.399999999999999</v>
      </c>
      <c r="F6341" s="555">
        <v>87.06</v>
      </c>
    </row>
    <row r="6342" spans="1:6">
      <c r="A6342" s="338">
        <v>98516</v>
      </c>
      <c r="B6342" s="339" t="s">
        <v>4532</v>
      </c>
      <c r="C6342" s="340" t="s">
        <v>1161</v>
      </c>
      <c r="D6342" s="555">
        <v>181.82000000000002</v>
      </c>
      <c r="E6342" s="555">
        <v>101.09</v>
      </c>
      <c r="F6342" s="555">
        <v>282.91000000000003</v>
      </c>
    </row>
    <row r="6343" spans="1:6">
      <c r="A6343" s="338">
        <v>98503</v>
      </c>
      <c r="B6343" s="339" t="s">
        <v>4537</v>
      </c>
      <c r="C6343" s="340" t="s">
        <v>1164</v>
      </c>
      <c r="D6343" s="555">
        <v>15.399999999999999</v>
      </c>
      <c r="E6343" s="555">
        <v>3.21</v>
      </c>
      <c r="F6343" s="555">
        <v>18.61</v>
      </c>
    </row>
    <row r="6344" spans="1:6">
      <c r="A6344" s="338">
        <v>98504</v>
      </c>
      <c r="B6344" s="339" t="s">
        <v>4538</v>
      </c>
      <c r="C6344" s="340" t="s">
        <v>1164</v>
      </c>
      <c r="D6344" s="555">
        <v>7.8800000000000008</v>
      </c>
      <c r="E6344" s="555">
        <v>2.61</v>
      </c>
      <c r="F6344" s="555">
        <v>10.49</v>
      </c>
    </row>
    <row r="6345" spans="1:6">
      <c r="A6345" s="338">
        <v>98505</v>
      </c>
      <c r="B6345" s="339" t="s">
        <v>4539</v>
      </c>
      <c r="C6345" s="340" t="s">
        <v>1164</v>
      </c>
      <c r="D6345" s="555">
        <v>36.729999999999997</v>
      </c>
      <c r="E6345" s="555">
        <v>3.52</v>
      </c>
      <c r="F6345" s="555">
        <v>40.25</v>
      </c>
    </row>
    <row r="6346" spans="1:6" ht="30">
      <c r="A6346" s="338">
        <v>98529</v>
      </c>
      <c r="B6346" s="339" t="s">
        <v>4544</v>
      </c>
      <c r="C6346" s="340" t="s">
        <v>1161</v>
      </c>
      <c r="D6346" s="555">
        <v>20.29</v>
      </c>
      <c r="E6346" s="555">
        <v>42.06</v>
      </c>
      <c r="F6346" s="555">
        <v>62.35</v>
      </c>
    </row>
    <row r="6347" spans="1:6" ht="30">
      <c r="A6347" s="338">
        <v>98530</v>
      </c>
      <c r="B6347" s="339" t="s">
        <v>4545</v>
      </c>
      <c r="C6347" s="340" t="s">
        <v>1161</v>
      </c>
      <c r="D6347" s="555">
        <v>36.159999999999997</v>
      </c>
      <c r="E6347" s="555">
        <v>74.92</v>
      </c>
      <c r="F6347" s="555">
        <v>111.08</v>
      </c>
    </row>
    <row r="6348" spans="1:6" ht="30">
      <c r="A6348" s="338">
        <v>98531</v>
      </c>
      <c r="B6348" s="339" t="s">
        <v>4546</v>
      </c>
      <c r="C6348" s="340" t="s">
        <v>1161</v>
      </c>
      <c r="D6348" s="555">
        <v>129.6</v>
      </c>
      <c r="E6348" s="555">
        <v>142.9</v>
      </c>
      <c r="F6348" s="555">
        <v>272.5</v>
      </c>
    </row>
    <row r="6349" spans="1:6">
      <c r="A6349" s="338">
        <v>98532</v>
      </c>
      <c r="B6349" s="339" t="s">
        <v>4547</v>
      </c>
      <c r="C6349" s="340" t="s">
        <v>1161</v>
      </c>
      <c r="D6349" s="555">
        <v>64.569999999999993</v>
      </c>
      <c r="E6349" s="555">
        <v>31.54</v>
      </c>
      <c r="F6349" s="555">
        <v>96.11</v>
      </c>
    </row>
    <row r="6350" spans="1:6" ht="30">
      <c r="A6350" s="338">
        <v>98533</v>
      </c>
      <c r="B6350" s="339" t="s">
        <v>4548</v>
      </c>
      <c r="C6350" s="340" t="s">
        <v>1161</v>
      </c>
      <c r="D6350" s="555">
        <v>162.69000000000003</v>
      </c>
      <c r="E6350" s="555">
        <v>98.47</v>
      </c>
      <c r="F6350" s="555">
        <v>261.16000000000003</v>
      </c>
    </row>
    <row r="6351" spans="1:6" ht="30">
      <c r="A6351" s="338">
        <v>98534</v>
      </c>
      <c r="B6351" s="339" t="s">
        <v>4549</v>
      </c>
      <c r="C6351" s="340" t="s">
        <v>1161</v>
      </c>
      <c r="D6351" s="555">
        <v>433.68999999999994</v>
      </c>
      <c r="E6351" s="555">
        <v>237.86</v>
      </c>
      <c r="F6351" s="555">
        <v>671.55</v>
      </c>
    </row>
    <row r="6352" spans="1:6" ht="30">
      <c r="A6352" s="338">
        <v>98535</v>
      </c>
      <c r="B6352" s="339" t="s">
        <v>4550</v>
      </c>
      <c r="C6352" s="340" t="s">
        <v>1161</v>
      </c>
      <c r="D6352" s="555">
        <v>657.75000000000011</v>
      </c>
      <c r="E6352" s="555">
        <v>400.9</v>
      </c>
      <c r="F6352" s="555">
        <v>1058.6500000000001</v>
      </c>
    </row>
    <row r="6353" spans="1:6">
      <c r="A6353" s="335"/>
      <c r="B6353" s="337" t="s">
        <v>13209</v>
      </c>
      <c r="C6353" s="335"/>
      <c r="D6353" s="335"/>
      <c r="E6353" s="335"/>
      <c r="F6353" s="335"/>
    </row>
    <row r="6354" spans="1:6">
      <c r="A6354" s="565">
        <v>98520</v>
      </c>
      <c r="B6354" s="339" t="s">
        <v>4534</v>
      </c>
      <c r="C6354" s="340" t="s">
        <v>1164</v>
      </c>
      <c r="D6354" s="555">
        <v>4.41</v>
      </c>
      <c r="E6354" s="555">
        <v>1.04</v>
      </c>
      <c r="F6354" s="555">
        <v>5.45</v>
      </c>
    </row>
    <row r="6355" spans="1:6">
      <c r="A6355" s="565">
        <v>98521</v>
      </c>
      <c r="B6355" s="339" t="s">
        <v>4535</v>
      </c>
      <c r="C6355" s="340" t="s">
        <v>1164</v>
      </c>
      <c r="D6355" s="555">
        <v>9.0000000000000024E-2</v>
      </c>
      <c r="E6355" s="555">
        <v>0.24</v>
      </c>
      <c r="F6355" s="555">
        <v>0.33</v>
      </c>
    </row>
    <row r="6356" spans="1:6">
      <c r="A6356" s="335"/>
      <c r="B6356" s="337" t="s">
        <v>13210</v>
      </c>
      <c r="C6356" s="335"/>
      <c r="D6356" s="335"/>
      <c r="E6356" s="335"/>
      <c r="F6356" s="335"/>
    </row>
    <row r="6357" spans="1:6">
      <c r="A6357" s="335"/>
      <c r="B6357" s="337" t="s">
        <v>1055</v>
      </c>
      <c r="C6357" s="335"/>
      <c r="D6357" s="335"/>
      <c r="E6357" s="335"/>
      <c r="F6357" s="335"/>
    </row>
    <row r="6358" spans="1:6" ht="30">
      <c r="A6358" s="565">
        <v>100623</v>
      </c>
      <c r="B6358" s="339" t="s">
        <v>10844</v>
      </c>
      <c r="C6358" s="340" t="s">
        <v>1161</v>
      </c>
      <c r="D6358" s="555">
        <v>3061.27</v>
      </c>
      <c r="E6358" s="555">
        <v>108.22</v>
      </c>
      <c r="F6358" s="555">
        <v>3169.49</v>
      </c>
    </row>
    <row r="6359" spans="1:6" ht="30">
      <c r="A6359" s="565">
        <v>100621</v>
      </c>
      <c r="B6359" s="339" t="s">
        <v>10846</v>
      </c>
      <c r="C6359" s="340" t="s">
        <v>1161</v>
      </c>
      <c r="D6359" s="555">
        <v>4549.97</v>
      </c>
      <c r="E6359" s="555">
        <v>73.23</v>
      </c>
      <c r="F6359" s="555">
        <v>4623.2</v>
      </c>
    </row>
    <row r="6360" spans="1:6" ht="30">
      <c r="A6360" s="565">
        <v>100622</v>
      </c>
      <c r="B6360" s="339" t="s">
        <v>10845</v>
      </c>
      <c r="C6360" s="340" t="s">
        <v>1161</v>
      </c>
      <c r="D6360" s="555">
        <v>2858.19</v>
      </c>
      <c r="E6360" s="555">
        <v>86.47</v>
      </c>
      <c r="F6360" s="555">
        <v>2944.66</v>
      </c>
    </row>
    <row r="6361" spans="1:6" ht="30">
      <c r="A6361" s="565">
        <v>100620</v>
      </c>
      <c r="B6361" s="339" t="s">
        <v>10847</v>
      </c>
      <c r="C6361" s="340" t="s">
        <v>1161</v>
      </c>
      <c r="D6361" s="555">
        <v>4015</v>
      </c>
      <c r="E6361" s="555">
        <v>51.46</v>
      </c>
      <c r="F6361" s="555">
        <v>4066.46</v>
      </c>
    </row>
    <row r="6362" spans="1:6" ht="30">
      <c r="A6362" s="565">
        <v>100619</v>
      </c>
      <c r="B6362" s="339" t="s">
        <v>10848</v>
      </c>
      <c r="C6362" s="340" t="s">
        <v>1161</v>
      </c>
      <c r="D6362" s="555">
        <v>569.24</v>
      </c>
      <c r="E6362" s="555">
        <v>79.47</v>
      </c>
      <c r="F6362" s="555">
        <v>648.71</v>
      </c>
    </row>
    <row r="6363" spans="1:6">
      <c r="A6363" s="335"/>
      <c r="B6363" s="337" t="s">
        <v>25</v>
      </c>
      <c r="C6363" s="335"/>
      <c r="D6363" s="335"/>
      <c r="E6363" s="335"/>
      <c r="F6363" s="335"/>
    </row>
    <row r="6364" spans="1:6" ht="45">
      <c r="A6364" s="565">
        <v>103206</v>
      </c>
      <c r="B6364" s="339" t="s">
        <v>13211</v>
      </c>
      <c r="C6364" s="340" t="s">
        <v>1161</v>
      </c>
      <c r="D6364" s="555">
        <v>2037.5700000000002</v>
      </c>
      <c r="E6364" s="555">
        <v>63.44</v>
      </c>
      <c r="F6364" s="555">
        <v>2101.0100000000002</v>
      </c>
    </row>
    <row r="6365" spans="1:6" ht="45">
      <c r="A6365" s="565">
        <v>103191</v>
      </c>
      <c r="B6365" s="339" t="s">
        <v>13212</v>
      </c>
      <c r="C6365" s="340" t="s">
        <v>1161</v>
      </c>
      <c r="D6365" s="555">
        <v>2038.27</v>
      </c>
      <c r="E6365" s="555">
        <v>48.35</v>
      </c>
      <c r="F6365" s="555">
        <v>2086.62</v>
      </c>
    </row>
    <row r="6366" spans="1:6" ht="45">
      <c r="A6366" s="565">
        <v>103185</v>
      </c>
      <c r="B6366" s="339" t="s">
        <v>13213</v>
      </c>
      <c r="C6366" s="340" t="s">
        <v>1161</v>
      </c>
      <c r="D6366" s="555">
        <v>5323.4</v>
      </c>
      <c r="E6366" s="555">
        <v>85.14</v>
      </c>
      <c r="F6366" s="555">
        <v>5408.54</v>
      </c>
    </row>
    <row r="6367" spans="1:6" ht="45">
      <c r="A6367" s="565">
        <v>103186</v>
      </c>
      <c r="B6367" s="339" t="s">
        <v>13214</v>
      </c>
      <c r="C6367" s="340" t="s">
        <v>1161</v>
      </c>
      <c r="D6367" s="555">
        <v>5663.03</v>
      </c>
      <c r="E6367" s="555">
        <v>34.869999999999997</v>
      </c>
      <c r="F6367" s="555">
        <v>5697.9</v>
      </c>
    </row>
    <row r="6368" spans="1:6" ht="45">
      <c r="A6368" s="565">
        <v>103210</v>
      </c>
      <c r="B6368" s="339" t="s">
        <v>13215</v>
      </c>
      <c r="C6368" s="340" t="s">
        <v>1161</v>
      </c>
      <c r="D6368" s="555">
        <v>1904.09</v>
      </c>
      <c r="E6368" s="555">
        <v>114.73</v>
      </c>
      <c r="F6368" s="555">
        <v>2018.82</v>
      </c>
    </row>
    <row r="6369" spans="1:6" ht="45">
      <c r="A6369" s="565">
        <v>103195</v>
      </c>
      <c r="B6369" s="339" t="s">
        <v>13216</v>
      </c>
      <c r="C6369" s="340" t="s">
        <v>1161</v>
      </c>
      <c r="D6369" s="555">
        <v>1875.09</v>
      </c>
      <c r="E6369" s="555">
        <v>49.68</v>
      </c>
      <c r="F6369" s="555">
        <v>1924.77</v>
      </c>
    </row>
    <row r="6370" spans="1:6" ht="45">
      <c r="A6370" s="565">
        <v>103205</v>
      </c>
      <c r="B6370" s="339" t="s">
        <v>13217</v>
      </c>
      <c r="C6370" s="340" t="s">
        <v>1161</v>
      </c>
      <c r="D6370" s="555">
        <v>3522.83</v>
      </c>
      <c r="E6370" s="555">
        <v>74.06</v>
      </c>
      <c r="F6370" s="555">
        <v>3596.89</v>
      </c>
    </row>
    <row r="6371" spans="1:6" ht="45">
      <c r="A6371" s="565">
        <v>103190</v>
      </c>
      <c r="B6371" s="339" t="s">
        <v>13218</v>
      </c>
      <c r="C6371" s="340" t="s">
        <v>1161</v>
      </c>
      <c r="D6371" s="555">
        <v>3523.52</v>
      </c>
      <c r="E6371" s="555">
        <v>58.98</v>
      </c>
      <c r="F6371" s="555">
        <v>3582.5</v>
      </c>
    </row>
    <row r="6372" spans="1:6" ht="45">
      <c r="A6372" s="565">
        <v>103207</v>
      </c>
      <c r="B6372" s="339" t="s">
        <v>13219</v>
      </c>
      <c r="C6372" s="340" t="s">
        <v>1161</v>
      </c>
      <c r="D6372" s="555">
        <v>2172.4699999999998</v>
      </c>
      <c r="E6372" s="555">
        <v>63.44</v>
      </c>
      <c r="F6372" s="555">
        <v>2235.91</v>
      </c>
    </row>
    <row r="6373" spans="1:6" ht="45">
      <c r="A6373" s="565">
        <v>103192</v>
      </c>
      <c r="B6373" s="339" t="s">
        <v>13220</v>
      </c>
      <c r="C6373" s="340" t="s">
        <v>1161</v>
      </c>
      <c r="D6373" s="555">
        <v>2173.17</v>
      </c>
      <c r="E6373" s="555">
        <v>48.35</v>
      </c>
      <c r="F6373" s="555">
        <v>2221.52</v>
      </c>
    </row>
    <row r="6374" spans="1:6" ht="45">
      <c r="A6374" s="565">
        <v>103208</v>
      </c>
      <c r="B6374" s="339" t="s">
        <v>13221</v>
      </c>
      <c r="C6374" s="340" t="s">
        <v>1161</v>
      </c>
      <c r="D6374" s="555">
        <v>1662.1</v>
      </c>
      <c r="E6374" s="555">
        <v>63.44</v>
      </c>
      <c r="F6374" s="555">
        <v>1725.54</v>
      </c>
    </row>
    <row r="6375" spans="1:6" ht="45">
      <c r="A6375" s="565">
        <v>103193</v>
      </c>
      <c r="B6375" s="339" t="s">
        <v>13222</v>
      </c>
      <c r="C6375" s="340" t="s">
        <v>1161</v>
      </c>
      <c r="D6375" s="555">
        <v>1662.8000000000002</v>
      </c>
      <c r="E6375" s="555">
        <v>48.35</v>
      </c>
      <c r="F6375" s="555">
        <v>1711.15</v>
      </c>
    </row>
    <row r="6376" spans="1:6" ht="45">
      <c r="A6376" s="565">
        <v>103187</v>
      </c>
      <c r="B6376" s="339" t="s">
        <v>13223</v>
      </c>
      <c r="C6376" s="340" t="s">
        <v>1161</v>
      </c>
      <c r="D6376" s="555">
        <v>4227.74</v>
      </c>
      <c r="E6376" s="555">
        <v>58.24</v>
      </c>
      <c r="F6376" s="555">
        <v>4285.9799999999996</v>
      </c>
    </row>
    <row r="6377" spans="1:6" ht="45">
      <c r="A6377" s="565">
        <v>103188</v>
      </c>
      <c r="B6377" s="339" t="s">
        <v>13224</v>
      </c>
      <c r="C6377" s="340" t="s">
        <v>1161</v>
      </c>
      <c r="D6377" s="555">
        <v>4561.62</v>
      </c>
      <c r="E6377" s="555">
        <v>44.77</v>
      </c>
      <c r="F6377" s="555">
        <v>4606.3900000000003</v>
      </c>
    </row>
    <row r="6378" spans="1:6" ht="45">
      <c r="A6378" s="565">
        <v>103189</v>
      </c>
      <c r="B6378" s="339" t="s">
        <v>13225</v>
      </c>
      <c r="C6378" s="340" t="s">
        <v>1161</v>
      </c>
      <c r="D6378" s="555">
        <v>2278.21</v>
      </c>
      <c r="E6378" s="555">
        <v>31.33</v>
      </c>
      <c r="F6378" s="555">
        <v>2309.54</v>
      </c>
    </row>
    <row r="6379" spans="1:6" ht="45">
      <c r="A6379" s="565">
        <v>103209</v>
      </c>
      <c r="B6379" s="339" t="s">
        <v>13226</v>
      </c>
      <c r="C6379" s="340" t="s">
        <v>1161</v>
      </c>
      <c r="D6379" s="555">
        <v>2415.42</v>
      </c>
      <c r="E6379" s="555">
        <v>63.44</v>
      </c>
      <c r="F6379" s="555">
        <v>2478.86</v>
      </c>
    </row>
    <row r="6380" spans="1:6" ht="45">
      <c r="A6380" s="565">
        <v>103194</v>
      </c>
      <c r="B6380" s="339" t="s">
        <v>13227</v>
      </c>
      <c r="C6380" s="340" t="s">
        <v>1161</v>
      </c>
      <c r="D6380" s="555">
        <v>2416.12</v>
      </c>
      <c r="E6380" s="555">
        <v>48.35</v>
      </c>
      <c r="F6380" s="555">
        <v>2464.4699999999998</v>
      </c>
    </row>
    <row r="6381" spans="1:6">
      <c r="A6381" s="335"/>
      <c r="B6381" s="337" t="s">
        <v>26</v>
      </c>
      <c r="C6381" s="335"/>
      <c r="D6381" s="335"/>
      <c r="E6381" s="335"/>
      <c r="F6381" s="335"/>
    </row>
    <row r="6382" spans="1:6" ht="45">
      <c r="A6382" s="565">
        <v>103304</v>
      </c>
      <c r="B6382" s="339" t="s">
        <v>13228</v>
      </c>
      <c r="C6382" s="340" t="s">
        <v>1161</v>
      </c>
      <c r="D6382" s="555">
        <v>1071.17</v>
      </c>
      <c r="E6382" s="555">
        <v>26.77</v>
      </c>
      <c r="F6382" s="555">
        <v>1097.94</v>
      </c>
    </row>
    <row r="6383" spans="1:6">
      <c r="A6383" s="335"/>
      <c r="B6383" s="337" t="s">
        <v>27</v>
      </c>
      <c r="C6383" s="335"/>
      <c r="D6383" s="335"/>
      <c r="E6383" s="335"/>
      <c r="F6383" s="335"/>
    </row>
    <row r="6384" spans="1:6" ht="45">
      <c r="A6384" s="565">
        <v>103307</v>
      </c>
      <c r="B6384" s="339" t="s">
        <v>13229</v>
      </c>
      <c r="C6384" s="340" t="s">
        <v>1161</v>
      </c>
      <c r="D6384" s="555">
        <v>1117.33</v>
      </c>
      <c r="E6384" s="555">
        <v>57.93</v>
      </c>
      <c r="F6384" s="555">
        <v>1175.26</v>
      </c>
    </row>
    <row r="6385" spans="1:6" ht="30">
      <c r="A6385" s="565">
        <v>103310</v>
      </c>
      <c r="B6385" s="339" t="s">
        <v>13230</v>
      </c>
      <c r="C6385" s="340" t="s">
        <v>1161</v>
      </c>
      <c r="D6385" s="555">
        <v>1103.23</v>
      </c>
      <c r="E6385" s="555">
        <v>25.77</v>
      </c>
      <c r="F6385" s="555">
        <v>1129</v>
      </c>
    </row>
    <row r="6386" spans="1:6" ht="30">
      <c r="A6386" s="565">
        <v>103314</v>
      </c>
      <c r="B6386" s="339" t="s">
        <v>13231</v>
      </c>
      <c r="C6386" s="340" t="s">
        <v>1164</v>
      </c>
      <c r="D6386" s="555">
        <v>305.96999999999997</v>
      </c>
      <c r="E6386" s="555">
        <v>20.74</v>
      </c>
      <c r="F6386" s="555">
        <v>326.70999999999998</v>
      </c>
    </row>
    <row r="6387" spans="1:6" ht="30">
      <c r="A6387" s="565">
        <v>103315</v>
      </c>
      <c r="B6387" s="339" t="s">
        <v>13232</v>
      </c>
      <c r="C6387" s="340" t="s">
        <v>1164</v>
      </c>
      <c r="D6387" s="555">
        <v>303.31</v>
      </c>
      <c r="E6387" s="555">
        <v>15.74</v>
      </c>
      <c r="F6387" s="555">
        <v>319.05</v>
      </c>
    </row>
    <row r="6388" spans="1:6">
      <c r="A6388" s="335"/>
      <c r="B6388" s="337" t="s">
        <v>28</v>
      </c>
      <c r="C6388" s="335"/>
      <c r="D6388" s="335"/>
      <c r="E6388" s="335"/>
      <c r="F6388" s="335"/>
    </row>
    <row r="6389" spans="1:6">
      <c r="A6389" s="335"/>
      <c r="B6389" s="337" t="s">
        <v>13233</v>
      </c>
      <c r="C6389" s="335"/>
      <c r="D6389" s="335"/>
      <c r="E6389" s="335"/>
      <c r="F6389" s="335"/>
    </row>
    <row r="6390" spans="1:6">
      <c r="A6390" s="335"/>
      <c r="B6390" s="337" t="s">
        <v>13234</v>
      </c>
      <c r="C6390" s="335"/>
      <c r="D6390" s="335"/>
      <c r="E6390" s="335"/>
      <c r="F6390" s="335"/>
    </row>
    <row r="6391" spans="1:6">
      <c r="A6391" s="335"/>
      <c r="B6391" s="337" t="s">
        <v>13235</v>
      </c>
      <c r="C6391" s="335"/>
      <c r="D6391" s="335"/>
      <c r="E6391" s="335"/>
      <c r="F6391" s="335"/>
    </row>
    <row r="6392" spans="1:6">
      <c r="A6392" s="335"/>
      <c r="B6392" s="337" t="s">
        <v>29</v>
      </c>
      <c r="C6392" s="335"/>
      <c r="D6392" s="335"/>
      <c r="E6392" s="335"/>
      <c r="F6392" s="335"/>
    </row>
    <row r="6393" spans="1:6">
      <c r="A6393" s="335"/>
      <c r="B6393" s="337" t="s">
        <v>30</v>
      </c>
      <c r="C6393" s="335"/>
      <c r="D6393" s="335"/>
      <c r="E6393" s="335"/>
      <c r="F6393" s="335"/>
    </row>
    <row r="6394" spans="1:6">
      <c r="A6394" s="335"/>
      <c r="B6394" s="337" t="s">
        <v>13236</v>
      </c>
      <c r="C6394" s="335"/>
      <c r="D6394" s="335"/>
      <c r="E6394" s="335"/>
      <c r="F6394" s="335"/>
    </row>
    <row r="6395" spans="1:6">
      <c r="A6395" s="335"/>
      <c r="B6395" s="337" t="s">
        <v>13237</v>
      </c>
      <c r="C6395" s="335"/>
      <c r="D6395" s="335"/>
      <c r="E6395" s="335"/>
      <c r="F6395" s="335"/>
    </row>
    <row r="6396" spans="1:6">
      <c r="A6396" s="335"/>
      <c r="B6396" s="336" t="s">
        <v>1056</v>
      </c>
      <c r="C6396" s="335"/>
      <c r="D6396" s="335"/>
      <c r="E6396" s="335"/>
      <c r="F6396" s="335"/>
    </row>
    <row r="6397" spans="1:6">
      <c r="A6397" s="335"/>
      <c r="B6397" s="337" t="s">
        <v>1057</v>
      </c>
      <c r="C6397" s="335"/>
      <c r="D6397" s="335"/>
      <c r="E6397" s="335"/>
      <c r="F6397" s="335"/>
    </row>
    <row r="6398" spans="1:6">
      <c r="A6398" s="335"/>
      <c r="B6398" s="337" t="s">
        <v>1058</v>
      </c>
      <c r="C6398" s="335"/>
      <c r="D6398" s="335"/>
      <c r="E6398" s="335"/>
      <c r="F6398" s="335"/>
    </row>
    <row r="6399" spans="1:6" ht="30">
      <c r="A6399" s="565">
        <v>99805</v>
      </c>
      <c r="B6399" s="339" t="s">
        <v>9677</v>
      </c>
      <c r="C6399" s="340" t="s">
        <v>1164</v>
      </c>
      <c r="D6399" s="555">
        <v>3.7400000000000011</v>
      </c>
      <c r="E6399" s="555">
        <v>6.56</v>
      </c>
      <c r="F6399" s="555">
        <v>10.3</v>
      </c>
    </row>
    <row r="6400" spans="1:6">
      <c r="A6400" s="565">
        <v>99803</v>
      </c>
      <c r="B6400" s="339" t="s">
        <v>9678</v>
      </c>
      <c r="C6400" s="340" t="s">
        <v>1164</v>
      </c>
      <c r="D6400" s="555">
        <v>0.59999999999999987</v>
      </c>
      <c r="E6400" s="555">
        <v>1.31</v>
      </c>
      <c r="F6400" s="555">
        <v>1.91</v>
      </c>
    </row>
    <row r="6401" spans="1:6">
      <c r="A6401" s="565">
        <v>99802</v>
      </c>
      <c r="B6401" s="339" t="s">
        <v>9679</v>
      </c>
      <c r="C6401" s="340" t="s">
        <v>1164</v>
      </c>
      <c r="D6401" s="555">
        <v>0.14000000000000001</v>
      </c>
      <c r="E6401" s="555">
        <v>0.35</v>
      </c>
      <c r="F6401" s="555">
        <v>0.49</v>
      </c>
    </row>
    <row r="6402" spans="1:6" ht="30">
      <c r="A6402" s="565">
        <v>99804</v>
      </c>
      <c r="B6402" s="339" t="s">
        <v>13238</v>
      </c>
      <c r="C6402" s="340" t="s">
        <v>1164</v>
      </c>
      <c r="D6402" s="555">
        <v>1.6600000000000001</v>
      </c>
      <c r="E6402" s="555">
        <v>3.3</v>
      </c>
      <c r="F6402" s="555">
        <v>4.96</v>
      </c>
    </row>
    <row r="6403" spans="1:6">
      <c r="A6403" s="565">
        <v>99809</v>
      </c>
      <c r="B6403" s="339" t="s">
        <v>9674</v>
      </c>
      <c r="C6403" s="340" t="s">
        <v>1164</v>
      </c>
      <c r="D6403" s="555">
        <v>1.77</v>
      </c>
      <c r="E6403" s="555">
        <v>3.68</v>
      </c>
      <c r="F6403" s="555">
        <v>5.45</v>
      </c>
    </row>
    <row r="6404" spans="1:6" ht="30">
      <c r="A6404" s="565">
        <v>99810</v>
      </c>
      <c r="B6404" s="339" t="s">
        <v>13239</v>
      </c>
      <c r="C6404" s="340" t="s">
        <v>1164</v>
      </c>
      <c r="D6404" s="555">
        <v>2.2600000000000007</v>
      </c>
      <c r="E6404" s="555">
        <v>4.5199999999999996</v>
      </c>
      <c r="F6404" s="555">
        <v>6.78</v>
      </c>
    </row>
    <row r="6405" spans="1:6">
      <c r="A6405" s="335"/>
      <c r="B6405" s="337" t="s">
        <v>1059</v>
      </c>
      <c r="C6405" s="335"/>
      <c r="D6405" s="335"/>
      <c r="E6405" s="335"/>
      <c r="F6405" s="335"/>
    </row>
    <row r="6406" spans="1:6" ht="30">
      <c r="A6406" s="565">
        <v>99818</v>
      </c>
      <c r="B6406" s="339" t="s">
        <v>13240</v>
      </c>
      <c r="C6406" s="340" t="s">
        <v>1161</v>
      </c>
      <c r="D6406" s="555">
        <v>3.13</v>
      </c>
      <c r="E6406" s="555">
        <v>1.64</v>
      </c>
      <c r="F6406" s="555">
        <v>4.7699999999999996</v>
      </c>
    </row>
    <row r="6407" spans="1:6">
      <c r="A6407" s="565">
        <v>99819</v>
      </c>
      <c r="B6407" s="339" t="s">
        <v>13241</v>
      </c>
      <c r="C6407" s="340" t="s">
        <v>1164</v>
      </c>
      <c r="D6407" s="555">
        <v>5.1999999999999993</v>
      </c>
      <c r="E6407" s="555">
        <v>10.32</v>
      </c>
      <c r="F6407" s="555">
        <v>15.52</v>
      </c>
    </row>
    <row r="6408" spans="1:6">
      <c r="A6408" s="565">
        <v>99811</v>
      </c>
      <c r="B6408" s="339" t="s">
        <v>9673</v>
      </c>
      <c r="C6408" s="340" t="s">
        <v>1164</v>
      </c>
      <c r="D6408" s="555">
        <v>1.0499999999999998</v>
      </c>
      <c r="E6408" s="555">
        <v>2.21</v>
      </c>
      <c r="F6408" s="555">
        <v>3.26</v>
      </c>
    </row>
    <row r="6409" spans="1:6">
      <c r="A6409" s="565">
        <v>99826</v>
      </c>
      <c r="B6409" s="339" t="s">
        <v>9669</v>
      </c>
      <c r="C6409" s="340" t="s">
        <v>1164</v>
      </c>
      <c r="D6409" s="555">
        <v>0.44999999999999996</v>
      </c>
      <c r="E6409" s="555">
        <v>0.97</v>
      </c>
      <c r="F6409" s="555">
        <v>1.42</v>
      </c>
    </row>
    <row r="6410" spans="1:6">
      <c r="A6410" s="565">
        <v>99821</v>
      </c>
      <c r="B6410" s="339" t="s">
        <v>13242</v>
      </c>
      <c r="C6410" s="340" t="s">
        <v>1164</v>
      </c>
      <c r="D6410" s="555">
        <v>1.48</v>
      </c>
      <c r="E6410" s="555">
        <v>1.21</v>
      </c>
      <c r="F6410" s="555">
        <v>2.69</v>
      </c>
    </row>
    <row r="6411" spans="1:6">
      <c r="A6411" s="565">
        <v>99820</v>
      </c>
      <c r="B6411" s="339" t="s">
        <v>13243</v>
      </c>
      <c r="C6411" s="340" t="s">
        <v>1164</v>
      </c>
      <c r="D6411" s="555">
        <v>0.91</v>
      </c>
      <c r="E6411" s="555">
        <v>0.83</v>
      </c>
      <c r="F6411" s="555">
        <v>1.74</v>
      </c>
    </row>
    <row r="6412" spans="1:6">
      <c r="A6412" s="565">
        <v>99812</v>
      </c>
      <c r="B6412" s="339" t="s">
        <v>9672</v>
      </c>
      <c r="C6412" s="340" t="s">
        <v>1164</v>
      </c>
      <c r="D6412" s="555">
        <v>0.32000000000000006</v>
      </c>
      <c r="E6412" s="555">
        <v>0.72</v>
      </c>
      <c r="F6412" s="555">
        <v>1.04</v>
      </c>
    </row>
    <row r="6413" spans="1:6" ht="30">
      <c r="A6413" s="565">
        <v>99817</v>
      </c>
      <c r="B6413" s="339" t="s">
        <v>13244</v>
      </c>
      <c r="C6413" s="340" t="s">
        <v>1161</v>
      </c>
      <c r="D6413" s="555">
        <v>3.13</v>
      </c>
      <c r="E6413" s="555">
        <v>1.64</v>
      </c>
      <c r="F6413" s="555">
        <v>4.7699999999999996</v>
      </c>
    </row>
    <row r="6414" spans="1:6" ht="30">
      <c r="A6414" s="565">
        <v>99813</v>
      </c>
      <c r="B6414" s="339" t="s">
        <v>13245</v>
      </c>
      <c r="C6414" s="340" t="s">
        <v>1164</v>
      </c>
      <c r="D6414" s="555">
        <v>0.31000000000000005</v>
      </c>
      <c r="E6414" s="555">
        <v>0.57999999999999996</v>
      </c>
      <c r="F6414" s="555">
        <v>0.89</v>
      </c>
    </row>
    <row r="6415" spans="1:6" ht="30">
      <c r="A6415" s="565">
        <v>99815</v>
      </c>
      <c r="B6415" s="339" t="s">
        <v>13246</v>
      </c>
      <c r="C6415" s="340" t="s">
        <v>1161</v>
      </c>
      <c r="D6415" s="555">
        <v>4.0999999999999996</v>
      </c>
      <c r="E6415" s="555">
        <v>3.61</v>
      </c>
      <c r="F6415" s="555">
        <v>7.71</v>
      </c>
    </row>
    <row r="6416" spans="1:6">
      <c r="A6416" s="565">
        <v>99822</v>
      </c>
      <c r="B6416" s="339" t="s">
        <v>9670</v>
      </c>
      <c r="C6416" s="340" t="s">
        <v>1164</v>
      </c>
      <c r="D6416" s="555">
        <v>0.28000000000000003</v>
      </c>
      <c r="E6416" s="555">
        <v>0.64</v>
      </c>
      <c r="F6416" s="555">
        <v>0.92</v>
      </c>
    </row>
    <row r="6417" spans="1:6">
      <c r="A6417" s="565">
        <v>99825</v>
      </c>
      <c r="B6417" s="339" t="s">
        <v>13247</v>
      </c>
      <c r="C6417" s="340" t="s">
        <v>1164</v>
      </c>
      <c r="D6417" s="555">
        <v>1.63</v>
      </c>
      <c r="E6417" s="555">
        <v>1.54</v>
      </c>
      <c r="F6417" s="555">
        <v>3.17</v>
      </c>
    </row>
    <row r="6418" spans="1:6">
      <c r="A6418" s="565">
        <v>99824</v>
      </c>
      <c r="B6418" s="339" t="s">
        <v>13248</v>
      </c>
      <c r="C6418" s="340" t="s">
        <v>1164</v>
      </c>
      <c r="D6418" s="555">
        <v>1.02</v>
      </c>
      <c r="E6418" s="555">
        <v>1.25</v>
      </c>
      <c r="F6418" s="555">
        <v>2.27</v>
      </c>
    </row>
    <row r="6419" spans="1:6">
      <c r="A6419" s="565">
        <v>99823</v>
      </c>
      <c r="B6419" s="339" t="s">
        <v>13249</v>
      </c>
      <c r="C6419" s="340" t="s">
        <v>1164</v>
      </c>
      <c r="D6419" s="555">
        <v>1</v>
      </c>
      <c r="E6419" s="555">
        <v>1.06</v>
      </c>
      <c r="F6419" s="555">
        <v>2.06</v>
      </c>
    </row>
    <row r="6420" spans="1:6">
      <c r="A6420" s="565">
        <v>99806</v>
      </c>
      <c r="B6420" s="339" t="s">
        <v>9676</v>
      </c>
      <c r="C6420" s="340" t="s">
        <v>1164</v>
      </c>
      <c r="D6420" s="555">
        <v>0.24</v>
      </c>
      <c r="E6420" s="555">
        <v>0.55000000000000004</v>
      </c>
      <c r="F6420" s="555">
        <v>0.79</v>
      </c>
    </row>
    <row r="6421" spans="1:6" ht="30">
      <c r="A6421" s="565">
        <v>99808</v>
      </c>
      <c r="B6421" s="339" t="s">
        <v>9675</v>
      </c>
      <c r="C6421" s="340" t="s">
        <v>1164</v>
      </c>
      <c r="D6421" s="555">
        <v>1.5299999999999998</v>
      </c>
      <c r="E6421" s="555">
        <v>2.04</v>
      </c>
      <c r="F6421" s="555">
        <v>3.57</v>
      </c>
    </row>
    <row r="6422" spans="1:6" ht="30">
      <c r="A6422" s="565">
        <v>99807</v>
      </c>
      <c r="B6422" s="339" t="s">
        <v>13250</v>
      </c>
      <c r="C6422" s="340" t="s">
        <v>1164</v>
      </c>
      <c r="D6422" s="555">
        <v>0.51</v>
      </c>
      <c r="E6422" s="555">
        <v>0.99</v>
      </c>
      <c r="F6422" s="555">
        <v>1.5</v>
      </c>
    </row>
    <row r="6423" spans="1:6">
      <c r="A6423" s="565">
        <v>99814</v>
      </c>
      <c r="B6423" s="339" t="s">
        <v>9671</v>
      </c>
      <c r="C6423" s="340" t="s">
        <v>1164</v>
      </c>
      <c r="D6423" s="555">
        <v>0.6100000000000001</v>
      </c>
      <c r="E6423" s="555">
        <v>1.21</v>
      </c>
      <c r="F6423" s="555">
        <v>1.82</v>
      </c>
    </row>
    <row r="6424" spans="1:6" ht="30">
      <c r="A6424" s="565">
        <v>99816</v>
      </c>
      <c r="B6424" s="339" t="s">
        <v>13251</v>
      </c>
      <c r="C6424" s="340" t="s">
        <v>1161</v>
      </c>
      <c r="D6424" s="555">
        <v>4.2600000000000007</v>
      </c>
      <c r="E6424" s="555">
        <v>3.95</v>
      </c>
      <c r="F6424" s="555">
        <v>8.2100000000000009</v>
      </c>
    </row>
    <row r="6425" spans="1:6">
      <c r="A6425" s="335"/>
      <c r="B6425" s="336" t="s">
        <v>31</v>
      </c>
      <c r="C6425" s="335"/>
      <c r="D6425" s="335"/>
      <c r="E6425" s="335"/>
      <c r="F6425" s="335"/>
    </row>
    <row r="6426" spans="1:6">
      <c r="A6426" s="335"/>
      <c r="B6426" s="337" t="s">
        <v>32</v>
      </c>
      <c r="C6426" s="335"/>
      <c r="D6426" s="335"/>
      <c r="E6426" s="335"/>
      <c r="F6426" s="335"/>
    </row>
    <row r="6427" spans="1:6">
      <c r="A6427" s="335"/>
      <c r="B6427" s="337" t="s">
        <v>33</v>
      </c>
      <c r="C6427" s="335"/>
      <c r="D6427" s="335"/>
      <c r="E6427" s="335"/>
      <c r="F6427" s="335"/>
    </row>
    <row r="6428" spans="1:6">
      <c r="A6428" s="338">
        <v>100718</v>
      </c>
      <c r="B6428" s="339" t="s">
        <v>9987</v>
      </c>
      <c r="C6428" s="340" t="s">
        <v>1163</v>
      </c>
      <c r="D6428" s="555">
        <v>0.45999999999999996</v>
      </c>
      <c r="E6428" s="555">
        <v>0.78</v>
      </c>
      <c r="F6428" s="555">
        <v>1.24</v>
      </c>
    </row>
    <row r="6429" spans="1:6">
      <c r="A6429" s="335"/>
      <c r="B6429" s="336" t="s">
        <v>1060</v>
      </c>
      <c r="C6429" s="335"/>
      <c r="D6429" s="335"/>
      <c r="E6429" s="335"/>
      <c r="F6429" s="335"/>
    </row>
    <row r="6430" spans="1:6" ht="30">
      <c r="A6430" s="338">
        <v>87382</v>
      </c>
      <c r="B6430" s="339" t="s">
        <v>9831</v>
      </c>
      <c r="C6430" s="340" t="s">
        <v>1159</v>
      </c>
      <c r="D6430" s="555">
        <v>1337.35</v>
      </c>
      <c r="E6430" s="555">
        <v>60.96</v>
      </c>
      <c r="F6430" s="555">
        <v>1398.31</v>
      </c>
    </row>
    <row r="6431" spans="1:6" ht="30">
      <c r="A6431" s="338">
        <v>87383</v>
      </c>
      <c r="B6431" s="339" t="s">
        <v>9830</v>
      </c>
      <c r="C6431" s="340" t="s">
        <v>1159</v>
      </c>
      <c r="D6431" s="555">
        <v>1344.99</v>
      </c>
      <c r="E6431" s="555">
        <v>47.84</v>
      </c>
      <c r="F6431" s="555">
        <v>1392.83</v>
      </c>
    </row>
    <row r="6432" spans="1:6" ht="30">
      <c r="A6432" s="338">
        <v>87384</v>
      </c>
      <c r="B6432" s="339" t="s">
        <v>9829</v>
      </c>
      <c r="C6432" s="340" t="s">
        <v>1159</v>
      </c>
      <c r="D6432" s="555">
        <v>1348.76</v>
      </c>
      <c r="E6432" s="555">
        <v>36.14</v>
      </c>
      <c r="F6432" s="555">
        <v>1384.9</v>
      </c>
    </row>
    <row r="6433" spans="1:6" ht="30">
      <c r="A6433" s="338">
        <v>87398</v>
      </c>
      <c r="B6433" s="339" t="s">
        <v>9816</v>
      </c>
      <c r="C6433" s="340" t="s">
        <v>1159</v>
      </c>
      <c r="D6433" s="555">
        <v>1424</v>
      </c>
      <c r="E6433" s="555">
        <v>166.93</v>
      </c>
      <c r="F6433" s="555">
        <v>1590.93</v>
      </c>
    </row>
    <row r="6434" spans="1:6" ht="30">
      <c r="A6434" s="338">
        <v>88627</v>
      </c>
      <c r="B6434" s="339" t="s">
        <v>9808</v>
      </c>
      <c r="C6434" s="340" t="s">
        <v>1159</v>
      </c>
      <c r="D6434" s="555">
        <v>393.01</v>
      </c>
      <c r="E6434" s="555">
        <v>116.42</v>
      </c>
      <c r="F6434" s="555">
        <v>509.43</v>
      </c>
    </row>
    <row r="6435" spans="1:6" ht="45">
      <c r="A6435" s="338">
        <v>87368</v>
      </c>
      <c r="B6435" s="339" t="s">
        <v>9845</v>
      </c>
      <c r="C6435" s="340" t="s">
        <v>1159</v>
      </c>
      <c r="D6435" s="555">
        <v>370.81999999999994</v>
      </c>
      <c r="E6435" s="555">
        <v>150.11000000000001</v>
      </c>
      <c r="F6435" s="555">
        <v>520.92999999999995</v>
      </c>
    </row>
    <row r="6436" spans="1:6" ht="45">
      <c r="A6436" s="338">
        <v>87289</v>
      </c>
      <c r="B6436" s="339" t="s">
        <v>9912</v>
      </c>
      <c r="C6436" s="340" t="s">
        <v>1159</v>
      </c>
      <c r="D6436" s="555">
        <v>332.52</v>
      </c>
      <c r="E6436" s="555">
        <v>66.56</v>
      </c>
      <c r="F6436" s="555">
        <v>399.08</v>
      </c>
    </row>
    <row r="6437" spans="1:6" ht="45">
      <c r="A6437" s="338">
        <v>87290</v>
      </c>
      <c r="B6437" s="339" t="s">
        <v>9911</v>
      </c>
      <c r="C6437" s="340" t="s">
        <v>1159</v>
      </c>
      <c r="D6437" s="555">
        <v>334.42</v>
      </c>
      <c r="E6437" s="555">
        <v>56.68</v>
      </c>
      <c r="F6437" s="555">
        <v>391.1</v>
      </c>
    </row>
    <row r="6438" spans="1:6" ht="45">
      <c r="A6438" s="338">
        <v>87333</v>
      </c>
      <c r="B6438" s="339" t="s">
        <v>9880</v>
      </c>
      <c r="C6438" s="340" t="s">
        <v>1159</v>
      </c>
      <c r="D6438" s="555">
        <v>332.21000000000004</v>
      </c>
      <c r="E6438" s="555">
        <v>73.260000000000005</v>
      </c>
      <c r="F6438" s="555">
        <v>405.47</v>
      </c>
    </row>
    <row r="6439" spans="1:6" ht="45">
      <c r="A6439" s="338">
        <v>87334</v>
      </c>
      <c r="B6439" s="339" t="s">
        <v>9879</v>
      </c>
      <c r="C6439" s="340" t="s">
        <v>1159</v>
      </c>
      <c r="D6439" s="555">
        <v>322.90999999999997</v>
      </c>
      <c r="E6439" s="555">
        <v>50.17</v>
      </c>
      <c r="F6439" s="555">
        <v>373.08</v>
      </c>
    </row>
    <row r="6440" spans="1:6" ht="45">
      <c r="A6440" s="338">
        <v>87367</v>
      </c>
      <c r="B6440" s="339" t="s">
        <v>9846</v>
      </c>
      <c r="C6440" s="340" t="s">
        <v>1159</v>
      </c>
      <c r="D6440" s="555">
        <v>389.22</v>
      </c>
      <c r="E6440" s="555">
        <v>148.9</v>
      </c>
      <c r="F6440" s="555">
        <v>538.12</v>
      </c>
    </row>
    <row r="6441" spans="1:6" ht="45">
      <c r="A6441" s="338">
        <v>87286</v>
      </c>
      <c r="B6441" s="339" t="s">
        <v>9914</v>
      </c>
      <c r="C6441" s="340" t="s">
        <v>1159</v>
      </c>
      <c r="D6441" s="555">
        <v>350.52</v>
      </c>
      <c r="E6441" s="555">
        <v>70.540000000000006</v>
      </c>
      <c r="F6441" s="555">
        <v>421.06</v>
      </c>
    </row>
    <row r="6442" spans="1:6" ht="45">
      <c r="A6442" s="338">
        <v>87287</v>
      </c>
      <c r="B6442" s="339" t="s">
        <v>9913</v>
      </c>
      <c r="C6442" s="340" t="s">
        <v>1159</v>
      </c>
      <c r="D6442" s="555">
        <v>351.95</v>
      </c>
      <c r="E6442" s="555">
        <v>53</v>
      </c>
      <c r="F6442" s="555">
        <v>404.95</v>
      </c>
    </row>
    <row r="6443" spans="1:6" ht="45">
      <c r="A6443" s="338">
        <v>87331</v>
      </c>
      <c r="B6443" s="339" t="s">
        <v>9882</v>
      </c>
      <c r="C6443" s="340" t="s">
        <v>1159</v>
      </c>
      <c r="D6443" s="555">
        <v>357.24</v>
      </c>
      <c r="E6443" s="555">
        <v>84.74</v>
      </c>
      <c r="F6443" s="555">
        <v>441.98</v>
      </c>
    </row>
    <row r="6444" spans="1:6" ht="45">
      <c r="A6444" s="338">
        <v>87332</v>
      </c>
      <c r="B6444" s="339" t="s">
        <v>9881</v>
      </c>
      <c r="C6444" s="340" t="s">
        <v>1159</v>
      </c>
      <c r="D6444" s="555">
        <v>341.48</v>
      </c>
      <c r="E6444" s="555">
        <v>46.75</v>
      </c>
      <c r="F6444" s="555">
        <v>388.23</v>
      </c>
    </row>
    <row r="6445" spans="1:6" ht="45">
      <c r="A6445" s="338">
        <v>87369</v>
      </c>
      <c r="B6445" s="339" t="s">
        <v>9844</v>
      </c>
      <c r="C6445" s="340" t="s">
        <v>1159</v>
      </c>
      <c r="D6445" s="555">
        <v>378.04</v>
      </c>
      <c r="E6445" s="555">
        <v>147.18</v>
      </c>
      <c r="F6445" s="555">
        <v>525.22</v>
      </c>
    </row>
    <row r="6446" spans="1:6" ht="45">
      <c r="A6446" s="338">
        <v>87292</v>
      </c>
      <c r="B6446" s="339" t="s">
        <v>9910</v>
      </c>
      <c r="C6446" s="340" t="s">
        <v>1159</v>
      </c>
      <c r="D6446" s="555">
        <v>339.05</v>
      </c>
      <c r="E6446" s="555">
        <v>61.51</v>
      </c>
      <c r="F6446" s="555">
        <v>400.56</v>
      </c>
    </row>
    <row r="6447" spans="1:6" ht="45">
      <c r="A6447" s="338">
        <v>87335</v>
      </c>
      <c r="B6447" s="339" t="s">
        <v>9878</v>
      </c>
      <c r="C6447" s="340" t="s">
        <v>1159</v>
      </c>
      <c r="D6447" s="555">
        <v>330.95</v>
      </c>
      <c r="E6447" s="555">
        <v>67.8</v>
      </c>
      <c r="F6447" s="555">
        <v>398.75</v>
      </c>
    </row>
    <row r="6448" spans="1:6" ht="45">
      <c r="A6448" s="338">
        <v>87336</v>
      </c>
      <c r="B6448" s="339" t="s">
        <v>9877</v>
      </c>
      <c r="C6448" s="340" t="s">
        <v>1159</v>
      </c>
      <c r="D6448" s="555">
        <v>330.6</v>
      </c>
      <c r="E6448" s="555">
        <v>48.13</v>
      </c>
      <c r="F6448" s="555">
        <v>378.73</v>
      </c>
    </row>
    <row r="6449" spans="1:6" ht="45">
      <c r="A6449" s="338">
        <v>87370</v>
      </c>
      <c r="B6449" s="339" t="s">
        <v>9843</v>
      </c>
      <c r="C6449" s="340" t="s">
        <v>1159</v>
      </c>
      <c r="D6449" s="555">
        <v>361.33</v>
      </c>
      <c r="E6449" s="555">
        <v>148.11000000000001</v>
      </c>
      <c r="F6449" s="555">
        <v>509.44</v>
      </c>
    </row>
    <row r="6450" spans="1:6" ht="45">
      <c r="A6450" s="338">
        <v>88715</v>
      </c>
      <c r="B6450" s="339" t="s">
        <v>9804</v>
      </c>
      <c r="C6450" s="340" t="s">
        <v>1159</v>
      </c>
      <c r="D6450" s="555">
        <v>320.53999999999996</v>
      </c>
      <c r="E6450" s="555">
        <v>58.23</v>
      </c>
      <c r="F6450" s="555">
        <v>378.77</v>
      </c>
    </row>
    <row r="6451" spans="1:6" ht="45">
      <c r="A6451" s="338">
        <v>87294</v>
      </c>
      <c r="B6451" s="339" t="s">
        <v>9909</v>
      </c>
      <c r="C6451" s="340" t="s">
        <v>1159</v>
      </c>
      <c r="D6451" s="555">
        <v>324.82</v>
      </c>
      <c r="E6451" s="555">
        <v>60.36</v>
      </c>
      <c r="F6451" s="555">
        <v>385.18</v>
      </c>
    </row>
    <row r="6452" spans="1:6" ht="45">
      <c r="A6452" s="338">
        <v>87337</v>
      </c>
      <c r="B6452" s="339" t="s">
        <v>9876</v>
      </c>
      <c r="C6452" s="340" t="s">
        <v>1159</v>
      </c>
      <c r="D6452" s="555">
        <v>321.64000000000004</v>
      </c>
      <c r="E6452" s="555">
        <v>66.709999999999994</v>
      </c>
      <c r="F6452" s="555">
        <v>388.35</v>
      </c>
    </row>
    <row r="6453" spans="1:6" ht="45">
      <c r="A6453" s="338">
        <v>87371</v>
      </c>
      <c r="B6453" s="339" t="s">
        <v>9842</v>
      </c>
      <c r="C6453" s="340" t="s">
        <v>1159</v>
      </c>
      <c r="D6453" s="555">
        <v>349.08</v>
      </c>
      <c r="E6453" s="555">
        <v>144.26</v>
      </c>
      <c r="F6453" s="555">
        <v>493.34</v>
      </c>
    </row>
    <row r="6454" spans="1:6" ht="45">
      <c r="A6454" s="338">
        <v>87295</v>
      </c>
      <c r="B6454" s="339" t="s">
        <v>9908</v>
      </c>
      <c r="C6454" s="340" t="s">
        <v>1159</v>
      </c>
      <c r="D6454" s="555">
        <v>315.25</v>
      </c>
      <c r="E6454" s="555">
        <v>75.59</v>
      </c>
      <c r="F6454" s="555">
        <v>390.84</v>
      </c>
    </row>
    <row r="6455" spans="1:6" ht="45">
      <c r="A6455" s="338">
        <v>87296</v>
      </c>
      <c r="B6455" s="339" t="s">
        <v>9907</v>
      </c>
      <c r="C6455" s="340" t="s">
        <v>1159</v>
      </c>
      <c r="D6455" s="555">
        <v>312.71000000000004</v>
      </c>
      <c r="E6455" s="555">
        <v>53.4</v>
      </c>
      <c r="F6455" s="555">
        <v>366.11</v>
      </c>
    </row>
    <row r="6456" spans="1:6" ht="45">
      <c r="A6456" s="338">
        <v>87338</v>
      </c>
      <c r="B6456" s="339" t="s">
        <v>9875</v>
      </c>
      <c r="C6456" s="340" t="s">
        <v>1159</v>
      </c>
      <c r="D6456" s="555">
        <v>307.95000000000005</v>
      </c>
      <c r="E6456" s="555">
        <v>59.16</v>
      </c>
      <c r="F6456" s="555">
        <v>367.11</v>
      </c>
    </row>
    <row r="6457" spans="1:6" ht="45">
      <c r="A6457" s="338">
        <v>87366</v>
      </c>
      <c r="B6457" s="339" t="s">
        <v>9847</v>
      </c>
      <c r="C6457" s="340" t="s">
        <v>1159</v>
      </c>
      <c r="D6457" s="555">
        <v>337.5</v>
      </c>
      <c r="E6457" s="555">
        <v>147.71</v>
      </c>
      <c r="F6457" s="555">
        <v>485.21</v>
      </c>
    </row>
    <row r="6458" spans="1:6" ht="45">
      <c r="A6458" s="338">
        <v>87283</v>
      </c>
      <c r="B6458" s="339" t="s">
        <v>9916</v>
      </c>
      <c r="C6458" s="340" t="s">
        <v>1159</v>
      </c>
      <c r="D6458" s="555">
        <v>297.05</v>
      </c>
      <c r="E6458" s="555">
        <v>59.19</v>
      </c>
      <c r="F6458" s="555">
        <v>356.24</v>
      </c>
    </row>
    <row r="6459" spans="1:6" ht="45">
      <c r="A6459" s="338">
        <v>87284</v>
      </c>
      <c r="B6459" s="339" t="s">
        <v>9915</v>
      </c>
      <c r="C6459" s="340" t="s">
        <v>1159</v>
      </c>
      <c r="D6459" s="555">
        <v>297.60000000000002</v>
      </c>
      <c r="E6459" s="555">
        <v>51.91</v>
      </c>
      <c r="F6459" s="555">
        <v>349.51</v>
      </c>
    </row>
    <row r="6460" spans="1:6" ht="45">
      <c r="A6460" s="338">
        <v>87329</v>
      </c>
      <c r="B6460" s="339" t="s">
        <v>9884</v>
      </c>
      <c r="C6460" s="340" t="s">
        <v>1159</v>
      </c>
      <c r="D6460" s="555">
        <v>306.78000000000003</v>
      </c>
      <c r="E6460" s="555">
        <v>86.39</v>
      </c>
      <c r="F6460" s="555">
        <v>393.17</v>
      </c>
    </row>
    <row r="6461" spans="1:6" ht="45">
      <c r="A6461" s="338">
        <v>87330</v>
      </c>
      <c r="B6461" s="339" t="s">
        <v>9883</v>
      </c>
      <c r="C6461" s="340" t="s">
        <v>1159</v>
      </c>
      <c r="D6461" s="555">
        <v>288.85000000000002</v>
      </c>
      <c r="E6461" s="555">
        <v>46.09</v>
      </c>
      <c r="F6461" s="555">
        <v>334.94</v>
      </c>
    </row>
    <row r="6462" spans="1:6" ht="45">
      <c r="A6462" s="338">
        <v>87280</v>
      </c>
      <c r="B6462" s="339" t="s">
        <v>9918</v>
      </c>
      <c r="C6462" s="340" t="s">
        <v>1159</v>
      </c>
      <c r="D6462" s="555">
        <v>278.3</v>
      </c>
      <c r="E6462" s="555">
        <v>65.89</v>
      </c>
      <c r="F6462" s="555">
        <v>344.19</v>
      </c>
    </row>
    <row r="6463" spans="1:6" ht="45">
      <c r="A6463" s="338">
        <v>87281</v>
      </c>
      <c r="B6463" s="339" t="s">
        <v>9917</v>
      </c>
      <c r="C6463" s="340" t="s">
        <v>1159</v>
      </c>
      <c r="D6463" s="555">
        <v>281.09000000000003</v>
      </c>
      <c r="E6463" s="555">
        <v>57.91</v>
      </c>
      <c r="F6463" s="555">
        <v>339</v>
      </c>
    </row>
    <row r="6464" spans="1:6" ht="45">
      <c r="A6464" s="338">
        <v>87327</v>
      </c>
      <c r="B6464" s="339" t="s">
        <v>9886</v>
      </c>
      <c r="C6464" s="340" t="s">
        <v>1159</v>
      </c>
      <c r="D6464" s="555">
        <v>285.47000000000003</v>
      </c>
      <c r="E6464" s="555">
        <v>79.83</v>
      </c>
      <c r="F6464" s="555">
        <v>365.3</v>
      </c>
    </row>
    <row r="6465" spans="1:6" ht="45">
      <c r="A6465" s="338">
        <v>87328</v>
      </c>
      <c r="B6465" s="339" t="s">
        <v>9885</v>
      </c>
      <c r="C6465" s="340" t="s">
        <v>1159</v>
      </c>
      <c r="D6465" s="555">
        <v>269.94000000000005</v>
      </c>
      <c r="E6465" s="555">
        <v>44.03</v>
      </c>
      <c r="F6465" s="555">
        <v>313.97000000000003</v>
      </c>
    </row>
    <row r="6466" spans="1:6" ht="30">
      <c r="A6466" s="566">
        <v>100489</v>
      </c>
      <c r="B6466" s="339" t="s">
        <v>9781</v>
      </c>
      <c r="C6466" s="340" t="s">
        <v>1159</v>
      </c>
      <c r="D6466" s="555">
        <v>396.23</v>
      </c>
      <c r="E6466" s="555">
        <v>43.28</v>
      </c>
      <c r="F6466" s="555">
        <v>439.51</v>
      </c>
    </row>
    <row r="6467" spans="1:6" ht="30">
      <c r="A6467" s="566">
        <v>100468</v>
      </c>
      <c r="B6467" s="339" t="s">
        <v>9799</v>
      </c>
      <c r="C6467" s="340" t="s">
        <v>1159</v>
      </c>
      <c r="D6467" s="555">
        <v>448.81</v>
      </c>
      <c r="E6467" s="555">
        <v>92.81</v>
      </c>
      <c r="F6467" s="555">
        <v>541.62</v>
      </c>
    </row>
    <row r="6468" spans="1:6" ht="30">
      <c r="A6468" s="566">
        <v>100469</v>
      </c>
      <c r="B6468" s="339" t="s">
        <v>9798</v>
      </c>
      <c r="C6468" s="340" t="s">
        <v>1159</v>
      </c>
      <c r="D6468" s="555">
        <v>388.45</v>
      </c>
      <c r="E6468" s="555">
        <v>44.42</v>
      </c>
      <c r="F6468" s="555">
        <v>432.87</v>
      </c>
    </row>
    <row r="6469" spans="1:6" ht="30">
      <c r="A6469" s="566">
        <v>100470</v>
      </c>
      <c r="B6469" s="339" t="s">
        <v>9797</v>
      </c>
      <c r="C6469" s="340" t="s">
        <v>1159</v>
      </c>
      <c r="D6469" s="555">
        <v>341.94</v>
      </c>
      <c r="E6469" s="555">
        <v>44.42</v>
      </c>
      <c r="F6469" s="555">
        <v>386.36</v>
      </c>
    </row>
    <row r="6470" spans="1:6" ht="30">
      <c r="A6470" s="338">
        <v>100490</v>
      </c>
      <c r="B6470" s="339" t="s">
        <v>9780</v>
      </c>
      <c r="C6470" s="340" t="s">
        <v>1159</v>
      </c>
      <c r="D6470" s="555">
        <v>345.65</v>
      </c>
      <c r="E6470" s="555">
        <v>40.840000000000003</v>
      </c>
      <c r="F6470" s="555">
        <v>386.49</v>
      </c>
    </row>
    <row r="6471" spans="1:6" ht="30">
      <c r="A6471" s="338">
        <v>100472</v>
      </c>
      <c r="B6471" s="339" t="s">
        <v>9796</v>
      </c>
      <c r="C6471" s="340" t="s">
        <v>1159</v>
      </c>
      <c r="D6471" s="555">
        <v>353.51000000000005</v>
      </c>
      <c r="E6471" s="555">
        <v>78.459999999999994</v>
      </c>
      <c r="F6471" s="555">
        <v>431.97</v>
      </c>
    </row>
    <row r="6472" spans="1:6" ht="30">
      <c r="A6472" s="338">
        <v>100473</v>
      </c>
      <c r="B6472" s="339" t="s">
        <v>9795</v>
      </c>
      <c r="C6472" s="340" t="s">
        <v>1159</v>
      </c>
      <c r="D6472" s="555">
        <v>341</v>
      </c>
      <c r="E6472" s="555">
        <v>48.24</v>
      </c>
      <c r="F6472" s="555">
        <v>389.24</v>
      </c>
    </row>
    <row r="6473" spans="1:6" ht="30">
      <c r="A6473" s="338">
        <v>100474</v>
      </c>
      <c r="B6473" s="339" t="s">
        <v>9794</v>
      </c>
      <c r="C6473" s="340" t="s">
        <v>1159</v>
      </c>
      <c r="D6473" s="555">
        <v>336.97999999999996</v>
      </c>
      <c r="E6473" s="555">
        <v>33.92</v>
      </c>
      <c r="F6473" s="555">
        <v>370.9</v>
      </c>
    </row>
    <row r="6474" spans="1:6">
      <c r="A6474" s="335"/>
      <c r="B6474" s="337" t="s">
        <v>578</v>
      </c>
      <c r="C6474" s="335"/>
      <c r="D6474" s="335"/>
      <c r="E6474" s="335"/>
      <c r="F6474" s="335"/>
    </row>
    <row r="6475" spans="1:6" ht="30">
      <c r="A6475" s="338">
        <v>87410</v>
      </c>
      <c r="B6475" s="339" t="s">
        <v>9810</v>
      </c>
      <c r="C6475" s="340" t="s">
        <v>1159</v>
      </c>
      <c r="D6475" s="555">
        <v>694.62</v>
      </c>
      <c r="E6475" s="555">
        <v>80.78</v>
      </c>
      <c r="F6475" s="555">
        <v>775.4</v>
      </c>
    </row>
    <row r="6476" spans="1:6">
      <c r="A6476" s="335"/>
      <c r="B6476" s="337" t="s">
        <v>577</v>
      </c>
      <c r="C6476" s="335"/>
      <c r="D6476" s="335"/>
      <c r="E6476" s="335"/>
      <c r="F6476" s="335"/>
    </row>
    <row r="6477" spans="1:6" ht="30">
      <c r="A6477" s="338">
        <v>87388</v>
      </c>
      <c r="B6477" s="339" t="s">
        <v>9825</v>
      </c>
      <c r="C6477" s="340" t="s">
        <v>1159</v>
      </c>
      <c r="D6477" s="555">
        <v>3801.67</v>
      </c>
      <c r="E6477" s="555">
        <v>61.37</v>
      </c>
      <c r="F6477" s="555">
        <v>3863.04</v>
      </c>
    </row>
    <row r="6478" spans="1:6" ht="30">
      <c r="A6478" s="338">
        <v>87389</v>
      </c>
      <c r="B6478" s="339" t="s">
        <v>9824</v>
      </c>
      <c r="C6478" s="340" t="s">
        <v>1159</v>
      </c>
      <c r="D6478" s="555">
        <v>3827.4700000000003</v>
      </c>
      <c r="E6478" s="555">
        <v>47.43</v>
      </c>
      <c r="F6478" s="555">
        <v>3874.9</v>
      </c>
    </row>
    <row r="6479" spans="1:6" ht="30">
      <c r="A6479" s="338">
        <v>87390</v>
      </c>
      <c r="B6479" s="339" t="s">
        <v>9823</v>
      </c>
      <c r="C6479" s="340" t="s">
        <v>1159</v>
      </c>
      <c r="D6479" s="555">
        <v>3856.38</v>
      </c>
      <c r="E6479" s="555">
        <v>36.14</v>
      </c>
      <c r="F6479" s="555">
        <v>3892.52</v>
      </c>
    </row>
    <row r="6480" spans="1:6" ht="30">
      <c r="A6480" s="338">
        <v>87404</v>
      </c>
      <c r="B6480" s="339" t="s">
        <v>9812</v>
      </c>
      <c r="C6480" s="340" t="s">
        <v>1159</v>
      </c>
      <c r="D6480" s="555">
        <v>3937.3799999999997</v>
      </c>
      <c r="E6480" s="555">
        <v>85.84</v>
      </c>
      <c r="F6480" s="555">
        <v>4023.22</v>
      </c>
    </row>
    <row r="6481" spans="1:6" ht="30">
      <c r="A6481" s="338">
        <v>87405</v>
      </c>
      <c r="B6481" s="339" t="s">
        <v>533</v>
      </c>
      <c r="C6481" s="340" t="s">
        <v>1159</v>
      </c>
      <c r="D6481" s="555">
        <v>3963.5899999999997</v>
      </c>
      <c r="E6481" s="555">
        <v>64.38</v>
      </c>
      <c r="F6481" s="555">
        <v>4027.97</v>
      </c>
    </row>
    <row r="6482" spans="1:6">
      <c r="A6482" s="335"/>
      <c r="B6482" s="337" t="s">
        <v>1328</v>
      </c>
      <c r="C6482" s="335"/>
      <c r="D6482" s="335"/>
      <c r="E6482" s="335"/>
      <c r="F6482" s="335"/>
    </row>
    <row r="6483" spans="1:6" ht="30">
      <c r="A6483" s="338">
        <v>87391</v>
      </c>
      <c r="B6483" s="339" t="s">
        <v>9822</v>
      </c>
      <c r="C6483" s="340" t="s">
        <v>1159</v>
      </c>
      <c r="D6483" s="555">
        <v>4204.82</v>
      </c>
      <c r="E6483" s="555">
        <v>79.55</v>
      </c>
      <c r="F6483" s="555">
        <v>4284.37</v>
      </c>
    </row>
    <row r="6484" spans="1:6" ht="30">
      <c r="A6484" s="338">
        <v>87393</v>
      </c>
      <c r="B6484" s="339" t="s">
        <v>9821</v>
      </c>
      <c r="C6484" s="340" t="s">
        <v>1159</v>
      </c>
      <c r="D6484" s="555">
        <v>4254.5199999999995</v>
      </c>
      <c r="E6484" s="555">
        <v>64.510000000000005</v>
      </c>
      <c r="F6484" s="555">
        <v>4319.03</v>
      </c>
    </row>
    <row r="6485" spans="1:6" ht="30">
      <c r="A6485" s="338">
        <v>87394</v>
      </c>
      <c r="B6485" s="339" t="s">
        <v>9820</v>
      </c>
      <c r="C6485" s="340" t="s">
        <v>1159</v>
      </c>
      <c r="D6485" s="555">
        <v>4302.5</v>
      </c>
      <c r="E6485" s="555">
        <v>52.25</v>
      </c>
      <c r="F6485" s="555">
        <v>4354.75</v>
      </c>
    </row>
    <row r="6486" spans="1:6" ht="30">
      <c r="A6486" s="338">
        <v>87395</v>
      </c>
      <c r="B6486" s="339" t="s">
        <v>9819</v>
      </c>
      <c r="C6486" s="340" t="s">
        <v>1159</v>
      </c>
      <c r="D6486" s="555">
        <v>2621.2999999999997</v>
      </c>
      <c r="E6486" s="555">
        <v>79.55</v>
      </c>
      <c r="F6486" s="555">
        <v>2700.85</v>
      </c>
    </row>
    <row r="6487" spans="1:6" ht="30">
      <c r="A6487" s="338">
        <v>87396</v>
      </c>
      <c r="B6487" s="339" t="s">
        <v>9818</v>
      </c>
      <c r="C6487" s="340" t="s">
        <v>1159</v>
      </c>
      <c r="D6487" s="555">
        <v>2649.7299999999996</v>
      </c>
      <c r="E6487" s="555">
        <v>64.510000000000005</v>
      </c>
      <c r="F6487" s="555">
        <v>2714.24</v>
      </c>
    </row>
    <row r="6488" spans="1:6" ht="30">
      <c r="A6488" s="338">
        <v>87397</v>
      </c>
      <c r="B6488" s="339" t="s">
        <v>9817</v>
      </c>
      <c r="C6488" s="340" t="s">
        <v>1159</v>
      </c>
      <c r="D6488" s="555">
        <v>2677.38</v>
      </c>
      <c r="E6488" s="555">
        <v>52.25</v>
      </c>
      <c r="F6488" s="555">
        <v>2729.63</v>
      </c>
    </row>
    <row r="6489" spans="1:6">
      <c r="A6489" s="338">
        <v>87401</v>
      </c>
      <c r="B6489" s="339" t="s">
        <v>9814</v>
      </c>
      <c r="C6489" s="340" t="s">
        <v>1159</v>
      </c>
      <c r="D6489" s="555">
        <v>4352.2300000000005</v>
      </c>
      <c r="E6489" s="555">
        <v>209.24</v>
      </c>
      <c r="F6489" s="555">
        <v>4561.47</v>
      </c>
    </row>
    <row r="6490" spans="1:6">
      <c r="A6490" s="338">
        <v>87402</v>
      </c>
      <c r="B6490" s="339" t="s">
        <v>9813</v>
      </c>
      <c r="C6490" s="340" t="s">
        <v>1159</v>
      </c>
      <c r="D6490" s="555">
        <v>2736.2799999999997</v>
      </c>
      <c r="E6490" s="555">
        <v>209.24</v>
      </c>
      <c r="F6490" s="555">
        <v>2945.52</v>
      </c>
    </row>
    <row r="6491" spans="1:6" ht="30">
      <c r="A6491" s="338">
        <v>87407</v>
      </c>
      <c r="B6491" s="339" t="s">
        <v>9811</v>
      </c>
      <c r="C6491" s="340" t="s">
        <v>1159</v>
      </c>
      <c r="D6491" s="555">
        <v>1370.62</v>
      </c>
      <c r="E6491" s="555">
        <v>57.95</v>
      </c>
      <c r="F6491" s="555">
        <v>1428.57</v>
      </c>
    </row>
    <row r="6492" spans="1:6" ht="30">
      <c r="A6492" s="338">
        <v>87408</v>
      </c>
      <c r="B6492" s="339" t="s">
        <v>534</v>
      </c>
      <c r="C6492" s="340" t="s">
        <v>1159</v>
      </c>
      <c r="D6492" s="555">
        <v>1372.62</v>
      </c>
      <c r="E6492" s="555">
        <v>43.46</v>
      </c>
      <c r="F6492" s="555">
        <v>1416.08</v>
      </c>
    </row>
    <row r="6493" spans="1:6" ht="30">
      <c r="A6493" s="338">
        <v>87385</v>
      </c>
      <c r="B6493" s="339" t="s">
        <v>9828</v>
      </c>
      <c r="C6493" s="340" t="s">
        <v>1159</v>
      </c>
      <c r="D6493" s="555">
        <v>1546.87</v>
      </c>
      <c r="E6493" s="555">
        <v>72.709999999999994</v>
      </c>
      <c r="F6493" s="555">
        <v>1619.58</v>
      </c>
    </row>
    <row r="6494" spans="1:6" ht="30">
      <c r="A6494" s="338">
        <v>87386</v>
      </c>
      <c r="B6494" s="339" t="s">
        <v>9827</v>
      </c>
      <c r="C6494" s="340" t="s">
        <v>1159</v>
      </c>
      <c r="D6494" s="555">
        <v>1554.32</v>
      </c>
      <c r="E6494" s="555">
        <v>54.95</v>
      </c>
      <c r="F6494" s="555">
        <v>1609.27</v>
      </c>
    </row>
    <row r="6495" spans="1:6" ht="30">
      <c r="A6495" s="338">
        <v>87387</v>
      </c>
      <c r="B6495" s="339" t="s">
        <v>9826</v>
      </c>
      <c r="C6495" s="340" t="s">
        <v>1159</v>
      </c>
      <c r="D6495" s="555">
        <v>1560.5400000000002</v>
      </c>
      <c r="E6495" s="555">
        <v>42.37</v>
      </c>
      <c r="F6495" s="555">
        <v>1602.91</v>
      </c>
    </row>
    <row r="6496" spans="1:6">
      <c r="A6496" s="338">
        <v>87399</v>
      </c>
      <c r="B6496" s="339" t="s">
        <v>9815</v>
      </c>
      <c r="C6496" s="340" t="s">
        <v>1159</v>
      </c>
      <c r="D6496" s="555">
        <v>1635.9199999999998</v>
      </c>
      <c r="E6496" s="555">
        <v>179.4</v>
      </c>
      <c r="F6496" s="555">
        <v>1815.32</v>
      </c>
    </row>
    <row r="6497" spans="1:6">
      <c r="A6497" s="335"/>
      <c r="B6497" s="337" t="s">
        <v>13252</v>
      </c>
      <c r="C6497" s="335"/>
      <c r="D6497" s="335"/>
      <c r="E6497" s="335"/>
      <c r="F6497" s="335"/>
    </row>
    <row r="6498" spans="1:6" ht="30">
      <c r="A6498" s="338">
        <v>100480</v>
      </c>
      <c r="B6498" s="339" t="s">
        <v>9789</v>
      </c>
      <c r="C6498" s="340" t="s">
        <v>1159</v>
      </c>
      <c r="D6498" s="555">
        <v>551.16999999999996</v>
      </c>
      <c r="E6498" s="555">
        <v>118</v>
      </c>
      <c r="F6498" s="555">
        <v>669.17</v>
      </c>
    </row>
    <row r="6499" spans="1:6" ht="30">
      <c r="A6499" s="338">
        <v>100475</v>
      </c>
      <c r="B6499" s="339" t="s">
        <v>9793</v>
      </c>
      <c r="C6499" s="340" t="s">
        <v>1159</v>
      </c>
      <c r="D6499" s="555">
        <v>517.62</v>
      </c>
      <c r="E6499" s="555">
        <v>51.25</v>
      </c>
      <c r="F6499" s="555">
        <v>568.87</v>
      </c>
    </row>
    <row r="6500" spans="1:6" ht="30">
      <c r="A6500" s="338">
        <v>100491</v>
      </c>
      <c r="B6500" s="339" t="s">
        <v>9779</v>
      </c>
      <c r="C6500" s="340" t="s">
        <v>1159</v>
      </c>
      <c r="D6500" s="555">
        <v>520.81000000000006</v>
      </c>
      <c r="E6500" s="555">
        <v>48.29</v>
      </c>
      <c r="F6500" s="555">
        <v>569.1</v>
      </c>
    </row>
    <row r="6501" spans="1:6" ht="45">
      <c r="A6501" s="338">
        <v>100477</v>
      </c>
      <c r="B6501" s="339" t="s">
        <v>9792</v>
      </c>
      <c r="C6501" s="340" t="s">
        <v>1159</v>
      </c>
      <c r="D6501" s="555">
        <v>527.29999999999995</v>
      </c>
      <c r="E6501" s="555">
        <v>97.33</v>
      </c>
      <c r="F6501" s="555">
        <v>624.63</v>
      </c>
    </row>
    <row r="6502" spans="1:6" ht="45">
      <c r="A6502" s="338">
        <v>100478</v>
      </c>
      <c r="B6502" s="339" t="s">
        <v>9791</v>
      </c>
      <c r="C6502" s="340" t="s">
        <v>1159</v>
      </c>
      <c r="D6502" s="555">
        <v>509.40000000000003</v>
      </c>
      <c r="E6502" s="555">
        <v>48.93</v>
      </c>
      <c r="F6502" s="555">
        <v>558.33000000000004</v>
      </c>
    </row>
    <row r="6503" spans="1:6" ht="45">
      <c r="A6503" s="338">
        <v>100479</v>
      </c>
      <c r="B6503" s="339" t="s">
        <v>9790</v>
      </c>
      <c r="C6503" s="340" t="s">
        <v>1159</v>
      </c>
      <c r="D6503" s="555">
        <v>506.80999999999995</v>
      </c>
      <c r="E6503" s="555">
        <v>37.99</v>
      </c>
      <c r="F6503" s="555">
        <v>544.79999999999995</v>
      </c>
    </row>
    <row r="6504" spans="1:6" ht="30">
      <c r="A6504" s="338">
        <v>100486</v>
      </c>
      <c r="B6504" s="339" t="s">
        <v>9784</v>
      </c>
      <c r="C6504" s="340" t="s">
        <v>1159</v>
      </c>
      <c r="D6504" s="555">
        <v>479.64</v>
      </c>
      <c r="E6504" s="555">
        <v>113.37</v>
      </c>
      <c r="F6504" s="555">
        <v>593.01</v>
      </c>
    </row>
    <row r="6505" spans="1:6" ht="30">
      <c r="A6505" s="338">
        <v>100481</v>
      </c>
      <c r="B6505" s="339" t="s">
        <v>9788</v>
      </c>
      <c r="C6505" s="340" t="s">
        <v>1159</v>
      </c>
      <c r="D6505" s="555">
        <v>441.41999999999996</v>
      </c>
      <c r="E6505" s="555">
        <v>47.97</v>
      </c>
      <c r="F6505" s="555">
        <v>489.39</v>
      </c>
    </row>
    <row r="6506" spans="1:6" ht="30">
      <c r="A6506" s="338">
        <v>100492</v>
      </c>
      <c r="B6506" s="339" t="s">
        <v>9778</v>
      </c>
      <c r="C6506" s="340" t="s">
        <v>1159</v>
      </c>
      <c r="D6506" s="555">
        <v>445.16</v>
      </c>
      <c r="E6506" s="555">
        <v>44.77</v>
      </c>
      <c r="F6506" s="555">
        <v>489.93</v>
      </c>
    </row>
    <row r="6507" spans="1:6" ht="45">
      <c r="A6507" s="338">
        <v>100483</v>
      </c>
      <c r="B6507" s="339" t="s">
        <v>9787</v>
      </c>
      <c r="C6507" s="340" t="s">
        <v>1159</v>
      </c>
      <c r="D6507" s="555">
        <v>449.05000000000007</v>
      </c>
      <c r="E6507" s="555">
        <v>82.15</v>
      </c>
      <c r="F6507" s="555">
        <v>531.20000000000005</v>
      </c>
    </row>
    <row r="6508" spans="1:6" ht="45">
      <c r="A6508" s="338">
        <v>100484</v>
      </c>
      <c r="B6508" s="339" t="s">
        <v>9786</v>
      </c>
      <c r="C6508" s="340" t="s">
        <v>1159</v>
      </c>
      <c r="D6508" s="555">
        <v>437.44</v>
      </c>
      <c r="E6508" s="555">
        <v>51.94</v>
      </c>
      <c r="F6508" s="555">
        <v>489.38</v>
      </c>
    </row>
    <row r="6509" spans="1:6" ht="45">
      <c r="A6509" s="338">
        <v>100485</v>
      </c>
      <c r="B6509" s="339" t="s">
        <v>9785</v>
      </c>
      <c r="C6509" s="340" t="s">
        <v>1159</v>
      </c>
      <c r="D6509" s="555">
        <v>434.99</v>
      </c>
      <c r="E6509" s="555">
        <v>37.840000000000003</v>
      </c>
      <c r="F6509" s="555">
        <v>472.83</v>
      </c>
    </row>
    <row r="6510" spans="1:6">
      <c r="A6510" s="335"/>
      <c r="B6510" s="337" t="s">
        <v>1061</v>
      </c>
      <c r="C6510" s="335"/>
      <c r="D6510" s="335"/>
      <c r="E6510" s="335"/>
      <c r="F6510" s="335"/>
    </row>
    <row r="6511" spans="1:6" ht="45">
      <c r="A6511" s="338">
        <v>95563</v>
      </c>
      <c r="B6511" s="339" t="s">
        <v>9803</v>
      </c>
      <c r="C6511" s="340" t="s">
        <v>1159</v>
      </c>
      <c r="D6511" s="555">
        <v>554.35</v>
      </c>
      <c r="E6511" s="555">
        <v>108.8</v>
      </c>
      <c r="F6511" s="555">
        <v>663.15</v>
      </c>
    </row>
    <row r="6512" spans="1:6" ht="30">
      <c r="A6512" s="338">
        <v>87299</v>
      </c>
      <c r="B6512" s="339" t="s">
        <v>9905</v>
      </c>
      <c r="C6512" s="340" t="s">
        <v>1159</v>
      </c>
      <c r="D6512" s="555">
        <v>292.34000000000003</v>
      </c>
      <c r="E6512" s="555">
        <v>55.58</v>
      </c>
      <c r="F6512" s="555">
        <v>347.92</v>
      </c>
    </row>
    <row r="6513" spans="1:6" ht="30">
      <c r="A6513" s="338">
        <v>87298</v>
      </c>
      <c r="B6513" s="339" t="s">
        <v>9906</v>
      </c>
      <c r="C6513" s="340" t="s">
        <v>1159</v>
      </c>
      <c r="D6513" s="555">
        <v>469.19000000000005</v>
      </c>
      <c r="E6513" s="555">
        <v>60.41</v>
      </c>
      <c r="F6513" s="555">
        <v>529.6</v>
      </c>
    </row>
    <row r="6514" spans="1:6" ht="30">
      <c r="A6514" s="338">
        <v>87313</v>
      </c>
      <c r="B6514" s="339" t="s">
        <v>9896</v>
      </c>
      <c r="C6514" s="340" t="s">
        <v>1159</v>
      </c>
      <c r="D6514" s="555">
        <v>356.7</v>
      </c>
      <c r="E6514" s="555">
        <v>59.04</v>
      </c>
      <c r="F6514" s="555">
        <v>415.74</v>
      </c>
    </row>
    <row r="6515" spans="1:6" ht="30">
      <c r="A6515" s="338">
        <v>87314</v>
      </c>
      <c r="B6515" s="339" t="s">
        <v>9895</v>
      </c>
      <c r="C6515" s="340" t="s">
        <v>1159</v>
      </c>
      <c r="D6515" s="555">
        <v>358.53999999999996</v>
      </c>
      <c r="E6515" s="555">
        <v>50.42</v>
      </c>
      <c r="F6515" s="555">
        <v>408.96</v>
      </c>
    </row>
    <row r="6516" spans="1:6" ht="45">
      <c r="A6516" s="338">
        <v>87322</v>
      </c>
      <c r="B6516" s="339" t="s">
        <v>9890</v>
      </c>
      <c r="C6516" s="340" t="s">
        <v>1159</v>
      </c>
      <c r="D6516" s="555">
        <v>2860.8</v>
      </c>
      <c r="E6516" s="555">
        <v>62.33</v>
      </c>
      <c r="F6516" s="555">
        <v>2923.13</v>
      </c>
    </row>
    <row r="6517" spans="1:6" ht="45">
      <c r="A6517" s="338">
        <v>87323</v>
      </c>
      <c r="B6517" s="339" t="s">
        <v>9889</v>
      </c>
      <c r="C6517" s="340" t="s">
        <v>1159</v>
      </c>
      <c r="D6517" s="555">
        <v>2872.0699999999997</v>
      </c>
      <c r="E6517" s="555">
        <v>49.32</v>
      </c>
      <c r="F6517" s="555">
        <v>2921.39</v>
      </c>
    </row>
    <row r="6518" spans="1:6" ht="30">
      <c r="A6518" s="338">
        <v>87339</v>
      </c>
      <c r="B6518" s="339" t="s">
        <v>9874</v>
      </c>
      <c r="C6518" s="340" t="s">
        <v>1159</v>
      </c>
      <c r="D6518" s="555">
        <v>496.71000000000004</v>
      </c>
      <c r="E6518" s="555">
        <v>141.47999999999999</v>
      </c>
      <c r="F6518" s="555">
        <v>638.19000000000005</v>
      </c>
    </row>
    <row r="6519" spans="1:6" ht="30">
      <c r="A6519" s="338">
        <v>87340</v>
      </c>
      <c r="B6519" s="339" t="s">
        <v>9873</v>
      </c>
      <c r="C6519" s="340" t="s">
        <v>1159</v>
      </c>
      <c r="D6519" s="555">
        <v>464.14</v>
      </c>
      <c r="E6519" s="555">
        <v>65.34</v>
      </c>
      <c r="F6519" s="555">
        <v>529.48</v>
      </c>
    </row>
    <row r="6520" spans="1:6" ht="30">
      <c r="A6520" s="338">
        <v>87341</v>
      </c>
      <c r="B6520" s="339" t="s">
        <v>9872</v>
      </c>
      <c r="C6520" s="340" t="s">
        <v>1159</v>
      </c>
      <c r="D6520" s="555">
        <v>456.78</v>
      </c>
      <c r="E6520" s="555">
        <v>45.81</v>
      </c>
      <c r="F6520" s="555">
        <v>502.59</v>
      </c>
    </row>
    <row r="6521" spans="1:6" ht="45">
      <c r="A6521" s="338">
        <v>87352</v>
      </c>
      <c r="B6521" s="339" t="s">
        <v>9861</v>
      </c>
      <c r="C6521" s="340" t="s">
        <v>1159</v>
      </c>
      <c r="D6521" s="555">
        <v>376.71000000000004</v>
      </c>
      <c r="E6521" s="555">
        <v>111.14</v>
      </c>
      <c r="F6521" s="555">
        <v>487.85</v>
      </c>
    </row>
    <row r="6522" spans="1:6" ht="45">
      <c r="A6522" s="338">
        <v>87353</v>
      </c>
      <c r="B6522" s="339" t="s">
        <v>9860</v>
      </c>
      <c r="C6522" s="340" t="s">
        <v>1159</v>
      </c>
      <c r="D6522" s="555">
        <v>355.75</v>
      </c>
      <c r="E6522" s="555">
        <v>65.069999999999993</v>
      </c>
      <c r="F6522" s="555">
        <v>420.82</v>
      </c>
    </row>
    <row r="6523" spans="1:6" ht="45">
      <c r="A6523" s="338">
        <v>87354</v>
      </c>
      <c r="B6523" s="339" t="s">
        <v>9859</v>
      </c>
      <c r="C6523" s="340" t="s">
        <v>1159</v>
      </c>
      <c r="D6523" s="555">
        <v>348.32</v>
      </c>
      <c r="E6523" s="555">
        <v>42.55</v>
      </c>
      <c r="F6523" s="555">
        <v>390.87</v>
      </c>
    </row>
    <row r="6524" spans="1:6" ht="45">
      <c r="A6524" s="338">
        <v>87360</v>
      </c>
      <c r="B6524" s="339" t="s">
        <v>9853</v>
      </c>
      <c r="C6524" s="340" t="s">
        <v>1159</v>
      </c>
      <c r="D6524" s="555">
        <v>2799.2200000000003</v>
      </c>
      <c r="E6524" s="555">
        <v>94.18</v>
      </c>
      <c r="F6524" s="555">
        <v>2893.4</v>
      </c>
    </row>
    <row r="6525" spans="1:6" ht="45">
      <c r="A6525" s="338">
        <v>87361</v>
      </c>
      <c r="B6525" s="339" t="s">
        <v>9852</v>
      </c>
      <c r="C6525" s="340" t="s">
        <v>1159</v>
      </c>
      <c r="D6525" s="555">
        <v>2797.69</v>
      </c>
      <c r="E6525" s="555">
        <v>56.31</v>
      </c>
      <c r="F6525" s="555">
        <v>2854</v>
      </c>
    </row>
    <row r="6526" spans="1:6" ht="45">
      <c r="A6526" s="338">
        <v>87362</v>
      </c>
      <c r="B6526" s="339" t="s">
        <v>9851</v>
      </c>
      <c r="C6526" s="340" t="s">
        <v>1159</v>
      </c>
      <c r="D6526" s="555">
        <v>2810.86</v>
      </c>
      <c r="E6526" s="555">
        <v>41.19</v>
      </c>
      <c r="F6526" s="555">
        <v>2852.05</v>
      </c>
    </row>
    <row r="6527" spans="1:6" ht="30">
      <c r="A6527" s="338">
        <v>87372</v>
      </c>
      <c r="B6527" s="339" t="s">
        <v>9841</v>
      </c>
      <c r="C6527" s="340" t="s">
        <v>1159</v>
      </c>
      <c r="D6527" s="555">
        <v>510.03999999999996</v>
      </c>
      <c r="E6527" s="555">
        <v>154.47</v>
      </c>
      <c r="F6527" s="555">
        <v>664.51</v>
      </c>
    </row>
    <row r="6528" spans="1:6" ht="30">
      <c r="A6528" s="338">
        <v>87377</v>
      </c>
      <c r="B6528" s="339" t="s">
        <v>9836</v>
      </c>
      <c r="C6528" s="340" t="s">
        <v>1159</v>
      </c>
      <c r="D6528" s="555">
        <v>398.5</v>
      </c>
      <c r="E6528" s="555">
        <v>146.12</v>
      </c>
      <c r="F6528" s="555">
        <v>544.62</v>
      </c>
    </row>
    <row r="6529" spans="1:6" ht="30">
      <c r="A6529" s="338">
        <v>87380</v>
      </c>
      <c r="B6529" s="339" t="s">
        <v>9833</v>
      </c>
      <c r="C6529" s="340" t="s">
        <v>1159</v>
      </c>
      <c r="D6529" s="555">
        <v>2873.95</v>
      </c>
      <c r="E6529" s="555">
        <v>144.13</v>
      </c>
      <c r="F6529" s="555">
        <v>3018.08</v>
      </c>
    </row>
    <row r="6530" spans="1:6" ht="30">
      <c r="A6530" s="338">
        <v>88628</v>
      </c>
      <c r="B6530" s="339" t="s">
        <v>9807</v>
      </c>
      <c r="C6530" s="340" t="s">
        <v>1159</v>
      </c>
      <c r="D6530" s="555">
        <v>393.67</v>
      </c>
      <c r="E6530" s="555">
        <v>46.74</v>
      </c>
      <c r="F6530" s="555">
        <v>440.41</v>
      </c>
    </row>
    <row r="6531" spans="1:6" ht="30">
      <c r="A6531" s="338">
        <v>88629</v>
      </c>
      <c r="B6531" s="339" t="s">
        <v>9806</v>
      </c>
      <c r="C6531" s="340" t="s">
        <v>1159</v>
      </c>
      <c r="D6531" s="555">
        <v>427.77</v>
      </c>
      <c r="E6531" s="555">
        <v>113.63</v>
      </c>
      <c r="F6531" s="555">
        <v>541.4</v>
      </c>
    </row>
    <row r="6532" spans="1:6" ht="30">
      <c r="A6532" s="338">
        <v>87301</v>
      </c>
      <c r="B6532" s="339" t="s">
        <v>9904</v>
      </c>
      <c r="C6532" s="340" t="s">
        <v>1159</v>
      </c>
      <c r="D6532" s="555">
        <v>410.53</v>
      </c>
      <c r="E6532" s="555">
        <v>66.290000000000006</v>
      </c>
      <c r="F6532" s="555">
        <v>476.82</v>
      </c>
    </row>
    <row r="6533" spans="1:6" ht="30">
      <c r="A6533" s="338">
        <v>87302</v>
      </c>
      <c r="B6533" s="339" t="s">
        <v>9903</v>
      </c>
      <c r="C6533" s="340" t="s">
        <v>1159</v>
      </c>
      <c r="D6533" s="555">
        <v>412.84000000000003</v>
      </c>
      <c r="E6533" s="555">
        <v>56.13</v>
      </c>
      <c r="F6533" s="555">
        <v>468.97</v>
      </c>
    </row>
    <row r="6534" spans="1:6" ht="30">
      <c r="A6534" s="338">
        <v>87316</v>
      </c>
      <c r="B6534" s="339" t="s">
        <v>9894</v>
      </c>
      <c r="C6534" s="340" t="s">
        <v>1159</v>
      </c>
      <c r="D6534" s="555">
        <v>314.33</v>
      </c>
      <c r="E6534" s="555">
        <v>63.43</v>
      </c>
      <c r="F6534" s="555">
        <v>377.76</v>
      </c>
    </row>
    <row r="6535" spans="1:6" ht="30">
      <c r="A6535" s="338">
        <v>87317</v>
      </c>
      <c r="B6535" s="339" t="s">
        <v>9893</v>
      </c>
      <c r="C6535" s="340" t="s">
        <v>1159</v>
      </c>
      <c r="D6535" s="555">
        <v>314.34999999999997</v>
      </c>
      <c r="E6535" s="555">
        <v>50.43</v>
      </c>
      <c r="F6535" s="555">
        <v>364.78</v>
      </c>
    </row>
    <row r="6536" spans="1:6" ht="45">
      <c r="A6536" s="338">
        <v>87325</v>
      </c>
      <c r="B6536" s="339" t="s">
        <v>9888</v>
      </c>
      <c r="C6536" s="340" t="s">
        <v>1159</v>
      </c>
      <c r="D6536" s="555">
        <v>2794.0499999999997</v>
      </c>
      <c r="E6536" s="555">
        <v>64.11</v>
      </c>
      <c r="F6536" s="555">
        <v>2858.16</v>
      </c>
    </row>
    <row r="6537" spans="1:6" ht="45">
      <c r="A6537" s="338">
        <v>87326</v>
      </c>
      <c r="B6537" s="339" t="s">
        <v>9887</v>
      </c>
      <c r="C6537" s="340" t="s">
        <v>1159</v>
      </c>
      <c r="D6537" s="555">
        <v>2817.2599999999998</v>
      </c>
      <c r="E6537" s="555">
        <v>46.48</v>
      </c>
      <c r="F6537" s="555">
        <v>2863.74</v>
      </c>
    </row>
    <row r="6538" spans="1:6" ht="30">
      <c r="A6538" s="338">
        <v>87342</v>
      </c>
      <c r="B6538" s="339" t="s">
        <v>9871</v>
      </c>
      <c r="C6538" s="340" t="s">
        <v>1159</v>
      </c>
      <c r="D6538" s="555">
        <v>426.45000000000005</v>
      </c>
      <c r="E6538" s="555">
        <v>114.15</v>
      </c>
      <c r="F6538" s="555">
        <v>540.6</v>
      </c>
    </row>
    <row r="6539" spans="1:6" ht="30">
      <c r="A6539" s="338">
        <v>87343</v>
      </c>
      <c r="B6539" s="339" t="s">
        <v>9870</v>
      </c>
      <c r="C6539" s="340" t="s">
        <v>1159</v>
      </c>
      <c r="D6539" s="555">
        <v>408.34</v>
      </c>
      <c r="E6539" s="555">
        <v>70.8</v>
      </c>
      <c r="F6539" s="555">
        <v>479.14</v>
      </c>
    </row>
    <row r="6540" spans="1:6" ht="30">
      <c r="A6540" s="338">
        <v>87344</v>
      </c>
      <c r="B6540" s="339" t="s">
        <v>9869</v>
      </c>
      <c r="C6540" s="340" t="s">
        <v>1159</v>
      </c>
      <c r="D6540" s="555">
        <v>399.71999999999997</v>
      </c>
      <c r="E6540" s="555">
        <v>45.67</v>
      </c>
      <c r="F6540" s="555">
        <v>445.39</v>
      </c>
    </row>
    <row r="6541" spans="1:6" ht="45">
      <c r="A6541" s="338">
        <v>87355</v>
      </c>
      <c r="B6541" s="339" t="s">
        <v>9858</v>
      </c>
      <c r="C6541" s="340" t="s">
        <v>1159</v>
      </c>
      <c r="D6541" s="555">
        <v>322.78999999999996</v>
      </c>
      <c r="E6541" s="555">
        <v>89.53</v>
      </c>
      <c r="F6541" s="555">
        <v>412.32</v>
      </c>
    </row>
    <row r="6542" spans="1:6" ht="45">
      <c r="A6542" s="338">
        <v>87356</v>
      </c>
      <c r="B6542" s="339" t="s">
        <v>9857</v>
      </c>
      <c r="C6542" s="340" t="s">
        <v>1159</v>
      </c>
      <c r="D6542" s="555">
        <v>309.83</v>
      </c>
      <c r="E6542" s="555">
        <v>57.13</v>
      </c>
      <c r="F6542" s="555">
        <v>366.96</v>
      </c>
    </row>
    <row r="6543" spans="1:6" ht="45">
      <c r="A6543" s="338">
        <v>87357</v>
      </c>
      <c r="B6543" s="339" t="s">
        <v>9856</v>
      </c>
      <c r="C6543" s="340" t="s">
        <v>1159</v>
      </c>
      <c r="D6543" s="555">
        <v>303.88</v>
      </c>
      <c r="E6543" s="555">
        <v>41.47</v>
      </c>
      <c r="F6543" s="555">
        <v>345.35</v>
      </c>
    </row>
    <row r="6544" spans="1:6" ht="45">
      <c r="A6544" s="338">
        <v>87363</v>
      </c>
      <c r="B6544" s="339" t="s">
        <v>9850</v>
      </c>
      <c r="C6544" s="340" t="s">
        <v>1159</v>
      </c>
      <c r="D6544" s="555">
        <v>2756.94</v>
      </c>
      <c r="E6544" s="555">
        <v>80.09</v>
      </c>
      <c r="F6544" s="555">
        <v>2837.03</v>
      </c>
    </row>
    <row r="6545" spans="1:6" ht="45">
      <c r="A6545" s="338">
        <v>87364</v>
      </c>
      <c r="B6545" s="339" t="s">
        <v>9849</v>
      </c>
      <c r="C6545" s="340" t="s">
        <v>1159</v>
      </c>
      <c r="D6545" s="555">
        <v>2767.73</v>
      </c>
      <c r="E6545" s="555">
        <v>43.23</v>
      </c>
      <c r="F6545" s="555">
        <v>2810.96</v>
      </c>
    </row>
    <row r="6546" spans="1:6" ht="30">
      <c r="A6546" s="338">
        <v>87373</v>
      </c>
      <c r="B6546" s="339" t="s">
        <v>9840</v>
      </c>
      <c r="C6546" s="340" t="s">
        <v>1159</v>
      </c>
      <c r="D6546" s="555">
        <v>448.20000000000005</v>
      </c>
      <c r="E6546" s="555">
        <v>146.12</v>
      </c>
      <c r="F6546" s="555">
        <v>594.32000000000005</v>
      </c>
    </row>
    <row r="6547" spans="1:6" ht="30">
      <c r="A6547" s="338">
        <v>87378</v>
      </c>
      <c r="B6547" s="339" t="s">
        <v>9835</v>
      </c>
      <c r="C6547" s="340" t="s">
        <v>1159</v>
      </c>
      <c r="D6547" s="555">
        <v>352.26</v>
      </c>
      <c r="E6547" s="555">
        <v>141.35</v>
      </c>
      <c r="F6547" s="555">
        <v>493.61</v>
      </c>
    </row>
    <row r="6548" spans="1:6" ht="30">
      <c r="A6548" s="338">
        <v>87381</v>
      </c>
      <c r="B6548" s="339" t="s">
        <v>9832</v>
      </c>
      <c r="C6548" s="340" t="s">
        <v>1159</v>
      </c>
      <c r="D6548" s="555">
        <v>2828.64</v>
      </c>
      <c r="E6548" s="555">
        <v>139.36000000000001</v>
      </c>
      <c r="F6548" s="555">
        <v>2968</v>
      </c>
    </row>
    <row r="6549" spans="1:6" ht="30">
      <c r="A6549" s="338">
        <v>88630</v>
      </c>
      <c r="B6549" s="339" t="s">
        <v>535</v>
      </c>
      <c r="C6549" s="340" t="s">
        <v>1159</v>
      </c>
      <c r="D6549" s="555">
        <v>328.37</v>
      </c>
      <c r="E6549" s="555">
        <v>45.92</v>
      </c>
      <c r="F6549" s="555">
        <v>374.29</v>
      </c>
    </row>
    <row r="6550" spans="1:6" ht="30">
      <c r="A6550" s="338">
        <v>88631</v>
      </c>
      <c r="B6550" s="339" t="s">
        <v>9805</v>
      </c>
      <c r="C6550" s="340" t="s">
        <v>1159</v>
      </c>
      <c r="D6550" s="555">
        <v>376.03</v>
      </c>
      <c r="E6550" s="555">
        <v>109.92</v>
      </c>
      <c r="F6550" s="555">
        <v>485.95</v>
      </c>
    </row>
    <row r="6551" spans="1:6" ht="30">
      <c r="A6551" s="338">
        <v>87304</v>
      </c>
      <c r="B6551" s="339" t="s">
        <v>9902</v>
      </c>
      <c r="C6551" s="340" t="s">
        <v>1159</v>
      </c>
      <c r="D6551" s="555">
        <v>369.52000000000004</v>
      </c>
      <c r="E6551" s="555">
        <v>60.14</v>
      </c>
      <c r="F6551" s="555">
        <v>429.66</v>
      </c>
    </row>
    <row r="6552" spans="1:6" ht="30">
      <c r="A6552" s="338">
        <v>87305</v>
      </c>
      <c r="B6552" s="339" t="s">
        <v>9901</v>
      </c>
      <c r="C6552" s="340" t="s">
        <v>1159</v>
      </c>
      <c r="D6552" s="555">
        <v>374.15</v>
      </c>
      <c r="E6552" s="555">
        <v>58.17</v>
      </c>
      <c r="F6552" s="555">
        <v>432.32</v>
      </c>
    </row>
    <row r="6553" spans="1:6" ht="30">
      <c r="A6553" s="338">
        <v>87308</v>
      </c>
      <c r="B6553" s="339" t="s">
        <v>9899</v>
      </c>
      <c r="C6553" s="340" t="s">
        <v>1159</v>
      </c>
      <c r="D6553" s="555">
        <v>343.8</v>
      </c>
      <c r="E6553" s="555">
        <v>57.77</v>
      </c>
      <c r="F6553" s="555">
        <v>401.57</v>
      </c>
    </row>
    <row r="6554" spans="1:6" ht="30">
      <c r="A6554" s="338">
        <v>87310</v>
      </c>
      <c r="B6554" s="339" t="s">
        <v>9898</v>
      </c>
      <c r="C6554" s="340" t="s">
        <v>1159</v>
      </c>
      <c r="D6554" s="555">
        <v>283.59000000000003</v>
      </c>
      <c r="E6554" s="555">
        <v>58.77</v>
      </c>
      <c r="F6554" s="555">
        <v>342.36</v>
      </c>
    </row>
    <row r="6555" spans="1:6" ht="30">
      <c r="A6555" s="338">
        <v>87311</v>
      </c>
      <c r="B6555" s="339" t="s">
        <v>9897</v>
      </c>
      <c r="C6555" s="340" t="s">
        <v>1159</v>
      </c>
      <c r="D6555" s="555">
        <v>283.97000000000003</v>
      </c>
      <c r="E6555" s="555">
        <v>50.16</v>
      </c>
      <c r="F6555" s="555">
        <v>334.13</v>
      </c>
    </row>
    <row r="6556" spans="1:6" ht="45">
      <c r="A6556" s="338">
        <v>87319</v>
      </c>
      <c r="B6556" s="339" t="s">
        <v>9892</v>
      </c>
      <c r="C6556" s="340" t="s">
        <v>1159</v>
      </c>
      <c r="D6556" s="555">
        <v>2776.42</v>
      </c>
      <c r="E6556" s="555">
        <v>59.04</v>
      </c>
      <c r="F6556" s="555">
        <v>2835.46</v>
      </c>
    </row>
    <row r="6557" spans="1:6" ht="45">
      <c r="A6557" s="338">
        <v>87320</v>
      </c>
      <c r="B6557" s="339" t="s">
        <v>9891</v>
      </c>
      <c r="C6557" s="340" t="s">
        <v>1159</v>
      </c>
      <c r="D6557" s="555">
        <v>2788.66</v>
      </c>
      <c r="E6557" s="555">
        <v>50.96</v>
      </c>
      <c r="F6557" s="555">
        <v>2839.62</v>
      </c>
    </row>
    <row r="6558" spans="1:6" ht="30">
      <c r="A6558" s="338">
        <v>87345</v>
      </c>
      <c r="B6558" s="339" t="s">
        <v>9868</v>
      </c>
      <c r="C6558" s="340" t="s">
        <v>1159</v>
      </c>
      <c r="D6558" s="555">
        <v>381.85</v>
      </c>
      <c r="E6558" s="555">
        <v>101.7</v>
      </c>
      <c r="F6558" s="555">
        <v>483.55</v>
      </c>
    </row>
    <row r="6559" spans="1:6" ht="30">
      <c r="A6559" s="338">
        <v>87346</v>
      </c>
      <c r="B6559" s="339" t="s">
        <v>9867</v>
      </c>
      <c r="C6559" s="340" t="s">
        <v>1159</v>
      </c>
      <c r="D6559" s="555">
        <v>367.35</v>
      </c>
      <c r="E6559" s="555">
        <v>65.47</v>
      </c>
      <c r="F6559" s="555">
        <v>432.82</v>
      </c>
    </row>
    <row r="6560" spans="1:6" ht="30">
      <c r="A6560" s="338">
        <v>87347</v>
      </c>
      <c r="B6560" s="339" t="s">
        <v>9866</v>
      </c>
      <c r="C6560" s="340" t="s">
        <v>1159</v>
      </c>
      <c r="D6560" s="555">
        <v>360.15000000000003</v>
      </c>
      <c r="E6560" s="555">
        <v>45.96</v>
      </c>
      <c r="F6560" s="555">
        <v>406.11</v>
      </c>
    </row>
    <row r="6561" spans="1:6" ht="45">
      <c r="A6561" s="338">
        <v>87350</v>
      </c>
      <c r="B6561" s="339" t="s">
        <v>9863</v>
      </c>
      <c r="C6561" s="340" t="s">
        <v>1159</v>
      </c>
      <c r="D6561" s="555">
        <v>295.93</v>
      </c>
      <c r="E6561" s="555">
        <v>87.61</v>
      </c>
      <c r="F6561" s="555">
        <v>383.54</v>
      </c>
    </row>
    <row r="6562" spans="1:6" ht="45">
      <c r="A6562" s="338">
        <v>87351</v>
      </c>
      <c r="B6562" s="339" t="s">
        <v>9862</v>
      </c>
      <c r="C6562" s="340" t="s">
        <v>1159</v>
      </c>
      <c r="D6562" s="555">
        <v>276.17</v>
      </c>
      <c r="E6562" s="555">
        <v>44.74</v>
      </c>
      <c r="F6562" s="555">
        <v>320.91000000000003</v>
      </c>
    </row>
    <row r="6563" spans="1:6" ht="45">
      <c r="A6563" s="338">
        <v>87358</v>
      </c>
      <c r="B6563" s="339" t="s">
        <v>9855</v>
      </c>
      <c r="C6563" s="340" t="s">
        <v>1159</v>
      </c>
      <c r="D6563" s="555">
        <v>2733.06</v>
      </c>
      <c r="E6563" s="555">
        <v>73.400000000000006</v>
      </c>
      <c r="F6563" s="555">
        <v>2806.46</v>
      </c>
    </row>
    <row r="6564" spans="1:6" ht="45">
      <c r="A6564" s="338">
        <v>87359</v>
      </c>
      <c r="B6564" s="339" t="s">
        <v>9854</v>
      </c>
      <c r="C6564" s="340" t="s">
        <v>1159</v>
      </c>
      <c r="D6564" s="555">
        <v>2732.55</v>
      </c>
      <c r="E6564" s="555">
        <v>48.96</v>
      </c>
      <c r="F6564" s="555">
        <v>2781.51</v>
      </c>
    </row>
    <row r="6565" spans="1:6" ht="30">
      <c r="A6565" s="338">
        <v>87374</v>
      </c>
      <c r="B6565" s="339" t="s">
        <v>9839</v>
      </c>
      <c r="C6565" s="340" t="s">
        <v>1159</v>
      </c>
      <c r="D6565" s="555">
        <v>409.11999999999995</v>
      </c>
      <c r="E6565" s="555">
        <v>147.18</v>
      </c>
      <c r="F6565" s="555">
        <v>556.29999999999995</v>
      </c>
    </row>
    <row r="6566" spans="1:6" ht="30">
      <c r="A6566" s="338">
        <v>87376</v>
      </c>
      <c r="B6566" s="339" t="s">
        <v>9837</v>
      </c>
      <c r="C6566" s="340" t="s">
        <v>1159</v>
      </c>
      <c r="D6566" s="555">
        <v>323.79999999999995</v>
      </c>
      <c r="E6566" s="555">
        <v>143.21</v>
      </c>
      <c r="F6566" s="555">
        <v>467.01</v>
      </c>
    </row>
    <row r="6567" spans="1:6" ht="30">
      <c r="A6567" s="338">
        <v>87379</v>
      </c>
      <c r="B6567" s="339" t="s">
        <v>9834</v>
      </c>
      <c r="C6567" s="340" t="s">
        <v>1159</v>
      </c>
      <c r="D6567" s="555">
        <v>2801.09</v>
      </c>
      <c r="E6567" s="555">
        <v>141.21</v>
      </c>
      <c r="F6567" s="555">
        <v>2942.3</v>
      </c>
    </row>
    <row r="6568" spans="1:6" ht="30">
      <c r="A6568" s="338">
        <v>87307</v>
      </c>
      <c r="B6568" s="339" t="s">
        <v>9900</v>
      </c>
      <c r="C6568" s="340" t="s">
        <v>1159</v>
      </c>
      <c r="D6568" s="555">
        <v>343.26</v>
      </c>
      <c r="E6568" s="555">
        <v>66.290000000000006</v>
      </c>
      <c r="F6568" s="555">
        <v>409.55</v>
      </c>
    </row>
    <row r="6569" spans="1:6" ht="30">
      <c r="A6569" s="338">
        <v>87348</v>
      </c>
      <c r="B6569" s="339" t="s">
        <v>9865</v>
      </c>
      <c r="C6569" s="340" t="s">
        <v>1159</v>
      </c>
      <c r="D6569" s="555">
        <v>349.27000000000004</v>
      </c>
      <c r="E6569" s="555">
        <v>91.58</v>
      </c>
      <c r="F6569" s="555">
        <v>440.85</v>
      </c>
    </row>
    <row r="6570" spans="1:6" ht="30">
      <c r="A6570" s="338">
        <v>87349</v>
      </c>
      <c r="B6570" s="339" t="s">
        <v>9864</v>
      </c>
      <c r="C6570" s="340" t="s">
        <v>1159</v>
      </c>
      <c r="D6570" s="555">
        <v>331.41999999999996</v>
      </c>
      <c r="E6570" s="555">
        <v>43.22</v>
      </c>
      <c r="F6570" s="555">
        <v>374.64</v>
      </c>
    </row>
    <row r="6571" spans="1:6" ht="30">
      <c r="A6571" s="338">
        <v>87375</v>
      </c>
      <c r="B6571" s="339" t="s">
        <v>9838</v>
      </c>
      <c r="C6571" s="340" t="s">
        <v>1159</v>
      </c>
      <c r="D6571" s="555">
        <v>382.44999999999993</v>
      </c>
      <c r="E6571" s="555">
        <v>149.97</v>
      </c>
      <c r="F6571" s="555">
        <v>532.41999999999996</v>
      </c>
    </row>
    <row r="6572" spans="1:6" ht="45">
      <c r="A6572" s="338">
        <v>87365</v>
      </c>
      <c r="B6572" s="339" t="s">
        <v>9848</v>
      </c>
      <c r="C6572" s="340" t="s">
        <v>1159</v>
      </c>
      <c r="D6572" s="555">
        <v>316.91999999999996</v>
      </c>
      <c r="E6572" s="555">
        <v>143.21</v>
      </c>
      <c r="F6572" s="555">
        <v>460.13</v>
      </c>
    </row>
    <row r="6573" spans="1:6">
      <c r="A6573" s="335"/>
      <c r="B6573" s="337" t="s">
        <v>13253</v>
      </c>
      <c r="C6573" s="335"/>
      <c r="D6573" s="335"/>
      <c r="E6573" s="335"/>
      <c r="F6573" s="335"/>
    </row>
    <row r="6574" spans="1:6">
      <c r="A6574" s="335"/>
      <c r="B6574" s="337" t="s">
        <v>1062</v>
      </c>
      <c r="C6574" s="335"/>
      <c r="D6574" s="335"/>
      <c r="E6574" s="335"/>
      <c r="F6574" s="335"/>
    </row>
    <row r="6575" spans="1:6" ht="30">
      <c r="A6575" s="338">
        <v>100464</v>
      </c>
      <c r="B6575" s="339" t="s">
        <v>9802</v>
      </c>
      <c r="C6575" s="340" t="s">
        <v>1159</v>
      </c>
      <c r="D6575" s="555">
        <v>364.25</v>
      </c>
      <c r="E6575" s="555">
        <v>72.709999999999994</v>
      </c>
      <c r="F6575" s="555">
        <v>436.96</v>
      </c>
    </row>
    <row r="6576" spans="1:6" ht="30">
      <c r="A6576" s="338">
        <v>100465</v>
      </c>
      <c r="B6576" s="339" t="s">
        <v>9801</v>
      </c>
      <c r="C6576" s="340" t="s">
        <v>1159</v>
      </c>
      <c r="D6576" s="555">
        <v>355.17999999999995</v>
      </c>
      <c r="E6576" s="555">
        <v>47.97</v>
      </c>
      <c r="F6576" s="555">
        <v>403.15</v>
      </c>
    </row>
    <row r="6577" spans="1:6" ht="30">
      <c r="A6577" s="338">
        <v>100466</v>
      </c>
      <c r="B6577" s="339" t="s">
        <v>9800</v>
      </c>
      <c r="C6577" s="340" t="s">
        <v>1159</v>
      </c>
      <c r="D6577" s="555">
        <v>351.24</v>
      </c>
      <c r="E6577" s="555">
        <v>35.56</v>
      </c>
      <c r="F6577" s="555">
        <v>386.8</v>
      </c>
    </row>
    <row r="6578" spans="1:6" ht="30">
      <c r="A6578" s="338">
        <v>88626</v>
      </c>
      <c r="B6578" s="339" t="s">
        <v>9809</v>
      </c>
      <c r="C6578" s="340" t="s">
        <v>1159</v>
      </c>
      <c r="D6578" s="555">
        <v>359.95000000000005</v>
      </c>
      <c r="E6578" s="555">
        <v>53.03</v>
      </c>
      <c r="F6578" s="555">
        <v>412.98</v>
      </c>
    </row>
    <row r="6579" spans="1:6" ht="30">
      <c r="A6579" s="338">
        <v>100488</v>
      </c>
      <c r="B6579" s="339" t="s">
        <v>9782</v>
      </c>
      <c r="C6579" s="340" t="s">
        <v>1159</v>
      </c>
      <c r="D6579" s="555">
        <v>361.69</v>
      </c>
      <c r="E6579" s="555">
        <v>44.24</v>
      </c>
      <c r="F6579" s="555">
        <v>405.93</v>
      </c>
    </row>
    <row r="6580" spans="1:6" ht="45">
      <c r="A6580" s="338">
        <v>100487</v>
      </c>
      <c r="B6580" s="339" t="s">
        <v>9783</v>
      </c>
      <c r="C6580" s="340" t="s">
        <v>1159</v>
      </c>
      <c r="D6580" s="555">
        <v>312.92999999999995</v>
      </c>
      <c r="E6580" s="555">
        <v>46.35</v>
      </c>
      <c r="F6580" s="555">
        <v>359.28</v>
      </c>
    </row>
    <row r="6581" spans="1:6">
      <c r="A6581" s="335"/>
      <c r="B6581" s="337" t="s">
        <v>13254</v>
      </c>
      <c r="C6581" s="335"/>
      <c r="D6581" s="335"/>
      <c r="E6581" s="335"/>
      <c r="F6581" s="335"/>
    </row>
    <row r="6582" spans="1:6">
      <c r="A6582" s="335"/>
      <c r="B6582" s="337" t="s">
        <v>1348</v>
      </c>
      <c r="C6582" s="335"/>
      <c r="D6582" s="335"/>
      <c r="E6582" s="335"/>
      <c r="F6582" s="335"/>
    </row>
    <row r="6583" spans="1:6">
      <c r="A6583" s="335"/>
      <c r="B6583" s="337" t="s">
        <v>1349</v>
      </c>
      <c r="C6583" s="335"/>
      <c r="D6583" s="335"/>
      <c r="E6583" s="335"/>
      <c r="F6583" s="335"/>
    </row>
    <row r="6584" spans="1:6">
      <c r="A6584" s="335"/>
      <c r="B6584" s="336" t="s">
        <v>34</v>
      </c>
      <c r="C6584" s="335"/>
      <c r="D6584" s="335"/>
      <c r="E6584" s="335"/>
      <c r="F6584" s="335"/>
    </row>
    <row r="6585" spans="1:6">
      <c r="A6585" s="335"/>
      <c r="B6585" s="337" t="s">
        <v>13255</v>
      </c>
      <c r="C6585" s="335"/>
      <c r="D6585" s="335"/>
      <c r="E6585" s="335"/>
      <c r="F6585" s="335"/>
    </row>
    <row r="6586" spans="1:6">
      <c r="A6586" s="335"/>
      <c r="B6586" s="337" t="s">
        <v>13256</v>
      </c>
      <c r="C6586" s="335"/>
      <c r="D6586" s="335"/>
      <c r="E6586" s="335"/>
      <c r="F6586" s="335"/>
    </row>
    <row r="6587" spans="1:6">
      <c r="A6587" s="335"/>
      <c r="B6587" s="337" t="s">
        <v>13257</v>
      </c>
      <c r="C6587" s="335"/>
      <c r="D6587" s="335"/>
      <c r="E6587" s="335"/>
      <c r="F6587" s="335"/>
    </row>
    <row r="6588" spans="1:6">
      <c r="A6588" s="335"/>
      <c r="B6588" s="337" t="s">
        <v>13258</v>
      </c>
      <c r="C6588" s="335"/>
      <c r="D6588" s="335"/>
      <c r="E6588" s="335"/>
      <c r="F6588" s="335"/>
    </row>
    <row r="6589" spans="1:6">
      <c r="A6589" s="335"/>
      <c r="B6589" s="337" t="s">
        <v>1350</v>
      </c>
      <c r="C6589" s="335"/>
      <c r="D6589" s="335"/>
      <c r="E6589" s="335"/>
      <c r="F6589" s="335"/>
    </row>
    <row r="6590" spans="1:6">
      <c r="A6590" s="335"/>
      <c r="B6590" s="337" t="s">
        <v>1351</v>
      </c>
      <c r="C6590" s="335"/>
      <c r="D6590" s="335"/>
      <c r="E6590" s="335"/>
      <c r="F6590" s="335"/>
    </row>
    <row r="6591" spans="1:6">
      <c r="A6591" s="335"/>
      <c r="B6591" s="337" t="s">
        <v>1352</v>
      </c>
      <c r="C6591" s="335"/>
      <c r="D6591" s="335"/>
      <c r="E6591" s="335"/>
      <c r="F6591" s="335"/>
    </row>
    <row r="6592" spans="1:6">
      <c r="A6592" s="335"/>
      <c r="B6592" s="337" t="s">
        <v>1353</v>
      </c>
      <c r="C6592" s="335"/>
      <c r="D6592" s="335"/>
      <c r="E6592" s="335"/>
      <c r="F6592" s="335"/>
    </row>
    <row r="6593" spans="1:6">
      <c r="A6593" s="335"/>
      <c r="B6593" s="337" t="s">
        <v>13259</v>
      </c>
      <c r="C6593" s="335"/>
      <c r="D6593" s="335"/>
      <c r="E6593" s="335"/>
      <c r="F6593" s="335"/>
    </row>
    <row r="6594" spans="1:6">
      <c r="A6594" s="335"/>
      <c r="B6594" s="337" t="s">
        <v>8</v>
      </c>
      <c r="C6594" s="335"/>
      <c r="D6594" s="335"/>
      <c r="E6594" s="335"/>
      <c r="F6594" s="335"/>
    </row>
    <row r="6595" spans="1:6">
      <c r="A6595" s="335"/>
      <c r="B6595" s="337" t="s">
        <v>9</v>
      </c>
      <c r="C6595" s="335"/>
      <c r="D6595" s="335"/>
      <c r="E6595" s="335"/>
      <c r="F6595" s="335"/>
    </row>
    <row r="6596" spans="1:6">
      <c r="A6596" s="335"/>
      <c r="B6596" s="337" t="s">
        <v>10</v>
      </c>
      <c r="C6596" s="335"/>
      <c r="D6596" s="335"/>
      <c r="E6596" s="335"/>
      <c r="F6596" s="335"/>
    </row>
    <row r="6597" spans="1:6">
      <c r="A6597" s="335"/>
      <c r="B6597" s="336" t="s">
        <v>1379</v>
      </c>
      <c r="C6597" s="335"/>
      <c r="D6597" s="335"/>
      <c r="E6597" s="335"/>
      <c r="F6597" s="335"/>
    </row>
    <row r="6598" spans="1:6">
      <c r="A6598" s="335"/>
      <c r="B6598" s="337" t="s">
        <v>13260</v>
      </c>
      <c r="C6598" s="335"/>
      <c r="D6598" s="335"/>
      <c r="E6598" s="335"/>
      <c r="F6598" s="335"/>
    </row>
    <row r="6599" spans="1:6">
      <c r="A6599" s="335"/>
      <c r="B6599" s="337" t="s">
        <v>13261</v>
      </c>
      <c r="C6599" s="335"/>
      <c r="D6599" s="335"/>
      <c r="E6599" s="335"/>
      <c r="F6599" s="335"/>
    </row>
    <row r="6600" spans="1:6" ht="30">
      <c r="A6600" s="338">
        <v>98760</v>
      </c>
      <c r="B6600" s="339" t="s">
        <v>3620</v>
      </c>
      <c r="C6600" s="340" t="s">
        <v>1240</v>
      </c>
      <c r="D6600" s="555">
        <v>0.08</v>
      </c>
      <c r="E6600" s="555">
        <v>0</v>
      </c>
      <c r="F6600" s="555">
        <v>0.08</v>
      </c>
    </row>
    <row r="6601" spans="1:6" ht="30">
      <c r="A6601" s="338">
        <v>98761</v>
      </c>
      <c r="B6601" s="339" t="s">
        <v>3621</v>
      </c>
      <c r="C6601" s="340" t="s">
        <v>1240</v>
      </c>
      <c r="D6601" s="555">
        <v>0</v>
      </c>
      <c r="E6601" s="555">
        <v>0</v>
      </c>
      <c r="F6601" s="555">
        <v>0</v>
      </c>
    </row>
    <row r="6602" spans="1:6" ht="30">
      <c r="A6602" s="338">
        <v>98762</v>
      </c>
      <c r="B6602" s="339" t="s">
        <v>3622</v>
      </c>
      <c r="C6602" s="340" t="s">
        <v>1240</v>
      </c>
      <c r="D6602" s="555">
        <v>0.1</v>
      </c>
      <c r="E6602" s="555">
        <v>0</v>
      </c>
      <c r="F6602" s="555">
        <v>0.1</v>
      </c>
    </row>
    <row r="6603" spans="1:6" ht="45">
      <c r="A6603" s="338">
        <v>98763</v>
      </c>
      <c r="B6603" s="339" t="s">
        <v>3623</v>
      </c>
      <c r="C6603" s="340" t="s">
        <v>1240</v>
      </c>
      <c r="D6603" s="555">
        <v>3.94</v>
      </c>
      <c r="E6603" s="555">
        <v>0</v>
      </c>
      <c r="F6603" s="555">
        <v>3.94</v>
      </c>
    </row>
    <row r="6604" spans="1:6" ht="30">
      <c r="A6604" s="338">
        <v>98764</v>
      </c>
      <c r="B6604" s="339" t="s">
        <v>3570</v>
      </c>
      <c r="C6604" s="340" t="s">
        <v>553</v>
      </c>
      <c r="D6604" s="555">
        <v>4.12</v>
      </c>
      <c r="E6604" s="555">
        <v>0</v>
      </c>
      <c r="F6604" s="555">
        <v>4.12</v>
      </c>
    </row>
    <row r="6605" spans="1:6" ht="30">
      <c r="A6605" s="338">
        <v>98765</v>
      </c>
      <c r="B6605" s="339" t="s">
        <v>3580</v>
      </c>
      <c r="C6605" s="340" t="s">
        <v>355</v>
      </c>
      <c r="D6605" s="555">
        <v>0.08</v>
      </c>
      <c r="E6605" s="555">
        <v>0</v>
      </c>
      <c r="F6605" s="555">
        <v>0.08</v>
      </c>
    </row>
    <row r="6606" spans="1:6">
      <c r="A6606" s="335"/>
      <c r="B6606" s="337" t="s">
        <v>13262</v>
      </c>
      <c r="C6606" s="335"/>
      <c r="D6606" s="335"/>
      <c r="E6606" s="335"/>
      <c r="F6606" s="335"/>
    </row>
    <row r="6607" spans="1:6" ht="30">
      <c r="A6607" s="338">
        <v>102951</v>
      </c>
      <c r="B6607" s="339" t="s">
        <v>13263</v>
      </c>
      <c r="C6607" s="340" t="s">
        <v>1240</v>
      </c>
      <c r="D6607" s="555">
        <v>0.54</v>
      </c>
      <c r="E6607" s="555">
        <v>0</v>
      </c>
      <c r="F6607" s="555">
        <v>0.54</v>
      </c>
    </row>
    <row r="6608" spans="1:6" ht="30">
      <c r="A6608" s="338">
        <v>87441</v>
      </c>
      <c r="B6608" s="339" t="s">
        <v>13264</v>
      </c>
      <c r="C6608" s="340" t="s">
        <v>1240</v>
      </c>
      <c r="D6608" s="555">
        <v>0.41</v>
      </c>
      <c r="E6608" s="555">
        <v>0</v>
      </c>
      <c r="F6608" s="555">
        <v>0.41</v>
      </c>
    </row>
    <row r="6609" spans="1:6" ht="30">
      <c r="A6609" s="338">
        <v>87442</v>
      </c>
      <c r="B6609" s="339" t="s">
        <v>13265</v>
      </c>
      <c r="C6609" s="340" t="s">
        <v>1240</v>
      </c>
      <c r="D6609" s="555">
        <v>0.04</v>
      </c>
      <c r="E6609" s="555">
        <v>0</v>
      </c>
      <c r="F6609" s="555">
        <v>0.04</v>
      </c>
    </row>
    <row r="6610" spans="1:6" ht="30">
      <c r="A6610" s="338">
        <v>87443</v>
      </c>
      <c r="B6610" s="339" t="s">
        <v>13266</v>
      </c>
      <c r="C6610" s="340" t="s">
        <v>1240</v>
      </c>
      <c r="D6610" s="555">
        <v>0.52</v>
      </c>
      <c r="E6610" s="555">
        <v>0</v>
      </c>
      <c r="F6610" s="555">
        <v>0.52</v>
      </c>
    </row>
    <row r="6611" spans="1:6" ht="30">
      <c r="A6611" s="338">
        <v>87444</v>
      </c>
      <c r="B6611" s="339" t="s">
        <v>13267</v>
      </c>
      <c r="C6611" s="340" t="s">
        <v>1240</v>
      </c>
      <c r="D6611" s="555">
        <v>3.67</v>
      </c>
      <c r="E6611" s="555">
        <v>0</v>
      </c>
      <c r="F6611" s="555">
        <v>3.67</v>
      </c>
    </row>
    <row r="6612" spans="1:6" ht="30">
      <c r="A6612" s="338">
        <v>87445</v>
      </c>
      <c r="B6612" s="339" t="s">
        <v>1013</v>
      </c>
      <c r="C6612" s="340" t="s">
        <v>553</v>
      </c>
      <c r="D6612" s="555">
        <v>4.6399999999999997</v>
      </c>
      <c r="E6612" s="555">
        <v>0</v>
      </c>
      <c r="F6612" s="555">
        <v>4.6399999999999997</v>
      </c>
    </row>
    <row r="6613" spans="1:6" ht="30">
      <c r="A6613" s="338">
        <v>87446</v>
      </c>
      <c r="B6613" s="339" t="s">
        <v>503</v>
      </c>
      <c r="C6613" s="340" t="s">
        <v>355</v>
      </c>
      <c r="D6613" s="555">
        <v>0.45</v>
      </c>
      <c r="E6613" s="555">
        <v>0</v>
      </c>
      <c r="F6613" s="555">
        <v>0.45</v>
      </c>
    </row>
    <row r="6614" spans="1:6" ht="30">
      <c r="A6614" s="338">
        <v>88826</v>
      </c>
      <c r="B6614" s="339" t="s">
        <v>3581</v>
      </c>
      <c r="C6614" s="340" t="s">
        <v>1240</v>
      </c>
      <c r="D6614" s="555">
        <v>0.3</v>
      </c>
      <c r="E6614" s="555">
        <v>0</v>
      </c>
      <c r="F6614" s="555">
        <v>0.3</v>
      </c>
    </row>
    <row r="6615" spans="1:6" ht="30">
      <c r="A6615" s="338">
        <v>88827</v>
      </c>
      <c r="B6615" s="339" t="s">
        <v>3582</v>
      </c>
      <c r="C6615" s="340" t="s">
        <v>1240</v>
      </c>
      <c r="D6615" s="555">
        <v>0.03</v>
      </c>
      <c r="E6615" s="555">
        <v>0</v>
      </c>
      <c r="F6615" s="555">
        <v>0.03</v>
      </c>
    </row>
    <row r="6616" spans="1:6" ht="30">
      <c r="A6616" s="338">
        <v>88828</v>
      </c>
      <c r="B6616" s="339" t="s">
        <v>3583</v>
      </c>
      <c r="C6616" s="340" t="s">
        <v>1240</v>
      </c>
      <c r="D6616" s="555">
        <v>0.33</v>
      </c>
      <c r="E6616" s="555">
        <v>0</v>
      </c>
      <c r="F6616" s="555">
        <v>0.33</v>
      </c>
    </row>
    <row r="6617" spans="1:6" ht="45">
      <c r="A6617" s="338">
        <v>88829</v>
      </c>
      <c r="B6617" s="339" t="s">
        <v>3584</v>
      </c>
      <c r="C6617" s="340" t="s">
        <v>1240</v>
      </c>
      <c r="D6617" s="555">
        <v>1.07</v>
      </c>
      <c r="E6617" s="555">
        <v>0</v>
      </c>
      <c r="F6617" s="555">
        <v>1.07</v>
      </c>
    </row>
    <row r="6618" spans="1:6" ht="30">
      <c r="A6618" s="338">
        <v>88830</v>
      </c>
      <c r="B6618" s="339" t="s">
        <v>3561</v>
      </c>
      <c r="C6618" s="340" t="s">
        <v>553</v>
      </c>
      <c r="D6618" s="555">
        <v>1.73</v>
      </c>
      <c r="E6618" s="555">
        <v>0</v>
      </c>
      <c r="F6618" s="555">
        <v>1.73</v>
      </c>
    </row>
    <row r="6619" spans="1:6" ht="30">
      <c r="A6619" s="338">
        <v>88831</v>
      </c>
      <c r="B6619" s="339" t="s">
        <v>3571</v>
      </c>
      <c r="C6619" s="340" t="s">
        <v>355</v>
      </c>
      <c r="D6619" s="555">
        <v>0.33</v>
      </c>
      <c r="E6619" s="555">
        <v>0</v>
      </c>
      <c r="F6619" s="555">
        <v>0.33</v>
      </c>
    </row>
    <row r="6620" spans="1:6" ht="30">
      <c r="A6620" s="338">
        <v>89274</v>
      </c>
      <c r="B6620" s="339" t="s">
        <v>13268</v>
      </c>
      <c r="C6620" s="340" t="s">
        <v>1240</v>
      </c>
      <c r="D6620" s="555">
        <v>1.51</v>
      </c>
      <c r="E6620" s="555">
        <v>0</v>
      </c>
      <c r="F6620" s="555">
        <v>1.51</v>
      </c>
    </row>
    <row r="6621" spans="1:6" ht="30">
      <c r="A6621" s="338">
        <v>89275</v>
      </c>
      <c r="B6621" s="339" t="s">
        <v>13269</v>
      </c>
      <c r="C6621" s="340" t="s">
        <v>1240</v>
      </c>
      <c r="D6621" s="555">
        <v>0.17</v>
      </c>
      <c r="E6621" s="555">
        <v>0</v>
      </c>
      <c r="F6621" s="555">
        <v>0.17</v>
      </c>
    </row>
    <row r="6622" spans="1:6" ht="30">
      <c r="A6622" s="338">
        <v>89276</v>
      </c>
      <c r="B6622" s="339" t="s">
        <v>13270</v>
      </c>
      <c r="C6622" s="340" t="s">
        <v>1240</v>
      </c>
      <c r="D6622" s="555">
        <v>1.89</v>
      </c>
      <c r="E6622" s="555">
        <v>0</v>
      </c>
      <c r="F6622" s="555">
        <v>1.89</v>
      </c>
    </row>
    <row r="6623" spans="1:6" ht="30">
      <c r="A6623" s="338">
        <v>89278</v>
      </c>
      <c r="B6623" s="339" t="s">
        <v>551</v>
      </c>
      <c r="C6623" s="340" t="s">
        <v>553</v>
      </c>
      <c r="D6623" s="555">
        <v>10.92</v>
      </c>
      <c r="E6623" s="555">
        <v>0</v>
      </c>
      <c r="F6623" s="555">
        <v>10.92</v>
      </c>
    </row>
    <row r="6624" spans="1:6" ht="30">
      <c r="A6624" s="338">
        <v>89279</v>
      </c>
      <c r="B6624" s="339" t="s">
        <v>521</v>
      </c>
      <c r="C6624" s="340" t="s">
        <v>355</v>
      </c>
      <c r="D6624" s="555">
        <v>1.68</v>
      </c>
      <c r="E6624" s="555">
        <v>0</v>
      </c>
      <c r="F6624" s="555">
        <v>1.68</v>
      </c>
    </row>
    <row r="6625" spans="1:6" ht="30">
      <c r="A6625" s="338">
        <v>89221</v>
      </c>
      <c r="B6625" s="339" t="s">
        <v>267</v>
      </c>
      <c r="C6625" s="340" t="s">
        <v>1240</v>
      </c>
      <c r="D6625" s="555">
        <v>1.24</v>
      </c>
      <c r="E6625" s="555">
        <v>0</v>
      </c>
      <c r="F6625" s="555">
        <v>1.24</v>
      </c>
    </row>
    <row r="6626" spans="1:6" ht="30">
      <c r="A6626" s="338">
        <v>89222</v>
      </c>
      <c r="B6626" s="339" t="s">
        <v>268</v>
      </c>
      <c r="C6626" s="340" t="s">
        <v>1240</v>
      </c>
      <c r="D6626" s="555">
        <v>0.14000000000000001</v>
      </c>
      <c r="E6626" s="555">
        <v>0</v>
      </c>
      <c r="F6626" s="555">
        <v>0.14000000000000001</v>
      </c>
    </row>
    <row r="6627" spans="1:6" ht="30">
      <c r="A6627" s="338">
        <v>89223</v>
      </c>
      <c r="B6627" s="339" t="s">
        <v>269</v>
      </c>
      <c r="C6627" s="340" t="s">
        <v>1240</v>
      </c>
      <c r="D6627" s="555">
        <v>1.36</v>
      </c>
      <c r="E6627" s="555">
        <v>0</v>
      </c>
      <c r="F6627" s="555">
        <v>1.36</v>
      </c>
    </row>
    <row r="6628" spans="1:6" ht="45">
      <c r="A6628" s="338">
        <v>89224</v>
      </c>
      <c r="B6628" s="339" t="s">
        <v>270</v>
      </c>
      <c r="C6628" s="340" t="s">
        <v>1240</v>
      </c>
      <c r="D6628" s="555">
        <v>2.15</v>
      </c>
      <c r="E6628" s="555">
        <v>0</v>
      </c>
      <c r="F6628" s="555">
        <v>2.15</v>
      </c>
    </row>
    <row r="6629" spans="1:6" ht="30">
      <c r="A6629" s="338">
        <v>89225</v>
      </c>
      <c r="B6629" s="339" t="s">
        <v>546</v>
      </c>
      <c r="C6629" s="340" t="s">
        <v>553</v>
      </c>
      <c r="D6629" s="555">
        <v>4.8899999999999997</v>
      </c>
      <c r="E6629" s="555">
        <v>0</v>
      </c>
      <c r="F6629" s="555">
        <v>4.8899999999999997</v>
      </c>
    </row>
    <row r="6630" spans="1:6" ht="30">
      <c r="A6630" s="338">
        <v>89226</v>
      </c>
      <c r="B6630" s="339" t="s">
        <v>516</v>
      </c>
      <c r="C6630" s="340" t="s">
        <v>355</v>
      </c>
      <c r="D6630" s="555">
        <v>1.38</v>
      </c>
      <c r="E6630" s="555">
        <v>0</v>
      </c>
      <c r="F6630" s="555">
        <v>1.38</v>
      </c>
    </row>
    <row r="6631" spans="1:6" ht="30">
      <c r="A6631" s="338">
        <v>89277</v>
      </c>
      <c r="B6631" s="339" t="s">
        <v>13271</v>
      </c>
      <c r="C6631" s="340" t="s">
        <v>1240</v>
      </c>
      <c r="D6631" s="555">
        <v>7.35</v>
      </c>
      <c r="E6631" s="555">
        <v>0</v>
      </c>
      <c r="F6631" s="555">
        <v>7.35</v>
      </c>
    </row>
    <row r="6632" spans="1:6" ht="30">
      <c r="A6632" s="338">
        <v>93233</v>
      </c>
      <c r="B6632" s="339" t="s">
        <v>2443</v>
      </c>
      <c r="C6632" s="340" t="s">
        <v>553</v>
      </c>
      <c r="D6632" s="555">
        <v>9.9499999999999993</v>
      </c>
      <c r="E6632" s="555">
        <v>0</v>
      </c>
      <c r="F6632" s="555">
        <v>9.9499999999999993</v>
      </c>
    </row>
    <row r="6633" spans="1:6" ht="30">
      <c r="A6633" s="338">
        <v>93234</v>
      </c>
      <c r="B6633" s="339" t="s">
        <v>2444</v>
      </c>
      <c r="C6633" s="340" t="s">
        <v>355</v>
      </c>
      <c r="D6633" s="555">
        <v>0.42</v>
      </c>
      <c r="E6633" s="555">
        <v>0</v>
      </c>
      <c r="F6633" s="555">
        <v>0.42</v>
      </c>
    </row>
    <row r="6634" spans="1:6" ht="30">
      <c r="A6634" s="338">
        <v>93229</v>
      </c>
      <c r="B6634" s="339" t="s">
        <v>13272</v>
      </c>
      <c r="C6634" s="340" t="s">
        <v>1240</v>
      </c>
      <c r="D6634" s="555">
        <v>0.38</v>
      </c>
      <c r="E6634" s="555">
        <v>0</v>
      </c>
      <c r="F6634" s="555">
        <v>0.38</v>
      </c>
    </row>
    <row r="6635" spans="1:6" ht="30">
      <c r="A6635" s="338">
        <v>93230</v>
      </c>
      <c r="B6635" s="339" t="s">
        <v>13273</v>
      </c>
      <c r="C6635" s="340" t="s">
        <v>1240</v>
      </c>
      <c r="D6635" s="555">
        <v>0.04</v>
      </c>
      <c r="E6635" s="555">
        <v>0</v>
      </c>
      <c r="F6635" s="555">
        <v>0.04</v>
      </c>
    </row>
    <row r="6636" spans="1:6" ht="30">
      <c r="A6636" s="338">
        <v>93231</v>
      </c>
      <c r="B6636" s="339" t="s">
        <v>13274</v>
      </c>
      <c r="C6636" s="340" t="s">
        <v>1240</v>
      </c>
      <c r="D6636" s="555">
        <v>0.35</v>
      </c>
      <c r="E6636" s="555">
        <v>0</v>
      </c>
      <c r="F6636" s="555">
        <v>0.35</v>
      </c>
    </row>
    <row r="6637" spans="1:6" ht="30">
      <c r="A6637" s="338">
        <v>93232</v>
      </c>
      <c r="B6637" s="339" t="s">
        <v>13275</v>
      </c>
      <c r="C6637" s="340" t="s">
        <v>1240</v>
      </c>
      <c r="D6637" s="555">
        <v>9.18</v>
      </c>
      <c r="E6637" s="555">
        <v>0</v>
      </c>
      <c r="F6637" s="555">
        <v>9.18</v>
      </c>
    </row>
    <row r="6638" spans="1:6" ht="30">
      <c r="A6638" s="338">
        <v>88386</v>
      </c>
      <c r="B6638" s="339" t="s">
        <v>1014</v>
      </c>
      <c r="C6638" s="340" t="s">
        <v>553</v>
      </c>
      <c r="D6638" s="555">
        <v>4.47</v>
      </c>
      <c r="E6638" s="555">
        <v>0</v>
      </c>
      <c r="F6638" s="555">
        <v>4.47</v>
      </c>
    </row>
    <row r="6639" spans="1:6" ht="30">
      <c r="A6639" s="338">
        <v>88387</v>
      </c>
      <c r="B6639" s="339" t="s">
        <v>461</v>
      </c>
      <c r="C6639" s="340" t="s">
        <v>1240</v>
      </c>
      <c r="D6639" s="555">
        <v>0.81</v>
      </c>
      <c r="E6639" s="555">
        <v>0</v>
      </c>
      <c r="F6639" s="555">
        <v>0.81</v>
      </c>
    </row>
    <row r="6640" spans="1:6" ht="30">
      <c r="A6640" s="338">
        <v>88389</v>
      </c>
      <c r="B6640" s="339" t="s">
        <v>462</v>
      </c>
      <c r="C6640" s="340" t="s">
        <v>1240</v>
      </c>
      <c r="D6640" s="555">
        <v>0.09</v>
      </c>
      <c r="E6640" s="555">
        <v>0</v>
      </c>
      <c r="F6640" s="555">
        <v>0.09</v>
      </c>
    </row>
    <row r="6641" spans="1:6" ht="30">
      <c r="A6641" s="338">
        <v>88390</v>
      </c>
      <c r="B6641" s="339" t="s">
        <v>463</v>
      </c>
      <c r="C6641" s="340" t="s">
        <v>1240</v>
      </c>
      <c r="D6641" s="555">
        <v>0.88</v>
      </c>
      <c r="E6641" s="555">
        <v>0</v>
      </c>
      <c r="F6641" s="555">
        <v>0.88</v>
      </c>
    </row>
    <row r="6642" spans="1:6" ht="30">
      <c r="A6642" s="338">
        <v>88391</v>
      </c>
      <c r="B6642" s="339" t="s">
        <v>464</v>
      </c>
      <c r="C6642" s="340" t="s">
        <v>1240</v>
      </c>
      <c r="D6642" s="555">
        <v>2.69</v>
      </c>
      <c r="E6642" s="555">
        <v>0</v>
      </c>
      <c r="F6642" s="555">
        <v>2.69</v>
      </c>
    </row>
    <row r="6643" spans="1:6" ht="30">
      <c r="A6643" s="338">
        <v>88392</v>
      </c>
      <c r="B6643" s="339" t="s">
        <v>504</v>
      </c>
      <c r="C6643" s="340" t="s">
        <v>355</v>
      </c>
      <c r="D6643" s="555">
        <v>0.9</v>
      </c>
      <c r="E6643" s="555">
        <v>0</v>
      </c>
      <c r="F6643" s="555">
        <v>0.9</v>
      </c>
    </row>
    <row r="6644" spans="1:6" ht="30">
      <c r="A6644" s="338">
        <v>88393</v>
      </c>
      <c r="B6644" s="339" t="s">
        <v>1015</v>
      </c>
      <c r="C6644" s="340" t="s">
        <v>553</v>
      </c>
      <c r="D6644" s="555">
        <v>6.15</v>
      </c>
      <c r="E6644" s="555">
        <v>0</v>
      </c>
      <c r="F6644" s="555">
        <v>6.15</v>
      </c>
    </row>
    <row r="6645" spans="1:6" ht="30">
      <c r="A6645" s="338">
        <v>88394</v>
      </c>
      <c r="B6645" s="339" t="s">
        <v>465</v>
      </c>
      <c r="C6645" s="340" t="s">
        <v>1240</v>
      </c>
      <c r="D6645" s="555">
        <v>0.96</v>
      </c>
      <c r="E6645" s="555">
        <v>0</v>
      </c>
      <c r="F6645" s="555">
        <v>0.96</v>
      </c>
    </row>
    <row r="6646" spans="1:6" ht="30">
      <c r="A6646" s="338">
        <v>88395</v>
      </c>
      <c r="B6646" s="339" t="s">
        <v>466</v>
      </c>
      <c r="C6646" s="340" t="s">
        <v>1240</v>
      </c>
      <c r="D6646" s="555">
        <v>0.11</v>
      </c>
      <c r="E6646" s="555">
        <v>0</v>
      </c>
      <c r="F6646" s="555">
        <v>0.11</v>
      </c>
    </row>
    <row r="6647" spans="1:6" ht="30">
      <c r="A6647" s="338">
        <v>88396</v>
      </c>
      <c r="B6647" s="339" t="s">
        <v>467</v>
      </c>
      <c r="C6647" s="340" t="s">
        <v>1240</v>
      </c>
      <c r="D6647" s="555">
        <v>1.05</v>
      </c>
      <c r="E6647" s="555">
        <v>0</v>
      </c>
      <c r="F6647" s="555">
        <v>1.05</v>
      </c>
    </row>
    <row r="6648" spans="1:6" ht="30">
      <c r="A6648" s="338">
        <v>88397</v>
      </c>
      <c r="B6648" s="339" t="s">
        <v>468</v>
      </c>
      <c r="C6648" s="340" t="s">
        <v>1240</v>
      </c>
      <c r="D6648" s="555">
        <v>4.03</v>
      </c>
      <c r="E6648" s="555">
        <v>0</v>
      </c>
      <c r="F6648" s="555">
        <v>4.03</v>
      </c>
    </row>
    <row r="6649" spans="1:6" ht="30">
      <c r="A6649" s="338">
        <v>88398</v>
      </c>
      <c r="B6649" s="339" t="s">
        <v>505</v>
      </c>
      <c r="C6649" s="340" t="s">
        <v>355</v>
      </c>
      <c r="D6649" s="555">
        <v>1.07</v>
      </c>
      <c r="E6649" s="555">
        <v>0</v>
      </c>
      <c r="F6649" s="555">
        <v>1.07</v>
      </c>
    </row>
    <row r="6650" spans="1:6" ht="30">
      <c r="A6650" s="338">
        <v>88399</v>
      </c>
      <c r="B6650" s="339" t="s">
        <v>1016</v>
      </c>
      <c r="C6650" s="340" t="s">
        <v>553</v>
      </c>
      <c r="D6650" s="555">
        <v>3.29</v>
      </c>
      <c r="E6650" s="555">
        <v>0</v>
      </c>
      <c r="F6650" s="555">
        <v>3.29</v>
      </c>
    </row>
    <row r="6651" spans="1:6" ht="30">
      <c r="A6651" s="338">
        <v>88400</v>
      </c>
      <c r="B6651" s="339" t="s">
        <v>469</v>
      </c>
      <c r="C6651" s="340" t="s">
        <v>1240</v>
      </c>
      <c r="D6651" s="555">
        <v>0.76</v>
      </c>
      <c r="E6651" s="555">
        <v>0</v>
      </c>
      <c r="F6651" s="555">
        <v>0.76</v>
      </c>
    </row>
    <row r="6652" spans="1:6" ht="30">
      <c r="A6652" s="338">
        <v>88401</v>
      </c>
      <c r="B6652" s="339" t="s">
        <v>470</v>
      </c>
      <c r="C6652" s="340" t="s">
        <v>1240</v>
      </c>
      <c r="D6652" s="555">
        <v>0.09</v>
      </c>
      <c r="E6652" s="555">
        <v>0</v>
      </c>
      <c r="F6652" s="555">
        <v>0.09</v>
      </c>
    </row>
    <row r="6653" spans="1:6" ht="30">
      <c r="A6653" s="338">
        <v>88402</v>
      </c>
      <c r="B6653" s="339" t="s">
        <v>471</v>
      </c>
      <c r="C6653" s="340" t="s">
        <v>1240</v>
      </c>
      <c r="D6653" s="555">
        <v>0.83</v>
      </c>
      <c r="E6653" s="555">
        <v>0</v>
      </c>
      <c r="F6653" s="555">
        <v>0.83</v>
      </c>
    </row>
    <row r="6654" spans="1:6" ht="30">
      <c r="A6654" s="338">
        <v>88403</v>
      </c>
      <c r="B6654" s="339" t="s">
        <v>472</v>
      </c>
      <c r="C6654" s="340" t="s">
        <v>1240</v>
      </c>
      <c r="D6654" s="555">
        <v>1.61</v>
      </c>
      <c r="E6654" s="555">
        <v>0</v>
      </c>
      <c r="F6654" s="555">
        <v>1.61</v>
      </c>
    </row>
    <row r="6655" spans="1:6" ht="30">
      <c r="A6655" s="338">
        <v>88404</v>
      </c>
      <c r="B6655" s="339" t="s">
        <v>506</v>
      </c>
      <c r="C6655" s="340" t="s">
        <v>355</v>
      </c>
      <c r="D6655" s="555">
        <v>0.85</v>
      </c>
      <c r="E6655" s="555">
        <v>0</v>
      </c>
      <c r="F6655" s="555">
        <v>0.85</v>
      </c>
    </row>
    <row r="6656" spans="1:6" ht="45">
      <c r="A6656" s="338">
        <v>90633</v>
      </c>
      <c r="B6656" s="339" t="s">
        <v>671</v>
      </c>
      <c r="C6656" s="340" t="s">
        <v>1240</v>
      </c>
      <c r="D6656" s="555">
        <v>3.84</v>
      </c>
      <c r="E6656" s="555">
        <v>0</v>
      </c>
      <c r="F6656" s="555">
        <v>3.84</v>
      </c>
    </row>
    <row r="6657" spans="1:6" ht="45">
      <c r="A6657" s="338">
        <v>90634</v>
      </c>
      <c r="B6657" s="339" t="s">
        <v>672</v>
      </c>
      <c r="C6657" s="340" t="s">
        <v>1240</v>
      </c>
      <c r="D6657" s="555">
        <v>0.45</v>
      </c>
      <c r="E6657" s="555">
        <v>0</v>
      </c>
      <c r="F6657" s="555">
        <v>0.45</v>
      </c>
    </row>
    <row r="6658" spans="1:6" ht="45">
      <c r="A6658" s="338">
        <v>90635</v>
      </c>
      <c r="B6658" s="339" t="s">
        <v>673</v>
      </c>
      <c r="C6658" s="340" t="s">
        <v>1240</v>
      </c>
      <c r="D6658" s="555">
        <v>4.2</v>
      </c>
      <c r="E6658" s="555">
        <v>0</v>
      </c>
      <c r="F6658" s="555">
        <v>4.2</v>
      </c>
    </row>
    <row r="6659" spans="1:6" ht="45">
      <c r="A6659" s="338">
        <v>90636</v>
      </c>
      <c r="B6659" s="339" t="s">
        <v>674</v>
      </c>
      <c r="C6659" s="340" t="s">
        <v>1240</v>
      </c>
      <c r="D6659" s="555">
        <v>5.38</v>
      </c>
      <c r="E6659" s="555">
        <v>0</v>
      </c>
      <c r="F6659" s="555">
        <v>5.38</v>
      </c>
    </row>
    <row r="6660" spans="1:6" ht="45">
      <c r="A6660" s="338">
        <v>90637</v>
      </c>
      <c r="B6660" s="339" t="s">
        <v>338</v>
      </c>
      <c r="C6660" s="340" t="s">
        <v>553</v>
      </c>
      <c r="D6660" s="555">
        <v>13.87</v>
      </c>
      <c r="E6660" s="555">
        <v>0</v>
      </c>
      <c r="F6660" s="555">
        <v>13.87</v>
      </c>
    </row>
    <row r="6661" spans="1:6" ht="45">
      <c r="A6661" s="338">
        <v>90638</v>
      </c>
      <c r="B6661" s="339" t="s">
        <v>527</v>
      </c>
      <c r="C6661" s="340" t="s">
        <v>355</v>
      </c>
      <c r="D6661" s="555">
        <v>4.29</v>
      </c>
      <c r="E6661" s="555">
        <v>0</v>
      </c>
      <c r="F6661" s="555">
        <v>4.29</v>
      </c>
    </row>
    <row r="6662" spans="1:6" ht="45">
      <c r="A6662" s="338">
        <v>103241</v>
      </c>
      <c r="B6662" s="339" t="s">
        <v>13276</v>
      </c>
      <c r="C6662" s="340" t="s">
        <v>1240</v>
      </c>
      <c r="D6662" s="555">
        <v>7.79</v>
      </c>
      <c r="E6662" s="555">
        <v>0</v>
      </c>
      <c r="F6662" s="555">
        <v>7.79</v>
      </c>
    </row>
    <row r="6663" spans="1:6">
      <c r="A6663" s="335"/>
      <c r="B6663" s="337" t="s">
        <v>11</v>
      </c>
      <c r="C6663" s="335"/>
      <c r="D6663" s="335"/>
      <c r="E6663" s="335"/>
      <c r="F6663" s="335"/>
    </row>
    <row r="6664" spans="1:6" ht="30">
      <c r="A6664" s="338">
        <v>88418</v>
      </c>
      <c r="B6664" s="339" t="s">
        <v>1017</v>
      </c>
      <c r="C6664" s="340" t="s">
        <v>553</v>
      </c>
      <c r="D6664" s="555">
        <v>12.73</v>
      </c>
      <c r="E6664" s="555">
        <v>0</v>
      </c>
      <c r="F6664" s="555">
        <v>12.73</v>
      </c>
    </row>
    <row r="6665" spans="1:6" ht="30">
      <c r="A6665" s="338">
        <v>88419</v>
      </c>
      <c r="B6665" s="339" t="s">
        <v>473</v>
      </c>
      <c r="C6665" s="340" t="s">
        <v>1240</v>
      </c>
      <c r="D6665" s="555">
        <v>4.99</v>
      </c>
      <c r="E6665" s="555">
        <v>0</v>
      </c>
      <c r="F6665" s="555">
        <v>4.99</v>
      </c>
    </row>
    <row r="6666" spans="1:6" ht="30">
      <c r="A6666" s="338">
        <v>88422</v>
      </c>
      <c r="B6666" s="339" t="s">
        <v>474</v>
      </c>
      <c r="C6666" s="340" t="s">
        <v>1240</v>
      </c>
      <c r="D6666" s="555">
        <v>0.59</v>
      </c>
      <c r="E6666" s="555">
        <v>0</v>
      </c>
      <c r="F6666" s="555">
        <v>0.59</v>
      </c>
    </row>
    <row r="6667" spans="1:6" ht="30">
      <c r="A6667" s="338">
        <v>88425</v>
      </c>
      <c r="B6667" s="339" t="s">
        <v>475</v>
      </c>
      <c r="C6667" s="340" t="s">
        <v>1240</v>
      </c>
      <c r="D6667" s="555">
        <v>6.24</v>
      </c>
      <c r="E6667" s="555">
        <v>0</v>
      </c>
      <c r="F6667" s="555">
        <v>6.24</v>
      </c>
    </row>
    <row r="6668" spans="1:6" ht="30">
      <c r="A6668" s="338">
        <v>88427</v>
      </c>
      <c r="B6668" s="339" t="s">
        <v>476</v>
      </c>
      <c r="C6668" s="340" t="s">
        <v>1240</v>
      </c>
      <c r="D6668" s="555">
        <v>0.91</v>
      </c>
      <c r="E6668" s="555">
        <v>0</v>
      </c>
      <c r="F6668" s="555">
        <v>0.91</v>
      </c>
    </row>
    <row r="6669" spans="1:6" ht="30">
      <c r="A6669" s="338">
        <v>88430</v>
      </c>
      <c r="B6669" s="339" t="s">
        <v>507</v>
      </c>
      <c r="C6669" s="340" t="s">
        <v>355</v>
      </c>
      <c r="D6669" s="555">
        <v>5.58</v>
      </c>
      <c r="E6669" s="555">
        <v>0</v>
      </c>
      <c r="F6669" s="555">
        <v>5.58</v>
      </c>
    </row>
    <row r="6670" spans="1:6" ht="30">
      <c r="A6670" s="338">
        <v>88433</v>
      </c>
      <c r="B6670" s="339" t="s">
        <v>834</v>
      </c>
      <c r="C6670" s="340" t="s">
        <v>553</v>
      </c>
      <c r="D6670" s="555">
        <v>16.57</v>
      </c>
      <c r="E6670" s="555">
        <v>0</v>
      </c>
      <c r="F6670" s="555">
        <v>16.57</v>
      </c>
    </row>
    <row r="6671" spans="1:6" ht="30">
      <c r="A6671" s="338">
        <v>88434</v>
      </c>
      <c r="B6671" s="339" t="s">
        <v>477</v>
      </c>
      <c r="C6671" s="340" t="s">
        <v>1240</v>
      </c>
      <c r="D6671" s="555">
        <v>6.61</v>
      </c>
      <c r="E6671" s="555">
        <v>0</v>
      </c>
      <c r="F6671" s="555">
        <v>6.61</v>
      </c>
    </row>
    <row r="6672" spans="1:6" ht="30">
      <c r="A6672" s="338">
        <v>88435</v>
      </c>
      <c r="B6672" s="339" t="s">
        <v>478</v>
      </c>
      <c r="C6672" s="340" t="s">
        <v>1240</v>
      </c>
      <c r="D6672" s="555">
        <v>0.78</v>
      </c>
      <c r="E6672" s="555">
        <v>0</v>
      </c>
      <c r="F6672" s="555">
        <v>0.78</v>
      </c>
    </row>
    <row r="6673" spans="1:6" ht="30">
      <c r="A6673" s="338">
        <v>88436</v>
      </c>
      <c r="B6673" s="339" t="s">
        <v>479</v>
      </c>
      <c r="C6673" s="340" t="s">
        <v>1240</v>
      </c>
      <c r="D6673" s="555">
        <v>8.27</v>
      </c>
      <c r="E6673" s="555">
        <v>0</v>
      </c>
      <c r="F6673" s="555">
        <v>8.27</v>
      </c>
    </row>
    <row r="6674" spans="1:6" ht="30">
      <c r="A6674" s="338">
        <v>88437</v>
      </c>
      <c r="B6674" s="339" t="s">
        <v>480</v>
      </c>
      <c r="C6674" s="340" t="s">
        <v>1240</v>
      </c>
      <c r="D6674" s="555">
        <v>0.91</v>
      </c>
      <c r="E6674" s="555">
        <v>0</v>
      </c>
      <c r="F6674" s="555">
        <v>0.91</v>
      </c>
    </row>
    <row r="6675" spans="1:6" ht="30">
      <c r="A6675" s="338">
        <v>88438</v>
      </c>
      <c r="B6675" s="339" t="s">
        <v>508</v>
      </c>
      <c r="C6675" s="340" t="s">
        <v>355</v>
      </c>
      <c r="D6675" s="555">
        <v>7.39</v>
      </c>
      <c r="E6675" s="555">
        <v>0</v>
      </c>
      <c r="F6675" s="555">
        <v>7.39</v>
      </c>
    </row>
    <row r="6676" spans="1:6" ht="45">
      <c r="A6676" s="338">
        <v>90664</v>
      </c>
      <c r="B6676" s="339" t="s">
        <v>383</v>
      </c>
      <c r="C6676" s="340" t="s">
        <v>1240</v>
      </c>
      <c r="D6676" s="555">
        <v>5.19</v>
      </c>
      <c r="E6676" s="555">
        <v>0</v>
      </c>
      <c r="F6676" s="555">
        <v>5.19</v>
      </c>
    </row>
    <row r="6677" spans="1:6" ht="45">
      <c r="A6677" s="338">
        <v>90665</v>
      </c>
      <c r="B6677" s="339" t="s">
        <v>384</v>
      </c>
      <c r="C6677" s="340" t="s">
        <v>1240</v>
      </c>
      <c r="D6677" s="555">
        <v>0.71</v>
      </c>
      <c r="E6677" s="555">
        <v>0</v>
      </c>
      <c r="F6677" s="555">
        <v>0.71</v>
      </c>
    </row>
    <row r="6678" spans="1:6" ht="45">
      <c r="A6678" s="338">
        <v>90666</v>
      </c>
      <c r="B6678" s="339" t="s">
        <v>385</v>
      </c>
      <c r="C6678" s="340" t="s">
        <v>1240</v>
      </c>
      <c r="D6678" s="555">
        <v>6.49</v>
      </c>
      <c r="E6678" s="555">
        <v>0</v>
      </c>
      <c r="F6678" s="555">
        <v>6.49</v>
      </c>
    </row>
    <row r="6679" spans="1:6" ht="45">
      <c r="A6679" s="338">
        <v>90667</v>
      </c>
      <c r="B6679" s="339" t="s">
        <v>386</v>
      </c>
      <c r="C6679" s="340" t="s">
        <v>1240</v>
      </c>
      <c r="D6679" s="555">
        <v>13.12</v>
      </c>
      <c r="E6679" s="555">
        <v>0</v>
      </c>
      <c r="F6679" s="555">
        <v>13.12</v>
      </c>
    </row>
    <row r="6680" spans="1:6" ht="45">
      <c r="A6680" s="338">
        <v>90668</v>
      </c>
      <c r="B6680" s="339" t="s">
        <v>343</v>
      </c>
      <c r="C6680" s="340" t="s">
        <v>553</v>
      </c>
      <c r="D6680" s="555">
        <v>25.51</v>
      </c>
      <c r="E6680" s="555">
        <v>0</v>
      </c>
      <c r="F6680" s="555">
        <v>25.51</v>
      </c>
    </row>
    <row r="6681" spans="1:6" ht="45">
      <c r="A6681" s="338">
        <v>90669</v>
      </c>
      <c r="B6681" s="339" t="s">
        <v>532</v>
      </c>
      <c r="C6681" s="340" t="s">
        <v>355</v>
      </c>
      <c r="D6681" s="555">
        <v>5.9</v>
      </c>
      <c r="E6681" s="555">
        <v>0</v>
      </c>
      <c r="F6681" s="555">
        <v>5.9</v>
      </c>
    </row>
    <row r="6682" spans="1:6" ht="45">
      <c r="A6682" s="338">
        <v>91069</v>
      </c>
      <c r="B6682" s="339" t="s">
        <v>2113</v>
      </c>
      <c r="C6682" s="340" t="s">
        <v>1164</v>
      </c>
      <c r="D6682" s="555">
        <v>94.55</v>
      </c>
      <c r="E6682" s="555">
        <v>19.14</v>
      </c>
      <c r="F6682" s="555">
        <v>113.69</v>
      </c>
    </row>
    <row r="6683" spans="1:6" ht="45">
      <c r="A6683" s="338">
        <v>91070</v>
      </c>
      <c r="B6683" s="339" t="s">
        <v>2114</v>
      </c>
      <c r="C6683" s="340" t="s">
        <v>1164</v>
      </c>
      <c r="D6683" s="555">
        <v>103.8</v>
      </c>
      <c r="E6683" s="555">
        <v>20.3</v>
      </c>
      <c r="F6683" s="555">
        <v>124.1</v>
      </c>
    </row>
    <row r="6684" spans="1:6" ht="45">
      <c r="A6684" s="338">
        <v>91071</v>
      </c>
      <c r="B6684" s="339" t="s">
        <v>2115</v>
      </c>
      <c r="C6684" s="340" t="s">
        <v>1164</v>
      </c>
      <c r="D6684" s="555">
        <v>109.44</v>
      </c>
      <c r="E6684" s="555">
        <v>45.6</v>
      </c>
      <c r="F6684" s="555">
        <v>155.04</v>
      </c>
    </row>
    <row r="6685" spans="1:6" ht="45">
      <c r="A6685" s="338">
        <v>91072</v>
      </c>
      <c r="B6685" s="339" t="s">
        <v>2116</v>
      </c>
      <c r="C6685" s="340" t="s">
        <v>1164</v>
      </c>
      <c r="D6685" s="555">
        <v>118.61000000000001</v>
      </c>
      <c r="E6685" s="555">
        <v>46.82</v>
      </c>
      <c r="F6685" s="555">
        <v>165.43</v>
      </c>
    </row>
    <row r="6686" spans="1:6" ht="45">
      <c r="A6686" s="338">
        <v>91073</v>
      </c>
      <c r="B6686" s="339" t="s">
        <v>2117</v>
      </c>
      <c r="C6686" s="340" t="s">
        <v>1164</v>
      </c>
      <c r="D6686" s="555">
        <v>98.690000000000012</v>
      </c>
      <c r="E6686" s="555">
        <v>29.24</v>
      </c>
      <c r="F6686" s="555">
        <v>127.93</v>
      </c>
    </row>
    <row r="6687" spans="1:6" ht="45">
      <c r="A6687" s="338">
        <v>91074</v>
      </c>
      <c r="B6687" s="339" t="s">
        <v>2118</v>
      </c>
      <c r="C6687" s="340" t="s">
        <v>1164</v>
      </c>
      <c r="D6687" s="555">
        <v>108.41</v>
      </c>
      <c r="E6687" s="555">
        <v>31.4</v>
      </c>
      <c r="F6687" s="555">
        <v>139.81</v>
      </c>
    </row>
    <row r="6688" spans="1:6" ht="45">
      <c r="A6688" s="338">
        <v>91075</v>
      </c>
      <c r="B6688" s="339" t="s">
        <v>2119</v>
      </c>
      <c r="C6688" s="340" t="s">
        <v>1164</v>
      </c>
      <c r="D6688" s="555">
        <v>113.12</v>
      </c>
      <c r="E6688" s="555">
        <v>58.63</v>
      </c>
      <c r="F6688" s="555">
        <v>171.75</v>
      </c>
    </row>
    <row r="6689" spans="1:6" ht="45">
      <c r="A6689" s="338">
        <v>91076</v>
      </c>
      <c r="B6689" s="339" t="s">
        <v>2120</v>
      </c>
      <c r="C6689" s="340" t="s">
        <v>1164</v>
      </c>
      <c r="D6689" s="555">
        <v>122.76999999999998</v>
      </c>
      <c r="E6689" s="555">
        <v>60.9</v>
      </c>
      <c r="F6689" s="555">
        <v>183.67</v>
      </c>
    </row>
    <row r="6690" spans="1:6" ht="45">
      <c r="A6690" s="338">
        <v>91077</v>
      </c>
      <c r="B6690" s="339" t="s">
        <v>2121</v>
      </c>
      <c r="C6690" s="340" t="s">
        <v>1164</v>
      </c>
      <c r="D6690" s="555">
        <v>107.64999999999999</v>
      </c>
      <c r="E6690" s="555">
        <v>13.2</v>
      </c>
      <c r="F6690" s="555">
        <v>120.85</v>
      </c>
    </row>
    <row r="6691" spans="1:6" ht="45">
      <c r="A6691" s="338">
        <v>91078</v>
      </c>
      <c r="B6691" s="339" t="s">
        <v>2824</v>
      </c>
      <c r="C6691" s="340" t="s">
        <v>1164</v>
      </c>
      <c r="D6691" s="555">
        <v>127.39000000000001</v>
      </c>
      <c r="E6691" s="555">
        <v>14.22</v>
      </c>
      <c r="F6691" s="555">
        <v>141.61000000000001</v>
      </c>
    </row>
    <row r="6692" spans="1:6" ht="45">
      <c r="A6692" s="338">
        <v>91079</v>
      </c>
      <c r="B6692" s="339" t="s">
        <v>2825</v>
      </c>
      <c r="C6692" s="340" t="s">
        <v>1164</v>
      </c>
      <c r="D6692" s="555">
        <v>109.89999999999999</v>
      </c>
      <c r="E6692" s="555">
        <v>16.920000000000002</v>
      </c>
      <c r="F6692" s="555">
        <v>126.82</v>
      </c>
    </row>
    <row r="6693" spans="1:6" ht="45">
      <c r="A6693" s="338">
        <v>91080</v>
      </c>
      <c r="B6693" s="339" t="s">
        <v>2826</v>
      </c>
      <c r="C6693" s="340" t="s">
        <v>1164</v>
      </c>
      <c r="D6693" s="555">
        <v>129.41000000000003</v>
      </c>
      <c r="E6693" s="555">
        <v>17.920000000000002</v>
      </c>
      <c r="F6693" s="555">
        <v>147.33000000000001</v>
      </c>
    </row>
    <row r="6694" spans="1:6" ht="45">
      <c r="A6694" s="338">
        <v>91081</v>
      </c>
      <c r="B6694" s="339" t="s">
        <v>2827</v>
      </c>
      <c r="C6694" s="340" t="s">
        <v>1164</v>
      </c>
      <c r="D6694" s="555">
        <v>112.80000000000001</v>
      </c>
      <c r="E6694" s="555">
        <v>24.03</v>
      </c>
      <c r="F6694" s="555">
        <v>136.83000000000001</v>
      </c>
    </row>
    <row r="6695" spans="1:6" ht="45">
      <c r="A6695" s="338">
        <v>91082</v>
      </c>
      <c r="B6695" s="339" t="s">
        <v>2828</v>
      </c>
      <c r="C6695" s="340" t="s">
        <v>1164</v>
      </c>
      <c r="D6695" s="555">
        <v>132.94</v>
      </c>
      <c r="E6695" s="555">
        <v>25.91</v>
      </c>
      <c r="F6695" s="555">
        <v>158.85</v>
      </c>
    </row>
    <row r="6696" spans="1:6" ht="45">
      <c r="A6696" s="338">
        <v>91083</v>
      </c>
      <c r="B6696" s="339" t="s">
        <v>2829</v>
      </c>
      <c r="C6696" s="340" t="s">
        <v>1164</v>
      </c>
      <c r="D6696" s="555">
        <v>116.26</v>
      </c>
      <c r="E6696" s="555">
        <v>30.99</v>
      </c>
      <c r="F6696" s="555">
        <v>147.25</v>
      </c>
    </row>
    <row r="6697" spans="1:6" ht="45">
      <c r="A6697" s="338">
        <v>91084</v>
      </c>
      <c r="B6697" s="339" t="s">
        <v>2830</v>
      </c>
      <c r="C6697" s="340" t="s">
        <v>1164</v>
      </c>
      <c r="D6697" s="555">
        <v>136.18</v>
      </c>
      <c r="E6697" s="555">
        <v>32.85</v>
      </c>
      <c r="F6697" s="555">
        <v>169.03</v>
      </c>
    </row>
    <row r="6698" spans="1:6" ht="45">
      <c r="A6698" s="338">
        <v>91086</v>
      </c>
      <c r="B6698" s="339" t="s">
        <v>2831</v>
      </c>
      <c r="C6698" s="340" t="s">
        <v>1164</v>
      </c>
      <c r="D6698" s="555">
        <v>98.93</v>
      </c>
      <c r="E6698" s="555">
        <v>25.79</v>
      </c>
      <c r="F6698" s="555">
        <v>124.72</v>
      </c>
    </row>
    <row r="6699" spans="1:6" ht="45">
      <c r="A6699" s="338">
        <v>91087</v>
      </c>
      <c r="B6699" s="339" t="s">
        <v>2832</v>
      </c>
      <c r="C6699" s="340" t="s">
        <v>1164</v>
      </c>
      <c r="D6699" s="555">
        <v>108.38000000000001</v>
      </c>
      <c r="E6699" s="555">
        <v>27.08</v>
      </c>
      <c r="F6699" s="555">
        <v>135.46</v>
      </c>
    </row>
    <row r="6700" spans="1:6" ht="45">
      <c r="A6700" s="338">
        <v>91088</v>
      </c>
      <c r="B6700" s="339" t="s">
        <v>2833</v>
      </c>
      <c r="C6700" s="340" t="s">
        <v>1164</v>
      </c>
      <c r="D6700" s="555">
        <v>114.13999999999999</v>
      </c>
      <c r="E6700" s="555">
        <v>53.43</v>
      </c>
      <c r="F6700" s="555">
        <v>167.57</v>
      </c>
    </row>
    <row r="6701" spans="1:6" ht="45">
      <c r="A6701" s="338">
        <v>91089</v>
      </c>
      <c r="B6701" s="339" t="s">
        <v>2834</v>
      </c>
      <c r="C6701" s="340" t="s">
        <v>1164</v>
      </c>
      <c r="D6701" s="555">
        <v>123.53999999999999</v>
      </c>
      <c r="E6701" s="555">
        <v>54.88</v>
      </c>
      <c r="F6701" s="555">
        <v>178.42</v>
      </c>
    </row>
    <row r="6702" spans="1:6" ht="45">
      <c r="A6702" s="338">
        <v>91090</v>
      </c>
      <c r="B6702" s="339" t="s">
        <v>2835</v>
      </c>
      <c r="C6702" s="340" t="s">
        <v>1164</v>
      </c>
      <c r="D6702" s="555">
        <v>101.97999999999999</v>
      </c>
      <c r="E6702" s="555">
        <v>34.96</v>
      </c>
      <c r="F6702" s="555">
        <v>136.94</v>
      </c>
    </row>
    <row r="6703" spans="1:6" ht="45">
      <c r="A6703" s="338">
        <v>91091</v>
      </c>
      <c r="B6703" s="339" t="s">
        <v>2836</v>
      </c>
      <c r="C6703" s="340" t="s">
        <v>1164</v>
      </c>
      <c r="D6703" s="555">
        <v>111.97</v>
      </c>
      <c r="E6703" s="555">
        <v>37.369999999999997</v>
      </c>
      <c r="F6703" s="555">
        <v>149.34</v>
      </c>
    </row>
    <row r="6704" spans="1:6" ht="45">
      <c r="A6704" s="338">
        <v>91092</v>
      </c>
      <c r="B6704" s="339" t="s">
        <v>2837</v>
      </c>
      <c r="C6704" s="340" t="s">
        <v>1164</v>
      </c>
      <c r="D6704" s="555">
        <v>116.52999999999999</v>
      </c>
      <c r="E6704" s="555">
        <v>65.2</v>
      </c>
      <c r="F6704" s="555">
        <v>181.73</v>
      </c>
    </row>
    <row r="6705" spans="1:6" ht="45">
      <c r="A6705" s="338">
        <v>91093</v>
      </c>
      <c r="B6705" s="339" t="s">
        <v>2838</v>
      </c>
      <c r="C6705" s="340" t="s">
        <v>1164</v>
      </c>
      <c r="D6705" s="555">
        <v>126.56</v>
      </c>
      <c r="E6705" s="555">
        <v>67.91</v>
      </c>
      <c r="F6705" s="555">
        <v>194.47</v>
      </c>
    </row>
    <row r="6706" spans="1:6" ht="45">
      <c r="A6706" s="338">
        <v>91094</v>
      </c>
      <c r="B6706" s="339" t="s">
        <v>2839</v>
      </c>
      <c r="C6706" s="340" t="s">
        <v>1164</v>
      </c>
      <c r="D6706" s="555">
        <v>109.63</v>
      </c>
      <c r="E6706" s="555">
        <v>17.7</v>
      </c>
      <c r="F6706" s="555">
        <v>127.33</v>
      </c>
    </row>
    <row r="6707" spans="1:6" ht="45">
      <c r="A6707" s="338">
        <v>91095</v>
      </c>
      <c r="B6707" s="339" t="s">
        <v>2840</v>
      </c>
      <c r="C6707" s="340" t="s">
        <v>1164</v>
      </c>
      <c r="D6707" s="555">
        <v>129.59</v>
      </c>
      <c r="E6707" s="555">
        <v>18.88</v>
      </c>
      <c r="F6707" s="555">
        <v>148.47</v>
      </c>
    </row>
    <row r="6708" spans="1:6" ht="45">
      <c r="A6708" s="338">
        <v>91096</v>
      </c>
      <c r="B6708" s="339" t="s">
        <v>2841</v>
      </c>
      <c r="C6708" s="340" t="s">
        <v>1164</v>
      </c>
      <c r="D6708" s="555">
        <v>110.58</v>
      </c>
      <c r="E6708" s="555">
        <v>19.73</v>
      </c>
      <c r="F6708" s="555">
        <v>130.31</v>
      </c>
    </row>
    <row r="6709" spans="1:6" ht="45">
      <c r="A6709" s="338">
        <v>91097</v>
      </c>
      <c r="B6709" s="339" t="s">
        <v>2842</v>
      </c>
      <c r="C6709" s="340" t="s">
        <v>1164</v>
      </c>
      <c r="D6709" s="555">
        <v>130.35000000000002</v>
      </c>
      <c r="E6709" s="555">
        <v>20.92</v>
      </c>
      <c r="F6709" s="555">
        <v>151.27000000000001</v>
      </c>
    </row>
    <row r="6710" spans="1:6" ht="45">
      <c r="A6710" s="338">
        <v>91098</v>
      </c>
      <c r="B6710" s="339" t="s">
        <v>2843</v>
      </c>
      <c r="C6710" s="340" t="s">
        <v>1164</v>
      </c>
      <c r="D6710" s="555">
        <v>114.39999999999999</v>
      </c>
      <c r="E6710" s="555">
        <v>28.7</v>
      </c>
      <c r="F6710" s="555">
        <v>143.1</v>
      </c>
    </row>
    <row r="6711" spans="1:6" ht="45">
      <c r="A6711" s="338">
        <v>91099</v>
      </c>
      <c r="B6711" s="339" t="s">
        <v>2844</v>
      </c>
      <c r="C6711" s="340" t="s">
        <v>1164</v>
      </c>
      <c r="D6711" s="555">
        <v>134.82</v>
      </c>
      <c r="E6711" s="555">
        <v>30.82</v>
      </c>
      <c r="F6711" s="555">
        <v>165.64</v>
      </c>
    </row>
    <row r="6712" spans="1:6" ht="45">
      <c r="A6712" s="338">
        <v>91100</v>
      </c>
      <c r="B6712" s="339" t="s">
        <v>2845</v>
      </c>
      <c r="C6712" s="340" t="s">
        <v>1164</v>
      </c>
      <c r="D6712" s="555">
        <v>116.97</v>
      </c>
      <c r="E6712" s="555">
        <v>34.409999999999997</v>
      </c>
      <c r="F6712" s="555">
        <v>151.38</v>
      </c>
    </row>
    <row r="6713" spans="1:6" ht="45">
      <c r="A6713" s="338">
        <v>91101</v>
      </c>
      <c r="B6713" s="339" t="s">
        <v>2846</v>
      </c>
      <c r="C6713" s="340" t="s">
        <v>1164</v>
      </c>
      <c r="D6713" s="555">
        <v>137.24</v>
      </c>
      <c r="E6713" s="555">
        <v>36.58</v>
      </c>
      <c r="F6713" s="555">
        <v>173.82</v>
      </c>
    </row>
    <row r="6714" spans="1:6">
      <c r="A6714" s="335"/>
      <c r="B6714" s="337" t="s">
        <v>1380</v>
      </c>
      <c r="C6714" s="335"/>
      <c r="D6714" s="335"/>
      <c r="E6714" s="335"/>
      <c r="F6714" s="335"/>
    </row>
    <row r="6715" spans="1:6" ht="30">
      <c r="A6715" s="338">
        <v>90582</v>
      </c>
      <c r="B6715" s="339" t="s">
        <v>305</v>
      </c>
      <c r="C6715" s="340" t="s">
        <v>1240</v>
      </c>
      <c r="D6715" s="555">
        <v>0.44</v>
      </c>
      <c r="E6715" s="555">
        <v>0</v>
      </c>
      <c r="F6715" s="555">
        <v>0.44</v>
      </c>
    </row>
    <row r="6716" spans="1:6" ht="30">
      <c r="A6716" s="338">
        <v>90583</v>
      </c>
      <c r="B6716" s="339" t="s">
        <v>306</v>
      </c>
      <c r="C6716" s="340" t="s">
        <v>1240</v>
      </c>
      <c r="D6716" s="555">
        <v>0.05</v>
      </c>
      <c r="E6716" s="555">
        <v>0</v>
      </c>
      <c r="F6716" s="555">
        <v>0.05</v>
      </c>
    </row>
    <row r="6717" spans="1:6" ht="30">
      <c r="A6717" s="338">
        <v>90584</v>
      </c>
      <c r="B6717" s="339" t="s">
        <v>307</v>
      </c>
      <c r="C6717" s="340" t="s">
        <v>1240</v>
      </c>
      <c r="D6717" s="555">
        <v>0.34</v>
      </c>
      <c r="E6717" s="555">
        <v>0</v>
      </c>
      <c r="F6717" s="555">
        <v>0.34</v>
      </c>
    </row>
    <row r="6718" spans="1:6" ht="30">
      <c r="A6718" s="338">
        <v>90585</v>
      </c>
      <c r="B6718" s="339" t="s">
        <v>308</v>
      </c>
      <c r="C6718" s="340" t="s">
        <v>1240</v>
      </c>
      <c r="D6718" s="555">
        <v>0.44</v>
      </c>
      <c r="E6718" s="555">
        <v>0</v>
      </c>
      <c r="F6718" s="555">
        <v>0.44</v>
      </c>
    </row>
    <row r="6719" spans="1:6" ht="30">
      <c r="A6719" s="338">
        <v>90586</v>
      </c>
      <c r="B6719" s="339" t="s">
        <v>335</v>
      </c>
      <c r="C6719" s="340" t="s">
        <v>553</v>
      </c>
      <c r="D6719" s="555">
        <v>1.27</v>
      </c>
      <c r="E6719" s="555">
        <v>0</v>
      </c>
      <c r="F6719" s="555">
        <v>1.27</v>
      </c>
    </row>
    <row r="6720" spans="1:6" ht="30">
      <c r="A6720" s="338">
        <v>90587</v>
      </c>
      <c r="B6720" s="339" t="s">
        <v>524</v>
      </c>
      <c r="C6720" s="340" t="s">
        <v>355</v>
      </c>
      <c r="D6720" s="555">
        <v>0.49</v>
      </c>
      <c r="E6720" s="555">
        <v>0</v>
      </c>
      <c r="F6720" s="555">
        <v>0.49</v>
      </c>
    </row>
    <row r="6721" spans="1:6">
      <c r="A6721" s="335"/>
      <c r="B6721" s="337" t="s">
        <v>13277</v>
      </c>
      <c r="C6721" s="335"/>
      <c r="D6721" s="335"/>
      <c r="E6721" s="335"/>
      <c r="F6721" s="335"/>
    </row>
    <row r="6722" spans="1:6" ht="30">
      <c r="A6722" s="338">
        <v>91692</v>
      </c>
      <c r="B6722" s="339" t="s">
        <v>2101</v>
      </c>
      <c r="C6722" s="340" t="s">
        <v>553</v>
      </c>
      <c r="D6722" s="555">
        <v>6.8900000000000006</v>
      </c>
      <c r="E6722" s="555">
        <v>18.84</v>
      </c>
      <c r="F6722" s="555">
        <v>25.73</v>
      </c>
    </row>
    <row r="6723" spans="1:6" ht="30">
      <c r="A6723" s="338">
        <v>91693</v>
      </c>
      <c r="B6723" s="339" t="s">
        <v>2102</v>
      </c>
      <c r="C6723" s="340" t="s">
        <v>355</v>
      </c>
      <c r="D6723" s="555">
        <v>5.6700000000000017</v>
      </c>
      <c r="E6723" s="555">
        <v>18.84</v>
      </c>
      <c r="F6723" s="555">
        <v>24.51</v>
      </c>
    </row>
    <row r="6724" spans="1:6" ht="30">
      <c r="A6724" s="338">
        <v>91688</v>
      </c>
      <c r="B6724" s="339" t="s">
        <v>2103</v>
      </c>
      <c r="C6724" s="340" t="s">
        <v>1240</v>
      </c>
      <c r="D6724" s="555">
        <v>0.09</v>
      </c>
      <c r="E6724" s="555">
        <v>0</v>
      </c>
      <c r="F6724" s="555">
        <v>0.09</v>
      </c>
    </row>
    <row r="6725" spans="1:6" ht="30">
      <c r="A6725" s="338">
        <v>91689</v>
      </c>
      <c r="B6725" s="339" t="s">
        <v>2104</v>
      </c>
      <c r="C6725" s="340" t="s">
        <v>1240</v>
      </c>
      <c r="D6725" s="555">
        <v>0</v>
      </c>
      <c r="E6725" s="555">
        <v>0</v>
      </c>
      <c r="F6725" s="555">
        <v>0</v>
      </c>
    </row>
    <row r="6726" spans="1:6" ht="30">
      <c r="A6726" s="338">
        <v>91690</v>
      </c>
      <c r="B6726" s="339" t="s">
        <v>2105</v>
      </c>
      <c r="C6726" s="340" t="s">
        <v>1240</v>
      </c>
      <c r="D6726" s="555">
        <v>0.06</v>
      </c>
      <c r="E6726" s="555">
        <v>0</v>
      </c>
      <c r="F6726" s="555">
        <v>0.06</v>
      </c>
    </row>
    <row r="6727" spans="1:6" ht="30">
      <c r="A6727" s="338">
        <v>91691</v>
      </c>
      <c r="B6727" s="339" t="s">
        <v>2106</v>
      </c>
      <c r="C6727" s="340" t="s">
        <v>1240</v>
      </c>
      <c r="D6727" s="555">
        <v>1.1599999999999999</v>
      </c>
      <c r="E6727" s="555">
        <v>0</v>
      </c>
      <c r="F6727" s="555">
        <v>1.1599999999999999</v>
      </c>
    </row>
    <row r="6728" spans="1:6" ht="45">
      <c r="A6728" s="338">
        <v>102927</v>
      </c>
      <c r="B6728" s="339" t="s">
        <v>13278</v>
      </c>
      <c r="C6728" s="340" t="s">
        <v>1240</v>
      </c>
      <c r="D6728" s="555">
        <v>0.8</v>
      </c>
      <c r="E6728" s="555">
        <v>0</v>
      </c>
      <c r="F6728" s="555">
        <v>0.8</v>
      </c>
    </row>
    <row r="6729" spans="1:6">
      <c r="A6729" s="335"/>
      <c r="B6729" s="337" t="s">
        <v>13279</v>
      </c>
      <c r="C6729" s="335"/>
      <c r="D6729" s="335"/>
      <c r="E6729" s="335"/>
      <c r="F6729" s="335"/>
    </row>
    <row r="6730" spans="1:6">
      <c r="A6730" s="335"/>
      <c r="B6730" s="337" t="s">
        <v>13280</v>
      </c>
      <c r="C6730" s="335"/>
      <c r="D6730" s="335"/>
      <c r="E6730" s="335"/>
      <c r="F6730" s="335"/>
    </row>
    <row r="6731" spans="1:6">
      <c r="A6731" s="335"/>
      <c r="B6731" s="337" t="s">
        <v>2445</v>
      </c>
      <c r="C6731" s="335"/>
      <c r="D6731" s="335"/>
      <c r="E6731" s="335"/>
      <c r="F6731" s="335"/>
    </row>
    <row r="6732" spans="1:6" ht="30">
      <c r="A6732" s="338">
        <v>93281</v>
      </c>
      <c r="B6732" s="339" t="s">
        <v>2446</v>
      </c>
      <c r="C6732" s="340" t="s">
        <v>553</v>
      </c>
      <c r="D6732" s="555">
        <v>6.860000000000003</v>
      </c>
      <c r="E6732" s="555">
        <v>17.649999999999999</v>
      </c>
      <c r="F6732" s="555">
        <v>24.51</v>
      </c>
    </row>
    <row r="6733" spans="1:6" ht="30">
      <c r="A6733" s="338">
        <v>93282</v>
      </c>
      <c r="B6733" s="339" t="s">
        <v>2447</v>
      </c>
      <c r="C6733" s="340" t="s">
        <v>355</v>
      </c>
      <c r="D6733" s="555">
        <v>5.91</v>
      </c>
      <c r="E6733" s="555">
        <v>17.649999999999999</v>
      </c>
      <c r="F6733" s="555">
        <v>23.56</v>
      </c>
    </row>
    <row r="6734" spans="1:6" ht="30">
      <c r="A6734" s="338">
        <v>93277</v>
      </c>
      <c r="B6734" s="339" t="s">
        <v>2448</v>
      </c>
      <c r="C6734" s="340" t="s">
        <v>1240</v>
      </c>
      <c r="D6734" s="555">
        <v>0.3</v>
      </c>
      <c r="E6734" s="555">
        <v>0</v>
      </c>
      <c r="F6734" s="555">
        <v>0.3</v>
      </c>
    </row>
    <row r="6735" spans="1:6" ht="30">
      <c r="A6735" s="338">
        <v>93278</v>
      </c>
      <c r="B6735" s="339" t="s">
        <v>2449</v>
      </c>
      <c r="C6735" s="340" t="s">
        <v>1240</v>
      </c>
      <c r="D6735" s="555">
        <v>0.03</v>
      </c>
      <c r="E6735" s="555">
        <v>0</v>
      </c>
      <c r="F6735" s="555">
        <v>0.03</v>
      </c>
    </row>
    <row r="6736" spans="1:6" ht="30">
      <c r="A6736" s="338">
        <v>93279</v>
      </c>
      <c r="B6736" s="339" t="s">
        <v>2450</v>
      </c>
      <c r="C6736" s="340" t="s">
        <v>1240</v>
      </c>
      <c r="D6736" s="555">
        <v>0.28000000000000003</v>
      </c>
      <c r="E6736" s="555">
        <v>0</v>
      </c>
      <c r="F6736" s="555">
        <v>0.28000000000000003</v>
      </c>
    </row>
    <row r="6737" spans="1:6" ht="30">
      <c r="A6737" s="338">
        <v>93280</v>
      </c>
      <c r="B6737" s="339" t="s">
        <v>2451</v>
      </c>
      <c r="C6737" s="340" t="s">
        <v>1240</v>
      </c>
      <c r="D6737" s="555">
        <v>0.67</v>
      </c>
      <c r="E6737" s="555">
        <v>0</v>
      </c>
      <c r="F6737" s="555">
        <v>0.67</v>
      </c>
    </row>
    <row r="6738" spans="1:6" ht="30">
      <c r="A6738" s="338">
        <v>93272</v>
      </c>
      <c r="B6738" s="339" t="s">
        <v>13281</v>
      </c>
      <c r="C6738" s="340" t="s">
        <v>553</v>
      </c>
      <c r="D6738" s="555">
        <v>102.91999999999999</v>
      </c>
      <c r="E6738" s="555">
        <v>43.56</v>
      </c>
      <c r="F6738" s="555">
        <v>146.47999999999999</v>
      </c>
    </row>
    <row r="6739" spans="1:6" ht="30">
      <c r="A6739" s="338">
        <v>95212</v>
      </c>
      <c r="B6739" s="339" t="s">
        <v>13282</v>
      </c>
      <c r="C6739" s="340" t="s">
        <v>553</v>
      </c>
      <c r="D6739" s="555">
        <v>114.80000000000001</v>
      </c>
      <c r="E6739" s="555">
        <v>43.56</v>
      </c>
      <c r="F6739" s="555">
        <v>158.36000000000001</v>
      </c>
    </row>
    <row r="6740" spans="1:6" ht="30">
      <c r="A6740" s="338">
        <v>93274</v>
      </c>
      <c r="B6740" s="339" t="s">
        <v>2452</v>
      </c>
      <c r="C6740" s="340" t="s">
        <v>355</v>
      </c>
      <c r="D6740" s="555">
        <v>50.730000000000004</v>
      </c>
      <c r="E6740" s="555">
        <v>43.56</v>
      </c>
      <c r="F6740" s="555">
        <v>94.29</v>
      </c>
    </row>
    <row r="6741" spans="1:6" ht="30">
      <c r="A6741" s="338">
        <v>95213</v>
      </c>
      <c r="B6741" s="339" t="s">
        <v>2453</v>
      </c>
      <c r="C6741" s="340" t="s">
        <v>355</v>
      </c>
      <c r="D6741" s="555">
        <v>56.739999999999995</v>
      </c>
      <c r="E6741" s="555">
        <v>43.56</v>
      </c>
      <c r="F6741" s="555">
        <v>100.3</v>
      </c>
    </row>
    <row r="6742" spans="1:6" ht="30">
      <c r="A6742" s="338">
        <v>93267</v>
      </c>
      <c r="B6742" s="339" t="s">
        <v>2454</v>
      </c>
      <c r="C6742" s="340" t="s">
        <v>1240</v>
      </c>
      <c r="D6742" s="555">
        <v>40.36</v>
      </c>
      <c r="E6742" s="555">
        <v>0</v>
      </c>
      <c r="F6742" s="555">
        <v>40.36</v>
      </c>
    </row>
    <row r="6743" spans="1:6" ht="30">
      <c r="A6743" s="338">
        <v>93269</v>
      </c>
      <c r="B6743" s="339" t="s">
        <v>2455</v>
      </c>
      <c r="C6743" s="340" t="s">
        <v>1240</v>
      </c>
      <c r="D6743" s="555">
        <v>4.79</v>
      </c>
      <c r="E6743" s="555">
        <v>0</v>
      </c>
      <c r="F6743" s="555">
        <v>4.79</v>
      </c>
    </row>
    <row r="6744" spans="1:6" ht="30">
      <c r="A6744" s="338">
        <v>93270</v>
      </c>
      <c r="B6744" s="339" t="s">
        <v>2456</v>
      </c>
      <c r="C6744" s="340" t="s">
        <v>1240</v>
      </c>
      <c r="D6744" s="555">
        <v>44.15</v>
      </c>
      <c r="E6744" s="555">
        <v>0</v>
      </c>
      <c r="F6744" s="555">
        <v>44.15</v>
      </c>
    </row>
    <row r="6745" spans="1:6" ht="30">
      <c r="A6745" s="338">
        <v>93271</v>
      </c>
      <c r="B6745" s="339" t="s">
        <v>2457</v>
      </c>
      <c r="C6745" s="340" t="s">
        <v>1240</v>
      </c>
      <c r="D6745" s="555">
        <v>8.0399999999999991</v>
      </c>
      <c r="E6745" s="555">
        <v>0</v>
      </c>
      <c r="F6745" s="555">
        <v>8.0399999999999991</v>
      </c>
    </row>
    <row r="6746" spans="1:6" ht="30">
      <c r="A6746" s="338">
        <v>95208</v>
      </c>
      <c r="B6746" s="339" t="s">
        <v>2458</v>
      </c>
      <c r="C6746" s="340" t="s">
        <v>1240</v>
      </c>
      <c r="D6746" s="555">
        <v>45.73</v>
      </c>
      <c r="E6746" s="555">
        <v>0</v>
      </c>
      <c r="F6746" s="555">
        <v>45.73</v>
      </c>
    </row>
    <row r="6747" spans="1:6" ht="30">
      <c r="A6747" s="338">
        <v>95209</v>
      </c>
      <c r="B6747" s="339" t="s">
        <v>13283</v>
      </c>
      <c r="C6747" s="340" t="s">
        <v>1240</v>
      </c>
      <c r="D6747" s="555">
        <v>5.43</v>
      </c>
      <c r="E6747" s="555">
        <v>0</v>
      </c>
      <c r="F6747" s="555">
        <v>5.43</v>
      </c>
    </row>
    <row r="6748" spans="1:6" ht="30">
      <c r="A6748" s="338">
        <v>95210</v>
      </c>
      <c r="B6748" s="339" t="s">
        <v>13284</v>
      </c>
      <c r="C6748" s="340" t="s">
        <v>1240</v>
      </c>
      <c r="D6748" s="555">
        <v>50.02</v>
      </c>
      <c r="E6748" s="555">
        <v>0</v>
      </c>
      <c r="F6748" s="555">
        <v>50.02</v>
      </c>
    </row>
    <row r="6749" spans="1:6" ht="30">
      <c r="A6749" s="338">
        <v>95211</v>
      </c>
      <c r="B6749" s="339" t="s">
        <v>13285</v>
      </c>
      <c r="C6749" s="340" t="s">
        <v>1240</v>
      </c>
      <c r="D6749" s="555">
        <v>8.0399999999999991</v>
      </c>
      <c r="E6749" s="555">
        <v>0</v>
      </c>
      <c r="F6749" s="555">
        <v>8.0399999999999991</v>
      </c>
    </row>
    <row r="6750" spans="1:6">
      <c r="A6750" s="335"/>
      <c r="B6750" s="337" t="s">
        <v>13286</v>
      </c>
      <c r="C6750" s="335"/>
      <c r="D6750" s="335"/>
      <c r="E6750" s="335"/>
      <c r="F6750" s="335"/>
    </row>
    <row r="6751" spans="1:6">
      <c r="A6751" s="338">
        <v>102885</v>
      </c>
      <c r="B6751" s="339" t="s">
        <v>13287</v>
      </c>
      <c r="C6751" s="340" t="s">
        <v>1240</v>
      </c>
      <c r="D6751" s="555">
        <v>1.1000000000000001</v>
      </c>
      <c r="E6751" s="555">
        <v>0</v>
      </c>
      <c r="F6751" s="555">
        <v>1.1000000000000001</v>
      </c>
    </row>
    <row r="6752" spans="1:6" ht="30">
      <c r="A6752" s="338">
        <v>102891</v>
      </c>
      <c r="B6752" s="339" t="s">
        <v>13288</v>
      </c>
      <c r="C6752" s="340" t="s">
        <v>1240</v>
      </c>
      <c r="D6752" s="555">
        <v>1.1000000000000001</v>
      </c>
      <c r="E6752" s="555">
        <v>0</v>
      </c>
      <c r="F6752" s="555">
        <v>1.1000000000000001</v>
      </c>
    </row>
    <row r="6753" spans="1:6">
      <c r="A6753" s="335"/>
      <c r="B6753" s="337" t="s">
        <v>13289</v>
      </c>
      <c r="C6753" s="335"/>
      <c r="D6753" s="335"/>
      <c r="E6753" s="335"/>
      <c r="F6753" s="335"/>
    </row>
    <row r="6754" spans="1:6">
      <c r="A6754" s="335"/>
      <c r="B6754" s="337" t="s">
        <v>640</v>
      </c>
      <c r="C6754" s="335"/>
      <c r="D6754" s="335"/>
      <c r="E6754" s="335"/>
      <c r="F6754" s="335"/>
    </row>
    <row r="6755" spans="1:6" ht="30">
      <c r="A6755" s="338">
        <v>95133</v>
      </c>
      <c r="B6755" s="339" t="s">
        <v>2107</v>
      </c>
      <c r="C6755" s="340" t="s">
        <v>553</v>
      </c>
      <c r="D6755" s="555">
        <v>112.39999999999999</v>
      </c>
      <c r="E6755" s="555">
        <v>17.420000000000002</v>
      </c>
      <c r="F6755" s="555">
        <v>129.82</v>
      </c>
    </row>
    <row r="6756" spans="1:6" ht="30">
      <c r="A6756" s="338">
        <v>96159</v>
      </c>
      <c r="B6756" s="339" t="s">
        <v>2108</v>
      </c>
      <c r="C6756" s="340" t="s">
        <v>355</v>
      </c>
      <c r="D6756" s="555">
        <v>36.36</v>
      </c>
      <c r="E6756" s="555">
        <v>17.420000000000002</v>
      </c>
      <c r="F6756" s="555">
        <v>53.78</v>
      </c>
    </row>
    <row r="6757" spans="1:6" ht="30">
      <c r="A6757" s="338">
        <v>95129</v>
      </c>
      <c r="B6757" s="339" t="s">
        <v>2109</v>
      </c>
      <c r="C6757" s="340" t="s">
        <v>1240</v>
      </c>
      <c r="D6757" s="555">
        <v>25.43</v>
      </c>
      <c r="E6757" s="555">
        <v>0</v>
      </c>
      <c r="F6757" s="555">
        <v>25.43</v>
      </c>
    </row>
    <row r="6758" spans="1:6" ht="30">
      <c r="A6758" s="338">
        <v>95130</v>
      </c>
      <c r="B6758" s="339" t="s">
        <v>2110</v>
      </c>
      <c r="C6758" s="340" t="s">
        <v>1240</v>
      </c>
      <c r="D6758" s="555">
        <v>5.35</v>
      </c>
      <c r="E6758" s="555">
        <v>0</v>
      </c>
      <c r="F6758" s="555">
        <v>5.35</v>
      </c>
    </row>
    <row r="6759" spans="1:6" ht="30">
      <c r="A6759" s="338">
        <v>95131</v>
      </c>
      <c r="B6759" s="339" t="s">
        <v>2111</v>
      </c>
      <c r="C6759" s="340" t="s">
        <v>1240</v>
      </c>
      <c r="D6759" s="555">
        <v>47.75</v>
      </c>
      <c r="E6759" s="555">
        <v>0</v>
      </c>
      <c r="F6759" s="555">
        <v>47.75</v>
      </c>
    </row>
    <row r="6760" spans="1:6" ht="30">
      <c r="A6760" s="338">
        <v>95132</v>
      </c>
      <c r="B6760" s="339" t="s">
        <v>2112</v>
      </c>
      <c r="C6760" s="340" t="s">
        <v>1240</v>
      </c>
      <c r="D6760" s="555">
        <v>28.29</v>
      </c>
      <c r="E6760" s="555">
        <v>0</v>
      </c>
      <c r="F6760" s="555">
        <v>28.29</v>
      </c>
    </row>
    <row r="6761" spans="1:6">
      <c r="A6761" s="335"/>
      <c r="B6761" s="337" t="s">
        <v>13290</v>
      </c>
      <c r="C6761" s="335"/>
      <c r="D6761" s="335"/>
      <c r="E6761" s="335"/>
      <c r="F6761" s="335"/>
    </row>
    <row r="6762" spans="1:6" ht="30">
      <c r="A6762" s="338">
        <v>95217</v>
      </c>
      <c r="B6762" s="339" t="s">
        <v>2847</v>
      </c>
      <c r="C6762" s="340" t="s">
        <v>1240</v>
      </c>
      <c r="D6762" s="555">
        <v>0.54</v>
      </c>
      <c r="E6762" s="555">
        <v>0</v>
      </c>
      <c r="F6762" s="555">
        <v>0.54</v>
      </c>
    </row>
    <row r="6763" spans="1:6">
      <c r="A6763" s="335"/>
      <c r="B6763" s="337" t="s">
        <v>641</v>
      </c>
      <c r="C6763" s="335"/>
      <c r="D6763" s="335"/>
      <c r="E6763" s="335"/>
      <c r="F6763" s="335"/>
    </row>
    <row r="6764" spans="1:6" ht="30">
      <c r="A6764" s="338">
        <v>95276</v>
      </c>
      <c r="B6764" s="339" t="s">
        <v>2848</v>
      </c>
      <c r="C6764" s="340" t="s">
        <v>553</v>
      </c>
      <c r="D6764" s="555">
        <v>2.99</v>
      </c>
      <c r="E6764" s="555">
        <v>0</v>
      </c>
      <c r="F6764" s="555">
        <v>2.99</v>
      </c>
    </row>
    <row r="6765" spans="1:6" ht="30">
      <c r="A6765" s="338">
        <v>95277</v>
      </c>
      <c r="B6765" s="339" t="s">
        <v>2849</v>
      </c>
      <c r="C6765" s="340" t="s">
        <v>355</v>
      </c>
      <c r="D6765" s="555">
        <v>0.48</v>
      </c>
      <c r="E6765" s="555">
        <v>0</v>
      </c>
      <c r="F6765" s="555">
        <v>0.48</v>
      </c>
    </row>
    <row r="6766" spans="1:6" ht="30">
      <c r="A6766" s="338">
        <v>95272</v>
      </c>
      <c r="B6766" s="339" t="s">
        <v>2850</v>
      </c>
      <c r="C6766" s="340" t="s">
        <v>1240</v>
      </c>
      <c r="D6766" s="555">
        <v>0.43</v>
      </c>
      <c r="E6766" s="555">
        <v>0</v>
      </c>
      <c r="F6766" s="555">
        <v>0.43</v>
      </c>
    </row>
    <row r="6767" spans="1:6" ht="30">
      <c r="A6767" s="338">
        <v>95273</v>
      </c>
      <c r="B6767" s="339" t="s">
        <v>2851</v>
      </c>
      <c r="C6767" s="340" t="s">
        <v>1240</v>
      </c>
      <c r="D6767" s="555">
        <v>0.05</v>
      </c>
      <c r="E6767" s="555">
        <v>0</v>
      </c>
      <c r="F6767" s="555">
        <v>0.05</v>
      </c>
    </row>
    <row r="6768" spans="1:6" ht="30">
      <c r="A6768" s="338">
        <v>95274</v>
      </c>
      <c r="B6768" s="339" t="s">
        <v>2852</v>
      </c>
      <c r="C6768" s="340" t="s">
        <v>1240</v>
      </c>
      <c r="D6768" s="555">
        <v>0.33</v>
      </c>
      <c r="E6768" s="555">
        <v>0</v>
      </c>
      <c r="F6768" s="555">
        <v>0.33</v>
      </c>
    </row>
    <row r="6769" spans="1:6" ht="30">
      <c r="A6769" s="338">
        <v>95275</v>
      </c>
      <c r="B6769" s="339" t="s">
        <v>2853</v>
      </c>
      <c r="C6769" s="340" t="s">
        <v>1240</v>
      </c>
      <c r="D6769" s="555">
        <v>2.1800000000000002</v>
      </c>
      <c r="E6769" s="555">
        <v>0</v>
      </c>
      <c r="F6769" s="555">
        <v>2.1800000000000002</v>
      </c>
    </row>
    <row r="6770" spans="1:6">
      <c r="A6770" s="338">
        <v>102915</v>
      </c>
      <c r="B6770" s="339" t="s">
        <v>13291</v>
      </c>
      <c r="C6770" s="340" t="s">
        <v>1240</v>
      </c>
      <c r="D6770" s="555">
        <v>0.54</v>
      </c>
      <c r="E6770" s="555">
        <v>0</v>
      </c>
      <c r="F6770" s="555">
        <v>0.54</v>
      </c>
    </row>
    <row r="6771" spans="1:6">
      <c r="A6771" s="335"/>
      <c r="B6771" s="337" t="s">
        <v>642</v>
      </c>
      <c r="C6771" s="335"/>
      <c r="D6771" s="335"/>
      <c r="E6771" s="335"/>
      <c r="F6771" s="335"/>
    </row>
    <row r="6772" spans="1:6" ht="30">
      <c r="A6772" s="338">
        <v>95114</v>
      </c>
      <c r="B6772" s="339" t="s">
        <v>2854</v>
      </c>
      <c r="C6772" s="340" t="s">
        <v>1240</v>
      </c>
      <c r="D6772" s="555">
        <v>1.56</v>
      </c>
      <c r="E6772" s="555">
        <v>0</v>
      </c>
      <c r="F6772" s="555">
        <v>1.56</v>
      </c>
    </row>
    <row r="6773" spans="1:6" ht="30">
      <c r="A6773" s="338">
        <v>95115</v>
      </c>
      <c r="B6773" s="339" t="s">
        <v>2855</v>
      </c>
      <c r="C6773" s="340" t="s">
        <v>1240</v>
      </c>
      <c r="D6773" s="555">
        <v>0.18</v>
      </c>
      <c r="E6773" s="555">
        <v>0</v>
      </c>
      <c r="F6773" s="555">
        <v>0.18</v>
      </c>
    </row>
    <row r="6774" spans="1:6" ht="30">
      <c r="A6774" s="338">
        <v>5952</v>
      </c>
      <c r="B6774" s="339" t="s">
        <v>2856</v>
      </c>
      <c r="C6774" s="340" t="s">
        <v>355</v>
      </c>
      <c r="D6774" s="555">
        <v>7.3199999999999985</v>
      </c>
      <c r="E6774" s="555">
        <v>15.13</v>
      </c>
      <c r="F6774" s="555">
        <v>22.45</v>
      </c>
    </row>
    <row r="6775" spans="1:6" ht="30">
      <c r="A6775" s="338">
        <v>5795</v>
      </c>
      <c r="B6775" s="339" t="s">
        <v>2857</v>
      </c>
      <c r="C6775" s="340" t="s">
        <v>553</v>
      </c>
      <c r="D6775" s="555">
        <v>9.2699999999999978</v>
      </c>
      <c r="E6775" s="555">
        <v>15.13</v>
      </c>
      <c r="F6775" s="555">
        <v>24.4</v>
      </c>
    </row>
    <row r="6776" spans="1:6" ht="30">
      <c r="A6776" s="338">
        <v>53863</v>
      </c>
      <c r="B6776" s="339" t="s">
        <v>2858</v>
      </c>
      <c r="C6776" s="340" t="s">
        <v>1240</v>
      </c>
      <c r="D6776" s="555">
        <v>1.95</v>
      </c>
      <c r="E6776" s="555">
        <v>0</v>
      </c>
      <c r="F6776" s="555">
        <v>1.95</v>
      </c>
    </row>
    <row r="6777" spans="1:6">
      <c r="A6777" s="335"/>
      <c r="B6777" s="337" t="s">
        <v>13292</v>
      </c>
      <c r="C6777" s="335"/>
      <c r="D6777" s="335"/>
      <c r="E6777" s="335"/>
      <c r="F6777" s="335"/>
    </row>
    <row r="6778" spans="1:6">
      <c r="A6778" s="335"/>
      <c r="B6778" s="337" t="s">
        <v>13293</v>
      </c>
      <c r="C6778" s="335"/>
      <c r="D6778" s="335"/>
      <c r="E6778" s="335"/>
      <c r="F6778" s="335"/>
    </row>
    <row r="6779" spans="1:6">
      <c r="A6779" s="338">
        <v>98746</v>
      </c>
      <c r="B6779" s="339" t="s">
        <v>3807</v>
      </c>
      <c r="C6779" s="340" t="s">
        <v>1163</v>
      </c>
      <c r="D6779" s="555">
        <v>32.03</v>
      </c>
      <c r="E6779" s="555">
        <v>29.88</v>
      </c>
      <c r="F6779" s="555">
        <v>61.91</v>
      </c>
    </row>
    <row r="6780" spans="1:6">
      <c r="A6780" s="338">
        <v>98749</v>
      </c>
      <c r="B6780" s="339" t="s">
        <v>3808</v>
      </c>
      <c r="C6780" s="340" t="s">
        <v>1163</v>
      </c>
      <c r="D6780" s="555">
        <v>42.86</v>
      </c>
      <c r="E6780" s="555">
        <v>31.02</v>
      </c>
      <c r="F6780" s="555">
        <v>73.88</v>
      </c>
    </row>
    <row r="6781" spans="1:6">
      <c r="A6781" s="338">
        <v>98750</v>
      </c>
      <c r="B6781" s="339" t="s">
        <v>3809</v>
      </c>
      <c r="C6781" s="340" t="s">
        <v>1163</v>
      </c>
      <c r="D6781" s="555">
        <v>56.36999999999999</v>
      </c>
      <c r="E6781" s="555">
        <v>31.98</v>
      </c>
      <c r="F6781" s="555">
        <v>88.35</v>
      </c>
    </row>
    <row r="6782" spans="1:6">
      <c r="A6782" s="338">
        <v>98751</v>
      </c>
      <c r="B6782" s="339" t="s">
        <v>3810</v>
      </c>
      <c r="C6782" s="340" t="s">
        <v>1163</v>
      </c>
      <c r="D6782" s="555">
        <v>91.86</v>
      </c>
      <c r="E6782" s="555">
        <v>34.28</v>
      </c>
      <c r="F6782" s="555">
        <v>126.14</v>
      </c>
    </row>
    <row r="6783" spans="1:6">
      <c r="A6783" s="338">
        <v>98752</v>
      </c>
      <c r="B6783" s="339" t="s">
        <v>3811</v>
      </c>
      <c r="C6783" s="340" t="s">
        <v>1163</v>
      </c>
      <c r="D6783" s="555">
        <v>135.23000000000002</v>
      </c>
      <c r="E6783" s="555">
        <v>36.380000000000003</v>
      </c>
      <c r="F6783" s="555">
        <v>171.61</v>
      </c>
    </row>
    <row r="6784" spans="1:6">
      <c r="A6784" s="338">
        <v>98753</v>
      </c>
      <c r="B6784" s="339" t="s">
        <v>3812</v>
      </c>
      <c r="C6784" s="340" t="s">
        <v>1163</v>
      </c>
      <c r="D6784" s="555">
        <v>189.67000000000002</v>
      </c>
      <c r="E6784" s="555">
        <v>38.479999999999997</v>
      </c>
      <c r="F6784" s="555">
        <v>228.15</v>
      </c>
    </row>
    <row r="6785" spans="1:6" ht="45">
      <c r="A6785" s="338">
        <v>102945</v>
      </c>
      <c r="B6785" s="339" t="s">
        <v>13294</v>
      </c>
      <c r="C6785" s="340" t="s">
        <v>1240</v>
      </c>
      <c r="D6785" s="555">
        <v>0.01</v>
      </c>
      <c r="E6785" s="555">
        <v>0</v>
      </c>
      <c r="F6785" s="555">
        <v>0.01</v>
      </c>
    </row>
    <row r="6786" spans="1:6" ht="30">
      <c r="A6786" s="338">
        <v>83761</v>
      </c>
      <c r="B6786" s="339" t="s">
        <v>2555</v>
      </c>
      <c r="C6786" s="340" t="s">
        <v>1240</v>
      </c>
      <c r="D6786" s="555">
        <v>6.94</v>
      </c>
      <c r="E6786" s="555">
        <v>0</v>
      </c>
      <c r="F6786" s="555">
        <v>6.94</v>
      </c>
    </row>
    <row r="6787" spans="1:6" ht="30">
      <c r="A6787" s="338">
        <v>83762</v>
      </c>
      <c r="B6787" s="339" t="s">
        <v>2556</v>
      </c>
      <c r="C6787" s="340" t="s">
        <v>1240</v>
      </c>
      <c r="D6787" s="555">
        <v>6.19</v>
      </c>
      <c r="E6787" s="555">
        <v>0</v>
      </c>
      <c r="F6787" s="555">
        <v>6.19</v>
      </c>
    </row>
    <row r="6788" spans="1:6" ht="30">
      <c r="A6788" s="338">
        <v>83763</v>
      </c>
      <c r="B6788" s="339" t="s">
        <v>2557</v>
      </c>
      <c r="C6788" s="340" t="s">
        <v>1240</v>
      </c>
      <c r="D6788" s="555">
        <v>44.04</v>
      </c>
      <c r="E6788" s="555">
        <v>0</v>
      </c>
      <c r="F6788" s="555">
        <v>44.04</v>
      </c>
    </row>
    <row r="6789" spans="1:6" ht="30">
      <c r="A6789" s="338">
        <v>83764</v>
      </c>
      <c r="B6789" s="339" t="s">
        <v>2558</v>
      </c>
      <c r="C6789" s="340" t="s">
        <v>1240</v>
      </c>
      <c r="D6789" s="555">
        <v>1.24</v>
      </c>
      <c r="E6789" s="555">
        <v>0</v>
      </c>
      <c r="F6789" s="555">
        <v>1.24</v>
      </c>
    </row>
    <row r="6790" spans="1:6" ht="30">
      <c r="A6790" s="338">
        <v>83765</v>
      </c>
      <c r="B6790" s="339" t="s">
        <v>2559</v>
      </c>
      <c r="C6790" s="340" t="s">
        <v>553</v>
      </c>
      <c r="D6790" s="555">
        <v>65.87</v>
      </c>
      <c r="E6790" s="555">
        <v>19.149999999999999</v>
      </c>
      <c r="F6790" s="555">
        <v>85.02</v>
      </c>
    </row>
    <row r="6791" spans="1:6" ht="30">
      <c r="A6791" s="338">
        <v>83766</v>
      </c>
      <c r="B6791" s="339" t="s">
        <v>2560</v>
      </c>
      <c r="C6791" s="340" t="s">
        <v>355</v>
      </c>
      <c r="D6791" s="555">
        <v>15.64</v>
      </c>
      <c r="E6791" s="555">
        <v>19.149999999999999</v>
      </c>
      <c r="F6791" s="555">
        <v>34.79</v>
      </c>
    </row>
    <row r="6792" spans="1:6" ht="30">
      <c r="A6792" s="338">
        <v>92716</v>
      </c>
      <c r="B6792" s="339" t="s">
        <v>2561</v>
      </c>
      <c r="C6792" s="340" t="s">
        <v>553</v>
      </c>
      <c r="D6792" s="555">
        <v>26.28</v>
      </c>
      <c r="E6792" s="555">
        <v>0</v>
      </c>
      <c r="F6792" s="555">
        <v>26.28</v>
      </c>
    </row>
    <row r="6793" spans="1:6" ht="30">
      <c r="A6793" s="338">
        <v>92717</v>
      </c>
      <c r="B6793" s="339" t="s">
        <v>2562</v>
      </c>
      <c r="C6793" s="340" t="s">
        <v>355</v>
      </c>
      <c r="D6793" s="555">
        <v>0.23</v>
      </c>
      <c r="E6793" s="555">
        <v>0</v>
      </c>
      <c r="F6793" s="555">
        <v>0.23</v>
      </c>
    </row>
    <row r="6794" spans="1:6" ht="30">
      <c r="A6794" s="338">
        <v>92712</v>
      </c>
      <c r="B6794" s="339" t="s">
        <v>2563</v>
      </c>
      <c r="C6794" s="340" t="s">
        <v>1240</v>
      </c>
      <c r="D6794" s="555">
        <v>0.21</v>
      </c>
      <c r="E6794" s="555">
        <v>0</v>
      </c>
      <c r="F6794" s="555">
        <v>0.21</v>
      </c>
    </row>
    <row r="6795" spans="1:6" ht="30">
      <c r="A6795" s="338">
        <v>92713</v>
      </c>
      <c r="B6795" s="339" t="s">
        <v>2564</v>
      </c>
      <c r="C6795" s="340" t="s">
        <v>1240</v>
      </c>
      <c r="D6795" s="555">
        <v>0.02</v>
      </c>
      <c r="E6795" s="555">
        <v>0</v>
      </c>
      <c r="F6795" s="555">
        <v>0.02</v>
      </c>
    </row>
    <row r="6796" spans="1:6" ht="30">
      <c r="A6796" s="338">
        <v>92714</v>
      </c>
      <c r="B6796" s="339" t="s">
        <v>2565</v>
      </c>
      <c r="C6796" s="340" t="s">
        <v>1240</v>
      </c>
      <c r="D6796" s="555">
        <v>0.26</v>
      </c>
      <c r="E6796" s="555">
        <v>0</v>
      </c>
      <c r="F6796" s="555">
        <v>0.26</v>
      </c>
    </row>
    <row r="6797" spans="1:6" ht="30">
      <c r="A6797" s="338">
        <v>92715</v>
      </c>
      <c r="B6797" s="339" t="s">
        <v>2566</v>
      </c>
      <c r="C6797" s="340" t="s">
        <v>1240</v>
      </c>
      <c r="D6797" s="555">
        <v>25.79</v>
      </c>
      <c r="E6797" s="555">
        <v>0</v>
      </c>
      <c r="F6797" s="555">
        <v>25.79</v>
      </c>
    </row>
    <row r="6798" spans="1:6" ht="45">
      <c r="A6798" s="338">
        <v>103162</v>
      </c>
      <c r="B6798" s="339" t="s">
        <v>13295</v>
      </c>
      <c r="C6798" s="340" t="s">
        <v>1240</v>
      </c>
      <c r="D6798" s="555">
        <v>2.56</v>
      </c>
      <c r="E6798" s="555">
        <v>0</v>
      </c>
      <c r="F6798" s="555">
        <v>2.56</v>
      </c>
    </row>
    <row r="6799" spans="1:6" ht="45">
      <c r="A6799" s="338">
        <v>103156</v>
      </c>
      <c r="B6799" s="339" t="s">
        <v>13296</v>
      </c>
      <c r="C6799" s="340" t="s">
        <v>1240</v>
      </c>
      <c r="D6799" s="555">
        <v>2.04</v>
      </c>
      <c r="E6799" s="555">
        <v>0</v>
      </c>
      <c r="F6799" s="555">
        <v>2.04</v>
      </c>
    </row>
    <row r="6800" spans="1:6" ht="45">
      <c r="A6800" s="338">
        <v>103174</v>
      </c>
      <c r="B6800" s="339" t="s">
        <v>13297</v>
      </c>
      <c r="C6800" s="340" t="s">
        <v>1240</v>
      </c>
      <c r="D6800" s="555">
        <v>7.31</v>
      </c>
      <c r="E6800" s="555">
        <v>0</v>
      </c>
      <c r="F6800" s="555">
        <v>7.31</v>
      </c>
    </row>
    <row r="6801" spans="1:6" ht="45">
      <c r="A6801" s="338">
        <v>103180</v>
      </c>
      <c r="B6801" s="339" t="s">
        <v>13298</v>
      </c>
      <c r="C6801" s="340" t="s">
        <v>1240</v>
      </c>
      <c r="D6801" s="555">
        <v>16.809999999999999</v>
      </c>
      <c r="E6801" s="555">
        <v>0</v>
      </c>
      <c r="F6801" s="555">
        <v>16.809999999999999</v>
      </c>
    </row>
    <row r="6802" spans="1:6" ht="45">
      <c r="A6802" s="338">
        <v>103168</v>
      </c>
      <c r="B6802" s="339" t="s">
        <v>13299</v>
      </c>
      <c r="C6802" s="340" t="s">
        <v>1240</v>
      </c>
      <c r="D6802" s="555">
        <v>2.92</v>
      </c>
      <c r="E6802" s="555">
        <v>0</v>
      </c>
      <c r="F6802" s="555">
        <v>2.92</v>
      </c>
    </row>
    <row r="6803" spans="1:6" ht="30">
      <c r="A6803" s="338">
        <v>102867</v>
      </c>
      <c r="B6803" s="339" t="s">
        <v>13300</v>
      </c>
      <c r="C6803" s="340" t="s">
        <v>1240</v>
      </c>
      <c r="D6803" s="555">
        <v>0.57999999999999996</v>
      </c>
      <c r="E6803" s="555">
        <v>0</v>
      </c>
      <c r="F6803" s="555">
        <v>0.57999999999999996</v>
      </c>
    </row>
    <row r="6804" spans="1:6">
      <c r="A6804" s="335"/>
      <c r="B6804" s="337" t="s">
        <v>625</v>
      </c>
      <c r="C6804" s="335"/>
      <c r="D6804" s="335"/>
      <c r="E6804" s="335"/>
      <c r="F6804" s="335"/>
    </row>
    <row r="6805" spans="1:6">
      <c r="A6805" s="335"/>
      <c r="B6805" s="337" t="s">
        <v>629</v>
      </c>
      <c r="C6805" s="335"/>
      <c r="D6805" s="335"/>
      <c r="E6805" s="335"/>
      <c r="F6805" s="335"/>
    </row>
    <row r="6806" spans="1:6">
      <c r="A6806" s="335"/>
      <c r="B6806" s="337" t="s">
        <v>2567</v>
      </c>
      <c r="C6806" s="335"/>
      <c r="D6806" s="335"/>
      <c r="E6806" s="335"/>
      <c r="F6806" s="335"/>
    </row>
    <row r="6807" spans="1:6" ht="30">
      <c r="A6807" s="338">
        <v>100716</v>
      </c>
      <c r="B6807" s="339" t="s">
        <v>9989</v>
      </c>
      <c r="C6807" s="340" t="s">
        <v>1164</v>
      </c>
      <c r="D6807" s="555">
        <v>23.04</v>
      </c>
      <c r="E6807" s="555">
        <v>2.52</v>
      </c>
      <c r="F6807" s="555">
        <v>25.56</v>
      </c>
    </row>
    <row r="6808" spans="1:6" ht="45">
      <c r="A6808" s="338">
        <v>93404</v>
      </c>
      <c r="B6808" s="339" t="s">
        <v>11933</v>
      </c>
      <c r="C6808" s="340" t="s">
        <v>1240</v>
      </c>
      <c r="D6808" s="555">
        <v>5.38</v>
      </c>
      <c r="E6808" s="555">
        <v>0</v>
      </c>
      <c r="F6808" s="555">
        <v>5.38</v>
      </c>
    </row>
    <row r="6809" spans="1:6" ht="45">
      <c r="A6809" s="338">
        <v>93405</v>
      </c>
      <c r="B6809" s="339" t="s">
        <v>11932</v>
      </c>
      <c r="C6809" s="340" t="s">
        <v>1240</v>
      </c>
      <c r="D6809" s="555">
        <v>0.74</v>
      </c>
      <c r="E6809" s="555">
        <v>0</v>
      </c>
      <c r="F6809" s="555">
        <v>0.74</v>
      </c>
    </row>
    <row r="6810" spans="1:6" ht="45">
      <c r="A6810" s="338">
        <v>93406</v>
      </c>
      <c r="B6810" s="339" t="s">
        <v>11931</v>
      </c>
      <c r="C6810" s="340" t="s">
        <v>1240</v>
      </c>
      <c r="D6810" s="555">
        <v>6.73</v>
      </c>
      <c r="E6810" s="555">
        <v>0</v>
      </c>
      <c r="F6810" s="555">
        <v>6.73</v>
      </c>
    </row>
    <row r="6811" spans="1:6" ht="45">
      <c r="A6811" s="338">
        <v>93407</v>
      </c>
      <c r="B6811" s="339" t="s">
        <v>11930</v>
      </c>
      <c r="C6811" s="340" t="s">
        <v>1240</v>
      </c>
      <c r="D6811" s="555">
        <v>41.37</v>
      </c>
      <c r="E6811" s="555">
        <v>0</v>
      </c>
      <c r="F6811" s="555">
        <v>41.37</v>
      </c>
    </row>
    <row r="6812" spans="1:6" ht="45">
      <c r="A6812" s="338">
        <v>93408</v>
      </c>
      <c r="B6812" s="339" t="s">
        <v>11943</v>
      </c>
      <c r="C6812" s="340" t="s">
        <v>553</v>
      </c>
      <c r="D6812" s="555">
        <v>59.800000000000011</v>
      </c>
      <c r="E6812" s="555">
        <v>17.13</v>
      </c>
      <c r="F6812" s="555">
        <v>76.930000000000007</v>
      </c>
    </row>
    <row r="6813" spans="1:6" ht="45">
      <c r="A6813" s="338">
        <v>93409</v>
      </c>
      <c r="B6813" s="339" t="s">
        <v>11938</v>
      </c>
      <c r="C6813" s="340" t="s">
        <v>355</v>
      </c>
      <c r="D6813" s="555">
        <v>11.7</v>
      </c>
      <c r="E6813" s="555">
        <v>17.13</v>
      </c>
      <c r="F6813" s="555">
        <v>28.83</v>
      </c>
    </row>
    <row r="6814" spans="1:6">
      <c r="A6814" s="335"/>
      <c r="B6814" s="337" t="s">
        <v>13301</v>
      </c>
      <c r="C6814" s="335"/>
      <c r="D6814" s="335"/>
      <c r="E6814" s="335"/>
      <c r="F6814" s="335"/>
    </row>
    <row r="6815" spans="1:6" ht="30">
      <c r="A6815" s="338">
        <v>99834</v>
      </c>
      <c r="B6815" s="339" t="s">
        <v>11937</v>
      </c>
      <c r="C6815" s="340" t="s">
        <v>355</v>
      </c>
      <c r="D6815" s="555">
        <v>0.21</v>
      </c>
      <c r="E6815" s="555">
        <v>0</v>
      </c>
      <c r="F6815" s="555">
        <v>0.21</v>
      </c>
    </row>
    <row r="6816" spans="1:6" ht="30">
      <c r="A6816" s="338">
        <v>99833</v>
      </c>
      <c r="B6816" s="339" t="s">
        <v>11942</v>
      </c>
      <c r="C6816" s="340" t="s">
        <v>553</v>
      </c>
      <c r="D6816" s="555">
        <v>4.25</v>
      </c>
      <c r="E6816" s="555">
        <v>0</v>
      </c>
      <c r="F6816" s="555">
        <v>4.25</v>
      </c>
    </row>
    <row r="6817" spans="1:6" ht="30">
      <c r="A6817" s="338">
        <v>99829</v>
      </c>
      <c r="B6817" s="339" t="s">
        <v>11929</v>
      </c>
      <c r="C6817" s="340" t="s">
        <v>1240</v>
      </c>
      <c r="D6817" s="555">
        <v>0.19</v>
      </c>
      <c r="E6817" s="555">
        <v>0</v>
      </c>
      <c r="F6817" s="555">
        <v>0.19</v>
      </c>
    </row>
    <row r="6818" spans="1:6" ht="30">
      <c r="A6818" s="338">
        <v>99830</v>
      </c>
      <c r="B6818" s="339" t="s">
        <v>11928</v>
      </c>
      <c r="C6818" s="340" t="s">
        <v>1240</v>
      </c>
      <c r="D6818" s="555">
        <v>0.02</v>
      </c>
      <c r="E6818" s="555">
        <v>0</v>
      </c>
      <c r="F6818" s="555">
        <v>0.02</v>
      </c>
    </row>
    <row r="6819" spans="1:6" ht="30">
      <c r="A6819" s="338">
        <v>99831</v>
      </c>
      <c r="B6819" s="339" t="s">
        <v>11927</v>
      </c>
      <c r="C6819" s="340" t="s">
        <v>1240</v>
      </c>
      <c r="D6819" s="555">
        <v>0.24</v>
      </c>
      <c r="E6819" s="555">
        <v>0</v>
      </c>
      <c r="F6819" s="555">
        <v>0.24</v>
      </c>
    </row>
    <row r="6820" spans="1:6" ht="45">
      <c r="A6820" s="338">
        <v>99832</v>
      </c>
      <c r="B6820" s="339" t="s">
        <v>11926</v>
      </c>
      <c r="C6820" s="340" t="s">
        <v>1240</v>
      </c>
      <c r="D6820" s="555">
        <v>3.8</v>
      </c>
      <c r="E6820" s="555">
        <v>0</v>
      </c>
      <c r="F6820" s="555">
        <v>3.8</v>
      </c>
    </row>
    <row r="6821" spans="1:6">
      <c r="A6821" s="335"/>
      <c r="B6821" s="337" t="s">
        <v>626</v>
      </c>
      <c r="C6821" s="335"/>
      <c r="D6821" s="335"/>
      <c r="E6821" s="335"/>
      <c r="F6821" s="335"/>
    </row>
    <row r="6822" spans="1:6" ht="30">
      <c r="A6822" s="338">
        <v>102136</v>
      </c>
      <c r="B6822" s="339" t="s">
        <v>10239</v>
      </c>
      <c r="C6822" s="340" t="s">
        <v>1161</v>
      </c>
      <c r="D6822" s="555">
        <v>19.770000000000003</v>
      </c>
      <c r="E6822" s="555">
        <v>45.49</v>
      </c>
      <c r="F6822" s="555">
        <v>65.260000000000005</v>
      </c>
    </row>
    <row r="6823" spans="1:6" ht="30">
      <c r="A6823" s="338">
        <v>102111</v>
      </c>
      <c r="B6823" s="339" t="s">
        <v>10251</v>
      </c>
      <c r="C6823" s="340" t="s">
        <v>1161</v>
      </c>
      <c r="D6823" s="555">
        <v>665.85</v>
      </c>
      <c r="E6823" s="555">
        <v>85.78</v>
      </c>
      <c r="F6823" s="555">
        <v>751.63</v>
      </c>
    </row>
    <row r="6824" spans="1:6" ht="30">
      <c r="A6824" s="338">
        <v>102112</v>
      </c>
      <c r="B6824" s="339" t="s">
        <v>10250</v>
      </c>
      <c r="C6824" s="340" t="s">
        <v>1161</v>
      </c>
      <c r="D6824" s="555">
        <v>38.459999999999994</v>
      </c>
      <c r="E6824" s="555">
        <v>85.89</v>
      </c>
      <c r="F6824" s="555">
        <v>124.35</v>
      </c>
    </row>
    <row r="6825" spans="1:6" ht="30">
      <c r="A6825" s="338">
        <v>102113</v>
      </c>
      <c r="B6825" s="339" t="s">
        <v>10249</v>
      </c>
      <c r="C6825" s="340" t="s">
        <v>1161</v>
      </c>
      <c r="D6825" s="555">
        <v>1096.8400000000001</v>
      </c>
      <c r="E6825" s="555">
        <v>88.08</v>
      </c>
      <c r="F6825" s="555">
        <v>1184.92</v>
      </c>
    </row>
    <row r="6826" spans="1:6" ht="30">
      <c r="A6826" s="338">
        <v>102114</v>
      </c>
      <c r="B6826" s="339" t="s">
        <v>10248</v>
      </c>
      <c r="C6826" s="340" t="s">
        <v>1161</v>
      </c>
      <c r="D6826" s="555">
        <v>39.340000000000003</v>
      </c>
      <c r="E6826" s="555">
        <v>88.19</v>
      </c>
      <c r="F6826" s="555">
        <v>127.53</v>
      </c>
    </row>
    <row r="6827" spans="1:6" ht="30">
      <c r="A6827" s="338">
        <v>102117</v>
      </c>
      <c r="B6827" s="339" t="s">
        <v>10245</v>
      </c>
      <c r="C6827" s="340" t="s">
        <v>1161</v>
      </c>
      <c r="D6827" s="555">
        <v>40.409999999999997</v>
      </c>
      <c r="E6827" s="555">
        <v>90.97</v>
      </c>
      <c r="F6827" s="555">
        <v>131.38</v>
      </c>
    </row>
    <row r="6828" spans="1:6" ht="30">
      <c r="A6828" s="338">
        <v>102116</v>
      </c>
      <c r="B6828" s="339" t="s">
        <v>10246</v>
      </c>
      <c r="C6828" s="340" t="s">
        <v>1161</v>
      </c>
      <c r="D6828" s="555">
        <v>1174.0300000000002</v>
      </c>
      <c r="E6828" s="555">
        <v>90.88</v>
      </c>
      <c r="F6828" s="555">
        <v>1264.9100000000001</v>
      </c>
    </row>
    <row r="6829" spans="1:6" ht="30">
      <c r="A6829" s="338">
        <v>102115</v>
      </c>
      <c r="B6829" s="339" t="s">
        <v>10247</v>
      </c>
      <c r="C6829" s="340" t="s">
        <v>1161</v>
      </c>
      <c r="D6829" s="555">
        <v>1934.7599999999998</v>
      </c>
      <c r="E6829" s="555">
        <v>125.63</v>
      </c>
      <c r="F6829" s="555">
        <v>2060.39</v>
      </c>
    </row>
    <row r="6830" spans="1:6" ht="30">
      <c r="A6830" s="338">
        <v>102122</v>
      </c>
      <c r="B6830" s="339" t="s">
        <v>10241</v>
      </c>
      <c r="C6830" s="340" t="s">
        <v>1161</v>
      </c>
      <c r="D6830" s="555">
        <v>5631.87</v>
      </c>
      <c r="E6830" s="555">
        <v>125.63</v>
      </c>
      <c r="F6830" s="555">
        <v>5757.5</v>
      </c>
    </row>
    <row r="6831" spans="1:6" ht="30">
      <c r="A6831" s="338">
        <v>102123</v>
      </c>
      <c r="B6831" s="339" t="s">
        <v>10240</v>
      </c>
      <c r="C6831" s="340" t="s">
        <v>1161</v>
      </c>
      <c r="D6831" s="555">
        <v>53.61</v>
      </c>
      <c r="E6831" s="555">
        <v>125.73</v>
      </c>
      <c r="F6831" s="555">
        <v>179.34</v>
      </c>
    </row>
    <row r="6832" spans="1:6" ht="30">
      <c r="A6832" s="338">
        <v>102118</v>
      </c>
      <c r="B6832" s="339" t="s">
        <v>10244</v>
      </c>
      <c r="C6832" s="340" t="s">
        <v>1161</v>
      </c>
      <c r="D6832" s="555">
        <v>1623.04</v>
      </c>
      <c r="E6832" s="555">
        <v>93.29</v>
      </c>
      <c r="F6832" s="555">
        <v>1716.33</v>
      </c>
    </row>
    <row r="6833" spans="1:6" ht="30">
      <c r="A6833" s="338">
        <v>102119</v>
      </c>
      <c r="B6833" s="339" t="s">
        <v>10243</v>
      </c>
      <c r="C6833" s="340" t="s">
        <v>1161</v>
      </c>
      <c r="D6833" s="555">
        <v>41.31</v>
      </c>
      <c r="E6833" s="555">
        <v>93.4</v>
      </c>
      <c r="F6833" s="555">
        <v>134.71</v>
      </c>
    </row>
    <row r="6834" spans="1:6" ht="30">
      <c r="A6834" s="338">
        <v>102121</v>
      </c>
      <c r="B6834" s="339" t="s">
        <v>10242</v>
      </c>
      <c r="C6834" s="340" t="s">
        <v>1161</v>
      </c>
      <c r="D6834" s="555">
        <v>50.899999999999991</v>
      </c>
      <c r="E6834" s="555">
        <v>118.55</v>
      </c>
      <c r="F6834" s="555">
        <v>169.45</v>
      </c>
    </row>
    <row r="6835" spans="1:6" ht="30">
      <c r="A6835" s="338">
        <v>102138</v>
      </c>
      <c r="B6835" s="339" t="s">
        <v>10237</v>
      </c>
      <c r="C6835" s="340" t="s">
        <v>1161</v>
      </c>
      <c r="D6835" s="555">
        <v>58.019999999999982</v>
      </c>
      <c r="E6835" s="555">
        <v>137.43</v>
      </c>
      <c r="F6835" s="555">
        <v>195.45</v>
      </c>
    </row>
    <row r="6836" spans="1:6" ht="45">
      <c r="A6836" s="338">
        <v>5692</v>
      </c>
      <c r="B6836" s="339" t="s">
        <v>1201</v>
      </c>
      <c r="C6836" s="340" t="s">
        <v>1240</v>
      </c>
      <c r="D6836" s="555">
        <v>0.18</v>
      </c>
      <c r="E6836" s="555">
        <v>0</v>
      </c>
      <c r="F6836" s="555">
        <v>0.18</v>
      </c>
    </row>
    <row r="6837" spans="1:6" ht="45">
      <c r="A6837" s="338">
        <v>89022</v>
      </c>
      <c r="B6837" s="339" t="s">
        <v>511</v>
      </c>
      <c r="C6837" s="340" t="s">
        <v>355</v>
      </c>
      <c r="D6837" s="555">
        <v>0.34</v>
      </c>
      <c r="E6837" s="555">
        <v>0</v>
      </c>
      <c r="F6837" s="555">
        <v>0.34</v>
      </c>
    </row>
    <row r="6838" spans="1:6" ht="45">
      <c r="A6838" s="338">
        <v>90650</v>
      </c>
      <c r="B6838" s="339" t="s">
        <v>340</v>
      </c>
      <c r="C6838" s="340" t="s">
        <v>553</v>
      </c>
      <c r="D6838" s="555">
        <v>9.67</v>
      </c>
      <c r="E6838" s="555">
        <v>0</v>
      </c>
      <c r="F6838" s="555">
        <v>9.67</v>
      </c>
    </row>
    <row r="6839" spans="1:6" ht="45">
      <c r="A6839" s="338">
        <v>90651</v>
      </c>
      <c r="B6839" s="339" t="s">
        <v>529</v>
      </c>
      <c r="C6839" s="340" t="s">
        <v>355</v>
      </c>
      <c r="D6839" s="555">
        <v>0.66</v>
      </c>
      <c r="E6839" s="555">
        <v>0</v>
      </c>
      <c r="F6839" s="555">
        <v>0.66</v>
      </c>
    </row>
    <row r="6840" spans="1:6" ht="45">
      <c r="A6840" s="338">
        <v>5800</v>
      </c>
      <c r="B6840" s="339" t="s">
        <v>775</v>
      </c>
      <c r="C6840" s="340" t="s">
        <v>1240</v>
      </c>
      <c r="D6840" s="555">
        <v>0.34</v>
      </c>
      <c r="E6840" s="555">
        <v>0</v>
      </c>
      <c r="F6840" s="555">
        <v>0.34</v>
      </c>
    </row>
    <row r="6841" spans="1:6" ht="45">
      <c r="A6841" s="338">
        <v>53866</v>
      </c>
      <c r="B6841" s="339" t="s">
        <v>997</v>
      </c>
      <c r="C6841" s="340" t="s">
        <v>1240</v>
      </c>
      <c r="D6841" s="555">
        <v>1.65</v>
      </c>
      <c r="E6841" s="555">
        <v>0</v>
      </c>
      <c r="F6841" s="555">
        <v>1.65</v>
      </c>
    </row>
    <row r="6842" spans="1:6" ht="45">
      <c r="A6842" s="338">
        <v>89019</v>
      </c>
      <c r="B6842" s="339" t="s">
        <v>247</v>
      </c>
      <c r="C6842" s="340" t="s">
        <v>1240</v>
      </c>
      <c r="D6842" s="555">
        <v>0.31</v>
      </c>
      <c r="E6842" s="555">
        <v>0</v>
      </c>
      <c r="F6842" s="555">
        <v>0.31</v>
      </c>
    </row>
    <row r="6843" spans="1:6" ht="45">
      <c r="A6843" s="338">
        <v>89020</v>
      </c>
      <c r="B6843" s="339" t="s">
        <v>248</v>
      </c>
      <c r="C6843" s="340" t="s">
        <v>1240</v>
      </c>
      <c r="D6843" s="555">
        <v>0.03</v>
      </c>
      <c r="E6843" s="555">
        <v>0</v>
      </c>
      <c r="F6843" s="555">
        <v>0.03</v>
      </c>
    </row>
    <row r="6844" spans="1:6" ht="45">
      <c r="A6844" s="338">
        <v>89021</v>
      </c>
      <c r="B6844" s="339" t="s">
        <v>542</v>
      </c>
      <c r="C6844" s="340" t="s">
        <v>553</v>
      </c>
      <c r="D6844" s="555">
        <v>2.33</v>
      </c>
      <c r="E6844" s="555">
        <v>0</v>
      </c>
      <c r="F6844" s="555">
        <v>2.33</v>
      </c>
    </row>
    <row r="6845" spans="1:6" ht="45">
      <c r="A6845" s="338">
        <v>7042</v>
      </c>
      <c r="B6845" s="339" t="s">
        <v>1009</v>
      </c>
      <c r="C6845" s="340" t="s">
        <v>553</v>
      </c>
      <c r="D6845" s="555">
        <v>26.35</v>
      </c>
      <c r="E6845" s="555">
        <v>0</v>
      </c>
      <c r="F6845" s="555">
        <v>26.35</v>
      </c>
    </row>
    <row r="6846" spans="1:6" ht="45">
      <c r="A6846" s="338">
        <v>7043</v>
      </c>
      <c r="B6846" s="339" t="s">
        <v>500</v>
      </c>
      <c r="C6846" s="340" t="s">
        <v>355</v>
      </c>
      <c r="D6846" s="555">
        <v>0.23</v>
      </c>
      <c r="E6846" s="555">
        <v>0</v>
      </c>
      <c r="F6846" s="555">
        <v>0.23</v>
      </c>
    </row>
    <row r="6847" spans="1:6" ht="45">
      <c r="A6847" s="338">
        <v>7044</v>
      </c>
      <c r="B6847" s="339" t="s">
        <v>783</v>
      </c>
      <c r="C6847" s="340" t="s">
        <v>1240</v>
      </c>
      <c r="D6847" s="555">
        <v>0.21</v>
      </c>
      <c r="E6847" s="555">
        <v>0</v>
      </c>
      <c r="F6847" s="555">
        <v>0.21</v>
      </c>
    </row>
    <row r="6848" spans="1:6" ht="45">
      <c r="A6848" s="338">
        <v>7045</v>
      </c>
      <c r="B6848" s="339" t="s">
        <v>784</v>
      </c>
      <c r="C6848" s="340" t="s">
        <v>1240</v>
      </c>
      <c r="D6848" s="555">
        <v>0.02</v>
      </c>
      <c r="E6848" s="555">
        <v>0</v>
      </c>
      <c r="F6848" s="555">
        <v>0.02</v>
      </c>
    </row>
    <row r="6849" spans="1:6" ht="45">
      <c r="A6849" s="338">
        <v>7046</v>
      </c>
      <c r="B6849" s="339" t="s">
        <v>785</v>
      </c>
      <c r="C6849" s="340" t="s">
        <v>1240</v>
      </c>
      <c r="D6849" s="555">
        <v>0.22</v>
      </c>
      <c r="E6849" s="555">
        <v>0</v>
      </c>
      <c r="F6849" s="555">
        <v>0.22</v>
      </c>
    </row>
    <row r="6850" spans="1:6" ht="45">
      <c r="A6850" s="338">
        <v>7047</v>
      </c>
      <c r="B6850" s="339" t="s">
        <v>786</v>
      </c>
      <c r="C6850" s="340" t="s">
        <v>1240</v>
      </c>
      <c r="D6850" s="555">
        <v>25.9</v>
      </c>
      <c r="E6850" s="555">
        <v>0</v>
      </c>
      <c r="F6850" s="555">
        <v>25.9</v>
      </c>
    </row>
    <row r="6851" spans="1:6" ht="45">
      <c r="A6851" s="338">
        <v>5693</v>
      </c>
      <c r="B6851" s="339" t="s">
        <v>923</v>
      </c>
      <c r="C6851" s="340" t="s">
        <v>1240</v>
      </c>
      <c r="D6851" s="555">
        <v>21.94</v>
      </c>
      <c r="E6851" s="555">
        <v>0</v>
      </c>
      <c r="F6851" s="555">
        <v>21.94</v>
      </c>
    </row>
    <row r="6852" spans="1:6" ht="45">
      <c r="A6852" s="338">
        <v>5806</v>
      </c>
      <c r="B6852" s="339" t="s">
        <v>360</v>
      </c>
      <c r="C6852" s="340" t="s">
        <v>355</v>
      </c>
      <c r="D6852" s="555">
        <v>0.19</v>
      </c>
      <c r="E6852" s="555">
        <v>0</v>
      </c>
      <c r="F6852" s="555">
        <v>0.19</v>
      </c>
    </row>
    <row r="6853" spans="1:6" ht="45">
      <c r="A6853" s="338">
        <v>73536</v>
      </c>
      <c r="B6853" s="339" t="s">
        <v>1012</v>
      </c>
      <c r="C6853" s="340" t="s">
        <v>553</v>
      </c>
      <c r="D6853" s="555">
        <v>22.31</v>
      </c>
      <c r="E6853" s="555">
        <v>0</v>
      </c>
      <c r="F6853" s="555">
        <v>22.31</v>
      </c>
    </row>
    <row r="6854" spans="1:6" ht="45">
      <c r="A6854" s="338">
        <v>88853</v>
      </c>
      <c r="B6854" s="339" t="s">
        <v>819</v>
      </c>
      <c r="C6854" s="340" t="s">
        <v>1240</v>
      </c>
      <c r="D6854" s="555">
        <v>0.17</v>
      </c>
      <c r="E6854" s="555">
        <v>0</v>
      </c>
      <c r="F6854" s="555">
        <v>0.17</v>
      </c>
    </row>
    <row r="6855" spans="1:6" ht="45">
      <c r="A6855" s="338">
        <v>88854</v>
      </c>
      <c r="B6855" s="339" t="s">
        <v>820</v>
      </c>
      <c r="C6855" s="340" t="s">
        <v>1240</v>
      </c>
      <c r="D6855" s="555">
        <v>0.02</v>
      </c>
      <c r="E6855" s="555">
        <v>0</v>
      </c>
      <c r="F6855" s="555">
        <v>0.02</v>
      </c>
    </row>
    <row r="6856" spans="1:6" ht="30">
      <c r="A6856" s="338">
        <v>90639</v>
      </c>
      <c r="B6856" s="339" t="s">
        <v>675</v>
      </c>
      <c r="C6856" s="340" t="s">
        <v>1240</v>
      </c>
      <c r="D6856" s="555">
        <v>5.73</v>
      </c>
      <c r="E6856" s="555">
        <v>0</v>
      </c>
      <c r="F6856" s="555">
        <v>5.73</v>
      </c>
    </row>
    <row r="6857" spans="1:6" ht="30">
      <c r="A6857" s="338">
        <v>90640</v>
      </c>
      <c r="B6857" s="339" t="s">
        <v>676</v>
      </c>
      <c r="C6857" s="340" t="s">
        <v>1240</v>
      </c>
      <c r="D6857" s="555">
        <v>0.68</v>
      </c>
      <c r="E6857" s="555">
        <v>0</v>
      </c>
      <c r="F6857" s="555">
        <v>0.68</v>
      </c>
    </row>
    <row r="6858" spans="1:6" ht="30">
      <c r="A6858" s="338">
        <v>90641</v>
      </c>
      <c r="B6858" s="339" t="s">
        <v>677</v>
      </c>
      <c r="C6858" s="340" t="s">
        <v>1240</v>
      </c>
      <c r="D6858" s="555">
        <v>6.27</v>
      </c>
      <c r="E6858" s="555">
        <v>0</v>
      </c>
      <c r="F6858" s="555">
        <v>6.27</v>
      </c>
    </row>
    <row r="6859" spans="1:6" ht="30">
      <c r="A6859" s="338">
        <v>90642</v>
      </c>
      <c r="B6859" s="339" t="s">
        <v>370</v>
      </c>
      <c r="C6859" s="340" t="s">
        <v>1240</v>
      </c>
      <c r="D6859" s="555">
        <v>11.02</v>
      </c>
      <c r="E6859" s="555">
        <v>0</v>
      </c>
      <c r="F6859" s="555">
        <v>11.02</v>
      </c>
    </row>
    <row r="6860" spans="1:6" ht="30">
      <c r="A6860" s="338">
        <v>90643</v>
      </c>
      <c r="B6860" s="339" t="s">
        <v>339</v>
      </c>
      <c r="C6860" s="340" t="s">
        <v>553</v>
      </c>
      <c r="D6860" s="555">
        <v>23.7</v>
      </c>
      <c r="E6860" s="555">
        <v>0</v>
      </c>
      <c r="F6860" s="555">
        <v>23.7</v>
      </c>
    </row>
    <row r="6861" spans="1:6" ht="30">
      <c r="A6861" s="338">
        <v>90644</v>
      </c>
      <c r="B6861" s="339" t="s">
        <v>528</v>
      </c>
      <c r="C6861" s="340" t="s">
        <v>355</v>
      </c>
      <c r="D6861" s="555">
        <v>6.41</v>
      </c>
      <c r="E6861" s="555">
        <v>0</v>
      </c>
      <c r="F6861" s="555">
        <v>6.41</v>
      </c>
    </row>
    <row r="6862" spans="1:6" ht="45">
      <c r="A6862" s="338">
        <v>90646</v>
      </c>
      <c r="B6862" s="339" t="s">
        <v>371</v>
      </c>
      <c r="C6862" s="340" t="s">
        <v>1240</v>
      </c>
      <c r="D6862" s="555">
        <v>0.59</v>
      </c>
      <c r="E6862" s="555">
        <v>0</v>
      </c>
      <c r="F6862" s="555">
        <v>0.59</v>
      </c>
    </row>
    <row r="6863" spans="1:6" ht="45">
      <c r="A6863" s="338">
        <v>90647</v>
      </c>
      <c r="B6863" s="339" t="s">
        <v>372</v>
      </c>
      <c r="C6863" s="340" t="s">
        <v>1240</v>
      </c>
      <c r="D6863" s="555">
        <v>7.0000000000000007E-2</v>
      </c>
      <c r="E6863" s="555">
        <v>0</v>
      </c>
      <c r="F6863" s="555">
        <v>7.0000000000000007E-2</v>
      </c>
    </row>
    <row r="6864" spans="1:6" ht="45">
      <c r="A6864" s="338">
        <v>90648</v>
      </c>
      <c r="B6864" s="339" t="s">
        <v>373</v>
      </c>
      <c r="C6864" s="340" t="s">
        <v>1240</v>
      </c>
      <c r="D6864" s="555">
        <v>0.65</v>
      </c>
      <c r="E6864" s="555">
        <v>0</v>
      </c>
      <c r="F6864" s="555">
        <v>0.65</v>
      </c>
    </row>
    <row r="6865" spans="1:6" ht="45">
      <c r="A6865" s="338">
        <v>90649</v>
      </c>
      <c r="B6865" s="339" t="s">
        <v>374</v>
      </c>
      <c r="C6865" s="340" t="s">
        <v>1240</v>
      </c>
      <c r="D6865" s="555">
        <v>8.36</v>
      </c>
      <c r="E6865" s="555">
        <v>0</v>
      </c>
      <c r="F6865" s="555">
        <v>8.36</v>
      </c>
    </row>
    <row r="6866" spans="1:6" ht="30">
      <c r="A6866" s="338">
        <v>90652</v>
      </c>
      <c r="B6866" s="339" t="s">
        <v>375</v>
      </c>
      <c r="C6866" s="340" t="s">
        <v>1240</v>
      </c>
      <c r="D6866" s="555">
        <v>3.73</v>
      </c>
      <c r="E6866" s="555">
        <v>0</v>
      </c>
      <c r="F6866" s="555">
        <v>3.73</v>
      </c>
    </row>
    <row r="6867" spans="1:6" ht="30">
      <c r="A6867" s="338">
        <v>90653</v>
      </c>
      <c r="B6867" s="339" t="s">
        <v>376</v>
      </c>
      <c r="C6867" s="340" t="s">
        <v>1240</v>
      </c>
      <c r="D6867" s="555">
        <v>0.44</v>
      </c>
      <c r="E6867" s="555">
        <v>0</v>
      </c>
      <c r="F6867" s="555">
        <v>0.44</v>
      </c>
    </row>
    <row r="6868" spans="1:6" ht="30">
      <c r="A6868" s="338">
        <v>90654</v>
      </c>
      <c r="B6868" s="339" t="s">
        <v>377</v>
      </c>
      <c r="C6868" s="340" t="s">
        <v>1240</v>
      </c>
      <c r="D6868" s="555">
        <v>4.08</v>
      </c>
      <c r="E6868" s="555">
        <v>0</v>
      </c>
      <c r="F6868" s="555">
        <v>4.08</v>
      </c>
    </row>
    <row r="6869" spans="1:6" ht="30">
      <c r="A6869" s="338">
        <v>90655</v>
      </c>
      <c r="B6869" s="339" t="s">
        <v>378</v>
      </c>
      <c r="C6869" s="340" t="s">
        <v>1240</v>
      </c>
      <c r="D6869" s="555">
        <v>5.5</v>
      </c>
      <c r="E6869" s="555">
        <v>0</v>
      </c>
      <c r="F6869" s="555">
        <v>5.5</v>
      </c>
    </row>
    <row r="6870" spans="1:6" ht="30">
      <c r="A6870" s="338">
        <v>90658</v>
      </c>
      <c r="B6870" s="339" t="s">
        <v>379</v>
      </c>
      <c r="C6870" s="340" t="s">
        <v>1240</v>
      </c>
      <c r="D6870" s="555">
        <v>3.99</v>
      </c>
      <c r="E6870" s="555">
        <v>0</v>
      </c>
      <c r="F6870" s="555">
        <v>3.99</v>
      </c>
    </row>
    <row r="6871" spans="1:6" ht="30">
      <c r="A6871" s="338">
        <v>90659</v>
      </c>
      <c r="B6871" s="339" t="s">
        <v>380</v>
      </c>
      <c r="C6871" s="340" t="s">
        <v>1240</v>
      </c>
      <c r="D6871" s="555">
        <v>0.47</v>
      </c>
      <c r="E6871" s="555">
        <v>0</v>
      </c>
      <c r="F6871" s="555">
        <v>0.47</v>
      </c>
    </row>
    <row r="6872" spans="1:6" ht="30">
      <c r="A6872" s="338">
        <v>90660</v>
      </c>
      <c r="B6872" s="339" t="s">
        <v>381</v>
      </c>
      <c r="C6872" s="340" t="s">
        <v>1240</v>
      </c>
      <c r="D6872" s="555">
        <v>4.37</v>
      </c>
      <c r="E6872" s="555">
        <v>0</v>
      </c>
      <c r="F6872" s="555">
        <v>4.37</v>
      </c>
    </row>
    <row r="6873" spans="1:6" ht="30">
      <c r="A6873" s="338">
        <v>90661</v>
      </c>
      <c r="B6873" s="339" t="s">
        <v>382</v>
      </c>
      <c r="C6873" s="340" t="s">
        <v>1240</v>
      </c>
      <c r="D6873" s="555">
        <v>5.5</v>
      </c>
      <c r="E6873" s="555">
        <v>0</v>
      </c>
      <c r="F6873" s="555">
        <v>5.5</v>
      </c>
    </row>
    <row r="6874" spans="1:6" ht="30">
      <c r="A6874" s="338">
        <v>90656</v>
      </c>
      <c r="B6874" s="339" t="s">
        <v>341</v>
      </c>
      <c r="C6874" s="340" t="s">
        <v>553</v>
      </c>
      <c r="D6874" s="555">
        <v>13.75</v>
      </c>
      <c r="E6874" s="555">
        <v>0</v>
      </c>
      <c r="F6874" s="555">
        <v>13.75</v>
      </c>
    </row>
    <row r="6875" spans="1:6" ht="30">
      <c r="A6875" s="338">
        <v>90657</v>
      </c>
      <c r="B6875" s="339" t="s">
        <v>530</v>
      </c>
      <c r="C6875" s="340" t="s">
        <v>355</v>
      </c>
      <c r="D6875" s="555">
        <v>4.17</v>
      </c>
      <c r="E6875" s="555">
        <v>0</v>
      </c>
      <c r="F6875" s="555">
        <v>4.17</v>
      </c>
    </row>
    <row r="6876" spans="1:6" ht="30">
      <c r="A6876" s="338">
        <v>90662</v>
      </c>
      <c r="B6876" s="339" t="s">
        <v>342</v>
      </c>
      <c r="C6876" s="340" t="s">
        <v>553</v>
      </c>
      <c r="D6876" s="555">
        <v>14.33</v>
      </c>
      <c r="E6876" s="555">
        <v>0</v>
      </c>
      <c r="F6876" s="555">
        <v>14.33</v>
      </c>
    </row>
    <row r="6877" spans="1:6" ht="30">
      <c r="A6877" s="338">
        <v>90663</v>
      </c>
      <c r="B6877" s="339" t="s">
        <v>531</v>
      </c>
      <c r="C6877" s="340" t="s">
        <v>355</v>
      </c>
      <c r="D6877" s="555">
        <v>4.46</v>
      </c>
      <c r="E6877" s="555">
        <v>0</v>
      </c>
      <c r="F6877" s="555">
        <v>4.46</v>
      </c>
    </row>
    <row r="6878" spans="1:6" ht="45">
      <c r="A6878" s="338">
        <v>94480</v>
      </c>
      <c r="B6878" s="339" t="s">
        <v>2883</v>
      </c>
      <c r="C6878" s="340" t="s">
        <v>1161</v>
      </c>
      <c r="D6878" s="555">
        <v>1963.62</v>
      </c>
      <c r="E6878" s="555">
        <v>566.19000000000005</v>
      </c>
      <c r="F6878" s="555">
        <v>2529.81</v>
      </c>
    </row>
    <row r="6879" spans="1:6" ht="45">
      <c r="A6879" s="338">
        <v>94481</v>
      </c>
      <c r="B6879" s="339" t="s">
        <v>2884</v>
      </c>
      <c r="C6879" s="340" t="s">
        <v>1161</v>
      </c>
      <c r="D6879" s="555">
        <v>1274.9100000000001</v>
      </c>
      <c r="E6879" s="555">
        <v>503.49</v>
      </c>
      <c r="F6879" s="555">
        <v>1778.4</v>
      </c>
    </row>
    <row r="6880" spans="1:6" ht="45">
      <c r="A6880" s="338">
        <v>94482</v>
      </c>
      <c r="B6880" s="339" t="s">
        <v>2885</v>
      </c>
      <c r="C6880" s="340" t="s">
        <v>1161</v>
      </c>
      <c r="D6880" s="555">
        <v>947.42999999999984</v>
      </c>
      <c r="E6880" s="555">
        <v>458.42</v>
      </c>
      <c r="F6880" s="555">
        <v>1405.85</v>
      </c>
    </row>
    <row r="6881" spans="1:6" ht="45">
      <c r="A6881" s="338">
        <v>94483</v>
      </c>
      <c r="B6881" s="339" t="s">
        <v>2886</v>
      </c>
      <c r="C6881" s="340" t="s">
        <v>1161</v>
      </c>
      <c r="D6881" s="555">
        <v>762.12</v>
      </c>
      <c r="E6881" s="555">
        <v>421.37</v>
      </c>
      <c r="F6881" s="555">
        <v>1183.49</v>
      </c>
    </row>
    <row r="6882" spans="1:6">
      <c r="A6882" s="335"/>
      <c r="B6882" s="337" t="s">
        <v>1044</v>
      </c>
      <c r="C6882" s="335"/>
      <c r="D6882" s="335"/>
      <c r="E6882" s="335"/>
      <c r="F6882" s="335"/>
    </row>
    <row r="6883" spans="1:6" ht="30">
      <c r="A6883" s="338">
        <v>102969</v>
      </c>
      <c r="B6883" s="339" t="s">
        <v>13302</v>
      </c>
      <c r="C6883" s="340" t="s">
        <v>1240</v>
      </c>
      <c r="D6883" s="555">
        <v>1.0900000000000001</v>
      </c>
      <c r="E6883" s="555">
        <v>0</v>
      </c>
      <c r="F6883" s="555">
        <v>1.0900000000000001</v>
      </c>
    </row>
    <row r="6884" spans="1:6" ht="30">
      <c r="A6884" s="338">
        <v>90961</v>
      </c>
      <c r="B6884" s="339" t="s">
        <v>848</v>
      </c>
      <c r="C6884" s="340" t="s">
        <v>1240</v>
      </c>
      <c r="D6884" s="555">
        <v>0.71</v>
      </c>
      <c r="E6884" s="555">
        <v>0</v>
      </c>
      <c r="F6884" s="555">
        <v>0.71</v>
      </c>
    </row>
    <row r="6885" spans="1:6" ht="30">
      <c r="A6885" s="338">
        <v>90962</v>
      </c>
      <c r="B6885" s="339" t="s">
        <v>849</v>
      </c>
      <c r="C6885" s="340" t="s">
        <v>1240</v>
      </c>
      <c r="D6885" s="555">
        <v>6.46</v>
      </c>
      <c r="E6885" s="555">
        <v>0</v>
      </c>
      <c r="F6885" s="555">
        <v>6.46</v>
      </c>
    </row>
    <row r="6886" spans="1:6" ht="30">
      <c r="A6886" s="338">
        <v>90963</v>
      </c>
      <c r="B6886" s="339" t="s">
        <v>850</v>
      </c>
      <c r="C6886" s="340" t="s">
        <v>1240</v>
      </c>
      <c r="D6886" s="555">
        <v>13.12</v>
      </c>
      <c r="E6886" s="555">
        <v>0</v>
      </c>
      <c r="F6886" s="555">
        <v>13.12</v>
      </c>
    </row>
    <row r="6887" spans="1:6" ht="30">
      <c r="A6887" s="338">
        <v>90964</v>
      </c>
      <c r="B6887" s="339" t="s">
        <v>348</v>
      </c>
      <c r="C6887" s="340" t="s">
        <v>553</v>
      </c>
      <c r="D6887" s="555">
        <v>25.45</v>
      </c>
      <c r="E6887" s="555">
        <v>0</v>
      </c>
      <c r="F6887" s="555">
        <v>25.45</v>
      </c>
    </row>
    <row r="6888" spans="1:6" ht="30">
      <c r="A6888" s="338">
        <v>90965</v>
      </c>
      <c r="B6888" s="339" t="s">
        <v>911</v>
      </c>
      <c r="C6888" s="340" t="s">
        <v>355</v>
      </c>
      <c r="D6888" s="555">
        <v>5.87</v>
      </c>
      <c r="E6888" s="555">
        <v>0</v>
      </c>
      <c r="F6888" s="555">
        <v>5.87</v>
      </c>
    </row>
    <row r="6889" spans="1:6" ht="30">
      <c r="A6889" s="338">
        <v>5797</v>
      </c>
      <c r="B6889" s="339" t="s">
        <v>774</v>
      </c>
      <c r="C6889" s="340" t="s">
        <v>1240</v>
      </c>
      <c r="D6889" s="555">
        <v>4.84</v>
      </c>
      <c r="E6889" s="555">
        <v>0</v>
      </c>
      <c r="F6889" s="555">
        <v>4.84</v>
      </c>
    </row>
    <row r="6890" spans="1:6" ht="30">
      <c r="A6890" s="338">
        <v>5953</v>
      </c>
      <c r="B6890" s="339" t="s">
        <v>1153</v>
      </c>
      <c r="C6890" s="340" t="s">
        <v>553</v>
      </c>
      <c r="D6890" s="555">
        <v>50.6</v>
      </c>
      <c r="E6890" s="555">
        <v>0</v>
      </c>
      <c r="F6890" s="555">
        <v>50.6</v>
      </c>
    </row>
    <row r="6891" spans="1:6" ht="30">
      <c r="A6891" s="338">
        <v>5954</v>
      </c>
      <c r="B6891" s="339" t="s">
        <v>1171</v>
      </c>
      <c r="C6891" s="340" t="s">
        <v>355</v>
      </c>
      <c r="D6891" s="555">
        <v>4.3899999999999997</v>
      </c>
      <c r="E6891" s="555">
        <v>0</v>
      </c>
      <c r="F6891" s="555">
        <v>4.3899999999999997</v>
      </c>
    </row>
    <row r="6892" spans="1:6" ht="30">
      <c r="A6892" s="338">
        <v>53865</v>
      </c>
      <c r="B6892" s="339" t="s">
        <v>996</v>
      </c>
      <c r="C6892" s="340" t="s">
        <v>1240</v>
      </c>
      <c r="D6892" s="555">
        <v>41.37</v>
      </c>
      <c r="E6892" s="555">
        <v>0</v>
      </c>
      <c r="F6892" s="555">
        <v>41.37</v>
      </c>
    </row>
    <row r="6893" spans="1:6" ht="30">
      <c r="A6893" s="338">
        <v>90957</v>
      </c>
      <c r="B6893" s="339" t="s">
        <v>845</v>
      </c>
      <c r="C6893" s="340" t="s">
        <v>1240</v>
      </c>
      <c r="D6893" s="555">
        <v>3.86</v>
      </c>
      <c r="E6893" s="555">
        <v>0</v>
      </c>
      <c r="F6893" s="555">
        <v>3.86</v>
      </c>
    </row>
    <row r="6894" spans="1:6" ht="30">
      <c r="A6894" s="338">
        <v>90958</v>
      </c>
      <c r="B6894" s="339" t="s">
        <v>846</v>
      </c>
      <c r="C6894" s="340" t="s">
        <v>1240</v>
      </c>
      <c r="D6894" s="555">
        <v>0.53</v>
      </c>
      <c r="E6894" s="555">
        <v>0</v>
      </c>
      <c r="F6894" s="555">
        <v>0.53</v>
      </c>
    </row>
    <row r="6895" spans="1:6" ht="30">
      <c r="A6895" s="338">
        <v>90960</v>
      </c>
      <c r="B6895" s="339" t="s">
        <v>847</v>
      </c>
      <c r="C6895" s="340" t="s">
        <v>1240</v>
      </c>
      <c r="D6895" s="555">
        <v>5.16</v>
      </c>
      <c r="E6895" s="555">
        <v>0</v>
      </c>
      <c r="F6895" s="555">
        <v>5.16</v>
      </c>
    </row>
    <row r="6896" spans="1:6" ht="30">
      <c r="A6896" s="338">
        <v>90968</v>
      </c>
      <c r="B6896" s="339" t="s">
        <v>2887</v>
      </c>
      <c r="C6896" s="340" t="s">
        <v>1240</v>
      </c>
      <c r="D6896" s="555">
        <v>5.18</v>
      </c>
      <c r="E6896" s="555">
        <v>0</v>
      </c>
      <c r="F6896" s="555">
        <v>5.18</v>
      </c>
    </row>
    <row r="6897" spans="1:6" ht="30">
      <c r="A6897" s="338">
        <v>90969</v>
      </c>
      <c r="B6897" s="339" t="s">
        <v>2888</v>
      </c>
      <c r="C6897" s="340" t="s">
        <v>1240</v>
      </c>
      <c r="D6897" s="555">
        <v>0.71</v>
      </c>
      <c r="E6897" s="555">
        <v>0</v>
      </c>
      <c r="F6897" s="555">
        <v>0.71</v>
      </c>
    </row>
    <row r="6898" spans="1:6" ht="30">
      <c r="A6898" s="338">
        <v>90970</v>
      </c>
      <c r="B6898" s="339" t="s">
        <v>2889</v>
      </c>
      <c r="C6898" s="340" t="s">
        <v>1240</v>
      </c>
      <c r="D6898" s="555">
        <v>6.48</v>
      </c>
      <c r="E6898" s="555">
        <v>0</v>
      </c>
      <c r="F6898" s="555">
        <v>6.48</v>
      </c>
    </row>
    <row r="6899" spans="1:6" ht="30">
      <c r="A6899" s="338">
        <v>90971</v>
      </c>
      <c r="B6899" s="339" t="s">
        <v>2890</v>
      </c>
      <c r="C6899" s="340" t="s">
        <v>1240</v>
      </c>
      <c r="D6899" s="555">
        <v>53.18</v>
      </c>
      <c r="E6899" s="555">
        <v>0</v>
      </c>
      <c r="F6899" s="555">
        <v>53.18</v>
      </c>
    </row>
    <row r="6900" spans="1:6" ht="30">
      <c r="A6900" s="338">
        <v>90972</v>
      </c>
      <c r="B6900" s="339" t="s">
        <v>2891</v>
      </c>
      <c r="C6900" s="340" t="s">
        <v>553</v>
      </c>
      <c r="D6900" s="555">
        <v>65.55</v>
      </c>
      <c r="E6900" s="555">
        <v>0</v>
      </c>
      <c r="F6900" s="555">
        <v>65.55</v>
      </c>
    </row>
    <row r="6901" spans="1:6" ht="30">
      <c r="A6901" s="338">
        <v>90973</v>
      </c>
      <c r="B6901" s="339" t="s">
        <v>2892</v>
      </c>
      <c r="C6901" s="340" t="s">
        <v>355</v>
      </c>
      <c r="D6901" s="555">
        <v>5.89</v>
      </c>
      <c r="E6901" s="555">
        <v>0</v>
      </c>
      <c r="F6901" s="555">
        <v>5.89</v>
      </c>
    </row>
    <row r="6902" spans="1:6" ht="30">
      <c r="A6902" s="338">
        <v>90992</v>
      </c>
      <c r="B6902" s="339" t="s">
        <v>2893</v>
      </c>
      <c r="C6902" s="340" t="s">
        <v>1240</v>
      </c>
      <c r="D6902" s="555">
        <v>6.14</v>
      </c>
      <c r="E6902" s="555">
        <v>0</v>
      </c>
      <c r="F6902" s="555">
        <v>6.14</v>
      </c>
    </row>
    <row r="6903" spans="1:6" ht="30">
      <c r="A6903" s="338">
        <v>90993</v>
      </c>
      <c r="B6903" s="339" t="s">
        <v>2894</v>
      </c>
      <c r="C6903" s="340" t="s">
        <v>1240</v>
      </c>
      <c r="D6903" s="555">
        <v>0.85</v>
      </c>
      <c r="E6903" s="555">
        <v>0</v>
      </c>
      <c r="F6903" s="555">
        <v>0.85</v>
      </c>
    </row>
    <row r="6904" spans="1:6" ht="30">
      <c r="A6904" s="338">
        <v>90994</v>
      </c>
      <c r="B6904" s="339" t="s">
        <v>2895</v>
      </c>
      <c r="C6904" s="340" t="s">
        <v>1240</v>
      </c>
      <c r="D6904" s="555">
        <v>7.69</v>
      </c>
      <c r="E6904" s="555">
        <v>0</v>
      </c>
      <c r="F6904" s="555">
        <v>7.69</v>
      </c>
    </row>
    <row r="6905" spans="1:6" ht="30">
      <c r="A6905" s="338">
        <v>90995</v>
      </c>
      <c r="B6905" s="339" t="s">
        <v>2896</v>
      </c>
      <c r="C6905" s="340" t="s">
        <v>1240</v>
      </c>
      <c r="D6905" s="555">
        <v>72.239999999999995</v>
      </c>
      <c r="E6905" s="555">
        <v>0</v>
      </c>
      <c r="F6905" s="555">
        <v>72.239999999999995</v>
      </c>
    </row>
    <row r="6906" spans="1:6" ht="30">
      <c r="A6906" s="338">
        <v>90999</v>
      </c>
      <c r="B6906" s="339" t="s">
        <v>2897</v>
      </c>
      <c r="C6906" s="340" t="s">
        <v>553</v>
      </c>
      <c r="D6906" s="555">
        <v>86.92</v>
      </c>
      <c r="E6906" s="555">
        <v>0</v>
      </c>
      <c r="F6906" s="555">
        <v>86.92</v>
      </c>
    </row>
    <row r="6907" spans="1:6" ht="30">
      <c r="A6907" s="338">
        <v>91001</v>
      </c>
      <c r="B6907" s="339" t="s">
        <v>2898</v>
      </c>
      <c r="C6907" s="340" t="s">
        <v>355</v>
      </c>
      <c r="D6907" s="555">
        <v>6.99</v>
      </c>
      <c r="E6907" s="555">
        <v>0</v>
      </c>
      <c r="F6907" s="555">
        <v>6.99</v>
      </c>
    </row>
    <row r="6908" spans="1:6" ht="30">
      <c r="A6908" s="338">
        <v>90975</v>
      </c>
      <c r="B6908" s="339" t="s">
        <v>851</v>
      </c>
      <c r="C6908" s="340" t="s">
        <v>1240</v>
      </c>
      <c r="D6908" s="555">
        <v>13.15</v>
      </c>
      <c r="E6908" s="555">
        <v>0</v>
      </c>
      <c r="F6908" s="555">
        <v>13.15</v>
      </c>
    </row>
    <row r="6909" spans="1:6" ht="30">
      <c r="A6909" s="338">
        <v>90976</v>
      </c>
      <c r="B6909" s="339" t="s">
        <v>852</v>
      </c>
      <c r="C6909" s="340" t="s">
        <v>1240</v>
      </c>
      <c r="D6909" s="555">
        <v>1.82</v>
      </c>
      <c r="E6909" s="555">
        <v>0</v>
      </c>
      <c r="F6909" s="555">
        <v>1.82</v>
      </c>
    </row>
    <row r="6910" spans="1:6" ht="30">
      <c r="A6910" s="338">
        <v>90977</v>
      </c>
      <c r="B6910" s="339" t="s">
        <v>853</v>
      </c>
      <c r="C6910" s="340" t="s">
        <v>1240</v>
      </c>
      <c r="D6910" s="555">
        <v>16.46</v>
      </c>
      <c r="E6910" s="555">
        <v>0</v>
      </c>
      <c r="F6910" s="555">
        <v>16.46</v>
      </c>
    </row>
    <row r="6911" spans="1:6" ht="30">
      <c r="A6911" s="338">
        <v>90978</v>
      </c>
      <c r="B6911" s="339" t="s">
        <v>854</v>
      </c>
      <c r="C6911" s="340" t="s">
        <v>1240</v>
      </c>
      <c r="D6911" s="555">
        <v>137.97</v>
      </c>
      <c r="E6911" s="555">
        <v>0</v>
      </c>
      <c r="F6911" s="555">
        <v>137.97</v>
      </c>
    </row>
    <row r="6912" spans="1:6" ht="30">
      <c r="A6912" s="338">
        <v>90979</v>
      </c>
      <c r="B6912" s="339" t="s">
        <v>349</v>
      </c>
      <c r="C6912" s="340" t="s">
        <v>553</v>
      </c>
      <c r="D6912" s="555">
        <v>169.4</v>
      </c>
      <c r="E6912" s="555">
        <v>0</v>
      </c>
      <c r="F6912" s="555">
        <v>169.4</v>
      </c>
    </row>
    <row r="6913" spans="1:6" ht="30">
      <c r="A6913" s="338">
        <v>90982</v>
      </c>
      <c r="B6913" s="339" t="s">
        <v>912</v>
      </c>
      <c r="C6913" s="340" t="s">
        <v>355</v>
      </c>
      <c r="D6913" s="555">
        <v>14.97</v>
      </c>
      <c r="E6913" s="555">
        <v>0</v>
      </c>
      <c r="F6913" s="555">
        <v>14.97</v>
      </c>
    </row>
    <row r="6914" spans="1:6">
      <c r="A6914" s="335"/>
      <c r="B6914" s="337" t="s">
        <v>1033</v>
      </c>
      <c r="C6914" s="335"/>
      <c r="D6914" s="335"/>
      <c r="E6914" s="335"/>
      <c r="F6914" s="335"/>
    </row>
    <row r="6915" spans="1:6" ht="30">
      <c r="A6915" s="338">
        <v>73303</v>
      </c>
      <c r="B6915" s="339" t="s">
        <v>2899</v>
      </c>
      <c r="C6915" s="340" t="s">
        <v>1240</v>
      </c>
      <c r="D6915" s="555">
        <v>5.21</v>
      </c>
      <c r="E6915" s="555">
        <v>0</v>
      </c>
      <c r="F6915" s="555">
        <v>5.21</v>
      </c>
    </row>
    <row r="6916" spans="1:6" ht="30">
      <c r="A6916" s="338">
        <v>73307</v>
      </c>
      <c r="B6916" s="339" t="s">
        <v>2900</v>
      </c>
      <c r="C6916" s="340" t="s">
        <v>1240</v>
      </c>
      <c r="D6916" s="555">
        <v>4.6500000000000004</v>
      </c>
      <c r="E6916" s="555">
        <v>0</v>
      </c>
      <c r="F6916" s="555">
        <v>4.6500000000000004</v>
      </c>
    </row>
    <row r="6917" spans="1:6" ht="30">
      <c r="A6917" s="338">
        <v>73311</v>
      </c>
      <c r="B6917" s="339" t="s">
        <v>2901</v>
      </c>
      <c r="C6917" s="340" t="s">
        <v>1240</v>
      </c>
      <c r="D6917" s="555">
        <v>156.29</v>
      </c>
      <c r="E6917" s="555">
        <v>0</v>
      </c>
      <c r="F6917" s="555">
        <v>156.29</v>
      </c>
    </row>
    <row r="6918" spans="1:6" ht="30">
      <c r="A6918" s="338">
        <v>93416</v>
      </c>
      <c r="B6918" s="339" t="s">
        <v>2902</v>
      </c>
      <c r="C6918" s="340" t="s">
        <v>355</v>
      </c>
      <c r="D6918" s="555">
        <v>0.28999999999999998</v>
      </c>
      <c r="E6918" s="555">
        <v>0</v>
      </c>
      <c r="F6918" s="555">
        <v>0.28999999999999998</v>
      </c>
    </row>
    <row r="6919" spans="1:6" ht="30">
      <c r="A6919" s="338">
        <v>93411</v>
      </c>
      <c r="B6919" s="339" t="s">
        <v>2903</v>
      </c>
      <c r="C6919" s="340" t="s">
        <v>1240</v>
      </c>
      <c r="D6919" s="555">
        <v>0.25</v>
      </c>
      <c r="E6919" s="555">
        <v>0</v>
      </c>
      <c r="F6919" s="555">
        <v>0.25</v>
      </c>
    </row>
    <row r="6920" spans="1:6" ht="30">
      <c r="A6920" s="338">
        <v>93412</v>
      </c>
      <c r="B6920" s="339" t="s">
        <v>2904</v>
      </c>
      <c r="C6920" s="340" t="s">
        <v>1240</v>
      </c>
      <c r="D6920" s="555">
        <v>0.04</v>
      </c>
      <c r="E6920" s="555">
        <v>0</v>
      </c>
      <c r="F6920" s="555">
        <v>0.04</v>
      </c>
    </row>
    <row r="6921" spans="1:6" ht="30">
      <c r="A6921" s="338">
        <v>93413</v>
      </c>
      <c r="B6921" s="339" t="s">
        <v>2905</v>
      </c>
      <c r="C6921" s="340" t="s">
        <v>1240</v>
      </c>
      <c r="D6921" s="555">
        <v>0.22</v>
      </c>
      <c r="E6921" s="555">
        <v>0</v>
      </c>
      <c r="F6921" s="555">
        <v>0.22</v>
      </c>
    </row>
    <row r="6922" spans="1:6" ht="30">
      <c r="A6922" s="338">
        <v>93414</v>
      </c>
      <c r="B6922" s="339" t="s">
        <v>2730</v>
      </c>
      <c r="C6922" s="340" t="s">
        <v>1240</v>
      </c>
      <c r="D6922" s="555">
        <v>15.88</v>
      </c>
      <c r="E6922" s="555">
        <v>0</v>
      </c>
      <c r="F6922" s="555">
        <v>15.88</v>
      </c>
    </row>
    <row r="6923" spans="1:6" ht="30">
      <c r="A6923" s="338">
        <v>73395</v>
      </c>
      <c r="B6923" s="339" t="s">
        <v>2731</v>
      </c>
      <c r="C6923" s="340" t="s">
        <v>355</v>
      </c>
      <c r="D6923" s="555">
        <v>6.14</v>
      </c>
      <c r="E6923" s="555">
        <v>0</v>
      </c>
      <c r="F6923" s="555">
        <v>6.14</v>
      </c>
    </row>
    <row r="6924" spans="1:6" ht="30">
      <c r="A6924" s="338">
        <v>73417</v>
      </c>
      <c r="B6924" s="339" t="s">
        <v>2535</v>
      </c>
      <c r="C6924" s="340" t="s">
        <v>553</v>
      </c>
      <c r="D6924" s="555">
        <v>166.15</v>
      </c>
      <c r="E6924" s="555">
        <v>0</v>
      </c>
      <c r="F6924" s="555">
        <v>166.15</v>
      </c>
    </row>
    <row r="6925" spans="1:6" ht="30">
      <c r="A6925" s="338">
        <v>93415</v>
      </c>
      <c r="B6925" s="339" t="s">
        <v>2536</v>
      </c>
      <c r="C6925" s="340" t="s">
        <v>553</v>
      </c>
      <c r="D6925" s="555">
        <v>16.39</v>
      </c>
      <c r="E6925" s="555">
        <v>0</v>
      </c>
      <c r="F6925" s="555">
        <v>16.39</v>
      </c>
    </row>
    <row r="6926" spans="1:6">
      <c r="A6926" s="338">
        <v>93421</v>
      </c>
      <c r="B6926" s="339" t="s">
        <v>2537</v>
      </c>
      <c r="C6926" s="340" t="s">
        <v>553</v>
      </c>
      <c r="D6926" s="555">
        <v>65.63</v>
      </c>
      <c r="E6926" s="555">
        <v>0</v>
      </c>
      <c r="F6926" s="555">
        <v>65.63</v>
      </c>
    </row>
    <row r="6927" spans="1:6" ht="30">
      <c r="A6927" s="338">
        <v>93427</v>
      </c>
      <c r="B6927" s="339" t="s">
        <v>2538</v>
      </c>
      <c r="C6927" s="340" t="s">
        <v>553</v>
      </c>
      <c r="D6927" s="555">
        <v>150.24</v>
      </c>
      <c r="E6927" s="555">
        <v>0</v>
      </c>
      <c r="F6927" s="555">
        <v>150.24</v>
      </c>
    </row>
    <row r="6928" spans="1:6">
      <c r="A6928" s="338">
        <v>93422</v>
      </c>
      <c r="B6928" s="339" t="s">
        <v>2642</v>
      </c>
      <c r="C6928" s="340" t="s">
        <v>355</v>
      </c>
      <c r="D6928" s="555">
        <v>3.86</v>
      </c>
      <c r="E6928" s="555">
        <v>0</v>
      </c>
      <c r="F6928" s="555">
        <v>3.86</v>
      </c>
    </row>
    <row r="6929" spans="1:6" ht="30">
      <c r="A6929" s="338">
        <v>93428</v>
      </c>
      <c r="B6929" s="339" t="s">
        <v>2643</v>
      </c>
      <c r="C6929" s="340" t="s">
        <v>355</v>
      </c>
      <c r="D6929" s="555">
        <v>5.46</v>
      </c>
      <c r="E6929" s="555">
        <v>0</v>
      </c>
      <c r="F6929" s="555">
        <v>5.46</v>
      </c>
    </row>
    <row r="6930" spans="1:6">
      <c r="A6930" s="338">
        <v>93235</v>
      </c>
      <c r="B6930" s="339" t="s">
        <v>2644</v>
      </c>
      <c r="C6930" s="340" t="s">
        <v>1240</v>
      </c>
      <c r="D6930" s="555">
        <v>0.93</v>
      </c>
      <c r="E6930" s="555">
        <v>0</v>
      </c>
      <c r="F6930" s="555">
        <v>0.93</v>
      </c>
    </row>
    <row r="6931" spans="1:6" ht="30">
      <c r="A6931" s="338">
        <v>93417</v>
      </c>
      <c r="B6931" s="339" t="s">
        <v>2645</v>
      </c>
      <c r="C6931" s="340" t="s">
        <v>1240</v>
      </c>
      <c r="D6931" s="555">
        <v>3.27</v>
      </c>
      <c r="E6931" s="555">
        <v>0</v>
      </c>
      <c r="F6931" s="555">
        <v>3.27</v>
      </c>
    </row>
    <row r="6932" spans="1:6">
      <c r="A6932" s="338">
        <v>93418</v>
      </c>
      <c r="B6932" s="339" t="s">
        <v>2646</v>
      </c>
      <c r="C6932" s="340" t="s">
        <v>1240</v>
      </c>
      <c r="D6932" s="555">
        <v>0.59</v>
      </c>
      <c r="E6932" s="555">
        <v>0</v>
      </c>
      <c r="F6932" s="555">
        <v>0.59</v>
      </c>
    </row>
    <row r="6933" spans="1:6" ht="30">
      <c r="A6933" s="338">
        <v>93419</v>
      </c>
      <c r="B6933" s="339" t="s">
        <v>2647</v>
      </c>
      <c r="C6933" s="340" t="s">
        <v>1240</v>
      </c>
      <c r="D6933" s="555">
        <v>2.92</v>
      </c>
      <c r="E6933" s="555">
        <v>0</v>
      </c>
      <c r="F6933" s="555">
        <v>2.92</v>
      </c>
    </row>
    <row r="6934" spans="1:6" ht="30">
      <c r="A6934" s="338">
        <v>93420</v>
      </c>
      <c r="B6934" s="339" t="s">
        <v>2648</v>
      </c>
      <c r="C6934" s="340" t="s">
        <v>1240</v>
      </c>
      <c r="D6934" s="555">
        <v>58.85</v>
      </c>
      <c r="E6934" s="555">
        <v>0</v>
      </c>
      <c r="F6934" s="555">
        <v>58.85</v>
      </c>
    </row>
    <row r="6935" spans="1:6" ht="30">
      <c r="A6935" s="338">
        <v>93423</v>
      </c>
      <c r="B6935" s="339" t="s">
        <v>2649</v>
      </c>
      <c r="C6935" s="340" t="s">
        <v>1240</v>
      </c>
      <c r="D6935" s="555">
        <v>4.63</v>
      </c>
      <c r="E6935" s="555">
        <v>0</v>
      </c>
      <c r="F6935" s="555">
        <v>4.63</v>
      </c>
    </row>
    <row r="6936" spans="1:6">
      <c r="A6936" s="338">
        <v>93424</v>
      </c>
      <c r="B6936" s="339" t="s">
        <v>2650</v>
      </c>
      <c r="C6936" s="340" t="s">
        <v>1240</v>
      </c>
      <c r="D6936" s="555">
        <v>0.83</v>
      </c>
      <c r="E6936" s="555">
        <v>0</v>
      </c>
      <c r="F6936" s="555">
        <v>0.83</v>
      </c>
    </row>
    <row r="6937" spans="1:6" ht="30">
      <c r="A6937" s="338">
        <v>93425</v>
      </c>
      <c r="B6937" s="339" t="s">
        <v>2651</v>
      </c>
      <c r="C6937" s="340" t="s">
        <v>1240</v>
      </c>
      <c r="D6937" s="555">
        <v>4.1399999999999997</v>
      </c>
      <c r="E6937" s="555">
        <v>0</v>
      </c>
      <c r="F6937" s="555">
        <v>4.1399999999999997</v>
      </c>
    </row>
    <row r="6938" spans="1:6" ht="30">
      <c r="A6938" s="338">
        <v>93426</v>
      </c>
      <c r="B6938" s="339" t="s">
        <v>2652</v>
      </c>
      <c r="C6938" s="340" t="s">
        <v>1240</v>
      </c>
      <c r="D6938" s="555">
        <v>140.63999999999999</v>
      </c>
      <c r="E6938" s="555">
        <v>0</v>
      </c>
      <c r="F6938" s="555">
        <v>140.63999999999999</v>
      </c>
    </row>
    <row r="6939" spans="1:6" ht="30">
      <c r="A6939" s="338">
        <v>95869</v>
      </c>
      <c r="B6939" s="339" t="s">
        <v>2653</v>
      </c>
      <c r="C6939" s="340" t="s">
        <v>1240</v>
      </c>
      <c r="D6939" s="555">
        <v>1.33</v>
      </c>
      <c r="E6939" s="555">
        <v>0</v>
      </c>
      <c r="F6939" s="555">
        <v>1.33</v>
      </c>
    </row>
    <row r="6940" spans="1:6" ht="30">
      <c r="A6940" s="338">
        <v>95870</v>
      </c>
      <c r="B6940" s="339" t="s">
        <v>2654</v>
      </c>
      <c r="C6940" s="340" t="s">
        <v>1240</v>
      </c>
      <c r="D6940" s="555">
        <v>6.61</v>
      </c>
      <c r="E6940" s="555">
        <v>0</v>
      </c>
      <c r="F6940" s="555">
        <v>6.61</v>
      </c>
    </row>
    <row r="6941" spans="1:6" ht="30">
      <c r="A6941" s="338">
        <v>95871</v>
      </c>
      <c r="B6941" s="339" t="s">
        <v>2655</v>
      </c>
      <c r="C6941" s="340" t="s">
        <v>1240</v>
      </c>
      <c r="D6941" s="555">
        <v>239.61</v>
      </c>
      <c r="E6941" s="555">
        <v>0</v>
      </c>
      <c r="F6941" s="555">
        <v>239.61</v>
      </c>
    </row>
    <row r="6942" spans="1:6" ht="30">
      <c r="A6942" s="338">
        <v>95872</v>
      </c>
      <c r="B6942" s="339" t="s">
        <v>2656</v>
      </c>
      <c r="C6942" s="340" t="s">
        <v>553</v>
      </c>
      <c r="D6942" s="555">
        <v>254.96</v>
      </c>
      <c r="E6942" s="555">
        <v>0</v>
      </c>
      <c r="F6942" s="555">
        <v>254.96</v>
      </c>
    </row>
    <row r="6943" spans="1:6" ht="30">
      <c r="A6943" s="338">
        <v>95873</v>
      </c>
      <c r="B6943" s="339" t="s">
        <v>2657</v>
      </c>
      <c r="C6943" s="340" t="s">
        <v>355</v>
      </c>
      <c r="D6943" s="555">
        <v>8.74</v>
      </c>
      <c r="E6943" s="555">
        <v>0</v>
      </c>
      <c r="F6943" s="555">
        <v>8.74</v>
      </c>
    </row>
    <row r="6944" spans="1:6" ht="30">
      <c r="A6944" s="338">
        <v>95874</v>
      </c>
      <c r="B6944" s="339" t="s">
        <v>2658</v>
      </c>
      <c r="C6944" s="340" t="s">
        <v>1240</v>
      </c>
      <c r="D6944" s="555">
        <v>7.41</v>
      </c>
      <c r="E6944" s="555">
        <v>0</v>
      </c>
      <c r="F6944" s="555">
        <v>7.41</v>
      </c>
    </row>
    <row r="6945" spans="1:6">
      <c r="A6945" s="335"/>
      <c r="B6945" s="337" t="s">
        <v>13303</v>
      </c>
      <c r="C6945" s="335"/>
      <c r="D6945" s="335"/>
      <c r="E6945" s="335"/>
      <c r="F6945" s="335"/>
    </row>
    <row r="6946" spans="1:6">
      <c r="A6946" s="335"/>
      <c r="B6946" s="337" t="s">
        <v>1075</v>
      </c>
      <c r="C6946" s="335"/>
      <c r="D6946" s="335"/>
      <c r="E6946" s="335"/>
      <c r="F6946" s="335"/>
    </row>
    <row r="6947" spans="1:6" ht="30">
      <c r="A6947" s="338">
        <v>95139</v>
      </c>
      <c r="B6947" s="339" t="s">
        <v>2659</v>
      </c>
      <c r="C6947" s="340" t="s">
        <v>553</v>
      </c>
      <c r="D6947" s="555">
        <v>0.05</v>
      </c>
      <c r="E6947" s="555">
        <v>0</v>
      </c>
      <c r="F6947" s="555">
        <v>0.05</v>
      </c>
    </row>
    <row r="6948" spans="1:6" ht="30">
      <c r="A6948" s="338">
        <v>95140</v>
      </c>
      <c r="B6948" s="339" t="s">
        <v>2660</v>
      </c>
      <c r="C6948" s="340" t="s">
        <v>355</v>
      </c>
      <c r="D6948" s="555">
        <v>0.03</v>
      </c>
      <c r="E6948" s="555">
        <v>0</v>
      </c>
      <c r="F6948" s="555">
        <v>0.03</v>
      </c>
    </row>
    <row r="6949" spans="1:6" ht="30">
      <c r="A6949" s="338">
        <v>95136</v>
      </c>
      <c r="B6949" s="339" t="s">
        <v>2661</v>
      </c>
      <c r="C6949" s="340" t="s">
        <v>1240</v>
      </c>
      <c r="D6949" s="555">
        <v>0.03</v>
      </c>
      <c r="E6949" s="555">
        <v>0</v>
      </c>
      <c r="F6949" s="555">
        <v>0.03</v>
      </c>
    </row>
    <row r="6950" spans="1:6" ht="30">
      <c r="A6950" s="338">
        <v>95137</v>
      </c>
      <c r="B6950" s="339" t="s">
        <v>2662</v>
      </c>
      <c r="C6950" s="340" t="s">
        <v>1240</v>
      </c>
      <c r="D6950" s="555">
        <v>0</v>
      </c>
      <c r="E6950" s="555">
        <v>0</v>
      </c>
      <c r="F6950" s="555">
        <v>0</v>
      </c>
    </row>
    <row r="6951" spans="1:6" ht="30">
      <c r="A6951" s="338">
        <v>95138</v>
      </c>
      <c r="B6951" s="339" t="s">
        <v>2663</v>
      </c>
      <c r="C6951" s="340" t="s">
        <v>1240</v>
      </c>
      <c r="D6951" s="555">
        <v>0.02</v>
      </c>
      <c r="E6951" s="555">
        <v>0</v>
      </c>
      <c r="F6951" s="555">
        <v>0.02</v>
      </c>
    </row>
    <row r="6952" spans="1:6">
      <c r="A6952" s="335"/>
      <c r="B6952" s="337" t="s">
        <v>13304</v>
      </c>
      <c r="C6952" s="335"/>
      <c r="D6952" s="335"/>
      <c r="E6952" s="335"/>
      <c r="F6952" s="335"/>
    </row>
    <row r="6953" spans="1:6" ht="30">
      <c r="A6953" s="338">
        <v>102903</v>
      </c>
      <c r="B6953" s="339" t="s">
        <v>13305</v>
      </c>
      <c r="C6953" s="340" t="s">
        <v>1240</v>
      </c>
      <c r="D6953" s="555">
        <v>10.23</v>
      </c>
      <c r="E6953" s="555">
        <v>0</v>
      </c>
      <c r="F6953" s="555">
        <v>10.23</v>
      </c>
    </row>
    <row r="6954" spans="1:6">
      <c r="A6954" s="335"/>
      <c r="B6954" s="337" t="s">
        <v>575</v>
      </c>
      <c r="C6954" s="335"/>
      <c r="D6954" s="335"/>
      <c r="E6954" s="335"/>
      <c r="F6954" s="335"/>
    </row>
    <row r="6955" spans="1:6" ht="30">
      <c r="A6955" s="338">
        <v>89212</v>
      </c>
      <c r="B6955" s="339" t="s">
        <v>263</v>
      </c>
      <c r="C6955" s="340" t="s">
        <v>1240</v>
      </c>
      <c r="D6955" s="555">
        <v>25.34</v>
      </c>
      <c r="E6955" s="555">
        <v>0</v>
      </c>
      <c r="F6955" s="555">
        <v>25.34</v>
      </c>
    </row>
    <row r="6956" spans="1:6" ht="30">
      <c r="A6956" s="338">
        <v>89213</v>
      </c>
      <c r="B6956" s="339" t="s">
        <v>264</v>
      </c>
      <c r="C6956" s="340" t="s">
        <v>1240</v>
      </c>
      <c r="D6956" s="555">
        <v>3.99</v>
      </c>
      <c r="E6956" s="555">
        <v>0</v>
      </c>
      <c r="F6956" s="555">
        <v>3.99</v>
      </c>
    </row>
    <row r="6957" spans="1:6" ht="30">
      <c r="A6957" s="338">
        <v>89214</v>
      </c>
      <c r="B6957" s="339" t="s">
        <v>265</v>
      </c>
      <c r="C6957" s="340" t="s">
        <v>1240</v>
      </c>
      <c r="D6957" s="555">
        <v>23.79</v>
      </c>
      <c r="E6957" s="555">
        <v>0</v>
      </c>
      <c r="F6957" s="555">
        <v>23.79</v>
      </c>
    </row>
    <row r="6958" spans="1:6" ht="30">
      <c r="A6958" s="338">
        <v>89215</v>
      </c>
      <c r="B6958" s="339" t="s">
        <v>266</v>
      </c>
      <c r="C6958" s="340" t="s">
        <v>1240</v>
      </c>
      <c r="D6958" s="555">
        <v>81.48</v>
      </c>
      <c r="E6958" s="555">
        <v>0</v>
      </c>
      <c r="F6958" s="555">
        <v>81.48</v>
      </c>
    </row>
    <row r="6959" spans="1:6" ht="30">
      <c r="A6959" s="338">
        <v>89218</v>
      </c>
      <c r="B6959" s="339" t="s">
        <v>515</v>
      </c>
      <c r="C6959" s="340" t="s">
        <v>355</v>
      </c>
      <c r="D6959" s="555">
        <v>40.49</v>
      </c>
      <c r="E6959" s="555">
        <v>34.24</v>
      </c>
      <c r="F6959" s="555">
        <v>74.73</v>
      </c>
    </row>
    <row r="6960" spans="1:6" ht="30">
      <c r="A6960" s="338">
        <v>89843</v>
      </c>
      <c r="B6960" s="339" t="s">
        <v>552</v>
      </c>
      <c r="C6960" s="340" t="s">
        <v>553</v>
      </c>
      <c r="D6960" s="555">
        <v>145.76</v>
      </c>
      <c r="E6960" s="555">
        <v>34.24</v>
      </c>
      <c r="F6960" s="555">
        <v>180</v>
      </c>
    </row>
    <row r="6961" spans="1:6">
      <c r="A6961" s="335"/>
      <c r="B6961" s="337" t="s">
        <v>13306</v>
      </c>
      <c r="C6961" s="335"/>
      <c r="D6961" s="335"/>
      <c r="E6961" s="335"/>
      <c r="F6961" s="335"/>
    </row>
    <row r="6962" spans="1:6" ht="30">
      <c r="A6962" s="338">
        <v>90686</v>
      </c>
      <c r="B6962" s="339" t="s">
        <v>346</v>
      </c>
      <c r="C6962" s="340" t="s">
        <v>553</v>
      </c>
      <c r="D6962" s="555">
        <v>120.83</v>
      </c>
      <c r="E6962" s="555">
        <v>17.98</v>
      </c>
      <c r="F6962" s="555">
        <v>138.81</v>
      </c>
    </row>
    <row r="6963" spans="1:6" ht="30">
      <c r="A6963" s="338">
        <v>90687</v>
      </c>
      <c r="B6963" s="339" t="s">
        <v>909</v>
      </c>
      <c r="C6963" s="340" t="s">
        <v>355</v>
      </c>
      <c r="D6963" s="555">
        <v>38.61</v>
      </c>
      <c r="E6963" s="555">
        <v>17.98</v>
      </c>
      <c r="F6963" s="555">
        <v>56.59</v>
      </c>
    </row>
    <row r="6964" spans="1:6" ht="30">
      <c r="A6964" s="338">
        <v>90682</v>
      </c>
      <c r="B6964" s="339" t="s">
        <v>395</v>
      </c>
      <c r="C6964" s="340" t="s">
        <v>1240</v>
      </c>
      <c r="D6964" s="555">
        <v>29.53</v>
      </c>
      <c r="E6964" s="555">
        <v>0</v>
      </c>
      <c r="F6964" s="555">
        <v>29.53</v>
      </c>
    </row>
    <row r="6965" spans="1:6" ht="30">
      <c r="A6965" s="338">
        <v>90683</v>
      </c>
      <c r="B6965" s="339" t="s">
        <v>396</v>
      </c>
      <c r="C6965" s="340" t="s">
        <v>1240</v>
      </c>
      <c r="D6965" s="555">
        <v>3.5</v>
      </c>
      <c r="E6965" s="555">
        <v>0</v>
      </c>
      <c r="F6965" s="555">
        <v>3.5</v>
      </c>
    </row>
    <row r="6966" spans="1:6" ht="30">
      <c r="A6966" s="338">
        <v>90684</v>
      </c>
      <c r="B6966" s="339" t="s">
        <v>397</v>
      </c>
      <c r="C6966" s="340" t="s">
        <v>1240</v>
      </c>
      <c r="D6966" s="555">
        <v>32.299999999999997</v>
      </c>
      <c r="E6966" s="555">
        <v>0</v>
      </c>
      <c r="F6966" s="555">
        <v>32.299999999999997</v>
      </c>
    </row>
    <row r="6967" spans="1:6" ht="30">
      <c r="A6967" s="338">
        <v>90685</v>
      </c>
      <c r="B6967" s="339" t="s">
        <v>398</v>
      </c>
      <c r="C6967" s="340" t="s">
        <v>1240</v>
      </c>
      <c r="D6967" s="555">
        <v>49.92</v>
      </c>
      <c r="E6967" s="555">
        <v>0</v>
      </c>
      <c r="F6967" s="555">
        <v>49.92</v>
      </c>
    </row>
    <row r="6968" spans="1:6">
      <c r="A6968" s="335"/>
      <c r="B6968" s="337" t="s">
        <v>13307</v>
      </c>
      <c r="C6968" s="335"/>
      <c r="D6968" s="335"/>
      <c r="E6968" s="335"/>
      <c r="F6968" s="335"/>
    </row>
    <row r="6969" spans="1:6" ht="45">
      <c r="A6969" s="338">
        <v>91634</v>
      </c>
      <c r="B6969" s="339" t="s">
        <v>354</v>
      </c>
      <c r="C6969" s="340" t="s">
        <v>553</v>
      </c>
      <c r="D6969" s="555">
        <v>173.18</v>
      </c>
      <c r="E6969" s="555">
        <v>18.350000000000001</v>
      </c>
      <c r="F6969" s="555">
        <v>191.53</v>
      </c>
    </row>
    <row r="6970" spans="1:6" ht="45">
      <c r="A6970" s="338">
        <v>91635</v>
      </c>
      <c r="B6970" s="339" t="s">
        <v>917</v>
      </c>
      <c r="C6970" s="340" t="s">
        <v>355</v>
      </c>
      <c r="D6970" s="555">
        <v>27.689999999999998</v>
      </c>
      <c r="E6970" s="555">
        <v>18.350000000000001</v>
      </c>
      <c r="F6970" s="555">
        <v>46.04</v>
      </c>
    </row>
    <row r="6971" spans="1:6" ht="45">
      <c r="A6971" s="338">
        <v>89259</v>
      </c>
      <c r="B6971" s="339" t="s">
        <v>485</v>
      </c>
      <c r="C6971" s="340" t="s">
        <v>1240</v>
      </c>
      <c r="D6971" s="555">
        <v>18.510000000000002</v>
      </c>
      <c r="E6971" s="555">
        <v>0</v>
      </c>
      <c r="F6971" s="555">
        <v>18.510000000000002</v>
      </c>
    </row>
    <row r="6972" spans="1:6" ht="45">
      <c r="A6972" s="338">
        <v>89260</v>
      </c>
      <c r="B6972" s="339" t="s">
        <v>486</v>
      </c>
      <c r="C6972" s="340" t="s">
        <v>1240</v>
      </c>
      <c r="D6972" s="555">
        <v>3.36</v>
      </c>
      <c r="E6972" s="555">
        <v>0</v>
      </c>
      <c r="F6972" s="555">
        <v>3.36</v>
      </c>
    </row>
    <row r="6973" spans="1:6" ht="45">
      <c r="A6973" s="338">
        <v>89262</v>
      </c>
      <c r="B6973" s="339" t="s">
        <v>487</v>
      </c>
      <c r="C6973" s="340" t="s">
        <v>1240</v>
      </c>
      <c r="D6973" s="555">
        <v>30.49</v>
      </c>
      <c r="E6973" s="555">
        <v>0</v>
      </c>
      <c r="F6973" s="555">
        <v>30.49</v>
      </c>
    </row>
    <row r="6974" spans="1:6" ht="45">
      <c r="A6974" s="338">
        <v>91466</v>
      </c>
      <c r="B6974" s="339" t="s">
        <v>771</v>
      </c>
      <c r="C6974" s="340" t="s">
        <v>1240</v>
      </c>
      <c r="D6974" s="555">
        <v>2.65</v>
      </c>
      <c r="E6974" s="555">
        <v>0</v>
      </c>
      <c r="F6974" s="555">
        <v>2.65</v>
      </c>
    </row>
    <row r="6975" spans="1:6" ht="45">
      <c r="A6975" s="338">
        <v>91467</v>
      </c>
      <c r="B6975" s="339" t="s">
        <v>772</v>
      </c>
      <c r="C6975" s="340" t="s">
        <v>1240</v>
      </c>
      <c r="D6975" s="555">
        <v>138.75</v>
      </c>
      <c r="E6975" s="555">
        <v>0</v>
      </c>
      <c r="F6975" s="555">
        <v>138.75</v>
      </c>
    </row>
    <row r="6976" spans="1:6" ht="45">
      <c r="A6976" s="338">
        <v>91629</v>
      </c>
      <c r="B6976" s="339" t="s">
        <v>721</v>
      </c>
      <c r="C6976" s="340" t="s">
        <v>1240</v>
      </c>
      <c r="D6976" s="555">
        <v>16.559999999999999</v>
      </c>
      <c r="E6976" s="555">
        <v>0</v>
      </c>
      <c r="F6976" s="555">
        <v>16.559999999999999</v>
      </c>
    </row>
    <row r="6977" spans="1:6" ht="45">
      <c r="A6977" s="338">
        <v>91630</v>
      </c>
      <c r="B6977" s="339" t="s">
        <v>722</v>
      </c>
      <c r="C6977" s="340" t="s">
        <v>1240</v>
      </c>
      <c r="D6977" s="555">
        <v>3.1</v>
      </c>
      <c r="E6977" s="555">
        <v>0</v>
      </c>
      <c r="F6977" s="555">
        <v>3.1</v>
      </c>
    </row>
    <row r="6978" spans="1:6" ht="45">
      <c r="A6978" s="338">
        <v>91631</v>
      </c>
      <c r="B6978" s="339" t="s">
        <v>2664</v>
      </c>
      <c r="C6978" s="340" t="s">
        <v>1240</v>
      </c>
      <c r="D6978" s="555">
        <v>2.4500000000000002</v>
      </c>
      <c r="E6978" s="555">
        <v>0</v>
      </c>
      <c r="F6978" s="555">
        <v>2.4500000000000002</v>
      </c>
    </row>
    <row r="6979" spans="1:6" ht="45">
      <c r="A6979" s="338">
        <v>91632</v>
      </c>
      <c r="B6979" s="339" t="s">
        <v>723</v>
      </c>
      <c r="C6979" s="340" t="s">
        <v>1240</v>
      </c>
      <c r="D6979" s="555">
        <v>28.05</v>
      </c>
      <c r="E6979" s="555">
        <v>0</v>
      </c>
      <c r="F6979" s="555">
        <v>28.05</v>
      </c>
    </row>
    <row r="6980" spans="1:6" ht="45">
      <c r="A6980" s="338">
        <v>91633</v>
      </c>
      <c r="B6980" s="339" t="s">
        <v>724</v>
      </c>
      <c r="C6980" s="340" t="s">
        <v>1240</v>
      </c>
      <c r="D6980" s="555">
        <v>117.44</v>
      </c>
      <c r="E6980" s="555">
        <v>0</v>
      </c>
      <c r="F6980" s="555">
        <v>117.44</v>
      </c>
    </row>
    <row r="6981" spans="1:6" ht="45">
      <c r="A6981" s="338">
        <v>5928</v>
      </c>
      <c r="B6981" s="339" t="s">
        <v>760</v>
      </c>
      <c r="C6981" s="340" t="s">
        <v>553</v>
      </c>
      <c r="D6981" s="555">
        <v>199.34</v>
      </c>
      <c r="E6981" s="555">
        <v>18.350000000000001</v>
      </c>
      <c r="F6981" s="555">
        <v>217.69</v>
      </c>
    </row>
    <row r="6982" spans="1:6" ht="45">
      <c r="A6982" s="338">
        <v>5930</v>
      </c>
      <c r="B6982" s="339" t="s">
        <v>2241</v>
      </c>
      <c r="C6982" s="340" t="s">
        <v>355</v>
      </c>
      <c r="D6982" s="555">
        <v>30.1</v>
      </c>
      <c r="E6982" s="555">
        <v>18.350000000000001</v>
      </c>
      <c r="F6982" s="555">
        <v>48.45</v>
      </c>
    </row>
    <row r="6983" spans="1:6" ht="45">
      <c r="A6983" s="338">
        <v>93397</v>
      </c>
      <c r="B6983" s="339" t="s">
        <v>2242</v>
      </c>
      <c r="C6983" s="340" t="s">
        <v>1240</v>
      </c>
      <c r="D6983" s="555">
        <v>16.559999999999999</v>
      </c>
      <c r="E6983" s="555">
        <v>0</v>
      </c>
      <c r="F6983" s="555">
        <v>16.559999999999999</v>
      </c>
    </row>
    <row r="6984" spans="1:6" ht="45">
      <c r="A6984" s="338">
        <v>93398</v>
      </c>
      <c r="B6984" s="339" t="s">
        <v>2243</v>
      </c>
      <c r="C6984" s="340" t="s">
        <v>1240</v>
      </c>
      <c r="D6984" s="555">
        <v>3.1</v>
      </c>
      <c r="E6984" s="555">
        <v>0</v>
      </c>
      <c r="F6984" s="555">
        <v>3.1</v>
      </c>
    </row>
    <row r="6985" spans="1:6" ht="45">
      <c r="A6985" s="338">
        <v>93399</v>
      </c>
      <c r="B6985" s="339" t="s">
        <v>2244</v>
      </c>
      <c r="C6985" s="340" t="s">
        <v>1240</v>
      </c>
      <c r="D6985" s="555">
        <v>2.4500000000000002</v>
      </c>
      <c r="E6985" s="555">
        <v>0</v>
      </c>
      <c r="F6985" s="555">
        <v>2.4500000000000002</v>
      </c>
    </row>
    <row r="6986" spans="1:6" ht="45">
      <c r="A6986" s="338">
        <v>93400</v>
      </c>
      <c r="B6986" s="339" t="s">
        <v>2245</v>
      </c>
      <c r="C6986" s="340" t="s">
        <v>1240</v>
      </c>
      <c r="D6986" s="555">
        <v>28.05</v>
      </c>
      <c r="E6986" s="555">
        <v>0</v>
      </c>
      <c r="F6986" s="555">
        <v>28.05</v>
      </c>
    </row>
    <row r="6987" spans="1:6" ht="45">
      <c r="A6987" s="338">
        <v>93401</v>
      </c>
      <c r="B6987" s="339" t="s">
        <v>2246</v>
      </c>
      <c r="C6987" s="340" t="s">
        <v>1240</v>
      </c>
      <c r="D6987" s="555">
        <v>138.75</v>
      </c>
      <c r="E6987" s="555">
        <v>0</v>
      </c>
      <c r="F6987" s="555">
        <v>138.75</v>
      </c>
    </row>
    <row r="6988" spans="1:6" ht="45">
      <c r="A6988" s="338">
        <v>93402</v>
      </c>
      <c r="B6988" s="339" t="s">
        <v>2277</v>
      </c>
      <c r="C6988" s="340" t="s">
        <v>553</v>
      </c>
      <c r="D6988" s="555">
        <v>194.49</v>
      </c>
      <c r="E6988" s="555">
        <v>18.350000000000001</v>
      </c>
      <c r="F6988" s="555">
        <v>212.84</v>
      </c>
    </row>
    <row r="6989" spans="1:6" ht="45">
      <c r="A6989" s="338">
        <v>93403</v>
      </c>
      <c r="B6989" s="339" t="s">
        <v>2247</v>
      </c>
      <c r="C6989" s="340" t="s">
        <v>355</v>
      </c>
      <c r="D6989" s="555">
        <v>27.689999999999998</v>
      </c>
      <c r="E6989" s="555">
        <v>18.350000000000001</v>
      </c>
      <c r="F6989" s="555">
        <v>46.04</v>
      </c>
    </row>
    <row r="6990" spans="1:6" ht="30">
      <c r="A6990" s="338">
        <v>102849</v>
      </c>
      <c r="B6990" s="339" t="s">
        <v>13308</v>
      </c>
      <c r="C6990" s="340" t="s">
        <v>1240</v>
      </c>
      <c r="D6990" s="555">
        <v>57.75</v>
      </c>
      <c r="E6990" s="555">
        <v>0</v>
      </c>
      <c r="F6990" s="555">
        <v>57.75</v>
      </c>
    </row>
    <row r="6991" spans="1:6" ht="30">
      <c r="A6991" s="338">
        <v>102855</v>
      </c>
      <c r="B6991" s="339" t="s">
        <v>13309</v>
      </c>
      <c r="C6991" s="340" t="s">
        <v>1240</v>
      </c>
      <c r="D6991" s="555">
        <v>57.75</v>
      </c>
      <c r="E6991" s="555">
        <v>0</v>
      </c>
      <c r="F6991" s="555">
        <v>57.75</v>
      </c>
    </row>
    <row r="6992" spans="1:6" ht="30">
      <c r="A6992" s="338">
        <v>89272</v>
      </c>
      <c r="B6992" s="339" t="s">
        <v>2248</v>
      </c>
      <c r="C6992" s="340" t="s">
        <v>553</v>
      </c>
      <c r="D6992" s="555">
        <v>160.28</v>
      </c>
      <c r="E6992" s="555">
        <v>43.56</v>
      </c>
      <c r="F6992" s="555">
        <v>203.84</v>
      </c>
    </row>
    <row r="6993" spans="1:6" ht="30">
      <c r="A6993" s="338">
        <v>89273</v>
      </c>
      <c r="B6993" s="339" t="s">
        <v>2249</v>
      </c>
      <c r="C6993" s="340" t="s">
        <v>355</v>
      </c>
      <c r="D6993" s="555">
        <v>63.91</v>
      </c>
      <c r="E6993" s="555">
        <v>43.56</v>
      </c>
      <c r="F6993" s="555">
        <v>107.47</v>
      </c>
    </row>
    <row r="6994" spans="1:6" ht="30">
      <c r="A6994" s="338">
        <v>89267</v>
      </c>
      <c r="B6994" s="339" t="s">
        <v>2250</v>
      </c>
      <c r="C6994" s="340" t="s">
        <v>1240</v>
      </c>
      <c r="D6994" s="555">
        <v>44.11</v>
      </c>
      <c r="E6994" s="555">
        <v>0</v>
      </c>
      <c r="F6994" s="555">
        <v>44.11</v>
      </c>
    </row>
    <row r="6995" spans="1:6" ht="30">
      <c r="A6995" s="338">
        <v>89268</v>
      </c>
      <c r="B6995" s="339" t="s">
        <v>2251</v>
      </c>
      <c r="C6995" s="340" t="s">
        <v>1240</v>
      </c>
      <c r="D6995" s="555">
        <v>7.94</v>
      </c>
      <c r="E6995" s="555">
        <v>0</v>
      </c>
      <c r="F6995" s="555">
        <v>7.94</v>
      </c>
    </row>
    <row r="6996" spans="1:6" ht="30">
      <c r="A6996" s="338">
        <v>89269</v>
      </c>
      <c r="B6996" s="339" t="s">
        <v>2252</v>
      </c>
      <c r="C6996" s="340" t="s">
        <v>1240</v>
      </c>
      <c r="D6996" s="555">
        <v>6.28</v>
      </c>
      <c r="E6996" s="555">
        <v>0</v>
      </c>
      <c r="F6996" s="555">
        <v>6.28</v>
      </c>
    </row>
    <row r="6997" spans="1:6" ht="30">
      <c r="A6997" s="338">
        <v>89270</v>
      </c>
      <c r="B6997" s="339" t="s">
        <v>2253</v>
      </c>
      <c r="C6997" s="340" t="s">
        <v>1240</v>
      </c>
      <c r="D6997" s="555">
        <v>70.91</v>
      </c>
      <c r="E6997" s="555">
        <v>0</v>
      </c>
      <c r="F6997" s="555">
        <v>70.91</v>
      </c>
    </row>
    <row r="6998" spans="1:6" ht="30">
      <c r="A6998" s="338">
        <v>89271</v>
      </c>
      <c r="B6998" s="339" t="s">
        <v>2254</v>
      </c>
      <c r="C6998" s="340" t="s">
        <v>1240</v>
      </c>
      <c r="D6998" s="555">
        <v>25.46</v>
      </c>
      <c r="E6998" s="555">
        <v>0</v>
      </c>
      <c r="F6998" s="555">
        <v>25.46</v>
      </c>
    </row>
    <row r="6999" spans="1:6" ht="30">
      <c r="A6999" s="338">
        <v>93287</v>
      </c>
      <c r="B6999" s="339" t="s">
        <v>2255</v>
      </c>
      <c r="C6999" s="340" t="s">
        <v>553</v>
      </c>
      <c r="D6999" s="555">
        <v>265.33999999999997</v>
      </c>
      <c r="E6999" s="555">
        <v>43.56</v>
      </c>
      <c r="F6999" s="555">
        <v>308.89999999999998</v>
      </c>
    </row>
    <row r="7000" spans="1:6" ht="30">
      <c r="A7000" s="338">
        <v>93288</v>
      </c>
      <c r="B7000" s="339" t="s">
        <v>2256</v>
      </c>
      <c r="C7000" s="340" t="s">
        <v>355</v>
      </c>
      <c r="D7000" s="555">
        <v>117.78</v>
      </c>
      <c r="E7000" s="555">
        <v>43.56</v>
      </c>
      <c r="F7000" s="555">
        <v>161.34</v>
      </c>
    </row>
    <row r="7001" spans="1:6" ht="30">
      <c r="A7001" s="338">
        <v>93283</v>
      </c>
      <c r="B7001" s="339" t="s">
        <v>2257</v>
      </c>
      <c r="C7001" s="340" t="s">
        <v>1240</v>
      </c>
      <c r="D7001" s="555">
        <v>84.84</v>
      </c>
      <c r="E7001" s="555">
        <v>0</v>
      </c>
      <c r="F7001" s="555">
        <v>84.84</v>
      </c>
    </row>
    <row r="7002" spans="1:6" ht="30">
      <c r="A7002" s="338">
        <v>93284</v>
      </c>
      <c r="B7002" s="339" t="s">
        <v>2258</v>
      </c>
      <c r="C7002" s="340" t="s">
        <v>1240</v>
      </c>
      <c r="D7002" s="555">
        <v>15.27</v>
      </c>
      <c r="E7002" s="555">
        <v>0</v>
      </c>
      <c r="F7002" s="555">
        <v>15.27</v>
      </c>
    </row>
    <row r="7003" spans="1:6" ht="30">
      <c r="A7003" s="338">
        <v>93285</v>
      </c>
      <c r="B7003" s="339" t="s">
        <v>2259</v>
      </c>
      <c r="C7003" s="340" t="s">
        <v>1240</v>
      </c>
      <c r="D7003" s="555">
        <v>136.38</v>
      </c>
      <c r="E7003" s="555">
        <v>0</v>
      </c>
      <c r="F7003" s="555">
        <v>136.38</v>
      </c>
    </row>
    <row r="7004" spans="1:6" ht="30">
      <c r="A7004" s="338">
        <v>93286</v>
      </c>
      <c r="B7004" s="339" t="s">
        <v>2260</v>
      </c>
      <c r="C7004" s="340" t="s">
        <v>1240</v>
      </c>
      <c r="D7004" s="555">
        <v>11.18</v>
      </c>
      <c r="E7004" s="555">
        <v>0</v>
      </c>
      <c r="F7004" s="555">
        <v>11.18</v>
      </c>
    </row>
    <row r="7005" spans="1:6" ht="30">
      <c r="A7005" s="338">
        <v>93296</v>
      </c>
      <c r="B7005" s="339" t="s">
        <v>2261</v>
      </c>
      <c r="C7005" s="340" t="s">
        <v>1240</v>
      </c>
      <c r="D7005" s="555">
        <v>12.09</v>
      </c>
      <c r="E7005" s="555">
        <v>0</v>
      </c>
      <c r="F7005" s="555">
        <v>12.09</v>
      </c>
    </row>
    <row r="7006" spans="1:6" ht="30">
      <c r="A7006" s="338">
        <v>102843</v>
      </c>
      <c r="B7006" s="339" t="s">
        <v>13310</v>
      </c>
      <c r="C7006" s="340" t="s">
        <v>1240</v>
      </c>
      <c r="D7006" s="555">
        <v>118.12</v>
      </c>
      <c r="E7006" s="555">
        <v>0</v>
      </c>
      <c r="F7006" s="555">
        <v>118.12</v>
      </c>
    </row>
    <row r="7007" spans="1:6">
      <c r="A7007" s="335"/>
      <c r="B7007" s="337" t="s">
        <v>13311</v>
      </c>
      <c r="C7007" s="335"/>
      <c r="D7007" s="335"/>
      <c r="E7007" s="335"/>
      <c r="F7007" s="335"/>
    </row>
    <row r="7008" spans="1:6" ht="30">
      <c r="A7008" s="338">
        <v>102985</v>
      </c>
      <c r="B7008" s="339" t="s">
        <v>13312</v>
      </c>
      <c r="C7008" s="340" t="s">
        <v>1240</v>
      </c>
      <c r="D7008" s="555">
        <v>2.94</v>
      </c>
      <c r="E7008" s="555">
        <v>0</v>
      </c>
      <c r="F7008" s="555">
        <v>2.94</v>
      </c>
    </row>
    <row r="7009" spans="1:6" ht="30">
      <c r="A7009" s="338">
        <v>102861</v>
      </c>
      <c r="B7009" s="339" t="s">
        <v>13313</v>
      </c>
      <c r="C7009" s="340" t="s">
        <v>1240</v>
      </c>
      <c r="D7009" s="555">
        <v>1.07</v>
      </c>
      <c r="E7009" s="555">
        <v>0</v>
      </c>
      <c r="F7009" s="555">
        <v>1.07</v>
      </c>
    </row>
    <row r="7010" spans="1:6" ht="30">
      <c r="A7010" s="338">
        <v>102939</v>
      </c>
      <c r="B7010" s="339" t="s">
        <v>13314</v>
      </c>
      <c r="C7010" s="340" t="s">
        <v>1240</v>
      </c>
      <c r="D7010" s="555">
        <v>8.0399999999999991</v>
      </c>
      <c r="E7010" s="555">
        <v>0</v>
      </c>
      <c r="F7010" s="555">
        <v>8.0399999999999991</v>
      </c>
    </row>
    <row r="7011" spans="1:6" ht="30">
      <c r="A7011" s="338">
        <v>101917</v>
      </c>
      <c r="B7011" s="339" t="s">
        <v>10815</v>
      </c>
      <c r="C7011" s="340" t="s">
        <v>1161</v>
      </c>
      <c r="D7011" s="555">
        <v>102.64999999999999</v>
      </c>
      <c r="E7011" s="555">
        <v>26.95</v>
      </c>
      <c r="F7011" s="555">
        <v>129.6</v>
      </c>
    </row>
    <row r="7012" spans="1:6">
      <c r="A7012" s="338">
        <v>100856</v>
      </c>
      <c r="B7012" s="339" t="s">
        <v>10334</v>
      </c>
      <c r="C7012" s="340" t="s">
        <v>1161</v>
      </c>
      <c r="D7012" s="555">
        <v>24.32</v>
      </c>
      <c r="E7012" s="555">
        <v>2.1800000000000002</v>
      </c>
      <c r="F7012" s="555">
        <v>26.5</v>
      </c>
    </row>
    <row r="7013" spans="1:6">
      <c r="A7013" s="335"/>
      <c r="B7013" s="337" t="s">
        <v>2262</v>
      </c>
      <c r="C7013" s="335"/>
      <c r="D7013" s="335"/>
      <c r="E7013" s="335"/>
      <c r="F7013" s="335"/>
    </row>
    <row r="7014" spans="1:6" ht="30">
      <c r="A7014" s="338">
        <v>92138</v>
      </c>
      <c r="B7014" s="339" t="s">
        <v>2924</v>
      </c>
      <c r="C7014" s="340" t="s">
        <v>553</v>
      </c>
      <c r="D7014" s="555">
        <v>66.110000000000014</v>
      </c>
      <c r="E7014" s="555">
        <v>17.07</v>
      </c>
      <c r="F7014" s="555">
        <v>83.18</v>
      </c>
    </row>
    <row r="7015" spans="1:6" ht="30">
      <c r="A7015" s="338">
        <v>92139</v>
      </c>
      <c r="B7015" s="339" t="s">
        <v>2263</v>
      </c>
      <c r="C7015" s="340" t="s">
        <v>355</v>
      </c>
      <c r="D7015" s="555">
        <v>20.58</v>
      </c>
      <c r="E7015" s="555">
        <v>17.07</v>
      </c>
      <c r="F7015" s="555">
        <v>37.65</v>
      </c>
    </row>
    <row r="7016" spans="1:6" ht="30">
      <c r="A7016" s="338">
        <v>92145</v>
      </c>
      <c r="B7016" s="339" t="s">
        <v>2925</v>
      </c>
      <c r="C7016" s="340" t="s">
        <v>553</v>
      </c>
      <c r="D7016" s="555">
        <v>57.27</v>
      </c>
      <c r="E7016" s="555">
        <v>17.07</v>
      </c>
      <c r="F7016" s="555">
        <v>74.34</v>
      </c>
    </row>
    <row r="7017" spans="1:6" ht="30">
      <c r="A7017" s="338">
        <v>92146</v>
      </c>
      <c r="B7017" s="339" t="s">
        <v>2906</v>
      </c>
      <c r="C7017" s="340" t="s">
        <v>355</v>
      </c>
      <c r="D7017" s="555">
        <v>10.14</v>
      </c>
      <c r="E7017" s="555">
        <v>17.07</v>
      </c>
      <c r="F7017" s="555">
        <v>27.21</v>
      </c>
    </row>
    <row r="7018" spans="1:6" ht="30">
      <c r="A7018" s="338">
        <v>92133</v>
      </c>
      <c r="B7018" s="339" t="s">
        <v>2907</v>
      </c>
      <c r="C7018" s="340" t="s">
        <v>1240</v>
      </c>
      <c r="D7018" s="555">
        <v>11.69</v>
      </c>
      <c r="E7018" s="555">
        <v>0</v>
      </c>
      <c r="F7018" s="555">
        <v>11.69</v>
      </c>
    </row>
    <row r="7019" spans="1:6" ht="30">
      <c r="A7019" s="338">
        <v>92134</v>
      </c>
      <c r="B7019" s="339" t="s">
        <v>2908</v>
      </c>
      <c r="C7019" s="340" t="s">
        <v>1240</v>
      </c>
      <c r="D7019" s="555">
        <v>1.85</v>
      </c>
      <c r="E7019" s="555">
        <v>0</v>
      </c>
      <c r="F7019" s="555">
        <v>1.85</v>
      </c>
    </row>
    <row r="7020" spans="1:6" ht="30">
      <c r="A7020" s="338">
        <v>92135</v>
      </c>
      <c r="B7020" s="339" t="s">
        <v>2909</v>
      </c>
      <c r="C7020" s="340" t="s">
        <v>1240</v>
      </c>
      <c r="D7020" s="555">
        <v>1.46</v>
      </c>
      <c r="E7020" s="555">
        <v>0</v>
      </c>
      <c r="F7020" s="555">
        <v>1.46</v>
      </c>
    </row>
    <row r="7021" spans="1:6" ht="30">
      <c r="A7021" s="338">
        <v>92136</v>
      </c>
      <c r="B7021" s="339" t="s">
        <v>2910</v>
      </c>
      <c r="C7021" s="340" t="s">
        <v>1240</v>
      </c>
      <c r="D7021" s="555">
        <v>14.61</v>
      </c>
      <c r="E7021" s="555">
        <v>0</v>
      </c>
      <c r="F7021" s="555">
        <v>14.61</v>
      </c>
    </row>
    <row r="7022" spans="1:6" ht="30">
      <c r="A7022" s="338">
        <v>92137</v>
      </c>
      <c r="B7022" s="339" t="s">
        <v>2911</v>
      </c>
      <c r="C7022" s="340" t="s">
        <v>1240</v>
      </c>
      <c r="D7022" s="555">
        <v>30.92</v>
      </c>
      <c r="E7022" s="555">
        <v>0</v>
      </c>
      <c r="F7022" s="555">
        <v>30.92</v>
      </c>
    </row>
    <row r="7023" spans="1:6" ht="30">
      <c r="A7023" s="338">
        <v>92140</v>
      </c>
      <c r="B7023" s="339" t="s">
        <v>2912</v>
      </c>
      <c r="C7023" s="340" t="s">
        <v>1240</v>
      </c>
      <c r="D7023" s="555">
        <v>3.56</v>
      </c>
      <c r="E7023" s="555">
        <v>0</v>
      </c>
      <c r="F7023" s="555">
        <v>3.56</v>
      </c>
    </row>
    <row r="7024" spans="1:6" ht="30">
      <c r="A7024" s="338">
        <v>92141</v>
      </c>
      <c r="B7024" s="339" t="s">
        <v>2913</v>
      </c>
      <c r="C7024" s="340" t="s">
        <v>1240</v>
      </c>
      <c r="D7024" s="555">
        <v>0.56000000000000005</v>
      </c>
      <c r="E7024" s="555">
        <v>0</v>
      </c>
      <c r="F7024" s="555">
        <v>0.56000000000000005</v>
      </c>
    </row>
    <row r="7025" spans="1:6" ht="30">
      <c r="A7025" s="338">
        <v>92142</v>
      </c>
      <c r="B7025" s="339" t="s">
        <v>2914</v>
      </c>
      <c r="C7025" s="340" t="s">
        <v>1240</v>
      </c>
      <c r="D7025" s="555">
        <v>0.44</v>
      </c>
      <c r="E7025" s="555">
        <v>0</v>
      </c>
      <c r="F7025" s="555">
        <v>0.44</v>
      </c>
    </row>
    <row r="7026" spans="1:6" ht="30">
      <c r="A7026" s="338">
        <v>92143</v>
      </c>
      <c r="B7026" s="339" t="s">
        <v>2915</v>
      </c>
      <c r="C7026" s="340" t="s">
        <v>1240</v>
      </c>
      <c r="D7026" s="555">
        <v>4.45</v>
      </c>
      <c r="E7026" s="555">
        <v>0</v>
      </c>
      <c r="F7026" s="555">
        <v>4.45</v>
      </c>
    </row>
    <row r="7027" spans="1:6" ht="30">
      <c r="A7027" s="338">
        <v>92144</v>
      </c>
      <c r="B7027" s="339" t="s">
        <v>2916</v>
      </c>
      <c r="C7027" s="340" t="s">
        <v>1240</v>
      </c>
      <c r="D7027" s="555">
        <v>42.68</v>
      </c>
      <c r="E7027" s="555">
        <v>0</v>
      </c>
      <c r="F7027" s="555">
        <v>42.68</v>
      </c>
    </row>
    <row r="7028" spans="1:6">
      <c r="A7028" s="335"/>
      <c r="B7028" s="337" t="s">
        <v>13315</v>
      </c>
      <c r="C7028" s="335"/>
      <c r="D7028" s="335"/>
      <c r="E7028" s="335"/>
      <c r="F7028" s="335"/>
    </row>
    <row r="7029" spans="1:6" ht="45">
      <c r="A7029" s="338">
        <v>5695</v>
      </c>
      <c r="B7029" s="339" t="s">
        <v>924</v>
      </c>
      <c r="C7029" s="340" t="s">
        <v>1240</v>
      </c>
      <c r="D7029" s="555">
        <v>42.84</v>
      </c>
      <c r="E7029" s="555">
        <v>0</v>
      </c>
      <c r="F7029" s="555">
        <v>42.84</v>
      </c>
    </row>
    <row r="7030" spans="1:6" ht="45">
      <c r="A7030" s="338">
        <v>5811</v>
      </c>
      <c r="B7030" s="339" t="s">
        <v>558</v>
      </c>
      <c r="C7030" s="340" t="s">
        <v>553</v>
      </c>
      <c r="D7030" s="555">
        <v>163.39000000000001</v>
      </c>
      <c r="E7030" s="555">
        <v>14.79</v>
      </c>
      <c r="F7030" s="555">
        <v>178.18</v>
      </c>
    </row>
    <row r="7031" spans="1:6" ht="45">
      <c r="A7031" s="338">
        <v>5961</v>
      </c>
      <c r="B7031" s="339" t="s">
        <v>1172</v>
      </c>
      <c r="C7031" s="340" t="s">
        <v>355</v>
      </c>
      <c r="D7031" s="555">
        <v>31.67</v>
      </c>
      <c r="E7031" s="555">
        <v>14.79</v>
      </c>
      <c r="F7031" s="555">
        <v>46.46</v>
      </c>
    </row>
    <row r="7032" spans="1:6" ht="45">
      <c r="A7032" s="338">
        <v>7058</v>
      </c>
      <c r="B7032" s="339" t="s">
        <v>787</v>
      </c>
      <c r="C7032" s="340" t="s">
        <v>1240</v>
      </c>
      <c r="D7032" s="555">
        <v>18.59</v>
      </c>
      <c r="E7032" s="555">
        <v>0</v>
      </c>
      <c r="F7032" s="555">
        <v>18.59</v>
      </c>
    </row>
    <row r="7033" spans="1:6" ht="45">
      <c r="A7033" s="338">
        <v>7059</v>
      </c>
      <c r="B7033" s="339" t="s">
        <v>788</v>
      </c>
      <c r="C7033" s="340" t="s">
        <v>1240</v>
      </c>
      <c r="D7033" s="555">
        <v>3.58</v>
      </c>
      <c r="E7033" s="555">
        <v>0</v>
      </c>
      <c r="F7033" s="555">
        <v>3.58</v>
      </c>
    </row>
    <row r="7034" spans="1:6" ht="45">
      <c r="A7034" s="338">
        <v>7060</v>
      </c>
      <c r="B7034" s="339" t="s">
        <v>789</v>
      </c>
      <c r="C7034" s="340" t="s">
        <v>1240</v>
      </c>
      <c r="D7034" s="555">
        <v>33.159999999999997</v>
      </c>
      <c r="E7034" s="555">
        <v>0</v>
      </c>
      <c r="F7034" s="555">
        <v>33.159999999999997</v>
      </c>
    </row>
    <row r="7035" spans="1:6" ht="45">
      <c r="A7035" s="338">
        <v>7061</v>
      </c>
      <c r="B7035" s="339" t="s">
        <v>790</v>
      </c>
      <c r="C7035" s="340" t="s">
        <v>1240</v>
      </c>
      <c r="D7035" s="555">
        <v>71.5</v>
      </c>
      <c r="E7035" s="555">
        <v>0</v>
      </c>
      <c r="F7035" s="555">
        <v>71.5</v>
      </c>
    </row>
    <row r="7036" spans="1:6" ht="45">
      <c r="A7036" s="338">
        <v>53792</v>
      </c>
      <c r="B7036" s="339" t="s">
        <v>981</v>
      </c>
      <c r="C7036" s="340" t="s">
        <v>1240</v>
      </c>
      <c r="D7036" s="555">
        <v>88.88</v>
      </c>
      <c r="E7036" s="555">
        <v>0</v>
      </c>
      <c r="F7036" s="555">
        <v>88.88</v>
      </c>
    </row>
    <row r="7037" spans="1:6" ht="45">
      <c r="A7037" s="338">
        <v>67826</v>
      </c>
      <c r="B7037" s="339" t="s">
        <v>1010</v>
      </c>
      <c r="C7037" s="340" t="s">
        <v>553</v>
      </c>
      <c r="D7037" s="555">
        <v>135.24</v>
      </c>
      <c r="E7037" s="555">
        <v>14.79</v>
      </c>
      <c r="F7037" s="555">
        <v>150.03</v>
      </c>
    </row>
    <row r="7038" spans="1:6" ht="45">
      <c r="A7038" s="338">
        <v>67827</v>
      </c>
      <c r="B7038" s="339" t="s">
        <v>501</v>
      </c>
      <c r="C7038" s="340" t="s">
        <v>355</v>
      </c>
      <c r="D7038" s="555">
        <v>30.58</v>
      </c>
      <c r="E7038" s="555">
        <v>14.79</v>
      </c>
      <c r="F7038" s="555">
        <v>45.37</v>
      </c>
    </row>
    <row r="7039" spans="1:6" ht="45">
      <c r="A7039" s="338">
        <v>89870</v>
      </c>
      <c r="B7039" s="339" t="s">
        <v>491</v>
      </c>
      <c r="C7039" s="340" t="s">
        <v>1240</v>
      </c>
      <c r="D7039" s="555">
        <v>31.92</v>
      </c>
      <c r="E7039" s="555">
        <v>0</v>
      </c>
      <c r="F7039" s="555">
        <v>31.92</v>
      </c>
    </row>
    <row r="7040" spans="1:6" ht="45">
      <c r="A7040" s="338">
        <v>89871</v>
      </c>
      <c r="B7040" s="339" t="s">
        <v>492</v>
      </c>
      <c r="C7040" s="340" t="s">
        <v>1240</v>
      </c>
      <c r="D7040" s="555">
        <v>5.44</v>
      </c>
      <c r="E7040" s="555">
        <v>0</v>
      </c>
      <c r="F7040" s="555">
        <v>5.44</v>
      </c>
    </row>
    <row r="7041" spans="1:6" ht="45">
      <c r="A7041" s="338">
        <v>89872</v>
      </c>
      <c r="B7041" s="339" t="s">
        <v>493</v>
      </c>
      <c r="C7041" s="340" t="s">
        <v>1240</v>
      </c>
      <c r="D7041" s="555">
        <v>4.32</v>
      </c>
      <c r="E7041" s="555">
        <v>0</v>
      </c>
      <c r="F7041" s="555">
        <v>4.32</v>
      </c>
    </row>
    <row r="7042" spans="1:6" ht="45">
      <c r="A7042" s="338">
        <v>89873</v>
      </c>
      <c r="B7042" s="339" t="s">
        <v>494</v>
      </c>
      <c r="C7042" s="340" t="s">
        <v>1240</v>
      </c>
      <c r="D7042" s="555">
        <v>53.15</v>
      </c>
      <c r="E7042" s="555">
        <v>0</v>
      </c>
      <c r="F7042" s="555">
        <v>53.15</v>
      </c>
    </row>
    <row r="7043" spans="1:6" ht="45">
      <c r="A7043" s="338">
        <v>89874</v>
      </c>
      <c r="B7043" s="339" t="s">
        <v>495</v>
      </c>
      <c r="C7043" s="340" t="s">
        <v>1240</v>
      </c>
      <c r="D7043" s="555">
        <v>154.71</v>
      </c>
      <c r="E7043" s="555">
        <v>0</v>
      </c>
      <c r="F7043" s="555">
        <v>154.71</v>
      </c>
    </row>
    <row r="7044" spans="1:6" ht="45">
      <c r="A7044" s="338">
        <v>89878</v>
      </c>
      <c r="B7044" s="339" t="s">
        <v>496</v>
      </c>
      <c r="C7044" s="340" t="s">
        <v>1240</v>
      </c>
      <c r="D7044" s="555">
        <v>34.68</v>
      </c>
      <c r="E7044" s="555">
        <v>0</v>
      </c>
      <c r="F7044" s="555">
        <v>34.68</v>
      </c>
    </row>
    <row r="7045" spans="1:6" ht="45">
      <c r="A7045" s="338">
        <v>89879</v>
      </c>
      <c r="B7045" s="339" t="s">
        <v>497</v>
      </c>
      <c r="C7045" s="340" t="s">
        <v>1240</v>
      </c>
      <c r="D7045" s="555">
        <v>5.8</v>
      </c>
      <c r="E7045" s="555">
        <v>0</v>
      </c>
      <c r="F7045" s="555">
        <v>5.8</v>
      </c>
    </row>
    <row r="7046" spans="1:6" ht="45">
      <c r="A7046" s="338">
        <v>89880</v>
      </c>
      <c r="B7046" s="339" t="s">
        <v>498</v>
      </c>
      <c r="C7046" s="340" t="s">
        <v>1240</v>
      </c>
      <c r="D7046" s="555">
        <v>4.5999999999999996</v>
      </c>
      <c r="E7046" s="555">
        <v>0</v>
      </c>
      <c r="F7046" s="555">
        <v>4.5999999999999996</v>
      </c>
    </row>
    <row r="7047" spans="1:6" ht="45">
      <c r="A7047" s="338">
        <v>89881</v>
      </c>
      <c r="B7047" s="339" t="s">
        <v>499</v>
      </c>
      <c r="C7047" s="340" t="s">
        <v>1240</v>
      </c>
      <c r="D7047" s="555">
        <v>57.13</v>
      </c>
      <c r="E7047" s="555">
        <v>0</v>
      </c>
      <c r="F7047" s="555">
        <v>57.13</v>
      </c>
    </row>
    <row r="7048" spans="1:6" ht="45">
      <c r="A7048" s="338">
        <v>89882</v>
      </c>
      <c r="B7048" s="339" t="s">
        <v>304</v>
      </c>
      <c r="C7048" s="340" t="s">
        <v>1240</v>
      </c>
      <c r="D7048" s="555">
        <v>178.5</v>
      </c>
      <c r="E7048" s="555">
        <v>0</v>
      </c>
      <c r="F7048" s="555">
        <v>178.5</v>
      </c>
    </row>
    <row r="7049" spans="1:6" ht="45">
      <c r="A7049" s="338">
        <v>89876</v>
      </c>
      <c r="B7049" s="339" t="s">
        <v>333</v>
      </c>
      <c r="C7049" s="340" t="s">
        <v>553</v>
      </c>
      <c r="D7049" s="555">
        <v>255.12000000000003</v>
      </c>
      <c r="E7049" s="555">
        <v>14.79</v>
      </c>
      <c r="F7049" s="555">
        <v>269.91000000000003</v>
      </c>
    </row>
    <row r="7050" spans="1:6" ht="45">
      <c r="A7050" s="338">
        <v>89883</v>
      </c>
      <c r="B7050" s="339" t="s">
        <v>334</v>
      </c>
      <c r="C7050" s="340" t="s">
        <v>553</v>
      </c>
      <c r="D7050" s="555">
        <v>286.28999999999996</v>
      </c>
      <c r="E7050" s="555">
        <v>14.79</v>
      </c>
      <c r="F7050" s="555">
        <v>301.08</v>
      </c>
    </row>
    <row r="7051" spans="1:6" ht="45">
      <c r="A7051" s="338">
        <v>91386</v>
      </c>
      <c r="B7051" s="339" t="s">
        <v>353</v>
      </c>
      <c r="C7051" s="340" t="s">
        <v>553</v>
      </c>
      <c r="D7051" s="555">
        <v>163.84</v>
      </c>
      <c r="E7051" s="555">
        <v>14.79</v>
      </c>
      <c r="F7051" s="555">
        <v>178.63</v>
      </c>
    </row>
    <row r="7052" spans="1:6" ht="45">
      <c r="A7052" s="338">
        <v>89877</v>
      </c>
      <c r="B7052" s="339" t="s">
        <v>522</v>
      </c>
      <c r="C7052" s="340" t="s">
        <v>355</v>
      </c>
      <c r="D7052" s="555">
        <v>47.26</v>
      </c>
      <c r="E7052" s="555">
        <v>14.79</v>
      </c>
      <c r="F7052" s="555">
        <v>62.05</v>
      </c>
    </row>
    <row r="7053" spans="1:6" ht="45">
      <c r="A7053" s="338">
        <v>89884</v>
      </c>
      <c r="B7053" s="339" t="s">
        <v>523</v>
      </c>
      <c r="C7053" s="340" t="s">
        <v>355</v>
      </c>
      <c r="D7053" s="555">
        <v>50.660000000000004</v>
      </c>
      <c r="E7053" s="555">
        <v>14.79</v>
      </c>
      <c r="F7053" s="555">
        <v>65.45</v>
      </c>
    </row>
    <row r="7054" spans="1:6" ht="45">
      <c r="A7054" s="338">
        <v>91387</v>
      </c>
      <c r="B7054" s="339" t="s">
        <v>915</v>
      </c>
      <c r="C7054" s="340" t="s">
        <v>355</v>
      </c>
      <c r="D7054" s="555">
        <v>35.46</v>
      </c>
      <c r="E7054" s="555">
        <v>14.79</v>
      </c>
      <c r="F7054" s="555">
        <v>50.25</v>
      </c>
    </row>
    <row r="7055" spans="1:6" ht="45">
      <c r="A7055" s="338">
        <v>91367</v>
      </c>
      <c r="B7055" s="339" t="s">
        <v>865</v>
      </c>
      <c r="C7055" s="340" t="s">
        <v>1240</v>
      </c>
      <c r="D7055" s="555">
        <v>19.38</v>
      </c>
      <c r="E7055" s="555">
        <v>0</v>
      </c>
      <c r="F7055" s="555">
        <v>19.38</v>
      </c>
    </row>
    <row r="7056" spans="1:6" ht="45">
      <c r="A7056" s="338">
        <v>91368</v>
      </c>
      <c r="B7056" s="339" t="s">
        <v>866</v>
      </c>
      <c r="C7056" s="340" t="s">
        <v>1240</v>
      </c>
      <c r="D7056" s="555">
        <v>3.74</v>
      </c>
      <c r="E7056" s="555">
        <v>0</v>
      </c>
      <c r="F7056" s="555">
        <v>3.74</v>
      </c>
    </row>
    <row r="7057" spans="1:6" ht="45">
      <c r="A7057" s="338">
        <v>91369</v>
      </c>
      <c r="B7057" s="339" t="s">
        <v>867</v>
      </c>
      <c r="C7057" s="340" t="s">
        <v>1240</v>
      </c>
      <c r="D7057" s="555">
        <v>2.97</v>
      </c>
      <c r="E7057" s="555">
        <v>0</v>
      </c>
      <c r="F7057" s="555">
        <v>2.97</v>
      </c>
    </row>
    <row r="7058" spans="1:6" ht="45">
      <c r="A7058" s="338">
        <v>91380</v>
      </c>
      <c r="B7058" s="339" t="s">
        <v>763</v>
      </c>
      <c r="C7058" s="340" t="s">
        <v>1240</v>
      </c>
      <c r="D7058" s="555">
        <v>22.28</v>
      </c>
      <c r="E7058" s="555">
        <v>0</v>
      </c>
      <c r="F7058" s="555">
        <v>22.28</v>
      </c>
    </row>
    <row r="7059" spans="1:6" ht="45">
      <c r="A7059" s="338">
        <v>91381</v>
      </c>
      <c r="B7059" s="339" t="s">
        <v>764</v>
      </c>
      <c r="C7059" s="340" t="s">
        <v>1240</v>
      </c>
      <c r="D7059" s="555">
        <v>4.24</v>
      </c>
      <c r="E7059" s="555">
        <v>0</v>
      </c>
      <c r="F7059" s="555">
        <v>4.24</v>
      </c>
    </row>
    <row r="7060" spans="1:6" ht="45">
      <c r="A7060" s="338">
        <v>91382</v>
      </c>
      <c r="B7060" s="339" t="s">
        <v>765</v>
      </c>
      <c r="C7060" s="340" t="s">
        <v>1240</v>
      </c>
      <c r="D7060" s="555">
        <v>3.36</v>
      </c>
      <c r="E7060" s="555">
        <v>0</v>
      </c>
      <c r="F7060" s="555">
        <v>3.36</v>
      </c>
    </row>
    <row r="7061" spans="1:6" ht="45">
      <c r="A7061" s="338">
        <v>91383</v>
      </c>
      <c r="B7061" s="339" t="s">
        <v>766</v>
      </c>
      <c r="C7061" s="340" t="s">
        <v>1240</v>
      </c>
      <c r="D7061" s="555">
        <v>39.5</v>
      </c>
      <c r="E7061" s="555">
        <v>0</v>
      </c>
      <c r="F7061" s="555">
        <v>39.5</v>
      </c>
    </row>
    <row r="7062" spans="1:6" ht="45">
      <c r="A7062" s="338">
        <v>91384</v>
      </c>
      <c r="B7062" s="339" t="s">
        <v>767</v>
      </c>
      <c r="C7062" s="340" t="s">
        <v>1240</v>
      </c>
      <c r="D7062" s="555">
        <v>88.88</v>
      </c>
      <c r="E7062" s="555">
        <v>0</v>
      </c>
      <c r="F7062" s="555">
        <v>88.88</v>
      </c>
    </row>
    <row r="7063" spans="1:6" ht="30">
      <c r="A7063" s="338">
        <v>96035</v>
      </c>
      <c r="B7063" s="339" t="s">
        <v>3565</v>
      </c>
      <c r="C7063" s="340" t="s">
        <v>553</v>
      </c>
      <c r="D7063" s="555">
        <v>208.53</v>
      </c>
      <c r="E7063" s="555">
        <v>14.79</v>
      </c>
      <c r="F7063" s="555">
        <v>223.32</v>
      </c>
    </row>
    <row r="7064" spans="1:6" ht="30">
      <c r="A7064" s="338">
        <v>96036</v>
      </c>
      <c r="B7064" s="339" t="s">
        <v>3575</v>
      </c>
      <c r="C7064" s="340" t="s">
        <v>355</v>
      </c>
      <c r="D7064" s="555">
        <v>40.39</v>
      </c>
      <c r="E7064" s="555">
        <v>14.79</v>
      </c>
      <c r="F7064" s="555">
        <v>55.18</v>
      </c>
    </row>
    <row r="7065" spans="1:6" ht="45">
      <c r="A7065" s="338">
        <v>91402</v>
      </c>
      <c r="B7065" s="339" t="s">
        <v>922</v>
      </c>
      <c r="C7065" s="340" t="s">
        <v>1240</v>
      </c>
      <c r="D7065" s="555">
        <v>2.83</v>
      </c>
      <c r="E7065" s="555">
        <v>0</v>
      </c>
      <c r="F7065" s="555">
        <v>2.83</v>
      </c>
    </row>
    <row r="7066" spans="1:6" ht="30">
      <c r="A7066" s="338">
        <v>96030</v>
      </c>
      <c r="B7066" s="339" t="s">
        <v>3598</v>
      </c>
      <c r="C7066" s="340" t="s">
        <v>1240</v>
      </c>
      <c r="D7066" s="555">
        <v>26.13</v>
      </c>
      <c r="E7066" s="555">
        <v>0</v>
      </c>
      <c r="F7066" s="555">
        <v>26.13</v>
      </c>
    </row>
    <row r="7067" spans="1:6" ht="30">
      <c r="A7067" s="338">
        <v>96031</v>
      </c>
      <c r="B7067" s="339" t="s">
        <v>3599</v>
      </c>
      <c r="C7067" s="340" t="s">
        <v>1240</v>
      </c>
      <c r="D7067" s="555">
        <v>4.84</v>
      </c>
      <c r="E7067" s="555">
        <v>0</v>
      </c>
      <c r="F7067" s="555">
        <v>4.84</v>
      </c>
    </row>
    <row r="7068" spans="1:6" ht="45">
      <c r="A7068" s="338">
        <v>96032</v>
      </c>
      <c r="B7068" s="339" t="s">
        <v>3600</v>
      </c>
      <c r="C7068" s="340" t="s">
        <v>1240</v>
      </c>
      <c r="D7068" s="555">
        <v>3.84</v>
      </c>
      <c r="E7068" s="555">
        <v>0</v>
      </c>
      <c r="F7068" s="555">
        <v>3.84</v>
      </c>
    </row>
    <row r="7069" spans="1:6" ht="30">
      <c r="A7069" s="338">
        <v>96033</v>
      </c>
      <c r="B7069" s="339" t="s">
        <v>3601</v>
      </c>
      <c r="C7069" s="340" t="s">
        <v>1240</v>
      </c>
      <c r="D7069" s="555">
        <v>43.72</v>
      </c>
      <c r="E7069" s="555">
        <v>0</v>
      </c>
      <c r="F7069" s="555">
        <v>43.72</v>
      </c>
    </row>
    <row r="7070" spans="1:6" ht="45">
      <c r="A7070" s="338">
        <v>96034</v>
      </c>
      <c r="B7070" s="339" t="s">
        <v>3602</v>
      </c>
      <c r="C7070" s="340" t="s">
        <v>1240</v>
      </c>
      <c r="D7070" s="555">
        <v>124.42</v>
      </c>
      <c r="E7070" s="555">
        <v>0</v>
      </c>
      <c r="F7070" s="555">
        <v>124.42</v>
      </c>
    </row>
    <row r="7071" spans="1:6" ht="45">
      <c r="A7071" s="338">
        <v>5824</v>
      </c>
      <c r="B7071" s="339" t="s">
        <v>559</v>
      </c>
      <c r="C7071" s="340" t="s">
        <v>553</v>
      </c>
      <c r="D7071" s="555">
        <v>151.9</v>
      </c>
      <c r="E7071" s="555">
        <v>15.66</v>
      </c>
      <c r="F7071" s="555">
        <v>167.56</v>
      </c>
    </row>
    <row r="7072" spans="1:6" ht="45">
      <c r="A7072" s="338">
        <v>5826</v>
      </c>
      <c r="B7072" s="339" t="s">
        <v>654</v>
      </c>
      <c r="C7072" s="340" t="s">
        <v>355</v>
      </c>
      <c r="D7072" s="555">
        <v>23.970000000000002</v>
      </c>
      <c r="E7072" s="555">
        <v>15.66</v>
      </c>
      <c r="F7072" s="555">
        <v>39.630000000000003</v>
      </c>
    </row>
    <row r="7073" spans="1:6" ht="45">
      <c r="A7073" s="338">
        <v>5705</v>
      </c>
      <c r="B7073" s="339" t="s">
        <v>925</v>
      </c>
      <c r="C7073" s="340" t="s">
        <v>1240</v>
      </c>
      <c r="D7073" s="555">
        <v>25.72</v>
      </c>
      <c r="E7073" s="555">
        <v>0</v>
      </c>
      <c r="F7073" s="555">
        <v>25.72</v>
      </c>
    </row>
    <row r="7074" spans="1:6" ht="45">
      <c r="A7074" s="338">
        <v>53797</v>
      </c>
      <c r="B7074" s="339" t="s">
        <v>982</v>
      </c>
      <c r="C7074" s="340" t="s">
        <v>1240</v>
      </c>
      <c r="D7074" s="555">
        <v>102.21</v>
      </c>
      <c r="E7074" s="555">
        <v>0</v>
      </c>
      <c r="F7074" s="555">
        <v>102.21</v>
      </c>
    </row>
    <row r="7075" spans="1:6" ht="45">
      <c r="A7075" s="338">
        <v>73335</v>
      </c>
      <c r="B7075" s="339" t="s">
        <v>458</v>
      </c>
      <c r="C7075" s="340" t="s">
        <v>1240</v>
      </c>
      <c r="D7075" s="555">
        <v>28.75</v>
      </c>
      <c r="E7075" s="555">
        <v>0</v>
      </c>
      <c r="F7075" s="555">
        <v>28.75</v>
      </c>
    </row>
    <row r="7076" spans="1:6" ht="45">
      <c r="A7076" s="338">
        <v>73340</v>
      </c>
      <c r="B7076" s="339" t="s">
        <v>459</v>
      </c>
      <c r="C7076" s="340" t="s">
        <v>1240</v>
      </c>
      <c r="D7076" s="555">
        <v>71.5</v>
      </c>
      <c r="E7076" s="555">
        <v>0</v>
      </c>
      <c r="F7076" s="555">
        <v>71.5</v>
      </c>
    </row>
    <row r="7077" spans="1:6" ht="45">
      <c r="A7077" s="338">
        <v>73467</v>
      </c>
      <c r="B7077" s="339" t="s">
        <v>2917</v>
      </c>
      <c r="C7077" s="340" t="s">
        <v>553</v>
      </c>
      <c r="D7077" s="555">
        <v>127.45000000000002</v>
      </c>
      <c r="E7077" s="555">
        <v>15.66</v>
      </c>
      <c r="F7077" s="555">
        <v>143.11000000000001</v>
      </c>
    </row>
    <row r="7078" spans="1:6" ht="45">
      <c r="A7078" s="338">
        <v>53827</v>
      </c>
      <c r="B7078" s="339" t="s">
        <v>988</v>
      </c>
      <c r="C7078" s="340" t="s">
        <v>1240</v>
      </c>
      <c r="D7078" s="555">
        <v>100.06</v>
      </c>
      <c r="E7078" s="555">
        <v>0</v>
      </c>
      <c r="F7078" s="555">
        <v>100.06</v>
      </c>
    </row>
    <row r="7079" spans="1:6" ht="45">
      <c r="A7079" s="338">
        <v>53829</v>
      </c>
      <c r="B7079" s="339" t="s">
        <v>989</v>
      </c>
      <c r="C7079" s="340" t="s">
        <v>1240</v>
      </c>
      <c r="D7079" s="555">
        <v>102.21</v>
      </c>
      <c r="E7079" s="555">
        <v>0</v>
      </c>
      <c r="F7079" s="555">
        <v>102.21</v>
      </c>
    </row>
    <row r="7080" spans="1:6" ht="45">
      <c r="A7080" s="338">
        <v>5754</v>
      </c>
      <c r="B7080" s="339" t="s">
        <v>1108</v>
      </c>
      <c r="C7080" s="340" t="s">
        <v>1240</v>
      </c>
      <c r="D7080" s="555">
        <v>22.06</v>
      </c>
      <c r="E7080" s="555">
        <v>0</v>
      </c>
      <c r="F7080" s="555">
        <v>22.06</v>
      </c>
    </row>
    <row r="7081" spans="1:6" ht="45">
      <c r="A7081" s="338">
        <v>5894</v>
      </c>
      <c r="B7081" s="339" t="s">
        <v>756</v>
      </c>
      <c r="C7081" s="340" t="s">
        <v>553</v>
      </c>
      <c r="D7081" s="555">
        <v>146.04</v>
      </c>
      <c r="E7081" s="555">
        <v>15.66</v>
      </c>
      <c r="F7081" s="555">
        <v>161.69999999999999</v>
      </c>
    </row>
    <row r="7082" spans="1:6" ht="45">
      <c r="A7082" s="338">
        <v>5896</v>
      </c>
      <c r="B7082" s="339" t="s">
        <v>665</v>
      </c>
      <c r="C7082" s="340" t="s">
        <v>355</v>
      </c>
      <c r="D7082" s="555">
        <v>21.77</v>
      </c>
      <c r="E7082" s="555">
        <v>15.66</v>
      </c>
      <c r="F7082" s="555">
        <v>37.43</v>
      </c>
    </row>
    <row r="7083" spans="1:6" ht="45">
      <c r="A7083" s="338">
        <v>5751</v>
      </c>
      <c r="B7083" s="339" t="s">
        <v>1107</v>
      </c>
      <c r="C7083" s="340" t="s">
        <v>1240</v>
      </c>
      <c r="D7083" s="555">
        <v>26.19</v>
      </c>
      <c r="E7083" s="555">
        <v>0</v>
      </c>
      <c r="F7083" s="555">
        <v>26.19</v>
      </c>
    </row>
    <row r="7084" spans="1:6" ht="30">
      <c r="A7084" s="338">
        <v>5890</v>
      </c>
      <c r="B7084" s="339" t="s">
        <v>755</v>
      </c>
      <c r="C7084" s="340" t="s">
        <v>553</v>
      </c>
      <c r="D7084" s="555">
        <v>151.05000000000001</v>
      </c>
      <c r="E7084" s="555">
        <v>15.66</v>
      </c>
      <c r="F7084" s="555">
        <v>166.71</v>
      </c>
    </row>
    <row r="7085" spans="1:6" ht="30">
      <c r="A7085" s="338">
        <v>5892</v>
      </c>
      <c r="B7085" s="339" t="s">
        <v>664</v>
      </c>
      <c r="C7085" s="340" t="s">
        <v>355</v>
      </c>
      <c r="D7085" s="555">
        <v>24.8</v>
      </c>
      <c r="E7085" s="555">
        <v>15.66</v>
      </c>
      <c r="F7085" s="555">
        <v>40.46</v>
      </c>
    </row>
    <row r="7086" spans="1:6" ht="45">
      <c r="A7086" s="338">
        <v>91395</v>
      </c>
      <c r="B7086" s="339" t="s">
        <v>1011</v>
      </c>
      <c r="C7086" s="340" t="s">
        <v>355</v>
      </c>
      <c r="D7086" s="555">
        <v>27.2</v>
      </c>
      <c r="E7086" s="555">
        <v>15.66</v>
      </c>
      <c r="F7086" s="555">
        <v>42.86</v>
      </c>
    </row>
    <row r="7087" spans="1:6" ht="45">
      <c r="A7087" s="338">
        <v>89264</v>
      </c>
      <c r="B7087" s="339" t="s">
        <v>488</v>
      </c>
      <c r="C7087" s="340" t="s">
        <v>1240</v>
      </c>
      <c r="D7087" s="555">
        <v>13.56</v>
      </c>
      <c r="E7087" s="555">
        <v>0</v>
      </c>
      <c r="F7087" s="555">
        <v>13.56</v>
      </c>
    </row>
    <row r="7088" spans="1:6" ht="45">
      <c r="A7088" s="338">
        <v>89265</v>
      </c>
      <c r="B7088" s="339" t="s">
        <v>2918</v>
      </c>
      <c r="C7088" s="340" t="s">
        <v>1240</v>
      </c>
      <c r="D7088" s="555">
        <v>2.7</v>
      </c>
      <c r="E7088" s="555">
        <v>0</v>
      </c>
      <c r="F7088" s="555">
        <v>2.7</v>
      </c>
    </row>
    <row r="7089" spans="1:6" ht="45">
      <c r="A7089" s="338">
        <v>89266</v>
      </c>
      <c r="B7089" s="339" t="s">
        <v>2919</v>
      </c>
      <c r="C7089" s="340" t="s">
        <v>1240</v>
      </c>
      <c r="D7089" s="555">
        <v>2.13</v>
      </c>
      <c r="E7089" s="555">
        <v>0</v>
      </c>
      <c r="F7089" s="555">
        <v>2.13</v>
      </c>
    </row>
    <row r="7090" spans="1:6" ht="45">
      <c r="A7090" s="338">
        <v>91354</v>
      </c>
      <c r="B7090" s="339" t="s">
        <v>859</v>
      </c>
      <c r="C7090" s="340" t="s">
        <v>1240</v>
      </c>
      <c r="D7090" s="555">
        <v>13.97</v>
      </c>
      <c r="E7090" s="555">
        <v>0</v>
      </c>
      <c r="F7090" s="555">
        <v>13.97</v>
      </c>
    </row>
    <row r="7091" spans="1:6" ht="30">
      <c r="A7091" s="338">
        <v>91355</v>
      </c>
      <c r="B7091" s="339" t="s">
        <v>860</v>
      </c>
      <c r="C7091" s="340" t="s">
        <v>1240</v>
      </c>
      <c r="D7091" s="555">
        <v>2.93</v>
      </c>
      <c r="E7091" s="555">
        <v>0</v>
      </c>
      <c r="F7091" s="555">
        <v>2.93</v>
      </c>
    </row>
    <row r="7092" spans="1:6" ht="45">
      <c r="A7092" s="338">
        <v>91356</v>
      </c>
      <c r="B7092" s="339" t="s">
        <v>861</v>
      </c>
      <c r="C7092" s="340" t="s">
        <v>1240</v>
      </c>
      <c r="D7092" s="555">
        <v>2.3199999999999998</v>
      </c>
      <c r="E7092" s="555">
        <v>0</v>
      </c>
      <c r="F7092" s="555">
        <v>2.3199999999999998</v>
      </c>
    </row>
    <row r="7093" spans="1:6" ht="45">
      <c r="A7093" s="338">
        <v>91375</v>
      </c>
      <c r="B7093" s="339" t="s">
        <v>868</v>
      </c>
      <c r="C7093" s="340" t="s">
        <v>1240</v>
      </c>
      <c r="D7093" s="555">
        <v>11.77</v>
      </c>
      <c r="E7093" s="555">
        <v>0</v>
      </c>
      <c r="F7093" s="555">
        <v>11.77</v>
      </c>
    </row>
    <row r="7094" spans="1:6" ht="45">
      <c r="A7094" s="338">
        <v>91376</v>
      </c>
      <c r="B7094" s="339" t="s">
        <v>869</v>
      </c>
      <c r="C7094" s="340" t="s">
        <v>1240</v>
      </c>
      <c r="D7094" s="555">
        <v>2.4700000000000002</v>
      </c>
      <c r="E7094" s="555">
        <v>0</v>
      </c>
      <c r="F7094" s="555">
        <v>2.4700000000000002</v>
      </c>
    </row>
    <row r="7095" spans="1:6" ht="45">
      <c r="A7095" s="338">
        <v>91377</v>
      </c>
      <c r="B7095" s="339" t="s">
        <v>870</v>
      </c>
      <c r="C7095" s="340" t="s">
        <v>1240</v>
      </c>
      <c r="D7095" s="555">
        <v>1.95</v>
      </c>
      <c r="E7095" s="555">
        <v>0</v>
      </c>
      <c r="F7095" s="555">
        <v>1.95</v>
      </c>
    </row>
    <row r="7096" spans="1:6" ht="45">
      <c r="A7096" s="338">
        <v>91390</v>
      </c>
      <c r="B7096" s="339" t="s">
        <v>768</v>
      </c>
      <c r="C7096" s="340" t="s">
        <v>1240</v>
      </c>
      <c r="D7096" s="555">
        <v>15.89</v>
      </c>
      <c r="E7096" s="555">
        <v>0</v>
      </c>
      <c r="F7096" s="555">
        <v>15.89</v>
      </c>
    </row>
    <row r="7097" spans="1:6" ht="45">
      <c r="A7097" s="338">
        <v>91391</v>
      </c>
      <c r="B7097" s="339" t="s">
        <v>769</v>
      </c>
      <c r="C7097" s="340" t="s">
        <v>1240</v>
      </c>
      <c r="D7097" s="555">
        <v>3.2</v>
      </c>
      <c r="E7097" s="555">
        <v>0</v>
      </c>
      <c r="F7097" s="555">
        <v>3.2</v>
      </c>
    </row>
    <row r="7098" spans="1:6" ht="45">
      <c r="A7098" s="338">
        <v>91392</v>
      </c>
      <c r="B7098" s="339" t="s">
        <v>770</v>
      </c>
      <c r="C7098" s="340" t="s">
        <v>1240</v>
      </c>
      <c r="D7098" s="555">
        <v>2.5299999999999998</v>
      </c>
      <c r="E7098" s="555">
        <v>0</v>
      </c>
      <c r="F7098" s="555">
        <v>2.5299999999999998</v>
      </c>
    </row>
    <row r="7099" spans="1:6" ht="45">
      <c r="A7099" s="338">
        <v>5747</v>
      </c>
      <c r="B7099" s="339" t="s">
        <v>1106</v>
      </c>
      <c r="C7099" s="340" t="s">
        <v>1240</v>
      </c>
      <c r="D7099" s="555">
        <v>138.75</v>
      </c>
      <c r="E7099" s="555">
        <v>0</v>
      </c>
      <c r="F7099" s="555">
        <v>138.75</v>
      </c>
    </row>
    <row r="7100" spans="1:6" ht="45">
      <c r="A7100" s="338">
        <v>5763</v>
      </c>
      <c r="B7100" s="339" t="s">
        <v>1109</v>
      </c>
      <c r="C7100" s="340" t="s">
        <v>1240</v>
      </c>
      <c r="D7100" s="555">
        <v>38.67</v>
      </c>
      <c r="E7100" s="555">
        <v>0</v>
      </c>
      <c r="F7100" s="555">
        <v>38.67</v>
      </c>
    </row>
    <row r="7101" spans="1:6" ht="45">
      <c r="A7101" s="338">
        <v>5901</v>
      </c>
      <c r="B7101" s="339" t="s">
        <v>757</v>
      </c>
      <c r="C7101" s="340" t="s">
        <v>553</v>
      </c>
      <c r="D7101" s="555">
        <v>243.02</v>
      </c>
      <c r="E7101" s="555">
        <v>15.66</v>
      </c>
      <c r="F7101" s="555">
        <v>258.68</v>
      </c>
    </row>
    <row r="7102" spans="1:6" ht="45">
      <c r="A7102" s="338">
        <v>5903</v>
      </c>
      <c r="B7102" s="339" t="s">
        <v>666</v>
      </c>
      <c r="C7102" s="340" t="s">
        <v>355</v>
      </c>
      <c r="D7102" s="555">
        <v>35.510000000000005</v>
      </c>
      <c r="E7102" s="555">
        <v>15.66</v>
      </c>
      <c r="F7102" s="555">
        <v>51.17</v>
      </c>
    </row>
    <row r="7103" spans="1:6" ht="45">
      <c r="A7103" s="338">
        <v>53831</v>
      </c>
      <c r="B7103" s="339" t="s">
        <v>990</v>
      </c>
      <c r="C7103" s="340" t="s">
        <v>1240</v>
      </c>
      <c r="D7103" s="555">
        <v>168.84</v>
      </c>
      <c r="E7103" s="555">
        <v>0</v>
      </c>
      <c r="F7103" s="555">
        <v>168.84</v>
      </c>
    </row>
    <row r="7104" spans="1:6" ht="45">
      <c r="A7104" s="338">
        <v>53882</v>
      </c>
      <c r="B7104" s="339" t="s">
        <v>998</v>
      </c>
      <c r="C7104" s="340" t="s">
        <v>1240</v>
      </c>
      <c r="D7104" s="555">
        <v>30.18</v>
      </c>
      <c r="E7104" s="555">
        <v>0</v>
      </c>
      <c r="F7104" s="555">
        <v>30.18</v>
      </c>
    </row>
    <row r="7105" spans="1:6" ht="45">
      <c r="A7105" s="338">
        <v>6259</v>
      </c>
      <c r="B7105" s="339" t="s">
        <v>1154</v>
      </c>
      <c r="C7105" s="340" t="s">
        <v>553</v>
      </c>
      <c r="D7105" s="555">
        <v>197.95000000000002</v>
      </c>
      <c r="E7105" s="555">
        <v>15.66</v>
      </c>
      <c r="F7105" s="555">
        <v>213.61</v>
      </c>
    </row>
    <row r="7106" spans="1:6" ht="45">
      <c r="A7106" s="338">
        <v>91359</v>
      </c>
      <c r="B7106" s="339" t="s">
        <v>862</v>
      </c>
      <c r="C7106" s="340" t="s">
        <v>1240</v>
      </c>
      <c r="D7106" s="555">
        <v>17.46</v>
      </c>
      <c r="E7106" s="555">
        <v>0</v>
      </c>
      <c r="F7106" s="555">
        <v>17.46</v>
      </c>
    </row>
    <row r="7107" spans="1:6" ht="45">
      <c r="A7107" s="338">
        <v>91360</v>
      </c>
      <c r="B7107" s="339" t="s">
        <v>863</v>
      </c>
      <c r="C7107" s="340" t="s">
        <v>1240</v>
      </c>
      <c r="D7107" s="555">
        <v>3.34</v>
      </c>
      <c r="E7107" s="555">
        <v>0</v>
      </c>
      <c r="F7107" s="555">
        <v>3.34</v>
      </c>
    </row>
    <row r="7108" spans="1:6" ht="45">
      <c r="A7108" s="338">
        <v>91361</v>
      </c>
      <c r="B7108" s="339" t="s">
        <v>864</v>
      </c>
      <c r="C7108" s="340" t="s">
        <v>1240</v>
      </c>
      <c r="D7108" s="555">
        <v>2.64</v>
      </c>
      <c r="E7108" s="555">
        <v>0</v>
      </c>
      <c r="F7108" s="555">
        <v>2.64</v>
      </c>
    </row>
    <row r="7109" spans="1:6" ht="45">
      <c r="A7109" s="338">
        <v>91396</v>
      </c>
      <c r="B7109" s="339" t="s">
        <v>919</v>
      </c>
      <c r="C7109" s="340" t="s">
        <v>1240</v>
      </c>
      <c r="D7109" s="555">
        <v>22.26</v>
      </c>
      <c r="E7109" s="555">
        <v>0</v>
      </c>
      <c r="F7109" s="555">
        <v>22.26</v>
      </c>
    </row>
    <row r="7110" spans="1:6" ht="45">
      <c r="A7110" s="338">
        <v>91397</v>
      </c>
      <c r="B7110" s="339" t="s">
        <v>920</v>
      </c>
      <c r="C7110" s="340" t="s">
        <v>1240</v>
      </c>
      <c r="D7110" s="555">
        <v>4.28</v>
      </c>
      <c r="E7110" s="555">
        <v>0</v>
      </c>
      <c r="F7110" s="555">
        <v>4.28</v>
      </c>
    </row>
    <row r="7111" spans="1:6" ht="45">
      <c r="A7111" s="338">
        <v>91398</v>
      </c>
      <c r="B7111" s="339" t="s">
        <v>921</v>
      </c>
      <c r="C7111" s="340" t="s">
        <v>1240</v>
      </c>
      <c r="D7111" s="555">
        <v>3.39</v>
      </c>
      <c r="E7111" s="555">
        <v>0</v>
      </c>
      <c r="F7111" s="555">
        <v>3.39</v>
      </c>
    </row>
    <row r="7112" spans="1:6" ht="45">
      <c r="A7112" s="338">
        <v>6260</v>
      </c>
      <c r="B7112" s="339" t="s">
        <v>1173</v>
      </c>
      <c r="C7112" s="340" t="s">
        <v>355</v>
      </c>
      <c r="D7112" s="555">
        <v>29.02</v>
      </c>
      <c r="E7112" s="555">
        <v>15.66</v>
      </c>
      <c r="F7112" s="555">
        <v>44.68</v>
      </c>
    </row>
    <row r="7113" spans="1:6" ht="45">
      <c r="A7113" s="338">
        <v>91640</v>
      </c>
      <c r="B7113" s="339" t="s">
        <v>2268</v>
      </c>
      <c r="C7113" s="340" t="s">
        <v>1240</v>
      </c>
      <c r="D7113" s="555">
        <v>29.59</v>
      </c>
      <c r="E7113" s="555">
        <v>0</v>
      </c>
      <c r="F7113" s="555">
        <v>29.59</v>
      </c>
    </row>
    <row r="7114" spans="1:6" ht="45">
      <c r="A7114" s="338">
        <v>91641</v>
      </c>
      <c r="B7114" s="339" t="s">
        <v>2269</v>
      </c>
      <c r="C7114" s="340" t="s">
        <v>1240</v>
      </c>
      <c r="D7114" s="555">
        <v>6.04</v>
      </c>
      <c r="E7114" s="555">
        <v>0</v>
      </c>
      <c r="F7114" s="555">
        <v>6.04</v>
      </c>
    </row>
    <row r="7115" spans="1:6" ht="45">
      <c r="A7115" s="338">
        <v>91642</v>
      </c>
      <c r="B7115" s="339" t="s">
        <v>2270</v>
      </c>
      <c r="C7115" s="340" t="s">
        <v>1240</v>
      </c>
      <c r="D7115" s="555">
        <v>4.78</v>
      </c>
      <c r="E7115" s="555">
        <v>0</v>
      </c>
      <c r="F7115" s="555">
        <v>4.78</v>
      </c>
    </row>
    <row r="7116" spans="1:6" ht="45">
      <c r="A7116" s="338">
        <v>91643</v>
      </c>
      <c r="B7116" s="339" t="s">
        <v>2271</v>
      </c>
      <c r="C7116" s="340" t="s">
        <v>1240</v>
      </c>
      <c r="D7116" s="555">
        <v>52.43</v>
      </c>
      <c r="E7116" s="555">
        <v>0</v>
      </c>
      <c r="F7116" s="555">
        <v>52.43</v>
      </c>
    </row>
    <row r="7117" spans="1:6" ht="45">
      <c r="A7117" s="338">
        <v>91644</v>
      </c>
      <c r="B7117" s="339" t="s">
        <v>2272</v>
      </c>
      <c r="C7117" s="340" t="s">
        <v>1240</v>
      </c>
      <c r="D7117" s="555">
        <v>264.27999999999997</v>
      </c>
      <c r="E7117" s="555">
        <v>0</v>
      </c>
      <c r="F7117" s="555">
        <v>264.27999999999997</v>
      </c>
    </row>
    <row r="7118" spans="1:6" ht="45">
      <c r="A7118" s="338">
        <v>91645</v>
      </c>
      <c r="B7118" s="339" t="s">
        <v>2273</v>
      </c>
      <c r="C7118" s="340" t="s">
        <v>553</v>
      </c>
      <c r="D7118" s="555">
        <v>362.7</v>
      </c>
      <c r="E7118" s="555">
        <v>20.92</v>
      </c>
      <c r="F7118" s="555">
        <v>383.62</v>
      </c>
    </row>
    <row r="7119" spans="1:6" ht="45">
      <c r="A7119" s="338">
        <v>91646</v>
      </c>
      <c r="B7119" s="339" t="s">
        <v>2274</v>
      </c>
      <c r="C7119" s="340" t="s">
        <v>355</v>
      </c>
      <c r="D7119" s="555">
        <v>45.989999999999995</v>
      </c>
      <c r="E7119" s="555">
        <v>20.92</v>
      </c>
      <c r="F7119" s="555">
        <v>66.91</v>
      </c>
    </row>
    <row r="7120" spans="1:6" ht="45">
      <c r="A7120" s="338">
        <v>91031</v>
      </c>
      <c r="B7120" s="339" t="s">
        <v>351</v>
      </c>
      <c r="C7120" s="340" t="s">
        <v>553</v>
      </c>
      <c r="D7120" s="555">
        <v>194.05</v>
      </c>
      <c r="E7120" s="555">
        <v>15.66</v>
      </c>
      <c r="F7120" s="555">
        <v>209.71</v>
      </c>
    </row>
    <row r="7121" spans="1:6" ht="45">
      <c r="A7121" s="338">
        <v>91032</v>
      </c>
      <c r="B7121" s="339" t="s">
        <v>913</v>
      </c>
      <c r="C7121" s="340" t="s">
        <v>355</v>
      </c>
      <c r="D7121" s="555">
        <v>31.169999999999998</v>
      </c>
      <c r="E7121" s="555">
        <v>15.66</v>
      </c>
      <c r="F7121" s="555">
        <v>46.83</v>
      </c>
    </row>
    <row r="7122" spans="1:6" ht="45">
      <c r="A7122" s="338">
        <v>91026</v>
      </c>
      <c r="B7122" s="339" t="s">
        <v>855</v>
      </c>
      <c r="C7122" s="340" t="s">
        <v>1240</v>
      </c>
      <c r="D7122" s="555">
        <v>18.77</v>
      </c>
      <c r="E7122" s="555">
        <v>0</v>
      </c>
      <c r="F7122" s="555">
        <v>18.77</v>
      </c>
    </row>
    <row r="7123" spans="1:6" ht="45">
      <c r="A7123" s="338">
        <v>91027</v>
      </c>
      <c r="B7123" s="339" t="s">
        <v>856</v>
      </c>
      <c r="C7123" s="340" t="s">
        <v>1240</v>
      </c>
      <c r="D7123" s="555">
        <v>3.81</v>
      </c>
      <c r="E7123" s="555">
        <v>0</v>
      </c>
      <c r="F7123" s="555">
        <v>3.81</v>
      </c>
    </row>
    <row r="7124" spans="1:6" ht="45">
      <c r="A7124" s="338">
        <v>91028</v>
      </c>
      <c r="B7124" s="339" t="s">
        <v>1066</v>
      </c>
      <c r="C7124" s="340" t="s">
        <v>1240</v>
      </c>
      <c r="D7124" s="555">
        <v>3.01</v>
      </c>
      <c r="E7124" s="555">
        <v>0</v>
      </c>
      <c r="F7124" s="555">
        <v>3.01</v>
      </c>
    </row>
    <row r="7125" spans="1:6" ht="45">
      <c r="A7125" s="338">
        <v>91029</v>
      </c>
      <c r="B7125" s="339" t="s">
        <v>1067</v>
      </c>
      <c r="C7125" s="340" t="s">
        <v>1240</v>
      </c>
      <c r="D7125" s="555">
        <v>34.15</v>
      </c>
      <c r="E7125" s="555">
        <v>0</v>
      </c>
      <c r="F7125" s="555">
        <v>34.15</v>
      </c>
    </row>
    <row r="7126" spans="1:6" ht="45">
      <c r="A7126" s="338">
        <v>91030</v>
      </c>
      <c r="B7126" s="339" t="s">
        <v>1068</v>
      </c>
      <c r="C7126" s="340" t="s">
        <v>1240</v>
      </c>
      <c r="D7126" s="555">
        <v>128.72999999999999</v>
      </c>
      <c r="E7126" s="555">
        <v>0</v>
      </c>
      <c r="F7126" s="555">
        <v>128.72999999999999</v>
      </c>
    </row>
    <row r="7127" spans="1:6" ht="60">
      <c r="A7127" s="338">
        <v>92101</v>
      </c>
      <c r="B7127" s="339" t="s">
        <v>2280</v>
      </c>
      <c r="C7127" s="340" t="s">
        <v>1240</v>
      </c>
      <c r="D7127" s="555">
        <v>29.29</v>
      </c>
      <c r="E7127" s="555">
        <v>0</v>
      </c>
      <c r="F7127" s="555">
        <v>29.29</v>
      </c>
    </row>
    <row r="7128" spans="1:6" ht="45">
      <c r="A7128" s="338">
        <v>92102</v>
      </c>
      <c r="B7128" s="339" t="s">
        <v>2281</v>
      </c>
      <c r="C7128" s="340" t="s">
        <v>1240</v>
      </c>
      <c r="D7128" s="555">
        <v>5.22</v>
      </c>
      <c r="E7128" s="555">
        <v>0</v>
      </c>
      <c r="F7128" s="555">
        <v>5.22</v>
      </c>
    </row>
    <row r="7129" spans="1:6" ht="60">
      <c r="A7129" s="338">
        <v>92103</v>
      </c>
      <c r="B7129" s="339" t="s">
        <v>2282</v>
      </c>
      <c r="C7129" s="340" t="s">
        <v>1240</v>
      </c>
      <c r="D7129" s="555">
        <v>4.13</v>
      </c>
      <c r="E7129" s="555">
        <v>0</v>
      </c>
      <c r="F7129" s="555">
        <v>4.13</v>
      </c>
    </row>
    <row r="7130" spans="1:6" ht="60">
      <c r="A7130" s="338">
        <v>92104</v>
      </c>
      <c r="B7130" s="339" t="s">
        <v>2283</v>
      </c>
      <c r="C7130" s="340" t="s">
        <v>1240</v>
      </c>
      <c r="D7130" s="555">
        <v>47.47</v>
      </c>
      <c r="E7130" s="555">
        <v>0</v>
      </c>
      <c r="F7130" s="555">
        <v>47.47</v>
      </c>
    </row>
    <row r="7131" spans="1:6" ht="60">
      <c r="A7131" s="338">
        <v>92105</v>
      </c>
      <c r="B7131" s="339" t="s">
        <v>3585</v>
      </c>
      <c r="C7131" s="340" t="s">
        <v>1240</v>
      </c>
      <c r="D7131" s="555">
        <v>168.84</v>
      </c>
      <c r="E7131" s="555">
        <v>0</v>
      </c>
      <c r="F7131" s="555">
        <v>168.84</v>
      </c>
    </row>
    <row r="7132" spans="1:6" ht="60">
      <c r="A7132" s="338">
        <v>92106</v>
      </c>
      <c r="B7132" s="339" t="s">
        <v>2275</v>
      </c>
      <c r="C7132" s="340" t="s">
        <v>553</v>
      </c>
      <c r="D7132" s="555">
        <v>260.52999999999997</v>
      </c>
      <c r="E7132" s="555">
        <v>15.66</v>
      </c>
      <c r="F7132" s="555">
        <v>276.19</v>
      </c>
    </row>
    <row r="7133" spans="1:6" ht="60">
      <c r="A7133" s="338">
        <v>92107</v>
      </c>
      <c r="B7133" s="339" t="s">
        <v>2278</v>
      </c>
      <c r="C7133" s="340" t="s">
        <v>355</v>
      </c>
      <c r="D7133" s="555">
        <v>44.22</v>
      </c>
      <c r="E7133" s="555">
        <v>15.66</v>
      </c>
      <c r="F7133" s="555">
        <v>59.88</v>
      </c>
    </row>
    <row r="7134" spans="1:6" ht="45">
      <c r="A7134" s="338">
        <v>92237</v>
      </c>
      <c r="B7134" s="339" t="s">
        <v>2284</v>
      </c>
      <c r="C7134" s="340" t="s">
        <v>1240</v>
      </c>
      <c r="D7134" s="555">
        <v>21.69</v>
      </c>
      <c r="E7134" s="555">
        <v>0</v>
      </c>
      <c r="F7134" s="555">
        <v>21.69</v>
      </c>
    </row>
    <row r="7135" spans="1:6" ht="45">
      <c r="A7135" s="338">
        <v>92238</v>
      </c>
      <c r="B7135" s="339" t="s">
        <v>2920</v>
      </c>
      <c r="C7135" s="340" t="s">
        <v>1240</v>
      </c>
      <c r="D7135" s="555">
        <v>4.41</v>
      </c>
      <c r="E7135" s="555">
        <v>0</v>
      </c>
      <c r="F7135" s="555">
        <v>4.41</v>
      </c>
    </row>
    <row r="7136" spans="1:6" ht="45">
      <c r="A7136" s="338">
        <v>92239</v>
      </c>
      <c r="B7136" s="339" t="s">
        <v>2921</v>
      </c>
      <c r="C7136" s="340" t="s">
        <v>1240</v>
      </c>
      <c r="D7136" s="555">
        <v>3.49</v>
      </c>
      <c r="E7136" s="555">
        <v>0</v>
      </c>
      <c r="F7136" s="555">
        <v>3.49</v>
      </c>
    </row>
    <row r="7137" spans="1:6" ht="45">
      <c r="A7137" s="338">
        <v>92240</v>
      </c>
      <c r="B7137" s="339" t="s">
        <v>2922</v>
      </c>
      <c r="C7137" s="340" t="s">
        <v>1240</v>
      </c>
      <c r="D7137" s="555">
        <v>38.18</v>
      </c>
      <c r="E7137" s="555">
        <v>0</v>
      </c>
      <c r="F7137" s="555">
        <v>38.18</v>
      </c>
    </row>
    <row r="7138" spans="1:6" ht="45">
      <c r="A7138" s="338">
        <v>92241</v>
      </c>
      <c r="B7138" s="339" t="s">
        <v>2923</v>
      </c>
      <c r="C7138" s="340" t="s">
        <v>1240</v>
      </c>
      <c r="D7138" s="555">
        <v>242.28</v>
      </c>
      <c r="E7138" s="555">
        <v>0</v>
      </c>
      <c r="F7138" s="555">
        <v>242.28</v>
      </c>
    </row>
    <row r="7139" spans="1:6" ht="45">
      <c r="A7139" s="338">
        <v>92242</v>
      </c>
      <c r="B7139" s="339" t="s">
        <v>2276</v>
      </c>
      <c r="C7139" s="340" t="s">
        <v>553</v>
      </c>
      <c r="D7139" s="555">
        <v>315.63</v>
      </c>
      <c r="E7139" s="555">
        <v>20.92</v>
      </c>
      <c r="F7139" s="555">
        <v>336.55</v>
      </c>
    </row>
    <row r="7140" spans="1:6" ht="45">
      <c r="A7140" s="338">
        <v>92243</v>
      </c>
      <c r="B7140" s="339" t="s">
        <v>2279</v>
      </c>
      <c r="C7140" s="340" t="s">
        <v>355</v>
      </c>
      <c r="D7140" s="555">
        <v>35.17</v>
      </c>
      <c r="E7140" s="555">
        <v>20.92</v>
      </c>
      <c r="F7140" s="555">
        <v>56.09</v>
      </c>
    </row>
    <row r="7141" spans="1:6">
      <c r="A7141" s="335"/>
      <c r="B7141" s="337" t="s">
        <v>937</v>
      </c>
      <c r="C7141" s="335"/>
      <c r="D7141" s="335"/>
      <c r="E7141" s="335"/>
      <c r="F7141" s="335"/>
    </row>
    <row r="7142" spans="1:6" ht="30">
      <c r="A7142" s="338">
        <v>90692</v>
      </c>
      <c r="B7142" s="339" t="s">
        <v>347</v>
      </c>
      <c r="C7142" s="340" t="s">
        <v>553</v>
      </c>
      <c r="D7142" s="555">
        <v>76.22</v>
      </c>
      <c r="E7142" s="555">
        <v>17.98</v>
      </c>
      <c r="F7142" s="555">
        <v>94.2</v>
      </c>
    </row>
    <row r="7143" spans="1:6" ht="30">
      <c r="A7143" s="338">
        <v>90693</v>
      </c>
      <c r="B7143" s="339" t="s">
        <v>910</v>
      </c>
      <c r="C7143" s="340" t="s">
        <v>355</v>
      </c>
      <c r="D7143" s="555">
        <v>22.290000000000003</v>
      </c>
      <c r="E7143" s="555">
        <v>17.98</v>
      </c>
      <c r="F7143" s="555">
        <v>40.270000000000003</v>
      </c>
    </row>
    <row r="7144" spans="1:6" ht="30">
      <c r="A7144" s="338">
        <v>90688</v>
      </c>
      <c r="B7144" s="339" t="s">
        <v>841</v>
      </c>
      <c r="C7144" s="340" t="s">
        <v>1240</v>
      </c>
      <c r="D7144" s="555">
        <v>15.18</v>
      </c>
      <c r="E7144" s="555">
        <v>0</v>
      </c>
      <c r="F7144" s="555">
        <v>15.18</v>
      </c>
    </row>
    <row r="7145" spans="1:6" ht="30">
      <c r="A7145" s="338">
        <v>90689</v>
      </c>
      <c r="B7145" s="339" t="s">
        <v>842</v>
      </c>
      <c r="C7145" s="340" t="s">
        <v>1240</v>
      </c>
      <c r="D7145" s="555">
        <v>1.53</v>
      </c>
      <c r="E7145" s="555">
        <v>0</v>
      </c>
      <c r="F7145" s="555">
        <v>1.53</v>
      </c>
    </row>
    <row r="7146" spans="1:6" ht="30">
      <c r="A7146" s="338">
        <v>90690</v>
      </c>
      <c r="B7146" s="339" t="s">
        <v>843</v>
      </c>
      <c r="C7146" s="340" t="s">
        <v>1240</v>
      </c>
      <c r="D7146" s="555">
        <v>18.97</v>
      </c>
      <c r="E7146" s="555">
        <v>0</v>
      </c>
      <c r="F7146" s="555">
        <v>18.97</v>
      </c>
    </row>
    <row r="7147" spans="1:6" ht="30">
      <c r="A7147" s="338">
        <v>90691</v>
      </c>
      <c r="B7147" s="339" t="s">
        <v>844</v>
      </c>
      <c r="C7147" s="340" t="s">
        <v>1240</v>
      </c>
      <c r="D7147" s="555">
        <v>34.96</v>
      </c>
      <c r="E7147" s="555">
        <v>0</v>
      </c>
      <c r="F7147" s="555">
        <v>34.96</v>
      </c>
    </row>
    <row r="7148" spans="1:6" ht="30">
      <c r="A7148" s="338">
        <v>96158</v>
      </c>
      <c r="B7148" s="339" t="s">
        <v>3567</v>
      </c>
      <c r="C7148" s="340" t="s">
        <v>553</v>
      </c>
      <c r="D7148" s="555">
        <v>91.85</v>
      </c>
      <c r="E7148" s="555">
        <v>17.98</v>
      </c>
      <c r="F7148" s="555">
        <v>109.83</v>
      </c>
    </row>
    <row r="7149" spans="1:6" ht="30">
      <c r="A7149" s="338">
        <v>96156</v>
      </c>
      <c r="B7149" s="339" t="s">
        <v>3577</v>
      </c>
      <c r="C7149" s="340" t="s">
        <v>355</v>
      </c>
      <c r="D7149" s="555">
        <v>29.610000000000003</v>
      </c>
      <c r="E7149" s="555">
        <v>17.98</v>
      </c>
      <c r="F7149" s="555">
        <v>47.59</v>
      </c>
    </row>
    <row r="7150" spans="1:6">
      <c r="A7150" s="335"/>
      <c r="B7150" s="337" t="s">
        <v>938</v>
      </c>
      <c r="C7150" s="335"/>
      <c r="D7150" s="335"/>
      <c r="E7150" s="335"/>
      <c r="F7150" s="335"/>
    </row>
    <row r="7151" spans="1:6" ht="30">
      <c r="A7151" s="338">
        <v>89128</v>
      </c>
      <c r="B7151" s="339" t="s">
        <v>257</v>
      </c>
      <c r="C7151" s="340" t="s">
        <v>1240</v>
      </c>
      <c r="D7151" s="555">
        <v>33.32</v>
      </c>
      <c r="E7151" s="555">
        <v>0</v>
      </c>
      <c r="F7151" s="555">
        <v>33.32</v>
      </c>
    </row>
    <row r="7152" spans="1:6" ht="30">
      <c r="A7152" s="338">
        <v>89129</v>
      </c>
      <c r="B7152" s="339" t="s">
        <v>258</v>
      </c>
      <c r="C7152" s="340" t="s">
        <v>1240</v>
      </c>
      <c r="D7152" s="555">
        <v>4.5199999999999996</v>
      </c>
      <c r="E7152" s="555">
        <v>0</v>
      </c>
      <c r="F7152" s="555">
        <v>4.5199999999999996</v>
      </c>
    </row>
    <row r="7153" spans="1:6" ht="30">
      <c r="A7153" s="338">
        <v>89130</v>
      </c>
      <c r="B7153" s="339" t="s">
        <v>259</v>
      </c>
      <c r="C7153" s="340" t="s">
        <v>1240</v>
      </c>
      <c r="D7153" s="555">
        <v>46.2</v>
      </c>
      <c r="E7153" s="555">
        <v>0</v>
      </c>
      <c r="F7153" s="555">
        <v>46.2</v>
      </c>
    </row>
    <row r="7154" spans="1:6" ht="30">
      <c r="A7154" s="338">
        <v>89131</v>
      </c>
      <c r="B7154" s="339" t="s">
        <v>260</v>
      </c>
      <c r="C7154" s="340" t="s">
        <v>1240</v>
      </c>
      <c r="D7154" s="555">
        <v>6.27</v>
      </c>
      <c r="E7154" s="555">
        <v>0</v>
      </c>
      <c r="F7154" s="555">
        <v>6.27</v>
      </c>
    </row>
    <row r="7155" spans="1:6" ht="30">
      <c r="A7155" s="338">
        <v>5787</v>
      </c>
      <c r="B7155" s="339" t="s">
        <v>773</v>
      </c>
      <c r="C7155" s="340" t="s">
        <v>1240</v>
      </c>
      <c r="D7155" s="555">
        <v>61.74</v>
      </c>
      <c r="E7155" s="555">
        <v>0</v>
      </c>
      <c r="F7155" s="555">
        <v>61.74</v>
      </c>
    </row>
    <row r="7156" spans="1:6" ht="30">
      <c r="A7156" s="338">
        <v>5940</v>
      </c>
      <c r="B7156" s="339" t="s">
        <v>761</v>
      </c>
      <c r="C7156" s="340" t="s">
        <v>553</v>
      </c>
      <c r="D7156" s="555">
        <v>143.03</v>
      </c>
      <c r="E7156" s="555">
        <v>17.98</v>
      </c>
      <c r="F7156" s="555">
        <v>161.01</v>
      </c>
    </row>
    <row r="7157" spans="1:6" ht="30">
      <c r="A7157" s="338">
        <v>5942</v>
      </c>
      <c r="B7157" s="339" t="s">
        <v>669</v>
      </c>
      <c r="C7157" s="340" t="s">
        <v>355</v>
      </c>
      <c r="D7157" s="555">
        <v>43.42</v>
      </c>
      <c r="E7157" s="555">
        <v>17.98</v>
      </c>
      <c r="F7157" s="555">
        <v>61.4</v>
      </c>
    </row>
    <row r="7158" spans="1:6" ht="30">
      <c r="A7158" s="338">
        <v>5944</v>
      </c>
      <c r="B7158" s="339" t="s">
        <v>762</v>
      </c>
      <c r="C7158" s="340" t="s">
        <v>553</v>
      </c>
      <c r="D7158" s="555">
        <v>177.54000000000002</v>
      </c>
      <c r="E7158" s="555">
        <v>17.98</v>
      </c>
      <c r="F7158" s="555">
        <v>195.52</v>
      </c>
    </row>
    <row r="7159" spans="1:6" ht="30">
      <c r="A7159" s="338">
        <v>5946</v>
      </c>
      <c r="B7159" s="339" t="s">
        <v>670</v>
      </c>
      <c r="C7159" s="340" t="s">
        <v>355</v>
      </c>
      <c r="D7159" s="555">
        <v>58.05</v>
      </c>
      <c r="E7159" s="555">
        <v>17.98</v>
      </c>
      <c r="F7159" s="555">
        <v>76.03</v>
      </c>
    </row>
    <row r="7160" spans="1:6" ht="30">
      <c r="A7160" s="338">
        <v>53857</v>
      </c>
      <c r="B7160" s="339" t="s">
        <v>993</v>
      </c>
      <c r="C7160" s="340" t="s">
        <v>1240</v>
      </c>
      <c r="D7160" s="555">
        <v>59.5</v>
      </c>
      <c r="E7160" s="555">
        <v>0</v>
      </c>
      <c r="F7160" s="555">
        <v>59.5</v>
      </c>
    </row>
    <row r="7161" spans="1:6" ht="30">
      <c r="A7161" s="338">
        <v>53858</v>
      </c>
      <c r="B7161" s="339" t="s">
        <v>994</v>
      </c>
      <c r="C7161" s="340" t="s">
        <v>1240</v>
      </c>
      <c r="D7161" s="555">
        <v>40.11</v>
      </c>
      <c r="E7161" s="555">
        <v>0</v>
      </c>
      <c r="F7161" s="555">
        <v>40.11</v>
      </c>
    </row>
    <row r="7162" spans="1:6" ht="30">
      <c r="A7162" s="338">
        <v>53861</v>
      </c>
      <c r="B7162" s="339" t="s">
        <v>995</v>
      </c>
      <c r="C7162" s="340" t="s">
        <v>1240</v>
      </c>
      <c r="D7162" s="555">
        <v>57.75</v>
      </c>
      <c r="E7162" s="555">
        <v>0</v>
      </c>
      <c r="F7162" s="555">
        <v>57.75</v>
      </c>
    </row>
    <row r="7163" spans="1:6">
      <c r="A7163" s="335"/>
      <c r="B7163" s="337" t="s">
        <v>1382</v>
      </c>
      <c r="C7163" s="335"/>
      <c r="D7163" s="335"/>
      <c r="E7163" s="335"/>
      <c r="F7163" s="335"/>
    </row>
    <row r="7164" spans="1:6" ht="45">
      <c r="A7164" s="338">
        <v>5664</v>
      </c>
      <c r="B7164" s="339" t="s">
        <v>1197</v>
      </c>
      <c r="C7164" s="340" t="s">
        <v>1240</v>
      </c>
      <c r="D7164" s="555">
        <v>30.47</v>
      </c>
      <c r="E7164" s="555">
        <v>0</v>
      </c>
      <c r="F7164" s="555">
        <v>30.47</v>
      </c>
    </row>
    <row r="7165" spans="1:6" ht="45">
      <c r="A7165" s="338">
        <v>5667</v>
      </c>
      <c r="B7165" s="339" t="s">
        <v>1198</v>
      </c>
      <c r="C7165" s="340" t="s">
        <v>1240</v>
      </c>
      <c r="D7165" s="555">
        <v>27.1</v>
      </c>
      <c r="E7165" s="555">
        <v>0</v>
      </c>
      <c r="F7165" s="555">
        <v>27.1</v>
      </c>
    </row>
    <row r="7166" spans="1:6" ht="45">
      <c r="A7166" s="338">
        <v>5668</v>
      </c>
      <c r="B7166" s="339" t="s">
        <v>1199</v>
      </c>
      <c r="C7166" s="340" t="s">
        <v>1240</v>
      </c>
      <c r="D7166" s="555">
        <v>40.21</v>
      </c>
      <c r="E7166" s="555">
        <v>0</v>
      </c>
      <c r="F7166" s="555">
        <v>40.21</v>
      </c>
    </row>
    <row r="7167" spans="1:6" ht="45">
      <c r="A7167" s="338">
        <v>5678</v>
      </c>
      <c r="B7167" s="339" t="s">
        <v>554</v>
      </c>
      <c r="C7167" s="340" t="s">
        <v>553</v>
      </c>
      <c r="D7167" s="555">
        <v>108.50999999999999</v>
      </c>
      <c r="E7167" s="555">
        <v>19.149999999999999</v>
      </c>
      <c r="F7167" s="555">
        <v>127.66</v>
      </c>
    </row>
    <row r="7168" spans="1:6" ht="45">
      <c r="A7168" s="338">
        <v>5679</v>
      </c>
      <c r="B7168" s="339" t="s">
        <v>356</v>
      </c>
      <c r="C7168" s="340" t="s">
        <v>355</v>
      </c>
      <c r="D7168" s="555">
        <v>33.26</v>
      </c>
      <c r="E7168" s="555">
        <v>19.149999999999999</v>
      </c>
      <c r="F7168" s="555">
        <v>52.41</v>
      </c>
    </row>
    <row r="7169" spans="1:6" ht="45">
      <c r="A7169" s="338">
        <v>5680</v>
      </c>
      <c r="B7169" s="339" t="s">
        <v>555</v>
      </c>
      <c r="C7169" s="340" t="s">
        <v>553</v>
      </c>
      <c r="D7169" s="555">
        <v>97.509999999999991</v>
      </c>
      <c r="E7169" s="555">
        <v>19.149999999999999</v>
      </c>
      <c r="F7169" s="555">
        <v>116.66</v>
      </c>
    </row>
    <row r="7170" spans="1:6" ht="45">
      <c r="A7170" s="338">
        <v>5681</v>
      </c>
      <c r="B7170" s="339" t="s">
        <v>357</v>
      </c>
      <c r="C7170" s="340" t="s">
        <v>355</v>
      </c>
      <c r="D7170" s="555">
        <v>30.200000000000003</v>
      </c>
      <c r="E7170" s="555">
        <v>19.149999999999999</v>
      </c>
      <c r="F7170" s="555">
        <v>49.35</v>
      </c>
    </row>
    <row r="7171" spans="1:6" ht="45">
      <c r="A7171" s="338">
        <v>5735</v>
      </c>
      <c r="B7171" s="339" t="s">
        <v>880</v>
      </c>
      <c r="C7171" s="340" t="s">
        <v>1240</v>
      </c>
      <c r="D7171" s="555">
        <v>29.4</v>
      </c>
      <c r="E7171" s="555">
        <v>0</v>
      </c>
      <c r="F7171" s="555">
        <v>29.4</v>
      </c>
    </row>
    <row r="7172" spans="1:6" ht="60">
      <c r="A7172" s="338">
        <v>5736</v>
      </c>
      <c r="B7172" s="339" t="s">
        <v>881</v>
      </c>
      <c r="C7172" s="340" t="s">
        <v>1240</v>
      </c>
      <c r="D7172" s="555">
        <v>36.64</v>
      </c>
      <c r="E7172" s="555">
        <v>0</v>
      </c>
      <c r="F7172" s="555">
        <v>36.64</v>
      </c>
    </row>
    <row r="7173" spans="1:6" ht="45">
      <c r="A7173" s="338">
        <v>5875</v>
      </c>
      <c r="B7173" s="339" t="s">
        <v>753</v>
      </c>
      <c r="C7173" s="340" t="s">
        <v>553</v>
      </c>
      <c r="D7173" s="555">
        <v>98.330000000000013</v>
      </c>
      <c r="E7173" s="555">
        <v>19.149999999999999</v>
      </c>
      <c r="F7173" s="555">
        <v>117.48</v>
      </c>
    </row>
    <row r="7174" spans="1:6" ht="45">
      <c r="A7174" s="338">
        <v>5877</v>
      </c>
      <c r="B7174" s="339" t="s">
        <v>662</v>
      </c>
      <c r="C7174" s="340" t="s">
        <v>355</v>
      </c>
      <c r="D7174" s="555">
        <v>32.29</v>
      </c>
      <c r="E7174" s="555">
        <v>19.149999999999999</v>
      </c>
      <c r="F7174" s="555">
        <v>51.44</v>
      </c>
    </row>
    <row r="7175" spans="1:6" ht="45">
      <c r="A7175" s="338">
        <v>53786</v>
      </c>
      <c r="B7175" s="339" t="s">
        <v>795</v>
      </c>
      <c r="C7175" s="340" t="s">
        <v>1240</v>
      </c>
      <c r="D7175" s="555">
        <v>44.78</v>
      </c>
      <c r="E7175" s="555">
        <v>0</v>
      </c>
      <c r="F7175" s="555">
        <v>44.78</v>
      </c>
    </row>
    <row r="7176" spans="1:6" ht="45">
      <c r="A7176" s="338">
        <v>88857</v>
      </c>
      <c r="B7176" s="339" t="s">
        <v>823</v>
      </c>
      <c r="C7176" s="340" t="s">
        <v>1240</v>
      </c>
      <c r="D7176" s="555">
        <v>24.38</v>
      </c>
      <c r="E7176" s="555">
        <v>0</v>
      </c>
      <c r="F7176" s="555">
        <v>24.38</v>
      </c>
    </row>
    <row r="7177" spans="1:6" ht="45">
      <c r="A7177" s="338">
        <v>88858</v>
      </c>
      <c r="B7177" s="339" t="s">
        <v>824</v>
      </c>
      <c r="C7177" s="340" t="s">
        <v>1240</v>
      </c>
      <c r="D7177" s="555">
        <v>3.3</v>
      </c>
      <c r="E7177" s="555">
        <v>0</v>
      </c>
      <c r="F7177" s="555">
        <v>3.3</v>
      </c>
    </row>
    <row r="7178" spans="1:6" ht="45">
      <c r="A7178" s="338">
        <v>88859</v>
      </c>
      <c r="B7178" s="339" t="s">
        <v>825</v>
      </c>
      <c r="C7178" s="340" t="s">
        <v>1240</v>
      </c>
      <c r="D7178" s="555">
        <v>21.68</v>
      </c>
      <c r="E7178" s="555">
        <v>0</v>
      </c>
      <c r="F7178" s="555">
        <v>21.68</v>
      </c>
    </row>
    <row r="7179" spans="1:6" ht="45">
      <c r="A7179" s="338">
        <v>88860</v>
      </c>
      <c r="B7179" s="339" t="s">
        <v>826</v>
      </c>
      <c r="C7179" s="340" t="s">
        <v>1240</v>
      </c>
      <c r="D7179" s="555">
        <v>2.94</v>
      </c>
      <c r="E7179" s="555">
        <v>0</v>
      </c>
      <c r="F7179" s="555">
        <v>2.94</v>
      </c>
    </row>
    <row r="7180" spans="1:6" ht="45">
      <c r="A7180" s="338">
        <v>89011</v>
      </c>
      <c r="B7180" s="339" t="s">
        <v>452</v>
      </c>
      <c r="C7180" s="340" t="s">
        <v>1240</v>
      </c>
      <c r="D7180" s="555">
        <v>23.52</v>
      </c>
      <c r="E7180" s="555">
        <v>0</v>
      </c>
      <c r="F7180" s="555">
        <v>23.52</v>
      </c>
    </row>
    <row r="7181" spans="1:6" ht="45">
      <c r="A7181" s="338">
        <v>89012</v>
      </c>
      <c r="B7181" s="339" t="s">
        <v>453</v>
      </c>
      <c r="C7181" s="340" t="s">
        <v>1240</v>
      </c>
      <c r="D7181" s="555">
        <v>3.19</v>
      </c>
      <c r="E7181" s="555">
        <v>0</v>
      </c>
      <c r="F7181" s="555">
        <v>3.19</v>
      </c>
    </row>
    <row r="7182" spans="1:6" ht="45">
      <c r="A7182" s="338">
        <v>102957</v>
      </c>
      <c r="B7182" s="339" t="s">
        <v>13316</v>
      </c>
      <c r="C7182" s="340" t="s">
        <v>1240</v>
      </c>
      <c r="D7182" s="555">
        <v>44.78</v>
      </c>
      <c r="E7182" s="555">
        <v>0</v>
      </c>
      <c r="F7182" s="555">
        <v>44.78</v>
      </c>
    </row>
    <row r="7183" spans="1:6">
      <c r="A7183" s="335"/>
      <c r="B7183" s="337" t="s">
        <v>13317</v>
      </c>
      <c r="C7183" s="335"/>
      <c r="D7183" s="335"/>
      <c r="E7183" s="335"/>
      <c r="F7183" s="335"/>
    </row>
    <row r="7184" spans="1:6" ht="30">
      <c r="A7184" s="338">
        <v>84013</v>
      </c>
      <c r="B7184" s="339" t="s">
        <v>502</v>
      </c>
      <c r="C7184" s="340" t="s">
        <v>355</v>
      </c>
      <c r="D7184" s="555">
        <v>58.669999999999995</v>
      </c>
      <c r="E7184" s="555">
        <v>19.149999999999999</v>
      </c>
      <c r="F7184" s="555">
        <v>77.819999999999993</v>
      </c>
    </row>
    <row r="7185" spans="1:6" ht="30">
      <c r="A7185" s="338">
        <v>5627</v>
      </c>
      <c r="B7185" s="339" t="s">
        <v>2926</v>
      </c>
      <c r="C7185" s="340" t="s">
        <v>1240</v>
      </c>
      <c r="D7185" s="555">
        <v>49</v>
      </c>
      <c r="E7185" s="555">
        <v>0</v>
      </c>
      <c r="F7185" s="555">
        <v>49</v>
      </c>
    </row>
    <row r="7186" spans="1:6" ht="30">
      <c r="A7186" s="338">
        <v>5628</v>
      </c>
      <c r="B7186" s="339" t="s">
        <v>2927</v>
      </c>
      <c r="C7186" s="340" t="s">
        <v>1240</v>
      </c>
      <c r="D7186" s="555">
        <v>6.65</v>
      </c>
      <c r="E7186" s="555">
        <v>0</v>
      </c>
      <c r="F7186" s="555">
        <v>6.65</v>
      </c>
    </row>
    <row r="7187" spans="1:6" ht="30">
      <c r="A7187" s="338">
        <v>5629</v>
      </c>
      <c r="B7187" s="339" t="s">
        <v>2928</v>
      </c>
      <c r="C7187" s="340" t="s">
        <v>1240</v>
      </c>
      <c r="D7187" s="555">
        <v>61.25</v>
      </c>
      <c r="E7187" s="555">
        <v>0</v>
      </c>
      <c r="F7187" s="555">
        <v>61.25</v>
      </c>
    </row>
    <row r="7188" spans="1:6" ht="30">
      <c r="A7188" s="338">
        <v>5630</v>
      </c>
      <c r="B7188" s="339" t="s">
        <v>2929</v>
      </c>
      <c r="C7188" s="340" t="s">
        <v>1240</v>
      </c>
      <c r="D7188" s="555">
        <v>56.54</v>
      </c>
      <c r="E7188" s="555">
        <v>0</v>
      </c>
      <c r="F7188" s="555">
        <v>56.54</v>
      </c>
    </row>
    <row r="7189" spans="1:6" ht="30">
      <c r="A7189" s="338">
        <v>5631</v>
      </c>
      <c r="B7189" s="339" t="s">
        <v>2930</v>
      </c>
      <c r="C7189" s="340" t="s">
        <v>553</v>
      </c>
      <c r="D7189" s="555">
        <v>179.01999999999998</v>
      </c>
      <c r="E7189" s="555">
        <v>19.149999999999999</v>
      </c>
      <c r="F7189" s="555">
        <v>198.17</v>
      </c>
    </row>
    <row r="7190" spans="1:6" ht="30">
      <c r="A7190" s="338">
        <v>5632</v>
      </c>
      <c r="B7190" s="339" t="s">
        <v>2931</v>
      </c>
      <c r="C7190" s="340" t="s">
        <v>355</v>
      </c>
      <c r="D7190" s="555">
        <v>61.23</v>
      </c>
      <c r="E7190" s="555">
        <v>19.149999999999999</v>
      </c>
      <c r="F7190" s="555">
        <v>80.38</v>
      </c>
    </row>
    <row r="7191" spans="1:6" ht="30">
      <c r="A7191" s="338">
        <v>88907</v>
      </c>
      <c r="B7191" s="339" t="s">
        <v>541</v>
      </c>
      <c r="C7191" s="340" t="s">
        <v>553</v>
      </c>
      <c r="D7191" s="555">
        <v>214.51999999999998</v>
      </c>
      <c r="E7191" s="555">
        <v>19.149999999999999</v>
      </c>
      <c r="F7191" s="555">
        <v>233.67</v>
      </c>
    </row>
    <row r="7192" spans="1:6" ht="30">
      <c r="A7192" s="338">
        <v>90991</v>
      </c>
      <c r="B7192" s="339" t="s">
        <v>350</v>
      </c>
      <c r="C7192" s="340" t="s">
        <v>553</v>
      </c>
      <c r="D7192" s="555">
        <v>173.12</v>
      </c>
      <c r="E7192" s="555">
        <v>19.149999999999999</v>
      </c>
      <c r="F7192" s="555">
        <v>192.27</v>
      </c>
    </row>
    <row r="7193" spans="1:6" ht="30">
      <c r="A7193" s="338">
        <v>88908</v>
      </c>
      <c r="B7193" s="339" t="s">
        <v>510</v>
      </c>
      <c r="C7193" s="340" t="s">
        <v>355</v>
      </c>
      <c r="D7193" s="555">
        <v>67.47999999999999</v>
      </c>
      <c r="E7193" s="555">
        <v>19.149999999999999</v>
      </c>
      <c r="F7193" s="555">
        <v>86.63</v>
      </c>
    </row>
    <row r="7194" spans="1:6" ht="30">
      <c r="A7194" s="338">
        <v>88832</v>
      </c>
      <c r="B7194" s="339" t="s">
        <v>1000</v>
      </c>
      <c r="C7194" s="340" t="s">
        <v>1240</v>
      </c>
      <c r="D7194" s="555">
        <v>46.75</v>
      </c>
      <c r="E7194" s="555">
        <v>0</v>
      </c>
      <c r="F7194" s="555">
        <v>46.75</v>
      </c>
    </row>
    <row r="7195" spans="1:6" ht="30">
      <c r="A7195" s="338">
        <v>88834</v>
      </c>
      <c r="B7195" s="339" t="s">
        <v>1001</v>
      </c>
      <c r="C7195" s="340" t="s">
        <v>1240</v>
      </c>
      <c r="D7195" s="555">
        <v>6.34</v>
      </c>
      <c r="E7195" s="555">
        <v>0</v>
      </c>
      <c r="F7195" s="555">
        <v>6.34</v>
      </c>
    </row>
    <row r="7196" spans="1:6" ht="30">
      <c r="A7196" s="338">
        <v>88835</v>
      </c>
      <c r="B7196" s="339" t="s">
        <v>1002</v>
      </c>
      <c r="C7196" s="340" t="s">
        <v>1240</v>
      </c>
      <c r="D7196" s="555">
        <v>58.44</v>
      </c>
      <c r="E7196" s="555">
        <v>0</v>
      </c>
      <c r="F7196" s="555">
        <v>58.44</v>
      </c>
    </row>
    <row r="7197" spans="1:6" ht="30">
      <c r="A7197" s="338">
        <v>88836</v>
      </c>
      <c r="B7197" s="339" t="s">
        <v>1003</v>
      </c>
      <c r="C7197" s="340" t="s">
        <v>1240</v>
      </c>
      <c r="D7197" s="555">
        <v>56.01</v>
      </c>
      <c r="E7197" s="555">
        <v>0</v>
      </c>
      <c r="F7197" s="555">
        <v>56.01</v>
      </c>
    </row>
    <row r="7198" spans="1:6" ht="30">
      <c r="A7198" s="338">
        <v>88900</v>
      </c>
      <c r="B7198" s="339" t="s">
        <v>827</v>
      </c>
      <c r="C7198" s="340" t="s">
        <v>1240</v>
      </c>
      <c r="D7198" s="555">
        <v>54.51</v>
      </c>
      <c r="E7198" s="555">
        <v>0</v>
      </c>
      <c r="F7198" s="555">
        <v>54.51</v>
      </c>
    </row>
    <row r="7199" spans="1:6" ht="30">
      <c r="A7199" s="338">
        <v>88902</v>
      </c>
      <c r="B7199" s="339" t="s">
        <v>828</v>
      </c>
      <c r="C7199" s="340" t="s">
        <v>1240</v>
      </c>
      <c r="D7199" s="555">
        <v>7.39</v>
      </c>
      <c r="E7199" s="555">
        <v>0</v>
      </c>
      <c r="F7199" s="555">
        <v>7.39</v>
      </c>
    </row>
    <row r="7200" spans="1:6" ht="30">
      <c r="A7200" s="338">
        <v>88903</v>
      </c>
      <c r="B7200" s="339" t="s">
        <v>829</v>
      </c>
      <c r="C7200" s="340" t="s">
        <v>1240</v>
      </c>
      <c r="D7200" s="555">
        <v>68.14</v>
      </c>
      <c r="E7200" s="555">
        <v>0</v>
      </c>
      <c r="F7200" s="555">
        <v>68.14</v>
      </c>
    </row>
    <row r="7201" spans="1:6" ht="30">
      <c r="A7201" s="338">
        <v>88904</v>
      </c>
      <c r="B7201" s="339" t="s">
        <v>830</v>
      </c>
      <c r="C7201" s="340" t="s">
        <v>1240</v>
      </c>
      <c r="D7201" s="555">
        <v>78.900000000000006</v>
      </c>
      <c r="E7201" s="555">
        <v>0</v>
      </c>
      <c r="F7201" s="555">
        <v>78.900000000000006</v>
      </c>
    </row>
    <row r="7202" spans="1:6" ht="45">
      <c r="A7202" s="338">
        <v>102897</v>
      </c>
      <c r="B7202" s="339" t="s">
        <v>13318</v>
      </c>
      <c r="C7202" s="340" t="s">
        <v>1240</v>
      </c>
      <c r="D7202" s="555">
        <v>78.900000000000006</v>
      </c>
      <c r="E7202" s="555">
        <v>0</v>
      </c>
      <c r="F7202" s="555">
        <v>78.900000000000006</v>
      </c>
    </row>
    <row r="7203" spans="1:6" ht="45">
      <c r="A7203" s="338">
        <v>95715</v>
      </c>
      <c r="B7203" s="339" t="s">
        <v>2932</v>
      </c>
      <c r="C7203" s="340" t="s">
        <v>355</v>
      </c>
      <c r="D7203" s="555">
        <v>70.819999999999993</v>
      </c>
      <c r="E7203" s="555">
        <v>19.149999999999999</v>
      </c>
      <c r="F7203" s="555">
        <v>89.97</v>
      </c>
    </row>
    <row r="7204" spans="1:6" ht="45">
      <c r="A7204" s="338">
        <v>95721</v>
      </c>
      <c r="B7204" s="339" t="s">
        <v>2933</v>
      </c>
      <c r="C7204" s="340" t="s">
        <v>355</v>
      </c>
      <c r="D7204" s="555">
        <v>68.390000000000015</v>
      </c>
      <c r="E7204" s="555">
        <v>19.149999999999999</v>
      </c>
      <c r="F7204" s="555">
        <v>87.54</v>
      </c>
    </row>
    <row r="7205" spans="1:6" ht="45">
      <c r="A7205" s="338">
        <v>95714</v>
      </c>
      <c r="B7205" s="339" t="s">
        <v>2934</v>
      </c>
      <c r="C7205" s="340" t="s">
        <v>553</v>
      </c>
      <c r="D7205" s="555">
        <v>221.53</v>
      </c>
      <c r="E7205" s="555">
        <v>19.149999999999999</v>
      </c>
      <c r="F7205" s="555">
        <v>240.68</v>
      </c>
    </row>
    <row r="7206" spans="1:6" ht="45">
      <c r="A7206" s="338">
        <v>95720</v>
      </c>
      <c r="B7206" s="339" t="s">
        <v>2935</v>
      </c>
      <c r="C7206" s="340" t="s">
        <v>553</v>
      </c>
      <c r="D7206" s="555">
        <v>216.42</v>
      </c>
      <c r="E7206" s="555">
        <v>19.149999999999999</v>
      </c>
      <c r="F7206" s="555">
        <v>235.57</v>
      </c>
    </row>
    <row r="7207" spans="1:6" ht="45">
      <c r="A7207" s="338">
        <v>95710</v>
      </c>
      <c r="B7207" s="339" t="s">
        <v>2936</v>
      </c>
      <c r="C7207" s="340" t="s">
        <v>1240</v>
      </c>
      <c r="D7207" s="555">
        <v>57.45</v>
      </c>
      <c r="E7207" s="555">
        <v>0</v>
      </c>
      <c r="F7207" s="555">
        <v>57.45</v>
      </c>
    </row>
    <row r="7208" spans="1:6" ht="45">
      <c r="A7208" s="338">
        <v>95711</v>
      </c>
      <c r="B7208" s="339" t="s">
        <v>2937</v>
      </c>
      <c r="C7208" s="340" t="s">
        <v>1240</v>
      </c>
      <c r="D7208" s="555">
        <v>7.79</v>
      </c>
      <c r="E7208" s="555">
        <v>0</v>
      </c>
      <c r="F7208" s="555">
        <v>7.79</v>
      </c>
    </row>
    <row r="7209" spans="1:6" ht="45">
      <c r="A7209" s="338">
        <v>95712</v>
      </c>
      <c r="B7209" s="339" t="s">
        <v>2938</v>
      </c>
      <c r="C7209" s="340" t="s">
        <v>1240</v>
      </c>
      <c r="D7209" s="555">
        <v>71.81</v>
      </c>
      <c r="E7209" s="555">
        <v>0</v>
      </c>
      <c r="F7209" s="555">
        <v>71.81</v>
      </c>
    </row>
    <row r="7210" spans="1:6" ht="45">
      <c r="A7210" s="338">
        <v>95713</v>
      </c>
      <c r="B7210" s="339" t="s">
        <v>2939</v>
      </c>
      <c r="C7210" s="340" t="s">
        <v>1240</v>
      </c>
      <c r="D7210" s="555">
        <v>78.900000000000006</v>
      </c>
      <c r="E7210" s="555">
        <v>0</v>
      </c>
      <c r="F7210" s="555">
        <v>78.900000000000006</v>
      </c>
    </row>
    <row r="7211" spans="1:6" ht="45">
      <c r="A7211" s="338">
        <v>95716</v>
      </c>
      <c r="B7211" s="339" t="s">
        <v>2940</v>
      </c>
      <c r="C7211" s="340" t="s">
        <v>1240</v>
      </c>
      <c r="D7211" s="555">
        <v>55.31</v>
      </c>
      <c r="E7211" s="555">
        <v>0</v>
      </c>
      <c r="F7211" s="555">
        <v>55.31</v>
      </c>
    </row>
    <row r="7212" spans="1:6" ht="45">
      <c r="A7212" s="338">
        <v>95717</v>
      </c>
      <c r="B7212" s="339" t="s">
        <v>2941</v>
      </c>
      <c r="C7212" s="340" t="s">
        <v>1240</v>
      </c>
      <c r="D7212" s="555">
        <v>7.5</v>
      </c>
      <c r="E7212" s="555">
        <v>0</v>
      </c>
      <c r="F7212" s="555">
        <v>7.5</v>
      </c>
    </row>
    <row r="7213" spans="1:6" ht="45">
      <c r="A7213" s="338">
        <v>95718</v>
      </c>
      <c r="B7213" s="339" t="s">
        <v>2942</v>
      </c>
      <c r="C7213" s="340" t="s">
        <v>1240</v>
      </c>
      <c r="D7213" s="555">
        <v>69.13</v>
      </c>
      <c r="E7213" s="555">
        <v>0</v>
      </c>
      <c r="F7213" s="555">
        <v>69.13</v>
      </c>
    </row>
    <row r="7214" spans="1:6" ht="45">
      <c r="A7214" s="338">
        <v>95719</v>
      </c>
      <c r="B7214" s="339" t="s">
        <v>2943</v>
      </c>
      <c r="C7214" s="340" t="s">
        <v>1240</v>
      </c>
      <c r="D7214" s="555">
        <v>78.900000000000006</v>
      </c>
      <c r="E7214" s="555">
        <v>0</v>
      </c>
      <c r="F7214" s="555">
        <v>78.900000000000006</v>
      </c>
    </row>
    <row r="7215" spans="1:6">
      <c r="A7215" s="335"/>
      <c r="B7215" s="337" t="s">
        <v>4553</v>
      </c>
      <c r="C7215" s="335"/>
      <c r="D7215" s="335"/>
      <c r="E7215" s="335"/>
      <c r="F7215" s="335"/>
    </row>
    <row r="7216" spans="1:6" ht="30">
      <c r="A7216" s="338">
        <v>96245</v>
      </c>
      <c r="B7216" s="339" t="s">
        <v>3568</v>
      </c>
      <c r="C7216" s="340" t="s">
        <v>553</v>
      </c>
      <c r="D7216" s="555">
        <v>59.32</v>
      </c>
      <c r="E7216" s="555">
        <v>19.149999999999999</v>
      </c>
      <c r="F7216" s="555">
        <v>78.47</v>
      </c>
    </row>
    <row r="7217" spans="1:6" ht="30">
      <c r="A7217" s="338">
        <v>96246</v>
      </c>
      <c r="B7217" s="339" t="s">
        <v>3578</v>
      </c>
      <c r="C7217" s="340" t="s">
        <v>355</v>
      </c>
      <c r="D7217" s="555">
        <v>23.89</v>
      </c>
      <c r="E7217" s="555">
        <v>19.149999999999999</v>
      </c>
      <c r="F7217" s="555">
        <v>43.04</v>
      </c>
    </row>
    <row r="7218" spans="1:6" ht="30">
      <c r="A7218" s="338">
        <v>96060</v>
      </c>
      <c r="B7218" s="339" t="s">
        <v>3608</v>
      </c>
      <c r="C7218" s="340" t="s">
        <v>1240</v>
      </c>
      <c r="D7218" s="555">
        <v>2.2000000000000002</v>
      </c>
      <c r="E7218" s="555">
        <v>0</v>
      </c>
      <c r="F7218" s="555">
        <v>2.2000000000000002</v>
      </c>
    </row>
    <row r="7219" spans="1:6" ht="30">
      <c r="A7219" s="338">
        <v>96061</v>
      </c>
      <c r="B7219" s="339" t="s">
        <v>3609</v>
      </c>
      <c r="C7219" s="340" t="s">
        <v>1240</v>
      </c>
      <c r="D7219" s="555">
        <v>27.28</v>
      </c>
      <c r="E7219" s="555">
        <v>0</v>
      </c>
      <c r="F7219" s="555">
        <v>27.28</v>
      </c>
    </row>
    <row r="7220" spans="1:6" ht="30">
      <c r="A7220" s="338">
        <v>96062</v>
      </c>
      <c r="B7220" s="339" t="s">
        <v>3610</v>
      </c>
      <c r="C7220" s="340" t="s">
        <v>1240</v>
      </c>
      <c r="D7220" s="555">
        <v>34.96</v>
      </c>
      <c r="E7220" s="555">
        <v>0</v>
      </c>
      <c r="F7220" s="555">
        <v>34.96</v>
      </c>
    </row>
    <row r="7221" spans="1:6" ht="30">
      <c r="A7221" s="338">
        <v>96241</v>
      </c>
      <c r="B7221" s="339" t="s">
        <v>3611</v>
      </c>
      <c r="C7221" s="340" t="s">
        <v>1240</v>
      </c>
      <c r="D7221" s="555">
        <v>16.13</v>
      </c>
      <c r="E7221" s="555">
        <v>0</v>
      </c>
      <c r="F7221" s="555">
        <v>16.13</v>
      </c>
    </row>
    <row r="7222" spans="1:6" ht="30">
      <c r="A7222" s="338">
        <v>96242</v>
      </c>
      <c r="B7222" s="339" t="s">
        <v>3612</v>
      </c>
      <c r="C7222" s="340" t="s">
        <v>1240</v>
      </c>
      <c r="D7222" s="555">
        <v>2.1800000000000002</v>
      </c>
      <c r="E7222" s="555">
        <v>0</v>
      </c>
      <c r="F7222" s="555">
        <v>2.1800000000000002</v>
      </c>
    </row>
    <row r="7223" spans="1:6" ht="30">
      <c r="A7223" s="338">
        <v>96243</v>
      </c>
      <c r="B7223" s="339" t="s">
        <v>3613</v>
      </c>
      <c r="C7223" s="340" t="s">
        <v>1240</v>
      </c>
      <c r="D7223" s="555">
        <v>20.16</v>
      </c>
      <c r="E7223" s="555">
        <v>0</v>
      </c>
      <c r="F7223" s="555">
        <v>20.16</v>
      </c>
    </row>
    <row r="7224" spans="1:6" ht="30">
      <c r="A7224" s="338">
        <v>96244</v>
      </c>
      <c r="B7224" s="339" t="s">
        <v>3614</v>
      </c>
      <c r="C7224" s="340" t="s">
        <v>1240</v>
      </c>
      <c r="D7224" s="555">
        <v>15.27</v>
      </c>
      <c r="E7224" s="555">
        <v>0</v>
      </c>
      <c r="F7224" s="555">
        <v>15.27</v>
      </c>
    </row>
    <row r="7225" spans="1:6">
      <c r="A7225" s="335"/>
      <c r="B7225" s="337" t="s">
        <v>2944</v>
      </c>
      <c r="C7225" s="335"/>
      <c r="D7225" s="335"/>
      <c r="E7225" s="335"/>
      <c r="F7225" s="335"/>
    </row>
    <row r="7226" spans="1:6">
      <c r="A7226" s="338">
        <v>92121</v>
      </c>
      <c r="B7226" s="339" t="s">
        <v>2945</v>
      </c>
      <c r="C7226" s="340" t="s">
        <v>1159</v>
      </c>
      <c r="D7226" s="555">
        <v>10.619999999999997</v>
      </c>
      <c r="E7226" s="555">
        <v>17.53</v>
      </c>
      <c r="F7226" s="555">
        <v>28.15</v>
      </c>
    </row>
    <row r="7227" spans="1:6">
      <c r="A7227" s="338">
        <v>92122</v>
      </c>
      <c r="B7227" s="339" t="s">
        <v>2946</v>
      </c>
      <c r="C7227" s="340" t="s">
        <v>1159</v>
      </c>
      <c r="D7227" s="555">
        <v>15.620000000000001</v>
      </c>
      <c r="E7227" s="555">
        <v>31.81</v>
      </c>
      <c r="F7227" s="555">
        <v>47.43</v>
      </c>
    </row>
    <row r="7228" spans="1:6" ht="30">
      <c r="A7228" s="338">
        <v>92112</v>
      </c>
      <c r="B7228" s="339" t="s">
        <v>2947</v>
      </c>
      <c r="C7228" s="340" t="s">
        <v>553</v>
      </c>
      <c r="D7228" s="555">
        <v>2.76</v>
      </c>
      <c r="E7228" s="555">
        <v>0</v>
      </c>
      <c r="F7228" s="555">
        <v>2.76</v>
      </c>
    </row>
    <row r="7229" spans="1:6" ht="30">
      <c r="A7229" s="338">
        <v>92113</v>
      </c>
      <c r="B7229" s="339" t="s">
        <v>2948</v>
      </c>
      <c r="C7229" s="340" t="s">
        <v>355</v>
      </c>
      <c r="D7229" s="555">
        <v>0.99</v>
      </c>
      <c r="E7229" s="555">
        <v>0</v>
      </c>
      <c r="F7229" s="555">
        <v>0.99</v>
      </c>
    </row>
    <row r="7230" spans="1:6" ht="30">
      <c r="A7230" s="338">
        <v>92108</v>
      </c>
      <c r="B7230" s="339" t="s">
        <v>2949</v>
      </c>
      <c r="C7230" s="340" t="s">
        <v>1240</v>
      </c>
      <c r="D7230" s="555">
        <v>0.89</v>
      </c>
      <c r="E7230" s="555">
        <v>0</v>
      </c>
      <c r="F7230" s="555">
        <v>0.89</v>
      </c>
    </row>
    <row r="7231" spans="1:6" ht="30">
      <c r="A7231" s="338">
        <v>92109</v>
      </c>
      <c r="B7231" s="339" t="s">
        <v>2950</v>
      </c>
      <c r="C7231" s="340" t="s">
        <v>1240</v>
      </c>
      <c r="D7231" s="555">
        <v>0.1</v>
      </c>
      <c r="E7231" s="555">
        <v>0</v>
      </c>
      <c r="F7231" s="555">
        <v>0.1</v>
      </c>
    </row>
    <row r="7232" spans="1:6" ht="30">
      <c r="A7232" s="338">
        <v>92110</v>
      </c>
      <c r="B7232" s="339" t="s">
        <v>2951</v>
      </c>
      <c r="C7232" s="340" t="s">
        <v>1240</v>
      </c>
      <c r="D7232" s="555">
        <v>0.7</v>
      </c>
      <c r="E7232" s="555">
        <v>0</v>
      </c>
      <c r="F7232" s="555">
        <v>0.7</v>
      </c>
    </row>
    <row r="7233" spans="1:6" ht="30">
      <c r="A7233" s="338">
        <v>92111</v>
      </c>
      <c r="B7233" s="339" t="s">
        <v>2952</v>
      </c>
      <c r="C7233" s="340" t="s">
        <v>1240</v>
      </c>
      <c r="D7233" s="555">
        <v>1.07</v>
      </c>
      <c r="E7233" s="555">
        <v>0</v>
      </c>
      <c r="F7233" s="555">
        <v>1.07</v>
      </c>
    </row>
    <row r="7234" spans="1:6">
      <c r="A7234" s="335"/>
      <c r="B7234" s="337" t="s">
        <v>13319</v>
      </c>
      <c r="C7234" s="335"/>
      <c r="D7234" s="335"/>
      <c r="E7234" s="335"/>
      <c r="F7234" s="335"/>
    </row>
    <row r="7235" spans="1:6" ht="30">
      <c r="A7235" s="338">
        <v>92966</v>
      </c>
      <c r="B7235" s="339" t="s">
        <v>2953</v>
      </c>
      <c r="C7235" s="340" t="s">
        <v>553</v>
      </c>
      <c r="D7235" s="555">
        <v>9.3699999999999992</v>
      </c>
      <c r="E7235" s="555">
        <v>15.13</v>
      </c>
      <c r="F7235" s="555">
        <v>24.5</v>
      </c>
    </row>
    <row r="7236" spans="1:6" ht="30">
      <c r="A7236" s="338">
        <v>92967</v>
      </c>
      <c r="B7236" s="339" t="s">
        <v>2954</v>
      </c>
      <c r="C7236" s="340" t="s">
        <v>355</v>
      </c>
      <c r="D7236" s="555">
        <v>7.3699999999999992</v>
      </c>
      <c r="E7236" s="555">
        <v>15.13</v>
      </c>
      <c r="F7236" s="555">
        <v>22.5</v>
      </c>
    </row>
    <row r="7237" spans="1:6" ht="30">
      <c r="A7237" s="338">
        <v>92963</v>
      </c>
      <c r="B7237" s="339" t="s">
        <v>2955</v>
      </c>
      <c r="C7237" s="340" t="s">
        <v>1240</v>
      </c>
      <c r="D7237" s="555">
        <v>1.6</v>
      </c>
      <c r="E7237" s="555">
        <v>0</v>
      </c>
      <c r="F7237" s="555">
        <v>1.6</v>
      </c>
    </row>
    <row r="7238" spans="1:6">
      <c r="A7238" s="338">
        <v>92964</v>
      </c>
      <c r="B7238" s="339" t="s">
        <v>2956</v>
      </c>
      <c r="C7238" s="340" t="s">
        <v>1240</v>
      </c>
      <c r="D7238" s="555">
        <v>0.19</v>
      </c>
      <c r="E7238" s="555">
        <v>0</v>
      </c>
      <c r="F7238" s="555">
        <v>0.19</v>
      </c>
    </row>
    <row r="7239" spans="1:6" ht="30">
      <c r="A7239" s="338">
        <v>92965</v>
      </c>
      <c r="B7239" s="339" t="s">
        <v>2957</v>
      </c>
      <c r="C7239" s="340" t="s">
        <v>1240</v>
      </c>
      <c r="D7239" s="555">
        <v>2</v>
      </c>
      <c r="E7239" s="555">
        <v>0</v>
      </c>
      <c r="F7239" s="555">
        <v>2</v>
      </c>
    </row>
    <row r="7240" spans="1:6">
      <c r="A7240" s="338">
        <v>95259</v>
      </c>
      <c r="B7240" s="339" t="s">
        <v>2958</v>
      </c>
      <c r="C7240" s="340" t="s">
        <v>355</v>
      </c>
      <c r="D7240" s="555">
        <v>7.1199999999999992</v>
      </c>
      <c r="E7240" s="555">
        <v>15.13</v>
      </c>
      <c r="F7240" s="555">
        <v>22.25</v>
      </c>
    </row>
    <row r="7241" spans="1:6">
      <c r="A7241" s="338">
        <v>95258</v>
      </c>
      <c r="B7241" s="339" t="s">
        <v>2959</v>
      </c>
      <c r="C7241" s="340" t="s">
        <v>553</v>
      </c>
      <c r="D7241" s="555">
        <v>8.85</v>
      </c>
      <c r="E7241" s="555">
        <v>15.13</v>
      </c>
      <c r="F7241" s="555">
        <v>23.98</v>
      </c>
    </row>
    <row r="7242" spans="1:6">
      <c r="A7242" s="338">
        <v>95255</v>
      </c>
      <c r="B7242" s="339" t="s">
        <v>2960</v>
      </c>
      <c r="C7242" s="340" t="s">
        <v>1240</v>
      </c>
      <c r="D7242" s="555">
        <v>1.38</v>
      </c>
      <c r="E7242" s="555">
        <v>0</v>
      </c>
      <c r="F7242" s="555">
        <v>1.38</v>
      </c>
    </row>
    <row r="7243" spans="1:6">
      <c r="A7243" s="338">
        <v>95256</v>
      </c>
      <c r="B7243" s="339" t="s">
        <v>2961</v>
      </c>
      <c r="C7243" s="340" t="s">
        <v>1240</v>
      </c>
      <c r="D7243" s="555">
        <v>0.16</v>
      </c>
      <c r="E7243" s="555">
        <v>0</v>
      </c>
      <c r="F7243" s="555">
        <v>0.16</v>
      </c>
    </row>
    <row r="7244" spans="1:6">
      <c r="A7244" s="338">
        <v>95257</v>
      </c>
      <c r="B7244" s="339" t="s">
        <v>2962</v>
      </c>
      <c r="C7244" s="340" t="s">
        <v>1240</v>
      </c>
      <c r="D7244" s="555">
        <v>1.73</v>
      </c>
      <c r="E7244" s="555">
        <v>0</v>
      </c>
      <c r="F7244" s="555">
        <v>1.73</v>
      </c>
    </row>
    <row r="7245" spans="1:6" ht="30">
      <c r="A7245" s="338">
        <v>102274</v>
      </c>
      <c r="B7245" s="339" t="s">
        <v>11934</v>
      </c>
      <c r="C7245" s="340" t="s">
        <v>355</v>
      </c>
      <c r="D7245" s="555">
        <v>6.3399999999999981</v>
      </c>
      <c r="E7245" s="555">
        <v>15.13</v>
      </c>
      <c r="F7245" s="555">
        <v>21.47</v>
      </c>
    </row>
    <row r="7246" spans="1:6" ht="30">
      <c r="A7246" s="338">
        <v>102275</v>
      </c>
      <c r="B7246" s="339" t="s">
        <v>11939</v>
      </c>
      <c r="C7246" s="340" t="s">
        <v>553</v>
      </c>
      <c r="D7246" s="555">
        <v>8.65</v>
      </c>
      <c r="E7246" s="555">
        <v>15.13</v>
      </c>
      <c r="F7246" s="555">
        <v>23.78</v>
      </c>
    </row>
    <row r="7247" spans="1:6" ht="30">
      <c r="A7247" s="338">
        <v>102270</v>
      </c>
      <c r="B7247" s="339" t="s">
        <v>11917</v>
      </c>
      <c r="C7247" s="340" t="s">
        <v>1240</v>
      </c>
      <c r="D7247" s="555">
        <v>0.68</v>
      </c>
      <c r="E7247" s="555">
        <v>0</v>
      </c>
      <c r="F7247" s="555">
        <v>0.68</v>
      </c>
    </row>
    <row r="7248" spans="1:6" ht="30">
      <c r="A7248" s="338">
        <v>102271</v>
      </c>
      <c r="B7248" s="339" t="s">
        <v>11916</v>
      </c>
      <c r="C7248" s="340" t="s">
        <v>1240</v>
      </c>
      <c r="D7248" s="555">
        <v>0.08</v>
      </c>
      <c r="E7248" s="555">
        <v>0</v>
      </c>
      <c r="F7248" s="555">
        <v>0.08</v>
      </c>
    </row>
    <row r="7249" spans="1:6" ht="30">
      <c r="A7249" s="338">
        <v>102272</v>
      </c>
      <c r="B7249" s="339" t="s">
        <v>11915</v>
      </c>
      <c r="C7249" s="340" t="s">
        <v>1240</v>
      </c>
      <c r="D7249" s="555">
        <v>0.85</v>
      </c>
      <c r="E7249" s="555">
        <v>0</v>
      </c>
      <c r="F7249" s="555">
        <v>0.85</v>
      </c>
    </row>
    <row r="7250" spans="1:6" ht="30">
      <c r="A7250" s="338">
        <v>102273</v>
      </c>
      <c r="B7250" s="339" t="s">
        <v>11914</v>
      </c>
      <c r="C7250" s="340" t="s">
        <v>1240</v>
      </c>
      <c r="D7250" s="555">
        <v>1.46</v>
      </c>
      <c r="E7250" s="555">
        <v>0</v>
      </c>
      <c r="F7250" s="555">
        <v>1.46</v>
      </c>
    </row>
    <row r="7251" spans="1:6">
      <c r="A7251" s="335"/>
      <c r="B7251" s="337" t="s">
        <v>13320</v>
      </c>
      <c r="C7251" s="335"/>
      <c r="D7251" s="335"/>
      <c r="E7251" s="335"/>
      <c r="F7251" s="335"/>
    </row>
    <row r="7252" spans="1:6" ht="60">
      <c r="A7252" s="338">
        <v>102933</v>
      </c>
      <c r="B7252" s="339" t="s">
        <v>13321</v>
      </c>
      <c r="C7252" s="340" t="s">
        <v>1240</v>
      </c>
      <c r="D7252" s="555">
        <v>0.8</v>
      </c>
      <c r="E7252" s="555">
        <v>0</v>
      </c>
      <c r="F7252" s="555">
        <v>0.8</v>
      </c>
    </row>
    <row r="7253" spans="1:6">
      <c r="A7253" s="335"/>
      <c r="B7253" s="337" t="s">
        <v>13322</v>
      </c>
      <c r="C7253" s="335"/>
      <c r="D7253" s="335"/>
      <c r="E7253" s="335"/>
      <c r="F7253" s="335"/>
    </row>
    <row r="7254" spans="1:6" ht="30">
      <c r="A7254" s="338">
        <v>5714</v>
      </c>
      <c r="B7254" s="339" t="s">
        <v>872</v>
      </c>
      <c r="C7254" s="340" t="s">
        <v>1240</v>
      </c>
      <c r="D7254" s="555">
        <v>13.93</v>
      </c>
      <c r="E7254" s="555">
        <v>0</v>
      </c>
      <c r="F7254" s="555">
        <v>13.93</v>
      </c>
    </row>
    <row r="7255" spans="1:6" ht="30">
      <c r="A7255" s="338">
        <v>5715</v>
      </c>
      <c r="B7255" s="339" t="s">
        <v>873</v>
      </c>
      <c r="C7255" s="340" t="s">
        <v>1240</v>
      </c>
      <c r="D7255" s="555">
        <v>59.11</v>
      </c>
      <c r="E7255" s="555">
        <v>0</v>
      </c>
      <c r="F7255" s="555">
        <v>59.11</v>
      </c>
    </row>
    <row r="7256" spans="1:6" ht="30">
      <c r="A7256" s="338">
        <v>89035</v>
      </c>
      <c r="B7256" s="339" t="s">
        <v>545</v>
      </c>
      <c r="C7256" s="340" t="s">
        <v>553</v>
      </c>
      <c r="D7256" s="555">
        <v>93.11</v>
      </c>
      <c r="E7256" s="555">
        <v>20.2</v>
      </c>
      <c r="F7256" s="555">
        <v>113.31</v>
      </c>
    </row>
    <row r="7257" spans="1:6" ht="30">
      <c r="A7257" s="338">
        <v>89036</v>
      </c>
      <c r="B7257" s="339" t="s">
        <v>514</v>
      </c>
      <c r="C7257" s="340" t="s">
        <v>355</v>
      </c>
      <c r="D7257" s="555">
        <v>20.070000000000004</v>
      </c>
      <c r="E7257" s="555">
        <v>20.2</v>
      </c>
      <c r="F7257" s="555">
        <v>40.270000000000003</v>
      </c>
    </row>
    <row r="7258" spans="1:6" ht="30">
      <c r="A7258" s="338">
        <v>89033</v>
      </c>
      <c r="B7258" s="339" t="s">
        <v>255</v>
      </c>
      <c r="C7258" s="340" t="s">
        <v>1240</v>
      </c>
      <c r="D7258" s="555">
        <v>12.73</v>
      </c>
      <c r="E7258" s="555">
        <v>0</v>
      </c>
      <c r="F7258" s="555">
        <v>12.73</v>
      </c>
    </row>
    <row r="7259" spans="1:6" ht="30">
      <c r="A7259" s="338">
        <v>89034</v>
      </c>
      <c r="B7259" s="339" t="s">
        <v>256</v>
      </c>
      <c r="C7259" s="340" t="s">
        <v>1240</v>
      </c>
      <c r="D7259" s="555">
        <v>1.76</v>
      </c>
      <c r="E7259" s="555">
        <v>0</v>
      </c>
      <c r="F7259" s="555">
        <v>1.76</v>
      </c>
    </row>
    <row r="7260" spans="1:6" ht="30">
      <c r="A7260" s="338">
        <v>96023</v>
      </c>
      <c r="B7260" s="339" t="s">
        <v>3594</v>
      </c>
      <c r="C7260" s="340" t="s">
        <v>1240</v>
      </c>
      <c r="D7260" s="555">
        <v>16.91</v>
      </c>
      <c r="E7260" s="555">
        <v>0</v>
      </c>
      <c r="F7260" s="555">
        <v>16.91</v>
      </c>
    </row>
    <row r="7261" spans="1:6" ht="30">
      <c r="A7261" s="338">
        <v>96024</v>
      </c>
      <c r="B7261" s="339" t="s">
        <v>3595</v>
      </c>
      <c r="C7261" s="340" t="s">
        <v>1240</v>
      </c>
      <c r="D7261" s="555">
        <v>2.34</v>
      </c>
      <c r="E7261" s="555">
        <v>0</v>
      </c>
      <c r="F7261" s="555">
        <v>2.34</v>
      </c>
    </row>
    <row r="7262" spans="1:6" ht="30">
      <c r="A7262" s="338">
        <v>96026</v>
      </c>
      <c r="B7262" s="339" t="s">
        <v>3596</v>
      </c>
      <c r="C7262" s="340" t="s">
        <v>1240</v>
      </c>
      <c r="D7262" s="555">
        <v>18.5</v>
      </c>
      <c r="E7262" s="555">
        <v>0</v>
      </c>
      <c r="F7262" s="555">
        <v>18.5</v>
      </c>
    </row>
    <row r="7263" spans="1:6" ht="30">
      <c r="A7263" s="338">
        <v>96027</v>
      </c>
      <c r="B7263" s="339" t="s">
        <v>3597</v>
      </c>
      <c r="C7263" s="340" t="s">
        <v>1240</v>
      </c>
      <c r="D7263" s="555">
        <v>105.1</v>
      </c>
      <c r="E7263" s="555">
        <v>0</v>
      </c>
      <c r="F7263" s="555">
        <v>105.1</v>
      </c>
    </row>
    <row r="7264" spans="1:6" ht="30">
      <c r="A7264" s="338">
        <v>96028</v>
      </c>
      <c r="B7264" s="339" t="s">
        <v>3564</v>
      </c>
      <c r="C7264" s="340" t="s">
        <v>553</v>
      </c>
      <c r="D7264" s="555">
        <v>148.43</v>
      </c>
      <c r="E7264" s="555">
        <v>20.2</v>
      </c>
      <c r="F7264" s="555">
        <v>168.63</v>
      </c>
    </row>
    <row r="7265" spans="1:6" ht="30">
      <c r="A7265" s="338">
        <v>96029</v>
      </c>
      <c r="B7265" s="339" t="s">
        <v>3574</v>
      </c>
      <c r="C7265" s="340" t="s">
        <v>355</v>
      </c>
      <c r="D7265" s="555">
        <v>24.830000000000002</v>
      </c>
      <c r="E7265" s="555">
        <v>20.2</v>
      </c>
      <c r="F7265" s="555">
        <v>45.03</v>
      </c>
    </row>
    <row r="7266" spans="1:6" ht="30">
      <c r="A7266" s="338">
        <v>96053</v>
      </c>
      <c r="B7266" s="339" t="s">
        <v>3603</v>
      </c>
      <c r="C7266" s="340" t="s">
        <v>1240</v>
      </c>
      <c r="D7266" s="555">
        <v>17.16</v>
      </c>
      <c r="E7266" s="555">
        <v>0</v>
      </c>
      <c r="F7266" s="555">
        <v>17.16</v>
      </c>
    </row>
    <row r="7267" spans="1:6" ht="30">
      <c r="A7267" s="338">
        <v>96054</v>
      </c>
      <c r="B7267" s="339" t="s">
        <v>3604</v>
      </c>
      <c r="C7267" s="340" t="s">
        <v>1240</v>
      </c>
      <c r="D7267" s="555">
        <v>21.83</v>
      </c>
      <c r="E7267" s="555">
        <v>0</v>
      </c>
      <c r="F7267" s="555">
        <v>21.83</v>
      </c>
    </row>
    <row r="7268" spans="1:6" ht="30">
      <c r="A7268" s="338">
        <v>96055</v>
      </c>
      <c r="B7268" s="339" t="s">
        <v>3605</v>
      </c>
      <c r="C7268" s="340" t="s">
        <v>1240</v>
      </c>
      <c r="D7268" s="555">
        <v>2.37</v>
      </c>
      <c r="E7268" s="555">
        <v>0</v>
      </c>
      <c r="F7268" s="555">
        <v>2.37</v>
      </c>
    </row>
    <row r="7269" spans="1:6" ht="30">
      <c r="A7269" s="338">
        <v>96056</v>
      </c>
      <c r="B7269" s="339" t="s">
        <v>3606</v>
      </c>
      <c r="C7269" s="340" t="s">
        <v>1240</v>
      </c>
      <c r="D7269" s="555">
        <v>18.77</v>
      </c>
      <c r="E7269" s="555">
        <v>0</v>
      </c>
      <c r="F7269" s="555">
        <v>18.77</v>
      </c>
    </row>
    <row r="7270" spans="1:6" ht="30">
      <c r="A7270" s="338">
        <v>96057</v>
      </c>
      <c r="B7270" s="339" t="s">
        <v>3607</v>
      </c>
      <c r="C7270" s="340" t="s">
        <v>1240</v>
      </c>
      <c r="D7270" s="555">
        <v>59.11</v>
      </c>
      <c r="E7270" s="555">
        <v>0</v>
      </c>
      <c r="F7270" s="555">
        <v>59.11</v>
      </c>
    </row>
    <row r="7271" spans="1:6" ht="30">
      <c r="A7271" s="338">
        <v>96157</v>
      </c>
      <c r="B7271" s="339" t="s">
        <v>3566</v>
      </c>
      <c r="C7271" s="340" t="s">
        <v>553</v>
      </c>
      <c r="D7271" s="555">
        <v>102.99</v>
      </c>
      <c r="E7271" s="555">
        <v>20.2</v>
      </c>
      <c r="F7271" s="555">
        <v>123.19</v>
      </c>
    </row>
    <row r="7272" spans="1:6" ht="30">
      <c r="A7272" s="338">
        <v>96155</v>
      </c>
      <c r="B7272" s="339" t="s">
        <v>3576</v>
      </c>
      <c r="C7272" s="340" t="s">
        <v>355</v>
      </c>
      <c r="D7272" s="555">
        <v>25.110000000000003</v>
      </c>
      <c r="E7272" s="555">
        <v>20.2</v>
      </c>
      <c r="F7272" s="555">
        <v>45.31</v>
      </c>
    </row>
    <row r="7273" spans="1:6" ht="30">
      <c r="A7273" s="338">
        <v>89032</v>
      </c>
      <c r="B7273" s="339" t="s">
        <v>544</v>
      </c>
      <c r="C7273" s="340" t="s">
        <v>553</v>
      </c>
      <c r="D7273" s="555">
        <v>150.72</v>
      </c>
      <c r="E7273" s="555">
        <v>20.2</v>
      </c>
      <c r="F7273" s="555">
        <v>170.92</v>
      </c>
    </row>
    <row r="7274" spans="1:6" ht="30">
      <c r="A7274" s="338">
        <v>89031</v>
      </c>
      <c r="B7274" s="339" t="s">
        <v>513</v>
      </c>
      <c r="C7274" s="340" t="s">
        <v>355</v>
      </c>
      <c r="D7274" s="555">
        <v>42.3</v>
      </c>
      <c r="E7274" s="555">
        <v>20.2</v>
      </c>
      <c r="F7274" s="555">
        <v>62.5</v>
      </c>
    </row>
    <row r="7275" spans="1:6" ht="30">
      <c r="A7275" s="338">
        <v>5724</v>
      </c>
      <c r="B7275" s="339" t="s">
        <v>877</v>
      </c>
      <c r="C7275" s="340" t="s">
        <v>1240</v>
      </c>
      <c r="D7275" s="555">
        <v>53.61</v>
      </c>
      <c r="E7275" s="555">
        <v>0</v>
      </c>
      <c r="F7275" s="555">
        <v>53.61</v>
      </c>
    </row>
    <row r="7276" spans="1:6" ht="30">
      <c r="A7276" s="338">
        <v>53817</v>
      </c>
      <c r="B7276" s="339" t="s">
        <v>987</v>
      </c>
      <c r="C7276" s="340" t="s">
        <v>1240</v>
      </c>
      <c r="D7276" s="555">
        <v>54.81</v>
      </c>
      <c r="E7276" s="555">
        <v>0</v>
      </c>
      <c r="F7276" s="555">
        <v>54.81</v>
      </c>
    </row>
    <row r="7277" spans="1:6" ht="30">
      <c r="A7277" s="338">
        <v>89029</v>
      </c>
      <c r="B7277" s="339" t="s">
        <v>253</v>
      </c>
      <c r="C7277" s="340" t="s">
        <v>1240</v>
      </c>
      <c r="D7277" s="555">
        <v>29.98</v>
      </c>
      <c r="E7277" s="555">
        <v>0</v>
      </c>
      <c r="F7277" s="555">
        <v>29.98</v>
      </c>
    </row>
    <row r="7278" spans="1:6" ht="30">
      <c r="A7278" s="338">
        <v>89030</v>
      </c>
      <c r="B7278" s="339" t="s">
        <v>254</v>
      </c>
      <c r="C7278" s="340" t="s">
        <v>1240</v>
      </c>
      <c r="D7278" s="555">
        <v>6.74</v>
      </c>
      <c r="E7278" s="555">
        <v>0</v>
      </c>
      <c r="F7278" s="555">
        <v>6.74</v>
      </c>
    </row>
    <row r="7279" spans="1:6" ht="30">
      <c r="A7279" s="338">
        <v>5843</v>
      </c>
      <c r="B7279" s="339" t="s">
        <v>748</v>
      </c>
      <c r="C7279" s="340" t="s">
        <v>553</v>
      </c>
      <c r="D7279" s="555">
        <v>129.22</v>
      </c>
      <c r="E7279" s="555">
        <v>20.2</v>
      </c>
      <c r="F7279" s="555">
        <v>149.41999999999999</v>
      </c>
    </row>
    <row r="7280" spans="1:6" ht="30">
      <c r="A7280" s="338">
        <v>5845</v>
      </c>
      <c r="B7280" s="339" t="s">
        <v>657</v>
      </c>
      <c r="C7280" s="340" t="s">
        <v>355</v>
      </c>
      <c r="D7280" s="555">
        <v>25.37</v>
      </c>
      <c r="E7280" s="555">
        <v>20.2</v>
      </c>
      <c r="F7280" s="555">
        <v>45.57</v>
      </c>
    </row>
    <row r="7281" spans="1:6" ht="30">
      <c r="A7281" s="338">
        <v>7063</v>
      </c>
      <c r="B7281" s="339" t="s">
        <v>791</v>
      </c>
      <c r="C7281" s="340" t="s">
        <v>1240</v>
      </c>
      <c r="D7281" s="555">
        <v>17.38</v>
      </c>
      <c r="E7281" s="555">
        <v>0</v>
      </c>
      <c r="F7281" s="555">
        <v>17.38</v>
      </c>
    </row>
    <row r="7282" spans="1:6" ht="30">
      <c r="A7282" s="338">
        <v>7064</v>
      </c>
      <c r="B7282" s="339" t="s">
        <v>792</v>
      </c>
      <c r="C7282" s="340" t="s">
        <v>1240</v>
      </c>
      <c r="D7282" s="555">
        <v>2.41</v>
      </c>
      <c r="E7282" s="555">
        <v>0</v>
      </c>
      <c r="F7282" s="555">
        <v>2.41</v>
      </c>
    </row>
    <row r="7283" spans="1:6" ht="30">
      <c r="A7283" s="338">
        <v>7065</v>
      </c>
      <c r="B7283" s="339" t="s">
        <v>793</v>
      </c>
      <c r="C7283" s="340" t="s">
        <v>1240</v>
      </c>
      <c r="D7283" s="555">
        <v>19.010000000000002</v>
      </c>
      <c r="E7283" s="555">
        <v>0</v>
      </c>
      <c r="F7283" s="555">
        <v>19.010000000000002</v>
      </c>
    </row>
    <row r="7284" spans="1:6" ht="30">
      <c r="A7284" s="338">
        <v>7066</v>
      </c>
      <c r="B7284" s="339" t="s">
        <v>794</v>
      </c>
      <c r="C7284" s="340" t="s">
        <v>1240</v>
      </c>
      <c r="D7284" s="555">
        <v>84.84</v>
      </c>
      <c r="E7284" s="555">
        <v>0</v>
      </c>
      <c r="F7284" s="555">
        <v>84.84</v>
      </c>
    </row>
    <row r="7285" spans="1:6" ht="30">
      <c r="A7285" s="338">
        <v>96008</v>
      </c>
      <c r="B7285" s="339" t="s">
        <v>3586</v>
      </c>
      <c r="C7285" s="340" t="s">
        <v>1240</v>
      </c>
      <c r="D7285" s="555">
        <v>21.81</v>
      </c>
      <c r="E7285" s="555">
        <v>0</v>
      </c>
      <c r="F7285" s="555">
        <v>21.81</v>
      </c>
    </row>
    <row r="7286" spans="1:6" ht="30">
      <c r="A7286" s="338">
        <v>96009</v>
      </c>
      <c r="B7286" s="339" t="s">
        <v>3587</v>
      </c>
      <c r="C7286" s="340" t="s">
        <v>1240</v>
      </c>
      <c r="D7286" s="555">
        <v>3.02</v>
      </c>
      <c r="E7286" s="555">
        <v>0</v>
      </c>
      <c r="F7286" s="555">
        <v>3.02</v>
      </c>
    </row>
    <row r="7287" spans="1:6" ht="30">
      <c r="A7287" s="338">
        <v>96011</v>
      </c>
      <c r="B7287" s="339" t="s">
        <v>3588</v>
      </c>
      <c r="C7287" s="340" t="s">
        <v>1240</v>
      </c>
      <c r="D7287" s="555">
        <v>23.85</v>
      </c>
      <c r="E7287" s="555">
        <v>0</v>
      </c>
      <c r="F7287" s="555">
        <v>23.85</v>
      </c>
    </row>
    <row r="7288" spans="1:6" ht="30">
      <c r="A7288" s="338">
        <v>96012</v>
      </c>
      <c r="B7288" s="339" t="s">
        <v>3589</v>
      </c>
      <c r="C7288" s="340" t="s">
        <v>1240</v>
      </c>
      <c r="D7288" s="555">
        <v>84.84</v>
      </c>
      <c r="E7288" s="555">
        <v>0</v>
      </c>
      <c r="F7288" s="555">
        <v>84.84</v>
      </c>
    </row>
    <row r="7289" spans="1:6" ht="30">
      <c r="A7289" s="338">
        <v>96013</v>
      </c>
      <c r="B7289" s="339" t="s">
        <v>3562</v>
      </c>
      <c r="C7289" s="340" t="s">
        <v>553</v>
      </c>
      <c r="D7289" s="555">
        <v>139.10000000000002</v>
      </c>
      <c r="E7289" s="555">
        <v>20.2</v>
      </c>
      <c r="F7289" s="555">
        <v>159.30000000000001</v>
      </c>
    </row>
    <row r="7290" spans="1:6" ht="30">
      <c r="A7290" s="338">
        <v>96014</v>
      </c>
      <c r="B7290" s="339" t="s">
        <v>3572</v>
      </c>
      <c r="C7290" s="340" t="s">
        <v>355</v>
      </c>
      <c r="D7290" s="555">
        <v>30.41</v>
      </c>
      <c r="E7290" s="555">
        <v>20.2</v>
      </c>
      <c r="F7290" s="555">
        <v>50.61</v>
      </c>
    </row>
    <row r="7291" spans="1:6" ht="30">
      <c r="A7291" s="338">
        <v>96015</v>
      </c>
      <c r="B7291" s="339" t="s">
        <v>3590</v>
      </c>
      <c r="C7291" s="340" t="s">
        <v>1240</v>
      </c>
      <c r="D7291" s="555">
        <v>21.56</v>
      </c>
      <c r="E7291" s="555">
        <v>0</v>
      </c>
      <c r="F7291" s="555">
        <v>21.56</v>
      </c>
    </row>
    <row r="7292" spans="1:6" ht="30">
      <c r="A7292" s="338">
        <v>96016</v>
      </c>
      <c r="B7292" s="339" t="s">
        <v>3591</v>
      </c>
      <c r="C7292" s="340" t="s">
        <v>1240</v>
      </c>
      <c r="D7292" s="555">
        <v>2.99</v>
      </c>
      <c r="E7292" s="555">
        <v>0</v>
      </c>
      <c r="F7292" s="555">
        <v>2.99</v>
      </c>
    </row>
    <row r="7293" spans="1:6" ht="30">
      <c r="A7293" s="338">
        <v>96018</v>
      </c>
      <c r="B7293" s="339" t="s">
        <v>3592</v>
      </c>
      <c r="C7293" s="340" t="s">
        <v>1240</v>
      </c>
      <c r="D7293" s="555">
        <v>23.58</v>
      </c>
      <c r="E7293" s="555">
        <v>0</v>
      </c>
      <c r="F7293" s="555">
        <v>23.58</v>
      </c>
    </row>
    <row r="7294" spans="1:6" ht="30">
      <c r="A7294" s="338">
        <v>96019</v>
      </c>
      <c r="B7294" s="339" t="s">
        <v>3593</v>
      </c>
      <c r="C7294" s="340" t="s">
        <v>1240</v>
      </c>
      <c r="D7294" s="555">
        <v>150.83000000000001</v>
      </c>
      <c r="E7294" s="555">
        <v>0</v>
      </c>
      <c r="F7294" s="555">
        <v>150.83000000000001</v>
      </c>
    </row>
    <row r="7295" spans="1:6" ht="30">
      <c r="A7295" s="338">
        <v>96020</v>
      </c>
      <c r="B7295" s="339" t="s">
        <v>3563</v>
      </c>
      <c r="C7295" s="340" t="s">
        <v>553</v>
      </c>
      <c r="D7295" s="555">
        <v>204.54000000000002</v>
      </c>
      <c r="E7295" s="555">
        <v>20.2</v>
      </c>
      <c r="F7295" s="555">
        <v>224.74</v>
      </c>
    </row>
    <row r="7296" spans="1:6" ht="30">
      <c r="A7296" s="338">
        <v>96021</v>
      </c>
      <c r="B7296" s="339" t="s">
        <v>3573</v>
      </c>
      <c r="C7296" s="340" t="s">
        <v>355</v>
      </c>
      <c r="D7296" s="555">
        <v>30.13</v>
      </c>
      <c r="E7296" s="555">
        <v>20.2</v>
      </c>
      <c r="F7296" s="555">
        <v>50.33</v>
      </c>
    </row>
    <row r="7297" spans="1:6" ht="30">
      <c r="A7297" s="338">
        <v>88843</v>
      </c>
      <c r="B7297" s="339" t="s">
        <v>835</v>
      </c>
      <c r="C7297" s="340" t="s">
        <v>553</v>
      </c>
      <c r="D7297" s="555">
        <v>168.69</v>
      </c>
      <c r="E7297" s="555">
        <v>20.2</v>
      </c>
      <c r="F7297" s="555">
        <v>188.89</v>
      </c>
    </row>
    <row r="7298" spans="1:6" ht="30">
      <c r="A7298" s="338">
        <v>88844</v>
      </c>
      <c r="B7298" s="339" t="s">
        <v>509</v>
      </c>
      <c r="C7298" s="340" t="s">
        <v>355</v>
      </c>
      <c r="D7298" s="555">
        <v>44.019999999999996</v>
      </c>
      <c r="E7298" s="555">
        <v>20.2</v>
      </c>
      <c r="F7298" s="555">
        <v>64.22</v>
      </c>
    </row>
    <row r="7299" spans="1:6" ht="30">
      <c r="A7299" s="338">
        <v>88839</v>
      </c>
      <c r="B7299" s="339" t="s">
        <v>1004</v>
      </c>
      <c r="C7299" s="340" t="s">
        <v>1240</v>
      </c>
      <c r="D7299" s="555">
        <v>31.38</v>
      </c>
      <c r="E7299" s="555">
        <v>0</v>
      </c>
      <c r="F7299" s="555">
        <v>31.38</v>
      </c>
    </row>
    <row r="7300" spans="1:6" ht="30">
      <c r="A7300" s="338">
        <v>88840</v>
      </c>
      <c r="B7300" s="339" t="s">
        <v>1005</v>
      </c>
      <c r="C7300" s="340" t="s">
        <v>1240</v>
      </c>
      <c r="D7300" s="555">
        <v>7.06</v>
      </c>
      <c r="E7300" s="555">
        <v>0</v>
      </c>
      <c r="F7300" s="555">
        <v>7.06</v>
      </c>
    </row>
    <row r="7301" spans="1:6" ht="30">
      <c r="A7301" s="338">
        <v>88841</v>
      </c>
      <c r="B7301" s="339" t="s">
        <v>1006</v>
      </c>
      <c r="C7301" s="340" t="s">
        <v>1240</v>
      </c>
      <c r="D7301" s="555">
        <v>56.11</v>
      </c>
      <c r="E7301" s="555">
        <v>0</v>
      </c>
      <c r="F7301" s="555">
        <v>56.11</v>
      </c>
    </row>
    <row r="7302" spans="1:6" ht="30">
      <c r="A7302" s="338">
        <v>88842</v>
      </c>
      <c r="B7302" s="339" t="s">
        <v>1007</v>
      </c>
      <c r="C7302" s="340" t="s">
        <v>1240</v>
      </c>
      <c r="D7302" s="555">
        <v>68.56</v>
      </c>
      <c r="E7302" s="555">
        <v>0</v>
      </c>
      <c r="F7302" s="555">
        <v>68.56</v>
      </c>
    </row>
    <row r="7303" spans="1:6" ht="30">
      <c r="A7303" s="338">
        <v>5851</v>
      </c>
      <c r="B7303" s="339" t="s">
        <v>750</v>
      </c>
      <c r="C7303" s="340" t="s">
        <v>553</v>
      </c>
      <c r="D7303" s="555">
        <v>204.96</v>
      </c>
      <c r="E7303" s="555">
        <v>20.2</v>
      </c>
      <c r="F7303" s="555">
        <v>225.16</v>
      </c>
    </row>
    <row r="7304" spans="1:6" ht="30">
      <c r="A7304" s="338">
        <v>5853</v>
      </c>
      <c r="B7304" s="339" t="s">
        <v>659</v>
      </c>
      <c r="C7304" s="340" t="s">
        <v>355</v>
      </c>
      <c r="D7304" s="555">
        <v>53.2</v>
      </c>
      <c r="E7304" s="555">
        <v>20.2</v>
      </c>
      <c r="F7304" s="555">
        <v>73.400000000000006</v>
      </c>
    </row>
    <row r="7305" spans="1:6" ht="30">
      <c r="A7305" s="338">
        <v>53810</v>
      </c>
      <c r="B7305" s="339" t="s">
        <v>985</v>
      </c>
      <c r="C7305" s="340" t="s">
        <v>1240</v>
      </c>
      <c r="D7305" s="555">
        <v>69.5</v>
      </c>
      <c r="E7305" s="555">
        <v>0</v>
      </c>
      <c r="F7305" s="555">
        <v>69.5</v>
      </c>
    </row>
    <row r="7306" spans="1:6" ht="30">
      <c r="A7306" s="338">
        <v>89009</v>
      </c>
      <c r="B7306" s="339" t="s">
        <v>831</v>
      </c>
      <c r="C7306" s="340" t="s">
        <v>1240</v>
      </c>
      <c r="D7306" s="555">
        <v>38.869999999999997</v>
      </c>
      <c r="E7306" s="555">
        <v>0</v>
      </c>
      <c r="F7306" s="555">
        <v>38.869999999999997</v>
      </c>
    </row>
    <row r="7307" spans="1:6" ht="30">
      <c r="A7307" s="338">
        <v>89010</v>
      </c>
      <c r="B7307" s="339" t="s">
        <v>832</v>
      </c>
      <c r="C7307" s="340" t="s">
        <v>1240</v>
      </c>
      <c r="D7307" s="555">
        <v>8.75</v>
      </c>
      <c r="E7307" s="555">
        <v>0</v>
      </c>
      <c r="F7307" s="555">
        <v>8.75</v>
      </c>
    </row>
    <row r="7308" spans="1:6" ht="30">
      <c r="A7308" s="338">
        <v>5721</v>
      </c>
      <c r="B7308" s="339" t="s">
        <v>875</v>
      </c>
      <c r="C7308" s="340" t="s">
        <v>1240</v>
      </c>
      <c r="D7308" s="555">
        <v>82.26</v>
      </c>
      <c r="E7308" s="555">
        <v>0</v>
      </c>
      <c r="F7308" s="555">
        <v>82.26</v>
      </c>
    </row>
    <row r="7309" spans="1:6" ht="30">
      <c r="A7309" s="338">
        <v>5847</v>
      </c>
      <c r="B7309" s="339" t="s">
        <v>749</v>
      </c>
      <c r="C7309" s="340" t="s">
        <v>553</v>
      </c>
      <c r="D7309" s="555">
        <v>215.21</v>
      </c>
      <c r="E7309" s="555">
        <v>20.2</v>
      </c>
      <c r="F7309" s="555">
        <v>235.41</v>
      </c>
    </row>
    <row r="7310" spans="1:6" ht="30">
      <c r="A7310" s="338">
        <v>5849</v>
      </c>
      <c r="B7310" s="339" t="s">
        <v>658</v>
      </c>
      <c r="C7310" s="340" t="s">
        <v>355</v>
      </c>
      <c r="D7310" s="555">
        <v>52.899999999999991</v>
      </c>
      <c r="E7310" s="555">
        <v>20.2</v>
      </c>
      <c r="F7310" s="555">
        <v>73.099999999999994</v>
      </c>
    </row>
    <row r="7311" spans="1:6" ht="30">
      <c r="A7311" s="338">
        <v>5718</v>
      </c>
      <c r="B7311" s="339" t="s">
        <v>874</v>
      </c>
      <c r="C7311" s="340" t="s">
        <v>1240</v>
      </c>
      <c r="D7311" s="555">
        <v>93.24</v>
      </c>
      <c r="E7311" s="555">
        <v>0</v>
      </c>
      <c r="F7311" s="555">
        <v>93.24</v>
      </c>
    </row>
    <row r="7312" spans="1:6" ht="30">
      <c r="A7312" s="338">
        <v>53806</v>
      </c>
      <c r="B7312" s="339" t="s">
        <v>984</v>
      </c>
      <c r="C7312" s="340" t="s">
        <v>1240</v>
      </c>
      <c r="D7312" s="555">
        <v>69.069999999999993</v>
      </c>
      <c r="E7312" s="555">
        <v>0</v>
      </c>
      <c r="F7312" s="555">
        <v>69.069999999999993</v>
      </c>
    </row>
    <row r="7313" spans="1:6" ht="30">
      <c r="A7313" s="338">
        <v>89017</v>
      </c>
      <c r="B7313" s="339" t="s">
        <v>245</v>
      </c>
      <c r="C7313" s="340" t="s">
        <v>1240</v>
      </c>
      <c r="D7313" s="555">
        <v>38.630000000000003</v>
      </c>
      <c r="E7313" s="555">
        <v>0</v>
      </c>
      <c r="F7313" s="555">
        <v>38.630000000000003</v>
      </c>
    </row>
    <row r="7314" spans="1:6" ht="30">
      <c r="A7314" s="338">
        <v>89018</v>
      </c>
      <c r="B7314" s="339" t="s">
        <v>246</v>
      </c>
      <c r="C7314" s="340" t="s">
        <v>1240</v>
      </c>
      <c r="D7314" s="555">
        <v>8.69</v>
      </c>
      <c r="E7314" s="555">
        <v>0</v>
      </c>
      <c r="F7314" s="555">
        <v>8.69</v>
      </c>
    </row>
    <row r="7315" spans="1:6" ht="30">
      <c r="A7315" s="338">
        <v>5722</v>
      </c>
      <c r="B7315" s="339" t="s">
        <v>876</v>
      </c>
      <c r="C7315" s="340" t="s">
        <v>1240</v>
      </c>
      <c r="D7315" s="555">
        <v>190.26</v>
      </c>
      <c r="E7315" s="555">
        <v>0</v>
      </c>
      <c r="F7315" s="555">
        <v>190.26</v>
      </c>
    </row>
    <row r="7316" spans="1:6" ht="30">
      <c r="A7316" s="338">
        <v>5855</v>
      </c>
      <c r="B7316" s="339" t="s">
        <v>751</v>
      </c>
      <c r="C7316" s="340" t="s">
        <v>553</v>
      </c>
      <c r="D7316" s="555">
        <v>579.4799999999999</v>
      </c>
      <c r="E7316" s="555">
        <v>20.2</v>
      </c>
      <c r="F7316" s="555">
        <v>599.67999999999995</v>
      </c>
    </row>
    <row r="7317" spans="1:6" ht="30">
      <c r="A7317" s="338">
        <v>5857</v>
      </c>
      <c r="B7317" s="339" t="s">
        <v>660</v>
      </c>
      <c r="C7317" s="340" t="s">
        <v>355</v>
      </c>
      <c r="D7317" s="555">
        <v>161.57000000000002</v>
      </c>
      <c r="E7317" s="555">
        <v>20.2</v>
      </c>
      <c r="F7317" s="555">
        <v>181.77</v>
      </c>
    </row>
    <row r="7318" spans="1:6" ht="30">
      <c r="A7318" s="338">
        <v>53814</v>
      </c>
      <c r="B7318" s="339" t="s">
        <v>986</v>
      </c>
      <c r="C7318" s="340" t="s">
        <v>1240</v>
      </c>
      <c r="D7318" s="555">
        <v>227.65</v>
      </c>
      <c r="E7318" s="555">
        <v>0</v>
      </c>
      <c r="F7318" s="555">
        <v>227.65</v>
      </c>
    </row>
    <row r="7319" spans="1:6" ht="30">
      <c r="A7319" s="338">
        <v>89013</v>
      </c>
      <c r="B7319" s="339" t="s">
        <v>454</v>
      </c>
      <c r="C7319" s="340" t="s">
        <v>1240</v>
      </c>
      <c r="D7319" s="555">
        <v>127.33</v>
      </c>
      <c r="E7319" s="555">
        <v>0</v>
      </c>
      <c r="F7319" s="555">
        <v>127.33</v>
      </c>
    </row>
    <row r="7320" spans="1:6" ht="30">
      <c r="A7320" s="338">
        <v>89014</v>
      </c>
      <c r="B7320" s="339" t="s">
        <v>455</v>
      </c>
      <c r="C7320" s="340" t="s">
        <v>1240</v>
      </c>
      <c r="D7320" s="555">
        <v>28.66</v>
      </c>
      <c r="E7320" s="555">
        <v>0</v>
      </c>
      <c r="F7320" s="555">
        <v>28.66</v>
      </c>
    </row>
    <row r="7321" spans="1:6">
      <c r="A7321" s="335"/>
      <c r="B7321" s="337" t="s">
        <v>13323</v>
      </c>
      <c r="C7321" s="335"/>
      <c r="D7321" s="335"/>
      <c r="E7321" s="335"/>
      <c r="F7321" s="335"/>
    </row>
    <row r="7322" spans="1:6" ht="30">
      <c r="A7322" s="338">
        <v>95264</v>
      </c>
      <c r="B7322" s="339" t="s">
        <v>2676</v>
      </c>
      <c r="C7322" s="340" t="s">
        <v>553</v>
      </c>
      <c r="D7322" s="555">
        <v>7.15</v>
      </c>
      <c r="E7322" s="555">
        <v>0</v>
      </c>
      <c r="F7322" s="555">
        <v>7.15</v>
      </c>
    </row>
    <row r="7323" spans="1:6" ht="30">
      <c r="A7323" s="338">
        <v>95265</v>
      </c>
      <c r="B7323" s="339" t="s">
        <v>2677</v>
      </c>
      <c r="C7323" s="340" t="s">
        <v>355</v>
      </c>
      <c r="D7323" s="555">
        <v>0.74</v>
      </c>
      <c r="E7323" s="555">
        <v>0</v>
      </c>
      <c r="F7323" s="555">
        <v>0.74</v>
      </c>
    </row>
    <row r="7324" spans="1:6" ht="30">
      <c r="A7324" s="338">
        <v>95260</v>
      </c>
      <c r="B7324" s="339" t="s">
        <v>2678</v>
      </c>
      <c r="C7324" s="340" t="s">
        <v>1240</v>
      </c>
      <c r="D7324" s="555">
        <v>0.57999999999999996</v>
      </c>
      <c r="E7324" s="555">
        <v>0</v>
      </c>
      <c r="F7324" s="555">
        <v>0.57999999999999996</v>
      </c>
    </row>
    <row r="7325" spans="1:6" ht="30">
      <c r="A7325" s="338">
        <v>95261</v>
      </c>
      <c r="B7325" s="339" t="s">
        <v>2679</v>
      </c>
      <c r="C7325" s="340" t="s">
        <v>1240</v>
      </c>
      <c r="D7325" s="555">
        <v>0.16</v>
      </c>
      <c r="E7325" s="555">
        <v>0</v>
      </c>
      <c r="F7325" s="555">
        <v>0.16</v>
      </c>
    </row>
    <row r="7326" spans="1:6" ht="30">
      <c r="A7326" s="338">
        <v>95262</v>
      </c>
      <c r="B7326" s="339" t="s">
        <v>2680</v>
      </c>
      <c r="C7326" s="340" t="s">
        <v>1240</v>
      </c>
      <c r="D7326" s="555">
        <v>1.44</v>
      </c>
      <c r="E7326" s="555">
        <v>0</v>
      </c>
      <c r="F7326" s="555">
        <v>1.44</v>
      </c>
    </row>
    <row r="7327" spans="1:6" ht="30">
      <c r="A7327" s="338">
        <v>95263</v>
      </c>
      <c r="B7327" s="339" t="s">
        <v>2681</v>
      </c>
      <c r="C7327" s="340" t="s">
        <v>1240</v>
      </c>
      <c r="D7327" s="555">
        <v>4.97</v>
      </c>
      <c r="E7327" s="555">
        <v>0</v>
      </c>
      <c r="F7327" s="555">
        <v>4.97</v>
      </c>
    </row>
    <row r="7328" spans="1:6" ht="30">
      <c r="A7328" s="338">
        <v>91533</v>
      </c>
      <c r="B7328" s="339" t="s">
        <v>2682</v>
      </c>
      <c r="C7328" s="340" t="s">
        <v>553</v>
      </c>
      <c r="D7328" s="555">
        <v>13.849999999999998</v>
      </c>
      <c r="E7328" s="555">
        <v>18.84</v>
      </c>
      <c r="F7328" s="555">
        <v>32.69</v>
      </c>
    </row>
    <row r="7329" spans="1:6" ht="30">
      <c r="A7329" s="338">
        <v>91534</v>
      </c>
      <c r="B7329" s="339" t="s">
        <v>916</v>
      </c>
      <c r="C7329" s="340" t="s">
        <v>355</v>
      </c>
      <c r="D7329" s="555">
        <v>6.379999999999999</v>
      </c>
      <c r="E7329" s="555">
        <v>18.84</v>
      </c>
      <c r="F7329" s="555">
        <v>25.22</v>
      </c>
    </row>
    <row r="7330" spans="1:6" ht="30">
      <c r="A7330" s="338">
        <v>91529</v>
      </c>
      <c r="B7330" s="339" t="s">
        <v>717</v>
      </c>
      <c r="C7330" s="340" t="s">
        <v>1240</v>
      </c>
      <c r="D7330" s="555">
        <v>0.71</v>
      </c>
      <c r="E7330" s="555">
        <v>0</v>
      </c>
      <c r="F7330" s="555">
        <v>0.71</v>
      </c>
    </row>
    <row r="7331" spans="1:6" ht="30">
      <c r="A7331" s="338">
        <v>91530</v>
      </c>
      <c r="B7331" s="339" t="s">
        <v>718</v>
      </c>
      <c r="C7331" s="340" t="s">
        <v>1240</v>
      </c>
      <c r="D7331" s="555">
        <v>0.09</v>
      </c>
      <c r="E7331" s="555">
        <v>0</v>
      </c>
      <c r="F7331" s="555">
        <v>0.09</v>
      </c>
    </row>
    <row r="7332" spans="1:6" ht="30">
      <c r="A7332" s="338">
        <v>91531</v>
      </c>
      <c r="B7332" s="339" t="s">
        <v>719</v>
      </c>
      <c r="C7332" s="340" t="s">
        <v>1240</v>
      </c>
      <c r="D7332" s="555">
        <v>0.9</v>
      </c>
      <c r="E7332" s="555">
        <v>0</v>
      </c>
      <c r="F7332" s="555">
        <v>0.9</v>
      </c>
    </row>
    <row r="7333" spans="1:6" ht="30">
      <c r="A7333" s="338">
        <v>91532</v>
      </c>
      <c r="B7333" s="339" t="s">
        <v>720</v>
      </c>
      <c r="C7333" s="340" t="s">
        <v>1240</v>
      </c>
      <c r="D7333" s="555">
        <v>6.57</v>
      </c>
      <c r="E7333" s="555">
        <v>0</v>
      </c>
      <c r="F7333" s="555">
        <v>6.57</v>
      </c>
    </row>
    <row r="7334" spans="1:6" ht="45">
      <c r="A7334" s="338">
        <v>73315</v>
      </c>
      <c r="B7334" s="339" t="s">
        <v>2683</v>
      </c>
      <c r="C7334" s="340" t="s">
        <v>1240</v>
      </c>
      <c r="D7334" s="555">
        <v>50.13</v>
      </c>
      <c r="E7334" s="555">
        <v>0</v>
      </c>
      <c r="F7334" s="555">
        <v>50.13</v>
      </c>
    </row>
    <row r="7335" spans="1:6" ht="45">
      <c r="A7335" s="338">
        <v>73436</v>
      </c>
      <c r="B7335" s="339" t="s">
        <v>2684</v>
      </c>
      <c r="C7335" s="340" t="s">
        <v>553</v>
      </c>
      <c r="D7335" s="555">
        <v>144.22</v>
      </c>
      <c r="E7335" s="555">
        <v>47.82</v>
      </c>
      <c r="F7335" s="555">
        <v>192.04</v>
      </c>
    </row>
    <row r="7336" spans="1:6" ht="45">
      <c r="A7336" s="338">
        <v>5089</v>
      </c>
      <c r="B7336" s="339" t="s">
        <v>2685</v>
      </c>
      <c r="C7336" s="340" t="s">
        <v>1240</v>
      </c>
      <c r="D7336" s="555">
        <v>40.5</v>
      </c>
      <c r="E7336" s="555">
        <v>0</v>
      </c>
      <c r="F7336" s="555">
        <v>40.5</v>
      </c>
    </row>
    <row r="7337" spans="1:6" ht="45">
      <c r="A7337" s="338">
        <v>5674</v>
      </c>
      <c r="B7337" s="339" t="s">
        <v>1200</v>
      </c>
      <c r="C7337" s="340" t="s">
        <v>1240</v>
      </c>
      <c r="D7337" s="555">
        <v>38.96</v>
      </c>
      <c r="E7337" s="555">
        <v>0</v>
      </c>
      <c r="F7337" s="555">
        <v>38.96</v>
      </c>
    </row>
    <row r="7338" spans="1:6" ht="45">
      <c r="A7338" s="338">
        <v>5684</v>
      </c>
      <c r="B7338" s="339" t="s">
        <v>556</v>
      </c>
      <c r="C7338" s="340" t="s">
        <v>553</v>
      </c>
      <c r="D7338" s="555">
        <v>130.12</v>
      </c>
      <c r="E7338" s="555">
        <v>15.94</v>
      </c>
      <c r="F7338" s="555">
        <v>146.06</v>
      </c>
    </row>
    <row r="7339" spans="1:6" ht="45">
      <c r="A7339" s="338">
        <v>5685</v>
      </c>
      <c r="B7339" s="339" t="s">
        <v>358</v>
      </c>
      <c r="C7339" s="340" t="s">
        <v>355</v>
      </c>
      <c r="D7339" s="555">
        <v>41.03</v>
      </c>
      <c r="E7339" s="555">
        <v>15.94</v>
      </c>
      <c r="F7339" s="555">
        <v>56.97</v>
      </c>
    </row>
    <row r="7340" spans="1:6" ht="45">
      <c r="A7340" s="338">
        <v>5727</v>
      </c>
      <c r="B7340" s="339" t="s">
        <v>2686</v>
      </c>
      <c r="C7340" s="340" t="s">
        <v>1240</v>
      </c>
      <c r="D7340" s="555">
        <v>11.76</v>
      </c>
      <c r="E7340" s="555">
        <v>0</v>
      </c>
      <c r="F7340" s="555">
        <v>11.76</v>
      </c>
    </row>
    <row r="7341" spans="1:6" ht="30">
      <c r="A7341" s="338">
        <v>5729</v>
      </c>
      <c r="B7341" s="339" t="s">
        <v>878</v>
      </c>
      <c r="C7341" s="340" t="s">
        <v>1240</v>
      </c>
      <c r="D7341" s="555">
        <v>47.84</v>
      </c>
      <c r="E7341" s="555">
        <v>0</v>
      </c>
      <c r="F7341" s="555">
        <v>47.84</v>
      </c>
    </row>
    <row r="7342" spans="1:6" ht="30">
      <c r="A7342" s="338">
        <v>5730</v>
      </c>
      <c r="B7342" s="339" t="s">
        <v>879</v>
      </c>
      <c r="C7342" s="340" t="s">
        <v>1240</v>
      </c>
      <c r="D7342" s="555">
        <v>35.85</v>
      </c>
      <c r="E7342" s="555">
        <v>0</v>
      </c>
      <c r="F7342" s="555">
        <v>35.85</v>
      </c>
    </row>
    <row r="7343" spans="1:6" ht="45">
      <c r="A7343" s="338">
        <v>5863</v>
      </c>
      <c r="B7343" s="339" t="s">
        <v>2687</v>
      </c>
      <c r="C7343" s="340" t="s">
        <v>553</v>
      </c>
      <c r="D7343" s="555">
        <v>22.45</v>
      </c>
      <c r="E7343" s="555">
        <v>0</v>
      </c>
      <c r="F7343" s="555">
        <v>22.45</v>
      </c>
    </row>
    <row r="7344" spans="1:6" ht="45">
      <c r="A7344" s="338">
        <v>5865</v>
      </c>
      <c r="B7344" s="339" t="s">
        <v>2688</v>
      </c>
      <c r="C7344" s="340" t="s">
        <v>355</v>
      </c>
      <c r="D7344" s="555">
        <v>10.69</v>
      </c>
      <c r="E7344" s="555">
        <v>0</v>
      </c>
      <c r="F7344" s="555">
        <v>10.69</v>
      </c>
    </row>
    <row r="7345" spans="1:6" ht="30">
      <c r="A7345" s="338">
        <v>5867</v>
      </c>
      <c r="B7345" s="339" t="s">
        <v>752</v>
      </c>
      <c r="C7345" s="340" t="s">
        <v>553</v>
      </c>
      <c r="D7345" s="555">
        <v>132.80000000000001</v>
      </c>
      <c r="E7345" s="555">
        <v>15.94</v>
      </c>
      <c r="F7345" s="555">
        <v>148.74</v>
      </c>
    </row>
    <row r="7346" spans="1:6" ht="30">
      <c r="A7346" s="338">
        <v>5869</v>
      </c>
      <c r="B7346" s="339" t="s">
        <v>661</v>
      </c>
      <c r="C7346" s="340" t="s">
        <v>355</v>
      </c>
      <c r="D7346" s="555">
        <v>49.11</v>
      </c>
      <c r="E7346" s="555">
        <v>15.94</v>
      </c>
      <c r="F7346" s="555">
        <v>65.05</v>
      </c>
    </row>
    <row r="7347" spans="1:6" ht="45">
      <c r="A7347" s="338">
        <v>5738</v>
      </c>
      <c r="B7347" s="339" t="s">
        <v>2387</v>
      </c>
      <c r="C7347" s="340" t="s">
        <v>1240</v>
      </c>
      <c r="D7347" s="555">
        <v>42.54</v>
      </c>
      <c r="E7347" s="555">
        <v>0</v>
      </c>
      <c r="F7347" s="555">
        <v>42.54</v>
      </c>
    </row>
    <row r="7348" spans="1:6" ht="45">
      <c r="A7348" s="338">
        <v>5739</v>
      </c>
      <c r="B7348" s="339" t="s">
        <v>2388</v>
      </c>
      <c r="C7348" s="340" t="s">
        <v>1240</v>
      </c>
      <c r="D7348" s="555">
        <v>53.23</v>
      </c>
      <c r="E7348" s="555">
        <v>0</v>
      </c>
      <c r="F7348" s="555">
        <v>53.23</v>
      </c>
    </row>
    <row r="7349" spans="1:6" ht="45">
      <c r="A7349" s="338">
        <v>5879</v>
      </c>
      <c r="B7349" s="339" t="s">
        <v>2389</v>
      </c>
      <c r="C7349" s="340" t="s">
        <v>553</v>
      </c>
      <c r="D7349" s="555">
        <v>117.75</v>
      </c>
      <c r="E7349" s="555">
        <v>15.94</v>
      </c>
      <c r="F7349" s="555">
        <v>133.69</v>
      </c>
    </row>
    <row r="7350" spans="1:6" ht="45">
      <c r="A7350" s="338">
        <v>5881</v>
      </c>
      <c r="B7350" s="339" t="s">
        <v>2390</v>
      </c>
      <c r="C7350" s="340" t="s">
        <v>355</v>
      </c>
      <c r="D7350" s="555">
        <v>54.019999999999996</v>
      </c>
      <c r="E7350" s="555">
        <v>15.94</v>
      </c>
      <c r="F7350" s="555">
        <v>69.959999999999994</v>
      </c>
    </row>
    <row r="7351" spans="1:6" ht="30">
      <c r="A7351" s="338">
        <v>7038</v>
      </c>
      <c r="B7351" s="339" t="s">
        <v>780</v>
      </c>
      <c r="C7351" s="340" t="s">
        <v>1240</v>
      </c>
      <c r="D7351" s="555">
        <v>48.65</v>
      </c>
      <c r="E7351" s="555">
        <v>0</v>
      </c>
      <c r="F7351" s="555">
        <v>48.65</v>
      </c>
    </row>
    <row r="7352" spans="1:6" ht="30">
      <c r="A7352" s="338">
        <v>7039</v>
      </c>
      <c r="B7352" s="339" t="s">
        <v>781</v>
      </c>
      <c r="C7352" s="340" t="s">
        <v>1240</v>
      </c>
      <c r="D7352" s="555">
        <v>6.75</v>
      </c>
      <c r="E7352" s="555">
        <v>0</v>
      </c>
      <c r="F7352" s="555">
        <v>6.75</v>
      </c>
    </row>
    <row r="7353" spans="1:6" ht="30">
      <c r="A7353" s="338">
        <v>7040</v>
      </c>
      <c r="B7353" s="339" t="s">
        <v>782</v>
      </c>
      <c r="C7353" s="340" t="s">
        <v>1240</v>
      </c>
      <c r="D7353" s="555">
        <v>60.89</v>
      </c>
      <c r="E7353" s="555">
        <v>0</v>
      </c>
      <c r="F7353" s="555">
        <v>60.89</v>
      </c>
    </row>
    <row r="7354" spans="1:6" ht="45">
      <c r="A7354" s="338">
        <v>7049</v>
      </c>
      <c r="B7354" s="339" t="s">
        <v>2391</v>
      </c>
      <c r="C7354" s="340" t="s">
        <v>553</v>
      </c>
      <c r="D7354" s="555">
        <v>187.05</v>
      </c>
      <c r="E7354" s="555">
        <v>15.94</v>
      </c>
      <c r="F7354" s="555">
        <v>202.99</v>
      </c>
    </row>
    <row r="7355" spans="1:6" ht="45">
      <c r="A7355" s="338">
        <v>7050</v>
      </c>
      <c r="B7355" s="339" t="s">
        <v>2392</v>
      </c>
      <c r="C7355" s="340" t="s">
        <v>355</v>
      </c>
      <c r="D7355" s="555">
        <v>54.72</v>
      </c>
      <c r="E7355" s="555">
        <v>15.94</v>
      </c>
      <c r="F7355" s="555">
        <v>70.66</v>
      </c>
    </row>
    <row r="7356" spans="1:6" ht="45">
      <c r="A7356" s="338">
        <v>7051</v>
      </c>
      <c r="B7356" s="339" t="s">
        <v>2393</v>
      </c>
      <c r="C7356" s="340" t="s">
        <v>1240</v>
      </c>
      <c r="D7356" s="555">
        <v>43.15</v>
      </c>
      <c r="E7356" s="555">
        <v>0</v>
      </c>
      <c r="F7356" s="555">
        <v>43.15</v>
      </c>
    </row>
    <row r="7357" spans="1:6" ht="45">
      <c r="A7357" s="338">
        <v>7052</v>
      </c>
      <c r="B7357" s="339" t="s">
        <v>2394</v>
      </c>
      <c r="C7357" s="340" t="s">
        <v>1240</v>
      </c>
      <c r="D7357" s="555">
        <v>5.99</v>
      </c>
      <c r="E7357" s="555">
        <v>0</v>
      </c>
      <c r="F7357" s="555">
        <v>5.99</v>
      </c>
    </row>
    <row r="7358" spans="1:6" ht="45">
      <c r="A7358" s="338">
        <v>7053</v>
      </c>
      <c r="B7358" s="339" t="s">
        <v>2395</v>
      </c>
      <c r="C7358" s="340" t="s">
        <v>1240</v>
      </c>
      <c r="D7358" s="555">
        <v>54</v>
      </c>
      <c r="E7358" s="555">
        <v>0</v>
      </c>
      <c r="F7358" s="555">
        <v>54</v>
      </c>
    </row>
    <row r="7359" spans="1:6" ht="45">
      <c r="A7359" s="338">
        <v>7054</v>
      </c>
      <c r="B7359" s="339" t="s">
        <v>2396</v>
      </c>
      <c r="C7359" s="340" t="s">
        <v>1240</v>
      </c>
      <c r="D7359" s="555">
        <v>78.33</v>
      </c>
      <c r="E7359" s="555">
        <v>0</v>
      </c>
      <c r="F7359" s="555">
        <v>78.33</v>
      </c>
    </row>
    <row r="7360" spans="1:6" ht="45">
      <c r="A7360" s="338">
        <v>53788</v>
      </c>
      <c r="B7360" s="339" t="s">
        <v>796</v>
      </c>
      <c r="C7360" s="340" t="s">
        <v>1240</v>
      </c>
      <c r="D7360" s="555">
        <v>50.13</v>
      </c>
      <c r="E7360" s="555">
        <v>0</v>
      </c>
      <c r="F7360" s="555">
        <v>50.13</v>
      </c>
    </row>
    <row r="7361" spans="1:6" ht="45">
      <c r="A7361" s="338">
        <v>53818</v>
      </c>
      <c r="B7361" s="339" t="s">
        <v>2397</v>
      </c>
      <c r="C7361" s="340" t="s">
        <v>1240</v>
      </c>
      <c r="D7361" s="555">
        <v>9.39</v>
      </c>
      <c r="E7361" s="555">
        <v>0</v>
      </c>
      <c r="F7361" s="555">
        <v>9.39</v>
      </c>
    </row>
    <row r="7362" spans="1:6" ht="45">
      <c r="A7362" s="338">
        <v>55263</v>
      </c>
      <c r="B7362" s="339" t="s">
        <v>999</v>
      </c>
      <c r="C7362" s="340" t="s">
        <v>1240</v>
      </c>
      <c r="D7362" s="555">
        <v>56.54</v>
      </c>
      <c r="E7362" s="555">
        <v>0</v>
      </c>
      <c r="F7362" s="555">
        <v>56.54</v>
      </c>
    </row>
    <row r="7363" spans="1:6" ht="45">
      <c r="A7363" s="338">
        <v>73309</v>
      </c>
      <c r="B7363" s="339" t="s">
        <v>2398</v>
      </c>
      <c r="C7363" s="340" t="s">
        <v>1240</v>
      </c>
      <c r="D7363" s="555">
        <v>32.36</v>
      </c>
      <c r="E7363" s="555">
        <v>0</v>
      </c>
      <c r="F7363" s="555">
        <v>32.36</v>
      </c>
    </row>
    <row r="7364" spans="1:6" ht="45">
      <c r="A7364" s="338">
        <v>73313</v>
      </c>
      <c r="B7364" s="339" t="s">
        <v>2399</v>
      </c>
      <c r="C7364" s="340" t="s">
        <v>1240</v>
      </c>
      <c r="D7364" s="555">
        <v>4.49</v>
      </c>
      <c r="E7364" s="555">
        <v>0</v>
      </c>
      <c r="F7364" s="555">
        <v>4.49</v>
      </c>
    </row>
    <row r="7365" spans="1:6" ht="30">
      <c r="A7365" s="338">
        <v>6879</v>
      </c>
      <c r="B7365" s="339" t="s">
        <v>1155</v>
      </c>
      <c r="C7365" s="340" t="s">
        <v>553</v>
      </c>
      <c r="D7365" s="555">
        <v>178.41</v>
      </c>
      <c r="E7365" s="555">
        <v>15.94</v>
      </c>
      <c r="F7365" s="555">
        <v>194.35</v>
      </c>
    </row>
    <row r="7366" spans="1:6" ht="30">
      <c r="A7366" s="338">
        <v>6880</v>
      </c>
      <c r="B7366" s="339" t="s">
        <v>1174</v>
      </c>
      <c r="C7366" s="340" t="s">
        <v>355</v>
      </c>
      <c r="D7366" s="555">
        <v>60.980000000000004</v>
      </c>
      <c r="E7366" s="555">
        <v>15.94</v>
      </c>
      <c r="F7366" s="555">
        <v>76.92</v>
      </c>
    </row>
    <row r="7367" spans="1:6" ht="30">
      <c r="A7367" s="338">
        <v>89280</v>
      </c>
      <c r="B7367" s="339" t="s">
        <v>489</v>
      </c>
      <c r="C7367" s="340" t="s">
        <v>1240</v>
      </c>
      <c r="D7367" s="555">
        <v>38.229999999999997</v>
      </c>
      <c r="E7367" s="555">
        <v>0</v>
      </c>
      <c r="F7367" s="555">
        <v>38.229999999999997</v>
      </c>
    </row>
    <row r="7368" spans="1:6" ht="30">
      <c r="A7368" s="338">
        <v>89281</v>
      </c>
      <c r="B7368" s="339" t="s">
        <v>490</v>
      </c>
      <c r="C7368" s="340" t="s">
        <v>1240</v>
      </c>
      <c r="D7368" s="555">
        <v>5.3</v>
      </c>
      <c r="E7368" s="555">
        <v>0</v>
      </c>
      <c r="F7368" s="555">
        <v>5.3</v>
      </c>
    </row>
    <row r="7369" spans="1:6" ht="45">
      <c r="A7369" s="338">
        <v>89210</v>
      </c>
      <c r="B7369" s="339" t="s">
        <v>261</v>
      </c>
      <c r="C7369" s="340" t="s">
        <v>1240</v>
      </c>
      <c r="D7369" s="555">
        <v>31.13</v>
      </c>
      <c r="E7369" s="555">
        <v>0</v>
      </c>
      <c r="F7369" s="555">
        <v>31.13</v>
      </c>
    </row>
    <row r="7370" spans="1:6" ht="45">
      <c r="A7370" s="338">
        <v>89211</v>
      </c>
      <c r="B7370" s="339" t="s">
        <v>262</v>
      </c>
      <c r="C7370" s="340" t="s">
        <v>1240</v>
      </c>
      <c r="D7370" s="555">
        <v>4.32</v>
      </c>
      <c r="E7370" s="555">
        <v>0</v>
      </c>
      <c r="F7370" s="555">
        <v>4.32</v>
      </c>
    </row>
    <row r="7371" spans="1:6" ht="30">
      <c r="A7371" s="338">
        <v>95631</v>
      </c>
      <c r="B7371" s="339" t="s">
        <v>2412</v>
      </c>
      <c r="C7371" s="340" t="s">
        <v>553</v>
      </c>
      <c r="D7371" s="555">
        <v>195.22</v>
      </c>
      <c r="E7371" s="555">
        <v>15.94</v>
      </c>
      <c r="F7371" s="555">
        <v>211.16</v>
      </c>
    </row>
    <row r="7372" spans="1:6" ht="45">
      <c r="A7372" s="338">
        <v>93244</v>
      </c>
      <c r="B7372" s="339" t="s">
        <v>2689</v>
      </c>
      <c r="C7372" s="340" t="s">
        <v>355</v>
      </c>
      <c r="D7372" s="555">
        <v>42.43</v>
      </c>
      <c r="E7372" s="555">
        <v>15.94</v>
      </c>
      <c r="F7372" s="555">
        <v>58.37</v>
      </c>
    </row>
    <row r="7373" spans="1:6" ht="30">
      <c r="A7373" s="338">
        <v>95632</v>
      </c>
      <c r="B7373" s="339" t="s">
        <v>2690</v>
      </c>
      <c r="C7373" s="340" t="s">
        <v>355</v>
      </c>
      <c r="D7373" s="555">
        <v>58.61</v>
      </c>
      <c r="E7373" s="555">
        <v>15.94</v>
      </c>
      <c r="F7373" s="555">
        <v>74.55</v>
      </c>
    </row>
    <row r="7374" spans="1:6" ht="45">
      <c r="A7374" s="338">
        <v>93238</v>
      </c>
      <c r="B7374" s="339" t="s">
        <v>2691</v>
      </c>
      <c r="C7374" s="340" t="s">
        <v>1240</v>
      </c>
      <c r="D7374" s="555">
        <v>1.3</v>
      </c>
      <c r="E7374" s="555">
        <v>0</v>
      </c>
      <c r="F7374" s="555">
        <v>1.3</v>
      </c>
    </row>
    <row r="7375" spans="1:6" ht="45">
      <c r="A7375" s="338">
        <v>93239</v>
      </c>
      <c r="B7375" s="339" t="s">
        <v>2692</v>
      </c>
      <c r="C7375" s="340" t="s">
        <v>1240</v>
      </c>
      <c r="D7375" s="555">
        <v>5.9</v>
      </c>
      <c r="E7375" s="555">
        <v>0</v>
      </c>
      <c r="F7375" s="555">
        <v>5.9</v>
      </c>
    </row>
    <row r="7376" spans="1:6" ht="45">
      <c r="A7376" s="338">
        <v>93240</v>
      </c>
      <c r="B7376" s="339" t="s">
        <v>2693</v>
      </c>
      <c r="C7376" s="340" t="s">
        <v>1240</v>
      </c>
      <c r="D7376" s="555">
        <v>10.5</v>
      </c>
      <c r="E7376" s="555">
        <v>0</v>
      </c>
      <c r="F7376" s="555">
        <v>10.5</v>
      </c>
    </row>
    <row r="7377" spans="1:6" ht="30">
      <c r="A7377" s="338">
        <v>95627</v>
      </c>
      <c r="B7377" s="339" t="s">
        <v>2694</v>
      </c>
      <c r="C7377" s="340" t="s">
        <v>1240</v>
      </c>
      <c r="D7377" s="555">
        <v>46.57</v>
      </c>
      <c r="E7377" s="555">
        <v>0</v>
      </c>
      <c r="F7377" s="555">
        <v>46.57</v>
      </c>
    </row>
    <row r="7378" spans="1:6" ht="30">
      <c r="A7378" s="338">
        <v>95628</v>
      </c>
      <c r="B7378" s="339" t="s">
        <v>2695</v>
      </c>
      <c r="C7378" s="340" t="s">
        <v>1240</v>
      </c>
      <c r="D7378" s="555">
        <v>6.46</v>
      </c>
      <c r="E7378" s="555">
        <v>0</v>
      </c>
      <c r="F7378" s="555">
        <v>6.46</v>
      </c>
    </row>
    <row r="7379" spans="1:6" ht="30">
      <c r="A7379" s="338">
        <v>95629</v>
      </c>
      <c r="B7379" s="339" t="s">
        <v>2696</v>
      </c>
      <c r="C7379" s="340" t="s">
        <v>1240</v>
      </c>
      <c r="D7379" s="555">
        <v>58.28</v>
      </c>
      <c r="E7379" s="555">
        <v>0</v>
      </c>
      <c r="F7379" s="555">
        <v>58.28</v>
      </c>
    </row>
    <row r="7380" spans="1:6" ht="30">
      <c r="A7380" s="338">
        <v>95630</v>
      </c>
      <c r="B7380" s="339" t="s">
        <v>2697</v>
      </c>
      <c r="C7380" s="340" t="s">
        <v>1240</v>
      </c>
      <c r="D7380" s="555">
        <v>78.33</v>
      </c>
      <c r="E7380" s="555">
        <v>0</v>
      </c>
      <c r="F7380" s="555">
        <v>78.33</v>
      </c>
    </row>
    <row r="7381" spans="1:6" ht="45">
      <c r="A7381" s="338">
        <v>96457</v>
      </c>
      <c r="B7381" s="339" t="s">
        <v>3616</v>
      </c>
      <c r="C7381" s="340" t="s">
        <v>1240</v>
      </c>
      <c r="D7381" s="555">
        <v>56.01</v>
      </c>
      <c r="E7381" s="555">
        <v>0</v>
      </c>
      <c r="F7381" s="555">
        <v>56.01</v>
      </c>
    </row>
    <row r="7382" spans="1:6" ht="30">
      <c r="A7382" s="338">
        <v>96458</v>
      </c>
      <c r="B7382" s="339" t="s">
        <v>3617</v>
      </c>
      <c r="C7382" s="340" t="s">
        <v>1240</v>
      </c>
      <c r="D7382" s="555">
        <v>64.63</v>
      </c>
      <c r="E7382" s="555">
        <v>0</v>
      </c>
      <c r="F7382" s="555">
        <v>64.63</v>
      </c>
    </row>
    <row r="7383" spans="1:6" ht="30">
      <c r="A7383" s="338">
        <v>96459</v>
      </c>
      <c r="B7383" s="339" t="s">
        <v>3618</v>
      </c>
      <c r="C7383" s="340" t="s">
        <v>1240</v>
      </c>
      <c r="D7383" s="555">
        <v>7.17</v>
      </c>
      <c r="E7383" s="555">
        <v>0</v>
      </c>
      <c r="F7383" s="555">
        <v>7.17</v>
      </c>
    </row>
    <row r="7384" spans="1:6" ht="30">
      <c r="A7384" s="338">
        <v>96460</v>
      </c>
      <c r="B7384" s="339" t="s">
        <v>3619</v>
      </c>
      <c r="C7384" s="340" t="s">
        <v>1240</v>
      </c>
      <c r="D7384" s="555">
        <v>51.65</v>
      </c>
      <c r="E7384" s="555">
        <v>0</v>
      </c>
      <c r="F7384" s="555">
        <v>51.65</v>
      </c>
    </row>
    <row r="7385" spans="1:6" ht="30">
      <c r="A7385" s="338">
        <v>96463</v>
      </c>
      <c r="B7385" s="339" t="s">
        <v>3569</v>
      </c>
      <c r="C7385" s="340" t="s">
        <v>553</v>
      </c>
      <c r="D7385" s="555">
        <v>185.04</v>
      </c>
      <c r="E7385" s="555">
        <v>15.94</v>
      </c>
      <c r="F7385" s="555">
        <v>200.98</v>
      </c>
    </row>
    <row r="7386" spans="1:6" ht="30">
      <c r="A7386" s="338">
        <v>96464</v>
      </c>
      <c r="B7386" s="339" t="s">
        <v>3579</v>
      </c>
      <c r="C7386" s="340" t="s">
        <v>355</v>
      </c>
      <c r="D7386" s="555">
        <v>64.400000000000006</v>
      </c>
      <c r="E7386" s="555">
        <v>15.94</v>
      </c>
      <c r="F7386" s="555">
        <v>80.34</v>
      </c>
    </row>
    <row r="7387" spans="1:6" ht="30">
      <c r="A7387" s="338">
        <v>95282</v>
      </c>
      <c r="B7387" s="339" t="s">
        <v>2400</v>
      </c>
      <c r="C7387" s="340" t="s">
        <v>553</v>
      </c>
      <c r="D7387" s="555">
        <v>10.26</v>
      </c>
      <c r="E7387" s="555">
        <v>0</v>
      </c>
      <c r="F7387" s="555">
        <v>10.26</v>
      </c>
    </row>
    <row r="7388" spans="1:6" ht="30">
      <c r="A7388" s="338">
        <v>95283</v>
      </c>
      <c r="B7388" s="339" t="s">
        <v>2401</v>
      </c>
      <c r="C7388" s="340" t="s">
        <v>355</v>
      </c>
      <c r="D7388" s="555">
        <v>0.56999999999999995</v>
      </c>
      <c r="E7388" s="555">
        <v>0</v>
      </c>
      <c r="F7388" s="555">
        <v>0.56999999999999995</v>
      </c>
    </row>
    <row r="7389" spans="1:6" ht="30">
      <c r="A7389" s="338">
        <v>95278</v>
      </c>
      <c r="B7389" s="339" t="s">
        <v>2402</v>
      </c>
      <c r="C7389" s="340" t="s">
        <v>1240</v>
      </c>
      <c r="D7389" s="555">
        <v>0.52</v>
      </c>
      <c r="E7389" s="555">
        <v>0</v>
      </c>
      <c r="F7389" s="555">
        <v>0.52</v>
      </c>
    </row>
    <row r="7390" spans="1:6" ht="30">
      <c r="A7390" s="338">
        <v>95279</v>
      </c>
      <c r="B7390" s="339" t="s">
        <v>2403</v>
      </c>
      <c r="C7390" s="340" t="s">
        <v>1240</v>
      </c>
      <c r="D7390" s="555">
        <v>0.05</v>
      </c>
      <c r="E7390" s="555">
        <v>0</v>
      </c>
      <c r="F7390" s="555">
        <v>0.05</v>
      </c>
    </row>
    <row r="7391" spans="1:6" ht="30">
      <c r="A7391" s="338">
        <v>95280</v>
      </c>
      <c r="B7391" s="339" t="s">
        <v>2404</v>
      </c>
      <c r="C7391" s="340" t="s">
        <v>1240</v>
      </c>
      <c r="D7391" s="555">
        <v>0.51</v>
      </c>
      <c r="E7391" s="555">
        <v>0</v>
      </c>
      <c r="F7391" s="555">
        <v>0.51</v>
      </c>
    </row>
    <row r="7392" spans="1:6" ht="30">
      <c r="A7392" s="338">
        <v>95281</v>
      </c>
      <c r="B7392" s="339" t="s">
        <v>2405</v>
      </c>
      <c r="C7392" s="340" t="s">
        <v>1240</v>
      </c>
      <c r="D7392" s="555">
        <v>9.18</v>
      </c>
      <c r="E7392" s="555">
        <v>0</v>
      </c>
      <c r="F7392" s="555">
        <v>9.18</v>
      </c>
    </row>
    <row r="7393" spans="1:6" ht="30">
      <c r="A7393" s="338">
        <v>95270</v>
      </c>
      <c r="B7393" s="339" t="s">
        <v>2406</v>
      </c>
      <c r="C7393" s="340" t="s">
        <v>553</v>
      </c>
      <c r="D7393" s="555">
        <v>10.08</v>
      </c>
      <c r="E7393" s="555">
        <v>0</v>
      </c>
      <c r="F7393" s="555">
        <v>10.08</v>
      </c>
    </row>
    <row r="7394" spans="1:6" ht="30">
      <c r="A7394" s="338">
        <v>95271</v>
      </c>
      <c r="B7394" s="339" t="s">
        <v>2407</v>
      </c>
      <c r="C7394" s="340" t="s">
        <v>355</v>
      </c>
      <c r="D7394" s="555">
        <v>0.48</v>
      </c>
      <c r="E7394" s="555">
        <v>0</v>
      </c>
      <c r="F7394" s="555">
        <v>0.48</v>
      </c>
    </row>
    <row r="7395" spans="1:6" ht="30">
      <c r="A7395" s="338">
        <v>95266</v>
      </c>
      <c r="B7395" s="339" t="s">
        <v>2408</v>
      </c>
      <c r="C7395" s="340" t="s">
        <v>1240</v>
      </c>
      <c r="D7395" s="555">
        <v>0.44</v>
      </c>
      <c r="E7395" s="555">
        <v>0</v>
      </c>
      <c r="F7395" s="555">
        <v>0.44</v>
      </c>
    </row>
    <row r="7396" spans="1:6" ht="30">
      <c r="A7396" s="338">
        <v>95267</v>
      </c>
      <c r="B7396" s="339" t="s">
        <v>2409</v>
      </c>
      <c r="C7396" s="340" t="s">
        <v>1240</v>
      </c>
      <c r="D7396" s="555">
        <v>0.04</v>
      </c>
      <c r="E7396" s="555">
        <v>0</v>
      </c>
      <c r="F7396" s="555">
        <v>0.04</v>
      </c>
    </row>
    <row r="7397" spans="1:6" ht="30">
      <c r="A7397" s="338">
        <v>95268</v>
      </c>
      <c r="B7397" s="339" t="s">
        <v>2410</v>
      </c>
      <c r="C7397" s="340" t="s">
        <v>1240</v>
      </c>
      <c r="D7397" s="555">
        <v>0.42</v>
      </c>
      <c r="E7397" s="555">
        <v>0</v>
      </c>
      <c r="F7397" s="555">
        <v>0.42</v>
      </c>
    </row>
    <row r="7398" spans="1:6" ht="30">
      <c r="A7398" s="338">
        <v>95269</v>
      </c>
      <c r="B7398" s="339" t="s">
        <v>2411</v>
      </c>
      <c r="C7398" s="340" t="s">
        <v>1240</v>
      </c>
      <c r="D7398" s="555">
        <v>9.18</v>
      </c>
      <c r="E7398" s="555">
        <v>0</v>
      </c>
      <c r="F7398" s="555">
        <v>9.18</v>
      </c>
    </row>
    <row r="7399" spans="1:6">
      <c r="A7399" s="335"/>
      <c r="B7399" s="337" t="s">
        <v>935</v>
      </c>
      <c r="C7399" s="335"/>
      <c r="D7399" s="335"/>
      <c r="E7399" s="335"/>
      <c r="F7399" s="335"/>
    </row>
    <row r="7400" spans="1:6" ht="30">
      <c r="A7400" s="338">
        <v>91277</v>
      </c>
      <c r="B7400" s="339" t="s">
        <v>352</v>
      </c>
      <c r="C7400" s="340" t="s">
        <v>553</v>
      </c>
      <c r="D7400" s="555">
        <v>10.33</v>
      </c>
      <c r="E7400" s="555">
        <v>0</v>
      </c>
      <c r="F7400" s="555">
        <v>10.33</v>
      </c>
    </row>
    <row r="7401" spans="1:6" ht="30">
      <c r="A7401" s="338">
        <v>91278</v>
      </c>
      <c r="B7401" s="339" t="s">
        <v>914</v>
      </c>
      <c r="C7401" s="340" t="s">
        <v>355</v>
      </c>
      <c r="D7401" s="555">
        <v>0.54</v>
      </c>
      <c r="E7401" s="555">
        <v>0</v>
      </c>
      <c r="F7401" s="555">
        <v>0.54</v>
      </c>
    </row>
    <row r="7402" spans="1:6" ht="30">
      <c r="A7402" s="338">
        <v>91273</v>
      </c>
      <c r="B7402" s="339" t="s">
        <v>1069</v>
      </c>
      <c r="C7402" s="340" t="s">
        <v>1240</v>
      </c>
      <c r="D7402" s="555">
        <v>0.48</v>
      </c>
      <c r="E7402" s="555">
        <v>0</v>
      </c>
      <c r="F7402" s="555">
        <v>0.48</v>
      </c>
    </row>
    <row r="7403" spans="1:6" ht="30">
      <c r="A7403" s="338">
        <v>91274</v>
      </c>
      <c r="B7403" s="339" t="s">
        <v>1070</v>
      </c>
      <c r="C7403" s="340" t="s">
        <v>1240</v>
      </c>
      <c r="D7403" s="555">
        <v>0.06</v>
      </c>
      <c r="E7403" s="555">
        <v>0</v>
      </c>
      <c r="F7403" s="555">
        <v>0.06</v>
      </c>
    </row>
    <row r="7404" spans="1:6" ht="30">
      <c r="A7404" s="338">
        <v>91275</v>
      </c>
      <c r="B7404" s="339" t="s">
        <v>857</v>
      </c>
      <c r="C7404" s="340" t="s">
        <v>1240</v>
      </c>
      <c r="D7404" s="555">
        <v>0.61</v>
      </c>
      <c r="E7404" s="555">
        <v>0</v>
      </c>
      <c r="F7404" s="555">
        <v>0.61</v>
      </c>
    </row>
    <row r="7405" spans="1:6" ht="30">
      <c r="A7405" s="338">
        <v>91276</v>
      </c>
      <c r="B7405" s="339" t="s">
        <v>858</v>
      </c>
      <c r="C7405" s="340" t="s">
        <v>1240</v>
      </c>
      <c r="D7405" s="555">
        <v>9.18</v>
      </c>
      <c r="E7405" s="555">
        <v>0</v>
      </c>
      <c r="F7405" s="555">
        <v>9.18</v>
      </c>
    </row>
    <row r="7406" spans="1:6">
      <c r="A7406" s="335"/>
      <c r="B7406" s="337" t="s">
        <v>638</v>
      </c>
      <c r="C7406" s="335"/>
      <c r="D7406" s="335"/>
      <c r="E7406" s="335"/>
      <c r="F7406" s="335"/>
    </row>
    <row r="7407" spans="1:6" ht="30">
      <c r="A7407" s="338">
        <v>5658</v>
      </c>
      <c r="B7407" s="339" t="s">
        <v>918</v>
      </c>
      <c r="C7407" s="340" t="s">
        <v>1240</v>
      </c>
      <c r="D7407" s="555">
        <v>2.8</v>
      </c>
      <c r="E7407" s="555">
        <v>0</v>
      </c>
      <c r="F7407" s="555">
        <v>2.8</v>
      </c>
    </row>
    <row r="7408" spans="1:6" ht="30">
      <c r="A7408" s="338">
        <v>5689</v>
      </c>
      <c r="B7408" s="339" t="s">
        <v>557</v>
      </c>
      <c r="C7408" s="340" t="s">
        <v>553</v>
      </c>
      <c r="D7408" s="555">
        <v>7.39</v>
      </c>
      <c r="E7408" s="555">
        <v>0</v>
      </c>
      <c r="F7408" s="555">
        <v>7.39</v>
      </c>
    </row>
    <row r="7409" spans="1:6" ht="30">
      <c r="A7409" s="338">
        <v>5690</v>
      </c>
      <c r="B7409" s="339" t="s">
        <v>359</v>
      </c>
      <c r="C7409" s="340" t="s">
        <v>355</v>
      </c>
      <c r="D7409" s="555">
        <v>4.59</v>
      </c>
      <c r="E7409" s="555">
        <v>0</v>
      </c>
      <c r="F7409" s="555">
        <v>4.59</v>
      </c>
    </row>
    <row r="7410" spans="1:6" ht="30">
      <c r="A7410" s="338">
        <v>5921</v>
      </c>
      <c r="B7410" s="339" t="s">
        <v>759</v>
      </c>
      <c r="C7410" s="340" t="s">
        <v>553</v>
      </c>
      <c r="D7410" s="555">
        <v>5.79</v>
      </c>
      <c r="E7410" s="555">
        <v>0</v>
      </c>
      <c r="F7410" s="555">
        <v>5.79</v>
      </c>
    </row>
    <row r="7411" spans="1:6" ht="30">
      <c r="A7411" s="338">
        <v>5923</v>
      </c>
      <c r="B7411" s="339" t="s">
        <v>668</v>
      </c>
      <c r="C7411" s="340" t="s">
        <v>355</v>
      </c>
      <c r="D7411" s="555">
        <v>3.6</v>
      </c>
      <c r="E7411" s="555">
        <v>0</v>
      </c>
      <c r="F7411" s="555">
        <v>3.6</v>
      </c>
    </row>
    <row r="7412" spans="1:6" ht="30">
      <c r="A7412" s="338">
        <v>53840</v>
      </c>
      <c r="B7412" s="339" t="s">
        <v>991</v>
      </c>
      <c r="C7412" s="340" t="s">
        <v>1240</v>
      </c>
      <c r="D7412" s="555">
        <v>3.16</v>
      </c>
      <c r="E7412" s="555">
        <v>0</v>
      </c>
      <c r="F7412" s="555">
        <v>3.16</v>
      </c>
    </row>
    <row r="7413" spans="1:6" ht="30">
      <c r="A7413" s="338">
        <v>53841</v>
      </c>
      <c r="B7413" s="339" t="s">
        <v>992</v>
      </c>
      <c r="C7413" s="340" t="s">
        <v>1240</v>
      </c>
      <c r="D7413" s="555">
        <v>2.19</v>
      </c>
      <c r="E7413" s="555">
        <v>0</v>
      </c>
      <c r="F7413" s="555">
        <v>2.19</v>
      </c>
    </row>
    <row r="7414" spans="1:6" ht="30">
      <c r="A7414" s="338">
        <v>87026</v>
      </c>
      <c r="B7414" s="339" t="s">
        <v>460</v>
      </c>
      <c r="C7414" s="340" t="s">
        <v>1240</v>
      </c>
      <c r="D7414" s="555">
        <v>0.44</v>
      </c>
      <c r="E7414" s="555">
        <v>0</v>
      </c>
      <c r="F7414" s="555">
        <v>0.44</v>
      </c>
    </row>
    <row r="7415" spans="1:6" ht="30">
      <c r="A7415" s="338">
        <v>88855</v>
      </c>
      <c r="B7415" s="339" t="s">
        <v>821</v>
      </c>
      <c r="C7415" s="340" t="s">
        <v>1240</v>
      </c>
      <c r="D7415" s="555">
        <v>4.03</v>
      </c>
      <c r="E7415" s="555">
        <v>0</v>
      </c>
      <c r="F7415" s="555">
        <v>4.03</v>
      </c>
    </row>
    <row r="7416" spans="1:6" ht="30">
      <c r="A7416" s="338">
        <v>88856</v>
      </c>
      <c r="B7416" s="339" t="s">
        <v>822</v>
      </c>
      <c r="C7416" s="340" t="s">
        <v>1240</v>
      </c>
      <c r="D7416" s="555">
        <v>0.56000000000000005</v>
      </c>
      <c r="E7416" s="555">
        <v>0</v>
      </c>
      <c r="F7416" s="555">
        <v>0.56000000000000005</v>
      </c>
    </row>
    <row r="7417" spans="1:6">
      <c r="A7417" s="335"/>
      <c r="B7417" s="337" t="s">
        <v>639</v>
      </c>
      <c r="C7417" s="335"/>
      <c r="D7417" s="335"/>
      <c r="E7417" s="335"/>
      <c r="F7417" s="335"/>
    </row>
    <row r="7418" spans="1:6" ht="30">
      <c r="A7418" s="338">
        <v>5779</v>
      </c>
      <c r="B7418" s="339" t="s">
        <v>2698</v>
      </c>
      <c r="C7418" s="340" t="s">
        <v>1240</v>
      </c>
      <c r="D7418" s="555">
        <v>75.55</v>
      </c>
      <c r="E7418" s="555">
        <v>0</v>
      </c>
      <c r="F7418" s="555">
        <v>75.55</v>
      </c>
    </row>
    <row r="7419" spans="1:6" ht="30">
      <c r="A7419" s="338">
        <v>5932</v>
      </c>
      <c r="B7419" s="339" t="s">
        <v>2699</v>
      </c>
      <c r="C7419" s="340" t="s">
        <v>553</v>
      </c>
      <c r="D7419" s="555">
        <v>210.03</v>
      </c>
      <c r="E7419" s="555">
        <v>21.76</v>
      </c>
      <c r="F7419" s="555">
        <v>231.79</v>
      </c>
    </row>
    <row r="7420" spans="1:6" ht="30">
      <c r="A7420" s="338">
        <v>5934</v>
      </c>
      <c r="B7420" s="339" t="s">
        <v>2700</v>
      </c>
      <c r="C7420" s="340" t="s">
        <v>355</v>
      </c>
      <c r="D7420" s="555">
        <v>61.039999999999992</v>
      </c>
      <c r="E7420" s="555">
        <v>21.76</v>
      </c>
      <c r="F7420" s="555">
        <v>82.8</v>
      </c>
    </row>
    <row r="7421" spans="1:6" ht="30">
      <c r="A7421" s="338">
        <v>53849</v>
      </c>
      <c r="B7421" s="339" t="s">
        <v>2413</v>
      </c>
      <c r="C7421" s="340" t="s">
        <v>1240</v>
      </c>
      <c r="D7421" s="555">
        <v>73.44</v>
      </c>
      <c r="E7421" s="555">
        <v>0</v>
      </c>
      <c r="F7421" s="555">
        <v>73.44</v>
      </c>
    </row>
    <row r="7422" spans="1:6" ht="30">
      <c r="A7422" s="338">
        <v>89228</v>
      </c>
      <c r="B7422" s="339" t="s">
        <v>2414</v>
      </c>
      <c r="C7422" s="340" t="s">
        <v>1240</v>
      </c>
      <c r="D7422" s="555">
        <v>47</v>
      </c>
      <c r="E7422" s="555">
        <v>0</v>
      </c>
      <c r="F7422" s="555">
        <v>47</v>
      </c>
    </row>
    <row r="7423" spans="1:6" ht="30">
      <c r="A7423" s="338">
        <v>89229</v>
      </c>
      <c r="B7423" s="339" t="s">
        <v>2415</v>
      </c>
      <c r="C7423" s="340" t="s">
        <v>1240</v>
      </c>
      <c r="D7423" s="555">
        <v>8.4600000000000009</v>
      </c>
      <c r="E7423" s="555">
        <v>0</v>
      </c>
      <c r="F7423" s="555">
        <v>8.4600000000000009</v>
      </c>
    </row>
    <row r="7424" spans="1:6">
      <c r="A7424" s="335"/>
      <c r="B7424" s="337" t="s">
        <v>576</v>
      </c>
      <c r="C7424" s="335"/>
      <c r="D7424" s="335"/>
      <c r="E7424" s="335"/>
      <c r="F7424" s="335"/>
    </row>
    <row r="7425" spans="1:6" ht="30">
      <c r="A7425" s="338">
        <v>89230</v>
      </c>
      <c r="B7425" s="339" t="s">
        <v>271</v>
      </c>
      <c r="C7425" s="340" t="s">
        <v>1240</v>
      </c>
      <c r="D7425" s="555">
        <v>153.99</v>
      </c>
      <c r="E7425" s="555">
        <v>0</v>
      </c>
      <c r="F7425" s="555">
        <v>153.99</v>
      </c>
    </row>
    <row r="7426" spans="1:6" ht="30">
      <c r="A7426" s="338">
        <v>89231</v>
      </c>
      <c r="B7426" s="339" t="s">
        <v>272</v>
      </c>
      <c r="C7426" s="340" t="s">
        <v>1240</v>
      </c>
      <c r="D7426" s="555">
        <v>24.4</v>
      </c>
      <c r="E7426" s="555">
        <v>0</v>
      </c>
      <c r="F7426" s="555">
        <v>24.4</v>
      </c>
    </row>
    <row r="7427" spans="1:6" ht="30">
      <c r="A7427" s="338">
        <v>89232</v>
      </c>
      <c r="B7427" s="339" t="s">
        <v>273</v>
      </c>
      <c r="C7427" s="340" t="s">
        <v>1240</v>
      </c>
      <c r="D7427" s="555">
        <v>274.68</v>
      </c>
      <c r="E7427" s="555">
        <v>0</v>
      </c>
      <c r="F7427" s="555">
        <v>274.68</v>
      </c>
    </row>
    <row r="7428" spans="1:6" ht="30">
      <c r="A7428" s="338">
        <v>89233</v>
      </c>
      <c r="B7428" s="339" t="s">
        <v>274</v>
      </c>
      <c r="C7428" s="340" t="s">
        <v>1240</v>
      </c>
      <c r="D7428" s="555">
        <v>146.63</v>
      </c>
      <c r="E7428" s="555">
        <v>0</v>
      </c>
      <c r="F7428" s="555">
        <v>146.63</v>
      </c>
    </row>
    <row r="7429" spans="1:6" ht="30">
      <c r="A7429" s="338">
        <v>89236</v>
      </c>
      <c r="B7429" s="339" t="s">
        <v>275</v>
      </c>
      <c r="C7429" s="340" t="s">
        <v>1240</v>
      </c>
      <c r="D7429" s="555">
        <v>359.73</v>
      </c>
      <c r="E7429" s="555">
        <v>0</v>
      </c>
      <c r="F7429" s="555">
        <v>359.73</v>
      </c>
    </row>
    <row r="7430" spans="1:6" ht="30">
      <c r="A7430" s="338">
        <v>89237</v>
      </c>
      <c r="B7430" s="339" t="s">
        <v>276</v>
      </c>
      <c r="C7430" s="340" t="s">
        <v>1240</v>
      </c>
      <c r="D7430" s="555">
        <v>57</v>
      </c>
      <c r="E7430" s="555">
        <v>0</v>
      </c>
      <c r="F7430" s="555">
        <v>57</v>
      </c>
    </row>
    <row r="7431" spans="1:6" ht="30">
      <c r="A7431" s="338">
        <v>89238</v>
      </c>
      <c r="B7431" s="339" t="s">
        <v>277</v>
      </c>
      <c r="C7431" s="340" t="s">
        <v>1240</v>
      </c>
      <c r="D7431" s="555">
        <v>641.66</v>
      </c>
      <c r="E7431" s="555">
        <v>0</v>
      </c>
      <c r="F7431" s="555">
        <v>641.66</v>
      </c>
    </row>
    <row r="7432" spans="1:6" ht="30">
      <c r="A7432" s="338">
        <v>89239</v>
      </c>
      <c r="B7432" s="339" t="s">
        <v>278</v>
      </c>
      <c r="C7432" s="340" t="s">
        <v>1240</v>
      </c>
      <c r="D7432" s="555">
        <v>387.76</v>
      </c>
      <c r="E7432" s="555">
        <v>0</v>
      </c>
      <c r="F7432" s="555">
        <v>387.76</v>
      </c>
    </row>
    <row r="7433" spans="1:6" ht="30">
      <c r="A7433" s="338">
        <v>89234</v>
      </c>
      <c r="B7433" s="339" t="s">
        <v>547</v>
      </c>
      <c r="C7433" s="340" t="s">
        <v>553</v>
      </c>
      <c r="D7433" s="555">
        <v>605.28000000000009</v>
      </c>
      <c r="E7433" s="555">
        <v>18.3</v>
      </c>
      <c r="F7433" s="555">
        <v>623.58000000000004</v>
      </c>
    </row>
    <row r="7434" spans="1:6" ht="30">
      <c r="A7434" s="338">
        <v>89242</v>
      </c>
      <c r="B7434" s="339" t="s">
        <v>548</v>
      </c>
      <c r="C7434" s="340" t="s">
        <v>553</v>
      </c>
      <c r="D7434" s="555">
        <v>1451.73</v>
      </c>
      <c r="E7434" s="555">
        <v>18.3</v>
      </c>
      <c r="F7434" s="555">
        <v>1470.03</v>
      </c>
    </row>
    <row r="7435" spans="1:6" ht="30">
      <c r="A7435" s="338">
        <v>89235</v>
      </c>
      <c r="B7435" s="339" t="s">
        <v>517</v>
      </c>
      <c r="C7435" s="340" t="s">
        <v>355</v>
      </c>
      <c r="D7435" s="555">
        <v>183.97</v>
      </c>
      <c r="E7435" s="555">
        <v>18.3</v>
      </c>
      <c r="F7435" s="555">
        <v>202.27</v>
      </c>
    </row>
    <row r="7436" spans="1:6" ht="30">
      <c r="A7436" s="338">
        <v>89243</v>
      </c>
      <c r="B7436" s="339" t="s">
        <v>518</v>
      </c>
      <c r="C7436" s="340" t="s">
        <v>355</v>
      </c>
      <c r="D7436" s="555">
        <v>422.31</v>
      </c>
      <c r="E7436" s="555">
        <v>18.3</v>
      </c>
      <c r="F7436" s="555">
        <v>440.61</v>
      </c>
    </row>
    <row r="7437" spans="1:6">
      <c r="A7437" s="335"/>
      <c r="B7437" s="337" t="s">
        <v>933</v>
      </c>
      <c r="C7437" s="335"/>
      <c r="D7437" s="335"/>
      <c r="E7437" s="335"/>
      <c r="F7437" s="335"/>
    </row>
    <row r="7438" spans="1:6" ht="30">
      <c r="A7438" s="338">
        <v>89250</v>
      </c>
      <c r="B7438" s="339" t="s">
        <v>549</v>
      </c>
      <c r="C7438" s="340" t="s">
        <v>553</v>
      </c>
      <c r="D7438" s="555">
        <v>1255.79</v>
      </c>
      <c r="E7438" s="555">
        <v>18.3</v>
      </c>
      <c r="F7438" s="555">
        <v>1274.0899999999999</v>
      </c>
    </row>
    <row r="7439" spans="1:6" ht="30">
      <c r="A7439" s="338">
        <v>89251</v>
      </c>
      <c r="B7439" s="339" t="s">
        <v>519</v>
      </c>
      <c r="C7439" s="340" t="s">
        <v>355</v>
      </c>
      <c r="D7439" s="555">
        <v>367.69</v>
      </c>
      <c r="E7439" s="555">
        <v>18.3</v>
      </c>
      <c r="F7439" s="555">
        <v>385.99</v>
      </c>
    </row>
    <row r="7440" spans="1:6" ht="30">
      <c r="A7440" s="338">
        <v>89246</v>
      </c>
      <c r="B7440" s="339" t="s">
        <v>281</v>
      </c>
      <c r="C7440" s="340" t="s">
        <v>1240</v>
      </c>
      <c r="D7440" s="555">
        <v>312.58</v>
      </c>
      <c r="E7440" s="555">
        <v>0</v>
      </c>
      <c r="F7440" s="555">
        <v>312.58</v>
      </c>
    </row>
    <row r="7441" spans="1:6" ht="30">
      <c r="A7441" s="338">
        <v>89247</v>
      </c>
      <c r="B7441" s="339" t="s">
        <v>282</v>
      </c>
      <c r="C7441" s="340" t="s">
        <v>1240</v>
      </c>
      <c r="D7441" s="555">
        <v>49.53</v>
      </c>
      <c r="E7441" s="555">
        <v>0</v>
      </c>
      <c r="F7441" s="555">
        <v>49.53</v>
      </c>
    </row>
    <row r="7442" spans="1:6" ht="30">
      <c r="A7442" s="338">
        <v>89248</v>
      </c>
      <c r="B7442" s="339" t="s">
        <v>283</v>
      </c>
      <c r="C7442" s="340" t="s">
        <v>1240</v>
      </c>
      <c r="D7442" s="555">
        <v>557.55999999999995</v>
      </c>
      <c r="E7442" s="555">
        <v>0</v>
      </c>
      <c r="F7442" s="555">
        <v>557.55999999999995</v>
      </c>
    </row>
    <row r="7443" spans="1:6" ht="30">
      <c r="A7443" s="338">
        <v>89249</v>
      </c>
      <c r="B7443" s="339" t="s">
        <v>284</v>
      </c>
      <c r="C7443" s="340" t="s">
        <v>1240</v>
      </c>
      <c r="D7443" s="555">
        <v>330.54</v>
      </c>
      <c r="E7443" s="555">
        <v>0</v>
      </c>
      <c r="F7443" s="555">
        <v>330.54</v>
      </c>
    </row>
    <row r="7444" spans="1:6">
      <c r="A7444" s="335"/>
      <c r="B7444" s="337" t="s">
        <v>2416</v>
      </c>
      <c r="C7444" s="335"/>
      <c r="D7444" s="335"/>
      <c r="E7444" s="335"/>
      <c r="F7444" s="335"/>
    </row>
    <row r="7445" spans="1:6">
      <c r="A7445" s="338">
        <v>92118</v>
      </c>
      <c r="B7445" s="339" t="s">
        <v>2417</v>
      </c>
      <c r="C7445" s="340" t="s">
        <v>553</v>
      </c>
      <c r="D7445" s="555">
        <v>0.23</v>
      </c>
      <c r="E7445" s="555">
        <v>0</v>
      </c>
      <c r="F7445" s="555">
        <v>0.23</v>
      </c>
    </row>
    <row r="7446" spans="1:6">
      <c r="A7446" s="338">
        <v>92119</v>
      </c>
      <c r="B7446" s="339" t="s">
        <v>2418</v>
      </c>
      <c r="C7446" s="340" t="s">
        <v>355</v>
      </c>
      <c r="D7446" s="555">
        <v>0.11</v>
      </c>
      <c r="E7446" s="555">
        <v>0</v>
      </c>
      <c r="F7446" s="555">
        <v>0.11</v>
      </c>
    </row>
    <row r="7447" spans="1:6">
      <c r="A7447" s="338">
        <v>92114</v>
      </c>
      <c r="B7447" s="339" t="s">
        <v>2419</v>
      </c>
      <c r="C7447" s="340" t="s">
        <v>1240</v>
      </c>
      <c r="D7447" s="555">
        <v>0.1</v>
      </c>
      <c r="E7447" s="555">
        <v>0</v>
      </c>
      <c r="F7447" s="555">
        <v>0.1</v>
      </c>
    </row>
    <row r="7448" spans="1:6">
      <c r="A7448" s="338">
        <v>92115</v>
      </c>
      <c r="B7448" s="339" t="s">
        <v>2420</v>
      </c>
      <c r="C7448" s="340" t="s">
        <v>1240</v>
      </c>
      <c r="D7448" s="555">
        <v>0.01</v>
      </c>
      <c r="E7448" s="555">
        <v>0</v>
      </c>
      <c r="F7448" s="555">
        <v>0.01</v>
      </c>
    </row>
    <row r="7449" spans="1:6">
      <c r="A7449" s="338">
        <v>92116</v>
      </c>
      <c r="B7449" s="339" t="s">
        <v>2421</v>
      </c>
      <c r="C7449" s="340" t="s">
        <v>1240</v>
      </c>
      <c r="D7449" s="555">
        <v>0.12</v>
      </c>
      <c r="E7449" s="555">
        <v>0</v>
      </c>
      <c r="F7449" s="555">
        <v>0.12</v>
      </c>
    </row>
    <row r="7450" spans="1:6">
      <c r="A7450" s="338">
        <v>102909</v>
      </c>
      <c r="B7450" s="339" t="s">
        <v>13324</v>
      </c>
      <c r="C7450" s="340" t="s">
        <v>1240</v>
      </c>
      <c r="D7450" s="555">
        <v>84.06</v>
      </c>
      <c r="E7450" s="555">
        <v>0</v>
      </c>
      <c r="F7450" s="555">
        <v>84.06</v>
      </c>
    </row>
    <row r="7451" spans="1:6">
      <c r="A7451" s="335"/>
      <c r="B7451" s="337" t="s">
        <v>1347</v>
      </c>
      <c r="C7451" s="335"/>
      <c r="D7451" s="335"/>
      <c r="E7451" s="335"/>
      <c r="F7451" s="335"/>
    </row>
    <row r="7452" spans="1:6" ht="30">
      <c r="A7452" s="338">
        <v>5835</v>
      </c>
      <c r="B7452" s="339" t="s">
        <v>560</v>
      </c>
      <c r="C7452" s="340" t="s">
        <v>553</v>
      </c>
      <c r="D7452" s="555">
        <v>391.43</v>
      </c>
      <c r="E7452" s="555">
        <v>18.3</v>
      </c>
      <c r="F7452" s="555">
        <v>409.73</v>
      </c>
    </row>
    <row r="7453" spans="1:6" ht="30">
      <c r="A7453" s="338">
        <v>5837</v>
      </c>
      <c r="B7453" s="339" t="s">
        <v>655</v>
      </c>
      <c r="C7453" s="340" t="s">
        <v>355</v>
      </c>
      <c r="D7453" s="555">
        <v>135.85</v>
      </c>
      <c r="E7453" s="555">
        <v>18.3</v>
      </c>
      <c r="F7453" s="555">
        <v>154.15</v>
      </c>
    </row>
    <row r="7454" spans="1:6" ht="30">
      <c r="A7454" s="338">
        <v>5710</v>
      </c>
      <c r="B7454" s="339" t="s">
        <v>926</v>
      </c>
      <c r="C7454" s="340" t="s">
        <v>1240</v>
      </c>
      <c r="D7454" s="555">
        <v>177.46</v>
      </c>
      <c r="E7454" s="555">
        <v>0</v>
      </c>
      <c r="F7454" s="555">
        <v>177.46</v>
      </c>
    </row>
    <row r="7455" spans="1:6" ht="30">
      <c r="A7455" s="338">
        <v>5711</v>
      </c>
      <c r="B7455" s="339" t="s">
        <v>871</v>
      </c>
      <c r="C7455" s="340" t="s">
        <v>1240</v>
      </c>
      <c r="D7455" s="555">
        <v>78.12</v>
      </c>
      <c r="E7455" s="555">
        <v>0</v>
      </c>
      <c r="F7455" s="555">
        <v>78.12</v>
      </c>
    </row>
    <row r="7456" spans="1:6" ht="30">
      <c r="A7456" s="338">
        <v>89257</v>
      </c>
      <c r="B7456" s="339" t="s">
        <v>550</v>
      </c>
      <c r="C7456" s="340" t="s">
        <v>553</v>
      </c>
      <c r="D7456" s="555">
        <v>332.15</v>
      </c>
      <c r="E7456" s="555">
        <v>18.3</v>
      </c>
      <c r="F7456" s="555">
        <v>350.45</v>
      </c>
    </row>
    <row r="7457" spans="1:6" ht="30">
      <c r="A7457" s="338">
        <v>89258</v>
      </c>
      <c r="B7457" s="339" t="s">
        <v>520</v>
      </c>
      <c r="C7457" s="340" t="s">
        <v>355</v>
      </c>
      <c r="D7457" s="555">
        <v>112.33</v>
      </c>
      <c r="E7457" s="555">
        <v>18.3</v>
      </c>
      <c r="F7457" s="555">
        <v>130.63</v>
      </c>
    </row>
    <row r="7458" spans="1:6" ht="30">
      <c r="A7458" s="338">
        <v>89240</v>
      </c>
      <c r="B7458" s="339" t="s">
        <v>279</v>
      </c>
      <c r="C7458" s="340" t="s">
        <v>1240</v>
      </c>
      <c r="D7458" s="555">
        <v>110.4</v>
      </c>
      <c r="E7458" s="555">
        <v>0</v>
      </c>
      <c r="F7458" s="555">
        <v>110.4</v>
      </c>
    </row>
    <row r="7459" spans="1:6" ht="30">
      <c r="A7459" s="338">
        <v>89241</v>
      </c>
      <c r="B7459" s="339" t="s">
        <v>280</v>
      </c>
      <c r="C7459" s="340" t="s">
        <v>1240</v>
      </c>
      <c r="D7459" s="555">
        <v>19.87</v>
      </c>
      <c r="E7459" s="555">
        <v>0</v>
      </c>
      <c r="F7459" s="555">
        <v>19.87</v>
      </c>
    </row>
    <row r="7460" spans="1:6" ht="30">
      <c r="A7460" s="338">
        <v>89253</v>
      </c>
      <c r="B7460" s="339" t="s">
        <v>285</v>
      </c>
      <c r="C7460" s="340" t="s">
        <v>1240</v>
      </c>
      <c r="D7460" s="555">
        <v>90.47</v>
      </c>
      <c r="E7460" s="555">
        <v>0</v>
      </c>
      <c r="F7460" s="555">
        <v>90.47</v>
      </c>
    </row>
    <row r="7461" spans="1:6" ht="30">
      <c r="A7461" s="338">
        <v>89254</v>
      </c>
      <c r="B7461" s="339" t="s">
        <v>286</v>
      </c>
      <c r="C7461" s="340" t="s">
        <v>1240</v>
      </c>
      <c r="D7461" s="555">
        <v>16.28</v>
      </c>
      <c r="E7461" s="555">
        <v>0</v>
      </c>
      <c r="F7461" s="555">
        <v>16.28</v>
      </c>
    </row>
    <row r="7462" spans="1:6" ht="30">
      <c r="A7462" s="338">
        <v>89255</v>
      </c>
      <c r="B7462" s="339" t="s">
        <v>483</v>
      </c>
      <c r="C7462" s="340" t="s">
        <v>1240</v>
      </c>
      <c r="D7462" s="555">
        <v>145.43</v>
      </c>
      <c r="E7462" s="555">
        <v>0</v>
      </c>
      <c r="F7462" s="555">
        <v>145.43</v>
      </c>
    </row>
    <row r="7463" spans="1:6" ht="30">
      <c r="A7463" s="338">
        <v>89256</v>
      </c>
      <c r="B7463" s="339" t="s">
        <v>484</v>
      </c>
      <c r="C7463" s="340" t="s">
        <v>1240</v>
      </c>
      <c r="D7463" s="555">
        <v>74.39</v>
      </c>
      <c r="E7463" s="555">
        <v>0</v>
      </c>
      <c r="F7463" s="555">
        <v>74.39</v>
      </c>
    </row>
    <row r="7464" spans="1:6">
      <c r="A7464" s="335"/>
      <c r="B7464" s="337" t="s">
        <v>13325</v>
      </c>
      <c r="C7464" s="335"/>
      <c r="D7464" s="335"/>
      <c r="E7464" s="335"/>
      <c r="F7464" s="335"/>
    </row>
    <row r="7465" spans="1:6" ht="30">
      <c r="A7465" s="338">
        <v>93433</v>
      </c>
      <c r="B7465" s="339" t="s">
        <v>2422</v>
      </c>
      <c r="C7465" s="340" t="s">
        <v>553</v>
      </c>
      <c r="D7465" s="555">
        <v>2853.52</v>
      </c>
      <c r="E7465" s="555">
        <v>68.760000000000005</v>
      </c>
      <c r="F7465" s="555">
        <v>2922.28</v>
      </c>
    </row>
    <row r="7466" spans="1:6" ht="30">
      <c r="A7466" s="338">
        <v>93434</v>
      </c>
      <c r="B7466" s="339" t="s">
        <v>2423</v>
      </c>
      <c r="C7466" s="340" t="s">
        <v>355</v>
      </c>
      <c r="D7466" s="555">
        <v>159.44</v>
      </c>
      <c r="E7466" s="555">
        <v>68.760000000000005</v>
      </c>
      <c r="F7466" s="555">
        <v>228.2</v>
      </c>
    </row>
    <row r="7467" spans="1:6" ht="30">
      <c r="A7467" s="338">
        <v>93429</v>
      </c>
      <c r="B7467" s="339" t="s">
        <v>2424</v>
      </c>
      <c r="C7467" s="340" t="s">
        <v>1240</v>
      </c>
      <c r="D7467" s="555">
        <v>108.29</v>
      </c>
      <c r="E7467" s="555">
        <v>0</v>
      </c>
      <c r="F7467" s="555">
        <v>108.29</v>
      </c>
    </row>
    <row r="7468" spans="1:6" ht="30">
      <c r="A7468" s="338">
        <v>93430</v>
      </c>
      <c r="B7468" s="339" t="s">
        <v>2425</v>
      </c>
      <c r="C7468" s="340" t="s">
        <v>1240</v>
      </c>
      <c r="D7468" s="555">
        <v>19.489999999999998</v>
      </c>
      <c r="E7468" s="555">
        <v>0</v>
      </c>
      <c r="F7468" s="555">
        <v>19.489999999999998</v>
      </c>
    </row>
    <row r="7469" spans="1:6" ht="30">
      <c r="A7469" s="338">
        <v>93431</v>
      </c>
      <c r="B7469" s="339" t="s">
        <v>2426</v>
      </c>
      <c r="C7469" s="340" t="s">
        <v>1240</v>
      </c>
      <c r="D7469" s="555">
        <v>174.08</v>
      </c>
      <c r="E7469" s="555">
        <v>0</v>
      </c>
      <c r="F7469" s="555">
        <v>174.08</v>
      </c>
    </row>
    <row r="7470" spans="1:6" ht="30">
      <c r="A7470" s="338">
        <v>93432</v>
      </c>
      <c r="B7470" s="339" t="s">
        <v>2427</v>
      </c>
      <c r="C7470" s="340" t="s">
        <v>1240</v>
      </c>
      <c r="D7470" s="555">
        <v>2520</v>
      </c>
      <c r="E7470" s="555">
        <v>0</v>
      </c>
      <c r="F7470" s="555">
        <v>2520</v>
      </c>
    </row>
    <row r="7471" spans="1:6" ht="45">
      <c r="A7471" s="338">
        <v>5882</v>
      </c>
      <c r="B7471" s="339" t="s">
        <v>754</v>
      </c>
      <c r="C7471" s="340" t="s">
        <v>553</v>
      </c>
      <c r="D7471" s="555">
        <v>96.72999999999999</v>
      </c>
      <c r="E7471" s="555">
        <v>13.26</v>
      </c>
      <c r="F7471" s="555">
        <v>109.99</v>
      </c>
    </row>
    <row r="7472" spans="1:6" ht="45">
      <c r="A7472" s="338">
        <v>5884</v>
      </c>
      <c r="B7472" s="339" t="s">
        <v>663</v>
      </c>
      <c r="C7472" s="340" t="s">
        <v>355</v>
      </c>
      <c r="D7472" s="555">
        <v>32.410000000000004</v>
      </c>
      <c r="E7472" s="555">
        <v>13.26</v>
      </c>
      <c r="F7472" s="555">
        <v>45.67</v>
      </c>
    </row>
    <row r="7473" spans="1:6" ht="45">
      <c r="A7473" s="338">
        <v>5741</v>
      </c>
      <c r="B7473" s="339" t="s">
        <v>1104</v>
      </c>
      <c r="C7473" s="340" t="s">
        <v>1240</v>
      </c>
      <c r="D7473" s="555">
        <v>40.119999999999997</v>
      </c>
      <c r="E7473" s="555">
        <v>0</v>
      </c>
      <c r="F7473" s="555">
        <v>40.119999999999997</v>
      </c>
    </row>
    <row r="7474" spans="1:6" ht="45">
      <c r="A7474" s="338">
        <v>5742</v>
      </c>
      <c r="B7474" s="339" t="s">
        <v>1105</v>
      </c>
      <c r="C7474" s="340" t="s">
        <v>1240</v>
      </c>
      <c r="D7474" s="555">
        <v>24.2</v>
      </c>
      <c r="E7474" s="555">
        <v>0</v>
      </c>
      <c r="F7474" s="555">
        <v>24.2</v>
      </c>
    </row>
    <row r="7475" spans="1:6" ht="45">
      <c r="A7475" s="338">
        <v>88847</v>
      </c>
      <c r="B7475" s="339" t="s">
        <v>1008</v>
      </c>
      <c r="C7475" s="340" t="s">
        <v>1240</v>
      </c>
      <c r="D7475" s="555">
        <v>21.4</v>
      </c>
      <c r="E7475" s="555">
        <v>0</v>
      </c>
      <c r="F7475" s="555">
        <v>21.4</v>
      </c>
    </row>
    <row r="7476" spans="1:6" ht="45">
      <c r="A7476" s="338">
        <v>88848</v>
      </c>
      <c r="B7476" s="339" t="s">
        <v>818</v>
      </c>
      <c r="C7476" s="340" t="s">
        <v>1240</v>
      </c>
      <c r="D7476" s="555">
        <v>4.49</v>
      </c>
      <c r="E7476" s="555">
        <v>0</v>
      </c>
      <c r="F7476" s="555">
        <v>4.49</v>
      </c>
    </row>
    <row r="7477" spans="1:6" ht="30">
      <c r="A7477" s="338">
        <v>93439</v>
      </c>
      <c r="B7477" s="339" t="s">
        <v>2428</v>
      </c>
      <c r="C7477" s="340" t="s">
        <v>553</v>
      </c>
      <c r="D7477" s="555">
        <v>71.790000000000006</v>
      </c>
      <c r="E7477" s="555">
        <v>68.760000000000005</v>
      </c>
      <c r="F7477" s="555">
        <v>140.55000000000001</v>
      </c>
    </row>
    <row r="7478" spans="1:6" ht="30">
      <c r="A7478" s="338">
        <v>93440</v>
      </c>
      <c r="B7478" s="339" t="s">
        <v>2429</v>
      </c>
      <c r="C7478" s="340" t="s">
        <v>355</v>
      </c>
      <c r="D7478" s="555">
        <v>38.75</v>
      </c>
      <c r="E7478" s="555">
        <v>68.760000000000005</v>
      </c>
      <c r="F7478" s="555">
        <v>107.51</v>
      </c>
    </row>
    <row r="7479" spans="1:6" ht="30">
      <c r="A7479" s="338">
        <v>93435</v>
      </c>
      <c r="B7479" s="339" t="s">
        <v>2430</v>
      </c>
      <c r="C7479" s="340" t="s">
        <v>1240</v>
      </c>
      <c r="D7479" s="555">
        <v>5.86</v>
      </c>
      <c r="E7479" s="555">
        <v>0</v>
      </c>
      <c r="F7479" s="555">
        <v>5.86</v>
      </c>
    </row>
    <row r="7480" spans="1:6" ht="30">
      <c r="A7480" s="338">
        <v>93436</v>
      </c>
      <c r="B7480" s="339" t="s">
        <v>2431</v>
      </c>
      <c r="C7480" s="340" t="s">
        <v>1240</v>
      </c>
      <c r="D7480" s="555">
        <v>1.23</v>
      </c>
      <c r="E7480" s="555">
        <v>0</v>
      </c>
      <c r="F7480" s="555">
        <v>1.23</v>
      </c>
    </row>
    <row r="7481" spans="1:6" ht="30">
      <c r="A7481" s="338">
        <v>93437</v>
      </c>
      <c r="B7481" s="339" t="s">
        <v>2432</v>
      </c>
      <c r="C7481" s="340" t="s">
        <v>1240</v>
      </c>
      <c r="D7481" s="555">
        <v>10.99</v>
      </c>
      <c r="E7481" s="555">
        <v>0</v>
      </c>
      <c r="F7481" s="555">
        <v>10.99</v>
      </c>
    </row>
    <row r="7482" spans="1:6" ht="30">
      <c r="A7482" s="338">
        <v>93438</v>
      </c>
      <c r="B7482" s="339" t="s">
        <v>2433</v>
      </c>
      <c r="C7482" s="340" t="s">
        <v>1240</v>
      </c>
      <c r="D7482" s="555">
        <v>22.05</v>
      </c>
      <c r="E7482" s="555">
        <v>0</v>
      </c>
      <c r="F7482" s="555">
        <v>22.05</v>
      </c>
    </row>
    <row r="7483" spans="1:6" ht="30">
      <c r="A7483" s="338">
        <v>95367</v>
      </c>
      <c r="B7483" s="339" t="s">
        <v>2434</v>
      </c>
      <c r="C7483" s="340" t="s">
        <v>1240</v>
      </c>
      <c r="D7483" s="555">
        <v>0</v>
      </c>
      <c r="E7483" s="555">
        <v>0.1</v>
      </c>
      <c r="F7483" s="555">
        <v>0.1</v>
      </c>
    </row>
    <row r="7484" spans="1:6" ht="30">
      <c r="A7484" s="338">
        <v>5703</v>
      </c>
      <c r="B7484" s="339" t="s">
        <v>2435</v>
      </c>
      <c r="C7484" s="340" t="s">
        <v>1240</v>
      </c>
      <c r="D7484" s="555">
        <v>20.46</v>
      </c>
      <c r="E7484" s="555">
        <v>0</v>
      </c>
      <c r="F7484" s="555">
        <v>20.46</v>
      </c>
    </row>
    <row r="7485" spans="1:6" ht="30">
      <c r="A7485" s="338">
        <v>95116</v>
      </c>
      <c r="B7485" s="339" t="s">
        <v>2436</v>
      </c>
      <c r="C7485" s="340" t="s">
        <v>1240</v>
      </c>
      <c r="D7485" s="555">
        <v>31.99</v>
      </c>
      <c r="E7485" s="555">
        <v>0</v>
      </c>
      <c r="F7485" s="555">
        <v>31.99</v>
      </c>
    </row>
    <row r="7486" spans="1:6" ht="30">
      <c r="A7486" s="338">
        <v>95117</v>
      </c>
      <c r="B7486" s="339" t="s">
        <v>2437</v>
      </c>
      <c r="C7486" s="340" t="s">
        <v>1240</v>
      </c>
      <c r="D7486" s="555">
        <v>5.04</v>
      </c>
      <c r="E7486" s="555">
        <v>0</v>
      </c>
      <c r="F7486" s="555">
        <v>5.04</v>
      </c>
    </row>
    <row r="7487" spans="1:6" ht="30">
      <c r="A7487" s="338">
        <v>5707</v>
      </c>
      <c r="B7487" s="339" t="s">
        <v>2438</v>
      </c>
      <c r="C7487" s="340" t="s">
        <v>1240</v>
      </c>
      <c r="D7487" s="555">
        <v>69.83</v>
      </c>
      <c r="E7487" s="555">
        <v>0</v>
      </c>
      <c r="F7487" s="555">
        <v>69.83</v>
      </c>
    </row>
    <row r="7488" spans="1:6" ht="30">
      <c r="A7488" s="338">
        <v>5823</v>
      </c>
      <c r="B7488" s="339" t="s">
        <v>2439</v>
      </c>
      <c r="C7488" s="340" t="s">
        <v>553</v>
      </c>
      <c r="D7488" s="555">
        <v>124.14999999999999</v>
      </c>
      <c r="E7488" s="555">
        <v>68.760000000000005</v>
      </c>
      <c r="F7488" s="555">
        <v>192.91</v>
      </c>
    </row>
    <row r="7489" spans="1:6" ht="30">
      <c r="A7489" s="338">
        <v>5829</v>
      </c>
      <c r="B7489" s="339" t="s">
        <v>2440</v>
      </c>
      <c r="C7489" s="340" t="s">
        <v>355</v>
      </c>
      <c r="D7489" s="555">
        <v>68.689999999999984</v>
      </c>
      <c r="E7489" s="555">
        <v>68.760000000000005</v>
      </c>
      <c r="F7489" s="555">
        <v>137.44999999999999</v>
      </c>
    </row>
    <row r="7490" spans="1:6" ht="30">
      <c r="A7490" s="338">
        <v>53794</v>
      </c>
      <c r="B7490" s="339" t="s">
        <v>2441</v>
      </c>
      <c r="C7490" s="340" t="s">
        <v>1240</v>
      </c>
      <c r="D7490" s="555">
        <v>35</v>
      </c>
      <c r="E7490" s="555">
        <v>0</v>
      </c>
      <c r="F7490" s="555">
        <v>35</v>
      </c>
    </row>
    <row r="7491" spans="1:6" ht="30">
      <c r="A7491" s="338">
        <v>95121</v>
      </c>
      <c r="B7491" s="339" t="s">
        <v>2442</v>
      </c>
      <c r="C7491" s="340" t="s">
        <v>553</v>
      </c>
      <c r="D7491" s="555">
        <v>230.18</v>
      </c>
      <c r="E7491" s="555">
        <v>68.760000000000005</v>
      </c>
      <c r="F7491" s="555">
        <v>298.94</v>
      </c>
    </row>
    <row r="7492" spans="1:6" ht="30">
      <c r="A7492" s="338">
        <v>95122</v>
      </c>
      <c r="B7492" s="339" t="s">
        <v>2963</v>
      </c>
      <c r="C7492" s="340" t="s">
        <v>355</v>
      </c>
      <c r="D7492" s="555">
        <v>105.52999999999999</v>
      </c>
      <c r="E7492" s="555">
        <v>68.760000000000005</v>
      </c>
      <c r="F7492" s="555">
        <v>174.29</v>
      </c>
    </row>
    <row r="7493" spans="1:6" ht="30">
      <c r="A7493" s="338">
        <v>95118</v>
      </c>
      <c r="B7493" s="339" t="s">
        <v>2964</v>
      </c>
      <c r="C7493" s="340" t="s">
        <v>1240</v>
      </c>
      <c r="D7493" s="555">
        <v>63.82</v>
      </c>
      <c r="E7493" s="555">
        <v>0</v>
      </c>
      <c r="F7493" s="555">
        <v>63.82</v>
      </c>
    </row>
    <row r="7494" spans="1:6" ht="30">
      <c r="A7494" s="338">
        <v>95119</v>
      </c>
      <c r="B7494" s="339" t="s">
        <v>2965</v>
      </c>
      <c r="C7494" s="340" t="s">
        <v>1240</v>
      </c>
      <c r="D7494" s="555">
        <v>10.050000000000001</v>
      </c>
      <c r="E7494" s="555">
        <v>0</v>
      </c>
      <c r="F7494" s="555">
        <v>10.050000000000001</v>
      </c>
    </row>
    <row r="7495" spans="1:6" ht="30">
      <c r="A7495" s="338">
        <v>95120</v>
      </c>
      <c r="B7495" s="339" t="s">
        <v>2966</v>
      </c>
      <c r="C7495" s="340" t="s">
        <v>1240</v>
      </c>
      <c r="D7495" s="555">
        <v>54.82</v>
      </c>
      <c r="E7495" s="555">
        <v>0</v>
      </c>
      <c r="F7495" s="555">
        <v>54.82</v>
      </c>
    </row>
    <row r="7496" spans="1:6">
      <c r="A7496" s="338">
        <v>100648</v>
      </c>
      <c r="B7496" s="339" t="s">
        <v>11935</v>
      </c>
      <c r="C7496" s="340" t="s">
        <v>355</v>
      </c>
      <c r="D7496" s="555">
        <v>418.85999999999996</v>
      </c>
      <c r="E7496" s="555">
        <v>15.72</v>
      </c>
      <c r="F7496" s="555">
        <v>434.58</v>
      </c>
    </row>
    <row r="7497" spans="1:6">
      <c r="A7497" s="338">
        <v>100647</v>
      </c>
      <c r="B7497" s="339" t="s">
        <v>11940</v>
      </c>
      <c r="C7497" s="340" t="s">
        <v>553</v>
      </c>
      <c r="D7497" s="555">
        <v>1274.28</v>
      </c>
      <c r="E7497" s="555">
        <v>15.72</v>
      </c>
      <c r="F7497" s="555">
        <v>1290</v>
      </c>
    </row>
    <row r="7498" spans="1:6">
      <c r="A7498" s="338">
        <v>100643</v>
      </c>
      <c r="B7498" s="339" t="s">
        <v>11921</v>
      </c>
      <c r="C7498" s="340" t="s">
        <v>1240</v>
      </c>
      <c r="D7498" s="555">
        <v>350.24</v>
      </c>
      <c r="E7498" s="555">
        <v>0</v>
      </c>
      <c r="F7498" s="555">
        <v>350.24</v>
      </c>
    </row>
    <row r="7499" spans="1:6">
      <c r="A7499" s="338">
        <v>100644</v>
      </c>
      <c r="B7499" s="339" t="s">
        <v>11920</v>
      </c>
      <c r="C7499" s="340" t="s">
        <v>1240</v>
      </c>
      <c r="D7499" s="555">
        <v>63.04</v>
      </c>
      <c r="E7499" s="555">
        <v>0</v>
      </c>
      <c r="F7499" s="555">
        <v>63.04</v>
      </c>
    </row>
    <row r="7500" spans="1:6">
      <c r="A7500" s="338">
        <v>100645</v>
      </c>
      <c r="B7500" s="339" t="s">
        <v>11919</v>
      </c>
      <c r="C7500" s="340" t="s">
        <v>1240</v>
      </c>
      <c r="D7500" s="555">
        <v>563.02</v>
      </c>
      <c r="E7500" s="555">
        <v>0</v>
      </c>
      <c r="F7500" s="555">
        <v>563.02</v>
      </c>
    </row>
    <row r="7501" spans="1:6" ht="30">
      <c r="A7501" s="338">
        <v>100646</v>
      </c>
      <c r="B7501" s="339" t="s">
        <v>11918</v>
      </c>
      <c r="C7501" s="340" t="s">
        <v>1240</v>
      </c>
      <c r="D7501" s="555">
        <v>292.39999999999998</v>
      </c>
      <c r="E7501" s="555">
        <v>0</v>
      </c>
      <c r="F7501" s="555">
        <v>292.39999999999998</v>
      </c>
    </row>
    <row r="7502" spans="1:6" ht="30">
      <c r="A7502" s="338">
        <v>100642</v>
      </c>
      <c r="B7502" s="339" t="s">
        <v>11936</v>
      </c>
      <c r="C7502" s="340" t="s">
        <v>355</v>
      </c>
      <c r="D7502" s="555">
        <v>162.54</v>
      </c>
      <c r="E7502" s="555">
        <v>15.72</v>
      </c>
      <c r="F7502" s="555">
        <v>178.26</v>
      </c>
    </row>
    <row r="7503" spans="1:6" ht="30">
      <c r="A7503" s="338">
        <v>100641</v>
      </c>
      <c r="B7503" s="339" t="s">
        <v>11941</v>
      </c>
      <c r="C7503" s="340" t="s">
        <v>553</v>
      </c>
      <c r="D7503" s="555">
        <v>581.04999999999995</v>
      </c>
      <c r="E7503" s="555">
        <v>15.72</v>
      </c>
      <c r="F7503" s="555">
        <v>596.77</v>
      </c>
    </row>
    <row r="7504" spans="1:6" ht="30">
      <c r="A7504" s="338">
        <v>100637</v>
      </c>
      <c r="B7504" s="339" t="s">
        <v>11925</v>
      </c>
      <c r="C7504" s="340" t="s">
        <v>1240</v>
      </c>
      <c r="D7504" s="555">
        <v>133.02000000000001</v>
      </c>
      <c r="E7504" s="555">
        <v>0</v>
      </c>
      <c r="F7504" s="555">
        <v>133.02000000000001</v>
      </c>
    </row>
    <row r="7505" spans="1:6" ht="30">
      <c r="A7505" s="338">
        <v>100638</v>
      </c>
      <c r="B7505" s="339" t="s">
        <v>11924</v>
      </c>
      <c r="C7505" s="340" t="s">
        <v>1240</v>
      </c>
      <c r="D7505" s="555">
        <v>23.94</v>
      </c>
      <c r="E7505" s="555">
        <v>0</v>
      </c>
      <c r="F7505" s="555">
        <v>23.94</v>
      </c>
    </row>
    <row r="7506" spans="1:6" ht="30">
      <c r="A7506" s="338">
        <v>100639</v>
      </c>
      <c r="B7506" s="339" t="s">
        <v>11923</v>
      </c>
      <c r="C7506" s="340" t="s">
        <v>1240</v>
      </c>
      <c r="D7506" s="555">
        <v>213.83</v>
      </c>
      <c r="E7506" s="555">
        <v>0</v>
      </c>
      <c r="F7506" s="555">
        <v>213.83</v>
      </c>
    </row>
    <row r="7507" spans="1:6" ht="30">
      <c r="A7507" s="338">
        <v>100640</v>
      </c>
      <c r="B7507" s="339" t="s">
        <v>11922</v>
      </c>
      <c r="C7507" s="340" t="s">
        <v>1240</v>
      </c>
      <c r="D7507" s="555">
        <v>204.68</v>
      </c>
      <c r="E7507" s="555">
        <v>0</v>
      </c>
      <c r="F7507" s="555">
        <v>204.68</v>
      </c>
    </row>
    <row r="7508" spans="1:6" ht="30">
      <c r="A7508" s="338">
        <v>101025</v>
      </c>
      <c r="B7508" s="339" t="s">
        <v>10020</v>
      </c>
      <c r="C7508" s="340" t="s">
        <v>1162</v>
      </c>
      <c r="D7508" s="555">
        <v>413.5</v>
      </c>
      <c r="E7508" s="555">
        <v>1.06</v>
      </c>
      <c r="F7508" s="555">
        <v>414.56</v>
      </c>
    </row>
    <row r="7509" spans="1:6" ht="30">
      <c r="A7509" s="338">
        <v>101022</v>
      </c>
      <c r="B7509" s="339" t="s">
        <v>10023</v>
      </c>
      <c r="C7509" s="340" t="s">
        <v>1162</v>
      </c>
      <c r="D7509" s="555">
        <v>369.76</v>
      </c>
      <c r="E7509" s="555">
        <v>1.1399999999999999</v>
      </c>
      <c r="F7509" s="555">
        <v>370.9</v>
      </c>
    </row>
    <row r="7510" spans="1:6" ht="30">
      <c r="A7510" s="338">
        <v>101020</v>
      </c>
      <c r="B7510" s="339" t="s">
        <v>10025</v>
      </c>
      <c r="C7510" s="340" t="s">
        <v>1162</v>
      </c>
      <c r="D7510" s="555">
        <v>421.53000000000003</v>
      </c>
      <c r="E7510" s="555">
        <v>3.19</v>
      </c>
      <c r="F7510" s="555">
        <v>424.72</v>
      </c>
    </row>
    <row r="7511" spans="1:6" ht="30">
      <c r="A7511" s="338">
        <v>101024</v>
      </c>
      <c r="B7511" s="339" t="s">
        <v>10021</v>
      </c>
      <c r="C7511" s="340" t="s">
        <v>1162</v>
      </c>
      <c r="D7511" s="555">
        <v>376.04</v>
      </c>
      <c r="E7511" s="555">
        <v>1.06</v>
      </c>
      <c r="F7511" s="555">
        <v>377.1</v>
      </c>
    </row>
    <row r="7512" spans="1:6" ht="30">
      <c r="A7512" s="338">
        <v>101023</v>
      </c>
      <c r="B7512" s="339" t="s">
        <v>10022</v>
      </c>
      <c r="C7512" s="340" t="s">
        <v>1162</v>
      </c>
      <c r="D7512" s="555">
        <v>407.22</v>
      </c>
      <c r="E7512" s="555">
        <v>1.1399999999999999</v>
      </c>
      <c r="F7512" s="555">
        <v>408.36</v>
      </c>
    </row>
    <row r="7513" spans="1:6" ht="30">
      <c r="A7513" s="338">
        <v>101021</v>
      </c>
      <c r="B7513" s="339" t="s">
        <v>10024</v>
      </c>
      <c r="C7513" s="340" t="s">
        <v>1162</v>
      </c>
      <c r="D7513" s="555">
        <v>458.99</v>
      </c>
      <c r="E7513" s="555">
        <v>3.19</v>
      </c>
      <c r="F7513" s="555">
        <v>462.18</v>
      </c>
    </row>
    <row r="7514" spans="1:6" ht="30">
      <c r="A7514" s="338">
        <v>101026</v>
      </c>
      <c r="B7514" s="339" t="s">
        <v>10019</v>
      </c>
      <c r="C7514" s="340" t="s">
        <v>1162</v>
      </c>
      <c r="D7514" s="555">
        <v>337.6</v>
      </c>
      <c r="E7514" s="555">
        <v>4.2699999999999996</v>
      </c>
      <c r="F7514" s="555">
        <v>341.87</v>
      </c>
    </row>
    <row r="7515" spans="1:6" ht="30">
      <c r="A7515" s="338">
        <v>101027</v>
      </c>
      <c r="B7515" s="339" t="s">
        <v>10018</v>
      </c>
      <c r="C7515" s="340" t="s">
        <v>1162</v>
      </c>
      <c r="D7515" s="555">
        <v>344.48</v>
      </c>
      <c r="E7515" s="555">
        <v>4.2699999999999996</v>
      </c>
      <c r="F7515" s="555">
        <v>348.75</v>
      </c>
    </row>
    <row r="7516" spans="1:6">
      <c r="A7516" s="335"/>
      <c r="B7516" s="337" t="s">
        <v>934</v>
      </c>
      <c r="C7516" s="335"/>
      <c r="D7516" s="335"/>
      <c r="E7516" s="335"/>
      <c r="F7516" s="335"/>
    </row>
    <row r="7517" spans="1:6" ht="30">
      <c r="A7517" s="338">
        <v>90625</v>
      </c>
      <c r="B7517" s="339" t="s">
        <v>336</v>
      </c>
      <c r="C7517" s="340" t="s">
        <v>553</v>
      </c>
      <c r="D7517" s="555">
        <v>7.59</v>
      </c>
      <c r="E7517" s="555">
        <v>0</v>
      </c>
      <c r="F7517" s="555">
        <v>7.59</v>
      </c>
    </row>
    <row r="7518" spans="1:6" ht="30">
      <c r="A7518" s="338">
        <v>90631</v>
      </c>
      <c r="B7518" s="339" t="s">
        <v>337</v>
      </c>
      <c r="C7518" s="340" t="s">
        <v>553</v>
      </c>
      <c r="D7518" s="555">
        <v>125.97</v>
      </c>
      <c r="E7518" s="555">
        <v>18.84</v>
      </c>
      <c r="F7518" s="555">
        <v>144.81</v>
      </c>
    </row>
    <row r="7519" spans="1:6" ht="45">
      <c r="A7519" s="338">
        <v>90674</v>
      </c>
      <c r="B7519" s="339" t="s">
        <v>344</v>
      </c>
      <c r="C7519" s="340" t="s">
        <v>553</v>
      </c>
      <c r="D7519" s="555">
        <v>657.61</v>
      </c>
      <c r="E7519" s="555">
        <v>18.84</v>
      </c>
      <c r="F7519" s="555">
        <v>676.45</v>
      </c>
    </row>
    <row r="7520" spans="1:6" ht="45">
      <c r="A7520" s="338">
        <v>90680</v>
      </c>
      <c r="B7520" s="339" t="s">
        <v>345</v>
      </c>
      <c r="C7520" s="340" t="s">
        <v>553</v>
      </c>
      <c r="D7520" s="555">
        <v>359.29</v>
      </c>
      <c r="E7520" s="555">
        <v>18.84</v>
      </c>
      <c r="F7520" s="555">
        <v>378.13</v>
      </c>
    </row>
    <row r="7521" spans="1:6" ht="30">
      <c r="A7521" s="338">
        <v>90626</v>
      </c>
      <c r="B7521" s="339" t="s">
        <v>525</v>
      </c>
      <c r="C7521" s="340" t="s">
        <v>355</v>
      </c>
      <c r="D7521" s="555">
        <v>2.31</v>
      </c>
      <c r="E7521" s="555">
        <v>0</v>
      </c>
      <c r="F7521" s="555">
        <v>2.31</v>
      </c>
    </row>
    <row r="7522" spans="1:6" ht="30">
      <c r="A7522" s="338">
        <v>90632</v>
      </c>
      <c r="B7522" s="339" t="s">
        <v>526</v>
      </c>
      <c r="C7522" s="340" t="s">
        <v>355</v>
      </c>
      <c r="D7522" s="555">
        <v>62.28</v>
      </c>
      <c r="E7522" s="555">
        <v>18.84</v>
      </c>
      <c r="F7522" s="555">
        <v>81.12</v>
      </c>
    </row>
    <row r="7523" spans="1:6" ht="45">
      <c r="A7523" s="338">
        <v>90675</v>
      </c>
      <c r="B7523" s="339" t="s">
        <v>907</v>
      </c>
      <c r="C7523" s="340" t="s">
        <v>355</v>
      </c>
      <c r="D7523" s="555">
        <v>266.24</v>
      </c>
      <c r="E7523" s="555">
        <v>18.84</v>
      </c>
      <c r="F7523" s="555">
        <v>285.08</v>
      </c>
    </row>
    <row r="7524" spans="1:6" ht="45">
      <c r="A7524" s="338">
        <v>90681</v>
      </c>
      <c r="B7524" s="339" t="s">
        <v>908</v>
      </c>
      <c r="C7524" s="340" t="s">
        <v>355</v>
      </c>
      <c r="D7524" s="555">
        <v>137.76</v>
      </c>
      <c r="E7524" s="555">
        <v>18.84</v>
      </c>
      <c r="F7524" s="555">
        <v>156.6</v>
      </c>
    </row>
    <row r="7525" spans="1:6" ht="30">
      <c r="A7525" s="338">
        <v>90621</v>
      </c>
      <c r="B7525" s="339" t="s">
        <v>309</v>
      </c>
      <c r="C7525" s="340" t="s">
        <v>1240</v>
      </c>
      <c r="D7525" s="555">
        <v>2.0699999999999998</v>
      </c>
      <c r="E7525" s="555">
        <v>0</v>
      </c>
      <c r="F7525" s="555">
        <v>2.0699999999999998</v>
      </c>
    </row>
    <row r="7526" spans="1:6" ht="30">
      <c r="A7526" s="338">
        <v>90622</v>
      </c>
      <c r="B7526" s="339" t="s">
        <v>310</v>
      </c>
      <c r="C7526" s="340" t="s">
        <v>1240</v>
      </c>
      <c r="D7526" s="555">
        <v>0.24</v>
      </c>
      <c r="E7526" s="555">
        <v>0</v>
      </c>
      <c r="F7526" s="555">
        <v>0.24</v>
      </c>
    </row>
    <row r="7527" spans="1:6" ht="30">
      <c r="A7527" s="338">
        <v>90623</v>
      </c>
      <c r="B7527" s="339" t="s">
        <v>311</v>
      </c>
      <c r="C7527" s="340" t="s">
        <v>1240</v>
      </c>
      <c r="D7527" s="555">
        <v>2.59</v>
      </c>
      <c r="E7527" s="555">
        <v>0</v>
      </c>
      <c r="F7527" s="555">
        <v>2.59</v>
      </c>
    </row>
    <row r="7528" spans="1:6" ht="30">
      <c r="A7528" s="338">
        <v>90624</v>
      </c>
      <c r="B7528" s="339" t="s">
        <v>312</v>
      </c>
      <c r="C7528" s="340" t="s">
        <v>1240</v>
      </c>
      <c r="D7528" s="555">
        <v>2.69</v>
      </c>
      <c r="E7528" s="555">
        <v>0</v>
      </c>
      <c r="F7528" s="555">
        <v>2.69</v>
      </c>
    </row>
    <row r="7529" spans="1:6" ht="30">
      <c r="A7529" s="338">
        <v>90627</v>
      </c>
      <c r="B7529" s="339" t="s">
        <v>313</v>
      </c>
      <c r="C7529" s="340" t="s">
        <v>1240</v>
      </c>
      <c r="D7529" s="555">
        <v>49.87</v>
      </c>
      <c r="E7529" s="555">
        <v>0</v>
      </c>
      <c r="F7529" s="555">
        <v>49.87</v>
      </c>
    </row>
    <row r="7530" spans="1:6" ht="30">
      <c r="A7530" s="338">
        <v>90628</v>
      </c>
      <c r="B7530" s="339" t="s">
        <v>314</v>
      </c>
      <c r="C7530" s="340" t="s">
        <v>1240</v>
      </c>
      <c r="D7530" s="555">
        <v>6.83</v>
      </c>
      <c r="E7530" s="555">
        <v>0</v>
      </c>
      <c r="F7530" s="555">
        <v>6.83</v>
      </c>
    </row>
    <row r="7531" spans="1:6" ht="30">
      <c r="A7531" s="338">
        <v>90629</v>
      </c>
      <c r="B7531" s="339" t="s">
        <v>315</v>
      </c>
      <c r="C7531" s="340" t="s">
        <v>1240</v>
      </c>
      <c r="D7531" s="555">
        <v>62.41</v>
      </c>
      <c r="E7531" s="555">
        <v>0</v>
      </c>
      <c r="F7531" s="555">
        <v>62.41</v>
      </c>
    </row>
    <row r="7532" spans="1:6" ht="30">
      <c r="A7532" s="338">
        <v>90630</v>
      </c>
      <c r="B7532" s="339" t="s">
        <v>316</v>
      </c>
      <c r="C7532" s="340" t="s">
        <v>1240</v>
      </c>
      <c r="D7532" s="555">
        <v>1.28</v>
      </c>
      <c r="E7532" s="555">
        <v>0</v>
      </c>
      <c r="F7532" s="555">
        <v>1.28</v>
      </c>
    </row>
    <row r="7533" spans="1:6" ht="45">
      <c r="A7533" s="338">
        <v>90670</v>
      </c>
      <c r="B7533" s="339" t="s">
        <v>387</v>
      </c>
      <c r="C7533" s="340" t="s">
        <v>1240</v>
      </c>
      <c r="D7533" s="555">
        <v>228.89</v>
      </c>
      <c r="E7533" s="555">
        <v>0</v>
      </c>
      <c r="F7533" s="555">
        <v>228.89</v>
      </c>
    </row>
    <row r="7534" spans="1:6" ht="45">
      <c r="A7534" s="338">
        <v>90671</v>
      </c>
      <c r="B7534" s="339" t="s">
        <v>388</v>
      </c>
      <c r="C7534" s="340" t="s">
        <v>1240</v>
      </c>
      <c r="D7534" s="555">
        <v>31.77</v>
      </c>
      <c r="E7534" s="555">
        <v>0</v>
      </c>
      <c r="F7534" s="555">
        <v>31.77</v>
      </c>
    </row>
    <row r="7535" spans="1:6" ht="45">
      <c r="A7535" s="338">
        <v>90672</v>
      </c>
      <c r="B7535" s="339" t="s">
        <v>389</v>
      </c>
      <c r="C7535" s="340" t="s">
        <v>1240</v>
      </c>
      <c r="D7535" s="555">
        <v>286.43</v>
      </c>
      <c r="E7535" s="555">
        <v>0</v>
      </c>
      <c r="F7535" s="555">
        <v>286.43</v>
      </c>
    </row>
    <row r="7536" spans="1:6" ht="60">
      <c r="A7536" s="338">
        <v>90673</v>
      </c>
      <c r="B7536" s="339" t="s">
        <v>390</v>
      </c>
      <c r="C7536" s="340" t="s">
        <v>1240</v>
      </c>
      <c r="D7536" s="555">
        <v>104.94</v>
      </c>
      <c r="E7536" s="555">
        <v>0</v>
      </c>
      <c r="F7536" s="555">
        <v>104.94</v>
      </c>
    </row>
    <row r="7537" spans="1:6" ht="45">
      <c r="A7537" s="338">
        <v>90676</v>
      </c>
      <c r="B7537" s="339" t="s">
        <v>391</v>
      </c>
      <c r="C7537" s="340" t="s">
        <v>1240</v>
      </c>
      <c r="D7537" s="555">
        <v>104.18</v>
      </c>
      <c r="E7537" s="555">
        <v>0</v>
      </c>
      <c r="F7537" s="555">
        <v>104.18</v>
      </c>
    </row>
    <row r="7538" spans="1:6" ht="45">
      <c r="A7538" s="338">
        <v>90677</v>
      </c>
      <c r="B7538" s="339" t="s">
        <v>392</v>
      </c>
      <c r="C7538" s="340" t="s">
        <v>1240</v>
      </c>
      <c r="D7538" s="555">
        <v>15.68</v>
      </c>
      <c r="E7538" s="555">
        <v>0</v>
      </c>
      <c r="F7538" s="555">
        <v>15.68</v>
      </c>
    </row>
    <row r="7539" spans="1:6" ht="45">
      <c r="A7539" s="338">
        <v>90678</v>
      </c>
      <c r="B7539" s="339" t="s">
        <v>393</v>
      </c>
      <c r="C7539" s="340" t="s">
        <v>1240</v>
      </c>
      <c r="D7539" s="555">
        <v>141.05000000000001</v>
      </c>
      <c r="E7539" s="555">
        <v>0</v>
      </c>
      <c r="F7539" s="555">
        <v>141.05000000000001</v>
      </c>
    </row>
    <row r="7540" spans="1:6" ht="60">
      <c r="A7540" s="338">
        <v>90679</v>
      </c>
      <c r="B7540" s="339" t="s">
        <v>394</v>
      </c>
      <c r="C7540" s="340" t="s">
        <v>1240</v>
      </c>
      <c r="D7540" s="555">
        <v>80.48</v>
      </c>
      <c r="E7540" s="555">
        <v>0</v>
      </c>
      <c r="F7540" s="555">
        <v>80.48</v>
      </c>
    </row>
    <row r="7541" spans="1:6" ht="60">
      <c r="A7541" s="338">
        <v>91021</v>
      </c>
      <c r="B7541" s="339" t="s">
        <v>2967</v>
      </c>
      <c r="C7541" s="340" t="s">
        <v>1240</v>
      </c>
      <c r="D7541" s="555">
        <v>12.32</v>
      </c>
      <c r="E7541" s="555">
        <v>0</v>
      </c>
      <c r="F7541" s="555">
        <v>12.32</v>
      </c>
    </row>
    <row r="7542" spans="1:6" ht="45">
      <c r="A7542" s="338">
        <v>93224</v>
      </c>
      <c r="B7542" s="339" t="s">
        <v>2968</v>
      </c>
      <c r="C7542" s="340" t="s">
        <v>553</v>
      </c>
      <c r="D7542" s="555">
        <v>993.36</v>
      </c>
      <c r="E7542" s="555">
        <v>18.84</v>
      </c>
      <c r="F7542" s="555">
        <v>1012.2</v>
      </c>
    </row>
    <row r="7543" spans="1:6" ht="30">
      <c r="A7543" s="338">
        <v>95620</v>
      </c>
      <c r="B7543" s="339" t="s">
        <v>2969</v>
      </c>
      <c r="C7543" s="340" t="s">
        <v>553</v>
      </c>
      <c r="D7543" s="555">
        <v>8.26</v>
      </c>
      <c r="E7543" s="555">
        <v>15.13</v>
      </c>
      <c r="F7543" s="555">
        <v>23.39</v>
      </c>
    </row>
    <row r="7544" spans="1:6" ht="30">
      <c r="A7544" s="338">
        <v>95702</v>
      </c>
      <c r="B7544" s="339" t="s">
        <v>2970</v>
      </c>
      <c r="C7544" s="340" t="s">
        <v>553</v>
      </c>
      <c r="D7544" s="555">
        <v>19.169999999999998</v>
      </c>
      <c r="E7544" s="555">
        <v>18.84</v>
      </c>
      <c r="F7544" s="555">
        <v>38.01</v>
      </c>
    </row>
    <row r="7545" spans="1:6" ht="30">
      <c r="A7545" s="338">
        <v>95708</v>
      </c>
      <c r="B7545" s="339" t="s">
        <v>2971</v>
      </c>
      <c r="C7545" s="340" t="s">
        <v>553</v>
      </c>
      <c r="D7545" s="555">
        <v>123.25999999999999</v>
      </c>
      <c r="E7545" s="555">
        <v>18.84</v>
      </c>
      <c r="F7545" s="555">
        <v>142.1</v>
      </c>
    </row>
    <row r="7546" spans="1:6" ht="45">
      <c r="A7546" s="338">
        <v>93225</v>
      </c>
      <c r="B7546" s="339" t="s">
        <v>2972</v>
      </c>
      <c r="C7546" s="340" t="s">
        <v>355</v>
      </c>
      <c r="D7546" s="555">
        <v>410.90000000000003</v>
      </c>
      <c r="E7546" s="555">
        <v>18.84</v>
      </c>
      <c r="F7546" s="555">
        <v>429.74</v>
      </c>
    </row>
    <row r="7547" spans="1:6" ht="30">
      <c r="A7547" s="338">
        <v>95621</v>
      </c>
      <c r="B7547" s="339" t="s">
        <v>2973</v>
      </c>
      <c r="C7547" s="340" t="s">
        <v>355</v>
      </c>
      <c r="D7547" s="555">
        <v>6.8399999999999981</v>
      </c>
      <c r="E7547" s="555">
        <v>15.13</v>
      </c>
      <c r="F7547" s="555">
        <v>21.97</v>
      </c>
    </row>
    <row r="7548" spans="1:6" ht="30">
      <c r="A7548" s="338">
        <v>95703</v>
      </c>
      <c r="B7548" s="339" t="s">
        <v>2974</v>
      </c>
      <c r="C7548" s="340" t="s">
        <v>355</v>
      </c>
      <c r="D7548" s="555">
        <v>10.719999999999999</v>
      </c>
      <c r="E7548" s="555">
        <v>18.84</v>
      </c>
      <c r="F7548" s="555">
        <v>29.56</v>
      </c>
    </row>
    <row r="7549" spans="1:6" ht="30">
      <c r="A7549" s="338">
        <v>95709</v>
      </c>
      <c r="B7549" s="339" t="s">
        <v>2975</v>
      </c>
      <c r="C7549" s="340" t="s">
        <v>355</v>
      </c>
      <c r="D7549" s="555">
        <v>59.92</v>
      </c>
      <c r="E7549" s="555">
        <v>18.84</v>
      </c>
      <c r="F7549" s="555">
        <v>78.760000000000005</v>
      </c>
    </row>
    <row r="7550" spans="1:6" ht="45">
      <c r="A7550" s="338">
        <v>93220</v>
      </c>
      <c r="B7550" s="339" t="s">
        <v>2976</v>
      </c>
      <c r="C7550" s="340" t="s">
        <v>1240</v>
      </c>
      <c r="D7550" s="555">
        <v>355.91</v>
      </c>
      <c r="E7550" s="555">
        <v>0</v>
      </c>
      <c r="F7550" s="555">
        <v>355.91</v>
      </c>
    </row>
    <row r="7551" spans="1:6" ht="45">
      <c r="A7551" s="338">
        <v>93221</v>
      </c>
      <c r="B7551" s="339" t="s">
        <v>2977</v>
      </c>
      <c r="C7551" s="340" t="s">
        <v>1240</v>
      </c>
      <c r="D7551" s="555">
        <v>49.41</v>
      </c>
      <c r="E7551" s="555">
        <v>0</v>
      </c>
      <c r="F7551" s="555">
        <v>49.41</v>
      </c>
    </row>
    <row r="7552" spans="1:6" ht="45">
      <c r="A7552" s="338">
        <v>93222</v>
      </c>
      <c r="B7552" s="339" t="s">
        <v>2978</v>
      </c>
      <c r="C7552" s="340" t="s">
        <v>1240</v>
      </c>
      <c r="D7552" s="555">
        <v>445.39</v>
      </c>
      <c r="E7552" s="555">
        <v>0</v>
      </c>
      <c r="F7552" s="555">
        <v>445.39</v>
      </c>
    </row>
    <row r="7553" spans="1:6" ht="60">
      <c r="A7553" s="338">
        <v>93223</v>
      </c>
      <c r="B7553" s="339" t="s">
        <v>2459</v>
      </c>
      <c r="C7553" s="340" t="s">
        <v>1240</v>
      </c>
      <c r="D7553" s="555">
        <v>137.07</v>
      </c>
      <c r="E7553" s="555">
        <v>0</v>
      </c>
      <c r="F7553" s="555">
        <v>137.07</v>
      </c>
    </row>
    <row r="7554" spans="1:6" ht="30">
      <c r="A7554" s="338">
        <v>95617</v>
      </c>
      <c r="B7554" s="339" t="s">
        <v>2460</v>
      </c>
      <c r="C7554" s="340" t="s">
        <v>1240</v>
      </c>
      <c r="D7554" s="555">
        <v>1.1299999999999999</v>
      </c>
      <c r="E7554" s="555">
        <v>0</v>
      </c>
      <c r="F7554" s="555">
        <v>1.1299999999999999</v>
      </c>
    </row>
    <row r="7555" spans="1:6" ht="30">
      <c r="A7555" s="338">
        <v>95618</v>
      </c>
      <c r="B7555" s="339" t="s">
        <v>2461</v>
      </c>
      <c r="C7555" s="340" t="s">
        <v>1240</v>
      </c>
      <c r="D7555" s="555">
        <v>0.13</v>
      </c>
      <c r="E7555" s="555">
        <v>0</v>
      </c>
      <c r="F7555" s="555">
        <v>0.13</v>
      </c>
    </row>
    <row r="7556" spans="1:6" ht="30">
      <c r="A7556" s="338">
        <v>95619</v>
      </c>
      <c r="B7556" s="339" t="s">
        <v>2462</v>
      </c>
      <c r="C7556" s="340" t="s">
        <v>1240</v>
      </c>
      <c r="D7556" s="555">
        <v>1.42</v>
      </c>
      <c r="E7556" s="555">
        <v>0</v>
      </c>
      <c r="F7556" s="555">
        <v>1.42</v>
      </c>
    </row>
    <row r="7557" spans="1:6" ht="30">
      <c r="A7557" s="338">
        <v>95698</v>
      </c>
      <c r="B7557" s="339" t="s">
        <v>2463</v>
      </c>
      <c r="C7557" s="340" t="s">
        <v>1240</v>
      </c>
      <c r="D7557" s="555">
        <v>4.5999999999999996</v>
      </c>
      <c r="E7557" s="555">
        <v>0</v>
      </c>
      <c r="F7557" s="555">
        <v>4.5999999999999996</v>
      </c>
    </row>
    <row r="7558" spans="1:6" ht="30">
      <c r="A7558" s="338">
        <v>95699</v>
      </c>
      <c r="B7558" s="339" t="s">
        <v>2464</v>
      </c>
      <c r="C7558" s="340" t="s">
        <v>1240</v>
      </c>
      <c r="D7558" s="555">
        <v>0.54</v>
      </c>
      <c r="E7558" s="555">
        <v>0</v>
      </c>
      <c r="F7558" s="555">
        <v>0.54</v>
      </c>
    </row>
    <row r="7559" spans="1:6" ht="30">
      <c r="A7559" s="338">
        <v>95700</v>
      </c>
      <c r="B7559" s="339" t="s">
        <v>2465</v>
      </c>
      <c r="C7559" s="340" t="s">
        <v>1240</v>
      </c>
      <c r="D7559" s="555">
        <v>5.76</v>
      </c>
      <c r="E7559" s="555">
        <v>0</v>
      </c>
      <c r="F7559" s="555">
        <v>5.76</v>
      </c>
    </row>
    <row r="7560" spans="1:6" ht="30">
      <c r="A7560" s="338">
        <v>95701</v>
      </c>
      <c r="B7560" s="339" t="s">
        <v>2466</v>
      </c>
      <c r="C7560" s="340" t="s">
        <v>1240</v>
      </c>
      <c r="D7560" s="555">
        <v>2.69</v>
      </c>
      <c r="E7560" s="555">
        <v>0</v>
      </c>
      <c r="F7560" s="555">
        <v>2.69</v>
      </c>
    </row>
    <row r="7561" spans="1:6" ht="30">
      <c r="A7561" s="338">
        <v>95704</v>
      </c>
      <c r="B7561" s="339" t="s">
        <v>2467</v>
      </c>
      <c r="C7561" s="340" t="s">
        <v>1240</v>
      </c>
      <c r="D7561" s="555">
        <v>47.8</v>
      </c>
      <c r="E7561" s="555">
        <v>0</v>
      </c>
      <c r="F7561" s="555">
        <v>47.8</v>
      </c>
    </row>
    <row r="7562" spans="1:6" ht="30">
      <c r="A7562" s="338">
        <v>95705</v>
      </c>
      <c r="B7562" s="339" t="s">
        <v>2468</v>
      </c>
      <c r="C7562" s="340" t="s">
        <v>1240</v>
      </c>
      <c r="D7562" s="555">
        <v>6.54</v>
      </c>
      <c r="E7562" s="555">
        <v>0</v>
      </c>
      <c r="F7562" s="555">
        <v>6.54</v>
      </c>
    </row>
    <row r="7563" spans="1:6" ht="30">
      <c r="A7563" s="338">
        <v>95706</v>
      </c>
      <c r="B7563" s="339" t="s">
        <v>2469</v>
      </c>
      <c r="C7563" s="340" t="s">
        <v>1240</v>
      </c>
      <c r="D7563" s="555">
        <v>59.82</v>
      </c>
      <c r="E7563" s="555">
        <v>0</v>
      </c>
      <c r="F7563" s="555">
        <v>59.82</v>
      </c>
    </row>
    <row r="7564" spans="1:6" ht="30">
      <c r="A7564" s="338">
        <v>95707</v>
      </c>
      <c r="B7564" s="339" t="s">
        <v>2470</v>
      </c>
      <c r="C7564" s="340" t="s">
        <v>1240</v>
      </c>
      <c r="D7564" s="555">
        <v>3.52</v>
      </c>
      <c r="E7564" s="555">
        <v>0</v>
      </c>
      <c r="F7564" s="555">
        <v>3.52</v>
      </c>
    </row>
    <row r="7565" spans="1:6" ht="30">
      <c r="A7565" s="338">
        <v>96301</v>
      </c>
      <c r="B7565" s="339" t="s">
        <v>3615</v>
      </c>
      <c r="C7565" s="340" t="s">
        <v>1240</v>
      </c>
      <c r="D7565" s="555">
        <v>43.1</v>
      </c>
      <c r="E7565" s="555">
        <v>0</v>
      </c>
      <c r="F7565" s="555">
        <v>43.1</v>
      </c>
    </row>
    <row r="7566" spans="1:6" ht="45">
      <c r="A7566" s="338">
        <v>102873</v>
      </c>
      <c r="B7566" s="339" t="s">
        <v>13326</v>
      </c>
      <c r="C7566" s="340" t="s">
        <v>1240</v>
      </c>
      <c r="D7566" s="555">
        <v>104.94</v>
      </c>
      <c r="E7566" s="555">
        <v>0</v>
      </c>
      <c r="F7566" s="555">
        <v>104.94</v>
      </c>
    </row>
    <row r="7567" spans="1:6" ht="45">
      <c r="A7567" s="338">
        <v>102963</v>
      </c>
      <c r="B7567" s="339" t="s">
        <v>13327</v>
      </c>
      <c r="C7567" s="340" t="s">
        <v>1240</v>
      </c>
      <c r="D7567" s="555">
        <v>74.39</v>
      </c>
      <c r="E7567" s="555">
        <v>0</v>
      </c>
      <c r="F7567" s="555">
        <v>74.39</v>
      </c>
    </row>
    <row r="7568" spans="1:6" ht="30">
      <c r="A7568" s="338">
        <v>102879</v>
      </c>
      <c r="B7568" s="339" t="s">
        <v>13328</v>
      </c>
      <c r="C7568" s="340" t="s">
        <v>1240</v>
      </c>
      <c r="D7568" s="555">
        <v>157.5</v>
      </c>
      <c r="E7568" s="555">
        <v>0</v>
      </c>
      <c r="F7568" s="555">
        <v>157.5</v>
      </c>
    </row>
    <row r="7569" spans="1:6" ht="45">
      <c r="A7569" s="338">
        <v>103223</v>
      </c>
      <c r="B7569" s="339" t="s">
        <v>13329</v>
      </c>
      <c r="C7569" s="340" t="s">
        <v>1240</v>
      </c>
      <c r="D7569" s="555">
        <v>30.76</v>
      </c>
      <c r="E7569" s="555">
        <v>0</v>
      </c>
      <c r="F7569" s="555">
        <v>30.76</v>
      </c>
    </row>
    <row r="7570" spans="1:6" ht="45">
      <c r="A7570" s="338">
        <v>103235</v>
      </c>
      <c r="B7570" s="339" t="s">
        <v>13330</v>
      </c>
      <c r="C7570" s="340" t="s">
        <v>1240</v>
      </c>
      <c r="D7570" s="555">
        <v>135.13</v>
      </c>
      <c r="E7570" s="555">
        <v>0</v>
      </c>
      <c r="F7570" s="555">
        <v>135.13</v>
      </c>
    </row>
    <row r="7571" spans="1:6" ht="45">
      <c r="A7571" s="338">
        <v>103229</v>
      </c>
      <c r="B7571" s="339" t="s">
        <v>13331</v>
      </c>
      <c r="C7571" s="340" t="s">
        <v>1240</v>
      </c>
      <c r="D7571" s="555">
        <v>76.38</v>
      </c>
      <c r="E7571" s="555">
        <v>0</v>
      </c>
      <c r="F7571" s="555">
        <v>76.38</v>
      </c>
    </row>
    <row r="7572" spans="1:6">
      <c r="A7572" s="335"/>
      <c r="B7572" s="337" t="s">
        <v>12</v>
      </c>
      <c r="C7572" s="335"/>
      <c r="D7572" s="335"/>
      <c r="E7572" s="335"/>
      <c r="F7572" s="335"/>
    </row>
    <row r="7573" spans="1:6" ht="30">
      <c r="A7573" s="338">
        <v>5765</v>
      </c>
      <c r="B7573" s="339" t="s">
        <v>1110</v>
      </c>
      <c r="C7573" s="340" t="s">
        <v>1240</v>
      </c>
      <c r="D7573" s="555">
        <v>6.98</v>
      </c>
      <c r="E7573" s="555">
        <v>0</v>
      </c>
      <c r="F7573" s="555">
        <v>6.98</v>
      </c>
    </row>
    <row r="7574" spans="1:6" ht="30">
      <c r="A7574" s="338">
        <v>5766</v>
      </c>
      <c r="B7574" s="339" t="s">
        <v>1111</v>
      </c>
      <c r="C7574" s="340" t="s">
        <v>1240</v>
      </c>
      <c r="D7574" s="555">
        <v>3.06</v>
      </c>
      <c r="E7574" s="555">
        <v>0</v>
      </c>
      <c r="F7574" s="555">
        <v>3.06</v>
      </c>
    </row>
    <row r="7575" spans="1:6" ht="30">
      <c r="A7575" s="338">
        <v>5909</v>
      </c>
      <c r="B7575" s="339" t="s">
        <v>758</v>
      </c>
      <c r="C7575" s="340" t="s">
        <v>553</v>
      </c>
      <c r="D7575" s="555">
        <v>21.060000000000002</v>
      </c>
      <c r="E7575" s="555">
        <v>13.26</v>
      </c>
      <c r="F7575" s="555">
        <v>34.32</v>
      </c>
    </row>
    <row r="7576" spans="1:6" ht="30">
      <c r="A7576" s="338">
        <v>5911</v>
      </c>
      <c r="B7576" s="339" t="s">
        <v>667</v>
      </c>
      <c r="C7576" s="340" t="s">
        <v>355</v>
      </c>
      <c r="D7576" s="555">
        <v>11.020000000000001</v>
      </c>
      <c r="E7576" s="555">
        <v>13.26</v>
      </c>
      <c r="F7576" s="555">
        <v>24.28</v>
      </c>
    </row>
    <row r="7577" spans="1:6" ht="30">
      <c r="A7577" s="338">
        <v>88569</v>
      </c>
      <c r="B7577" s="339" t="s">
        <v>481</v>
      </c>
      <c r="C7577" s="340" t="s">
        <v>1240</v>
      </c>
      <c r="D7577" s="555">
        <v>3.72</v>
      </c>
      <c r="E7577" s="555">
        <v>0</v>
      </c>
      <c r="F7577" s="555">
        <v>3.72</v>
      </c>
    </row>
    <row r="7578" spans="1:6" ht="30">
      <c r="A7578" s="338">
        <v>88570</v>
      </c>
      <c r="B7578" s="339" t="s">
        <v>482</v>
      </c>
      <c r="C7578" s="340" t="s">
        <v>1240</v>
      </c>
      <c r="D7578" s="555">
        <v>0.78</v>
      </c>
      <c r="E7578" s="555">
        <v>0</v>
      </c>
      <c r="F7578" s="555">
        <v>0.78</v>
      </c>
    </row>
    <row r="7579" spans="1:6" ht="45">
      <c r="A7579" s="338">
        <v>83361</v>
      </c>
      <c r="B7579" s="339" t="s">
        <v>2471</v>
      </c>
      <c r="C7579" s="340" t="s">
        <v>1240</v>
      </c>
      <c r="D7579" s="555">
        <v>35.380000000000003</v>
      </c>
      <c r="E7579" s="555">
        <v>0</v>
      </c>
      <c r="F7579" s="555">
        <v>35.380000000000003</v>
      </c>
    </row>
    <row r="7580" spans="1:6" ht="45">
      <c r="A7580" s="338">
        <v>83362</v>
      </c>
      <c r="B7580" s="339" t="s">
        <v>2820</v>
      </c>
      <c r="C7580" s="340" t="s">
        <v>553</v>
      </c>
      <c r="D7580" s="555">
        <v>205.66</v>
      </c>
      <c r="E7580" s="555">
        <v>15.66</v>
      </c>
      <c r="F7580" s="555">
        <v>221.32</v>
      </c>
    </row>
    <row r="7581" spans="1:6" ht="45">
      <c r="A7581" s="338">
        <v>91486</v>
      </c>
      <c r="B7581" s="339" t="s">
        <v>2821</v>
      </c>
      <c r="C7581" s="340" t="s">
        <v>355</v>
      </c>
      <c r="D7581" s="555">
        <v>34.47</v>
      </c>
      <c r="E7581" s="555">
        <v>15.66</v>
      </c>
      <c r="F7581" s="555">
        <v>50.13</v>
      </c>
    </row>
    <row r="7582" spans="1:6" ht="45">
      <c r="A7582" s="338">
        <v>91468</v>
      </c>
      <c r="B7582" s="339" t="s">
        <v>2822</v>
      </c>
      <c r="C7582" s="340" t="s">
        <v>1240</v>
      </c>
      <c r="D7582" s="555">
        <v>21.32</v>
      </c>
      <c r="E7582" s="555">
        <v>0</v>
      </c>
      <c r="F7582" s="555">
        <v>21.32</v>
      </c>
    </row>
    <row r="7583" spans="1:6" ht="45">
      <c r="A7583" s="338">
        <v>91469</v>
      </c>
      <c r="B7583" s="339" t="s">
        <v>2823</v>
      </c>
      <c r="C7583" s="340" t="s">
        <v>1240</v>
      </c>
      <c r="D7583" s="555">
        <v>4.22</v>
      </c>
      <c r="E7583" s="555">
        <v>0</v>
      </c>
      <c r="F7583" s="555">
        <v>4.22</v>
      </c>
    </row>
    <row r="7584" spans="1:6" ht="45">
      <c r="A7584" s="338">
        <v>91484</v>
      </c>
      <c r="B7584" s="339" t="s">
        <v>2979</v>
      </c>
      <c r="C7584" s="340" t="s">
        <v>1240</v>
      </c>
      <c r="D7584" s="555">
        <v>3.35</v>
      </c>
      <c r="E7584" s="555">
        <v>0</v>
      </c>
      <c r="F7584" s="555">
        <v>3.35</v>
      </c>
    </row>
    <row r="7585" spans="1:6" ht="45">
      <c r="A7585" s="338">
        <v>91485</v>
      </c>
      <c r="B7585" s="339" t="s">
        <v>2980</v>
      </c>
      <c r="C7585" s="340" t="s">
        <v>1240</v>
      </c>
      <c r="D7585" s="555">
        <v>135.81</v>
      </c>
      <c r="E7585" s="555">
        <v>0</v>
      </c>
      <c r="F7585" s="555">
        <v>135.81</v>
      </c>
    </row>
    <row r="7586" spans="1:6" ht="30">
      <c r="A7586" s="338">
        <v>92043</v>
      </c>
      <c r="B7586" s="339" t="s">
        <v>2472</v>
      </c>
      <c r="C7586" s="340" t="s">
        <v>553</v>
      </c>
      <c r="D7586" s="555">
        <v>11.77</v>
      </c>
      <c r="E7586" s="555">
        <v>0</v>
      </c>
      <c r="F7586" s="555">
        <v>11.77</v>
      </c>
    </row>
    <row r="7587" spans="1:6" ht="30">
      <c r="A7587" s="338">
        <v>95127</v>
      </c>
      <c r="B7587" s="339" t="s">
        <v>2473</v>
      </c>
      <c r="C7587" s="340" t="s">
        <v>553</v>
      </c>
      <c r="D7587" s="555">
        <v>172.53</v>
      </c>
      <c r="E7587" s="555">
        <v>18.84</v>
      </c>
      <c r="F7587" s="555">
        <v>191.37</v>
      </c>
    </row>
    <row r="7588" spans="1:6" ht="30">
      <c r="A7588" s="338">
        <v>92044</v>
      </c>
      <c r="B7588" s="339" t="s">
        <v>2474</v>
      </c>
      <c r="C7588" s="340" t="s">
        <v>355</v>
      </c>
      <c r="D7588" s="555">
        <v>6.71</v>
      </c>
      <c r="E7588" s="555">
        <v>0</v>
      </c>
      <c r="F7588" s="555">
        <v>6.71</v>
      </c>
    </row>
    <row r="7589" spans="1:6" ht="30">
      <c r="A7589" s="338">
        <v>95128</v>
      </c>
      <c r="B7589" s="339" t="s">
        <v>2475</v>
      </c>
      <c r="C7589" s="340" t="s">
        <v>355</v>
      </c>
      <c r="D7589" s="555">
        <v>24.99</v>
      </c>
      <c r="E7589" s="555">
        <v>18.84</v>
      </c>
      <c r="F7589" s="555">
        <v>43.83</v>
      </c>
    </row>
    <row r="7590" spans="1:6" ht="30">
      <c r="A7590" s="338">
        <v>92040</v>
      </c>
      <c r="B7590" s="339" t="s">
        <v>2476</v>
      </c>
      <c r="C7590" s="340" t="s">
        <v>1240</v>
      </c>
      <c r="D7590" s="555">
        <v>6.07</v>
      </c>
      <c r="E7590" s="555">
        <v>0</v>
      </c>
      <c r="F7590" s="555">
        <v>6.07</v>
      </c>
    </row>
    <row r="7591" spans="1:6" ht="30">
      <c r="A7591" s="338">
        <v>92041</v>
      </c>
      <c r="B7591" s="339" t="s">
        <v>2477</v>
      </c>
      <c r="C7591" s="340" t="s">
        <v>1240</v>
      </c>
      <c r="D7591" s="555">
        <v>0.64</v>
      </c>
      <c r="E7591" s="555">
        <v>0</v>
      </c>
      <c r="F7591" s="555">
        <v>0.64</v>
      </c>
    </row>
    <row r="7592" spans="1:6" ht="30">
      <c r="A7592" s="338">
        <v>92042</v>
      </c>
      <c r="B7592" s="339" t="s">
        <v>2815</v>
      </c>
      <c r="C7592" s="340" t="s">
        <v>1240</v>
      </c>
      <c r="D7592" s="555">
        <v>5.0599999999999996</v>
      </c>
      <c r="E7592" s="555">
        <v>0</v>
      </c>
      <c r="F7592" s="555">
        <v>5.0599999999999996</v>
      </c>
    </row>
    <row r="7593" spans="1:6" ht="30">
      <c r="A7593" s="338">
        <v>95123</v>
      </c>
      <c r="B7593" s="339" t="s">
        <v>2816</v>
      </c>
      <c r="C7593" s="340" t="s">
        <v>1240</v>
      </c>
      <c r="D7593" s="555">
        <v>16.77</v>
      </c>
      <c r="E7593" s="555">
        <v>0</v>
      </c>
      <c r="F7593" s="555">
        <v>16.77</v>
      </c>
    </row>
    <row r="7594" spans="1:6" ht="30">
      <c r="A7594" s="338">
        <v>95124</v>
      </c>
      <c r="B7594" s="339" t="s">
        <v>2817</v>
      </c>
      <c r="C7594" s="340" t="s">
        <v>1240</v>
      </c>
      <c r="D7594" s="555">
        <v>2.64</v>
      </c>
      <c r="E7594" s="555">
        <v>0</v>
      </c>
      <c r="F7594" s="555">
        <v>2.64</v>
      </c>
    </row>
    <row r="7595" spans="1:6" ht="30">
      <c r="A7595" s="338">
        <v>95125</v>
      </c>
      <c r="B7595" s="339" t="s">
        <v>2818</v>
      </c>
      <c r="C7595" s="340" t="s">
        <v>1240</v>
      </c>
      <c r="D7595" s="555">
        <v>18.34</v>
      </c>
      <c r="E7595" s="555">
        <v>0</v>
      </c>
      <c r="F7595" s="555">
        <v>18.34</v>
      </c>
    </row>
    <row r="7596" spans="1:6" ht="30">
      <c r="A7596" s="338">
        <v>95126</v>
      </c>
      <c r="B7596" s="339" t="s">
        <v>2819</v>
      </c>
      <c r="C7596" s="340" t="s">
        <v>1240</v>
      </c>
      <c r="D7596" s="555">
        <v>129.19999999999999</v>
      </c>
      <c r="E7596" s="555">
        <v>0</v>
      </c>
      <c r="F7596" s="555">
        <v>129.19999999999999</v>
      </c>
    </row>
    <row r="7597" spans="1:6">
      <c r="A7597" s="335"/>
      <c r="B7597" s="337" t="s">
        <v>13332</v>
      </c>
      <c r="C7597" s="335"/>
      <c r="D7597" s="335"/>
      <c r="E7597" s="335"/>
      <c r="F7597" s="335"/>
    </row>
    <row r="7598" spans="1:6" ht="30">
      <c r="A7598" s="338">
        <v>7030</v>
      </c>
      <c r="B7598" s="339" t="s">
        <v>833</v>
      </c>
      <c r="C7598" s="340" t="s">
        <v>553</v>
      </c>
      <c r="D7598" s="555">
        <v>235.88</v>
      </c>
      <c r="E7598" s="555">
        <v>0</v>
      </c>
      <c r="F7598" s="555">
        <v>235.88</v>
      </c>
    </row>
    <row r="7599" spans="1:6" ht="30">
      <c r="A7599" s="338">
        <v>7031</v>
      </c>
      <c r="B7599" s="339" t="s">
        <v>1175</v>
      </c>
      <c r="C7599" s="340" t="s">
        <v>355</v>
      </c>
      <c r="D7599" s="555">
        <v>6.32</v>
      </c>
      <c r="E7599" s="555">
        <v>0</v>
      </c>
      <c r="F7599" s="555">
        <v>6.32</v>
      </c>
    </row>
    <row r="7600" spans="1:6" ht="30">
      <c r="A7600" s="338">
        <v>7032</v>
      </c>
      <c r="B7600" s="339" t="s">
        <v>776</v>
      </c>
      <c r="C7600" s="340" t="s">
        <v>1240</v>
      </c>
      <c r="D7600" s="555">
        <v>5.46</v>
      </c>
      <c r="E7600" s="555">
        <v>0</v>
      </c>
      <c r="F7600" s="555">
        <v>5.46</v>
      </c>
    </row>
    <row r="7601" spans="1:6" ht="30">
      <c r="A7601" s="338">
        <v>7033</v>
      </c>
      <c r="B7601" s="339" t="s">
        <v>777</v>
      </c>
      <c r="C7601" s="340" t="s">
        <v>1240</v>
      </c>
      <c r="D7601" s="555">
        <v>0.86</v>
      </c>
      <c r="E7601" s="555">
        <v>0</v>
      </c>
      <c r="F7601" s="555">
        <v>0.86</v>
      </c>
    </row>
    <row r="7602" spans="1:6" ht="30">
      <c r="A7602" s="338">
        <v>7034</v>
      </c>
      <c r="B7602" s="339" t="s">
        <v>778</v>
      </c>
      <c r="C7602" s="340" t="s">
        <v>1240</v>
      </c>
      <c r="D7602" s="555">
        <v>4.55</v>
      </c>
      <c r="E7602" s="555">
        <v>0</v>
      </c>
      <c r="F7602" s="555">
        <v>4.55</v>
      </c>
    </row>
    <row r="7603" spans="1:6" ht="30">
      <c r="A7603" s="338">
        <v>7035</v>
      </c>
      <c r="B7603" s="339" t="s">
        <v>779</v>
      </c>
      <c r="C7603" s="340" t="s">
        <v>1240</v>
      </c>
      <c r="D7603" s="555">
        <v>225.01</v>
      </c>
      <c r="E7603" s="555">
        <v>0</v>
      </c>
      <c r="F7603" s="555">
        <v>225.01</v>
      </c>
    </row>
    <row r="7604" spans="1:6" ht="30">
      <c r="A7604" s="338">
        <v>89028</v>
      </c>
      <c r="B7604" s="339" t="s">
        <v>543</v>
      </c>
      <c r="C7604" s="340" t="s">
        <v>553</v>
      </c>
      <c r="D7604" s="555">
        <v>218.52</v>
      </c>
      <c r="E7604" s="555">
        <v>0</v>
      </c>
      <c r="F7604" s="555">
        <v>218.52</v>
      </c>
    </row>
    <row r="7605" spans="1:6" ht="30">
      <c r="A7605" s="338">
        <v>89027</v>
      </c>
      <c r="B7605" s="339" t="s">
        <v>512</v>
      </c>
      <c r="C7605" s="340" t="s">
        <v>355</v>
      </c>
      <c r="D7605" s="555">
        <v>5.14</v>
      </c>
      <c r="E7605" s="555">
        <v>0</v>
      </c>
      <c r="F7605" s="555">
        <v>5.14</v>
      </c>
    </row>
    <row r="7606" spans="1:6" ht="30">
      <c r="A7606" s="338">
        <v>89023</v>
      </c>
      <c r="B7606" s="339" t="s">
        <v>249</v>
      </c>
      <c r="C7606" s="340" t="s">
        <v>1240</v>
      </c>
      <c r="D7606" s="555">
        <v>4.4400000000000004</v>
      </c>
      <c r="E7606" s="555">
        <v>0</v>
      </c>
      <c r="F7606" s="555">
        <v>4.4400000000000004</v>
      </c>
    </row>
    <row r="7607" spans="1:6" ht="30">
      <c r="A7607" s="338">
        <v>89024</v>
      </c>
      <c r="B7607" s="339" t="s">
        <v>250</v>
      </c>
      <c r="C7607" s="340" t="s">
        <v>1240</v>
      </c>
      <c r="D7607" s="555">
        <v>0.7</v>
      </c>
      <c r="E7607" s="555">
        <v>0</v>
      </c>
      <c r="F7607" s="555">
        <v>0.7</v>
      </c>
    </row>
    <row r="7608" spans="1:6" ht="30">
      <c r="A7608" s="338">
        <v>89025</v>
      </c>
      <c r="B7608" s="339" t="s">
        <v>251</v>
      </c>
      <c r="C7608" s="340" t="s">
        <v>1240</v>
      </c>
      <c r="D7608" s="555">
        <v>3.7</v>
      </c>
      <c r="E7608" s="555">
        <v>0</v>
      </c>
      <c r="F7608" s="555">
        <v>3.7</v>
      </c>
    </row>
    <row r="7609" spans="1:6" ht="30">
      <c r="A7609" s="338">
        <v>89026</v>
      </c>
      <c r="B7609" s="339" t="s">
        <v>252</v>
      </c>
      <c r="C7609" s="340" t="s">
        <v>1240</v>
      </c>
      <c r="D7609" s="555">
        <v>209.68</v>
      </c>
      <c r="E7609" s="555">
        <v>0</v>
      </c>
      <c r="F7609" s="555">
        <v>209.68</v>
      </c>
    </row>
    <row r="7610" spans="1:6" ht="30">
      <c r="A7610" s="338">
        <v>5839</v>
      </c>
      <c r="B7610" s="339" t="s">
        <v>561</v>
      </c>
      <c r="C7610" s="340" t="s">
        <v>553</v>
      </c>
      <c r="D7610" s="555">
        <v>11.1</v>
      </c>
      <c r="E7610" s="555">
        <v>0</v>
      </c>
      <c r="F7610" s="555">
        <v>11.1</v>
      </c>
    </row>
    <row r="7611" spans="1:6" ht="30">
      <c r="A7611" s="338">
        <v>5841</v>
      </c>
      <c r="B7611" s="339" t="s">
        <v>656</v>
      </c>
      <c r="C7611" s="340" t="s">
        <v>355</v>
      </c>
      <c r="D7611" s="555">
        <v>5.28</v>
      </c>
      <c r="E7611" s="555">
        <v>0</v>
      </c>
      <c r="F7611" s="555">
        <v>5.28</v>
      </c>
    </row>
    <row r="7612" spans="1:6" ht="30">
      <c r="A7612" s="338">
        <v>53804</v>
      </c>
      <c r="B7612" s="339" t="s">
        <v>983</v>
      </c>
      <c r="C7612" s="340" t="s">
        <v>1240</v>
      </c>
      <c r="D7612" s="555">
        <v>5.82</v>
      </c>
      <c r="E7612" s="555">
        <v>0</v>
      </c>
      <c r="F7612" s="555">
        <v>5.82</v>
      </c>
    </row>
    <row r="7613" spans="1:6" ht="30">
      <c r="A7613" s="338">
        <v>89015</v>
      </c>
      <c r="B7613" s="339" t="s">
        <v>456</v>
      </c>
      <c r="C7613" s="340" t="s">
        <v>1240</v>
      </c>
      <c r="D7613" s="555">
        <v>4.6500000000000004</v>
      </c>
      <c r="E7613" s="555">
        <v>0</v>
      </c>
      <c r="F7613" s="555">
        <v>4.6500000000000004</v>
      </c>
    </row>
    <row r="7614" spans="1:6" ht="30">
      <c r="A7614" s="338">
        <v>89016</v>
      </c>
      <c r="B7614" s="339" t="s">
        <v>457</v>
      </c>
      <c r="C7614" s="340" t="s">
        <v>1240</v>
      </c>
      <c r="D7614" s="555">
        <v>0.63</v>
      </c>
      <c r="E7614" s="555">
        <v>0</v>
      </c>
      <c r="F7614" s="555">
        <v>0.63</v>
      </c>
    </row>
    <row r="7615" spans="1:6">
      <c r="A7615" s="335"/>
      <c r="B7615" s="337" t="s">
        <v>13333</v>
      </c>
      <c r="C7615" s="335"/>
      <c r="D7615" s="335"/>
      <c r="E7615" s="335"/>
      <c r="F7615" s="335"/>
    </row>
    <row r="7616" spans="1:6">
      <c r="A7616" s="335"/>
      <c r="B7616" s="337" t="s">
        <v>13334</v>
      </c>
      <c r="C7616" s="335"/>
      <c r="D7616" s="335"/>
      <c r="E7616" s="335"/>
      <c r="F7616" s="335"/>
    </row>
    <row r="7617" spans="1:6" ht="45">
      <c r="A7617" s="338">
        <v>102815</v>
      </c>
      <c r="B7617" s="339" t="s">
        <v>13335</v>
      </c>
      <c r="C7617" s="340" t="s">
        <v>1240</v>
      </c>
      <c r="D7617" s="555">
        <v>2.92</v>
      </c>
      <c r="E7617" s="555">
        <v>0</v>
      </c>
      <c r="F7617" s="555">
        <v>2.92</v>
      </c>
    </row>
    <row r="7618" spans="1:6">
      <c r="A7618" s="335"/>
      <c r="B7618" s="337" t="s">
        <v>936</v>
      </c>
      <c r="C7618" s="335"/>
      <c r="D7618" s="335"/>
      <c r="E7618" s="335"/>
      <c r="F7618" s="335"/>
    </row>
    <row r="7619" spans="1:6" ht="45">
      <c r="A7619" s="338">
        <v>91285</v>
      </c>
      <c r="B7619" s="339" t="s">
        <v>2981</v>
      </c>
      <c r="C7619" s="340" t="s">
        <v>355</v>
      </c>
      <c r="D7619" s="555">
        <v>0.88</v>
      </c>
      <c r="E7619" s="555">
        <v>0</v>
      </c>
      <c r="F7619" s="555">
        <v>0.88</v>
      </c>
    </row>
    <row r="7620" spans="1:6" ht="45">
      <c r="A7620" s="338">
        <v>91279</v>
      </c>
      <c r="B7620" s="339" t="s">
        <v>2982</v>
      </c>
      <c r="C7620" s="340" t="s">
        <v>1240</v>
      </c>
      <c r="D7620" s="555">
        <v>0.79</v>
      </c>
      <c r="E7620" s="555">
        <v>0</v>
      </c>
      <c r="F7620" s="555">
        <v>0.79</v>
      </c>
    </row>
    <row r="7621" spans="1:6" ht="45">
      <c r="A7621" s="338">
        <v>91280</v>
      </c>
      <c r="B7621" s="339" t="s">
        <v>2983</v>
      </c>
      <c r="C7621" s="340" t="s">
        <v>1240</v>
      </c>
      <c r="D7621" s="555">
        <v>0.09</v>
      </c>
      <c r="E7621" s="555">
        <v>0</v>
      </c>
      <c r="F7621" s="555">
        <v>0.09</v>
      </c>
    </row>
    <row r="7622" spans="1:6" ht="45">
      <c r="A7622" s="338">
        <v>91281</v>
      </c>
      <c r="B7622" s="339" t="s">
        <v>2984</v>
      </c>
      <c r="C7622" s="340" t="s">
        <v>1240</v>
      </c>
      <c r="D7622" s="555">
        <v>1</v>
      </c>
      <c r="E7622" s="555">
        <v>0</v>
      </c>
      <c r="F7622" s="555">
        <v>1</v>
      </c>
    </row>
    <row r="7623" spans="1:6" ht="45">
      <c r="A7623" s="338">
        <v>91282</v>
      </c>
      <c r="B7623" s="339" t="s">
        <v>2985</v>
      </c>
      <c r="C7623" s="340" t="s">
        <v>1240</v>
      </c>
      <c r="D7623" s="555">
        <v>9.25</v>
      </c>
      <c r="E7623" s="555">
        <v>0</v>
      </c>
      <c r="F7623" s="555">
        <v>9.25</v>
      </c>
    </row>
    <row r="7624" spans="1:6" ht="45">
      <c r="A7624" s="338">
        <v>91283</v>
      </c>
      <c r="B7624" s="339" t="s">
        <v>2986</v>
      </c>
      <c r="C7624" s="340" t="s">
        <v>553</v>
      </c>
      <c r="D7624" s="555">
        <v>11.13</v>
      </c>
      <c r="E7624" s="555">
        <v>0</v>
      </c>
      <c r="F7624" s="555">
        <v>11.13</v>
      </c>
    </row>
    <row r="7625" spans="1:6">
      <c r="A7625" s="335"/>
      <c r="B7625" s="337" t="s">
        <v>2987</v>
      </c>
      <c r="C7625" s="335"/>
      <c r="D7625" s="335"/>
      <c r="E7625" s="335"/>
      <c r="F7625" s="335"/>
    </row>
    <row r="7626" spans="1:6" ht="30">
      <c r="A7626" s="338">
        <v>95308</v>
      </c>
      <c r="B7626" s="339" t="s">
        <v>2988</v>
      </c>
      <c r="C7626" s="340" t="s">
        <v>1240</v>
      </c>
      <c r="D7626" s="555">
        <v>0</v>
      </c>
      <c r="E7626" s="555">
        <v>0.12</v>
      </c>
      <c r="F7626" s="555">
        <v>0.12</v>
      </c>
    </row>
    <row r="7627" spans="1:6" ht="30">
      <c r="A7627" s="338">
        <v>95309</v>
      </c>
      <c r="B7627" s="339" t="s">
        <v>2989</v>
      </c>
      <c r="C7627" s="340" t="s">
        <v>1240</v>
      </c>
      <c r="D7627" s="555">
        <v>0</v>
      </c>
      <c r="E7627" s="555">
        <v>0.17</v>
      </c>
      <c r="F7627" s="555">
        <v>0.17</v>
      </c>
    </row>
    <row r="7628" spans="1:6" ht="30">
      <c r="A7628" s="338">
        <v>95310</v>
      </c>
      <c r="B7628" s="339" t="s">
        <v>2990</v>
      </c>
      <c r="C7628" s="340" t="s">
        <v>1240</v>
      </c>
      <c r="D7628" s="555">
        <v>0</v>
      </c>
      <c r="E7628" s="555">
        <v>0.11</v>
      </c>
      <c r="F7628" s="555">
        <v>0.11</v>
      </c>
    </row>
    <row r="7629" spans="1:6" ht="30">
      <c r="A7629" s="338">
        <v>95311</v>
      </c>
      <c r="B7629" s="339" t="s">
        <v>2991</v>
      </c>
      <c r="C7629" s="340" t="s">
        <v>1240</v>
      </c>
      <c r="D7629" s="555">
        <v>0</v>
      </c>
      <c r="E7629" s="555">
        <v>0.13</v>
      </c>
      <c r="F7629" s="555">
        <v>0.13</v>
      </c>
    </row>
    <row r="7630" spans="1:6" ht="30">
      <c r="A7630" s="338">
        <v>95312</v>
      </c>
      <c r="B7630" s="339" t="s">
        <v>2992</v>
      </c>
      <c r="C7630" s="340" t="s">
        <v>1240</v>
      </c>
      <c r="D7630" s="555">
        <v>0</v>
      </c>
      <c r="E7630" s="555">
        <v>0.15</v>
      </c>
      <c r="F7630" s="555">
        <v>0.15</v>
      </c>
    </row>
    <row r="7631" spans="1:6" ht="30">
      <c r="A7631" s="338">
        <v>95313</v>
      </c>
      <c r="B7631" s="339" t="s">
        <v>2993</v>
      </c>
      <c r="C7631" s="340" t="s">
        <v>1240</v>
      </c>
      <c r="D7631" s="555">
        <v>0</v>
      </c>
      <c r="E7631" s="555">
        <v>0.13</v>
      </c>
      <c r="F7631" s="555">
        <v>0.13</v>
      </c>
    </row>
    <row r="7632" spans="1:6">
      <c r="A7632" s="338">
        <v>95314</v>
      </c>
      <c r="B7632" s="339" t="s">
        <v>2994</v>
      </c>
      <c r="C7632" s="340" t="s">
        <v>1240</v>
      </c>
      <c r="D7632" s="555">
        <v>0</v>
      </c>
      <c r="E7632" s="555">
        <v>0.17</v>
      </c>
      <c r="F7632" s="555">
        <v>0.17</v>
      </c>
    </row>
    <row r="7633" spans="1:6" ht="30">
      <c r="A7633" s="338">
        <v>95315</v>
      </c>
      <c r="B7633" s="339" t="s">
        <v>2995</v>
      </c>
      <c r="C7633" s="340" t="s">
        <v>1240</v>
      </c>
      <c r="D7633" s="555">
        <v>0</v>
      </c>
      <c r="E7633" s="555">
        <v>0.2</v>
      </c>
      <c r="F7633" s="555">
        <v>0.2</v>
      </c>
    </row>
    <row r="7634" spans="1:6" ht="30">
      <c r="A7634" s="338">
        <v>95316</v>
      </c>
      <c r="B7634" s="339" t="s">
        <v>2996</v>
      </c>
      <c r="C7634" s="340" t="s">
        <v>1240</v>
      </c>
      <c r="D7634" s="555">
        <v>0</v>
      </c>
      <c r="E7634" s="555">
        <v>0.39</v>
      </c>
      <c r="F7634" s="555">
        <v>0.39</v>
      </c>
    </row>
    <row r="7635" spans="1:6" ht="30">
      <c r="A7635" s="338">
        <v>95317</v>
      </c>
      <c r="B7635" s="339" t="s">
        <v>2997</v>
      </c>
      <c r="C7635" s="340" t="s">
        <v>1240</v>
      </c>
      <c r="D7635" s="555">
        <v>0</v>
      </c>
      <c r="E7635" s="555">
        <v>0.19</v>
      </c>
      <c r="F7635" s="555">
        <v>0.19</v>
      </c>
    </row>
    <row r="7636" spans="1:6" ht="30">
      <c r="A7636" s="338">
        <v>95318</v>
      </c>
      <c r="B7636" s="339" t="s">
        <v>2998</v>
      </c>
      <c r="C7636" s="340" t="s">
        <v>1240</v>
      </c>
      <c r="D7636" s="555">
        <v>0</v>
      </c>
      <c r="E7636" s="555">
        <v>0.15</v>
      </c>
      <c r="F7636" s="555">
        <v>0.15</v>
      </c>
    </row>
    <row r="7637" spans="1:6" ht="30">
      <c r="A7637" s="338">
        <v>95319</v>
      </c>
      <c r="B7637" s="339" t="s">
        <v>2999</v>
      </c>
      <c r="C7637" s="340" t="s">
        <v>1240</v>
      </c>
      <c r="D7637" s="555">
        <v>0</v>
      </c>
      <c r="E7637" s="555">
        <v>0.11</v>
      </c>
      <c r="F7637" s="555">
        <v>0.11</v>
      </c>
    </row>
    <row r="7638" spans="1:6" ht="30">
      <c r="A7638" s="338">
        <v>95320</v>
      </c>
      <c r="B7638" s="339" t="s">
        <v>3000</v>
      </c>
      <c r="C7638" s="340" t="s">
        <v>1240</v>
      </c>
      <c r="D7638" s="555">
        <v>0</v>
      </c>
      <c r="E7638" s="555">
        <v>0.13</v>
      </c>
      <c r="F7638" s="555">
        <v>0.13</v>
      </c>
    </row>
    <row r="7639" spans="1:6" ht="30">
      <c r="A7639" s="338">
        <v>95321</v>
      </c>
      <c r="B7639" s="339" t="s">
        <v>3001</v>
      </c>
      <c r="C7639" s="340" t="s">
        <v>1240</v>
      </c>
      <c r="D7639" s="555">
        <v>0</v>
      </c>
      <c r="E7639" s="555">
        <v>0.12</v>
      </c>
      <c r="F7639" s="555">
        <v>0.12</v>
      </c>
    </row>
    <row r="7640" spans="1:6" ht="30">
      <c r="A7640" s="338">
        <v>95322</v>
      </c>
      <c r="B7640" s="339" t="s">
        <v>3002</v>
      </c>
      <c r="C7640" s="340" t="s">
        <v>1240</v>
      </c>
      <c r="D7640" s="555">
        <v>0</v>
      </c>
      <c r="E7640" s="555">
        <v>0.05</v>
      </c>
      <c r="F7640" s="555">
        <v>0.05</v>
      </c>
    </row>
    <row r="7641" spans="1:6" ht="30">
      <c r="A7641" s="338">
        <v>95323</v>
      </c>
      <c r="B7641" s="339" t="s">
        <v>3003</v>
      </c>
      <c r="C7641" s="340" t="s">
        <v>1240</v>
      </c>
      <c r="D7641" s="555">
        <v>0</v>
      </c>
      <c r="E7641" s="555">
        <v>0.18</v>
      </c>
      <c r="F7641" s="555">
        <v>0.18</v>
      </c>
    </row>
    <row r="7642" spans="1:6" ht="30">
      <c r="A7642" s="338">
        <v>95324</v>
      </c>
      <c r="B7642" s="339" t="s">
        <v>3004</v>
      </c>
      <c r="C7642" s="340" t="s">
        <v>1240</v>
      </c>
      <c r="D7642" s="555">
        <v>0</v>
      </c>
      <c r="E7642" s="555">
        <v>0.22</v>
      </c>
      <c r="F7642" s="555">
        <v>0.22</v>
      </c>
    </row>
    <row r="7643" spans="1:6" ht="30">
      <c r="A7643" s="338">
        <v>95325</v>
      </c>
      <c r="B7643" s="339" t="s">
        <v>3005</v>
      </c>
      <c r="C7643" s="340" t="s">
        <v>1240</v>
      </c>
      <c r="D7643" s="555">
        <v>0</v>
      </c>
      <c r="E7643" s="555">
        <v>0.23</v>
      </c>
      <c r="F7643" s="555">
        <v>0.23</v>
      </c>
    </row>
    <row r="7644" spans="1:6" ht="30">
      <c r="A7644" s="338">
        <v>95326</v>
      </c>
      <c r="B7644" s="339" t="s">
        <v>4552</v>
      </c>
      <c r="C7644" s="340" t="s">
        <v>1240</v>
      </c>
      <c r="D7644" s="555">
        <v>0</v>
      </c>
      <c r="E7644" s="555">
        <v>0.05</v>
      </c>
      <c r="F7644" s="555">
        <v>0.05</v>
      </c>
    </row>
    <row r="7645" spans="1:6">
      <c r="A7645" s="338">
        <v>95328</v>
      </c>
      <c r="B7645" s="339" t="s">
        <v>3006</v>
      </c>
      <c r="C7645" s="340" t="s">
        <v>1240</v>
      </c>
      <c r="D7645" s="555">
        <v>0</v>
      </c>
      <c r="E7645" s="555">
        <v>0.14000000000000001</v>
      </c>
      <c r="F7645" s="555">
        <v>0.14000000000000001</v>
      </c>
    </row>
    <row r="7646" spans="1:6" ht="30">
      <c r="A7646" s="338">
        <v>95329</v>
      </c>
      <c r="B7646" s="339" t="s">
        <v>3007</v>
      </c>
      <c r="C7646" s="340" t="s">
        <v>1240</v>
      </c>
      <c r="D7646" s="555">
        <v>0</v>
      </c>
      <c r="E7646" s="555">
        <v>0.18</v>
      </c>
      <c r="F7646" s="555">
        <v>0.18</v>
      </c>
    </row>
    <row r="7647" spans="1:6" ht="30">
      <c r="A7647" s="338">
        <v>95330</v>
      </c>
      <c r="B7647" s="339" t="s">
        <v>3008</v>
      </c>
      <c r="C7647" s="340" t="s">
        <v>1240</v>
      </c>
      <c r="D7647" s="555">
        <v>0</v>
      </c>
      <c r="E7647" s="555">
        <v>0.17</v>
      </c>
      <c r="F7647" s="555">
        <v>0.17</v>
      </c>
    </row>
    <row r="7648" spans="1:6" ht="30">
      <c r="A7648" s="338">
        <v>95331</v>
      </c>
      <c r="B7648" s="339" t="s">
        <v>3009</v>
      </c>
      <c r="C7648" s="340" t="s">
        <v>1240</v>
      </c>
      <c r="D7648" s="555">
        <v>0</v>
      </c>
      <c r="E7648" s="555">
        <v>0.11</v>
      </c>
      <c r="F7648" s="555">
        <v>0.11</v>
      </c>
    </row>
    <row r="7649" spans="1:6">
      <c r="A7649" s="338">
        <v>95332</v>
      </c>
      <c r="B7649" s="339" t="s">
        <v>3010</v>
      </c>
      <c r="C7649" s="340" t="s">
        <v>1240</v>
      </c>
      <c r="D7649" s="555">
        <v>0</v>
      </c>
      <c r="E7649" s="555">
        <v>0.55000000000000004</v>
      </c>
      <c r="F7649" s="555">
        <v>0.55000000000000004</v>
      </c>
    </row>
    <row r="7650" spans="1:6" ht="30">
      <c r="A7650" s="338">
        <v>95333</v>
      </c>
      <c r="B7650" s="339" t="s">
        <v>3011</v>
      </c>
      <c r="C7650" s="340" t="s">
        <v>1240</v>
      </c>
      <c r="D7650" s="555">
        <v>0</v>
      </c>
      <c r="E7650" s="555">
        <v>0.56000000000000005</v>
      </c>
      <c r="F7650" s="555">
        <v>0.56000000000000005</v>
      </c>
    </row>
    <row r="7651" spans="1:6">
      <c r="A7651" s="338">
        <v>95334</v>
      </c>
      <c r="B7651" s="339" t="s">
        <v>3012</v>
      </c>
      <c r="C7651" s="340" t="s">
        <v>1240</v>
      </c>
      <c r="D7651" s="555">
        <v>0</v>
      </c>
      <c r="E7651" s="555">
        <v>0.57999999999999996</v>
      </c>
      <c r="F7651" s="555">
        <v>0.57999999999999996</v>
      </c>
    </row>
    <row r="7652" spans="1:6" ht="30">
      <c r="A7652" s="338">
        <v>95335</v>
      </c>
      <c r="B7652" s="339" t="s">
        <v>3013</v>
      </c>
      <c r="C7652" s="340" t="s">
        <v>1240</v>
      </c>
      <c r="D7652" s="555">
        <v>0</v>
      </c>
      <c r="E7652" s="555">
        <v>0.26</v>
      </c>
      <c r="F7652" s="555">
        <v>0.26</v>
      </c>
    </row>
    <row r="7653" spans="1:6">
      <c r="A7653" s="338">
        <v>95337</v>
      </c>
      <c r="B7653" s="339" t="s">
        <v>3014</v>
      </c>
      <c r="C7653" s="340" t="s">
        <v>1240</v>
      </c>
      <c r="D7653" s="555">
        <v>0</v>
      </c>
      <c r="E7653" s="555">
        <v>0.16</v>
      </c>
      <c r="F7653" s="555">
        <v>0.16</v>
      </c>
    </row>
    <row r="7654" spans="1:6" ht="30">
      <c r="A7654" s="338">
        <v>95338</v>
      </c>
      <c r="B7654" s="339" t="s">
        <v>3015</v>
      </c>
      <c r="C7654" s="340" t="s">
        <v>1240</v>
      </c>
      <c r="D7654" s="555">
        <v>0</v>
      </c>
      <c r="E7654" s="555">
        <v>0.31</v>
      </c>
      <c r="F7654" s="555">
        <v>0.31</v>
      </c>
    </row>
    <row r="7655" spans="1:6">
      <c r="A7655" s="338">
        <v>95339</v>
      </c>
      <c r="B7655" s="339" t="s">
        <v>3016</v>
      </c>
      <c r="C7655" s="340" t="s">
        <v>1240</v>
      </c>
      <c r="D7655" s="555">
        <v>0</v>
      </c>
      <c r="E7655" s="555">
        <v>0.17</v>
      </c>
      <c r="F7655" s="555">
        <v>0.17</v>
      </c>
    </row>
    <row r="7656" spans="1:6">
      <c r="A7656" s="338">
        <v>95340</v>
      </c>
      <c r="B7656" s="339" t="s">
        <v>3017</v>
      </c>
      <c r="C7656" s="340" t="s">
        <v>1240</v>
      </c>
      <c r="D7656" s="555">
        <v>0</v>
      </c>
      <c r="E7656" s="555">
        <v>0.22</v>
      </c>
      <c r="F7656" s="555">
        <v>0.22</v>
      </c>
    </row>
    <row r="7657" spans="1:6" ht="30">
      <c r="A7657" s="338">
        <v>95341</v>
      </c>
      <c r="B7657" s="339" t="s">
        <v>3018</v>
      </c>
      <c r="C7657" s="340" t="s">
        <v>1240</v>
      </c>
      <c r="D7657" s="555">
        <v>0</v>
      </c>
      <c r="E7657" s="555">
        <v>0.25</v>
      </c>
      <c r="F7657" s="555">
        <v>0.25</v>
      </c>
    </row>
    <row r="7658" spans="1:6" ht="30">
      <c r="A7658" s="338">
        <v>95342</v>
      </c>
      <c r="B7658" s="339" t="s">
        <v>3019</v>
      </c>
      <c r="C7658" s="340" t="s">
        <v>1240</v>
      </c>
      <c r="D7658" s="555">
        <v>0</v>
      </c>
      <c r="E7658" s="555">
        <v>0.12</v>
      </c>
      <c r="F7658" s="555">
        <v>0.12</v>
      </c>
    </row>
    <row r="7659" spans="1:6" ht="30">
      <c r="A7659" s="338">
        <v>95343</v>
      </c>
      <c r="B7659" s="339" t="s">
        <v>3020</v>
      </c>
      <c r="C7659" s="340" t="s">
        <v>1240</v>
      </c>
      <c r="D7659" s="555">
        <v>0</v>
      </c>
      <c r="E7659" s="555">
        <v>0.25</v>
      </c>
      <c r="F7659" s="555">
        <v>0.25</v>
      </c>
    </row>
    <row r="7660" spans="1:6" ht="30">
      <c r="A7660" s="338">
        <v>95344</v>
      </c>
      <c r="B7660" s="339" t="s">
        <v>3021</v>
      </c>
      <c r="C7660" s="340" t="s">
        <v>1240</v>
      </c>
      <c r="D7660" s="555">
        <v>0</v>
      </c>
      <c r="E7660" s="555">
        <v>0.16</v>
      </c>
      <c r="F7660" s="555">
        <v>0.16</v>
      </c>
    </row>
    <row r="7661" spans="1:6" ht="30">
      <c r="A7661" s="338">
        <v>95345</v>
      </c>
      <c r="B7661" s="339" t="s">
        <v>3022</v>
      </c>
      <c r="C7661" s="340" t="s">
        <v>1240</v>
      </c>
      <c r="D7661" s="555">
        <v>0</v>
      </c>
      <c r="E7661" s="555">
        <v>0.53</v>
      </c>
      <c r="F7661" s="555">
        <v>0.53</v>
      </c>
    </row>
    <row r="7662" spans="1:6" ht="30">
      <c r="A7662" s="338">
        <v>95346</v>
      </c>
      <c r="B7662" s="339" t="s">
        <v>3023</v>
      </c>
      <c r="C7662" s="340" t="s">
        <v>1240</v>
      </c>
      <c r="D7662" s="555">
        <v>0</v>
      </c>
      <c r="E7662" s="555">
        <v>0.06</v>
      </c>
      <c r="F7662" s="555">
        <v>0.06</v>
      </c>
    </row>
    <row r="7663" spans="1:6" ht="30">
      <c r="A7663" s="338">
        <v>95347</v>
      </c>
      <c r="B7663" s="339" t="s">
        <v>3024</v>
      </c>
      <c r="C7663" s="340" t="s">
        <v>1240</v>
      </c>
      <c r="D7663" s="555">
        <v>0</v>
      </c>
      <c r="E7663" s="555">
        <v>0.06</v>
      </c>
      <c r="F7663" s="555">
        <v>0.06</v>
      </c>
    </row>
    <row r="7664" spans="1:6" ht="30">
      <c r="A7664" s="338">
        <v>95348</v>
      </c>
      <c r="B7664" s="339" t="s">
        <v>3025</v>
      </c>
      <c r="C7664" s="340" t="s">
        <v>1240</v>
      </c>
      <c r="D7664" s="555">
        <v>0</v>
      </c>
      <c r="E7664" s="555">
        <v>0.08</v>
      </c>
      <c r="F7664" s="555">
        <v>0.08</v>
      </c>
    </row>
    <row r="7665" spans="1:6" ht="30">
      <c r="A7665" s="338">
        <v>95349</v>
      </c>
      <c r="B7665" s="339" t="s">
        <v>3026</v>
      </c>
      <c r="C7665" s="340" t="s">
        <v>1240</v>
      </c>
      <c r="D7665" s="555">
        <v>0</v>
      </c>
      <c r="E7665" s="555">
        <v>0.06</v>
      </c>
      <c r="F7665" s="555">
        <v>0.06</v>
      </c>
    </row>
    <row r="7666" spans="1:6" ht="30">
      <c r="A7666" s="338">
        <v>95350</v>
      </c>
      <c r="B7666" s="339" t="s">
        <v>2732</v>
      </c>
      <c r="C7666" s="340" t="s">
        <v>1240</v>
      </c>
      <c r="D7666" s="555">
        <v>0</v>
      </c>
      <c r="E7666" s="555">
        <v>7.0000000000000007E-2</v>
      </c>
      <c r="F7666" s="555">
        <v>7.0000000000000007E-2</v>
      </c>
    </row>
    <row r="7667" spans="1:6" ht="30">
      <c r="A7667" s="338">
        <v>95351</v>
      </c>
      <c r="B7667" s="339" t="s">
        <v>2733</v>
      </c>
      <c r="C7667" s="340" t="s">
        <v>1240</v>
      </c>
      <c r="D7667" s="555">
        <v>0</v>
      </c>
      <c r="E7667" s="555">
        <v>0.24</v>
      </c>
      <c r="F7667" s="555">
        <v>0.24</v>
      </c>
    </row>
    <row r="7668" spans="1:6">
      <c r="A7668" s="338">
        <v>95352</v>
      </c>
      <c r="B7668" s="339" t="s">
        <v>2734</v>
      </c>
      <c r="C7668" s="340" t="s">
        <v>1240</v>
      </c>
      <c r="D7668" s="555">
        <v>0</v>
      </c>
      <c r="E7668" s="555">
        <v>0.06</v>
      </c>
      <c r="F7668" s="555">
        <v>0.06</v>
      </c>
    </row>
    <row r="7669" spans="1:6" ht="30">
      <c r="A7669" s="338">
        <v>95354</v>
      </c>
      <c r="B7669" s="339" t="s">
        <v>2540</v>
      </c>
      <c r="C7669" s="340" t="s">
        <v>1240</v>
      </c>
      <c r="D7669" s="555">
        <v>0</v>
      </c>
      <c r="E7669" s="555">
        <v>0.09</v>
      </c>
      <c r="F7669" s="555">
        <v>0.09</v>
      </c>
    </row>
    <row r="7670" spans="1:6" ht="30">
      <c r="A7670" s="338">
        <v>95355</v>
      </c>
      <c r="B7670" s="339" t="s">
        <v>2541</v>
      </c>
      <c r="C7670" s="340" t="s">
        <v>1240</v>
      </c>
      <c r="D7670" s="555">
        <v>0</v>
      </c>
      <c r="E7670" s="555">
        <v>0.1</v>
      </c>
      <c r="F7670" s="555">
        <v>0.1</v>
      </c>
    </row>
    <row r="7671" spans="1:6" ht="30">
      <c r="A7671" s="338">
        <v>95356</v>
      </c>
      <c r="B7671" s="339" t="s">
        <v>2542</v>
      </c>
      <c r="C7671" s="340" t="s">
        <v>1240</v>
      </c>
      <c r="D7671" s="555">
        <v>0</v>
      </c>
      <c r="E7671" s="555">
        <v>0.11</v>
      </c>
      <c r="F7671" s="555">
        <v>0.11</v>
      </c>
    </row>
    <row r="7672" spans="1:6" ht="30">
      <c r="A7672" s="338">
        <v>95357</v>
      </c>
      <c r="B7672" s="339" t="s">
        <v>2543</v>
      </c>
      <c r="C7672" s="340" t="s">
        <v>1240</v>
      </c>
      <c r="D7672" s="555">
        <v>0</v>
      </c>
      <c r="E7672" s="555">
        <v>0.17</v>
      </c>
      <c r="F7672" s="555">
        <v>0.17</v>
      </c>
    </row>
    <row r="7673" spans="1:6" ht="30">
      <c r="A7673" s="338">
        <v>95358</v>
      </c>
      <c r="B7673" s="339" t="s">
        <v>2544</v>
      </c>
      <c r="C7673" s="340" t="s">
        <v>1240</v>
      </c>
      <c r="D7673" s="555">
        <v>0</v>
      </c>
      <c r="E7673" s="555">
        <v>0.23</v>
      </c>
      <c r="F7673" s="555">
        <v>0.23</v>
      </c>
    </row>
    <row r="7674" spans="1:6" ht="30">
      <c r="A7674" s="338">
        <v>95359</v>
      </c>
      <c r="B7674" s="339" t="s">
        <v>2545</v>
      </c>
      <c r="C7674" s="340" t="s">
        <v>1240</v>
      </c>
      <c r="D7674" s="555">
        <v>0</v>
      </c>
      <c r="E7674" s="555">
        <v>0.56999999999999995</v>
      </c>
      <c r="F7674" s="555">
        <v>0.56999999999999995</v>
      </c>
    </row>
    <row r="7675" spans="1:6" ht="30">
      <c r="A7675" s="338">
        <v>95360</v>
      </c>
      <c r="B7675" s="339" t="s">
        <v>2546</v>
      </c>
      <c r="C7675" s="340" t="s">
        <v>1240</v>
      </c>
      <c r="D7675" s="555">
        <v>0</v>
      </c>
      <c r="E7675" s="555">
        <v>0.17</v>
      </c>
      <c r="F7675" s="555">
        <v>0.17</v>
      </c>
    </row>
    <row r="7676" spans="1:6" ht="30">
      <c r="A7676" s="338">
        <v>95361</v>
      </c>
      <c r="B7676" s="339" t="s">
        <v>2547</v>
      </c>
      <c r="C7676" s="340" t="s">
        <v>1240</v>
      </c>
      <c r="D7676" s="555">
        <v>0</v>
      </c>
      <c r="E7676" s="555">
        <v>0.1</v>
      </c>
      <c r="F7676" s="555">
        <v>0.1</v>
      </c>
    </row>
    <row r="7677" spans="1:6" ht="30">
      <c r="A7677" s="338">
        <v>95362</v>
      </c>
      <c r="B7677" s="339" t="s">
        <v>2548</v>
      </c>
      <c r="C7677" s="340" t="s">
        <v>1240</v>
      </c>
      <c r="D7677" s="555">
        <v>0</v>
      </c>
      <c r="E7677" s="555">
        <v>0.11</v>
      </c>
      <c r="F7677" s="555">
        <v>0.11</v>
      </c>
    </row>
    <row r="7678" spans="1:6" ht="30">
      <c r="A7678" s="338">
        <v>95363</v>
      </c>
      <c r="B7678" s="339" t="s">
        <v>2549</v>
      </c>
      <c r="C7678" s="340" t="s">
        <v>1240</v>
      </c>
      <c r="D7678" s="555">
        <v>0</v>
      </c>
      <c r="E7678" s="555">
        <v>0.14000000000000001</v>
      </c>
      <c r="F7678" s="555">
        <v>0.14000000000000001</v>
      </c>
    </row>
    <row r="7679" spans="1:6" ht="30">
      <c r="A7679" s="338">
        <v>95364</v>
      </c>
      <c r="B7679" s="339" t="s">
        <v>2550</v>
      </c>
      <c r="C7679" s="340" t="s">
        <v>1240</v>
      </c>
      <c r="D7679" s="555">
        <v>0</v>
      </c>
      <c r="E7679" s="555">
        <v>0.11</v>
      </c>
      <c r="F7679" s="555">
        <v>0.11</v>
      </c>
    </row>
    <row r="7680" spans="1:6" ht="30">
      <c r="A7680" s="338">
        <v>95365</v>
      </c>
      <c r="B7680" s="339" t="s">
        <v>2551</v>
      </c>
      <c r="C7680" s="340" t="s">
        <v>1240</v>
      </c>
      <c r="D7680" s="555">
        <v>0</v>
      </c>
      <c r="E7680" s="555">
        <v>0.12</v>
      </c>
      <c r="F7680" s="555">
        <v>0.12</v>
      </c>
    </row>
    <row r="7681" spans="1:6" ht="30">
      <c r="A7681" s="338">
        <v>95366</v>
      </c>
      <c r="B7681" s="339" t="s">
        <v>2552</v>
      </c>
      <c r="C7681" s="340" t="s">
        <v>1240</v>
      </c>
      <c r="D7681" s="555">
        <v>0</v>
      </c>
      <c r="E7681" s="555">
        <v>0.1</v>
      </c>
      <c r="F7681" s="555">
        <v>0.1</v>
      </c>
    </row>
    <row r="7682" spans="1:6" ht="30">
      <c r="A7682" s="338">
        <v>95368</v>
      </c>
      <c r="B7682" s="339" t="s">
        <v>2553</v>
      </c>
      <c r="C7682" s="340" t="s">
        <v>1240</v>
      </c>
      <c r="D7682" s="555">
        <v>0</v>
      </c>
      <c r="E7682" s="555">
        <v>0.15</v>
      </c>
      <c r="F7682" s="555">
        <v>0.15</v>
      </c>
    </row>
    <row r="7683" spans="1:6" ht="30">
      <c r="A7683" s="338">
        <v>95369</v>
      </c>
      <c r="B7683" s="339" t="s">
        <v>2554</v>
      </c>
      <c r="C7683" s="340" t="s">
        <v>1240</v>
      </c>
      <c r="D7683" s="555">
        <v>0</v>
      </c>
      <c r="E7683" s="555">
        <v>0.11</v>
      </c>
      <c r="F7683" s="555">
        <v>0.11</v>
      </c>
    </row>
    <row r="7684" spans="1:6">
      <c r="A7684" s="338">
        <v>95370</v>
      </c>
      <c r="B7684" s="339" t="s">
        <v>2735</v>
      </c>
      <c r="C7684" s="340" t="s">
        <v>1240</v>
      </c>
      <c r="D7684" s="555">
        <v>0</v>
      </c>
      <c r="E7684" s="555">
        <v>0.22</v>
      </c>
      <c r="F7684" s="555">
        <v>0.22</v>
      </c>
    </row>
    <row r="7685" spans="1:6">
      <c r="A7685" s="338">
        <v>95371</v>
      </c>
      <c r="B7685" s="339" t="s">
        <v>2736</v>
      </c>
      <c r="C7685" s="340" t="s">
        <v>1240</v>
      </c>
      <c r="D7685" s="555">
        <v>0</v>
      </c>
      <c r="E7685" s="555">
        <v>0.31</v>
      </c>
      <c r="F7685" s="555">
        <v>0.31</v>
      </c>
    </row>
    <row r="7686" spans="1:6">
      <c r="A7686" s="338">
        <v>95372</v>
      </c>
      <c r="B7686" s="339" t="s">
        <v>2737</v>
      </c>
      <c r="C7686" s="340" t="s">
        <v>1240</v>
      </c>
      <c r="D7686" s="555">
        <v>0</v>
      </c>
      <c r="E7686" s="555">
        <v>0.22</v>
      </c>
      <c r="F7686" s="555">
        <v>0.22</v>
      </c>
    </row>
    <row r="7687" spans="1:6" ht="30">
      <c r="A7687" s="338">
        <v>95373</v>
      </c>
      <c r="B7687" s="339" t="s">
        <v>2738</v>
      </c>
      <c r="C7687" s="340" t="s">
        <v>1240</v>
      </c>
      <c r="D7687" s="555">
        <v>0</v>
      </c>
      <c r="E7687" s="555">
        <v>0.22</v>
      </c>
      <c r="F7687" s="555">
        <v>0.22</v>
      </c>
    </row>
    <row r="7688" spans="1:6" ht="30">
      <c r="A7688" s="338">
        <v>95374</v>
      </c>
      <c r="B7688" s="339" t="s">
        <v>2739</v>
      </c>
      <c r="C7688" s="340" t="s">
        <v>1240</v>
      </c>
      <c r="D7688" s="555">
        <v>0</v>
      </c>
      <c r="E7688" s="555">
        <v>0.23</v>
      </c>
      <c r="F7688" s="555">
        <v>0.23</v>
      </c>
    </row>
    <row r="7689" spans="1:6">
      <c r="A7689" s="338">
        <v>95375</v>
      </c>
      <c r="B7689" s="339" t="s">
        <v>2740</v>
      </c>
      <c r="C7689" s="340" t="s">
        <v>1240</v>
      </c>
      <c r="D7689" s="555">
        <v>0</v>
      </c>
      <c r="E7689" s="555">
        <v>0.23</v>
      </c>
      <c r="F7689" s="555">
        <v>0.23</v>
      </c>
    </row>
    <row r="7690" spans="1:6">
      <c r="A7690" s="338">
        <v>95376</v>
      </c>
      <c r="B7690" s="339" t="s">
        <v>2741</v>
      </c>
      <c r="C7690" s="340" t="s">
        <v>1240</v>
      </c>
      <c r="D7690" s="555">
        <v>0</v>
      </c>
      <c r="E7690" s="555">
        <v>0.05</v>
      </c>
      <c r="F7690" s="555">
        <v>0.05</v>
      </c>
    </row>
    <row r="7691" spans="1:6">
      <c r="A7691" s="338">
        <v>95377</v>
      </c>
      <c r="B7691" s="339" t="s">
        <v>2742</v>
      </c>
      <c r="C7691" s="340" t="s">
        <v>1240</v>
      </c>
      <c r="D7691" s="555">
        <v>0</v>
      </c>
      <c r="E7691" s="555">
        <v>0.17</v>
      </c>
      <c r="F7691" s="555">
        <v>0.17</v>
      </c>
    </row>
    <row r="7692" spans="1:6">
      <c r="A7692" s="338">
        <v>95378</v>
      </c>
      <c r="B7692" s="339" t="s">
        <v>2743</v>
      </c>
      <c r="C7692" s="340" t="s">
        <v>1240</v>
      </c>
      <c r="D7692" s="555">
        <v>0</v>
      </c>
      <c r="E7692" s="555">
        <v>0.22</v>
      </c>
      <c r="F7692" s="555">
        <v>0.22</v>
      </c>
    </row>
    <row r="7693" spans="1:6">
      <c r="A7693" s="338">
        <v>95379</v>
      </c>
      <c r="B7693" s="339" t="s">
        <v>2744</v>
      </c>
      <c r="C7693" s="340" t="s">
        <v>1240</v>
      </c>
      <c r="D7693" s="555">
        <v>0</v>
      </c>
      <c r="E7693" s="555">
        <v>0.17</v>
      </c>
      <c r="F7693" s="555">
        <v>0.17</v>
      </c>
    </row>
    <row r="7694" spans="1:6" ht="30">
      <c r="A7694" s="338">
        <v>95380</v>
      </c>
      <c r="B7694" s="339" t="s">
        <v>2745</v>
      </c>
      <c r="C7694" s="340" t="s">
        <v>1240</v>
      </c>
      <c r="D7694" s="555">
        <v>0</v>
      </c>
      <c r="E7694" s="555">
        <v>0.14000000000000001</v>
      </c>
      <c r="F7694" s="555">
        <v>0.14000000000000001</v>
      </c>
    </row>
    <row r="7695" spans="1:6" ht="30">
      <c r="A7695" s="338">
        <v>95382</v>
      </c>
      <c r="B7695" s="339" t="s">
        <v>2746</v>
      </c>
      <c r="C7695" s="340" t="s">
        <v>1240</v>
      </c>
      <c r="D7695" s="555">
        <v>0</v>
      </c>
      <c r="E7695" s="555">
        <v>0.21</v>
      </c>
      <c r="F7695" s="555">
        <v>0.21</v>
      </c>
    </row>
    <row r="7696" spans="1:6" ht="30">
      <c r="A7696" s="338">
        <v>95383</v>
      </c>
      <c r="B7696" s="339" t="s">
        <v>2747</v>
      </c>
      <c r="C7696" s="340" t="s">
        <v>1240</v>
      </c>
      <c r="D7696" s="555">
        <v>0</v>
      </c>
      <c r="E7696" s="555">
        <v>0.19</v>
      </c>
      <c r="F7696" s="555">
        <v>0.19</v>
      </c>
    </row>
    <row r="7697" spans="1:6" ht="30">
      <c r="A7697" s="338">
        <v>95384</v>
      </c>
      <c r="B7697" s="339" t="s">
        <v>2748</v>
      </c>
      <c r="C7697" s="340" t="s">
        <v>1240</v>
      </c>
      <c r="D7697" s="555">
        <v>0</v>
      </c>
      <c r="E7697" s="555">
        <v>0.18</v>
      </c>
      <c r="F7697" s="555">
        <v>0.18</v>
      </c>
    </row>
    <row r="7698" spans="1:6">
      <c r="A7698" s="338">
        <v>95385</v>
      </c>
      <c r="B7698" s="339" t="s">
        <v>2749</v>
      </c>
      <c r="C7698" s="340" t="s">
        <v>1240</v>
      </c>
      <c r="D7698" s="555">
        <v>0</v>
      </c>
      <c r="E7698" s="555">
        <v>0.16</v>
      </c>
      <c r="F7698" s="555">
        <v>0.16</v>
      </c>
    </row>
    <row r="7699" spans="1:6">
      <c r="A7699" s="338">
        <v>95386</v>
      </c>
      <c r="B7699" s="339" t="s">
        <v>2750</v>
      </c>
      <c r="C7699" s="340" t="s">
        <v>1240</v>
      </c>
      <c r="D7699" s="555">
        <v>0</v>
      </c>
      <c r="E7699" s="555">
        <v>0.18</v>
      </c>
      <c r="F7699" s="555">
        <v>0.18</v>
      </c>
    </row>
    <row r="7700" spans="1:6">
      <c r="A7700" s="338">
        <v>95387</v>
      </c>
      <c r="B7700" s="339" t="s">
        <v>2751</v>
      </c>
      <c r="C7700" s="340" t="s">
        <v>1240</v>
      </c>
      <c r="D7700" s="555">
        <v>0</v>
      </c>
      <c r="E7700" s="555">
        <v>0.22</v>
      </c>
      <c r="F7700" s="555">
        <v>0.22</v>
      </c>
    </row>
    <row r="7701" spans="1:6">
      <c r="A7701" s="338">
        <v>95388</v>
      </c>
      <c r="B7701" s="339" t="s">
        <v>2752</v>
      </c>
      <c r="C7701" s="340" t="s">
        <v>1240</v>
      </c>
      <c r="D7701" s="555">
        <v>0</v>
      </c>
      <c r="E7701" s="555">
        <v>7.0000000000000007E-2</v>
      </c>
      <c r="F7701" s="555">
        <v>7.0000000000000007E-2</v>
      </c>
    </row>
    <row r="7702" spans="1:6" ht="30">
      <c r="A7702" s="338">
        <v>95389</v>
      </c>
      <c r="B7702" s="339" t="s">
        <v>2753</v>
      </c>
      <c r="C7702" s="340" t="s">
        <v>1240</v>
      </c>
      <c r="D7702" s="555">
        <v>0</v>
      </c>
      <c r="E7702" s="555">
        <v>0.09</v>
      </c>
      <c r="F7702" s="555">
        <v>0.09</v>
      </c>
    </row>
    <row r="7703" spans="1:6">
      <c r="A7703" s="338">
        <v>95390</v>
      </c>
      <c r="B7703" s="339" t="s">
        <v>2754</v>
      </c>
      <c r="C7703" s="340" t="s">
        <v>1240</v>
      </c>
      <c r="D7703" s="555">
        <v>0</v>
      </c>
      <c r="E7703" s="555">
        <v>0.05</v>
      </c>
      <c r="F7703" s="555">
        <v>0.05</v>
      </c>
    </row>
    <row r="7704" spans="1:6" ht="30">
      <c r="A7704" s="338">
        <v>95391</v>
      </c>
      <c r="B7704" s="339" t="s">
        <v>2755</v>
      </c>
      <c r="C7704" s="340" t="s">
        <v>1240</v>
      </c>
      <c r="D7704" s="555">
        <v>0</v>
      </c>
      <c r="E7704" s="555">
        <v>0.09</v>
      </c>
      <c r="F7704" s="555">
        <v>0.09</v>
      </c>
    </row>
    <row r="7705" spans="1:6">
      <c r="A7705" s="338">
        <v>95392</v>
      </c>
      <c r="B7705" s="339" t="s">
        <v>2756</v>
      </c>
      <c r="C7705" s="340" t="s">
        <v>1240</v>
      </c>
      <c r="D7705" s="555">
        <v>0</v>
      </c>
      <c r="E7705" s="555">
        <v>7.0000000000000007E-2</v>
      </c>
      <c r="F7705" s="555">
        <v>7.0000000000000007E-2</v>
      </c>
    </row>
    <row r="7706" spans="1:6" ht="30">
      <c r="A7706" s="338">
        <v>95393</v>
      </c>
      <c r="B7706" s="339" t="s">
        <v>2757</v>
      </c>
      <c r="C7706" s="340" t="s">
        <v>1240</v>
      </c>
      <c r="D7706" s="555">
        <v>0</v>
      </c>
      <c r="E7706" s="555">
        <v>0.26</v>
      </c>
      <c r="F7706" s="555">
        <v>0.26</v>
      </c>
    </row>
    <row r="7707" spans="1:6" ht="30">
      <c r="A7707" s="338">
        <v>95394</v>
      </c>
      <c r="B7707" s="339" t="s">
        <v>2758</v>
      </c>
      <c r="C7707" s="340" t="s">
        <v>1240</v>
      </c>
      <c r="D7707" s="555">
        <v>0</v>
      </c>
      <c r="E7707" s="555">
        <v>0.38</v>
      </c>
      <c r="F7707" s="555">
        <v>0.38</v>
      </c>
    </row>
    <row r="7708" spans="1:6" ht="30">
      <c r="A7708" s="338">
        <v>95395</v>
      </c>
      <c r="B7708" s="339" t="s">
        <v>2759</v>
      </c>
      <c r="C7708" s="340" t="s">
        <v>1240</v>
      </c>
      <c r="D7708" s="555">
        <v>0</v>
      </c>
      <c r="E7708" s="555">
        <v>0.55000000000000004</v>
      </c>
      <c r="F7708" s="555">
        <v>0.55000000000000004</v>
      </c>
    </row>
    <row r="7709" spans="1:6" ht="30">
      <c r="A7709" s="338">
        <v>95396</v>
      </c>
      <c r="B7709" s="339" t="s">
        <v>2760</v>
      </c>
      <c r="C7709" s="340" t="s">
        <v>1240</v>
      </c>
      <c r="D7709" s="555">
        <v>0</v>
      </c>
      <c r="E7709" s="555">
        <v>0.73</v>
      </c>
      <c r="F7709" s="555">
        <v>0.73</v>
      </c>
    </row>
    <row r="7710" spans="1:6" ht="30">
      <c r="A7710" s="338">
        <v>95397</v>
      </c>
      <c r="B7710" s="339" t="s">
        <v>2761</v>
      </c>
      <c r="C7710" s="340" t="s">
        <v>1240</v>
      </c>
      <c r="D7710" s="555">
        <v>0</v>
      </c>
      <c r="E7710" s="555">
        <v>0.09</v>
      </c>
      <c r="F7710" s="555">
        <v>0.09</v>
      </c>
    </row>
    <row r="7711" spans="1:6" ht="30">
      <c r="A7711" s="338">
        <v>95398</v>
      </c>
      <c r="B7711" s="339" t="s">
        <v>2762</v>
      </c>
      <c r="C7711" s="340" t="s">
        <v>1240</v>
      </c>
      <c r="D7711" s="555">
        <v>0</v>
      </c>
      <c r="E7711" s="555">
        <v>0.05</v>
      </c>
      <c r="F7711" s="555">
        <v>0.05</v>
      </c>
    </row>
    <row r="7712" spans="1:6" ht="30">
      <c r="A7712" s="338">
        <v>95399</v>
      </c>
      <c r="B7712" s="339" t="s">
        <v>2763</v>
      </c>
      <c r="C7712" s="340" t="s">
        <v>1240</v>
      </c>
      <c r="D7712" s="555">
        <v>0</v>
      </c>
      <c r="E7712" s="555">
        <v>0.06</v>
      </c>
      <c r="F7712" s="555">
        <v>0.06</v>
      </c>
    </row>
    <row r="7713" spans="1:6" ht="30">
      <c r="A7713" s="338">
        <v>95400</v>
      </c>
      <c r="B7713" s="339" t="s">
        <v>2764</v>
      </c>
      <c r="C7713" s="340" t="s">
        <v>1240</v>
      </c>
      <c r="D7713" s="555">
        <v>0</v>
      </c>
      <c r="E7713" s="555">
        <v>0.08</v>
      </c>
      <c r="F7713" s="555">
        <v>0.08</v>
      </c>
    </row>
    <row r="7714" spans="1:6" ht="30">
      <c r="A7714" s="338">
        <v>95401</v>
      </c>
      <c r="B7714" s="339" t="s">
        <v>2765</v>
      </c>
      <c r="C7714" s="340" t="s">
        <v>1240</v>
      </c>
      <c r="D7714" s="555">
        <v>0</v>
      </c>
      <c r="E7714" s="555">
        <v>0.51</v>
      </c>
      <c r="F7714" s="555">
        <v>0.51</v>
      </c>
    </row>
    <row r="7715" spans="1:6" ht="30">
      <c r="A7715" s="338">
        <v>95402</v>
      </c>
      <c r="B7715" s="339" t="s">
        <v>2766</v>
      </c>
      <c r="C7715" s="340" t="s">
        <v>1240</v>
      </c>
      <c r="D7715" s="555">
        <v>0</v>
      </c>
      <c r="E7715" s="555">
        <v>0.94</v>
      </c>
      <c r="F7715" s="555">
        <v>0.94</v>
      </c>
    </row>
    <row r="7716" spans="1:6" ht="30">
      <c r="A7716" s="338">
        <v>95403</v>
      </c>
      <c r="B7716" s="339" t="s">
        <v>2767</v>
      </c>
      <c r="C7716" s="340" t="s">
        <v>1240</v>
      </c>
      <c r="D7716" s="555">
        <v>0</v>
      </c>
      <c r="E7716" s="555">
        <v>1.07</v>
      </c>
      <c r="F7716" s="555">
        <v>1.07</v>
      </c>
    </row>
    <row r="7717" spans="1:6" ht="30">
      <c r="A7717" s="338">
        <v>95404</v>
      </c>
      <c r="B7717" s="339" t="s">
        <v>2768</v>
      </c>
      <c r="C7717" s="340" t="s">
        <v>1240</v>
      </c>
      <c r="D7717" s="555">
        <v>0</v>
      </c>
      <c r="E7717" s="555">
        <v>1.47</v>
      </c>
      <c r="F7717" s="555">
        <v>1.47</v>
      </c>
    </row>
    <row r="7718" spans="1:6">
      <c r="A7718" s="338">
        <v>95405</v>
      </c>
      <c r="B7718" s="339" t="s">
        <v>2769</v>
      </c>
      <c r="C7718" s="340" t="s">
        <v>1240</v>
      </c>
      <c r="D7718" s="555">
        <v>0</v>
      </c>
      <c r="E7718" s="555">
        <v>0.78</v>
      </c>
      <c r="F7718" s="555">
        <v>0.78</v>
      </c>
    </row>
    <row r="7719" spans="1:6">
      <c r="A7719" s="338">
        <v>95406</v>
      </c>
      <c r="B7719" s="339" t="s">
        <v>2770</v>
      </c>
      <c r="C7719" s="340" t="s">
        <v>1240</v>
      </c>
      <c r="D7719" s="555">
        <v>0</v>
      </c>
      <c r="E7719" s="555">
        <v>0.12</v>
      </c>
      <c r="F7719" s="555">
        <v>0.12</v>
      </c>
    </row>
    <row r="7720" spans="1:6" ht="30">
      <c r="A7720" s="338">
        <v>95407</v>
      </c>
      <c r="B7720" s="339" t="s">
        <v>2771</v>
      </c>
      <c r="C7720" s="340" t="s">
        <v>1240</v>
      </c>
      <c r="D7720" s="555">
        <v>0</v>
      </c>
      <c r="E7720" s="555">
        <v>2.14</v>
      </c>
      <c r="F7720" s="555">
        <v>2.14</v>
      </c>
    </row>
    <row r="7721" spans="1:6" ht="30">
      <c r="A7721" s="338">
        <v>100535</v>
      </c>
      <c r="B7721" s="339" t="s">
        <v>9489</v>
      </c>
      <c r="C7721" s="340" t="s">
        <v>1240</v>
      </c>
      <c r="D7721" s="555">
        <v>0</v>
      </c>
      <c r="E7721" s="555">
        <v>0.25</v>
      </c>
      <c r="F7721" s="555">
        <v>0.25</v>
      </c>
    </row>
    <row r="7722" spans="1:6" ht="30">
      <c r="A7722" s="338">
        <v>101284</v>
      </c>
      <c r="B7722" s="339" t="s">
        <v>9487</v>
      </c>
      <c r="C7722" s="340" t="s">
        <v>1240</v>
      </c>
      <c r="D7722" s="555">
        <v>0</v>
      </c>
      <c r="E7722" s="555">
        <v>1.1599999999999999</v>
      </c>
      <c r="F7722" s="555">
        <v>1.1599999999999999</v>
      </c>
    </row>
    <row r="7723" spans="1:6">
      <c r="A7723" s="338">
        <v>100288</v>
      </c>
      <c r="B7723" s="339" t="s">
        <v>9515</v>
      </c>
      <c r="C7723" s="340" t="s">
        <v>1240</v>
      </c>
      <c r="D7723" s="555">
        <v>0</v>
      </c>
      <c r="E7723" s="555">
        <v>0.05</v>
      </c>
      <c r="F7723" s="555">
        <v>0.05</v>
      </c>
    </row>
    <row r="7724" spans="1:6" ht="30">
      <c r="A7724" s="338">
        <v>100290</v>
      </c>
      <c r="B7724" s="339" t="s">
        <v>9514</v>
      </c>
      <c r="C7724" s="340" t="s">
        <v>1240</v>
      </c>
      <c r="D7724" s="555">
        <v>0</v>
      </c>
      <c r="E7724" s="555">
        <v>0.05</v>
      </c>
      <c r="F7724" s="555">
        <v>0.05</v>
      </c>
    </row>
    <row r="7725" spans="1:6" ht="30">
      <c r="A7725" s="338">
        <v>100291</v>
      </c>
      <c r="B7725" s="339" t="s">
        <v>9513</v>
      </c>
      <c r="C7725" s="340" t="s">
        <v>1240</v>
      </c>
      <c r="D7725" s="555">
        <v>0</v>
      </c>
      <c r="E7725" s="555">
        <v>0.15</v>
      </c>
      <c r="F7725" s="555">
        <v>0.15</v>
      </c>
    </row>
    <row r="7726" spans="1:6" ht="30">
      <c r="A7726" s="338">
        <v>100292</v>
      </c>
      <c r="B7726" s="339" t="s">
        <v>9512</v>
      </c>
      <c r="C7726" s="340" t="s">
        <v>1240</v>
      </c>
      <c r="D7726" s="555">
        <v>0</v>
      </c>
      <c r="E7726" s="555">
        <v>0.47</v>
      </c>
      <c r="F7726" s="555">
        <v>0.47</v>
      </c>
    </row>
    <row r="7727" spans="1:6" ht="30">
      <c r="A7727" s="338">
        <v>100293</v>
      </c>
      <c r="B7727" s="339" t="s">
        <v>9511</v>
      </c>
      <c r="C7727" s="340" t="s">
        <v>1240</v>
      </c>
      <c r="D7727" s="555">
        <v>0</v>
      </c>
      <c r="E7727" s="555">
        <v>0.15</v>
      </c>
      <c r="F7727" s="555">
        <v>0.15</v>
      </c>
    </row>
    <row r="7728" spans="1:6" ht="30">
      <c r="A7728" s="338">
        <v>100294</v>
      </c>
      <c r="B7728" s="339" t="s">
        <v>9510</v>
      </c>
      <c r="C7728" s="340" t="s">
        <v>1240</v>
      </c>
      <c r="D7728" s="555">
        <v>0</v>
      </c>
      <c r="E7728" s="555">
        <v>0.23</v>
      </c>
      <c r="F7728" s="555">
        <v>0.23</v>
      </c>
    </row>
    <row r="7729" spans="1:6" ht="30">
      <c r="A7729" s="338">
        <v>100295</v>
      </c>
      <c r="B7729" s="339" t="s">
        <v>9509</v>
      </c>
      <c r="C7729" s="340" t="s">
        <v>1240</v>
      </c>
      <c r="D7729" s="555">
        <v>0</v>
      </c>
      <c r="E7729" s="555">
        <v>0.37</v>
      </c>
      <c r="F7729" s="555">
        <v>0.37</v>
      </c>
    </row>
    <row r="7730" spans="1:6" ht="30">
      <c r="A7730" s="338">
        <v>100296</v>
      </c>
      <c r="B7730" s="339" t="s">
        <v>9508</v>
      </c>
      <c r="C7730" s="340" t="s">
        <v>1240</v>
      </c>
      <c r="D7730" s="555">
        <v>0</v>
      </c>
      <c r="E7730" s="555">
        <v>0.75</v>
      </c>
      <c r="F7730" s="555">
        <v>0.75</v>
      </c>
    </row>
    <row r="7731" spans="1:6" ht="30">
      <c r="A7731" s="338">
        <v>100297</v>
      </c>
      <c r="B7731" s="339" t="s">
        <v>9507</v>
      </c>
      <c r="C7731" s="340" t="s">
        <v>1240</v>
      </c>
      <c r="D7731" s="555">
        <v>0</v>
      </c>
      <c r="E7731" s="555">
        <v>0.84</v>
      </c>
      <c r="F7731" s="555">
        <v>0.84</v>
      </c>
    </row>
    <row r="7732" spans="1:6" ht="30">
      <c r="A7732" s="338">
        <v>100298</v>
      </c>
      <c r="B7732" s="339" t="s">
        <v>9506</v>
      </c>
      <c r="C7732" s="340" t="s">
        <v>1240</v>
      </c>
      <c r="D7732" s="555">
        <v>0</v>
      </c>
      <c r="E7732" s="555">
        <v>0.4</v>
      </c>
      <c r="F7732" s="555">
        <v>0.4</v>
      </c>
    </row>
    <row r="7733" spans="1:6" ht="30">
      <c r="A7733" s="338">
        <v>100299</v>
      </c>
      <c r="B7733" s="339" t="s">
        <v>9505</v>
      </c>
      <c r="C7733" s="340" t="s">
        <v>1240</v>
      </c>
      <c r="D7733" s="555">
        <v>0</v>
      </c>
      <c r="E7733" s="555">
        <v>0.37</v>
      </c>
      <c r="F7733" s="555">
        <v>0.37</v>
      </c>
    </row>
    <row r="7734" spans="1:6" ht="30">
      <c r="A7734" s="338">
        <v>101285</v>
      </c>
      <c r="B7734" s="339" t="s">
        <v>9486</v>
      </c>
      <c r="C7734" s="340" t="s">
        <v>1240</v>
      </c>
      <c r="D7734" s="555">
        <v>0</v>
      </c>
      <c r="E7734" s="555">
        <v>0.22</v>
      </c>
      <c r="F7734" s="555">
        <v>0.22</v>
      </c>
    </row>
    <row r="7735" spans="1:6" ht="30">
      <c r="A7735" s="338">
        <v>95408</v>
      </c>
      <c r="B7735" s="339" t="s">
        <v>2772</v>
      </c>
      <c r="C7735" s="340" t="s">
        <v>12070</v>
      </c>
      <c r="D7735" s="555">
        <v>0</v>
      </c>
      <c r="E7735" s="555">
        <v>8.5</v>
      </c>
      <c r="F7735" s="555">
        <v>8.5</v>
      </c>
    </row>
    <row r="7736" spans="1:6" ht="30">
      <c r="A7736" s="338">
        <v>95409</v>
      </c>
      <c r="B7736" s="339" t="s">
        <v>2773</v>
      </c>
      <c r="C7736" s="340" t="s">
        <v>12070</v>
      </c>
      <c r="D7736" s="555">
        <v>0</v>
      </c>
      <c r="E7736" s="555">
        <v>13.13</v>
      </c>
      <c r="F7736" s="555">
        <v>13.13</v>
      </c>
    </row>
    <row r="7737" spans="1:6" ht="30">
      <c r="A7737" s="338">
        <v>95410</v>
      </c>
      <c r="B7737" s="339" t="s">
        <v>2774</v>
      </c>
      <c r="C7737" s="340" t="s">
        <v>12070</v>
      </c>
      <c r="D7737" s="555">
        <v>0</v>
      </c>
      <c r="E7737" s="555">
        <v>8.1999999999999993</v>
      </c>
      <c r="F7737" s="555">
        <v>8.1999999999999993</v>
      </c>
    </row>
    <row r="7738" spans="1:6" ht="30">
      <c r="A7738" s="338">
        <v>95411</v>
      </c>
      <c r="B7738" s="339" t="s">
        <v>2775</v>
      </c>
      <c r="C7738" s="340" t="s">
        <v>12070</v>
      </c>
      <c r="D7738" s="555">
        <v>0</v>
      </c>
      <c r="E7738" s="555">
        <v>11.55</v>
      </c>
      <c r="F7738" s="555">
        <v>11.55</v>
      </c>
    </row>
    <row r="7739" spans="1:6" ht="30">
      <c r="A7739" s="338">
        <v>95412</v>
      </c>
      <c r="B7739" s="339" t="s">
        <v>2568</v>
      </c>
      <c r="C7739" s="340" t="s">
        <v>12070</v>
      </c>
      <c r="D7739" s="555">
        <v>0</v>
      </c>
      <c r="E7739" s="555">
        <v>12.73</v>
      </c>
      <c r="F7739" s="555">
        <v>12.73</v>
      </c>
    </row>
    <row r="7740" spans="1:6">
      <c r="A7740" s="338">
        <v>95413</v>
      </c>
      <c r="B7740" s="339" t="s">
        <v>2569</v>
      </c>
      <c r="C7740" s="340" t="s">
        <v>12070</v>
      </c>
      <c r="D7740" s="555">
        <v>0</v>
      </c>
      <c r="E7740" s="555">
        <v>10.050000000000001</v>
      </c>
      <c r="F7740" s="555">
        <v>10.050000000000001</v>
      </c>
    </row>
    <row r="7741" spans="1:6" ht="30">
      <c r="A7741" s="338">
        <v>95414</v>
      </c>
      <c r="B7741" s="339" t="s">
        <v>2570</v>
      </c>
      <c r="C7741" s="340" t="s">
        <v>12070</v>
      </c>
      <c r="D7741" s="555">
        <v>0</v>
      </c>
      <c r="E7741" s="555">
        <v>36.130000000000003</v>
      </c>
      <c r="F7741" s="555">
        <v>36.130000000000003</v>
      </c>
    </row>
    <row r="7742" spans="1:6" ht="30">
      <c r="A7742" s="338">
        <v>95415</v>
      </c>
      <c r="B7742" s="339" t="s">
        <v>2571</v>
      </c>
      <c r="C7742" s="340" t="s">
        <v>12070</v>
      </c>
      <c r="D7742" s="555">
        <v>0</v>
      </c>
      <c r="E7742" s="555">
        <v>126.21</v>
      </c>
      <c r="F7742" s="555">
        <v>126.21</v>
      </c>
    </row>
    <row r="7743" spans="1:6" ht="30">
      <c r="A7743" s="338">
        <v>95416</v>
      </c>
      <c r="B7743" s="339" t="s">
        <v>2572</v>
      </c>
      <c r="C7743" s="340" t="s">
        <v>12070</v>
      </c>
      <c r="D7743" s="555">
        <v>0</v>
      </c>
      <c r="E7743" s="555">
        <v>7.76</v>
      </c>
      <c r="F7743" s="555">
        <v>7.76</v>
      </c>
    </row>
    <row r="7744" spans="1:6" ht="30">
      <c r="A7744" s="338">
        <v>95417</v>
      </c>
      <c r="B7744" s="339" t="s">
        <v>2573</v>
      </c>
      <c r="C7744" s="340" t="s">
        <v>12070</v>
      </c>
      <c r="D7744" s="555">
        <v>0</v>
      </c>
      <c r="E7744" s="555">
        <v>143.65</v>
      </c>
      <c r="F7744" s="555">
        <v>143.65</v>
      </c>
    </row>
    <row r="7745" spans="1:6" ht="30">
      <c r="A7745" s="338">
        <v>95418</v>
      </c>
      <c r="B7745" s="339" t="s">
        <v>2574</v>
      </c>
      <c r="C7745" s="340" t="s">
        <v>12070</v>
      </c>
      <c r="D7745" s="555">
        <v>0</v>
      </c>
      <c r="E7745" s="555">
        <v>196.37</v>
      </c>
      <c r="F7745" s="555">
        <v>196.37</v>
      </c>
    </row>
    <row r="7746" spans="1:6" ht="30">
      <c r="A7746" s="338">
        <v>95419</v>
      </c>
      <c r="B7746" s="339" t="s">
        <v>2575</v>
      </c>
      <c r="C7746" s="340" t="s">
        <v>12070</v>
      </c>
      <c r="D7746" s="555">
        <v>0</v>
      </c>
      <c r="E7746" s="555">
        <v>52.13</v>
      </c>
      <c r="F7746" s="555">
        <v>52.13</v>
      </c>
    </row>
    <row r="7747" spans="1:6" ht="30">
      <c r="A7747" s="338">
        <v>95420</v>
      </c>
      <c r="B7747" s="339" t="s">
        <v>2576</v>
      </c>
      <c r="C7747" s="340" t="s">
        <v>12070</v>
      </c>
      <c r="D7747" s="555">
        <v>0</v>
      </c>
      <c r="E7747" s="555">
        <v>74.05</v>
      </c>
      <c r="F7747" s="555">
        <v>74.05</v>
      </c>
    </row>
    <row r="7748" spans="1:6" ht="30">
      <c r="A7748" s="338">
        <v>95421</v>
      </c>
      <c r="B7748" s="339" t="s">
        <v>2577</v>
      </c>
      <c r="C7748" s="340" t="s">
        <v>12070</v>
      </c>
      <c r="D7748" s="555">
        <v>0</v>
      </c>
      <c r="E7748" s="555">
        <v>97.91</v>
      </c>
      <c r="F7748" s="555">
        <v>97.91</v>
      </c>
    </row>
    <row r="7749" spans="1:6" ht="30">
      <c r="A7749" s="338">
        <v>95422</v>
      </c>
      <c r="B7749" s="339" t="s">
        <v>2578</v>
      </c>
      <c r="C7749" s="340" t="s">
        <v>12070</v>
      </c>
      <c r="D7749" s="555">
        <v>0</v>
      </c>
      <c r="E7749" s="555">
        <v>68.78</v>
      </c>
      <c r="F7749" s="555">
        <v>68.78</v>
      </c>
    </row>
    <row r="7750" spans="1:6" ht="30">
      <c r="A7750" s="338">
        <v>95423</v>
      </c>
      <c r="B7750" s="339" t="s">
        <v>2579</v>
      </c>
      <c r="C7750" s="340" t="s">
        <v>12070</v>
      </c>
      <c r="D7750" s="555">
        <v>0</v>
      </c>
      <c r="E7750" s="555">
        <v>104.4</v>
      </c>
      <c r="F7750" s="555">
        <v>104.4</v>
      </c>
    </row>
    <row r="7751" spans="1:6">
      <c r="A7751" s="338">
        <v>95424</v>
      </c>
      <c r="B7751" s="339" t="s">
        <v>2580</v>
      </c>
      <c r="C7751" s="340" t="s">
        <v>12070</v>
      </c>
      <c r="D7751" s="555">
        <v>0</v>
      </c>
      <c r="E7751" s="555">
        <v>16.54</v>
      </c>
      <c r="F7751" s="555">
        <v>16.54</v>
      </c>
    </row>
    <row r="7752" spans="1:6" ht="30">
      <c r="A7752" s="338">
        <v>100310</v>
      </c>
      <c r="B7752" s="339" t="s">
        <v>9502</v>
      </c>
      <c r="C7752" s="340" t="s">
        <v>12070</v>
      </c>
      <c r="D7752" s="555">
        <v>0</v>
      </c>
      <c r="E7752" s="555">
        <v>7.7</v>
      </c>
      <c r="F7752" s="555">
        <v>7.7</v>
      </c>
    </row>
    <row r="7753" spans="1:6" ht="30">
      <c r="A7753" s="338">
        <v>100311</v>
      </c>
      <c r="B7753" s="339" t="s">
        <v>9501</v>
      </c>
      <c r="C7753" s="340" t="s">
        <v>12070</v>
      </c>
      <c r="D7753" s="555">
        <v>0</v>
      </c>
      <c r="E7753" s="555">
        <v>63.02</v>
      </c>
      <c r="F7753" s="555">
        <v>63.02</v>
      </c>
    </row>
    <row r="7754" spans="1:6" ht="30">
      <c r="A7754" s="338">
        <v>100312</v>
      </c>
      <c r="B7754" s="339" t="s">
        <v>9500</v>
      </c>
      <c r="C7754" s="340" t="s">
        <v>12070</v>
      </c>
      <c r="D7754" s="555">
        <v>0</v>
      </c>
      <c r="E7754" s="555">
        <v>80.16</v>
      </c>
      <c r="F7754" s="555">
        <v>80.16</v>
      </c>
    </row>
    <row r="7755" spans="1:6" ht="30">
      <c r="A7755" s="338">
        <v>100313</v>
      </c>
      <c r="B7755" s="339" t="s">
        <v>9499</v>
      </c>
      <c r="C7755" s="340" t="s">
        <v>12070</v>
      </c>
      <c r="D7755" s="555">
        <v>0</v>
      </c>
      <c r="E7755" s="555">
        <v>99.91</v>
      </c>
      <c r="F7755" s="555">
        <v>99.91</v>
      </c>
    </row>
    <row r="7756" spans="1:6" ht="30">
      <c r="A7756" s="338">
        <v>100314</v>
      </c>
      <c r="B7756" s="339" t="s">
        <v>9498</v>
      </c>
      <c r="C7756" s="340" t="s">
        <v>12070</v>
      </c>
      <c r="D7756" s="555">
        <v>0</v>
      </c>
      <c r="E7756" s="555">
        <v>112.72</v>
      </c>
      <c r="F7756" s="555">
        <v>112.72</v>
      </c>
    </row>
    <row r="7757" spans="1:6" ht="30">
      <c r="A7757" s="338">
        <v>100315</v>
      </c>
      <c r="B7757" s="339" t="s">
        <v>9497</v>
      </c>
      <c r="C7757" s="340" t="s">
        <v>12070</v>
      </c>
      <c r="D7757" s="555">
        <v>0</v>
      </c>
      <c r="E7757" s="555">
        <v>49.72</v>
      </c>
      <c r="F7757" s="555">
        <v>49.72</v>
      </c>
    </row>
    <row r="7758" spans="1:6" ht="30">
      <c r="A7758" s="338">
        <v>100536</v>
      </c>
      <c r="B7758" s="339" t="s">
        <v>9488</v>
      </c>
      <c r="C7758" s="340" t="s">
        <v>12070</v>
      </c>
      <c r="D7758" s="555">
        <v>0</v>
      </c>
      <c r="E7758" s="555">
        <v>34.340000000000003</v>
      </c>
      <c r="F7758" s="555">
        <v>34.340000000000003</v>
      </c>
    </row>
    <row r="7759" spans="1:6" ht="30">
      <c r="A7759" s="338">
        <v>101286</v>
      </c>
      <c r="B7759" s="339" t="s">
        <v>9485</v>
      </c>
      <c r="C7759" s="340" t="s">
        <v>12070</v>
      </c>
      <c r="D7759" s="555">
        <v>0</v>
      </c>
      <c r="E7759" s="555">
        <v>16.25</v>
      </c>
      <c r="F7759" s="555">
        <v>16.25</v>
      </c>
    </row>
    <row r="7760" spans="1:6" ht="30">
      <c r="A7760" s="338">
        <v>101287</v>
      </c>
      <c r="B7760" s="339" t="s">
        <v>9484</v>
      </c>
      <c r="C7760" s="340" t="s">
        <v>12070</v>
      </c>
      <c r="D7760" s="555">
        <v>0</v>
      </c>
      <c r="E7760" s="555">
        <v>52.71</v>
      </c>
      <c r="F7760" s="555">
        <v>52.71</v>
      </c>
    </row>
    <row r="7761" spans="1:6" ht="30">
      <c r="A7761" s="338">
        <v>101288</v>
      </c>
      <c r="B7761" s="339" t="s">
        <v>9483</v>
      </c>
      <c r="C7761" s="340" t="s">
        <v>12070</v>
      </c>
      <c r="D7761" s="555">
        <v>0</v>
      </c>
      <c r="E7761" s="555">
        <v>15.41</v>
      </c>
      <c r="F7761" s="555">
        <v>15.41</v>
      </c>
    </row>
    <row r="7762" spans="1:6" ht="30">
      <c r="A7762" s="338">
        <v>101289</v>
      </c>
      <c r="B7762" s="339" t="s">
        <v>9482</v>
      </c>
      <c r="C7762" s="340" t="s">
        <v>12070</v>
      </c>
      <c r="D7762" s="555">
        <v>0</v>
      </c>
      <c r="E7762" s="555">
        <v>17.63</v>
      </c>
      <c r="F7762" s="555">
        <v>17.63</v>
      </c>
    </row>
    <row r="7763" spans="1:6" ht="30">
      <c r="A7763" s="338">
        <v>101290</v>
      </c>
      <c r="B7763" s="339" t="s">
        <v>9481</v>
      </c>
      <c r="C7763" s="340" t="s">
        <v>12070</v>
      </c>
      <c r="D7763" s="555">
        <v>0</v>
      </c>
      <c r="E7763" s="555">
        <v>21.3</v>
      </c>
      <c r="F7763" s="555">
        <v>21.3</v>
      </c>
    </row>
    <row r="7764" spans="1:6" ht="30">
      <c r="A7764" s="338">
        <v>101291</v>
      </c>
      <c r="B7764" s="339" t="s">
        <v>9480</v>
      </c>
      <c r="C7764" s="340" t="s">
        <v>12070</v>
      </c>
      <c r="D7764" s="555">
        <v>0</v>
      </c>
      <c r="E7764" s="555">
        <v>17.63</v>
      </c>
      <c r="F7764" s="555">
        <v>17.63</v>
      </c>
    </row>
    <row r="7765" spans="1:6" ht="30">
      <c r="A7765" s="338">
        <v>101292</v>
      </c>
      <c r="B7765" s="339" t="s">
        <v>9479</v>
      </c>
      <c r="C7765" s="340" t="s">
        <v>12070</v>
      </c>
      <c r="D7765" s="555">
        <v>0</v>
      </c>
      <c r="E7765" s="555">
        <v>17.63</v>
      </c>
      <c r="F7765" s="555">
        <v>17.63</v>
      </c>
    </row>
    <row r="7766" spans="1:6">
      <c r="A7766" s="338">
        <v>101293</v>
      </c>
      <c r="B7766" s="339" t="s">
        <v>9478</v>
      </c>
      <c r="C7766" s="340" t="s">
        <v>12070</v>
      </c>
      <c r="D7766" s="555">
        <v>0</v>
      </c>
      <c r="E7766" s="555">
        <v>23.03</v>
      </c>
      <c r="F7766" s="555">
        <v>23.03</v>
      </c>
    </row>
    <row r="7767" spans="1:6" ht="30">
      <c r="A7767" s="338">
        <v>101294</v>
      </c>
      <c r="B7767" s="339" t="s">
        <v>9477</v>
      </c>
      <c r="C7767" s="340" t="s">
        <v>12070</v>
      </c>
      <c r="D7767" s="555">
        <v>0</v>
      </c>
      <c r="E7767" s="555">
        <v>27.32</v>
      </c>
      <c r="F7767" s="555">
        <v>27.32</v>
      </c>
    </row>
    <row r="7768" spans="1:6" ht="30">
      <c r="A7768" s="338">
        <v>101295</v>
      </c>
      <c r="B7768" s="339" t="s">
        <v>9476</v>
      </c>
      <c r="C7768" s="340" t="s">
        <v>12070</v>
      </c>
      <c r="D7768" s="555">
        <v>0</v>
      </c>
      <c r="E7768" s="555">
        <v>20.83</v>
      </c>
      <c r="F7768" s="555">
        <v>20.83</v>
      </c>
    </row>
    <row r="7769" spans="1:6" ht="30">
      <c r="A7769" s="338">
        <v>101296</v>
      </c>
      <c r="B7769" s="339" t="s">
        <v>9475</v>
      </c>
      <c r="C7769" s="340" t="s">
        <v>12070</v>
      </c>
      <c r="D7769" s="555">
        <v>0</v>
      </c>
      <c r="E7769" s="555">
        <v>25.52</v>
      </c>
      <c r="F7769" s="555">
        <v>25.52</v>
      </c>
    </row>
    <row r="7770" spans="1:6" ht="30">
      <c r="A7770" s="338">
        <v>101297</v>
      </c>
      <c r="B7770" s="339" t="s">
        <v>9474</v>
      </c>
      <c r="C7770" s="340" t="s">
        <v>12070</v>
      </c>
      <c r="D7770" s="555">
        <v>0</v>
      </c>
      <c r="E7770" s="555">
        <v>20.69</v>
      </c>
      <c r="F7770" s="555">
        <v>20.69</v>
      </c>
    </row>
    <row r="7771" spans="1:6" ht="30">
      <c r="A7771" s="338">
        <v>101298</v>
      </c>
      <c r="B7771" s="339" t="s">
        <v>9473</v>
      </c>
      <c r="C7771" s="340" t="s">
        <v>12070</v>
      </c>
      <c r="D7771" s="555">
        <v>0</v>
      </c>
      <c r="E7771" s="555">
        <v>15.35</v>
      </c>
      <c r="F7771" s="555">
        <v>15.35</v>
      </c>
    </row>
    <row r="7772" spans="1:6" ht="30">
      <c r="A7772" s="338">
        <v>101299</v>
      </c>
      <c r="B7772" s="339" t="s">
        <v>9472</v>
      </c>
      <c r="C7772" s="340" t="s">
        <v>12070</v>
      </c>
      <c r="D7772" s="555">
        <v>0</v>
      </c>
      <c r="E7772" s="555">
        <v>20.83</v>
      </c>
      <c r="F7772" s="555">
        <v>20.83</v>
      </c>
    </row>
    <row r="7773" spans="1:6" ht="30">
      <c r="A7773" s="338">
        <v>101300</v>
      </c>
      <c r="B7773" s="339" t="s">
        <v>9471</v>
      </c>
      <c r="C7773" s="340" t="s">
        <v>12070</v>
      </c>
      <c r="D7773" s="555">
        <v>0</v>
      </c>
      <c r="E7773" s="555">
        <v>16.260000000000002</v>
      </c>
      <c r="F7773" s="555">
        <v>16.260000000000002</v>
      </c>
    </row>
    <row r="7774" spans="1:6" ht="30">
      <c r="A7774" s="338">
        <v>101301</v>
      </c>
      <c r="B7774" s="339" t="s">
        <v>9470</v>
      </c>
      <c r="C7774" s="340" t="s">
        <v>12070</v>
      </c>
      <c r="D7774" s="555">
        <v>0</v>
      </c>
      <c r="E7774" s="555">
        <v>6.75</v>
      </c>
      <c r="F7774" s="555">
        <v>6.75</v>
      </c>
    </row>
    <row r="7775" spans="1:6" ht="30">
      <c r="A7775" s="338">
        <v>101302</v>
      </c>
      <c r="B7775" s="339" t="s">
        <v>9469</v>
      </c>
      <c r="C7775" s="340" t="s">
        <v>12070</v>
      </c>
      <c r="D7775" s="555">
        <v>0</v>
      </c>
      <c r="E7775" s="555">
        <v>24.53</v>
      </c>
      <c r="F7775" s="555">
        <v>24.53</v>
      </c>
    </row>
    <row r="7776" spans="1:6" ht="30">
      <c r="A7776" s="338">
        <v>101303</v>
      </c>
      <c r="B7776" s="339" t="s">
        <v>9468</v>
      </c>
      <c r="C7776" s="340" t="s">
        <v>12070</v>
      </c>
      <c r="D7776" s="555">
        <v>0</v>
      </c>
      <c r="E7776" s="555">
        <v>50.78</v>
      </c>
      <c r="F7776" s="555">
        <v>50.78</v>
      </c>
    </row>
    <row r="7777" spans="1:6" ht="30">
      <c r="A7777" s="338">
        <v>101304</v>
      </c>
      <c r="B7777" s="339" t="s">
        <v>9467</v>
      </c>
      <c r="C7777" s="340" t="s">
        <v>12070</v>
      </c>
      <c r="D7777" s="555">
        <v>0</v>
      </c>
      <c r="E7777" s="555">
        <v>29.51</v>
      </c>
      <c r="F7777" s="555">
        <v>29.51</v>
      </c>
    </row>
    <row r="7778" spans="1:6" ht="30">
      <c r="A7778" s="338">
        <v>101305</v>
      </c>
      <c r="B7778" s="339" t="s">
        <v>9466</v>
      </c>
      <c r="C7778" s="340" t="s">
        <v>12070</v>
      </c>
      <c r="D7778" s="555">
        <v>0</v>
      </c>
      <c r="E7778" s="555">
        <v>31.95</v>
      </c>
      <c r="F7778" s="555">
        <v>31.95</v>
      </c>
    </row>
    <row r="7779" spans="1:6">
      <c r="A7779" s="338">
        <v>101307</v>
      </c>
      <c r="B7779" s="339" t="s">
        <v>9465</v>
      </c>
      <c r="C7779" s="340" t="s">
        <v>12070</v>
      </c>
      <c r="D7779" s="555">
        <v>0</v>
      </c>
      <c r="E7779" s="555">
        <v>19.559999999999999</v>
      </c>
      <c r="F7779" s="555">
        <v>19.559999999999999</v>
      </c>
    </row>
    <row r="7780" spans="1:6" ht="30">
      <c r="A7780" s="338">
        <v>101308</v>
      </c>
      <c r="B7780" s="339" t="s">
        <v>9464</v>
      </c>
      <c r="C7780" s="340" t="s">
        <v>12070</v>
      </c>
      <c r="D7780" s="555">
        <v>0</v>
      </c>
      <c r="E7780" s="555">
        <v>21.69</v>
      </c>
      <c r="F7780" s="555">
        <v>21.69</v>
      </c>
    </row>
    <row r="7781" spans="1:6" ht="30">
      <c r="A7781" s="338">
        <v>101309</v>
      </c>
      <c r="B7781" s="339" t="s">
        <v>9463</v>
      </c>
      <c r="C7781" s="340" t="s">
        <v>12070</v>
      </c>
      <c r="D7781" s="555">
        <v>0</v>
      </c>
      <c r="E7781" s="555">
        <v>23.25</v>
      </c>
      <c r="F7781" s="555">
        <v>23.25</v>
      </c>
    </row>
    <row r="7782" spans="1:6" ht="30">
      <c r="A7782" s="338">
        <v>101310</v>
      </c>
      <c r="B7782" s="339" t="s">
        <v>9462</v>
      </c>
      <c r="C7782" s="340" t="s">
        <v>12070</v>
      </c>
      <c r="D7782" s="555">
        <v>0</v>
      </c>
      <c r="E7782" s="555">
        <v>24.66</v>
      </c>
      <c r="F7782" s="555">
        <v>24.66</v>
      </c>
    </row>
    <row r="7783" spans="1:6" ht="30">
      <c r="A7783" s="338">
        <v>101311</v>
      </c>
      <c r="B7783" s="339" t="s">
        <v>9461</v>
      </c>
      <c r="C7783" s="340" t="s">
        <v>12070</v>
      </c>
      <c r="D7783" s="555">
        <v>0</v>
      </c>
      <c r="E7783" s="555">
        <v>23.03</v>
      </c>
      <c r="F7783" s="555">
        <v>23.03</v>
      </c>
    </row>
    <row r="7784" spans="1:6" ht="30">
      <c r="A7784" s="338">
        <v>101312</v>
      </c>
      <c r="B7784" s="339" t="s">
        <v>9460</v>
      </c>
      <c r="C7784" s="340" t="s">
        <v>12070</v>
      </c>
      <c r="D7784" s="555">
        <v>0</v>
      </c>
      <c r="E7784" s="555">
        <v>15.1</v>
      </c>
      <c r="F7784" s="555">
        <v>15.1</v>
      </c>
    </row>
    <row r="7785" spans="1:6">
      <c r="A7785" s="338">
        <v>101313</v>
      </c>
      <c r="B7785" s="339" t="s">
        <v>9459</v>
      </c>
      <c r="C7785" s="340" t="s">
        <v>12070</v>
      </c>
      <c r="D7785" s="555">
        <v>0</v>
      </c>
      <c r="E7785" s="555">
        <v>74.930000000000007</v>
      </c>
      <c r="F7785" s="555">
        <v>74.930000000000007</v>
      </c>
    </row>
    <row r="7786" spans="1:6" ht="30">
      <c r="A7786" s="338">
        <v>101314</v>
      </c>
      <c r="B7786" s="339" t="s">
        <v>9458</v>
      </c>
      <c r="C7786" s="340" t="s">
        <v>12070</v>
      </c>
      <c r="D7786" s="555">
        <v>0</v>
      </c>
      <c r="E7786" s="555">
        <v>75.84</v>
      </c>
      <c r="F7786" s="555">
        <v>75.84</v>
      </c>
    </row>
    <row r="7787" spans="1:6" ht="30">
      <c r="A7787" s="338">
        <v>101315</v>
      </c>
      <c r="B7787" s="339" t="s">
        <v>9457</v>
      </c>
      <c r="C7787" s="340" t="s">
        <v>12070</v>
      </c>
      <c r="D7787" s="555">
        <v>0</v>
      </c>
      <c r="E7787" s="555">
        <v>78.510000000000005</v>
      </c>
      <c r="F7787" s="555">
        <v>78.510000000000005</v>
      </c>
    </row>
    <row r="7788" spans="1:6" ht="30">
      <c r="A7788" s="338">
        <v>101316</v>
      </c>
      <c r="B7788" s="339" t="s">
        <v>9456</v>
      </c>
      <c r="C7788" s="340" t="s">
        <v>12070</v>
      </c>
      <c r="D7788" s="555">
        <v>0</v>
      </c>
      <c r="E7788" s="555">
        <v>36</v>
      </c>
      <c r="F7788" s="555">
        <v>36</v>
      </c>
    </row>
    <row r="7789" spans="1:6" ht="30">
      <c r="A7789" s="338">
        <v>101317</v>
      </c>
      <c r="B7789" s="339" t="s">
        <v>9455</v>
      </c>
      <c r="C7789" s="340" t="s">
        <v>12070</v>
      </c>
      <c r="D7789" s="555">
        <v>0</v>
      </c>
      <c r="E7789" s="555">
        <v>154.47</v>
      </c>
      <c r="F7789" s="555">
        <v>154.47</v>
      </c>
    </row>
    <row r="7790" spans="1:6" ht="30">
      <c r="A7790" s="338">
        <v>101318</v>
      </c>
      <c r="B7790" s="339" t="s">
        <v>9454</v>
      </c>
      <c r="C7790" s="340" t="s">
        <v>12070</v>
      </c>
      <c r="D7790" s="555">
        <v>0</v>
      </c>
      <c r="E7790" s="555">
        <v>287.13</v>
      </c>
      <c r="F7790" s="555">
        <v>287.13</v>
      </c>
    </row>
    <row r="7791" spans="1:6" ht="30">
      <c r="A7791" s="338">
        <v>101319</v>
      </c>
      <c r="B7791" s="339" t="s">
        <v>9453</v>
      </c>
      <c r="C7791" s="340" t="s">
        <v>12070</v>
      </c>
      <c r="D7791" s="555">
        <v>0</v>
      </c>
      <c r="E7791" s="555">
        <v>29.38</v>
      </c>
      <c r="F7791" s="555">
        <v>29.38</v>
      </c>
    </row>
    <row r="7792" spans="1:6" ht="30">
      <c r="A7792" s="338">
        <v>101320</v>
      </c>
      <c r="B7792" s="339" t="s">
        <v>9452</v>
      </c>
      <c r="C7792" s="340" t="s">
        <v>12070</v>
      </c>
      <c r="D7792" s="555">
        <v>0</v>
      </c>
      <c r="E7792" s="555">
        <v>19.05</v>
      </c>
      <c r="F7792" s="555">
        <v>19.05</v>
      </c>
    </row>
    <row r="7793" spans="1:6">
      <c r="A7793" s="338">
        <v>101322</v>
      </c>
      <c r="B7793" s="339" t="s">
        <v>9451</v>
      </c>
      <c r="C7793" s="340" t="s">
        <v>12070</v>
      </c>
      <c r="D7793" s="555">
        <v>0</v>
      </c>
      <c r="E7793" s="555">
        <v>21.96</v>
      </c>
      <c r="F7793" s="555">
        <v>21.96</v>
      </c>
    </row>
    <row r="7794" spans="1:6" ht="30">
      <c r="A7794" s="338">
        <v>101323</v>
      </c>
      <c r="B7794" s="339" t="s">
        <v>9450</v>
      </c>
      <c r="C7794" s="340" t="s">
        <v>12070</v>
      </c>
      <c r="D7794" s="555">
        <v>0</v>
      </c>
      <c r="E7794" s="555">
        <v>42.49</v>
      </c>
      <c r="F7794" s="555">
        <v>42.49</v>
      </c>
    </row>
    <row r="7795" spans="1:6" ht="30">
      <c r="A7795" s="338">
        <v>101324</v>
      </c>
      <c r="B7795" s="339" t="s">
        <v>9449</v>
      </c>
      <c r="C7795" s="340" t="s">
        <v>12070</v>
      </c>
      <c r="D7795" s="555">
        <v>0</v>
      </c>
      <c r="E7795" s="555">
        <v>8.02</v>
      </c>
      <c r="F7795" s="555">
        <v>8.02</v>
      </c>
    </row>
    <row r="7796" spans="1:6" ht="30">
      <c r="A7796" s="338">
        <v>101325</v>
      </c>
      <c r="B7796" s="339" t="s">
        <v>9448</v>
      </c>
      <c r="C7796" s="340" t="s">
        <v>12070</v>
      </c>
      <c r="D7796" s="555">
        <v>0</v>
      </c>
      <c r="E7796" s="555">
        <v>34.29</v>
      </c>
      <c r="F7796" s="555">
        <v>34.29</v>
      </c>
    </row>
    <row r="7797" spans="1:6">
      <c r="A7797" s="338">
        <v>101326</v>
      </c>
      <c r="B7797" s="339" t="s">
        <v>9447</v>
      </c>
      <c r="C7797" s="340" t="s">
        <v>12070</v>
      </c>
      <c r="D7797" s="555">
        <v>0</v>
      </c>
      <c r="E7797" s="555">
        <v>7.58</v>
      </c>
      <c r="F7797" s="555">
        <v>7.58</v>
      </c>
    </row>
    <row r="7798" spans="1:6" ht="30">
      <c r="A7798" s="338">
        <v>101327</v>
      </c>
      <c r="B7798" s="339" t="s">
        <v>9446</v>
      </c>
      <c r="C7798" s="340" t="s">
        <v>12070</v>
      </c>
      <c r="D7798" s="555">
        <v>0</v>
      </c>
      <c r="E7798" s="555">
        <v>6.93</v>
      </c>
      <c r="F7798" s="555">
        <v>6.93</v>
      </c>
    </row>
    <row r="7799" spans="1:6" ht="30">
      <c r="A7799" s="338">
        <v>101328</v>
      </c>
      <c r="B7799" s="339" t="s">
        <v>9445</v>
      </c>
      <c r="C7799" s="340" t="s">
        <v>12070</v>
      </c>
      <c r="D7799" s="555">
        <v>0</v>
      </c>
      <c r="E7799" s="555">
        <v>11.35</v>
      </c>
      <c r="F7799" s="555">
        <v>11.35</v>
      </c>
    </row>
    <row r="7800" spans="1:6" ht="30">
      <c r="A7800" s="338">
        <v>101329</v>
      </c>
      <c r="B7800" s="339" t="s">
        <v>9444</v>
      </c>
      <c r="C7800" s="340" t="s">
        <v>12070</v>
      </c>
      <c r="D7800" s="555">
        <v>0</v>
      </c>
      <c r="E7800" s="555">
        <v>22.99</v>
      </c>
      <c r="F7800" s="555">
        <v>22.99</v>
      </c>
    </row>
    <row r="7801" spans="1:6">
      <c r="A7801" s="338">
        <v>101330</v>
      </c>
      <c r="B7801" s="339" t="s">
        <v>9443</v>
      </c>
      <c r="C7801" s="340" t="s">
        <v>12070</v>
      </c>
      <c r="D7801" s="555">
        <v>0</v>
      </c>
      <c r="E7801" s="555">
        <v>30.17</v>
      </c>
      <c r="F7801" s="555">
        <v>30.17</v>
      </c>
    </row>
    <row r="7802" spans="1:6" ht="30">
      <c r="A7802" s="338">
        <v>101331</v>
      </c>
      <c r="B7802" s="339" t="s">
        <v>9442</v>
      </c>
      <c r="C7802" s="340" t="s">
        <v>12070</v>
      </c>
      <c r="D7802" s="555">
        <v>0</v>
      </c>
      <c r="E7802" s="555">
        <v>33.549999999999997</v>
      </c>
      <c r="F7802" s="555">
        <v>33.549999999999997</v>
      </c>
    </row>
    <row r="7803" spans="1:6" ht="30">
      <c r="A7803" s="338">
        <v>101332</v>
      </c>
      <c r="B7803" s="339" t="s">
        <v>9441</v>
      </c>
      <c r="C7803" s="340" t="s">
        <v>12070</v>
      </c>
      <c r="D7803" s="555">
        <v>0</v>
      </c>
      <c r="E7803" s="555">
        <v>9.27</v>
      </c>
      <c r="F7803" s="555">
        <v>9.27</v>
      </c>
    </row>
    <row r="7804" spans="1:6" ht="30">
      <c r="A7804" s="338">
        <v>101333</v>
      </c>
      <c r="B7804" s="339" t="s">
        <v>9440</v>
      </c>
      <c r="C7804" s="340" t="s">
        <v>12070</v>
      </c>
      <c r="D7804" s="555">
        <v>0</v>
      </c>
      <c r="E7804" s="555">
        <v>19.27</v>
      </c>
      <c r="F7804" s="555">
        <v>19.27</v>
      </c>
    </row>
    <row r="7805" spans="1:6" ht="30">
      <c r="A7805" s="338">
        <v>101334</v>
      </c>
      <c r="B7805" s="339" t="s">
        <v>9439</v>
      </c>
      <c r="C7805" s="340" t="s">
        <v>12070</v>
      </c>
      <c r="D7805" s="555">
        <v>0</v>
      </c>
      <c r="E7805" s="555">
        <v>54.59</v>
      </c>
      <c r="F7805" s="555">
        <v>54.59</v>
      </c>
    </row>
    <row r="7806" spans="1:6" ht="30">
      <c r="A7806" s="338">
        <v>101335</v>
      </c>
      <c r="B7806" s="339" t="s">
        <v>9438</v>
      </c>
      <c r="C7806" s="340" t="s">
        <v>12070</v>
      </c>
      <c r="D7806" s="555">
        <v>0</v>
      </c>
      <c r="E7806" s="555">
        <v>9.61</v>
      </c>
      <c r="F7806" s="555">
        <v>9.61</v>
      </c>
    </row>
    <row r="7807" spans="1:6" ht="30">
      <c r="A7807" s="338">
        <v>101336</v>
      </c>
      <c r="B7807" s="339" t="s">
        <v>9437</v>
      </c>
      <c r="C7807" s="340" t="s">
        <v>12070</v>
      </c>
      <c r="D7807" s="555">
        <v>0</v>
      </c>
      <c r="E7807" s="555">
        <v>32.159999999999997</v>
      </c>
      <c r="F7807" s="555">
        <v>32.159999999999997</v>
      </c>
    </row>
    <row r="7808" spans="1:6">
      <c r="A7808" s="338">
        <v>101337</v>
      </c>
      <c r="B7808" s="339" t="s">
        <v>9436</v>
      </c>
      <c r="C7808" s="340" t="s">
        <v>12070</v>
      </c>
      <c r="D7808" s="555">
        <v>0</v>
      </c>
      <c r="E7808" s="555">
        <v>8.51</v>
      </c>
      <c r="F7808" s="555">
        <v>8.51</v>
      </c>
    </row>
    <row r="7809" spans="1:6" ht="30">
      <c r="A7809" s="338">
        <v>101338</v>
      </c>
      <c r="B7809" s="339" t="s">
        <v>9435</v>
      </c>
      <c r="C7809" s="340" t="s">
        <v>12070</v>
      </c>
      <c r="D7809" s="555">
        <v>0</v>
      </c>
      <c r="E7809" s="555">
        <v>15.24</v>
      </c>
      <c r="F7809" s="555">
        <v>15.24</v>
      </c>
    </row>
    <row r="7810" spans="1:6" ht="30">
      <c r="A7810" s="338">
        <v>101339</v>
      </c>
      <c r="B7810" s="339" t="s">
        <v>9434</v>
      </c>
      <c r="C7810" s="340" t="s">
        <v>12070</v>
      </c>
      <c r="D7810" s="555">
        <v>0</v>
      </c>
      <c r="E7810" s="555">
        <v>12.61</v>
      </c>
      <c r="F7810" s="555">
        <v>12.61</v>
      </c>
    </row>
    <row r="7811" spans="1:6" ht="30">
      <c r="A7811" s="338">
        <v>101340</v>
      </c>
      <c r="B7811" s="339" t="s">
        <v>9433</v>
      </c>
      <c r="C7811" s="340" t="s">
        <v>12070</v>
      </c>
      <c r="D7811" s="555">
        <v>0</v>
      </c>
      <c r="E7811" s="555">
        <v>12.17</v>
      </c>
      <c r="F7811" s="555">
        <v>12.17</v>
      </c>
    </row>
    <row r="7812" spans="1:6" ht="30">
      <c r="A7812" s="338">
        <v>101341</v>
      </c>
      <c r="B7812" s="339" t="s">
        <v>9432</v>
      </c>
      <c r="C7812" s="340" t="s">
        <v>12070</v>
      </c>
      <c r="D7812" s="555">
        <v>0</v>
      </c>
      <c r="E7812" s="555">
        <v>13.75</v>
      </c>
      <c r="F7812" s="555">
        <v>13.75</v>
      </c>
    </row>
    <row r="7813" spans="1:6" ht="30">
      <c r="A7813" s="338">
        <v>101342</v>
      </c>
      <c r="B7813" s="339" t="s">
        <v>9431</v>
      </c>
      <c r="C7813" s="340" t="s">
        <v>12070</v>
      </c>
      <c r="D7813" s="555">
        <v>0</v>
      </c>
      <c r="E7813" s="555">
        <v>15.52</v>
      </c>
      <c r="F7813" s="555">
        <v>15.52</v>
      </c>
    </row>
    <row r="7814" spans="1:6" ht="30">
      <c r="A7814" s="338">
        <v>101343</v>
      </c>
      <c r="B7814" s="339" t="s">
        <v>9430</v>
      </c>
      <c r="C7814" s="340" t="s">
        <v>12070</v>
      </c>
      <c r="D7814" s="555">
        <v>0</v>
      </c>
      <c r="E7814" s="555">
        <v>23.68</v>
      </c>
      <c r="F7814" s="555">
        <v>23.68</v>
      </c>
    </row>
    <row r="7815" spans="1:6" ht="30">
      <c r="A7815" s="338">
        <v>101344</v>
      </c>
      <c r="B7815" s="339" t="s">
        <v>9429</v>
      </c>
      <c r="C7815" s="340" t="s">
        <v>12070</v>
      </c>
      <c r="D7815" s="555">
        <v>0</v>
      </c>
      <c r="E7815" s="555">
        <v>30.94</v>
      </c>
      <c r="F7815" s="555">
        <v>30.94</v>
      </c>
    </row>
    <row r="7816" spans="1:6" ht="30">
      <c r="A7816" s="338">
        <v>101345</v>
      </c>
      <c r="B7816" s="339" t="s">
        <v>9428</v>
      </c>
      <c r="C7816" s="340" t="s">
        <v>12070</v>
      </c>
      <c r="D7816" s="555">
        <v>0</v>
      </c>
      <c r="E7816" s="555">
        <v>76.27</v>
      </c>
      <c r="F7816" s="555">
        <v>76.27</v>
      </c>
    </row>
    <row r="7817" spans="1:6" ht="30">
      <c r="A7817" s="338">
        <v>101346</v>
      </c>
      <c r="B7817" s="339" t="s">
        <v>9427</v>
      </c>
      <c r="C7817" s="340" t="s">
        <v>12070</v>
      </c>
      <c r="D7817" s="555">
        <v>0</v>
      </c>
      <c r="E7817" s="555">
        <v>21.19</v>
      </c>
      <c r="F7817" s="555">
        <v>21.19</v>
      </c>
    </row>
    <row r="7818" spans="1:6" ht="30">
      <c r="A7818" s="338">
        <v>101347</v>
      </c>
      <c r="B7818" s="339" t="s">
        <v>9426</v>
      </c>
      <c r="C7818" s="340" t="s">
        <v>12070</v>
      </c>
      <c r="D7818" s="555">
        <v>0</v>
      </c>
      <c r="E7818" s="555">
        <v>23.29</v>
      </c>
      <c r="F7818" s="555">
        <v>23.29</v>
      </c>
    </row>
    <row r="7819" spans="1:6" ht="30">
      <c r="A7819" s="338">
        <v>101348</v>
      </c>
      <c r="B7819" s="339" t="s">
        <v>9425</v>
      </c>
      <c r="C7819" s="340" t="s">
        <v>12070</v>
      </c>
      <c r="D7819" s="555">
        <v>0</v>
      </c>
      <c r="E7819" s="555">
        <v>13.46</v>
      </c>
      <c r="F7819" s="555">
        <v>13.46</v>
      </c>
    </row>
    <row r="7820" spans="1:6" ht="30">
      <c r="A7820" s="338">
        <v>101349</v>
      </c>
      <c r="B7820" s="339" t="s">
        <v>9424</v>
      </c>
      <c r="C7820" s="340" t="s">
        <v>12070</v>
      </c>
      <c r="D7820" s="555">
        <v>0</v>
      </c>
      <c r="E7820" s="555">
        <v>15.79</v>
      </c>
      <c r="F7820" s="555">
        <v>15.79</v>
      </c>
    </row>
    <row r="7821" spans="1:6" ht="30">
      <c r="A7821" s="338">
        <v>101350</v>
      </c>
      <c r="B7821" s="339" t="s">
        <v>9423</v>
      </c>
      <c r="C7821" s="340" t="s">
        <v>12070</v>
      </c>
      <c r="D7821" s="555">
        <v>0</v>
      </c>
      <c r="E7821" s="555">
        <v>19.37</v>
      </c>
      <c r="F7821" s="555">
        <v>19.37</v>
      </c>
    </row>
    <row r="7822" spans="1:6" ht="30">
      <c r="A7822" s="338">
        <v>101351</v>
      </c>
      <c r="B7822" s="339" t="s">
        <v>9422</v>
      </c>
      <c r="C7822" s="340" t="s">
        <v>12070</v>
      </c>
      <c r="D7822" s="555">
        <v>0</v>
      </c>
      <c r="E7822" s="555">
        <v>16.010000000000002</v>
      </c>
      <c r="F7822" s="555">
        <v>16.010000000000002</v>
      </c>
    </row>
    <row r="7823" spans="1:6" ht="30">
      <c r="A7823" s="338">
        <v>101352</v>
      </c>
      <c r="B7823" s="339" t="s">
        <v>9421</v>
      </c>
      <c r="C7823" s="340" t="s">
        <v>12070</v>
      </c>
      <c r="D7823" s="555">
        <v>0</v>
      </c>
      <c r="E7823" s="555">
        <v>16.3</v>
      </c>
      <c r="F7823" s="555">
        <v>16.3</v>
      </c>
    </row>
    <row r="7824" spans="1:6" ht="30">
      <c r="A7824" s="338">
        <v>101353</v>
      </c>
      <c r="B7824" s="339" t="s">
        <v>9420</v>
      </c>
      <c r="C7824" s="340" t="s">
        <v>12070</v>
      </c>
      <c r="D7824" s="555">
        <v>0</v>
      </c>
      <c r="E7824" s="555">
        <v>14.21</v>
      </c>
      <c r="F7824" s="555">
        <v>14.21</v>
      </c>
    </row>
    <row r="7825" spans="1:6" ht="30">
      <c r="A7825" s="338">
        <v>101354</v>
      </c>
      <c r="B7825" s="339" t="s">
        <v>9419</v>
      </c>
      <c r="C7825" s="340" t="s">
        <v>12070</v>
      </c>
      <c r="D7825" s="555">
        <v>0</v>
      </c>
      <c r="E7825" s="555">
        <v>24.97</v>
      </c>
      <c r="F7825" s="555">
        <v>24.97</v>
      </c>
    </row>
    <row r="7826" spans="1:6" ht="30">
      <c r="A7826" s="338">
        <v>101355</v>
      </c>
      <c r="B7826" s="339" t="s">
        <v>9418</v>
      </c>
      <c r="C7826" s="340" t="s">
        <v>12070</v>
      </c>
      <c r="D7826" s="555">
        <v>0</v>
      </c>
      <c r="E7826" s="555">
        <v>14</v>
      </c>
      <c r="F7826" s="555">
        <v>14</v>
      </c>
    </row>
    <row r="7827" spans="1:6">
      <c r="A7827" s="338">
        <v>101356</v>
      </c>
      <c r="B7827" s="339" t="s">
        <v>9417</v>
      </c>
      <c r="C7827" s="340" t="s">
        <v>12070</v>
      </c>
      <c r="D7827" s="555">
        <v>0</v>
      </c>
      <c r="E7827" s="555">
        <v>29.51</v>
      </c>
      <c r="F7827" s="555">
        <v>29.51</v>
      </c>
    </row>
    <row r="7828" spans="1:6">
      <c r="A7828" s="338">
        <v>101357</v>
      </c>
      <c r="B7828" s="339" t="s">
        <v>9416</v>
      </c>
      <c r="C7828" s="340" t="s">
        <v>12070</v>
      </c>
      <c r="D7828" s="555">
        <v>0</v>
      </c>
      <c r="E7828" s="555">
        <v>42.49</v>
      </c>
      <c r="F7828" s="555">
        <v>42.49</v>
      </c>
    </row>
    <row r="7829" spans="1:6">
      <c r="A7829" s="338">
        <v>101358</v>
      </c>
      <c r="B7829" s="339" t="s">
        <v>9415</v>
      </c>
      <c r="C7829" s="340" t="s">
        <v>12070</v>
      </c>
      <c r="D7829" s="555">
        <v>0</v>
      </c>
      <c r="E7829" s="555">
        <v>29.51</v>
      </c>
      <c r="F7829" s="555">
        <v>29.51</v>
      </c>
    </row>
    <row r="7830" spans="1:6" ht="30">
      <c r="A7830" s="338">
        <v>101359</v>
      </c>
      <c r="B7830" s="339" t="s">
        <v>9414</v>
      </c>
      <c r="C7830" s="340" t="s">
        <v>12070</v>
      </c>
      <c r="D7830" s="555">
        <v>0</v>
      </c>
      <c r="E7830" s="555">
        <v>30.32</v>
      </c>
      <c r="F7830" s="555">
        <v>30.32</v>
      </c>
    </row>
    <row r="7831" spans="1:6" ht="30">
      <c r="A7831" s="338">
        <v>101360</v>
      </c>
      <c r="B7831" s="339" t="s">
        <v>9413</v>
      </c>
      <c r="C7831" s="340" t="s">
        <v>12070</v>
      </c>
      <c r="D7831" s="555">
        <v>0</v>
      </c>
      <c r="E7831" s="555">
        <v>31.75</v>
      </c>
      <c r="F7831" s="555">
        <v>31.75</v>
      </c>
    </row>
    <row r="7832" spans="1:6" ht="30">
      <c r="A7832" s="338">
        <v>101361</v>
      </c>
      <c r="B7832" s="339" t="s">
        <v>9412</v>
      </c>
      <c r="C7832" s="340" t="s">
        <v>12070</v>
      </c>
      <c r="D7832" s="555">
        <v>0</v>
      </c>
      <c r="E7832" s="555">
        <v>31.49</v>
      </c>
      <c r="F7832" s="555">
        <v>31.49</v>
      </c>
    </row>
    <row r="7833" spans="1:6">
      <c r="A7833" s="338">
        <v>101362</v>
      </c>
      <c r="B7833" s="339" t="s">
        <v>9411</v>
      </c>
      <c r="C7833" s="340" t="s">
        <v>12070</v>
      </c>
      <c r="D7833" s="555">
        <v>0</v>
      </c>
      <c r="E7833" s="555">
        <v>6.7</v>
      </c>
      <c r="F7833" s="555">
        <v>6.7</v>
      </c>
    </row>
    <row r="7834" spans="1:6">
      <c r="A7834" s="338">
        <v>101363</v>
      </c>
      <c r="B7834" s="339" t="s">
        <v>9410</v>
      </c>
      <c r="C7834" s="340" t="s">
        <v>12070</v>
      </c>
      <c r="D7834" s="555">
        <v>0</v>
      </c>
      <c r="E7834" s="555">
        <v>23.03</v>
      </c>
      <c r="F7834" s="555">
        <v>23.03</v>
      </c>
    </row>
    <row r="7835" spans="1:6" ht="30">
      <c r="A7835" s="338">
        <v>101364</v>
      </c>
      <c r="B7835" s="339" t="s">
        <v>9409</v>
      </c>
      <c r="C7835" s="340" t="s">
        <v>12070</v>
      </c>
      <c r="D7835" s="555">
        <v>0</v>
      </c>
      <c r="E7835" s="555">
        <v>30.01</v>
      </c>
      <c r="F7835" s="555">
        <v>30.01</v>
      </c>
    </row>
    <row r="7836" spans="1:6">
      <c r="A7836" s="338">
        <v>101365</v>
      </c>
      <c r="B7836" s="339" t="s">
        <v>9408</v>
      </c>
      <c r="C7836" s="340" t="s">
        <v>12070</v>
      </c>
      <c r="D7836" s="555">
        <v>0</v>
      </c>
      <c r="E7836" s="555">
        <v>23.68</v>
      </c>
      <c r="F7836" s="555">
        <v>23.68</v>
      </c>
    </row>
    <row r="7837" spans="1:6" ht="30">
      <c r="A7837" s="338">
        <v>101366</v>
      </c>
      <c r="B7837" s="339" t="s">
        <v>9407</v>
      </c>
      <c r="C7837" s="340" t="s">
        <v>12070</v>
      </c>
      <c r="D7837" s="555">
        <v>0</v>
      </c>
      <c r="E7837" s="555">
        <v>19.05</v>
      </c>
      <c r="F7837" s="555">
        <v>19.05</v>
      </c>
    </row>
    <row r="7838" spans="1:6" ht="30">
      <c r="A7838" s="338">
        <v>101367</v>
      </c>
      <c r="B7838" s="339" t="s">
        <v>9406</v>
      </c>
      <c r="C7838" s="340" t="s">
        <v>12070</v>
      </c>
      <c r="D7838" s="555">
        <v>0</v>
      </c>
      <c r="E7838" s="555">
        <v>28.26</v>
      </c>
      <c r="F7838" s="555">
        <v>28.26</v>
      </c>
    </row>
    <row r="7839" spans="1:6" ht="30">
      <c r="A7839" s="338">
        <v>101368</v>
      </c>
      <c r="B7839" s="339" t="s">
        <v>9405</v>
      </c>
      <c r="C7839" s="340" t="s">
        <v>12070</v>
      </c>
      <c r="D7839" s="555">
        <v>0</v>
      </c>
      <c r="E7839" s="555">
        <v>25.45</v>
      </c>
      <c r="F7839" s="555">
        <v>25.45</v>
      </c>
    </row>
    <row r="7840" spans="1:6" ht="30">
      <c r="A7840" s="338">
        <v>101369</v>
      </c>
      <c r="B7840" s="339" t="s">
        <v>9404</v>
      </c>
      <c r="C7840" s="340" t="s">
        <v>12070</v>
      </c>
      <c r="D7840" s="555">
        <v>0</v>
      </c>
      <c r="E7840" s="555">
        <v>24.55</v>
      </c>
      <c r="F7840" s="555">
        <v>24.55</v>
      </c>
    </row>
    <row r="7841" spans="1:6">
      <c r="A7841" s="338">
        <v>101370</v>
      </c>
      <c r="B7841" s="339" t="s">
        <v>9403</v>
      </c>
      <c r="C7841" s="340" t="s">
        <v>12070</v>
      </c>
      <c r="D7841" s="555">
        <v>0</v>
      </c>
      <c r="E7841" s="555">
        <v>21.26</v>
      </c>
      <c r="F7841" s="555">
        <v>21.26</v>
      </c>
    </row>
    <row r="7842" spans="1:6">
      <c r="A7842" s="338">
        <v>101371</v>
      </c>
      <c r="B7842" s="339" t="s">
        <v>9402</v>
      </c>
      <c r="C7842" s="340" t="s">
        <v>12070</v>
      </c>
      <c r="D7842" s="555">
        <v>0</v>
      </c>
      <c r="E7842" s="555">
        <v>29.96</v>
      </c>
      <c r="F7842" s="555">
        <v>29.96</v>
      </c>
    </row>
    <row r="7843" spans="1:6">
      <c r="A7843" s="338">
        <v>101372</v>
      </c>
      <c r="B7843" s="339" t="s">
        <v>9401</v>
      </c>
      <c r="C7843" s="340" t="s">
        <v>12070</v>
      </c>
      <c r="D7843" s="555">
        <v>0</v>
      </c>
      <c r="E7843" s="555">
        <v>7.26</v>
      </c>
      <c r="F7843" s="555">
        <v>7.26</v>
      </c>
    </row>
  </sheetData>
  <sheetProtection algorithmName="SHA-512" hashValue="klMb01IWxPyUttfXZZpAY2ynCdrHILKAejOt8mep3KpJtR+yvscw7Em48YRBZGzVSCM69NZtIvTsMsC1S6mpxQ==" saltValue="+PuVh5110MCDQPt8qZt8xw=="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4235" activePane="bottomLeft" state="frozen"/>
      <selection activeCell="D37" sqref="D37"/>
      <selection pane="bottomLeft" activeCell="B4244" sqref="B4244"/>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88"/>
      <c r="B1" s="10"/>
      <c r="C1" s="187"/>
      <c r="D1" s="10"/>
    </row>
    <row r="2" spans="1:4" s="12" customFormat="1" ht="30">
      <c r="A2" s="177" t="s">
        <v>1086</v>
      </c>
      <c r="B2" s="79" t="s">
        <v>651</v>
      </c>
      <c r="C2" s="79" t="s">
        <v>1088</v>
      </c>
      <c r="D2" s="79" t="s">
        <v>652</v>
      </c>
    </row>
    <row r="3" spans="1:4" ht="30">
      <c r="A3" s="338">
        <v>38605</v>
      </c>
      <c r="B3" s="339" t="s">
        <v>4570</v>
      </c>
      <c r="C3" s="567" t="s">
        <v>3452</v>
      </c>
      <c r="D3" s="568">
        <v>108.39</v>
      </c>
    </row>
    <row r="4" spans="1:4">
      <c r="A4" s="338">
        <v>11270</v>
      </c>
      <c r="B4" s="339" t="s">
        <v>4571</v>
      </c>
      <c r="C4" s="567" t="s">
        <v>3452</v>
      </c>
      <c r="D4" s="568">
        <v>2.88</v>
      </c>
    </row>
    <row r="5" spans="1:4">
      <c r="A5" s="338">
        <v>412</v>
      </c>
      <c r="B5" s="339" t="s">
        <v>4572</v>
      </c>
      <c r="C5" s="567" t="s">
        <v>3452</v>
      </c>
      <c r="D5" s="568">
        <v>1.28</v>
      </c>
    </row>
    <row r="6" spans="1:4">
      <c r="A6" s="338">
        <v>414</v>
      </c>
      <c r="B6" s="339" t="s">
        <v>4573</v>
      </c>
      <c r="C6" s="567" t="s">
        <v>3452</v>
      </c>
      <c r="D6" s="568">
        <v>0.08</v>
      </c>
    </row>
    <row r="7" spans="1:4">
      <c r="A7" s="338">
        <v>410</v>
      </c>
      <c r="B7" s="339" t="s">
        <v>4574</v>
      </c>
      <c r="C7" s="567" t="s">
        <v>3452</v>
      </c>
      <c r="D7" s="568">
        <v>0.19</v>
      </c>
    </row>
    <row r="8" spans="1:4">
      <c r="A8" s="338">
        <v>411</v>
      </c>
      <c r="B8" s="339" t="s">
        <v>4575</v>
      </c>
      <c r="C8" s="567" t="s">
        <v>3452</v>
      </c>
      <c r="D8" s="568">
        <v>0.25</v>
      </c>
    </row>
    <row r="9" spans="1:4">
      <c r="A9" s="338">
        <v>408</v>
      </c>
      <c r="B9" s="339" t="s">
        <v>4576</v>
      </c>
      <c r="C9" s="567" t="s">
        <v>3452</v>
      </c>
      <c r="D9" s="568">
        <v>1.24</v>
      </c>
    </row>
    <row r="10" spans="1:4" ht="30">
      <c r="A10" s="338">
        <v>39131</v>
      </c>
      <c r="B10" s="339" t="s">
        <v>4577</v>
      </c>
      <c r="C10" s="567" t="s">
        <v>3452</v>
      </c>
      <c r="D10" s="568">
        <v>3.2</v>
      </c>
    </row>
    <row r="11" spans="1:4" ht="30">
      <c r="A11" s="338">
        <v>394</v>
      </c>
      <c r="B11" s="339" t="s">
        <v>4578</v>
      </c>
      <c r="C11" s="567" t="s">
        <v>3452</v>
      </c>
      <c r="D11" s="568">
        <v>3.24</v>
      </c>
    </row>
    <row r="12" spans="1:4" ht="30">
      <c r="A12" s="338">
        <v>39130</v>
      </c>
      <c r="B12" s="339" t="s">
        <v>4579</v>
      </c>
      <c r="C12" s="567" t="s">
        <v>3452</v>
      </c>
      <c r="D12" s="568">
        <v>2.92</v>
      </c>
    </row>
    <row r="13" spans="1:4" ht="30">
      <c r="A13" s="338">
        <v>395</v>
      </c>
      <c r="B13" s="339" t="s">
        <v>4580</v>
      </c>
      <c r="C13" s="567" t="s">
        <v>3452</v>
      </c>
      <c r="D13" s="568">
        <v>3.12</v>
      </c>
    </row>
    <row r="14" spans="1:4" ht="30">
      <c r="A14" s="338">
        <v>39129</v>
      </c>
      <c r="B14" s="339" t="s">
        <v>4583</v>
      </c>
      <c r="C14" s="567" t="s">
        <v>3452</v>
      </c>
      <c r="D14" s="568">
        <v>1.79</v>
      </c>
    </row>
    <row r="15" spans="1:4" ht="30">
      <c r="A15" s="338">
        <v>393</v>
      </c>
      <c r="B15" s="339" t="s">
        <v>4584</v>
      </c>
      <c r="C15" s="567" t="s">
        <v>3452</v>
      </c>
      <c r="D15" s="568">
        <v>1.88</v>
      </c>
    </row>
    <row r="16" spans="1:4" ht="30">
      <c r="A16" s="338">
        <v>39127</v>
      </c>
      <c r="B16" s="339" t="s">
        <v>4581</v>
      </c>
      <c r="C16" s="567" t="s">
        <v>3452</v>
      </c>
      <c r="D16" s="568">
        <v>1.53</v>
      </c>
    </row>
    <row r="17" spans="1:4" ht="30">
      <c r="A17" s="338">
        <v>392</v>
      </c>
      <c r="B17" s="339" t="s">
        <v>4582</v>
      </c>
      <c r="C17" s="567" t="s">
        <v>3452</v>
      </c>
      <c r="D17" s="568">
        <v>1.57</v>
      </c>
    </row>
    <row r="18" spans="1:4" ht="30">
      <c r="A18" s="338">
        <v>39133</v>
      </c>
      <c r="B18" s="339" t="s">
        <v>4585</v>
      </c>
      <c r="C18" s="567" t="s">
        <v>3452</v>
      </c>
      <c r="D18" s="568">
        <v>4.2</v>
      </c>
    </row>
    <row r="19" spans="1:4" ht="30">
      <c r="A19" s="338">
        <v>397</v>
      </c>
      <c r="B19" s="339" t="s">
        <v>4586</v>
      </c>
      <c r="C19" s="567" t="s">
        <v>3452</v>
      </c>
      <c r="D19" s="568">
        <v>4.63</v>
      </c>
    </row>
    <row r="20" spans="1:4" ht="30">
      <c r="A20" s="338">
        <v>39132</v>
      </c>
      <c r="B20" s="339" t="s">
        <v>4587</v>
      </c>
      <c r="C20" s="567" t="s">
        <v>3452</v>
      </c>
      <c r="D20" s="568">
        <v>3.35</v>
      </c>
    </row>
    <row r="21" spans="1:4" ht="30">
      <c r="A21" s="338">
        <v>396</v>
      </c>
      <c r="B21" s="339" t="s">
        <v>4588</v>
      </c>
      <c r="C21" s="567" t="s">
        <v>3452</v>
      </c>
      <c r="D21" s="568">
        <v>3.59</v>
      </c>
    </row>
    <row r="22" spans="1:4" ht="30">
      <c r="A22" s="338">
        <v>39135</v>
      </c>
      <c r="B22" s="339" t="s">
        <v>4589</v>
      </c>
      <c r="C22" s="567" t="s">
        <v>3452</v>
      </c>
      <c r="D22" s="568">
        <v>6.72</v>
      </c>
    </row>
    <row r="23" spans="1:4" ht="30">
      <c r="A23" s="338">
        <v>39134</v>
      </c>
      <c r="B23" s="339" t="s">
        <v>4593</v>
      </c>
      <c r="C23" s="567" t="s">
        <v>3452</v>
      </c>
      <c r="D23" s="568">
        <v>5.59</v>
      </c>
    </row>
    <row r="24" spans="1:4" ht="30">
      <c r="A24" s="338">
        <v>398</v>
      </c>
      <c r="B24" s="339" t="s">
        <v>4594</v>
      </c>
      <c r="C24" s="567" t="s">
        <v>3452</v>
      </c>
      <c r="D24" s="568">
        <v>5.16</v>
      </c>
    </row>
    <row r="25" spans="1:4" ht="30">
      <c r="A25" s="338">
        <v>39128</v>
      </c>
      <c r="B25" s="339" t="s">
        <v>4590</v>
      </c>
      <c r="C25" s="567" t="s">
        <v>3452</v>
      </c>
      <c r="D25" s="568">
        <v>1.67</v>
      </c>
    </row>
    <row r="26" spans="1:4" ht="30">
      <c r="A26" s="338">
        <v>400</v>
      </c>
      <c r="B26" s="339" t="s">
        <v>4591</v>
      </c>
      <c r="C26" s="567" t="s">
        <v>3452</v>
      </c>
      <c r="D26" s="568">
        <v>1.63</v>
      </c>
    </row>
    <row r="27" spans="1:4" ht="30">
      <c r="A27" s="338">
        <v>39125</v>
      </c>
      <c r="B27" s="339" t="s">
        <v>4592</v>
      </c>
      <c r="C27" s="567" t="s">
        <v>3452</v>
      </c>
      <c r="D27" s="568">
        <v>1.67</v>
      </c>
    </row>
    <row r="28" spans="1:4" ht="30">
      <c r="A28" s="338">
        <v>39126</v>
      </c>
      <c r="B28" s="339" t="s">
        <v>4595</v>
      </c>
      <c r="C28" s="567" t="s">
        <v>3452</v>
      </c>
      <c r="D28" s="568">
        <v>7.56</v>
      </c>
    </row>
    <row r="29" spans="1:4" ht="30">
      <c r="A29" s="338">
        <v>399</v>
      </c>
      <c r="B29" s="339" t="s">
        <v>4596</v>
      </c>
      <c r="C29" s="567" t="s">
        <v>3452</v>
      </c>
      <c r="D29" s="568">
        <v>6.66</v>
      </c>
    </row>
    <row r="30" spans="1:4" ht="30">
      <c r="A30" s="338">
        <v>39158</v>
      </c>
      <c r="B30" s="339" t="s">
        <v>4597</v>
      </c>
      <c r="C30" s="567" t="s">
        <v>3452</v>
      </c>
      <c r="D30" s="568">
        <v>17.88</v>
      </c>
    </row>
    <row r="31" spans="1:4">
      <c r="A31" s="338">
        <v>39141</v>
      </c>
      <c r="B31" s="339" t="s">
        <v>4598</v>
      </c>
      <c r="C31" s="567" t="s">
        <v>3452</v>
      </c>
      <c r="D31" s="568">
        <v>1.3</v>
      </c>
    </row>
    <row r="32" spans="1:4">
      <c r="A32" s="338">
        <v>39140</v>
      </c>
      <c r="B32" s="339" t="s">
        <v>4599</v>
      </c>
      <c r="C32" s="567" t="s">
        <v>3452</v>
      </c>
      <c r="D32" s="568">
        <v>1.18</v>
      </c>
    </row>
    <row r="33" spans="1:4">
      <c r="A33" s="338">
        <v>39139</v>
      </c>
      <c r="B33" s="339" t="s">
        <v>4601</v>
      </c>
      <c r="C33" s="567" t="s">
        <v>3452</v>
      </c>
      <c r="D33" s="568">
        <v>0.98</v>
      </c>
    </row>
    <row r="34" spans="1:4">
      <c r="A34" s="338">
        <v>39137</v>
      </c>
      <c r="B34" s="339" t="s">
        <v>4600</v>
      </c>
      <c r="C34" s="567" t="s">
        <v>3452</v>
      </c>
      <c r="D34" s="568">
        <v>0.67</v>
      </c>
    </row>
    <row r="35" spans="1:4">
      <c r="A35" s="338">
        <v>39143</v>
      </c>
      <c r="B35" s="339" t="s">
        <v>4602</v>
      </c>
      <c r="C35" s="567" t="s">
        <v>3452</v>
      </c>
      <c r="D35" s="568">
        <v>2.67</v>
      </c>
    </row>
    <row r="36" spans="1:4">
      <c r="A36" s="338">
        <v>39142</v>
      </c>
      <c r="B36" s="339" t="s">
        <v>4603</v>
      </c>
      <c r="C36" s="567" t="s">
        <v>3452</v>
      </c>
      <c r="D36" s="568">
        <v>1.92</v>
      </c>
    </row>
    <row r="37" spans="1:4">
      <c r="A37" s="338">
        <v>39144</v>
      </c>
      <c r="B37" s="339" t="s">
        <v>4606</v>
      </c>
      <c r="C37" s="567" t="s">
        <v>3452</v>
      </c>
      <c r="D37" s="568">
        <v>3.12</v>
      </c>
    </row>
    <row r="38" spans="1:4">
      <c r="A38" s="338">
        <v>39138</v>
      </c>
      <c r="B38" s="339" t="s">
        <v>4604</v>
      </c>
      <c r="C38" s="567" t="s">
        <v>3452</v>
      </c>
      <c r="D38" s="568">
        <v>0.71</v>
      </c>
    </row>
    <row r="39" spans="1:4">
      <c r="A39" s="338">
        <v>39136</v>
      </c>
      <c r="B39" s="339" t="s">
        <v>4605</v>
      </c>
      <c r="C39" s="567" t="s">
        <v>3452</v>
      </c>
      <c r="D39" s="568">
        <v>0.47</v>
      </c>
    </row>
    <row r="40" spans="1:4">
      <c r="A40" s="338">
        <v>39145</v>
      </c>
      <c r="B40" s="339" t="s">
        <v>4607</v>
      </c>
      <c r="C40" s="567" t="s">
        <v>3452</v>
      </c>
      <c r="D40" s="568">
        <v>5.14</v>
      </c>
    </row>
    <row r="41" spans="1:4" ht="30">
      <c r="A41" s="338">
        <v>12615</v>
      </c>
      <c r="B41" s="339" t="s">
        <v>4608</v>
      </c>
      <c r="C41" s="567" t="s">
        <v>3452</v>
      </c>
      <c r="D41" s="568">
        <v>3.99</v>
      </c>
    </row>
    <row r="42" spans="1:4" ht="30">
      <c r="A42" s="338">
        <v>11927</v>
      </c>
      <c r="B42" s="339" t="s">
        <v>4609</v>
      </c>
      <c r="C42" s="567" t="s">
        <v>3452</v>
      </c>
      <c r="D42" s="568">
        <v>8.59</v>
      </c>
    </row>
    <row r="43" spans="1:4" ht="30">
      <c r="A43" s="338">
        <v>11928</v>
      </c>
      <c r="B43" s="339" t="s">
        <v>4610</v>
      </c>
      <c r="C43" s="567" t="s">
        <v>3452</v>
      </c>
      <c r="D43" s="568">
        <v>9.85</v>
      </c>
    </row>
    <row r="44" spans="1:4" ht="30">
      <c r="A44" s="338">
        <v>11929</v>
      </c>
      <c r="B44" s="339" t="s">
        <v>4611</v>
      </c>
      <c r="C44" s="567" t="s">
        <v>3452</v>
      </c>
      <c r="D44" s="568">
        <v>15.23</v>
      </c>
    </row>
    <row r="45" spans="1:4">
      <c r="A45" s="338">
        <v>36801</v>
      </c>
      <c r="B45" s="339" t="s">
        <v>13336</v>
      </c>
      <c r="C45" s="567" t="s">
        <v>3452</v>
      </c>
      <c r="D45" s="568">
        <v>23.54</v>
      </c>
    </row>
    <row r="46" spans="1:4" ht="30">
      <c r="A46" s="338">
        <v>36246</v>
      </c>
      <c r="B46" s="339" t="s">
        <v>4612</v>
      </c>
      <c r="C46" s="567" t="s">
        <v>3453</v>
      </c>
      <c r="D46" s="568">
        <v>4.9000000000000004</v>
      </c>
    </row>
    <row r="47" spans="1:4">
      <c r="A47" s="338">
        <v>37600</v>
      </c>
      <c r="B47" s="339" t="s">
        <v>4613</v>
      </c>
      <c r="C47" s="567" t="s">
        <v>3452</v>
      </c>
      <c r="D47" s="568">
        <v>123.71</v>
      </c>
    </row>
    <row r="48" spans="1:4">
      <c r="A48" s="338">
        <v>37599</v>
      </c>
      <c r="B48" s="339" t="s">
        <v>4614</v>
      </c>
      <c r="C48" s="567" t="s">
        <v>3452</v>
      </c>
      <c r="D48" s="568">
        <v>115.15</v>
      </c>
    </row>
    <row r="49" spans="1:4">
      <c r="A49" s="338">
        <v>1</v>
      </c>
      <c r="B49" s="339" t="s">
        <v>4615</v>
      </c>
      <c r="C49" s="567" t="s">
        <v>3454</v>
      </c>
      <c r="D49" s="568">
        <v>64.75</v>
      </c>
    </row>
    <row r="50" spans="1:4">
      <c r="A50" s="338">
        <v>3</v>
      </c>
      <c r="B50" s="339" t="s">
        <v>13337</v>
      </c>
      <c r="C50" s="567" t="s">
        <v>3455</v>
      </c>
      <c r="D50" s="568">
        <v>12.6</v>
      </c>
    </row>
    <row r="51" spans="1:4">
      <c r="A51" s="338">
        <v>43054</v>
      </c>
      <c r="B51" s="339" t="s">
        <v>4616</v>
      </c>
      <c r="C51" s="567" t="s">
        <v>3454</v>
      </c>
      <c r="D51" s="568">
        <v>10.52</v>
      </c>
    </row>
    <row r="52" spans="1:4">
      <c r="A52" s="338">
        <v>42402</v>
      </c>
      <c r="B52" s="339" t="s">
        <v>4617</v>
      </c>
      <c r="C52" s="567" t="s">
        <v>3454</v>
      </c>
      <c r="D52" s="568">
        <v>10.050000000000001</v>
      </c>
    </row>
    <row r="53" spans="1:4">
      <c r="A53" s="338">
        <v>42403</v>
      </c>
      <c r="B53" s="339" t="s">
        <v>4618</v>
      </c>
      <c r="C53" s="567" t="s">
        <v>3454</v>
      </c>
      <c r="D53" s="568">
        <v>12.89</v>
      </c>
    </row>
    <row r="54" spans="1:4">
      <c r="A54" s="338">
        <v>42404</v>
      </c>
      <c r="B54" s="339" t="s">
        <v>4619</v>
      </c>
      <c r="C54" s="567" t="s">
        <v>3454</v>
      </c>
      <c r="D54" s="568">
        <v>12.82</v>
      </c>
    </row>
    <row r="55" spans="1:4">
      <c r="A55" s="338">
        <v>42405</v>
      </c>
      <c r="B55" s="339" t="s">
        <v>4620</v>
      </c>
      <c r="C55" s="567" t="s">
        <v>3454</v>
      </c>
      <c r="D55" s="568">
        <v>13.66</v>
      </c>
    </row>
    <row r="56" spans="1:4">
      <c r="A56" s="338">
        <v>34341</v>
      </c>
      <c r="B56" s="339" t="s">
        <v>4621</v>
      </c>
      <c r="C56" s="567" t="s">
        <v>3454</v>
      </c>
      <c r="D56" s="568">
        <v>11.86</v>
      </c>
    </row>
    <row r="57" spans="1:4">
      <c r="A57" s="338">
        <v>43053</v>
      </c>
      <c r="B57" s="339" t="s">
        <v>4622</v>
      </c>
      <c r="C57" s="567" t="s">
        <v>3454</v>
      </c>
      <c r="D57" s="568">
        <v>9.39</v>
      </c>
    </row>
    <row r="58" spans="1:4">
      <c r="A58" s="338">
        <v>43058</v>
      </c>
      <c r="B58" s="339" t="s">
        <v>4623</v>
      </c>
      <c r="C58" s="567" t="s">
        <v>3454</v>
      </c>
      <c r="D58" s="568">
        <v>9.74</v>
      </c>
    </row>
    <row r="59" spans="1:4">
      <c r="A59" s="338">
        <v>34</v>
      </c>
      <c r="B59" s="339" t="s">
        <v>4624</v>
      </c>
      <c r="C59" s="567" t="s">
        <v>3454</v>
      </c>
      <c r="D59" s="568">
        <v>9.7899999999999991</v>
      </c>
    </row>
    <row r="60" spans="1:4">
      <c r="A60" s="338">
        <v>43055</v>
      </c>
      <c r="B60" s="339" t="s">
        <v>4625</v>
      </c>
      <c r="C60" s="567" t="s">
        <v>3454</v>
      </c>
      <c r="D60" s="568">
        <v>8.48</v>
      </c>
    </row>
    <row r="61" spans="1:4">
      <c r="A61" s="338">
        <v>43056</v>
      </c>
      <c r="B61" s="339" t="s">
        <v>4626</v>
      </c>
      <c r="C61" s="567" t="s">
        <v>3454</v>
      </c>
      <c r="D61" s="568">
        <v>9.7799999999999994</v>
      </c>
    </row>
    <row r="62" spans="1:4">
      <c r="A62" s="338">
        <v>43057</v>
      </c>
      <c r="B62" s="339" t="s">
        <v>4627</v>
      </c>
      <c r="C62" s="567" t="s">
        <v>3454</v>
      </c>
      <c r="D62" s="568">
        <v>10.74</v>
      </c>
    </row>
    <row r="63" spans="1:4">
      <c r="A63" s="338">
        <v>34449</v>
      </c>
      <c r="B63" s="339" t="s">
        <v>4628</v>
      </c>
      <c r="C63" s="567" t="s">
        <v>3454</v>
      </c>
      <c r="D63" s="568">
        <v>11.48</v>
      </c>
    </row>
    <row r="64" spans="1:4">
      <c r="A64" s="338">
        <v>32</v>
      </c>
      <c r="B64" s="339" t="s">
        <v>4629</v>
      </c>
      <c r="C64" s="567" t="s">
        <v>3454</v>
      </c>
      <c r="D64" s="568">
        <v>10.33</v>
      </c>
    </row>
    <row r="65" spans="1:4">
      <c r="A65" s="338">
        <v>33</v>
      </c>
      <c r="B65" s="339" t="s">
        <v>4630</v>
      </c>
      <c r="C65" s="567" t="s">
        <v>3454</v>
      </c>
      <c r="D65" s="568">
        <v>10.39</v>
      </c>
    </row>
    <row r="66" spans="1:4">
      <c r="A66" s="338">
        <v>43061</v>
      </c>
      <c r="B66" s="339" t="s">
        <v>4631</v>
      </c>
      <c r="C66" s="567" t="s">
        <v>3454</v>
      </c>
      <c r="D66" s="568">
        <v>9.7100000000000009</v>
      </c>
    </row>
    <row r="67" spans="1:4">
      <c r="A67" s="338">
        <v>43059</v>
      </c>
      <c r="B67" s="339" t="s">
        <v>4632</v>
      </c>
      <c r="C67" s="567" t="s">
        <v>3454</v>
      </c>
      <c r="D67" s="568">
        <v>9.26</v>
      </c>
    </row>
    <row r="68" spans="1:4">
      <c r="A68" s="338">
        <v>43062</v>
      </c>
      <c r="B68" s="339" t="s">
        <v>4633</v>
      </c>
      <c r="C68" s="567" t="s">
        <v>3454</v>
      </c>
      <c r="D68" s="568">
        <v>10.27</v>
      </c>
    </row>
    <row r="69" spans="1:4">
      <c r="A69" s="338">
        <v>43060</v>
      </c>
      <c r="B69" s="339" t="s">
        <v>4634</v>
      </c>
      <c r="C69" s="567" t="s">
        <v>3454</v>
      </c>
      <c r="D69" s="568">
        <v>8.07</v>
      </c>
    </row>
    <row r="70" spans="1:4" ht="30">
      <c r="A70" s="338">
        <v>20063</v>
      </c>
      <c r="B70" s="339" t="s">
        <v>4635</v>
      </c>
      <c r="C70" s="567" t="s">
        <v>3452</v>
      </c>
      <c r="D70" s="568">
        <v>3.97</v>
      </c>
    </row>
    <row r="71" spans="1:4" ht="30">
      <c r="A71" s="338">
        <v>40410</v>
      </c>
      <c r="B71" s="339" t="s">
        <v>4636</v>
      </c>
      <c r="C71" s="567" t="s">
        <v>3452</v>
      </c>
      <c r="D71" s="568">
        <v>31.27</v>
      </c>
    </row>
    <row r="72" spans="1:4" ht="30">
      <c r="A72" s="338">
        <v>40411</v>
      </c>
      <c r="B72" s="339" t="s">
        <v>4637</v>
      </c>
      <c r="C72" s="567" t="s">
        <v>3452</v>
      </c>
      <c r="D72" s="568">
        <v>33.93</v>
      </c>
    </row>
    <row r="73" spans="1:4" ht="30">
      <c r="A73" s="338">
        <v>40412</v>
      </c>
      <c r="B73" s="339" t="s">
        <v>4638</v>
      </c>
      <c r="C73" s="567" t="s">
        <v>3452</v>
      </c>
      <c r="D73" s="568">
        <v>38.090000000000003</v>
      </c>
    </row>
    <row r="74" spans="1:4">
      <c r="A74" s="338">
        <v>38838</v>
      </c>
      <c r="B74" s="339" t="s">
        <v>4639</v>
      </c>
      <c r="C74" s="567" t="s">
        <v>3452</v>
      </c>
      <c r="D74" s="568">
        <v>10.85</v>
      </c>
    </row>
    <row r="75" spans="1:4">
      <c r="A75" s="338">
        <v>38839</v>
      </c>
      <c r="B75" s="339" t="s">
        <v>4640</v>
      </c>
      <c r="C75" s="567" t="s">
        <v>3452</v>
      </c>
      <c r="D75" s="568">
        <v>12.78</v>
      </c>
    </row>
    <row r="76" spans="1:4" ht="30">
      <c r="A76" s="338">
        <v>55</v>
      </c>
      <c r="B76" s="339" t="s">
        <v>4641</v>
      </c>
      <c r="C76" s="567" t="s">
        <v>3452</v>
      </c>
      <c r="D76" s="568">
        <v>5</v>
      </c>
    </row>
    <row r="77" spans="1:4" ht="30">
      <c r="A77" s="338">
        <v>61</v>
      </c>
      <c r="B77" s="339" t="s">
        <v>4642</v>
      </c>
      <c r="C77" s="567" t="s">
        <v>3452</v>
      </c>
      <c r="D77" s="568">
        <v>4.7300000000000004</v>
      </c>
    </row>
    <row r="78" spans="1:4" ht="30">
      <c r="A78" s="338">
        <v>62</v>
      </c>
      <c r="B78" s="339" t="s">
        <v>4643</v>
      </c>
      <c r="C78" s="567" t="s">
        <v>3452</v>
      </c>
      <c r="D78" s="568">
        <v>9.8000000000000007</v>
      </c>
    </row>
    <row r="79" spans="1:4">
      <c r="A79" s="338">
        <v>77</v>
      </c>
      <c r="B79" s="339" t="s">
        <v>4644</v>
      </c>
      <c r="C79" s="567" t="s">
        <v>3452</v>
      </c>
      <c r="D79" s="568">
        <v>1.53</v>
      </c>
    </row>
    <row r="80" spans="1:4">
      <c r="A80" s="338">
        <v>76</v>
      </c>
      <c r="B80" s="339" t="s">
        <v>4645</v>
      </c>
      <c r="C80" s="567" t="s">
        <v>3452</v>
      </c>
      <c r="D80" s="568">
        <v>1.56</v>
      </c>
    </row>
    <row r="81" spans="1:4">
      <c r="A81" s="338">
        <v>71</v>
      </c>
      <c r="B81" s="339" t="s">
        <v>4647</v>
      </c>
      <c r="C81" s="567" t="s">
        <v>3452</v>
      </c>
      <c r="D81" s="568">
        <v>27.64</v>
      </c>
    </row>
    <row r="82" spans="1:4">
      <c r="A82" s="338">
        <v>67</v>
      </c>
      <c r="B82" s="339" t="s">
        <v>4646</v>
      </c>
      <c r="C82" s="567" t="s">
        <v>3452</v>
      </c>
      <c r="D82" s="568">
        <v>15.04</v>
      </c>
    </row>
    <row r="83" spans="1:4">
      <c r="A83" s="338">
        <v>73</v>
      </c>
      <c r="B83" s="339" t="s">
        <v>4648</v>
      </c>
      <c r="C83" s="567" t="s">
        <v>3452</v>
      </c>
      <c r="D83" s="568">
        <v>20.64</v>
      </c>
    </row>
    <row r="84" spans="1:4">
      <c r="A84" s="338">
        <v>103</v>
      </c>
      <c r="B84" s="339" t="s">
        <v>4649</v>
      </c>
      <c r="C84" s="567" t="s">
        <v>3452</v>
      </c>
      <c r="D84" s="568">
        <v>61.39</v>
      </c>
    </row>
    <row r="85" spans="1:4">
      <c r="A85" s="338">
        <v>107</v>
      </c>
      <c r="B85" s="339" t="s">
        <v>4650</v>
      </c>
      <c r="C85" s="567" t="s">
        <v>3452</v>
      </c>
      <c r="D85" s="568">
        <v>0.96</v>
      </c>
    </row>
    <row r="86" spans="1:4">
      <c r="A86" s="338">
        <v>65</v>
      </c>
      <c r="B86" s="339" t="s">
        <v>4651</v>
      </c>
      <c r="C86" s="567" t="s">
        <v>3452</v>
      </c>
      <c r="D86" s="568">
        <v>1.18</v>
      </c>
    </row>
    <row r="87" spans="1:4">
      <c r="A87" s="338">
        <v>108</v>
      </c>
      <c r="B87" s="339" t="s">
        <v>4652</v>
      </c>
      <c r="C87" s="567" t="s">
        <v>3452</v>
      </c>
      <c r="D87" s="568">
        <v>2.4500000000000002</v>
      </c>
    </row>
    <row r="88" spans="1:4">
      <c r="A88" s="338">
        <v>110</v>
      </c>
      <c r="B88" s="339" t="s">
        <v>4653</v>
      </c>
      <c r="C88" s="567" t="s">
        <v>3452</v>
      </c>
      <c r="D88" s="568">
        <v>9.48</v>
      </c>
    </row>
    <row r="89" spans="1:4">
      <c r="A89" s="338">
        <v>109</v>
      </c>
      <c r="B89" s="339" t="s">
        <v>4654</v>
      </c>
      <c r="C89" s="567" t="s">
        <v>3452</v>
      </c>
      <c r="D89" s="568">
        <v>4.67</v>
      </c>
    </row>
    <row r="90" spans="1:4">
      <c r="A90" s="338">
        <v>111</v>
      </c>
      <c r="B90" s="339" t="s">
        <v>4655</v>
      </c>
      <c r="C90" s="567" t="s">
        <v>3452</v>
      </c>
      <c r="D90" s="568">
        <v>10.93</v>
      </c>
    </row>
    <row r="91" spans="1:4">
      <c r="A91" s="338">
        <v>112</v>
      </c>
      <c r="B91" s="339" t="s">
        <v>4656</v>
      </c>
      <c r="C91" s="567" t="s">
        <v>3452</v>
      </c>
      <c r="D91" s="568">
        <v>5.95</v>
      </c>
    </row>
    <row r="92" spans="1:4">
      <c r="A92" s="338">
        <v>113</v>
      </c>
      <c r="B92" s="339" t="s">
        <v>4657</v>
      </c>
      <c r="C92" s="567" t="s">
        <v>3452</v>
      </c>
      <c r="D92" s="568">
        <v>16.149999999999999</v>
      </c>
    </row>
    <row r="93" spans="1:4">
      <c r="A93" s="338">
        <v>104</v>
      </c>
      <c r="B93" s="339" t="s">
        <v>4658</v>
      </c>
      <c r="C93" s="567" t="s">
        <v>3452</v>
      </c>
      <c r="D93" s="568">
        <v>23.49</v>
      </c>
    </row>
    <row r="94" spans="1:4">
      <c r="A94" s="338">
        <v>102</v>
      </c>
      <c r="B94" s="339" t="s">
        <v>4659</v>
      </c>
      <c r="C94" s="567" t="s">
        <v>3452</v>
      </c>
      <c r="D94" s="568">
        <v>38.56</v>
      </c>
    </row>
    <row r="95" spans="1:4" ht="30">
      <c r="A95" s="338">
        <v>95</v>
      </c>
      <c r="B95" s="339" t="s">
        <v>4660</v>
      </c>
      <c r="C95" s="567" t="s">
        <v>3452</v>
      </c>
      <c r="D95" s="568">
        <v>13.05</v>
      </c>
    </row>
    <row r="96" spans="1:4" ht="30">
      <c r="A96" s="338">
        <v>96</v>
      </c>
      <c r="B96" s="339" t="s">
        <v>4661</v>
      </c>
      <c r="C96" s="567" t="s">
        <v>3452</v>
      </c>
      <c r="D96" s="568">
        <v>15.01</v>
      </c>
    </row>
    <row r="97" spans="1:4" ht="30">
      <c r="A97" s="338">
        <v>97</v>
      </c>
      <c r="B97" s="339" t="s">
        <v>4662</v>
      </c>
      <c r="C97" s="567" t="s">
        <v>3452</v>
      </c>
      <c r="D97" s="568">
        <v>19.489999999999998</v>
      </c>
    </row>
    <row r="98" spans="1:4" ht="30">
      <c r="A98" s="338">
        <v>98</v>
      </c>
      <c r="B98" s="339" t="s">
        <v>4663</v>
      </c>
      <c r="C98" s="567" t="s">
        <v>3452</v>
      </c>
      <c r="D98" s="568">
        <v>26.27</v>
      </c>
    </row>
    <row r="99" spans="1:4" ht="30">
      <c r="A99" s="338">
        <v>99</v>
      </c>
      <c r="B99" s="339" t="s">
        <v>4664</v>
      </c>
      <c r="C99" s="567" t="s">
        <v>3452</v>
      </c>
      <c r="D99" s="568">
        <v>31.86</v>
      </c>
    </row>
    <row r="100" spans="1:4" ht="30">
      <c r="A100" s="338">
        <v>100</v>
      </c>
      <c r="B100" s="339" t="s">
        <v>4665</v>
      </c>
      <c r="C100" s="567" t="s">
        <v>3452</v>
      </c>
      <c r="D100" s="568">
        <v>44.45</v>
      </c>
    </row>
    <row r="101" spans="1:4">
      <c r="A101" s="338">
        <v>75</v>
      </c>
      <c r="B101" s="339" t="s">
        <v>4666</v>
      </c>
      <c r="C101" s="567" t="s">
        <v>3452</v>
      </c>
      <c r="D101" s="568">
        <v>463.23</v>
      </c>
    </row>
    <row r="102" spans="1:4">
      <c r="A102" s="338">
        <v>114</v>
      </c>
      <c r="B102" s="339" t="s">
        <v>4667</v>
      </c>
      <c r="C102" s="567" t="s">
        <v>3452</v>
      </c>
      <c r="D102" s="568">
        <v>16.88</v>
      </c>
    </row>
    <row r="103" spans="1:4">
      <c r="A103" s="338">
        <v>68</v>
      </c>
      <c r="B103" s="339" t="s">
        <v>4668</v>
      </c>
      <c r="C103" s="567" t="s">
        <v>3452</v>
      </c>
      <c r="D103" s="568">
        <v>25.81</v>
      </c>
    </row>
    <row r="104" spans="1:4">
      <c r="A104" s="338">
        <v>86</v>
      </c>
      <c r="B104" s="339" t="s">
        <v>4669</v>
      </c>
      <c r="C104" s="567" t="s">
        <v>3452</v>
      </c>
      <c r="D104" s="568">
        <v>47.98</v>
      </c>
    </row>
    <row r="105" spans="1:4">
      <c r="A105" s="338">
        <v>66</v>
      </c>
      <c r="B105" s="339" t="s">
        <v>4670</v>
      </c>
      <c r="C105" s="567" t="s">
        <v>3452</v>
      </c>
      <c r="D105" s="568">
        <v>48.16</v>
      </c>
    </row>
    <row r="106" spans="1:4">
      <c r="A106" s="338">
        <v>69</v>
      </c>
      <c r="B106" s="339" t="s">
        <v>4671</v>
      </c>
      <c r="C106" s="567" t="s">
        <v>3452</v>
      </c>
      <c r="D106" s="568">
        <v>73.61</v>
      </c>
    </row>
    <row r="107" spans="1:4">
      <c r="A107" s="338">
        <v>83</v>
      </c>
      <c r="B107" s="339" t="s">
        <v>4672</v>
      </c>
      <c r="C107" s="567" t="s">
        <v>3452</v>
      </c>
      <c r="D107" s="568">
        <v>235.09</v>
      </c>
    </row>
    <row r="108" spans="1:4">
      <c r="A108" s="338">
        <v>74</v>
      </c>
      <c r="B108" s="339" t="s">
        <v>4673</v>
      </c>
      <c r="C108" s="567" t="s">
        <v>3452</v>
      </c>
      <c r="D108" s="568">
        <v>328.21</v>
      </c>
    </row>
    <row r="109" spans="1:4">
      <c r="A109" s="338">
        <v>106</v>
      </c>
      <c r="B109" s="339" t="s">
        <v>4674</v>
      </c>
      <c r="C109" s="567" t="s">
        <v>3452</v>
      </c>
      <c r="D109" s="568">
        <v>498.6</v>
      </c>
    </row>
    <row r="110" spans="1:4">
      <c r="A110" s="338">
        <v>87</v>
      </c>
      <c r="B110" s="339" t="s">
        <v>4675</v>
      </c>
      <c r="C110" s="567" t="s">
        <v>3452</v>
      </c>
      <c r="D110" s="568">
        <v>23.7</v>
      </c>
    </row>
    <row r="111" spans="1:4">
      <c r="A111" s="338">
        <v>88</v>
      </c>
      <c r="B111" s="339" t="s">
        <v>4676</v>
      </c>
      <c r="C111" s="567" t="s">
        <v>3452</v>
      </c>
      <c r="D111" s="568">
        <v>26.45</v>
      </c>
    </row>
    <row r="112" spans="1:4">
      <c r="A112" s="338">
        <v>89</v>
      </c>
      <c r="B112" s="339" t="s">
        <v>4677</v>
      </c>
      <c r="C112" s="567" t="s">
        <v>3452</v>
      </c>
      <c r="D112" s="568">
        <v>39.11</v>
      </c>
    </row>
    <row r="113" spans="1:4">
      <c r="A113" s="338">
        <v>90</v>
      </c>
      <c r="B113" s="339" t="s">
        <v>4678</v>
      </c>
      <c r="C113" s="567" t="s">
        <v>3452</v>
      </c>
      <c r="D113" s="568">
        <v>44.81</v>
      </c>
    </row>
    <row r="114" spans="1:4">
      <c r="A114" s="338">
        <v>81</v>
      </c>
      <c r="B114" s="339" t="s">
        <v>4679</v>
      </c>
      <c r="C114" s="567" t="s">
        <v>3452</v>
      </c>
      <c r="D114" s="568">
        <v>76.64</v>
      </c>
    </row>
    <row r="115" spans="1:4">
      <c r="A115" s="338">
        <v>82</v>
      </c>
      <c r="B115" s="339" t="s">
        <v>4680</v>
      </c>
      <c r="C115" s="567" t="s">
        <v>3452</v>
      </c>
      <c r="D115" s="568">
        <v>297.5</v>
      </c>
    </row>
    <row r="116" spans="1:4">
      <c r="A116" s="338">
        <v>105</v>
      </c>
      <c r="B116" s="339" t="s">
        <v>4681</v>
      </c>
      <c r="C116" s="567" t="s">
        <v>3452</v>
      </c>
      <c r="D116" s="568">
        <v>348.3</v>
      </c>
    </row>
    <row r="117" spans="1:4">
      <c r="A117" s="338">
        <v>60</v>
      </c>
      <c r="B117" s="339" t="s">
        <v>4682</v>
      </c>
      <c r="C117" s="567" t="s">
        <v>3452</v>
      </c>
      <c r="D117" s="568">
        <v>6.49</v>
      </c>
    </row>
    <row r="118" spans="1:4">
      <c r="A118" s="338">
        <v>72</v>
      </c>
      <c r="B118" s="339" t="s">
        <v>4683</v>
      </c>
      <c r="C118" s="567" t="s">
        <v>3452</v>
      </c>
      <c r="D118" s="568">
        <v>46.85</v>
      </c>
    </row>
    <row r="119" spans="1:4">
      <c r="A119" s="338">
        <v>70</v>
      </c>
      <c r="B119" s="339" t="s">
        <v>4684</v>
      </c>
      <c r="C119" s="567" t="s">
        <v>3452</v>
      </c>
      <c r="D119" s="568">
        <v>39.18</v>
      </c>
    </row>
    <row r="120" spans="1:4">
      <c r="A120" s="338">
        <v>85</v>
      </c>
      <c r="B120" s="339" t="s">
        <v>4685</v>
      </c>
      <c r="C120" s="567" t="s">
        <v>3452</v>
      </c>
      <c r="D120" s="568">
        <v>56.86</v>
      </c>
    </row>
    <row r="121" spans="1:4">
      <c r="A121" s="338">
        <v>84</v>
      </c>
      <c r="B121" s="339" t="s">
        <v>4686</v>
      </c>
      <c r="C121" s="567" t="s">
        <v>3452</v>
      </c>
      <c r="D121" s="568">
        <v>0.66</v>
      </c>
    </row>
    <row r="122" spans="1:4">
      <c r="A122" s="338">
        <v>37997</v>
      </c>
      <c r="B122" s="339" t="s">
        <v>4687</v>
      </c>
      <c r="C122" s="567" t="s">
        <v>3452</v>
      </c>
      <c r="D122" s="568">
        <v>8.4700000000000006</v>
      </c>
    </row>
    <row r="123" spans="1:4">
      <c r="A123" s="338">
        <v>37998</v>
      </c>
      <c r="B123" s="339" t="s">
        <v>4688</v>
      </c>
      <c r="C123" s="567" t="s">
        <v>3452</v>
      </c>
      <c r="D123" s="568">
        <v>8.7799999999999994</v>
      </c>
    </row>
    <row r="124" spans="1:4" ht="30">
      <c r="A124" s="338">
        <v>10899</v>
      </c>
      <c r="B124" s="339" t="s">
        <v>4689</v>
      </c>
      <c r="C124" s="567" t="s">
        <v>3452</v>
      </c>
      <c r="D124" s="568">
        <v>126.17</v>
      </c>
    </row>
    <row r="125" spans="1:4" ht="30">
      <c r="A125" s="338">
        <v>10900</v>
      </c>
      <c r="B125" s="339" t="s">
        <v>4690</v>
      </c>
      <c r="C125" s="567" t="s">
        <v>3452</v>
      </c>
      <c r="D125" s="568">
        <v>98.74</v>
      </c>
    </row>
    <row r="126" spans="1:4">
      <c r="A126" s="338">
        <v>46</v>
      </c>
      <c r="B126" s="339" t="s">
        <v>4691</v>
      </c>
      <c r="C126" s="567" t="s">
        <v>3452</v>
      </c>
      <c r="D126" s="568">
        <v>62.95</v>
      </c>
    </row>
    <row r="127" spans="1:4">
      <c r="A127" s="338">
        <v>51</v>
      </c>
      <c r="B127" s="339" t="s">
        <v>4692</v>
      </c>
      <c r="C127" s="567" t="s">
        <v>3452</v>
      </c>
      <c r="D127" s="568">
        <v>173.66</v>
      </c>
    </row>
    <row r="128" spans="1:4">
      <c r="A128" s="338">
        <v>12863</v>
      </c>
      <c r="B128" s="339" t="s">
        <v>4693</v>
      </c>
      <c r="C128" s="567" t="s">
        <v>3452</v>
      </c>
      <c r="D128" s="568">
        <v>40</v>
      </c>
    </row>
    <row r="129" spans="1:4">
      <c r="A129" s="338">
        <v>50</v>
      </c>
      <c r="B129" s="339" t="s">
        <v>4694</v>
      </c>
      <c r="C129" s="567" t="s">
        <v>3452</v>
      </c>
      <c r="D129" s="568">
        <v>90.68</v>
      </c>
    </row>
    <row r="130" spans="1:4">
      <c r="A130" s="338">
        <v>47</v>
      </c>
      <c r="B130" s="339" t="s">
        <v>4695</v>
      </c>
      <c r="C130" s="567" t="s">
        <v>3452</v>
      </c>
      <c r="D130" s="568">
        <v>107.63</v>
      </c>
    </row>
    <row r="131" spans="1:4">
      <c r="A131" s="338">
        <v>48</v>
      </c>
      <c r="B131" s="339" t="s">
        <v>4696</v>
      </c>
      <c r="C131" s="567" t="s">
        <v>3452</v>
      </c>
      <c r="D131" s="568">
        <v>28.08</v>
      </c>
    </row>
    <row r="132" spans="1:4">
      <c r="A132" s="338">
        <v>52</v>
      </c>
      <c r="B132" s="339" t="s">
        <v>4697</v>
      </c>
      <c r="C132" s="567" t="s">
        <v>3452</v>
      </c>
      <c r="D132" s="568">
        <v>21.33</v>
      </c>
    </row>
    <row r="133" spans="1:4">
      <c r="A133" s="338">
        <v>43</v>
      </c>
      <c r="B133" s="339" t="s">
        <v>4698</v>
      </c>
      <c r="C133" s="567" t="s">
        <v>3452</v>
      </c>
      <c r="D133" s="568">
        <v>71.989999999999995</v>
      </c>
    </row>
    <row r="134" spans="1:4" ht="30">
      <c r="A134" s="338">
        <v>39719</v>
      </c>
      <c r="B134" s="339" t="s">
        <v>13338</v>
      </c>
      <c r="C134" s="567" t="s">
        <v>3455</v>
      </c>
      <c r="D134" s="568">
        <v>192.95</v>
      </c>
    </row>
    <row r="135" spans="1:4">
      <c r="A135" s="338">
        <v>3410</v>
      </c>
      <c r="B135" s="339" t="s">
        <v>13339</v>
      </c>
      <c r="C135" s="567" t="s">
        <v>3454</v>
      </c>
      <c r="D135" s="568">
        <v>43.4</v>
      </c>
    </row>
    <row r="136" spans="1:4">
      <c r="A136" s="338">
        <v>4791</v>
      </c>
      <c r="B136" s="339" t="s">
        <v>13340</v>
      </c>
      <c r="C136" s="567" t="s">
        <v>3454</v>
      </c>
      <c r="D136" s="568">
        <v>37.950000000000003</v>
      </c>
    </row>
    <row r="137" spans="1:4" ht="30">
      <c r="A137" s="338">
        <v>157</v>
      </c>
      <c r="B137" s="339" t="s">
        <v>4699</v>
      </c>
      <c r="C137" s="567" t="s">
        <v>3454</v>
      </c>
      <c r="D137" s="568">
        <v>128.22</v>
      </c>
    </row>
    <row r="138" spans="1:4">
      <c r="A138" s="338">
        <v>156</v>
      </c>
      <c r="B138" s="339" t="s">
        <v>4700</v>
      </c>
      <c r="C138" s="567" t="s">
        <v>3454</v>
      </c>
      <c r="D138" s="568">
        <v>45.65</v>
      </c>
    </row>
    <row r="139" spans="1:4">
      <c r="A139" s="338">
        <v>131</v>
      </c>
      <c r="B139" s="339" t="s">
        <v>4701</v>
      </c>
      <c r="C139" s="567" t="s">
        <v>3454</v>
      </c>
      <c r="D139" s="568">
        <v>39.04</v>
      </c>
    </row>
    <row r="140" spans="1:4">
      <c r="A140" s="338">
        <v>21114</v>
      </c>
      <c r="B140" s="339" t="s">
        <v>4702</v>
      </c>
      <c r="C140" s="567" t="s">
        <v>3452</v>
      </c>
      <c r="D140" s="568">
        <v>38.03</v>
      </c>
    </row>
    <row r="141" spans="1:4">
      <c r="A141" s="338">
        <v>119</v>
      </c>
      <c r="B141" s="339" t="s">
        <v>4703</v>
      </c>
      <c r="C141" s="567" t="s">
        <v>3452</v>
      </c>
      <c r="D141" s="568">
        <v>9.64</v>
      </c>
    </row>
    <row r="142" spans="1:4">
      <c r="A142" s="338">
        <v>122</v>
      </c>
      <c r="B142" s="339" t="s">
        <v>13341</v>
      </c>
      <c r="C142" s="567" t="s">
        <v>3452</v>
      </c>
      <c r="D142" s="568">
        <v>74.17</v>
      </c>
    </row>
    <row r="143" spans="1:4">
      <c r="A143" s="338">
        <v>20080</v>
      </c>
      <c r="B143" s="339" t="s">
        <v>4704</v>
      </c>
      <c r="C143" s="567" t="s">
        <v>3452</v>
      </c>
      <c r="D143" s="568">
        <v>24.21</v>
      </c>
    </row>
    <row r="144" spans="1:4" ht="30">
      <c r="A144" s="338">
        <v>124</v>
      </c>
      <c r="B144" s="339" t="s">
        <v>4705</v>
      </c>
      <c r="C144" s="567" t="s">
        <v>3455</v>
      </c>
      <c r="D144" s="568">
        <v>15.05</v>
      </c>
    </row>
    <row r="145" spans="1:4">
      <c r="A145" s="338">
        <v>7334</v>
      </c>
      <c r="B145" s="339" t="s">
        <v>4706</v>
      </c>
      <c r="C145" s="567" t="s">
        <v>3455</v>
      </c>
      <c r="D145" s="568">
        <v>13.44</v>
      </c>
    </row>
    <row r="146" spans="1:4" ht="30">
      <c r="A146" s="338">
        <v>123</v>
      </c>
      <c r="B146" s="339" t="s">
        <v>4707</v>
      </c>
      <c r="C146" s="567" t="s">
        <v>3455</v>
      </c>
      <c r="D146" s="568">
        <v>6.16</v>
      </c>
    </row>
    <row r="147" spans="1:4">
      <c r="A147" s="338">
        <v>127</v>
      </c>
      <c r="B147" s="339" t="s">
        <v>4708</v>
      </c>
      <c r="C147" s="567" t="s">
        <v>3455</v>
      </c>
      <c r="D147" s="568">
        <v>14.7</v>
      </c>
    </row>
    <row r="148" spans="1:4">
      <c r="A148" s="338">
        <v>41373</v>
      </c>
      <c r="B148" s="339" t="s">
        <v>4709</v>
      </c>
      <c r="C148" s="567" t="s">
        <v>3455</v>
      </c>
      <c r="D148" s="568">
        <v>20.49</v>
      </c>
    </row>
    <row r="149" spans="1:4" ht="30">
      <c r="A149" s="338">
        <v>133</v>
      </c>
      <c r="B149" s="339" t="s">
        <v>4710</v>
      </c>
      <c r="C149" s="567" t="s">
        <v>3455</v>
      </c>
      <c r="D149" s="568">
        <v>6.11</v>
      </c>
    </row>
    <row r="150" spans="1:4" ht="30">
      <c r="A150" s="338">
        <v>43617</v>
      </c>
      <c r="B150" s="339" t="s">
        <v>4711</v>
      </c>
      <c r="C150" s="567" t="s">
        <v>3455</v>
      </c>
      <c r="D150" s="568">
        <v>6.82</v>
      </c>
    </row>
    <row r="151" spans="1:4" ht="30">
      <c r="A151" s="338">
        <v>132</v>
      </c>
      <c r="B151" s="339" t="s">
        <v>4712</v>
      </c>
      <c r="C151" s="567" t="s">
        <v>3455</v>
      </c>
      <c r="D151" s="568">
        <v>6.33</v>
      </c>
    </row>
    <row r="152" spans="1:4" ht="30">
      <c r="A152" s="338">
        <v>43618</v>
      </c>
      <c r="B152" s="339" t="s">
        <v>4713</v>
      </c>
      <c r="C152" s="567" t="s">
        <v>3454</v>
      </c>
      <c r="D152" s="568">
        <v>15.94</v>
      </c>
    </row>
    <row r="153" spans="1:4" ht="45">
      <c r="A153" s="338">
        <v>37476</v>
      </c>
      <c r="B153" s="339" t="s">
        <v>13342</v>
      </c>
      <c r="C153" s="567" t="s">
        <v>3452</v>
      </c>
      <c r="D153" s="568">
        <v>2063.19</v>
      </c>
    </row>
    <row r="154" spans="1:4" ht="45">
      <c r="A154" s="338">
        <v>37478</v>
      </c>
      <c r="B154" s="339" t="s">
        <v>13343</v>
      </c>
      <c r="C154" s="567" t="s">
        <v>3452</v>
      </c>
      <c r="D154" s="568">
        <v>2584.1999999999998</v>
      </c>
    </row>
    <row r="155" spans="1:4" ht="45">
      <c r="A155" s="338">
        <v>37477</v>
      </c>
      <c r="B155" s="339" t="s">
        <v>13344</v>
      </c>
      <c r="C155" s="567" t="s">
        <v>3452</v>
      </c>
      <c r="D155" s="568">
        <v>3501.17</v>
      </c>
    </row>
    <row r="156" spans="1:4" ht="45">
      <c r="A156" s="338">
        <v>37479</v>
      </c>
      <c r="B156" s="339" t="s">
        <v>13345</v>
      </c>
      <c r="C156" s="567" t="s">
        <v>3452</v>
      </c>
      <c r="D156" s="568">
        <v>4152.43</v>
      </c>
    </row>
    <row r="157" spans="1:4">
      <c r="A157" s="338">
        <v>4319</v>
      </c>
      <c r="B157" s="339" t="s">
        <v>4714</v>
      </c>
      <c r="C157" s="567" t="s">
        <v>3452</v>
      </c>
      <c r="D157" s="568">
        <v>1.38</v>
      </c>
    </row>
    <row r="158" spans="1:4">
      <c r="A158" s="338">
        <v>42409</v>
      </c>
      <c r="B158" s="339" t="s">
        <v>4715</v>
      </c>
      <c r="C158" s="567" t="s">
        <v>3454</v>
      </c>
      <c r="D158" s="568">
        <v>10.039999999999999</v>
      </c>
    </row>
    <row r="159" spans="1:4">
      <c r="A159" s="338">
        <v>40553</v>
      </c>
      <c r="B159" s="339" t="s">
        <v>4716</v>
      </c>
      <c r="C159" s="567" t="s">
        <v>3456</v>
      </c>
      <c r="D159" s="568">
        <v>25</v>
      </c>
    </row>
    <row r="160" spans="1:4">
      <c r="A160" s="338">
        <v>6114</v>
      </c>
      <c r="B160" s="339" t="s">
        <v>13346</v>
      </c>
      <c r="C160" s="567" t="s">
        <v>3451</v>
      </c>
      <c r="D160" s="568">
        <v>13.02</v>
      </c>
    </row>
    <row r="161" spans="1:4">
      <c r="A161" s="338">
        <v>40912</v>
      </c>
      <c r="B161" s="339" t="s">
        <v>4717</v>
      </c>
      <c r="C161" s="567" t="s">
        <v>3457</v>
      </c>
      <c r="D161" s="568">
        <v>2290.0100000000002</v>
      </c>
    </row>
    <row r="162" spans="1:4">
      <c r="A162" s="338">
        <v>247</v>
      </c>
      <c r="B162" s="339" t="s">
        <v>4718</v>
      </c>
      <c r="C162" s="567" t="s">
        <v>3451</v>
      </c>
      <c r="D162" s="568">
        <v>12.98</v>
      </c>
    </row>
    <row r="163" spans="1:4">
      <c r="A163" s="338">
        <v>40919</v>
      </c>
      <c r="B163" s="339" t="s">
        <v>4719</v>
      </c>
      <c r="C163" s="567" t="s">
        <v>3457</v>
      </c>
      <c r="D163" s="568">
        <v>2281.91</v>
      </c>
    </row>
    <row r="164" spans="1:4">
      <c r="A164" s="338">
        <v>40984</v>
      </c>
      <c r="B164" s="339" t="s">
        <v>4720</v>
      </c>
      <c r="C164" s="567" t="s">
        <v>3457</v>
      </c>
      <c r="D164" s="568">
        <v>2170.5500000000002</v>
      </c>
    </row>
    <row r="165" spans="1:4">
      <c r="A165" s="338">
        <v>44499</v>
      </c>
      <c r="B165" s="339" t="s">
        <v>13347</v>
      </c>
      <c r="C165" s="567" t="s">
        <v>3451</v>
      </c>
      <c r="D165" s="568">
        <v>12.35</v>
      </c>
    </row>
    <row r="166" spans="1:4">
      <c r="A166" s="338">
        <v>248</v>
      </c>
      <c r="B166" s="339" t="s">
        <v>13348</v>
      </c>
      <c r="C166" s="567" t="s">
        <v>3451</v>
      </c>
      <c r="D166" s="568">
        <v>14.13</v>
      </c>
    </row>
    <row r="167" spans="1:4">
      <c r="A167" s="338">
        <v>41086</v>
      </c>
      <c r="B167" s="339" t="s">
        <v>4721</v>
      </c>
      <c r="C167" s="567" t="s">
        <v>3457</v>
      </c>
      <c r="D167" s="568">
        <v>2483.4899999999998</v>
      </c>
    </row>
    <row r="168" spans="1:4">
      <c r="A168" s="338">
        <v>34466</v>
      </c>
      <c r="B168" s="339" t="s">
        <v>4722</v>
      </c>
      <c r="C168" s="567" t="s">
        <v>3451</v>
      </c>
      <c r="D168" s="568">
        <v>13.32</v>
      </c>
    </row>
    <row r="169" spans="1:4">
      <c r="A169" s="338">
        <v>41083</v>
      </c>
      <c r="B169" s="339" t="s">
        <v>4723</v>
      </c>
      <c r="C169" s="567" t="s">
        <v>3457</v>
      </c>
      <c r="D169" s="568">
        <v>2341.5100000000002</v>
      </c>
    </row>
    <row r="170" spans="1:4">
      <c r="A170" s="338">
        <v>252</v>
      </c>
      <c r="B170" s="339" t="s">
        <v>13349</v>
      </c>
      <c r="C170" s="567" t="s">
        <v>3451</v>
      </c>
      <c r="D170" s="568">
        <v>14.13</v>
      </c>
    </row>
    <row r="171" spans="1:4">
      <c r="A171" s="338">
        <v>40909</v>
      </c>
      <c r="B171" s="339" t="s">
        <v>4724</v>
      </c>
      <c r="C171" s="567" t="s">
        <v>3457</v>
      </c>
      <c r="D171" s="568">
        <v>2483.4899999999998</v>
      </c>
    </row>
    <row r="172" spans="1:4">
      <c r="A172" s="338">
        <v>242</v>
      </c>
      <c r="B172" s="339" t="s">
        <v>4725</v>
      </c>
      <c r="C172" s="567" t="s">
        <v>3451</v>
      </c>
      <c r="D172" s="568">
        <v>14.13</v>
      </c>
    </row>
    <row r="173" spans="1:4">
      <c r="A173" s="338">
        <v>41085</v>
      </c>
      <c r="B173" s="339" t="s">
        <v>4726</v>
      </c>
      <c r="C173" s="567" t="s">
        <v>3457</v>
      </c>
      <c r="D173" s="568">
        <v>2483.5</v>
      </c>
    </row>
    <row r="174" spans="1:4" ht="30">
      <c r="A174" s="338">
        <v>427</v>
      </c>
      <c r="B174" s="339" t="s">
        <v>4727</v>
      </c>
      <c r="C174" s="567" t="s">
        <v>3452</v>
      </c>
      <c r="D174" s="568">
        <v>4.6900000000000004</v>
      </c>
    </row>
    <row r="175" spans="1:4" ht="30">
      <c r="A175" s="338">
        <v>417</v>
      </c>
      <c r="B175" s="339" t="s">
        <v>4728</v>
      </c>
      <c r="C175" s="567" t="s">
        <v>3452</v>
      </c>
      <c r="D175" s="568">
        <v>2.21</v>
      </c>
    </row>
    <row r="176" spans="1:4" ht="30">
      <c r="A176" s="338">
        <v>11273</v>
      </c>
      <c r="B176" s="339" t="s">
        <v>4729</v>
      </c>
      <c r="C176" s="567" t="s">
        <v>3452</v>
      </c>
      <c r="D176" s="568">
        <v>6.86</v>
      </c>
    </row>
    <row r="177" spans="1:4" ht="30">
      <c r="A177" s="338">
        <v>11272</v>
      </c>
      <c r="B177" s="339" t="s">
        <v>4730</v>
      </c>
      <c r="C177" s="567" t="s">
        <v>3452</v>
      </c>
      <c r="D177" s="568">
        <v>4.1399999999999997</v>
      </c>
    </row>
    <row r="178" spans="1:4" ht="30">
      <c r="A178" s="338">
        <v>11275</v>
      </c>
      <c r="B178" s="339" t="s">
        <v>4731</v>
      </c>
      <c r="C178" s="567" t="s">
        <v>3452</v>
      </c>
      <c r="D178" s="568">
        <v>1.66</v>
      </c>
    </row>
    <row r="179" spans="1:4" ht="30">
      <c r="A179" s="338">
        <v>11274</v>
      </c>
      <c r="B179" s="339" t="s">
        <v>4732</v>
      </c>
      <c r="C179" s="567" t="s">
        <v>3452</v>
      </c>
      <c r="D179" s="568">
        <v>1.26</v>
      </c>
    </row>
    <row r="180" spans="1:4">
      <c r="A180" s="338">
        <v>38470</v>
      </c>
      <c r="B180" s="339" t="s">
        <v>4733</v>
      </c>
      <c r="C180" s="567" t="s">
        <v>3452</v>
      </c>
      <c r="D180" s="568">
        <v>55.73</v>
      </c>
    </row>
    <row r="181" spans="1:4">
      <c r="A181" s="338">
        <v>38547</v>
      </c>
      <c r="B181" s="339" t="s">
        <v>4734</v>
      </c>
      <c r="C181" s="567" t="s">
        <v>3452</v>
      </c>
      <c r="D181" s="568">
        <v>152.08000000000001</v>
      </c>
    </row>
    <row r="182" spans="1:4">
      <c r="A182" s="338">
        <v>38467</v>
      </c>
      <c r="B182" s="339" t="s">
        <v>4736</v>
      </c>
      <c r="C182" s="567" t="s">
        <v>3452</v>
      </c>
      <c r="D182" s="568">
        <v>92.01</v>
      </c>
    </row>
    <row r="183" spans="1:4">
      <c r="A183" s="338">
        <v>38468</v>
      </c>
      <c r="B183" s="339" t="s">
        <v>4737</v>
      </c>
      <c r="C183" s="567" t="s">
        <v>3452</v>
      </c>
      <c r="D183" s="568">
        <v>101.25</v>
      </c>
    </row>
    <row r="184" spans="1:4">
      <c r="A184" s="338">
        <v>38469</v>
      </c>
      <c r="B184" s="339" t="s">
        <v>4735</v>
      </c>
      <c r="C184" s="567" t="s">
        <v>3452</v>
      </c>
      <c r="D184" s="568">
        <v>163.52000000000001</v>
      </c>
    </row>
    <row r="185" spans="1:4">
      <c r="A185" s="338">
        <v>38471</v>
      </c>
      <c r="B185" s="339" t="s">
        <v>4738</v>
      </c>
      <c r="C185" s="567" t="s">
        <v>3452</v>
      </c>
      <c r="D185" s="568">
        <v>131.47999999999999</v>
      </c>
    </row>
    <row r="186" spans="1:4">
      <c r="A186" s="338">
        <v>37370</v>
      </c>
      <c r="B186" s="339" t="s">
        <v>4739</v>
      </c>
      <c r="C186" s="567" t="s">
        <v>3451</v>
      </c>
      <c r="D186" s="568">
        <v>3.28</v>
      </c>
    </row>
    <row r="187" spans="1:4">
      <c r="A187" s="338">
        <v>40862</v>
      </c>
      <c r="B187" s="339" t="s">
        <v>4740</v>
      </c>
      <c r="C187" s="567" t="s">
        <v>3457</v>
      </c>
      <c r="D187" s="568">
        <v>617.63</v>
      </c>
    </row>
    <row r="188" spans="1:4" ht="30">
      <c r="A188" s="338">
        <v>10658</v>
      </c>
      <c r="B188" s="339" t="s">
        <v>4741</v>
      </c>
      <c r="C188" s="567" t="s">
        <v>3452</v>
      </c>
      <c r="D188" s="568">
        <v>7309.5</v>
      </c>
    </row>
    <row r="189" spans="1:4">
      <c r="A189" s="338">
        <v>253</v>
      </c>
      <c r="B189" s="339" t="s">
        <v>4742</v>
      </c>
      <c r="C189" s="567" t="s">
        <v>3451</v>
      </c>
      <c r="D189" s="568">
        <v>18.46</v>
      </c>
    </row>
    <row r="190" spans="1:4">
      <c r="A190" s="338">
        <v>40809</v>
      </c>
      <c r="B190" s="339" t="s">
        <v>4743</v>
      </c>
      <c r="C190" s="567" t="s">
        <v>3457</v>
      </c>
      <c r="D190" s="568">
        <v>3243.89</v>
      </c>
    </row>
    <row r="191" spans="1:4" ht="45">
      <c r="A191" s="338">
        <v>42428</v>
      </c>
      <c r="B191" s="339" t="s">
        <v>4744</v>
      </c>
      <c r="C191" s="567" t="s">
        <v>3452</v>
      </c>
      <c r="D191" s="568">
        <v>1994</v>
      </c>
    </row>
    <row r="192" spans="1:4">
      <c r="A192" s="338">
        <v>583</v>
      </c>
      <c r="B192" s="339" t="s">
        <v>4745</v>
      </c>
      <c r="C192" s="567" t="s">
        <v>3454</v>
      </c>
      <c r="D192" s="568">
        <v>46.73</v>
      </c>
    </row>
    <row r="193" spans="1:4">
      <c r="A193" s="338">
        <v>301</v>
      </c>
      <c r="B193" s="339" t="s">
        <v>4746</v>
      </c>
      <c r="C193" s="567" t="s">
        <v>3452</v>
      </c>
      <c r="D193" s="568">
        <v>2.5499999999999998</v>
      </c>
    </row>
    <row r="194" spans="1:4">
      <c r="A194" s="338">
        <v>296</v>
      </c>
      <c r="B194" s="339" t="s">
        <v>13350</v>
      </c>
      <c r="C194" s="567" t="s">
        <v>3452</v>
      </c>
      <c r="D194" s="568">
        <v>1.44</v>
      </c>
    </row>
    <row r="195" spans="1:4">
      <c r="A195" s="338">
        <v>297</v>
      </c>
      <c r="B195" s="339" t="s">
        <v>13351</v>
      </c>
      <c r="C195" s="567" t="s">
        <v>3452</v>
      </c>
      <c r="D195" s="568">
        <v>2.12</v>
      </c>
    </row>
    <row r="196" spans="1:4">
      <c r="A196" s="338">
        <v>299</v>
      </c>
      <c r="B196" s="339" t="s">
        <v>13352</v>
      </c>
      <c r="C196" s="567" t="s">
        <v>3452</v>
      </c>
      <c r="D196" s="568">
        <v>2.99</v>
      </c>
    </row>
    <row r="197" spans="1:4">
      <c r="A197" s="338">
        <v>300</v>
      </c>
      <c r="B197" s="339" t="s">
        <v>4747</v>
      </c>
      <c r="C197" s="567" t="s">
        <v>3452</v>
      </c>
      <c r="D197" s="568">
        <v>10.35</v>
      </c>
    </row>
    <row r="198" spans="1:4">
      <c r="A198" s="338">
        <v>20085</v>
      </c>
      <c r="B198" s="339" t="s">
        <v>4748</v>
      </c>
      <c r="C198" s="567" t="s">
        <v>3452</v>
      </c>
      <c r="D198" s="568">
        <v>1.89</v>
      </c>
    </row>
    <row r="199" spans="1:4">
      <c r="A199" s="338">
        <v>298</v>
      </c>
      <c r="B199" s="339" t="s">
        <v>13353</v>
      </c>
      <c r="C199" s="567" t="s">
        <v>3452</v>
      </c>
      <c r="D199" s="568">
        <v>2.2999999999999998</v>
      </c>
    </row>
    <row r="200" spans="1:4">
      <c r="A200" s="338">
        <v>311</v>
      </c>
      <c r="B200" s="339" t="s">
        <v>4749</v>
      </c>
      <c r="C200" s="567" t="s">
        <v>3452</v>
      </c>
      <c r="D200" s="568">
        <v>8.5299999999999994</v>
      </c>
    </row>
    <row r="201" spans="1:4">
      <c r="A201" s="338">
        <v>318</v>
      </c>
      <c r="B201" s="339" t="s">
        <v>4750</v>
      </c>
      <c r="C201" s="567" t="s">
        <v>3452</v>
      </c>
      <c r="D201" s="568">
        <v>17.190000000000001</v>
      </c>
    </row>
    <row r="202" spans="1:4">
      <c r="A202" s="338">
        <v>319</v>
      </c>
      <c r="B202" s="339" t="s">
        <v>4751</v>
      </c>
      <c r="C202" s="567" t="s">
        <v>3452</v>
      </c>
      <c r="D202" s="568">
        <v>26.95</v>
      </c>
    </row>
    <row r="203" spans="1:4">
      <c r="A203" s="338">
        <v>303</v>
      </c>
      <c r="B203" s="339" t="s">
        <v>4752</v>
      </c>
      <c r="C203" s="567" t="s">
        <v>3452</v>
      </c>
      <c r="D203" s="568">
        <v>2.82</v>
      </c>
    </row>
    <row r="204" spans="1:4">
      <c r="A204" s="338">
        <v>305</v>
      </c>
      <c r="B204" s="339" t="s">
        <v>4753</v>
      </c>
      <c r="C204" s="567" t="s">
        <v>3452</v>
      </c>
      <c r="D204" s="568">
        <v>8.8800000000000008</v>
      </c>
    </row>
    <row r="205" spans="1:4">
      <c r="A205" s="338">
        <v>306</v>
      </c>
      <c r="B205" s="339" t="s">
        <v>4754</v>
      </c>
      <c r="C205" s="567" t="s">
        <v>3452</v>
      </c>
      <c r="D205" s="568">
        <v>13.47</v>
      </c>
    </row>
    <row r="206" spans="1:4">
      <c r="A206" s="338">
        <v>307</v>
      </c>
      <c r="B206" s="339" t="s">
        <v>4755</v>
      </c>
      <c r="C206" s="567" t="s">
        <v>3452</v>
      </c>
      <c r="D206" s="568">
        <v>34.049999999999997</v>
      </c>
    </row>
    <row r="207" spans="1:4">
      <c r="A207" s="338">
        <v>309</v>
      </c>
      <c r="B207" s="339" t="s">
        <v>4756</v>
      </c>
      <c r="C207" s="567" t="s">
        <v>3452</v>
      </c>
      <c r="D207" s="568">
        <v>55.77</v>
      </c>
    </row>
    <row r="208" spans="1:4">
      <c r="A208" s="338">
        <v>310</v>
      </c>
      <c r="B208" s="339" t="s">
        <v>4757</v>
      </c>
      <c r="C208" s="567" t="s">
        <v>3452</v>
      </c>
      <c r="D208" s="568">
        <v>77.3</v>
      </c>
    </row>
    <row r="209" spans="1:4">
      <c r="A209" s="338">
        <v>308</v>
      </c>
      <c r="B209" s="339" t="s">
        <v>4762</v>
      </c>
      <c r="C209" s="567" t="s">
        <v>3452</v>
      </c>
      <c r="D209" s="568">
        <v>75.989999999999995</v>
      </c>
    </row>
    <row r="210" spans="1:4">
      <c r="A210" s="338">
        <v>328</v>
      </c>
      <c r="B210" s="339" t="s">
        <v>4758</v>
      </c>
      <c r="C210" s="567" t="s">
        <v>3452</v>
      </c>
      <c r="D210" s="568">
        <v>6.76</v>
      </c>
    </row>
    <row r="211" spans="1:4">
      <c r="A211" s="338">
        <v>325</v>
      </c>
      <c r="B211" s="339" t="s">
        <v>4759</v>
      </c>
      <c r="C211" s="567" t="s">
        <v>3452</v>
      </c>
      <c r="D211" s="568">
        <v>1.99</v>
      </c>
    </row>
    <row r="212" spans="1:4">
      <c r="A212" s="338">
        <v>20326</v>
      </c>
      <c r="B212" s="339" t="s">
        <v>4760</v>
      </c>
      <c r="C212" s="567" t="s">
        <v>3452</v>
      </c>
      <c r="D212" s="568">
        <v>3.65</v>
      </c>
    </row>
    <row r="213" spans="1:4">
      <c r="A213" s="338">
        <v>329</v>
      </c>
      <c r="B213" s="339" t="s">
        <v>4761</v>
      </c>
      <c r="C213" s="567" t="s">
        <v>3452</v>
      </c>
      <c r="D213" s="568">
        <v>5.65</v>
      </c>
    </row>
    <row r="214" spans="1:4" ht="30">
      <c r="A214" s="338">
        <v>39642</v>
      </c>
      <c r="B214" s="339" t="s">
        <v>13354</v>
      </c>
      <c r="C214" s="567" t="s">
        <v>3452</v>
      </c>
      <c r="D214" s="568">
        <v>2.5</v>
      </c>
    </row>
    <row r="215" spans="1:4" ht="30">
      <c r="A215" s="338">
        <v>39641</v>
      </c>
      <c r="B215" s="339" t="s">
        <v>13355</v>
      </c>
      <c r="C215" s="567" t="s">
        <v>3452</v>
      </c>
      <c r="D215" s="568">
        <v>2.2000000000000002</v>
      </c>
    </row>
    <row r="216" spans="1:4" ht="30">
      <c r="A216" s="338">
        <v>39643</v>
      </c>
      <c r="B216" s="339" t="s">
        <v>13356</v>
      </c>
      <c r="C216" s="567" t="s">
        <v>3452</v>
      </c>
      <c r="D216" s="568">
        <v>2.94</v>
      </c>
    </row>
    <row r="217" spans="1:4" ht="30">
      <c r="A217" s="338">
        <v>39644</v>
      </c>
      <c r="B217" s="339" t="s">
        <v>13357</v>
      </c>
      <c r="C217" s="567" t="s">
        <v>3452</v>
      </c>
      <c r="D217" s="568">
        <v>4.5599999999999996</v>
      </c>
    </row>
    <row r="218" spans="1:4" ht="30">
      <c r="A218" s="338">
        <v>39645</v>
      </c>
      <c r="B218" s="339" t="s">
        <v>13358</v>
      </c>
      <c r="C218" s="567" t="s">
        <v>3452</v>
      </c>
      <c r="D218" s="568">
        <v>4.99</v>
      </c>
    </row>
    <row r="219" spans="1:4">
      <c r="A219" s="338">
        <v>41610</v>
      </c>
      <c r="B219" s="339" t="s">
        <v>4763</v>
      </c>
      <c r="C219" s="567" t="s">
        <v>3452</v>
      </c>
      <c r="D219" s="568">
        <v>382.77</v>
      </c>
    </row>
    <row r="220" spans="1:4">
      <c r="A220" s="338">
        <v>41611</v>
      </c>
      <c r="B220" s="339" t="s">
        <v>4764</v>
      </c>
      <c r="C220" s="567" t="s">
        <v>3452</v>
      </c>
      <c r="D220" s="568">
        <v>603.32000000000005</v>
      </c>
    </row>
    <row r="221" spans="1:4">
      <c r="A221" s="338">
        <v>41612</v>
      </c>
      <c r="B221" s="339" t="s">
        <v>4765</v>
      </c>
      <c r="C221" s="567" t="s">
        <v>3452</v>
      </c>
      <c r="D221" s="568">
        <v>847.15</v>
      </c>
    </row>
    <row r="222" spans="1:4">
      <c r="A222" s="338">
        <v>41637</v>
      </c>
      <c r="B222" s="339" t="s">
        <v>4766</v>
      </c>
      <c r="C222" s="567" t="s">
        <v>3452</v>
      </c>
      <c r="D222" s="568">
        <v>79.19</v>
      </c>
    </row>
    <row r="223" spans="1:4">
      <c r="A223" s="338">
        <v>41638</v>
      </c>
      <c r="B223" s="339" t="s">
        <v>4767</v>
      </c>
      <c r="C223" s="567" t="s">
        <v>3452</v>
      </c>
      <c r="D223" s="568">
        <v>103.15</v>
      </c>
    </row>
    <row r="224" spans="1:4">
      <c r="A224" s="338">
        <v>41639</v>
      </c>
      <c r="B224" s="339" t="s">
        <v>4768</v>
      </c>
      <c r="C224" s="567" t="s">
        <v>3452</v>
      </c>
      <c r="D224" s="568">
        <v>249.56</v>
      </c>
    </row>
    <row r="225" spans="1:4">
      <c r="A225" s="338">
        <v>11789</v>
      </c>
      <c r="B225" s="339" t="s">
        <v>4769</v>
      </c>
      <c r="C225" s="567" t="s">
        <v>3452</v>
      </c>
      <c r="D225" s="568">
        <v>0.62</v>
      </c>
    </row>
    <row r="226" spans="1:4" ht="30">
      <c r="A226" s="338">
        <v>20975</v>
      </c>
      <c r="B226" s="339" t="s">
        <v>4770</v>
      </c>
      <c r="C226" s="567" t="s">
        <v>3452</v>
      </c>
      <c r="D226" s="568">
        <v>19.78</v>
      </c>
    </row>
    <row r="227" spans="1:4" ht="30">
      <c r="A227" s="338">
        <v>20976</v>
      </c>
      <c r="B227" s="339" t="s">
        <v>4771</v>
      </c>
      <c r="C227" s="567" t="s">
        <v>3452</v>
      </c>
      <c r="D227" s="568">
        <v>29.89</v>
      </c>
    </row>
    <row r="228" spans="1:4">
      <c r="A228" s="338">
        <v>6138</v>
      </c>
      <c r="B228" s="339" t="s">
        <v>13359</v>
      </c>
      <c r="C228" s="567" t="s">
        <v>3452</v>
      </c>
      <c r="D228" s="568">
        <v>9.42</v>
      </c>
    </row>
    <row r="229" spans="1:4">
      <c r="A229" s="338">
        <v>40340</v>
      </c>
      <c r="B229" s="339" t="s">
        <v>13360</v>
      </c>
      <c r="C229" s="567" t="s">
        <v>3452</v>
      </c>
      <c r="D229" s="568">
        <v>18.760000000000002</v>
      </c>
    </row>
    <row r="230" spans="1:4">
      <c r="A230" s="338">
        <v>40341</v>
      </c>
      <c r="B230" s="339" t="s">
        <v>13361</v>
      </c>
      <c r="C230" s="567" t="s">
        <v>3452</v>
      </c>
      <c r="D230" s="568">
        <v>22.38</v>
      </c>
    </row>
    <row r="231" spans="1:4">
      <c r="A231" s="338">
        <v>40342</v>
      </c>
      <c r="B231" s="339" t="s">
        <v>13362</v>
      </c>
      <c r="C231" s="567" t="s">
        <v>3452</v>
      </c>
      <c r="D231" s="568">
        <v>26.7</v>
      </c>
    </row>
    <row r="232" spans="1:4">
      <c r="A232" s="338">
        <v>40343</v>
      </c>
      <c r="B232" s="339" t="s">
        <v>13363</v>
      </c>
      <c r="C232" s="567" t="s">
        <v>3452</v>
      </c>
      <c r="D232" s="568">
        <v>31.67</v>
      </c>
    </row>
    <row r="233" spans="1:4">
      <c r="A233" s="338">
        <v>40344</v>
      </c>
      <c r="B233" s="339" t="s">
        <v>13364</v>
      </c>
      <c r="C233" s="567" t="s">
        <v>3452</v>
      </c>
      <c r="D233" s="568">
        <v>43.17</v>
      </c>
    </row>
    <row r="234" spans="1:4">
      <c r="A234" s="338">
        <v>40345</v>
      </c>
      <c r="B234" s="339" t="s">
        <v>13365</v>
      </c>
      <c r="C234" s="567" t="s">
        <v>3452</v>
      </c>
      <c r="D234" s="568">
        <v>53.2</v>
      </c>
    </row>
    <row r="235" spans="1:4">
      <c r="A235" s="338">
        <v>40346</v>
      </c>
      <c r="B235" s="339" t="s">
        <v>13366</v>
      </c>
      <c r="C235" s="567" t="s">
        <v>3452</v>
      </c>
      <c r="D235" s="568">
        <v>61.71</v>
      </c>
    </row>
    <row r="236" spans="1:4">
      <c r="A236" s="338">
        <v>40347</v>
      </c>
      <c r="B236" s="339" t="s">
        <v>13367</v>
      </c>
      <c r="C236" s="567" t="s">
        <v>3452</v>
      </c>
      <c r="D236" s="568">
        <v>77.53</v>
      </c>
    </row>
    <row r="237" spans="1:4">
      <c r="A237" s="338">
        <v>38840</v>
      </c>
      <c r="B237" s="339" t="s">
        <v>4772</v>
      </c>
      <c r="C237" s="567" t="s">
        <v>3452</v>
      </c>
      <c r="D237" s="568">
        <v>3.04</v>
      </c>
    </row>
    <row r="238" spans="1:4">
      <c r="A238" s="338">
        <v>38841</v>
      </c>
      <c r="B238" s="339" t="s">
        <v>4773</v>
      </c>
      <c r="C238" s="567" t="s">
        <v>3452</v>
      </c>
      <c r="D238" s="568">
        <v>3.37</v>
      </c>
    </row>
    <row r="239" spans="1:4">
      <c r="A239" s="338">
        <v>38842</v>
      </c>
      <c r="B239" s="339" t="s">
        <v>4774</v>
      </c>
      <c r="C239" s="567" t="s">
        <v>3452</v>
      </c>
      <c r="D239" s="568">
        <v>6.66</v>
      </c>
    </row>
    <row r="240" spans="1:4">
      <c r="A240" s="338">
        <v>38843</v>
      </c>
      <c r="B240" s="339" t="s">
        <v>4775</v>
      </c>
      <c r="C240" s="567" t="s">
        <v>3452</v>
      </c>
      <c r="D240" s="568">
        <v>10.41</v>
      </c>
    </row>
    <row r="241" spans="1:4" ht="30">
      <c r="A241" s="338">
        <v>43424</v>
      </c>
      <c r="B241" s="339" t="s">
        <v>4776</v>
      </c>
      <c r="C241" s="567" t="s">
        <v>3452</v>
      </c>
      <c r="D241" s="568">
        <v>320.7</v>
      </c>
    </row>
    <row r="242" spans="1:4" ht="30">
      <c r="A242" s="338">
        <v>43426</v>
      </c>
      <c r="B242" s="339" t="s">
        <v>4777</v>
      </c>
      <c r="C242" s="567" t="s">
        <v>3452</v>
      </c>
      <c r="D242" s="568">
        <v>1106.0999999999999</v>
      </c>
    </row>
    <row r="243" spans="1:4" ht="30">
      <c r="A243" s="338">
        <v>12565</v>
      </c>
      <c r="B243" s="339" t="s">
        <v>4778</v>
      </c>
      <c r="C243" s="567" t="s">
        <v>3452</v>
      </c>
      <c r="D243" s="568">
        <v>387.89</v>
      </c>
    </row>
    <row r="244" spans="1:4" ht="30">
      <c r="A244" s="338">
        <v>12567</v>
      </c>
      <c r="B244" s="339" t="s">
        <v>4779</v>
      </c>
      <c r="C244" s="567" t="s">
        <v>3452</v>
      </c>
      <c r="D244" s="568">
        <v>521</v>
      </c>
    </row>
    <row r="245" spans="1:4" ht="30">
      <c r="A245" s="338">
        <v>12568</v>
      </c>
      <c r="B245" s="339" t="s">
        <v>4780</v>
      </c>
      <c r="C245" s="567" t="s">
        <v>3452</v>
      </c>
      <c r="D245" s="568">
        <v>729.41</v>
      </c>
    </row>
    <row r="246" spans="1:4" ht="30">
      <c r="A246" s="338">
        <v>43441</v>
      </c>
      <c r="B246" s="339" t="s">
        <v>4781</v>
      </c>
      <c r="C246" s="567" t="s">
        <v>3452</v>
      </c>
      <c r="D246" s="568">
        <v>93.78</v>
      </c>
    </row>
    <row r="247" spans="1:4" ht="30">
      <c r="A247" s="338">
        <v>43423</v>
      </c>
      <c r="B247" s="339" t="s">
        <v>4782</v>
      </c>
      <c r="C247" s="567" t="s">
        <v>3452</v>
      </c>
      <c r="D247" s="568">
        <v>43.76</v>
      </c>
    </row>
    <row r="248" spans="1:4" ht="30">
      <c r="A248" s="338">
        <v>12532</v>
      </c>
      <c r="B248" s="339" t="s">
        <v>4783</v>
      </c>
      <c r="C248" s="567" t="s">
        <v>3452</v>
      </c>
      <c r="D248" s="568">
        <v>67.489999999999995</v>
      </c>
    </row>
    <row r="249" spans="1:4" ht="30">
      <c r="A249" s="338">
        <v>43444</v>
      </c>
      <c r="B249" s="339" t="s">
        <v>4784</v>
      </c>
      <c r="C249" s="567" t="s">
        <v>3452</v>
      </c>
      <c r="D249" s="568">
        <v>226.63</v>
      </c>
    </row>
    <row r="250" spans="1:4" ht="30">
      <c r="A250" s="338">
        <v>12551</v>
      </c>
      <c r="B250" s="339" t="s">
        <v>4785</v>
      </c>
      <c r="C250" s="567" t="s">
        <v>3452</v>
      </c>
      <c r="D250" s="568">
        <v>161.69999999999999</v>
      </c>
    </row>
    <row r="251" spans="1:4" ht="30">
      <c r="A251" s="338">
        <v>43442</v>
      </c>
      <c r="B251" s="339" t="s">
        <v>4786</v>
      </c>
      <c r="C251" s="567" t="s">
        <v>3452</v>
      </c>
      <c r="D251" s="568">
        <v>125.04</v>
      </c>
    </row>
    <row r="252" spans="1:4" ht="30">
      <c r="A252" s="338">
        <v>43443</v>
      </c>
      <c r="B252" s="339" t="s">
        <v>4787</v>
      </c>
      <c r="C252" s="567" t="s">
        <v>3452</v>
      </c>
      <c r="D252" s="568">
        <v>164.11</v>
      </c>
    </row>
    <row r="253" spans="1:4" ht="30">
      <c r="A253" s="338">
        <v>12544</v>
      </c>
      <c r="B253" s="339" t="s">
        <v>4788</v>
      </c>
      <c r="C253" s="567" t="s">
        <v>3452</v>
      </c>
      <c r="D253" s="568">
        <v>88.57</v>
      </c>
    </row>
    <row r="254" spans="1:4" ht="30">
      <c r="A254" s="338">
        <v>12547</v>
      </c>
      <c r="B254" s="339" t="s">
        <v>4789</v>
      </c>
      <c r="C254" s="567" t="s">
        <v>3452</v>
      </c>
      <c r="D254" s="568">
        <v>119.12</v>
      </c>
    </row>
    <row r="255" spans="1:4" ht="30">
      <c r="A255" s="338">
        <v>43445</v>
      </c>
      <c r="B255" s="339" t="s">
        <v>4790</v>
      </c>
      <c r="C255" s="567" t="s">
        <v>3452</v>
      </c>
      <c r="D255" s="568">
        <v>312.60000000000002</v>
      </c>
    </row>
    <row r="256" spans="1:4" ht="30">
      <c r="A256" s="338">
        <v>12563</v>
      </c>
      <c r="B256" s="339" t="s">
        <v>4791</v>
      </c>
      <c r="C256" s="567" t="s">
        <v>3452</v>
      </c>
      <c r="D256" s="568">
        <v>223.65</v>
      </c>
    </row>
    <row r="257" spans="1:4" ht="30">
      <c r="A257" s="338">
        <v>43425</v>
      </c>
      <c r="B257" s="339" t="s">
        <v>4792</v>
      </c>
      <c r="C257" s="567" t="s">
        <v>3452</v>
      </c>
      <c r="D257" s="568">
        <v>140.66999999999999</v>
      </c>
    </row>
    <row r="258" spans="1:4" ht="30">
      <c r="A258" s="338">
        <v>43446</v>
      </c>
      <c r="B258" s="339" t="s">
        <v>4793</v>
      </c>
      <c r="C258" s="567" t="s">
        <v>3452</v>
      </c>
      <c r="D258" s="568">
        <v>296.97000000000003</v>
      </c>
    </row>
    <row r="259" spans="1:4" ht="30">
      <c r="A259" s="338">
        <v>43447</v>
      </c>
      <c r="B259" s="339" t="s">
        <v>4794</v>
      </c>
      <c r="C259" s="567" t="s">
        <v>3452</v>
      </c>
      <c r="D259" s="568">
        <v>364.7</v>
      </c>
    </row>
    <row r="260" spans="1:4" ht="30">
      <c r="A260" s="338">
        <v>43448</v>
      </c>
      <c r="B260" s="339" t="s">
        <v>4795</v>
      </c>
      <c r="C260" s="567" t="s">
        <v>3452</v>
      </c>
      <c r="D260" s="568">
        <v>510.58</v>
      </c>
    </row>
    <row r="261" spans="1:4" ht="30">
      <c r="A261" s="338">
        <v>13761</v>
      </c>
      <c r="B261" s="339" t="s">
        <v>4796</v>
      </c>
      <c r="C261" s="567" t="s">
        <v>3452</v>
      </c>
      <c r="D261" s="568">
        <v>3329.19</v>
      </c>
    </row>
    <row r="262" spans="1:4" ht="30">
      <c r="A262" s="338">
        <v>4814</v>
      </c>
      <c r="B262" s="339" t="s">
        <v>4797</v>
      </c>
      <c r="C262" s="567" t="s">
        <v>3452</v>
      </c>
      <c r="D262" s="568">
        <v>93.08</v>
      </c>
    </row>
    <row r="263" spans="1:4">
      <c r="A263" s="338">
        <v>44473</v>
      </c>
      <c r="B263" s="339" t="s">
        <v>13368</v>
      </c>
      <c r="C263" s="567" t="s">
        <v>3452</v>
      </c>
      <c r="D263" s="568">
        <v>3113</v>
      </c>
    </row>
    <row r="264" spans="1:4">
      <c r="A264" s="338">
        <v>6122</v>
      </c>
      <c r="B264" s="339" t="s">
        <v>4798</v>
      </c>
      <c r="C264" s="567" t="s">
        <v>3451</v>
      </c>
      <c r="D264" s="568">
        <v>15.69</v>
      </c>
    </row>
    <row r="265" spans="1:4">
      <c r="A265" s="338">
        <v>40810</v>
      </c>
      <c r="B265" s="339" t="s">
        <v>4799</v>
      </c>
      <c r="C265" s="567" t="s">
        <v>3457</v>
      </c>
      <c r="D265" s="568">
        <v>2758.57</v>
      </c>
    </row>
    <row r="266" spans="1:4">
      <c r="A266" s="338">
        <v>21100</v>
      </c>
      <c r="B266" s="339" t="s">
        <v>4800</v>
      </c>
      <c r="C266" s="567" t="s">
        <v>3452</v>
      </c>
      <c r="D266" s="568">
        <v>3066.7</v>
      </c>
    </row>
    <row r="267" spans="1:4" ht="30">
      <c r="A267" s="338">
        <v>11816</v>
      </c>
      <c r="B267" s="339" t="s">
        <v>4801</v>
      </c>
      <c r="C267" s="567" t="s">
        <v>3452</v>
      </c>
      <c r="D267" s="568">
        <v>3270</v>
      </c>
    </row>
    <row r="268" spans="1:4" ht="30">
      <c r="A268" s="338">
        <v>11814</v>
      </c>
      <c r="B268" s="339" t="s">
        <v>4802</v>
      </c>
      <c r="C268" s="567" t="s">
        <v>3452</v>
      </c>
      <c r="D268" s="568">
        <v>7117.97</v>
      </c>
    </row>
    <row r="269" spans="1:4" ht="30">
      <c r="A269" s="338">
        <v>14186</v>
      </c>
      <c r="B269" s="339" t="s">
        <v>4803</v>
      </c>
      <c r="C269" s="567" t="s">
        <v>3452</v>
      </c>
      <c r="D269" s="568">
        <v>8937.57</v>
      </c>
    </row>
    <row r="270" spans="1:4" ht="30">
      <c r="A270" s="338">
        <v>14185</v>
      </c>
      <c r="B270" s="339" t="s">
        <v>4804</v>
      </c>
      <c r="C270" s="567" t="s">
        <v>3452</v>
      </c>
      <c r="D270" s="568">
        <v>11577.64</v>
      </c>
    </row>
    <row r="271" spans="1:4" ht="30">
      <c r="A271" s="338">
        <v>11811</v>
      </c>
      <c r="B271" s="339" t="s">
        <v>4805</v>
      </c>
      <c r="C271" s="567" t="s">
        <v>3452</v>
      </c>
      <c r="D271" s="568">
        <v>4426.8500000000004</v>
      </c>
    </row>
    <row r="272" spans="1:4">
      <c r="A272" s="338">
        <v>44498</v>
      </c>
      <c r="B272" s="339" t="s">
        <v>13369</v>
      </c>
      <c r="C272" s="567" t="s">
        <v>3452</v>
      </c>
      <c r="D272" s="568">
        <v>298453.86</v>
      </c>
    </row>
    <row r="273" spans="1:4" ht="30">
      <c r="A273" s="338">
        <v>34469</v>
      </c>
      <c r="B273" s="339" t="s">
        <v>13370</v>
      </c>
      <c r="C273" s="567" t="s">
        <v>3452</v>
      </c>
      <c r="D273" s="568">
        <v>10941.97</v>
      </c>
    </row>
    <row r="274" spans="1:4" ht="30">
      <c r="A274" s="338">
        <v>34476</v>
      </c>
      <c r="B274" s="339" t="s">
        <v>13371</v>
      </c>
      <c r="C274" s="567" t="s">
        <v>3452</v>
      </c>
      <c r="D274" s="568">
        <v>5706.69</v>
      </c>
    </row>
    <row r="275" spans="1:4" ht="30">
      <c r="A275" s="338">
        <v>34477</v>
      </c>
      <c r="B275" s="339" t="s">
        <v>13372</v>
      </c>
      <c r="C275" s="567" t="s">
        <v>3452</v>
      </c>
      <c r="D275" s="568">
        <v>7573.89</v>
      </c>
    </row>
    <row r="276" spans="1:4" ht="30">
      <c r="A276" s="338">
        <v>34482</v>
      </c>
      <c r="B276" s="339" t="s">
        <v>13373</v>
      </c>
      <c r="C276" s="567" t="s">
        <v>3452</v>
      </c>
      <c r="D276" s="568">
        <v>7073.59</v>
      </c>
    </row>
    <row r="277" spans="1:4" ht="45">
      <c r="A277" s="338">
        <v>34472</v>
      </c>
      <c r="B277" s="339" t="s">
        <v>13374</v>
      </c>
      <c r="C277" s="567" t="s">
        <v>3452</v>
      </c>
      <c r="D277" s="568">
        <v>3366.5</v>
      </c>
    </row>
    <row r="278" spans="1:4" ht="30">
      <c r="A278" s="338">
        <v>42425</v>
      </c>
      <c r="B278" s="339" t="s">
        <v>4806</v>
      </c>
      <c r="C278" s="567" t="s">
        <v>3452</v>
      </c>
      <c r="D278" s="568">
        <v>2107.39</v>
      </c>
    </row>
    <row r="279" spans="1:4" ht="30">
      <c r="A279" s="338">
        <v>42422</v>
      </c>
      <c r="B279" s="339" t="s">
        <v>4807</v>
      </c>
      <c r="C279" s="567" t="s">
        <v>3452</v>
      </c>
      <c r="D279" s="568">
        <v>3128.5</v>
      </c>
    </row>
    <row r="280" spans="1:4" ht="30">
      <c r="A280" s="338">
        <v>43184</v>
      </c>
      <c r="B280" s="339" t="s">
        <v>4808</v>
      </c>
      <c r="C280" s="567" t="s">
        <v>3452</v>
      </c>
      <c r="D280" s="568">
        <v>4323.88</v>
      </c>
    </row>
    <row r="281" spans="1:4" ht="30">
      <c r="A281" s="338">
        <v>42424</v>
      </c>
      <c r="B281" s="339" t="s">
        <v>4809</v>
      </c>
      <c r="C281" s="567" t="s">
        <v>3452</v>
      </c>
      <c r="D281" s="568">
        <v>1882.09</v>
      </c>
    </row>
    <row r="282" spans="1:4" ht="30">
      <c r="A282" s="338">
        <v>42416</v>
      </c>
      <c r="B282" s="339" t="s">
        <v>4811</v>
      </c>
      <c r="C282" s="567" t="s">
        <v>3452</v>
      </c>
      <c r="D282" s="568">
        <v>8113.46</v>
      </c>
    </row>
    <row r="283" spans="1:4" ht="30">
      <c r="A283" s="338">
        <v>42417</v>
      </c>
      <c r="B283" s="339" t="s">
        <v>4812</v>
      </c>
      <c r="C283" s="567" t="s">
        <v>3452</v>
      </c>
      <c r="D283" s="568">
        <v>9095.86</v>
      </c>
    </row>
    <row r="284" spans="1:4" ht="30">
      <c r="A284" s="338">
        <v>42419</v>
      </c>
      <c r="B284" s="339" t="s">
        <v>4813</v>
      </c>
      <c r="C284" s="567" t="s">
        <v>3452</v>
      </c>
      <c r="D284" s="568">
        <v>10276.39</v>
      </c>
    </row>
    <row r="285" spans="1:4" ht="30">
      <c r="A285" s="338">
        <v>42420</v>
      </c>
      <c r="B285" s="339" t="s">
        <v>4814</v>
      </c>
      <c r="C285" s="567" t="s">
        <v>3452</v>
      </c>
      <c r="D285" s="568">
        <v>14124.14</v>
      </c>
    </row>
    <row r="286" spans="1:4" ht="45">
      <c r="A286" s="338">
        <v>42421</v>
      </c>
      <c r="B286" s="339" t="s">
        <v>4810</v>
      </c>
      <c r="C286" s="567" t="s">
        <v>3452</v>
      </c>
      <c r="D286" s="568">
        <v>17136.2</v>
      </c>
    </row>
    <row r="287" spans="1:4" ht="30">
      <c r="A287" s="338">
        <v>39556</v>
      </c>
      <c r="B287" s="339" t="s">
        <v>4820</v>
      </c>
      <c r="C287" s="567" t="s">
        <v>3452</v>
      </c>
      <c r="D287" s="568">
        <v>5951.02</v>
      </c>
    </row>
    <row r="288" spans="1:4" ht="30">
      <c r="A288" s="338">
        <v>39557</v>
      </c>
      <c r="B288" s="339" t="s">
        <v>4821</v>
      </c>
      <c r="C288" s="567" t="s">
        <v>3452</v>
      </c>
      <c r="D288" s="568">
        <v>6407.95</v>
      </c>
    </row>
    <row r="289" spans="1:4" ht="30">
      <c r="A289" s="338">
        <v>39559</v>
      </c>
      <c r="B289" s="339" t="s">
        <v>4822</v>
      </c>
      <c r="C289" s="567" t="s">
        <v>3452</v>
      </c>
      <c r="D289" s="568">
        <v>9469.7199999999993</v>
      </c>
    </row>
    <row r="290" spans="1:4" ht="30">
      <c r="A290" s="338">
        <v>39560</v>
      </c>
      <c r="B290" s="339" t="s">
        <v>4823</v>
      </c>
      <c r="C290" s="567" t="s">
        <v>3452</v>
      </c>
      <c r="D290" s="568">
        <v>10955.54</v>
      </c>
    </row>
    <row r="291" spans="1:4" ht="30">
      <c r="A291" s="338">
        <v>39561</v>
      </c>
      <c r="B291" s="339" t="s">
        <v>4824</v>
      </c>
      <c r="C291" s="567" t="s">
        <v>3452</v>
      </c>
      <c r="D291" s="568">
        <v>11460.89</v>
      </c>
    </row>
    <row r="292" spans="1:4" ht="30">
      <c r="A292" s="338">
        <v>43195</v>
      </c>
      <c r="B292" s="339" t="s">
        <v>4815</v>
      </c>
      <c r="C292" s="567" t="s">
        <v>3452</v>
      </c>
      <c r="D292" s="568">
        <v>4973.3100000000004</v>
      </c>
    </row>
    <row r="293" spans="1:4" ht="30">
      <c r="A293" s="338">
        <v>43196</v>
      </c>
      <c r="B293" s="339" t="s">
        <v>4816</v>
      </c>
      <c r="C293" s="567" t="s">
        <v>3452</v>
      </c>
      <c r="D293" s="568">
        <v>6163.7</v>
      </c>
    </row>
    <row r="294" spans="1:4" ht="30">
      <c r="A294" s="338">
        <v>43198</v>
      </c>
      <c r="B294" s="339" t="s">
        <v>4817</v>
      </c>
      <c r="C294" s="567" t="s">
        <v>3452</v>
      </c>
      <c r="D294" s="568">
        <v>9159.11</v>
      </c>
    </row>
    <row r="295" spans="1:4" ht="30">
      <c r="A295" s="338">
        <v>43199</v>
      </c>
      <c r="B295" s="339" t="s">
        <v>4818</v>
      </c>
      <c r="C295" s="567" t="s">
        <v>3452</v>
      </c>
      <c r="D295" s="568">
        <v>9494.73</v>
      </c>
    </row>
    <row r="296" spans="1:4" ht="30">
      <c r="A296" s="338">
        <v>43200</v>
      </c>
      <c r="B296" s="339" t="s">
        <v>4819</v>
      </c>
      <c r="C296" s="567" t="s">
        <v>3452</v>
      </c>
      <c r="D296" s="568">
        <v>10895.9</v>
      </c>
    </row>
    <row r="297" spans="1:4" ht="30">
      <c r="A297" s="338">
        <v>43190</v>
      </c>
      <c r="B297" s="339" t="s">
        <v>4825</v>
      </c>
      <c r="C297" s="567" t="s">
        <v>3452</v>
      </c>
      <c r="D297" s="568">
        <v>1691.32</v>
      </c>
    </row>
    <row r="298" spans="1:4" ht="30">
      <c r="A298" s="338">
        <v>39555</v>
      </c>
      <c r="B298" s="339" t="s">
        <v>4826</v>
      </c>
      <c r="C298" s="567" t="s">
        <v>3452</v>
      </c>
      <c r="D298" s="568">
        <v>1829.58</v>
      </c>
    </row>
    <row r="299" spans="1:4" ht="30">
      <c r="A299" s="338">
        <v>43191</v>
      </c>
      <c r="B299" s="339" t="s">
        <v>4827</v>
      </c>
      <c r="C299" s="567" t="s">
        <v>3452</v>
      </c>
      <c r="D299" s="568">
        <v>2433.59</v>
      </c>
    </row>
    <row r="300" spans="1:4" ht="30">
      <c r="A300" s="338">
        <v>39548</v>
      </c>
      <c r="B300" s="339" t="s">
        <v>4828</v>
      </c>
      <c r="C300" s="567" t="s">
        <v>3452</v>
      </c>
      <c r="D300" s="568">
        <v>2713.83</v>
      </c>
    </row>
    <row r="301" spans="1:4" ht="30">
      <c r="A301" s="338">
        <v>43192</v>
      </c>
      <c r="B301" s="339" t="s">
        <v>4829</v>
      </c>
      <c r="C301" s="567" t="s">
        <v>3452</v>
      </c>
      <c r="D301" s="568">
        <v>3187.78</v>
      </c>
    </row>
    <row r="302" spans="1:4" ht="30">
      <c r="A302" s="338">
        <v>39554</v>
      </c>
      <c r="B302" s="339" t="s">
        <v>4830</v>
      </c>
      <c r="C302" s="567" t="s">
        <v>3452</v>
      </c>
      <c r="D302" s="568">
        <v>3588.63</v>
      </c>
    </row>
    <row r="303" spans="1:4" ht="30">
      <c r="A303" s="338">
        <v>43194</v>
      </c>
      <c r="B303" s="339" t="s">
        <v>4831</v>
      </c>
      <c r="C303" s="567" t="s">
        <v>3452</v>
      </c>
      <c r="D303" s="568">
        <v>1448.9</v>
      </c>
    </row>
    <row r="304" spans="1:4" ht="30">
      <c r="A304" s="338">
        <v>39551</v>
      </c>
      <c r="B304" s="339" t="s">
        <v>4832</v>
      </c>
      <c r="C304" s="567" t="s">
        <v>3452</v>
      </c>
      <c r="D304" s="568">
        <v>1595.4</v>
      </c>
    </row>
    <row r="305" spans="1:4" ht="30">
      <c r="A305" s="338">
        <v>43185</v>
      </c>
      <c r="B305" s="339" t="s">
        <v>4833</v>
      </c>
      <c r="C305" s="567" t="s">
        <v>3452</v>
      </c>
      <c r="D305" s="568">
        <v>4533.84</v>
      </c>
    </row>
    <row r="306" spans="1:4" ht="30">
      <c r="A306" s="338">
        <v>43186</v>
      </c>
      <c r="B306" s="339" t="s">
        <v>4834</v>
      </c>
      <c r="C306" s="567" t="s">
        <v>3452</v>
      </c>
      <c r="D306" s="568">
        <v>4782.29</v>
      </c>
    </row>
    <row r="307" spans="1:4" ht="30">
      <c r="A307" s="338">
        <v>43187</v>
      </c>
      <c r="B307" s="339" t="s">
        <v>4835</v>
      </c>
      <c r="C307" s="567" t="s">
        <v>3452</v>
      </c>
      <c r="D307" s="568">
        <v>6346.15</v>
      </c>
    </row>
    <row r="308" spans="1:4" ht="30">
      <c r="A308" s="338">
        <v>43188</v>
      </c>
      <c r="B308" s="339" t="s">
        <v>4836</v>
      </c>
      <c r="C308" s="567" t="s">
        <v>3452</v>
      </c>
      <c r="D308" s="568">
        <v>7689.2</v>
      </c>
    </row>
    <row r="309" spans="1:4" ht="30">
      <c r="A309" s="338">
        <v>43189</v>
      </c>
      <c r="B309" s="339" t="s">
        <v>4837</v>
      </c>
      <c r="C309" s="567" t="s">
        <v>3452</v>
      </c>
      <c r="D309" s="568">
        <v>8649.07</v>
      </c>
    </row>
    <row r="310" spans="1:4">
      <c r="A310" s="338">
        <v>10700</v>
      </c>
      <c r="B310" s="339" t="s">
        <v>4843</v>
      </c>
      <c r="C310" s="567" t="s">
        <v>3452</v>
      </c>
      <c r="D310" s="568">
        <v>28471.98</v>
      </c>
    </row>
    <row r="311" spans="1:4">
      <c r="A311" s="338">
        <v>346</v>
      </c>
      <c r="B311" s="339" t="s">
        <v>4844</v>
      </c>
      <c r="C311" s="567" t="s">
        <v>3454</v>
      </c>
      <c r="D311" s="568">
        <v>32.75</v>
      </c>
    </row>
    <row r="312" spans="1:4">
      <c r="A312" s="338">
        <v>3312</v>
      </c>
      <c r="B312" s="339" t="s">
        <v>4845</v>
      </c>
      <c r="C312" s="567" t="s">
        <v>3454</v>
      </c>
      <c r="D312" s="568">
        <v>23.27</v>
      </c>
    </row>
    <row r="313" spans="1:4">
      <c r="A313" s="338">
        <v>339</v>
      </c>
      <c r="B313" s="339" t="s">
        <v>4846</v>
      </c>
      <c r="C313" s="567" t="s">
        <v>3453</v>
      </c>
      <c r="D313" s="568">
        <v>1.69</v>
      </c>
    </row>
    <row r="314" spans="1:4">
      <c r="A314" s="338">
        <v>340</v>
      </c>
      <c r="B314" s="339" t="s">
        <v>4847</v>
      </c>
      <c r="C314" s="567" t="s">
        <v>3453</v>
      </c>
      <c r="D314" s="568">
        <v>1.52</v>
      </c>
    </row>
    <row r="315" spans="1:4" ht="30">
      <c r="A315" s="338">
        <v>43130</v>
      </c>
      <c r="B315" s="339" t="s">
        <v>4848</v>
      </c>
      <c r="C315" s="567" t="s">
        <v>3454</v>
      </c>
      <c r="D315" s="568">
        <v>27.65</v>
      </c>
    </row>
    <row r="316" spans="1:4">
      <c r="A316" s="338">
        <v>344</v>
      </c>
      <c r="B316" s="339" t="s">
        <v>4849</v>
      </c>
      <c r="C316" s="567" t="s">
        <v>3454</v>
      </c>
      <c r="D316" s="568">
        <v>36.35</v>
      </c>
    </row>
    <row r="317" spans="1:4">
      <c r="A317" s="338">
        <v>345</v>
      </c>
      <c r="B317" s="339" t="s">
        <v>4850</v>
      </c>
      <c r="C317" s="567" t="s">
        <v>3454</v>
      </c>
      <c r="D317" s="568">
        <v>39.44</v>
      </c>
    </row>
    <row r="318" spans="1:4" ht="30">
      <c r="A318" s="338">
        <v>43131</v>
      </c>
      <c r="B318" s="339" t="s">
        <v>4851</v>
      </c>
      <c r="C318" s="567" t="s">
        <v>3454</v>
      </c>
      <c r="D318" s="568">
        <v>32.119999999999997</v>
      </c>
    </row>
    <row r="319" spans="1:4">
      <c r="A319" s="338">
        <v>3313</v>
      </c>
      <c r="B319" s="339" t="s">
        <v>4852</v>
      </c>
      <c r="C319" s="567" t="s">
        <v>3454</v>
      </c>
      <c r="D319" s="568">
        <v>29.95</v>
      </c>
    </row>
    <row r="320" spans="1:4">
      <c r="A320" s="338">
        <v>43132</v>
      </c>
      <c r="B320" s="339" t="s">
        <v>4853</v>
      </c>
      <c r="C320" s="567" t="s">
        <v>3454</v>
      </c>
      <c r="D320" s="568">
        <v>27.65</v>
      </c>
    </row>
    <row r="321" spans="1:4">
      <c r="A321" s="338">
        <v>39580</v>
      </c>
      <c r="B321" s="339" t="s">
        <v>4838</v>
      </c>
      <c r="C321" s="567" t="s">
        <v>3452</v>
      </c>
      <c r="D321" s="568">
        <v>68158.179999999993</v>
      </c>
    </row>
    <row r="322" spans="1:4">
      <c r="A322" s="338">
        <v>39577</v>
      </c>
      <c r="B322" s="339" t="s">
        <v>4839</v>
      </c>
      <c r="C322" s="567" t="s">
        <v>3452</v>
      </c>
      <c r="D322" s="568">
        <v>21333.37</v>
      </c>
    </row>
    <row r="323" spans="1:4">
      <c r="A323" s="338">
        <v>39578</v>
      </c>
      <c r="B323" s="339" t="s">
        <v>4840</v>
      </c>
      <c r="C323" s="567" t="s">
        <v>3452</v>
      </c>
      <c r="D323" s="568">
        <v>27531.13</v>
      </c>
    </row>
    <row r="324" spans="1:4">
      <c r="A324" s="338">
        <v>39579</v>
      </c>
      <c r="B324" s="339" t="s">
        <v>4841</v>
      </c>
      <c r="C324" s="567" t="s">
        <v>3452</v>
      </c>
      <c r="D324" s="568">
        <v>40055.64</v>
      </c>
    </row>
    <row r="325" spans="1:4" ht="30">
      <c r="A325" s="338">
        <v>39826</v>
      </c>
      <c r="B325" s="339" t="s">
        <v>4842</v>
      </c>
      <c r="C325" s="567" t="s">
        <v>3452</v>
      </c>
      <c r="D325" s="568">
        <v>4919.5600000000004</v>
      </c>
    </row>
    <row r="326" spans="1:4">
      <c r="A326" s="338">
        <v>366</v>
      </c>
      <c r="B326" s="339" t="s">
        <v>4854</v>
      </c>
      <c r="C326" s="567" t="s">
        <v>3456</v>
      </c>
      <c r="D326" s="568">
        <v>76.75</v>
      </c>
    </row>
    <row r="327" spans="1:4">
      <c r="A327" s="338">
        <v>367</v>
      </c>
      <c r="B327" s="339" t="s">
        <v>4855</v>
      </c>
      <c r="C327" s="567" t="s">
        <v>3456</v>
      </c>
      <c r="D327" s="568">
        <v>77.75</v>
      </c>
    </row>
    <row r="328" spans="1:4">
      <c r="A328" s="338">
        <v>370</v>
      </c>
      <c r="B328" s="339" t="s">
        <v>4856</v>
      </c>
      <c r="C328" s="567" t="s">
        <v>3456</v>
      </c>
      <c r="D328" s="568">
        <v>76.75</v>
      </c>
    </row>
    <row r="329" spans="1:4">
      <c r="A329" s="338">
        <v>368</v>
      </c>
      <c r="B329" s="339" t="s">
        <v>4857</v>
      </c>
      <c r="C329" s="567" t="s">
        <v>3456</v>
      </c>
      <c r="D329" s="568">
        <v>38.369999999999997</v>
      </c>
    </row>
    <row r="330" spans="1:4" ht="30">
      <c r="A330" s="338">
        <v>11075</v>
      </c>
      <c r="B330" s="339" t="s">
        <v>4858</v>
      </c>
      <c r="C330" s="567" t="s">
        <v>3456</v>
      </c>
      <c r="D330" s="568">
        <v>880.85</v>
      </c>
    </row>
    <row r="331" spans="1:4">
      <c r="A331" s="338">
        <v>1381</v>
      </c>
      <c r="B331" s="339" t="s">
        <v>4859</v>
      </c>
      <c r="C331" s="567" t="s">
        <v>3454</v>
      </c>
      <c r="D331" s="568">
        <v>0.65</v>
      </c>
    </row>
    <row r="332" spans="1:4">
      <c r="A332" s="338">
        <v>34353</v>
      </c>
      <c r="B332" s="339" t="s">
        <v>4860</v>
      </c>
      <c r="C332" s="567" t="s">
        <v>3454</v>
      </c>
      <c r="D332" s="568">
        <v>1.21</v>
      </c>
    </row>
    <row r="333" spans="1:4">
      <c r="A333" s="338">
        <v>37595</v>
      </c>
      <c r="B333" s="339" t="s">
        <v>4861</v>
      </c>
      <c r="C333" s="567" t="s">
        <v>3454</v>
      </c>
      <c r="D333" s="568">
        <v>1.99</v>
      </c>
    </row>
    <row r="334" spans="1:4">
      <c r="A334" s="338">
        <v>37596</v>
      </c>
      <c r="B334" s="339" t="s">
        <v>4862</v>
      </c>
      <c r="C334" s="567" t="s">
        <v>3454</v>
      </c>
      <c r="D334" s="568">
        <v>2.29</v>
      </c>
    </row>
    <row r="335" spans="1:4" ht="30">
      <c r="A335" s="338">
        <v>371</v>
      </c>
      <c r="B335" s="339" t="s">
        <v>4863</v>
      </c>
      <c r="C335" s="567" t="s">
        <v>3454</v>
      </c>
      <c r="D335" s="568">
        <v>0.71</v>
      </c>
    </row>
    <row r="336" spans="1:4">
      <c r="A336" s="338">
        <v>37553</v>
      </c>
      <c r="B336" s="339" t="s">
        <v>4864</v>
      </c>
      <c r="C336" s="567" t="s">
        <v>3454</v>
      </c>
      <c r="D336" s="568">
        <v>1.32</v>
      </c>
    </row>
    <row r="337" spans="1:4">
      <c r="A337" s="338">
        <v>37552</v>
      </c>
      <c r="B337" s="339" t="s">
        <v>4865</v>
      </c>
      <c r="C337" s="567" t="s">
        <v>3454</v>
      </c>
      <c r="D337" s="568">
        <v>2.13</v>
      </c>
    </row>
    <row r="338" spans="1:4">
      <c r="A338" s="338">
        <v>36880</v>
      </c>
      <c r="B338" s="339" t="s">
        <v>4866</v>
      </c>
      <c r="C338" s="567" t="s">
        <v>3454</v>
      </c>
      <c r="D338" s="568">
        <v>2.17</v>
      </c>
    </row>
    <row r="339" spans="1:4">
      <c r="A339" s="338">
        <v>34355</v>
      </c>
      <c r="B339" s="339" t="s">
        <v>4867</v>
      </c>
      <c r="C339" s="567" t="s">
        <v>3454</v>
      </c>
      <c r="D339" s="568">
        <v>1.86</v>
      </c>
    </row>
    <row r="340" spans="1:4">
      <c r="A340" s="338">
        <v>130</v>
      </c>
      <c r="B340" s="339" t="s">
        <v>4868</v>
      </c>
      <c r="C340" s="567" t="s">
        <v>3454</v>
      </c>
      <c r="D340" s="568">
        <v>3.51</v>
      </c>
    </row>
    <row r="341" spans="1:4" ht="30">
      <c r="A341" s="338">
        <v>135</v>
      </c>
      <c r="B341" s="339" t="s">
        <v>4869</v>
      </c>
      <c r="C341" s="567" t="s">
        <v>3454</v>
      </c>
      <c r="D341" s="568">
        <v>2.82</v>
      </c>
    </row>
    <row r="342" spans="1:4">
      <c r="A342" s="338">
        <v>36886</v>
      </c>
      <c r="B342" s="339" t="s">
        <v>4870</v>
      </c>
      <c r="C342" s="567" t="s">
        <v>3454</v>
      </c>
      <c r="D342" s="568">
        <v>0.67</v>
      </c>
    </row>
    <row r="343" spans="1:4" ht="30">
      <c r="A343" s="338">
        <v>38546</v>
      </c>
      <c r="B343" s="339" t="s">
        <v>4871</v>
      </c>
      <c r="C343" s="567" t="s">
        <v>3456</v>
      </c>
      <c r="D343" s="568">
        <v>354.62</v>
      </c>
    </row>
    <row r="344" spans="1:4">
      <c r="A344" s="338">
        <v>34549</v>
      </c>
      <c r="B344" s="339" t="s">
        <v>4872</v>
      </c>
      <c r="C344" s="567" t="s">
        <v>3456</v>
      </c>
      <c r="D344" s="568">
        <v>561.79</v>
      </c>
    </row>
    <row r="345" spans="1:4">
      <c r="A345" s="338">
        <v>6081</v>
      </c>
      <c r="B345" s="339" t="s">
        <v>4873</v>
      </c>
      <c r="C345" s="567" t="s">
        <v>3456</v>
      </c>
      <c r="D345" s="568">
        <v>39.32</v>
      </c>
    </row>
    <row r="346" spans="1:4">
      <c r="A346" s="338">
        <v>6077</v>
      </c>
      <c r="B346" s="339" t="s">
        <v>4874</v>
      </c>
      <c r="C346" s="567" t="s">
        <v>3456</v>
      </c>
      <c r="D346" s="568">
        <v>28.08</v>
      </c>
    </row>
    <row r="347" spans="1:4">
      <c r="A347" s="338">
        <v>6079</v>
      </c>
      <c r="B347" s="339" t="s">
        <v>4875</v>
      </c>
      <c r="C347" s="567" t="s">
        <v>3456</v>
      </c>
      <c r="D347" s="568">
        <v>28.08</v>
      </c>
    </row>
    <row r="348" spans="1:4" ht="30">
      <c r="A348" s="338">
        <v>1091</v>
      </c>
      <c r="B348" s="339" t="s">
        <v>4876</v>
      </c>
      <c r="C348" s="567" t="s">
        <v>3452</v>
      </c>
      <c r="D348" s="568">
        <v>18.690000000000001</v>
      </c>
    </row>
    <row r="349" spans="1:4" ht="30">
      <c r="A349" s="338">
        <v>1094</v>
      </c>
      <c r="B349" s="339" t="s">
        <v>4877</v>
      </c>
      <c r="C349" s="567" t="s">
        <v>3452</v>
      </c>
      <c r="D349" s="568">
        <v>13.07</v>
      </c>
    </row>
    <row r="350" spans="1:4" ht="30">
      <c r="A350" s="338">
        <v>1095</v>
      </c>
      <c r="B350" s="339" t="s">
        <v>4878</v>
      </c>
      <c r="C350" s="567" t="s">
        <v>3452</v>
      </c>
      <c r="D350" s="568">
        <v>27.78</v>
      </c>
    </row>
    <row r="351" spans="1:4" ht="30">
      <c r="A351" s="338">
        <v>1092</v>
      </c>
      <c r="B351" s="339" t="s">
        <v>4879</v>
      </c>
      <c r="C351" s="567" t="s">
        <v>3452</v>
      </c>
      <c r="D351" s="568">
        <v>21.5</v>
      </c>
    </row>
    <row r="352" spans="1:4" ht="30">
      <c r="A352" s="338">
        <v>1093</v>
      </c>
      <c r="B352" s="339" t="s">
        <v>4880</v>
      </c>
      <c r="C352" s="567" t="s">
        <v>3452</v>
      </c>
      <c r="D352" s="568">
        <v>50.21</v>
      </c>
    </row>
    <row r="353" spans="1:4" ht="30">
      <c r="A353" s="338">
        <v>1090</v>
      </c>
      <c r="B353" s="339" t="s">
        <v>4881</v>
      </c>
      <c r="C353" s="567" t="s">
        <v>3452</v>
      </c>
      <c r="D353" s="568">
        <v>35.950000000000003</v>
      </c>
    </row>
    <row r="354" spans="1:4" ht="30">
      <c r="A354" s="338">
        <v>1096</v>
      </c>
      <c r="B354" s="339" t="s">
        <v>4882</v>
      </c>
      <c r="C354" s="567" t="s">
        <v>3452</v>
      </c>
      <c r="D354" s="568">
        <v>64.69</v>
      </c>
    </row>
    <row r="355" spans="1:4" ht="30">
      <c r="A355" s="338">
        <v>1097</v>
      </c>
      <c r="B355" s="339" t="s">
        <v>4883</v>
      </c>
      <c r="C355" s="567" t="s">
        <v>3452</v>
      </c>
      <c r="D355" s="568">
        <v>54.92</v>
      </c>
    </row>
    <row r="356" spans="1:4">
      <c r="A356" s="338">
        <v>378</v>
      </c>
      <c r="B356" s="339" t="s">
        <v>13375</v>
      </c>
      <c r="C356" s="567" t="s">
        <v>3451</v>
      </c>
      <c r="D356" s="568">
        <v>18.46</v>
      </c>
    </row>
    <row r="357" spans="1:4">
      <c r="A357" s="338">
        <v>40911</v>
      </c>
      <c r="B357" s="339" t="s">
        <v>4884</v>
      </c>
      <c r="C357" s="567" t="s">
        <v>3457</v>
      </c>
      <c r="D357" s="568">
        <v>3243.89</v>
      </c>
    </row>
    <row r="358" spans="1:4">
      <c r="A358" s="338">
        <v>33939</v>
      </c>
      <c r="B358" s="339" t="s">
        <v>4885</v>
      </c>
      <c r="C358" s="567" t="s">
        <v>3451</v>
      </c>
      <c r="D358" s="568">
        <v>58.18</v>
      </c>
    </row>
    <row r="359" spans="1:4">
      <c r="A359" s="338">
        <v>40815</v>
      </c>
      <c r="B359" s="339" t="s">
        <v>4886</v>
      </c>
      <c r="C359" s="567" t="s">
        <v>3457</v>
      </c>
      <c r="D359" s="568">
        <v>10223.42</v>
      </c>
    </row>
    <row r="360" spans="1:4">
      <c r="A360" s="338">
        <v>34760</v>
      </c>
      <c r="B360" s="339" t="s">
        <v>4887</v>
      </c>
      <c r="C360" s="567" t="s">
        <v>3451</v>
      </c>
      <c r="D360" s="568">
        <v>56.33</v>
      </c>
    </row>
    <row r="361" spans="1:4">
      <c r="A361" s="338">
        <v>40935</v>
      </c>
      <c r="B361" s="339" t="s">
        <v>4888</v>
      </c>
      <c r="C361" s="567" t="s">
        <v>3457</v>
      </c>
      <c r="D361" s="568">
        <v>9896.65</v>
      </c>
    </row>
    <row r="362" spans="1:4">
      <c r="A362" s="338">
        <v>33952</v>
      </c>
      <c r="B362" s="339" t="s">
        <v>4889</v>
      </c>
      <c r="C362" s="567" t="s">
        <v>3451</v>
      </c>
      <c r="D362" s="568">
        <v>82.65</v>
      </c>
    </row>
    <row r="363" spans="1:4">
      <c r="A363" s="338">
        <v>40816</v>
      </c>
      <c r="B363" s="339" t="s">
        <v>4890</v>
      </c>
      <c r="C363" s="567" t="s">
        <v>3457</v>
      </c>
      <c r="D363" s="568">
        <v>14521.52</v>
      </c>
    </row>
    <row r="364" spans="1:4">
      <c r="A364" s="338">
        <v>33953</v>
      </c>
      <c r="B364" s="339" t="s">
        <v>4891</v>
      </c>
      <c r="C364" s="567" t="s">
        <v>3451</v>
      </c>
      <c r="D364" s="568">
        <v>109.28</v>
      </c>
    </row>
    <row r="365" spans="1:4">
      <c r="A365" s="338">
        <v>40817</v>
      </c>
      <c r="B365" s="339" t="s">
        <v>4892</v>
      </c>
      <c r="C365" s="567" t="s">
        <v>3457</v>
      </c>
      <c r="D365" s="568">
        <v>19198.740000000002</v>
      </c>
    </row>
    <row r="366" spans="1:4" ht="30">
      <c r="A366" s="338">
        <v>13348</v>
      </c>
      <c r="B366" s="339" t="s">
        <v>4893</v>
      </c>
      <c r="C366" s="567" t="s">
        <v>3452</v>
      </c>
      <c r="D366" s="568">
        <v>0.92</v>
      </c>
    </row>
    <row r="367" spans="1:4">
      <c r="A367" s="338">
        <v>39211</v>
      </c>
      <c r="B367" s="339" t="s">
        <v>4894</v>
      </c>
      <c r="C367" s="567" t="s">
        <v>3452</v>
      </c>
      <c r="D367" s="568">
        <v>1.53</v>
      </c>
    </row>
    <row r="368" spans="1:4">
      <c r="A368" s="338">
        <v>39212</v>
      </c>
      <c r="B368" s="339" t="s">
        <v>4895</v>
      </c>
      <c r="C368" s="567" t="s">
        <v>3452</v>
      </c>
      <c r="D368" s="568">
        <v>1.7</v>
      </c>
    </row>
    <row r="369" spans="1:4">
      <c r="A369" s="338">
        <v>39210</v>
      </c>
      <c r="B369" s="339" t="s">
        <v>4897</v>
      </c>
      <c r="C369" s="567" t="s">
        <v>3452</v>
      </c>
      <c r="D369" s="568">
        <v>0.85</v>
      </c>
    </row>
    <row r="370" spans="1:4">
      <c r="A370" s="338">
        <v>39208</v>
      </c>
      <c r="B370" s="339" t="s">
        <v>4896</v>
      </c>
      <c r="C370" s="567" t="s">
        <v>3452</v>
      </c>
      <c r="D370" s="568">
        <v>0.46</v>
      </c>
    </row>
    <row r="371" spans="1:4">
      <c r="A371" s="338">
        <v>39214</v>
      </c>
      <c r="B371" s="339" t="s">
        <v>4898</v>
      </c>
      <c r="C371" s="567" t="s">
        <v>3452</v>
      </c>
      <c r="D371" s="568">
        <v>3.16</v>
      </c>
    </row>
    <row r="372" spans="1:4">
      <c r="A372" s="338">
        <v>39213</v>
      </c>
      <c r="B372" s="339" t="s">
        <v>4899</v>
      </c>
      <c r="C372" s="567" t="s">
        <v>3452</v>
      </c>
      <c r="D372" s="568">
        <v>2.23</v>
      </c>
    </row>
    <row r="373" spans="1:4">
      <c r="A373" s="338">
        <v>39215</v>
      </c>
      <c r="B373" s="339" t="s">
        <v>4902</v>
      </c>
      <c r="C373" s="567" t="s">
        <v>3452</v>
      </c>
      <c r="D373" s="568">
        <v>5.76</v>
      </c>
    </row>
    <row r="374" spans="1:4">
      <c r="A374" s="338">
        <v>39209</v>
      </c>
      <c r="B374" s="339" t="s">
        <v>4900</v>
      </c>
      <c r="C374" s="567" t="s">
        <v>3452</v>
      </c>
      <c r="D374" s="568">
        <v>0.55000000000000004</v>
      </c>
    </row>
    <row r="375" spans="1:4">
      <c r="A375" s="338">
        <v>39207</v>
      </c>
      <c r="B375" s="339" t="s">
        <v>4901</v>
      </c>
      <c r="C375" s="567" t="s">
        <v>3452</v>
      </c>
      <c r="D375" s="568">
        <v>0.85</v>
      </c>
    </row>
    <row r="376" spans="1:4">
      <c r="A376" s="338">
        <v>39216</v>
      </c>
      <c r="B376" s="339" t="s">
        <v>4903</v>
      </c>
      <c r="C376" s="567" t="s">
        <v>3452</v>
      </c>
      <c r="D376" s="568">
        <v>8.0299999999999994</v>
      </c>
    </row>
    <row r="377" spans="1:4" ht="30">
      <c r="A377" s="338">
        <v>11267</v>
      </c>
      <c r="B377" s="339" t="s">
        <v>4904</v>
      </c>
      <c r="C377" s="567" t="s">
        <v>3452</v>
      </c>
      <c r="D377" s="568">
        <v>0.8</v>
      </c>
    </row>
    <row r="378" spans="1:4" ht="30">
      <c r="A378" s="338">
        <v>379</v>
      </c>
      <c r="B378" s="339" t="s">
        <v>4905</v>
      </c>
      <c r="C378" s="567" t="s">
        <v>3452</v>
      </c>
      <c r="D378" s="568">
        <v>0.81</v>
      </c>
    </row>
    <row r="379" spans="1:4" ht="30">
      <c r="A379" s="338">
        <v>510</v>
      </c>
      <c r="B379" s="339" t="s">
        <v>4906</v>
      </c>
      <c r="C379" s="567" t="s">
        <v>3454</v>
      </c>
      <c r="D379" s="568">
        <v>7.51</v>
      </c>
    </row>
    <row r="380" spans="1:4" ht="30">
      <c r="A380" s="338">
        <v>516</v>
      </c>
      <c r="B380" s="339" t="s">
        <v>4907</v>
      </c>
      <c r="C380" s="567" t="s">
        <v>3454</v>
      </c>
      <c r="D380" s="568">
        <v>8.9</v>
      </c>
    </row>
    <row r="381" spans="1:4" ht="30">
      <c r="A381" s="338">
        <v>509</v>
      </c>
      <c r="B381" s="339" t="s">
        <v>4908</v>
      </c>
      <c r="C381" s="567" t="s">
        <v>3454</v>
      </c>
      <c r="D381" s="568">
        <v>9.99</v>
      </c>
    </row>
    <row r="382" spans="1:4">
      <c r="A382" s="338">
        <v>40331</v>
      </c>
      <c r="B382" s="339" t="s">
        <v>4909</v>
      </c>
      <c r="C382" s="567" t="s">
        <v>3451</v>
      </c>
      <c r="D382" s="568">
        <v>17.07</v>
      </c>
    </row>
    <row r="383" spans="1:4">
      <c r="A383" s="338">
        <v>40930</v>
      </c>
      <c r="B383" s="339" t="s">
        <v>4910</v>
      </c>
      <c r="C383" s="567" t="s">
        <v>3457</v>
      </c>
      <c r="D383" s="568">
        <v>3002.31</v>
      </c>
    </row>
    <row r="384" spans="1:4">
      <c r="A384" s="338">
        <v>11761</v>
      </c>
      <c r="B384" s="339" t="s">
        <v>4911</v>
      </c>
      <c r="C384" s="567" t="s">
        <v>3452</v>
      </c>
      <c r="D384" s="568">
        <v>75.88</v>
      </c>
    </row>
    <row r="385" spans="1:4">
      <c r="A385" s="338">
        <v>377</v>
      </c>
      <c r="B385" s="339" t="s">
        <v>4912</v>
      </c>
      <c r="C385" s="567" t="s">
        <v>3452</v>
      </c>
      <c r="D385" s="568">
        <v>35.659999999999997</v>
      </c>
    </row>
    <row r="386" spans="1:4">
      <c r="A386" s="338">
        <v>7588</v>
      </c>
      <c r="B386" s="339" t="s">
        <v>4913</v>
      </c>
      <c r="C386" s="567" t="s">
        <v>3452</v>
      </c>
      <c r="D386" s="568">
        <v>43.45</v>
      </c>
    </row>
    <row r="387" spans="1:4">
      <c r="A387" s="338">
        <v>34392</v>
      </c>
      <c r="B387" s="339" t="s">
        <v>4914</v>
      </c>
      <c r="C387" s="567" t="s">
        <v>3451</v>
      </c>
      <c r="D387" s="568">
        <v>14.13</v>
      </c>
    </row>
    <row r="388" spans="1:4">
      <c r="A388" s="338">
        <v>40908</v>
      </c>
      <c r="B388" s="339" t="s">
        <v>4915</v>
      </c>
      <c r="C388" s="567" t="s">
        <v>3457</v>
      </c>
      <c r="D388" s="568">
        <v>2485.62</v>
      </c>
    </row>
    <row r="389" spans="1:4">
      <c r="A389" s="338">
        <v>34551</v>
      </c>
      <c r="B389" s="339" t="s">
        <v>13376</v>
      </c>
      <c r="C389" s="567" t="s">
        <v>3451</v>
      </c>
      <c r="D389" s="568">
        <v>13.02</v>
      </c>
    </row>
    <row r="390" spans="1:4">
      <c r="A390" s="338">
        <v>41078</v>
      </c>
      <c r="B390" s="339" t="s">
        <v>4916</v>
      </c>
      <c r="C390" s="567" t="s">
        <v>3457</v>
      </c>
      <c r="D390" s="568">
        <v>2290.0100000000002</v>
      </c>
    </row>
    <row r="391" spans="1:4">
      <c r="A391" s="338">
        <v>246</v>
      </c>
      <c r="B391" s="339" t="s">
        <v>4917</v>
      </c>
      <c r="C391" s="567" t="s">
        <v>3451</v>
      </c>
      <c r="D391" s="568">
        <v>13.07</v>
      </c>
    </row>
    <row r="392" spans="1:4">
      <c r="A392" s="338">
        <v>40927</v>
      </c>
      <c r="B392" s="339" t="s">
        <v>4918</v>
      </c>
      <c r="C392" s="567" t="s">
        <v>3457</v>
      </c>
      <c r="D392" s="568">
        <v>2299.87</v>
      </c>
    </row>
    <row r="393" spans="1:4">
      <c r="A393" s="338">
        <v>2350</v>
      </c>
      <c r="B393" s="339" t="s">
        <v>4919</v>
      </c>
      <c r="C393" s="567" t="s">
        <v>3451</v>
      </c>
      <c r="D393" s="568">
        <v>14.25</v>
      </c>
    </row>
    <row r="394" spans="1:4">
      <c r="A394" s="338">
        <v>40812</v>
      </c>
      <c r="B394" s="339" t="s">
        <v>4920</v>
      </c>
      <c r="C394" s="567" t="s">
        <v>3457</v>
      </c>
      <c r="D394" s="568">
        <v>2504.4299999999998</v>
      </c>
    </row>
    <row r="395" spans="1:4">
      <c r="A395" s="338">
        <v>245</v>
      </c>
      <c r="B395" s="339" t="s">
        <v>4921</v>
      </c>
      <c r="C395" s="567" t="s">
        <v>3451</v>
      </c>
      <c r="D395" s="568">
        <v>23.09</v>
      </c>
    </row>
    <row r="396" spans="1:4">
      <c r="A396" s="338">
        <v>41090</v>
      </c>
      <c r="B396" s="339" t="s">
        <v>4922</v>
      </c>
      <c r="C396" s="567" t="s">
        <v>3457</v>
      </c>
      <c r="D396" s="568">
        <v>4057.94</v>
      </c>
    </row>
    <row r="397" spans="1:4">
      <c r="A397" s="338">
        <v>251</v>
      </c>
      <c r="B397" s="339" t="s">
        <v>4923</v>
      </c>
      <c r="C397" s="567" t="s">
        <v>3451</v>
      </c>
      <c r="D397" s="568">
        <v>12.29</v>
      </c>
    </row>
    <row r="398" spans="1:4">
      <c r="A398" s="338">
        <v>40975</v>
      </c>
      <c r="B398" s="339" t="s">
        <v>4924</v>
      </c>
      <c r="C398" s="567" t="s">
        <v>3457</v>
      </c>
      <c r="D398" s="568">
        <v>2162.38</v>
      </c>
    </row>
    <row r="399" spans="1:4">
      <c r="A399" s="338">
        <v>6127</v>
      </c>
      <c r="B399" s="339" t="s">
        <v>13377</v>
      </c>
      <c r="C399" s="567" t="s">
        <v>3451</v>
      </c>
      <c r="D399" s="568">
        <v>13.02</v>
      </c>
    </row>
    <row r="400" spans="1:4">
      <c r="A400" s="338">
        <v>41072</v>
      </c>
      <c r="B400" s="339" t="s">
        <v>4925</v>
      </c>
      <c r="C400" s="567" t="s">
        <v>3457</v>
      </c>
      <c r="D400" s="568">
        <v>2290.0100000000002</v>
      </c>
    </row>
    <row r="401" spans="1:4">
      <c r="A401" s="338">
        <v>6121</v>
      </c>
      <c r="B401" s="339" t="s">
        <v>4926</v>
      </c>
      <c r="C401" s="567" t="s">
        <v>3451</v>
      </c>
      <c r="D401" s="568">
        <v>13.04</v>
      </c>
    </row>
    <row r="402" spans="1:4">
      <c r="A402" s="338">
        <v>41071</v>
      </c>
      <c r="B402" s="339" t="s">
        <v>4927</v>
      </c>
      <c r="C402" s="567" t="s">
        <v>3457</v>
      </c>
      <c r="D402" s="568">
        <v>2290.96</v>
      </c>
    </row>
    <row r="403" spans="1:4">
      <c r="A403" s="338">
        <v>244</v>
      </c>
      <c r="B403" s="339" t="s">
        <v>4928</v>
      </c>
      <c r="C403" s="567" t="s">
        <v>3451</v>
      </c>
      <c r="D403" s="568">
        <v>7.54</v>
      </c>
    </row>
    <row r="404" spans="1:4">
      <c r="A404" s="338">
        <v>41093</v>
      </c>
      <c r="B404" s="339" t="s">
        <v>4929</v>
      </c>
      <c r="C404" s="567" t="s">
        <v>3457</v>
      </c>
      <c r="D404" s="568">
        <v>1325.09</v>
      </c>
    </row>
    <row r="405" spans="1:4">
      <c r="A405" s="338">
        <v>532</v>
      </c>
      <c r="B405" s="339" t="s">
        <v>4930</v>
      </c>
      <c r="C405" s="567" t="s">
        <v>3451</v>
      </c>
      <c r="D405" s="568">
        <v>27.36</v>
      </c>
    </row>
    <row r="406" spans="1:4">
      <c r="A406" s="338">
        <v>40931</v>
      </c>
      <c r="B406" s="339" t="s">
        <v>4931</v>
      </c>
      <c r="C406" s="567" t="s">
        <v>3457</v>
      </c>
      <c r="D406" s="568">
        <v>4810.25</v>
      </c>
    </row>
    <row r="407" spans="1:4">
      <c r="A407" s="338">
        <v>36150</v>
      </c>
      <c r="B407" s="339" t="s">
        <v>4932</v>
      </c>
      <c r="C407" s="567" t="s">
        <v>3452</v>
      </c>
      <c r="D407" s="568">
        <v>52.45</v>
      </c>
    </row>
    <row r="408" spans="1:4">
      <c r="A408" s="338">
        <v>4760</v>
      </c>
      <c r="B408" s="339" t="s">
        <v>13378</v>
      </c>
      <c r="C408" s="567" t="s">
        <v>3451</v>
      </c>
      <c r="D408" s="568">
        <v>18.46</v>
      </c>
    </row>
    <row r="409" spans="1:4">
      <c r="A409" s="338">
        <v>41069</v>
      </c>
      <c r="B409" s="339" t="s">
        <v>4933</v>
      </c>
      <c r="C409" s="567" t="s">
        <v>3457</v>
      </c>
      <c r="D409" s="568">
        <v>3243.89</v>
      </c>
    </row>
    <row r="410" spans="1:4" ht="30">
      <c r="A410" s="338">
        <v>10422</v>
      </c>
      <c r="B410" s="339" t="s">
        <v>13379</v>
      </c>
      <c r="C410" s="567" t="s">
        <v>3452</v>
      </c>
      <c r="D410" s="568">
        <v>429.64</v>
      </c>
    </row>
    <row r="411" spans="1:4" ht="30">
      <c r="A411" s="338">
        <v>44019</v>
      </c>
      <c r="B411" s="339" t="s">
        <v>13380</v>
      </c>
      <c r="C411" s="567" t="s">
        <v>3452</v>
      </c>
      <c r="D411" s="568">
        <v>594.72</v>
      </c>
    </row>
    <row r="412" spans="1:4" ht="30">
      <c r="A412" s="338">
        <v>36520</v>
      </c>
      <c r="B412" s="339" t="s">
        <v>13381</v>
      </c>
      <c r="C412" s="567" t="s">
        <v>3452</v>
      </c>
      <c r="D412" s="568">
        <v>723.11</v>
      </c>
    </row>
    <row r="413" spans="1:4" ht="30">
      <c r="A413" s="338">
        <v>42319</v>
      </c>
      <c r="B413" s="339" t="s">
        <v>13382</v>
      </c>
      <c r="C413" s="567" t="s">
        <v>3452</v>
      </c>
      <c r="D413" s="568">
        <v>647.95000000000005</v>
      </c>
    </row>
    <row r="414" spans="1:4" ht="30">
      <c r="A414" s="338">
        <v>10420</v>
      </c>
      <c r="B414" s="339" t="s">
        <v>13383</v>
      </c>
      <c r="C414" s="567" t="s">
        <v>3452</v>
      </c>
      <c r="D414" s="568">
        <v>229.85</v>
      </c>
    </row>
    <row r="415" spans="1:4" ht="30">
      <c r="A415" s="338">
        <v>10421</v>
      </c>
      <c r="B415" s="339" t="s">
        <v>13384</v>
      </c>
      <c r="C415" s="567" t="s">
        <v>3452</v>
      </c>
      <c r="D415" s="568">
        <v>252.58</v>
      </c>
    </row>
    <row r="416" spans="1:4">
      <c r="A416" s="338">
        <v>11786</v>
      </c>
      <c r="B416" s="339" t="s">
        <v>13385</v>
      </c>
      <c r="C416" s="567" t="s">
        <v>3452</v>
      </c>
      <c r="D416" s="568">
        <v>509.29</v>
      </c>
    </row>
    <row r="417" spans="1:4">
      <c r="A417" s="338">
        <v>10</v>
      </c>
      <c r="B417" s="339" t="s">
        <v>4934</v>
      </c>
      <c r="C417" s="567" t="s">
        <v>3452</v>
      </c>
      <c r="D417" s="568">
        <v>12.26</v>
      </c>
    </row>
    <row r="418" spans="1:4">
      <c r="A418" s="338">
        <v>4815</v>
      </c>
      <c r="B418" s="339" t="s">
        <v>4935</v>
      </c>
      <c r="C418" s="567" t="s">
        <v>3452</v>
      </c>
      <c r="D418" s="568">
        <v>7.41</v>
      </c>
    </row>
    <row r="419" spans="1:4">
      <c r="A419" s="338">
        <v>541</v>
      </c>
      <c r="B419" s="339" t="s">
        <v>4936</v>
      </c>
      <c r="C419" s="567" t="s">
        <v>3452</v>
      </c>
      <c r="D419" s="568">
        <v>159</v>
      </c>
    </row>
    <row r="420" spans="1:4">
      <c r="A420" s="338">
        <v>542</v>
      </c>
      <c r="B420" s="339" t="s">
        <v>4937</v>
      </c>
      <c r="C420" s="567" t="s">
        <v>3452</v>
      </c>
      <c r="D420" s="568">
        <v>199.3</v>
      </c>
    </row>
    <row r="421" spans="1:4">
      <c r="A421" s="338">
        <v>540</v>
      </c>
      <c r="B421" s="339" t="s">
        <v>4938</v>
      </c>
      <c r="C421" s="567" t="s">
        <v>3452</v>
      </c>
      <c r="D421" s="568">
        <v>449.14</v>
      </c>
    </row>
    <row r="422" spans="1:4" ht="30">
      <c r="A422" s="338">
        <v>38364</v>
      </c>
      <c r="B422" s="339" t="s">
        <v>4939</v>
      </c>
      <c r="C422" s="567" t="s">
        <v>3452</v>
      </c>
      <c r="D422" s="568">
        <v>817.61</v>
      </c>
    </row>
    <row r="423" spans="1:4">
      <c r="A423" s="338">
        <v>11692</v>
      </c>
      <c r="B423" s="339" t="s">
        <v>4940</v>
      </c>
      <c r="C423" s="567" t="s">
        <v>3450</v>
      </c>
      <c r="D423" s="568">
        <v>366.86</v>
      </c>
    </row>
    <row r="424" spans="1:4" ht="30">
      <c r="A424" s="338">
        <v>1746</v>
      </c>
      <c r="B424" s="339" t="s">
        <v>4941</v>
      </c>
      <c r="C424" s="567" t="s">
        <v>3452</v>
      </c>
      <c r="D424" s="568">
        <v>269</v>
      </c>
    </row>
    <row r="425" spans="1:4" ht="30">
      <c r="A425" s="338">
        <v>1748</v>
      </c>
      <c r="B425" s="339" t="s">
        <v>4942</v>
      </c>
      <c r="C425" s="567" t="s">
        <v>3452</v>
      </c>
      <c r="D425" s="568">
        <v>357.7</v>
      </c>
    </row>
    <row r="426" spans="1:4" ht="30">
      <c r="A426" s="338">
        <v>1749</v>
      </c>
      <c r="B426" s="339" t="s">
        <v>4943</v>
      </c>
      <c r="C426" s="567" t="s">
        <v>3452</v>
      </c>
      <c r="D426" s="568">
        <v>518.25</v>
      </c>
    </row>
    <row r="427" spans="1:4" ht="30">
      <c r="A427" s="338">
        <v>37412</v>
      </c>
      <c r="B427" s="339" t="s">
        <v>4944</v>
      </c>
      <c r="C427" s="567" t="s">
        <v>3452</v>
      </c>
      <c r="D427" s="568">
        <v>262.95</v>
      </c>
    </row>
    <row r="428" spans="1:4" ht="30">
      <c r="A428" s="338">
        <v>1745</v>
      </c>
      <c r="B428" s="339" t="s">
        <v>4945</v>
      </c>
      <c r="C428" s="567" t="s">
        <v>3452</v>
      </c>
      <c r="D428" s="568">
        <v>312.68</v>
      </c>
    </row>
    <row r="429" spans="1:4" ht="30">
      <c r="A429" s="338">
        <v>1750</v>
      </c>
      <c r="B429" s="339" t="s">
        <v>4946</v>
      </c>
      <c r="C429" s="567" t="s">
        <v>3452</v>
      </c>
      <c r="D429" s="568">
        <v>730.68</v>
      </c>
    </row>
    <row r="430" spans="1:4" ht="30">
      <c r="A430" s="338">
        <v>11687</v>
      </c>
      <c r="B430" s="339" t="s">
        <v>4947</v>
      </c>
      <c r="C430" s="567" t="s">
        <v>3453</v>
      </c>
      <c r="D430" s="568">
        <v>1164.2</v>
      </c>
    </row>
    <row r="431" spans="1:4" ht="30">
      <c r="A431" s="338">
        <v>11689</v>
      </c>
      <c r="B431" s="339" t="s">
        <v>4948</v>
      </c>
      <c r="C431" s="567" t="s">
        <v>3453</v>
      </c>
      <c r="D431" s="568">
        <v>1458.68</v>
      </c>
    </row>
    <row r="432" spans="1:4">
      <c r="A432" s="338">
        <v>11693</v>
      </c>
      <c r="B432" s="339" t="s">
        <v>4949</v>
      </c>
      <c r="C432" s="567" t="s">
        <v>3450</v>
      </c>
      <c r="D432" s="568">
        <v>176.29</v>
      </c>
    </row>
    <row r="433" spans="1:4">
      <c r="A433" s="338">
        <v>36215</v>
      </c>
      <c r="B433" s="339" t="s">
        <v>4950</v>
      </c>
      <c r="C433" s="567" t="s">
        <v>3452</v>
      </c>
      <c r="D433" s="568">
        <v>1024.67</v>
      </c>
    </row>
    <row r="434" spans="1:4" ht="45">
      <c r="A434" s="338">
        <v>42439</v>
      </c>
      <c r="B434" s="339" t="s">
        <v>4951</v>
      </c>
      <c r="C434" s="567" t="s">
        <v>3452</v>
      </c>
      <c r="D434" s="568">
        <v>1060.52</v>
      </c>
    </row>
    <row r="435" spans="1:4">
      <c r="A435" s="338">
        <v>38381</v>
      </c>
      <c r="B435" s="339" t="s">
        <v>4952</v>
      </c>
      <c r="C435" s="567" t="s">
        <v>3452</v>
      </c>
      <c r="D435" s="568">
        <v>8.7899999999999991</v>
      </c>
    </row>
    <row r="436" spans="1:4">
      <c r="A436" s="338">
        <v>39621</v>
      </c>
      <c r="B436" s="339" t="s">
        <v>4953</v>
      </c>
      <c r="C436" s="567" t="s">
        <v>3458</v>
      </c>
      <c r="D436" s="568">
        <v>1085.72</v>
      </c>
    </row>
    <row r="437" spans="1:4">
      <c r="A437" s="338">
        <v>39624</v>
      </c>
      <c r="B437" s="339" t="s">
        <v>4954</v>
      </c>
      <c r="C437" s="567" t="s">
        <v>3458</v>
      </c>
      <c r="D437" s="568">
        <v>1197.67</v>
      </c>
    </row>
    <row r="438" spans="1:4">
      <c r="A438" s="338">
        <v>39615</v>
      </c>
      <c r="B438" s="339" t="s">
        <v>4955</v>
      </c>
      <c r="C438" s="567" t="s">
        <v>3452</v>
      </c>
      <c r="D438" s="568">
        <v>483.97</v>
      </c>
    </row>
    <row r="439" spans="1:4">
      <c r="A439" s="338">
        <v>39620</v>
      </c>
      <c r="B439" s="339" t="s">
        <v>4956</v>
      </c>
      <c r="C439" s="567" t="s">
        <v>3452</v>
      </c>
      <c r="D439" s="568">
        <v>739.15</v>
      </c>
    </row>
    <row r="440" spans="1:4">
      <c r="A440" s="338">
        <v>39623</v>
      </c>
      <c r="B440" s="339" t="s">
        <v>4957</v>
      </c>
      <c r="C440" s="567" t="s">
        <v>3452</v>
      </c>
      <c r="D440" s="568">
        <v>791.69</v>
      </c>
    </row>
    <row r="441" spans="1:4">
      <c r="A441" s="338">
        <v>36207</v>
      </c>
      <c r="B441" s="339" t="s">
        <v>4958</v>
      </c>
      <c r="C441" s="567" t="s">
        <v>3452</v>
      </c>
      <c r="D441" s="568">
        <v>453.86</v>
      </c>
    </row>
    <row r="442" spans="1:4">
      <c r="A442" s="338">
        <v>36209</v>
      </c>
      <c r="B442" s="339" t="s">
        <v>4959</v>
      </c>
      <c r="C442" s="567" t="s">
        <v>3452</v>
      </c>
      <c r="D442" s="568">
        <v>520.87</v>
      </c>
    </row>
    <row r="443" spans="1:4" ht="30">
      <c r="A443" s="338">
        <v>36210</v>
      </c>
      <c r="B443" s="339" t="s">
        <v>4960</v>
      </c>
      <c r="C443" s="567" t="s">
        <v>3452</v>
      </c>
      <c r="D443" s="568">
        <v>563.57000000000005</v>
      </c>
    </row>
    <row r="444" spans="1:4">
      <c r="A444" s="338">
        <v>36204</v>
      </c>
      <c r="B444" s="339" t="s">
        <v>4961</v>
      </c>
      <c r="C444" s="567" t="s">
        <v>3452</v>
      </c>
      <c r="D444" s="568">
        <v>199.82</v>
      </c>
    </row>
    <row r="445" spans="1:4">
      <c r="A445" s="338">
        <v>36205</v>
      </c>
      <c r="B445" s="339" t="s">
        <v>4962</v>
      </c>
      <c r="C445" s="567" t="s">
        <v>3452</v>
      </c>
      <c r="D445" s="568">
        <v>221.92</v>
      </c>
    </row>
    <row r="446" spans="1:4">
      <c r="A446" s="338">
        <v>36081</v>
      </c>
      <c r="B446" s="339" t="s">
        <v>4963</v>
      </c>
      <c r="C446" s="567" t="s">
        <v>3452</v>
      </c>
      <c r="D446" s="568">
        <v>236.62</v>
      </c>
    </row>
    <row r="447" spans="1:4">
      <c r="A447" s="338">
        <v>36206</v>
      </c>
      <c r="B447" s="339" t="s">
        <v>4964</v>
      </c>
      <c r="C447" s="567" t="s">
        <v>3452</v>
      </c>
      <c r="D447" s="568">
        <v>247.9</v>
      </c>
    </row>
    <row r="448" spans="1:4">
      <c r="A448" s="338">
        <v>36218</v>
      </c>
      <c r="B448" s="339" t="s">
        <v>4965</v>
      </c>
      <c r="C448" s="567" t="s">
        <v>3452</v>
      </c>
      <c r="D448" s="568">
        <v>90.61</v>
      </c>
    </row>
    <row r="449" spans="1:4">
      <c r="A449" s="338">
        <v>36220</v>
      </c>
      <c r="B449" s="339" t="s">
        <v>4966</v>
      </c>
      <c r="C449" s="567" t="s">
        <v>3452</v>
      </c>
      <c r="D449" s="568">
        <v>103.9</v>
      </c>
    </row>
    <row r="450" spans="1:4">
      <c r="A450" s="338">
        <v>36080</v>
      </c>
      <c r="B450" s="339" t="s">
        <v>4967</v>
      </c>
      <c r="C450" s="567" t="s">
        <v>3452</v>
      </c>
      <c r="D450" s="568">
        <v>112.39</v>
      </c>
    </row>
    <row r="451" spans="1:4">
      <c r="A451" s="338">
        <v>36223</v>
      </c>
      <c r="B451" s="339" t="s">
        <v>4968</v>
      </c>
      <c r="C451" s="567" t="s">
        <v>3452</v>
      </c>
      <c r="D451" s="568">
        <v>117.69</v>
      </c>
    </row>
    <row r="452" spans="1:4">
      <c r="A452" s="338">
        <v>546</v>
      </c>
      <c r="B452" s="339" t="s">
        <v>4969</v>
      </c>
      <c r="C452" s="567" t="s">
        <v>3454</v>
      </c>
      <c r="D452" s="568">
        <v>12</v>
      </c>
    </row>
    <row r="453" spans="1:4">
      <c r="A453" s="338">
        <v>566</v>
      </c>
      <c r="B453" s="339" t="s">
        <v>4970</v>
      </c>
      <c r="C453" s="567" t="s">
        <v>3453</v>
      </c>
      <c r="D453" s="568">
        <v>5.69</v>
      </c>
    </row>
    <row r="454" spans="1:4">
      <c r="A454" s="338">
        <v>565</v>
      </c>
      <c r="B454" s="339" t="s">
        <v>4971</v>
      </c>
      <c r="C454" s="567" t="s">
        <v>3453</v>
      </c>
      <c r="D454" s="568">
        <v>20.76</v>
      </c>
    </row>
    <row r="455" spans="1:4">
      <c r="A455" s="338">
        <v>555</v>
      </c>
      <c r="B455" s="339" t="s">
        <v>4972</v>
      </c>
      <c r="C455" s="567" t="s">
        <v>3453</v>
      </c>
      <c r="D455" s="568">
        <v>14.71</v>
      </c>
    </row>
    <row r="456" spans="1:4">
      <c r="A456" s="338">
        <v>557</v>
      </c>
      <c r="B456" s="339" t="s">
        <v>4973</v>
      </c>
      <c r="C456" s="567" t="s">
        <v>3453</v>
      </c>
      <c r="D456" s="568">
        <v>46.17</v>
      </c>
    </row>
    <row r="457" spans="1:4">
      <c r="A457" s="338">
        <v>552</v>
      </c>
      <c r="B457" s="339" t="s">
        <v>4974</v>
      </c>
      <c r="C457" s="567" t="s">
        <v>3453</v>
      </c>
      <c r="D457" s="568">
        <v>22.91</v>
      </c>
    </row>
    <row r="458" spans="1:4">
      <c r="A458" s="338">
        <v>563</v>
      </c>
      <c r="B458" s="339" t="s">
        <v>4975</v>
      </c>
      <c r="C458" s="567" t="s">
        <v>3453</v>
      </c>
      <c r="D458" s="568">
        <v>34.42</v>
      </c>
    </row>
    <row r="459" spans="1:4">
      <c r="A459" s="338">
        <v>549</v>
      </c>
      <c r="B459" s="339" t="s">
        <v>4976</v>
      </c>
      <c r="C459" s="567" t="s">
        <v>3453</v>
      </c>
      <c r="D459" s="568">
        <v>61.95</v>
      </c>
    </row>
    <row r="460" spans="1:4">
      <c r="A460" s="338">
        <v>551</v>
      </c>
      <c r="B460" s="339" t="s">
        <v>4977</v>
      </c>
      <c r="C460" s="567" t="s">
        <v>3453</v>
      </c>
      <c r="D460" s="568">
        <v>122.67</v>
      </c>
    </row>
    <row r="461" spans="1:4">
      <c r="A461" s="338">
        <v>559</v>
      </c>
      <c r="B461" s="339" t="s">
        <v>4978</v>
      </c>
      <c r="C461" s="567" t="s">
        <v>3453</v>
      </c>
      <c r="D461" s="568">
        <v>30.66</v>
      </c>
    </row>
    <row r="462" spans="1:4">
      <c r="A462" s="338">
        <v>560</v>
      </c>
      <c r="B462" s="339" t="s">
        <v>4979</v>
      </c>
      <c r="C462" s="567" t="s">
        <v>3453</v>
      </c>
      <c r="D462" s="568">
        <v>38.36</v>
      </c>
    </row>
    <row r="463" spans="1:4">
      <c r="A463" s="338">
        <v>547</v>
      </c>
      <c r="B463" s="339" t="s">
        <v>4980</v>
      </c>
      <c r="C463" s="567" t="s">
        <v>3453</v>
      </c>
      <c r="D463" s="568">
        <v>45.94</v>
      </c>
    </row>
    <row r="464" spans="1:4" ht="30">
      <c r="A464" s="338">
        <v>38127</v>
      </c>
      <c r="B464" s="339" t="s">
        <v>13386</v>
      </c>
      <c r="C464" s="567" t="s">
        <v>3452</v>
      </c>
      <c r="D464" s="568">
        <v>299.76</v>
      </c>
    </row>
    <row r="465" spans="1:4">
      <c r="A465" s="338">
        <v>38060</v>
      </c>
      <c r="B465" s="339" t="s">
        <v>4981</v>
      </c>
      <c r="C465" s="567" t="s">
        <v>3452</v>
      </c>
      <c r="D465" s="568">
        <v>53.54</v>
      </c>
    </row>
    <row r="466" spans="1:4">
      <c r="A466" s="338">
        <v>10956</v>
      </c>
      <c r="B466" s="339" t="s">
        <v>4982</v>
      </c>
      <c r="C466" s="567" t="s">
        <v>3452</v>
      </c>
      <c r="D466" s="568">
        <v>58.72</v>
      </c>
    </row>
    <row r="467" spans="1:4">
      <c r="A467" s="338">
        <v>39380</v>
      </c>
      <c r="B467" s="339" t="s">
        <v>4983</v>
      </c>
      <c r="C467" s="567" t="s">
        <v>3452</v>
      </c>
      <c r="D467" s="568">
        <v>27.83</v>
      </c>
    </row>
    <row r="468" spans="1:4">
      <c r="A468" s="338">
        <v>13374</v>
      </c>
      <c r="B468" s="339" t="s">
        <v>4984</v>
      </c>
      <c r="C468" s="567" t="s">
        <v>3452</v>
      </c>
      <c r="D468" s="568">
        <v>44.76</v>
      </c>
    </row>
    <row r="469" spans="1:4">
      <c r="A469" s="338">
        <v>37597</v>
      </c>
      <c r="B469" s="339" t="s">
        <v>4985</v>
      </c>
      <c r="C469" s="567" t="s">
        <v>3452</v>
      </c>
      <c r="D469" s="568">
        <v>554625</v>
      </c>
    </row>
    <row r="470" spans="1:4" ht="60">
      <c r="A470" s="338">
        <v>183</v>
      </c>
      <c r="B470" s="339" t="s">
        <v>13387</v>
      </c>
      <c r="C470" s="567" t="s">
        <v>3459</v>
      </c>
      <c r="D470" s="568">
        <v>204.45</v>
      </c>
    </row>
    <row r="471" spans="1:4" ht="45">
      <c r="A471" s="338">
        <v>184</v>
      </c>
      <c r="B471" s="339" t="s">
        <v>13388</v>
      </c>
      <c r="C471" s="567" t="s">
        <v>3459</v>
      </c>
      <c r="D471" s="568">
        <v>126.62</v>
      </c>
    </row>
    <row r="472" spans="1:4" ht="60">
      <c r="A472" s="338">
        <v>181</v>
      </c>
      <c r="B472" s="339" t="s">
        <v>13389</v>
      </c>
      <c r="C472" s="567" t="s">
        <v>3459</v>
      </c>
      <c r="D472" s="568">
        <v>273.02999999999997</v>
      </c>
    </row>
    <row r="473" spans="1:4" ht="45">
      <c r="A473" s="338">
        <v>20001</v>
      </c>
      <c r="B473" s="339" t="s">
        <v>13390</v>
      </c>
      <c r="C473" s="567" t="s">
        <v>3459</v>
      </c>
      <c r="D473" s="568">
        <v>158.28</v>
      </c>
    </row>
    <row r="474" spans="1:4" ht="30">
      <c r="A474" s="338">
        <v>39837</v>
      </c>
      <c r="B474" s="339" t="s">
        <v>4986</v>
      </c>
      <c r="C474" s="567" t="s">
        <v>3459</v>
      </c>
      <c r="D474" s="568">
        <v>289.64999999999998</v>
      </c>
    </row>
    <row r="475" spans="1:4">
      <c r="A475" s="338">
        <v>43366</v>
      </c>
      <c r="B475" s="339" t="s">
        <v>13391</v>
      </c>
      <c r="C475" s="567" t="s">
        <v>3454</v>
      </c>
      <c r="D475" s="568">
        <v>1.19</v>
      </c>
    </row>
    <row r="476" spans="1:4" ht="30">
      <c r="A476" s="338">
        <v>10535</v>
      </c>
      <c r="B476" s="339" t="s">
        <v>4987</v>
      </c>
      <c r="C476" s="567" t="s">
        <v>3452</v>
      </c>
      <c r="D476" s="568">
        <v>4785</v>
      </c>
    </row>
    <row r="477" spans="1:4" ht="30">
      <c r="A477" s="338">
        <v>10537</v>
      </c>
      <c r="B477" s="339" t="s">
        <v>4988</v>
      </c>
      <c r="C477" s="567" t="s">
        <v>3452</v>
      </c>
      <c r="D477" s="568">
        <v>6525.44</v>
      </c>
    </row>
    <row r="478" spans="1:4" ht="30">
      <c r="A478" s="338">
        <v>13891</v>
      </c>
      <c r="B478" s="339" t="s">
        <v>4989</v>
      </c>
      <c r="C478" s="567" t="s">
        <v>3452</v>
      </c>
      <c r="D478" s="568">
        <v>5985.3</v>
      </c>
    </row>
    <row r="479" spans="1:4" ht="30">
      <c r="A479" s="338">
        <v>44492</v>
      </c>
      <c r="B479" s="339" t="s">
        <v>13392</v>
      </c>
      <c r="C479" s="567" t="s">
        <v>3452</v>
      </c>
      <c r="D479" s="568">
        <v>26033.64</v>
      </c>
    </row>
    <row r="480" spans="1:4" ht="30">
      <c r="A480" s="338">
        <v>36396</v>
      </c>
      <c r="B480" s="339" t="s">
        <v>4990</v>
      </c>
      <c r="C480" s="567" t="s">
        <v>3452</v>
      </c>
      <c r="D480" s="568">
        <v>5474.36</v>
      </c>
    </row>
    <row r="481" spans="1:4" ht="30">
      <c r="A481" s="338">
        <v>36397</v>
      </c>
      <c r="B481" s="339" t="s">
        <v>4991</v>
      </c>
      <c r="C481" s="567" t="s">
        <v>3452</v>
      </c>
      <c r="D481" s="568">
        <v>19464.400000000001</v>
      </c>
    </row>
    <row r="482" spans="1:4" ht="30">
      <c r="A482" s="338">
        <v>36398</v>
      </c>
      <c r="B482" s="339" t="s">
        <v>4992</v>
      </c>
      <c r="C482" s="567" t="s">
        <v>3452</v>
      </c>
      <c r="D482" s="568">
        <v>23657.360000000001</v>
      </c>
    </row>
    <row r="483" spans="1:4">
      <c r="A483" s="338">
        <v>647</v>
      </c>
      <c r="B483" s="339" t="s">
        <v>4993</v>
      </c>
      <c r="C483" s="567" t="s">
        <v>3451</v>
      </c>
      <c r="D483" s="568">
        <v>16.38</v>
      </c>
    </row>
    <row r="484" spans="1:4">
      <c r="A484" s="338">
        <v>40920</v>
      </c>
      <c r="B484" s="339" t="s">
        <v>4994</v>
      </c>
      <c r="C484" s="567" t="s">
        <v>3457</v>
      </c>
      <c r="D484" s="568">
        <v>2879.14</v>
      </c>
    </row>
    <row r="485" spans="1:4">
      <c r="A485" s="338">
        <v>715</v>
      </c>
      <c r="B485" s="339" t="s">
        <v>13393</v>
      </c>
      <c r="C485" s="567" t="s">
        <v>3452</v>
      </c>
      <c r="D485" s="568">
        <v>16.899999999999999</v>
      </c>
    </row>
    <row r="486" spans="1:4">
      <c r="A486" s="338">
        <v>716</v>
      </c>
      <c r="B486" s="339" t="s">
        <v>13394</v>
      </c>
      <c r="C486" s="567" t="s">
        <v>3452</v>
      </c>
      <c r="D486" s="568">
        <v>19.11</v>
      </c>
    </row>
    <row r="487" spans="1:4" ht="30">
      <c r="A487" s="338">
        <v>7270</v>
      </c>
      <c r="B487" s="339" t="s">
        <v>13395</v>
      </c>
      <c r="C487" s="567" t="s">
        <v>3452</v>
      </c>
      <c r="D487" s="568">
        <v>0.91</v>
      </c>
    </row>
    <row r="488" spans="1:4" ht="30">
      <c r="A488" s="338">
        <v>7267</v>
      </c>
      <c r="B488" s="339" t="s">
        <v>13396</v>
      </c>
      <c r="C488" s="567" t="s">
        <v>3452</v>
      </c>
      <c r="D488" s="568">
        <v>0.71</v>
      </c>
    </row>
    <row r="489" spans="1:4" ht="30">
      <c r="A489" s="338">
        <v>7266</v>
      </c>
      <c r="B489" s="339" t="s">
        <v>13397</v>
      </c>
      <c r="C489" s="567" t="s">
        <v>3460</v>
      </c>
      <c r="D489" s="568">
        <v>790</v>
      </c>
    </row>
    <row r="490" spans="1:4" ht="30">
      <c r="A490" s="338">
        <v>7268</v>
      </c>
      <c r="B490" s="339" t="s">
        <v>13398</v>
      </c>
      <c r="C490" s="567" t="s">
        <v>3452</v>
      </c>
      <c r="D490" s="568">
        <v>1.1000000000000001</v>
      </c>
    </row>
    <row r="491" spans="1:4" ht="30">
      <c r="A491" s="338">
        <v>7271</v>
      </c>
      <c r="B491" s="339" t="s">
        <v>13399</v>
      </c>
      <c r="C491" s="567" t="s">
        <v>3452</v>
      </c>
      <c r="D491" s="568">
        <v>0.79</v>
      </c>
    </row>
    <row r="492" spans="1:4" ht="30">
      <c r="A492" s="338">
        <v>38783</v>
      </c>
      <c r="B492" s="339" t="s">
        <v>13400</v>
      </c>
      <c r="C492" s="567" t="s">
        <v>3452</v>
      </c>
      <c r="D492" s="568">
        <v>1.05</v>
      </c>
    </row>
    <row r="493" spans="1:4" ht="30">
      <c r="A493" s="338">
        <v>37593</v>
      </c>
      <c r="B493" s="339" t="s">
        <v>13401</v>
      </c>
      <c r="C493" s="567" t="s">
        <v>3452</v>
      </c>
      <c r="D493" s="568">
        <v>2.59</v>
      </c>
    </row>
    <row r="494" spans="1:4" ht="30">
      <c r="A494" s="338">
        <v>37594</v>
      </c>
      <c r="B494" s="339" t="s">
        <v>13402</v>
      </c>
      <c r="C494" s="567" t="s">
        <v>3452</v>
      </c>
      <c r="D494" s="568">
        <v>3.23</v>
      </c>
    </row>
    <row r="495" spans="1:4" ht="30">
      <c r="A495" s="338">
        <v>37592</v>
      </c>
      <c r="B495" s="339" t="s">
        <v>13403</v>
      </c>
      <c r="C495" s="567" t="s">
        <v>3452</v>
      </c>
      <c r="D495" s="568">
        <v>2.04</v>
      </c>
    </row>
    <row r="496" spans="1:4">
      <c r="A496" s="338">
        <v>34556</v>
      </c>
      <c r="B496" s="339" t="s">
        <v>4995</v>
      </c>
      <c r="C496" s="567" t="s">
        <v>3452</v>
      </c>
      <c r="D496" s="568">
        <v>3.17</v>
      </c>
    </row>
    <row r="497" spans="1:4">
      <c r="A497" s="338">
        <v>37873</v>
      </c>
      <c r="B497" s="339" t="s">
        <v>4996</v>
      </c>
      <c r="C497" s="567" t="s">
        <v>3452</v>
      </c>
      <c r="D497" s="568">
        <v>3.23</v>
      </c>
    </row>
    <row r="498" spans="1:4">
      <c r="A498" s="338">
        <v>34564</v>
      </c>
      <c r="B498" s="339" t="s">
        <v>4997</v>
      </c>
      <c r="C498" s="567" t="s">
        <v>3452</v>
      </c>
      <c r="D498" s="568">
        <v>3.38</v>
      </c>
    </row>
    <row r="499" spans="1:4">
      <c r="A499" s="338">
        <v>34565</v>
      </c>
      <c r="B499" s="339" t="s">
        <v>4998</v>
      </c>
      <c r="C499" s="567" t="s">
        <v>3452</v>
      </c>
      <c r="D499" s="568">
        <v>3.58</v>
      </c>
    </row>
    <row r="500" spans="1:4">
      <c r="A500" s="338">
        <v>38590</v>
      </c>
      <c r="B500" s="339" t="s">
        <v>4999</v>
      </c>
      <c r="C500" s="567" t="s">
        <v>3452</v>
      </c>
      <c r="D500" s="568">
        <v>2.64</v>
      </c>
    </row>
    <row r="501" spans="1:4">
      <c r="A501" s="338">
        <v>34566</v>
      </c>
      <c r="B501" s="339" t="s">
        <v>5000</v>
      </c>
      <c r="C501" s="567" t="s">
        <v>3452</v>
      </c>
      <c r="D501" s="568">
        <v>2.78</v>
      </c>
    </row>
    <row r="502" spans="1:4">
      <c r="A502" s="338">
        <v>34567</v>
      </c>
      <c r="B502" s="339" t="s">
        <v>5001</v>
      </c>
      <c r="C502" s="567" t="s">
        <v>3452</v>
      </c>
      <c r="D502" s="568">
        <v>2.94</v>
      </c>
    </row>
    <row r="503" spans="1:4">
      <c r="A503" s="338">
        <v>38591</v>
      </c>
      <c r="B503" s="339" t="s">
        <v>5002</v>
      </c>
      <c r="C503" s="567" t="s">
        <v>3452</v>
      </c>
      <c r="D503" s="568">
        <v>2.67</v>
      </c>
    </row>
    <row r="504" spans="1:4">
      <c r="A504" s="338">
        <v>34568</v>
      </c>
      <c r="B504" s="339" t="s">
        <v>5003</v>
      </c>
      <c r="C504" s="567" t="s">
        <v>3452</v>
      </c>
      <c r="D504" s="568">
        <v>3.48</v>
      </c>
    </row>
    <row r="505" spans="1:4">
      <c r="A505" s="338">
        <v>34569</v>
      </c>
      <c r="B505" s="339" t="s">
        <v>5004</v>
      </c>
      <c r="C505" s="567" t="s">
        <v>3452</v>
      </c>
      <c r="D505" s="568">
        <v>3.58</v>
      </c>
    </row>
    <row r="506" spans="1:4">
      <c r="A506" s="338">
        <v>34570</v>
      </c>
      <c r="B506" s="339" t="s">
        <v>5005</v>
      </c>
      <c r="C506" s="567" t="s">
        <v>3452</v>
      </c>
      <c r="D506" s="568">
        <v>3.89</v>
      </c>
    </row>
    <row r="507" spans="1:4">
      <c r="A507" s="338">
        <v>25070</v>
      </c>
      <c r="B507" s="339" t="s">
        <v>5006</v>
      </c>
      <c r="C507" s="567" t="s">
        <v>3452</v>
      </c>
      <c r="D507" s="568">
        <v>2.92</v>
      </c>
    </row>
    <row r="508" spans="1:4">
      <c r="A508" s="338">
        <v>34571</v>
      </c>
      <c r="B508" s="339" t="s">
        <v>5007</v>
      </c>
      <c r="C508" s="567" t="s">
        <v>3452</v>
      </c>
      <c r="D508" s="568">
        <v>2.95</v>
      </c>
    </row>
    <row r="509" spans="1:4">
      <c r="A509" s="338">
        <v>34573</v>
      </c>
      <c r="B509" s="339" t="s">
        <v>5008</v>
      </c>
      <c r="C509" s="567" t="s">
        <v>3452</v>
      </c>
      <c r="D509" s="568">
        <v>3.1</v>
      </c>
    </row>
    <row r="510" spans="1:4">
      <c r="A510" s="338">
        <v>37107</v>
      </c>
      <c r="B510" s="339" t="s">
        <v>5009</v>
      </c>
      <c r="C510" s="567" t="s">
        <v>3452</v>
      </c>
      <c r="D510" s="568">
        <v>4.0999999999999996</v>
      </c>
    </row>
    <row r="511" spans="1:4">
      <c r="A511" s="338">
        <v>34576</v>
      </c>
      <c r="B511" s="339" t="s">
        <v>5010</v>
      </c>
      <c r="C511" s="567" t="s">
        <v>3452</v>
      </c>
      <c r="D511" s="568">
        <v>4.53</v>
      </c>
    </row>
    <row r="512" spans="1:4">
      <c r="A512" s="338">
        <v>34577</v>
      </c>
      <c r="B512" s="339" t="s">
        <v>5011</v>
      </c>
      <c r="C512" s="567" t="s">
        <v>3452</v>
      </c>
      <c r="D512" s="568">
        <v>4.72</v>
      </c>
    </row>
    <row r="513" spans="1:4">
      <c r="A513" s="338">
        <v>34578</v>
      </c>
      <c r="B513" s="339" t="s">
        <v>5012</v>
      </c>
      <c r="C513" s="567" t="s">
        <v>3452</v>
      </c>
      <c r="D513" s="568">
        <v>5.12</v>
      </c>
    </row>
    <row r="514" spans="1:4">
      <c r="A514" s="338">
        <v>34579</v>
      </c>
      <c r="B514" s="339" t="s">
        <v>5013</v>
      </c>
      <c r="C514" s="567" t="s">
        <v>3452</v>
      </c>
      <c r="D514" s="568">
        <v>5.46</v>
      </c>
    </row>
    <row r="515" spans="1:4">
      <c r="A515" s="338">
        <v>25067</v>
      </c>
      <c r="B515" s="339" t="s">
        <v>5014</v>
      </c>
      <c r="C515" s="567" t="s">
        <v>3452</v>
      </c>
      <c r="D515" s="568">
        <v>3.66</v>
      </c>
    </row>
    <row r="516" spans="1:4">
      <c r="A516" s="338">
        <v>34580</v>
      </c>
      <c r="B516" s="339" t="s">
        <v>5015</v>
      </c>
      <c r="C516" s="567" t="s">
        <v>3452</v>
      </c>
      <c r="D516" s="568">
        <v>4.08</v>
      </c>
    </row>
    <row r="517" spans="1:4">
      <c r="A517" s="338">
        <v>25071</v>
      </c>
      <c r="B517" s="339" t="s">
        <v>5016</v>
      </c>
      <c r="C517" s="567" t="s">
        <v>3452</v>
      </c>
      <c r="D517" s="568">
        <v>2.0299999999999998</v>
      </c>
    </row>
    <row r="518" spans="1:4">
      <c r="A518" s="338">
        <v>38395</v>
      </c>
      <c r="B518" s="339" t="s">
        <v>5017</v>
      </c>
      <c r="C518" s="567" t="s">
        <v>3452</v>
      </c>
      <c r="D518" s="568">
        <v>7.34</v>
      </c>
    </row>
    <row r="519" spans="1:4">
      <c r="A519" s="338">
        <v>34583</v>
      </c>
      <c r="B519" s="339" t="s">
        <v>5018</v>
      </c>
      <c r="C519" s="567" t="s">
        <v>3450</v>
      </c>
      <c r="D519" s="568">
        <v>52.92</v>
      </c>
    </row>
    <row r="520" spans="1:4">
      <c r="A520" s="338">
        <v>34584</v>
      </c>
      <c r="B520" s="339" t="s">
        <v>5019</v>
      </c>
      <c r="C520" s="567" t="s">
        <v>3450</v>
      </c>
      <c r="D520" s="568">
        <v>38.81</v>
      </c>
    </row>
    <row r="521" spans="1:4" ht="30">
      <c r="A521" s="338">
        <v>709</v>
      </c>
      <c r="B521" s="339" t="s">
        <v>5020</v>
      </c>
      <c r="C521" s="567" t="s">
        <v>3450</v>
      </c>
      <c r="D521" s="568">
        <v>813.39</v>
      </c>
    </row>
    <row r="522" spans="1:4">
      <c r="A522" s="338">
        <v>34592</v>
      </c>
      <c r="B522" s="339" t="s">
        <v>5022</v>
      </c>
      <c r="C522" s="567" t="s">
        <v>3452</v>
      </c>
      <c r="D522" s="568">
        <v>2.3199999999999998</v>
      </c>
    </row>
    <row r="523" spans="1:4">
      <c r="A523" s="338">
        <v>34599</v>
      </c>
      <c r="B523" s="339" t="s">
        <v>5021</v>
      </c>
      <c r="C523" s="567" t="s">
        <v>3452</v>
      </c>
      <c r="D523" s="568">
        <v>2.09</v>
      </c>
    </row>
    <row r="524" spans="1:4">
      <c r="A524" s="338">
        <v>651</v>
      </c>
      <c r="B524" s="339" t="s">
        <v>5028</v>
      </c>
      <c r="C524" s="567" t="s">
        <v>3452</v>
      </c>
      <c r="D524" s="568">
        <v>2.56</v>
      </c>
    </row>
    <row r="525" spans="1:4">
      <c r="A525" s="338">
        <v>654</v>
      </c>
      <c r="B525" s="339" t="s">
        <v>5029</v>
      </c>
      <c r="C525" s="567" t="s">
        <v>3452</v>
      </c>
      <c r="D525" s="568">
        <v>3.17</v>
      </c>
    </row>
    <row r="526" spans="1:4">
      <c r="A526" s="338">
        <v>37103</v>
      </c>
      <c r="B526" s="339" t="s">
        <v>5023</v>
      </c>
      <c r="C526" s="567" t="s">
        <v>3452</v>
      </c>
      <c r="D526" s="568">
        <v>2.66</v>
      </c>
    </row>
    <row r="527" spans="1:4">
      <c r="A527" s="338">
        <v>34555</v>
      </c>
      <c r="B527" s="339" t="s">
        <v>5024</v>
      </c>
      <c r="C527" s="567" t="s">
        <v>3452</v>
      </c>
      <c r="D527" s="568">
        <v>3.38</v>
      </c>
    </row>
    <row r="528" spans="1:4">
      <c r="A528" s="338">
        <v>674</v>
      </c>
      <c r="B528" s="339" t="s">
        <v>5025</v>
      </c>
      <c r="C528" s="567" t="s">
        <v>3450</v>
      </c>
      <c r="D528" s="568">
        <v>73.58</v>
      </c>
    </row>
    <row r="529" spans="1:4">
      <c r="A529" s="338">
        <v>34600</v>
      </c>
      <c r="B529" s="339" t="s">
        <v>5026</v>
      </c>
      <c r="C529" s="567" t="s">
        <v>3450</v>
      </c>
      <c r="D529" s="568">
        <v>108.08</v>
      </c>
    </row>
    <row r="530" spans="1:4">
      <c r="A530" s="338">
        <v>652</v>
      </c>
      <c r="B530" s="339" t="s">
        <v>5027</v>
      </c>
      <c r="C530" s="567" t="s">
        <v>3450</v>
      </c>
      <c r="D530" s="568">
        <v>165.56</v>
      </c>
    </row>
    <row r="531" spans="1:4">
      <c r="A531" s="338">
        <v>650</v>
      </c>
      <c r="B531" s="339" t="s">
        <v>5030</v>
      </c>
      <c r="C531" s="567" t="s">
        <v>3452</v>
      </c>
      <c r="D531" s="568">
        <v>2.0499999999999998</v>
      </c>
    </row>
    <row r="532" spans="1:4">
      <c r="A532" s="338">
        <v>718</v>
      </c>
      <c r="B532" s="339" t="s">
        <v>13404</v>
      </c>
      <c r="C532" s="567" t="s">
        <v>3452</v>
      </c>
      <c r="D532" s="568">
        <v>16.7</v>
      </c>
    </row>
    <row r="533" spans="1:4">
      <c r="A533" s="338">
        <v>11981</v>
      </c>
      <c r="B533" s="339" t="s">
        <v>13405</v>
      </c>
      <c r="C533" s="567" t="s">
        <v>3452</v>
      </c>
      <c r="D533" s="568">
        <v>16.22</v>
      </c>
    </row>
    <row r="534" spans="1:4">
      <c r="A534" s="338">
        <v>34586</v>
      </c>
      <c r="B534" s="339" t="s">
        <v>5031</v>
      </c>
      <c r="C534" s="567" t="s">
        <v>3452</v>
      </c>
      <c r="D534" s="568">
        <v>2.2200000000000002</v>
      </c>
    </row>
    <row r="535" spans="1:4">
      <c r="A535" s="338">
        <v>38603</v>
      </c>
      <c r="B535" s="339" t="s">
        <v>5032</v>
      </c>
      <c r="C535" s="567" t="s">
        <v>3452</v>
      </c>
      <c r="D535" s="568">
        <v>2.68</v>
      </c>
    </row>
    <row r="536" spans="1:4">
      <c r="A536" s="338">
        <v>34588</v>
      </c>
      <c r="B536" s="339" t="s">
        <v>5033</v>
      </c>
      <c r="C536" s="567" t="s">
        <v>3452</v>
      </c>
      <c r="D536" s="568">
        <v>2.89</v>
      </c>
    </row>
    <row r="537" spans="1:4">
      <c r="A537" s="338">
        <v>34590</v>
      </c>
      <c r="B537" s="339" t="s">
        <v>5034</v>
      </c>
      <c r="C537" s="567" t="s">
        <v>3452</v>
      </c>
      <c r="D537" s="568">
        <v>2.64</v>
      </c>
    </row>
    <row r="538" spans="1:4">
      <c r="A538" s="338">
        <v>34591</v>
      </c>
      <c r="B538" s="339" t="s">
        <v>5035</v>
      </c>
      <c r="C538" s="567" t="s">
        <v>3452</v>
      </c>
      <c r="D538" s="568">
        <v>3.58</v>
      </c>
    </row>
    <row r="539" spans="1:4">
      <c r="A539" s="338">
        <v>41372</v>
      </c>
      <c r="B539" s="339" t="s">
        <v>5036</v>
      </c>
      <c r="C539" s="567" t="s">
        <v>3450</v>
      </c>
      <c r="D539" s="568">
        <v>103.27</v>
      </c>
    </row>
    <row r="540" spans="1:4">
      <c r="A540" s="338">
        <v>41371</v>
      </c>
      <c r="B540" s="339" t="s">
        <v>5037</v>
      </c>
      <c r="C540" s="567" t="s">
        <v>3450</v>
      </c>
      <c r="D540" s="568">
        <v>61.04</v>
      </c>
    </row>
    <row r="541" spans="1:4" ht="30">
      <c r="A541" s="338">
        <v>40517</v>
      </c>
      <c r="B541" s="339" t="s">
        <v>5038</v>
      </c>
      <c r="C541" s="567" t="s">
        <v>3450</v>
      </c>
      <c r="D541" s="568">
        <v>33.53</v>
      </c>
    </row>
    <row r="542" spans="1:4" ht="45">
      <c r="A542" s="338">
        <v>40515</v>
      </c>
      <c r="B542" s="339" t="s">
        <v>5039</v>
      </c>
      <c r="C542" s="567" t="s">
        <v>3450</v>
      </c>
      <c r="D542" s="568">
        <v>75.459999999999994</v>
      </c>
    </row>
    <row r="543" spans="1:4" ht="45">
      <c r="A543" s="338">
        <v>40529</v>
      </c>
      <c r="B543" s="339" t="s">
        <v>5040</v>
      </c>
      <c r="C543" s="567" t="s">
        <v>3450</v>
      </c>
      <c r="D543" s="568">
        <v>48.21</v>
      </c>
    </row>
    <row r="544" spans="1:4" ht="45">
      <c r="A544" s="338">
        <v>36170</v>
      </c>
      <c r="B544" s="339" t="s">
        <v>5041</v>
      </c>
      <c r="C544" s="567" t="s">
        <v>3450</v>
      </c>
      <c r="D544" s="568">
        <v>40</v>
      </c>
    </row>
    <row r="545" spans="1:4" ht="45">
      <c r="A545" s="338">
        <v>40524</v>
      </c>
      <c r="B545" s="339" t="s">
        <v>5042</v>
      </c>
      <c r="C545" s="567" t="s">
        <v>3450</v>
      </c>
      <c r="D545" s="568">
        <v>47.16</v>
      </c>
    </row>
    <row r="546" spans="1:4" ht="45">
      <c r="A546" s="338">
        <v>36156</v>
      </c>
      <c r="B546" s="339" t="s">
        <v>5043</v>
      </c>
      <c r="C546" s="567" t="s">
        <v>3450</v>
      </c>
      <c r="D546" s="568">
        <v>36.68</v>
      </c>
    </row>
    <row r="547" spans="1:4" ht="45">
      <c r="A547" s="338">
        <v>36155</v>
      </c>
      <c r="B547" s="339" t="s">
        <v>5044</v>
      </c>
      <c r="C547" s="567" t="s">
        <v>3450</v>
      </c>
      <c r="D547" s="568">
        <v>31.66</v>
      </c>
    </row>
    <row r="548" spans="1:4" ht="45">
      <c r="A548" s="338">
        <v>36154</v>
      </c>
      <c r="B548" s="339" t="s">
        <v>5045</v>
      </c>
      <c r="C548" s="567" t="s">
        <v>3450</v>
      </c>
      <c r="D548" s="568">
        <v>44.01</v>
      </c>
    </row>
    <row r="549" spans="1:4" ht="30">
      <c r="A549" s="338">
        <v>695</v>
      </c>
      <c r="B549" s="339" t="s">
        <v>5046</v>
      </c>
      <c r="C549" s="567" t="s">
        <v>3450</v>
      </c>
      <c r="D549" s="568">
        <v>32.33</v>
      </c>
    </row>
    <row r="550" spans="1:4" ht="30">
      <c r="A550" s="338">
        <v>679</v>
      </c>
      <c r="B550" s="339" t="s">
        <v>5047</v>
      </c>
      <c r="C550" s="567" t="s">
        <v>3450</v>
      </c>
      <c r="D550" s="568">
        <v>48.21</v>
      </c>
    </row>
    <row r="551" spans="1:4" ht="30">
      <c r="A551" s="338">
        <v>711</v>
      </c>
      <c r="B551" s="339" t="s">
        <v>5048</v>
      </c>
      <c r="C551" s="567" t="s">
        <v>3450</v>
      </c>
      <c r="D551" s="568">
        <v>31.89</v>
      </c>
    </row>
    <row r="552" spans="1:4" ht="30">
      <c r="A552" s="338">
        <v>712</v>
      </c>
      <c r="B552" s="339" t="s">
        <v>5049</v>
      </c>
      <c r="C552" s="567" t="s">
        <v>3450</v>
      </c>
      <c r="D552" s="568">
        <v>40.17</v>
      </c>
    </row>
    <row r="553" spans="1:4" ht="30">
      <c r="A553" s="338">
        <v>12614</v>
      </c>
      <c r="B553" s="339" t="s">
        <v>5050</v>
      </c>
      <c r="C553" s="567" t="s">
        <v>3452</v>
      </c>
      <c r="D553" s="568">
        <v>18.559999999999999</v>
      </c>
    </row>
    <row r="554" spans="1:4">
      <c r="A554" s="338">
        <v>6140</v>
      </c>
      <c r="B554" s="339" t="s">
        <v>5051</v>
      </c>
      <c r="C554" s="567" t="s">
        <v>3452</v>
      </c>
      <c r="D554" s="568">
        <v>3.91</v>
      </c>
    </row>
    <row r="555" spans="1:4">
      <c r="A555" s="338">
        <v>38399</v>
      </c>
      <c r="B555" s="339" t="s">
        <v>5052</v>
      </c>
      <c r="C555" s="567" t="s">
        <v>3452</v>
      </c>
      <c r="D555" s="568">
        <v>224.27</v>
      </c>
    </row>
    <row r="556" spans="1:4" ht="45">
      <c r="A556" s="338">
        <v>735</v>
      </c>
      <c r="B556" s="339" t="s">
        <v>5053</v>
      </c>
      <c r="C556" s="567" t="s">
        <v>3452</v>
      </c>
      <c r="D556" s="568">
        <v>1881.05</v>
      </c>
    </row>
    <row r="557" spans="1:4" ht="30">
      <c r="A557" s="338">
        <v>736</v>
      </c>
      <c r="B557" s="339" t="s">
        <v>5054</v>
      </c>
      <c r="C557" s="567" t="s">
        <v>3452</v>
      </c>
      <c r="D557" s="568">
        <v>1581.62</v>
      </c>
    </row>
    <row r="558" spans="1:4" ht="30">
      <c r="A558" s="338">
        <v>729</v>
      </c>
      <c r="B558" s="339" t="s">
        <v>5055</v>
      </c>
      <c r="C558" s="567" t="s">
        <v>3452</v>
      </c>
      <c r="D558" s="568">
        <v>644.53</v>
      </c>
    </row>
    <row r="559" spans="1:4" ht="30">
      <c r="A559" s="338">
        <v>39925</v>
      </c>
      <c r="B559" s="339" t="s">
        <v>5056</v>
      </c>
      <c r="C559" s="567" t="s">
        <v>3452</v>
      </c>
      <c r="D559" s="568">
        <v>9313.4</v>
      </c>
    </row>
    <row r="560" spans="1:4" ht="30">
      <c r="A560" s="338">
        <v>731</v>
      </c>
      <c r="B560" s="339" t="s">
        <v>5057</v>
      </c>
      <c r="C560" s="567" t="s">
        <v>3452</v>
      </c>
      <c r="D560" s="568">
        <v>627.28</v>
      </c>
    </row>
    <row r="561" spans="1:4" ht="45">
      <c r="A561" s="338">
        <v>10575</v>
      </c>
      <c r="B561" s="339" t="s">
        <v>5058</v>
      </c>
      <c r="C561" s="567" t="s">
        <v>3452</v>
      </c>
      <c r="D561" s="568">
        <v>978.92</v>
      </c>
    </row>
    <row r="562" spans="1:4" ht="45">
      <c r="A562" s="338">
        <v>733</v>
      </c>
      <c r="B562" s="339" t="s">
        <v>5059</v>
      </c>
      <c r="C562" s="567" t="s">
        <v>3452</v>
      </c>
      <c r="D562" s="568">
        <v>1071.8</v>
      </c>
    </row>
    <row r="563" spans="1:4" ht="30">
      <c r="A563" s="338">
        <v>732</v>
      </c>
      <c r="B563" s="339" t="s">
        <v>5060</v>
      </c>
      <c r="C563" s="567" t="s">
        <v>3452</v>
      </c>
      <c r="D563" s="568">
        <v>1057.3900000000001</v>
      </c>
    </row>
    <row r="564" spans="1:4" ht="30">
      <c r="A564" s="338">
        <v>737</v>
      </c>
      <c r="B564" s="339" t="s">
        <v>5061</v>
      </c>
      <c r="C564" s="567" t="s">
        <v>3452</v>
      </c>
      <c r="D564" s="568">
        <v>5929.57</v>
      </c>
    </row>
    <row r="565" spans="1:4" ht="30">
      <c r="A565" s="338">
        <v>738</v>
      </c>
      <c r="B565" s="339" t="s">
        <v>5062</v>
      </c>
      <c r="C565" s="567" t="s">
        <v>3452</v>
      </c>
      <c r="D565" s="568">
        <v>2749.5</v>
      </c>
    </row>
    <row r="566" spans="1:4" ht="45">
      <c r="A566" s="338">
        <v>740</v>
      </c>
      <c r="B566" s="339" t="s">
        <v>5063</v>
      </c>
      <c r="C566" s="567" t="s">
        <v>3452</v>
      </c>
      <c r="D566" s="568">
        <v>5578.16</v>
      </c>
    </row>
    <row r="567" spans="1:4" ht="30">
      <c r="A567" s="338">
        <v>734</v>
      </c>
      <c r="B567" s="339" t="s">
        <v>5064</v>
      </c>
      <c r="C567" s="567" t="s">
        <v>3452</v>
      </c>
      <c r="D567" s="568">
        <v>1133.53</v>
      </c>
    </row>
    <row r="568" spans="1:4">
      <c r="A568" s="338">
        <v>39008</v>
      </c>
      <c r="B568" s="339" t="s">
        <v>5065</v>
      </c>
      <c r="C568" s="567" t="s">
        <v>3452</v>
      </c>
      <c r="D568" s="568">
        <v>58330.61</v>
      </c>
    </row>
    <row r="569" spans="1:4">
      <c r="A569" s="338">
        <v>39009</v>
      </c>
      <c r="B569" s="339" t="s">
        <v>5066</v>
      </c>
      <c r="C569" s="567" t="s">
        <v>3452</v>
      </c>
      <c r="D569" s="568">
        <v>62494.02</v>
      </c>
    </row>
    <row r="570" spans="1:4" ht="45">
      <c r="A570" s="338">
        <v>10587</v>
      </c>
      <c r="B570" s="339" t="s">
        <v>5067</v>
      </c>
      <c r="C570" s="567" t="s">
        <v>3452</v>
      </c>
      <c r="D570" s="568">
        <v>3364.25</v>
      </c>
    </row>
    <row r="571" spans="1:4" ht="45">
      <c r="A571" s="338">
        <v>759</v>
      </c>
      <c r="B571" s="339" t="s">
        <v>5068</v>
      </c>
      <c r="C571" s="567" t="s">
        <v>3452</v>
      </c>
      <c r="D571" s="568">
        <v>4837.12</v>
      </c>
    </row>
    <row r="572" spans="1:4" ht="45">
      <c r="A572" s="338">
        <v>761</v>
      </c>
      <c r="B572" s="339" t="s">
        <v>5069</v>
      </c>
      <c r="C572" s="567" t="s">
        <v>3452</v>
      </c>
      <c r="D572" s="568">
        <v>8199.34</v>
      </c>
    </row>
    <row r="573" spans="1:4" ht="45">
      <c r="A573" s="338">
        <v>750</v>
      </c>
      <c r="B573" s="339" t="s">
        <v>5070</v>
      </c>
      <c r="C573" s="567" t="s">
        <v>3452</v>
      </c>
      <c r="D573" s="568">
        <v>7784.62</v>
      </c>
    </row>
    <row r="574" spans="1:4" ht="45">
      <c r="A574" s="338">
        <v>755</v>
      </c>
      <c r="B574" s="339" t="s">
        <v>5071</v>
      </c>
      <c r="C574" s="567" t="s">
        <v>3452</v>
      </c>
      <c r="D574" s="568">
        <v>31944.3</v>
      </c>
    </row>
    <row r="575" spans="1:4" ht="45">
      <c r="A575" s="338">
        <v>749</v>
      </c>
      <c r="B575" s="339" t="s">
        <v>5072</v>
      </c>
      <c r="C575" s="567" t="s">
        <v>3452</v>
      </c>
      <c r="D575" s="568">
        <v>11748.52</v>
      </c>
    </row>
    <row r="576" spans="1:4" ht="45">
      <c r="A576" s="338">
        <v>756</v>
      </c>
      <c r="B576" s="339" t="s">
        <v>5073</v>
      </c>
      <c r="C576" s="567" t="s">
        <v>3452</v>
      </c>
      <c r="D576" s="568">
        <v>34839.53</v>
      </c>
    </row>
    <row r="577" spans="1:4" ht="30">
      <c r="A577" s="338">
        <v>757</v>
      </c>
      <c r="B577" s="339" t="s">
        <v>5074</v>
      </c>
      <c r="C577" s="567" t="s">
        <v>3452</v>
      </c>
      <c r="D577" s="568">
        <v>15819.37</v>
      </c>
    </row>
    <row r="578" spans="1:4" ht="45">
      <c r="A578" s="338">
        <v>10588</v>
      </c>
      <c r="B578" s="339" t="s">
        <v>5075</v>
      </c>
      <c r="C578" s="567" t="s">
        <v>3452</v>
      </c>
      <c r="D578" s="568">
        <v>3492.52</v>
      </c>
    </row>
    <row r="579" spans="1:4" ht="45">
      <c r="A579" s="338">
        <v>10592</v>
      </c>
      <c r="B579" s="339" t="s">
        <v>5076</v>
      </c>
      <c r="C579" s="567" t="s">
        <v>3452</v>
      </c>
      <c r="D579" s="568">
        <v>4218.5</v>
      </c>
    </row>
    <row r="580" spans="1:4" ht="45">
      <c r="A580" s="338">
        <v>10589</v>
      </c>
      <c r="B580" s="339" t="s">
        <v>5077</v>
      </c>
      <c r="C580" s="567" t="s">
        <v>3452</v>
      </c>
      <c r="D580" s="568">
        <v>5667.29</v>
      </c>
    </row>
    <row r="581" spans="1:4" ht="30">
      <c r="A581" s="338">
        <v>760</v>
      </c>
      <c r="B581" s="339" t="s">
        <v>5078</v>
      </c>
      <c r="C581" s="567" t="s">
        <v>3452</v>
      </c>
      <c r="D581" s="568">
        <v>31638.75</v>
      </c>
    </row>
    <row r="582" spans="1:4" ht="45">
      <c r="A582" s="338">
        <v>751</v>
      </c>
      <c r="B582" s="339" t="s">
        <v>5079</v>
      </c>
      <c r="C582" s="567" t="s">
        <v>3452</v>
      </c>
      <c r="D582" s="568">
        <v>4983.1000000000004</v>
      </c>
    </row>
    <row r="583" spans="1:4" ht="45">
      <c r="A583" s="338">
        <v>754</v>
      </c>
      <c r="B583" s="339" t="s">
        <v>5080</v>
      </c>
      <c r="C583" s="567" t="s">
        <v>3452</v>
      </c>
      <c r="D583" s="568">
        <v>7909.68</v>
      </c>
    </row>
    <row r="584" spans="1:4">
      <c r="A584" s="338">
        <v>44489</v>
      </c>
      <c r="B584" s="339" t="s">
        <v>13406</v>
      </c>
      <c r="C584" s="567" t="s">
        <v>3452</v>
      </c>
      <c r="D584" s="568">
        <v>160229.87</v>
      </c>
    </row>
    <row r="585" spans="1:4" ht="30">
      <c r="A585" s="338">
        <v>39917</v>
      </c>
      <c r="B585" s="339" t="s">
        <v>5081</v>
      </c>
      <c r="C585" s="567" t="s">
        <v>3452</v>
      </c>
      <c r="D585" s="568">
        <v>89600.02</v>
      </c>
    </row>
    <row r="586" spans="1:4">
      <c r="A586" s="338">
        <v>38167</v>
      </c>
      <c r="B586" s="339" t="s">
        <v>5082</v>
      </c>
      <c r="C586" s="567" t="s">
        <v>3458</v>
      </c>
      <c r="D586" s="568">
        <v>24.52</v>
      </c>
    </row>
    <row r="587" spans="1:4">
      <c r="A587" s="338">
        <v>36145</v>
      </c>
      <c r="B587" s="339" t="s">
        <v>5083</v>
      </c>
      <c r="C587" s="567" t="s">
        <v>3458</v>
      </c>
      <c r="D587" s="568">
        <v>50.86</v>
      </c>
    </row>
    <row r="588" spans="1:4">
      <c r="A588" s="338">
        <v>12893</v>
      </c>
      <c r="B588" s="339" t="s">
        <v>5084</v>
      </c>
      <c r="C588" s="567" t="s">
        <v>3458</v>
      </c>
      <c r="D588" s="568">
        <v>84.76</v>
      </c>
    </row>
    <row r="589" spans="1:4">
      <c r="A589" s="338">
        <v>11685</v>
      </c>
      <c r="B589" s="339" t="s">
        <v>5085</v>
      </c>
      <c r="C589" s="567" t="s">
        <v>3452</v>
      </c>
      <c r="D589" s="568">
        <v>56.78</v>
      </c>
    </row>
    <row r="590" spans="1:4">
      <c r="A590" s="338">
        <v>11680</v>
      </c>
      <c r="B590" s="339" t="s">
        <v>5086</v>
      </c>
      <c r="C590" s="567" t="s">
        <v>3452</v>
      </c>
      <c r="D590" s="568">
        <v>14.42</v>
      </c>
    </row>
    <row r="591" spans="1:4">
      <c r="A591" s="338">
        <v>11679</v>
      </c>
      <c r="B591" s="339" t="s">
        <v>13407</v>
      </c>
      <c r="C591" s="567" t="s">
        <v>3452</v>
      </c>
      <c r="D591" s="568">
        <v>19.55</v>
      </c>
    </row>
    <row r="592" spans="1:4">
      <c r="A592" s="338">
        <v>2512</v>
      </c>
      <c r="B592" s="339" t="s">
        <v>5087</v>
      </c>
      <c r="C592" s="567" t="s">
        <v>3452</v>
      </c>
      <c r="D592" s="568">
        <v>53.5</v>
      </c>
    </row>
    <row r="593" spans="1:4">
      <c r="A593" s="338">
        <v>4374</v>
      </c>
      <c r="B593" s="339" t="s">
        <v>5088</v>
      </c>
      <c r="C593" s="567" t="s">
        <v>3452</v>
      </c>
      <c r="D593" s="568">
        <v>0.51</v>
      </c>
    </row>
    <row r="594" spans="1:4" ht="30">
      <c r="A594" s="338">
        <v>7568</v>
      </c>
      <c r="B594" s="339" t="s">
        <v>5089</v>
      </c>
      <c r="C594" s="567" t="s">
        <v>3452</v>
      </c>
      <c r="D594" s="568">
        <v>0.86</v>
      </c>
    </row>
    <row r="595" spans="1:4" ht="30">
      <c r="A595" s="338">
        <v>7584</v>
      </c>
      <c r="B595" s="339" t="s">
        <v>5090</v>
      </c>
      <c r="C595" s="567" t="s">
        <v>3452</v>
      </c>
      <c r="D595" s="568">
        <v>1.31</v>
      </c>
    </row>
    <row r="596" spans="1:4">
      <c r="A596" s="338">
        <v>11945</v>
      </c>
      <c r="B596" s="339" t="s">
        <v>5091</v>
      </c>
      <c r="C596" s="567" t="s">
        <v>3452</v>
      </c>
      <c r="D596" s="568">
        <v>0.08</v>
      </c>
    </row>
    <row r="597" spans="1:4">
      <c r="A597" s="338">
        <v>11946</v>
      </c>
      <c r="B597" s="339" t="s">
        <v>5092</v>
      </c>
      <c r="C597" s="567" t="s">
        <v>3452</v>
      </c>
      <c r="D597" s="568">
        <v>0.09</v>
      </c>
    </row>
    <row r="598" spans="1:4">
      <c r="A598" s="338">
        <v>4375</v>
      </c>
      <c r="B598" s="339" t="s">
        <v>5093</v>
      </c>
      <c r="C598" s="567" t="s">
        <v>3452</v>
      </c>
      <c r="D598" s="568">
        <v>0.14000000000000001</v>
      </c>
    </row>
    <row r="599" spans="1:4" ht="30">
      <c r="A599" s="338">
        <v>11950</v>
      </c>
      <c r="B599" s="339" t="s">
        <v>5094</v>
      </c>
      <c r="C599" s="567" t="s">
        <v>3452</v>
      </c>
      <c r="D599" s="568">
        <v>0.28000000000000003</v>
      </c>
    </row>
    <row r="600" spans="1:4">
      <c r="A600" s="338">
        <v>4376</v>
      </c>
      <c r="B600" s="339" t="s">
        <v>5095</v>
      </c>
      <c r="C600" s="567" t="s">
        <v>3452</v>
      </c>
      <c r="D600" s="568">
        <v>0.27</v>
      </c>
    </row>
    <row r="601" spans="1:4" ht="30">
      <c r="A601" s="338">
        <v>7583</v>
      </c>
      <c r="B601" s="339" t="s">
        <v>5096</v>
      </c>
      <c r="C601" s="567" t="s">
        <v>3452</v>
      </c>
      <c r="D601" s="568">
        <v>0.57999999999999996</v>
      </c>
    </row>
    <row r="602" spans="1:4" ht="30">
      <c r="A602" s="338">
        <v>4350</v>
      </c>
      <c r="B602" s="339" t="s">
        <v>5097</v>
      </c>
      <c r="C602" s="567" t="s">
        <v>3452</v>
      </c>
      <c r="D602" s="568">
        <v>0.7</v>
      </c>
    </row>
    <row r="603" spans="1:4">
      <c r="A603" s="338">
        <v>39886</v>
      </c>
      <c r="B603" s="339" t="s">
        <v>5098</v>
      </c>
      <c r="C603" s="567" t="s">
        <v>3452</v>
      </c>
      <c r="D603" s="568">
        <v>6.82</v>
      </c>
    </row>
    <row r="604" spans="1:4">
      <c r="A604" s="338">
        <v>39887</v>
      </c>
      <c r="B604" s="339" t="s">
        <v>5099</v>
      </c>
      <c r="C604" s="567" t="s">
        <v>3452</v>
      </c>
      <c r="D604" s="568">
        <v>10.24</v>
      </c>
    </row>
    <row r="605" spans="1:4">
      <c r="A605" s="338">
        <v>39888</v>
      </c>
      <c r="B605" s="339" t="s">
        <v>5100</v>
      </c>
      <c r="C605" s="567" t="s">
        <v>3452</v>
      </c>
      <c r="D605" s="568">
        <v>23.41</v>
      </c>
    </row>
    <row r="606" spans="1:4">
      <c r="A606" s="338">
        <v>39890</v>
      </c>
      <c r="B606" s="339" t="s">
        <v>5101</v>
      </c>
      <c r="C606" s="567" t="s">
        <v>3452</v>
      </c>
      <c r="D606" s="568">
        <v>39.96</v>
      </c>
    </row>
    <row r="607" spans="1:4">
      <c r="A607" s="338">
        <v>39891</v>
      </c>
      <c r="B607" s="339" t="s">
        <v>5102</v>
      </c>
      <c r="C607" s="567" t="s">
        <v>3452</v>
      </c>
      <c r="D607" s="568">
        <v>56.34</v>
      </c>
    </row>
    <row r="608" spans="1:4">
      <c r="A608" s="338">
        <v>39892</v>
      </c>
      <c r="B608" s="339" t="s">
        <v>5103</v>
      </c>
      <c r="C608" s="567" t="s">
        <v>3452</v>
      </c>
      <c r="D608" s="568">
        <v>175.61</v>
      </c>
    </row>
    <row r="609" spans="1:4">
      <c r="A609" s="338">
        <v>790</v>
      </c>
      <c r="B609" s="339" t="s">
        <v>5104</v>
      </c>
      <c r="C609" s="567" t="s">
        <v>3452</v>
      </c>
      <c r="D609" s="568">
        <v>18.579999999999998</v>
      </c>
    </row>
    <row r="610" spans="1:4">
      <c r="A610" s="338">
        <v>791</v>
      </c>
      <c r="B610" s="339" t="s">
        <v>5106</v>
      </c>
      <c r="C610" s="567" t="s">
        <v>3452</v>
      </c>
      <c r="D610" s="568">
        <v>18.579999999999998</v>
      </c>
    </row>
    <row r="611" spans="1:4">
      <c r="A611" s="338">
        <v>766</v>
      </c>
      <c r="B611" s="339" t="s">
        <v>5105</v>
      </c>
      <c r="C611" s="567" t="s">
        <v>3452</v>
      </c>
      <c r="D611" s="568">
        <v>18.579999999999998</v>
      </c>
    </row>
    <row r="612" spans="1:4">
      <c r="A612" s="338">
        <v>767</v>
      </c>
      <c r="B612" s="339" t="s">
        <v>5107</v>
      </c>
      <c r="C612" s="567" t="s">
        <v>3452</v>
      </c>
      <c r="D612" s="568">
        <v>18.579999999999998</v>
      </c>
    </row>
    <row r="613" spans="1:4">
      <c r="A613" s="338">
        <v>789</v>
      </c>
      <c r="B613" s="339" t="s">
        <v>5109</v>
      </c>
      <c r="C613" s="567" t="s">
        <v>3452</v>
      </c>
      <c r="D613" s="568">
        <v>14.28</v>
      </c>
    </row>
    <row r="614" spans="1:4">
      <c r="A614" s="338">
        <v>768</v>
      </c>
      <c r="B614" s="339" t="s">
        <v>5108</v>
      </c>
      <c r="C614" s="567" t="s">
        <v>3452</v>
      </c>
      <c r="D614" s="568">
        <v>14.59</v>
      </c>
    </row>
    <row r="615" spans="1:4">
      <c r="A615" s="338">
        <v>769</v>
      </c>
      <c r="B615" s="339" t="s">
        <v>5110</v>
      </c>
      <c r="C615" s="567" t="s">
        <v>3452</v>
      </c>
      <c r="D615" s="568">
        <v>14.59</v>
      </c>
    </row>
    <row r="616" spans="1:4">
      <c r="A616" s="338">
        <v>764</v>
      </c>
      <c r="B616" s="339" t="s">
        <v>5113</v>
      </c>
      <c r="C616" s="567" t="s">
        <v>3452</v>
      </c>
      <c r="D616" s="568">
        <v>8.98</v>
      </c>
    </row>
    <row r="617" spans="1:4">
      <c r="A617" s="338">
        <v>765</v>
      </c>
      <c r="B617" s="339" t="s">
        <v>5114</v>
      </c>
      <c r="C617" s="567" t="s">
        <v>3452</v>
      </c>
      <c r="D617" s="568">
        <v>8.98</v>
      </c>
    </row>
    <row r="618" spans="1:4">
      <c r="A618" s="338">
        <v>770</v>
      </c>
      <c r="B618" s="339" t="s">
        <v>5111</v>
      </c>
      <c r="C618" s="567" t="s">
        <v>3452</v>
      </c>
      <c r="D618" s="568">
        <v>5.15</v>
      </c>
    </row>
    <row r="619" spans="1:4">
      <c r="A619" s="338">
        <v>12394</v>
      </c>
      <c r="B619" s="339" t="s">
        <v>5112</v>
      </c>
      <c r="C619" s="567" t="s">
        <v>3452</v>
      </c>
      <c r="D619" s="568">
        <v>5.15</v>
      </c>
    </row>
    <row r="620" spans="1:4">
      <c r="A620" s="338">
        <v>787</v>
      </c>
      <c r="B620" s="339" t="s">
        <v>5115</v>
      </c>
      <c r="C620" s="567" t="s">
        <v>3452</v>
      </c>
      <c r="D620" s="568">
        <v>40.11</v>
      </c>
    </row>
    <row r="621" spans="1:4">
      <c r="A621" s="338">
        <v>774</v>
      </c>
      <c r="B621" s="339" t="s">
        <v>5116</v>
      </c>
      <c r="C621" s="567" t="s">
        <v>3452</v>
      </c>
      <c r="D621" s="568">
        <v>40.11</v>
      </c>
    </row>
    <row r="622" spans="1:4">
      <c r="A622" s="338">
        <v>773</v>
      </c>
      <c r="B622" s="339" t="s">
        <v>5117</v>
      </c>
      <c r="C622" s="567" t="s">
        <v>3452</v>
      </c>
      <c r="D622" s="568">
        <v>40.11</v>
      </c>
    </row>
    <row r="623" spans="1:4">
      <c r="A623" s="338">
        <v>775</v>
      </c>
      <c r="B623" s="339" t="s">
        <v>5118</v>
      </c>
      <c r="C623" s="567" t="s">
        <v>3452</v>
      </c>
      <c r="D623" s="568">
        <v>40.11</v>
      </c>
    </row>
    <row r="624" spans="1:4">
      <c r="A624" s="338">
        <v>788</v>
      </c>
      <c r="B624" s="339" t="s">
        <v>5119</v>
      </c>
      <c r="C624" s="567" t="s">
        <v>3452</v>
      </c>
      <c r="D624" s="568">
        <v>24.93</v>
      </c>
    </row>
    <row r="625" spans="1:4">
      <c r="A625" s="338">
        <v>772</v>
      </c>
      <c r="B625" s="339" t="s">
        <v>5120</v>
      </c>
      <c r="C625" s="567" t="s">
        <v>3452</v>
      </c>
      <c r="D625" s="568">
        <v>24.93</v>
      </c>
    </row>
    <row r="626" spans="1:4">
      <c r="A626" s="338">
        <v>771</v>
      </c>
      <c r="B626" s="339" t="s">
        <v>5121</v>
      </c>
      <c r="C626" s="567" t="s">
        <v>3452</v>
      </c>
      <c r="D626" s="568">
        <v>24.93</v>
      </c>
    </row>
    <row r="627" spans="1:4">
      <c r="A627" s="338">
        <v>776</v>
      </c>
      <c r="B627" s="339" t="s">
        <v>5123</v>
      </c>
      <c r="C627" s="567" t="s">
        <v>3452</v>
      </c>
      <c r="D627" s="568">
        <v>59.13</v>
      </c>
    </row>
    <row r="628" spans="1:4">
      <c r="A628" s="338">
        <v>777</v>
      </c>
      <c r="B628" s="339" t="s">
        <v>5124</v>
      </c>
      <c r="C628" s="567" t="s">
        <v>3452</v>
      </c>
      <c r="D628" s="568">
        <v>57.48</v>
      </c>
    </row>
    <row r="629" spans="1:4">
      <c r="A629" s="338">
        <v>780</v>
      </c>
      <c r="B629" s="339" t="s">
        <v>5125</v>
      </c>
      <c r="C629" s="567" t="s">
        <v>3452</v>
      </c>
      <c r="D629" s="568">
        <v>57.77</v>
      </c>
    </row>
    <row r="630" spans="1:4">
      <c r="A630" s="338">
        <v>778</v>
      </c>
      <c r="B630" s="339" t="s">
        <v>5126</v>
      </c>
      <c r="C630" s="567" t="s">
        <v>3452</v>
      </c>
      <c r="D630" s="568">
        <v>59.13</v>
      </c>
    </row>
    <row r="631" spans="1:4">
      <c r="A631" s="338">
        <v>779</v>
      </c>
      <c r="B631" s="339" t="s">
        <v>5122</v>
      </c>
      <c r="C631" s="567" t="s">
        <v>3452</v>
      </c>
      <c r="D631" s="568">
        <v>6.2</v>
      </c>
    </row>
    <row r="632" spans="1:4">
      <c r="A632" s="338">
        <v>781</v>
      </c>
      <c r="B632" s="339" t="s">
        <v>5127</v>
      </c>
      <c r="C632" s="567" t="s">
        <v>3452</v>
      </c>
      <c r="D632" s="568">
        <v>109.25</v>
      </c>
    </row>
    <row r="633" spans="1:4">
      <c r="A633" s="338">
        <v>786</v>
      </c>
      <c r="B633" s="339" t="s">
        <v>5128</v>
      </c>
      <c r="C633" s="567" t="s">
        <v>3452</v>
      </c>
      <c r="D633" s="568">
        <v>109.25</v>
      </c>
    </row>
    <row r="634" spans="1:4">
      <c r="A634" s="338">
        <v>782</v>
      </c>
      <c r="B634" s="339" t="s">
        <v>5129</v>
      </c>
      <c r="C634" s="567" t="s">
        <v>3452</v>
      </c>
      <c r="D634" s="568">
        <v>109.25</v>
      </c>
    </row>
    <row r="635" spans="1:4">
      <c r="A635" s="338">
        <v>783</v>
      </c>
      <c r="B635" s="339" t="s">
        <v>5130</v>
      </c>
      <c r="C635" s="567" t="s">
        <v>3452</v>
      </c>
      <c r="D635" s="568">
        <v>299.02</v>
      </c>
    </row>
    <row r="636" spans="1:4">
      <c r="A636" s="338">
        <v>785</v>
      </c>
      <c r="B636" s="339" t="s">
        <v>5131</v>
      </c>
      <c r="C636" s="567" t="s">
        <v>3452</v>
      </c>
      <c r="D636" s="568">
        <v>315.94</v>
      </c>
    </row>
    <row r="637" spans="1:4">
      <c r="A637" s="338">
        <v>784</v>
      </c>
      <c r="B637" s="339" t="s">
        <v>5132</v>
      </c>
      <c r="C637" s="567" t="s">
        <v>3452</v>
      </c>
      <c r="D637" s="568">
        <v>338.93</v>
      </c>
    </row>
    <row r="638" spans="1:4">
      <c r="A638" s="338">
        <v>831</v>
      </c>
      <c r="B638" s="339" t="s">
        <v>5133</v>
      </c>
      <c r="C638" s="567" t="s">
        <v>3452</v>
      </c>
      <c r="D638" s="568">
        <v>100.47</v>
      </c>
    </row>
    <row r="639" spans="1:4">
      <c r="A639" s="338">
        <v>828</v>
      </c>
      <c r="B639" s="339" t="s">
        <v>5134</v>
      </c>
      <c r="C639" s="567" t="s">
        <v>3452</v>
      </c>
      <c r="D639" s="568">
        <v>0.57999999999999996</v>
      </c>
    </row>
    <row r="640" spans="1:4">
      <c r="A640" s="338">
        <v>829</v>
      </c>
      <c r="B640" s="339" t="s">
        <v>5135</v>
      </c>
      <c r="C640" s="567" t="s">
        <v>3452</v>
      </c>
      <c r="D640" s="568">
        <v>1.21</v>
      </c>
    </row>
    <row r="641" spans="1:4">
      <c r="A641" s="338">
        <v>812</v>
      </c>
      <c r="B641" s="339" t="s">
        <v>5136</v>
      </c>
      <c r="C641" s="567" t="s">
        <v>3452</v>
      </c>
      <c r="D641" s="568">
        <v>2.64</v>
      </c>
    </row>
    <row r="642" spans="1:4">
      <c r="A642" s="338">
        <v>819</v>
      </c>
      <c r="B642" s="339" t="s">
        <v>5137</v>
      </c>
      <c r="C642" s="567" t="s">
        <v>3452</v>
      </c>
      <c r="D642" s="568">
        <v>4.34</v>
      </c>
    </row>
    <row r="643" spans="1:4">
      <c r="A643" s="338">
        <v>818</v>
      </c>
      <c r="B643" s="339" t="s">
        <v>5138</v>
      </c>
      <c r="C643" s="567" t="s">
        <v>3452</v>
      </c>
      <c r="D643" s="568">
        <v>7.3</v>
      </c>
    </row>
    <row r="644" spans="1:4">
      <c r="A644" s="338">
        <v>823</v>
      </c>
      <c r="B644" s="339" t="s">
        <v>5139</v>
      </c>
      <c r="C644" s="567" t="s">
        <v>3452</v>
      </c>
      <c r="D644" s="568">
        <v>21.98</v>
      </c>
    </row>
    <row r="645" spans="1:4">
      <c r="A645" s="338">
        <v>830</v>
      </c>
      <c r="B645" s="339" t="s">
        <v>5140</v>
      </c>
      <c r="C645" s="567" t="s">
        <v>3452</v>
      </c>
      <c r="D645" s="568">
        <v>18.100000000000001</v>
      </c>
    </row>
    <row r="646" spans="1:4">
      <c r="A646" s="338">
        <v>20086</v>
      </c>
      <c r="B646" s="339" t="s">
        <v>5155</v>
      </c>
      <c r="C646" s="567" t="s">
        <v>3452</v>
      </c>
      <c r="D646" s="568">
        <v>2.95</v>
      </c>
    </row>
    <row r="647" spans="1:4">
      <c r="A647" s="338">
        <v>826</v>
      </c>
      <c r="B647" s="339" t="s">
        <v>5141</v>
      </c>
      <c r="C647" s="567" t="s">
        <v>3452</v>
      </c>
      <c r="D647" s="568">
        <v>56.35</v>
      </c>
    </row>
    <row r="648" spans="1:4">
      <c r="A648" s="338">
        <v>827</v>
      </c>
      <c r="B648" s="339" t="s">
        <v>5142</v>
      </c>
      <c r="C648" s="567" t="s">
        <v>3452</v>
      </c>
      <c r="D648" s="568">
        <v>47.61</v>
      </c>
    </row>
    <row r="649" spans="1:4">
      <c r="A649" s="338">
        <v>832</v>
      </c>
      <c r="B649" s="339" t="s">
        <v>5143</v>
      </c>
      <c r="C649" s="567" t="s">
        <v>3452</v>
      </c>
      <c r="D649" s="568">
        <v>3.29</v>
      </c>
    </row>
    <row r="650" spans="1:4">
      <c r="A650" s="338">
        <v>833</v>
      </c>
      <c r="B650" s="339" t="s">
        <v>5144</v>
      </c>
      <c r="C650" s="567" t="s">
        <v>3452</v>
      </c>
      <c r="D650" s="568">
        <v>4.67</v>
      </c>
    </row>
    <row r="651" spans="1:4">
      <c r="A651" s="338">
        <v>834</v>
      </c>
      <c r="B651" s="339" t="s">
        <v>5145</v>
      </c>
      <c r="C651" s="567" t="s">
        <v>3452</v>
      </c>
      <c r="D651" s="568">
        <v>5.12</v>
      </c>
    </row>
    <row r="652" spans="1:4">
      <c r="A652" s="338">
        <v>825</v>
      </c>
      <c r="B652" s="339" t="s">
        <v>5146</v>
      </c>
      <c r="C652" s="567" t="s">
        <v>3452</v>
      </c>
      <c r="D652" s="568">
        <v>5.72</v>
      </c>
    </row>
    <row r="653" spans="1:4">
      <c r="A653" s="338">
        <v>813</v>
      </c>
      <c r="B653" s="339" t="s">
        <v>5147</v>
      </c>
      <c r="C653" s="567" t="s">
        <v>3452</v>
      </c>
      <c r="D653" s="568">
        <v>5.61</v>
      </c>
    </row>
    <row r="654" spans="1:4">
      <c r="A654" s="338">
        <v>820</v>
      </c>
      <c r="B654" s="339" t="s">
        <v>5148</v>
      </c>
      <c r="C654" s="567" t="s">
        <v>3452</v>
      </c>
      <c r="D654" s="568">
        <v>7.13</v>
      </c>
    </row>
    <row r="655" spans="1:4">
      <c r="A655" s="338">
        <v>816</v>
      </c>
      <c r="B655" s="339" t="s">
        <v>5149</v>
      </c>
      <c r="C655" s="567" t="s">
        <v>3452</v>
      </c>
      <c r="D655" s="568">
        <v>12.13</v>
      </c>
    </row>
    <row r="656" spans="1:4">
      <c r="A656" s="338">
        <v>814</v>
      </c>
      <c r="B656" s="339" t="s">
        <v>5150</v>
      </c>
      <c r="C656" s="567" t="s">
        <v>3452</v>
      </c>
      <c r="D656" s="568">
        <v>14.65</v>
      </c>
    </row>
    <row r="657" spans="1:4">
      <c r="A657" s="338">
        <v>815</v>
      </c>
      <c r="B657" s="339" t="s">
        <v>5151</v>
      </c>
      <c r="C657" s="567" t="s">
        <v>3452</v>
      </c>
      <c r="D657" s="568">
        <v>15.84</v>
      </c>
    </row>
    <row r="658" spans="1:4">
      <c r="A658" s="338">
        <v>822</v>
      </c>
      <c r="B658" s="339" t="s">
        <v>5152</v>
      </c>
      <c r="C658" s="567" t="s">
        <v>3452</v>
      </c>
      <c r="D658" s="568">
        <v>19.29</v>
      </c>
    </row>
    <row r="659" spans="1:4">
      <c r="A659" s="338">
        <v>821</v>
      </c>
      <c r="B659" s="339" t="s">
        <v>5153</v>
      </c>
      <c r="C659" s="567" t="s">
        <v>3452</v>
      </c>
      <c r="D659" s="568">
        <v>22.55</v>
      </c>
    </row>
    <row r="660" spans="1:4">
      <c r="A660" s="338">
        <v>817</v>
      </c>
      <c r="B660" s="339" t="s">
        <v>5154</v>
      </c>
      <c r="C660" s="567" t="s">
        <v>3452</v>
      </c>
      <c r="D660" s="568">
        <v>26.81</v>
      </c>
    </row>
    <row r="661" spans="1:4">
      <c r="A661" s="338">
        <v>39191</v>
      </c>
      <c r="B661" s="339" t="s">
        <v>5156</v>
      </c>
      <c r="C661" s="567" t="s">
        <v>3452</v>
      </c>
      <c r="D661" s="568">
        <v>17.940000000000001</v>
      </c>
    </row>
    <row r="662" spans="1:4">
      <c r="A662" s="338">
        <v>39190</v>
      </c>
      <c r="B662" s="339" t="s">
        <v>5157</v>
      </c>
      <c r="C662" s="567" t="s">
        <v>3452</v>
      </c>
      <c r="D662" s="568">
        <v>18.739999999999998</v>
      </c>
    </row>
    <row r="663" spans="1:4">
      <c r="A663" s="338">
        <v>39189</v>
      </c>
      <c r="B663" s="339" t="s">
        <v>5158</v>
      </c>
      <c r="C663" s="567" t="s">
        <v>3452</v>
      </c>
      <c r="D663" s="568">
        <v>19.829999999999998</v>
      </c>
    </row>
    <row r="664" spans="1:4">
      <c r="A664" s="338">
        <v>39188</v>
      </c>
      <c r="B664" s="339" t="s">
        <v>5160</v>
      </c>
      <c r="C664" s="567" t="s">
        <v>3452</v>
      </c>
      <c r="D664" s="568">
        <v>14.6</v>
      </c>
    </row>
    <row r="665" spans="1:4">
      <c r="A665" s="338">
        <v>39186</v>
      </c>
      <c r="B665" s="339" t="s">
        <v>5159</v>
      </c>
      <c r="C665" s="567" t="s">
        <v>3452</v>
      </c>
      <c r="D665" s="568">
        <v>17.739999999999998</v>
      </c>
    </row>
    <row r="666" spans="1:4">
      <c r="A666" s="338">
        <v>39187</v>
      </c>
      <c r="B666" s="339" t="s">
        <v>5161</v>
      </c>
      <c r="C666" s="567" t="s">
        <v>3452</v>
      </c>
      <c r="D666" s="568">
        <v>15.3</v>
      </c>
    </row>
    <row r="667" spans="1:4">
      <c r="A667" s="338">
        <v>39184</v>
      </c>
      <c r="B667" s="339" t="s">
        <v>5162</v>
      </c>
      <c r="C667" s="567" t="s">
        <v>3452</v>
      </c>
      <c r="D667" s="568">
        <v>5.76</v>
      </c>
    </row>
    <row r="668" spans="1:4">
      <c r="A668" s="338">
        <v>39185</v>
      </c>
      <c r="B668" s="339" t="s">
        <v>5163</v>
      </c>
      <c r="C668" s="567" t="s">
        <v>3452</v>
      </c>
      <c r="D668" s="568">
        <v>5.25</v>
      </c>
    </row>
    <row r="669" spans="1:4">
      <c r="A669" s="338">
        <v>39198</v>
      </c>
      <c r="B669" s="339" t="s">
        <v>5164</v>
      </c>
      <c r="C669" s="567" t="s">
        <v>3452</v>
      </c>
      <c r="D669" s="568">
        <v>58.86</v>
      </c>
    </row>
    <row r="670" spans="1:4">
      <c r="A670" s="338">
        <v>39197</v>
      </c>
      <c r="B670" s="339" t="s">
        <v>5165</v>
      </c>
      <c r="C670" s="567" t="s">
        <v>3452</v>
      </c>
      <c r="D670" s="568">
        <v>61.48</v>
      </c>
    </row>
    <row r="671" spans="1:4">
      <c r="A671" s="338">
        <v>39196</v>
      </c>
      <c r="B671" s="339" t="s">
        <v>5166</v>
      </c>
      <c r="C671" s="567" t="s">
        <v>3452</v>
      </c>
      <c r="D671" s="568">
        <v>63.41</v>
      </c>
    </row>
    <row r="672" spans="1:4">
      <c r="A672" s="338">
        <v>39199</v>
      </c>
      <c r="B672" s="339" t="s">
        <v>5167</v>
      </c>
      <c r="C672" s="567" t="s">
        <v>3452</v>
      </c>
      <c r="D672" s="568">
        <v>56.64</v>
      </c>
    </row>
    <row r="673" spans="1:4">
      <c r="A673" s="338">
        <v>39195</v>
      </c>
      <c r="B673" s="339" t="s">
        <v>5168</v>
      </c>
      <c r="C673" s="567" t="s">
        <v>3452</v>
      </c>
      <c r="D673" s="568">
        <v>32.69</v>
      </c>
    </row>
    <row r="674" spans="1:4">
      <c r="A674" s="338">
        <v>39194</v>
      </c>
      <c r="B674" s="339" t="s">
        <v>5169</v>
      </c>
      <c r="C674" s="567" t="s">
        <v>3452</v>
      </c>
      <c r="D674" s="568">
        <v>34.99</v>
      </c>
    </row>
    <row r="675" spans="1:4">
      <c r="A675" s="338">
        <v>39193</v>
      </c>
      <c r="B675" s="339" t="s">
        <v>5170</v>
      </c>
      <c r="C675" s="567" t="s">
        <v>3452</v>
      </c>
      <c r="D675" s="568">
        <v>38.340000000000003</v>
      </c>
    </row>
    <row r="676" spans="1:4">
      <c r="A676" s="338">
        <v>39192</v>
      </c>
      <c r="B676" s="339" t="s">
        <v>5171</v>
      </c>
      <c r="C676" s="567" t="s">
        <v>3452</v>
      </c>
      <c r="D676" s="568">
        <v>39.89</v>
      </c>
    </row>
    <row r="677" spans="1:4">
      <c r="A677" s="338">
        <v>39201</v>
      </c>
      <c r="B677" s="339" t="s">
        <v>5173</v>
      </c>
      <c r="C677" s="567" t="s">
        <v>3452</v>
      </c>
      <c r="D677" s="568">
        <v>70.37</v>
      </c>
    </row>
    <row r="678" spans="1:4">
      <c r="A678" s="338">
        <v>39200</v>
      </c>
      <c r="B678" s="339" t="s">
        <v>5174</v>
      </c>
      <c r="C678" s="567" t="s">
        <v>3452</v>
      </c>
      <c r="D678" s="568">
        <v>70.930000000000007</v>
      </c>
    </row>
    <row r="679" spans="1:4">
      <c r="A679" s="338">
        <v>39203</v>
      </c>
      <c r="B679" s="339" t="s">
        <v>5175</v>
      </c>
      <c r="C679" s="567" t="s">
        <v>3452</v>
      </c>
      <c r="D679" s="568">
        <v>57.27</v>
      </c>
    </row>
    <row r="680" spans="1:4">
      <c r="A680" s="338">
        <v>39202</v>
      </c>
      <c r="B680" s="339" t="s">
        <v>5176</v>
      </c>
      <c r="C680" s="567" t="s">
        <v>3452</v>
      </c>
      <c r="D680" s="568">
        <v>67.28</v>
      </c>
    </row>
    <row r="681" spans="1:4">
      <c r="A681" s="338">
        <v>39920</v>
      </c>
      <c r="B681" s="339" t="s">
        <v>5172</v>
      </c>
      <c r="C681" s="567" t="s">
        <v>3452</v>
      </c>
      <c r="D681" s="568">
        <v>4.83</v>
      </c>
    </row>
    <row r="682" spans="1:4">
      <c r="A682" s="338">
        <v>39205</v>
      </c>
      <c r="B682" s="339" t="s">
        <v>5177</v>
      </c>
      <c r="C682" s="567" t="s">
        <v>3452</v>
      </c>
      <c r="D682" s="568">
        <v>112.25</v>
      </c>
    </row>
    <row r="683" spans="1:4">
      <c r="A683" s="338">
        <v>39204</v>
      </c>
      <c r="B683" s="339" t="s">
        <v>5178</v>
      </c>
      <c r="C683" s="567" t="s">
        <v>3452</v>
      </c>
      <c r="D683" s="568">
        <v>114.96</v>
      </c>
    </row>
    <row r="684" spans="1:4">
      <c r="A684" s="338">
        <v>39206</v>
      </c>
      <c r="B684" s="339" t="s">
        <v>5179</v>
      </c>
      <c r="C684" s="567" t="s">
        <v>3452</v>
      </c>
      <c r="D684" s="568">
        <v>109.07</v>
      </c>
    </row>
    <row r="685" spans="1:4">
      <c r="A685" s="338">
        <v>797</v>
      </c>
      <c r="B685" s="339" t="s">
        <v>5180</v>
      </c>
      <c r="C685" s="567" t="s">
        <v>3452</v>
      </c>
      <c r="D685" s="568">
        <v>10.49</v>
      </c>
    </row>
    <row r="686" spans="1:4">
      <c r="A686" s="338">
        <v>798</v>
      </c>
      <c r="B686" s="339" t="s">
        <v>5181</v>
      </c>
      <c r="C686" s="567" t="s">
        <v>3452</v>
      </c>
      <c r="D686" s="568">
        <v>1.44</v>
      </c>
    </row>
    <row r="687" spans="1:4">
      <c r="A687" s="338">
        <v>796</v>
      </c>
      <c r="B687" s="339" t="s">
        <v>5182</v>
      </c>
      <c r="C687" s="567" t="s">
        <v>3452</v>
      </c>
      <c r="D687" s="568">
        <v>10.050000000000001</v>
      </c>
    </row>
    <row r="688" spans="1:4">
      <c r="A688" s="338">
        <v>799</v>
      </c>
      <c r="B688" s="339" t="s">
        <v>5183</v>
      </c>
      <c r="C688" s="567" t="s">
        <v>3452</v>
      </c>
      <c r="D688" s="568">
        <v>4.72</v>
      </c>
    </row>
    <row r="689" spans="1:4">
      <c r="A689" s="338">
        <v>792</v>
      </c>
      <c r="B689" s="339" t="s">
        <v>5184</v>
      </c>
      <c r="C689" s="567" t="s">
        <v>3452</v>
      </c>
      <c r="D689" s="568">
        <v>4.8</v>
      </c>
    </row>
    <row r="690" spans="1:4">
      <c r="A690" s="338">
        <v>804</v>
      </c>
      <c r="B690" s="339" t="s">
        <v>5185</v>
      </c>
      <c r="C690" s="567" t="s">
        <v>3452</v>
      </c>
      <c r="D690" s="568">
        <v>23.81</v>
      </c>
    </row>
    <row r="691" spans="1:4">
      <c r="A691" s="338">
        <v>793</v>
      </c>
      <c r="B691" s="339" t="s">
        <v>5186</v>
      </c>
      <c r="C691" s="567" t="s">
        <v>3452</v>
      </c>
      <c r="D691" s="568">
        <v>10.220000000000001</v>
      </c>
    </row>
    <row r="692" spans="1:4">
      <c r="A692" s="338">
        <v>801</v>
      </c>
      <c r="B692" s="339" t="s">
        <v>5187</v>
      </c>
      <c r="C692" s="567" t="s">
        <v>3452</v>
      </c>
      <c r="D692" s="568">
        <v>7.29</v>
      </c>
    </row>
    <row r="693" spans="1:4">
      <c r="A693" s="338">
        <v>794</v>
      </c>
      <c r="B693" s="339" t="s">
        <v>5188</v>
      </c>
      <c r="C693" s="567" t="s">
        <v>3452</v>
      </c>
      <c r="D693" s="568">
        <v>7.53</v>
      </c>
    </row>
    <row r="694" spans="1:4">
      <c r="A694" s="338">
        <v>802</v>
      </c>
      <c r="B694" s="339" t="s">
        <v>5189</v>
      </c>
      <c r="C694" s="567" t="s">
        <v>3452</v>
      </c>
      <c r="D694" s="568">
        <v>21</v>
      </c>
    </row>
    <row r="695" spans="1:4">
      <c r="A695" s="338">
        <v>803</v>
      </c>
      <c r="B695" s="339" t="s">
        <v>5190</v>
      </c>
      <c r="C695" s="567" t="s">
        <v>3452</v>
      </c>
      <c r="D695" s="568">
        <v>18.32</v>
      </c>
    </row>
    <row r="696" spans="1:4">
      <c r="A696" s="338">
        <v>38001</v>
      </c>
      <c r="B696" s="339" t="s">
        <v>5191</v>
      </c>
      <c r="C696" s="567" t="s">
        <v>3452</v>
      </c>
      <c r="D696" s="568">
        <v>1.39</v>
      </c>
    </row>
    <row r="697" spans="1:4">
      <c r="A697" s="338">
        <v>38002</v>
      </c>
      <c r="B697" s="339" t="s">
        <v>5192</v>
      </c>
      <c r="C697" s="567" t="s">
        <v>3452</v>
      </c>
      <c r="D697" s="568">
        <v>2.58</v>
      </c>
    </row>
    <row r="698" spans="1:4">
      <c r="A698" s="338">
        <v>38003</v>
      </c>
      <c r="B698" s="339" t="s">
        <v>5193</v>
      </c>
      <c r="C698" s="567" t="s">
        <v>3452</v>
      </c>
      <c r="D698" s="568">
        <v>31.02</v>
      </c>
    </row>
    <row r="699" spans="1:4">
      <c r="A699" s="338">
        <v>38004</v>
      </c>
      <c r="B699" s="339" t="s">
        <v>5194</v>
      </c>
      <c r="C699" s="567" t="s">
        <v>3452</v>
      </c>
      <c r="D699" s="568">
        <v>41.47</v>
      </c>
    </row>
    <row r="700" spans="1:4">
      <c r="A700" s="338">
        <v>36327</v>
      </c>
      <c r="B700" s="339" t="s">
        <v>5195</v>
      </c>
      <c r="C700" s="567" t="s">
        <v>3452</v>
      </c>
      <c r="D700" s="568">
        <v>3.16</v>
      </c>
    </row>
    <row r="701" spans="1:4">
      <c r="A701" s="338">
        <v>38992</v>
      </c>
      <c r="B701" s="339" t="s">
        <v>5196</v>
      </c>
      <c r="C701" s="567" t="s">
        <v>3452</v>
      </c>
      <c r="D701" s="568">
        <v>5.05</v>
      </c>
    </row>
    <row r="702" spans="1:4">
      <c r="A702" s="338">
        <v>38993</v>
      </c>
      <c r="B702" s="339" t="s">
        <v>5197</v>
      </c>
      <c r="C702" s="567" t="s">
        <v>3452</v>
      </c>
      <c r="D702" s="568">
        <v>14.4</v>
      </c>
    </row>
    <row r="703" spans="1:4" ht="30">
      <c r="A703" s="338">
        <v>38418</v>
      </c>
      <c r="B703" s="339" t="s">
        <v>5198</v>
      </c>
      <c r="C703" s="567" t="s">
        <v>3452</v>
      </c>
      <c r="D703" s="568">
        <v>8.56</v>
      </c>
    </row>
    <row r="704" spans="1:4">
      <c r="A704" s="338">
        <v>39178</v>
      </c>
      <c r="B704" s="339" t="s">
        <v>5199</v>
      </c>
      <c r="C704" s="567" t="s">
        <v>3452</v>
      </c>
      <c r="D704" s="568">
        <v>1.94</v>
      </c>
    </row>
    <row r="705" spans="1:4">
      <c r="A705" s="338">
        <v>39177</v>
      </c>
      <c r="B705" s="339" t="s">
        <v>5200</v>
      </c>
      <c r="C705" s="567" t="s">
        <v>3452</v>
      </c>
      <c r="D705" s="568">
        <v>1.75</v>
      </c>
    </row>
    <row r="706" spans="1:4">
      <c r="A706" s="338">
        <v>39176</v>
      </c>
      <c r="B706" s="339" t="s">
        <v>5202</v>
      </c>
      <c r="C706" s="567" t="s">
        <v>3452</v>
      </c>
      <c r="D706" s="568">
        <v>1.1499999999999999</v>
      </c>
    </row>
    <row r="707" spans="1:4">
      <c r="A707" s="338">
        <v>39174</v>
      </c>
      <c r="B707" s="339" t="s">
        <v>5201</v>
      </c>
      <c r="C707" s="567" t="s">
        <v>3452</v>
      </c>
      <c r="D707" s="568">
        <v>0.87</v>
      </c>
    </row>
    <row r="708" spans="1:4">
      <c r="A708" s="338">
        <v>39180</v>
      </c>
      <c r="B708" s="339" t="s">
        <v>5203</v>
      </c>
      <c r="C708" s="567" t="s">
        <v>3452</v>
      </c>
      <c r="D708" s="568">
        <v>5.27</v>
      </c>
    </row>
    <row r="709" spans="1:4">
      <c r="A709" s="338">
        <v>39179</v>
      </c>
      <c r="B709" s="339" t="s">
        <v>5204</v>
      </c>
      <c r="C709" s="567" t="s">
        <v>3452</v>
      </c>
      <c r="D709" s="568">
        <v>4.66</v>
      </c>
    </row>
    <row r="710" spans="1:4">
      <c r="A710" s="338">
        <v>39181</v>
      </c>
      <c r="B710" s="339" t="s">
        <v>5207</v>
      </c>
      <c r="C710" s="567" t="s">
        <v>3452</v>
      </c>
      <c r="D710" s="568">
        <v>7.06</v>
      </c>
    </row>
    <row r="711" spans="1:4">
      <c r="A711" s="338">
        <v>39175</v>
      </c>
      <c r="B711" s="339" t="s">
        <v>5205</v>
      </c>
      <c r="C711" s="567" t="s">
        <v>3452</v>
      </c>
      <c r="D711" s="568">
        <v>1.07</v>
      </c>
    </row>
    <row r="712" spans="1:4">
      <c r="A712" s="338">
        <v>39217</v>
      </c>
      <c r="B712" s="339" t="s">
        <v>5206</v>
      </c>
      <c r="C712" s="567" t="s">
        <v>3452</v>
      </c>
      <c r="D712" s="568">
        <v>0.82</v>
      </c>
    </row>
    <row r="713" spans="1:4">
      <c r="A713" s="338">
        <v>39182</v>
      </c>
      <c r="B713" s="339" t="s">
        <v>5208</v>
      </c>
      <c r="C713" s="567" t="s">
        <v>3452</v>
      </c>
      <c r="D713" s="568">
        <v>9.93</v>
      </c>
    </row>
    <row r="714" spans="1:4" ht="30">
      <c r="A714" s="338">
        <v>12616</v>
      </c>
      <c r="B714" s="339" t="s">
        <v>5209</v>
      </c>
      <c r="C714" s="567" t="s">
        <v>3452</v>
      </c>
      <c r="D714" s="568">
        <v>5.51</v>
      </c>
    </row>
    <row r="715" spans="1:4" ht="45">
      <c r="A715" s="338">
        <v>1049</v>
      </c>
      <c r="B715" s="339" t="s">
        <v>5210</v>
      </c>
      <c r="C715" s="567" t="s">
        <v>3452</v>
      </c>
      <c r="D715" s="568">
        <v>8.31</v>
      </c>
    </row>
    <row r="716" spans="1:4" ht="45">
      <c r="A716" s="338">
        <v>1099</v>
      </c>
      <c r="B716" s="339" t="s">
        <v>5211</v>
      </c>
      <c r="C716" s="567" t="s">
        <v>3452</v>
      </c>
      <c r="D716" s="568">
        <v>6.36</v>
      </c>
    </row>
    <row r="717" spans="1:4" ht="45">
      <c r="A717" s="338">
        <v>1050</v>
      </c>
      <c r="B717" s="339" t="s">
        <v>5213</v>
      </c>
      <c r="C717" s="567" t="s">
        <v>3452</v>
      </c>
      <c r="D717" s="568">
        <v>4.3499999999999996</v>
      </c>
    </row>
    <row r="718" spans="1:4" ht="45">
      <c r="A718" s="338">
        <v>39678</v>
      </c>
      <c r="B718" s="339" t="s">
        <v>5212</v>
      </c>
      <c r="C718" s="567" t="s">
        <v>3452</v>
      </c>
      <c r="D718" s="568">
        <v>2.56</v>
      </c>
    </row>
    <row r="719" spans="1:4" ht="45">
      <c r="A719" s="338">
        <v>1101</v>
      </c>
      <c r="B719" s="339" t="s">
        <v>5214</v>
      </c>
      <c r="C719" s="567" t="s">
        <v>3452</v>
      </c>
      <c r="D719" s="568">
        <v>27.43</v>
      </c>
    </row>
    <row r="720" spans="1:4" ht="45">
      <c r="A720" s="338">
        <v>1100</v>
      </c>
      <c r="B720" s="339" t="s">
        <v>5215</v>
      </c>
      <c r="C720" s="567" t="s">
        <v>3452</v>
      </c>
      <c r="D720" s="568">
        <v>14.15</v>
      </c>
    </row>
    <row r="721" spans="1:4" ht="45">
      <c r="A721" s="338">
        <v>39679</v>
      </c>
      <c r="B721" s="339" t="s">
        <v>5216</v>
      </c>
      <c r="C721" s="567" t="s">
        <v>3452</v>
      </c>
      <c r="D721" s="568">
        <v>54.67</v>
      </c>
    </row>
    <row r="722" spans="1:4" ht="45">
      <c r="A722" s="338">
        <v>1102</v>
      </c>
      <c r="B722" s="339" t="s">
        <v>5218</v>
      </c>
      <c r="C722" s="567" t="s">
        <v>3452</v>
      </c>
      <c r="D722" s="568">
        <v>40.9</v>
      </c>
    </row>
    <row r="723" spans="1:4" ht="45">
      <c r="A723" s="338">
        <v>1098</v>
      </c>
      <c r="B723" s="339" t="s">
        <v>5217</v>
      </c>
      <c r="C723" s="567" t="s">
        <v>3452</v>
      </c>
      <c r="D723" s="568">
        <v>3.39</v>
      </c>
    </row>
    <row r="724" spans="1:4" ht="45">
      <c r="A724" s="338">
        <v>1051</v>
      </c>
      <c r="B724" s="339" t="s">
        <v>5219</v>
      </c>
      <c r="C724" s="567" t="s">
        <v>3452</v>
      </c>
      <c r="D724" s="568">
        <v>59.45</v>
      </c>
    </row>
    <row r="725" spans="1:4">
      <c r="A725" s="338">
        <v>37399</v>
      </c>
      <c r="B725" s="339" t="s">
        <v>5220</v>
      </c>
      <c r="C725" s="567" t="s">
        <v>3452</v>
      </c>
      <c r="D725" s="568">
        <v>40.04</v>
      </c>
    </row>
    <row r="726" spans="1:4" ht="30">
      <c r="A726" s="338">
        <v>41955</v>
      </c>
      <c r="B726" s="339" t="s">
        <v>5221</v>
      </c>
      <c r="C726" s="567" t="s">
        <v>3454</v>
      </c>
      <c r="D726" s="568">
        <v>92.54</v>
      </c>
    </row>
    <row r="727" spans="1:4">
      <c r="A727" s="338">
        <v>41953</v>
      </c>
      <c r="B727" s="339" t="s">
        <v>5222</v>
      </c>
      <c r="C727" s="567" t="s">
        <v>3454</v>
      </c>
      <c r="D727" s="568">
        <v>88.31</v>
      </c>
    </row>
    <row r="728" spans="1:4">
      <c r="A728" s="338">
        <v>41954</v>
      </c>
      <c r="B728" s="339" t="s">
        <v>5223</v>
      </c>
      <c r="C728" s="567" t="s">
        <v>3454</v>
      </c>
      <c r="D728" s="568">
        <v>87.47</v>
      </c>
    </row>
    <row r="729" spans="1:4">
      <c r="A729" s="338">
        <v>25004</v>
      </c>
      <c r="B729" s="339" t="s">
        <v>5224</v>
      </c>
      <c r="C729" s="567" t="s">
        <v>3454</v>
      </c>
      <c r="D729" s="568">
        <v>26.99</v>
      </c>
    </row>
    <row r="730" spans="1:4">
      <c r="A730" s="338">
        <v>25002</v>
      </c>
      <c r="B730" s="339" t="s">
        <v>5225</v>
      </c>
      <c r="C730" s="567" t="s">
        <v>3454</v>
      </c>
      <c r="D730" s="568">
        <v>27.21</v>
      </c>
    </row>
    <row r="731" spans="1:4">
      <c r="A731" s="338">
        <v>37409</v>
      </c>
      <c r="B731" s="339" t="s">
        <v>5226</v>
      </c>
      <c r="C731" s="567" t="s">
        <v>3454</v>
      </c>
      <c r="D731" s="568">
        <v>26.77</v>
      </c>
    </row>
    <row r="732" spans="1:4">
      <c r="A732" s="338">
        <v>841</v>
      </c>
      <c r="B732" s="339" t="s">
        <v>5227</v>
      </c>
      <c r="C732" s="567" t="s">
        <v>3454</v>
      </c>
      <c r="D732" s="568">
        <v>27.65</v>
      </c>
    </row>
    <row r="733" spans="1:4">
      <c r="A733" s="338">
        <v>25005</v>
      </c>
      <c r="B733" s="339" t="s">
        <v>5228</v>
      </c>
      <c r="C733" s="567" t="s">
        <v>3454</v>
      </c>
      <c r="D733" s="568">
        <v>30.32</v>
      </c>
    </row>
    <row r="734" spans="1:4">
      <c r="A734" s="338">
        <v>25003</v>
      </c>
      <c r="B734" s="339" t="s">
        <v>5229</v>
      </c>
      <c r="C734" s="567" t="s">
        <v>3454</v>
      </c>
      <c r="D734" s="568">
        <v>32.380000000000003</v>
      </c>
    </row>
    <row r="735" spans="1:4">
      <c r="A735" s="338">
        <v>37410</v>
      </c>
      <c r="B735" s="339" t="s">
        <v>5230</v>
      </c>
      <c r="C735" s="567" t="s">
        <v>3454</v>
      </c>
      <c r="D735" s="568">
        <v>30.32</v>
      </c>
    </row>
    <row r="736" spans="1:4">
      <c r="A736" s="338">
        <v>842</v>
      </c>
      <c r="B736" s="339" t="s">
        <v>5231</v>
      </c>
      <c r="C736" s="567" t="s">
        <v>3454</v>
      </c>
      <c r="D736" s="568">
        <v>34.11</v>
      </c>
    </row>
    <row r="737" spans="1:4">
      <c r="A737" s="338">
        <v>862</v>
      </c>
      <c r="B737" s="339" t="s">
        <v>5232</v>
      </c>
      <c r="C737" s="567" t="s">
        <v>3453</v>
      </c>
      <c r="D737" s="568">
        <v>11.92</v>
      </c>
    </row>
    <row r="738" spans="1:4">
      <c r="A738" s="338">
        <v>866</v>
      </c>
      <c r="B738" s="339" t="s">
        <v>5233</v>
      </c>
      <c r="C738" s="567" t="s">
        <v>3453</v>
      </c>
      <c r="D738" s="568">
        <v>146.61000000000001</v>
      </c>
    </row>
    <row r="739" spans="1:4">
      <c r="A739" s="338">
        <v>892</v>
      </c>
      <c r="B739" s="339" t="s">
        <v>5234</v>
      </c>
      <c r="C739" s="567" t="s">
        <v>3453</v>
      </c>
      <c r="D739" s="568">
        <v>186.44</v>
      </c>
    </row>
    <row r="740" spans="1:4">
      <c r="A740" s="338">
        <v>857</v>
      </c>
      <c r="B740" s="339" t="s">
        <v>5235</v>
      </c>
      <c r="C740" s="567" t="s">
        <v>3453</v>
      </c>
      <c r="D740" s="568">
        <v>18.98</v>
      </c>
    </row>
    <row r="741" spans="1:4">
      <c r="A741" s="338">
        <v>37404</v>
      </c>
      <c r="B741" s="339" t="s">
        <v>5236</v>
      </c>
      <c r="C741" s="567" t="s">
        <v>3453</v>
      </c>
      <c r="D741" s="568">
        <v>224.19</v>
      </c>
    </row>
    <row r="742" spans="1:4">
      <c r="A742" s="338">
        <v>868</v>
      </c>
      <c r="B742" s="339" t="s">
        <v>5237</v>
      </c>
      <c r="C742" s="567" t="s">
        <v>3453</v>
      </c>
      <c r="D742" s="568">
        <v>29.31</v>
      </c>
    </row>
    <row r="743" spans="1:4">
      <c r="A743" s="338">
        <v>870</v>
      </c>
      <c r="B743" s="339" t="s">
        <v>5238</v>
      </c>
      <c r="C743" s="567" t="s">
        <v>3453</v>
      </c>
      <c r="D743" s="568">
        <v>386.33</v>
      </c>
    </row>
    <row r="744" spans="1:4">
      <c r="A744" s="338">
        <v>863</v>
      </c>
      <c r="B744" s="339" t="s">
        <v>5239</v>
      </c>
      <c r="C744" s="567" t="s">
        <v>3453</v>
      </c>
      <c r="D744" s="568">
        <v>40.5</v>
      </c>
    </row>
    <row r="745" spans="1:4">
      <c r="A745" s="338">
        <v>867</v>
      </c>
      <c r="B745" s="339" t="s">
        <v>5240</v>
      </c>
      <c r="C745" s="567" t="s">
        <v>3453</v>
      </c>
      <c r="D745" s="568">
        <v>56.4</v>
      </c>
    </row>
    <row r="746" spans="1:4">
      <c r="A746" s="338">
        <v>891</v>
      </c>
      <c r="B746" s="339" t="s">
        <v>5241</v>
      </c>
      <c r="C746" s="567" t="s">
        <v>3453</v>
      </c>
      <c r="D746" s="568">
        <v>648.79999999999995</v>
      </c>
    </row>
    <row r="747" spans="1:4">
      <c r="A747" s="338">
        <v>864</v>
      </c>
      <c r="B747" s="339" t="s">
        <v>5242</v>
      </c>
      <c r="C747" s="567" t="s">
        <v>3453</v>
      </c>
      <c r="D747" s="568">
        <v>79.459999999999994</v>
      </c>
    </row>
    <row r="748" spans="1:4">
      <c r="A748" s="338">
        <v>865</v>
      </c>
      <c r="B748" s="339" t="s">
        <v>5243</v>
      </c>
      <c r="C748" s="567" t="s">
        <v>3453</v>
      </c>
      <c r="D748" s="568">
        <v>111.92</v>
      </c>
    </row>
    <row r="749" spans="1:4" ht="30">
      <c r="A749" s="338">
        <v>1006</v>
      </c>
      <c r="B749" s="339" t="s">
        <v>5244</v>
      </c>
      <c r="C749" s="567" t="s">
        <v>3453</v>
      </c>
      <c r="D749" s="568">
        <v>109.84</v>
      </c>
    </row>
    <row r="750" spans="1:4">
      <c r="A750" s="338">
        <v>948</v>
      </c>
      <c r="B750" s="339" t="s">
        <v>5245</v>
      </c>
      <c r="C750" s="567" t="s">
        <v>3453</v>
      </c>
      <c r="D750" s="568">
        <v>57.2</v>
      </c>
    </row>
    <row r="751" spans="1:4">
      <c r="A751" s="338">
        <v>947</v>
      </c>
      <c r="B751" s="339" t="s">
        <v>5246</v>
      </c>
      <c r="C751" s="567" t="s">
        <v>3453</v>
      </c>
      <c r="D751" s="568">
        <v>58.18</v>
      </c>
    </row>
    <row r="752" spans="1:4">
      <c r="A752" s="338">
        <v>911</v>
      </c>
      <c r="B752" s="339" t="s">
        <v>5247</v>
      </c>
      <c r="C752" s="567" t="s">
        <v>3453</v>
      </c>
      <c r="D752" s="568">
        <v>84.61</v>
      </c>
    </row>
    <row r="753" spans="1:4">
      <c r="A753" s="338">
        <v>925</v>
      </c>
      <c r="B753" s="339" t="s">
        <v>5248</v>
      </c>
      <c r="C753" s="567" t="s">
        <v>3453</v>
      </c>
      <c r="D753" s="568">
        <v>78.2</v>
      </c>
    </row>
    <row r="754" spans="1:4">
      <c r="A754" s="338">
        <v>954</v>
      </c>
      <c r="B754" s="339" t="s">
        <v>5249</v>
      </c>
      <c r="C754" s="567" t="s">
        <v>3453</v>
      </c>
      <c r="D754" s="568">
        <v>86.39</v>
      </c>
    </row>
    <row r="755" spans="1:4">
      <c r="A755" s="338">
        <v>901</v>
      </c>
      <c r="B755" s="339" t="s">
        <v>5250</v>
      </c>
      <c r="C755" s="567" t="s">
        <v>3453</v>
      </c>
      <c r="D755" s="568">
        <v>92.46</v>
      </c>
    </row>
    <row r="756" spans="1:4">
      <c r="A756" s="338">
        <v>926</v>
      </c>
      <c r="B756" s="339" t="s">
        <v>5251</v>
      </c>
      <c r="C756" s="567" t="s">
        <v>3453</v>
      </c>
      <c r="D756" s="568">
        <v>97.71</v>
      </c>
    </row>
    <row r="757" spans="1:4">
      <c r="A757" s="338">
        <v>912</v>
      </c>
      <c r="B757" s="339" t="s">
        <v>5252</v>
      </c>
      <c r="C757" s="567" t="s">
        <v>3453</v>
      </c>
      <c r="D757" s="568">
        <v>98.31</v>
      </c>
    </row>
    <row r="758" spans="1:4">
      <c r="A758" s="338">
        <v>955</v>
      </c>
      <c r="B758" s="339" t="s">
        <v>5253</v>
      </c>
      <c r="C758" s="567" t="s">
        <v>3453</v>
      </c>
      <c r="D758" s="568">
        <v>117.35</v>
      </c>
    </row>
    <row r="759" spans="1:4">
      <c r="A759" s="338">
        <v>946</v>
      </c>
      <c r="B759" s="339" t="s">
        <v>5254</v>
      </c>
      <c r="C759" s="567" t="s">
        <v>3453</v>
      </c>
      <c r="D759" s="568">
        <v>131.93</v>
      </c>
    </row>
    <row r="760" spans="1:4">
      <c r="A760" s="338">
        <v>953</v>
      </c>
      <c r="B760" s="339" t="s">
        <v>5255</v>
      </c>
      <c r="C760" s="567" t="s">
        <v>3453</v>
      </c>
      <c r="D760" s="568">
        <v>120.06</v>
      </c>
    </row>
    <row r="761" spans="1:4">
      <c r="A761" s="338">
        <v>902</v>
      </c>
      <c r="B761" s="339" t="s">
        <v>5256</v>
      </c>
      <c r="C761" s="567" t="s">
        <v>3453</v>
      </c>
      <c r="D761" s="568">
        <v>145.94999999999999</v>
      </c>
    </row>
    <row r="762" spans="1:4">
      <c r="A762" s="338">
        <v>927</v>
      </c>
      <c r="B762" s="339" t="s">
        <v>5257</v>
      </c>
      <c r="C762" s="567" t="s">
        <v>3453</v>
      </c>
      <c r="D762" s="568">
        <v>141.46</v>
      </c>
    </row>
    <row r="763" spans="1:4">
      <c r="A763" s="338">
        <v>913</v>
      </c>
      <c r="B763" s="339" t="s">
        <v>5258</v>
      </c>
      <c r="C763" s="567" t="s">
        <v>3453</v>
      </c>
      <c r="D763" s="568">
        <v>157.88999999999999</v>
      </c>
    </row>
    <row r="764" spans="1:4">
      <c r="A764" s="338">
        <v>903</v>
      </c>
      <c r="B764" s="339" t="s">
        <v>5259</v>
      </c>
      <c r="C764" s="567" t="s">
        <v>3453</v>
      </c>
      <c r="D764" s="568">
        <v>178.69</v>
      </c>
    </row>
    <row r="765" spans="1:4">
      <c r="A765" s="338">
        <v>945</v>
      </c>
      <c r="B765" s="339" t="s">
        <v>5260</v>
      </c>
      <c r="C765" s="567" t="s">
        <v>3453</v>
      </c>
      <c r="D765" s="568">
        <v>189.03</v>
      </c>
    </row>
    <row r="766" spans="1:4">
      <c r="A766" s="338">
        <v>914</v>
      </c>
      <c r="B766" s="339" t="s">
        <v>5261</v>
      </c>
      <c r="C766" s="567" t="s">
        <v>3453</v>
      </c>
      <c r="D766" s="568">
        <v>193.64</v>
      </c>
    </row>
    <row r="767" spans="1:4" ht="30">
      <c r="A767" s="338">
        <v>39251</v>
      </c>
      <c r="B767" s="339" t="s">
        <v>5280</v>
      </c>
      <c r="C767" s="567" t="s">
        <v>3453</v>
      </c>
      <c r="D767" s="568">
        <v>0.63</v>
      </c>
    </row>
    <row r="768" spans="1:4" ht="30">
      <c r="A768" s="338">
        <v>1011</v>
      </c>
      <c r="B768" s="339" t="s">
        <v>5281</v>
      </c>
      <c r="C768" s="567" t="s">
        <v>3453</v>
      </c>
      <c r="D768" s="568">
        <v>0.87</v>
      </c>
    </row>
    <row r="769" spans="1:4" ht="30">
      <c r="A769" s="338">
        <v>39252</v>
      </c>
      <c r="B769" s="339" t="s">
        <v>5282</v>
      </c>
      <c r="C769" s="567" t="s">
        <v>3453</v>
      </c>
      <c r="D769" s="568">
        <v>1.04</v>
      </c>
    </row>
    <row r="770" spans="1:4" ht="30">
      <c r="A770" s="338">
        <v>1013</v>
      </c>
      <c r="B770" s="339" t="s">
        <v>5283</v>
      </c>
      <c r="C770" s="567" t="s">
        <v>3453</v>
      </c>
      <c r="D770" s="568">
        <v>1.39</v>
      </c>
    </row>
    <row r="771" spans="1:4" ht="30">
      <c r="A771" s="338">
        <v>980</v>
      </c>
      <c r="B771" s="339" t="s">
        <v>5284</v>
      </c>
      <c r="C771" s="567" t="s">
        <v>3453</v>
      </c>
      <c r="D771" s="568">
        <v>9.44</v>
      </c>
    </row>
    <row r="772" spans="1:4" ht="30">
      <c r="A772" s="338">
        <v>39237</v>
      </c>
      <c r="B772" s="339" t="s">
        <v>5285</v>
      </c>
      <c r="C772" s="567" t="s">
        <v>3453</v>
      </c>
      <c r="D772" s="568">
        <v>111.97</v>
      </c>
    </row>
    <row r="773" spans="1:4" ht="30">
      <c r="A773" s="338">
        <v>39238</v>
      </c>
      <c r="B773" s="339" t="s">
        <v>5286</v>
      </c>
      <c r="C773" s="567" t="s">
        <v>3453</v>
      </c>
      <c r="D773" s="568">
        <v>139.79</v>
      </c>
    </row>
    <row r="774" spans="1:4" ht="30">
      <c r="A774" s="338">
        <v>979</v>
      </c>
      <c r="B774" s="339" t="s">
        <v>5287</v>
      </c>
      <c r="C774" s="567" t="s">
        <v>3453</v>
      </c>
      <c r="D774" s="568">
        <v>14.55</v>
      </c>
    </row>
    <row r="775" spans="1:4" ht="30">
      <c r="A775" s="338">
        <v>39239</v>
      </c>
      <c r="B775" s="339" t="s">
        <v>5288</v>
      </c>
      <c r="C775" s="567" t="s">
        <v>3453</v>
      </c>
      <c r="D775" s="568">
        <v>170.13</v>
      </c>
    </row>
    <row r="776" spans="1:4" ht="30">
      <c r="A776" s="338">
        <v>1014</v>
      </c>
      <c r="B776" s="339" t="s">
        <v>5289</v>
      </c>
      <c r="C776" s="567" t="s">
        <v>3453</v>
      </c>
      <c r="D776" s="568">
        <v>2.21</v>
      </c>
    </row>
    <row r="777" spans="1:4" ht="30">
      <c r="A777" s="338">
        <v>39240</v>
      </c>
      <c r="B777" s="339" t="s">
        <v>5290</v>
      </c>
      <c r="C777" s="567" t="s">
        <v>3453</v>
      </c>
      <c r="D777" s="568">
        <v>224.86</v>
      </c>
    </row>
    <row r="778" spans="1:4" ht="30">
      <c r="A778" s="338">
        <v>39232</v>
      </c>
      <c r="B778" s="339" t="s">
        <v>5291</v>
      </c>
      <c r="C778" s="567" t="s">
        <v>3453</v>
      </c>
      <c r="D778" s="568">
        <v>23.35</v>
      </c>
    </row>
    <row r="779" spans="1:4" ht="30">
      <c r="A779" s="338">
        <v>39233</v>
      </c>
      <c r="B779" s="339" t="s">
        <v>5292</v>
      </c>
      <c r="C779" s="567" t="s">
        <v>3453</v>
      </c>
      <c r="D779" s="568">
        <v>32.1</v>
      </c>
    </row>
    <row r="780" spans="1:4" ht="30">
      <c r="A780" s="338">
        <v>981</v>
      </c>
      <c r="B780" s="339" t="s">
        <v>5293</v>
      </c>
      <c r="C780" s="567" t="s">
        <v>3453</v>
      </c>
      <c r="D780" s="568">
        <v>3.95</v>
      </c>
    </row>
    <row r="781" spans="1:4" ht="30">
      <c r="A781" s="338">
        <v>39234</v>
      </c>
      <c r="B781" s="339" t="s">
        <v>5294</v>
      </c>
      <c r="C781" s="567" t="s">
        <v>3453</v>
      </c>
      <c r="D781" s="568">
        <v>47.11</v>
      </c>
    </row>
    <row r="782" spans="1:4" ht="30">
      <c r="A782" s="338">
        <v>982</v>
      </c>
      <c r="B782" s="339" t="s">
        <v>5295</v>
      </c>
      <c r="C782" s="567" t="s">
        <v>3453</v>
      </c>
      <c r="D782" s="568">
        <v>5.52</v>
      </c>
    </row>
    <row r="783" spans="1:4" ht="30">
      <c r="A783" s="338">
        <v>39235</v>
      </c>
      <c r="B783" s="339" t="s">
        <v>5296</v>
      </c>
      <c r="C783" s="567" t="s">
        <v>3453</v>
      </c>
      <c r="D783" s="568">
        <v>66.260000000000005</v>
      </c>
    </row>
    <row r="784" spans="1:4" ht="30">
      <c r="A784" s="338">
        <v>39236</v>
      </c>
      <c r="B784" s="339" t="s">
        <v>5297</v>
      </c>
      <c r="C784" s="567" t="s">
        <v>3453</v>
      </c>
      <c r="D784" s="568">
        <v>86.86</v>
      </c>
    </row>
    <row r="785" spans="1:4" ht="30">
      <c r="A785" s="338">
        <v>993</v>
      </c>
      <c r="B785" s="339" t="s">
        <v>5262</v>
      </c>
      <c r="C785" s="567" t="s">
        <v>3453</v>
      </c>
      <c r="D785" s="568">
        <v>2.36</v>
      </c>
    </row>
    <row r="786" spans="1:4" ht="30">
      <c r="A786" s="338">
        <v>1020</v>
      </c>
      <c r="B786" s="339" t="s">
        <v>5263</v>
      </c>
      <c r="C786" s="567" t="s">
        <v>3453</v>
      </c>
      <c r="D786" s="568">
        <v>10.3</v>
      </c>
    </row>
    <row r="787" spans="1:4" ht="30">
      <c r="A787" s="338">
        <v>1017</v>
      </c>
      <c r="B787" s="339" t="s">
        <v>5264</v>
      </c>
      <c r="C787" s="567" t="s">
        <v>3453</v>
      </c>
      <c r="D787" s="568">
        <v>113.15</v>
      </c>
    </row>
    <row r="788" spans="1:4" ht="30">
      <c r="A788" s="338">
        <v>999</v>
      </c>
      <c r="B788" s="339" t="s">
        <v>5265</v>
      </c>
      <c r="C788" s="567" t="s">
        <v>3453</v>
      </c>
      <c r="D788" s="568">
        <v>140.19999999999999</v>
      </c>
    </row>
    <row r="789" spans="1:4" ht="30">
      <c r="A789" s="338">
        <v>995</v>
      </c>
      <c r="B789" s="339" t="s">
        <v>5266</v>
      </c>
      <c r="C789" s="567" t="s">
        <v>3453</v>
      </c>
      <c r="D789" s="568">
        <v>15.79</v>
      </c>
    </row>
    <row r="790" spans="1:4" ht="30">
      <c r="A790" s="338">
        <v>1000</v>
      </c>
      <c r="B790" s="339" t="s">
        <v>5267</v>
      </c>
      <c r="C790" s="567" t="s">
        <v>3453</v>
      </c>
      <c r="D790" s="568">
        <v>171.86</v>
      </c>
    </row>
    <row r="791" spans="1:4" ht="30">
      <c r="A791" s="338">
        <v>1022</v>
      </c>
      <c r="B791" s="339" t="s">
        <v>5268</v>
      </c>
      <c r="C791" s="567" t="s">
        <v>3453</v>
      </c>
      <c r="D791" s="568">
        <v>3.28</v>
      </c>
    </row>
    <row r="792" spans="1:4" ht="30">
      <c r="A792" s="338">
        <v>1015</v>
      </c>
      <c r="B792" s="339" t="s">
        <v>5269</v>
      </c>
      <c r="C792" s="567" t="s">
        <v>3453</v>
      </c>
      <c r="D792" s="568">
        <v>226.31</v>
      </c>
    </row>
    <row r="793" spans="1:4" ht="30">
      <c r="A793" s="338">
        <v>996</v>
      </c>
      <c r="B793" s="339" t="s">
        <v>5270</v>
      </c>
      <c r="C793" s="567" t="s">
        <v>3453</v>
      </c>
      <c r="D793" s="568">
        <v>24.04</v>
      </c>
    </row>
    <row r="794" spans="1:4" ht="30">
      <c r="A794" s="338">
        <v>1001</v>
      </c>
      <c r="B794" s="339" t="s">
        <v>5271</v>
      </c>
      <c r="C794" s="567" t="s">
        <v>3453</v>
      </c>
      <c r="D794" s="568">
        <v>283.22000000000003</v>
      </c>
    </row>
    <row r="795" spans="1:4" ht="30">
      <c r="A795" s="338">
        <v>1019</v>
      </c>
      <c r="B795" s="339" t="s">
        <v>5272</v>
      </c>
      <c r="C795" s="567" t="s">
        <v>3453</v>
      </c>
      <c r="D795" s="568">
        <v>33.14</v>
      </c>
    </row>
    <row r="796" spans="1:4" ht="30">
      <c r="A796" s="338">
        <v>1021</v>
      </c>
      <c r="B796" s="339" t="s">
        <v>5273</v>
      </c>
      <c r="C796" s="567" t="s">
        <v>3453</v>
      </c>
      <c r="D796" s="568">
        <v>4.7</v>
      </c>
    </row>
    <row r="797" spans="1:4" ht="30">
      <c r="A797" s="338">
        <v>39249</v>
      </c>
      <c r="B797" s="339" t="s">
        <v>5274</v>
      </c>
      <c r="C797" s="567" t="s">
        <v>3453</v>
      </c>
      <c r="D797" s="568">
        <v>369.46</v>
      </c>
    </row>
    <row r="798" spans="1:4" ht="30">
      <c r="A798" s="338">
        <v>1018</v>
      </c>
      <c r="B798" s="339" t="s">
        <v>5275</v>
      </c>
      <c r="C798" s="567" t="s">
        <v>3453</v>
      </c>
      <c r="D798" s="568">
        <v>47.24</v>
      </c>
    </row>
    <row r="799" spans="1:4" ht="30">
      <c r="A799" s="338">
        <v>39250</v>
      </c>
      <c r="B799" s="339" t="s">
        <v>5276</v>
      </c>
      <c r="C799" s="567" t="s">
        <v>3453</v>
      </c>
      <c r="D799" s="568">
        <v>474.6</v>
      </c>
    </row>
    <row r="800" spans="1:4" ht="30">
      <c r="A800" s="338">
        <v>994</v>
      </c>
      <c r="B800" s="339" t="s">
        <v>5277</v>
      </c>
      <c r="C800" s="567" t="s">
        <v>3453</v>
      </c>
      <c r="D800" s="568">
        <v>6.43</v>
      </c>
    </row>
    <row r="801" spans="1:4" ht="30">
      <c r="A801" s="338">
        <v>977</v>
      </c>
      <c r="B801" s="339" t="s">
        <v>5278</v>
      </c>
      <c r="C801" s="567" t="s">
        <v>3453</v>
      </c>
      <c r="D801" s="568">
        <v>65.44</v>
      </c>
    </row>
    <row r="802" spans="1:4" ht="30">
      <c r="A802" s="338">
        <v>998</v>
      </c>
      <c r="B802" s="339" t="s">
        <v>5279</v>
      </c>
      <c r="C802" s="567" t="s">
        <v>3453</v>
      </c>
      <c r="D802" s="568">
        <v>86.93</v>
      </c>
    </row>
    <row r="803" spans="1:4" ht="45">
      <c r="A803" s="338">
        <v>876</v>
      </c>
      <c r="B803" s="339" t="s">
        <v>5298</v>
      </c>
      <c r="C803" s="567" t="s">
        <v>3453</v>
      </c>
      <c r="D803" s="568">
        <v>224.23</v>
      </c>
    </row>
    <row r="804" spans="1:4" ht="45">
      <c r="A804" s="338">
        <v>877</v>
      </c>
      <c r="B804" s="339" t="s">
        <v>5299</v>
      </c>
      <c r="C804" s="567" t="s">
        <v>3453</v>
      </c>
      <c r="D804" s="568">
        <v>263.60000000000002</v>
      </c>
    </row>
    <row r="805" spans="1:4" ht="45">
      <c r="A805" s="338">
        <v>882</v>
      </c>
      <c r="B805" s="339" t="s">
        <v>5300</v>
      </c>
      <c r="C805" s="567" t="s">
        <v>3453</v>
      </c>
      <c r="D805" s="568">
        <v>287.23</v>
      </c>
    </row>
    <row r="806" spans="1:4" ht="45">
      <c r="A806" s="338">
        <v>878</v>
      </c>
      <c r="B806" s="339" t="s">
        <v>5301</v>
      </c>
      <c r="C806" s="567" t="s">
        <v>3453</v>
      </c>
      <c r="D806" s="568">
        <v>357.1</v>
      </c>
    </row>
    <row r="807" spans="1:4" ht="45">
      <c r="A807" s="338">
        <v>879</v>
      </c>
      <c r="B807" s="339" t="s">
        <v>5302</v>
      </c>
      <c r="C807" s="567" t="s">
        <v>3453</v>
      </c>
      <c r="D807" s="568">
        <v>420.9</v>
      </c>
    </row>
    <row r="808" spans="1:4" ht="45">
      <c r="A808" s="338">
        <v>880</v>
      </c>
      <c r="B808" s="339" t="s">
        <v>5303</v>
      </c>
      <c r="C808" s="567" t="s">
        <v>3453</v>
      </c>
      <c r="D808" s="568">
        <v>495.24</v>
      </c>
    </row>
    <row r="809" spans="1:4" ht="45">
      <c r="A809" s="338">
        <v>873</v>
      </c>
      <c r="B809" s="339" t="s">
        <v>5304</v>
      </c>
      <c r="C809" s="567" t="s">
        <v>3453</v>
      </c>
      <c r="D809" s="568">
        <v>150.58000000000001</v>
      </c>
    </row>
    <row r="810" spans="1:4" ht="45">
      <c r="A810" s="338">
        <v>881</v>
      </c>
      <c r="B810" s="339" t="s">
        <v>5305</v>
      </c>
      <c r="C810" s="567" t="s">
        <v>3453</v>
      </c>
      <c r="D810" s="568">
        <v>676.9</v>
      </c>
    </row>
    <row r="811" spans="1:4" ht="45">
      <c r="A811" s="338">
        <v>874</v>
      </c>
      <c r="B811" s="339" t="s">
        <v>5306</v>
      </c>
      <c r="C811" s="567" t="s">
        <v>3453</v>
      </c>
      <c r="D811" s="568">
        <v>178.71</v>
      </c>
    </row>
    <row r="812" spans="1:4" ht="45">
      <c r="A812" s="338">
        <v>875</v>
      </c>
      <c r="B812" s="339" t="s">
        <v>5307</v>
      </c>
      <c r="C812" s="567" t="s">
        <v>3453</v>
      </c>
      <c r="D812" s="568">
        <v>213.21</v>
      </c>
    </row>
    <row r="813" spans="1:4" ht="30">
      <c r="A813" s="338">
        <v>983</v>
      </c>
      <c r="B813" s="339" t="s">
        <v>5308</v>
      </c>
      <c r="C813" s="567" t="s">
        <v>3453</v>
      </c>
      <c r="D813" s="568">
        <v>1.33</v>
      </c>
    </row>
    <row r="814" spans="1:4" ht="30">
      <c r="A814" s="338">
        <v>985</v>
      </c>
      <c r="B814" s="339" t="s">
        <v>5309</v>
      </c>
      <c r="C814" s="567" t="s">
        <v>3453</v>
      </c>
      <c r="D814" s="568">
        <v>10.01</v>
      </c>
    </row>
    <row r="815" spans="1:4" ht="30">
      <c r="A815" s="338">
        <v>990</v>
      </c>
      <c r="B815" s="339" t="s">
        <v>5310</v>
      </c>
      <c r="C815" s="567" t="s">
        <v>3453</v>
      </c>
      <c r="D815" s="568">
        <v>137.07</v>
      </c>
    </row>
    <row r="816" spans="1:4" ht="30">
      <c r="A816" s="338">
        <v>39241</v>
      </c>
      <c r="B816" s="339" t="s">
        <v>5311</v>
      </c>
      <c r="C816" s="567" t="s">
        <v>3453</v>
      </c>
      <c r="D816" s="568">
        <v>15.67</v>
      </c>
    </row>
    <row r="817" spans="1:4" ht="30">
      <c r="A817" s="338">
        <v>1005</v>
      </c>
      <c r="B817" s="339" t="s">
        <v>5312</v>
      </c>
      <c r="C817" s="567" t="s">
        <v>3453</v>
      </c>
      <c r="D817" s="568">
        <v>168.23</v>
      </c>
    </row>
    <row r="818" spans="1:4" ht="30">
      <c r="A818" s="338">
        <v>984</v>
      </c>
      <c r="B818" s="339" t="s">
        <v>5313</v>
      </c>
      <c r="C818" s="567" t="s">
        <v>3453</v>
      </c>
      <c r="D818" s="568">
        <v>3.46</v>
      </c>
    </row>
    <row r="819" spans="1:4" ht="30">
      <c r="A819" s="338">
        <v>991</v>
      </c>
      <c r="B819" s="339" t="s">
        <v>5314</v>
      </c>
      <c r="C819" s="567" t="s">
        <v>3453</v>
      </c>
      <c r="D819" s="568">
        <v>222.3</v>
      </c>
    </row>
    <row r="820" spans="1:4" ht="30">
      <c r="A820" s="338">
        <v>986</v>
      </c>
      <c r="B820" s="339" t="s">
        <v>5315</v>
      </c>
      <c r="C820" s="567" t="s">
        <v>3453</v>
      </c>
      <c r="D820" s="568">
        <v>23.95</v>
      </c>
    </row>
    <row r="821" spans="1:4" ht="30">
      <c r="A821" s="338">
        <v>1024</v>
      </c>
      <c r="B821" s="339" t="s">
        <v>5316</v>
      </c>
      <c r="C821" s="567" t="s">
        <v>3453</v>
      </c>
      <c r="D821" s="568">
        <v>275.13</v>
      </c>
    </row>
    <row r="822" spans="1:4" ht="30">
      <c r="A822" s="338">
        <v>987</v>
      </c>
      <c r="B822" s="339" t="s">
        <v>5317</v>
      </c>
      <c r="C822" s="567" t="s">
        <v>3453</v>
      </c>
      <c r="D822" s="568">
        <v>32.54</v>
      </c>
    </row>
    <row r="823" spans="1:4" ht="30">
      <c r="A823" s="338">
        <v>1003</v>
      </c>
      <c r="B823" s="339" t="s">
        <v>5318</v>
      </c>
      <c r="C823" s="567" t="s">
        <v>3453</v>
      </c>
      <c r="D823" s="568">
        <v>5.0599999999999996</v>
      </c>
    </row>
    <row r="824" spans="1:4" ht="30">
      <c r="A824" s="338">
        <v>992</v>
      </c>
      <c r="B824" s="339" t="s">
        <v>5319</v>
      </c>
      <c r="C824" s="567" t="s">
        <v>3453</v>
      </c>
      <c r="D824" s="568">
        <v>355.96</v>
      </c>
    </row>
    <row r="825" spans="1:4" ht="30">
      <c r="A825" s="338">
        <v>1007</v>
      </c>
      <c r="B825" s="339" t="s">
        <v>5320</v>
      </c>
      <c r="C825" s="567" t="s">
        <v>3453</v>
      </c>
      <c r="D825" s="568">
        <v>46.16</v>
      </c>
    </row>
    <row r="826" spans="1:4" ht="30">
      <c r="A826" s="338">
        <v>39242</v>
      </c>
      <c r="B826" s="339" t="s">
        <v>5321</v>
      </c>
      <c r="C826" s="567" t="s">
        <v>3453</v>
      </c>
      <c r="D826" s="568">
        <v>441.04</v>
      </c>
    </row>
    <row r="827" spans="1:4" ht="30">
      <c r="A827" s="338">
        <v>1008</v>
      </c>
      <c r="B827" s="339" t="s">
        <v>5322</v>
      </c>
      <c r="C827" s="567" t="s">
        <v>3453</v>
      </c>
      <c r="D827" s="568">
        <v>5.75</v>
      </c>
    </row>
    <row r="828" spans="1:4" ht="30">
      <c r="A828" s="338">
        <v>988</v>
      </c>
      <c r="B828" s="339" t="s">
        <v>5323</v>
      </c>
      <c r="C828" s="567" t="s">
        <v>3453</v>
      </c>
      <c r="D828" s="568">
        <v>63.76</v>
      </c>
    </row>
    <row r="829" spans="1:4" ht="30">
      <c r="A829" s="338">
        <v>989</v>
      </c>
      <c r="B829" s="339" t="s">
        <v>5324</v>
      </c>
      <c r="C829" s="567" t="s">
        <v>3453</v>
      </c>
      <c r="D829" s="568">
        <v>86.37</v>
      </c>
    </row>
    <row r="830" spans="1:4">
      <c r="A830" s="338">
        <v>39598</v>
      </c>
      <c r="B830" s="339" t="s">
        <v>5325</v>
      </c>
      <c r="C830" s="567" t="s">
        <v>3453</v>
      </c>
      <c r="D830" s="568">
        <v>1.95</v>
      </c>
    </row>
    <row r="831" spans="1:4">
      <c r="A831" s="338">
        <v>39599</v>
      </c>
      <c r="B831" s="339" t="s">
        <v>5326</v>
      </c>
      <c r="C831" s="567" t="s">
        <v>3453</v>
      </c>
      <c r="D831" s="568">
        <v>2.95</v>
      </c>
    </row>
    <row r="832" spans="1:4">
      <c r="A832" s="338">
        <v>34602</v>
      </c>
      <c r="B832" s="339" t="s">
        <v>5327</v>
      </c>
      <c r="C832" s="567" t="s">
        <v>3453</v>
      </c>
      <c r="D832" s="568">
        <v>5.39</v>
      </c>
    </row>
    <row r="833" spans="1:4">
      <c r="A833" s="338">
        <v>34603</v>
      </c>
      <c r="B833" s="339" t="s">
        <v>5328</v>
      </c>
      <c r="C833" s="567" t="s">
        <v>3453</v>
      </c>
      <c r="D833" s="568">
        <v>25.91</v>
      </c>
    </row>
    <row r="834" spans="1:4">
      <c r="A834" s="338">
        <v>34607</v>
      </c>
      <c r="B834" s="339" t="s">
        <v>5329</v>
      </c>
      <c r="C834" s="567" t="s">
        <v>3453</v>
      </c>
      <c r="D834" s="568">
        <v>11.55</v>
      </c>
    </row>
    <row r="835" spans="1:4">
      <c r="A835" s="338">
        <v>34609</v>
      </c>
      <c r="B835" s="339" t="s">
        <v>5330</v>
      </c>
      <c r="C835" s="567" t="s">
        <v>3453</v>
      </c>
      <c r="D835" s="568">
        <v>17.329999999999998</v>
      </c>
    </row>
    <row r="836" spans="1:4">
      <c r="A836" s="338">
        <v>34618</v>
      </c>
      <c r="B836" s="339" t="s">
        <v>5331</v>
      </c>
      <c r="C836" s="567" t="s">
        <v>3453</v>
      </c>
      <c r="D836" s="568">
        <v>7.14</v>
      </c>
    </row>
    <row r="837" spans="1:4">
      <c r="A837" s="338">
        <v>34620</v>
      </c>
      <c r="B837" s="339" t="s">
        <v>5332</v>
      </c>
      <c r="C837" s="567" t="s">
        <v>3453</v>
      </c>
      <c r="D837" s="568">
        <v>35.76</v>
      </c>
    </row>
    <row r="838" spans="1:4">
      <c r="A838" s="338">
        <v>34621</v>
      </c>
      <c r="B838" s="339" t="s">
        <v>5333</v>
      </c>
      <c r="C838" s="567" t="s">
        <v>3453</v>
      </c>
      <c r="D838" s="568">
        <v>16.59</v>
      </c>
    </row>
    <row r="839" spans="1:4">
      <c r="A839" s="338">
        <v>34622</v>
      </c>
      <c r="B839" s="339" t="s">
        <v>5334</v>
      </c>
      <c r="C839" s="567" t="s">
        <v>3453</v>
      </c>
      <c r="D839" s="568">
        <v>23.5</v>
      </c>
    </row>
    <row r="840" spans="1:4">
      <c r="A840" s="338">
        <v>34624</v>
      </c>
      <c r="B840" s="339" t="s">
        <v>5335</v>
      </c>
      <c r="C840" s="567" t="s">
        <v>3453</v>
      </c>
      <c r="D840" s="568">
        <v>9.1300000000000008</v>
      </c>
    </row>
    <row r="841" spans="1:4">
      <c r="A841" s="338">
        <v>34626</v>
      </c>
      <c r="B841" s="339" t="s">
        <v>5336</v>
      </c>
      <c r="C841" s="567" t="s">
        <v>3453</v>
      </c>
      <c r="D841" s="568">
        <v>49.15</v>
      </c>
    </row>
    <row r="842" spans="1:4">
      <c r="A842" s="338">
        <v>34627</v>
      </c>
      <c r="B842" s="339" t="s">
        <v>5337</v>
      </c>
      <c r="C842" s="567" t="s">
        <v>3453</v>
      </c>
      <c r="D842" s="568">
        <v>21.18</v>
      </c>
    </row>
    <row r="843" spans="1:4">
      <c r="A843" s="338">
        <v>34629</v>
      </c>
      <c r="B843" s="339" t="s">
        <v>5338</v>
      </c>
      <c r="C843" s="567" t="s">
        <v>3453</v>
      </c>
      <c r="D843" s="568">
        <v>31.01</v>
      </c>
    </row>
    <row r="844" spans="1:4" ht="30">
      <c r="A844" s="338">
        <v>39257</v>
      </c>
      <c r="B844" s="339" t="s">
        <v>5339</v>
      </c>
      <c r="C844" s="567" t="s">
        <v>3453</v>
      </c>
      <c r="D844" s="568">
        <v>6.03</v>
      </c>
    </row>
    <row r="845" spans="1:4" ht="30">
      <c r="A845" s="338">
        <v>39261</v>
      </c>
      <c r="B845" s="339" t="s">
        <v>5340</v>
      </c>
      <c r="C845" s="567" t="s">
        <v>3453</v>
      </c>
      <c r="D845" s="568">
        <v>32.130000000000003</v>
      </c>
    </row>
    <row r="846" spans="1:4" ht="30">
      <c r="A846" s="338">
        <v>39268</v>
      </c>
      <c r="B846" s="339" t="s">
        <v>5341</v>
      </c>
      <c r="C846" s="567" t="s">
        <v>3453</v>
      </c>
      <c r="D846" s="568">
        <v>370.72</v>
      </c>
    </row>
    <row r="847" spans="1:4" ht="30">
      <c r="A847" s="338">
        <v>39262</v>
      </c>
      <c r="B847" s="339" t="s">
        <v>5342</v>
      </c>
      <c r="C847" s="567" t="s">
        <v>3453</v>
      </c>
      <c r="D847" s="568">
        <v>50.24</v>
      </c>
    </row>
    <row r="848" spans="1:4" ht="30">
      <c r="A848" s="338">
        <v>39258</v>
      </c>
      <c r="B848" s="339" t="s">
        <v>5343</v>
      </c>
      <c r="C848" s="567" t="s">
        <v>3453</v>
      </c>
      <c r="D848" s="568">
        <v>8.94</v>
      </c>
    </row>
    <row r="849" spans="1:4" ht="30">
      <c r="A849" s="338">
        <v>39263</v>
      </c>
      <c r="B849" s="339" t="s">
        <v>5344</v>
      </c>
      <c r="C849" s="567" t="s">
        <v>3453</v>
      </c>
      <c r="D849" s="568">
        <v>77.73</v>
      </c>
    </row>
    <row r="850" spans="1:4" ht="30">
      <c r="A850" s="338">
        <v>39264</v>
      </c>
      <c r="B850" s="339" t="s">
        <v>5345</v>
      </c>
      <c r="C850" s="567" t="s">
        <v>3453</v>
      </c>
      <c r="D850" s="568">
        <v>105.25</v>
      </c>
    </row>
    <row r="851" spans="1:4" ht="30">
      <c r="A851" s="338">
        <v>39259</v>
      </c>
      <c r="B851" s="339" t="s">
        <v>5346</v>
      </c>
      <c r="C851" s="567" t="s">
        <v>3453</v>
      </c>
      <c r="D851" s="568">
        <v>13.61</v>
      </c>
    </row>
    <row r="852" spans="1:4" ht="30">
      <c r="A852" s="338">
        <v>39265</v>
      </c>
      <c r="B852" s="339" t="s">
        <v>5347</v>
      </c>
      <c r="C852" s="567" t="s">
        <v>3453</v>
      </c>
      <c r="D852" s="568">
        <v>155.05000000000001</v>
      </c>
    </row>
    <row r="853" spans="1:4" ht="30">
      <c r="A853" s="338">
        <v>39260</v>
      </c>
      <c r="B853" s="339" t="s">
        <v>5348</v>
      </c>
      <c r="C853" s="567" t="s">
        <v>3453</v>
      </c>
      <c r="D853" s="568">
        <v>19.38</v>
      </c>
    </row>
    <row r="854" spans="1:4" ht="30">
      <c r="A854" s="338">
        <v>39266</v>
      </c>
      <c r="B854" s="339" t="s">
        <v>5349</v>
      </c>
      <c r="C854" s="567" t="s">
        <v>3453</v>
      </c>
      <c r="D854" s="568">
        <v>217.56</v>
      </c>
    </row>
    <row r="855" spans="1:4" ht="30">
      <c r="A855" s="338">
        <v>39267</v>
      </c>
      <c r="B855" s="339" t="s">
        <v>5350</v>
      </c>
      <c r="C855" s="567" t="s">
        <v>3453</v>
      </c>
      <c r="D855" s="568">
        <v>285.18</v>
      </c>
    </row>
    <row r="856" spans="1:4">
      <c r="A856" s="338">
        <v>11901</v>
      </c>
      <c r="B856" s="339" t="s">
        <v>5351</v>
      </c>
      <c r="C856" s="567" t="s">
        <v>3453</v>
      </c>
      <c r="D856" s="568">
        <v>0.65</v>
      </c>
    </row>
    <row r="857" spans="1:4">
      <c r="A857" s="338">
        <v>11902</v>
      </c>
      <c r="B857" s="339" t="s">
        <v>5352</v>
      </c>
      <c r="C857" s="567" t="s">
        <v>3453</v>
      </c>
      <c r="D857" s="568">
        <v>1.1299999999999999</v>
      </c>
    </row>
    <row r="858" spans="1:4">
      <c r="A858" s="338">
        <v>11903</v>
      </c>
      <c r="B858" s="339" t="s">
        <v>5353</v>
      </c>
      <c r="C858" s="567" t="s">
        <v>3453</v>
      </c>
      <c r="D858" s="568">
        <v>1.75</v>
      </c>
    </row>
    <row r="859" spans="1:4">
      <c r="A859" s="338">
        <v>11904</v>
      </c>
      <c r="B859" s="339" t="s">
        <v>5354</v>
      </c>
      <c r="C859" s="567" t="s">
        <v>3453</v>
      </c>
      <c r="D859" s="568">
        <v>2.23</v>
      </c>
    </row>
    <row r="860" spans="1:4">
      <c r="A860" s="338">
        <v>11905</v>
      </c>
      <c r="B860" s="339" t="s">
        <v>5355</v>
      </c>
      <c r="C860" s="567" t="s">
        <v>3453</v>
      </c>
      <c r="D860" s="568">
        <v>3</v>
      </c>
    </row>
    <row r="861" spans="1:4">
      <c r="A861" s="338">
        <v>11906</v>
      </c>
      <c r="B861" s="339" t="s">
        <v>5356</v>
      </c>
      <c r="C861" s="567" t="s">
        <v>3453</v>
      </c>
      <c r="D861" s="568">
        <v>3.45</v>
      </c>
    </row>
    <row r="862" spans="1:4">
      <c r="A862" s="338">
        <v>11919</v>
      </c>
      <c r="B862" s="339" t="s">
        <v>5357</v>
      </c>
      <c r="C862" s="567" t="s">
        <v>3453</v>
      </c>
      <c r="D862" s="568">
        <v>6.77</v>
      </c>
    </row>
    <row r="863" spans="1:4">
      <c r="A863" s="338">
        <v>11920</v>
      </c>
      <c r="B863" s="339" t="s">
        <v>5358</v>
      </c>
      <c r="C863" s="567" t="s">
        <v>3453</v>
      </c>
      <c r="D863" s="568">
        <v>13.11</v>
      </c>
    </row>
    <row r="864" spans="1:4">
      <c r="A864" s="338">
        <v>11924</v>
      </c>
      <c r="B864" s="339" t="s">
        <v>5359</v>
      </c>
      <c r="C864" s="567" t="s">
        <v>3453</v>
      </c>
      <c r="D864" s="568">
        <v>127.56</v>
      </c>
    </row>
    <row r="865" spans="1:4">
      <c r="A865" s="338">
        <v>11921</v>
      </c>
      <c r="B865" s="339" t="s">
        <v>5360</v>
      </c>
      <c r="C865" s="567" t="s">
        <v>3453</v>
      </c>
      <c r="D865" s="568">
        <v>17.86</v>
      </c>
    </row>
    <row r="866" spans="1:4">
      <c r="A866" s="338">
        <v>11922</v>
      </c>
      <c r="B866" s="339" t="s">
        <v>5361</v>
      </c>
      <c r="C866" s="567" t="s">
        <v>3453</v>
      </c>
      <c r="D866" s="568">
        <v>31.7</v>
      </c>
    </row>
    <row r="867" spans="1:4">
      <c r="A867" s="338">
        <v>11923</v>
      </c>
      <c r="B867" s="339" t="s">
        <v>5362</v>
      </c>
      <c r="C867" s="567" t="s">
        <v>3453</v>
      </c>
      <c r="D867" s="568">
        <v>51.78</v>
      </c>
    </row>
    <row r="868" spans="1:4">
      <c r="A868" s="338">
        <v>11916</v>
      </c>
      <c r="B868" s="339" t="s">
        <v>5363</v>
      </c>
      <c r="C868" s="567" t="s">
        <v>3453</v>
      </c>
      <c r="D868" s="568">
        <v>8.7899999999999991</v>
      </c>
    </row>
    <row r="869" spans="1:4">
      <c r="A869" s="338">
        <v>11914</v>
      </c>
      <c r="B869" s="339" t="s">
        <v>5364</v>
      </c>
      <c r="C869" s="567" t="s">
        <v>3453</v>
      </c>
      <c r="D869" s="568">
        <v>63.8</v>
      </c>
    </row>
    <row r="870" spans="1:4">
      <c r="A870" s="338">
        <v>11917</v>
      </c>
      <c r="B870" s="339" t="s">
        <v>5365</v>
      </c>
      <c r="C870" s="567" t="s">
        <v>3453</v>
      </c>
      <c r="D870" s="568">
        <v>15.29</v>
      </c>
    </row>
    <row r="871" spans="1:4">
      <c r="A871" s="338">
        <v>11918</v>
      </c>
      <c r="B871" s="339" t="s">
        <v>5366</v>
      </c>
      <c r="C871" s="567" t="s">
        <v>3453</v>
      </c>
      <c r="D871" s="568">
        <v>20.75</v>
      </c>
    </row>
    <row r="872" spans="1:4" ht="30">
      <c r="A872" s="338">
        <v>37734</v>
      </c>
      <c r="B872" s="339" t="s">
        <v>5367</v>
      </c>
      <c r="C872" s="567" t="s">
        <v>3452</v>
      </c>
      <c r="D872" s="568">
        <v>82372.02</v>
      </c>
    </row>
    <row r="873" spans="1:4" ht="30">
      <c r="A873" s="338">
        <v>42251</v>
      </c>
      <c r="B873" s="339" t="s">
        <v>5368</v>
      </c>
      <c r="C873" s="567" t="s">
        <v>3452</v>
      </c>
      <c r="D873" s="568">
        <v>93538.46</v>
      </c>
    </row>
    <row r="874" spans="1:4" ht="30">
      <c r="A874" s="338">
        <v>37733</v>
      </c>
      <c r="B874" s="339" t="s">
        <v>5369</v>
      </c>
      <c r="C874" s="567" t="s">
        <v>3452</v>
      </c>
      <c r="D874" s="568">
        <v>61762.23</v>
      </c>
    </row>
    <row r="875" spans="1:4" ht="30">
      <c r="A875" s="338">
        <v>37735</v>
      </c>
      <c r="B875" s="339" t="s">
        <v>5370</v>
      </c>
      <c r="C875" s="567" t="s">
        <v>3452</v>
      </c>
      <c r="D875" s="568">
        <v>74423.490000000005</v>
      </c>
    </row>
    <row r="876" spans="1:4" ht="45">
      <c r="A876" s="338">
        <v>5090</v>
      </c>
      <c r="B876" s="339" t="s">
        <v>5371</v>
      </c>
      <c r="C876" s="567" t="s">
        <v>3452</v>
      </c>
      <c r="D876" s="568">
        <v>18</v>
      </c>
    </row>
    <row r="877" spans="1:4" ht="45">
      <c r="A877" s="338">
        <v>5085</v>
      </c>
      <c r="B877" s="339" t="s">
        <v>5372</v>
      </c>
      <c r="C877" s="567" t="s">
        <v>3452</v>
      </c>
      <c r="D877" s="568">
        <v>26.79</v>
      </c>
    </row>
    <row r="878" spans="1:4" ht="45">
      <c r="A878" s="338">
        <v>43603</v>
      </c>
      <c r="B878" s="339" t="s">
        <v>5373</v>
      </c>
      <c r="C878" s="567" t="s">
        <v>3452</v>
      </c>
      <c r="D878" s="568">
        <v>38.28</v>
      </c>
    </row>
    <row r="879" spans="1:4">
      <c r="A879" s="338">
        <v>38374</v>
      </c>
      <c r="B879" s="339" t="s">
        <v>5374</v>
      </c>
      <c r="C879" s="567" t="s">
        <v>3452</v>
      </c>
      <c r="D879" s="568">
        <v>1274.96</v>
      </c>
    </row>
    <row r="880" spans="1:4">
      <c r="A880" s="338">
        <v>4513</v>
      </c>
      <c r="B880" s="339" t="s">
        <v>5381</v>
      </c>
      <c r="C880" s="567" t="s">
        <v>3453</v>
      </c>
      <c r="D880" s="568">
        <v>3.9</v>
      </c>
    </row>
    <row r="881" spans="1:4" ht="30">
      <c r="A881" s="338">
        <v>20209</v>
      </c>
      <c r="B881" s="339" t="s">
        <v>5375</v>
      </c>
      <c r="C881" s="567" t="s">
        <v>3453</v>
      </c>
      <c r="D881" s="568">
        <v>35.72</v>
      </c>
    </row>
    <row r="882" spans="1:4">
      <c r="A882" s="338">
        <v>20212</v>
      </c>
      <c r="B882" s="339" t="s">
        <v>5376</v>
      </c>
      <c r="C882" s="567" t="s">
        <v>3453</v>
      </c>
      <c r="D882" s="568">
        <v>29.9</v>
      </c>
    </row>
    <row r="883" spans="1:4" ht="30">
      <c r="A883" s="338">
        <v>4433</v>
      </c>
      <c r="B883" s="339" t="s">
        <v>5377</v>
      </c>
      <c r="C883" s="567" t="s">
        <v>3453</v>
      </c>
      <c r="D883" s="568">
        <v>34.22</v>
      </c>
    </row>
    <row r="884" spans="1:4" ht="30">
      <c r="A884" s="338">
        <v>4430</v>
      </c>
      <c r="B884" s="339" t="s">
        <v>5378</v>
      </c>
      <c r="C884" s="567" t="s">
        <v>3453</v>
      </c>
      <c r="D884" s="568">
        <v>17.5</v>
      </c>
    </row>
    <row r="885" spans="1:4" ht="30">
      <c r="A885" s="338">
        <v>4400</v>
      </c>
      <c r="B885" s="339" t="s">
        <v>5379</v>
      </c>
      <c r="C885" s="567" t="s">
        <v>3453</v>
      </c>
      <c r="D885" s="568">
        <v>27.85</v>
      </c>
    </row>
    <row r="886" spans="1:4" ht="30">
      <c r="A886" s="338">
        <v>2729</v>
      </c>
      <c r="B886" s="339" t="s">
        <v>5380</v>
      </c>
      <c r="C886" s="567" t="s">
        <v>3452</v>
      </c>
      <c r="D886" s="568">
        <v>28.3</v>
      </c>
    </row>
    <row r="887" spans="1:4">
      <c r="A887" s="338">
        <v>11871</v>
      </c>
      <c r="B887" s="339" t="s">
        <v>5382</v>
      </c>
      <c r="C887" s="567" t="s">
        <v>3452</v>
      </c>
      <c r="D887" s="568">
        <v>299.89999999999998</v>
      </c>
    </row>
    <row r="888" spans="1:4">
      <c r="A888" s="338">
        <v>34636</v>
      </c>
      <c r="B888" s="339" t="s">
        <v>5383</v>
      </c>
      <c r="C888" s="567" t="s">
        <v>3452</v>
      </c>
      <c r="D888" s="568">
        <v>475</v>
      </c>
    </row>
    <row r="889" spans="1:4">
      <c r="A889" s="338">
        <v>34639</v>
      </c>
      <c r="B889" s="339" t="s">
        <v>5384</v>
      </c>
      <c r="C889" s="567" t="s">
        <v>3452</v>
      </c>
      <c r="D889" s="568">
        <v>964.72</v>
      </c>
    </row>
    <row r="890" spans="1:4">
      <c r="A890" s="338">
        <v>34640</v>
      </c>
      <c r="B890" s="339" t="s">
        <v>5385</v>
      </c>
      <c r="C890" s="567" t="s">
        <v>3452</v>
      </c>
      <c r="D890" s="568">
        <v>1083.6300000000001</v>
      </c>
    </row>
    <row r="891" spans="1:4">
      <c r="A891" s="338">
        <v>34637</v>
      </c>
      <c r="B891" s="339" t="s">
        <v>5386</v>
      </c>
      <c r="C891" s="567" t="s">
        <v>3452</v>
      </c>
      <c r="D891" s="568">
        <v>272.72000000000003</v>
      </c>
    </row>
    <row r="892" spans="1:4">
      <c r="A892" s="338">
        <v>34638</v>
      </c>
      <c r="B892" s="339" t="s">
        <v>5387</v>
      </c>
      <c r="C892" s="567" t="s">
        <v>3452</v>
      </c>
      <c r="D892" s="568">
        <v>467.68</v>
      </c>
    </row>
    <row r="893" spans="1:4">
      <c r="A893" s="338">
        <v>11868</v>
      </c>
      <c r="B893" s="339" t="s">
        <v>5388</v>
      </c>
      <c r="C893" s="567" t="s">
        <v>3452</v>
      </c>
      <c r="D893" s="568">
        <v>412.17</v>
      </c>
    </row>
    <row r="894" spans="1:4">
      <c r="A894" s="338">
        <v>37106</v>
      </c>
      <c r="B894" s="339" t="s">
        <v>5389</v>
      </c>
      <c r="C894" s="567" t="s">
        <v>3452</v>
      </c>
      <c r="D894" s="568">
        <v>3981.11</v>
      </c>
    </row>
    <row r="895" spans="1:4">
      <c r="A895" s="338">
        <v>11869</v>
      </c>
      <c r="B895" s="339" t="s">
        <v>5390</v>
      </c>
      <c r="C895" s="567" t="s">
        <v>3452</v>
      </c>
      <c r="D895" s="568">
        <v>668.74</v>
      </c>
    </row>
    <row r="896" spans="1:4">
      <c r="A896" s="338">
        <v>37104</v>
      </c>
      <c r="B896" s="339" t="s">
        <v>5391</v>
      </c>
      <c r="C896" s="567" t="s">
        <v>3452</v>
      </c>
      <c r="D896" s="568">
        <v>862.05</v>
      </c>
    </row>
    <row r="897" spans="1:4">
      <c r="A897" s="338">
        <v>37105</v>
      </c>
      <c r="B897" s="339" t="s">
        <v>5392</v>
      </c>
      <c r="C897" s="567" t="s">
        <v>3452</v>
      </c>
      <c r="D897" s="568">
        <v>1919.92</v>
      </c>
    </row>
    <row r="898" spans="1:4" ht="30">
      <c r="A898" s="338">
        <v>34641</v>
      </c>
      <c r="B898" s="339" t="s">
        <v>5393</v>
      </c>
      <c r="C898" s="567" t="s">
        <v>3452</v>
      </c>
      <c r="D898" s="568">
        <v>57.82</v>
      </c>
    </row>
    <row r="899" spans="1:4" ht="30">
      <c r="A899" s="338">
        <v>43434</v>
      </c>
      <c r="B899" s="339" t="s">
        <v>5394</v>
      </c>
      <c r="C899" s="567" t="s">
        <v>3452</v>
      </c>
      <c r="D899" s="568">
        <v>62.52</v>
      </c>
    </row>
    <row r="900" spans="1:4" ht="30">
      <c r="A900" s="338">
        <v>43435</v>
      </c>
      <c r="B900" s="339" t="s">
        <v>5395</v>
      </c>
      <c r="C900" s="567" t="s">
        <v>3452</v>
      </c>
      <c r="D900" s="568">
        <v>114.62</v>
      </c>
    </row>
    <row r="901" spans="1:4" ht="30">
      <c r="A901" s="338">
        <v>43436</v>
      </c>
      <c r="B901" s="339" t="s">
        <v>5396</v>
      </c>
      <c r="C901" s="567" t="s">
        <v>3452</v>
      </c>
      <c r="D901" s="568">
        <v>200.58</v>
      </c>
    </row>
    <row r="902" spans="1:4" ht="30">
      <c r="A902" s="338">
        <v>43437</v>
      </c>
      <c r="B902" s="339" t="s">
        <v>5397</v>
      </c>
      <c r="C902" s="567" t="s">
        <v>3452</v>
      </c>
      <c r="D902" s="568">
        <v>363.66</v>
      </c>
    </row>
    <row r="903" spans="1:4" ht="30">
      <c r="A903" s="338">
        <v>43438</v>
      </c>
      <c r="B903" s="339" t="s">
        <v>5398</v>
      </c>
      <c r="C903" s="567" t="s">
        <v>3452</v>
      </c>
      <c r="D903" s="568">
        <v>651.26</v>
      </c>
    </row>
    <row r="904" spans="1:4" ht="30">
      <c r="A904" s="338">
        <v>41627</v>
      </c>
      <c r="B904" s="339" t="s">
        <v>5399</v>
      </c>
      <c r="C904" s="567" t="s">
        <v>3452</v>
      </c>
      <c r="D904" s="568">
        <v>96.38</v>
      </c>
    </row>
    <row r="905" spans="1:4" ht="30">
      <c r="A905" s="338">
        <v>41628</v>
      </c>
      <c r="B905" s="339" t="s">
        <v>5400</v>
      </c>
      <c r="C905" s="567" t="s">
        <v>3452</v>
      </c>
      <c r="D905" s="568">
        <v>177.14</v>
      </c>
    </row>
    <row r="906" spans="1:4" ht="30">
      <c r="A906" s="338">
        <v>41629</v>
      </c>
      <c r="B906" s="339" t="s">
        <v>5401</v>
      </c>
      <c r="C906" s="567" t="s">
        <v>3452</v>
      </c>
      <c r="D906" s="568">
        <v>225.07</v>
      </c>
    </row>
    <row r="907" spans="1:4" ht="30">
      <c r="A907" s="338">
        <v>43429</v>
      </c>
      <c r="B907" s="339" t="s">
        <v>5402</v>
      </c>
      <c r="C907" s="567" t="s">
        <v>3452</v>
      </c>
      <c r="D907" s="568">
        <v>49.87</v>
      </c>
    </row>
    <row r="908" spans="1:4" ht="30">
      <c r="A908" s="338">
        <v>43430</v>
      </c>
      <c r="B908" s="339" t="s">
        <v>5403</v>
      </c>
      <c r="C908" s="567" t="s">
        <v>3452</v>
      </c>
      <c r="D908" s="568">
        <v>82.84</v>
      </c>
    </row>
    <row r="909" spans="1:4" ht="30">
      <c r="A909" s="338">
        <v>43431</v>
      </c>
      <c r="B909" s="339" t="s">
        <v>5404</v>
      </c>
      <c r="C909" s="567" t="s">
        <v>3452</v>
      </c>
      <c r="D909" s="568">
        <v>160.47</v>
      </c>
    </row>
    <row r="910" spans="1:4" ht="30">
      <c r="A910" s="338">
        <v>43432</v>
      </c>
      <c r="B910" s="339" t="s">
        <v>5405</v>
      </c>
      <c r="C910" s="567" t="s">
        <v>3452</v>
      </c>
      <c r="D910" s="568">
        <v>333.44</v>
      </c>
    </row>
    <row r="911" spans="1:4" ht="30">
      <c r="A911" s="338">
        <v>43433</v>
      </c>
      <c r="B911" s="339" t="s">
        <v>5406</v>
      </c>
      <c r="C911" s="567" t="s">
        <v>3452</v>
      </c>
      <c r="D911" s="568">
        <v>525.69000000000005</v>
      </c>
    </row>
    <row r="912" spans="1:4" ht="30">
      <c r="A912" s="338">
        <v>43094</v>
      </c>
      <c r="B912" s="339" t="s">
        <v>5407</v>
      </c>
      <c r="C912" s="567" t="s">
        <v>3452</v>
      </c>
      <c r="D912" s="568">
        <v>336.26</v>
      </c>
    </row>
    <row r="913" spans="1:4" ht="30">
      <c r="A913" s="338">
        <v>43093</v>
      </c>
      <c r="B913" s="339" t="s">
        <v>5408</v>
      </c>
      <c r="C913" s="567" t="s">
        <v>3452</v>
      </c>
      <c r="D913" s="568">
        <v>357.34</v>
      </c>
    </row>
    <row r="914" spans="1:4" ht="30">
      <c r="A914" s="338">
        <v>1030</v>
      </c>
      <c r="B914" s="339" t="s">
        <v>5409</v>
      </c>
      <c r="C914" s="567" t="s">
        <v>3452</v>
      </c>
      <c r="D914" s="568">
        <v>44.9</v>
      </c>
    </row>
    <row r="915" spans="1:4" ht="30">
      <c r="A915" s="338">
        <v>11694</v>
      </c>
      <c r="B915" s="339" t="s">
        <v>5410</v>
      </c>
      <c r="C915" s="567" t="s">
        <v>3452</v>
      </c>
      <c r="D915" s="568">
        <v>992.52</v>
      </c>
    </row>
    <row r="916" spans="1:4" ht="30">
      <c r="A916" s="338">
        <v>11881</v>
      </c>
      <c r="B916" s="339" t="s">
        <v>5411</v>
      </c>
      <c r="C916" s="567" t="s">
        <v>3452</v>
      </c>
      <c r="D916" s="568">
        <v>88.57</v>
      </c>
    </row>
    <row r="917" spans="1:4" ht="30">
      <c r="A917" s="338">
        <v>35277</v>
      </c>
      <c r="B917" s="339" t="s">
        <v>13408</v>
      </c>
      <c r="C917" s="567" t="s">
        <v>3452</v>
      </c>
      <c r="D917" s="568">
        <v>309.24</v>
      </c>
    </row>
    <row r="918" spans="1:4" ht="45">
      <c r="A918" s="338">
        <v>10521</v>
      </c>
      <c r="B918" s="339" t="s">
        <v>5412</v>
      </c>
      <c r="C918" s="567" t="s">
        <v>3452</v>
      </c>
      <c r="D918" s="568">
        <v>362.72</v>
      </c>
    </row>
    <row r="919" spans="1:4" ht="45">
      <c r="A919" s="338">
        <v>10885</v>
      </c>
      <c r="B919" s="339" t="s">
        <v>5413</v>
      </c>
      <c r="C919" s="567" t="s">
        <v>3452</v>
      </c>
      <c r="D919" s="568">
        <v>458.8</v>
      </c>
    </row>
    <row r="920" spans="1:4" ht="45">
      <c r="A920" s="338">
        <v>20962</v>
      </c>
      <c r="B920" s="339" t="s">
        <v>5414</v>
      </c>
      <c r="C920" s="567" t="s">
        <v>3452</v>
      </c>
      <c r="D920" s="568">
        <v>380</v>
      </c>
    </row>
    <row r="921" spans="1:4" ht="45">
      <c r="A921" s="338">
        <v>20963</v>
      </c>
      <c r="B921" s="339" t="s">
        <v>5415</v>
      </c>
      <c r="C921" s="567" t="s">
        <v>3452</v>
      </c>
      <c r="D921" s="568">
        <v>464.2</v>
      </c>
    </row>
    <row r="922" spans="1:4" ht="30">
      <c r="A922" s="338">
        <v>34643</v>
      </c>
      <c r="B922" s="339" t="s">
        <v>13409</v>
      </c>
      <c r="C922" s="567" t="s">
        <v>3452</v>
      </c>
      <c r="D922" s="568">
        <v>35.61</v>
      </c>
    </row>
    <row r="923" spans="1:4">
      <c r="A923" s="338">
        <v>41480</v>
      </c>
      <c r="B923" s="339" t="s">
        <v>13410</v>
      </c>
      <c r="C923" s="567" t="s">
        <v>3452</v>
      </c>
      <c r="D923" s="568">
        <v>41.29</v>
      </c>
    </row>
    <row r="924" spans="1:4">
      <c r="A924" s="338">
        <v>41474</v>
      </c>
      <c r="B924" s="339" t="s">
        <v>13411</v>
      </c>
      <c r="C924" s="567" t="s">
        <v>3452</v>
      </c>
      <c r="D924" s="568">
        <v>65.959999999999994</v>
      </c>
    </row>
    <row r="925" spans="1:4">
      <c r="A925" s="338">
        <v>41475</v>
      </c>
      <c r="B925" s="339" t="s">
        <v>13412</v>
      </c>
      <c r="C925" s="567" t="s">
        <v>3452</v>
      </c>
      <c r="D925" s="568">
        <v>56.28</v>
      </c>
    </row>
    <row r="926" spans="1:4">
      <c r="A926" s="338">
        <v>41476</v>
      </c>
      <c r="B926" s="339" t="s">
        <v>13413</v>
      </c>
      <c r="C926" s="567" t="s">
        <v>3452</v>
      </c>
      <c r="D926" s="568">
        <v>123.23</v>
      </c>
    </row>
    <row r="927" spans="1:4">
      <c r="A927" s="338">
        <v>2555</v>
      </c>
      <c r="B927" s="339" t="s">
        <v>5416</v>
      </c>
      <c r="C927" s="567" t="s">
        <v>3452</v>
      </c>
      <c r="D927" s="568">
        <v>2.09</v>
      </c>
    </row>
    <row r="928" spans="1:4">
      <c r="A928" s="338">
        <v>2556</v>
      </c>
      <c r="B928" s="339" t="s">
        <v>5417</v>
      </c>
      <c r="C928" s="567" t="s">
        <v>3452</v>
      </c>
      <c r="D928" s="568">
        <v>2.16</v>
      </c>
    </row>
    <row r="929" spans="1:4">
      <c r="A929" s="338">
        <v>2557</v>
      </c>
      <c r="B929" s="339" t="s">
        <v>5418</v>
      </c>
      <c r="C929" s="567" t="s">
        <v>3452</v>
      </c>
      <c r="D929" s="568">
        <v>4.57</v>
      </c>
    </row>
    <row r="930" spans="1:4" ht="30">
      <c r="A930" s="338">
        <v>10569</v>
      </c>
      <c r="B930" s="339" t="s">
        <v>5419</v>
      </c>
      <c r="C930" s="567" t="s">
        <v>3452</v>
      </c>
      <c r="D930" s="568">
        <v>4.57</v>
      </c>
    </row>
    <row r="931" spans="1:4" ht="30">
      <c r="A931" s="338">
        <v>39810</v>
      </c>
      <c r="B931" s="339" t="s">
        <v>5420</v>
      </c>
      <c r="C931" s="567" t="s">
        <v>3452</v>
      </c>
      <c r="D931" s="568">
        <v>45.38</v>
      </c>
    </row>
    <row r="932" spans="1:4" ht="30">
      <c r="A932" s="338">
        <v>39811</v>
      </c>
      <c r="B932" s="339" t="s">
        <v>5421</v>
      </c>
      <c r="C932" s="567" t="s">
        <v>3452</v>
      </c>
      <c r="D932" s="568">
        <v>55.51</v>
      </c>
    </row>
    <row r="933" spans="1:4" ht="30">
      <c r="A933" s="338">
        <v>39812</v>
      </c>
      <c r="B933" s="339" t="s">
        <v>5422</v>
      </c>
      <c r="C933" s="567" t="s">
        <v>3452</v>
      </c>
      <c r="D933" s="568">
        <v>91.27</v>
      </c>
    </row>
    <row r="934" spans="1:4" ht="30">
      <c r="A934" s="338">
        <v>43096</v>
      </c>
      <c r="B934" s="339" t="s">
        <v>5423</v>
      </c>
      <c r="C934" s="567" t="s">
        <v>3452</v>
      </c>
      <c r="D934" s="568">
        <v>302.52999999999997</v>
      </c>
    </row>
    <row r="935" spans="1:4" ht="30">
      <c r="A935" s="338">
        <v>43102</v>
      </c>
      <c r="B935" s="339" t="s">
        <v>5424</v>
      </c>
      <c r="C935" s="567" t="s">
        <v>3452</v>
      </c>
      <c r="D935" s="568">
        <v>183.95</v>
      </c>
    </row>
    <row r="936" spans="1:4" ht="30">
      <c r="A936" s="338">
        <v>43103</v>
      </c>
      <c r="B936" s="339" t="s">
        <v>5425</v>
      </c>
      <c r="C936" s="567" t="s">
        <v>3452</v>
      </c>
      <c r="D936" s="568">
        <v>270.88</v>
      </c>
    </row>
    <row r="937" spans="1:4" ht="30">
      <c r="A937" s="338">
        <v>43098</v>
      </c>
      <c r="B937" s="339" t="s">
        <v>5426</v>
      </c>
      <c r="C937" s="567" t="s">
        <v>3452</v>
      </c>
      <c r="D937" s="568">
        <v>102.48</v>
      </c>
    </row>
    <row r="938" spans="1:4" ht="30">
      <c r="A938" s="338">
        <v>43097</v>
      </c>
      <c r="B938" s="339" t="s">
        <v>5427</v>
      </c>
      <c r="C938" s="567" t="s">
        <v>3452</v>
      </c>
      <c r="D938" s="568">
        <v>60.71</v>
      </c>
    </row>
    <row r="939" spans="1:4">
      <c r="A939" s="338">
        <v>43104</v>
      </c>
      <c r="B939" s="339" t="s">
        <v>5428</v>
      </c>
      <c r="C939" s="567" t="s">
        <v>3452</v>
      </c>
      <c r="D939" s="568">
        <v>718.16</v>
      </c>
    </row>
    <row r="940" spans="1:4" ht="30">
      <c r="A940" s="338">
        <v>39771</v>
      </c>
      <c r="B940" s="339" t="s">
        <v>5429</v>
      </c>
      <c r="C940" s="567" t="s">
        <v>3452</v>
      </c>
      <c r="D940" s="568">
        <v>43.93</v>
      </c>
    </row>
    <row r="941" spans="1:4" ht="30">
      <c r="A941" s="338">
        <v>39772</v>
      </c>
      <c r="B941" s="339" t="s">
        <v>5430</v>
      </c>
      <c r="C941" s="567" t="s">
        <v>3452</v>
      </c>
      <c r="D941" s="568">
        <v>86.34</v>
      </c>
    </row>
    <row r="942" spans="1:4" ht="30">
      <c r="A942" s="338">
        <v>39773</v>
      </c>
      <c r="B942" s="339" t="s">
        <v>5431</v>
      </c>
      <c r="C942" s="567" t="s">
        <v>3452</v>
      </c>
      <c r="D942" s="568">
        <v>138.78</v>
      </c>
    </row>
    <row r="943" spans="1:4" ht="30">
      <c r="A943" s="338">
        <v>39774</v>
      </c>
      <c r="B943" s="339" t="s">
        <v>5432</v>
      </c>
      <c r="C943" s="567" t="s">
        <v>3452</v>
      </c>
      <c r="D943" s="568">
        <v>207.58</v>
      </c>
    </row>
    <row r="944" spans="1:4" ht="30">
      <c r="A944" s="338">
        <v>39775</v>
      </c>
      <c r="B944" s="339" t="s">
        <v>5433</v>
      </c>
      <c r="C944" s="567" t="s">
        <v>3452</v>
      </c>
      <c r="D944" s="568">
        <v>277.04000000000002</v>
      </c>
    </row>
    <row r="945" spans="1:4" ht="30">
      <c r="A945" s="338">
        <v>39776</v>
      </c>
      <c r="B945" s="339" t="s">
        <v>5434</v>
      </c>
      <c r="C945" s="567" t="s">
        <v>3452</v>
      </c>
      <c r="D945" s="568">
        <v>334.81</v>
      </c>
    </row>
    <row r="946" spans="1:4" ht="30">
      <c r="A946" s="338">
        <v>39777</v>
      </c>
      <c r="B946" s="339" t="s">
        <v>5435</v>
      </c>
      <c r="C946" s="567" t="s">
        <v>3452</v>
      </c>
      <c r="D946" s="568">
        <v>424.36</v>
      </c>
    </row>
    <row r="947" spans="1:4" ht="30">
      <c r="A947" s="338">
        <v>20254</v>
      </c>
      <c r="B947" s="339" t="s">
        <v>5436</v>
      </c>
      <c r="C947" s="567" t="s">
        <v>3452</v>
      </c>
      <c r="D947" s="568">
        <v>30.8</v>
      </c>
    </row>
    <row r="948" spans="1:4" ht="30">
      <c r="A948" s="338">
        <v>20253</v>
      </c>
      <c r="B948" s="339" t="s">
        <v>5437</v>
      </c>
      <c r="C948" s="567" t="s">
        <v>3452</v>
      </c>
      <c r="D948" s="568">
        <v>101.14</v>
      </c>
    </row>
    <row r="949" spans="1:4">
      <c r="A949" s="338">
        <v>1872</v>
      </c>
      <c r="B949" s="339" t="s">
        <v>5446</v>
      </c>
      <c r="C949" s="567" t="s">
        <v>3452</v>
      </c>
      <c r="D949" s="568">
        <v>3.61</v>
      </c>
    </row>
    <row r="950" spans="1:4">
      <c r="A950" s="338">
        <v>1873</v>
      </c>
      <c r="B950" s="339" t="s">
        <v>5447</v>
      </c>
      <c r="C950" s="567" t="s">
        <v>3452</v>
      </c>
      <c r="D950" s="568">
        <v>7.18</v>
      </c>
    </row>
    <row r="951" spans="1:4" ht="30">
      <c r="A951" s="338">
        <v>11247</v>
      </c>
      <c r="B951" s="339" t="s">
        <v>5438</v>
      </c>
      <c r="C951" s="567" t="s">
        <v>3452</v>
      </c>
      <c r="D951" s="568">
        <v>1944.84</v>
      </c>
    </row>
    <row r="952" spans="1:4" ht="30">
      <c r="A952" s="338">
        <v>11250</v>
      </c>
      <c r="B952" s="339" t="s">
        <v>5439</v>
      </c>
      <c r="C952" s="567" t="s">
        <v>3452</v>
      </c>
      <c r="D952" s="568">
        <v>83.73</v>
      </c>
    </row>
    <row r="953" spans="1:4" ht="30">
      <c r="A953" s="338">
        <v>11249</v>
      </c>
      <c r="B953" s="339" t="s">
        <v>5440</v>
      </c>
      <c r="C953" s="567" t="s">
        <v>3452</v>
      </c>
      <c r="D953" s="568">
        <v>3798.96</v>
      </c>
    </row>
    <row r="954" spans="1:4" ht="30">
      <c r="A954" s="338">
        <v>11251</v>
      </c>
      <c r="B954" s="339" t="s">
        <v>5441</v>
      </c>
      <c r="C954" s="567" t="s">
        <v>3452</v>
      </c>
      <c r="D954" s="568">
        <v>185.46</v>
      </c>
    </row>
    <row r="955" spans="1:4" ht="30">
      <c r="A955" s="338">
        <v>11253</v>
      </c>
      <c r="B955" s="339" t="s">
        <v>5442</v>
      </c>
      <c r="C955" s="567" t="s">
        <v>3452</v>
      </c>
      <c r="D955" s="568">
        <v>307.33</v>
      </c>
    </row>
    <row r="956" spans="1:4" ht="30">
      <c r="A956" s="338">
        <v>11255</v>
      </c>
      <c r="B956" s="339" t="s">
        <v>5443</v>
      </c>
      <c r="C956" s="567" t="s">
        <v>3452</v>
      </c>
      <c r="D956" s="568">
        <v>459.45</v>
      </c>
    </row>
    <row r="957" spans="1:4" ht="30">
      <c r="A957" s="338">
        <v>14055</v>
      </c>
      <c r="B957" s="339" t="s">
        <v>5444</v>
      </c>
      <c r="C957" s="567" t="s">
        <v>3452</v>
      </c>
      <c r="D957" s="568">
        <v>924.26</v>
      </c>
    </row>
    <row r="958" spans="1:4" ht="30">
      <c r="A958" s="338">
        <v>11256</v>
      </c>
      <c r="B958" s="339" t="s">
        <v>5445</v>
      </c>
      <c r="C958" s="567" t="s">
        <v>3452</v>
      </c>
      <c r="D958" s="568">
        <v>575.51</v>
      </c>
    </row>
    <row r="959" spans="1:4" ht="30">
      <c r="A959" s="338">
        <v>39693</v>
      </c>
      <c r="B959" s="339" t="s">
        <v>5448</v>
      </c>
      <c r="C959" s="567" t="s">
        <v>3452</v>
      </c>
      <c r="D959" s="568">
        <v>3614.49</v>
      </c>
    </row>
    <row r="960" spans="1:4" ht="30">
      <c r="A960" s="338">
        <v>39692</v>
      </c>
      <c r="B960" s="339" t="s">
        <v>5449</v>
      </c>
      <c r="C960" s="567" t="s">
        <v>3452</v>
      </c>
      <c r="D960" s="568">
        <v>1156.55</v>
      </c>
    </row>
    <row r="961" spans="1:4" ht="30">
      <c r="A961" s="338">
        <v>1062</v>
      </c>
      <c r="B961" s="339" t="s">
        <v>5450</v>
      </c>
      <c r="C961" s="567" t="s">
        <v>3452</v>
      </c>
      <c r="D961" s="568">
        <v>366.53</v>
      </c>
    </row>
    <row r="962" spans="1:4" ht="30">
      <c r="A962" s="338">
        <v>39686</v>
      </c>
      <c r="B962" s="339" t="s">
        <v>5451</v>
      </c>
      <c r="C962" s="567" t="s">
        <v>3452</v>
      </c>
      <c r="D962" s="568">
        <v>593.49</v>
      </c>
    </row>
    <row r="963" spans="1:4" ht="30">
      <c r="A963" s="338">
        <v>43095</v>
      </c>
      <c r="B963" s="339" t="s">
        <v>5452</v>
      </c>
      <c r="C963" s="567" t="s">
        <v>3452</v>
      </c>
      <c r="D963" s="568">
        <v>199.35</v>
      </c>
    </row>
    <row r="964" spans="1:4" ht="30">
      <c r="A964" s="338">
        <v>1871</v>
      </c>
      <c r="B964" s="339" t="s">
        <v>5453</v>
      </c>
      <c r="C964" s="567" t="s">
        <v>3452</v>
      </c>
      <c r="D964" s="568">
        <v>6.46</v>
      </c>
    </row>
    <row r="965" spans="1:4" ht="30">
      <c r="A965" s="338">
        <v>12001</v>
      </c>
      <c r="B965" s="339" t="s">
        <v>5454</v>
      </c>
      <c r="C965" s="567" t="s">
        <v>3452</v>
      </c>
      <c r="D965" s="568">
        <v>9.33</v>
      </c>
    </row>
    <row r="966" spans="1:4">
      <c r="A966" s="338">
        <v>11882</v>
      </c>
      <c r="B966" s="339" t="s">
        <v>5455</v>
      </c>
      <c r="C966" s="567" t="s">
        <v>3452</v>
      </c>
      <c r="D966" s="568">
        <v>63.56</v>
      </c>
    </row>
    <row r="967" spans="1:4" ht="30">
      <c r="A967" s="338">
        <v>1068</v>
      </c>
      <c r="B967" s="339" t="s">
        <v>5456</v>
      </c>
      <c r="C967" s="567" t="s">
        <v>3452</v>
      </c>
      <c r="D967" s="568">
        <v>2417.66</v>
      </c>
    </row>
    <row r="968" spans="1:4" ht="30">
      <c r="A968" s="338">
        <v>39690</v>
      </c>
      <c r="B968" s="339" t="s">
        <v>5457</v>
      </c>
      <c r="C968" s="567" t="s">
        <v>3452</v>
      </c>
      <c r="D968" s="568">
        <v>4056.03</v>
      </c>
    </row>
    <row r="969" spans="1:4" ht="30">
      <c r="A969" s="338">
        <v>39691</v>
      </c>
      <c r="B969" s="339" t="s">
        <v>5458</v>
      </c>
      <c r="C969" s="567" t="s">
        <v>3452</v>
      </c>
      <c r="D969" s="568">
        <v>5101.3500000000004</v>
      </c>
    </row>
    <row r="970" spans="1:4" ht="30">
      <c r="A970" s="338">
        <v>39808</v>
      </c>
      <c r="B970" s="339" t="s">
        <v>5459</v>
      </c>
      <c r="C970" s="567" t="s">
        <v>3452</v>
      </c>
      <c r="D970" s="568">
        <v>104.08</v>
      </c>
    </row>
    <row r="971" spans="1:4" ht="30">
      <c r="A971" s="338">
        <v>39809</v>
      </c>
      <c r="B971" s="339" t="s">
        <v>5460</v>
      </c>
      <c r="C971" s="567" t="s">
        <v>3452</v>
      </c>
      <c r="D971" s="568">
        <v>246.86</v>
      </c>
    </row>
    <row r="972" spans="1:4" ht="30">
      <c r="A972" s="338">
        <v>43439</v>
      </c>
      <c r="B972" s="339" t="s">
        <v>5461</v>
      </c>
      <c r="C972" s="567" t="s">
        <v>3452</v>
      </c>
      <c r="D972" s="568">
        <v>291.76</v>
      </c>
    </row>
    <row r="973" spans="1:4">
      <c r="A973" s="338">
        <v>5103</v>
      </c>
      <c r="B973" s="339" t="s">
        <v>13414</v>
      </c>
      <c r="C973" s="567" t="s">
        <v>3452</v>
      </c>
      <c r="D973" s="568">
        <v>19.57</v>
      </c>
    </row>
    <row r="974" spans="1:4">
      <c r="A974" s="338">
        <v>11880</v>
      </c>
      <c r="B974" s="339" t="s">
        <v>13415</v>
      </c>
      <c r="C974" s="567" t="s">
        <v>3452</v>
      </c>
      <c r="D974" s="568">
        <v>82.34</v>
      </c>
    </row>
    <row r="975" spans="1:4">
      <c r="A975" s="338">
        <v>11714</v>
      </c>
      <c r="B975" s="339" t="s">
        <v>13416</v>
      </c>
      <c r="C975" s="567" t="s">
        <v>3452</v>
      </c>
      <c r="D975" s="568">
        <v>56.09</v>
      </c>
    </row>
    <row r="976" spans="1:4">
      <c r="A976" s="338">
        <v>11712</v>
      </c>
      <c r="B976" s="339" t="s">
        <v>13417</v>
      </c>
      <c r="C976" s="567" t="s">
        <v>3452</v>
      </c>
      <c r="D976" s="568">
        <v>36.630000000000003</v>
      </c>
    </row>
    <row r="977" spans="1:4">
      <c r="A977" s="338">
        <v>11717</v>
      </c>
      <c r="B977" s="339" t="s">
        <v>13418</v>
      </c>
      <c r="C977" s="567" t="s">
        <v>3452</v>
      </c>
      <c r="D977" s="568">
        <v>44.15</v>
      </c>
    </row>
    <row r="978" spans="1:4">
      <c r="A978" s="338">
        <v>1106</v>
      </c>
      <c r="B978" s="339" t="s">
        <v>5462</v>
      </c>
      <c r="C978" s="567" t="s">
        <v>3454</v>
      </c>
      <c r="D978" s="568">
        <v>0.6</v>
      </c>
    </row>
    <row r="979" spans="1:4">
      <c r="A979" s="338">
        <v>11161</v>
      </c>
      <c r="B979" s="339" t="s">
        <v>5463</v>
      </c>
      <c r="C979" s="567" t="s">
        <v>3454</v>
      </c>
      <c r="D979" s="568">
        <v>1</v>
      </c>
    </row>
    <row r="980" spans="1:4">
      <c r="A980" s="338">
        <v>1107</v>
      </c>
      <c r="B980" s="339" t="s">
        <v>5464</v>
      </c>
      <c r="C980" s="567" t="s">
        <v>3454</v>
      </c>
      <c r="D980" s="568">
        <v>0.51</v>
      </c>
    </row>
    <row r="981" spans="1:4">
      <c r="A981" s="338">
        <v>44479</v>
      </c>
      <c r="B981" s="339" t="s">
        <v>13419</v>
      </c>
      <c r="C981" s="567" t="s">
        <v>3454</v>
      </c>
      <c r="D981" s="568">
        <v>0.08</v>
      </c>
    </row>
    <row r="982" spans="1:4">
      <c r="A982" s="338">
        <v>41068</v>
      </c>
      <c r="B982" s="339" t="s">
        <v>5465</v>
      </c>
      <c r="C982" s="567" t="s">
        <v>3457</v>
      </c>
      <c r="D982" s="568">
        <v>2756.03</v>
      </c>
    </row>
    <row r="983" spans="1:4">
      <c r="A983" s="338">
        <v>4759</v>
      </c>
      <c r="B983" s="339" t="s">
        <v>13420</v>
      </c>
      <c r="C983" s="567" t="s">
        <v>3451</v>
      </c>
      <c r="D983" s="568">
        <v>15.68</v>
      </c>
    </row>
    <row r="984" spans="1:4">
      <c r="A984" s="338">
        <v>1108</v>
      </c>
      <c r="B984" s="339" t="s">
        <v>5466</v>
      </c>
      <c r="C984" s="567" t="s">
        <v>3453</v>
      </c>
      <c r="D984" s="568">
        <v>39.42</v>
      </c>
    </row>
    <row r="985" spans="1:4">
      <c r="A985" s="338">
        <v>1117</v>
      </c>
      <c r="B985" s="339" t="s">
        <v>5467</v>
      </c>
      <c r="C985" s="567" t="s">
        <v>3453</v>
      </c>
      <c r="D985" s="568">
        <v>39.74</v>
      </c>
    </row>
    <row r="986" spans="1:4">
      <c r="A986" s="338">
        <v>1118</v>
      </c>
      <c r="B986" s="339" t="s">
        <v>5468</v>
      </c>
      <c r="C986" s="567" t="s">
        <v>3453</v>
      </c>
      <c r="D986" s="568">
        <v>46.96</v>
      </c>
    </row>
    <row r="987" spans="1:4">
      <c r="A987" s="338">
        <v>1110</v>
      </c>
      <c r="B987" s="339" t="s">
        <v>5469</v>
      </c>
      <c r="C987" s="567" t="s">
        <v>3453</v>
      </c>
      <c r="D987" s="568">
        <v>46.96</v>
      </c>
    </row>
    <row r="988" spans="1:4" ht="30">
      <c r="A988" s="338">
        <v>12618</v>
      </c>
      <c r="B988" s="339" t="s">
        <v>5470</v>
      </c>
      <c r="C988" s="567" t="s">
        <v>3452</v>
      </c>
      <c r="D988" s="568">
        <v>44.27</v>
      </c>
    </row>
    <row r="989" spans="1:4">
      <c r="A989" s="338">
        <v>40784</v>
      </c>
      <c r="B989" s="339" t="s">
        <v>5471</v>
      </c>
      <c r="C989" s="567" t="s">
        <v>3453</v>
      </c>
      <c r="D989" s="568">
        <v>129.54</v>
      </c>
    </row>
    <row r="990" spans="1:4">
      <c r="A990" s="338">
        <v>40782</v>
      </c>
      <c r="B990" s="339" t="s">
        <v>5472</v>
      </c>
      <c r="C990" s="567" t="s">
        <v>3453</v>
      </c>
      <c r="D990" s="568">
        <v>50.83</v>
      </c>
    </row>
    <row r="991" spans="1:4">
      <c r="A991" s="338">
        <v>40783</v>
      </c>
      <c r="B991" s="339" t="s">
        <v>5473</v>
      </c>
      <c r="C991" s="567" t="s">
        <v>3453</v>
      </c>
      <c r="D991" s="568">
        <v>66.22</v>
      </c>
    </row>
    <row r="992" spans="1:4">
      <c r="A992" s="338">
        <v>1109</v>
      </c>
      <c r="B992" s="339" t="s">
        <v>5474</v>
      </c>
      <c r="C992" s="567" t="s">
        <v>3453</v>
      </c>
      <c r="D992" s="568">
        <v>39.42</v>
      </c>
    </row>
    <row r="993" spans="1:4">
      <c r="A993" s="338">
        <v>1119</v>
      </c>
      <c r="B993" s="339" t="s">
        <v>5475</v>
      </c>
      <c r="C993" s="567" t="s">
        <v>3453</v>
      </c>
      <c r="D993" s="568">
        <v>25.41</v>
      </c>
    </row>
    <row r="994" spans="1:4" ht="30">
      <c r="A994" s="338">
        <v>13115</v>
      </c>
      <c r="B994" s="339" t="s">
        <v>5476</v>
      </c>
      <c r="C994" s="567" t="s">
        <v>3453</v>
      </c>
      <c r="D994" s="568">
        <v>9.83</v>
      </c>
    </row>
    <row r="995" spans="1:4" ht="30">
      <c r="A995" s="338">
        <v>10541</v>
      </c>
      <c r="B995" s="339" t="s">
        <v>5477</v>
      </c>
      <c r="C995" s="567" t="s">
        <v>3453</v>
      </c>
      <c r="D995" s="568">
        <v>12.01</v>
      </c>
    </row>
    <row r="996" spans="1:4" ht="30">
      <c r="A996" s="338">
        <v>10542</v>
      </c>
      <c r="B996" s="339" t="s">
        <v>5478</v>
      </c>
      <c r="C996" s="567" t="s">
        <v>3453</v>
      </c>
      <c r="D996" s="568">
        <v>15.71</v>
      </c>
    </row>
    <row r="997" spans="1:4" ht="30">
      <c r="A997" s="338">
        <v>10543</v>
      </c>
      <c r="B997" s="339" t="s">
        <v>5479</v>
      </c>
      <c r="C997" s="567" t="s">
        <v>3453</v>
      </c>
      <c r="D997" s="568">
        <v>25.48</v>
      </c>
    </row>
    <row r="998" spans="1:4" ht="30">
      <c r="A998" s="338">
        <v>10544</v>
      </c>
      <c r="B998" s="339" t="s">
        <v>5480</v>
      </c>
      <c r="C998" s="567" t="s">
        <v>3453</v>
      </c>
      <c r="D998" s="568">
        <v>32.96</v>
      </c>
    </row>
    <row r="999" spans="1:4" ht="30">
      <c r="A999" s="338">
        <v>10545</v>
      </c>
      <c r="B999" s="339" t="s">
        <v>5481</v>
      </c>
      <c r="C999" s="567" t="s">
        <v>3453</v>
      </c>
      <c r="D999" s="568">
        <v>61.6</v>
      </c>
    </row>
    <row r="1000" spans="1:4">
      <c r="A1000" s="338">
        <v>38365</v>
      </c>
      <c r="B1000" s="339" t="s">
        <v>5482</v>
      </c>
      <c r="C1000" s="567" t="s">
        <v>3450</v>
      </c>
      <c r="D1000" s="568">
        <v>1.86</v>
      </c>
    </row>
    <row r="1001" spans="1:4" ht="30">
      <c r="A1001" s="338">
        <v>37745</v>
      </c>
      <c r="B1001" s="339" t="s">
        <v>5483</v>
      </c>
      <c r="C1001" s="567" t="s">
        <v>3452</v>
      </c>
      <c r="D1001" s="568">
        <v>390089</v>
      </c>
    </row>
    <row r="1002" spans="1:4" ht="30">
      <c r="A1002" s="338">
        <v>37754</v>
      </c>
      <c r="B1002" s="339" t="s">
        <v>5484</v>
      </c>
      <c r="C1002" s="567" t="s">
        <v>3452</v>
      </c>
      <c r="D1002" s="568">
        <v>407371.42</v>
      </c>
    </row>
    <row r="1003" spans="1:4" ht="30">
      <c r="A1003" s="338">
        <v>37748</v>
      </c>
      <c r="B1003" s="339" t="s">
        <v>5485</v>
      </c>
      <c r="C1003" s="567" t="s">
        <v>3452</v>
      </c>
      <c r="D1003" s="568">
        <v>414716.44</v>
      </c>
    </row>
    <row r="1004" spans="1:4" ht="30">
      <c r="A1004" s="338">
        <v>37757</v>
      </c>
      <c r="B1004" s="339" t="s">
        <v>5487</v>
      </c>
      <c r="C1004" s="567" t="s">
        <v>3452</v>
      </c>
      <c r="D1004" s="568">
        <v>477735.56</v>
      </c>
    </row>
    <row r="1005" spans="1:4" ht="30">
      <c r="A1005" s="338">
        <v>37759</v>
      </c>
      <c r="B1005" s="339" t="s">
        <v>5488</v>
      </c>
      <c r="C1005" s="567" t="s">
        <v>3452</v>
      </c>
      <c r="D1005" s="568">
        <v>479587.27</v>
      </c>
    </row>
    <row r="1006" spans="1:4" ht="30">
      <c r="A1006" s="338">
        <v>37766</v>
      </c>
      <c r="B1006" s="339" t="s">
        <v>5489</v>
      </c>
      <c r="C1006" s="567" t="s">
        <v>3452</v>
      </c>
      <c r="D1006" s="568">
        <v>479587.23</v>
      </c>
    </row>
    <row r="1007" spans="1:4" ht="30">
      <c r="A1007" s="338">
        <v>37752</v>
      </c>
      <c r="B1007" s="339" t="s">
        <v>5490</v>
      </c>
      <c r="C1007" s="567" t="s">
        <v>3452</v>
      </c>
      <c r="D1007" s="568">
        <v>434899.84</v>
      </c>
    </row>
    <row r="1008" spans="1:4" ht="30">
      <c r="A1008" s="338">
        <v>37760</v>
      </c>
      <c r="B1008" s="339" t="s">
        <v>5491</v>
      </c>
      <c r="C1008" s="567" t="s">
        <v>3452</v>
      </c>
      <c r="D1008" s="568">
        <v>457984.22</v>
      </c>
    </row>
    <row r="1009" spans="1:4" ht="30">
      <c r="A1009" s="338">
        <v>37761</v>
      </c>
      <c r="B1009" s="339" t="s">
        <v>5486</v>
      </c>
      <c r="C1009" s="567" t="s">
        <v>3452</v>
      </c>
      <c r="D1009" s="568">
        <v>343179.54</v>
      </c>
    </row>
    <row r="1010" spans="1:4" ht="30">
      <c r="A1010" s="338">
        <v>37765</v>
      </c>
      <c r="B1010" s="339" t="s">
        <v>5492</v>
      </c>
      <c r="C1010" s="567" t="s">
        <v>3452</v>
      </c>
      <c r="D1010" s="568">
        <v>319724.86</v>
      </c>
    </row>
    <row r="1011" spans="1:4" ht="30">
      <c r="A1011" s="338">
        <v>37746</v>
      </c>
      <c r="B1011" s="339" t="s">
        <v>5493</v>
      </c>
      <c r="C1011" s="567" t="s">
        <v>3452</v>
      </c>
      <c r="D1011" s="568">
        <v>350524.57</v>
      </c>
    </row>
    <row r="1012" spans="1:4" ht="30">
      <c r="A1012" s="338">
        <v>37750</v>
      </c>
      <c r="B1012" s="339" t="s">
        <v>5494</v>
      </c>
      <c r="C1012" s="567" t="s">
        <v>3452</v>
      </c>
      <c r="D1012" s="568">
        <v>349290.13</v>
      </c>
    </row>
    <row r="1013" spans="1:4" ht="30">
      <c r="A1013" s="338">
        <v>37753</v>
      </c>
      <c r="B1013" s="339" t="s">
        <v>5495</v>
      </c>
      <c r="C1013" s="567" t="s">
        <v>3452</v>
      </c>
      <c r="D1013" s="568">
        <v>348055.66</v>
      </c>
    </row>
    <row r="1014" spans="1:4" ht="30">
      <c r="A1014" s="338">
        <v>37756</v>
      </c>
      <c r="B1014" s="339" t="s">
        <v>5496</v>
      </c>
      <c r="C1014" s="567" t="s">
        <v>3452</v>
      </c>
      <c r="D1014" s="568">
        <v>343179.54</v>
      </c>
    </row>
    <row r="1015" spans="1:4" ht="30">
      <c r="A1015" s="338">
        <v>37755</v>
      </c>
      <c r="B1015" s="339" t="s">
        <v>5497</v>
      </c>
      <c r="C1015" s="567" t="s">
        <v>3452</v>
      </c>
      <c r="D1015" s="568">
        <v>498721.37</v>
      </c>
    </row>
    <row r="1016" spans="1:4" ht="30">
      <c r="A1016" s="338">
        <v>37758</v>
      </c>
      <c r="B1016" s="339" t="s">
        <v>5498</v>
      </c>
      <c r="C1016" s="567" t="s">
        <v>3452</v>
      </c>
      <c r="D1016" s="568">
        <v>562913.25</v>
      </c>
    </row>
    <row r="1017" spans="1:4" ht="30">
      <c r="A1017" s="338">
        <v>37747</v>
      </c>
      <c r="B1017" s="339" t="s">
        <v>5499</v>
      </c>
      <c r="C1017" s="567" t="s">
        <v>3452</v>
      </c>
      <c r="D1017" s="568">
        <v>506498.46</v>
      </c>
    </row>
    <row r="1018" spans="1:4" ht="30">
      <c r="A1018" s="338">
        <v>37767</v>
      </c>
      <c r="B1018" s="339" t="s">
        <v>5500</v>
      </c>
      <c r="C1018" s="567" t="s">
        <v>3452</v>
      </c>
      <c r="D1018" s="568">
        <v>534520.69999999995</v>
      </c>
    </row>
    <row r="1019" spans="1:4" ht="30">
      <c r="A1019" s="338">
        <v>37751</v>
      </c>
      <c r="B1019" s="339" t="s">
        <v>5501</v>
      </c>
      <c r="C1019" s="567" t="s">
        <v>3452</v>
      </c>
      <c r="D1019" s="568">
        <v>534520.69999999995</v>
      </c>
    </row>
    <row r="1020" spans="1:4" ht="45">
      <c r="A1020" s="338">
        <v>37749</v>
      </c>
      <c r="B1020" s="339" t="s">
        <v>5502</v>
      </c>
      <c r="C1020" s="567" t="s">
        <v>3452</v>
      </c>
      <c r="D1020" s="568">
        <v>528348.4</v>
      </c>
    </row>
    <row r="1021" spans="1:4">
      <c r="A1021" s="338">
        <v>1159</v>
      </c>
      <c r="B1021" s="339" t="s">
        <v>5503</v>
      </c>
      <c r="C1021" s="567" t="s">
        <v>3452</v>
      </c>
      <c r="D1021" s="568">
        <v>243581</v>
      </c>
    </row>
    <row r="1022" spans="1:4">
      <c r="A1022" s="338">
        <v>12114</v>
      </c>
      <c r="B1022" s="339" t="s">
        <v>5504</v>
      </c>
      <c r="C1022" s="567" t="s">
        <v>3452</v>
      </c>
      <c r="D1022" s="568">
        <v>181.53</v>
      </c>
    </row>
    <row r="1023" spans="1:4">
      <c r="A1023" s="338">
        <v>38106</v>
      </c>
      <c r="B1023" s="339" t="s">
        <v>5505</v>
      </c>
      <c r="C1023" s="567" t="s">
        <v>3452</v>
      </c>
      <c r="D1023" s="568">
        <v>24.67</v>
      </c>
    </row>
    <row r="1024" spans="1:4" ht="30">
      <c r="A1024" s="338">
        <v>38085</v>
      </c>
      <c r="B1024" s="339" t="s">
        <v>5506</v>
      </c>
      <c r="C1024" s="567" t="s">
        <v>3452</v>
      </c>
      <c r="D1024" s="568">
        <v>29.14</v>
      </c>
    </row>
    <row r="1025" spans="1:4">
      <c r="A1025" s="338">
        <v>659</v>
      </c>
      <c r="B1025" s="339" t="s">
        <v>5511</v>
      </c>
      <c r="C1025" s="567" t="s">
        <v>3452</v>
      </c>
      <c r="D1025" s="568">
        <v>1.89</v>
      </c>
    </row>
    <row r="1026" spans="1:4">
      <c r="A1026" s="338">
        <v>660</v>
      </c>
      <c r="B1026" s="339" t="s">
        <v>5512</v>
      </c>
      <c r="C1026" s="567" t="s">
        <v>3452</v>
      </c>
      <c r="D1026" s="568">
        <v>2.27</v>
      </c>
    </row>
    <row r="1027" spans="1:4">
      <c r="A1027" s="338">
        <v>658</v>
      </c>
      <c r="B1027" s="339" t="s">
        <v>5513</v>
      </c>
      <c r="C1027" s="567" t="s">
        <v>3452</v>
      </c>
      <c r="D1027" s="568">
        <v>1.28</v>
      </c>
    </row>
    <row r="1028" spans="1:4">
      <c r="A1028" s="338">
        <v>38599</v>
      </c>
      <c r="B1028" s="339" t="s">
        <v>5507</v>
      </c>
      <c r="C1028" s="567" t="s">
        <v>3452</v>
      </c>
      <c r="D1028" s="568">
        <v>3.94</v>
      </c>
    </row>
    <row r="1029" spans="1:4">
      <c r="A1029" s="338">
        <v>38596</v>
      </c>
      <c r="B1029" s="339" t="s">
        <v>5508</v>
      </c>
      <c r="C1029" s="567" t="s">
        <v>3452</v>
      </c>
      <c r="D1029" s="568">
        <v>3.27</v>
      </c>
    </row>
    <row r="1030" spans="1:4">
      <c r="A1030" s="338">
        <v>38600</v>
      </c>
      <c r="B1030" s="339" t="s">
        <v>5509</v>
      </c>
      <c r="C1030" s="567" t="s">
        <v>3452</v>
      </c>
      <c r="D1030" s="568">
        <v>4.18</v>
      </c>
    </row>
    <row r="1031" spans="1:4">
      <c r="A1031" s="338">
        <v>38597</v>
      </c>
      <c r="B1031" s="339" t="s">
        <v>5510</v>
      </c>
      <c r="C1031" s="567" t="s">
        <v>3452</v>
      </c>
      <c r="D1031" s="568">
        <v>3.29</v>
      </c>
    </row>
    <row r="1032" spans="1:4">
      <c r="A1032" s="338">
        <v>38548</v>
      </c>
      <c r="B1032" s="339" t="s">
        <v>5514</v>
      </c>
      <c r="C1032" s="567" t="s">
        <v>3452</v>
      </c>
      <c r="D1032" s="568">
        <v>1.93</v>
      </c>
    </row>
    <row r="1033" spans="1:4">
      <c r="A1033" s="338">
        <v>34649</v>
      </c>
      <c r="B1033" s="339" t="s">
        <v>5515</v>
      </c>
      <c r="C1033" s="567" t="s">
        <v>3452</v>
      </c>
      <c r="D1033" s="568">
        <v>2.6</v>
      </c>
    </row>
    <row r="1034" spans="1:4">
      <c r="A1034" s="338">
        <v>34655</v>
      </c>
      <c r="B1034" s="339" t="s">
        <v>5516</v>
      </c>
      <c r="C1034" s="567" t="s">
        <v>3452</v>
      </c>
      <c r="D1034" s="568">
        <v>3.45</v>
      </c>
    </row>
    <row r="1035" spans="1:4">
      <c r="A1035" s="338">
        <v>40607</v>
      </c>
      <c r="B1035" s="339" t="s">
        <v>5517</v>
      </c>
      <c r="C1035" s="567" t="s">
        <v>3452</v>
      </c>
      <c r="D1035" s="568">
        <v>7.35</v>
      </c>
    </row>
    <row r="1036" spans="1:4">
      <c r="A1036" s="338">
        <v>585</v>
      </c>
      <c r="B1036" s="339" t="s">
        <v>5521</v>
      </c>
      <c r="C1036" s="567" t="s">
        <v>3454</v>
      </c>
      <c r="D1036" s="568">
        <v>37.93</v>
      </c>
    </row>
    <row r="1037" spans="1:4">
      <c r="A1037" s="338">
        <v>567</v>
      </c>
      <c r="B1037" s="339" t="s">
        <v>5518</v>
      </c>
      <c r="C1037" s="567" t="s">
        <v>3453</v>
      </c>
      <c r="D1037" s="568">
        <v>15.22</v>
      </c>
    </row>
    <row r="1038" spans="1:4">
      <c r="A1038" s="338">
        <v>574</v>
      </c>
      <c r="B1038" s="339" t="s">
        <v>5519</v>
      </c>
      <c r="C1038" s="567" t="s">
        <v>3453</v>
      </c>
      <c r="D1038" s="568">
        <v>40.01</v>
      </c>
    </row>
    <row r="1039" spans="1:4">
      <c r="A1039" s="338">
        <v>568</v>
      </c>
      <c r="B1039" s="339" t="s">
        <v>5520</v>
      </c>
      <c r="C1039" s="567" t="s">
        <v>3453</v>
      </c>
      <c r="D1039" s="568">
        <v>84.3</v>
      </c>
    </row>
    <row r="1040" spans="1:4">
      <c r="A1040" s="338">
        <v>4777</v>
      </c>
      <c r="B1040" s="339" t="s">
        <v>5522</v>
      </c>
      <c r="C1040" s="567" t="s">
        <v>3454</v>
      </c>
      <c r="D1040" s="568">
        <v>13.64</v>
      </c>
    </row>
    <row r="1041" spans="1:4">
      <c r="A1041" s="338">
        <v>587</v>
      </c>
      <c r="B1041" s="339" t="s">
        <v>5523</v>
      </c>
      <c r="C1041" s="567" t="s">
        <v>3454</v>
      </c>
      <c r="D1041" s="568">
        <v>40.64</v>
      </c>
    </row>
    <row r="1042" spans="1:4">
      <c r="A1042" s="338">
        <v>590</v>
      </c>
      <c r="B1042" s="339" t="s">
        <v>5524</v>
      </c>
      <c r="C1042" s="567" t="s">
        <v>3454</v>
      </c>
      <c r="D1042" s="568">
        <v>39.28</v>
      </c>
    </row>
    <row r="1043" spans="1:4">
      <c r="A1043" s="338">
        <v>592</v>
      </c>
      <c r="B1043" s="339" t="s">
        <v>5525</v>
      </c>
      <c r="C1043" s="567" t="s">
        <v>3454</v>
      </c>
      <c r="D1043" s="568">
        <v>40.64</v>
      </c>
    </row>
    <row r="1044" spans="1:4">
      <c r="A1044" s="338">
        <v>586</v>
      </c>
      <c r="B1044" s="339" t="s">
        <v>5526</v>
      </c>
      <c r="C1044" s="567" t="s">
        <v>3453</v>
      </c>
      <c r="D1044" s="568">
        <v>23.89</v>
      </c>
    </row>
    <row r="1045" spans="1:4">
      <c r="A1045" s="338">
        <v>591</v>
      </c>
      <c r="B1045" s="339" t="s">
        <v>5527</v>
      </c>
      <c r="C1045" s="567" t="s">
        <v>3454</v>
      </c>
      <c r="D1045" s="568">
        <v>37.93</v>
      </c>
    </row>
    <row r="1046" spans="1:4">
      <c r="A1046" s="338">
        <v>588</v>
      </c>
      <c r="B1046" s="339" t="s">
        <v>5528</v>
      </c>
      <c r="C1046" s="567" t="s">
        <v>3453</v>
      </c>
      <c r="D1046" s="568">
        <v>37.79</v>
      </c>
    </row>
    <row r="1047" spans="1:4">
      <c r="A1047" s="338">
        <v>589</v>
      </c>
      <c r="B1047" s="339" t="s">
        <v>5529</v>
      </c>
      <c r="C1047" s="567" t="s">
        <v>3453</v>
      </c>
      <c r="D1047" s="568">
        <v>63.88</v>
      </c>
    </row>
    <row r="1048" spans="1:4">
      <c r="A1048" s="338">
        <v>584</v>
      </c>
      <c r="B1048" s="339" t="s">
        <v>5530</v>
      </c>
      <c r="C1048" s="567" t="s">
        <v>3453</v>
      </c>
      <c r="D1048" s="568">
        <v>40.36</v>
      </c>
    </row>
    <row r="1049" spans="1:4">
      <c r="A1049" s="338">
        <v>1165</v>
      </c>
      <c r="B1049" s="339" t="s">
        <v>5531</v>
      </c>
      <c r="C1049" s="567" t="s">
        <v>3452</v>
      </c>
      <c r="D1049" s="568">
        <v>17.22</v>
      </c>
    </row>
    <row r="1050" spans="1:4">
      <c r="A1050" s="338">
        <v>1164</v>
      </c>
      <c r="B1050" s="339" t="s">
        <v>5532</v>
      </c>
      <c r="C1050" s="567" t="s">
        <v>3452</v>
      </c>
      <c r="D1050" s="568">
        <v>13.94</v>
      </c>
    </row>
    <row r="1051" spans="1:4">
      <c r="A1051" s="338">
        <v>1170</v>
      </c>
      <c r="B1051" s="339" t="s">
        <v>5535</v>
      </c>
      <c r="C1051" s="567" t="s">
        <v>3452</v>
      </c>
      <c r="D1051" s="568">
        <v>9.14</v>
      </c>
    </row>
    <row r="1052" spans="1:4">
      <c r="A1052" s="338">
        <v>1162</v>
      </c>
      <c r="B1052" s="339" t="s">
        <v>5533</v>
      </c>
      <c r="C1052" s="567" t="s">
        <v>3452</v>
      </c>
      <c r="D1052" s="568">
        <v>4.8499999999999996</v>
      </c>
    </row>
    <row r="1053" spans="1:4">
      <c r="A1053" s="338">
        <v>12395</v>
      </c>
      <c r="B1053" s="339" t="s">
        <v>5534</v>
      </c>
      <c r="C1053" s="567" t="s">
        <v>3452</v>
      </c>
      <c r="D1053" s="568">
        <v>4.71</v>
      </c>
    </row>
    <row r="1054" spans="1:4">
      <c r="A1054" s="338">
        <v>1169</v>
      </c>
      <c r="B1054" s="339" t="s">
        <v>5536</v>
      </c>
      <c r="C1054" s="567" t="s">
        <v>3452</v>
      </c>
      <c r="D1054" s="568">
        <v>44.86</v>
      </c>
    </row>
    <row r="1055" spans="1:4">
      <c r="A1055" s="338">
        <v>1166</v>
      </c>
      <c r="B1055" s="339" t="s">
        <v>5537</v>
      </c>
      <c r="C1055" s="567" t="s">
        <v>3452</v>
      </c>
      <c r="D1055" s="568">
        <v>24.87</v>
      </c>
    </row>
    <row r="1056" spans="1:4">
      <c r="A1056" s="338">
        <v>1168</v>
      </c>
      <c r="B1056" s="339" t="s">
        <v>5540</v>
      </c>
      <c r="C1056" s="567" t="s">
        <v>3452</v>
      </c>
      <c r="D1056" s="568">
        <v>63.95</v>
      </c>
    </row>
    <row r="1057" spans="1:4">
      <c r="A1057" s="338">
        <v>1163</v>
      </c>
      <c r="B1057" s="339" t="s">
        <v>5538</v>
      </c>
      <c r="C1057" s="567" t="s">
        <v>3452</v>
      </c>
      <c r="D1057" s="568">
        <v>6.27</v>
      </c>
    </row>
    <row r="1058" spans="1:4">
      <c r="A1058" s="338">
        <v>12396</v>
      </c>
      <c r="B1058" s="339" t="s">
        <v>5539</v>
      </c>
      <c r="C1058" s="567" t="s">
        <v>3452</v>
      </c>
      <c r="D1058" s="568">
        <v>4.71</v>
      </c>
    </row>
    <row r="1059" spans="1:4">
      <c r="A1059" s="338">
        <v>1167</v>
      </c>
      <c r="B1059" s="339" t="s">
        <v>5541</v>
      </c>
      <c r="C1059" s="567" t="s">
        <v>3452</v>
      </c>
      <c r="D1059" s="568">
        <v>106.97</v>
      </c>
    </row>
    <row r="1060" spans="1:4">
      <c r="A1060" s="338">
        <v>36331</v>
      </c>
      <c r="B1060" s="339" t="s">
        <v>5542</v>
      </c>
      <c r="C1060" s="567" t="s">
        <v>3452</v>
      </c>
      <c r="D1060" s="568">
        <v>2.44</v>
      </c>
    </row>
    <row r="1061" spans="1:4">
      <c r="A1061" s="338">
        <v>36346</v>
      </c>
      <c r="B1061" s="339" t="s">
        <v>5543</v>
      </c>
      <c r="C1061" s="567" t="s">
        <v>3452</v>
      </c>
      <c r="D1061" s="568">
        <v>4.1900000000000004</v>
      </c>
    </row>
    <row r="1062" spans="1:4">
      <c r="A1062" s="338">
        <v>1210</v>
      </c>
      <c r="B1062" s="339" t="s">
        <v>5544</v>
      </c>
      <c r="C1062" s="567" t="s">
        <v>3452</v>
      </c>
      <c r="D1062" s="568">
        <v>16.23</v>
      </c>
    </row>
    <row r="1063" spans="1:4">
      <c r="A1063" s="338">
        <v>1203</v>
      </c>
      <c r="B1063" s="339" t="s">
        <v>5545</v>
      </c>
      <c r="C1063" s="567" t="s">
        <v>3452</v>
      </c>
      <c r="D1063" s="568">
        <v>15.73</v>
      </c>
    </row>
    <row r="1064" spans="1:4">
      <c r="A1064" s="338">
        <v>1202</v>
      </c>
      <c r="B1064" s="339" t="s">
        <v>5547</v>
      </c>
      <c r="C1064" s="567" t="s">
        <v>3452</v>
      </c>
      <c r="D1064" s="568">
        <v>5.41</v>
      </c>
    </row>
    <row r="1065" spans="1:4">
      <c r="A1065" s="338">
        <v>1197</v>
      </c>
      <c r="B1065" s="339" t="s">
        <v>5546</v>
      </c>
      <c r="C1065" s="567" t="s">
        <v>3452</v>
      </c>
      <c r="D1065" s="568">
        <v>2.0099999999999998</v>
      </c>
    </row>
    <row r="1066" spans="1:4">
      <c r="A1066" s="338">
        <v>1188</v>
      </c>
      <c r="B1066" s="339" t="s">
        <v>5548</v>
      </c>
      <c r="C1066" s="567" t="s">
        <v>3452</v>
      </c>
      <c r="D1066" s="568">
        <v>31.98</v>
      </c>
    </row>
    <row r="1067" spans="1:4">
      <c r="A1067" s="338">
        <v>1211</v>
      </c>
      <c r="B1067" s="339" t="s">
        <v>5549</v>
      </c>
      <c r="C1067" s="567" t="s">
        <v>3452</v>
      </c>
      <c r="D1067" s="568">
        <v>16.5</v>
      </c>
    </row>
    <row r="1068" spans="1:4">
      <c r="A1068" s="338">
        <v>1199</v>
      </c>
      <c r="B1068" s="339" t="s">
        <v>5551</v>
      </c>
      <c r="C1068" s="567" t="s">
        <v>3452</v>
      </c>
      <c r="D1068" s="568">
        <v>41.77</v>
      </c>
    </row>
    <row r="1069" spans="1:4">
      <c r="A1069" s="338">
        <v>1198</v>
      </c>
      <c r="B1069" s="339" t="s">
        <v>5550</v>
      </c>
      <c r="C1069" s="567" t="s">
        <v>3452</v>
      </c>
      <c r="D1069" s="568">
        <v>2.97</v>
      </c>
    </row>
    <row r="1070" spans="1:4">
      <c r="A1070" s="338">
        <v>20088</v>
      </c>
      <c r="B1070" s="339" t="s">
        <v>5552</v>
      </c>
      <c r="C1070" s="567" t="s">
        <v>3452</v>
      </c>
      <c r="D1070" s="568">
        <v>19.71</v>
      </c>
    </row>
    <row r="1071" spans="1:4">
      <c r="A1071" s="338">
        <v>20089</v>
      </c>
      <c r="B1071" s="339" t="s">
        <v>5553</v>
      </c>
      <c r="C1071" s="567" t="s">
        <v>3452</v>
      </c>
      <c r="D1071" s="568">
        <v>93.95</v>
      </c>
    </row>
    <row r="1072" spans="1:4">
      <c r="A1072" s="338">
        <v>20087</v>
      </c>
      <c r="B1072" s="339" t="s">
        <v>5554</v>
      </c>
      <c r="C1072" s="567" t="s">
        <v>3452</v>
      </c>
      <c r="D1072" s="568">
        <v>14.19</v>
      </c>
    </row>
    <row r="1073" spans="1:4">
      <c r="A1073" s="338">
        <v>1184</v>
      </c>
      <c r="B1073" s="339" t="s">
        <v>5558</v>
      </c>
      <c r="C1073" s="567" t="s">
        <v>3452</v>
      </c>
      <c r="D1073" s="568">
        <v>102.69</v>
      </c>
    </row>
    <row r="1074" spans="1:4">
      <c r="A1074" s="338">
        <v>1191</v>
      </c>
      <c r="B1074" s="339" t="s">
        <v>5559</v>
      </c>
      <c r="C1074" s="567" t="s">
        <v>3452</v>
      </c>
      <c r="D1074" s="568">
        <v>1.46</v>
      </c>
    </row>
    <row r="1075" spans="1:4">
      <c r="A1075" s="338">
        <v>1185</v>
      </c>
      <c r="B1075" s="339" t="s">
        <v>5560</v>
      </c>
      <c r="C1075" s="567" t="s">
        <v>3452</v>
      </c>
      <c r="D1075" s="568">
        <v>1.67</v>
      </c>
    </row>
    <row r="1076" spans="1:4">
      <c r="A1076" s="338">
        <v>1189</v>
      </c>
      <c r="B1076" s="339" t="s">
        <v>5561</v>
      </c>
      <c r="C1076" s="567" t="s">
        <v>3452</v>
      </c>
      <c r="D1076" s="568">
        <v>2.89</v>
      </c>
    </row>
    <row r="1077" spans="1:4">
      <c r="A1077" s="338">
        <v>1193</v>
      </c>
      <c r="B1077" s="339" t="s">
        <v>5562</v>
      </c>
      <c r="C1077" s="567" t="s">
        <v>3452</v>
      </c>
      <c r="D1077" s="568">
        <v>5.56</v>
      </c>
    </row>
    <row r="1078" spans="1:4">
      <c r="A1078" s="338">
        <v>1194</v>
      </c>
      <c r="B1078" s="339" t="s">
        <v>5563</v>
      </c>
      <c r="C1078" s="567" t="s">
        <v>3452</v>
      </c>
      <c r="D1078" s="568">
        <v>10.53</v>
      </c>
    </row>
    <row r="1079" spans="1:4">
      <c r="A1079" s="338">
        <v>1195</v>
      </c>
      <c r="B1079" s="339" t="s">
        <v>5564</v>
      </c>
      <c r="C1079" s="567" t="s">
        <v>3452</v>
      </c>
      <c r="D1079" s="568">
        <v>15.84</v>
      </c>
    </row>
    <row r="1080" spans="1:4">
      <c r="A1080" s="338">
        <v>1204</v>
      </c>
      <c r="B1080" s="339" t="s">
        <v>5565</v>
      </c>
      <c r="C1080" s="567" t="s">
        <v>3452</v>
      </c>
      <c r="D1080" s="568">
        <v>28.8</v>
      </c>
    </row>
    <row r="1081" spans="1:4">
      <c r="A1081" s="338">
        <v>1205</v>
      </c>
      <c r="B1081" s="339" t="s">
        <v>5566</v>
      </c>
      <c r="C1081" s="567" t="s">
        <v>3452</v>
      </c>
      <c r="D1081" s="568">
        <v>68.319999999999993</v>
      </c>
    </row>
    <row r="1082" spans="1:4">
      <c r="A1082" s="338">
        <v>1200</v>
      </c>
      <c r="B1082" s="339" t="s">
        <v>5555</v>
      </c>
      <c r="C1082" s="567" t="s">
        <v>3452</v>
      </c>
      <c r="D1082" s="568">
        <v>11.53</v>
      </c>
    </row>
    <row r="1083" spans="1:4">
      <c r="A1083" s="338">
        <v>12909</v>
      </c>
      <c r="B1083" s="339" t="s">
        <v>5556</v>
      </c>
      <c r="C1083" s="567" t="s">
        <v>3452</v>
      </c>
      <c r="D1083" s="568">
        <v>5.23</v>
      </c>
    </row>
    <row r="1084" spans="1:4">
      <c r="A1084" s="338">
        <v>12910</v>
      </c>
      <c r="B1084" s="339" t="s">
        <v>5557</v>
      </c>
      <c r="C1084" s="567" t="s">
        <v>3452</v>
      </c>
      <c r="D1084" s="568">
        <v>8.7200000000000006</v>
      </c>
    </row>
    <row r="1085" spans="1:4">
      <c r="A1085" s="338">
        <v>1207</v>
      </c>
      <c r="B1085" s="339" t="s">
        <v>5567</v>
      </c>
      <c r="C1085" s="567" t="s">
        <v>3452</v>
      </c>
      <c r="D1085" s="568">
        <v>44.09</v>
      </c>
    </row>
    <row r="1086" spans="1:4">
      <c r="A1086" s="338">
        <v>1206</v>
      </c>
      <c r="B1086" s="339" t="s">
        <v>5568</v>
      </c>
      <c r="C1086" s="567" t="s">
        <v>3452</v>
      </c>
      <c r="D1086" s="568">
        <v>11.05</v>
      </c>
    </row>
    <row r="1087" spans="1:4">
      <c r="A1087" s="338">
        <v>1183</v>
      </c>
      <c r="B1087" s="339" t="s">
        <v>5569</v>
      </c>
      <c r="C1087" s="567" t="s">
        <v>3452</v>
      </c>
      <c r="D1087" s="568">
        <v>28.79</v>
      </c>
    </row>
    <row r="1088" spans="1:4">
      <c r="A1088" s="338">
        <v>42685</v>
      </c>
      <c r="B1088" s="339" t="s">
        <v>5570</v>
      </c>
      <c r="C1088" s="567" t="s">
        <v>3452</v>
      </c>
      <c r="D1088" s="568">
        <v>73.92</v>
      </c>
    </row>
    <row r="1089" spans="1:4">
      <c r="A1089" s="338">
        <v>42686</v>
      </c>
      <c r="B1089" s="339" t="s">
        <v>5571</v>
      </c>
      <c r="C1089" s="567" t="s">
        <v>3452</v>
      </c>
      <c r="D1089" s="568">
        <v>115.09</v>
      </c>
    </row>
    <row r="1090" spans="1:4">
      <c r="A1090" s="338">
        <v>12894</v>
      </c>
      <c r="B1090" s="339" t="s">
        <v>5572</v>
      </c>
      <c r="C1090" s="567" t="s">
        <v>3452</v>
      </c>
      <c r="D1090" s="568">
        <v>22.95</v>
      </c>
    </row>
    <row r="1091" spans="1:4" ht="30">
      <c r="A1091" s="338">
        <v>12895</v>
      </c>
      <c r="B1091" s="339" t="s">
        <v>5573</v>
      </c>
      <c r="C1091" s="567" t="s">
        <v>3452</v>
      </c>
      <c r="D1091" s="568">
        <v>17.66</v>
      </c>
    </row>
    <row r="1092" spans="1:4" ht="30">
      <c r="A1092" s="338">
        <v>1631</v>
      </c>
      <c r="B1092" s="339" t="s">
        <v>5574</v>
      </c>
      <c r="C1092" s="567" t="s">
        <v>3452</v>
      </c>
      <c r="D1092" s="568">
        <v>150.27000000000001</v>
      </c>
    </row>
    <row r="1093" spans="1:4" ht="30">
      <c r="A1093" s="338">
        <v>1633</v>
      </c>
      <c r="B1093" s="339" t="s">
        <v>5575</v>
      </c>
      <c r="C1093" s="567" t="s">
        <v>3452</v>
      </c>
      <c r="D1093" s="568">
        <v>255.31</v>
      </c>
    </row>
    <row r="1094" spans="1:4">
      <c r="A1094" s="338">
        <v>10818</v>
      </c>
      <c r="B1094" s="339" t="s">
        <v>5576</v>
      </c>
      <c r="C1094" s="567" t="s">
        <v>3454</v>
      </c>
      <c r="D1094" s="568">
        <v>30.39</v>
      </c>
    </row>
    <row r="1095" spans="1:4">
      <c r="A1095" s="338">
        <v>41410</v>
      </c>
      <c r="B1095" s="339" t="s">
        <v>13421</v>
      </c>
      <c r="C1095" s="567" t="s">
        <v>3452</v>
      </c>
      <c r="D1095" s="568">
        <v>75.67</v>
      </c>
    </row>
    <row r="1096" spans="1:4">
      <c r="A1096" s="338">
        <v>41411</v>
      </c>
      <c r="B1096" s="339" t="s">
        <v>13422</v>
      </c>
      <c r="C1096" s="567" t="s">
        <v>3452</v>
      </c>
      <c r="D1096" s="568">
        <v>68.599999999999994</v>
      </c>
    </row>
    <row r="1097" spans="1:4">
      <c r="A1097" s="338">
        <v>41412</v>
      </c>
      <c r="B1097" s="339" t="s">
        <v>13423</v>
      </c>
      <c r="C1097" s="567" t="s">
        <v>3452</v>
      </c>
      <c r="D1097" s="568">
        <v>132.69</v>
      </c>
    </row>
    <row r="1098" spans="1:4">
      <c r="A1098" s="338">
        <v>41413</v>
      </c>
      <c r="B1098" s="339" t="s">
        <v>13424</v>
      </c>
      <c r="C1098" s="567" t="s">
        <v>3452</v>
      </c>
      <c r="D1098" s="568">
        <v>119.4</v>
      </c>
    </row>
    <row r="1099" spans="1:4" ht="45">
      <c r="A1099" s="338">
        <v>39359</v>
      </c>
      <c r="B1099" s="339" t="s">
        <v>5577</v>
      </c>
      <c r="C1099" s="567" t="s">
        <v>3452</v>
      </c>
      <c r="D1099" s="568">
        <v>34.36</v>
      </c>
    </row>
    <row r="1100" spans="1:4" ht="45">
      <c r="A1100" s="338">
        <v>39360</v>
      </c>
      <c r="B1100" s="339" t="s">
        <v>5578</v>
      </c>
      <c r="C1100" s="567" t="s">
        <v>3452</v>
      </c>
      <c r="D1100" s="568">
        <v>31.23</v>
      </c>
    </row>
    <row r="1101" spans="1:4">
      <c r="A1101" s="338">
        <v>10710</v>
      </c>
      <c r="B1101" s="339" t="s">
        <v>5579</v>
      </c>
      <c r="C1101" s="567" t="s">
        <v>3450</v>
      </c>
      <c r="D1101" s="568">
        <v>122</v>
      </c>
    </row>
    <row r="1102" spans="1:4" ht="30">
      <c r="A1102" s="338">
        <v>10709</v>
      </c>
      <c r="B1102" s="339" t="s">
        <v>5580</v>
      </c>
      <c r="C1102" s="567" t="s">
        <v>3450</v>
      </c>
      <c r="D1102" s="568">
        <v>149.88</v>
      </c>
    </row>
    <row r="1103" spans="1:4" ht="30">
      <c r="A1103" s="338">
        <v>39636</v>
      </c>
      <c r="B1103" s="339" t="s">
        <v>5581</v>
      </c>
      <c r="C1103" s="567" t="s">
        <v>3450</v>
      </c>
      <c r="D1103" s="568">
        <v>153.05000000000001</v>
      </c>
    </row>
    <row r="1104" spans="1:4" ht="30">
      <c r="A1104" s="338">
        <v>10708</v>
      </c>
      <c r="B1104" s="339" t="s">
        <v>5582</v>
      </c>
      <c r="C1104" s="567" t="s">
        <v>3450</v>
      </c>
      <c r="D1104" s="568">
        <v>47.23</v>
      </c>
    </row>
    <row r="1105" spans="1:4" ht="30">
      <c r="A1105" s="338">
        <v>39635</v>
      </c>
      <c r="B1105" s="339" t="s">
        <v>5583</v>
      </c>
      <c r="C1105" s="567" t="s">
        <v>3450</v>
      </c>
      <c r="D1105" s="568">
        <v>80.400000000000006</v>
      </c>
    </row>
    <row r="1106" spans="1:4">
      <c r="A1106" s="338">
        <v>6117</v>
      </c>
      <c r="B1106" s="339" t="s">
        <v>5584</v>
      </c>
      <c r="C1106" s="567" t="s">
        <v>3451</v>
      </c>
      <c r="D1106" s="568">
        <v>14.54</v>
      </c>
    </row>
    <row r="1107" spans="1:4">
      <c r="A1107" s="338">
        <v>40913</v>
      </c>
      <c r="B1107" s="339" t="s">
        <v>5585</v>
      </c>
      <c r="C1107" s="567" t="s">
        <v>3457</v>
      </c>
      <c r="D1107" s="568">
        <v>2555.7199999999998</v>
      </c>
    </row>
    <row r="1108" spans="1:4">
      <c r="A1108" s="338">
        <v>1214</v>
      </c>
      <c r="B1108" s="339" t="s">
        <v>5586</v>
      </c>
      <c r="C1108" s="567" t="s">
        <v>3451</v>
      </c>
      <c r="D1108" s="568">
        <v>15.42</v>
      </c>
    </row>
    <row r="1109" spans="1:4">
      <c r="A1109" s="338">
        <v>40915</v>
      </c>
      <c r="B1109" s="339" t="s">
        <v>5587</v>
      </c>
      <c r="C1109" s="567" t="s">
        <v>3457</v>
      </c>
      <c r="D1109" s="568">
        <v>2710.46</v>
      </c>
    </row>
    <row r="1110" spans="1:4">
      <c r="A1110" s="338">
        <v>1213</v>
      </c>
      <c r="B1110" s="339" t="s">
        <v>5588</v>
      </c>
      <c r="C1110" s="567" t="s">
        <v>3451</v>
      </c>
      <c r="D1110" s="568">
        <v>18.46</v>
      </c>
    </row>
    <row r="1111" spans="1:4">
      <c r="A1111" s="338">
        <v>40914</v>
      </c>
      <c r="B1111" s="339" t="s">
        <v>5589</v>
      </c>
      <c r="C1111" s="567" t="s">
        <v>3457</v>
      </c>
      <c r="D1111" s="568">
        <v>3243.89</v>
      </c>
    </row>
    <row r="1112" spans="1:4" ht="30">
      <c r="A1112" s="338">
        <v>5091</v>
      </c>
      <c r="B1112" s="339" t="s">
        <v>5590</v>
      </c>
      <c r="C1112" s="567" t="s">
        <v>3452</v>
      </c>
      <c r="D1112" s="568">
        <v>17.57</v>
      </c>
    </row>
    <row r="1113" spans="1:4" ht="30">
      <c r="A1113" s="338">
        <v>14615</v>
      </c>
      <c r="B1113" s="339" t="s">
        <v>5591</v>
      </c>
      <c r="C1113" s="567" t="s">
        <v>3452</v>
      </c>
      <c r="D1113" s="568">
        <v>3643.62</v>
      </c>
    </row>
    <row r="1114" spans="1:4">
      <c r="A1114" s="338">
        <v>2711</v>
      </c>
      <c r="B1114" s="339" t="s">
        <v>5592</v>
      </c>
      <c r="C1114" s="567" t="s">
        <v>3452</v>
      </c>
      <c r="D1114" s="568">
        <v>181.49</v>
      </c>
    </row>
    <row r="1115" spans="1:4" ht="30">
      <c r="A1115" s="338">
        <v>37727</v>
      </c>
      <c r="B1115" s="339" t="s">
        <v>5593</v>
      </c>
      <c r="C1115" s="567" t="s">
        <v>3452</v>
      </c>
      <c r="D1115" s="568">
        <v>19200</v>
      </c>
    </row>
    <row r="1116" spans="1:4" ht="30">
      <c r="A1116" s="338">
        <v>37728</v>
      </c>
      <c r="B1116" s="339" t="s">
        <v>5594</v>
      </c>
      <c r="C1116" s="567" t="s">
        <v>3452</v>
      </c>
      <c r="D1116" s="568">
        <v>26047.55</v>
      </c>
    </row>
    <row r="1117" spans="1:4" ht="30">
      <c r="A1117" s="338">
        <v>37729</v>
      </c>
      <c r="B1117" s="339" t="s">
        <v>5595</v>
      </c>
      <c r="C1117" s="567" t="s">
        <v>3452</v>
      </c>
      <c r="D1117" s="568">
        <v>28195.8</v>
      </c>
    </row>
    <row r="1118" spans="1:4" ht="30">
      <c r="A1118" s="338">
        <v>37730</v>
      </c>
      <c r="B1118" s="339" t="s">
        <v>5596</v>
      </c>
      <c r="C1118" s="567" t="s">
        <v>3452</v>
      </c>
      <c r="D1118" s="568">
        <v>30344.05</v>
      </c>
    </row>
    <row r="1119" spans="1:4" ht="30">
      <c r="A1119" s="338">
        <v>37731</v>
      </c>
      <c r="B1119" s="339" t="s">
        <v>5597</v>
      </c>
      <c r="C1119" s="567" t="s">
        <v>3452</v>
      </c>
      <c r="D1119" s="568">
        <v>32492.3</v>
      </c>
    </row>
    <row r="1120" spans="1:4" ht="30">
      <c r="A1120" s="338">
        <v>37732</v>
      </c>
      <c r="B1120" s="339" t="s">
        <v>5598</v>
      </c>
      <c r="C1120" s="567" t="s">
        <v>3452</v>
      </c>
      <c r="D1120" s="568">
        <v>37057.339999999997</v>
      </c>
    </row>
    <row r="1121" spans="1:4" ht="30">
      <c r="A1121" s="338">
        <v>42256</v>
      </c>
      <c r="B1121" s="339" t="s">
        <v>5599</v>
      </c>
      <c r="C1121" s="567" t="s">
        <v>3454</v>
      </c>
      <c r="D1121" s="568">
        <v>4.09</v>
      </c>
    </row>
    <row r="1122" spans="1:4" ht="30">
      <c r="A1122" s="338">
        <v>42250</v>
      </c>
      <c r="B1122" s="339" t="s">
        <v>13425</v>
      </c>
      <c r="C1122" s="567" t="s">
        <v>3461</v>
      </c>
      <c r="D1122" s="568">
        <v>1843.78</v>
      </c>
    </row>
    <row r="1123" spans="1:4">
      <c r="A1123" s="338">
        <v>4743</v>
      </c>
      <c r="B1123" s="339" t="s">
        <v>5600</v>
      </c>
      <c r="C1123" s="567" t="s">
        <v>3456</v>
      </c>
      <c r="D1123" s="568">
        <v>31.57</v>
      </c>
    </row>
    <row r="1124" spans="1:4">
      <c r="A1124" s="338">
        <v>4744</v>
      </c>
      <c r="B1124" s="339" t="s">
        <v>5601</v>
      </c>
      <c r="C1124" s="567" t="s">
        <v>3456</v>
      </c>
      <c r="D1124" s="568">
        <v>50.52</v>
      </c>
    </row>
    <row r="1125" spans="1:4">
      <c r="A1125" s="338">
        <v>4745</v>
      </c>
      <c r="B1125" s="339" t="s">
        <v>5602</v>
      </c>
      <c r="C1125" s="567" t="s">
        <v>3456</v>
      </c>
      <c r="D1125" s="568">
        <v>60.59</v>
      </c>
    </row>
    <row r="1126" spans="1:4" ht="45">
      <c r="A1126" s="338">
        <v>36496</v>
      </c>
      <c r="B1126" s="339" t="s">
        <v>5603</v>
      </c>
      <c r="C1126" s="567" t="s">
        <v>3452</v>
      </c>
      <c r="D1126" s="568">
        <v>9251.08</v>
      </c>
    </row>
    <row r="1127" spans="1:4" ht="45">
      <c r="A1127" s="338">
        <v>37762</v>
      </c>
      <c r="B1127" s="339" t="s">
        <v>5605</v>
      </c>
      <c r="C1127" s="567" t="s">
        <v>3452</v>
      </c>
      <c r="D1127" s="568">
        <v>511034.5</v>
      </c>
    </row>
    <row r="1128" spans="1:4" ht="45">
      <c r="A1128" s="338">
        <v>37763</v>
      </c>
      <c r="B1128" s="339" t="s">
        <v>5606</v>
      </c>
      <c r="C1128" s="567" t="s">
        <v>3452</v>
      </c>
      <c r="D1128" s="568">
        <v>517241.31</v>
      </c>
    </row>
    <row r="1129" spans="1:4" ht="45">
      <c r="A1129" s="338">
        <v>41992</v>
      </c>
      <c r="B1129" s="339" t="s">
        <v>5607</v>
      </c>
      <c r="C1129" s="567" t="s">
        <v>3452</v>
      </c>
      <c r="D1129" s="568">
        <v>588000</v>
      </c>
    </row>
    <row r="1130" spans="1:4" ht="45">
      <c r="A1130" s="338">
        <v>10630</v>
      </c>
      <c r="B1130" s="339" t="s">
        <v>5604</v>
      </c>
      <c r="C1130" s="567" t="s">
        <v>3452</v>
      </c>
      <c r="D1130" s="568">
        <v>595861.97</v>
      </c>
    </row>
    <row r="1131" spans="1:4" ht="45">
      <c r="A1131" s="338">
        <v>13215</v>
      </c>
      <c r="B1131" s="339" t="s">
        <v>5608</v>
      </c>
      <c r="C1131" s="567" t="s">
        <v>3452</v>
      </c>
      <c r="D1131" s="568">
        <v>721034.41</v>
      </c>
    </row>
    <row r="1132" spans="1:4">
      <c r="A1132" s="338">
        <v>4235</v>
      </c>
      <c r="B1132" s="339" t="s">
        <v>5609</v>
      </c>
      <c r="C1132" s="567" t="s">
        <v>3451</v>
      </c>
      <c r="D1132" s="568">
        <v>12.09</v>
      </c>
    </row>
    <row r="1133" spans="1:4">
      <c r="A1133" s="338">
        <v>40976</v>
      </c>
      <c r="B1133" s="339" t="s">
        <v>5610</v>
      </c>
      <c r="C1133" s="567" t="s">
        <v>3457</v>
      </c>
      <c r="D1133" s="568">
        <v>2127.4699999999998</v>
      </c>
    </row>
    <row r="1134" spans="1:4">
      <c r="A1134" s="338">
        <v>39013</v>
      </c>
      <c r="B1134" s="339" t="s">
        <v>5611</v>
      </c>
      <c r="C1134" s="567" t="s">
        <v>3452</v>
      </c>
      <c r="D1134" s="568">
        <v>0.91</v>
      </c>
    </row>
    <row r="1135" spans="1:4" ht="45">
      <c r="A1135" s="338">
        <v>43091</v>
      </c>
      <c r="B1135" s="339" t="s">
        <v>5612</v>
      </c>
      <c r="C1135" s="567" t="s">
        <v>3452</v>
      </c>
      <c r="D1135" s="568">
        <v>8326.59</v>
      </c>
    </row>
    <row r="1136" spans="1:4" ht="45">
      <c r="A1136" s="338">
        <v>43092</v>
      </c>
      <c r="B1136" s="339" t="s">
        <v>5613</v>
      </c>
      <c r="C1136" s="567" t="s">
        <v>3452</v>
      </c>
      <c r="D1136" s="568">
        <v>11102.13</v>
      </c>
    </row>
    <row r="1137" spans="1:4" ht="45">
      <c r="A1137" s="338">
        <v>43089</v>
      </c>
      <c r="B1137" s="339" t="s">
        <v>5614</v>
      </c>
      <c r="C1137" s="567" t="s">
        <v>3452</v>
      </c>
      <c r="D1137" s="568">
        <v>1934.86</v>
      </c>
    </row>
    <row r="1138" spans="1:4" ht="45">
      <c r="A1138" s="338">
        <v>43090</v>
      </c>
      <c r="B1138" s="339" t="s">
        <v>5615</v>
      </c>
      <c r="C1138" s="567" t="s">
        <v>3452</v>
      </c>
      <c r="D1138" s="568">
        <v>4270.05</v>
      </c>
    </row>
    <row r="1139" spans="1:4">
      <c r="A1139" s="338">
        <v>41967</v>
      </c>
      <c r="B1139" s="339" t="s">
        <v>13426</v>
      </c>
      <c r="C1139" s="567" t="s">
        <v>3455</v>
      </c>
      <c r="D1139" s="568">
        <v>17.309999999999999</v>
      </c>
    </row>
    <row r="1140" spans="1:4" ht="30">
      <c r="A1140" s="338">
        <v>12760</v>
      </c>
      <c r="B1140" s="339" t="s">
        <v>5616</v>
      </c>
      <c r="C1140" s="567" t="s">
        <v>3450</v>
      </c>
      <c r="D1140" s="568">
        <v>1564.23</v>
      </c>
    </row>
    <row r="1141" spans="1:4" ht="30">
      <c r="A1141" s="338">
        <v>12759</v>
      </c>
      <c r="B1141" s="339" t="s">
        <v>5617</v>
      </c>
      <c r="C1141" s="567" t="s">
        <v>3450</v>
      </c>
      <c r="D1141" s="568">
        <v>1042.8</v>
      </c>
    </row>
    <row r="1142" spans="1:4" ht="30">
      <c r="A1142" s="338">
        <v>43105</v>
      </c>
      <c r="B1142" s="339" t="s">
        <v>5618</v>
      </c>
      <c r="C1142" s="567" t="s">
        <v>3454</v>
      </c>
      <c r="D1142" s="568">
        <v>51.27</v>
      </c>
    </row>
    <row r="1143" spans="1:4" ht="30">
      <c r="A1143" s="338">
        <v>40424</v>
      </c>
      <c r="B1143" s="339" t="s">
        <v>5619</v>
      </c>
      <c r="C1143" s="567" t="s">
        <v>3454</v>
      </c>
      <c r="D1143" s="568">
        <v>13.03</v>
      </c>
    </row>
    <row r="1144" spans="1:4">
      <c r="A1144" s="338">
        <v>1325</v>
      </c>
      <c r="B1144" s="339" t="s">
        <v>5620</v>
      </c>
      <c r="C1144" s="567" t="s">
        <v>3454</v>
      </c>
      <c r="D1144" s="568">
        <v>14.27</v>
      </c>
    </row>
    <row r="1145" spans="1:4">
      <c r="A1145" s="338">
        <v>1327</v>
      </c>
      <c r="B1145" s="339" t="s">
        <v>5621</v>
      </c>
      <c r="C1145" s="567" t="s">
        <v>3454</v>
      </c>
      <c r="D1145" s="568">
        <v>15.19</v>
      </c>
    </row>
    <row r="1146" spans="1:4">
      <c r="A1146" s="338">
        <v>1328</v>
      </c>
      <c r="B1146" s="339" t="s">
        <v>5622</v>
      </c>
      <c r="C1146" s="567" t="s">
        <v>3454</v>
      </c>
      <c r="D1146" s="568">
        <v>14.3</v>
      </c>
    </row>
    <row r="1147" spans="1:4">
      <c r="A1147" s="338">
        <v>1321</v>
      </c>
      <c r="B1147" s="339" t="s">
        <v>5623</v>
      </c>
      <c r="C1147" s="567" t="s">
        <v>3454</v>
      </c>
      <c r="D1147" s="568">
        <v>13.24</v>
      </c>
    </row>
    <row r="1148" spans="1:4">
      <c r="A1148" s="338">
        <v>1318</v>
      </c>
      <c r="B1148" s="339" t="s">
        <v>5624</v>
      </c>
      <c r="C1148" s="567" t="s">
        <v>3454</v>
      </c>
      <c r="D1148" s="568">
        <v>13.25</v>
      </c>
    </row>
    <row r="1149" spans="1:4">
      <c r="A1149" s="338">
        <v>1322</v>
      </c>
      <c r="B1149" s="339" t="s">
        <v>5625</v>
      </c>
      <c r="C1149" s="567" t="s">
        <v>3454</v>
      </c>
      <c r="D1149" s="568">
        <v>14</v>
      </c>
    </row>
    <row r="1150" spans="1:4">
      <c r="A1150" s="338">
        <v>1323</v>
      </c>
      <c r="B1150" s="339" t="s">
        <v>5626</v>
      </c>
      <c r="C1150" s="567" t="s">
        <v>3454</v>
      </c>
      <c r="D1150" s="568">
        <v>14</v>
      </c>
    </row>
    <row r="1151" spans="1:4">
      <c r="A1151" s="338">
        <v>1319</v>
      </c>
      <c r="B1151" s="339" t="s">
        <v>5627</v>
      </c>
      <c r="C1151" s="567" t="s">
        <v>3454</v>
      </c>
      <c r="D1151" s="568">
        <v>11.8</v>
      </c>
    </row>
    <row r="1152" spans="1:4">
      <c r="A1152" s="338">
        <v>11026</v>
      </c>
      <c r="B1152" s="339" t="s">
        <v>5628</v>
      </c>
      <c r="C1152" s="567" t="s">
        <v>3454</v>
      </c>
      <c r="D1152" s="568">
        <v>16.23</v>
      </c>
    </row>
    <row r="1153" spans="1:4">
      <c r="A1153" s="338">
        <v>11027</v>
      </c>
      <c r="B1153" s="339" t="s">
        <v>5629</v>
      </c>
      <c r="C1153" s="567" t="s">
        <v>3454</v>
      </c>
      <c r="D1153" s="568">
        <v>16.89</v>
      </c>
    </row>
    <row r="1154" spans="1:4">
      <c r="A1154" s="338">
        <v>11046</v>
      </c>
      <c r="B1154" s="339" t="s">
        <v>5630</v>
      </c>
      <c r="C1154" s="567" t="s">
        <v>3454</v>
      </c>
      <c r="D1154" s="568">
        <v>16.18</v>
      </c>
    </row>
    <row r="1155" spans="1:4">
      <c r="A1155" s="338">
        <v>11047</v>
      </c>
      <c r="B1155" s="339" t="s">
        <v>5631</v>
      </c>
      <c r="C1155" s="567" t="s">
        <v>3454</v>
      </c>
      <c r="D1155" s="568">
        <v>17.64</v>
      </c>
    </row>
    <row r="1156" spans="1:4">
      <c r="A1156" s="338">
        <v>43668</v>
      </c>
      <c r="B1156" s="339" t="s">
        <v>5632</v>
      </c>
      <c r="C1156" s="567" t="s">
        <v>3454</v>
      </c>
      <c r="D1156" s="568">
        <v>15.57</v>
      </c>
    </row>
    <row r="1157" spans="1:4">
      <c r="A1157" s="338">
        <v>11049</v>
      </c>
      <c r="B1157" s="339" t="s">
        <v>5633</v>
      </c>
      <c r="C1157" s="567" t="s">
        <v>3454</v>
      </c>
      <c r="D1157" s="568">
        <v>16.86</v>
      </c>
    </row>
    <row r="1158" spans="1:4">
      <c r="A1158" s="338">
        <v>43106</v>
      </c>
      <c r="B1158" s="339" t="s">
        <v>5634</v>
      </c>
      <c r="C1158" s="567" t="s">
        <v>3454</v>
      </c>
      <c r="D1158" s="568">
        <v>16.96</v>
      </c>
    </row>
    <row r="1159" spans="1:4">
      <c r="A1159" s="338">
        <v>11051</v>
      </c>
      <c r="B1159" s="339" t="s">
        <v>5635</v>
      </c>
      <c r="C1159" s="567" t="s">
        <v>3454</v>
      </c>
      <c r="D1159" s="568">
        <v>17.7</v>
      </c>
    </row>
    <row r="1160" spans="1:4">
      <c r="A1160" s="338">
        <v>11061</v>
      </c>
      <c r="B1160" s="339" t="s">
        <v>5636</v>
      </c>
      <c r="C1160" s="567" t="s">
        <v>3454</v>
      </c>
      <c r="D1160" s="568">
        <v>21.24</v>
      </c>
    </row>
    <row r="1161" spans="1:4">
      <c r="A1161" s="338">
        <v>43667</v>
      </c>
      <c r="B1161" s="339" t="s">
        <v>5637</v>
      </c>
      <c r="C1161" s="567" t="s">
        <v>3454</v>
      </c>
      <c r="D1161" s="568">
        <v>15.43</v>
      </c>
    </row>
    <row r="1162" spans="1:4">
      <c r="A1162" s="338">
        <v>1333</v>
      </c>
      <c r="B1162" s="339" t="s">
        <v>5638</v>
      </c>
      <c r="C1162" s="567" t="s">
        <v>3454</v>
      </c>
      <c r="D1162" s="568">
        <v>12.86</v>
      </c>
    </row>
    <row r="1163" spans="1:4">
      <c r="A1163" s="338">
        <v>1330</v>
      </c>
      <c r="B1163" s="339" t="s">
        <v>5639</v>
      </c>
      <c r="C1163" s="567" t="s">
        <v>3454</v>
      </c>
      <c r="D1163" s="568">
        <v>12.74</v>
      </c>
    </row>
    <row r="1164" spans="1:4">
      <c r="A1164" s="338">
        <v>10957</v>
      </c>
      <c r="B1164" s="339" t="s">
        <v>5640</v>
      </c>
      <c r="C1164" s="567" t="s">
        <v>3454</v>
      </c>
      <c r="D1164" s="568">
        <v>14.69</v>
      </c>
    </row>
    <row r="1165" spans="1:4">
      <c r="A1165" s="338">
        <v>1332</v>
      </c>
      <c r="B1165" s="339" t="s">
        <v>5641</v>
      </c>
      <c r="C1165" s="567" t="s">
        <v>3454</v>
      </c>
      <c r="D1165" s="568">
        <v>13.06</v>
      </c>
    </row>
    <row r="1166" spans="1:4">
      <c r="A1166" s="338">
        <v>1334</v>
      </c>
      <c r="B1166" s="339" t="s">
        <v>5642</v>
      </c>
      <c r="C1166" s="567" t="s">
        <v>3454</v>
      </c>
      <c r="D1166" s="568">
        <v>14.48</v>
      </c>
    </row>
    <row r="1167" spans="1:4">
      <c r="A1167" s="338">
        <v>1335</v>
      </c>
      <c r="B1167" s="339" t="s">
        <v>5643</v>
      </c>
      <c r="C1167" s="567" t="s">
        <v>3454</v>
      </c>
      <c r="D1167" s="568">
        <v>14.96</v>
      </c>
    </row>
    <row r="1168" spans="1:4">
      <c r="A1168" s="338">
        <v>40425</v>
      </c>
      <c r="B1168" s="339" t="s">
        <v>5644</v>
      </c>
      <c r="C1168" s="567" t="s">
        <v>3454</v>
      </c>
      <c r="D1168" s="568">
        <v>12.81</v>
      </c>
    </row>
    <row r="1169" spans="1:4">
      <c r="A1169" s="338">
        <v>1337</v>
      </c>
      <c r="B1169" s="339" t="s">
        <v>5645</v>
      </c>
      <c r="C1169" s="567" t="s">
        <v>3454</v>
      </c>
      <c r="D1169" s="568">
        <v>14.69</v>
      </c>
    </row>
    <row r="1170" spans="1:4">
      <c r="A1170" s="338">
        <v>1338</v>
      </c>
      <c r="B1170" s="339" t="s">
        <v>5646</v>
      </c>
      <c r="C1170" s="567" t="s">
        <v>3450</v>
      </c>
      <c r="D1170" s="568">
        <v>43.71</v>
      </c>
    </row>
    <row r="1171" spans="1:4">
      <c r="A1171" s="338">
        <v>1340</v>
      </c>
      <c r="B1171" s="339" t="s">
        <v>5647</v>
      </c>
      <c r="C1171" s="567" t="s">
        <v>3450</v>
      </c>
      <c r="D1171" s="568">
        <v>50.53</v>
      </c>
    </row>
    <row r="1172" spans="1:4">
      <c r="A1172" s="338">
        <v>1341</v>
      </c>
      <c r="B1172" s="339" t="s">
        <v>5648</v>
      </c>
      <c r="C1172" s="567" t="s">
        <v>3450</v>
      </c>
      <c r="D1172" s="568">
        <v>48.67</v>
      </c>
    </row>
    <row r="1173" spans="1:4">
      <c r="A1173" s="338">
        <v>34659</v>
      </c>
      <c r="B1173" s="339" t="s">
        <v>5649</v>
      </c>
      <c r="C1173" s="567" t="s">
        <v>3450</v>
      </c>
      <c r="D1173" s="568">
        <v>42.77</v>
      </c>
    </row>
    <row r="1174" spans="1:4">
      <c r="A1174" s="338">
        <v>34514</v>
      </c>
      <c r="B1174" s="339" t="s">
        <v>5650</v>
      </c>
      <c r="C1174" s="567" t="s">
        <v>3450</v>
      </c>
      <c r="D1174" s="568">
        <v>47.38</v>
      </c>
    </row>
    <row r="1175" spans="1:4">
      <c r="A1175" s="338">
        <v>34660</v>
      </c>
      <c r="B1175" s="339" t="s">
        <v>5651</v>
      </c>
      <c r="C1175" s="567" t="s">
        <v>3450</v>
      </c>
      <c r="D1175" s="568">
        <v>60.13</v>
      </c>
    </row>
    <row r="1176" spans="1:4">
      <c r="A1176" s="338">
        <v>34661</v>
      </c>
      <c r="B1176" s="339" t="s">
        <v>5652</v>
      </c>
      <c r="C1176" s="567" t="s">
        <v>3450</v>
      </c>
      <c r="D1176" s="568">
        <v>86.36</v>
      </c>
    </row>
    <row r="1177" spans="1:4">
      <c r="A1177" s="338">
        <v>34667</v>
      </c>
      <c r="B1177" s="339" t="s">
        <v>5653</v>
      </c>
      <c r="C1177" s="567" t="s">
        <v>3450</v>
      </c>
      <c r="D1177" s="568">
        <v>31.27</v>
      </c>
    </row>
    <row r="1178" spans="1:4">
      <c r="A1178" s="338">
        <v>34668</v>
      </c>
      <c r="B1178" s="339" t="s">
        <v>5654</v>
      </c>
      <c r="C1178" s="567" t="s">
        <v>3450</v>
      </c>
      <c r="D1178" s="568">
        <v>40.869999999999997</v>
      </c>
    </row>
    <row r="1179" spans="1:4">
      <c r="A1179" s="338">
        <v>34741</v>
      </c>
      <c r="B1179" s="339" t="s">
        <v>5655</v>
      </c>
      <c r="C1179" s="567" t="s">
        <v>3450</v>
      </c>
      <c r="D1179" s="568">
        <v>44.97</v>
      </c>
    </row>
    <row r="1180" spans="1:4">
      <c r="A1180" s="338">
        <v>34664</v>
      </c>
      <c r="B1180" s="339" t="s">
        <v>5656</v>
      </c>
      <c r="C1180" s="567" t="s">
        <v>3450</v>
      </c>
      <c r="D1180" s="568">
        <v>49.07</v>
      </c>
    </row>
    <row r="1181" spans="1:4">
      <c r="A1181" s="338">
        <v>34665</v>
      </c>
      <c r="B1181" s="339" t="s">
        <v>5657</v>
      </c>
      <c r="C1181" s="567" t="s">
        <v>3450</v>
      </c>
      <c r="D1181" s="568">
        <v>60.92</v>
      </c>
    </row>
    <row r="1182" spans="1:4">
      <c r="A1182" s="338">
        <v>34666</v>
      </c>
      <c r="B1182" s="339" t="s">
        <v>5658</v>
      </c>
      <c r="C1182" s="567" t="s">
        <v>3450</v>
      </c>
      <c r="D1182" s="568">
        <v>92.01</v>
      </c>
    </row>
    <row r="1183" spans="1:4">
      <c r="A1183" s="338">
        <v>34669</v>
      </c>
      <c r="B1183" s="339" t="s">
        <v>5659</v>
      </c>
      <c r="C1183" s="567" t="s">
        <v>3450</v>
      </c>
      <c r="D1183" s="568">
        <v>33.729999999999997</v>
      </c>
    </row>
    <row r="1184" spans="1:4">
      <c r="A1184" s="338">
        <v>34670</v>
      </c>
      <c r="B1184" s="339" t="s">
        <v>5660</v>
      </c>
      <c r="C1184" s="567" t="s">
        <v>3450</v>
      </c>
      <c r="D1184" s="568">
        <v>41.26</v>
      </c>
    </row>
    <row r="1185" spans="1:4">
      <c r="A1185" s="338">
        <v>34671</v>
      </c>
      <c r="B1185" s="339" t="s">
        <v>5661</v>
      </c>
      <c r="C1185" s="567" t="s">
        <v>3450</v>
      </c>
      <c r="D1185" s="568">
        <v>34.44</v>
      </c>
    </row>
    <row r="1186" spans="1:4">
      <c r="A1186" s="338">
        <v>34672</v>
      </c>
      <c r="B1186" s="339" t="s">
        <v>5662</v>
      </c>
      <c r="C1186" s="567" t="s">
        <v>3450</v>
      </c>
      <c r="D1186" s="568">
        <v>36.32</v>
      </c>
    </row>
    <row r="1187" spans="1:4">
      <c r="A1187" s="338">
        <v>34673</v>
      </c>
      <c r="B1187" s="339" t="s">
        <v>5663</v>
      </c>
      <c r="C1187" s="567" t="s">
        <v>3450</v>
      </c>
      <c r="D1187" s="568">
        <v>44.32</v>
      </c>
    </row>
    <row r="1188" spans="1:4">
      <c r="A1188" s="338">
        <v>34674</v>
      </c>
      <c r="B1188" s="339" t="s">
        <v>5664</v>
      </c>
      <c r="C1188" s="567" t="s">
        <v>3450</v>
      </c>
      <c r="D1188" s="568">
        <v>58.92</v>
      </c>
    </row>
    <row r="1189" spans="1:4">
      <c r="A1189" s="338">
        <v>34675</v>
      </c>
      <c r="B1189" s="339" t="s">
        <v>5665</v>
      </c>
      <c r="C1189" s="567" t="s">
        <v>3450</v>
      </c>
      <c r="D1189" s="568">
        <v>71.83</v>
      </c>
    </row>
    <row r="1190" spans="1:4">
      <c r="A1190" s="338">
        <v>34676</v>
      </c>
      <c r="B1190" s="339" t="s">
        <v>5666</v>
      </c>
      <c r="C1190" s="567" t="s">
        <v>3450</v>
      </c>
      <c r="D1190" s="568">
        <v>20.68</v>
      </c>
    </row>
    <row r="1191" spans="1:4">
      <c r="A1191" s="338">
        <v>34677</v>
      </c>
      <c r="B1191" s="339" t="s">
        <v>5667</v>
      </c>
      <c r="C1191" s="567" t="s">
        <v>3450</v>
      </c>
      <c r="D1191" s="568">
        <v>27.8</v>
      </c>
    </row>
    <row r="1192" spans="1:4" ht="30">
      <c r="A1192" s="338">
        <v>43126</v>
      </c>
      <c r="B1192" s="339" t="s">
        <v>5668</v>
      </c>
      <c r="C1192" s="567" t="s">
        <v>3450</v>
      </c>
      <c r="D1192" s="568">
        <v>140.94999999999999</v>
      </c>
    </row>
    <row r="1193" spans="1:4" ht="30">
      <c r="A1193" s="338">
        <v>43124</v>
      </c>
      <c r="B1193" s="339" t="s">
        <v>5669</v>
      </c>
      <c r="C1193" s="567" t="s">
        <v>3450</v>
      </c>
      <c r="D1193" s="568">
        <v>164.58</v>
      </c>
    </row>
    <row r="1194" spans="1:4" ht="30">
      <c r="A1194" s="338">
        <v>43125</v>
      </c>
      <c r="B1194" s="339" t="s">
        <v>5670</v>
      </c>
      <c r="C1194" s="567" t="s">
        <v>3450</v>
      </c>
      <c r="D1194" s="568">
        <v>213.44</v>
      </c>
    </row>
    <row r="1195" spans="1:4" ht="30">
      <c r="A1195" s="338">
        <v>40623</v>
      </c>
      <c r="B1195" s="339" t="s">
        <v>5671</v>
      </c>
      <c r="C1195" s="567" t="s">
        <v>3458</v>
      </c>
      <c r="D1195" s="568">
        <v>143</v>
      </c>
    </row>
    <row r="1196" spans="1:4" ht="30">
      <c r="A1196" s="338">
        <v>43701</v>
      </c>
      <c r="B1196" s="339" t="s">
        <v>5672</v>
      </c>
      <c r="C1196" s="567" t="s">
        <v>3454</v>
      </c>
      <c r="D1196" s="568">
        <v>42</v>
      </c>
    </row>
    <row r="1197" spans="1:4" ht="30">
      <c r="A1197" s="338">
        <v>1345</v>
      </c>
      <c r="B1197" s="339" t="s">
        <v>13427</v>
      </c>
      <c r="C1197" s="567" t="s">
        <v>3450</v>
      </c>
      <c r="D1197" s="568">
        <v>77.73</v>
      </c>
    </row>
    <row r="1198" spans="1:4" ht="30">
      <c r="A1198" s="338">
        <v>1346</v>
      </c>
      <c r="B1198" s="339" t="s">
        <v>13428</v>
      </c>
      <c r="C1198" s="567" t="s">
        <v>3450</v>
      </c>
      <c r="D1198" s="568">
        <v>45.21</v>
      </c>
    </row>
    <row r="1199" spans="1:4" ht="30">
      <c r="A1199" s="338">
        <v>1347</v>
      </c>
      <c r="B1199" s="339" t="s">
        <v>13429</v>
      </c>
      <c r="C1199" s="567" t="s">
        <v>3450</v>
      </c>
      <c r="D1199" s="568">
        <v>56.02</v>
      </c>
    </row>
    <row r="1200" spans="1:4" ht="30">
      <c r="A1200" s="338">
        <v>43678</v>
      </c>
      <c r="B1200" s="339" t="s">
        <v>13430</v>
      </c>
      <c r="C1200" s="567" t="s">
        <v>3450</v>
      </c>
      <c r="D1200" s="568">
        <v>64.989999999999995</v>
      </c>
    </row>
    <row r="1201" spans="1:4" ht="30">
      <c r="A1201" s="338">
        <v>43680</v>
      </c>
      <c r="B1201" s="339" t="s">
        <v>13431</v>
      </c>
      <c r="C1201" s="567" t="s">
        <v>3450</v>
      </c>
      <c r="D1201" s="568">
        <v>93.62</v>
      </c>
    </row>
    <row r="1202" spans="1:4" ht="30">
      <c r="A1202" s="338">
        <v>43679</v>
      </c>
      <c r="B1202" s="339" t="s">
        <v>13432</v>
      </c>
      <c r="C1202" s="567" t="s">
        <v>3450</v>
      </c>
      <c r="D1202" s="568">
        <v>32.85</v>
      </c>
    </row>
    <row r="1203" spans="1:4" ht="30">
      <c r="A1203" s="338">
        <v>1355</v>
      </c>
      <c r="B1203" s="339" t="s">
        <v>13433</v>
      </c>
      <c r="C1203" s="567" t="s">
        <v>3450</v>
      </c>
      <c r="D1203" s="568">
        <v>37.39</v>
      </c>
    </row>
    <row r="1204" spans="1:4" ht="30">
      <c r="A1204" s="338">
        <v>1358</v>
      </c>
      <c r="B1204" s="339" t="s">
        <v>13434</v>
      </c>
      <c r="C1204" s="567" t="s">
        <v>3450</v>
      </c>
      <c r="D1204" s="568">
        <v>45.9</v>
      </c>
    </row>
    <row r="1205" spans="1:4" ht="30">
      <c r="A1205" s="338">
        <v>43677</v>
      </c>
      <c r="B1205" s="339" t="s">
        <v>13435</v>
      </c>
      <c r="C1205" s="567" t="s">
        <v>3450</v>
      </c>
      <c r="D1205" s="568">
        <v>56.95</v>
      </c>
    </row>
    <row r="1206" spans="1:4" ht="30">
      <c r="A1206" s="338">
        <v>43682</v>
      </c>
      <c r="B1206" s="339" t="s">
        <v>13436</v>
      </c>
      <c r="C1206" s="567" t="s">
        <v>3450</v>
      </c>
      <c r="D1206" s="568">
        <v>17.46</v>
      </c>
    </row>
    <row r="1207" spans="1:4" ht="30">
      <c r="A1207" s="338">
        <v>43681</v>
      </c>
      <c r="B1207" s="339" t="s">
        <v>13437</v>
      </c>
      <c r="C1207" s="567" t="s">
        <v>3450</v>
      </c>
      <c r="D1207" s="568">
        <v>28.92</v>
      </c>
    </row>
    <row r="1208" spans="1:4" ht="30">
      <c r="A1208" s="338">
        <v>12083</v>
      </c>
      <c r="B1208" s="339" t="s">
        <v>5673</v>
      </c>
      <c r="C1208" s="567" t="s">
        <v>3452</v>
      </c>
      <c r="D1208" s="568">
        <v>316.41000000000003</v>
      </c>
    </row>
    <row r="1209" spans="1:4" ht="30">
      <c r="A1209" s="338">
        <v>12081</v>
      </c>
      <c r="B1209" s="339" t="s">
        <v>5674</v>
      </c>
      <c r="C1209" s="567" t="s">
        <v>3452</v>
      </c>
      <c r="D1209" s="568">
        <v>107</v>
      </c>
    </row>
    <row r="1210" spans="1:4" ht="30">
      <c r="A1210" s="338">
        <v>12082</v>
      </c>
      <c r="B1210" s="339" t="s">
        <v>5675</v>
      </c>
      <c r="C1210" s="567" t="s">
        <v>3452</v>
      </c>
      <c r="D1210" s="568">
        <v>168.16</v>
      </c>
    </row>
    <row r="1211" spans="1:4" ht="30">
      <c r="A1211" s="338">
        <v>13354</v>
      </c>
      <c r="B1211" s="339" t="s">
        <v>5676</v>
      </c>
      <c r="C1211" s="567" t="s">
        <v>3452</v>
      </c>
      <c r="D1211" s="568">
        <v>251.15</v>
      </c>
    </row>
    <row r="1212" spans="1:4" ht="30">
      <c r="A1212" s="338">
        <v>14057</v>
      </c>
      <c r="B1212" s="339" t="s">
        <v>5677</v>
      </c>
      <c r="C1212" s="567" t="s">
        <v>3452</v>
      </c>
      <c r="D1212" s="568">
        <v>140.22</v>
      </c>
    </row>
    <row r="1213" spans="1:4" ht="30">
      <c r="A1213" s="338">
        <v>14058</v>
      </c>
      <c r="B1213" s="339" t="s">
        <v>5678</v>
      </c>
      <c r="C1213" s="567" t="s">
        <v>3452</v>
      </c>
      <c r="D1213" s="568">
        <v>221.2</v>
      </c>
    </row>
    <row r="1214" spans="1:4" ht="30">
      <c r="A1214" s="338">
        <v>20971</v>
      </c>
      <c r="B1214" s="339" t="s">
        <v>5679</v>
      </c>
      <c r="C1214" s="567" t="s">
        <v>3452</v>
      </c>
      <c r="D1214" s="568">
        <v>27.42</v>
      </c>
    </row>
    <row r="1215" spans="1:4" ht="45">
      <c r="A1215" s="338">
        <v>5047</v>
      </c>
      <c r="B1215" s="339" t="s">
        <v>5680</v>
      </c>
      <c r="C1215" s="567" t="s">
        <v>3452</v>
      </c>
      <c r="D1215" s="568">
        <v>150.69999999999999</v>
      </c>
    </row>
    <row r="1216" spans="1:4" ht="30">
      <c r="A1216" s="338">
        <v>13369</v>
      </c>
      <c r="B1216" s="339" t="s">
        <v>5681</v>
      </c>
      <c r="C1216" s="567" t="s">
        <v>3452</v>
      </c>
      <c r="D1216" s="568">
        <v>163.47</v>
      </c>
    </row>
    <row r="1217" spans="1:4" ht="30">
      <c r="A1217" s="338">
        <v>13370</v>
      </c>
      <c r="B1217" s="339" t="s">
        <v>5682</v>
      </c>
      <c r="C1217" s="567" t="s">
        <v>3452</v>
      </c>
      <c r="D1217" s="568">
        <v>226.61</v>
      </c>
    </row>
    <row r="1218" spans="1:4">
      <c r="A1218" s="338">
        <v>13279</v>
      </c>
      <c r="B1218" s="339" t="s">
        <v>5683</v>
      </c>
      <c r="C1218" s="567" t="s">
        <v>3454</v>
      </c>
      <c r="D1218" s="568">
        <v>22.95</v>
      </c>
    </row>
    <row r="1219" spans="1:4" ht="30">
      <c r="A1219" s="338">
        <v>39746</v>
      </c>
      <c r="B1219" s="339" t="s">
        <v>5686</v>
      </c>
      <c r="C1219" s="567" t="s">
        <v>3452</v>
      </c>
      <c r="D1219" s="568">
        <v>290.02999999999997</v>
      </c>
    </row>
    <row r="1220" spans="1:4">
      <c r="A1220" s="338">
        <v>11977</v>
      </c>
      <c r="B1220" s="339" t="s">
        <v>5684</v>
      </c>
      <c r="C1220" s="567" t="s">
        <v>3452</v>
      </c>
      <c r="D1220" s="568">
        <v>11.89</v>
      </c>
    </row>
    <row r="1221" spans="1:4">
      <c r="A1221" s="338">
        <v>11975</v>
      </c>
      <c r="B1221" s="339" t="s">
        <v>5685</v>
      </c>
      <c r="C1221" s="567" t="s">
        <v>3452</v>
      </c>
      <c r="D1221" s="568">
        <v>26.06</v>
      </c>
    </row>
    <row r="1222" spans="1:4">
      <c r="A1222" s="338">
        <v>11976</v>
      </c>
      <c r="B1222" s="339" t="s">
        <v>5687</v>
      </c>
      <c r="C1222" s="567" t="s">
        <v>3452</v>
      </c>
      <c r="D1222" s="568">
        <v>1.33</v>
      </c>
    </row>
    <row r="1223" spans="1:4">
      <c r="A1223" s="338">
        <v>1368</v>
      </c>
      <c r="B1223" s="339" t="s">
        <v>5688</v>
      </c>
      <c r="C1223" s="567" t="s">
        <v>3452</v>
      </c>
      <c r="D1223" s="568">
        <v>69.45</v>
      </c>
    </row>
    <row r="1224" spans="1:4">
      <c r="A1224" s="338">
        <v>1367</v>
      </c>
      <c r="B1224" s="339" t="s">
        <v>5689</v>
      </c>
      <c r="C1224" s="567" t="s">
        <v>3452</v>
      </c>
      <c r="D1224" s="568">
        <v>224.65</v>
      </c>
    </row>
    <row r="1225" spans="1:4" ht="30">
      <c r="A1225" s="338">
        <v>41899</v>
      </c>
      <c r="B1225" s="339" t="s">
        <v>5690</v>
      </c>
      <c r="C1225" s="567" t="s">
        <v>3461</v>
      </c>
      <c r="D1225" s="568">
        <v>5003.1899999999996</v>
      </c>
    </row>
    <row r="1226" spans="1:4">
      <c r="A1226" s="338">
        <v>1380</v>
      </c>
      <c r="B1226" s="339" t="s">
        <v>5691</v>
      </c>
      <c r="C1226" s="567" t="s">
        <v>3454</v>
      </c>
      <c r="D1226" s="568">
        <v>1.88</v>
      </c>
    </row>
    <row r="1227" spans="1:4">
      <c r="A1227" s="338">
        <v>1375</v>
      </c>
      <c r="B1227" s="339" t="s">
        <v>5692</v>
      </c>
      <c r="C1227" s="567" t="s">
        <v>3454</v>
      </c>
      <c r="D1227" s="568">
        <v>14.51</v>
      </c>
    </row>
    <row r="1228" spans="1:4">
      <c r="A1228" s="338">
        <v>1379</v>
      </c>
      <c r="B1228" s="339" t="s">
        <v>5693</v>
      </c>
      <c r="C1228" s="567" t="s">
        <v>3454</v>
      </c>
      <c r="D1228" s="568">
        <v>0.6</v>
      </c>
    </row>
    <row r="1229" spans="1:4">
      <c r="A1229" s="338">
        <v>13284</v>
      </c>
      <c r="B1229" s="339" t="s">
        <v>13438</v>
      </c>
      <c r="C1229" s="567" t="s">
        <v>3454</v>
      </c>
      <c r="D1229" s="568">
        <v>0.6</v>
      </c>
    </row>
    <row r="1230" spans="1:4">
      <c r="A1230" s="338">
        <v>44528</v>
      </c>
      <c r="B1230" s="339" t="s">
        <v>13439</v>
      </c>
      <c r="C1230" s="567" t="s">
        <v>3454</v>
      </c>
      <c r="D1230" s="568">
        <v>2.2599999999999998</v>
      </c>
    </row>
    <row r="1231" spans="1:4">
      <c r="A1231" s="338">
        <v>34753</v>
      </c>
      <c r="B1231" s="339" t="s">
        <v>5694</v>
      </c>
      <c r="C1231" s="567" t="s">
        <v>3454</v>
      </c>
      <c r="D1231" s="568">
        <v>0.66</v>
      </c>
    </row>
    <row r="1232" spans="1:4" ht="30">
      <c r="A1232" s="338">
        <v>420</v>
      </c>
      <c r="B1232" s="339" t="s">
        <v>5695</v>
      </c>
      <c r="C1232" s="567" t="s">
        <v>3452</v>
      </c>
      <c r="D1232" s="568">
        <v>19.489999999999998</v>
      </c>
    </row>
    <row r="1233" spans="1:4" ht="30">
      <c r="A1233" s="338">
        <v>12327</v>
      </c>
      <c r="B1233" s="339" t="s">
        <v>5696</v>
      </c>
      <c r="C1233" s="567" t="s">
        <v>3452</v>
      </c>
      <c r="D1233" s="568">
        <v>23.22</v>
      </c>
    </row>
    <row r="1234" spans="1:4" ht="30">
      <c r="A1234" s="338">
        <v>36148</v>
      </c>
      <c r="B1234" s="339" t="s">
        <v>5697</v>
      </c>
      <c r="C1234" s="567" t="s">
        <v>3452</v>
      </c>
      <c r="D1234" s="568">
        <v>84.76</v>
      </c>
    </row>
    <row r="1235" spans="1:4">
      <c r="A1235" s="338">
        <v>12329</v>
      </c>
      <c r="B1235" s="339" t="s">
        <v>5698</v>
      </c>
      <c r="C1235" s="567" t="s">
        <v>3454</v>
      </c>
      <c r="D1235" s="568">
        <v>174.08</v>
      </c>
    </row>
    <row r="1236" spans="1:4">
      <c r="A1236" s="338">
        <v>1339</v>
      </c>
      <c r="B1236" s="339" t="s">
        <v>5699</v>
      </c>
      <c r="C1236" s="567" t="s">
        <v>3454</v>
      </c>
      <c r="D1236" s="568">
        <v>43.82</v>
      </c>
    </row>
    <row r="1237" spans="1:4">
      <c r="A1237" s="338">
        <v>44396</v>
      </c>
      <c r="B1237" s="339" t="s">
        <v>5700</v>
      </c>
      <c r="C1237" s="567" t="s">
        <v>3454</v>
      </c>
      <c r="D1237" s="568">
        <v>34.299999999999997</v>
      </c>
    </row>
    <row r="1238" spans="1:4">
      <c r="A1238" s="338">
        <v>44327</v>
      </c>
      <c r="B1238" s="339" t="s">
        <v>13440</v>
      </c>
      <c r="C1238" s="567" t="s">
        <v>3455</v>
      </c>
      <c r="D1238" s="568">
        <v>116.67</v>
      </c>
    </row>
    <row r="1239" spans="1:4" ht="30">
      <c r="A1239" s="338">
        <v>37418</v>
      </c>
      <c r="B1239" s="339" t="s">
        <v>5701</v>
      </c>
      <c r="C1239" s="567" t="s">
        <v>3452</v>
      </c>
      <c r="D1239" s="568">
        <v>19.899999999999999</v>
      </c>
    </row>
    <row r="1240" spans="1:4" ht="30">
      <c r="A1240" s="338">
        <v>37419</v>
      </c>
      <c r="B1240" s="339" t="s">
        <v>5702</v>
      </c>
      <c r="C1240" s="567" t="s">
        <v>3452</v>
      </c>
      <c r="D1240" s="568">
        <v>20.43</v>
      </c>
    </row>
    <row r="1241" spans="1:4" ht="30">
      <c r="A1241" s="338">
        <v>1427</v>
      </c>
      <c r="B1241" s="339" t="s">
        <v>5703</v>
      </c>
      <c r="C1241" s="567" t="s">
        <v>3452</v>
      </c>
      <c r="D1241" s="568">
        <v>25.93</v>
      </c>
    </row>
    <row r="1242" spans="1:4" ht="30">
      <c r="A1242" s="338">
        <v>1402</v>
      </c>
      <c r="B1242" s="339" t="s">
        <v>5704</v>
      </c>
      <c r="C1242" s="567" t="s">
        <v>3452</v>
      </c>
      <c r="D1242" s="568">
        <v>8.9700000000000006</v>
      </c>
    </row>
    <row r="1243" spans="1:4" ht="30">
      <c r="A1243" s="338">
        <v>1420</v>
      </c>
      <c r="B1243" s="339" t="s">
        <v>5705</v>
      </c>
      <c r="C1243" s="567" t="s">
        <v>3452</v>
      </c>
      <c r="D1243" s="568">
        <v>11.54</v>
      </c>
    </row>
    <row r="1244" spans="1:4" ht="30">
      <c r="A1244" s="338">
        <v>1419</v>
      </c>
      <c r="B1244" s="339" t="s">
        <v>5706</v>
      </c>
      <c r="C1244" s="567" t="s">
        <v>3452</v>
      </c>
      <c r="D1244" s="568">
        <v>13.94</v>
      </c>
    </row>
    <row r="1245" spans="1:4" ht="30">
      <c r="A1245" s="338">
        <v>1414</v>
      </c>
      <c r="B1245" s="339" t="s">
        <v>5707</v>
      </c>
      <c r="C1245" s="567" t="s">
        <v>3452</v>
      </c>
      <c r="D1245" s="568">
        <v>13.64</v>
      </c>
    </row>
    <row r="1246" spans="1:4" ht="30">
      <c r="A1246" s="338">
        <v>1413</v>
      </c>
      <c r="B1246" s="339" t="s">
        <v>5708</v>
      </c>
      <c r="C1246" s="567" t="s">
        <v>3452</v>
      </c>
      <c r="D1246" s="568">
        <v>20.14</v>
      </c>
    </row>
    <row r="1247" spans="1:4" ht="30">
      <c r="A1247" s="338">
        <v>1412</v>
      </c>
      <c r="B1247" s="339" t="s">
        <v>5709</v>
      </c>
      <c r="C1247" s="567" t="s">
        <v>3452</v>
      </c>
      <c r="D1247" s="568">
        <v>17.07</v>
      </c>
    </row>
    <row r="1248" spans="1:4" ht="30">
      <c r="A1248" s="338">
        <v>1411</v>
      </c>
      <c r="B1248" s="339" t="s">
        <v>5710</v>
      </c>
      <c r="C1248" s="567" t="s">
        <v>3452</v>
      </c>
      <c r="D1248" s="568">
        <v>31.05</v>
      </c>
    </row>
    <row r="1249" spans="1:4" ht="30">
      <c r="A1249" s="338">
        <v>1406</v>
      </c>
      <c r="B1249" s="339" t="s">
        <v>5711</v>
      </c>
      <c r="C1249" s="567" t="s">
        <v>3452</v>
      </c>
      <c r="D1249" s="568">
        <v>20.59</v>
      </c>
    </row>
    <row r="1250" spans="1:4" ht="30">
      <c r="A1250" s="338">
        <v>1407</v>
      </c>
      <c r="B1250" s="339" t="s">
        <v>5712</v>
      </c>
      <c r="C1250" s="567" t="s">
        <v>3452</v>
      </c>
      <c r="D1250" s="568">
        <v>25.68</v>
      </c>
    </row>
    <row r="1251" spans="1:4" ht="30">
      <c r="A1251" s="338">
        <v>1404</v>
      </c>
      <c r="B1251" s="339" t="s">
        <v>5713</v>
      </c>
      <c r="C1251" s="567" t="s">
        <v>3452</v>
      </c>
      <c r="D1251" s="568">
        <v>27.3</v>
      </c>
    </row>
    <row r="1252" spans="1:4" ht="45">
      <c r="A1252" s="338">
        <v>11281</v>
      </c>
      <c r="B1252" s="339" t="s">
        <v>5714</v>
      </c>
      <c r="C1252" s="567" t="s">
        <v>3452</v>
      </c>
      <c r="D1252" s="568">
        <v>10900</v>
      </c>
    </row>
    <row r="1253" spans="1:4" ht="45">
      <c r="A1253" s="338">
        <v>1442</v>
      </c>
      <c r="B1253" s="339" t="s">
        <v>5715</v>
      </c>
      <c r="C1253" s="567" t="s">
        <v>3452</v>
      </c>
      <c r="D1253" s="568">
        <v>9150.4699999999993</v>
      </c>
    </row>
    <row r="1254" spans="1:4" ht="45">
      <c r="A1254" s="338">
        <v>13457</v>
      </c>
      <c r="B1254" s="339" t="s">
        <v>5716</v>
      </c>
      <c r="C1254" s="567" t="s">
        <v>3452</v>
      </c>
      <c r="D1254" s="568">
        <v>7898.54</v>
      </c>
    </row>
    <row r="1255" spans="1:4" ht="60">
      <c r="A1255" s="338">
        <v>40699</v>
      </c>
      <c r="B1255" s="339" t="s">
        <v>5717</v>
      </c>
      <c r="C1255" s="567" t="s">
        <v>3452</v>
      </c>
      <c r="D1255" s="568">
        <v>6105.88</v>
      </c>
    </row>
    <row r="1256" spans="1:4" ht="60">
      <c r="A1256" s="338">
        <v>40701</v>
      </c>
      <c r="B1256" s="339" t="s">
        <v>5718</v>
      </c>
      <c r="C1256" s="567" t="s">
        <v>3452</v>
      </c>
      <c r="D1256" s="568">
        <v>107960.3</v>
      </c>
    </row>
    <row r="1257" spans="1:4" ht="60">
      <c r="A1257" s="338">
        <v>40700</v>
      </c>
      <c r="B1257" s="339" t="s">
        <v>5719</v>
      </c>
      <c r="C1257" s="567" t="s">
        <v>3452</v>
      </c>
      <c r="D1257" s="568">
        <v>14213.69</v>
      </c>
    </row>
    <row r="1258" spans="1:4" ht="30">
      <c r="A1258" s="338">
        <v>13458</v>
      </c>
      <c r="B1258" s="339" t="s">
        <v>5720</v>
      </c>
      <c r="C1258" s="567" t="s">
        <v>3452</v>
      </c>
      <c r="D1258" s="568">
        <v>13506.52</v>
      </c>
    </row>
    <row r="1259" spans="1:4" ht="30">
      <c r="A1259" s="338">
        <v>11134</v>
      </c>
      <c r="B1259" s="339" t="s">
        <v>13441</v>
      </c>
      <c r="C1259" s="567" t="s">
        <v>3450</v>
      </c>
      <c r="D1259" s="568">
        <v>64.41</v>
      </c>
    </row>
    <row r="1260" spans="1:4" ht="30">
      <c r="A1260" s="338">
        <v>11135</v>
      </c>
      <c r="B1260" s="339" t="s">
        <v>13442</v>
      </c>
      <c r="C1260" s="567" t="s">
        <v>3450</v>
      </c>
      <c r="D1260" s="568">
        <v>69.540000000000006</v>
      </c>
    </row>
    <row r="1261" spans="1:4" ht="30">
      <c r="A1261" s="338">
        <v>11136</v>
      </c>
      <c r="B1261" s="339" t="s">
        <v>13443</v>
      </c>
      <c r="C1261" s="567" t="s">
        <v>3450</v>
      </c>
      <c r="D1261" s="568">
        <v>79.63</v>
      </c>
    </row>
    <row r="1262" spans="1:4" ht="30">
      <c r="A1262" s="338">
        <v>34743</v>
      </c>
      <c r="B1262" s="339" t="s">
        <v>13444</v>
      </c>
      <c r="C1262" s="567" t="s">
        <v>3450</v>
      </c>
      <c r="D1262" s="568">
        <v>96.08</v>
      </c>
    </row>
    <row r="1263" spans="1:4" ht="30">
      <c r="A1263" s="338">
        <v>11137</v>
      </c>
      <c r="B1263" s="339" t="s">
        <v>13445</v>
      </c>
      <c r="C1263" s="567" t="s">
        <v>3450</v>
      </c>
      <c r="D1263" s="568">
        <v>109.13</v>
      </c>
    </row>
    <row r="1264" spans="1:4" ht="30">
      <c r="A1264" s="338">
        <v>34745</v>
      </c>
      <c r="B1264" s="339" t="s">
        <v>13446</v>
      </c>
      <c r="C1264" s="567" t="s">
        <v>3450</v>
      </c>
      <c r="D1264" s="568">
        <v>129.77000000000001</v>
      </c>
    </row>
    <row r="1265" spans="1:4" ht="30">
      <c r="A1265" s="338">
        <v>34746</v>
      </c>
      <c r="B1265" s="339" t="s">
        <v>13447</v>
      </c>
      <c r="C1265" s="567" t="s">
        <v>3450</v>
      </c>
      <c r="D1265" s="568">
        <v>35.39</v>
      </c>
    </row>
    <row r="1266" spans="1:4" ht="30">
      <c r="A1266" s="338">
        <v>1360</v>
      </c>
      <c r="B1266" s="339" t="s">
        <v>13448</v>
      </c>
      <c r="C1266" s="567" t="s">
        <v>3450</v>
      </c>
      <c r="D1266" s="568">
        <v>41.29</v>
      </c>
    </row>
    <row r="1267" spans="1:4" ht="30">
      <c r="A1267" s="338">
        <v>36524</v>
      </c>
      <c r="B1267" s="339" t="s">
        <v>5721</v>
      </c>
      <c r="C1267" s="567" t="s">
        <v>3452</v>
      </c>
      <c r="D1267" s="568">
        <v>143089.99</v>
      </c>
    </row>
    <row r="1268" spans="1:4" ht="30">
      <c r="A1268" s="338">
        <v>36526</v>
      </c>
      <c r="B1268" s="339" t="s">
        <v>5722</v>
      </c>
      <c r="C1268" s="567" t="s">
        <v>3452</v>
      </c>
      <c r="D1268" s="568">
        <v>115307.74</v>
      </c>
    </row>
    <row r="1269" spans="1:4" ht="30">
      <c r="A1269" s="338">
        <v>36523</v>
      </c>
      <c r="B1269" s="339" t="s">
        <v>5723</v>
      </c>
      <c r="C1269" s="567" t="s">
        <v>3452</v>
      </c>
      <c r="D1269" s="568">
        <v>246858.32</v>
      </c>
    </row>
    <row r="1270" spans="1:4" ht="30">
      <c r="A1270" s="338">
        <v>36527</v>
      </c>
      <c r="B1270" s="339" t="s">
        <v>5724</v>
      </c>
      <c r="C1270" s="567" t="s">
        <v>3452</v>
      </c>
      <c r="D1270" s="568">
        <v>268138.98</v>
      </c>
    </row>
    <row r="1271" spans="1:4" ht="30">
      <c r="A1271" s="338">
        <v>13803</v>
      </c>
      <c r="B1271" s="339" t="s">
        <v>5725</v>
      </c>
      <c r="C1271" s="567" t="s">
        <v>3452</v>
      </c>
      <c r="D1271" s="568">
        <v>96956.72</v>
      </c>
    </row>
    <row r="1272" spans="1:4" ht="30">
      <c r="A1272" s="338">
        <v>38642</v>
      </c>
      <c r="B1272" s="339" t="s">
        <v>5726</v>
      </c>
      <c r="C1272" s="567" t="s">
        <v>3452</v>
      </c>
      <c r="D1272" s="568">
        <v>62429.63</v>
      </c>
    </row>
    <row r="1273" spans="1:4" ht="30">
      <c r="A1273" s="338">
        <v>36522</v>
      </c>
      <c r="B1273" s="339" t="s">
        <v>5727</v>
      </c>
      <c r="C1273" s="567" t="s">
        <v>3452</v>
      </c>
      <c r="D1273" s="568">
        <v>72604.92</v>
      </c>
    </row>
    <row r="1274" spans="1:4" ht="30">
      <c r="A1274" s="338">
        <v>36525</v>
      </c>
      <c r="B1274" s="339" t="s">
        <v>5728</v>
      </c>
      <c r="C1274" s="567" t="s">
        <v>3452</v>
      </c>
      <c r="D1274" s="568">
        <v>97234.94</v>
      </c>
    </row>
    <row r="1275" spans="1:4" ht="30">
      <c r="A1275" s="338">
        <v>34348</v>
      </c>
      <c r="B1275" s="339" t="s">
        <v>5729</v>
      </c>
      <c r="C1275" s="567" t="s">
        <v>3453</v>
      </c>
      <c r="D1275" s="568">
        <v>28.96</v>
      </c>
    </row>
    <row r="1276" spans="1:4" ht="30">
      <c r="A1276" s="338">
        <v>34347</v>
      </c>
      <c r="B1276" s="339" t="s">
        <v>5730</v>
      </c>
      <c r="C1276" s="567" t="s">
        <v>3453</v>
      </c>
      <c r="D1276" s="568">
        <v>20.7</v>
      </c>
    </row>
    <row r="1277" spans="1:4" ht="30">
      <c r="A1277" s="338">
        <v>11146</v>
      </c>
      <c r="B1277" s="339" t="s">
        <v>5731</v>
      </c>
      <c r="C1277" s="567" t="s">
        <v>3456</v>
      </c>
      <c r="D1277" s="568">
        <v>365.7</v>
      </c>
    </row>
    <row r="1278" spans="1:4" ht="30">
      <c r="A1278" s="338">
        <v>11147</v>
      </c>
      <c r="B1278" s="339" t="s">
        <v>5732</v>
      </c>
      <c r="C1278" s="567" t="s">
        <v>3456</v>
      </c>
      <c r="D1278" s="568">
        <v>380.01</v>
      </c>
    </row>
    <row r="1279" spans="1:4" ht="30">
      <c r="A1279" s="338">
        <v>34872</v>
      </c>
      <c r="B1279" s="339" t="s">
        <v>5733</v>
      </c>
      <c r="C1279" s="567" t="s">
        <v>3456</v>
      </c>
      <c r="D1279" s="568">
        <v>384.28</v>
      </c>
    </row>
    <row r="1280" spans="1:4" ht="30">
      <c r="A1280" s="338">
        <v>34491</v>
      </c>
      <c r="B1280" s="339" t="s">
        <v>5734</v>
      </c>
      <c r="C1280" s="567" t="s">
        <v>3456</v>
      </c>
      <c r="D1280" s="568">
        <v>395.42</v>
      </c>
    </row>
    <row r="1281" spans="1:4" ht="30">
      <c r="A1281" s="338">
        <v>34770</v>
      </c>
      <c r="B1281" s="339" t="s">
        <v>5735</v>
      </c>
      <c r="C1281" s="567" t="s">
        <v>3461</v>
      </c>
      <c r="D1281" s="568">
        <v>411.97</v>
      </c>
    </row>
    <row r="1282" spans="1:4" ht="30">
      <c r="A1282" s="338">
        <v>1518</v>
      </c>
      <c r="B1282" s="339" t="s">
        <v>5736</v>
      </c>
      <c r="C1282" s="567" t="s">
        <v>3461</v>
      </c>
      <c r="D1282" s="568">
        <v>420</v>
      </c>
    </row>
    <row r="1283" spans="1:4" ht="30">
      <c r="A1283" s="338">
        <v>41965</v>
      </c>
      <c r="B1283" s="339" t="s">
        <v>5737</v>
      </c>
      <c r="C1283" s="567" t="s">
        <v>3461</v>
      </c>
      <c r="D1283" s="568">
        <v>368.27</v>
      </c>
    </row>
    <row r="1284" spans="1:4" ht="30">
      <c r="A1284" s="338">
        <v>34492</v>
      </c>
      <c r="B1284" s="339" t="s">
        <v>5738</v>
      </c>
      <c r="C1284" s="567" t="s">
        <v>3456</v>
      </c>
      <c r="D1284" s="568">
        <v>325</v>
      </c>
    </row>
    <row r="1285" spans="1:4" ht="30">
      <c r="A1285" s="338">
        <v>1524</v>
      </c>
      <c r="B1285" s="339" t="s">
        <v>5739</v>
      </c>
      <c r="C1285" s="567" t="s">
        <v>3456</v>
      </c>
      <c r="D1285" s="568">
        <v>350.86</v>
      </c>
    </row>
    <row r="1286" spans="1:4" ht="30">
      <c r="A1286" s="338">
        <v>38404</v>
      </c>
      <c r="B1286" s="339" t="s">
        <v>5740</v>
      </c>
      <c r="C1286" s="567" t="s">
        <v>3456</v>
      </c>
      <c r="D1286" s="568">
        <v>336.63</v>
      </c>
    </row>
    <row r="1287" spans="1:4" ht="30">
      <c r="A1287" s="338">
        <v>39849</v>
      </c>
      <c r="B1287" s="339" t="s">
        <v>5741</v>
      </c>
      <c r="C1287" s="567" t="s">
        <v>3456</v>
      </c>
      <c r="D1287" s="568">
        <v>385.78</v>
      </c>
    </row>
    <row r="1288" spans="1:4" ht="30">
      <c r="A1288" s="338">
        <v>38464</v>
      </c>
      <c r="B1288" s="339" t="s">
        <v>5742</v>
      </c>
      <c r="C1288" s="567" t="s">
        <v>3456</v>
      </c>
      <c r="D1288" s="568">
        <v>391.38</v>
      </c>
    </row>
    <row r="1289" spans="1:4" ht="30">
      <c r="A1289" s="338">
        <v>34493</v>
      </c>
      <c r="B1289" s="339" t="s">
        <v>5743</v>
      </c>
      <c r="C1289" s="567" t="s">
        <v>3456</v>
      </c>
      <c r="D1289" s="568">
        <v>334.16</v>
      </c>
    </row>
    <row r="1290" spans="1:4" ht="30">
      <c r="A1290" s="338">
        <v>1527</v>
      </c>
      <c r="B1290" s="339" t="s">
        <v>5744</v>
      </c>
      <c r="C1290" s="567" t="s">
        <v>3456</v>
      </c>
      <c r="D1290" s="568">
        <v>362</v>
      </c>
    </row>
    <row r="1291" spans="1:4" ht="30">
      <c r="A1291" s="338">
        <v>38405</v>
      </c>
      <c r="B1291" s="339" t="s">
        <v>5745</v>
      </c>
      <c r="C1291" s="567" t="s">
        <v>3456</v>
      </c>
      <c r="D1291" s="568">
        <v>347.02</v>
      </c>
    </row>
    <row r="1292" spans="1:4" ht="30">
      <c r="A1292" s="338">
        <v>38408</v>
      </c>
      <c r="B1292" s="339" t="s">
        <v>5746</v>
      </c>
      <c r="C1292" s="567" t="s">
        <v>3456</v>
      </c>
      <c r="D1292" s="568">
        <v>384.11</v>
      </c>
    </row>
    <row r="1293" spans="1:4" ht="30">
      <c r="A1293" s="338">
        <v>34494</v>
      </c>
      <c r="B1293" s="339" t="s">
        <v>5747</v>
      </c>
      <c r="C1293" s="567" t="s">
        <v>3456</v>
      </c>
      <c r="D1293" s="568">
        <v>345.3</v>
      </c>
    </row>
    <row r="1294" spans="1:4" ht="30">
      <c r="A1294" s="338">
        <v>1525</v>
      </c>
      <c r="B1294" s="339" t="s">
        <v>5748</v>
      </c>
      <c r="C1294" s="567" t="s">
        <v>3456</v>
      </c>
      <c r="D1294" s="568">
        <v>373.14</v>
      </c>
    </row>
    <row r="1295" spans="1:4" ht="30">
      <c r="A1295" s="338">
        <v>38406</v>
      </c>
      <c r="B1295" s="339" t="s">
        <v>5749</v>
      </c>
      <c r="C1295" s="567" t="s">
        <v>3456</v>
      </c>
      <c r="D1295" s="568">
        <v>366.43</v>
      </c>
    </row>
    <row r="1296" spans="1:4" ht="30">
      <c r="A1296" s="338">
        <v>38409</v>
      </c>
      <c r="B1296" s="339" t="s">
        <v>5750</v>
      </c>
      <c r="C1296" s="567" t="s">
        <v>3456</v>
      </c>
      <c r="D1296" s="568">
        <v>386.73</v>
      </c>
    </row>
    <row r="1297" spans="1:4" ht="30">
      <c r="A1297" s="338">
        <v>43360</v>
      </c>
      <c r="B1297" s="339" t="s">
        <v>5751</v>
      </c>
      <c r="C1297" s="567" t="s">
        <v>3456</v>
      </c>
      <c r="D1297" s="568">
        <v>403.25</v>
      </c>
    </row>
    <row r="1298" spans="1:4" ht="30">
      <c r="A1298" s="338">
        <v>34495</v>
      </c>
      <c r="B1298" s="339" t="s">
        <v>5752</v>
      </c>
      <c r="C1298" s="567" t="s">
        <v>3456</v>
      </c>
      <c r="D1298" s="568">
        <v>356.43</v>
      </c>
    </row>
    <row r="1299" spans="1:4" ht="30">
      <c r="A1299" s="338">
        <v>11145</v>
      </c>
      <c r="B1299" s="339" t="s">
        <v>5753</v>
      </c>
      <c r="C1299" s="567" t="s">
        <v>3456</v>
      </c>
      <c r="D1299" s="568">
        <v>384.28</v>
      </c>
    </row>
    <row r="1300" spans="1:4" ht="30">
      <c r="A1300" s="338">
        <v>34496</v>
      </c>
      <c r="B1300" s="339" t="s">
        <v>5754</v>
      </c>
      <c r="C1300" s="567" t="s">
        <v>3456</v>
      </c>
      <c r="D1300" s="568">
        <v>371.82</v>
      </c>
    </row>
    <row r="1301" spans="1:4" ht="30">
      <c r="A1301" s="338">
        <v>34479</v>
      </c>
      <c r="B1301" s="339" t="s">
        <v>5755</v>
      </c>
      <c r="C1301" s="567" t="s">
        <v>3456</v>
      </c>
      <c r="D1301" s="568">
        <v>395.42</v>
      </c>
    </row>
    <row r="1302" spans="1:4" ht="30">
      <c r="A1302" s="338">
        <v>34481</v>
      </c>
      <c r="B1302" s="339" t="s">
        <v>5756</v>
      </c>
      <c r="C1302" s="567" t="s">
        <v>3456</v>
      </c>
      <c r="D1302" s="568">
        <v>413.16</v>
      </c>
    </row>
    <row r="1303" spans="1:4" ht="30">
      <c r="A1303" s="338">
        <v>34483</v>
      </c>
      <c r="B1303" s="339" t="s">
        <v>5757</v>
      </c>
      <c r="C1303" s="567" t="s">
        <v>3456</v>
      </c>
      <c r="D1303" s="568">
        <v>441.44</v>
      </c>
    </row>
    <row r="1304" spans="1:4" ht="30">
      <c r="A1304" s="338">
        <v>34485</v>
      </c>
      <c r="B1304" s="339" t="s">
        <v>5758</v>
      </c>
      <c r="C1304" s="567" t="s">
        <v>3456</v>
      </c>
      <c r="D1304" s="568">
        <v>472.07</v>
      </c>
    </row>
    <row r="1305" spans="1:4" ht="30">
      <c r="A1305" s="338">
        <v>14041</v>
      </c>
      <c r="B1305" s="339" t="s">
        <v>5759</v>
      </c>
      <c r="C1305" s="567" t="s">
        <v>3456</v>
      </c>
      <c r="D1305" s="568">
        <v>306.87</v>
      </c>
    </row>
    <row r="1306" spans="1:4" ht="30">
      <c r="A1306" s="338">
        <v>1523</v>
      </c>
      <c r="B1306" s="339" t="s">
        <v>5760</v>
      </c>
      <c r="C1306" s="567" t="s">
        <v>3456</v>
      </c>
      <c r="D1306" s="568">
        <v>311.88</v>
      </c>
    </row>
    <row r="1307" spans="1:4">
      <c r="A1307" s="338">
        <v>14054</v>
      </c>
      <c r="B1307" s="339" t="s">
        <v>5762</v>
      </c>
      <c r="C1307" s="567" t="s">
        <v>3452</v>
      </c>
      <c r="D1307" s="568">
        <v>14.93</v>
      </c>
    </row>
    <row r="1308" spans="1:4">
      <c r="A1308" s="338">
        <v>14052</v>
      </c>
      <c r="B1308" s="339" t="s">
        <v>5761</v>
      </c>
      <c r="C1308" s="567" t="s">
        <v>3452</v>
      </c>
      <c r="D1308" s="568">
        <v>11.49</v>
      </c>
    </row>
    <row r="1309" spans="1:4">
      <c r="A1309" s="338">
        <v>14053</v>
      </c>
      <c r="B1309" s="339" t="s">
        <v>5763</v>
      </c>
      <c r="C1309" s="567" t="s">
        <v>3452</v>
      </c>
      <c r="D1309" s="568">
        <v>11.66</v>
      </c>
    </row>
    <row r="1310" spans="1:4">
      <c r="A1310" s="338">
        <v>2560</v>
      </c>
      <c r="B1310" s="339" t="s">
        <v>5765</v>
      </c>
      <c r="C1310" s="567" t="s">
        <v>3452</v>
      </c>
      <c r="D1310" s="568">
        <v>15.45</v>
      </c>
    </row>
    <row r="1311" spans="1:4">
      <c r="A1311" s="338">
        <v>2558</v>
      </c>
      <c r="B1311" s="339" t="s">
        <v>5764</v>
      </c>
      <c r="C1311" s="567" t="s">
        <v>3452</v>
      </c>
      <c r="D1311" s="568">
        <v>8.7799999999999994</v>
      </c>
    </row>
    <row r="1312" spans="1:4">
      <c r="A1312" s="338">
        <v>2559</v>
      </c>
      <c r="B1312" s="339" t="s">
        <v>5766</v>
      </c>
      <c r="C1312" s="567" t="s">
        <v>3452</v>
      </c>
      <c r="D1312" s="568">
        <v>12.36</v>
      </c>
    </row>
    <row r="1313" spans="1:4">
      <c r="A1313" s="338">
        <v>2592</v>
      </c>
      <c r="B1313" s="339" t="s">
        <v>5767</v>
      </c>
      <c r="C1313" s="567" t="s">
        <v>3452</v>
      </c>
      <c r="D1313" s="568">
        <v>204.9</v>
      </c>
    </row>
    <row r="1314" spans="1:4">
      <c r="A1314" s="338">
        <v>2566</v>
      </c>
      <c r="B1314" s="339" t="s">
        <v>5768</v>
      </c>
      <c r="C1314" s="567" t="s">
        <v>3452</v>
      </c>
      <c r="D1314" s="568">
        <v>20.62</v>
      </c>
    </row>
    <row r="1315" spans="1:4">
      <c r="A1315" s="338">
        <v>2589</v>
      </c>
      <c r="B1315" s="339" t="s">
        <v>5769</v>
      </c>
      <c r="C1315" s="567" t="s">
        <v>3452</v>
      </c>
      <c r="D1315" s="568">
        <v>27.41</v>
      </c>
    </row>
    <row r="1316" spans="1:4">
      <c r="A1316" s="338">
        <v>2590</v>
      </c>
      <c r="B1316" s="339" t="s">
        <v>5771</v>
      </c>
      <c r="C1316" s="567" t="s">
        <v>3452</v>
      </c>
      <c r="D1316" s="568">
        <v>16.82</v>
      </c>
    </row>
    <row r="1317" spans="1:4">
      <c r="A1317" s="338">
        <v>2591</v>
      </c>
      <c r="B1317" s="339" t="s">
        <v>5770</v>
      </c>
      <c r="C1317" s="567" t="s">
        <v>3452</v>
      </c>
      <c r="D1317" s="568">
        <v>9.99</v>
      </c>
    </row>
    <row r="1318" spans="1:4">
      <c r="A1318" s="338">
        <v>2567</v>
      </c>
      <c r="B1318" s="339" t="s">
        <v>5772</v>
      </c>
      <c r="C1318" s="567" t="s">
        <v>3452</v>
      </c>
      <c r="D1318" s="568">
        <v>40.200000000000003</v>
      </c>
    </row>
    <row r="1319" spans="1:4">
      <c r="A1319" s="338">
        <v>2568</v>
      </c>
      <c r="B1319" s="339" t="s">
        <v>5774</v>
      </c>
      <c r="C1319" s="567" t="s">
        <v>3452</v>
      </c>
      <c r="D1319" s="568">
        <v>111.63</v>
      </c>
    </row>
    <row r="1320" spans="1:4">
      <c r="A1320" s="338">
        <v>2565</v>
      </c>
      <c r="B1320" s="339" t="s">
        <v>5773</v>
      </c>
      <c r="C1320" s="567" t="s">
        <v>3452</v>
      </c>
      <c r="D1320" s="568">
        <v>10.01</v>
      </c>
    </row>
    <row r="1321" spans="1:4">
      <c r="A1321" s="338">
        <v>2594</v>
      </c>
      <c r="B1321" s="339" t="s">
        <v>5775</v>
      </c>
      <c r="C1321" s="567" t="s">
        <v>3452</v>
      </c>
      <c r="D1321" s="568">
        <v>185.98</v>
      </c>
    </row>
    <row r="1322" spans="1:4">
      <c r="A1322" s="338">
        <v>2587</v>
      </c>
      <c r="B1322" s="339" t="s">
        <v>5776</v>
      </c>
      <c r="C1322" s="567" t="s">
        <v>3452</v>
      </c>
      <c r="D1322" s="568">
        <v>31.69</v>
      </c>
    </row>
    <row r="1323" spans="1:4">
      <c r="A1323" s="338">
        <v>2588</v>
      </c>
      <c r="B1323" s="339" t="s">
        <v>5777</v>
      </c>
      <c r="C1323" s="567" t="s">
        <v>3452</v>
      </c>
      <c r="D1323" s="568">
        <v>25.18</v>
      </c>
    </row>
    <row r="1324" spans="1:4">
      <c r="A1324" s="338">
        <v>2570</v>
      </c>
      <c r="B1324" s="339" t="s">
        <v>5779</v>
      </c>
      <c r="C1324" s="567" t="s">
        <v>3452</v>
      </c>
      <c r="D1324" s="568">
        <v>16.260000000000002</v>
      </c>
    </row>
    <row r="1325" spans="1:4">
      <c r="A1325" s="338">
        <v>2569</v>
      </c>
      <c r="B1325" s="339" t="s">
        <v>5778</v>
      </c>
      <c r="C1325" s="567" t="s">
        <v>3452</v>
      </c>
      <c r="D1325" s="568">
        <v>9.6999999999999993</v>
      </c>
    </row>
    <row r="1326" spans="1:4">
      <c r="A1326" s="338">
        <v>2571</v>
      </c>
      <c r="B1326" s="339" t="s">
        <v>5780</v>
      </c>
      <c r="C1326" s="567" t="s">
        <v>3452</v>
      </c>
      <c r="D1326" s="568">
        <v>48.27</v>
      </c>
    </row>
    <row r="1327" spans="1:4">
      <c r="A1327" s="338">
        <v>2572</v>
      </c>
      <c r="B1327" s="339" t="s">
        <v>5782</v>
      </c>
      <c r="C1327" s="567" t="s">
        <v>3452</v>
      </c>
      <c r="D1327" s="568">
        <v>142.76</v>
      </c>
    </row>
    <row r="1328" spans="1:4">
      <c r="A1328" s="338">
        <v>2593</v>
      </c>
      <c r="B1328" s="339" t="s">
        <v>5781</v>
      </c>
      <c r="C1328" s="567" t="s">
        <v>3452</v>
      </c>
      <c r="D1328" s="568">
        <v>10.34</v>
      </c>
    </row>
    <row r="1329" spans="1:4">
      <c r="A1329" s="338">
        <v>2595</v>
      </c>
      <c r="B1329" s="339" t="s">
        <v>5783</v>
      </c>
      <c r="C1329" s="567" t="s">
        <v>3452</v>
      </c>
      <c r="D1329" s="568">
        <v>222.74</v>
      </c>
    </row>
    <row r="1330" spans="1:4">
      <c r="A1330" s="338">
        <v>2576</v>
      </c>
      <c r="B1330" s="339" t="s">
        <v>5784</v>
      </c>
      <c r="C1330" s="567" t="s">
        <v>3452</v>
      </c>
      <c r="D1330" s="568">
        <v>37.97</v>
      </c>
    </row>
    <row r="1331" spans="1:4">
      <c r="A1331" s="338">
        <v>2575</v>
      </c>
      <c r="B1331" s="339" t="s">
        <v>5785</v>
      </c>
      <c r="C1331" s="567" t="s">
        <v>3452</v>
      </c>
      <c r="D1331" s="568">
        <v>28.54</v>
      </c>
    </row>
    <row r="1332" spans="1:4">
      <c r="A1332" s="338">
        <v>2586</v>
      </c>
      <c r="B1332" s="339" t="s">
        <v>5787</v>
      </c>
      <c r="C1332" s="567" t="s">
        <v>3452</v>
      </c>
      <c r="D1332" s="568">
        <v>19.21</v>
      </c>
    </row>
    <row r="1333" spans="1:4">
      <c r="A1333" s="338">
        <v>2573</v>
      </c>
      <c r="B1333" s="339" t="s">
        <v>5786</v>
      </c>
      <c r="C1333" s="567" t="s">
        <v>3452</v>
      </c>
      <c r="D1333" s="568">
        <v>11.85</v>
      </c>
    </row>
    <row r="1334" spans="1:4">
      <c r="A1334" s="338">
        <v>2577</v>
      </c>
      <c r="B1334" s="339" t="s">
        <v>5788</v>
      </c>
      <c r="C1334" s="567" t="s">
        <v>3452</v>
      </c>
      <c r="D1334" s="568">
        <v>51.45</v>
      </c>
    </row>
    <row r="1335" spans="1:4">
      <c r="A1335" s="338">
        <v>2578</v>
      </c>
      <c r="B1335" s="339" t="s">
        <v>5790</v>
      </c>
      <c r="C1335" s="567" t="s">
        <v>3452</v>
      </c>
      <c r="D1335" s="568">
        <v>160.63</v>
      </c>
    </row>
    <row r="1336" spans="1:4">
      <c r="A1336" s="338">
        <v>2574</v>
      </c>
      <c r="B1336" s="339" t="s">
        <v>5789</v>
      </c>
      <c r="C1336" s="567" t="s">
        <v>3452</v>
      </c>
      <c r="D1336" s="568">
        <v>11.93</v>
      </c>
    </row>
    <row r="1337" spans="1:4">
      <c r="A1337" s="338">
        <v>2585</v>
      </c>
      <c r="B1337" s="339" t="s">
        <v>5791</v>
      </c>
      <c r="C1337" s="567" t="s">
        <v>3452</v>
      </c>
      <c r="D1337" s="568">
        <v>220.43</v>
      </c>
    </row>
    <row r="1338" spans="1:4">
      <c r="A1338" s="338">
        <v>12008</v>
      </c>
      <c r="B1338" s="339" t="s">
        <v>5792</v>
      </c>
      <c r="C1338" s="567" t="s">
        <v>3452</v>
      </c>
      <c r="D1338" s="568">
        <v>118.27</v>
      </c>
    </row>
    <row r="1339" spans="1:4">
      <c r="A1339" s="338">
        <v>2582</v>
      </c>
      <c r="B1339" s="339" t="s">
        <v>5793</v>
      </c>
      <c r="C1339" s="567" t="s">
        <v>3452</v>
      </c>
      <c r="D1339" s="568">
        <v>35.22</v>
      </c>
    </row>
    <row r="1340" spans="1:4">
      <c r="A1340" s="338">
        <v>2597</v>
      </c>
      <c r="B1340" s="339" t="s">
        <v>5794</v>
      </c>
      <c r="C1340" s="567" t="s">
        <v>3452</v>
      </c>
      <c r="D1340" s="568">
        <v>30.18</v>
      </c>
    </row>
    <row r="1341" spans="1:4">
      <c r="A1341" s="338">
        <v>2581</v>
      </c>
      <c r="B1341" s="339" t="s">
        <v>5796</v>
      </c>
      <c r="C1341" s="567" t="s">
        <v>3452</v>
      </c>
      <c r="D1341" s="568">
        <v>18.39</v>
      </c>
    </row>
    <row r="1342" spans="1:4">
      <c r="A1342" s="338">
        <v>2579</v>
      </c>
      <c r="B1342" s="339" t="s">
        <v>5795</v>
      </c>
      <c r="C1342" s="567" t="s">
        <v>3452</v>
      </c>
      <c r="D1342" s="568">
        <v>14.37</v>
      </c>
    </row>
    <row r="1343" spans="1:4">
      <c r="A1343" s="338">
        <v>2596</v>
      </c>
      <c r="B1343" s="339" t="s">
        <v>5797</v>
      </c>
      <c r="C1343" s="567" t="s">
        <v>3452</v>
      </c>
      <c r="D1343" s="568">
        <v>54.38</v>
      </c>
    </row>
    <row r="1344" spans="1:4">
      <c r="A1344" s="338">
        <v>2583</v>
      </c>
      <c r="B1344" s="339" t="s">
        <v>5799</v>
      </c>
      <c r="C1344" s="567" t="s">
        <v>3452</v>
      </c>
      <c r="D1344" s="568">
        <v>132.27000000000001</v>
      </c>
    </row>
    <row r="1345" spans="1:4">
      <c r="A1345" s="338">
        <v>2580</v>
      </c>
      <c r="B1345" s="339" t="s">
        <v>5798</v>
      </c>
      <c r="C1345" s="567" t="s">
        <v>3452</v>
      </c>
      <c r="D1345" s="568">
        <v>15.75</v>
      </c>
    </row>
    <row r="1346" spans="1:4">
      <c r="A1346" s="338">
        <v>2584</v>
      </c>
      <c r="B1346" s="339" t="s">
        <v>5800</v>
      </c>
      <c r="C1346" s="567" t="s">
        <v>3452</v>
      </c>
      <c r="D1346" s="568">
        <v>220.2</v>
      </c>
    </row>
    <row r="1347" spans="1:4">
      <c r="A1347" s="338">
        <v>39329</v>
      </c>
      <c r="B1347" s="339" t="s">
        <v>5802</v>
      </c>
      <c r="C1347" s="567" t="s">
        <v>3452</v>
      </c>
      <c r="D1347" s="568">
        <v>15.87</v>
      </c>
    </row>
    <row r="1348" spans="1:4">
      <c r="A1348" s="338">
        <v>12010</v>
      </c>
      <c r="B1348" s="339" t="s">
        <v>5801</v>
      </c>
      <c r="C1348" s="567" t="s">
        <v>3452</v>
      </c>
      <c r="D1348" s="568">
        <v>15.17</v>
      </c>
    </row>
    <row r="1349" spans="1:4">
      <c r="A1349" s="338">
        <v>39332</v>
      </c>
      <c r="B1349" s="339" t="s">
        <v>5804</v>
      </c>
      <c r="C1349" s="567" t="s">
        <v>3452</v>
      </c>
      <c r="D1349" s="568">
        <v>18.66</v>
      </c>
    </row>
    <row r="1350" spans="1:4">
      <c r="A1350" s="338">
        <v>39330</v>
      </c>
      <c r="B1350" s="339" t="s">
        <v>5803</v>
      </c>
      <c r="C1350" s="567" t="s">
        <v>3452</v>
      </c>
      <c r="D1350" s="568">
        <v>16.690000000000001</v>
      </c>
    </row>
    <row r="1351" spans="1:4">
      <c r="A1351" s="338">
        <v>39331</v>
      </c>
      <c r="B1351" s="339" t="s">
        <v>5805</v>
      </c>
      <c r="C1351" s="567" t="s">
        <v>3452</v>
      </c>
      <c r="D1351" s="568">
        <v>14.85</v>
      </c>
    </row>
    <row r="1352" spans="1:4">
      <c r="A1352" s="338">
        <v>39335</v>
      </c>
      <c r="B1352" s="339" t="s">
        <v>5807</v>
      </c>
      <c r="C1352" s="567" t="s">
        <v>3452</v>
      </c>
      <c r="D1352" s="568">
        <v>16.75</v>
      </c>
    </row>
    <row r="1353" spans="1:4">
      <c r="A1353" s="338">
        <v>39333</v>
      </c>
      <c r="B1353" s="339" t="s">
        <v>5806</v>
      </c>
      <c r="C1353" s="567" t="s">
        <v>3452</v>
      </c>
      <c r="D1353" s="568">
        <v>14.48</v>
      </c>
    </row>
    <row r="1354" spans="1:4">
      <c r="A1354" s="338">
        <v>39334</v>
      </c>
      <c r="B1354" s="339" t="s">
        <v>5808</v>
      </c>
      <c r="C1354" s="567" t="s">
        <v>3452</v>
      </c>
      <c r="D1354" s="568">
        <v>13.32</v>
      </c>
    </row>
    <row r="1355" spans="1:4">
      <c r="A1355" s="338">
        <v>12015</v>
      </c>
      <c r="B1355" s="339" t="s">
        <v>5810</v>
      </c>
      <c r="C1355" s="567" t="s">
        <v>3452</v>
      </c>
      <c r="D1355" s="568">
        <v>19.46</v>
      </c>
    </row>
    <row r="1356" spans="1:4">
      <c r="A1356" s="338">
        <v>12016</v>
      </c>
      <c r="B1356" s="339" t="s">
        <v>5809</v>
      </c>
      <c r="C1356" s="567" t="s">
        <v>3452</v>
      </c>
      <c r="D1356" s="568">
        <v>16.72</v>
      </c>
    </row>
    <row r="1357" spans="1:4">
      <c r="A1357" s="338">
        <v>12019</v>
      </c>
      <c r="B1357" s="339" t="s">
        <v>5812</v>
      </c>
      <c r="C1357" s="567" t="s">
        <v>3452</v>
      </c>
      <c r="D1357" s="568">
        <v>19.46</v>
      </c>
    </row>
    <row r="1358" spans="1:4">
      <c r="A1358" s="338">
        <v>12020</v>
      </c>
      <c r="B1358" s="339" t="s">
        <v>5811</v>
      </c>
      <c r="C1358" s="567" t="s">
        <v>3452</v>
      </c>
      <c r="D1358" s="568">
        <v>16.72</v>
      </c>
    </row>
    <row r="1359" spans="1:4">
      <c r="A1359" s="338">
        <v>39338</v>
      </c>
      <c r="B1359" s="339" t="s">
        <v>5814</v>
      </c>
      <c r="C1359" s="567" t="s">
        <v>3452</v>
      </c>
      <c r="D1359" s="568">
        <v>18.66</v>
      </c>
    </row>
    <row r="1360" spans="1:4">
      <c r="A1360" s="338">
        <v>39336</v>
      </c>
      <c r="B1360" s="339" t="s">
        <v>5813</v>
      </c>
      <c r="C1360" s="567" t="s">
        <v>3452</v>
      </c>
      <c r="D1360" s="568">
        <v>16.690000000000001</v>
      </c>
    </row>
    <row r="1361" spans="1:4">
      <c r="A1361" s="338">
        <v>39337</v>
      </c>
      <c r="B1361" s="339" t="s">
        <v>5815</v>
      </c>
      <c r="C1361" s="567" t="s">
        <v>3452</v>
      </c>
      <c r="D1361" s="568">
        <v>14.85</v>
      </c>
    </row>
    <row r="1362" spans="1:4">
      <c r="A1362" s="338">
        <v>39341</v>
      </c>
      <c r="B1362" s="339" t="s">
        <v>5816</v>
      </c>
      <c r="C1362" s="567" t="s">
        <v>3452</v>
      </c>
      <c r="D1362" s="568">
        <v>24.32</v>
      </c>
    </row>
    <row r="1363" spans="1:4">
      <c r="A1363" s="338">
        <v>39340</v>
      </c>
      <c r="B1363" s="339" t="s">
        <v>5817</v>
      </c>
      <c r="C1363" s="567" t="s">
        <v>3452</v>
      </c>
      <c r="D1363" s="568">
        <v>17.86</v>
      </c>
    </row>
    <row r="1364" spans="1:4">
      <c r="A1364" s="338">
        <v>39342</v>
      </c>
      <c r="B1364" s="339" t="s">
        <v>5819</v>
      </c>
      <c r="C1364" s="567" t="s">
        <v>3452</v>
      </c>
      <c r="D1364" s="568">
        <v>24.32</v>
      </c>
    </row>
    <row r="1365" spans="1:4">
      <c r="A1365" s="338">
        <v>12025</v>
      </c>
      <c r="B1365" s="339" t="s">
        <v>5818</v>
      </c>
      <c r="C1365" s="567" t="s">
        <v>3452</v>
      </c>
      <c r="D1365" s="568">
        <v>18.440000000000001</v>
      </c>
    </row>
    <row r="1366" spans="1:4">
      <c r="A1366" s="338">
        <v>39345</v>
      </c>
      <c r="B1366" s="339" t="s">
        <v>5821</v>
      </c>
      <c r="C1366" s="567" t="s">
        <v>3452</v>
      </c>
      <c r="D1366" s="568">
        <v>27.79</v>
      </c>
    </row>
    <row r="1367" spans="1:4">
      <c r="A1367" s="338">
        <v>39343</v>
      </c>
      <c r="B1367" s="339" t="s">
        <v>5820</v>
      </c>
      <c r="C1367" s="567" t="s">
        <v>3452</v>
      </c>
      <c r="D1367" s="568">
        <v>20.54</v>
      </c>
    </row>
    <row r="1368" spans="1:4">
      <c r="A1368" s="338">
        <v>39344</v>
      </c>
      <c r="B1368" s="339" t="s">
        <v>5822</v>
      </c>
      <c r="C1368" s="567" t="s">
        <v>3452</v>
      </c>
      <c r="D1368" s="568">
        <v>19.850000000000001</v>
      </c>
    </row>
    <row r="1369" spans="1:4">
      <c r="A1369" s="338">
        <v>12623</v>
      </c>
      <c r="B1369" s="339" t="s">
        <v>5823</v>
      </c>
      <c r="C1369" s="567" t="s">
        <v>3453</v>
      </c>
      <c r="D1369" s="568">
        <v>11.53</v>
      </c>
    </row>
    <row r="1370" spans="1:4">
      <c r="A1370" s="338">
        <v>34498</v>
      </c>
      <c r="B1370" s="339" t="s">
        <v>5824</v>
      </c>
      <c r="C1370" s="567" t="s">
        <v>3452</v>
      </c>
      <c r="D1370" s="568">
        <v>139.54</v>
      </c>
    </row>
    <row r="1371" spans="1:4">
      <c r="A1371" s="338">
        <v>13244</v>
      </c>
      <c r="B1371" s="339" t="s">
        <v>5825</v>
      </c>
      <c r="C1371" s="567" t="s">
        <v>3452</v>
      </c>
      <c r="D1371" s="568">
        <v>58.74</v>
      </c>
    </row>
    <row r="1372" spans="1:4" ht="30">
      <c r="A1372" s="338">
        <v>38998</v>
      </c>
      <c r="B1372" s="339" t="s">
        <v>5826</v>
      </c>
      <c r="C1372" s="567" t="s">
        <v>3452</v>
      </c>
      <c r="D1372" s="568">
        <v>17.7</v>
      </c>
    </row>
    <row r="1373" spans="1:4" ht="30">
      <c r="A1373" s="338">
        <v>38999</v>
      </c>
      <c r="B1373" s="339" t="s">
        <v>5827</v>
      </c>
      <c r="C1373" s="567" t="s">
        <v>3452</v>
      </c>
      <c r="D1373" s="568">
        <v>29.29</v>
      </c>
    </row>
    <row r="1374" spans="1:4" ht="30">
      <c r="A1374" s="338">
        <v>38996</v>
      </c>
      <c r="B1374" s="339" t="s">
        <v>5828</v>
      </c>
      <c r="C1374" s="567" t="s">
        <v>3452</v>
      </c>
      <c r="D1374" s="568">
        <v>25.57</v>
      </c>
    </row>
    <row r="1375" spans="1:4" ht="30">
      <c r="A1375" s="338">
        <v>38997</v>
      </c>
      <c r="B1375" s="339" t="s">
        <v>5829</v>
      </c>
      <c r="C1375" s="567" t="s">
        <v>3452</v>
      </c>
      <c r="D1375" s="568">
        <v>41.39</v>
      </c>
    </row>
    <row r="1376" spans="1:4">
      <c r="A1376" s="338">
        <v>39862</v>
      </c>
      <c r="B1376" s="339" t="s">
        <v>5830</v>
      </c>
      <c r="C1376" s="567" t="s">
        <v>3452</v>
      </c>
      <c r="D1376" s="568">
        <v>15.95</v>
      </c>
    </row>
    <row r="1377" spans="1:4">
      <c r="A1377" s="338">
        <v>39863</v>
      </c>
      <c r="B1377" s="339" t="s">
        <v>5831</v>
      </c>
      <c r="C1377" s="567" t="s">
        <v>3452</v>
      </c>
      <c r="D1377" s="568">
        <v>16.170000000000002</v>
      </c>
    </row>
    <row r="1378" spans="1:4">
      <c r="A1378" s="338">
        <v>39864</v>
      </c>
      <c r="B1378" s="339" t="s">
        <v>5832</v>
      </c>
      <c r="C1378" s="567" t="s">
        <v>3452</v>
      </c>
      <c r="D1378" s="568">
        <v>20.07</v>
      </c>
    </row>
    <row r="1379" spans="1:4">
      <c r="A1379" s="338">
        <v>39865</v>
      </c>
      <c r="B1379" s="339" t="s">
        <v>5833</v>
      </c>
      <c r="C1379" s="567" t="s">
        <v>3452</v>
      </c>
      <c r="D1379" s="568">
        <v>28.29</v>
      </c>
    </row>
    <row r="1380" spans="1:4" ht="30">
      <c r="A1380" s="338">
        <v>2517</v>
      </c>
      <c r="B1380" s="339" t="s">
        <v>5834</v>
      </c>
      <c r="C1380" s="567" t="s">
        <v>3452</v>
      </c>
      <c r="D1380" s="568">
        <v>21.94</v>
      </c>
    </row>
    <row r="1381" spans="1:4" ht="30">
      <c r="A1381" s="338">
        <v>2522</v>
      </c>
      <c r="B1381" s="339" t="s">
        <v>5835</v>
      </c>
      <c r="C1381" s="567" t="s">
        <v>3452</v>
      </c>
      <c r="D1381" s="568">
        <v>14.18</v>
      </c>
    </row>
    <row r="1382" spans="1:4" ht="30">
      <c r="A1382" s="338">
        <v>2516</v>
      </c>
      <c r="B1382" s="339" t="s">
        <v>5837</v>
      </c>
      <c r="C1382" s="567" t="s">
        <v>3452</v>
      </c>
      <c r="D1382" s="568">
        <v>11.38</v>
      </c>
    </row>
    <row r="1383" spans="1:4" ht="30">
      <c r="A1383" s="338">
        <v>2548</v>
      </c>
      <c r="B1383" s="339" t="s">
        <v>5836</v>
      </c>
      <c r="C1383" s="567" t="s">
        <v>3452</v>
      </c>
      <c r="D1383" s="568">
        <v>8.7200000000000006</v>
      </c>
    </row>
    <row r="1384" spans="1:4" ht="30">
      <c r="A1384" s="338">
        <v>2518</v>
      </c>
      <c r="B1384" s="339" t="s">
        <v>5838</v>
      </c>
      <c r="C1384" s="567" t="s">
        <v>3452</v>
      </c>
      <c r="D1384" s="568">
        <v>104.43</v>
      </c>
    </row>
    <row r="1385" spans="1:4" ht="30">
      <c r="A1385" s="338">
        <v>2521</v>
      </c>
      <c r="B1385" s="339" t="s">
        <v>5839</v>
      </c>
      <c r="C1385" s="567" t="s">
        <v>3452</v>
      </c>
      <c r="D1385" s="568">
        <v>44.45</v>
      </c>
    </row>
    <row r="1386" spans="1:4" ht="30">
      <c r="A1386" s="338">
        <v>2519</v>
      </c>
      <c r="B1386" s="339" t="s">
        <v>5841</v>
      </c>
      <c r="C1386" s="567" t="s">
        <v>3452</v>
      </c>
      <c r="D1386" s="568">
        <v>125.92</v>
      </c>
    </row>
    <row r="1387" spans="1:4" ht="30">
      <c r="A1387" s="338">
        <v>2515</v>
      </c>
      <c r="B1387" s="339" t="s">
        <v>5840</v>
      </c>
      <c r="C1387" s="567" t="s">
        <v>3452</v>
      </c>
      <c r="D1387" s="568">
        <v>9.4700000000000006</v>
      </c>
    </row>
    <row r="1388" spans="1:4" ht="30">
      <c r="A1388" s="338">
        <v>2520</v>
      </c>
      <c r="B1388" s="339" t="s">
        <v>5842</v>
      </c>
      <c r="C1388" s="567" t="s">
        <v>3452</v>
      </c>
      <c r="D1388" s="568">
        <v>231.76</v>
      </c>
    </row>
    <row r="1389" spans="1:4" ht="30">
      <c r="A1389" s="338">
        <v>1602</v>
      </c>
      <c r="B1389" s="339" t="s">
        <v>5843</v>
      </c>
      <c r="C1389" s="567" t="s">
        <v>3452</v>
      </c>
      <c r="D1389" s="568">
        <v>44.59</v>
      </c>
    </row>
    <row r="1390" spans="1:4" ht="30">
      <c r="A1390" s="338">
        <v>1601</v>
      </c>
      <c r="B1390" s="339" t="s">
        <v>5844</v>
      </c>
      <c r="C1390" s="567" t="s">
        <v>3452</v>
      </c>
      <c r="D1390" s="568">
        <v>39.74</v>
      </c>
    </row>
    <row r="1391" spans="1:4" ht="30">
      <c r="A1391" s="338">
        <v>1600</v>
      </c>
      <c r="B1391" s="339" t="s">
        <v>5846</v>
      </c>
      <c r="C1391" s="567" t="s">
        <v>3452</v>
      </c>
      <c r="D1391" s="568">
        <v>17.36</v>
      </c>
    </row>
    <row r="1392" spans="1:4" ht="30">
      <c r="A1392" s="338">
        <v>1598</v>
      </c>
      <c r="B1392" s="339" t="s">
        <v>5845</v>
      </c>
      <c r="C1392" s="567" t="s">
        <v>3452</v>
      </c>
      <c r="D1392" s="568">
        <v>11.76</v>
      </c>
    </row>
    <row r="1393" spans="1:4" ht="30">
      <c r="A1393" s="338">
        <v>1603</v>
      </c>
      <c r="B1393" s="339" t="s">
        <v>5847</v>
      </c>
      <c r="C1393" s="567" t="s">
        <v>3452</v>
      </c>
      <c r="D1393" s="568">
        <v>67.319999999999993</v>
      </c>
    </row>
    <row r="1394" spans="1:4" ht="30">
      <c r="A1394" s="338">
        <v>1599</v>
      </c>
      <c r="B1394" s="339" t="s">
        <v>5848</v>
      </c>
      <c r="C1394" s="567" t="s">
        <v>3452</v>
      </c>
      <c r="D1394" s="568">
        <v>13.64</v>
      </c>
    </row>
    <row r="1395" spans="1:4" ht="30">
      <c r="A1395" s="338">
        <v>1597</v>
      </c>
      <c r="B1395" s="339" t="s">
        <v>5849</v>
      </c>
      <c r="C1395" s="567" t="s">
        <v>3452</v>
      </c>
      <c r="D1395" s="568">
        <v>11.05</v>
      </c>
    </row>
    <row r="1396" spans="1:4">
      <c r="A1396" s="338">
        <v>39600</v>
      </c>
      <c r="B1396" s="339" t="s">
        <v>5850</v>
      </c>
      <c r="C1396" s="567" t="s">
        <v>3452</v>
      </c>
      <c r="D1396" s="568">
        <v>16.68</v>
      </c>
    </row>
    <row r="1397" spans="1:4">
      <c r="A1397" s="338">
        <v>39601</v>
      </c>
      <c r="B1397" s="339" t="s">
        <v>5851</v>
      </c>
      <c r="C1397" s="567" t="s">
        <v>3452</v>
      </c>
      <c r="D1397" s="568">
        <v>29</v>
      </c>
    </row>
    <row r="1398" spans="1:4">
      <c r="A1398" s="338">
        <v>39602</v>
      </c>
      <c r="B1398" s="339" t="s">
        <v>5852</v>
      </c>
      <c r="C1398" s="567" t="s">
        <v>3452</v>
      </c>
      <c r="D1398" s="568">
        <v>1.91</v>
      </c>
    </row>
    <row r="1399" spans="1:4">
      <c r="A1399" s="338">
        <v>39603</v>
      </c>
      <c r="B1399" s="339" t="s">
        <v>5853</v>
      </c>
      <c r="C1399" s="567" t="s">
        <v>3452</v>
      </c>
      <c r="D1399" s="568">
        <v>3.27</v>
      </c>
    </row>
    <row r="1400" spans="1:4" ht="30">
      <c r="A1400" s="338">
        <v>11821</v>
      </c>
      <c r="B1400" s="339" t="s">
        <v>5854</v>
      </c>
      <c r="C1400" s="567" t="s">
        <v>3452</v>
      </c>
      <c r="D1400" s="568">
        <v>9.08</v>
      </c>
    </row>
    <row r="1401" spans="1:4" ht="30">
      <c r="A1401" s="338">
        <v>1562</v>
      </c>
      <c r="B1401" s="339" t="s">
        <v>5855</v>
      </c>
      <c r="C1401" s="567" t="s">
        <v>3452</v>
      </c>
      <c r="D1401" s="568">
        <v>14.87</v>
      </c>
    </row>
    <row r="1402" spans="1:4" ht="30">
      <c r="A1402" s="338">
        <v>1563</v>
      </c>
      <c r="B1402" s="339" t="s">
        <v>5856</v>
      </c>
      <c r="C1402" s="567" t="s">
        <v>3452</v>
      </c>
      <c r="D1402" s="568">
        <v>19.96</v>
      </c>
    </row>
    <row r="1403" spans="1:4">
      <c r="A1403" s="338">
        <v>11856</v>
      </c>
      <c r="B1403" s="339" t="s">
        <v>5857</v>
      </c>
      <c r="C1403" s="567" t="s">
        <v>3452</v>
      </c>
      <c r="D1403" s="568">
        <v>5.95</v>
      </c>
    </row>
    <row r="1404" spans="1:4">
      <c r="A1404" s="338">
        <v>11857</v>
      </c>
      <c r="B1404" s="339" t="s">
        <v>5858</v>
      </c>
      <c r="C1404" s="567" t="s">
        <v>3452</v>
      </c>
      <c r="D1404" s="568">
        <v>31.31</v>
      </c>
    </row>
    <row r="1405" spans="1:4">
      <c r="A1405" s="338">
        <v>11858</v>
      </c>
      <c r="B1405" s="339" t="s">
        <v>5859</v>
      </c>
      <c r="C1405" s="567" t="s">
        <v>3452</v>
      </c>
      <c r="D1405" s="568">
        <v>38.86</v>
      </c>
    </row>
    <row r="1406" spans="1:4">
      <c r="A1406" s="338">
        <v>1539</v>
      </c>
      <c r="B1406" s="339" t="s">
        <v>5860</v>
      </c>
      <c r="C1406" s="567" t="s">
        <v>3452</v>
      </c>
      <c r="D1406" s="568">
        <v>6.99</v>
      </c>
    </row>
    <row r="1407" spans="1:4">
      <c r="A1407" s="338">
        <v>11859</v>
      </c>
      <c r="B1407" s="339" t="s">
        <v>5861</v>
      </c>
      <c r="C1407" s="567" t="s">
        <v>3452</v>
      </c>
      <c r="D1407" s="568">
        <v>52.88</v>
      </c>
    </row>
    <row r="1408" spans="1:4">
      <c r="A1408" s="338">
        <v>1550</v>
      </c>
      <c r="B1408" s="339" t="s">
        <v>5862</v>
      </c>
      <c r="C1408" s="567" t="s">
        <v>3452</v>
      </c>
      <c r="D1408" s="568">
        <v>7.38</v>
      </c>
    </row>
    <row r="1409" spans="1:4">
      <c r="A1409" s="338">
        <v>11854</v>
      </c>
      <c r="B1409" s="339" t="s">
        <v>5863</v>
      </c>
      <c r="C1409" s="567" t="s">
        <v>3452</v>
      </c>
      <c r="D1409" s="568">
        <v>9.2200000000000006</v>
      </c>
    </row>
    <row r="1410" spans="1:4">
      <c r="A1410" s="338">
        <v>11862</v>
      </c>
      <c r="B1410" s="339" t="s">
        <v>5864</v>
      </c>
      <c r="C1410" s="567" t="s">
        <v>3452</v>
      </c>
      <c r="D1410" s="568">
        <v>12.93</v>
      </c>
    </row>
    <row r="1411" spans="1:4">
      <c r="A1411" s="338">
        <v>11863</v>
      </c>
      <c r="B1411" s="339" t="s">
        <v>5865</v>
      </c>
      <c r="C1411" s="567" t="s">
        <v>3452</v>
      </c>
      <c r="D1411" s="568">
        <v>5.22</v>
      </c>
    </row>
    <row r="1412" spans="1:4">
      <c r="A1412" s="338">
        <v>11855</v>
      </c>
      <c r="B1412" s="339" t="s">
        <v>5866</v>
      </c>
      <c r="C1412" s="567" t="s">
        <v>3452</v>
      </c>
      <c r="D1412" s="568">
        <v>19.3</v>
      </c>
    </row>
    <row r="1413" spans="1:4">
      <c r="A1413" s="338">
        <v>11864</v>
      </c>
      <c r="B1413" s="339" t="s">
        <v>5867</v>
      </c>
      <c r="C1413" s="567" t="s">
        <v>3452</v>
      </c>
      <c r="D1413" s="568">
        <v>29.18</v>
      </c>
    </row>
    <row r="1414" spans="1:4" ht="30">
      <c r="A1414" s="338">
        <v>2527</v>
      </c>
      <c r="B1414" s="339" t="s">
        <v>5868</v>
      </c>
      <c r="C1414" s="567" t="s">
        <v>3452</v>
      </c>
      <c r="D1414" s="568">
        <v>7.85</v>
      </c>
    </row>
    <row r="1415" spans="1:4" ht="30">
      <c r="A1415" s="338">
        <v>2526</v>
      </c>
      <c r="B1415" s="339" t="s">
        <v>5869</v>
      </c>
      <c r="C1415" s="567" t="s">
        <v>3452</v>
      </c>
      <c r="D1415" s="568">
        <v>5.03</v>
      </c>
    </row>
    <row r="1416" spans="1:4" ht="30">
      <c r="A1416" s="338">
        <v>2483</v>
      </c>
      <c r="B1416" s="339" t="s">
        <v>5871</v>
      </c>
      <c r="C1416" s="567" t="s">
        <v>3452</v>
      </c>
      <c r="D1416" s="568">
        <v>3.58</v>
      </c>
    </row>
    <row r="1417" spans="1:4" ht="30">
      <c r="A1417" s="338">
        <v>2487</v>
      </c>
      <c r="B1417" s="339" t="s">
        <v>5870</v>
      </c>
      <c r="C1417" s="567" t="s">
        <v>3452</v>
      </c>
      <c r="D1417" s="568">
        <v>1.71</v>
      </c>
    </row>
    <row r="1418" spans="1:4" ht="30">
      <c r="A1418" s="338">
        <v>2528</v>
      </c>
      <c r="B1418" s="339" t="s">
        <v>5872</v>
      </c>
      <c r="C1418" s="567" t="s">
        <v>3452</v>
      </c>
      <c r="D1418" s="568">
        <v>19.760000000000002</v>
      </c>
    </row>
    <row r="1419" spans="1:4" ht="30">
      <c r="A1419" s="338">
        <v>2489</v>
      </c>
      <c r="B1419" s="339" t="s">
        <v>5873</v>
      </c>
      <c r="C1419" s="567" t="s">
        <v>3452</v>
      </c>
      <c r="D1419" s="568">
        <v>8.6999999999999993</v>
      </c>
    </row>
    <row r="1420" spans="1:4" ht="30">
      <c r="A1420" s="338">
        <v>2484</v>
      </c>
      <c r="B1420" s="339" t="s">
        <v>5875</v>
      </c>
      <c r="C1420" s="567" t="s">
        <v>3452</v>
      </c>
      <c r="D1420" s="568">
        <v>28.7</v>
      </c>
    </row>
    <row r="1421" spans="1:4" ht="30">
      <c r="A1421" s="338">
        <v>2488</v>
      </c>
      <c r="B1421" s="339" t="s">
        <v>5874</v>
      </c>
      <c r="C1421" s="567" t="s">
        <v>3452</v>
      </c>
      <c r="D1421" s="568">
        <v>2.0099999999999998</v>
      </c>
    </row>
    <row r="1422" spans="1:4" ht="30">
      <c r="A1422" s="338">
        <v>2485</v>
      </c>
      <c r="B1422" s="339" t="s">
        <v>5876</v>
      </c>
      <c r="C1422" s="567" t="s">
        <v>3452</v>
      </c>
      <c r="D1422" s="568">
        <v>44.98</v>
      </c>
    </row>
    <row r="1423" spans="1:4">
      <c r="A1423" s="338">
        <v>38005</v>
      </c>
      <c r="B1423" s="339" t="s">
        <v>5877</v>
      </c>
      <c r="C1423" s="567" t="s">
        <v>3452</v>
      </c>
      <c r="D1423" s="568">
        <v>25.47</v>
      </c>
    </row>
    <row r="1424" spans="1:4">
      <c r="A1424" s="338">
        <v>38006</v>
      </c>
      <c r="B1424" s="339" t="s">
        <v>5878</v>
      </c>
      <c r="C1424" s="567" t="s">
        <v>3452</v>
      </c>
      <c r="D1424" s="568">
        <v>31.26</v>
      </c>
    </row>
    <row r="1425" spans="1:4">
      <c r="A1425" s="338">
        <v>38428</v>
      </c>
      <c r="B1425" s="339" t="s">
        <v>5879</v>
      </c>
      <c r="C1425" s="567" t="s">
        <v>3452</v>
      </c>
      <c r="D1425" s="568">
        <v>29.28</v>
      </c>
    </row>
    <row r="1426" spans="1:4">
      <c r="A1426" s="338">
        <v>38007</v>
      </c>
      <c r="B1426" s="339" t="s">
        <v>5880</v>
      </c>
      <c r="C1426" s="567" t="s">
        <v>3452</v>
      </c>
      <c r="D1426" s="568">
        <v>47.84</v>
      </c>
    </row>
    <row r="1427" spans="1:4">
      <c r="A1427" s="338">
        <v>38008</v>
      </c>
      <c r="B1427" s="339" t="s">
        <v>5881</v>
      </c>
      <c r="C1427" s="567" t="s">
        <v>3452</v>
      </c>
      <c r="D1427" s="568">
        <v>192.67</v>
      </c>
    </row>
    <row r="1428" spans="1:4">
      <c r="A1428" s="338">
        <v>38009</v>
      </c>
      <c r="B1428" s="339" t="s">
        <v>5882</v>
      </c>
      <c r="C1428" s="567" t="s">
        <v>3452</v>
      </c>
      <c r="D1428" s="568">
        <v>235.48</v>
      </c>
    </row>
    <row r="1429" spans="1:4" ht="30">
      <c r="A1429" s="338">
        <v>39279</v>
      </c>
      <c r="B1429" s="339" t="s">
        <v>5883</v>
      </c>
      <c r="C1429" s="567" t="s">
        <v>3452</v>
      </c>
      <c r="D1429" s="568">
        <v>15.27</v>
      </c>
    </row>
    <row r="1430" spans="1:4" ht="30">
      <c r="A1430" s="338">
        <v>38845</v>
      </c>
      <c r="B1430" s="339" t="s">
        <v>5884</v>
      </c>
      <c r="C1430" s="567" t="s">
        <v>3452</v>
      </c>
      <c r="D1430" s="568">
        <v>22.1</v>
      </c>
    </row>
    <row r="1431" spans="1:4" ht="30">
      <c r="A1431" s="338">
        <v>39280</v>
      </c>
      <c r="B1431" s="339" t="s">
        <v>5885</v>
      </c>
      <c r="C1431" s="567" t="s">
        <v>3452</v>
      </c>
      <c r="D1431" s="568">
        <v>19.8</v>
      </c>
    </row>
    <row r="1432" spans="1:4" ht="30">
      <c r="A1432" s="338">
        <v>39281</v>
      </c>
      <c r="B1432" s="339" t="s">
        <v>5886</v>
      </c>
      <c r="C1432" s="567" t="s">
        <v>3452</v>
      </c>
      <c r="D1432" s="568">
        <v>26.07</v>
      </c>
    </row>
    <row r="1433" spans="1:4" ht="30">
      <c r="A1433" s="338">
        <v>38849</v>
      </c>
      <c r="B1433" s="339" t="s">
        <v>5887</v>
      </c>
      <c r="C1433" s="567" t="s">
        <v>3452</v>
      </c>
      <c r="D1433" s="568">
        <v>22.33</v>
      </c>
    </row>
    <row r="1434" spans="1:4" ht="30">
      <c r="A1434" s="338">
        <v>39282</v>
      </c>
      <c r="B1434" s="339" t="s">
        <v>5888</v>
      </c>
      <c r="C1434" s="567" t="s">
        <v>3452</v>
      </c>
      <c r="D1434" s="568">
        <v>26.69</v>
      </c>
    </row>
    <row r="1435" spans="1:4" ht="30">
      <c r="A1435" s="338">
        <v>38852</v>
      </c>
      <c r="B1435" s="339" t="s">
        <v>5889</v>
      </c>
      <c r="C1435" s="567" t="s">
        <v>3452</v>
      </c>
      <c r="D1435" s="568">
        <v>36.32</v>
      </c>
    </row>
    <row r="1436" spans="1:4" ht="30">
      <c r="A1436" s="338">
        <v>38844</v>
      </c>
      <c r="B1436" s="339" t="s">
        <v>5890</v>
      </c>
      <c r="C1436" s="567" t="s">
        <v>3452</v>
      </c>
      <c r="D1436" s="568">
        <v>11.16</v>
      </c>
    </row>
    <row r="1437" spans="1:4" ht="30">
      <c r="A1437" s="338">
        <v>38846</v>
      </c>
      <c r="B1437" s="339" t="s">
        <v>5891</v>
      </c>
      <c r="C1437" s="567" t="s">
        <v>3452</v>
      </c>
      <c r="D1437" s="568">
        <v>12.21</v>
      </c>
    </row>
    <row r="1438" spans="1:4" ht="30">
      <c r="A1438" s="338">
        <v>38847</v>
      </c>
      <c r="B1438" s="339" t="s">
        <v>5892</v>
      </c>
      <c r="C1438" s="567" t="s">
        <v>3452</v>
      </c>
      <c r="D1438" s="568">
        <v>15.02</v>
      </c>
    </row>
    <row r="1439" spans="1:4" ht="30">
      <c r="A1439" s="338">
        <v>38850</v>
      </c>
      <c r="B1439" s="339" t="s">
        <v>5893</v>
      </c>
      <c r="C1439" s="567" t="s">
        <v>3452</v>
      </c>
      <c r="D1439" s="568">
        <v>20.87</v>
      </c>
    </row>
    <row r="1440" spans="1:4" ht="30">
      <c r="A1440" s="338">
        <v>38848</v>
      </c>
      <c r="B1440" s="339" t="s">
        <v>5894</v>
      </c>
      <c r="C1440" s="567" t="s">
        <v>3452</v>
      </c>
      <c r="D1440" s="568">
        <v>17.46</v>
      </c>
    </row>
    <row r="1441" spans="1:4" ht="30">
      <c r="A1441" s="338">
        <v>38851</v>
      </c>
      <c r="B1441" s="339" t="s">
        <v>5895</v>
      </c>
      <c r="C1441" s="567" t="s">
        <v>3452</v>
      </c>
      <c r="D1441" s="568">
        <v>31.73</v>
      </c>
    </row>
    <row r="1442" spans="1:4">
      <c r="A1442" s="338">
        <v>38860</v>
      </c>
      <c r="B1442" s="339" t="s">
        <v>5896</v>
      </c>
      <c r="C1442" s="567" t="s">
        <v>3452</v>
      </c>
      <c r="D1442" s="568">
        <v>8.9700000000000006</v>
      </c>
    </row>
    <row r="1443" spans="1:4">
      <c r="A1443" s="338">
        <v>38861</v>
      </c>
      <c r="B1443" s="339" t="s">
        <v>5897</v>
      </c>
      <c r="C1443" s="567" t="s">
        <v>3452</v>
      </c>
      <c r="D1443" s="568">
        <v>12.07</v>
      </c>
    </row>
    <row r="1444" spans="1:4">
      <c r="A1444" s="338">
        <v>38862</v>
      </c>
      <c r="B1444" s="339" t="s">
        <v>5898</v>
      </c>
      <c r="C1444" s="567" t="s">
        <v>3452</v>
      </c>
      <c r="D1444" s="568">
        <v>10.17</v>
      </c>
    </row>
    <row r="1445" spans="1:4">
      <c r="A1445" s="338">
        <v>38863</v>
      </c>
      <c r="B1445" s="339" t="s">
        <v>5899</v>
      </c>
      <c r="C1445" s="567" t="s">
        <v>3452</v>
      </c>
      <c r="D1445" s="568">
        <v>11.69</v>
      </c>
    </row>
    <row r="1446" spans="1:4">
      <c r="A1446" s="338">
        <v>38864</v>
      </c>
      <c r="B1446" s="339" t="s">
        <v>5901</v>
      </c>
      <c r="C1446" s="567" t="s">
        <v>3452</v>
      </c>
      <c r="D1446" s="568">
        <v>24.26</v>
      </c>
    </row>
    <row r="1447" spans="1:4">
      <c r="A1447" s="338">
        <v>38865</v>
      </c>
      <c r="B1447" s="339" t="s">
        <v>5900</v>
      </c>
      <c r="C1447" s="567" t="s">
        <v>3452</v>
      </c>
      <c r="D1447" s="568">
        <v>15.87</v>
      </c>
    </row>
    <row r="1448" spans="1:4">
      <c r="A1448" s="338">
        <v>38866</v>
      </c>
      <c r="B1448" s="339" t="s">
        <v>5902</v>
      </c>
      <c r="C1448" s="567" t="s">
        <v>3452</v>
      </c>
      <c r="D1448" s="568">
        <v>17.079999999999998</v>
      </c>
    </row>
    <row r="1449" spans="1:4">
      <c r="A1449" s="338">
        <v>38868</v>
      </c>
      <c r="B1449" s="339" t="s">
        <v>5903</v>
      </c>
      <c r="C1449" s="567" t="s">
        <v>3452</v>
      </c>
      <c r="D1449" s="568">
        <v>28.47</v>
      </c>
    </row>
    <row r="1450" spans="1:4" ht="30">
      <c r="A1450" s="338">
        <v>38853</v>
      </c>
      <c r="B1450" s="339" t="s">
        <v>5904</v>
      </c>
      <c r="C1450" s="567" t="s">
        <v>3452</v>
      </c>
      <c r="D1450" s="568">
        <v>9.1999999999999993</v>
      </c>
    </row>
    <row r="1451" spans="1:4" ht="30">
      <c r="A1451" s="338">
        <v>38854</v>
      </c>
      <c r="B1451" s="339" t="s">
        <v>5905</v>
      </c>
      <c r="C1451" s="567" t="s">
        <v>3452</v>
      </c>
      <c r="D1451" s="568">
        <v>12.58</v>
      </c>
    </row>
    <row r="1452" spans="1:4" ht="30">
      <c r="A1452" s="338">
        <v>38855</v>
      </c>
      <c r="B1452" s="339" t="s">
        <v>5906</v>
      </c>
      <c r="C1452" s="567" t="s">
        <v>3452</v>
      </c>
      <c r="D1452" s="568">
        <v>9.33</v>
      </c>
    </row>
    <row r="1453" spans="1:4" ht="30">
      <c r="A1453" s="338">
        <v>38856</v>
      </c>
      <c r="B1453" s="339" t="s">
        <v>5907</v>
      </c>
      <c r="C1453" s="567" t="s">
        <v>3452</v>
      </c>
      <c r="D1453" s="568">
        <v>14.98</v>
      </c>
    </row>
    <row r="1454" spans="1:4" ht="30">
      <c r="A1454" s="338">
        <v>38857</v>
      </c>
      <c r="B1454" s="339" t="s">
        <v>5908</v>
      </c>
      <c r="C1454" s="567" t="s">
        <v>3452</v>
      </c>
      <c r="D1454" s="568">
        <v>19.809999999999999</v>
      </c>
    </row>
    <row r="1455" spans="1:4" ht="30">
      <c r="A1455" s="338">
        <v>38858</v>
      </c>
      <c r="B1455" s="339" t="s">
        <v>5909</v>
      </c>
      <c r="C1455" s="567" t="s">
        <v>3452</v>
      </c>
      <c r="D1455" s="568">
        <v>18.010000000000002</v>
      </c>
    </row>
    <row r="1456" spans="1:4" ht="30">
      <c r="A1456" s="338">
        <v>38859</v>
      </c>
      <c r="B1456" s="339" t="s">
        <v>5910</v>
      </c>
      <c r="C1456" s="567" t="s">
        <v>3452</v>
      </c>
      <c r="D1456" s="568">
        <v>29.17</v>
      </c>
    </row>
    <row r="1457" spans="1:4" ht="60">
      <c r="A1457" s="338">
        <v>3104</v>
      </c>
      <c r="B1457" s="339" t="s">
        <v>13449</v>
      </c>
      <c r="C1457" s="567" t="s">
        <v>3462</v>
      </c>
      <c r="D1457" s="568">
        <v>144.05000000000001</v>
      </c>
    </row>
    <row r="1458" spans="1:4" ht="30">
      <c r="A1458" s="338">
        <v>1607</v>
      </c>
      <c r="B1458" s="339" t="s">
        <v>5911</v>
      </c>
      <c r="C1458" s="567" t="s">
        <v>3462</v>
      </c>
      <c r="D1458" s="568">
        <v>0.2</v>
      </c>
    </row>
    <row r="1459" spans="1:4" ht="30">
      <c r="A1459" s="338">
        <v>38169</v>
      </c>
      <c r="B1459" s="339" t="s">
        <v>5912</v>
      </c>
      <c r="C1459" s="567" t="s">
        <v>3462</v>
      </c>
      <c r="D1459" s="568">
        <v>71.14</v>
      </c>
    </row>
    <row r="1460" spans="1:4" ht="30">
      <c r="A1460" s="338">
        <v>6142</v>
      </c>
      <c r="B1460" s="339" t="s">
        <v>5913</v>
      </c>
      <c r="C1460" s="567" t="s">
        <v>3452</v>
      </c>
      <c r="D1460" s="568">
        <v>8.49</v>
      </c>
    </row>
    <row r="1461" spans="1:4" ht="30">
      <c r="A1461" s="338">
        <v>11686</v>
      </c>
      <c r="B1461" s="339" t="s">
        <v>5914</v>
      </c>
      <c r="C1461" s="567" t="s">
        <v>3452</v>
      </c>
      <c r="D1461" s="568">
        <v>11.79</v>
      </c>
    </row>
    <row r="1462" spans="1:4" ht="30">
      <c r="A1462" s="338">
        <v>37598</v>
      </c>
      <c r="B1462" s="339" t="s">
        <v>5915</v>
      </c>
      <c r="C1462" s="567" t="s">
        <v>3452</v>
      </c>
      <c r="D1462" s="568">
        <v>44.96</v>
      </c>
    </row>
    <row r="1463" spans="1:4" ht="45">
      <c r="A1463" s="338">
        <v>25398</v>
      </c>
      <c r="B1463" s="339" t="s">
        <v>5916</v>
      </c>
      <c r="C1463" s="567" t="s">
        <v>3452</v>
      </c>
      <c r="D1463" s="568">
        <v>5328.75</v>
      </c>
    </row>
    <row r="1464" spans="1:4" ht="45">
      <c r="A1464" s="338">
        <v>25399</v>
      </c>
      <c r="B1464" s="339" t="s">
        <v>5917</v>
      </c>
      <c r="C1464" s="567" t="s">
        <v>3452</v>
      </c>
      <c r="D1464" s="568">
        <v>3235.02</v>
      </c>
    </row>
    <row r="1465" spans="1:4" ht="30">
      <c r="A1465" s="338">
        <v>43440</v>
      </c>
      <c r="B1465" s="339" t="s">
        <v>5918</v>
      </c>
      <c r="C1465" s="567" t="s">
        <v>3452</v>
      </c>
      <c r="D1465" s="568">
        <v>251.64</v>
      </c>
    </row>
    <row r="1466" spans="1:4" ht="30">
      <c r="A1466" s="338">
        <v>10667</v>
      </c>
      <c r="B1466" s="339" t="s">
        <v>5919</v>
      </c>
      <c r="C1466" s="567" t="s">
        <v>3452</v>
      </c>
      <c r="D1466" s="568">
        <v>15000</v>
      </c>
    </row>
    <row r="1467" spans="1:4" ht="30">
      <c r="A1467" s="338">
        <v>1613</v>
      </c>
      <c r="B1467" s="339" t="s">
        <v>5920</v>
      </c>
      <c r="C1467" s="567" t="s">
        <v>3452</v>
      </c>
      <c r="D1467" s="568">
        <v>1508.17</v>
      </c>
    </row>
    <row r="1468" spans="1:4" ht="30">
      <c r="A1468" s="338">
        <v>1626</v>
      </c>
      <c r="B1468" s="339" t="s">
        <v>5921</v>
      </c>
      <c r="C1468" s="567" t="s">
        <v>3452</v>
      </c>
      <c r="D1468" s="568">
        <v>2255.66</v>
      </c>
    </row>
    <row r="1469" spans="1:4" ht="30">
      <c r="A1469" s="338">
        <v>1625</v>
      </c>
      <c r="B1469" s="339" t="s">
        <v>5922</v>
      </c>
      <c r="C1469" s="567" t="s">
        <v>3452</v>
      </c>
      <c r="D1469" s="568">
        <v>157.55000000000001</v>
      </c>
    </row>
    <row r="1470" spans="1:4" ht="30">
      <c r="A1470" s="338">
        <v>1622</v>
      </c>
      <c r="B1470" s="339" t="s">
        <v>5923</v>
      </c>
      <c r="C1470" s="567" t="s">
        <v>3452</v>
      </c>
      <c r="D1470" s="568">
        <v>5090.1000000000004</v>
      </c>
    </row>
    <row r="1471" spans="1:4" ht="30">
      <c r="A1471" s="338">
        <v>1620</v>
      </c>
      <c r="B1471" s="339" t="s">
        <v>5924</v>
      </c>
      <c r="C1471" s="567" t="s">
        <v>3452</v>
      </c>
      <c r="D1471" s="568">
        <v>331.88</v>
      </c>
    </row>
    <row r="1472" spans="1:4" ht="30">
      <c r="A1472" s="338">
        <v>1629</v>
      </c>
      <c r="B1472" s="339" t="s">
        <v>5925</v>
      </c>
      <c r="C1472" s="567" t="s">
        <v>3452</v>
      </c>
      <c r="D1472" s="568">
        <v>12388.09</v>
      </c>
    </row>
    <row r="1473" spans="1:4" ht="30">
      <c r="A1473" s="338">
        <v>1627</v>
      </c>
      <c r="B1473" s="339" t="s">
        <v>5926</v>
      </c>
      <c r="C1473" s="567" t="s">
        <v>3452</v>
      </c>
      <c r="D1473" s="568">
        <v>634.38</v>
      </c>
    </row>
    <row r="1474" spans="1:4" ht="30">
      <c r="A1474" s="338">
        <v>1623</v>
      </c>
      <c r="B1474" s="339" t="s">
        <v>5927</v>
      </c>
      <c r="C1474" s="567" t="s">
        <v>3452</v>
      </c>
      <c r="D1474" s="568">
        <v>128.49</v>
      </c>
    </row>
    <row r="1475" spans="1:4" ht="30">
      <c r="A1475" s="338">
        <v>1619</v>
      </c>
      <c r="B1475" s="339" t="s">
        <v>5928</v>
      </c>
      <c r="C1475" s="567" t="s">
        <v>3452</v>
      </c>
      <c r="D1475" s="568">
        <v>176.74</v>
      </c>
    </row>
    <row r="1476" spans="1:4" ht="30">
      <c r="A1476" s="338">
        <v>1630</v>
      </c>
      <c r="B1476" s="339" t="s">
        <v>5929</v>
      </c>
      <c r="C1476" s="567" t="s">
        <v>3452</v>
      </c>
      <c r="D1476" s="568">
        <v>3891.48</v>
      </c>
    </row>
    <row r="1477" spans="1:4" ht="30">
      <c r="A1477" s="338">
        <v>1616</v>
      </c>
      <c r="B1477" s="339" t="s">
        <v>5930</v>
      </c>
      <c r="C1477" s="567" t="s">
        <v>3452</v>
      </c>
      <c r="D1477" s="568">
        <v>5985.17</v>
      </c>
    </row>
    <row r="1478" spans="1:4" ht="30">
      <c r="A1478" s="338">
        <v>1614</v>
      </c>
      <c r="B1478" s="339" t="s">
        <v>5931</v>
      </c>
      <c r="C1478" s="567" t="s">
        <v>3452</v>
      </c>
      <c r="D1478" s="568">
        <v>273.54000000000002</v>
      </c>
    </row>
    <row r="1479" spans="1:4" ht="30">
      <c r="A1479" s="338">
        <v>1617</v>
      </c>
      <c r="B1479" s="339" t="s">
        <v>5932</v>
      </c>
      <c r="C1479" s="567" t="s">
        <v>3452</v>
      </c>
      <c r="D1479" s="568">
        <v>7145</v>
      </c>
    </row>
    <row r="1480" spans="1:4" ht="30">
      <c r="A1480" s="338">
        <v>1621</v>
      </c>
      <c r="B1480" s="339" t="s">
        <v>5933</v>
      </c>
      <c r="C1480" s="567" t="s">
        <v>3452</v>
      </c>
      <c r="D1480" s="568">
        <v>489.22</v>
      </c>
    </row>
    <row r="1481" spans="1:4" ht="30">
      <c r="A1481" s="338">
        <v>1624</v>
      </c>
      <c r="B1481" s="339" t="s">
        <v>5934</v>
      </c>
      <c r="C1481" s="567" t="s">
        <v>3452</v>
      </c>
      <c r="D1481" s="568">
        <v>17562.759999999998</v>
      </c>
    </row>
    <row r="1482" spans="1:4" ht="30">
      <c r="A1482" s="338">
        <v>1615</v>
      </c>
      <c r="B1482" s="339" t="s">
        <v>5935</v>
      </c>
      <c r="C1482" s="567" t="s">
        <v>3452</v>
      </c>
      <c r="D1482" s="568">
        <v>918.69</v>
      </c>
    </row>
    <row r="1483" spans="1:4">
      <c r="A1483" s="338">
        <v>1612</v>
      </c>
      <c r="B1483" s="339" t="s">
        <v>5936</v>
      </c>
      <c r="C1483" s="567" t="s">
        <v>3452</v>
      </c>
      <c r="D1483" s="568">
        <v>121</v>
      </c>
    </row>
    <row r="1484" spans="1:4" ht="30">
      <c r="A1484" s="338">
        <v>1618</v>
      </c>
      <c r="B1484" s="339" t="s">
        <v>5937</v>
      </c>
      <c r="C1484" s="567" t="s">
        <v>3452</v>
      </c>
      <c r="D1484" s="568">
        <v>1262.4100000000001</v>
      </c>
    </row>
    <row r="1485" spans="1:4" ht="30">
      <c r="A1485" s="338">
        <v>43657</v>
      </c>
      <c r="B1485" s="339" t="s">
        <v>13450</v>
      </c>
      <c r="C1485" s="567" t="s">
        <v>3453</v>
      </c>
      <c r="D1485" s="568">
        <v>7.86</v>
      </c>
    </row>
    <row r="1486" spans="1:4">
      <c r="A1486" s="338">
        <v>14211</v>
      </c>
      <c r="B1486" s="339" t="s">
        <v>5938</v>
      </c>
      <c r="C1486" s="567" t="s">
        <v>3452</v>
      </c>
      <c r="D1486" s="568">
        <v>49.66</v>
      </c>
    </row>
    <row r="1487" spans="1:4">
      <c r="A1487" s="338">
        <v>34500</v>
      </c>
      <c r="B1487" s="339" t="s">
        <v>5939</v>
      </c>
      <c r="C1487" s="567" t="s">
        <v>3451</v>
      </c>
      <c r="D1487" s="568">
        <v>115.74</v>
      </c>
    </row>
    <row r="1488" spans="1:4">
      <c r="A1488" s="338">
        <v>40934</v>
      </c>
      <c r="B1488" s="339" t="s">
        <v>5940</v>
      </c>
      <c r="C1488" s="567" t="s">
        <v>3457</v>
      </c>
      <c r="D1488" s="568">
        <v>20331.849999999999</v>
      </c>
    </row>
    <row r="1489" spans="1:4">
      <c r="A1489" s="338">
        <v>38200</v>
      </c>
      <c r="B1489" s="339" t="s">
        <v>5941</v>
      </c>
      <c r="C1489" s="567" t="s">
        <v>3463</v>
      </c>
      <c r="D1489" s="568">
        <v>753.78</v>
      </c>
    </row>
    <row r="1490" spans="1:4" ht="30">
      <c r="A1490" s="338">
        <v>39269</v>
      </c>
      <c r="B1490" s="339" t="s">
        <v>5942</v>
      </c>
      <c r="C1490" s="567" t="s">
        <v>3453</v>
      </c>
      <c r="D1490" s="568">
        <v>1.33</v>
      </c>
    </row>
    <row r="1491" spans="1:4" ht="30">
      <c r="A1491" s="338">
        <v>11889</v>
      </c>
      <c r="B1491" s="339" t="s">
        <v>5943</v>
      </c>
      <c r="C1491" s="567" t="s">
        <v>3453</v>
      </c>
      <c r="D1491" s="568">
        <v>1.85</v>
      </c>
    </row>
    <row r="1492" spans="1:4" ht="30">
      <c r="A1492" s="338">
        <v>39270</v>
      </c>
      <c r="B1492" s="339" t="s">
        <v>5944</v>
      </c>
      <c r="C1492" s="567" t="s">
        <v>3453</v>
      </c>
      <c r="D1492" s="568">
        <v>2.21</v>
      </c>
    </row>
    <row r="1493" spans="1:4" ht="30">
      <c r="A1493" s="338">
        <v>11890</v>
      </c>
      <c r="B1493" s="339" t="s">
        <v>5945</v>
      </c>
      <c r="C1493" s="567" t="s">
        <v>3453</v>
      </c>
      <c r="D1493" s="568">
        <v>2.87</v>
      </c>
    </row>
    <row r="1494" spans="1:4" ht="30">
      <c r="A1494" s="338">
        <v>11891</v>
      </c>
      <c r="B1494" s="339" t="s">
        <v>5946</v>
      </c>
      <c r="C1494" s="567" t="s">
        <v>3453</v>
      </c>
      <c r="D1494" s="568">
        <v>4.7300000000000004</v>
      </c>
    </row>
    <row r="1495" spans="1:4" ht="30">
      <c r="A1495" s="338">
        <v>11892</v>
      </c>
      <c r="B1495" s="339" t="s">
        <v>5947</v>
      </c>
      <c r="C1495" s="567" t="s">
        <v>3453</v>
      </c>
      <c r="D1495" s="568">
        <v>7.29</v>
      </c>
    </row>
    <row r="1496" spans="1:4">
      <c r="A1496" s="338">
        <v>37601</v>
      </c>
      <c r="B1496" s="339" t="s">
        <v>5948</v>
      </c>
      <c r="C1496" s="567" t="s">
        <v>3453</v>
      </c>
      <c r="D1496" s="568">
        <v>9.99</v>
      </c>
    </row>
    <row r="1497" spans="1:4">
      <c r="A1497" s="338">
        <v>1634</v>
      </c>
      <c r="B1497" s="339" t="s">
        <v>5949</v>
      </c>
      <c r="C1497" s="567" t="s">
        <v>3453</v>
      </c>
      <c r="D1497" s="568">
        <v>10.32</v>
      </c>
    </row>
    <row r="1498" spans="1:4" ht="30">
      <c r="A1498" s="338">
        <v>5086</v>
      </c>
      <c r="B1498" s="339" t="s">
        <v>5950</v>
      </c>
      <c r="C1498" s="567" t="s">
        <v>3454</v>
      </c>
      <c r="D1498" s="568">
        <v>29.45</v>
      </c>
    </row>
    <row r="1499" spans="1:4" ht="30">
      <c r="A1499" s="338">
        <v>11280</v>
      </c>
      <c r="B1499" s="339" t="s">
        <v>5951</v>
      </c>
      <c r="C1499" s="567" t="s">
        <v>3452</v>
      </c>
      <c r="D1499" s="568">
        <v>12018.15</v>
      </c>
    </row>
    <row r="1500" spans="1:4" ht="30">
      <c r="A1500" s="338">
        <v>40519</v>
      </c>
      <c r="B1500" s="339" t="s">
        <v>5952</v>
      </c>
      <c r="C1500" s="567" t="s">
        <v>3452</v>
      </c>
      <c r="D1500" s="568">
        <v>99073.56</v>
      </c>
    </row>
    <row r="1501" spans="1:4">
      <c r="A1501" s="338">
        <v>3446</v>
      </c>
      <c r="B1501" s="339" t="s">
        <v>5973</v>
      </c>
      <c r="C1501" s="567" t="s">
        <v>3452</v>
      </c>
      <c r="D1501" s="568">
        <v>32.200000000000003</v>
      </c>
    </row>
    <row r="1502" spans="1:4">
      <c r="A1502" s="338">
        <v>3445</v>
      </c>
      <c r="B1502" s="339" t="s">
        <v>5974</v>
      </c>
      <c r="C1502" s="567" t="s">
        <v>3452</v>
      </c>
      <c r="D1502" s="568">
        <v>26.29</v>
      </c>
    </row>
    <row r="1503" spans="1:4">
      <c r="A1503" s="338">
        <v>3444</v>
      </c>
      <c r="B1503" s="339" t="s">
        <v>5976</v>
      </c>
      <c r="C1503" s="567" t="s">
        <v>3452</v>
      </c>
      <c r="D1503" s="568">
        <v>16.18</v>
      </c>
    </row>
    <row r="1504" spans="1:4">
      <c r="A1504" s="338">
        <v>3441</v>
      </c>
      <c r="B1504" s="339" t="s">
        <v>5975</v>
      </c>
      <c r="C1504" s="567" t="s">
        <v>3452</v>
      </c>
      <c r="D1504" s="568">
        <v>7.42</v>
      </c>
    </row>
    <row r="1505" spans="1:4">
      <c r="A1505" s="338">
        <v>12402</v>
      </c>
      <c r="B1505" s="339" t="s">
        <v>5977</v>
      </c>
      <c r="C1505" s="567" t="s">
        <v>3452</v>
      </c>
      <c r="D1505" s="568">
        <v>90.52</v>
      </c>
    </row>
    <row r="1506" spans="1:4">
      <c r="A1506" s="338">
        <v>3447</v>
      </c>
      <c r="B1506" s="339" t="s">
        <v>5978</v>
      </c>
      <c r="C1506" s="567" t="s">
        <v>3452</v>
      </c>
      <c r="D1506" s="568">
        <v>46.83</v>
      </c>
    </row>
    <row r="1507" spans="1:4">
      <c r="A1507" s="338">
        <v>3448</v>
      </c>
      <c r="B1507" s="339" t="s">
        <v>5980</v>
      </c>
      <c r="C1507" s="567" t="s">
        <v>3452</v>
      </c>
      <c r="D1507" s="568">
        <v>132.34</v>
      </c>
    </row>
    <row r="1508" spans="1:4">
      <c r="A1508" s="338">
        <v>3442</v>
      </c>
      <c r="B1508" s="339" t="s">
        <v>5979</v>
      </c>
      <c r="C1508" s="567" t="s">
        <v>3452</v>
      </c>
      <c r="D1508" s="568">
        <v>11.1</v>
      </c>
    </row>
    <row r="1509" spans="1:4">
      <c r="A1509" s="338">
        <v>3449</v>
      </c>
      <c r="B1509" s="339" t="s">
        <v>5981</v>
      </c>
      <c r="C1509" s="567" t="s">
        <v>3452</v>
      </c>
      <c r="D1509" s="568">
        <v>231.9</v>
      </c>
    </row>
    <row r="1510" spans="1:4">
      <c r="A1510" s="338">
        <v>37438</v>
      </c>
      <c r="B1510" s="339" t="s">
        <v>5982</v>
      </c>
      <c r="C1510" s="567" t="s">
        <v>3452</v>
      </c>
      <c r="D1510" s="568">
        <v>255.01</v>
      </c>
    </row>
    <row r="1511" spans="1:4">
      <c r="A1511" s="338">
        <v>37439</v>
      </c>
      <c r="B1511" s="339" t="s">
        <v>5983</v>
      </c>
      <c r="C1511" s="567" t="s">
        <v>3452</v>
      </c>
      <c r="D1511" s="568">
        <v>1667.24</v>
      </c>
    </row>
    <row r="1512" spans="1:4">
      <c r="A1512" s="338">
        <v>37435</v>
      </c>
      <c r="B1512" s="339" t="s">
        <v>5984</v>
      </c>
      <c r="C1512" s="567" t="s">
        <v>3452</v>
      </c>
      <c r="D1512" s="568">
        <v>29.97</v>
      </c>
    </row>
    <row r="1513" spans="1:4">
      <c r="A1513" s="338">
        <v>37436</v>
      </c>
      <c r="B1513" s="339" t="s">
        <v>5985</v>
      </c>
      <c r="C1513" s="567" t="s">
        <v>3452</v>
      </c>
      <c r="D1513" s="568">
        <v>35.369999999999997</v>
      </c>
    </row>
    <row r="1514" spans="1:4">
      <c r="A1514" s="338">
        <v>37437</v>
      </c>
      <c r="B1514" s="339" t="s">
        <v>5986</v>
      </c>
      <c r="C1514" s="567" t="s">
        <v>3452</v>
      </c>
      <c r="D1514" s="568">
        <v>51.15</v>
      </c>
    </row>
    <row r="1515" spans="1:4">
      <c r="A1515" s="338">
        <v>3473</v>
      </c>
      <c r="B1515" s="339" t="s">
        <v>5987</v>
      </c>
      <c r="C1515" s="567" t="s">
        <v>3452</v>
      </c>
      <c r="D1515" s="568">
        <v>36.409999999999997</v>
      </c>
    </row>
    <row r="1516" spans="1:4">
      <c r="A1516" s="338">
        <v>3474</v>
      </c>
      <c r="B1516" s="339" t="s">
        <v>5988</v>
      </c>
      <c r="C1516" s="567" t="s">
        <v>3452</v>
      </c>
      <c r="D1516" s="568">
        <v>30.01</v>
      </c>
    </row>
    <row r="1517" spans="1:4">
      <c r="A1517" s="338">
        <v>3443</v>
      </c>
      <c r="B1517" s="339" t="s">
        <v>5990</v>
      </c>
      <c r="C1517" s="567" t="s">
        <v>3452</v>
      </c>
      <c r="D1517" s="568">
        <v>18.670000000000002</v>
      </c>
    </row>
    <row r="1518" spans="1:4">
      <c r="A1518" s="338">
        <v>3450</v>
      </c>
      <c r="B1518" s="339" t="s">
        <v>5989</v>
      </c>
      <c r="C1518" s="567" t="s">
        <v>3452</v>
      </c>
      <c r="D1518" s="568">
        <v>8.6999999999999993</v>
      </c>
    </row>
    <row r="1519" spans="1:4">
      <c r="A1519" s="338">
        <v>3453</v>
      </c>
      <c r="B1519" s="339" t="s">
        <v>5991</v>
      </c>
      <c r="C1519" s="567" t="s">
        <v>3452</v>
      </c>
      <c r="D1519" s="568">
        <v>106.28</v>
      </c>
    </row>
    <row r="1520" spans="1:4">
      <c r="A1520" s="338">
        <v>3452</v>
      </c>
      <c r="B1520" s="339" t="s">
        <v>5992</v>
      </c>
      <c r="C1520" s="567" t="s">
        <v>3452</v>
      </c>
      <c r="D1520" s="568">
        <v>52.46</v>
      </c>
    </row>
    <row r="1521" spans="1:4">
      <c r="A1521" s="338">
        <v>3454</v>
      </c>
      <c r="B1521" s="339" t="s">
        <v>5994</v>
      </c>
      <c r="C1521" s="567" t="s">
        <v>3452</v>
      </c>
      <c r="D1521" s="568">
        <v>161.65</v>
      </c>
    </row>
    <row r="1522" spans="1:4">
      <c r="A1522" s="338">
        <v>3451</v>
      </c>
      <c r="B1522" s="339" t="s">
        <v>5993</v>
      </c>
      <c r="C1522" s="567" t="s">
        <v>3452</v>
      </c>
      <c r="D1522" s="568">
        <v>10.4</v>
      </c>
    </row>
    <row r="1523" spans="1:4">
      <c r="A1523" s="338">
        <v>3458</v>
      </c>
      <c r="B1523" s="339" t="s">
        <v>5995</v>
      </c>
      <c r="C1523" s="567" t="s">
        <v>3452</v>
      </c>
      <c r="D1523" s="568">
        <v>29.18</v>
      </c>
    </row>
    <row r="1524" spans="1:4">
      <c r="A1524" s="338">
        <v>3457</v>
      </c>
      <c r="B1524" s="339" t="s">
        <v>5996</v>
      </c>
      <c r="C1524" s="567" t="s">
        <v>3452</v>
      </c>
      <c r="D1524" s="568">
        <v>21.91</v>
      </c>
    </row>
    <row r="1525" spans="1:4">
      <c r="A1525" s="338">
        <v>3472</v>
      </c>
      <c r="B1525" s="339" t="s">
        <v>5998</v>
      </c>
      <c r="C1525" s="567" t="s">
        <v>3452</v>
      </c>
      <c r="D1525" s="568">
        <v>13.98</v>
      </c>
    </row>
    <row r="1526" spans="1:4">
      <c r="A1526" s="338">
        <v>3455</v>
      </c>
      <c r="B1526" s="339" t="s">
        <v>5997</v>
      </c>
      <c r="C1526" s="567" t="s">
        <v>3452</v>
      </c>
      <c r="D1526" s="568">
        <v>6.22</v>
      </c>
    </row>
    <row r="1527" spans="1:4">
      <c r="A1527" s="338">
        <v>3470</v>
      </c>
      <c r="B1527" s="339" t="s">
        <v>5999</v>
      </c>
      <c r="C1527" s="567" t="s">
        <v>3452</v>
      </c>
      <c r="D1527" s="568">
        <v>81.5</v>
      </c>
    </row>
    <row r="1528" spans="1:4">
      <c r="A1528" s="338">
        <v>3471</v>
      </c>
      <c r="B1528" s="339" t="s">
        <v>6000</v>
      </c>
      <c r="C1528" s="567" t="s">
        <v>3452</v>
      </c>
      <c r="D1528" s="568">
        <v>44.78</v>
      </c>
    </row>
    <row r="1529" spans="1:4">
      <c r="A1529" s="338">
        <v>3459</v>
      </c>
      <c r="B1529" s="339" t="s">
        <v>6002</v>
      </c>
      <c r="C1529" s="567" t="s">
        <v>3452</v>
      </c>
      <c r="D1529" s="568">
        <v>114.95</v>
      </c>
    </row>
    <row r="1530" spans="1:4">
      <c r="A1530" s="338">
        <v>3456</v>
      </c>
      <c r="B1530" s="339" t="s">
        <v>6001</v>
      </c>
      <c r="C1530" s="567" t="s">
        <v>3452</v>
      </c>
      <c r="D1530" s="568">
        <v>9.31</v>
      </c>
    </row>
    <row r="1531" spans="1:4">
      <c r="A1531" s="338">
        <v>3469</v>
      </c>
      <c r="B1531" s="339" t="s">
        <v>6003</v>
      </c>
      <c r="C1531" s="567" t="s">
        <v>3452</v>
      </c>
      <c r="D1531" s="568">
        <v>218.6</v>
      </c>
    </row>
    <row r="1532" spans="1:4">
      <c r="A1532" s="338">
        <v>3460</v>
      </c>
      <c r="B1532" s="339" t="s">
        <v>6004</v>
      </c>
      <c r="C1532" s="567" t="s">
        <v>3452</v>
      </c>
      <c r="D1532" s="568">
        <v>318.98</v>
      </c>
    </row>
    <row r="1533" spans="1:4">
      <c r="A1533" s="338">
        <v>3461</v>
      </c>
      <c r="B1533" s="339" t="s">
        <v>6005</v>
      </c>
      <c r="C1533" s="567" t="s">
        <v>3452</v>
      </c>
      <c r="D1533" s="568">
        <v>815.28</v>
      </c>
    </row>
    <row r="1534" spans="1:4">
      <c r="A1534" s="338">
        <v>37433</v>
      </c>
      <c r="B1534" s="339" t="s">
        <v>6006</v>
      </c>
      <c r="C1534" s="567" t="s">
        <v>3452</v>
      </c>
      <c r="D1534" s="568">
        <v>255.01</v>
      </c>
    </row>
    <row r="1535" spans="1:4">
      <c r="A1535" s="338">
        <v>37430</v>
      </c>
      <c r="B1535" s="339" t="s">
        <v>6007</v>
      </c>
      <c r="C1535" s="567" t="s">
        <v>3452</v>
      </c>
      <c r="D1535" s="568">
        <v>31.96</v>
      </c>
    </row>
    <row r="1536" spans="1:4">
      <c r="A1536" s="338">
        <v>37434</v>
      </c>
      <c r="B1536" s="339" t="s">
        <v>6008</v>
      </c>
      <c r="C1536" s="567" t="s">
        <v>3452</v>
      </c>
      <c r="D1536" s="568">
        <v>2377.71</v>
      </c>
    </row>
    <row r="1537" spans="1:4">
      <c r="A1537" s="338">
        <v>37431</v>
      </c>
      <c r="B1537" s="339" t="s">
        <v>6009</v>
      </c>
      <c r="C1537" s="567" t="s">
        <v>3452</v>
      </c>
      <c r="D1537" s="568">
        <v>43.35</v>
      </c>
    </row>
    <row r="1538" spans="1:4">
      <c r="A1538" s="338">
        <v>37432</v>
      </c>
      <c r="B1538" s="339" t="s">
        <v>6010</v>
      </c>
      <c r="C1538" s="567" t="s">
        <v>3452</v>
      </c>
      <c r="D1538" s="568">
        <v>79.959999999999994</v>
      </c>
    </row>
    <row r="1539" spans="1:4">
      <c r="A1539" s="338">
        <v>39869</v>
      </c>
      <c r="B1539" s="339" t="s">
        <v>5953</v>
      </c>
      <c r="C1539" s="567" t="s">
        <v>3452</v>
      </c>
      <c r="D1539" s="568">
        <v>15.84</v>
      </c>
    </row>
    <row r="1540" spans="1:4">
      <c r="A1540" s="338">
        <v>39870</v>
      </c>
      <c r="B1540" s="339" t="s">
        <v>5954</v>
      </c>
      <c r="C1540" s="567" t="s">
        <v>3452</v>
      </c>
      <c r="D1540" s="568">
        <v>24.22</v>
      </c>
    </row>
    <row r="1541" spans="1:4">
      <c r="A1541" s="338">
        <v>39871</v>
      </c>
      <c r="B1541" s="339" t="s">
        <v>5955</v>
      </c>
      <c r="C1541" s="567" t="s">
        <v>3452</v>
      </c>
      <c r="D1541" s="568">
        <v>27.16</v>
      </c>
    </row>
    <row r="1542" spans="1:4">
      <c r="A1542" s="338">
        <v>12722</v>
      </c>
      <c r="B1542" s="339" t="s">
        <v>5956</v>
      </c>
      <c r="C1542" s="567" t="s">
        <v>3452</v>
      </c>
      <c r="D1542" s="568">
        <v>908.73</v>
      </c>
    </row>
    <row r="1543" spans="1:4">
      <c r="A1543" s="338">
        <v>12714</v>
      </c>
      <c r="B1543" s="339" t="s">
        <v>5957</v>
      </c>
      <c r="C1543" s="567" t="s">
        <v>3452</v>
      </c>
      <c r="D1543" s="568">
        <v>5.93</v>
      </c>
    </row>
    <row r="1544" spans="1:4">
      <c r="A1544" s="338">
        <v>12715</v>
      </c>
      <c r="B1544" s="339" t="s">
        <v>5958</v>
      </c>
      <c r="C1544" s="567" t="s">
        <v>3452</v>
      </c>
      <c r="D1544" s="568">
        <v>13.39</v>
      </c>
    </row>
    <row r="1545" spans="1:4">
      <c r="A1545" s="338">
        <v>12716</v>
      </c>
      <c r="B1545" s="339" t="s">
        <v>5959</v>
      </c>
      <c r="C1545" s="567" t="s">
        <v>3452</v>
      </c>
      <c r="D1545" s="568">
        <v>23</v>
      </c>
    </row>
    <row r="1546" spans="1:4">
      <c r="A1546" s="338">
        <v>12717</v>
      </c>
      <c r="B1546" s="339" t="s">
        <v>5960</v>
      </c>
      <c r="C1546" s="567" t="s">
        <v>3452</v>
      </c>
      <c r="D1546" s="568">
        <v>45.21</v>
      </c>
    </row>
    <row r="1547" spans="1:4">
      <c r="A1547" s="338">
        <v>12718</v>
      </c>
      <c r="B1547" s="339" t="s">
        <v>5961</v>
      </c>
      <c r="C1547" s="567" t="s">
        <v>3452</v>
      </c>
      <c r="D1547" s="568">
        <v>69.38</v>
      </c>
    </row>
    <row r="1548" spans="1:4">
      <c r="A1548" s="338">
        <v>12719</v>
      </c>
      <c r="B1548" s="339" t="s">
        <v>5962</v>
      </c>
      <c r="C1548" s="567" t="s">
        <v>3452</v>
      </c>
      <c r="D1548" s="568">
        <v>110.14</v>
      </c>
    </row>
    <row r="1549" spans="1:4">
      <c r="A1549" s="338">
        <v>12720</v>
      </c>
      <c r="B1549" s="339" t="s">
        <v>5963</v>
      </c>
      <c r="C1549" s="567" t="s">
        <v>3452</v>
      </c>
      <c r="D1549" s="568">
        <v>383.51</v>
      </c>
    </row>
    <row r="1550" spans="1:4">
      <c r="A1550" s="338">
        <v>12721</v>
      </c>
      <c r="B1550" s="339" t="s">
        <v>5964</v>
      </c>
      <c r="C1550" s="567" t="s">
        <v>3452</v>
      </c>
      <c r="D1550" s="568">
        <v>367.76</v>
      </c>
    </row>
    <row r="1551" spans="1:4">
      <c r="A1551" s="338">
        <v>3468</v>
      </c>
      <c r="B1551" s="339" t="s">
        <v>5965</v>
      </c>
      <c r="C1551" s="567" t="s">
        <v>3452</v>
      </c>
      <c r="D1551" s="568">
        <v>38.090000000000003</v>
      </c>
    </row>
    <row r="1552" spans="1:4">
      <c r="A1552" s="338">
        <v>3465</v>
      </c>
      <c r="B1552" s="339" t="s">
        <v>5966</v>
      </c>
      <c r="C1552" s="567" t="s">
        <v>3452</v>
      </c>
      <c r="D1552" s="568">
        <v>38.08</v>
      </c>
    </row>
    <row r="1553" spans="1:4">
      <c r="A1553" s="338">
        <v>12403</v>
      </c>
      <c r="B1553" s="339" t="s">
        <v>5967</v>
      </c>
      <c r="C1553" s="567" t="s">
        <v>3452</v>
      </c>
      <c r="D1553" s="568">
        <v>27.14</v>
      </c>
    </row>
    <row r="1554" spans="1:4">
      <c r="A1554" s="338">
        <v>3463</v>
      </c>
      <c r="B1554" s="339" t="s">
        <v>5968</v>
      </c>
      <c r="C1554" s="567" t="s">
        <v>3452</v>
      </c>
      <c r="D1554" s="568">
        <v>15.86</v>
      </c>
    </row>
    <row r="1555" spans="1:4">
      <c r="A1555" s="338">
        <v>3464</v>
      </c>
      <c r="B1555" s="339" t="s">
        <v>5969</v>
      </c>
      <c r="C1555" s="567" t="s">
        <v>3452</v>
      </c>
      <c r="D1555" s="568">
        <v>15.86</v>
      </c>
    </row>
    <row r="1556" spans="1:4">
      <c r="A1556" s="338">
        <v>3466</v>
      </c>
      <c r="B1556" s="339" t="s">
        <v>5970</v>
      </c>
      <c r="C1556" s="567" t="s">
        <v>3452</v>
      </c>
      <c r="D1556" s="568">
        <v>96.72</v>
      </c>
    </row>
    <row r="1557" spans="1:4">
      <c r="A1557" s="338">
        <v>3467</v>
      </c>
      <c r="B1557" s="339" t="s">
        <v>5971</v>
      </c>
      <c r="C1557" s="567" t="s">
        <v>3452</v>
      </c>
      <c r="D1557" s="568">
        <v>54.62</v>
      </c>
    </row>
    <row r="1558" spans="1:4">
      <c r="A1558" s="338">
        <v>3462</v>
      </c>
      <c r="B1558" s="339" t="s">
        <v>5972</v>
      </c>
      <c r="C1558" s="567" t="s">
        <v>3452</v>
      </c>
      <c r="D1558" s="568">
        <v>10.46</v>
      </c>
    </row>
    <row r="1559" spans="1:4" ht="30">
      <c r="A1559" s="338">
        <v>37416</v>
      </c>
      <c r="B1559" s="339" t="s">
        <v>6014</v>
      </c>
      <c r="C1559" s="567" t="s">
        <v>3452</v>
      </c>
      <c r="D1559" s="568">
        <v>4.26</v>
      </c>
    </row>
    <row r="1560" spans="1:4" ht="30">
      <c r="A1560" s="338">
        <v>37417</v>
      </c>
      <c r="B1560" s="339" t="s">
        <v>6015</v>
      </c>
      <c r="C1560" s="567" t="s">
        <v>3452</v>
      </c>
      <c r="D1560" s="568">
        <v>6.13</v>
      </c>
    </row>
    <row r="1561" spans="1:4" ht="30">
      <c r="A1561" s="338">
        <v>37413</v>
      </c>
      <c r="B1561" s="339" t="s">
        <v>6011</v>
      </c>
      <c r="C1561" s="567" t="s">
        <v>3452</v>
      </c>
      <c r="D1561" s="568">
        <v>4.5599999999999996</v>
      </c>
    </row>
    <row r="1562" spans="1:4" ht="30">
      <c r="A1562" s="338">
        <v>37414</v>
      </c>
      <c r="B1562" s="339" t="s">
        <v>6012</v>
      </c>
      <c r="C1562" s="567" t="s">
        <v>3452</v>
      </c>
      <c r="D1562" s="568">
        <v>5.17</v>
      </c>
    </row>
    <row r="1563" spans="1:4" ht="30">
      <c r="A1563" s="338">
        <v>37415</v>
      </c>
      <c r="B1563" s="339" t="s">
        <v>6013</v>
      </c>
      <c r="C1563" s="567" t="s">
        <v>3452</v>
      </c>
      <c r="D1563" s="568">
        <v>9.41</v>
      </c>
    </row>
    <row r="1564" spans="1:4" ht="30">
      <c r="A1564" s="338">
        <v>43590</v>
      </c>
      <c r="B1564" s="339" t="s">
        <v>6016</v>
      </c>
      <c r="C1564" s="567" t="s">
        <v>3452</v>
      </c>
      <c r="D1564" s="568">
        <v>136.91999999999999</v>
      </c>
    </row>
    <row r="1565" spans="1:4" ht="30">
      <c r="A1565" s="338">
        <v>43589</v>
      </c>
      <c r="B1565" s="339" t="s">
        <v>6017</v>
      </c>
      <c r="C1565" s="567" t="s">
        <v>3452</v>
      </c>
      <c r="D1565" s="568">
        <v>24.77</v>
      </c>
    </row>
    <row r="1566" spans="1:4">
      <c r="A1566" s="338">
        <v>34519</v>
      </c>
      <c r="B1566" s="339" t="s">
        <v>6018</v>
      </c>
      <c r="C1566" s="567" t="s">
        <v>3452</v>
      </c>
      <c r="D1566" s="568">
        <v>80.41</v>
      </c>
    </row>
    <row r="1567" spans="1:4">
      <c r="A1567" s="338">
        <v>1649</v>
      </c>
      <c r="B1567" s="339" t="s">
        <v>6019</v>
      </c>
      <c r="C1567" s="567" t="s">
        <v>3452</v>
      </c>
      <c r="D1567" s="568">
        <v>68.83</v>
      </c>
    </row>
    <row r="1568" spans="1:4">
      <c r="A1568" s="338">
        <v>1653</v>
      </c>
      <c r="B1568" s="339" t="s">
        <v>6020</v>
      </c>
      <c r="C1568" s="567" t="s">
        <v>3452</v>
      </c>
      <c r="D1568" s="568">
        <v>53.91</v>
      </c>
    </row>
    <row r="1569" spans="1:4">
      <c r="A1569" s="338">
        <v>1648</v>
      </c>
      <c r="B1569" s="339" t="s">
        <v>6022</v>
      </c>
      <c r="C1569" s="567" t="s">
        <v>3452</v>
      </c>
      <c r="D1569" s="568">
        <v>37.07</v>
      </c>
    </row>
    <row r="1570" spans="1:4">
      <c r="A1570" s="338">
        <v>1647</v>
      </c>
      <c r="B1570" s="339" t="s">
        <v>6021</v>
      </c>
      <c r="C1570" s="567" t="s">
        <v>3452</v>
      </c>
      <c r="D1570" s="568">
        <v>19.3</v>
      </c>
    </row>
    <row r="1571" spans="1:4">
      <c r="A1571" s="338">
        <v>1651</v>
      </c>
      <c r="B1571" s="339" t="s">
        <v>6023</v>
      </c>
      <c r="C1571" s="567" t="s">
        <v>3452</v>
      </c>
      <c r="D1571" s="568">
        <v>171.96</v>
      </c>
    </row>
    <row r="1572" spans="1:4">
      <c r="A1572" s="338">
        <v>1650</v>
      </c>
      <c r="B1572" s="339" t="s">
        <v>6024</v>
      </c>
      <c r="C1572" s="567" t="s">
        <v>3452</v>
      </c>
      <c r="D1572" s="568">
        <v>95.05</v>
      </c>
    </row>
    <row r="1573" spans="1:4">
      <c r="A1573" s="338">
        <v>1652</v>
      </c>
      <c r="B1573" s="339" t="s">
        <v>6026</v>
      </c>
      <c r="C1573" s="567" t="s">
        <v>3452</v>
      </c>
      <c r="D1573" s="568">
        <v>246.81</v>
      </c>
    </row>
    <row r="1574" spans="1:4">
      <c r="A1574" s="338">
        <v>1654</v>
      </c>
      <c r="B1574" s="339" t="s">
        <v>6025</v>
      </c>
      <c r="C1574" s="567" t="s">
        <v>3452</v>
      </c>
      <c r="D1574" s="568">
        <v>26.5</v>
      </c>
    </row>
    <row r="1575" spans="1:4" ht="30">
      <c r="A1575" s="338">
        <v>10510</v>
      </c>
      <c r="B1575" s="339" t="s">
        <v>6027</v>
      </c>
      <c r="C1575" s="567" t="s">
        <v>3452</v>
      </c>
      <c r="D1575" s="568">
        <v>146.54</v>
      </c>
    </row>
    <row r="1576" spans="1:4">
      <c r="A1576" s="338">
        <v>1744</v>
      </c>
      <c r="B1576" s="339" t="s">
        <v>6029</v>
      </c>
      <c r="C1576" s="567" t="s">
        <v>3452</v>
      </c>
      <c r="D1576" s="568">
        <v>148.63</v>
      </c>
    </row>
    <row r="1577" spans="1:4">
      <c r="A1577" s="338">
        <v>1743</v>
      </c>
      <c r="B1577" s="339" t="s">
        <v>6030</v>
      </c>
      <c r="C1577" s="567" t="s">
        <v>3452</v>
      </c>
      <c r="D1577" s="568">
        <v>195.17</v>
      </c>
    </row>
    <row r="1578" spans="1:4">
      <c r="A1578" s="338">
        <v>1747</v>
      </c>
      <c r="B1578" s="339" t="s">
        <v>6028</v>
      </c>
      <c r="C1578" s="567" t="s">
        <v>3452</v>
      </c>
      <c r="D1578" s="568">
        <v>214.57</v>
      </c>
    </row>
    <row r="1579" spans="1:4" ht="30">
      <c r="A1579" s="338">
        <v>39640</v>
      </c>
      <c r="B1579" s="339" t="s">
        <v>6031</v>
      </c>
      <c r="C1579" s="567" t="s">
        <v>3452</v>
      </c>
      <c r="D1579" s="568">
        <v>12.84</v>
      </c>
    </row>
    <row r="1580" spans="1:4" ht="30">
      <c r="A1580" s="338">
        <v>7216</v>
      </c>
      <c r="B1580" s="339" t="s">
        <v>6032</v>
      </c>
      <c r="C1580" s="567" t="s">
        <v>3452</v>
      </c>
      <c r="D1580" s="568">
        <v>69</v>
      </c>
    </row>
    <row r="1581" spans="1:4" ht="30">
      <c r="A1581" s="338">
        <v>20235</v>
      </c>
      <c r="B1581" s="339" t="s">
        <v>6033</v>
      </c>
      <c r="C1581" s="567" t="s">
        <v>3452</v>
      </c>
      <c r="D1581" s="568">
        <v>55.48</v>
      </c>
    </row>
    <row r="1582" spans="1:4">
      <c r="A1582" s="338">
        <v>7181</v>
      </c>
      <c r="B1582" s="339" t="s">
        <v>6034</v>
      </c>
      <c r="C1582" s="567" t="s">
        <v>3452</v>
      </c>
      <c r="D1582" s="568">
        <v>3.27</v>
      </c>
    </row>
    <row r="1583" spans="1:4" ht="30">
      <c r="A1583" s="338">
        <v>40742</v>
      </c>
      <c r="B1583" s="339" t="s">
        <v>6035</v>
      </c>
      <c r="C1583" s="567" t="s">
        <v>3452</v>
      </c>
      <c r="D1583" s="568">
        <v>7.67</v>
      </c>
    </row>
    <row r="1584" spans="1:4" ht="30">
      <c r="A1584" s="338">
        <v>7214</v>
      </c>
      <c r="B1584" s="339" t="s">
        <v>6036</v>
      </c>
      <c r="C1584" s="567" t="s">
        <v>3452</v>
      </c>
      <c r="D1584" s="568">
        <v>67.38</v>
      </c>
    </row>
    <row r="1585" spans="1:4" ht="30">
      <c r="A1585" s="338">
        <v>7219</v>
      </c>
      <c r="B1585" s="339" t="s">
        <v>6037</v>
      </c>
      <c r="C1585" s="567" t="s">
        <v>3452</v>
      </c>
      <c r="D1585" s="568">
        <v>59.77</v>
      </c>
    </row>
    <row r="1586" spans="1:4">
      <c r="A1586" s="338">
        <v>1880</v>
      </c>
      <c r="B1586" s="339" t="s">
        <v>6116</v>
      </c>
      <c r="C1586" s="567" t="s">
        <v>3452</v>
      </c>
      <c r="D1586" s="568">
        <v>4.96</v>
      </c>
    </row>
    <row r="1587" spans="1:4">
      <c r="A1587" s="338">
        <v>39274</v>
      </c>
      <c r="B1587" s="339" t="s">
        <v>6117</v>
      </c>
      <c r="C1587" s="567" t="s">
        <v>3452</v>
      </c>
      <c r="D1587" s="568">
        <v>3.85</v>
      </c>
    </row>
    <row r="1588" spans="1:4" ht="30">
      <c r="A1588" s="338">
        <v>2628</v>
      </c>
      <c r="B1588" s="339" t="s">
        <v>6118</v>
      </c>
      <c r="C1588" s="567" t="s">
        <v>3452</v>
      </c>
      <c r="D1588" s="568">
        <v>272</v>
      </c>
    </row>
    <row r="1589" spans="1:4" ht="30">
      <c r="A1589" s="338">
        <v>2622</v>
      </c>
      <c r="B1589" s="339" t="s">
        <v>6119</v>
      </c>
      <c r="C1589" s="567" t="s">
        <v>3452</v>
      </c>
      <c r="D1589" s="568">
        <v>6.46</v>
      </c>
    </row>
    <row r="1590" spans="1:4" ht="30">
      <c r="A1590" s="338">
        <v>2623</v>
      </c>
      <c r="B1590" s="339" t="s">
        <v>6120</v>
      </c>
      <c r="C1590" s="567" t="s">
        <v>3452</v>
      </c>
      <c r="D1590" s="568">
        <v>7.77</v>
      </c>
    </row>
    <row r="1591" spans="1:4" ht="30">
      <c r="A1591" s="338">
        <v>2624</v>
      </c>
      <c r="B1591" s="339" t="s">
        <v>6121</v>
      </c>
      <c r="C1591" s="567" t="s">
        <v>3452</v>
      </c>
      <c r="D1591" s="568">
        <v>12.36</v>
      </c>
    </row>
    <row r="1592" spans="1:4" ht="30">
      <c r="A1592" s="338">
        <v>2625</v>
      </c>
      <c r="B1592" s="339" t="s">
        <v>6122</v>
      </c>
      <c r="C1592" s="567" t="s">
        <v>3452</v>
      </c>
      <c r="D1592" s="568">
        <v>26.1</v>
      </c>
    </row>
    <row r="1593" spans="1:4" ht="30">
      <c r="A1593" s="338">
        <v>2626</v>
      </c>
      <c r="B1593" s="339" t="s">
        <v>6123</v>
      </c>
      <c r="C1593" s="567" t="s">
        <v>3452</v>
      </c>
      <c r="D1593" s="568">
        <v>38.24</v>
      </c>
    </row>
    <row r="1594" spans="1:4" ht="30">
      <c r="A1594" s="338">
        <v>2630</v>
      </c>
      <c r="B1594" s="339" t="s">
        <v>6124</v>
      </c>
      <c r="C1594" s="567" t="s">
        <v>3452</v>
      </c>
      <c r="D1594" s="568">
        <v>58.16</v>
      </c>
    </row>
    <row r="1595" spans="1:4" ht="30">
      <c r="A1595" s="338">
        <v>2627</v>
      </c>
      <c r="B1595" s="339" t="s">
        <v>6125</v>
      </c>
      <c r="C1595" s="567" t="s">
        <v>3452</v>
      </c>
      <c r="D1595" s="568">
        <v>102.45</v>
      </c>
    </row>
    <row r="1596" spans="1:4" ht="30">
      <c r="A1596" s="338">
        <v>2629</v>
      </c>
      <c r="B1596" s="339" t="s">
        <v>6126</v>
      </c>
      <c r="C1596" s="567" t="s">
        <v>3452</v>
      </c>
      <c r="D1596" s="568">
        <v>138.57</v>
      </c>
    </row>
    <row r="1597" spans="1:4">
      <c r="A1597" s="338">
        <v>12033</v>
      </c>
      <c r="B1597" s="339" t="s">
        <v>6127</v>
      </c>
      <c r="C1597" s="567" t="s">
        <v>3452</v>
      </c>
      <c r="D1597" s="568">
        <v>15.84</v>
      </c>
    </row>
    <row r="1598" spans="1:4">
      <c r="A1598" s="338">
        <v>40408</v>
      </c>
      <c r="B1598" s="339" t="s">
        <v>6128</v>
      </c>
      <c r="C1598" s="567" t="s">
        <v>3452</v>
      </c>
      <c r="D1598" s="568">
        <v>10.41</v>
      </c>
    </row>
    <row r="1599" spans="1:4">
      <c r="A1599" s="338">
        <v>39276</v>
      </c>
      <c r="B1599" s="339" t="s">
        <v>6130</v>
      </c>
      <c r="C1599" s="567" t="s">
        <v>3452</v>
      </c>
      <c r="D1599" s="568">
        <v>9.3800000000000008</v>
      </c>
    </row>
    <row r="1600" spans="1:4">
      <c r="A1600" s="338">
        <v>40409</v>
      </c>
      <c r="B1600" s="339" t="s">
        <v>6129</v>
      </c>
      <c r="C1600" s="567" t="s">
        <v>3452</v>
      </c>
      <c r="D1600" s="568">
        <v>3.68</v>
      </c>
    </row>
    <row r="1601" spans="1:4">
      <c r="A1601" s="338">
        <v>39277</v>
      </c>
      <c r="B1601" s="339" t="s">
        <v>6131</v>
      </c>
      <c r="C1601" s="567" t="s">
        <v>3452</v>
      </c>
      <c r="D1601" s="568">
        <v>25.33</v>
      </c>
    </row>
    <row r="1602" spans="1:4">
      <c r="A1602" s="338">
        <v>12034</v>
      </c>
      <c r="B1602" s="339" t="s">
        <v>6132</v>
      </c>
      <c r="C1602" s="567" t="s">
        <v>3452</v>
      </c>
      <c r="D1602" s="568">
        <v>7.18</v>
      </c>
    </row>
    <row r="1603" spans="1:4">
      <c r="A1603" s="338">
        <v>39879</v>
      </c>
      <c r="B1603" s="339" t="s">
        <v>6133</v>
      </c>
      <c r="C1603" s="567" t="s">
        <v>3452</v>
      </c>
      <c r="D1603" s="568">
        <v>5.89</v>
      </c>
    </row>
    <row r="1604" spans="1:4">
      <c r="A1604" s="338">
        <v>39880</v>
      </c>
      <c r="B1604" s="339" t="s">
        <v>6134</v>
      </c>
      <c r="C1604" s="567" t="s">
        <v>3452</v>
      </c>
      <c r="D1604" s="568">
        <v>13.06</v>
      </c>
    </row>
    <row r="1605" spans="1:4">
      <c r="A1605" s="338">
        <v>39881</v>
      </c>
      <c r="B1605" s="339" t="s">
        <v>6135</v>
      </c>
      <c r="C1605" s="567" t="s">
        <v>3452</v>
      </c>
      <c r="D1605" s="568">
        <v>20.96</v>
      </c>
    </row>
    <row r="1606" spans="1:4">
      <c r="A1606" s="338">
        <v>39882</v>
      </c>
      <c r="B1606" s="339" t="s">
        <v>6136</v>
      </c>
      <c r="C1606" s="567" t="s">
        <v>3452</v>
      </c>
      <c r="D1606" s="568">
        <v>55.21</v>
      </c>
    </row>
    <row r="1607" spans="1:4">
      <c r="A1607" s="338">
        <v>39883</v>
      </c>
      <c r="B1607" s="339" t="s">
        <v>6137</v>
      </c>
      <c r="C1607" s="567" t="s">
        <v>3452</v>
      </c>
      <c r="D1607" s="568">
        <v>88.16</v>
      </c>
    </row>
    <row r="1608" spans="1:4">
      <c r="A1608" s="338">
        <v>39884</v>
      </c>
      <c r="B1608" s="339" t="s">
        <v>6138</v>
      </c>
      <c r="C1608" s="567" t="s">
        <v>3452</v>
      </c>
      <c r="D1608" s="568">
        <v>130.94</v>
      </c>
    </row>
    <row r="1609" spans="1:4">
      <c r="A1609" s="338">
        <v>39885</v>
      </c>
      <c r="B1609" s="339" t="s">
        <v>6139</v>
      </c>
      <c r="C1609" s="567" t="s">
        <v>3452</v>
      </c>
      <c r="D1609" s="568">
        <v>311.19</v>
      </c>
    </row>
    <row r="1610" spans="1:4">
      <c r="A1610" s="338">
        <v>1777</v>
      </c>
      <c r="B1610" s="339" t="s">
        <v>6140</v>
      </c>
      <c r="C1610" s="567" t="s">
        <v>3452</v>
      </c>
      <c r="D1610" s="568">
        <v>74.209999999999994</v>
      </c>
    </row>
    <row r="1611" spans="1:4">
      <c r="A1611" s="338">
        <v>1819</v>
      </c>
      <c r="B1611" s="339" t="s">
        <v>6141</v>
      </c>
      <c r="C1611" s="567" t="s">
        <v>3452</v>
      </c>
      <c r="D1611" s="568">
        <v>53.99</v>
      </c>
    </row>
    <row r="1612" spans="1:4">
      <c r="A1612" s="338">
        <v>1776</v>
      </c>
      <c r="B1612" s="339" t="s">
        <v>6143</v>
      </c>
      <c r="C1612" s="567" t="s">
        <v>3452</v>
      </c>
      <c r="D1612" s="568">
        <v>43.93</v>
      </c>
    </row>
    <row r="1613" spans="1:4">
      <c r="A1613" s="338">
        <v>1775</v>
      </c>
      <c r="B1613" s="339" t="s">
        <v>6142</v>
      </c>
      <c r="C1613" s="567" t="s">
        <v>3452</v>
      </c>
      <c r="D1613" s="568">
        <v>16.149999999999999</v>
      </c>
    </row>
    <row r="1614" spans="1:4">
      <c r="A1614" s="338">
        <v>1778</v>
      </c>
      <c r="B1614" s="339" t="s">
        <v>6144</v>
      </c>
      <c r="C1614" s="567" t="s">
        <v>3452</v>
      </c>
      <c r="D1614" s="568">
        <v>179.63</v>
      </c>
    </row>
    <row r="1615" spans="1:4">
      <c r="A1615" s="338">
        <v>1818</v>
      </c>
      <c r="B1615" s="339" t="s">
        <v>6145</v>
      </c>
      <c r="C1615" s="567" t="s">
        <v>3452</v>
      </c>
      <c r="D1615" s="568">
        <v>119.24</v>
      </c>
    </row>
    <row r="1616" spans="1:4">
      <c r="A1616" s="338">
        <v>1779</v>
      </c>
      <c r="B1616" s="339" t="s">
        <v>6147</v>
      </c>
      <c r="C1616" s="567" t="s">
        <v>3452</v>
      </c>
      <c r="D1616" s="568">
        <v>261.24</v>
      </c>
    </row>
    <row r="1617" spans="1:4">
      <c r="A1617" s="338">
        <v>1820</v>
      </c>
      <c r="B1617" s="339" t="s">
        <v>6146</v>
      </c>
      <c r="C1617" s="567" t="s">
        <v>3452</v>
      </c>
      <c r="D1617" s="568">
        <v>23.32</v>
      </c>
    </row>
    <row r="1618" spans="1:4">
      <c r="A1618" s="338">
        <v>1780</v>
      </c>
      <c r="B1618" s="339" t="s">
        <v>6148</v>
      </c>
      <c r="C1618" s="567" t="s">
        <v>3452</v>
      </c>
      <c r="D1618" s="568">
        <v>538.55999999999995</v>
      </c>
    </row>
    <row r="1619" spans="1:4">
      <c r="A1619" s="338">
        <v>1783</v>
      </c>
      <c r="B1619" s="339" t="s">
        <v>6149</v>
      </c>
      <c r="C1619" s="567" t="s">
        <v>3452</v>
      </c>
      <c r="D1619" s="568">
        <v>56.94</v>
      </c>
    </row>
    <row r="1620" spans="1:4">
      <c r="A1620" s="338">
        <v>1782</v>
      </c>
      <c r="B1620" s="339" t="s">
        <v>6150</v>
      </c>
      <c r="C1620" s="567" t="s">
        <v>3452</v>
      </c>
      <c r="D1620" s="568">
        <v>45.02</v>
      </c>
    </row>
    <row r="1621" spans="1:4">
      <c r="A1621" s="338">
        <v>1781</v>
      </c>
      <c r="B1621" s="339" t="s">
        <v>6152</v>
      </c>
      <c r="C1621" s="567" t="s">
        <v>3452</v>
      </c>
      <c r="D1621" s="568">
        <v>29.33</v>
      </c>
    </row>
    <row r="1622" spans="1:4">
      <c r="A1622" s="338">
        <v>1817</v>
      </c>
      <c r="B1622" s="339" t="s">
        <v>6151</v>
      </c>
      <c r="C1622" s="567" t="s">
        <v>3452</v>
      </c>
      <c r="D1622" s="568">
        <v>13.41</v>
      </c>
    </row>
    <row r="1623" spans="1:4">
      <c r="A1623" s="338">
        <v>1784</v>
      </c>
      <c r="B1623" s="339" t="s">
        <v>6153</v>
      </c>
      <c r="C1623" s="567" t="s">
        <v>3452</v>
      </c>
      <c r="D1623" s="568">
        <v>160.79</v>
      </c>
    </row>
    <row r="1624" spans="1:4">
      <c r="A1624" s="338">
        <v>1810</v>
      </c>
      <c r="B1624" s="339" t="s">
        <v>6154</v>
      </c>
      <c r="C1624" s="567" t="s">
        <v>3452</v>
      </c>
      <c r="D1624" s="568">
        <v>89.18</v>
      </c>
    </row>
    <row r="1625" spans="1:4">
      <c r="A1625" s="338">
        <v>1812</v>
      </c>
      <c r="B1625" s="339" t="s">
        <v>6156</v>
      </c>
      <c r="C1625" s="567" t="s">
        <v>3452</v>
      </c>
      <c r="D1625" s="568">
        <v>225.14</v>
      </c>
    </row>
    <row r="1626" spans="1:4">
      <c r="A1626" s="338">
        <v>1811</v>
      </c>
      <c r="B1626" s="339" t="s">
        <v>6155</v>
      </c>
      <c r="C1626" s="567" t="s">
        <v>3452</v>
      </c>
      <c r="D1626" s="568">
        <v>19.29</v>
      </c>
    </row>
    <row r="1627" spans="1:4">
      <c r="A1627" s="338">
        <v>40386</v>
      </c>
      <c r="B1627" s="339" t="s">
        <v>6157</v>
      </c>
      <c r="C1627" s="567" t="s">
        <v>3452</v>
      </c>
      <c r="D1627" s="568">
        <v>87.29</v>
      </c>
    </row>
    <row r="1628" spans="1:4">
      <c r="A1628" s="338">
        <v>40384</v>
      </c>
      <c r="B1628" s="339" t="s">
        <v>6158</v>
      </c>
      <c r="C1628" s="567" t="s">
        <v>3452</v>
      </c>
      <c r="D1628" s="568">
        <v>59.76</v>
      </c>
    </row>
    <row r="1629" spans="1:4">
      <c r="A1629" s="338">
        <v>40423</v>
      </c>
      <c r="B1629" s="339" t="s">
        <v>6160</v>
      </c>
      <c r="C1629" s="567" t="s">
        <v>3452</v>
      </c>
      <c r="D1629" s="568">
        <v>39.1</v>
      </c>
    </row>
    <row r="1630" spans="1:4">
      <c r="A1630" s="338">
        <v>40379</v>
      </c>
      <c r="B1630" s="339" t="s">
        <v>6159</v>
      </c>
      <c r="C1630" s="567" t="s">
        <v>3452</v>
      </c>
      <c r="D1630" s="568">
        <v>20.66</v>
      </c>
    </row>
    <row r="1631" spans="1:4">
      <c r="A1631" s="338">
        <v>40389</v>
      </c>
      <c r="B1631" s="339" t="s">
        <v>6161</v>
      </c>
      <c r="C1631" s="567" t="s">
        <v>3452</v>
      </c>
      <c r="D1631" s="568">
        <v>247.95</v>
      </c>
    </row>
    <row r="1632" spans="1:4">
      <c r="A1632" s="338">
        <v>40388</v>
      </c>
      <c r="B1632" s="339" t="s">
        <v>6162</v>
      </c>
      <c r="C1632" s="567" t="s">
        <v>3452</v>
      </c>
      <c r="D1632" s="568">
        <v>124.11</v>
      </c>
    </row>
    <row r="1633" spans="1:4">
      <c r="A1633" s="338">
        <v>40391</v>
      </c>
      <c r="B1633" s="339" t="s">
        <v>6164</v>
      </c>
      <c r="C1633" s="567" t="s">
        <v>3452</v>
      </c>
      <c r="D1633" s="568">
        <v>643.57000000000005</v>
      </c>
    </row>
    <row r="1634" spans="1:4">
      <c r="A1634" s="338">
        <v>40381</v>
      </c>
      <c r="B1634" s="339" t="s">
        <v>6163</v>
      </c>
      <c r="C1634" s="567" t="s">
        <v>3452</v>
      </c>
      <c r="D1634" s="568">
        <v>27.55</v>
      </c>
    </row>
    <row r="1635" spans="1:4">
      <c r="A1635" s="338">
        <v>40414</v>
      </c>
      <c r="B1635" s="339" t="s">
        <v>6165</v>
      </c>
      <c r="C1635" s="567" t="s">
        <v>3452</v>
      </c>
      <c r="D1635" s="568">
        <v>27.37</v>
      </c>
    </row>
    <row r="1636" spans="1:4">
      <c r="A1636" s="338">
        <v>40416</v>
      </c>
      <c r="B1636" s="339" t="s">
        <v>6166</v>
      </c>
      <c r="C1636" s="567" t="s">
        <v>3452</v>
      </c>
      <c r="D1636" s="568">
        <v>37.840000000000003</v>
      </c>
    </row>
    <row r="1637" spans="1:4">
      <c r="A1637" s="338">
        <v>40418</v>
      </c>
      <c r="B1637" s="339" t="s">
        <v>6167</v>
      </c>
      <c r="C1637" s="567" t="s">
        <v>3452</v>
      </c>
      <c r="D1637" s="568">
        <v>45.13</v>
      </c>
    </row>
    <row r="1638" spans="1:4" ht="30">
      <c r="A1638" s="338">
        <v>2609</v>
      </c>
      <c r="B1638" s="339" t="s">
        <v>6168</v>
      </c>
      <c r="C1638" s="567" t="s">
        <v>3452</v>
      </c>
      <c r="D1638" s="568">
        <v>6.07</v>
      </c>
    </row>
    <row r="1639" spans="1:4" ht="30">
      <c r="A1639" s="338">
        <v>2634</v>
      </c>
      <c r="B1639" s="339" t="s">
        <v>6169</v>
      </c>
      <c r="C1639" s="567" t="s">
        <v>3452</v>
      </c>
      <c r="D1639" s="568">
        <v>7.97</v>
      </c>
    </row>
    <row r="1640" spans="1:4" ht="30">
      <c r="A1640" s="338">
        <v>2611</v>
      </c>
      <c r="B1640" s="339" t="s">
        <v>6170</v>
      </c>
      <c r="C1640" s="567" t="s">
        <v>3452</v>
      </c>
      <c r="D1640" s="568">
        <v>22.46</v>
      </c>
    </row>
    <row r="1641" spans="1:4">
      <c r="A1641" s="338">
        <v>34359</v>
      </c>
      <c r="B1641" s="339" t="s">
        <v>6171</v>
      </c>
      <c r="C1641" s="567" t="s">
        <v>3452</v>
      </c>
      <c r="D1641" s="568">
        <v>12.05</v>
      </c>
    </row>
    <row r="1642" spans="1:4">
      <c r="A1642" s="338">
        <v>1789</v>
      </c>
      <c r="B1642" s="339" t="s">
        <v>6172</v>
      </c>
      <c r="C1642" s="567" t="s">
        <v>3452</v>
      </c>
      <c r="D1642" s="568">
        <v>71.22</v>
      </c>
    </row>
    <row r="1643" spans="1:4">
      <c r="A1643" s="338">
        <v>1788</v>
      </c>
      <c r="B1643" s="339" t="s">
        <v>6173</v>
      </c>
      <c r="C1643" s="567" t="s">
        <v>3452</v>
      </c>
      <c r="D1643" s="568">
        <v>57.09</v>
      </c>
    </row>
    <row r="1644" spans="1:4">
      <c r="A1644" s="338">
        <v>1787</v>
      </c>
      <c r="B1644" s="339" t="s">
        <v>6175</v>
      </c>
      <c r="C1644" s="567" t="s">
        <v>3452</v>
      </c>
      <c r="D1644" s="568">
        <v>33.94</v>
      </c>
    </row>
    <row r="1645" spans="1:4">
      <c r="A1645" s="338">
        <v>1786</v>
      </c>
      <c r="B1645" s="339" t="s">
        <v>6174</v>
      </c>
      <c r="C1645" s="567" t="s">
        <v>3452</v>
      </c>
      <c r="D1645" s="568">
        <v>14.17</v>
      </c>
    </row>
    <row r="1646" spans="1:4">
      <c r="A1646" s="338">
        <v>1791</v>
      </c>
      <c r="B1646" s="339" t="s">
        <v>6176</v>
      </c>
      <c r="C1646" s="567" t="s">
        <v>3452</v>
      </c>
      <c r="D1646" s="568">
        <v>205.84</v>
      </c>
    </row>
    <row r="1647" spans="1:4">
      <c r="A1647" s="338">
        <v>1790</v>
      </c>
      <c r="B1647" s="339" t="s">
        <v>6177</v>
      </c>
      <c r="C1647" s="567" t="s">
        <v>3452</v>
      </c>
      <c r="D1647" s="568">
        <v>118.61</v>
      </c>
    </row>
    <row r="1648" spans="1:4">
      <c r="A1648" s="338">
        <v>1792</v>
      </c>
      <c r="B1648" s="339" t="s">
        <v>6179</v>
      </c>
      <c r="C1648" s="567" t="s">
        <v>3452</v>
      </c>
      <c r="D1648" s="568">
        <v>277.86</v>
      </c>
    </row>
    <row r="1649" spans="1:4">
      <c r="A1649" s="338">
        <v>1813</v>
      </c>
      <c r="B1649" s="339" t="s">
        <v>6178</v>
      </c>
      <c r="C1649" s="567" t="s">
        <v>3452</v>
      </c>
      <c r="D1649" s="568">
        <v>22.5</v>
      </c>
    </row>
    <row r="1650" spans="1:4">
      <c r="A1650" s="338">
        <v>1793</v>
      </c>
      <c r="B1650" s="339" t="s">
        <v>6180</v>
      </c>
      <c r="C1650" s="567" t="s">
        <v>3452</v>
      </c>
      <c r="D1650" s="568">
        <v>561.46</v>
      </c>
    </row>
    <row r="1651" spans="1:4">
      <c r="A1651" s="338">
        <v>1797</v>
      </c>
      <c r="B1651" s="339" t="s">
        <v>6190</v>
      </c>
      <c r="C1651" s="567" t="s">
        <v>3452</v>
      </c>
      <c r="D1651" s="568">
        <v>80.87</v>
      </c>
    </row>
    <row r="1652" spans="1:4">
      <c r="A1652" s="338">
        <v>1796</v>
      </c>
      <c r="B1652" s="339" t="s">
        <v>6191</v>
      </c>
      <c r="C1652" s="567" t="s">
        <v>3452</v>
      </c>
      <c r="D1652" s="568">
        <v>62.04</v>
      </c>
    </row>
    <row r="1653" spans="1:4">
      <c r="A1653" s="338">
        <v>1816</v>
      </c>
      <c r="B1653" s="339" t="s">
        <v>6193</v>
      </c>
      <c r="C1653" s="567" t="s">
        <v>3452</v>
      </c>
      <c r="D1653" s="568">
        <v>33.39</v>
      </c>
    </row>
    <row r="1654" spans="1:4">
      <c r="A1654" s="338">
        <v>1794</v>
      </c>
      <c r="B1654" s="339" t="s">
        <v>6192</v>
      </c>
      <c r="C1654" s="567" t="s">
        <v>3452</v>
      </c>
      <c r="D1654" s="568">
        <v>14.81</v>
      </c>
    </row>
    <row r="1655" spans="1:4">
      <c r="A1655" s="338">
        <v>1815</v>
      </c>
      <c r="B1655" s="339" t="s">
        <v>6194</v>
      </c>
      <c r="C1655" s="567" t="s">
        <v>3452</v>
      </c>
      <c r="D1655" s="568">
        <v>256.43</v>
      </c>
    </row>
    <row r="1656" spans="1:4">
      <c r="A1656" s="338">
        <v>1798</v>
      </c>
      <c r="B1656" s="339" t="s">
        <v>6195</v>
      </c>
      <c r="C1656" s="567" t="s">
        <v>3452</v>
      </c>
      <c r="D1656" s="568">
        <v>114.74</v>
      </c>
    </row>
    <row r="1657" spans="1:4">
      <c r="A1657" s="338">
        <v>1799</v>
      </c>
      <c r="B1657" s="339" t="s">
        <v>6197</v>
      </c>
      <c r="C1657" s="567" t="s">
        <v>3452</v>
      </c>
      <c r="D1657" s="568">
        <v>333.97</v>
      </c>
    </row>
    <row r="1658" spans="1:4">
      <c r="A1658" s="338">
        <v>1795</v>
      </c>
      <c r="B1658" s="339" t="s">
        <v>6196</v>
      </c>
      <c r="C1658" s="567" t="s">
        <v>3452</v>
      </c>
      <c r="D1658" s="568">
        <v>20.51</v>
      </c>
    </row>
    <row r="1659" spans="1:4">
      <c r="A1659" s="338">
        <v>1800</v>
      </c>
      <c r="B1659" s="339" t="s">
        <v>6198</v>
      </c>
      <c r="C1659" s="567" t="s">
        <v>3452</v>
      </c>
      <c r="D1659" s="568">
        <v>637.61</v>
      </c>
    </row>
    <row r="1660" spans="1:4">
      <c r="A1660" s="338">
        <v>1802</v>
      </c>
      <c r="B1660" s="339" t="s">
        <v>6199</v>
      </c>
      <c r="C1660" s="567" t="s">
        <v>3452</v>
      </c>
      <c r="D1660" s="568">
        <v>1594.92</v>
      </c>
    </row>
    <row r="1661" spans="1:4">
      <c r="A1661" s="338">
        <v>1809</v>
      </c>
      <c r="B1661" s="339" t="s">
        <v>6181</v>
      </c>
      <c r="C1661" s="567" t="s">
        <v>3452</v>
      </c>
      <c r="D1661" s="568">
        <v>66.77</v>
      </c>
    </row>
    <row r="1662" spans="1:4">
      <c r="A1662" s="338">
        <v>1814</v>
      </c>
      <c r="B1662" s="339" t="s">
        <v>6182</v>
      </c>
      <c r="C1662" s="567" t="s">
        <v>3452</v>
      </c>
      <c r="D1662" s="568">
        <v>54.85</v>
      </c>
    </row>
    <row r="1663" spans="1:4">
      <c r="A1663" s="338">
        <v>1805</v>
      </c>
      <c r="B1663" s="339" t="s">
        <v>6184</v>
      </c>
      <c r="C1663" s="567" t="s">
        <v>3452</v>
      </c>
      <c r="D1663" s="568">
        <v>31.83</v>
      </c>
    </row>
    <row r="1664" spans="1:4">
      <c r="A1664" s="338">
        <v>1803</v>
      </c>
      <c r="B1664" s="339" t="s">
        <v>6183</v>
      </c>
      <c r="C1664" s="567" t="s">
        <v>3452</v>
      </c>
      <c r="D1664" s="568">
        <v>13.86</v>
      </c>
    </row>
    <row r="1665" spans="1:4">
      <c r="A1665" s="338">
        <v>1821</v>
      </c>
      <c r="B1665" s="339" t="s">
        <v>6185</v>
      </c>
      <c r="C1665" s="567" t="s">
        <v>3452</v>
      </c>
      <c r="D1665" s="568">
        <v>188.07</v>
      </c>
    </row>
    <row r="1666" spans="1:4">
      <c r="A1666" s="338">
        <v>1806</v>
      </c>
      <c r="B1666" s="339" t="s">
        <v>6186</v>
      </c>
      <c r="C1666" s="567" t="s">
        <v>3452</v>
      </c>
      <c r="D1666" s="568">
        <v>111.94</v>
      </c>
    </row>
    <row r="1667" spans="1:4">
      <c r="A1667" s="338">
        <v>1807</v>
      </c>
      <c r="B1667" s="339" t="s">
        <v>6188</v>
      </c>
      <c r="C1667" s="567" t="s">
        <v>3452</v>
      </c>
      <c r="D1667" s="568">
        <v>268.97000000000003</v>
      </c>
    </row>
    <row r="1668" spans="1:4">
      <c r="A1668" s="338">
        <v>1804</v>
      </c>
      <c r="B1668" s="339" t="s">
        <v>6187</v>
      </c>
      <c r="C1668" s="567" t="s">
        <v>3452</v>
      </c>
      <c r="D1668" s="568">
        <v>19.73</v>
      </c>
    </row>
    <row r="1669" spans="1:4">
      <c r="A1669" s="338">
        <v>1808</v>
      </c>
      <c r="B1669" s="339" t="s">
        <v>6189</v>
      </c>
      <c r="C1669" s="567" t="s">
        <v>3452</v>
      </c>
      <c r="D1669" s="568">
        <v>539.23</v>
      </c>
    </row>
    <row r="1670" spans="1:4">
      <c r="A1670" s="338">
        <v>40385</v>
      </c>
      <c r="B1670" s="339" t="s">
        <v>6200</v>
      </c>
      <c r="C1670" s="567" t="s">
        <v>3452</v>
      </c>
      <c r="D1670" s="568">
        <v>87.29</v>
      </c>
    </row>
    <row r="1671" spans="1:4">
      <c r="A1671" s="338">
        <v>40383</v>
      </c>
      <c r="B1671" s="339" t="s">
        <v>6201</v>
      </c>
      <c r="C1671" s="567" t="s">
        <v>3452</v>
      </c>
      <c r="D1671" s="568">
        <v>59.76</v>
      </c>
    </row>
    <row r="1672" spans="1:4">
      <c r="A1672" s="338">
        <v>40382</v>
      </c>
      <c r="B1672" s="339" t="s">
        <v>6203</v>
      </c>
      <c r="C1672" s="567" t="s">
        <v>3452</v>
      </c>
      <c r="D1672" s="568">
        <v>39.1</v>
      </c>
    </row>
    <row r="1673" spans="1:4">
      <c r="A1673" s="338">
        <v>40378</v>
      </c>
      <c r="B1673" s="339" t="s">
        <v>6202</v>
      </c>
      <c r="C1673" s="567" t="s">
        <v>3452</v>
      </c>
      <c r="D1673" s="568">
        <v>20.66</v>
      </c>
    </row>
    <row r="1674" spans="1:4">
      <c r="A1674" s="338">
        <v>40422</v>
      </c>
      <c r="B1674" s="339" t="s">
        <v>6204</v>
      </c>
      <c r="C1674" s="567" t="s">
        <v>3452</v>
      </c>
      <c r="D1674" s="568">
        <v>266.36</v>
      </c>
    </row>
    <row r="1675" spans="1:4">
      <c r="A1675" s="338">
        <v>40387</v>
      </c>
      <c r="B1675" s="339" t="s">
        <v>6205</v>
      </c>
      <c r="C1675" s="567" t="s">
        <v>3452</v>
      </c>
      <c r="D1675" s="568">
        <v>135.62</v>
      </c>
    </row>
    <row r="1676" spans="1:4">
      <c r="A1676" s="338">
        <v>40390</v>
      </c>
      <c r="B1676" s="339" t="s">
        <v>6207</v>
      </c>
      <c r="C1676" s="567" t="s">
        <v>3452</v>
      </c>
      <c r="D1676" s="568">
        <v>560.99</v>
      </c>
    </row>
    <row r="1677" spans="1:4">
      <c r="A1677" s="338">
        <v>40380</v>
      </c>
      <c r="B1677" s="339" t="s">
        <v>6206</v>
      </c>
      <c r="C1677" s="567" t="s">
        <v>3452</v>
      </c>
      <c r="D1677" s="568">
        <v>27.55</v>
      </c>
    </row>
    <row r="1678" spans="1:4">
      <c r="A1678" s="338">
        <v>40413</v>
      </c>
      <c r="B1678" s="339" t="s">
        <v>6208</v>
      </c>
      <c r="C1678" s="567" t="s">
        <v>3452</v>
      </c>
      <c r="D1678" s="568">
        <v>29.74</v>
      </c>
    </row>
    <row r="1679" spans="1:4">
      <c r="A1679" s="338">
        <v>40415</v>
      </c>
      <c r="B1679" s="339" t="s">
        <v>6209</v>
      </c>
      <c r="C1679" s="567" t="s">
        <v>3452</v>
      </c>
      <c r="D1679" s="568">
        <v>42.38</v>
      </c>
    </row>
    <row r="1680" spans="1:4">
      <c r="A1680" s="338">
        <v>40417</v>
      </c>
      <c r="B1680" s="339" t="s">
        <v>6210</v>
      </c>
      <c r="C1680" s="567" t="s">
        <v>3452</v>
      </c>
      <c r="D1680" s="568">
        <v>49.99</v>
      </c>
    </row>
    <row r="1681" spans="1:4">
      <c r="A1681" s="338">
        <v>39273</v>
      </c>
      <c r="B1681" s="339" t="s">
        <v>6212</v>
      </c>
      <c r="C1681" s="567" t="s">
        <v>3452</v>
      </c>
      <c r="D1681" s="568">
        <v>5.42</v>
      </c>
    </row>
    <row r="1682" spans="1:4">
      <c r="A1682" s="338">
        <v>39271</v>
      </c>
      <c r="B1682" s="339" t="s">
        <v>6211</v>
      </c>
      <c r="C1682" s="567" t="s">
        <v>3452</v>
      </c>
      <c r="D1682" s="568">
        <v>3.19</v>
      </c>
    </row>
    <row r="1683" spans="1:4">
      <c r="A1683" s="338">
        <v>39272</v>
      </c>
      <c r="B1683" s="339" t="s">
        <v>6213</v>
      </c>
      <c r="C1683" s="567" t="s">
        <v>3452</v>
      </c>
      <c r="D1683" s="568">
        <v>3.92</v>
      </c>
    </row>
    <row r="1684" spans="1:4">
      <c r="A1684" s="338">
        <v>1875</v>
      </c>
      <c r="B1684" s="339" t="s">
        <v>6214</v>
      </c>
      <c r="C1684" s="567" t="s">
        <v>3452</v>
      </c>
      <c r="D1684" s="568">
        <v>8.66</v>
      </c>
    </row>
    <row r="1685" spans="1:4">
      <c r="A1685" s="338">
        <v>1874</v>
      </c>
      <c r="B1685" s="339" t="s">
        <v>6215</v>
      </c>
      <c r="C1685" s="567" t="s">
        <v>3452</v>
      </c>
      <c r="D1685" s="568">
        <v>7.15</v>
      </c>
    </row>
    <row r="1686" spans="1:4">
      <c r="A1686" s="338">
        <v>1884</v>
      </c>
      <c r="B1686" s="339" t="s">
        <v>6217</v>
      </c>
      <c r="C1686" s="567" t="s">
        <v>3452</v>
      </c>
      <c r="D1686" s="568">
        <v>6.34</v>
      </c>
    </row>
    <row r="1687" spans="1:4">
      <c r="A1687" s="338">
        <v>1870</v>
      </c>
      <c r="B1687" s="339" t="s">
        <v>6216</v>
      </c>
      <c r="C1687" s="567" t="s">
        <v>3452</v>
      </c>
      <c r="D1687" s="568">
        <v>4.13</v>
      </c>
    </row>
    <row r="1688" spans="1:4">
      <c r="A1688" s="338">
        <v>1887</v>
      </c>
      <c r="B1688" s="339" t="s">
        <v>6218</v>
      </c>
      <c r="C1688" s="567" t="s">
        <v>3452</v>
      </c>
      <c r="D1688" s="568">
        <v>35.909999999999997</v>
      </c>
    </row>
    <row r="1689" spans="1:4">
      <c r="A1689" s="338">
        <v>1876</v>
      </c>
      <c r="B1689" s="339" t="s">
        <v>6219</v>
      </c>
      <c r="C1689" s="567" t="s">
        <v>3452</v>
      </c>
      <c r="D1689" s="568">
        <v>14.07</v>
      </c>
    </row>
    <row r="1690" spans="1:4">
      <c r="A1690" s="338">
        <v>1877</v>
      </c>
      <c r="B1690" s="339" t="s">
        <v>6221</v>
      </c>
      <c r="C1690" s="567" t="s">
        <v>3452</v>
      </c>
      <c r="D1690" s="568">
        <v>35.96</v>
      </c>
    </row>
    <row r="1691" spans="1:4">
      <c r="A1691" s="338">
        <v>1879</v>
      </c>
      <c r="B1691" s="339" t="s">
        <v>6220</v>
      </c>
      <c r="C1691" s="567" t="s">
        <v>3452</v>
      </c>
      <c r="D1691" s="568">
        <v>4.18</v>
      </c>
    </row>
    <row r="1692" spans="1:4">
      <c r="A1692" s="338">
        <v>1878</v>
      </c>
      <c r="B1692" s="339" t="s">
        <v>6222</v>
      </c>
      <c r="C1692" s="567" t="s">
        <v>3452</v>
      </c>
      <c r="D1692" s="568">
        <v>72.239999999999995</v>
      </c>
    </row>
    <row r="1693" spans="1:4" ht="30">
      <c r="A1693" s="338">
        <v>2621</v>
      </c>
      <c r="B1693" s="339" t="s">
        <v>6223</v>
      </c>
      <c r="C1693" s="567" t="s">
        <v>3452</v>
      </c>
      <c r="D1693" s="568">
        <v>192.18</v>
      </c>
    </row>
    <row r="1694" spans="1:4" ht="30">
      <c r="A1694" s="338">
        <v>2616</v>
      </c>
      <c r="B1694" s="339" t="s">
        <v>6224</v>
      </c>
      <c r="C1694" s="567" t="s">
        <v>3452</v>
      </c>
      <c r="D1694" s="568">
        <v>5.44</v>
      </c>
    </row>
    <row r="1695" spans="1:4" ht="30">
      <c r="A1695" s="338">
        <v>2633</v>
      </c>
      <c r="B1695" s="339" t="s">
        <v>6225</v>
      </c>
      <c r="C1695" s="567" t="s">
        <v>3452</v>
      </c>
      <c r="D1695" s="568">
        <v>6.15</v>
      </c>
    </row>
    <row r="1696" spans="1:4" ht="30">
      <c r="A1696" s="338">
        <v>2617</v>
      </c>
      <c r="B1696" s="339" t="s">
        <v>6226</v>
      </c>
      <c r="C1696" s="567" t="s">
        <v>3452</v>
      </c>
      <c r="D1696" s="568">
        <v>8.36</v>
      </c>
    </row>
    <row r="1697" spans="1:4" ht="30">
      <c r="A1697" s="338">
        <v>2618</v>
      </c>
      <c r="B1697" s="339" t="s">
        <v>6227</v>
      </c>
      <c r="C1697" s="567" t="s">
        <v>3452</v>
      </c>
      <c r="D1697" s="568">
        <v>19.03</v>
      </c>
    </row>
    <row r="1698" spans="1:4" ht="30">
      <c r="A1698" s="338">
        <v>2632</v>
      </c>
      <c r="B1698" s="339" t="s">
        <v>6228</v>
      </c>
      <c r="C1698" s="567" t="s">
        <v>3452</v>
      </c>
      <c r="D1698" s="568">
        <v>23.22</v>
      </c>
    </row>
    <row r="1699" spans="1:4" ht="30">
      <c r="A1699" s="338">
        <v>2631</v>
      </c>
      <c r="B1699" s="339" t="s">
        <v>6229</v>
      </c>
      <c r="C1699" s="567" t="s">
        <v>3452</v>
      </c>
      <c r="D1699" s="568">
        <v>34.090000000000003</v>
      </c>
    </row>
    <row r="1700" spans="1:4" ht="30">
      <c r="A1700" s="338">
        <v>2619</v>
      </c>
      <c r="B1700" s="339" t="s">
        <v>6230</v>
      </c>
      <c r="C1700" s="567" t="s">
        <v>3452</v>
      </c>
      <c r="D1700" s="568">
        <v>86.31</v>
      </c>
    </row>
    <row r="1701" spans="1:4" ht="30">
      <c r="A1701" s="338">
        <v>2620</v>
      </c>
      <c r="B1701" s="339" t="s">
        <v>6231</v>
      </c>
      <c r="C1701" s="567" t="s">
        <v>3452</v>
      </c>
      <c r="D1701" s="568">
        <v>113.31</v>
      </c>
    </row>
    <row r="1702" spans="1:4">
      <c r="A1702" s="338">
        <v>37972</v>
      </c>
      <c r="B1702" s="339" t="s">
        <v>6038</v>
      </c>
      <c r="C1702" s="567" t="s">
        <v>3452</v>
      </c>
      <c r="D1702" s="568">
        <v>9.1199999999999992</v>
      </c>
    </row>
    <row r="1703" spans="1:4">
      <c r="A1703" s="338">
        <v>37973</v>
      </c>
      <c r="B1703" s="339" t="s">
        <v>6039</v>
      </c>
      <c r="C1703" s="567" t="s">
        <v>3452</v>
      </c>
      <c r="D1703" s="568">
        <v>14.6</v>
      </c>
    </row>
    <row r="1704" spans="1:4">
      <c r="A1704" s="338">
        <v>37971</v>
      </c>
      <c r="B1704" s="339" t="s">
        <v>6040</v>
      </c>
      <c r="C1704" s="567" t="s">
        <v>3452</v>
      </c>
      <c r="D1704" s="568">
        <v>5.48</v>
      </c>
    </row>
    <row r="1705" spans="1:4">
      <c r="A1705" s="338">
        <v>20094</v>
      </c>
      <c r="B1705" s="339" t="s">
        <v>6041</v>
      </c>
      <c r="C1705" s="567" t="s">
        <v>3452</v>
      </c>
      <c r="D1705" s="568">
        <v>23.89</v>
      </c>
    </row>
    <row r="1706" spans="1:4">
      <c r="A1706" s="338">
        <v>20095</v>
      </c>
      <c r="B1706" s="339" t="s">
        <v>6042</v>
      </c>
      <c r="C1706" s="567" t="s">
        <v>3452</v>
      </c>
      <c r="D1706" s="568">
        <v>30.42</v>
      </c>
    </row>
    <row r="1707" spans="1:4">
      <c r="A1707" s="338">
        <v>1954</v>
      </c>
      <c r="B1707" s="339" t="s">
        <v>6043</v>
      </c>
      <c r="C1707" s="567" t="s">
        <v>3452</v>
      </c>
      <c r="D1707" s="568">
        <v>183.16</v>
      </c>
    </row>
    <row r="1708" spans="1:4">
      <c r="A1708" s="338">
        <v>1926</v>
      </c>
      <c r="B1708" s="339" t="s">
        <v>6044</v>
      </c>
      <c r="C1708" s="567" t="s">
        <v>3452</v>
      </c>
      <c r="D1708" s="568">
        <v>2.42</v>
      </c>
    </row>
    <row r="1709" spans="1:4">
      <c r="A1709" s="338">
        <v>1927</v>
      </c>
      <c r="B1709" s="339" t="s">
        <v>6045</v>
      </c>
      <c r="C1709" s="567" t="s">
        <v>3452</v>
      </c>
      <c r="D1709" s="568">
        <v>3.19</v>
      </c>
    </row>
    <row r="1710" spans="1:4">
      <c r="A1710" s="338">
        <v>1923</v>
      </c>
      <c r="B1710" s="339" t="s">
        <v>6046</v>
      </c>
      <c r="C1710" s="567" t="s">
        <v>3452</v>
      </c>
      <c r="D1710" s="568">
        <v>5.22</v>
      </c>
    </row>
    <row r="1711" spans="1:4">
      <c r="A1711" s="338">
        <v>1929</v>
      </c>
      <c r="B1711" s="339" t="s">
        <v>6047</v>
      </c>
      <c r="C1711" s="567" t="s">
        <v>3452</v>
      </c>
      <c r="D1711" s="568">
        <v>8.56</v>
      </c>
    </row>
    <row r="1712" spans="1:4">
      <c r="A1712" s="338">
        <v>1930</v>
      </c>
      <c r="B1712" s="339" t="s">
        <v>6048</v>
      </c>
      <c r="C1712" s="567" t="s">
        <v>3452</v>
      </c>
      <c r="D1712" s="568">
        <v>16.59</v>
      </c>
    </row>
    <row r="1713" spans="1:4">
      <c r="A1713" s="338">
        <v>1924</v>
      </c>
      <c r="B1713" s="339" t="s">
        <v>6049</v>
      </c>
      <c r="C1713" s="567" t="s">
        <v>3452</v>
      </c>
      <c r="D1713" s="568">
        <v>28.59</v>
      </c>
    </row>
    <row r="1714" spans="1:4">
      <c r="A1714" s="338">
        <v>1922</v>
      </c>
      <c r="B1714" s="339" t="s">
        <v>6050</v>
      </c>
      <c r="C1714" s="567" t="s">
        <v>3452</v>
      </c>
      <c r="D1714" s="568">
        <v>42.46</v>
      </c>
    </row>
    <row r="1715" spans="1:4">
      <c r="A1715" s="338">
        <v>1953</v>
      </c>
      <c r="B1715" s="339" t="s">
        <v>6051</v>
      </c>
      <c r="C1715" s="567" t="s">
        <v>3452</v>
      </c>
      <c r="D1715" s="568">
        <v>74.209999999999994</v>
      </c>
    </row>
    <row r="1716" spans="1:4">
      <c r="A1716" s="338">
        <v>1962</v>
      </c>
      <c r="B1716" s="339" t="s">
        <v>6052</v>
      </c>
      <c r="C1716" s="567" t="s">
        <v>3452</v>
      </c>
      <c r="D1716" s="568">
        <v>242.78</v>
      </c>
    </row>
    <row r="1717" spans="1:4">
      <c r="A1717" s="338">
        <v>1955</v>
      </c>
      <c r="B1717" s="339" t="s">
        <v>6053</v>
      </c>
      <c r="C1717" s="567" t="s">
        <v>3452</v>
      </c>
      <c r="D1717" s="568">
        <v>3.21</v>
      </c>
    </row>
    <row r="1718" spans="1:4">
      <c r="A1718" s="338">
        <v>1956</v>
      </c>
      <c r="B1718" s="339" t="s">
        <v>6054</v>
      </c>
      <c r="C1718" s="567" t="s">
        <v>3452</v>
      </c>
      <c r="D1718" s="568">
        <v>4.1399999999999997</v>
      </c>
    </row>
    <row r="1719" spans="1:4">
      <c r="A1719" s="338">
        <v>1957</v>
      </c>
      <c r="B1719" s="339" t="s">
        <v>6055</v>
      </c>
      <c r="C1719" s="567" t="s">
        <v>3452</v>
      </c>
      <c r="D1719" s="568">
        <v>9.41</v>
      </c>
    </row>
    <row r="1720" spans="1:4">
      <c r="A1720" s="338">
        <v>1958</v>
      </c>
      <c r="B1720" s="339" t="s">
        <v>6056</v>
      </c>
      <c r="C1720" s="567" t="s">
        <v>3452</v>
      </c>
      <c r="D1720" s="568">
        <v>16.71</v>
      </c>
    </row>
    <row r="1721" spans="1:4">
      <c r="A1721" s="338">
        <v>1959</v>
      </c>
      <c r="B1721" s="339" t="s">
        <v>6057</v>
      </c>
      <c r="C1721" s="567" t="s">
        <v>3452</v>
      </c>
      <c r="D1721" s="568">
        <v>20.36</v>
      </c>
    </row>
    <row r="1722" spans="1:4">
      <c r="A1722" s="338">
        <v>1925</v>
      </c>
      <c r="B1722" s="339" t="s">
        <v>6058</v>
      </c>
      <c r="C1722" s="567" t="s">
        <v>3452</v>
      </c>
      <c r="D1722" s="568">
        <v>50.34</v>
      </c>
    </row>
    <row r="1723" spans="1:4">
      <c r="A1723" s="338">
        <v>1960</v>
      </c>
      <c r="B1723" s="339" t="s">
        <v>6059</v>
      </c>
      <c r="C1723" s="567" t="s">
        <v>3452</v>
      </c>
      <c r="D1723" s="568">
        <v>71.569999999999993</v>
      </c>
    </row>
    <row r="1724" spans="1:4">
      <c r="A1724" s="338">
        <v>1961</v>
      </c>
      <c r="B1724" s="339" t="s">
        <v>6060</v>
      </c>
      <c r="C1724" s="567" t="s">
        <v>3452</v>
      </c>
      <c r="D1724" s="568">
        <v>102.84</v>
      </c>
    </row>
    <row r="1725" spans="1:4">
      <c r="A1725" s="338">
        <v>38426</v>
      </c>
      <c r="B1725" s="339" t="s">
        <v>6061</v>
      </c>
      <c r="C1725" s="567" t="s">
        <v>3452</v>
      </c>
      <c r="D1725" s="568">
        <v>32.28</v>
      </c>
    </row>
    <row r="1726" spans="1:4">
      <c r="A1726" s="338">
        <v>38423</v>
      </c>
      <c r="B1726" s="339" t="s">
        <v>6062</v>
      </c>
      <c r="C1726" s="567" t="s">
        <v>3452</v>
      </c>
      <c r="D1726" s="568">
        <v>73.209999999999994</v>
      </c>
    </row>
    <row r="1727" spans="1:4">
      <c r="A1727" s="338">
        <v>38421</v>
      </c>
      <c r="B1727" s="339" t="s">
        <v>6063</v>
      </c>
      <c r="C1727" s="567" t="s">
        <v>3452</v>
      </c>
      <c r="D1727" s="568">
        <v>34.56</v>
      </c>
    </row>
    <row r="1728" spans="1:4">
      <c r="A1728" s="338">
        <v>38422</v>
      </c>
      <c r="B1728" s="339" t="s">
        <v>6064</v>
      </c>
      <c r="C1728" s="567" t="s">
        <v>3452</v>
      </c>
      <c r="D1728" s="568">
        <v>50.52</v>
      </c>
    </row>
    <row r="1729" spans="1:4" ht="30">
      <c r="A1729" s="338">
        <v>39866</v>
      </c>
      <c r="B1729" s="339" t="s">
        <v>6065</v>
      </c>
      <c r="C1729" s="567" t="s">
        <v>3452</v>
      </c>
      <c r="D1729" s="568">
        <v>20.98</v>
      </c>
    </row>
    <row r="1730" spans="1:4" ht="30">
      <c r="A1730" s="338">
        <v>39867</v>
      </c>
      <c r="B1730" s="339" t="s">
        <v>6066</v>
      </c>
      <c r="C1730" s="567" t="s">
        <v>3452</v>
      </c>
      <c r="D1730" s="568">
        <v>46.64</v>
      </c>
    </row>
    <row r="1731" spans="1:4" ht="30">
      <c r="A1731" s="338">
        <v>39868</v>
      </c>
      <c r="B1731" s="339" t="s">
        <v>6067</v>
      </c>
      <c r="C1731" s="567" t="s">
        <v>3452</v>
      </c>
      <c r="D1731" s="568">
        <v>84.02</v>
      </c>
    </row>
    <row r="1732" spans="1:4">
      <c r="A1732" s="338">
        <v>37999</v>
      </c>
      <c r="B1732" s="339" t="s">
        <v>6068</v>
      </c>
      <c r="C1732" s="567" t="s">
        <v>3452</v>
      </c>
      <c r="D1732" s="568">
        <v>8.75</v>
      </c>
    </row>
    <row r="1733" spans="1:4">
      <c r="A1733" s="338">
        <v>38000</v>
      </c>
      <c r="B1733" s="339" t="s">
        <v>6069</v>
      </c>
      <c r="C1733" s="567" t="s">
        <v>3452</v>
      </c>
      <c r="D1733" s="568">
        <v>11.57</v>
      </c>
    </row>
    <row r="1734" spans="1:4">
      <c r="A1734" s="338">
        <v>38129</v>
      </c>
      <c r="B1734" s="339" t="s">
        <v>6070</v>
      </c>
      <c r="C1734" s="567" t="s">
        <v>3452</v>
      </c>
      <c r="D1734" s="568">
        <v>5.56</v>
      </c>
    </row>
    <row r="1735" spans="1:4">
      <c r="A1735" s="338">
        <v>38025</v>
      </c>
      <c r="B1735" s="339" t="s">
        <v>6071</v>
      </c>
      <c r="C1735" s="567" t="s">
        <v>3452</v>
      </c>
      <c r="D1735" s="568">
        <v>9.2899999999999991</v>
      </c>
    </row>
    <row r="1736" spans="1:4">
      <c r="A1736" s="338">
        <v>38026</v>
      </c>
      <c r="B1736" s="339" t="s">
        <v>6072</v>
      </c>
      <c r="C1736" s="567" t="s">
        <v>3452</v>
      </c>
      <c r="D1736" s="568">
        <v>24.89</v>
      </c>
    </row>
    <row r="1737" spans="1:4">
      <c r="A1737" s="338">
        <v>1858</v>
      </c>
      <c r="B1737" s="339" t="s">
        <v>6073</v>
      </c>
      <c r="C1737" s="567" t="s">
        <v>3452</v>
      </c>
      <c r="D1737" s="568">
        <v>33.450000000000003</v>
      </c>
    </row>
    <row r="1738" spans="1:4">
      <c r="A1738" s="338">
        <v>1844</v>
      </c>
      <c r="B1738" s="339" t="s">
        <v>6074</v>
      </c>
      <c r="C1738" s="567" t="s">
        <v>3452</v>
      </c>
      <c r="D1738" s="568">
        <v>123.34</v>
      </c>
    </row>
    <row r="1739" spans="1:4">
      <c r="A1739" s="338">
        <v>1863</v>
      </c>
      <c r="B1739" s="339" t="s">
        <v>6075</v>
      </c>
      <c r="C1739" s="567" t="s">
        <v>3452</v>
      </c>
      <c r="D1739" s="568">
        <v>48.54</v>
      </c>
    </row>
    <row r="1740" spans="1:4">
      <c r="A1740" s="338">
        <v>1865</v>
      </c>
      <c r="B1740" s="339" t="s">
        <v>6076</v>
      </c>
      <c r="C1740" s="567" t="s">
        <v>3452</v>
      </c>
      <c r="D1740" s="568">
        <v>177.11</v>
      </c>
    </row>
    <row r="1741" spans="1:4">
      <c r="A1741" s="338">
        <v>36355</v>
      </c>
      <c r="B1741" s="339" t="s">
        <v>6077</v>
      </c>
      <c r="C1741" s="567" t="s">
        <v>3452</v>
      </c>
      <c r="D1741" s="568">
        <v>9.7899999999999991</v>
      </c>
    </row>
    <row r="1742" spans="1:4">
      <c r="A1742" s="338">
        <v>36356</v>
      </c>
      <c r="B1742" s="339" t="s">
        <v>6078</v>
      </c>
      <c r="C1742" s="567" t="s">
        <v>3452</v>
      </c>
      <c r="D1742" s="568">
        <v>16.46</v>
      </c>
    </row>
    <row r="1743" spans="1:4">
      <c r="A1743" s="338">
        <v>1941</v>
      </c>
      <c r="B1743" s="339" t="s">
        <v>6102</v>
      </c>
      <c r="C1743" s="567" t="s">
        <v>3452</v>
      </c>
      <c r="D1743" s="568">
        <v>35.880000000000003</v>
      </c>
    </row>
    <row r="1744" spans="1:4">
      <c r="A1744" s="338">
        <v>1940</v>
      </c>
      <c r="B1744" s="339" t="s">
        <v>6103</v>
      </c>
      <c r="C1744" s="567" t="s">
        <v>3452</v>
      </c>
      <c r="D1744" s="568">
        <v>27.12</v>
      </c>
    </row>
    <row r="1745" spans="1:4">
      <c r="A1745" s="338">
        <v>1939</v>
      </c>
      <c r="B1745" s="339" t="s">
        <v>6105</v>
      </c>
      <c r="C1745" s="567" t="s">
        <v>3452</v>
      </c>
      <c r="D1745" s="568">
        <v>11.15</v>
      </c>
    </row>
    <row r="1746" spans="1:4">
      <c r="A1746" s="338">
        <v>1937</v>
      </c>
      <c r="B1746" s="339" t="s">
        <v>6104</v>
      </c>
      <c r="C1746" s="567" t="s">
        <v>3452</v>
      </c>
      <c r="D1746" s="568">
        <v>5.63</v>
      </c>
    </row>
    <row r="1747" spans="1:4">
      <c r="A1747" s="338">
        <v>1942</v>
      </c>
      <c r="B1747" s="339" t="s">
        <v>6106</v>
      </c>
      <c r="C1747" s="567" t="s">
        <v>3452</v>
      </c>
      <c r="D1747" s="568">
        <v>51.2</v>
      </c>
    </row>
    <row r="1748" spans="1:4">
      <c r="A1748" s="338">
        <v>1938</v>
      </c>
      <c r="B1748" s="339" t="s">
        <v>6107</v>
      </c>
      <c r="C1748" s="567" t="s">
        <v>3452</v>
      </c>
      <c r="D1748" s="568">
        <v>7.13</v>
      </c>
    </row>
    <row r="1749" spans="1:4">
      <c r="A1749" s="338">
        <v>1932</v>
      </c>
      <c r="B1749" s="339" t="s">
        <v>6079</v>
      </c>
      <c r="C1749" s="567" t="s">
        <v>3452</v>
      </c>
      <c r="D1749" s="568">
        <v>12.47</v>
      </c>
    </row>
    <row r="1750" spans="1:4">
      <c r="A1750" s="338">
        <v>1966</v>
      </c>
      <c r="B1750" s="339" t="s">
        <v>6082</v>
      </c>
      <c r="C1750" s="567" t="s">
        <v>3452</v>
      </c>
      <c r="D1750" s="568">
        <v>28.07</v>
      </c>
    </row>
    <row r="1751" spans="1:4">
      <c r="A1751" s="338">
        <v>1933</v>
      </c>
      <c r="B1751" s="339" t="s">
        <v>6080</v>
      </c>
      <c r="C1751" s="567" t="s">
        <v>3452</v>
      </c>
      <c r="D1751" s="568">
        <v>5.49</v>
      </c>
    </row>
    <row r="1752" spans="1:4">
      <c r="A1752" s="338">
        <v>1951</v>
      </c>
      <c r="B1752" s="339" t="s">
        <v>6081</v>
      </c>
      <c r="C1752" s="567" t="s">
        <v>3452</v>
      </c>
      <c r="D1752" s="568">
        <v>24.4</v>
      </c>
    </row>
    <row r="1753" spans="1:4">
      <c r="A1753" s="338">
        <v>1952</v>
      </c>
      <c r="B1753" s="339" t="s">
        <v>6083</v>
      </c>
      <c r="C1753" s="567" t="s">
        <v>3452</v>
      </c>
      <c r="D1753" s="568">
        <v>105.41</v>
      </c>
    </row>
    <row r="1754" spans="1:4">
      <c r="A1754" s="338">
        <v>20104</v>
      </c>
      <c r="B1754" s="339" t="s">
        <v>6084</v>
      </c>
      <c r="C1754" s="567" t="s">
        <v>3452</v>
      </c>
      <c r="D1754" s="568">
        <v>778.9</v>
      </c>
    </row>
    <row r="1755" spans="1:4">
      <c r="A1755" s="338">
        <v>20105</v>
      </c>
      <c r="B1755" s="339" t="s">
        <v>6085</v>
      </c>
      <c r="C1755" s="567" t="s">
        <v>3452</v>
      </c>
      <c r="D1755" s="568">
        <v>1213.22</v>
      </c>
    </row>
    <row r="1756" spans="1:4">
      <c r="A1756" s="338">
        <v>1965</v>
      </c>
      <c r="B1756" s="339" t="s">
        <v>6086</v>
      </c>
      <c r="C1756" s="567" t="s">
        <v>3452</v>
      </c>
      <c r="D1756" s="568">
        <v>56.91</v>
      </c>
    </row>
    <row r="1757" spans="1:4">
      <c r="A1757" s="338">
        <v>10765</v>
      </c>
      <c r="B1757" s="339" t="s">
        <v>6087</v>
      </c>
      <c r="C1757" s="567" t="s">
        <v>3452</v>
      </c>
      <c r="D1757" s="568">
        <v>14.38</v>
      </c>
    </row>
    <row r="1758" spans="1:4">
      <c r="A1758" s="338">
        <v>10767</v>
      </c>
      <c r="B1758" s="339" t="s">
        <v>6088</v>
      </c>
      <c r="C1758" s="567" t="s">
        <v>3452</v>
      </c>
      <c r="D1758" s="568">
        <v>47.13</v>
      </c>
    </row>
    <row r="1759" spans="1:4">
      <c r="A1759" s="338">
        <v>1970</v>
      </c>
      <c r="B1759" s="339" t="s">
        <v>6089</v>
      </c>
      <c r="C1759" s="567" t="s">
        <v>3452</v>
      </c>
      <c r="D1759" s="568">
        <v>59.07</v>
      </c>
    </row>
    <row r="1760" spans="1:4">
      <c r="A1760" s="338">
        <v>1967</v>
      </c>
      <c r="B1760" s="339" t="s">
        <v>6090</v>
      </c>
      <c r="C1760" s="567" t="s">
        <v>3452</v>
      </c>
      <c r="D1760" s="568">
        <v>6.57</v>
      </c>
    </row>
    <row r="1761" spans="1:4">
      <c r="A1761" s="338">
        <v>1968</v>
      </c>
      <c r="B1761" s="339" t="s">
        <v>6091</v>
      </c>
      <c r="C1761" s="567" t="s">
        <v>3452</v>
      </c>
      <c r="D1761" s="568">
        <v>13.77</v>
      </c>
    </row>
    <row r="1762" spans="1:4">
      <c r="A1762" s="338">
        <v>1969</v>
      </c>
      <c r="B1762" s="339" t="s">
        <v>6092</v>
      </c>
      <c r="C1762" s="567" t="s">
        <v>3452</v>
      </c>
      <c r="D1762" s="568">
        <v>40.51</v>
      </c>
    </row>
    <row r="1763" spans="1:4">
      <c r="A1763" s="338">
        <v>1839</v>
      </c>
      <c r="B1763" s="339" t="s">
        <v>6093</v>
      </c>
      <c r="C1763" s="567" t="s">
        <v>3452</v>
      </c>
      <c r="D1763" s="568">
        <v>185.82</v>
      </c>
    </row>
    <row r="1764" spans="1:4">
      <c r="A1764" s="338">
        <v>1835</v>
      </c>
      <c r="B1764" s="339" t="s">
        <v>6094</v>
      </c>
      <c r="C1764" s="567" t="s">
        <v>3452</v>
      </c>
      <c r="D1764" s="568">
        <v>39.5</v>
      </c>
    </row>
    <row r="1765" spans="1:4">
      <c r="A1765" s="338">
        <v>1823</v>
      </c>
      <c r="B1765" s="339" t="s">
        <v>6095</v>
      </c>
      <c r="C1765" s="567" t="s">
        <v>3452</v>
      </c>
      <c r="D1765" s="568">
        <v>76.38</v>
      </c>
    </row>
    <row r="1766" spans="1:4">
      <c r="A1766" s="338">
        <v>1827</v>
      </c>
      <c r="B1766" s="339" t="s">
        <v>6096</v>
      </c>
      <c r="C1766" s="567" t="s">
        <v>3452</v>
      </c>
      <c r="D1766" s="568">
        <v>184.01</v>
      </c>
    </row>
    <row r="1767" spans="1:4">
      <c r="A1767" s="338">
        <v>1831</v>
      </c>
      <c r="B1767" s="339" t="s">
        <v>6097</v>
      </c>
      <c r="C1767" s="567" t="s">
        <v>3452</v>
      </c>
      <c r="D1767" s="568">
        <v>40.17</v>
      </c>
    </row>
    <row r="1768" spans="1:4">
      <c r="A1768" s="338">
        <v>1825</v>
      </c>
      <c r="B1768" s="339" t="s">
        <v>6098</v>
      </c>
      <c r="C1768" s="567" t="s">
        <v>3452</v>
      </c>
      <c r="D1768" s="568">
        <v>99.13</v>
      </c>
    </row>
    <row r="1769" spans="1:4">
      <c r="A1769" s="338">
        <v>1828</v>
      </c>
      <c r="B1769" s="339" t="s">
        <v>6099</v>
      </c>
      <c r="C1769" s="567" t="s">
        <v>3452</v>
      </c>
      <c r="D1769" s="568">
        <v>224.55</v>
      </c>
    </row>
    <row r="1770" spans="1:4">
      <c r="A1770" s="338">
        <v>1845</v>
      </c>
      <c r="B1770" s="339" t="s">
        <v>6100</v>
      </c>
      <c r="C1770" s="567" t="s">
        <v>3452</v>
      </c>
      <c r="D1770" s="568">
        <v>50.34</v>
      </c>
    </row>
    <row r="1771" spans="1:4">
      <c r="A1771" s="338">
        <v>1824</v>
      </c>
      <c r="B1771" s="339" t="s">
        <v>6101</v>
      </c>
      <c r="C1771" s="567" t="s">
        <v>3452</v>
      </c>
      <c r="D1771" s="568">
        <v>118.84</v>
      </c>
    </row>
    <row r="1772" spans="1:4">
      <c r="A1772" s="338">
        <v>1964</v>
      </c>
      <c r="B1772" s="339" t="s">
        <v>6115</v>
      </c>
      <c r="C1772" s="567" t="s">
        <v>3452</v>
      </c>
      <c r="D1772" s="568">
        <v>33.75</v>
      </c>
    </row>
    <row r="1773" spans="1:4" ht="30">
      <c r="A1773" s="338">
        <v>42692</v>
      </c>
      <c r="B1773" s="339" t="s">
        <v>6108</v>
      </c>
      <c r="C1773" s="567" t="s">
        <v>3452</v>
      </c>
      <c r="D1773" s="568">
        <v>392.94</v>
      </c>
    </row>
    <row r="1774" spans="1:4" ht="30">
      <c r="A1774" s="338">
        <v>42693</v>
      </c>
      <c r="B1774" s="339" t="s">
        <v>6109</v>
      </c>
      <c r="C1774" s="567" t="s">
        <v>3452</v>
      </c>
      <c r="D1774" s="568">
        <v>646.36</v>
      </c>
    </row>
    <row r="1775" spans="1:4" ht="30">
      <c r="A1775" s="338">
        <v>42695</v>
      </c>
      <c r="B1775" s="339" t="s">
        <v>6110</v>
      </c>
      <c r="C1775" s="567" t="s">
        <v>3452</v>
      </c>
      <c r="D1775" s="568">
        <v>491.46</v>
      </c>
    </row>
    <row r="1776" spans="1:4" ht="30">
      <c r="A1776" s="338">
        <v>42694</v>
      </c>
      <c r="B1776" s="339" t="s">
        <v>6111</v>
      </c>
      <c r="C1776" s="567" t="s">
        <v>3452</v>
      </c>
      <c r="D1776" s="568">
        <v>726.57</v>
      </c>
    </row>
    <row r="1777" spans="1:4" ht="30">
      <c r="A1777" s="338">
        <v>20097</v>
      </c>
      <c r="B1777" s="339" t="s">
        <v>6112</v>
      </c>
      <c r="C1777" s="567" t="s">
        <v>3452</v>
      </c>
      <c r="D1777" s="568">
        <v>55.8</v>
      </c>
    </row>
    <row r="1778" spans="1:4" ht="30">
      <c r="A1778" s="338">
        <v>20098</v>
      </c>
      <c r="B1778" s="339" t="s">
        <v>6113</v>
      </c>
      <c r="C1778" s="567" t="s">
        <v>3452</v>
      </c>
      <c r="D1778" s="568">
        <v>188.15</v>
      </c>
    </row>
    <row r="1779" spans="1:4" ht="30">
      <c r="A1779" s="338">
        <v>20096</v>
      </c>
      <c r="B1779" s="339" t="s">
        <v>6114</v>
      </c>
      <c r="C1779" s="567" t="s">
        <v>3452</v>
      </c>
      <c r="D1779" s="568">
        <v>36.51</v>
      </c>
    </row>
    <row r="1780" spans="1:4">
      <c r="A1780" s="338">
        <v>44472</v>
      </c>
      <c r="B1780" s="339" t="s">
        <v>13451</v>
      </c>
      <c r="C1780" s="567" t="s">
        <v>3452</v>
      </c>
      <c r="D1780" s="568">
        <v>70.38</v>
      </c>
    </row>
    <row r="1781" spans="1:4" ht="30">
      <c r="A1781" s="338">
        <v>38369</v>
      </c>
      <c r="B1781" s="339" t="s">
        <v>6232</v>
      </c>
      <c r="C1781" s="567" t="s">
        <v>3452</v>
      </c>
      <c r="D1781" s="568">
        <v>18.16</v>
      </c>
    </row>
    <row r="1782" spans="1:4">
      <c r="A1782" s="338">
        <v>38370</v>
      </c>
      <c r="B1782" s="339" t="s">
        <v>6233</v>
      </c>
      <c r="C1782" s="567" t="s">
        <v>3452</v>
      </c>
      <c r="D1782" s="568">
        <v>18.16</v>
      </c>
    </row>
    <row r="1783" spans="1:4">
      <c r="A1783" s="338">
        <v>38372</v>
      </c>
      <c r="B1783" s="339" t="s">
        <v>6234</v>
      </c>
      <c r="C1783" s="567" t="s">
        <v>3452</v>
      </c>
      <c r="D1783" s="568">
        <v>17.8</v>
      </c>
    </row>
    <row r="1784" spans="1:4">
      <c r="A1784" s="338">
        <v>2357</v>
      </c>
      <c r="B1784" s="339" t="s">
        <v>6235</v>
      </c>
      <c r="C1784" s="567" t="s">
        <v>3451</v>
      </c>
      <c r="D1784" s="568">
        <v>15.04</v>
      </c>
    </row>
    <row r="1785" spans="1:4">
      <c r="A1785" s="338">
        <v>40806</v>
      </c>
      <c r="B1785" s="339" t="s">
        <v>6236</v>
      </c>
      <c r="C1785" s="567" t="s">
        <v>3457</v>
      </c>
      <c r="D1785" s="568">
        <v>2645.25</v>
      </c>
    </row>
    <row r="1786" spans="1:4">
      <c r="A1786" s="338">
        <v>2355</v>
      </c>
      <c r="B1786" s="339" t="s">
        <v>6237</v>
      </c>
      <c r="C1786" s="567" t="s">
        <v>3451</v>
      </c>
      <c r="D1786" s="568">
        <v>24.11</v>
      </c>
    </row>
    <row r="1787" spans="1:4">
      <c r="A1787" s="338">
        <v>40805</v>
      </c>
      <c r="B1787" s="339" t="s">
        <v>6238</v>
      </c>
      <c r="C1787" s="567" t="s">
        <v>3457</v>
      </c>
      <c r="D1787" s="568">
        <v>4237.0600000000004</v>
      </c>
    </row>
    <row r="1788" spans="1:4">
      <c r="A1788" s="338">
        <v>2358</v>
      </c>
      <c r="B1788" s="339" t="s">
        <v>6239</v>
      </c>
      <c r="C1788" s="567" t="s">
        <v>3451</v>
      </c>
      <c r="D1788" s="568">
        <v>21.21</v>
      </c>
    </row>
    <row r="1789" spans="1:4">
      <c r="A1789" s="338">
        <v>40807</v>
      </c>
      <c r="B1789" s="339" t="s">
        <v>6240</v>
      </c>
      <c r="C1789" s="567" t="s">
        <v>3457</v>
      </c>
      <c r="D1789" s="568">
        <v>3728.61</v>
      </c>
    </row>
    <row r="1790" spans="1:4">
      <c r="A1790" s="338">
        <v>2359</v>
      </c>
      <c r="B1790" s="339" t="s">
        <v>6241</v>
      </c>
      <c r="C1790" s="567" t="s">
        <v>3451</v>
      </c>
      <c r="D1790" s="568">
        <v>23.37</v>
      </c>
    </row>
    <row r="1791" spans="1:4">
      <c r="A1791" s="338">
        <v>40808</v>
      </c>
      <c r="B1791" s="339" t="s">
        <v>6242</v>
      </c>
      <c r="C1791" s="567" t="s">
        <v>3457</v>
      </c>
      <c r="D1791" s="568">
        <v>4108.03</v>
      </c>
    </row>
    <row r="1792" spans="1:4">
      <c r="A1792" s="338">
        <v>44330</v>
      </c>
      <c r="B1792" s="339" t="s">
        <v>13452</v>
      </c>
      <c r="C1792" s="567" t="s">
        <v>3455</v>
      </c>
      <c r="D1792" s="568">
        <v>7.83</v>
      </c>
    </row>
    <row r="1793" spans="1:4">
      <c r="A1793" s="338">
        <v>43144</v>
      </c>
      <c r="B1793" s="339" t="s">
        <v>6243</v>
      </c>
      <c r="C1793" s="567" t="s">
        <v>3454</v>
      </c>
      <c r="D1793" s="568">
        <v>32.19</v>
      </c>
    </row>
    <row r="1794" spans="1:4">
      <c r="A1794" s="338">
        <v>39397</v>
      </c>
      <c r="B1794" s="339" t="s">
        <v>6244</v>
      </c>
      <c r="C1794" s="567" t="s">
        <v>3455</v>
      </c>
      <c r="D1794" s="568">
        <v>14.67</v>
      </c>
    </row>
    <row r="1795" spans="1:4" ht="30">
      <c r="A1795" s="338">
        <v>2692</v>
      </c>
      <c r="B1795" s="339" t="s">
        <v>6245</v>
      </c>
      <c r="C1795" s="567" t="s">
        <v>3455</v>
      </c>
      <c r="D1795" s="568">
        <v>5.92</v>
      </c>
    </row>
    <row r="1796" spans="1:4">
      <c r="A1796" s="338">
        <v>44329</v>
      </c>
      <c r="B1796" s="339" t="s">
        <v>13453</v>
      </c>
      <c r="C1796" s="567" t="s">
        <v>3455</v>
      </c>
      <c r="D1796" s="568">
        <v>10.26</v>
      </c>
    </row>
    <row r="1797" spans="1:4">
      <c r="A1797" s="338">
        <v>5318</v>
      </c>
      <c r="B1797" s="339" t="s">
        <v>13454</v>
      </c>
      <c r="C1797" s="567" t="s">
        <v>3455</v>
      </c>
      <c r="D1797" s="568">
        <v>16.59</v>
      </c>
    </row>
    <row r="1798" spans="1:4">
      <c r="A1798" s="338">
        <v>5330</v>
      </c>
      <c r="B1798" s="339" t="s">
        <v>6246</v>
      </c>
      <c r="C1798" s="567" t="s">
        <v>3455</v>
      </c>
      <c r="D1798" s="568">
        <v>37.81</v>
      </c>
    </row>
    <row r="1799" spans="1:4">
      <c r="A1799" s="338">
        <v>44532</v>
      </c>
      <c r="B1799" s="339" t="s">
        <v>13455</v>
      </c>
      <c r="C1799" s="567" t="s">
        <v>3452</v>
      </c>
      <c r="D1799" s="568">
        <v>32.11</v>
      </c>
    </row>
    <row r="1800" spans="1:4" ht="30">
      <c r="A1800" s="338">
        <v>44531</v>
      </c>
      <c r="B1800" s="339" t="s">
        <v>13456</v>
      </c>
      <c r="C1800" s="567" t="s">
        <v>3452</v>
      </c>
      <c r="D1800" s="568">
        <v>102.06</v>
      </c>
    </row>
    <row r="1801" spans="1:4" ht="30">
      <c r="A1801" s="338">
        <v>38140</v>
      </c>
      <c r="B1801" s="339" t="s">
        <v>6247</v>
      </c>
      <c r="C1801" s="567" t="s">
        <v>3452</v>
      </c>
      <c r="D1801" s="568">
        <v>24.75</v>
      </c>
    </row>
    <row r="1802" spans="1:4" ht="30">
      <c r="A1802" s="338">
        <v>13887</v>
      </c>
      <c r="B1802" s="339" t="s">
        <v>6248</v>
      </c>
      <c r="C1802" s="567" t="s">
        <v>3452</v>
      </c>
      <c r="D1802" s="568">
        <v>585.97</v>
      </c>
    </row>
    <row r="1803" spans="1:4">
      <c r="A1803" s="338">
        <v>44495</v>
      </c>
      <c r="B1803" s="339" t="s">
        <v>13457</v>
      </c>
      <c r="C1803" s="567" t="s">
        <v>3452</v>
      </c>
      <c r="D1803" s="568">
        <v>26.08</v>
      </c>
    </row>
    <row r="1804" spans="1:4" ht="30">
      <c r="A1804" s="338">
        <v>44533</v>
      </c>
      <c r="B1804" s="339" t="s">
        <v>13458</v>
      </c>
      <c r="C1804" s="567" t="s">
        <v>3452</v>
      </c>
      <c r="D1804" s="568">
        <v>24.63</v>
      </c>
    </row>
    <row r="1805" spans="1:4">
      <c r="A1805" s="338">
        <v>44534</v>
      </c>
      <c r="B1805" s="339" t="s">
        <v>13459</v>
      </c>
      <c r="C1805" s="567" t="s">
        <v>3452</v>
      </c>
      <c r="D1805" s="568">
        <v>6.42</v>
      </c>
    </row>
    <row r="1806" spans="1:4">
      <c r="A1806" s="338">
        <v>34544</v>
      </c>
      <c r="B1806" s="339" t="s">
        <v>6249</v>
      </c>
      <c r="C1806" s="567" t="s">
        <v>3452</v>
      </c>
      <c r="D1806" s="568">
        <v>1776.38</v>
      </c>
    </row>
    <row r="1807" spans="1:4" ht="30">
      <c r="A1807" s="338">
        <v>34729</v>
      </c>
      <c r="B1807" s="339" t="s">
        <v>6250</v>
      </c>
      <c r="C1807" s="567" t="s">
        <v>3452</v>
      </c>
      <c r="D1807" s="568">
        <v>1397.4</v>
      </c>
    </row>
    <row r="1808" spans="1:4" ht="30">
      <c r="A1808" s="338">
        <v>34734</v>
      </c>
      <c r="B1808" s="339" t="s">
        <v>6251</v>
      </c>
      <c r="C1808" s="567" t="s">
        <v>3452</v>
      </c>
      <c r="D1808" s="568">
        <v>2163.62</v>
      </c>
    </row>
    <row r="1809" spans="1:4" ht="30">
      <c r="A1809" s="338">
        <v>34738</v>
      </c>
      <c r="B1809" s="339" t="s">
        <v>6252</v>
      </c>
      <c r="C1809" s="567" t="s">
        <v>3452</v>
      </c>
      <c r="D1809" s="568">
        <v>5054.8900000000003</v>
      </c>
    </row>
    <row r="1810" spans="1:4">
      <c r="A1810" s="338">
        <v>2391</v>
      </c>
      <c r="B1810" s="339" t="s">
        <v>6253</v>
      </c>
      <c r="C1810" s="567" t="s">
        <v>3452</v>
      </c>
      <c r="D1810" s="568">
        <v>411.13</v>
      </c>
    </row>
    <row r="1811" spans="1:4">
      <c r="A1811" s="338">
        <v>2374</v>
      </c>
      <c r="B1811" s="339" t="s">
        <v>6254</v>
      </c>
      <c r="C1811" s="567" t="s">
        <v>3452</v>
      </c>
      <c r="D1811" s="568">
        <v>466.41</v>
      </c>
    </row>
    <row r="1812" spans="1:4">
      <c r="A1812" s="338">
        <v>2377</v>
      </c>
      <c r="B1812" s="339" t="s">
        <v>6255</v>
      </c>
      <c r="C1812" s="567" t="s">
        <v>3452</v>
      </c>
      <c r="D1812" s="568">
        <v>654.55999999999995</v>
      </c>
    </row>
    <row r="1813" spans="1:4">
      <c r="A1813" s="338">
        <v>2393</v>
      </c>
      <c r="B1813" s="339" t="s">
        <v>6256</v>
      </c>
      <c r="C1813" s="567" t="s">
        <v>3452</v>
      </c>
      <c r="D1813" s="568">
        <v>1096.1500000000001</v>
      </c>
    </row>
    <row r="1814" spans="1:4">
      <c r="A1814" s="338">
        <v>34705</v>
      </c>
      <c r="B1814" s="339" t="s">
        <v>6257</v>
      </c>
      <c r="C1814" s="567" t="s">
        <v>3452</v>
      </c>
      <c r="D1814" s="568">
        <v>958.74</v>
      </c>
    </row>
    <row r="1815" spans="1:4">
      <c r="A1815" s="338">
        <v>34707</v>
      </c>
      <c r="B1815" s="339" t="s">
        <v>6258</v>
      </c>
      <c r="C1815" s="567" t="s">
        <v>3452</v>
      </c>
      <c r="D1815" s="568">
        <v>1776.57</v>
      </c>
    </row>
    <row r="1816" spans="1:4">
      <c r="A1816" s="338">
        <v>2378</v>
      </c>
      <c r="B1816" s="339" t="s">
        <v>6259</v>
      </c>
      <c r="C1816" s="567" t="s">
        <v>3452</v>
      </c>
      <c r="D1816" s="568">
        <v>1505.71</v>
      </c>
    </row>
    <row r="1817" spans="1:4">
      <c r="A1817" s="338">
        <v>2379</v>
      </c>
      <c r="B1817" s="339" t="s">
        <v>6260</v>
      </c>
      <c r="C1817" s="567" t="s">
        <v>3452</v>
      </c>
      <c r="D1817" s="568">
        <v>1505.71</v>
      </c>
    </row>
    <row r="1818" spans="1:4">
      <c r="A1818" s="338">
        <v>2376</v>
      </c>
      <c r="B1818" s="339" t="s">
        <v>6261</v>
      </c>
      <c r="C1818" s="567" t="s">
        <v>3452</v>
      </c>
      <c r="D1818" s="568">
        <v>2479.9</v>
      </c>
    </row>
    <row r="1819" spans="1:4">
      <c r="A1819" s="338">
        <v>2394</v>
      </c>
      <c r="B1819" s="339" t="s">
        <v>6262</v>
      </c>
      <c r="C1819" s="567" t="s">
        <v>3452</v>
      </c>
      <c r="D1819" s="568">
        <v>5301.57</v>
      </c>
    </row>
    <row r="1820" spans="1:4">
      <c r="A1820" s="338">
        <v>34686</v>
      </c>
      <c r="B1820" s="339" t="s">
        <v>6263</v>
      </c>
      <c r="C1820" s="567" t="s">
        <v>3452</v>
      </c>
      <c r="D1820" s="568">
        <v>15.91</v>
      </c>
    </row>
    <row r="1821" spans="1:4">
      <c r="A1821" s="338">
        <v>34623</v>
      </c>
      <c r="B1821" s="339" t="s">
        <v>6265</v>
      </c>
      <c r="C1821" s="567" t="s">
        <v>3452</v>
      </c>
      <c r="D1821" s="568">
        <v>60.57</v>
      </c>
    </row>
    <row r="1822" spans="1:4">
      <c r="A1822" s="338">
        <v>34628</v>
      </c>
      <c r="B1822" s="339" t="s">
        <v>6266</v>
      </c>
      <c r="C1822" s="567" t="s">
        <v>3452</v>
      </c>
      <c r="D1822" s="568">
        <v>86.76</v>
      </c>
    </row>
    <row r="1823" spans="1:4">
      <c r="A1823" s="338">
        <v>34616</v>
      </c>
      <c r="B1823" s="339" t="s">
        <v>6264</v>
      </c>
      <c r="C1823" s="567" t="s">
        <v>3452</v>
      </c>
      <c r="D1823" s="568">
        <v>61.52</v>
      </c>
    </row>
    <row r="1824" spans="1:4">
      <c r="A1824" s="338">
        <v>34653</v>
      </c>
      <c r="B1824" s="339" t="s">
        <v>6267</v>
      </c>
      <c r="C1824" s="567" t="s">
        <v>3452</v>
      </c>
      <c r="D1824" s="568">
        <v>10.73</v>
      </c>
    </row>
    <row r="1825" spans="1:4">
      <c r="A1825" s="338">
        <v>34688</v>
      </c>
      <c r="B1825" s="339" t="s">
        <v>6268</v>
      </c>
      <c r="C1825" s="567" t="s">
        <v>3452</v>
      </c>
      <c r="D1825" s="568">
        <v>19.45</v>
      </c>
    </row>
    <row r="1826" spans="1:4">
      <c r="A1826" s="338">
        <v>34714</v>
      </c>
      <c r="B1826" s="339" t="s">
        <v>6270</v>
      </c>
      <c r="C1826" s="567" t="s">
        <v>3452</v>
      </c>
      <c r="D1826" s="568">
        <v>90.02</v>
      </c>
    </row>
    <row r="1827" spans="1:4">
      <c r="A1827" s="338">
        <v>34709</v>
      </c>
      <c r="B1827" s="339" t="s">
        <v>6269</v>
      </c>
      <c r="C1827" s="567" t="s">
        <v>3452</v>
      </c>
      <c r="D1827" s="568">
        <v>75.37</v>
      </c>
    </row>
    <row r="1828" spans="1:4">
      <c r="A1828" s="338">
        <v>2388</v>
      </c>
      <c r="B1828" s="339" t="s">
        <v>6271</v>
      </c>
      <c r="C1828" s="567" t="s">
        <v>3452</v>
      </c>
      <c r="D1828" s="568">
        <v>74.81</v>
      </c>
    </row>
    <row r="1829" spans="1:4">
      <c r="A1829" s="338">
        <v>34606</v>
      </c>
      <c r="B1829" s="339" t="s">
        <v>6272</v>
      </c>
      <c r="C1829" s="567" t="s">
        <v>3452</v>
      </c>
      <c r="D1829" s="568">
        <v>114.75</v>
      </c>
    </row>
    <row r="1830" spans="1:4">
      <c r="A1830" s="338">
        <v>2370</v>
      </c>
      <c r="B1830" s="339" t="s">
        <v>6274</v>
      </c>
      <c r="C1830" s="567" t="s">
        <v>3452</v>
      </c>
      <c r="D1830" s="568">
        <v>13.9</v>
      </c>
    </row>
    <row r="1831" spans="1:4">
      <c r="A1831" s="338">
        <v>2386</v>
      </c>
      <c r="B1831" s="339" t="s">
        <v>6275</v>
      </c>
      <c r="C1831" s="567" t="s">
        <v>3452</v>
      </c>
      <c r="D1831" s="568">
        <v>23.32</v>
      </c>
    </row>
    <row r="1832" spans="1:4">
      <c r="A1832" s="338">
        <v>34689</v>
      </c>
      <c r="B1832" s="339" t="s">
        <v>6273</v>
      </c>
      <c r="C1832" s="567" t="s">
        <v>3452</v>
      </c>
      <c r="D1832" s="568">
        <v>36.53</v>
      </c>
    </row>
    <row r="1833" spans="1:4">
      <c r="A1833" s="338">
        <v>2392</v>
      </c>
      <c r="B1833" s="339" t="s">
        <v>6276</v>
      </c>
      <c r="C1833" s="567" t="s">
        <v>3452</v>
      </c>
      <c r="D1833" s="568">
        <v>93.31</v>
      </c>
    </row>
    <row r="1834" spans="1:4">
      <c r="A1834" s="338">
        <v>2373</v>
      </c>
      <c r="B1834" s="339" t="s">
        <v>6277</v>
      </c>
      <c r="C1834" s="567" t="s">
        <v>3452</v>
      </c>
      <c r="D1834" s="568">
        <v>131.46</v>
      </c>
    </row>
    <row r="1835" spans="1:4" ht="30">
      <c r="A1835" s="338">
        <v>39465</v>
      </c>
      <c r="B1835" s="339" t="s">
        <v>6278</v>
      </c>
      <c r="C1835" s="567" t="s">
        <v>3452</v>
      </c>
      <c r="D1835" s="568">
        <v>80.31</v>
      </c>
    </row>
    <row r="1836" spans="1:4" ht="30">
      <c r="A1836" s="338">
        <v>39466</v>
      </c>
      <c r="B1836" s="339" t="s">
        <v>6279</v>
      </c>
      <c r="C1836" s="567" t="s">
        <v>3452</v>
      </c>
      <c r="D1836" s="568">
        <v>90.35</v>
      </c>
    </row>
    <row r="1837" spans="1:4" ht="30">
      <c r="A1837" s="338">
        <v>39467</v>
      </c>
      <c r="B1837" s="339" t="s">
        <v>6280</v>
      </c>
      <c r="C1837" s="567" t="s">
        <v>3452</v>
      </c>
      <c r="D1837" s="568">
        <v>115.57</v>
      </c>
    </row>
    <row r="1838" spans="1:4" ht="30">
      <c r="A1838" s="338">
        <v>39468</v>
      </c>
      <c r="B1838" s="339" t="s">
        <v>6281</v>
      </c>
      <c r="C1838" s="567" t="s">
        <v>3452</v>
      </c>
      <c r="D1838" s="568">
        <v>205.41</v>
      </c>
    </row>
    <row r="1839" spans="1:4" ht="30">
      <c r="A1839" s="338">
        <v>39469</v>
      </c>
      <c r="B1839" s="339" t="s">
        <v>6282</v>
      </c>
      <c r="C1839" s="567" t="s">
        <v>3452</v>
      </c>
      <c r="D1839" s="568">
        <v>83.67</v>
      </c>
    </row>
    <row r="1840" spans="1:4" ht="30">
      <c r="A1840" s="338">
        <v>39470</v>
      </c>
      <c r="B1840" s="339" t="s">
        <v>6283</v>
      </c>
      <c r="C1840" s="567" t="s">
        <v>3452</v>
      </c>
      <c r="D1840" s="568">
        <v>102.81</v>
      </c>
    </row>
    <row r="1841" spans="1:4" ht="30">
      <c r="A1841" s="338">
        <v>39471</v>
      </c>
      <c r="B1841" s="339" t="s">
        <v>6284</v>
      </c>
      <c r="C1841" s="567" t="s">
        <v>3452</v>
      </c>
      <c r="D1841" s="568">
        <v>123.55</v>
      </c>
    </row>
    <row r="1842" spans="1:4" ht="30">
      <c r="A1842" s="338">
        <v>39472</v>
      </c>
      <c r="B1842" s="339" t="s">
        <v>6285</v>
      </c>
      <c r="C1842" s="567" t="s">
        <v>3452</v>
      </c>
      <c r="D1842" s="568">
        <v>214.67</v>
      </c>
    </row>
    <row r="1843" spans="1:4" ht="30">
      <c r="A1843" s="338">
        <v>39473</v>
      </c>
      <c r="B1843" s="339" t="s">
        <v>6286</v>
      </c>
      <c r="C1843" s="567" t="s">
        <v>3452</v>
      </c>
      <c r="D1843" s="568">
        <v>138.68</v>
      </c>
    </row>
    <row r="1844" spans="1:4" ht="30">
      <c r="A1844" s="338">
        <v>39474</v>
      </c>
      <c r="B1844" s="339" t="s">
        <v>6287</v>
      </c>
      <c r="C1844" s="567" t="s">
        <v>3452</v>
      </c>
      <c r="D1844" s="568">
        <v>147.84</v>
      </c>
    </row>
    <row r="1845" spans="1:4" ht="30">
      <c r="A1845" s="338">
        <v>39475</v>
      </c>
      <c r="B1845" s="339" t="s">
        <v>6288</v>
      </c>
      <c r="C1845" s="567" t="s">
        <v>3452</v>
      </c>
      <c r="D1845" s="568">
        <v>167.74</v>
      </c>
    </row>
    <row r="1846" spans="1:4" ht="30">
      <c r="A1846" s="338">
        <v>39476</v>
      </c>
      <c r="B1846" s="339" t="s">
        <v>6289</v>
      </c>
      <c r="C1846" s="567" t="s">
        <v>3452</v>
      </c>
      <c r="D1846" s="568">
        <v>315.76</v>
      </c>
    </row>
    <row r="1847" spans="1:4" ht="30">
      <c r="A1847" s="338">
        <v>39477</v>
      </c>
      <c r="B1847" s="339" t="s">
        <v>6290</v>
      </c>
      <c r="C1847" s="567" t="s">
        <v>3452</v>
      </c>
      <c r="D1847" s="568">
        <v>154.71</v>
      </c>
    </row>
    <row r="1848" spans="1:4" ht="30">
      <c r="A1848" s="338">
        <v>39478</v>
      </c>
      <c r="B1848" s="339" t="s">
        <v>6291</v>
      </c>
      <c r="C1848" s="567" t="s">
        <v>3452</v>
      </c>
      <c r="D1848" s="568">
        <v>159.5</v>
      </c>
    </row>
    <row r="1849" spans="1:4" ht="30">
      <c r="A1849" s="338">
        <v>39479</v>
      </c>
      <c r="B1849" s="339" t="s">
        <v>6292</v>
      </c>
      <c r="C1849" s="567" t="s">
        <v>3452</v>
      </c>
      <c r="D1849" s="568">
        <v>187.92</v>
      </c>
    </row>
    <row r="1850" spans="1:4" ht="30">
      <c r="A1850" s="338">
        <v>39480</v>
      </c>
      <c r="B1850" s="339" t="s">
        <v>6293</v>
      </c>
      <c r="C1850" s="567" t="s">
        <v>3452</v>
      </c>
      <c r="D1850" s="568">
        <v>387.77</v>
      </c>
    </row>
    <row r="1851" spans="1:4">
      <c r="A1851" s="338">
        <v>39459</v>
      </c>
      <c r="B1851" s="339" t="s">
        <v>6294</v>
      </c>
      <c r="C1851" s="567" t="s">
        <v>3452</v>
      </c>
      <c r="D1851" s="568">
        <v>329.12</v>
      </c>
    </row>
    <row r="1852" spans="1:4">
      <c r="A1852" s="338">
        <v>39445</v>
      </c>
      <c r="B1852" s="339" t="s">
        <v>6295</v>
      </c>
      <c r="C1852" s="567" t="s">
        <v>3452</v>
      </c>
      <c r="D1852" s="568">
        <v>165.25</v>
      </c>
    </row>
    <row r="1853" spans="1:4">
      <c r="A1853" s="338">
        <v>39446</v>
      </c>
      <c r="B1853" s="339" t="s">
        <v>6296</v>
      </c>
      <c r="C1853" s="567" t="s">
        <v>3452</v>
      </c>
      <c r="D1853" s="568">
        <v>168.19</v>
      </c>
    </row>
    <row r="1854" spans="1:4">
      <c r="A1854" s="338">
        <v>39447</v>
      </c>
      <c r="B1854" s="339" t="s">
        <v>6297</v>
      </c>
      <c r="C1854" s="567" t="s">
        <v>3452</v>
      </c>
      <c r="D1854" s="568">
        <v>179.86</v>
      </c>
    </row>
    <row r="1855" spans="1:4">
      <c r="A1855" s="338">
        <v>39448</v>
      </c>
      <c r="B1855" s="339" t="s">
        <v>6298</v>
      </c>
      <c r="C1855" s="567" t="s">
        <v>3452</v>
      </c>
      <c r="D1855" s="568">
        <v>306.7</v>
      </c>
    </row>
    <row r="1856" spans="1:4">
      <c r="A1856" s="338">
        <v>39450</v>
      </c>
      <c r="B1856" s="339" t="s">
        <v>6299</v>
      </c>
      <c r="C1856" s="567" t="s">
        <v>3452</v>
      </c>
      <c r="D1856" s="568">
        <v>187.12</v>
      </c>
    </row>
    <row r="1857" spans="1:4">
      <c r="A1857" s="338">
        <v>39451</v>
      </c>
      <c r="B1857" s="339" t="s">
        <v>6300</v>
      </c>
      <c r="C1857" s="567" t="s">
        <v>3452</v>
      </c>
      <c r="D1857" s="568">
        <v>204.09</v>
      </c>
    </row>
    <row r="1858" spans="1:4">
      <c r="A1858" s="338">
        <v>39452</v>
      </c>
      <c r="B1858" s="339" t="s">
        <v>6301</v>
      </c>
      <c r="C1858" s="567" t="s">
        <v>3452</v>
      </c>
      <c r="D1858" s="568">
        <v>205.31</v>
      </c>
    </row>
    <row r="1859" spans="1:4">
      <c r="A1859" s="338">
        <v>39523</v>
      </c>
      <c r="B1859" s="339" t="s">
        <v>6302</v>
      </c>
      <c r="C1859" s="567" t="s">
        <v>3452</v>
      </c>
      <c r="D1859" s="568">
        <v>343.59</v>
      </c>
    </row>
    <row r="1860" spans="1:4">
      <c r="A1860" s="338">
        <v>39449</v>
      </c>
      <c r="B1860" s="339" t="s">
        <v>6303</v>
      </c>
      <c r="C1860" s="567" t="s">
        <v>3452</v>
      </c>
      <c r="D1860" s="568">
        <v>380.5</v>
      </c>
    </row>
    <row r="1861" spans="1:4">
      <c r="A1861" s="338">
        <v>39455</v>
      </c>
      <c r="B1861" s="339" t="s">
        <v>6304</v>
      </c>
      <c r="C1861" s="567" t="s">
        <v>3452</v>
      </c>
      <c r="D1861" s="568">
        <v>188.28</v>
      </c>
    </row>
    <row r="1862" spans="1:4">
      <c r="A1862" s="338">
        <v>39456</v>
      </c>
      <c r="B1862" s="339" t="s">
        <v>6305</v>
      </c>
      <c r="C1862" s="567" t="s">
        <v>3452</v>
      </c>
      <c r="D1862" s="568">
        <v>188.42</v>
      </c>
    </row>
    <row r="1863" spans="1:4">
      <c r="A1863" s="338">
        <v>39457</v>
      </c>
      <c r="B1863" s="339" t="s">
        <v>6306</v>
      </c>
      <c r="C1863" s="567" t="s">
        <v>3452</v>
      </c>
      <c r="D1863" s="568">
        <v>205.41</v>
      </c>
    </row>
    <row r="1864" spans="1:4">
      <c r="A1864" s="338">
        <v>39458</v>
      </c>
      <c r="B1864" s="339" t="s">
        <v>6307</v>
      </c>
      <c r="C1864" s="567" t="s">
        <v>3452</v>
      </c>
      <c r="D1864" s="568">
        <v>383.3</v>
      </c>
    </row>
    <row r="1865" spans="1:4">
      <c r="A1865" s="338">
        <v>39464</v>
      </c>
      <c r="B1865" s="339" t="s">
        <v>6308</v>
      </c>
      <c r="C1865" s="567" t="s">
        <v>3452</v>
      </c>
      <c r="D1865" s="568">
        <v>616.38</v>
      </c>
    </row>
    <row r="1866" spans="1:4">
      <c r="A1866" s="338">
        <v>39460</v>
      </c>
      <c r="B1866" s="339" t="s">
        <v>6309</v>
      </c>
      <c r="C1866" s="567" t="s">
        <v>3452</v>
      </c>
      <c r="D1866" s="568">
        <v>233.78</v>
      </c>
    </row>
    <row r="1867" spans="1:4">
      <c r="A1867" s="338">
        <v>39461</v>
      </c>
      <c r="B1867" s="339" t="s">
        <v>6310</v>
      </c>
      <c r="C1867" s="567" t="s">
        <v>3452</v>
      </c>
      <c r="D1867" s="568">
        <v>273.93</v>
      </c>
    </row>
    <row r="1868" spans="1:4">
      <c r="A1868" s="338">
        <v>39462</v>
      </c>
      <c r="B1868" s="339" t="s">
        <v>6311</v>
      </c>
      <c r="C1868" s="567" t="s">
        <v>3452</v>
      </c>
      <c r="D1868" s="568">
        <v>264</v>
      </c>
    </row>
    <row r="1869" spans="1:4">
      <c r="A1869" s="338">
        <v>39463</v>
      </c>
      <c r="B1869" s="339" t="s">
        <v>6312</v>
      </c>
      <c r="C1869" s="567" t="s">
        <v>3452</v>
      </c>
      <c r="D1869" s="568">
        <v>611.6</v>
      </c>
    </row>
    <row r="1870" spans="1:4">
      <c r="A1870" s="338">
        <v>26039</v>
      </c>
      <c r="B1870" s="339" t="s">
        <v>6313</v>
      </c>
      <c r="C1870" s="567" t="s">
        <v>3452</v>
      </c>
      <c r="D1870" s="568">
        <v>366962.58</v>
      </c>
    </row>
    <row r="1871" spans="1:4">
      <c r="A1871" s="338">
        <v>2401</v>
      </c>
      <c r="B1871" s="339" t="s">
        <v>6314</v>
      </c>
      <c r="C1871" s="567" t="s">
        <v>3452</v>
      </c>
      <c r="D1871" s="568">
        <v>84405.46</v>
      </c>
    </row>
    <row r="1872" spans="1:4" ht="30">
      <c r="A1872" s="338">
        <v>38870</v>
      </c>
      <c r="B1872" s="339" t="s">
        <v>6315</v>
      </c>
      <c r="C1872" s="567" t="s">
        <v>3452</v>
      </c>
      <c r="D1872" s="568">
        <v>52.22</v>
      </c>
    </row>
    <row r="1873" spans="1:4" ht="30">
      <c r="A1873" s="338">
        <v>38869</v>
      </c>
      <c r="B1873" s="339" t="s">
        <v>6316</v>
      </c>
      <c r="C1873" s="567" t="s">
        <v>3452</v>
      </c>
      <c r="D1873" s="568">
        <v>46.07</v>
      </c>
    </row>
    <row r="1874" spans="1:4" ht="30">
      <c r="A1874" s="338">
        <v>38872</v>
      </c>
      <c r="B1874" s="339" t="s">
        <v>6317</v>
      </c>
      <c r="C1874" s="567" t="s">
        <v>3452</v>
      </c>
      <c r="D1874" s="568">
        <v>71.33</v>
      </c>
    </row>
    <row r="1875" spans="1:4" ht="30">
      <c r="A1875" s="338">
        <v>38871</v>
      </c>
      <c r="B1875" s="339" t="s">
        <v>6318</v>
      </c>
      <c r="C1875" s="567" t="s">
        <v>3452</v>
      </c>
      <c r="D1875" s="568">
        <v>57.38</v>
      </c>
    </row>
    <row r="1876" spans="1:4" ht="30">
      <c r="A1876" s="338">
        <v>39283</v>
      </c>
      <c r="B1876" s="339" t="s">
        <v>6319</v>
      </c>
      <c r="C1876" s="567" t="s">
        <v>3452</v>
      </c>
      <c r="D1876" s="568">
        <v>178.73</v>
      </c>
    </row>
    <row r="1877" spans="1:4" ht="30">
      <c r="A1877" s="338">
        <v>39284</v>
      </c>
      <c r="B1877" s="339" t="s">
        <v>6320</v>
      </c>
      <c r="C1877" s="567" t="s">
        <v>3452</v>
      </c>
      <c r="D1877" s="568">
        <v>193.68</v>
      </c>
    </row>
    <row r="1878" spans="1:4" ht="30">
      <c r="A1878" s="338">
        <v>39285</v>
      </c>
      <c r="B1878" s="339" t="s">
        <v>6321</v>
      </c>
      <c r="C1878" s="567" t="s">
        <v>3452</v>
      </c>
      <c r="D1878" s="568">
        <v>196.48</v>
      </c>
    </row>
    <row r="1879" spans="1:4" ht="30">
      <c r="A1879" s="338">
        <v>39286</v>
      </c>
      <c r="B1879" s="339" t="s">
        <v>6322</v>
      </c>
      <c r="C1879" s="567" t="s">
        <v>3452</v>
      </c>
      <c r="D1879" s="568">
        <v>192.2</v>
      </c>
    </row>
    <row r="1880" spans="1:4" ht="30">
      <c r="A1880" s="338">
        <v>39287</v>
      </c>
      <c r="B1880" s="339" t="s">
        <v>6323</v>
      </c>
      <c r="C1880" s="567" t="s">
        <v>3452</v>
      </c>
      <c r="D1880" s="568">
        <v>225.68</v>
      </c>
    </row>
    <row r="1881" spans="1:4" ht="30">
      <c r="A1881" s="338">
        <v>39288</v>
      </c>
      <c r="B1881" s="339" t="s">
        <v>6324</v>
      </c>
      <c r="C1881" s="567" t="s">
        <v>3452</v>
      </c>
      <c r="D1881" s="568">
        <v>240.84</v>
      </c>
    </row>
    <row r="1882" spans="1:4" ht="30">
      <c r="A1882" s="338">
        <v>44476</v>
      </c>
      <c r="B1882" s="339" t="s">
        <v>13460</v>
      </c>
      <c r="C1882" s="567" t="s">
        <v>3450</v>
      </c>
      <c r="D1882" s="568">
        <v>652.45000000000005</v>
      </c>
    </row>
    <row r="1883" spans="1:4">
      <c r="A1883" s="338">
        <v>10629</v>
      </c>
      <c r="B1883" s="339" t="s">
        <v>6325</v>
      </c>
      <c r="C1883" s="567" t="s">
        <v>3450</v>
      </c>
      <c r="D1883" s="568">
        <v>464.91</v>
      </c>
    </row>
    <row r="1884" spans="1:4">
      <c r="A1884" s="338">
        <v>10698</v>
      </c>
      <c r="B1884" s="339" t="s">
        <v>6326</v>
      </c>
      <c r="C1884" s="567" t="s">
        <v>3450</v>
      </c>
      <c r="D1884" s="568">
        <v>151.13</v>
      </c>
    </row>
    <row r="1885" spans="1:4" ht="30">
      <c r="A1885" s="338">
        <v>40521</v>
      </c>
      <c r="B1885" s="339" t="s">
        <v>6327</v>
      </c>
      <c r="C1885" s="567" t="s">
        <v>3452</v>
      </c>
      <c r="D1885" s="568">
        <v>105002.04</v>
      </c>
    </row>
    <row r="1886" spans="1:4" ht="30">
      <c r="A1886" s="338">
        <v>2432</v>
      </c>
      <c r="B1886" s="339" t="s">
        <v>6328</v>
      </c>
      <c r="C1886" s="567" t="s">
        <v>3452</v>
      </c>
      <c r="D1886" s="568">
        <v>13.58</v>
      </c>
    </row>
    <row r="1887" spans="1:4" ht="30">
      <c r="A1887" s="338">
        <v>2418</v>
      </c>
      <c r="B1887" s="339" t="s">
        <v>9345</v>
      </c>
      <c r="C1887" s="567" t="s">
        <v>3452</v>
      </c>
      <c r="D1887" s="568">
        <v>6.3</v>
      </c>
    </row>
    <row r="1888" spans="1:4" ht="30">
      <c r="A1888" s="338">
        <v>2433</v>
      </c>
      <c r="B1888" s="339" t="s">
        <v>6329</v>
      </c>
      <c r="C1888" s="567" t="s">
        <v>3452</v>
      </c>
      <c r="D1888" s="568">
        <v>4.5999999999999996</v>
      </c>
    </row>
    <row r="1889" spans="1:4" ht="30">
      <c r="A1889" s="338">
        <v>2420</v>
      </c>
      <c r="B1889" s="339" t="s">
        <v>6330</v>
      </c>
      <c r="C1889" s="567" t="s">
        <v>3452</v>
      </c>
      <c r="D1889" s="568">
        <v>7.9</v>
      </c>
    </row>
    <row r="1890" spans="1:4" ht="30">
      <c r="A1890" s="338">
        <v>11447</v>
      </c>
      <c r="B1890" s="339" t="s">
        <v>6331</v>
      </c>
      <c r="C1890" s="567" t="s">
        <v>3452</v>
      </c>
      <c r="D1890" s="568">
        <v>15.61</v>
      </c>
    </row>
    <row r="1891" spans="1:4">
      <c r="A1891" s="338">
        <v>11451</v>
      </c>
      <c r="B1891" s="339" t="s">
        <v>6332</v>
      </c>
      <c r="C1891" s="567" t="s">
        <v>3452</v>
      </c>
      <c r="D1891" s="568">
        <v>41.86</v>
      </c>
    </row>
    <row r="1892" spans="1:4">
      <c r="A1892" s="338">
        <v>11116</v>
      </c>
      <c r="B1892" s="339" t="s">
        <v>6333</v>
      </c>
      <c r="C1892" s="567" t="s">
        <v>3452</v>
      </c>
      <c r="D1892" s="568">
        <v>826.65</v>
      </c>
    </row>
    <row r="1893" spans="1:4">
      <c r="A1893" s="338">
        <v>38411</v>
      </c>
      <c r="B1893" s="339" t="s">
        <v>6334</v>
      </c>
      <c r="C1893" s="567" t="s">
        <v>3452</v>
      </c>
      <c r="D1893" s="568">
        <v>1585.31</v>
      </c>
    </row>
    <row r="1894" spans="1:4">
      <c r="A1894" s="338">
        <v>38189</v>
      </c>
      <c r="B1894" s="339" t="s">
        <v>13461</v>
      </c>
      <c r="C1894" s="567" t="s">
        <v>3452</v>
      </c>
      <c r="D1894" s="568">
        <v>116.85</v>
      </c>
    </row>
    <row r="1895" spans="1:4">
      <c r="A1895" s="338">
        <v>38190</v>
      </c>
      <c r="B1895" s="339" t="s">
        <v>13462</v>
      </c>
      <c r="C1895" s="567" t="s">
        <v>3452</v>
      </c>
      <c r="D1895" s="568">
        <v>246.17</v>
      </c>
    </row>
    <row r="1896" spans="1:4" ht="30">
      <c r="A1896" s="338">
        <v>7608</v>
      </c>
      <c r="B1896" s="339" t="s">
        <v>13463</v>
      </c>
      <c r="C1896" s="567" t="s">
        <v>3452</v>
      </c>
      <c r="D1896" s="568">
        <v>10.02</v>
      </c>
    </row>
    <row r="1897" spans="1:4">
      <c r="A1897" s="338">
        <v>1370</v>
      </c>
      <c r="B1897" s="339" t="s">
        <v>6335</v>
      </c>
      <c r="C1897" s="567" t="s">
        <v>3452</v>
      </c>
      <c r="D1897" s="568">
        <v>94.57</v>
      </c>
    </row>
    <row r="1898" spans="1:4" ht="30">
      <c r="A1898" s="338">
        <v>36516</v>
      </c>
      <c r="B1898" s="339" t="s">
        <v>6336</v>
      </c>
      <c r="C1898" s="567" t="s">
        <v>3452</v>
      </c>
      <c r="D1898" s="568">
        <v>126200.91</v>
      </c>
    </row>
    <row r="1899" spans="1:4">
      <c r="A1899" s="338">
        <v>34777</v>
      </c>
      <c r="B1899" s="339" t="s">
        <v>6337</v>
      </c>
      <c r="C1899" s="567" t="s">
        <v>3452</v>
      </c>
      <c r="D1899" s="568">
        <v>2.94</v>
      </c>
    </row>
    <row r="1900" spans="1:4" ht="30">
      <c r="A1900" s="338">
        <v>7272</v>
      </c>
      <c r="B1900" s="339" t="s">
        <v>13464</v>
      </c>
      <c r="C1900" s="567" t="s">
        <v>3452</v>
      </c>
      <c r="D1900" s="568">
        <v>2.48</v>
      </c>
    </row>
    <row r="1901" spans="1:4">
      <c r="A1901" s="338">
        <v>10605</v>
      </c>
      <c r="B1901" s="339" t="s">
        <v>6338</v>
      </c>
      <c r="C1901" s="567" t="s">
        <v>3452</v>
      </c>
      <c r="D1901" s="568">
        <v>3.59</v>
      </c>
    </row>
    <row r="1902" spans="1:4">
      <c r="A1902" s="338">
        <v>10604</v>
      </c>
      <c r="B1902" s="339" t="s">
        <v>6339</v>
      </c>
      <c r="C1902" s="567" t="s">
        <v>3452</v>
      </c>
      <c r="D1902" s="568">
        <v>8.36</v>
      </c>
    </row>
    <row r="1903" spans="1:4">
      <c r="A1903" s="338">
        <v>672</v>
      </c>
      <c r="B1903" s="339" t="s">
        <v>6340</v>
      </c>
      <c r="C1903" s="567" t="s">
        <v>3452</v>
      </c>
      <c r="D1903" s="568">
        <v>11.5</v>
      </c>
    </row>
    <row r="1904" spans="1:4">
      <c r="A1904" s="338">
        <v>668</v>
      </c>
      <c r="B1904" s="339" t="s">
        <v>6341</v>
      </c>
      <c r="C1904" s="567" t="s">
        <v>3452</v>
      </c>
      <c r="D1904" s="568">
        <v>13.88</v>
      </c>
    </row>
    <row r="1905" spans="1:4">
      <c r="A1905" s="338">
        <v>10578</v>
      </c>
      <c r="B1905" s="339" t="s">
        <v>6342</v>
      </c>
      <c r="C1905" s="567" t="s">
        <v>3452</v>
      </c>
      <c r="D1905" s="568">
        <v>16.170000000000002</v>
      </c>
    </row>
    <row r="1906" spans="1:4">
      <c r="A1906" s="338">
        <v>666</v>
      </c>
      <c r="B1906" s="339" t="s">
        <v>6343</v>
      </c>
      <c r="C1906" s="567" t="s">
        <v>3452</v>
      </c>
      <c r="D1906" s="568">
        <v>17.98</v>
      </c>
    </row>
    <row r="1907" spans="1:4">
      <c r="A1907" s="338">
        <v>665</v>
      </c>
      <c r="B1907" s="339" t="s">
        <v>6344</v>
      </c>
      <c r="C1907" s="567" t="s">
        <v>3452</v>
      </c>
      <c r="D1907" s="568">
        <v>24.05</v>
      </c>
    </row>
    <row r="1908" spans="1:4">
      <c r="A1908" s="338">
        <v>10577</v>
      </c>
      <c r="B1908" s="339" t="s">
        <v>6345</v>
      </c>
      <c r="C1908" s="567" t="s">
        <v>3452</v>
      </c>
      <c r="D1908" s="568">
        <v>21.33</v>
      </c>
    </row>
    <row r="1909" spans="1:4">
      <c r="A1909" s="338">
        <v>10583</v>
      </c>
      <c r="B1909" s="339" t="s">
        <v>6346</v>
      </c>
      <c r="C1909" s="567" t="s">
        <v>3452</v>
      </c>
      <c r="D1909" s="568">
        <v>11.08</v>
      </c>
    </row>
    <row r="1910" spans="1:4">
      <c r="A1910" s="338">
        <v>10579</v>
      </c>
      <c r="B1910" s="339" t="s">
        <v>6347</v>
      </c>
      <c r="C1910" s="567" t="s">
        <v>3452</v>
      </c>
      <c r="D1910" s="568">
        <v>19.32</v>
      </c>
    </row>
    <row r="1911" spans="1:4">
      <c r="A1911" s="338">
        <v>10582</v>
      </c>
      <c r="B1911" s="339" t="s">
        <v>6348</v>
      </c>
      <c r="C1911" s="567" t="s">
        <v>3452</v>
      </c>
      <c r="D1911" s="568">
        <v>9.76</v>
      </c>
    </row>
    <row r="1912" spans="1:4">
      <c r="A1912" s="338">
        <v>2436</v>
      </c>
      <c r="B1912" s="339" t="s">
        <v>6349</v>
      </c>
      <c r="C1912" s="567" t="s">
        <v>3451</v>
      </c>
      <c r="D1912" s="568">
        <v>18.46</v>
      </c>
    </row>
    <row r="1913" spans="1:4">
      <c r="A1913" s="338">
        <v>40918</v>
      </c>
      <c r="B1913" s="339" t="s">
        <v>6350</v>
      </c>
      <c r="C1913" s="567" t="s">
        <v>3457</v>
      </c>
      <c r="D1913" s="568">
        <v>3243.89</v>
      </c>
    </row>
    <row r="1914" spans="1:4">
      <c r="A1914" s="338">
        <v>2439</v>
      </c>
      <c r="B1914" s="339" t="s">
        <v>6351</v>
      </c>
      <c r="C1914" s="567" t="s">
        <v>3451</v>
      </c>
      <c r="D1914" s="568">
        <v>18.690000000000001</v>
      </c>
    </row>
    <row r="1915" spans="1:4">
      <c r="A1915" s="338">
        <v>40923</v>
      </c>
      <c r="B1915" s="339" t="s">
        <v>6352</v>
      </c>
      <c r="C1915" s="567" t="s">
        <v>3457</v>
      </c>
      <c r="D1915" s="568">
        <v>3283.53</v>
      </c>
    </row>
    <row r="1916" spans="1:4">
      <c r="A1916" s="338">
        <v>10998</v>
      </c>
      <c r="B1916" s="339" t="s">
        <v>6353</v>
      </c>
      <c r="C1916" s="567" t="s">
        <v>3454</v>
      </c>
      <c r="D1916" s="568">
        <v>34.590000000000003</v>
      </c>
    </row>
    <row r="1917" spans="1:4">
      <c r="A1917" s="338">
        <v>11002</v>
      </c>
      <c r="B1917" s="339" t="s">
        <v>6354</v>
      </c>
      <c r="C1917" s="567" t="s">
        <v>3454</v>
      </c>
      <c r="D1917" s="568">
        <v>31.69</v>
      </c>
    </row>
    <row r="1918" spans="1:4">
      <c r="A1918" s="338">
        <v>10999</v>
      </c>
      <c r="B1918" s="339" t="s">
        <v>6355</v>
      </c>
      <c r="C1918" s="567" t="s">
        <v>3454</v>
      </c>
      <c r="D1918" s="568">
        <v>30.44</v>
      </c>
    </row>
    <row r="1919" spans="1:4">
      <c r="A1919" s="338">
        <v>10997</v>
      </c>
      <c r="B1919" s="339" t="s">
        <v>6356</v>
      </c>
      <c r="C1919" s="567" t="s">
        <v>3454</v>
      </c>
      <c r="D1919" s="568">
        <v>33</v>
      </c>
    </row>
    <row r="1920" spans="1:4">
      <c r="A1920" s="338">
        <v>2685</v>
      </c>
      <c r="B1920" s="339" t="s">
        <v>6357</v>
      </c>
      <c r="C1920" s="567" t="s">
        <v>3453</v>
      </c>
      <c r="D1920" s="568">
        <v>9.61</v>
      </c>
    </row>
    <row r="1921" spans="1:4">
      <c r="A1921" s="338">
        <v>2680</v>
      </c>
      <c r="B1921" s="339" t="s">
        <v>6358</v>
      </c>
      <c r="C1921" s="567" t="s">
        <v>3453</v>
      </c>
      <c r="D1921" s="568">
        <v>14.07</v>
      </c>
    </row>
    <row r="1922" spans="1:4">
      <c r="A1922" s="338">
        <v>2684</v>
      </c>
      <c r="B1922" s="339" t="s">
        <v>6359</v>
      </c>
      <c r="C1922" s="567" t="s">
        <v>3453</v>
      </c>
      <c r="D1922" s="568">
        <v>12.8</v>
      </c>
    </row>
    <row r="1923" spans="1:4">
      <c r="A1923" s="338">
        <v>2673</v>
      </c>
      <c r="B1923" s="339" t="s">
        <v>6360</v>
      </c>
      <c r="C1923" s="567" t="s">
        <v>3453</v>
      </c>
      <c r="D1923" s="568">
        <v>4.9400000000000004</v>
      </c>
    </row>
    <row r="1924" spans="1:4">
      <c r="A1924" s="338">
        <v>2681</v>
      </c>
      <c r="B1924" s="339" t="s">
        <v>6361</v>
      </c>
      <c r="C1924" s="567" t="s">
        <v>3453</v>
      </c>
      <c r="D1924" s="568">
        <v>22.99</v>
      </c>
    </row>
    <row r="1925" spans="1:4">
      <c r="A1925" s="338">
        <v>2682</v>
      </c>
      <c r="B1925" s="339" t="s">
        <v>6362</v>
      </c>
      <c r="C1925" s="567" t="s">
        <v>3453</v>
      </c>
      <c r="D1925" s="568">
        <v>33.54</v>
      </c>
    </row>
    <row r="1926" spans="1:4">
      <c r="A1926" s="338">
        <v>2686</v>
      </c>
      <c r="B1926" s="339" t="s">
        <v>6363</v>
      </c>
      <c r="C1926" s="567" t="s">
        <v>3453</v>
      </c>
      <c r="D1926" s="568">
        <v>42.06</v>
      </c>
    </row>
    <row r="1927" spans="1:4">
      <c r="A1927" s="338">
        <v>2674</v>
      </c>
      <c r="B1927" s="339" t="s">
        <v>6364</v>
      </c>
      <c r="C1927" s="567" t="s">
        <v>3453</v>
      </c>
      <c r="D1927" s="568">
        <v>6.15</v>
      </c>
    </row>
    <row r="1928" spans="1:4">
      <c r="A1928" s="338">
        <v>2683</v>
      </c>
      <c r="B1928" s="339" t="s">
        <v>6365</v>
      </c>
      <c r="C1928" s="567" t="s">
        <v>3453</v>
      </c>
      <c r="D1928" s="568">
        <v>66.27</v>
      </c>
    </row>
    <row r="1929" spans="1:4">
      <c r="A1929" s="338">
        <v>2676</v>
      </c>
      <c r="B1929" s="339" t="s">
        <v>6366</v>
      </c>
      <c r="C1929" s="567" t="s">
        <v>3453</v>
      </c>
      <c r="D1929" s="568">
        <v>2.87</v>
      </c>
    </row>
    <row r="1930" spans="1:4">
      <c r="A1930" s="338">
        <v>2678</v>
      </c>
      <c r="B1930" s="339" t="s">
        <v>6367</v>
      </c>
      <c r="C1930" s="567" t="s">
        <v>3453</v>
      </c>
      <c r="D1930" s="568">
        <v>3.6</v>
      </c>
    </row>
    <row r="1931" spans="1:4">
      <c r="A1931" s="338">
        <v>2679</v>
      </c>
      <c r="B1931" s="339" t="s">
        <v>6368</v>
      </c>
      <c r="C1931" s="567" t="s">
        <v>3453</v>
      </c>
      <c r="D1931" s="568">
        <v>5.55</v>
      </c>
    </row>
    <row r="1932" spans="1:4">
      <c r="A1932" s="338">
        <v>12070</v>
      </c>
      <c r="B1932" s="339" t="s">
        <v>6369</v>
      </c>
      <c r="C1932" s="567" t="s">
        <v>3453</v>
      </c>
      <c r="D1932" s="568">
        <v>7.72</v>
      </c>
    </row>
    <row r="1933" spans="1:4">
      <c r="A1933" s="338">
        <v>2675</v>
      </c>
      <c r="B1933" s="339" t="s">
        <v>6370</v>
      </c>
      <c r="C1933" s="567" t="s">
        <v>3453</v>
      </c>
      <c r="D1933" s="568">
        <v>10.029999999999999</v>
      </c>
    </row>
    <row r="1934" spans="1:4">
      <c r="A1934" s="338">
        <v>12067</v>
      </c>
      <c r="B1934" s="339" t="s">
        <v>6371</v>
      </c>
      <c r="C1934" s="567" t="s">
        <v>3453</v>
      </c>
      <c r="D1934" s="568">
        <v>13.61</v>
      </c>
    </row>
    <row r="1935" spans="1:4">
      <c r="A1935" s="338">
        <v>21136</v>
      </c>
      <c r="B1935" s="339" t="s">
        <v>12004</v>
      </c>
      <c r="C1935" s="567" t="s">
        <v>3453</v>
      </c>
      <c r="D1935" s="568">
        <v>16.27</v>
      </c>
    </row>
    <row r="1936" spans="1:4">
      <c r="A1936" s="338">
        <v>21128</v>
      </c>
      <c r="B1936" s="339" t="s">
        <v>12005</v>
      </c>
      <c r="C1936" s="567" t="s">
        <v>3453</v>
      </c>
      <c r="D1936" s="568">
        <v>12.59</v>
      </c>
    </row>
    <row r="1937" spans="1:4" ht="30">
      <c r="A1937" s="338">
        <v>21130</v>
      </c>
      <c r="B1937" s="339" t="s">
        <v>12006</v>
      </c>
      <c r="C1937" s="567" t="s">
        <v>3453</v>
      </c>
      <c r="D1937" s="568">
        <v>31.8</v>
      </c>
    </row>
    <row r="1938" spans="1:4" ht="30">
      <c r="A1938" s="338">
        <v>21135</v>
      </c>
      <c r="B1938" s="339" t="s">
        <v>12007</v>
      </c>
      <c r="C1938" s="567" t="s">
        <v>3453</v>
      </c>
      <c r="D1938" s="568">
        <v>31.3</v>
      </c>
    </row>
    <row r="1939" spans="1:4">
      <c r="A1939" s="338">
        <v>40401</v>
      </c>
      <c r="B1939" s="339" t="s">
        <v>6372</v>
      </c>
      <c r="C1939" s="567" t="s">
        <v>3453</v>
      </c>
      <c r="D1939" s="568">
        <v>2.2799999999999998</v>
      </c>
    </row>
    <row r="1940" spans="1:4">
      <c r="A1940" s="338">
        <v>40402</v>
      </c>
      <c r="B1940" s="339" t="s">
        <v>6373</v>
      </c>
      <c r="C1940" s="567" t="s">
        <v>3453</v>
      </c>
      <c r="D1940" s="568">
        <v>2.92</v>
      </c>
    </row>
    <row r="1941" spans="1:4">
      <c r="A1941" s="338">
        <v>40400</v>
      </c>
      <c r="B1941" s="339" t="s">
        <v>6374</v>
      </c>
      <c r="C1941" s="567" t="s">
        <v>3453</v>
      </c>
      <c r="D1941" s="568">
        <v>1.55</v>
      </c>
    </row>
    <row r="1942" spans="1:4" ht="30">
      <c r="A1942" s="338">
        <v>2504</v>
      </c>
      <c r="B1942" s="339" t="s">
        <v>6375</v>
      </c>
      <c r="C1942" s="567" t="s">
        <v>3453</v>
      </c>
      <c r="D1942" s="568">
        <v>13.97</v>
      </c>
    </row>
    <row r="1943" spans="1:4" ht="30">
      <c r="A1943" s="338">
        <v>2501</v>
      </c>
      <c r="B1943" s="339" t="s">
        <v>6376</v>
      </c>
      <c r="C1943" s="567" t="s">
        <v>3453</v>
      </c>
      <c r="D1943" s="568">
        <v>18.32</v>
      </c>
    </row>
    <row r="1944" spans="1:4" ht="30">
      <c r="A1944" s="338">
        <v>2502</v>
      </c>
      <c r="B1944" s="339" t="s">
        <v>6377</v>
      </c>
      <c r="C1944" s="567" t="s">
        <v>3453</v>
      </c>
      <c r="D1944" s="568">
        <v>27.64</v>
      </c>
    </row>
    <row r="1945" spans="1:4" ht="30">
      <c r="A1945" s="338">
        <v>2503</v>
      </c>
      <c r="B1945" s="339" t="s">
        <v>6378</v>
      </c>
      <c r="C1945" s="567" t="s">
        <v>3453</v>
      </c>
      <c r="D1945" s="568">
        <v>35.57</v>
      </c>
    </row>
    <row r="1946" spans="1:4" ht="30">
      <c r="A1946" s="338">
        <v>2500</v>
      </c>
      <c r="B1946" s="339" t="s">
        <v>6379</v>
      </c>
      <c r="C1946" s="567" t="s">
        <v>3453</v>
      </c>
      <c r="D1946" s="568">
        <v>47.39</v>
      </c>
    </row>
    <row r="1947" spans="1:4" ht="30">
      <c r="A1947" s="338">
        <v>2505</v>
      </c>
      <c r="B1947" s="339" t="s">
        <v>6380</v>
      </c>
      <c r="C1947" s="567" t="s">
        <v>3453</v>
      </c>
      <c r="D1947" s="568">
        <v>73.849999999999994</v>
      </c>
    </row>
    <row r="1948" spans="1:4">
      <c r="A1948" s="338">
        <v>12056</v>
      </c>
      <c r="B1948" s="339" t="s">
        <v>6381</v>
      </c>
      <c r="C1948" s="567" t="s">
        <v>3453</v>
      </c>
      <c r="D1948" s="568">
        <v>29.84</v>
      </c>
    </row>
    <row r="1949" spans="1:4">
      <c r="A1949" s="338">
        <v>12057</v>
      </c>
      <c r="B1949" s="339" t="s">
        <v>6382</v>
      </c>
      <c r="C1949" s="567" t="s">
        <v>3453</v>
      </c>
      <c r="D1949" s="568">
        <v>25.35</v>
      </c>
    </row>
    <row r="1950" spans="1:4">
      <c r="A1950" s="338">
        <v>12058</v>
      </c>
      <c r="B1950" s="339" t="s">
        <v>6384</v>
      </c>
      <c r="C1950" s="567" t="s">
        <v>3453</v>
      </c>
      <c r="D1950" s="568">
        <v>15.8</v>
      </c>
    </row>
    <row r="1951" spans="1:4">
      <c r="A1951" s="338">
        <v>12059</v>
      </c>
      <c r="B1951" s="339" t="s">
        <v>6383</v>
      </c>
      <c r="C1951" s="567" t="s">
        <v>3453</v>
      </c>
      <c r="D1951" s="568">
        <v>8.89</v>
      </c>
    </row>
    <row r="1952" spans="1:4">
      <c r="A1952" s="338">
        <v>12060</v>
      </c>
      <c r="B1952" s="339" t="s">
        <v>6385</v>
      </c>
      <c r="C1952" s="567" t="s">
        <v>3453</v>
      </c>
      <c r="D1952" s="568">
        <v>65.849999999999994</v>
      </c>
    </row>
    <row r="1953" spans="1:4">
      <c r="A1953" s="338">
        <v>12061</v>
      </c>
      <c r="B1953" s="339" t="s">
        <v>6386</v>
      </c>
      <c r="C1953" s="567" t="s">
        <v>3453</v>
      </c>
      <c r="D1953" s="568">
        <v>40.21</v>
      </c>
    </row>
    <row r="1954" spans="1:4">
      <c r="A1954" s="338">
        <v>12062</v>
      </c>
      <c r="B1954" s="339" t="s">
        <v>6387</v>
      </c>
      <c r="C1954" s="567" t="s">
        <v>3453</v>
      </c>
      <c r="D1954" s="568">
        <v>74.150000000000006</v>
      </c>
    </row>
    <row r="1955" spans="1:4" ht="30">
      <c r="A1955" s="338">
        <v>21137</v>
      </c>
      <c r="B1955" s="339" t="s">
        <v>6388</v>
      </c>
      <c r="C1955" s="567" t="s">
        <v>3453</v>
      </c>
      <c r="D1955" s="568">
        <v>12.89</v>
      </c>
    </row>
    <row r="1956" spans="1:4">
      <c r="A1956" s="338">
        <v>2687</v>
      </c>
      <c r="B1956" s="339" t="s">
        <v>6389</v>
      </c>
      <c r="C1956" s="567" t="s">
        <v>3453</v>
      </c>
      <c r="D1956" s="568">
        <v>2.5099999999999998</v>
      </c>
    </row>
    <row r="1957" spans="1:4">
      <c r="A1957" s="338">
        <v>2689</v>
      </c>
      <c r="B1957" s="339" t="s">
        <v>6390</v>
      </c>
      <c r="C1957" s="567" t="s">
        <v>3453</v>
      </c>
      <c r="D1957" s="568">
        <v>2.98</v>
      </c>
    </row>
    <row r="1958" spans="1:4">
      <c r="A1958" s="338">
        <v>2688</v>
      </c>
      <c r="B1958" s="339" t="s">
        <v>6391</v>
      </c>
      <c r="C1958" s="567" t="s">
        <v>3453</v>
      </c>
      <c r="D1958" s="568">
        <v>3.23</v>
      </c>
    </row>
    <row r="1959" spans="1:4">
      <c r="A1959" s="338">
        <v>2690</v>
      </c>
      <c r="B1959" s="339" t="s">
        <v>6392</v>
      </c>
      <c r="C1959" s="567" t="s">
        <v>3453</v>
      </c>
      <c r="D1959" s="568">
        <v>5.53</v>
      </c>
    </row>
    <row r="1960" spans="1:4" ht="30">
      <c r="A1960" s="338">
        <v>39243</v>
      </c>
      <c r="B1960" s="339" t="s">
        <v>6393</v>
      </c>
      <c r="C1960" s="567" t="s">
        <v>3453</v>
      </c>
      <c r="D1960" s="568">
        <v>3.65</v>
      </c>
    </row>
    <row r="1961" spans="1:4" ht="30">
      <c r="A1961" s="338">
        <v>39244</v>
      </c>
      <c r="B1961" s="339" t="s">
        <v>6394</v>
      </c>
      <c r="C1961" s="567" t="s">
        <v>3453</v>
      </c>
      <c r="D1961" s="568">
        <v>4.93</v>
      </c>
    </row>
    <row r="1962" spans="1:4" ht="30">
      <c r="A1962" s="338">
        <v>39245</v>
      </c>
      <c r="B1962" s="339" t="s">
        <v>6395</v>
      </c>
      <c r="C1962" s="567" t="s">
        <v>3453</v>
      </c>
      <c r="D1962" s="568">
        <v>9.48</v>
      </c>
    </row>
    <row r="1963" spans="1:4" ht="30">
      <c r="A1963" s="338">
        <v>39255</v>
      </c>
      <c r="B1963" s="339" t="s">
        <v>6397</v>
      </c>
      <c r="C1963" s="567" t="s">
        <v>3453</v>
      </c>
      <c r="D1963" s="568">
        <v>26.25</v>
      </c>
    </row>
    <row r="1964" spans="1:4" ht="30">
      <c r="A1964" s="338">
        <v>39254</v>
      </c>
      <c r="B1964" s="339" t="s">
        <v>6396</v>
      </c>
      <c r="C1964" s="567" t="s">
        <v>3453</v>
      </c>
      <c r="D1964" s="568">
        <v>14.19</v>
      </c>
    </row>
    <row r="1965" spans="1:4" ht="30">
      <c r="A1965" s="338">
        <v>39253</v>
      </c>
      <c r="B1965" s="339" t="s">
        <v>6398</v>
      </c>
      <c r="C1965" s="567" t="s">
        <v>3453</v>
      </c>
      <c r="D1965" s="568">
        <v>18.079999999999998</v>
      </c>
    </row>
    <row r="1966" spans="1:4" ht="30">
      <c r="A1966" s="338">
        <v>39246</v>
      </c>
      <c r="B1966" s="339" t="s">
        <v>13465</v>
      </c>
      <c r="C1966" s="567" t="s">
        <v>3453</v>
      </c>
      <c r="D1966" s="568">
        <v>3.96</v>
      </c>
    </row>
    <row r="1967" spans="1:4" ht="30">
      <c r="A1967" s="338">
        <v>39247</v>
      </c>
      <c r="B1967" s="339" t="s">
        <v>13466</v>
      </c>
      <c r="C1967" s="567" t="s">
        <v>3453</v>
      </c>
      <c r="D1967" s="568">
        <v>3.45</v>
      </c>
    </row>
    <row r="1968" spans="1:4" ht="30">
      <c r="A1968" s="338">
        <v>2446</v>
      </c>
      <c r="B1968" s="339" t="s">
        <v>6399</v>
      </c>
      <c r="C1968" s="567" t="s">
        <v>3453</v>
      </c>
      <c r="D1968" s="568">
        <v>5.69</v>
      </c>
    </row>
    <row r="1969" spans="1:4" ht="30">
      <c r="A1969" s="338">
        <v>2442</v>
      </c>
      <c r="B1969" s="339" t="s">
        <v>6400</v>
      </c>
      <c r="C1969" s="567" t="s">
        <v>3453</v>
      </c>
      <c r="D1969" s="568">
        <v>7.97</v>
      </c>
    </row>
    <row r="1970" spans="1:4" ht="30">
      <c r="A1970" s="338">
        <v>39248</v>
      </c>
      <c r="B1970" s="339" t="s">
        <v>13467</v>
      </c>
      <c r="C1970" s="567" t="s">
        <v>3453</v>
      </c>
      <c r="D1970" s="568">
        <v>11.11</v>
      </c>
    </row>
    <row r="1971" spans="1:4">
      <c r="A1971" s="338">
        <v>2438</v>
      </c>
      <c r="B1971" s="339" t="s">
        <v>6401</v>
      </c>
      <c r="C1971" s="567" t="s">
        <v>3451</v>
      </c>
      <c r="D1971" s="568">
        <v>23.39</v>
      </c>
    </row>
    <row r="1972" spans="1:4">
      <c r="A1972" s="338">
        <v>40922</v>
      </c>
      <c r="B1972" s="339" t="s">
        <v>6402</v>
      </c>
      <c r="C1972" s="567" t="s">
        <v>3457</v>
      </c>
      <c r="D1972" s="568">
        <v>4110.62</v>
      </c>
    </row>
    <row r="1973" spans="1:4" ht="45">
      <c r="A1973" s="338">
        <v>36486</v>
      </c>
      <c r="B1973" s="339" t="s">
        <v>6403</v>
      </c>
      <c r="C1973" s="567" t="s">
        <v>3452</v>
      </c>
      <c r="D1973" s="568">
        <v>61475.87</v>
      </c>
    </row>
    <row r="1974" spans="1:4" ht="45">
      <c r="A1974" s="338">
        <v>37777</v>
      </c>
      <c r="B1974" s="339" t="s">
        <v>6404</v>
      </c>
      <c r="C1974" s="567" t="s">
        <v>3452</v>
      </c>
      <c r="D1974" s="568">
        <v>289427.23</v>
      </c>
    </row>
    <row r="1975" spans="1:4" ht="30">
      <c r="A1975" s="338">
        <v>12624</v>
      </c>
      <c r="B1975" s="339" t="s">
        <v>6405</v>
      </c>
      <c r="C1975" s="567" t="s">
        <v>3452</v>
      </c>
      <c r="D1975" s="568">
        <v>11.07</v>
      </c>
    </row>
    <row r="1976" spans="1:4">
      <c r="A1976" s="338">
        <v>517</v>
      </c>
      <c r="B1976" s="339" t="s">
        <v>6406</v>
      </c>
      <c r="C1976" s="567" t="s">
        <v>3455</v>
      </c>
      <c r="D1976" s="568">
        <v>5.18</v>
      </c>
    </row>
    <row r="1977" spans="1:4" ht="30">
      <c r="A1977" s="338">
        <v>41904</v>
      </c>
      <c r="B1977" s="339" t="s">
        <v>6407</v>
      </c>
      <c r="C1977" s="567" t="s">
        <v>3461</v>
      </c>
      <c r="D1977" s="568">
        <v>3442.54</v>
      </c>
    </row>
    <row r="1978" spans="1:4" ht="30">
      <c r="A1978" s="338">
        <v>41903</v>
      </c>
      <c r="B1978" s="339" t="s">
        <v>6408</v>
      </c>
      <c r="C1978" s="567" t="s">
        <v>3454</v>
      </c>
      <c r="D1978" s="568">
        <v>3.88</v>
      </c>
    </row>
    <row r="1979" spans="1:4" ht="30">
      <c r="A1979" s="338">
        <v>37534</v>
      </c>
      <c r="B1979" s="339" t="s">
        <v>6409</v>
      </c>
      <c r="C1979" s="567" t="s">
        <v>3454</v>
      </c>
      <c r="D1979" s="568">
        <v>26.03</v>
      </c>
    </row>
    <row r="1980" spans="1:4" ht="30">
      <c r="A1980" s="338">
        <v>37535</v>
      </c>
      <c r="B1980" s="339" t="s">
        <v>6410</v>
      </c>
      <c r="C1980" s="567" t="s">
        <v>3454</v>
      </c>
      <c r="D1980" s="568">
        <v>26.03</v>
      </c>
    </row>
    <row r="1981" spans="1:4" ht="30">
      <c r="A1981" s="338">
        <v>37533</v>
      </c>
      <c r="B1981" s="339" t="s">
        <v>6411</v>
      </c>
      <c r="C1981" s="567" t="s">
        <v>3454</v>
      </c>
      <c r="D1981" s="568">
        <v>26.03</v>
      </c>
    </row>
    <row r="1982" spans="1:4" ht="30">
      <c r="A1982" s="338">
        <v>37537</v>
      </c>
      <c r="B1982" s="339" t="s">
        <v>6412</v>
      </c>
      <c r="C1982" s="567" t="s">
        <v>3454</v>
      </c>
      <c r="D1982" s="568">
        <v>19.7</v>
      </c>
    </row>
    <row r="1983" spans="1:4" ht="30">
      <c r="A1983" s="338">
        <v>37536</v>
      </c>
      <c r="B1983" s="339" t="s">
        <v>6413</v>
      </c>
      <c r="C1983" s="567" t="s">
        <v>3454</v>
      </c>
      <c r="D1983" s="568">
        <v>19.7</v>
      </c>
    </row>
    <row r="1984" spans="1:4" ht="30">
      <c r="A1984" s="338">
        <v>37532</v>
      </c>
      <c r="B1984" s="339" t="s">
        <v>6414</v>
      </c>
      <c r="C1984" s="567" t="s">
        <v>3454</v>
      </c>
      <c r="D1984" s="568">
        <v>19.7</v>
      </c>
    </row>
    <row r="1985" spans="1:4">
      <c r="A1985" s="338">
        <v>2696</v>
      </c>
      <c r="B1985" s="339" t="s">
        <v>6415</v>
      </c>
      <c r="C1985" s="567" t="s">
        <v>3451</v>
      </c>
      <c r="D1985" s="568">
        <v>18.46</v>
      </c>
    </row>
    <row r="1986" spans="1:4">
      <c r="A1986" s="338">
        <v>40928</v>
      </c>
      <c r="B1986" s="339" t="s">
        <v>6416</v>
      </c>
      <c r="C1986" s="567" t="s">
        <v>3457</v>
      </c>
      <c r="D1986" s="568">
        <v>3243.89</v>
      </c>
    </row>
    <row r="1987" spans="1:4">
      <c r="A1987" s="338">
        <v>4083</v>
      </c>
      <c r="B1987" s="339" t="s">
        <v>6417</v>
      </c>
      <c r="C1987" s="567" t="s">
        <v>3451</v>
      </c>
      <c r="D1987" s="568">
        <v>29.89</v>
      </c>
    </row>
    <row r="1988" spans="1:4">
      <c r="A1988" s="338">
        <v>40818</v>
      </c>
      <c r="B1988" s="339" t="s">
        <v>6418</v>
      </c>
      <c r="C1988" s="567" t="s">
        <v>3457</v>
      </c>
      <c r="D1988" s="568">
        <v>5250.93</v>
      </c>
    </row>
    <row r="1989" spans="1:4">
      <c r="A1989" s="338">
        <v>43146</v>
      </c>
      <c r="B1989" s="339" t="s">
        <v>6419</v>
      </c>
      <c r="C1989" s="567" t="s">
        <v>3454</v>
      </c>
      <c r="D1989" s="568">
        <v>7.58</v>
      </c>
    </row>
    <row r="1990" spans="1:4">
      <c r="A1990" s="338">
        <v>2705</v>
      </c>
      <c r="B1990" s="339" t="s">
        <v>6420</v>
      </c>
      <c r="C1990" s="567" t="s">
        <v>3464</v>
      </c>
      <c r="D1990" s="568">
        <v>0.86</v>
      </c>
    </row>
    <row r="1991" spans="1:4" ht="30">
      <c r="A1991" s="338">
        <v>14250</v>
      </c>
      <c r="B1991" s="339" t="s">
        <v>6421</v>
      </c>
      <c r="C1991" s="567" t="s">
        <v>3464</v>
      </c>
      <c r="D1991" s="568">
        <v>0.88</v>
      </c>
    </row>
    <row r="1992" spans="1:4">
      <c r="A1992" s="338">
        <v>11683</v>
      </c>
      <c r="B1992" s="339" t="s">
        <v>6422</v>
      </c>
      <c r="C1992" s="567" t="s">
        <v>3452</v>
      </c>
      <c r="D1992" s="568">
        <v>80.53</v>
      </c>
    </row>
    <row r="1993" spans="1:4">
      <c r="A1993" s="338">
        <v>11684</v>
      </c>
      <c r="B1993" s="339" t="s">
        <v>6423</v>
      </c>
      <c r="C1993" s="567" t="s">
        <v>3452</v>
      </c>
      <c r="D1993" s="568">
        <v>88.14</v>
      </c>
    </row>
    <row r="1994" spans="1:4">
      <c r="A1994" s="338">
        <v>6141</v>
      </c>
      <c r="B1994" s="339" t="s">
        <v>6424</v>
      </c>
      <c r="C1994" s="567" t="s">
        <v>3452</v>
      </c>
      <c r="D1994" s="568">
        <v>3.83</v>
      </c>
    </row>
    <row r="1995" spans="1:4">
      <c r="A1995" s="338">
        <v>11681</v>
      </c>
      <c r="B1995" s="339" t="s">
        <v>6425</v>
      </c>
      <c r="C1995" s="567" t="s">
        <v>3452</v>
      </c>
      <c r="D1995" s="568">
        <v>5.53</v>
      </c>
    </row>
    <row r="1996" spans="1:4">
      <c r="A1996" s="338">
        <v>2706</v>
      </c>
      <c r="B1996" s="339" t="s">
        <v>6426</v>
      </c>
      <c r="C1996" s="567" t="s">
        <v>3451</v>
      </c>
      <c r="D1996" s="568">
        <v>78.959999999999994</v>
      </c>
    </row>
    <row r="1997" spans="1:4">
      <c r="A1997" s="338">
        <v>40811</v>
      </c>
      <c r="B1997" s="339" t="s">
        <v>6427</v>
      </c>
      <c r="C1997" s="567" t="s">
        <v>3457</v>
      </c>
      <c r="D1997" s="568">
        <v>13869.79</v>
      </c>
    </row>
    <row r="1998" spans="1:4">
      <c r="A1998" s="338">
        <v>2707</v>
      </c>
      <c r="B1998" s="339" t="s">
        <v>6428</v>
      </c>
      <c r="C1998" s="567" t="s">
        <v>3451</v>
      </c>
      <c r="D1998" s="568">
        <v>89.86</v>
      </c>
    </row>
    <row r="1999" spans="1:4">
      <c r="A1999" s="338">
        <v>40813</v>
      </c>
      <c r="B1999" s="339" t="s">
        <v>6429</v>
      </c>
      <c r="C1999" s="567" t="s">
        <v>3457</v>
      </c>
      <c r="D1999" s="568">
        <v>15786.66</v>
      </c>
    </row>
    <row r="2000" spans="1:4">
      <c r="A2000" s="338">
        <v>2708</v>
      </c>
      <c r="B2000" s="339" t="s">
        <v>6430</v>
      </c>
      <c r="C2000" s="567" t="s">
        <v>3451</v>
      </c>
      <c r="D2000" s="568">
        <v>122.84</v>
      </c>
    </row>
    <row r="2001" spans="1:4">
      <c r="A2001" s="338">
        <v>40814</v>
      </c>
      <c r="B2001" s="339" t="s">
        <v>6431</v>
      </c>
      <c r="C2001" s="567" t="s">
        <v>3457</v>
      </c>
      <c r="D2001" s="568">
        <v>21579.95</v>
      </c>
    </row>
    <row r="2002" spans="1:4">
      <c r="A2002" s="338">
        <v>34779</v>
      </c>
      <c r="B2002" s="339" t="s">
        <v>6432</v>
      </c>
      <c r="C2002" s="567" t="s">
        <v>3451</v>
      </c>
      <c r="D2002" s="568">
        <v>80.11</v>
      </c>
    </row>
    <row r="2003" spans="1:4">
      <c r="A2003" s="338">
        <v>40936</v>
      </c>
      <c r="B2003" s="339" t="s">
        <v>6433</v>
      </c>
      <c r="C2003" s="567" t="s">
        <v>3457</v>
      </c>
      <c r="D2003" s="568">
        <v>14072.12</v>
      </c>
    </row>
    <row r="2004" spans="1:4">
      <c r="A2004" s="338">
        <v>34780</v>
      </c>
      <c r="B2004" s="339" t="s">
        <v>6434</v>
      </c>
      <c r="C2004" s="567" t="s">
        <v>3451</v>
      </c>
      <c r="D2004" s="568">
        <v>90.36</v>
      </c>
    </row>
    <row r="2005" spans="1:4">
      <c r="A2005" s="338">
        <v>40937</v>
      </c>
      <c r="B2005" s="339" t="s">
        <v>6435</v>
      </c>
      <c r="C2005" s="567" t="s">
        <v>3457</v>
      </c>
      <c r="D2005" s="568">
        <v>15876.13</v>
      </c>
    </row>
    <row r="2006" spans="1:4">
      <c r="A2006" s="338">
        <v>34782</v>
      </c>
      <c r="B2006" s="339" t="s">
        <v>6436</v>
      </c>
      <c r="C2006" s="567" t="s">
        <v>3451</v>
      </c>
      <c r="D2006" s="568">
        <v>123.84</v>
      </c>
    </row>
    <row r="2007" spans="1:4">
      <c r="A2007" s="338">
        <v>40938</v>
      </c>
      <c r="B2007" s="339" t="s">
        <v>6437</v>
      </c>
      <c r="C2007" s="567" t="s">
        <v>3457</v>
      </c>
      <c r="D2007" s="568">
        <v>21756.73</v>
      </c>
    </row>
    <row r="2008" spans="1:4">
      <c r="A2008" s="338">
        <v>34783</v>
      </c>
      <c r="B2008" s="339" t="s">
        <v>6438</v>
      </c>
      <c r="C2008" s="567" t="s">
        <v>3451</v>
      </c>
      <c r="D2008" s="568">
        <v>77.819999999999993</v>
      </c>
    </row>
    <row r="2009" spans="1:4">
      <c r="A2009" s="338">
        <v>40939</v>
      </c>
      <c r="B2009" s="339" t="s">
        <v>6439</v>
      </c>
      <c r="C2009" s="567" t="s">
        <v>3457</v>
      </c>
      <c r="D2009" s="568">
        <v>13673.29</v>
      </c>
    </row>
    <row r="2010" spans="1:4">
      <c r="A2010" s="338">
        <v>34785</v>
      </c>
      <c r="B2010" s="339" t="s">
        <v>6440</v>
      </c>
      <c r="C2010" s="567" t="s">
        <v>3451</v>
      </c>
      <c r="D2010" s="568">
        <v>53.95</v>
      </c>
    </row>
    <row r="2011" spans="1:4">
      <c r="A2011" s="338">
        <v>40940</v>
      </c>
      <c r="B2011" s="339" t="s">
        <v>6441</v>
      </c>
      <c r="C2011" s="567" t="s">
        <v>3457</v>
      </c>
      <c r="D2011" s="568">
        <v>9479.5</v>
      </c>
    </row>
    <row r="2012" spans="1:4">
      <c r="A2012" s="338">
        <v>38403</v>
      </c>
      <c r="B2012" s="339" t="s">
        <v>6442</v>
      </c>
      <c r="C2012" s="567" t="s">
        <v>3452</v>
      </c>
      <c r="D2012" s="568">
        <v>44.96</v>
      </c>
    </row>
    <row r="2013" spans="1:4">
      <c r="A2013" s="338">
        <v>43482</v>
      </c>
      <c r="B2013" s="339" t="s">
        <v>6443</v>
      </c>
      <c r="C2013" s="567" t="s">
        <v>3451</v>
      </c>
      <c r="D2013" s="568">
        <v>0.69</v>
      </c>
    </row>
    <row r="2014" spans="1:4">
      <c r="A2014" s="338">
        <v>43494</v>
      </c>
      <c r="B2014" s="339" t="s">
        <v>6444</v>
      </c>
      <c r="C2014" s="567" t="s">
        <v>3457</v>
      </c>
      <c r="D2014" s="568">
        <v>130.43</v>
      </c>
    </row>
    <row r="2015" spans="1:4" ht="30">
      <c r="A2015" s="338">
        <v>43483</v>
      </c>
      <c r="B2015" s="339" t="s">
        <v>6445</v>
      </c>
      <c r="C2015" s="567" t="s">
        <v>3451</v>
      </c>
      <c r="D2015" s="568">
        <v>1.26</v>
      </c>
    </row>
    <row r="2016" spans="1:4" ht="30">
      <c r="A2016" s="338">
        <v>43495</v>
      </c>
      <c r="B2016" s="339" t="s">
        <v>6446</v>
      </c>
      <c r="C2016" s="567" t="s">
        <v>3457</v>
      </c>
      <c r="D2016" s="568">
        <v>238.17</v>
      </c>
    </row>
    <row r="2017" spans="1:4">
      <c r="A2017" s="338">
        <v>43484</v>
      </c>
      <c r="B2017" s="339" t="s">
        <v>6447</v>
      </c>
      <c r="C2017" s="567" t="s">
        <v>3451</v>
      </c>
      <c r="D2017" s="568">
        <v>1.07</v>
      </c>
    </row>
    <row r="2018" spans="1:4">
      <c r="A2018" s="338">
        <v>43496</v>
      </c>
      <c r="B2018" s="339" t="s">
        <v>6448</v>
      </c>
      <c r="C2018" s="567" t="s">
        <v>3457</v>
      </c>
      <c r="D2018" s="568">
        <v>201.65</v>
      </c>
    </row>
    <row r="2019" spans="1:4">
      <c r="A2019" s="338">
        <v>43485</v>
      </c>
      <c r="B2019" s="339" t="s">
        <v>6449</v>
      </c>
      <c r="C2019" s="567" t="s">
        <v>3451</v>
      </c>
      <c r="D2019" s="568">
        <v>0.94</v>
      </c>
    </row>
    <row r="2020" spans="1:4">
      <c r="A2020" s="338">
        <v>43497</v>
      </c>
      <c r="B2020" s="339" t="s">
        <v>6450</v>
      </c>
      <c r="C2020" s="567" t="s">
        <v>3457</v>
      </c>
      <c r="D2020" s="568">
        <v>177.43</v>
      </c>
    </row>
    <row r="2021" spans="1:4" ht="30">
      <c r="A2021" s="338">
        <v>43487</v>
      </c>
      <c r="B2021" s="339" t="s">
        <v>6451</v>
      </c>
      <c r="C2021" s="567" t="s">
        <v>3451</v>
      </c>
      <c r="D2021" s="568">
        <v>1.08</v>
      </c>
    </row>
    <row r="2022" spans="1:4" ht="30">
      <c r="A2022" s="338">
        <v>43499</v>
      </c>
      <c r="B2022" s="339" t="s">
        <v>6452</v>
      </c>
      <c r="C2022" s="567" t="s">
        <v>3457</v>
      </c>
      <c r="D2022" s="568">
        <v>202.94</v>
      </c>
    </row>
    <row r="2023" spans="1:4">
      <c r="A2023" s="338">
        <v>43486</v>
      </c>
      <c r="B2023" s="339" t="s">
        <v>6453</v>
      </c>
      <c r="C2023" s="567" t="s">
        <v>3451</v>
      </c>
      <c r="D2023" s="568">
        <v>0.66</v>
      </c>
    </row>
    <row r="2024" spans="1:4" ht="30">
      <c r="A2024" s="338">
        <v>43498</v>
      </c>
      <c r="B2024" s="339" t="s">
        <v>6454</v>
      </c>
      <c r="C2024" s="567" t="s">
        <v>3457</v>
      </c>
      <c r="D2024" s="568">
        <v>123.54</v>
      </c>
    </row>
    <row r="2025" spans="1:4" ht="30">
      <c r="A2025" s="338">
        <v>43488</v>
      </c>
      <c r="B2025" s="339" t="s">
        <v>6455</v>
      </c>
      <c r="C2025" s="567" t="s">
        <v>3451</v>
      </c>
      <c r="D2025" s="568">
        <v>0.76</v>
      </c>
    </row>
    <row r="2026" spans="1:4" ht="30">
      <c r="A2026" s="338">
        <v>43500</v>
      </c>
      <c r="B2026" s="339" t="s">
        <v>6456</v>
      </c>
      <c r="C2026" s="567" t="s">
        <v>3457</v>
      </c>
      <c r="D2026" s="568">
        <v>143.59</v>
      </c>
    </row>
    <row r="2027" spans="1:4">
      <c r="A2027" s="338">
        <v>43489</v>
      </c>
      <c r="B2027" s="339" t="s">
        <v>6457</v>
      </c>
      <c r="C2027" s="567" t="s">
        <v>3451</v>
      </c>
      <c r="D2027" s="568">
        <v>1.0900000000000001</v>
      </c>
    </row>
    <row r="2028" spans="1:4">
      <c r="A2028" s="338">
        <v>43501</v>
      </c>
      <c r="B2028" s="339" t="s">
        <v>6458</v>
      </c>
      <c r="C2028" s="567" t="s">
        <v>3457</v>
      </c>
      <c r="D2028" s="568">
        <v>204.95</v>
      </c>
    </row>
    <row r="2029" spans="1:4">
      <c r="A2029" s="338">
        <v>43490</v>
      </c>
      <c r="B2029" s="339" t="s">
        <v>6459</v>
      </c>
      <c r="C2029" s="567" t="s">
        <v>3451</v>
      </c>
      <c r="D2029" s="568">
        <v>1.5</v>
      </c>
    </row>
    <row r="2030" spans="1:4">
      <c r="A2030" s="338">
        <v>43502</v>
      </c>
      <c r="B2030" s="339" t="s">
        <v>6460</v>
      </c>
      <c r="C2030" s="567" t="s">
        <v>3457</v>
      </c>
      <c r="D2030" s="568">
        <v>283.14999999999998</v>
      </c>
    </row>
    <row r="2031" spans="1:4">
      <c r="A2031" s="338">
        <v>43491</v>
      </c>
      <c r="B2031" s="339" t="s">
        <v>6461</v>
      </c>
      <c r="C2031" s="567" t="s">
        <v>3451</v>
      </c>
      <c r="D2031" s="568">
        <v>1.1499999999999999</v>
      </c>
    </row>
    <row r="2032" spans="1:4">
      <c r="A2032" s="338">
        <v>43503</v>
      </c>
      <c r="B2032" s="339" t="s">
        <v>6462</v>
      </c>
      <c r="C2032" s="567" t="s">
        <v>3457</v>
      </c>
      <c r="D2032" s="568">
        <v>216.6</v>
      </c>
    </row>
    <row r="2033" spans="1:4">
      <c r="A2033" s="338">
        <v>43492</v>
      </c>
      <c r="B2033" s="339" t="s">
        <v>6463</v>
      </c>
      <c r="C2033" s="567" t="s">
        <v>3451</v>
      </c>
      <c r="D2033" s="568">
        <v>1.58</v>
      </c>
    </row>
    <row r="2034" spans="1:4">
      <c r="A2034" s="338">
        <v>43504</v>
      </c>
      <c r="B2034" s="339" t="s">
        <v>6464</v>
      </c>
      <c r="C2034" s="567" t="s">
        <v>3457</v>
      </c>
      <c r="D2034" s="568">
        <v>297.7</v>
      </c>
    </row>
    <row r="2035" spans="1:4">
      <c r="A2035" s="338">
        <v>43493</v>
      </c>
      <c r="B2035" s="339" t="s">
        <v>6465</v>
      </c>
      <c r="C2035" s="567" t="s">
        <v>3451</v>
      </c>
      <c r="D2035" s="568">
        <v>0.62</v>
      </c>
    </row>
    <row r="2036" spans="1:4">
      <c r="A2036" s="338">
        <v>43505</v>
      </c>
      <c r="B2036" s="339" t="s">
        <v>6466</v>
      </c>
      <c r="C2036" s="567" t="s">
        <v>3457</v>
      </c>
      <c r="D2036" s="568">
        <v>117.12</v>
      </c>
    </row>
    <row r="2037" spans="1:4" ht="45">
      <c r="A2037" s="338">
        <v>37774</v>
      </c>
      <c r="B2037" s="339" t="s">
        <v>6467</v>
      </c>
      <c r="C2037" s="567" t="s">
        <v>3452</v>
      </c>
      <c r="D2037" s="568">
        <v>414744.07</v>
      </c>
    </row>
    <row r="2038" spans="1:4" ht="45">
      <c r="A2038" s="338">
        <v>38630</v>
      </c>
      <c r="B2038" s="339" t="s">
        <v>6468</v>
      </c>
      <c r="C2038" s="567" t="s">
        <v>3452</v>
      </c>
      <c r="D2038" s="568">
        <v>1965000</v>
      </c>
    </row>
    <row r="2039" spans="1:4" ht="60">
      <c r="A2039" s="338">
        <v>38629</v>
      </c>
      <c r="B2039" s="339" t="s">
        <v>6469</v>
      </c>
      <c r="C2039" s="567" t="s">
        <v>3452</v>
      </c>
      <c r="D2039" s="568">
        <v>2925000</v>
      </c>
    </row>
    <row r="2040" spans="1:4">
      <c r="A2040" s="338">
        <v>38476</v>
      </c>
      <c r="B2040" s="339" t="s">
        <v>6470</v>
      </c>
      <c r="C2040" s="567" t="s">
        <v>3452</v>
      </c>
      <c r="D2040" s="568">
        <v>337.9</v>
      </c>
    </row>
    <row r="2041" spans="1:4">
      <c r="A2041" s="338">
        <v>38477</v>
      </c>
      <c r="B2041" s="339" t="s">
        <v>6471</v>
      </c>
      <c r="C2041" s="567" t="s">
        <v>3452</v>
      </c>
      <c r="D2041" s="568">
        <v>956.95</v>
      </c>
    </row>
    <row r="2042" spans="1:4" ht="30">
      <c r="A2042" s="338">
        <v>40635</v>
      </c>
      <c r="B2042" s="339" t="s">
        <v>6472</v>
      </c>
      <c r="C2042" s="567" t="s">
        <v>3452</v>
      </c>
      <c r="D2042" s="568">
        <v>1025963.75</v>
      </c>
    </row>
    <row r="2043" spans="1:4" ht="30">
      <c r="A2043" s="338">
        <v>36483</v>
      </c>
      <c r="B2043" s="339" t="s">
        <v>6473</v>
      </c>
      <c r="C2043" s="567" t="s">
        <v>3452</v>
      </c>
      <c r="D2043" s="568">
        <v>929687.5</v>
      </c>
    </row>
    <row r="2044" spans="1:4" ht="30">
      <c r="A2044" s="338">
        <v>14525</v>
      </c>
      <c r="B2044" s="339" t="s">
        <v>6474</v>
      </c>
      <c r="C2044" s="567" t="s">
        <v>3452</v>
      </c>
      <c r="D2044" s="568">
        <v>973437.5</v>
      </c>
    </row>
    <row r="2045" spans="1:4" ht="30">
      <c r="A2045" s="338">
        <v>36482</v>
      </c>
      <c r="B2045" s="339" t="s">
        <v>6475</v>
      </c>
      <c r="C2045" s="567" t="s">
        <v>3452</v>
      </c>
      <c r="D2045" s="568">
        <v>834858.23</v>
      </c>
    </row>
    <row r="2046" spans="1:4" ht="30">
      <c r="A2046" s="338">
        <v>36408</v>
      </c>
      <c r="B2046" s="339" t="s">
        <v>6476</v>
      </c>
      <c r="C2046" s="567" t="s">
        <v>3452</v>
      </c>
      <c r="D2046" s="568">
        <v>997500</v>
      </c>
    </row>
    <row r="2047" spans="1:4" ht="30">
      <c r="A2047" s="338">
        <v>2723</v>
      </c>
      <c r="B2047" s="339" t="s">
        <v>6477</v>
      </c>
      <c r="C2047" s="567" t="s">
        <v>3452</v>
      </c>
      <c r="D2047" s="568">
        <v>765625</v>
      </c>
    </row>
    <row r="2048" spans="1:4" ht="30">
      <c r="A2048" s="338">
        <v>36481</v>
      </c>
      <c r="B2048" s="339" t="s">
        <v>6478</v>
      </c>
      <c r="C2048" s="567" t="s">
        <v>3452</v>
      </c>
      <c r="D2048" s="568">
        <v>913281.25</v>
      </c>
    </row>
    <row r="2049" spans="1:4" ht="30">
      <c r="A2049" s="338">
        <v>10685</v>
      </c>
      <c r="B2049" s="339" t="s">
        <v>6479</v>
      </c>
      <c r="C2049" s="567" t="s">
        <v>3452</v>
      </c>
      <c r="D2049" s="568">
        <v>875000</v>
      </c>
    </row>
    <row r="2050" spans="1:4" ht="45">
      <c r="A2050" s="338">
        <v>40636</v>
      </c>
      <c r="B2050" s="339" t="s">
        <v>6480</v>
      </c>
      <c r="C2050" s="567" t="s">
        <v>3452</v>
      </c>
      <c r="D2050" s="568">
        <v>987682.5</v>
      </c>
    </row>
    <row r="2051" spans="1:4">
      <c r="A2051" s="338">
        <v>4111</v>
      </c>
      <c r="B2051" s="339" t="s">
        <v>6481</v>
      </c>
      <c r="C2051" s="567" t="s">
        <v>3452</v>
      </c>
      <c r="D2051" s="568">
        <v>32.090000000000003</v>
      </c>
    </row>
    <row r="2052" spans="1:4" ht="30">
      <c r="A2052" s="338">
        <v>44538</v>
      </c>
      <c r="B2052" s="339" t="s">
        <v>13468</v>
      </c>
      <c r="C2052" s="567" t="s">
        <v>3452</v>
      </c>
      <c r="D2052" s="568">
        <v>59.3</v>
      </c>
    </row>
    <row r="2053" spans="1:4">
      <c r="A2053" s="338">
        <v>12</v>
      </c>
      <c r="B2053" s="339" t="s">
        <v>6482</v>
      </c>
      <c r="C2053" s="567" t="s">
        <v>3452</v>
      </c>
      <c r="D2053" s="568">
        <v>12</v>
      </c>
    </row>
    <row r="2054" spans="1:4" ht="30">
      <c r="A2054" s="338">
        <v>37554</v>
      </c>
      <c r="B2054" s="339" t="s">
        <v>6483</v>
      </c>
      <c r="C2054" s="567" t="s">
        <v>3452</v>
      </c>
      <c r="D2054" s="568">
        <v>338.22</v>
      </c>
    </row>
    <row r="2055" spans="1:4" ht="30">
      <c r="A2055" s="338">
        <v>37555</v>
      </c>
      <c r="B2055" s="339" t="s">
        <v>6484</v>
      </c>
      <c r="C2055" s="567" t="s">
        <v>3452</v>
      </c>
      <c r="D2055" s="568">
        <v>411.42</v>
      </c>
    </row>
    <row r="2056" spans="1:4" ht="30">
      <c r="A2056" s="338">
        <v>10902</v>
      </c>
      <c r="B2056" s="339" t="s">
        <v>6485</v>
      </c>
      <c r="C2056" s="567" t="s">
        <v>3452</v>
      </c>
      <c r="D2056" s="568">
        <v>103.24</v>
      </c>
    </row>
    <row r="2057" spans="1:4" ht="30">
      <c r="A2057" s="338">
        <v>20965</v>
      </c>
      <c r="B2057" s="339" t="s">
        <v>6486</v>
      </c>
      <c r="C2057" s="567" t="s">
        <v>3452</v>
      </c>
      <c r="D2057" s="568">
        <v>104.2</v>
      </c>
    </row>
    <row r="2058" spans="1:4" ht="30">
      <c r="A2058" s="338">
        <v>20966</v>
      </c>
      <c r="B2058" s="339" t="s">
        <v>6487</v>
      </c>
      <c r="C2058" s="567" t="s">
        <v>3452</v>
      </c>
      <c r="D2058" s="568">
        <v>112.19</v>
      </c>
    </row>
    <row r="2059" spans="1:4" ht="30">
      <c r="A2059" s="338">
        <v>10903</v>
      </c>
      <c r="B2059" s="339" t="s">
        <v>6488</v>
      </c>
      <c r="C2059" s="567" t="s">
        <v>3452</v>
      </c>
      <c r="D2059" s="568">
        <v>170.05</v>
      </c>
    </row>
    <row r="2060" spans="1:4" ht="30">
      <c r="A2060" s="338">
        <v>20967</v>
      </c>
      <c r="B2060" s="339" t="s">
        <v>6489</v>
      </c>
      <c r="C2060" s="567" t="s">
        <v>3452</v>
      </c>
      <c r="D2060" s="568">
        <v>170.05</v>
      </c>
    </row>
    <row r="2061" spans="1:4" ht="30">
      <c r="A2061" s="338">
        <v>20968</v>
      </c>
      <c r="B2061" s="339" t="s">
        <v>6490</v>
      </c>
      <c r="C2061" s="567" t="s">
        <v>3452</v>
      </c>
      <c r="D2061" s="568">
        <v>186.51</v>
      </c>
    </row>
    <row r="2062" spans="1:4" ht="30">
      <c r="A2062" s="338">
        <v>11359</v>
      </c>
      <c r="B2062" s="339" t="s">
        <v>6491</v>
      </c>
      <c r="C2062" s="567" t="s">
        <v>3452</v>
      </c>
      <c r="D2062" s="568">
        <v>869.9</v>
      </c>
    </row>
    <row r="2063" spans="1:4" ht="30">
      <c r="A2063" s="338">
        <v>39017</v>
      </c>
      <c r="B2063" s="339" t="s">
        <v>6492</v>
      </c>
      <c r="C2063" s="567" t="s">
        <v>3452</v>
      </c>
      <c r="D2063" s="568">
        <v>0.13</v>
      </c>
    </row>
    <row r="2064" spans="1:4" ht="30">
      <c r="A2064" s="338">
        <v>39315</v>
      </c>
      <c r="B2064" s="339" t="s">
        <v>6493</v>
      </c>
      <c r="C2064" s="567" t="s">
        <v>3452</v>
      </c>
      <c r="D2064" s="568">
        <v>0.22</v>
      </c>
    </row>
    <row r="2065" spans="1:4" ht="30">
      <c r="A2065" s="338">
        <v>39016</v>
      </c>
      <c r="B2065" s="339" t="s">
        <v>6494</v>
      </c>
      <c r="C2065" s="567" t="s">
        <v>3452</v>
      </c>
      <c r="D2065" s="568">
        <v>0.22</v>
      </c>
    </row>
    <row r="2066" spans="1:4" ht="30">
      <c r="A2066" s="338">
        <v>40432</v>
      </c>
      <c r="B2066" s="339" t="s">
        <v>6495</v>
      </c>
      <c r="C2066" s="567" t="s">
        <v>3452</v>
      </c>
      <c r="D2066" s="568">
        <v>1.71</v>
      </c>
    </row>
    <row r="2067" spans="1:4" ht="30">
      <c r="A2067" s="338">
        <v>39481</v>
      </c>
      <c r="B2067" s="339" t="s">
        <v>6496</v>
      </c>
      <c r="C2067" s="567" t="s">
        <v>3452</v>
      </c>
      <c r="D2067" s="568">
        <v>1.07</v>
      </c>
    </row>
    <row r="2068" spans="1:4">
      <c r="A2068" s="338">
        <v>40433</v>
      </c>
      <c r="B2068" s="339" t="s">
        <v>6497</v>
      </c>
      <c r="C2068" s="567" t="s">
        <v>3452</v>
      </c>
      <c r="D2068" s="568">
        <v>0.95</v>
      </c>
    </row>
    <row r="2069" spans="1:4" ht="30">
      <c r="A2069" s="338">
        <v>20219</v>
      </c>
      <c r="B2069" s="339" t="s">
        <v>6498</v>
      </c>
      <c r="C2069" s="567" t="s">
        <v>3452</v>
      </c>
      <c r="D2069" s="568">
        <v>108800</v>
      </c>
    </row>
    <row r="2070" spans="1:4" ht="30">
      <c r="A2070" s="338">
        <v>36484</v>
      </c>
      <c r="B2070" s="339" t="s">
        <v>6499</v>
      </c>
      <c r="C2070" s="567" t="s">
        <v>3452</v>
      </c>
      <c r="D2070" s="568">
        <v>230962.58</v>
      </c>
    </row>
    <row r="2071" spans="1:4">
      <c r="A2071" s="338">
        <v>38367</v>
      </c>
      <c r="B2071" s="339" t="s">
        <v>6500</v>
      </c>
      <c r="C2071" s="567" t="s">
        <v>3452</v>
      </c>
      <c r="D2071" s="568">
        <v>18.149999999999999</v>
      </c>
    </row>
    <row r="2072" spans="1:4">
      <c r="A2072" s="338">
        <v>38368</v>
      </c>
      <c r="B2072" s="339" t="s">
        <v>6501</v>
      </c>
      <c r="C2072" s="567" t="s">
        <v>3452</v>
      </c>
      <c r="D2072" s="568">
        <v>6.92</v>
      </c>
    </row>
    <row r="2073" spans="1:4">
      <c r="A2073" s="338">
        <v>38091</v>
      </c>
      <c r="B2073" s="339" t="s">
        <v>6502</v>
      </c>
      <c r="C2073" s="567" t="s">
        <v>3452</v>
      </c>
      <c r="D2073" s="568">
        <v>3.25</v>
      </c>
    </row>
    <row r="2074" spans="1:4">
      <c r="A2074" s="338">
        <v>38095</v>
      </c>
      <c r="B2074" s="339" t="s">
        <v>6503</v>
      </c>
      <c r="C2074" s="567" t="s">
        <v>3452</v>
      </c>
      <c r="D2074" s="568">
        <v>6.87</v>
      </c>
    </row>
    <row r="2075" spans="1:4">
      <c r="A2075" s="338">
        <v>38092</v>
      </c>
      <c r="B2075" s="339" t="s">
        <v>6504</v>
      </c>
      <c r="C2075" s="567" t="s">
        <v>3452</v>
      </c>
      <c r="D2075" s="568">
        <v>3.08</v>
      </c>
    </row>
    <row r="2076" spans="1:4">
      <c r="A2076" s="338">
        <v>38093</v>
      </c>
      <c r="B2076" s="339" t="s">
        <v>6505</v>
      </c>
      <c r="C2076" s="567" t="s">
        <v>3452</v>
      </c>
      <c r="D2076" s="568">
        <v>3.18</v>
      </c>
    </row>
    <row r="2077" spans="1:4">
      <c r="A2077" s="338">
        <v>38096</v>
      </c>
      <c r="B2077" s="339" t="s">
        <v>6506</v>
      </c>
      <c r="C2077" s="567" t="s">
        <v>3452</v>
      </c>
      <c r="D2077" s="568">
        <v>7.39</v>
      </c>
    </row>
    <row r="2078" spans="1:4">
      <c r="A2078" s="338">
        <v>38094</v>
      </c>
      <c r="B2078" s="339" t="s">
        <v>6507</v>
      </c>
      <c r="C2078" s="567" t="s">
        <v>3452</v>
      </c>
      <c r="D2078" s="568">
        <v>3.9</v>
      </c>
    </row>
    <row r="2079" spans="1:4">
      <c r="A2079" s="338">
        <v>38097</v>
      </c>
      <c r="B2079" s="339" t="s">
        <v>6508</v>
      </c>
      <c r="C2079" s="567" t="s">
        <v>3452</v>
      </c>
      <c r="D2079" s="568">
        <v>7.92</v>
      </c>
    </row>
    <row r="2080" spans="1:4">
      <c r="A2080" s="338">
        <v>38098</v>
      </c>
      <c r="B2080" s="339" t="s">
        <v>6509</v>
      </c>
      <c r="C2080" s="567" t="s">
        <v>3452</v>
      </c>
      <c r="D2080" s="568">
        <v>7.92</v>
      </c>
    </row>
    <row r="2081" spans="1:4">
      <c r="A2081" s="338">
        <v>11186</v>
      </c>
      <c r="B2081" s="339" t="s">
        <v>6510</v>
      </c>
      <c r="C2081" s="567" t="s">
        <v>3450</v>
      </c>
      <c r="D2081" s="568">
        <v>487.33</v>
      </c>
    </row>
    <row r="2082" spans="1:4" ht="30">
      <c r="A2082" s="338">
        <v>11558</v>
      </c>
      <c r="B2082" s="339" t="s">
        <v>6511</v>
      </c>
      <c r="C2082" s="567" t="s">
        <v>3458</v>
      </c>
      <c r="D2082" s="568">
        <v>12.9</v>
      </c>
    </row>
    <row r="2083" spans="1:4" ht="30">
      <c r="A2083" s="338">
        <v>11557</v>
      </c>
      <c r="B2083" s="339" t="s">
        <v>6512</v>
      </c>
      <c r="C2083" s="567" t="s">
        <v>3458</v>
      </c>
      <c r="D2083" s="568">
        <v>32.659999999999997</v>
      </c>
    </row>
    <row r="2084" spans="1:4">
      <c r="A2084" s="338">
        <v>2759</v>
      </c>
      <c r="B2084" s="339" t="s">
        <v>6513</v>
      </c>
      <c r="C2084" s="567" t="s">
        <v>3452</v>
      </c>
      <c r="D2084" s="568">
        <v>11.42</v>
      </c>
    </row>
    <row r="2085" spans="1:4">
      <c r="A2085" s="338">
        <v>38124</v>
      </c>
      <c r="B2085" s="339" t="s">
        <v>6514</v>
      </c>
      <c r="C2085" s="567" t="s">
        <v>3452</v>
      </c>
      <c r="D2085" s="568">
        <v>26.4</v>
      </c>
    </row>
    <row r="2086" spans="1:4">
      <c r="A2086" s="338">
        <v>38380</v>
      </c>
      <c r="B2086" s="339" t="s">
        <v>6515</v>
      </c>
      <c r="C2086" s="567" t="s">
        <v>3452</v>
      </c>
      <c r="D2086" s="568">
        <v>28.84</v>
      </c>
    </row>
    <row r="2087" spans="1:4" ht="30">
      <c r="A2087" s="338">
        <v>20059</v>
      </c>
      <c r="B2087" s="339" t="s">
        <v>6516</v>
      </c>
      <c r="C2087" s="567" t="s">
        <v>3452</v>
      </c>
      <c r="D2087" s="568">
        <v>15.71</v>
      </c>
    </row>
    <row r="2088" spans="1:4" ht="45">
      <c r="A2088" s="338">
        <v>42429</v>
      </c>
      <c r="B2088" s="339" t="s">
        <v>6517</v>
      </c>
      <c r="C2088" s="567" t="s">
        <v>3452</v>
      </c>
      <c r="D2088" s="568">
        <v>5290.2</v>
      </c>
    </row>
    <row r="2089" spans="1:4">
      <c r="A2089" s="338">
        <v>39616</v>
      </c>
      <c r="B2089" s="339" t="s">
        <v>6518</v>
      </c>
      <c r="C2089" s="567" t="s">
        <v>3452</v>
      </c>
      <c r="D2089" s="568">
        <v>634.79999999999995</v>
      </c>
    </row>
    <row r="2090" spans="1:4">
      <c r="A2090" s="338">
        <v>39618</v>
      </c>
      <c r="B2090" s="339" t="s">
        <v>6519</v>
      </c>
      <c r="C2090" s="567" t="s">
        <v>3452</v>
      </c>
      <c r="D2090" s="568">
        <v>1151.42</v>
      </c>
    </row>
    <row r="2091" spans="1:4">
      <c r="A2091" s="338">
        <v>39619</v>
      </c>
      <c r="B2091" s="339" t="s">
        <v>6520</v>
      </c>
      <c r="C2091" s="567" t="s">
        <v>3452</v>
      </c>
      <c r="D2091" s="568">
        <v>1576.98</v>
      </c>
    </row>
    <row r="2092" spans="1:4">
      <c r="A2092" s="338">
        <v>39613</v>
      </c>
      <c r="B2092" s="339" t="s">
        <v>6521</v>
      </c>
      <c r="C2092" s="567" t="s">
        <v>3452</v>
      </c>
      <c r="D2092" s="568">
        <v>252.16</v>
      </c>
    </row>
    <row r="2093" spans="1:4">
      <c r="A2093" s="338">
        <v>39614</v>
      </c>
      <c r="B2093" s="339" t="s">
        <v>6522</v>
      </c>
      <c r="C2093" s="567" t="s">
        <v>3452</v>
      </c>
      <c r="D2093" s="568">
        <v>367.87</v>
      </c>
    </row>
    <row r="2094" spans="1:4" ht="45">
      <c r="A2094" s="338">
        <v>38538</v>
      </c>
      <c r="B2094" s="339" t="s">
        <v>6523</v>
      </c>
      <c r="C2094" s="567" t="s">
        <v>3453</v>
      </c>
      <c r="D2094" s="568">
        <v>44.9</v>
      </c>
    </row>
    <row r="2095" spans="1:4" ht="30">
      <c r="A2095" s="338">
        <v>38539</v>
      </c>
      <c r="B2095" s="339" t="s">
        <v>6524</v>
      </c>
      <c r="C2095" s="567" t="s">
        <v>3453</v>
      </c>
      <c r="D2095" s="568">
        <v>61.05</v>
      </c>
    </row>
    <row r="2096" spans="1:4" ht="30">
      <c r="A2096" s="338">
        <v>38540</v>
      </c>
      <c r="B2096" s="339" t="s">
        <v>6525</v>
      </c>
      <c r="C2096" s="567" t="s">
        <v>3453</v>
      </c>
      <c r="D2096" s="568">
        <v>156.47</v>
      </c>
    </row>
    <row r="2097" spans="1:4">
      <c r="A2097" s="338">
        <v>38384</v>
      </c>
      <c r="B2097" s="339" t="s">
        <v>6526</v>
      </c>
      <c r="C2097" s="567" t="s">
        <v>3452</v>
      </c>
      <c r="D2097" s="568">
        <v>17.940000000000001</v>
      </c>
    </row>
    <row r="2098" spans="1:4">
      <c r="A2098" s="338">
        <v>13</v>
      </c>
      <c r="B2098" s="339" t="s">
        <v>6527</v>
      </c>
      <c r="C2098" s="567" t="s">
        <v>3454</v>
      </c>
      <c r="D2098" s="568">
        <v>18.47</v>
      </c>
    </row>
    <row r="2099" spans="1:4">
      <c r="A2099" s="338">
        <v>2762</v>
      </c>
      <c r="B2099" s="339" t="s">
        <v>6528</v>
      </c>
      <c r="C2099" s="567" t="s">
        <v>3453</v>
      </c>
      <c r="D2099" s="568">
        <v>14.27</v>
      </c>
    </row>
    <row r="2100" spans="1:4" ht="30">
      <c r="A2100" s="338">
        <v>21142</v>
      </c>
      <c r="B2100" s="339" t="s">
        <v>6529</v>
      </c>
      <c r="C2100" s="567" t="s">
        <v>3452</v>
      </c>
      <c r="D2100" s="568">
        <v>25.45</v>
      </c>
    </row>
    <row r="2101" spans="1:4">
      <c r="A2101" s="338">
        <v>4223</v>
      </c>
      <c r="B2101" s="339" t="s">
        <v>6530</v>
      </c>
      <c r="C2101" s="567" t="s">
        <v>3455</v>
      </c>
      <c r="D2101" s="568">
        <v>5.12</v>
      </c>
    </row>
    <row r="2102" spans="1:4">
      <c r="A2102" s="338">
        <v>37372</v>
      </c>
      <c r="B2102" s="339" t="s">
        <v>6531</v>
      </c>
      <c r="C2102" s="567" t="s">
        <v>3451</v>
      </c>
      <c r="D2102" s="568">
        <v>0.81</v>
      </c>
    </row>
    <row r="2103" spans="1:4">
      <c r="A2103" s="338">
        <v>40863</v>
      </c>
      <c r="B2103" s="339" t="s">
        <v>6532</v>
      </c>
      <c r="C2103" s="567" t="s">
        <v>3457</v>
      </c>
      <c r="D2103" s="568">
        <v>152.35</v>
      </c>
    </row>
    <row r="2104" spans="1:4">
      <c r="A2104" s="338">
        <v>38475</v>
      </c>
      <c r="B2104" s="339" t="s">
        <v>6533</v>
      </c>
      <c r="C2104" s="567" t="s">
        <v>3452</v>
      </c>
      <c r="D2104" s="568">
        <v>42.01</v>
      </c>
    </row>
    <row r="2105" spans="1:4">
      <c r="A2105" s="338">
        <v>38474</v>
      </c>
      <c r="B2105" s="339" t="s">
        <v>6534</v>
      </c>
      <c r="C2105" s="567" t="s">
        <v>3452</v>
      </c>
      <c r="D2105" s="568">
        <v>51.94</v>
      </c>
    </row>
    <row r="2106" spans="1:4">
      <c r="A2106" s="338">
        <v>10886</v>
      </c>
      <c r="B2106" s="339" t="s">
        <v>6535</v>
      </c>
      <c r="C2106" s="567" t="s">
        <v>3452</v>
      </c>
      <c r="D2106" s="568">
        <v>166.25</v>
      </c>
    </row>
    <row r="2107" spans="1:4">
      <c r="A2107" s="338">
        <v>10888</v>
      </c>
      <c r="B2107" s="339" t="s">
        <v>6536</v>
      </c>
      <c r="C2107" s="567" t="s">
        <v>3452</v>
      </c>
      <c r="D2107" s="568">
        <v>526.15</v>
      </c>
    </row>
    <row r="2108" spans="1:4">
      <c r="A2108" s="338">
        <v>10889</v>
      </c>
      <c r="B2108" s="339" t="s">
        <v>6537</v>
      </c>
      <c r="C2108" s="567" t="s">
        <v>3452</v>
      </c>
      <c r="D2108" s="568">
        <v>570</v>
      </c>
    </row>
    <row r="2109" spans="1:4">
      <c r="A2109" s="338">
        <v>10890</v>
      </c>
      <c r="B2109" s="339" t="s">
        <v>6538</v>
      </c>
      <c r="C2109" s="567" t="s">
        <v>3452</v>
      </c>
      <c r="D2109" s="568">
        <v>263.07</v>
      </c>
    </row>
    <row r="2110" spans="1:4">
      <c r="A2110" s="338">
        <v>10891</v>
      </c>
      <c r="B2110" s="339" t="s">
        <v>6539</v>
      </c>
      <c r="C2110" s="567" t="s">
        <v>3452</v>
      </c>
      <c r="D2110" s="568">
        <v>160.76</v>
      </c>
    </row>
    <row r="2111" spans="1:4">
      <c r="A2111" s="338">
        <v>10892</v>
      </c>
      <c r="B2111" s="339" t="s">
        <v>6540</v>
      </c>
      <c r="C2111" s="567" t="s">
        <v>3452</v>
      </c>
      <c r="D2111" s="568">
        <v>190</v>
      </c>
    </row>
    <row r="2112" spans="1:4">
      <c r="A2112" s="338">
        <v>20977</v>
      </c>
      <c r="B2112" s="339" t="s">
        <v>6541</v>
      </c>
      <c r="C2112" s="567" t="s">
        <v>3452</v>
      </c>
      <c r="D2112" s="568">
        <v>226.53</v>
      </c>
    </row>
    <row r="2113" spans="1:4">
      <c r="A2113" s="338">
        <v>3073</v>
      </c>
      <c r="B2113" s="339" t="s">
        <v>6542</v>
      </c>
      <c r="C2113" s="567" t="s">
        <v>3452</v>
      </c>
      <c r="D2113" s="568">
        <v>270.64</v>
      </c>
    </row>
    <row r="2114" spans="1:4">
      <c r="A2114" s="338">
        <v>3068</v>
      </c>
      <c r="B2114" s="339" t="s">
        <v>6543</v>
      </c>
      <c r="C2114" s="567" t="s">
        <v>3452</v>
      </c>
      <c r="D2114" s="568">
        <v>54.1</v>
      </c>
    </row>
    <row r="2115" spans="1:4">
      <c r="A2115" s="338">
        <v>3074</v>
      </c>
      <c r="B2115" s="339" t="s">
        <v>6544</v>
      </c>
      <c r="C2115" s="567" t="s">
        <v>3452</v>
      </c>
      <c r="D2115" s="568">
        <v>170.86</v>
      </c>
    </row>
    <row r="2116" spans="1:4">
      <c r="A2116" s="338">
        <v>3076</v>
      </c>
      <c r="B2116" s="339" t="s">
        <v>6545</v>
      </c>
      <c r="C2116" s="567" t="s">
        <v>3452</v>
      </c>
      <c r="D2116" s="568">
        <v>222.49</v>
      </c>
    </row>
    <row r="2117" spans="1:4">
      <c r="A2117" s="338">
        <v>3072</v>
      </c>
      <c r="B2117" s="339" t="s">
        <v>6546</v>
      </c>
      <c r="C2117" s="567" t="s">
        <v>3452</v>
      </c>
      <c r="D2117" s="568">
        <v>56.05</v>
      </c>
    </row>
    <row r="2118" spans="1:4">
      <c r="A2118" s="338">
        <v>3075</v>
      </c>
      <c r="B2118" s="339" t="s">
        <v>6547</v>
      </c>
      <c r="C2118" s="567" t="s">
        <v>3452</v>
      </c>
      <c r="D2118" s="568">
        <v>140.6</v>
      </c>
    </row>
    <row r="2119" spans="1:4">
      <c r="A2119" s="338">
        <v>10780</v>
      </c>
      <c r="B2119" s="339" t="s">
        <v>6548</v>
      </c>
      <c r="C2119" s="567" t="s">
        <v>3452</v>
      </c>
      <c r="D2119" s="568">
        <v>11.88</v>
      </c>
    </row>
    <row r="2120" spans="1:4">
      <c r="A2120" s="338">
        <v>10781</v>
      </c>
      <c r="B2120" s="339" t="s">
        <v>6549</v>
      </c>
      <c r="C2120" s="567" t="s">
        <v>3452</v>
      </c>
      <c r="D2120" s="568">
        <v>19.07</v>
      </c>
    </row>
    <row r="2121" spans="1:4">
      <c r="A2121" s="338">
        <v>20106</v>
      </c>
      <c r="B2121" s="339" t="s">
        <v>6550</v>
      </c>
      <c r="C2121" s="567" t="s">
        <v>3452</v>
      </c>
      <c r="D2121" s="568">
        <v>6.28</v>
      </c>
    </row>
    <row r="2122" spans="1:4">
      <c r="A2122" s="338">
        <v>20107</v>
      </c>
      <c r="B2122" s="339" t="s">
        <v>6551</v>
      </c>
      <c r="C2122" s="567" t="s">
        <v>3452</v>
      </c>
      <c r="D2122" s="568">
        <v>7.2</v>
      </c>
    </row>
    <row r="2123" spans="1:4">
      <c r="A2123" s="338">
        <v>20108</v>
      </c>
      <c r="B2123" s="339" t="s">
        <v>6552</v>
      </c>
      <c r="C2123" s="567" t="s">
        <v>3452</v>
      </c>
      <c r="D2123" s="568">
        <v>9.5</v>
      </c>
    </row>
    <row r="2124" spans="1:4">
      <c r="A2124" s="338">
        <v>20109</v>
      </c>
      <c r="B2124" s="339" t="s">
        <v>6553</v>
      </c>
      <c r="C2124" s="567" t="s">
        <v>3452</v>
      </c>
      <c r="D2124" s="568">
        <v>11.88</v>
      </c>
    </row>
    <row r="2125" spans="1:4" ht="30">
      <c r="A2125" s="338">
        <v>43612</v>
      </c>
      <c r="B2125" s="339" t="s">
        <v>6554</v>
      </c>
      <c r="C2125" s="567" t="s">
        <v>3462</v>
      </c>
      <c r="D2125" s="568">
        <v>90.99</v>
      </c>
    </row>
    <row r="2126" spans="1:4" ht="30">
      <c r="A2126" s="338">
        <v>43613</v>
      </c>
      <c r="B2126" s="339" t="s">
        <v>6555</v>
      </c>
      <c r="C2126" s="567" t="s">
        <v>3462</v>
      </c>
      <c r="D2126" s="568">
        <v>75.319999999999993</v>
      </c>
    </row>
    <row r="2127" spans="1:4" ht="30">
      <c r="A2127" s="338">
        <v>11480</v>
      </c>
      <c r="B2127" s="339" t="s">
        <v>13469</v>
      </c>
      <c r="C2127" s="567" t="s">
        <v>3462</v>
      </c>
      <c r="D2127" s="568">
        <v>115.6</v>
      </c>
    </row>
    <row r="2128" spans="1:4" ht="45">
      <c r="A2128" s="338">
        <v>11469</v>
      </c>
      <c r="B2128" s="339" t="s">
        <v>6556</v>
      </c>
      <c r="C2128" s="567" t="s">
        <v>3452</v>
      </c>
      <c r="D2128" s="568">
        <v>12.34</v>
      </c>
    </row>
    <row r="2129" spans="1:4" ht="30">
      <c r="A2129" s="338">
        <v>11468</v>
      </c>
      <c r="B2129" s="339" t="s">
        <v>6557</v>
      </c>
      <c r="C2129" s="567" t="s">
        <v>3452</v>
      </c>
      <c r="D2129" s="568">
        <v>12.35</v>
      </c>
    </row>
    <row r="2130" spans="1:4" ht="30">
      <c r="A2130" s="338">
        <v>11484</v>
      </c>
      <c r="B2130" s="339" t="s">
        <v>6558</v>
      </c>
      <c r="C2130" s="567" t="s">
        <v>3452</v>
      </c>
      <c r="D2130" s="568">
        <v>54.23</v>
      </c>
    </row>
    <row r="2131" spans="1:4" ht="30">
      <c r="A2131" s="338">
        <v>38155</v>
      </c>
      <c r="B2131" s="339" t="s">
        <v>6559</v>
      </c>
      <c r="C2131" s="567" t="s">
        <v>3452</v>
      </c>
      <c r="D2131" s="568">
        <v>84.2</v>
      </c>
    </row>
    <row r="2132" spans="1:4" ht="30">
      <c r="A2132" s="338">
        <v>11467</v>
      </c>
      <c r="B2132" s="339" t="s">
        <v>6560</v>
      </c>
      <c r="C2132" s="567" t="s">
        <v>3452</v>
      </c>
      <c r="D2132" s="568">
        <v>19.239999999999998</v>
      </c>
    </row>
    <row r="2133" spans="1:4" ht="45">
      <c r="A2133" s="338">
        <v>38153</v>
      </c>
      <c r="B2133" s="339" t="s">
        <v>6561</v>
      </c>
      <c r="C2133" s="567" t="s">
        <v>3462</v>
      </c>
      <c r="D2133" s="568">
        <v>49.14</v>
      </c>
    </row>
    <row r="2134" spans="1:4" ht="45">
      <c r="A2134" s="338">
        <v>43607</v>
      </c>
      <c r="B2134" s="339" t="s">
        <v>13470</v>
      </c>
      <c r="C2134" s="567" t="s">
        <v>3462</v>
      </c>
      <c r="D2134" s="568">
        <v>92.95</v>
      </c>
    </row>
    <row r="2135" spans="1:4" ht="45">
      <c r="A2135" s="338">
        <v>3080</v>
      </c>
      <c r="B2135" s="339" t="s">
        <v>6562</v>
      </c>
      <c r="C2135" s="567" t="s">
        <v>3462</v>
      </c>
      <c r="D2135" s="568">
        <v>62.5</v>
      </c>
    </row>
    <row r="2136" spans="1:4" ht="45">
      <c r="A2136" s="338">
        <v>3081</v>
      </c>
      <c r="B2136" s="339" t="s">
        <v>6563</v>
      </c>
      <c r="C2136" s="567" t="s">
        <v>3462</v>
      </c>
      <c r="D2136" s="568">
        <v>123.65</v>
      </c>
    </row>
    <row r="2137" spans="1:4" ht="45">
      <c r="A2137" s="338">
        <v>3090</v>
      </c>
      <c r="B2137" s="339" t="s">
        <v>6564</v>
      </c>
      <c r="C2137" s="567" t="s">
        <v>3462</v>
      </c>
      <c r="D2137" s="568">
        <v>55.78</v>
      </c>
    </row>
    <row r="2138" spans="1:4" ht="45">
      <c r="A2138" s="338">
        <v>43611</v>
      </c>
      <c r="B2138" s="339" t="s">
        <v>6565</v>
      </c>
      <c r="C2138" s="567" t="s">
        <v>3462</v>
      </c>
      <c r="D2138" s="568">
        <v>92.57</v>
      </c>
    </row>
    <row r="2139" spans="1:4" ht="45">
      <c r="A2139" s="338">
        <v>3103</v>
      </c>
      <c r="B2139" s="339" t="s">
        <v>6566</v>
      </c>
      <c r="C2139" s="567" t="s">
        <v>3452</v>
      </c>
      <c r="D2139" s="568">
        <v>46.25</v>
      </c>
    </row>
    <row r="2140" spans="1:4" ht="45">
      <c r="A2140" s="338">
        <v>3097</v>
      </c>
      <c r="B2140" s="339" t="s">
        <v>6567</v>
      </c>
      <c r="C2140" s="567" t="s">
        <v>3462</v>
      </c>
      <c r="D2140" s="568">
        <v>69.98</v>
      </c>
    </row>
    <row r="2141" spans="1:4" ht="45">
      <c r="A2141" s="338">
        <v>3099</v>
      </c>
      <c r="B2141" s="339" t="s">
        <v>6568</v>
      </c>
      <c r="C2141" s="567" t="s">
        <v>3462</v>
      </c>
      <c r="D2141" s="568">
        <v>112.05</v>
      </c>
    </row>
    <row r="2142" spans="1:4" ht="45">
      <c r="A2142" s="338">
        <v>38151</v>
      </c>
      <c r="B2142" s="339" t="s">
        <v>6569</v>
      </c>
      <c r="C2142" s="567" t="s">
        <v>3462</v>
      </c>
      <c r="D2142" s="568">
        <v>81.23</v>
      </c>
    </row>
    <row r="2143" spans="1:4" ht="45">
      <c r="A2143" s="338">
        <v>38152</v>
      </c>
      <c r="B2143" s="339" t="s">
        <v>6570</v>
      </c>
      <c r="C2143" s="567" t="s">
        <v>3462</v>
      </c>
      <c r="D2143" s="568">
        <v>131.04</v>
      </c>
    </row>
    <row r="2144" spans="1:4" ht="60">
      <c r="A2144" s="338">
        <v>43610</v>
      </c>
      <c r="B2144" s="339" t="s">
        <v>13471</v>
      </c>
      <c r="C2144" s="567" t="s">
        <v>3462</v>
      </c>
      <c r="D2144" s="568">
        <v>69.430000000000007</v>
      </c>
    </row>
    <row r="2145" spans="1:4" ht="45">
      <c r="A2145" s="338">
        <v>3093</v>
      </c>
      <c r="B2145" s="339" t="s">
        <v>6571</v>
      </c>
      <c r="C2145" s="567" t="s">
        <v>3462</v>
      </c>
      <c r="D2145" s="568">
        <v>112.05</v>
      </c>
    </row>
    <row r="2146" spans="1:4" ht="30">
      <c r="A2146" s="338">
        <v>38165</v>
      </c>
      <c r="B2146" s="339" t="s">
        <v>6572</v>
      </c>
      <c r="C2146" s="567" t="s">
        <v>3462</v>
      </c>
      <c r="D2146" s="568">
        <v>62.07</v>
      </c>
    </row>
    <row r="2147" spans="1:4" ht="30">
      <c r="A2147" s="338">
        <v>38177</v>
      </c>
      <c r="B2147" s="339" t="s">
        <v>6573</v>
      </c>
      <c r="C2147" s="567" t="s">
        <v>3452</v>
      </c>
      <c r="D2147" s="568">
        <v>18.440000000000001</v>
      </c>
    </row>
    <row r="2148" spans="1:4" ht="30">
      <c r="A2148" s="338">
        <v>11458</v>
      </c>
      <c r="B2148" s="339" t="s">
        <v>6574</v>
      </c>
      <c r="C2148" s="567" t="s">
        <v>3452</v>
      </c>
      <c r="D2148" s="568">
        <v>22.02</v>
      </c>
    </row>
    <row r="2149" spans="1:4" ht="45">
      <c r="A2149" s="338">
        <v>3108</v>
      </c>
      <c r="B2149" s="339" t="s">
        <v>6575</v>
      </c>
      <c r="C2149" s="567" t="s">
        <v>3452</v>
      </c>
      <c r="D2149" s="568">
        <v>93.61</v>
      </c>
    </row>
    <row r="2150" spans="1:4" ht="45">
      <c r="A2150" s="338">
        <v>3105</v>
      </c>
      <c r="B2150" s="339" t="s">
        <v>6576</v>
      </c>
      <c r="C2150" s="567" t="s">
        <v>3452</v>
      </c>
      <c r="D2150" s="568">
        <v>122.44</v>
      </c>
    </row>
    <row r="2151" spans="1:4" ht="45">
      <c r="A2151" s="338">
        <v>38178</v>
      </c>
      <c r="B2151" s="339" t="s">
        <v>6577</v>
      </c>
      <c r="C2151" s="567" t="s">
        <v>3452</v>
      </c>
      <c r="D2151" s="568">
        <v>20.29</v>
      </c>
    </row>
    <row r="2152" spans="1:4" ht="45">
      <c r="A2152" s="338">
        <v>43575</v>
      </c>
      <c r="B2152" s="339" t="s">
        <v>6578</v>
      </c>
      <c r="C2152" s="567" t="s">
        <v>3452</v>
      </c>
      <c r="D2152" s="568">
        <v>43.97</v>
      </c>
    </row>
    <row r="2153" spans="1:4" ht="45">
      <c r="A2153" s="338">
        <v>43577</v>
      </c>
      <c r="B2153" s="339" t="s">
        <v>6579</v>
      </c>
      <c r="C2153" s="567" t="s">
        <v>3452</v>
      </c>
      <c r="D2153" s="568">
        <v>76.45</v>
      </c>
    </row>
    <row r="2154" spans="1:4" ht="30">
      <c r="A2154" s="338">
        <v>43458</v>
      </c>
      <c r="B2154" s="339" t="s">
        <v>6580</v>
      </c>
      <c r="C2154" s="567" t="s">
        <v>3451</v>
      </c>
      <c r="D2154" s="568">
        <v>0.05</v>
      </c>
    </row>
    <row r="2155" spans="1:4" ht="30">
      <c r="A2155" s="338">
        <v>43470</v>
      </c>
      <c r="B2155" s="339" t="s">
        <v>6581</v>
      </c>
      <c r="C2155" s="567" t="s">
        <v>3457</v>
      </c>
      <c r="D2155" s="568">
        <v>9.2100000000000009</v>
      </c>
    </row>
    <row r="2156" spans="1:4" ht="30">
      <c r="A2156" s="338">
        <v>43459</v>
      </c>
      <c r="B2156" s="339" t="s">
        <v>6582</v>
      </c>
      <c r="C2156" s="567" t="s">
        <v>3451</v>
      </c>
      <c r="D2156" s="568">
        <v>0.45</v>
      </c>
    </row>
    <row r="2157" spans="1:4" ht="30">
      <c r="A2157" s="338">
        <v>43471</v>
      </c>
      <c r="B2157" s="339" t="s">
        <v>6583</v>
      </c>
      <c r="C2157" s="567" t="s">
        <v>3457</v>
      </c>
      <c r="D2157" s="568">
        <v>84.46</v>
      </c>
    </row>
    <row r="2158" spans="1:4" ht="30">
      <c r="A2158" s="338">
        <v>43460</v>
      </c>
      <c r="B2158" s="339" t="s">
        <v>6584</v>
      </c>
      <c r="C2158" s="567" t="s">
        <v>3451</v>
      </c>
      <c r="D2158" s="568">
        <v>0.78</v>
      </c>
    </row>
    <row r="2159" spans="1:4" ht="30">
      <c r="A2159" s="338">
        <v>43472</v>
      </c>
      <c r="B2159" s="339" t="s">
        <v>6585</v>
      </c>
      <c r="C2159" s="567" t="s">
        <v>3457</v>
      </c>
      <c r="D2159" s="568">
        <v>147.22999999999999</v>
      </c>
    </row>
    <row r="2160" spans="1:4" ht="30">
      <c r="A2160" s="338">
        <v>43461</v>
      </c>
      <c r="B2160" s="339" t="s">
        <v>6586</v>
      </c>
      <c r="C2160" s="567" t="s">
        <v>3451</v>
      </c>
      <c r="D2160" s="568">
        <v>0.32</v>
      </c>
    </row>
    <row r="2161" spans="1:4" ht="30">
      <c r="A2161" s="338">
        <v>43473</v>
      </c>
      <c r="B2161" s="339" t="s">
        <v>6587</v>
      </c>
      <c r="C2161" s="567" t="s">
        <v>3457</v>
      </c>
      <c r="D2161" s="568">
        <v>60.93</v>
      </c>
    </row>
    <row r="2162" spans="1:4" ht="30">
      <c r="A2162" s="338">
        <v>43463</v>
      </c>
      <c r="B2162" s="339" t="s">
        <v>6588</v>
      </c>
      <c r="C2162" s="567" t="s">
        <v>3451</v>
      </c>
      <c r="D2162" s="568">
        <v>0.1</v>
      </c>
    </row>
    <row r="2163" spans="1:4" ht="30">
      <c r="A2163" s="338">
        <v>43475</v>
      </c>
      <c r="B2163" s="339" t="s">
        <v>6589</v>
      </c>
      <c r="C2163" s="567" t="s">
        <v>3457</v>
      </c>
      <c r="D2163" s="568">
        <v>18.579999999999998</v>
      </c>
    </row>
    <row r="2164" spans="1:4" ht="30">
      <c r="A2164" s="338">
        <v>43462</v>
      </c>
      <c r="B2164" s="339" t="s">
        <v>6590</v>
      </c>
      <c r="C2164" s="567" t="s">
        <v>3451</v>
      </c>
      <c r="D2164" s="568">
        <v>0.01</v>
      </c>
    </row>
    <row r="2165" spans="1:4" ht="30">
      <c r="A2165" s="338">
        <v>43474</v>
      </c>
      <c r="B2165" s="339" t="s">
        <v>6591</v>
      </c>
      <c r="C2165" s="567" t="s">
        <v>3457</v>
      </c>
      <c r="D2165" s="568">
        <v>1.9</v>
      </c>
    </row>
    <row r="2166" spans="1:4" ht="30">
      <c r="A2166" s="338">
        <v>43464</v>
      </c>
      <c r="B2166" s="339" t="s">
        <v>6592</v>
      </c>
      <c r="C2166" s="567" t="s">
        <v>3451</v>
      </c>
      <c r="D2166" s="568">
        <v>0.01</v>
      </c>
    </row>
    <row r="2167" spans="1:4" ht="30">
      <c r="A2167" s="338">
        <v>43476</v>
      </c>
      <c r="B2167" s="339" t="s">
        <v>6593</v>
      </c>
      <c r="C2167" s="567" t="s">
        <v>3457</v>
      </c>
      <c r="D2167" s="568">
        <v>0.01</v>
      </c>
    </row>
    <row r="2168" spans="1:4" ht="30">
      <c r="A2168" s="338">
        <v>43465</v>
      </c>
      <c r="B2168" s="339" t="s">
        <v>6594</v>
      </c>
      <c r="C2168" s="567" t="s">
        <v>3451</v>
      </c>
      <c r="D2168" s="568">
        <v>0.74</v>
      </c>
    </row>
    <row r="2169" spans="1:4" ht="30">
      <c r="A2169" s="338">
        <v>43477</v>
      </c>
      <c r="B2169" s="339" t="s">
        <v>6595</v>
      </c>
      <c r="C2169" s="567" t="s">
        <v>3457</v>
      </c>
      <c r="D2169" s="568">
        <v>139.44</v>
      </c>
    </row>
    <row r="2170" spans="1:4" ht="30">
      <c r="A2170" s="338">
        <v>43466</v>
      </c>
      <c r="B2170" s="339" t="s">
        <v>6596</v>
      </c>
      <c r="C2170" s="567" t="s">
        <v>3451</v>
      </c>
      <c r="D2170" s="568">
        <v>1.48</v>
      </c>
    </row>
    <row r="2171" spans="1:4" ht="30">
      <c r="A2171" s="338">
        <v>43478</v>
      </c>
      <c r="B2171" s="339" t="s">
        <v>6597</v>
      </c>
      <c r="C2171" s="567" t="s">
        <v>3457</v>
      </c>
      <c r="D2171" s="568">
        <v>279.08999999999997</v>
      </c>
    </row>
    <row r="2172" spans="1:4" ht="30">
      <c r="A2172" s="338">
        <v>43467</v>
      </c>
      <c r="B2172" s="339" t="s">
        <v>6598</v>
      </c>
      <c r="C2172" s="567" t="s">
        <v>3451</v>
      </c>
      <c r="D2172" s="568">
        <v>0.56000000000000005</v>
      </c>
    </row>
    <row r="2173" spans="1:4" ht="30">
      <c r="A2173" s="338">
        <v>43479</v>
      </c>
      <c r="B2173" s="339" t="s">
        <v>6599</v>
      </c>
      <c r="C2173" s="567" t="s">
        <v>3457</v>
      </c>
      <c r="D2173" s="568">
        <v>106.33</v>
      </c>
    </row>
    <row r="2174" spans="1:4" ht="30">
      <c r="A2174" s="338">
        <v>43468</v>
      </c>
      <c r="B2174" s="339" t="s">
        <v>6600</v>
      </c>
      <c r="C2174" s="567" t="s">
        <v>3451</v>
      </c>
      <c r="D2174" s="568">
        <v>1.07</v>
      </c>
    </row>
    <row r="2175" spans="1:4" ht="30">
      <c r="A2175" s="338">
        <v>43480</v>
      </c>
      <c r="B2175" s="339" t="s">
        <v>6601</v>
      </c>
      <c r="C2175" s="567" t="s">
        <v>3457</v>
      </c>
      <c r="D2175" s="568">
        <v>201.56</v>
      </c>
    </row>
    <row r="2176" spans="1:4" ht="30">
      <c r="A2176" s="338">
        <v>43469</v>
      </c>
      <c r="B2176" s="339" t="s">
        <v>6602</v>
      </c>
      <c r="C2176" s="567" t="s">
        <v>3451</v>
      </c>
      <c r="D2176" s="568">
        <v>7.0000000000000007E-2</v>
      </c>
    </row>
    <row r="2177" spans="1:4" ht="30">
      <c r="A2177" s="338">
        <v>43481</v>
      </c>
      <c r="B2177" s="339" t="s">
        <v>6603</v>
      </c>
      <c r="C2177" s="567" t="s">
        <v>3457</v>
      </c>
      <c r="D2177" s="568">
        <v>13.21</v>
      </c>
    </row>
    <row r="2178" spans="1:4" ht="45">
      <c r="A2178" s="338">
        <v>3119</v>
      </c>
      <c r="B2178" s="339" t="s">
        <v>6604</v>
      </c>
      <c r="C2178" s="567" t="s">
        <v>3452</v>
      </c>
      <c r="D2178" s="568">
        <v>2.38</v>
      </c>
    </row>
    <row r="2179" spans="1:4" ht="30">
      <c r="A2179" s="338">
        <v>3122</v>
      </c>
      <c r="B2179" s="339" t="s">
        <v>6605</v>
      </c>
      <c r="C2179" s="567" t="s">
        <v>3452</v>
      </c>
      <c r="D2179" s="568">
        <v>4.8499999999999996</v>
      </c>
    </row>
    <row r="2180" spans="1:4" ht="30">
      <c r="A2180" s="338">
        <v>3121</v>
      </c>
      <c r="B2180" s="339" t="s">
        <v>6606</v>
      </c>
      <c r="C2180" s="567" t="s">
        <v>3452</v>
      </c>
      <c r="D2180" s="568">
        <v>5.5</v>
      </c>
    </row>
    <row r="2181" spans="1:4" ht="30">
      <c r="A2181" s="338">
        <v>3120</v>
      </c>
      <c r="B2181" s="339" t="s">
        <v>6607</v>
      </c>
      <c r="C2181" s="567" t="s">
        <v>3452</v>
      </c>
      <c r="D2181" s="568">
        <v>10.42</v>
      </c>
    </row>
    <row r="2182" spans="1:4" ht="30">
      <c r="A2182" s="338">
        <v>11455</v>
      </c>
      <c r="B2182" s="339" t="s">
        <v>6608</v>
      </c>
      <c r="C2182" s="567" t="s">
        <v>3452</v>
      </c>
      <c r="D2182" s="568">
        <v>15.07</v>
      </c>
    </row>
    <row r="2183" spans="1:4" ht="30">
      <c r="A2183" s="338">
        <v>11456</v>
      </c>
      <c r="B2183" s="339" t="s">
        <v>6609</v>
      </c>
      <c r="C2183" s="567" t="s">
        <v>3452</v>
      </c>
      <c r="D2183" s="568">
        <v>18.02</v>
      </c>
    </row>
    <row r="2184" spans="1:4" ht="45">
      <c r="A2184" s="338">
        <v>3107</v>
      </c>
      <c r="B2184" s="339" t="s">
        <v>6610</v>
      </c>
      <c r="C2184" s="567" t="s">
        <v>3452</v>
      </c>
      <c r="D2184" s="568">
        <v>7.6</v>
      </c>
    </row>
    <row r="2185" spans="1:4" ht="45">
      <c r="A2185" s="338">
        <v>43583</v>
      </c>
      <c r="B2185" s="339" t="s">
        <v>6611</v>
      </c>
      <c r="C2185" s="567" t="s">
        <v>3452</v>
      </c>
      <c r="D2185" s="568">
        <v>8.57</v>
      </c>
    </row>
    <row r="2186" spans="1:4" ht="45">
      <c r="A2186" s="338">
        <v>43586</v>
      </c>
      <c r="B2186" s="339" t="s">
        <v>6612</v>
      </c>
      <c r="C2186" s="567" t="s">
        <v>3452</v>
      </c>
      <c r="D2186" s="568">
        <v>8.7799999999999994</v>
      </c>
    </row>
    <row r="2187" spans="1:4" ht="45">
      <c r="A2187" s="338">
        <v>11461</v>
      </c>
      <c r="B2187" s="339" t="s">
        <v>6613</v>
      </c>
      <c r="C2187" s="567" t="s">
        <v>3452</v>
      </c>
      <c r="D2187" s="568">
        <v>9.57</v>
      </c>
    </row>
    <row r="2188" spans="1:4" ht="45">
      <c r="A2188" s="338">
        <v>43587</v>
      </c>
      <c r="B2188" s="339" t="s">
        <v>6614</v>
      </c>
      <c r="C2188" s="567" t="s">
        <v>3452</v>
      </c>
      <c r="D2188" s="568">
        <v>11.04</v>
      </c>
    </row>
    <row r="2189" spans="1:4" ht="45">
      <c r="A2189" s="338">
        <v>3106</v>
      </c>
      <c r="B2189" s="339" t="s">
        <v>6615</v>
      </c>
      <c r="C2189" s="567" t="s">
        <v>3452</v>
      </c>
      <c r="D2189" s="568">
        <v>14.01</v>
      </c>
    </row>
    <row r="2190" spans="1:4">
      <c r="A2190" s="338">
        <v>44539</v>
      </c>
      <c r="B2190" s="339" t="s">
        <v>13472</v>
      </c>
      <c r="C2190" s="567" t="s">
        <v>3454</v>
      </c>
      <c r="D2190" s="568">
        <v>3.69</v>
      </c>
    </row>
    <row r="2191" spans="1:4">
      <c r="A2191" s="338">
        <v>3123</v>
      </c>
      <c r="B2191" s="339" t="s">
        <v>6616</v>
      </c>
      <c r="C2191" s="567" t="s">
        <v>3454</v>
      </c>
      <c r="D2191" s="568">
        <v>3.44</v>
      </c>
    </row>
    <row r="2192" spans="1:4">
      <c r="A2192" s="338">
        <v>38125</v>
      </c>
      <c r="B2192" s="339" t="s">
        <v>6617</v>
      </c>
      <c r="C2192" s="567" t="s">
        <v>3454</v>
      </c>
      <c r="D2192" s="568">
        <v>1.42</v>
      </c>
    </row>
    <row r="2193" spans="1:4" ht="30">
      <c r="A2193" s="338">
        <v>39014</v>
      </c>
      <c r="B2193" s="339" t="s">
        <v>6618</v>
      </c>
      <c r="C2193" s="567" t="s">
        <v>3454</v>
      </c>
      <c r="D2193" s="568">
        <v>10.43</v>
      </c>
    </row>
    <row r="2194" spans="1:4" ht="30">
      <c r="A2194" s="338">
        <v>39365</v>
      </c>
      <c r="B2194" s="339" t="s">
        <v>6619</v>
      </c>
      <c r="C2194" s="567" t="s">
        <v>3452</v>
      </c>
      <c r="D2194" s="568">
        <v>1276.98</v>
      </c>
    </row>
    <row r="2195" spans="1:4" ht="30">
      <c r="A2195" s="338">
        <v>39366</v>
      </c>
      <c r="B2195" s="339" t="s">
        <v>6620</v>
      </c>
      <c r="C2195" s="567" t="s">
        <v>3452</v>
      </c>
      <c r="D2195" s="568">
        <v>3269.6</v>
      </c>
    </row>
    <row r="2196" spans="1:4" ht="30">
      <c r="A2196" s="338">
        <v>39367</v>
      </c>
      <c r="B2196" s="339" t="s">
        <v>6621</v>
      </c>
      <c r="C2196" s="567" t="s">
        <v>3452</v>
      </c>
      <c r="D2196" s="568">
        <v>4468.96</v>
      </c>
    </row>
    <row r="2197" spans="1:4">
      <c r="A2197" s="338">
        <v>37394</v>
      </c>
      <c r="B2197" s="339" t="s">
        <v>6622</v>
      </c>
      <c r="C2197" s="567" t="s">
        <v>3465</v>
      </c>
      <c r="D2197" s="568">
        <v>42.12</v>
      </c>
    </row>
    <row r="2198" spans="1:4">
      <c r="A2198" s="338">
        <v>14146</v>
      </c>
      <c r="B2198" s="339" t="s">
        <v>6623</v>
      </c>
      <c r="C2198" s="567" t="s">
        <v>3465</v>
      </c>
      <c r="D2198" s="568">
        <v>67.739999999999995</v>
      </c>
    </row>
    <row r="2199" spans="1:4">
      <c r="A2199" s="338">
        <v>38134</v>
      </c>
      <c r="B2199" s="339" t="s">
        <v>6624</v>
      </c>
      <c r="C2199" s="567" t="s">
        <v>3454</v>
      </c>
      <c r="D2199" s="568">
        <v>123.34</v>
      </c>
    </row>
    <row r="2200" spans="1:4">
      <c r="A2200" s="338">
        <v>38132</v>
      </c>
      <c r="B2200" s="339" t="s">
        <v>6625</v>
      </c>
      <c r="C2200" s="567" t="s">
        <v>3454</v>
      </c>
      <c r="D2200" s="568">
        <v>125.81</v>
      </c>
    </row>
    <row r="2201" spans="1:4">
      <c r="A2201" s="338">
        <v>38133</v>
      </c>
      <c r="B2201" s="339" t="s">
        <v>6626</v>
      </c>
      <c r="C2201" s="567" t="s">
        <v>3454</v>
      </c>
      <c r="D2201" s="568">
        <v>121.69</v>
      </c>
    </row>
    <row r="2202" spans="1:4" ht="30">
      <c r="A2202" s="338">
        <v>938</v>
      </c>
      <c r="B2202" s="339" t="s">
        <v>6627</v>
      </c>
      <c r="C2202" s="567" t="s">
        <v>3453</v>
      </c>
      <c r="D2202" s="568">
        <v>1.42</v>
      </c>
    </row>
    <row r="2203" spans="1:4" ht="30">
      <c r="A2203" s="338">
        <v>937</v>
      </c>
      <c r="B2203" s="339" t="s">
        <v>6628</v>
      </c>
      <c r="C2203" s="567" t="s">
        <v>3453</v>
      </c>
      <c r="D2203" s="568">
        <v>8.7799999999999994</v>
      </c>
    </row>
    <row r="2204" spans="1:4" ht="30">
      <c r="A2204" s="338">
        <v>939</v>
      </c>
      <c r="B2204" s="339" t="s">
        <v>6629</v>
      </c>
      <c r="C2204" s="567" t="s">
        <v>3453</v>
      </c>
      <c r="D2204" s="568">
        <v>2.27</v>
      </c>
    </row>
    <row r="2205" spans="1:4" ht="30">
      <c r="A2205" s="338">
        <v>944</v>
      </c>
      <c r="B2205" s="339" t="s">
        <v>6630</v>
      </c>
      <c r="C2205" s="567" t="s">
        <v>3453</v>
      </c>
      <c r="D2205" s="568">
        <v>3.88</v>
      </c>
    </row>
    <row r="2206" spans="1:4" ht="30">
      <c r="A2206" s="338">
        <v>940</v>
      </c>
      <c r="B2206" s="339" t="s">
        <v>6631</v>
      </c>
      <c r="C2206" s="567" t="s">
        <v>3453</v>
      </c>
      <c r="D2206" s="568">
        <v>5.37</v>
      </c>
    </row>
    <row r="2207" spans="1:4" ht="30">
      <c r="A2207" s="338">
        <v>936</v>
      </c>
      <c r="B2207" s="339" t="s">
        <v>6632</v>
      </c>
      <c r="C2207" s="567" t="s">
        <v>3453</v>
      </c>
      <c r="D2207" s="568">
        <v>1.39</v>
      </c>
    </row>
    <row r="2208" spans="1:4" ht="30">
      <c r="A2208" s="338">
        <v>935</v>
      </c>
      <c r="B2208" s="339" t="s">
        <v>6633</v>
      </c>
      <c r="C2208" s="567" t="s">
        <v>3453</v>
      </c>
      <c r="D2208" s="568">
        <v>1.06</v>
      </c>
    </row>
    <row r="2209" spans="1:4">
      <c r="A2209" s="338">
        <v>44397</v>
      </c>
      <c r="B2209" s="339" t="s">
        <v>13473</v>
      </c>
      <c r="C2209" s="567" t="s">
        <v>3453</v>
      </c>
      <c r="D2209" s="568">
        <v>3.02</v>
      </c>
    </row>
    <row r="2210" spans="1:4">
      <c r="A2210" s="338">
        <v>406</v>
      </c>
      <c r="B2210" s="339" t="s">
        <v>6634</v>
      </c>
      <c r="C2210" s="567" t="s">
        <v>3452</v>
      </c>
      <c r="D2210" s="568">
        <v>92.72</v>
      </c>
    </row>
    <row r="2211" spans="1:4">
      <c r="A2211" s="338">
        <v>42529</v>
      </c>
      <c r="B2211" s="339" t="s">
        <v>6635</v>
      </c>
      <c r="C2211" s="567" t="s">
        <v>3453</v>
      </c>
      <c r="D2211" s="568">
        <v>1.1599999999999999</v>
      </c>
    </row>
    <row r="2212" spans="1:4" ht="30">
      <c r="A2212" s="338">
        <v>39634</v>
      </c>
      <c r="B2212" s="339" t="s">
        <v>6636</v>
      </c>
      <c r="C2212" s="567" t="s">
        <v>3453</v>
      </c>
      <c r="D2212" s="568">
        <v>8.82</v>
      </c>
    </row>
    <row r="2213" spans="1:4">
      <c r="A2213" s="338">
        <v>39701</v>
      </c>
      <c r="B2213" s="339" t="s">
        <v>6637</v>
      </c>
      <c r="C2213" s="567" t="s">
        <v>3452</v>
      </c>
      <c r="D2213" s="568">
        <v>86.34</v>
      </c>
    </row>
    <row r="2214" spans="1:4">
      <c r="A2214" s="338">
        <v>12815</v>
      </c>
      <c r="B2214" s="339" t="s">
        <v>6638</v>
      </c>
      <c r="C2214" s="567" t="s">
        <v>3452</v>
      </c>
      <c r="D2214" s="568">
        <v>7.9</v>
      </c>
    </row>
    <row r="2215" spans="1:4">
      <c r="A2215" s="338">
        <v>407</v>
      </c>
      <c r="B2215" s="339" t="s">
        <v>6639</v>
      </c>
      <c r="C2215" s="567" t="s">
        <v>3454</v>
      </c>
      <c r="D2215" s="568">
        <v>65.02</v>
      </c>
    </row>
    <row r="2216" spans="1:4" ht="30">
      <c r="A2216" s="338">
        <v>39431</v>
      </c>
      <c r="B2216" s="339" t="s">
        <v>6640</v>
      </c>
      <c r="C2216" s="567" t="s">
        <v>3453</v>
      </c>
      <c r="D2216" s="568">
        <v>0.28999999999999998</v>
      </c>
    </row>
    <row r="2217" spans="1:4" ht="30">
      <c r="A2217" s="338">
        <v>39432</v>
      </c>
      <c r="B2217" s="339" t="s">
        <v>6641</v>
      </c>
      <c r="C2217" s="567" t="s">
        <v>3453</v>
      </c>
      <c r="D2217" s="568">
        <v>2.56</v>
      </c>
    </row>
    <row r="2218" spans="1:4">
      <c r="A2218" s="338">
        <v>20111</v>
      </c>
      <c r="B2218" s="339" t="s">
        <v>6642</v>
      </c>
      <c r="C2218" s="567" t="s">
        <v>3452</v>
      </c>
      <c r="D2218" s="568">
        <v>14.9</v>
      </c>
    </row>
    <row r="2219" spans="1:4">
      <c r="A2219" s="338">
        <v>21127</v>
      </c>
      <c r="B2219" s="339" t="s">
        <v>6643</v>
      </c>
      <c r="C2219" s="567" t="s">
        <v>3452</v>
      </c>
      <c r="D2219" s="568">
        <v>5.63</v>
      </c>
    </row>
    <row r="2220" spans="1:4">
      <c r="A2220" s="338">
        <v>404</v>
      </c>
      <c r="B2220" s="339" t="s">
        <v>6644</v>
      </c>
      <c r="C2220" s="567" t="s">
        <v>3453</v>
      </c>
      <c r="D2220" s="568">
        <v>2.0299999999999998</v>
      </c>
    </row>
    <row r="2221" spans="1:4">
      <c r="A2221" s="338">
        <v>14151</v>
      </c>
      <c r="B2221" s="339" t="s">
        <v>6645</v>
      </c>
      <c r="C2221" s="567" t="s">
        <v>3452</v>
      </c>
      <c r="D2221" s="568">
        <v>48.68</v>
      </c>
    </row>
    <row r="2222" spans="1:4">
      <c r="A2222" s="338">
        <v>14153</v>
      </c>
      <c r="B2222" s="339" t="s">
        <v>6646</v>
      </c>
      <c r="C2222" s="567" t="s">
        <v>3452</v>
      </c>
      <c r="D2222" s="568">
        <v>55.03</v>
      </c>
    </row>
    <row r="2223" spans="1:4">
      <c r="A2223" s="338">
        <v>14152</v>
      </c>
      <c r="B2223" s="339" t="s">
        <v>6647</v>
      </c>
      <c r="C2223" s="567" t="s">
        <v>3452</v>
      </c>
      <c r="D2223" s="568">
        <v>42.25</v>
      </c>
    </row>
    <row r="2224" spans="1:4">
      <c r="A2224" s="338">
        <v>14154</v>
      </c>
      <c r="B2224" s="339" t="s">
        <v>6648</v>
      </c>
      <c r="C2224" s="567" t="s">
        <v>3452</v>
      </c>
      <c r="D2224" s="568">
        <v>147.88</v>
      </c>
    </row>
    <row r="2225" spans="1:4">
      <c r="A2225" s="338">
        <v>3146</v>
      </c>
      <c r="B2225" s="339" t="s">
        <v>6649</v>
      </c>
      <c r="C2225" s="567" t="s">
        <v>3452</v>
      </c>
      <c r="D2225" s="568">
        <v>4.53</v>
      </c>
    </row>
    <row r="2226" spans="1:4">
      <c r="A2226" s="338">
        <v>3143</v>
      </c>
      <c r="B2226" s="339" t="s">
        <v>6650</v>
      </c>
      <c r="C2226" s="567" t="s">
        <v>3452</v>
      </c>
      <c r="D2226" s="568">
        <v>10.3</v>
      </c>
    </row>
    <row r="2227" spans="1:4">
      <c r="A2227" s="338">
        <v>3148</v>
      </c>
      <c r="B2227" s="339" t="s">
        <v>6651</v>
      </c>
      <c r="C2227" s="567" t="s">
        <v>3452</v>
      </c>
      <c r="D2227" s="568">
        <v>16.7</v>
      </c>
    </row>
    <row r="2228" spans="1:4" ht="30">
      <c r="A2228" s="338">
        <v>4310</v>
      </c>
      <c r="B2228" s="339" t="s">
        <v>6652</v>
      </c>
      <c r="C2228" s="567" t="s">
        <v>3452</v>
      </c>
      <c r="D2228" s="568">
        <v>2.4300000000000002</v>
      </c>
    </row>
    <row r="2229" spans="1:4">
      <c r="A2229" s="338">
        <v>4311</v>
      </c>
      <c r="B2229" s="339" t="s">
        <v>6653</v>
      </c>
      <c r="C2229" s="567" t="s">
        <v>3452</v>
      </c>
      <c r="D2229" s="568">
        <v>1.71</v>
      </c>
    </row>
    <row r="2230" spans="1:4">
      <c r="A2230" s="338">
        <v>4312</v>
      </c>
      <c r="B2230" s="339" t="s">
        <v>6654</v>
      </c>
      <c r="C2230" s="567" t="s">
        <v>3452</v>
      </c>
      <c r="D2230" s="568">
        <v>2.39</v>
      </c>
    </row>
    <row r="2231" spans="1:4">
      <c r="A2231" s="338">
        <v>13261</v>
      </c>
      <c r="B2231" s="339" t="s">
        <v>6655</v>
      </c>
      <c r="C2231" s="567" t="s">
        <v>3452</v>
      </c>
      <c r="D2231" s="568">
        <v>2.84</v>
      </c>
    </row>
    <row r="2232" spans="1:4">
      <c r="A2232" s="338">
        <v>3255</v>
      </c>
      <c r="B2232" s="339" t="s">
        <v>6656</v>
      </c>
      <c r="C2232" s="567" t="s">
        <v>3452</v>
      </c>
      <c r="D2232" s="568">
        <v>10.24</v>
      </c>
    </row>
    <row r="2233" spans="1:4">
      <c r="A2233" s="338">
        <v>3254</v>
      </c>
      <c r="B2233" s="339" t="s">
        <v>6657</v>
      </c>
      <c r="C2233" s="567" t="s">
        <v>3452</v>
      </c>
      <c r="D2233" s="568">
        <v>166.26</v>
      </c>
    </row>
    <row r="2234" spans="1:4">
      <c r="A2234" s="338">
        <v>3259</v>
      </c>
      <c r="B2234" s="339" t="s">
        <v>6658</v>
      </c>
      <c r="C2234" s="567" t="s">
        <v>3452</v>
      </c>
      <c r="D2234" s="568">
        <v>19.98</v>
      </c>
    </row>
    <row r="2235" spans="1:4">
      <c r="A2235" s="338">
        <v>3258</v>
      </c>
      <c r="B2235" s="339" t="s">
        <v>6659</v>
      </c>
      <c r="C2235" s="567" t="s">
        <v>3452</v>
      </c>
      <c r="D2235" s="568">
        <v>12.07</v>
      </c>
    </row>
    <row r="2236" spans="1:4">
      <c r="A2236" s="338">
        <v>3256</v>
      </c>
      <c r="B2236" s="339" t="s">
        <v>6661</v>
      </c>
      <c r="C2236" s="567" t="s">
        <v>3452</v>
      </c>
      <c r="D2236" s="568">
        <v>13.48</v>
      </c>
    </row>
    <row r="2237" spans="1:4">
      <c r="A2237" s="338">
        <v>3251</v>
      </c>
      <c r="B2237" s="339" t="s">
        <v>6660</v>
      </c>
      <c r="C2237" s="567" t="s">
        <v>3452</v>
      </c>
      <c r="D2237" s="568">
        <v>7.12</v>
      </c>
    </row>
    <row r="2238" spans="1:4">
      <c r="A2238" s="338">
        <v>3261</v>
      </c>
      <c r="B2238" s="339" t="s">
        <v>6662</v>
      </c>
      <c r="C2238" s="567" t="s">
        <v>3452</v>
      </c>
      <c r="D2238" s="568">
        <v>147.03</v>
      </c>
    </row>
    <row r="2239" spans="1:4">
      <c r="A2239" s="338">
        <v>3260</v>
      </c>
      <c r="B2239" s="339" t="s">
        <v>6663</v>
      </c>
      <c r="C2239" s="567" t="s">
        <v>3452</v>
      </c>
      <c r="D2239" s="568">
        <v>25.26</v>
      </c>
    </row>
    <row r="2240" spans="1:4">
      <c r="A2240" s="338">
        <v>3272</v>
      </c>
      <c r="B2240" s="339" t="s">
        <v>6664</v>
      </c>
      <c r="C2240" s="567" t="s">
        <v>3452</v>
      </c>
      <c r="D2240" s="568">
        <v>47.45</v>
      </c>
    </row>
    <row r="2241" spans="1:4">
      <c r="A2241" s="338">
        <v>3265</v>
      </c>
      <c r="B2241" s="339" t="s">
        <v>6665</v>
      </c>
      <c r="C2241" s="567" t="s">
        <v>3452</v>
      </c>
      <c r="D2241" s="568">
        <v>37.700000000000003</v>
      </c>
    </row>
    <row r="2242" spans="1:4">
      <c r="A2242" s="338">
        <v>3264</v>
      </c>
      <c r="B2242" s="339" t="s">
        <v>6667</v>
      </c>
      <c r="C2242" s="567" t="s">
        <v>3452</v>
      </c>
      <c r="D2242" s="568">
        <v>27.11</v>
      </c>
    </row>
    <row r="2243" spans="1:4">
      <c r="A2243" s="338">
        <v>3262</v>
      </c>
      <c r="B2243" s="339" t="s">
        <v>6666</v>
      </c>
      <c r="C2243" s="567" t="s">
        <v>3452</v>
      </c>
      <c r="D2243" s="568">
        <v>16.5</v>
      </c>
    </row>
    <row r="2244" spans="1:4">
      <c r="A2244" s="338">
        <v>3267</v>
      </c>
      <c r="B2244" s="339" t="s">
        <v>6668</v>
      </c>
      <c r="C2244" s="567" t="s">
        <v>3452</v>
      </c>
      <c r="D2244" s="568">
        <v>88.54</v>
      </c>
    </row>
    <row r="2245" spans="1:4">
      <c r="A2245" s="338">
        <v>3266</v>
      </c>
      <c r="B2245" s="339" t="s">
        <v>6669</v>
      </c>
      <c r="C2245" s="567" t="s">
        <v>3452</v>
      </c>
      <c r="D2245" s="568">
        <v>56.33</v>
      </c>
    </row>
    <row r="2246" spans="1:4">
      <c r="A2246" s="338">
        <v>3268</v>
      </c>
      <c r="B2246" s="339" t="s">
        <v>6671</v>
      </c>
      <c r="C2246" s="567" t="s">
        <v>3452</v>
      </c>
      <c r="D2246" s="568">
        <v>119.71</v>
      </c>
    </row>
    <row r="2247" spans="1:4">
      <c r="A2247" s="338">
        <v>3263</v>
      </c>
      <c r="B2247" s="339" t="s">
        <v>6670</v>
      </c>
      <c r="C2247" s="567" t="s">
        <v>3452</v>
      </c>
      <c r="D2247" s="568">
        <v>22.54</v>
      </c>
    </row>
    <row r="2248" spans="1:4">
      <c r="A2248" s="338">
        <v>3271</v>
      </c>
      <c r="B2248" s="339" t="s">
        <v>6672</v>
      </c>
      <c r="C2248" s="567" t="s">
        <v>3452</v>
      </c>
      <c r="D2248" s="568">
        <v>176.98</v>
      </c>
    </row>
    <row r="2249" spans="1:4">
      <c r="A2249" s="338">
        <v>3270</v>
      </c>
      <c r="B2249" s="339" t="s">
        <v>6673</v>
      </c>
      <c r="C2249" s="567" t="s">
        <v>3452</v>
      </c>
      <c r="D2249" s="568">
        <v>297.33999999999997</v>
      </c>
    </row>
    <row r="2250" spans="1:4" ht="30">
      <c r="A2250" s="338">
        <v>3275</v>
      </c>
      <c r="B2250" s="339" t="s">
        <v>6674</v>
      </c>
      <c r="C2250" s="567" t="s">
        <v>3450</v>
      </c>
      <c r="D2250" s="568">
        <v>146.1</v>
      </c>
    </row>
    <row r="2251" spans="1:4" ht="45">
      <c r="A2251" s="338">
        <v>39512</v>
      </c>
      <c r="B2251" s="339" t="s">
        <v>6675</v>
      </c>
      <c r="C2251" s="567" t="s">
        <v>3450</v>
      </c>
      <c r="D2251" s="568">
        <v>121.45</v>
      </c>
    </row>
    <row r="2252" spans="1:4" ht="30">
      <c r="A2252" s="338">
        <v>39511</v>
      </c>
      <c r="B2252" s="339" t="s">
        <v>6676</v>
      </c>
      <c r="C2252" s="567" t="s">
        <v>3450</v>
      </c>
      <c r="D2252" s="568">
        <v>132.47999999999999</v>
      </c>
    </row>
    <row r="2253" spans="1:4" ht="45">
      <c r="A2253" s="338">
        <v>39513</v>
      </c>
      <c r="B2253" s="339" t="s">
        <v>6677</v>
      </c>
      <c r="C2253" s="567" t="s">
        <v>3450</v>
      </c>
      <c r="D2253" s="568">
        <v>142.09</v>
      </c>
    </row>
    <row r="2254" spans="1:4" ht="30">
      <c r="A2254" s="338">
        <v>3286</v>
      </c>
      <c r="B2254" s="339" t="s">
        <v>6678</v>
      </c>
      <c r="C2254" s="567" t="s">
        <v>3450</v>
      </c>
      <c r="D2254" s="568">
        <v>99.26</v>
      </c>
    </row>
    <row r="2255" spans="1:4" ht="30">
      <c r="A2255" s="338">
        <v>3287</v>
      </c>
      <c r="B2255" s="339" t="s">
        <v>6679</v>
      </c>
      <c r="C2255" s="567" t="s">
        <v>3450</v>
      </c>
      <c r="D2255" s="568">
        <v>150</v>
      </c>
    </row>
    <row r="2256" spans="1:4" ht="30">
      <c r="A2256" s="338">
        <v>3283</v>
      </c>
      <c r="B2256" s="339" t="s">
        <v>6680</v>
      </c>
      <c r="C2256" s="567" t="s">
        <v>3450</v>
      </c>
      <c r="D2256" s="568">
        <v>31.51</v>
      </c>
    </row>
    <row r="2257" spans="1:4" ht="30">
      <c r="A2257" s="338">
        <v>11587</v>
      </c>
      <c r="B2257" s="339" t="s">
        <v>6681</v>
      </c>
      <c r="C2257" s="567" t="s">
        <v>3450</v>
      </c>
      <c r="D2257" s="568">
        <v>100.18</v>
      </c>
    </row>
    <row r="2258" spans="1:4" ht="30">
      <c r="A2258" s="338">
        <v>36225</v>
      </c>
      <c r="B2258" s="339" t="s">
        <v>6682</v>
      </c>
      <c r="C2258" s="567" t="s">
        <v>3450</v>
      </c>
      <c r="D2258" s="568">
        <v>40.700000000000003</v>
      </c>
    </row>
    <row r="2259" spans="1:4" ht="30">
      <c r="A2259" s="338">
        <v>36230</v>
      </c>
      <c r="B2259" s="339" t="s">
        <v>6683</v>
      </c>
      <c r="C2259" s="567" t="s">
        <v>3450</v>
      </c>
      <c r="D2259" s="568">
        <v>29.9</v>
      </c>
    </row>
    <row r="2260" spans="1:4" ht="30">
      <c r="A2260" s="338">
        <v>36238</v>
      </c>
      <c r="B2260" s="339" t="s">
        <v>6684</v>
      </c>
      <c r="C2260" s="567" t="s">
        <v>3450</v>
      </c>
      <c r="D2260" s="568">
        <v>29.22</v>
      </c>
    </row>
    <row r="2261" spans="1:4" ht="45">
      <c r="A2261" s="338">
        <v>39363</v>
      </c>
      <c r="B2261" s="339" t="s">
        <v>6685</v>
      </c>
      <c r="C2261" s="567" t="s">
        <v>3452</v>
      </c>
      <c r="D2261" s="568">
        <v>5201.6499999999996</v>
      </c>
    </row>
    <row r="2262" spans="1:4" ht="45">
      <c r="A2262" s="338">
        <v>39361</v>
      </c>
      <c r="B2262" s="339" t="s">
        <v>6686</v>
      </c>
      <c r="C2262" s="567" t="s">
        <v>3452</v>
      </c>
      <c r="D2262" s="568">
        <v>1337.56</v>
      </c>
    </row>
    <row r="2263" spans="1:4" ht="45">
      <c r="A2263" s="338">
        <v>39362</v>
      </c>
      <c r="B2263" s="339" t="s">
        <v>6687</v>
      </c>
      <c r="C2263" s="567" t="s">
        <v>3452</v>
      </c>
      <c r="D2263" s="568">
        <v>4116.03</v>
      </c>
    </row>
    <row r="2264" spans="1:4" ht="45">
      <c r="A2264" s="338">
        <v>39364</v>
      </c>
      <c r="B2264" s="339" t="s">
        <v>6688</v>
      </c>
      <c r="C2264" s="567" t="s">
        <v>3452</v>
      </c>
      <c r="D2264" s="568">
        <v>11889.49</v>
      </c>
    </row>
    <row r="2265" spans="1:4">
      <c r="A2265" s="338">
        <v>14576</v>
      </c>
      <c r="B2265" s="339" t="s">
        <v>6689</v>
      </c>
      <c r="C2265" s="567" t="s">
        <v>3452</v>
      </c>
      <c r="D2265" s="568">
        <v>7703087.96</v>
      </c>
    </row>
    <row r="2266" spans="1:4">
      <c r="A2266" s="338">
        <v>13877</v>
      </c>
      <c r="B2266" s="339" t="s">
        <v>6690</v>
      </c>
      <c r="C2266" s="567" t="s">
        <v>3452</v>
      </c>
      <c r="D2266" s="568">
        <v>3297577.06</v>
      </c>
    </row>
    <row r="2267" spans="1:4">
      <c r="A2267" s="338">
        <v>7307</v>
      </c>
      <c r="B2267" s="339" t="s">
        <v>6691</v>
      </c>
      <c r="C2267" s="567" t="s">
        <v>3455</v>
      </c>
      <c r="D2267" s="568">
        <v>34.700000000000003</v>
      </c>
    </row>
    <row r="2268" spans="1:4">
      <c r="A2268" s="338">
        <v>38122</v>
      </c>
      <c r="B2268" s="339" t="s">
        <v>6692</v>
      </c>
      <c r="C2268" s="567" t="s">
        <v>3455</v>
      </c>
      <c r="D2268" s="568">
        <v>15.77</v>
      </c>
    </row>
    <row r="2269" spans="1:4">
      <c r="A2269" s="338">
        <v>43653</v>
      </c>
      <c r="B2269" s="339" t="s">
        <v>9346</v>
      </c>
      <c r="C2269" s="567" t="s">
        <v>3455</v>
      </c>
      <c r="D2269" s="568">
        <v>43.48</v>
      </c>
    </row>
    <row r="2270" spans="1:4" ht="30">
      <c r="A2270" s="338">
        <v>38633</v>
      </c>
      <c r="B2270" s="339" t="s">
        <v>6693</v>
      </c>
      <c r="C2270" s="567" t="s">
        <v>3452</v>
      </c>
      <c r="D2270" s="568">
        <v>16.25</v>
      </c>
    </row>
    <row r="2271" spans="1:4" ht="30">
      <c r="A2271" s="338">
        <v>12344</v>
      </c>
      <c r="B2271" s="339" t="s">
        <v>6694</v>
      </c>
      <c r="C2271" s="567" t="s">
        <v>3452</v>
      </c>
      <c r="D2271" s="568">
        <v>3.03</v>
      </c>
    </row>
    <row r="2272" spans="1:4" ht="30">
      <c r="A2272" s="338">
        <v>12343</v>
      </c>
      <c r="B2272" s="339" t="s">
        <v>6695</v>
      </c>
      <c r="C2272" s="567" t="s">
        <v>3452</v>
      </c>
      <c r="D2272" s="568">
        <v>4.7</v>
      </c>
    </row>
    <row r="2273" spans="1:4" ht="30">
      <c r="A2273" s="338">
        <v>3295</v>
      </c>
      <c r="B2273" s="339" t="s">
        <v>6696</v>
      </c>
      <c r="C2273" s="567" t="s">
        <v>3452</v>
      </c>
      <c r="D2273" s="568">
        <v>16.440000000000001</v>
      </c>
    </row>
    <row r="2274" spans="1:4" ht="30">
      <c r="A2274" s="338">
        <v>3302</v>
      </c>
      <c r="B2274" s="339" t="s">
        <v>6697</v>
      </c>
      <c r="C2274" s="567" t="s">
        <v>3452</v>
      </c>
      <c r="D2274" s="568">
        <v>17.190000000000001</v>
      </c>
    </row>
    <row r="2275" spans="1:4" ht="30">
      <c r="A2275" s="338">
        <v>3297</v>
      </c>
      <c r="B2275" s="339" t="s">
        <v>6698</v>
      </c>
      <c r="C2275" s="567" t="s">
        <v>3452</v>
      </c>
      <c r="D2275" s="568">
        <v>18.350000000000001</v>
      </c>
    </row>
    <row r="2276" spans="1:4" ht="30">
      <c r="A2276" s="338">
        <v>3294</v>
      </c>
      <c r="B2276" s="339" t="s">
        <v>6699</v>
      </c>
      <c r="C2276" s="567" t="s">
        <v>3452</v>
      </c>
      <c r="D2276" s="568">
        <v>18.63</v>
      </c>
    </row>
    <row r="2277" spans="1:4" ht="30">
      <c r="A2277" s="338">
        <v>3292</v>
      </c>
      <c r="B2277" s="339" t="s">
        <v>6700</v>
      </c>
      <c r="C2277" s="567" t="s">
        <v>3452</v>
      </c>
      <c r="D2277" s="568">
        <v>17.5</v>
      </c>
    </row>
    <row r="2278" spans="1:4" ht="30">
      <c r="A2278" s="338">
        <v>3298</v>
      </c>
      <c r="B2278" s="339" t="s">
        <v>6701</v>
      </c>
      <c r="C2278" s="567" t="s">
        <v>3452</v>
      </c>
      <c r="D2278" s="568">
        <v>41.01</v>
      </c>
    </row>
    <row r="2279" spans="1:4" ht="30">
      <c r="A2279" s="338">
        <v>11596</v>
      </c>
      <c r="B2279" s="339" t="s">
        <v>6702</v>
      </c>
      <c r="C2279" s="567" t="s">
        <v>3452</v>
      </c>
      <c r="D2279" s="568">
        <v>471.02</v>
      </c>
    </row>
    <row r="2280" spans="1:4" ht="30">
      <c r="A2280" s="338">
        <v>34802</v>
      </c>
      <c r="B2280" s="339" t="s">
        <v>6703</v>
      </c>
      <c r="C2280" s="567" t="s">
        <v>3452</v>
      </c>
      <c r="D2280" s="568">
        <v>1293.57</v>
      </c>
    </row>
    <row r="2281" spans="1:4" ht="30">
      <c r="A2281" s="338">
        <v>11588</v>
      </c>
      <c r="B2281" s="339" t="s">
        <v>6704</v>
      </c>
      <c r="C2281" s="567" t="s">
        <v>3452</v>
      </c>
      <c r="D2281" s="568">
        <v>1395.55</v>
      </c>
    </row>
    <row r="2282" spans="1:4" ht="30">
      <c r="A2282" s="338">
        <v>34383</v>
      </c>
      <c r="B2282" s="339" t="s">
        <v>6705</v>
      </c>
      <c r="C2282" s="567" t="s">
        <v>3452</v>
      </c>
      <c r="D2282" s="568">
        <v>1535.21</v>
      </c>
    </row>
    <row r="2283" spans="1:4" ht="30">
      <c r="A2283" s="338">
        <v>40451</v>
      </c>
      <c r="B2283" s="339" t="s">
        <v>6706</v>
      </c>
      <c r="C2283" s="567" t="s">
        <v>3450</v>
      </c>
      <c r="D2283" s="568">
        <v>124.1</v>
      </c>
    </row>
    <row r="2284" spans="1:4" ht="30">
      <c r="A2284" s="338">
        <v>40453</v>
      </c>
      <c r="B2284" s="339" t="s">
        <v>6707</v>
      </c>
      <c r="C2284" s="567" t="s">
        <v>3450</v>
      </c>
      <c r="D2284" s="568">
        <v>134.27000000000001</v>
      </c>
    </row>
    <row r="2285" spans="1:4" ht="30">
      <c r="A2285" s="338">
        <v>40452</v>
      </c>
      <c r="B2285" s="339" t="s">
        <v>6708</v>
      </c>
      <c r="C2285" s="567" t="s">
        <v>3450</v>
      </c>
      <c r="D2285" s="568">
        <v>147.28</v>
      </c>
    </row>
    <row r="2286" spans="1:4" ht="30">
      <c r="A2286" s="338">
        <v>11594</v>
      </c>
      <c r="B2286" s="339" t="s">
        <v>6709</v>
      </c>
      <c r="C2286" s="567" t="s">
        <v>3452</v>
      </c>
      <c r="D2286" s="568">
        <v>444.8</v>
      </c>
    </row>
    <row r="2287" spans="1:4" ht="30">
      <c r="A2287" s="338">
        <v>3311</v>
      </c>
      <c r="B2287" s="339" t="s">
        <v>6710</v>
      </c>
      <c r="C2287" s="567" t="s">
        <v>3456</v>
      </c>
      <c r="D2287" s="568">
        <v>444.8</v>
      </c>
    </row>
    <row r="2288" spans="1:4">
      <c r="A2288" s="338">
        <v>11599</v>
      </c>
      <c r="B2288" s="339" t="s">
        <v>6711</v>
      </c>
      <c r="C2288" s="567" t="s">
        <v>3452</v>
      </c>
      <c r="D2288" s="568">
        <v>591.54</v>
      </c>
    </row>
    <row r="2289" spans="1:4" ht="30">
      <c r="A2289" s="338">
        <v>11593</v>
      </c>
      <c r="B2289" s="339" t="s">
        <v>6712</v>
      </c>
      <c r="C2289" s="567" t="s">
        <v>3452</v>
      </c>
      <c r="D2289" s="568">
        <v>829.3</v>
      </c>
    </row>
    <row r="2290" spans="1:4" ht="30">
      <c r="A2290" s="338">
        <v>3314</v>
      </c>
      <c r="B2290" s="339" t="s">
        <v>6713</v>
      </c>
      <c r="C2290" s="567" t="s">
        <v>3456</v>
      </c>
      <c r="D2290" s="568">
        <v>593.12</v>
      </c>
    </row>
    <row r="2291" spans="1:4" ht="30">
      <c r="A2291" s="338">
        <v>11597</v>
      </c>
      <c r="B2291" s="339" t="s">
        <v>6714</v>
      </c>
      <c r="C2291" s="567" t="s">
        <v>3452</v>
      </c>
      <c r="D2291" s="568">
        <v>689.72</v>
      </c>
    </row>
    <row r="2292" spans="1:4">
      <c r="A2292" s="338">
        <v>3309</v>
      </c>
      <c r="B2292" s="339" t="s">
        <v>6715</v>
      </c>
      <c r="C2292" s="567" t="s">
        <v>3456</v>
      </c>
      <c r="D2292" s="568">
        <v>471.02</v>
      </c>
    </row>
    <row r="2293" spans="1:4" ht="30">
      <c r="A2293" s="338">
        <v>40440</v>
      </c>
      <c r="B2293" s="339" t="s">
        <v>6719</v>
      </c>
      <c r="C2293" s="567" t="s">
        <v>3456</v>
      </c>
      <c r="D2293" s="568">
        <v>617.79</v>
      </c>
    </row>
    <row r="2294" spans="1:4" ht="30">
      <c r="A2294" s="338">
        <v>40441</v>
      </c>
      <c r="B2294" s="339" t="s">
        <v>6720</v>
      </c>
      <c r="C2294" s="567" t="s">
        <v>3456</v>
      </c>
      <c r="D2294" s="568">
        <v>394.42</v>
      </c>
    </row>
    <row r="2295" spans="1:4" ht="45">
      <c r="A2295" s="338">
        <v>34612</v>
      </c>
      <c r="B2295" s="339" t="s">
        <v>6716</v>
      </c>
      <c r="C2295" s="567" t="s">
        <v>3452</v>
      </c>
      <c r="D2295" s="568">
        <v>853.07</v>
      </c>
    </row>
    <row r="2296" spans="1:4" ht="45">
      <c r="A2296" s="338">
        <v>34635</v>
      </c>
      <c r="B2296" s="339" t="s">
        <v>6717</v>
      </c>
      <c r="C2296" s="567" t="s">
        <v>3452</v>
      </c>
      <c r="D2296" s="568">
        <v>1097</v>
      </c>
    </row>
    <row r="2297" spans="1:4" ht="45">
      <c r="A2297" s="338">
        <v>34633</v>
      </c>
      <c r="B2297" s="339" t="s">
        <v>6718</v>
      </c>
      <c r="C2297" s="567" t="s">
        <v>3452</v>
      </c>
      <c r="D2297" s="568">
        <v>1209.18</v>
      </c>
    </row>
    <row r="2298" spans="1:4" ht="45">
      <c r="A2298" s="338">
        <v>40449</v>
      </c>
      <c r="B2298" s="339" t="s">
        <v>6721</v>
      </c>
      <c r="C2298" s="567" t="s">
        <v>3456</v>
      </c>
      <c r="D2298" s="568">
        <v>331.58</v>
      </c>
    </row>
    <row r="2299" spans="1:4" ht="30">
      <c r="A2299" s="338">
        <v>11592</v>
      </c>
      <c r="B2299" s="339" t="s">
        <v>6723</v>
      </c>
      <c r="C2299" s="567" t="s">
        <v>3452</v>
      </c>
      <c r="D2299" s="568">
        <v>593.12</v>
      </c>
    </row>
    <row r="2300" spans="1:4" ht="30">
      <c r="A2300" s="338">
        <v>34800</v>
      </c>
      <c r="B2300" s="339" t="s">
        <v>6722</v>
      </c>
      <c r="C2300" s="567" t="s">
        <v>3456</v>
      </c>
      <c r="D2300" s="568">
        <v>414.65</v>
      </c>
    </row>
    <row r="2301" spans="1:4" ht="30">
      <c r="A2301" s="338">
        <v>40438</v>
      </c>
      <c r="B2301" s="339" t="s">
        <v>6724</v>
      </c>
      <c r="C2301" s="567" t="s">
        <v>3456</v>
      </c>
      <c r="D2301" s="568">
        <v>276.24</v>
      </c>
    </row>
    <row r="2302" spans="1:4" ht="30">
      <c r="A2302" s="338">
        <v>40436</v>
      </c>
      <c r="B2302" s="339" t="s">
        <v>6725</v>
      </c>
      <c r="C2302" s="567" t="s">
        <v>3456</v>
      </c>
      <c r="D2302" s="568">
        <v>344.45</v>
      </c>
    </row>
    <row r="2303" spans="1:4" ht="30">
      <c r="A2303" s="338">
        <v>4315</v>
      </c>
      <c r="B2303" s="339" t="s">
        <v>6726</v>
      </c>
      <c r="C2303" s="567" t="s">
        <v>3452</v>
      </c>
      <c r="D2303" s="568">
        <v>1.76</v>
      </c>
    </row>
    <row r="2304" spans="1:4">
      <c r="A2304" s="338">
        <v>402</v>
      </c>
      <c r="B2304" s="339" t="s">
        <v>6727</v>
      </c>
      <c r="C2304" s="567" t="s">
        <v>3452</v>
      </c>
      <c r="D2304" s="568">
        <v>8.68</v>
      </c>
    </row>
    <row r="2305" spans="1:4">
      <c r="A2305" s="338">
        <v>4226</v>
      </c>
      <c r="B2305" s="339" t="s">
        <v>6728</v>
      </c>
      <c r="C2305" s="567" t="s">
        <v>3454</v>
      </c>
      <c r="D2305" s="568">
        <v>8.09</v>
      </c>
    </row>
    <row r="2306" spans="1:4">
      <c r="A2306" s="338">
        <v>4222</v>
      </c>
      <c r="B2306" s="339" t="s">
        <v>6729</v>
      </c>
      <c r="C2306" s="567" t="s">
        <v>3455</v>
      </c>
      <c r="D2306" s="568">
        <v>6.38</v>
      </c>
    </row>
    <row r="2307" spans="1:4" ht="30">
      <c r="A2307" s="338">
        <v>34804</v>
      </c>
      <c r="B2307" s="339" t="s">
        <v>6730</v>
      </c>
      <c r="C2307" s="567" t="s">
        <v>3450</v>
      </c>
      <c r="D2307" s="568">
        <v>50.07</v>
      </c>
    </row>
    <row r="2308" spans="1:4" ht="30">
      <c r="A2308" s="338">
        <v>4013</v>
      </c>
      <c r="B2308" s="339" t="s">
        <v>6731</v>
      </c>
      <c r="C2308" s="567" t="s">
        <v>3450</v>
      </c>
      <c r="D2308" s="568">
        <v>6.09</v>
      </c>
    </row>
    <row r="2309" spans="1:4" ht="30">
      <c r="A2309" s="338">
        <v>4011</v>
      </c>
      <c r="B2309" s="339" t="s">
        <v>6732</v>
      </c>
      <c r="C2309" s="567" t="s">
        <v>3450</v>
      </c>
      <c r="D2309" s="568">
        <v>6.8</v>
      </c>
    </row>
    <row r="2310" spans="1:4" ht="30">
      <c r="A2310" s="338">
        <v>4021</v>
      </c>
      <c r="B2310" s="339" t="s">
        <v>6733</v>
      </c>
      <c r="C2310" s="567" t="s">
        <v>3450</v>
      </c>
      <c r="D2310" s="568">
        <v>8.48</v>
      </c>
    </row>
    <row r="2311" spans="1:4" ht="30">
      <c r="A2311" s="338">
        <v>4019</v>
      </c>
      <c r="B2311" s="339" t="s">
        <v>6734</v>
      </c>
      <c r="C2311" s="567" t="s">
        <v>3450</v>
      </c>
      <c r="D2311" s="568">
        <v>10.18</v>
      </c>
    </row>
    <row r="2312" spans="1:4" ht="30">
      <c r="A2312" s="338">
        <v>4012</v>
      </c>
      <c r="B2312" s="339" t="s">
        <v>6735</v>
      </c>
      <c r="C2312" s="567" t="s">
        <v>3450</v>
      </c>
      <c r="D2312" s="568">
        <v>13.64</v>
      </c>
    </row>
    <row r="2313" spans="1:4" ht="30">
      <c r="A2313" s="338">
        <v>4020</v>
      </c>
      <c r="B2313" s="339" t="s">
        <v>6736</v>
      </c>
      <c r="C2313" s="567" t="s">
        <v>3450</v>
      </c>
      <c r="D2313" s="568">
        <v>17.09</v>
      </c>
    </row>
    <row r="2314" spans="1:4" ht="30">
      <c r="A2314" s="338">
        <v>4018</v>
      </c>
      <c r="B2314" s="339" t="s">
        <v>6737</v>
      </c>
      <c r="C2314" s="567" t="s">
        <v>3450</v>
      </c>
      <c r="D2314" s="568">
        <v>20.47</v>
      </c>
    </row>
    <row r="2315" spans="1:4" ht="30">
      <c r="A2315" s="338">
        <v>36498</v>
      </c>
      <c r="B2315" s="339" t="s">
        <v>6738</v>
      </c>
      <c r="C2315" s="567" t="s">
        <v>3452</v>
      </c>
      <c r="D2315" s="568">
        <v>6267.28</v>
      </c>
    </row>
    <row r="2316" spans="1:4">
      <c r="A2316" s="338">
        <v>12872</v>
      </c>
      <c r="B2316" s="339" t="s">
        <v>13474</v>
      </c>
      <c r="C2316" s="567" t="s">
        <v>3451</v>
      </c>
      <c r="D2316" s="568">
        <v>17.59</v>
      </c>
    </row>
    <row r="2317" spans="1:4">
      <c r="A2317" s="338">
        <v>41075</v>
      </c>
      <c r="B2317" s="339" t="s">
        <v>6739</v>
      </c>
      <c r="C2317" s="567" t="s">
        <v>3457</v>
      </c>
      <c r="D2317" s="568">
        <v>3093.21</v>
      </c>
    </row>
    <row r="2318" spans="1:4">
      <c r="A2318" s="338">
        <v>44324</v>
      </c>
      <c r="B2318" s="339" t="s">
        <v>13475</v>
      </c>
      <c r="C2318" s="567" t="s">
        <v>3454</v>
      </c>
      <c r="D2318" s="568">
        <v>2.54</v>
      </c>
    </row>
    <row r="2319" spans="1:4">
      <c r="A2319" s="338">
        <v>3315</v>
      </c>
      <c r="B2319" s="339" t="s">
        <v>6740</v>
      </c>
      <c r="C2319" s="567" t="s">
        <v>3454</v>
      </c>
      <c r="D2319" s="568">
        <v>0.73</v>
      </c>
    </row>
    <row r="2320" spans="1:4">
      <c r="A2320" s="338">
        <v>36870</v>
      </c>
      <c r="B2320" s="339" t="s">
        <v>6741</v>
      </c>
      <c r="C2320" s="567" t="s">
        <v>3454</v>
      </c>
      <c r="D2320" s="568">
        <v>0.56999999999999995</v>
      </c>
    </row>
    <row r="2321" spans="1:4" ht="30">
      <c r="A2321" s="338">
        <v>5092</v>
      </c>
      <c r="B2321" s="339" t="s">
        <v>13476</v>
      </c>
      <c r="C2321" s="567" t="s">
        <v>3458</v>
      </c>
      <c r="D2321" s="568">
        <v>15.79</v>
      </c>
    </row>
    <row r="2322" spans="1:4">
      <c r="A2322" s="338">
        <v>11462</v>
      </c>
      <c r="B2322" s="339" t="s">
        <v>6742</v>
      </c>
      <c r="C2322" s="567" t="s">
        <v>3458</v>
      </c>
      <c r="D2322" s="568">
        <v>16.149999999999999</v>
      </c>
    </row>
    <row r="2323" spans="1:4" ht="30">
      <c r="A2323" s="338">
        <v>36529</v>
      </c>
      <c r="B2323" s="339" t="s">
        <v>6743</v>
      </c>
      <c r="C2323" s="567" t="s">
        <v>3452</v>
      </c>
      <c r="D2323" s="568">
        <v>78443.87</v>
      </c>
    </row>
    <row r="2324" spans="1:4" ht="30">
      <c r="A2324" s="338">
        <v>3318</v>
      </c>
      <c r="B2324" s="339" t="s">
        <v>6744</v>
      </c>
      <c r="C2324" s="567" t="s">
        <v>3452</v>
      </c>
      <c r="D2324" s="568">
        <v>61500</v>
      </c>
    </row>
    <row r="2325" spans="1:4">
      <c r="A2325" s="338">
        <v>3324</v>
      </c>
      <c r="B2325" s="339" t="s">
        <v>6745</v>
      </c>
      <c r="C2325" s="567" t="s">
        <v>3450</v>
      </c>
      <c r="D2325" s="568">
        <v>6.6</v>
      </c>
    </row>
    <row r="2326" spans="1:4">
      <c r="A2326" s="338">
        <v>3322</v>
      </c>
      <c r="B2326" s="339" t="s">
        <v>6746</v>
      </c>
      <c r="C2326" s="567" t="s">
        <v>3450</v>
      </c>
      <c r="D2326" s="568">
        <v>9.25</v>
      </c>
    </row>
    <row r="2327" spans="1:4">
      <c r="A2327" s="338">
        <v>5076</v>
      </c>
      <c r="B2327" s="339" t="s">
        <v>6747</v>
      </c>
      <c r="C2327" s="567" t="s">
        <v>3454</v>
      </c>
      <c r="D2327" s="568">
        <v>20.239999999999998</v>
      </c>
    </row>
    <row r="2328" spans="1:4">
      <c r="A2328" s="338">
        <v>5077</v>
      </c>
      <c r="B2328" s="339" t="s">
        <v>6748</v>
      </c>
      <c r="C2328" s="567" t="s">
        <v>3454</v>
      </c>
      <c r="D2328" s="568">
        <v>22.37</v>
      </c>
    </row>
    <row r="2329" spans="1:4" ht="30">
      <c r="A2329" s="338">
        <v>11837</v>
      </c>
      <c r="B2329" s="339" t="s">
        <v>6749</v>
      </c>
      <c r="C2329" s="567" t="s">
        <v>3452</v>
      </c>
      <c r="D2329" s="568">
        <v>64.95</v>
      </c>
    </row>
    <row r="2330" spans="1:4" ht="30">
      <c r="A2330" s="338">
        <v>415</v>
      </c>
      <c r="B2330" s="339" t="s">
        <v>6751</v>
      </c>
      <c r="C2330" s="567" t="s">
        <v>3452</v>
      </c>
      <c r="D2330" s="568">
        <v>26.63</v>
      </c>
    </row>
    <row r="2331" spans="1:4" ht="30">
      <c r="A2331" s="338">
        <v>38055</v>
      </c>
      <c r="B2331" s="339" t="s">
        <v>6750</v>
      </c>
      <c r="C2331" s="567" t="s">
        <v>3452</v>
      </c>
      <c r="D2331" s="568">
        <v>5.89</v>
      </c>
    </row>
    <row r="2332" spans="1:4" ht="30">
      <c r="A2332" s="338">
        <v>416</v>
      </c>
      <c r="B2332" s="339" t="s">
        <v>6752</v>
      </c>
      <c r="C2332" s="567" t="s">
        <v>3452</v>
      </c>
      <c r="D2332" s="568">
        <v>9.75</v>
      </c>
    </row>
    <row r="2333" spans="1:4" ht="30">
      <c r="A2333" s="338">
        <v>425</v>
      </c>
      <c r="B2333" s="339" t="s">
        <v>6753</v>
      </c>
      <c r="C2333" s="567" t="s">
        <v>3452</v>
      </c>
      <c r="D2333" s="568">
        <v>6.04</v>
      </c>
    </row>
    <row r="2334" spans="1:4" ht="30">
      <c r="A2334" s="338">
        <v>426</v>
      </c>
      <c r="B2334" s="339" t="s">
        <v>6754</v>
      </c>
      <c r="C2334" s="567" t="s">
        <v>3452</v>
      </c>
      <c r="D2334" s="568">
        <v>33.29</v>
      </c>
    </row>
    <row r="2335" spans="1:4" ht="30">
      <c r="A2335" s="338">
        <v>38056</v>
      </c>
      <c r="B2335" s="339" t="s">
        <v>6755</v>
      </c>
      <c r="C2335" s="567" t="s">
        <v>3452</v>
      </c>
      <c r="D2335" s="568">
        <v>32.51</v>
      </c>
    </row>
    <row r="2336" spans="1:4">
      <c r="A2336" s="338">
        <v>1564</v>
      </c>
      <c r="B2336" s="339" t="s">
        <v>6756</v>
      </c>
      <c r="C2336" s="567" t="s">
        <v>3452</v>
      </c>
      <c r="D2336" s="568">
        <v>12.4</v>
      </c>
    </row>
    <row r="2337" spans="1:4">
      <c r="A2337" s="338">
        <v>11032</v>
      </c>
      <c r="B2337" s="339" t="s">
        <v>6757</v>
      </c>
      <c r="C2337" s="567" t="s">
        <v>3452</v>
      </c>
      <c r="D2337" s="568">
        <v>9.94</v>
      </c>
    </row>
    <row r="2338" spans="1:4" ht="30">
      <c r="A2338" s="338">
        <v>36786</v>
      </c>
      <c r="B2338" s="339" t="s">
        <v>6758</v>
      </c>
      <c r="C2338" s="567" t="s">
        <v>1073</v>
      </c>
      <c r="D2338" s="568">
        <v>150.97999999999999</v>
      </c>
    </row>
    <row r="2339" spans="1:4">
      <c r="A2339" s="338">
        <v>36785</v>
      </c>
      <c r="B2339" s="339" t="s">
        <v>6759</v>
      </c>
      <c r="C2339" s="567" t="s">
        <v>1073</v>
      </c>
      <c r="D2339" s="568">
        <v>131.19</v>
      </c>
    </row>
    <row r="2340" spans="1:4" ht="30">
      <c r="A2340" s="338">
        <v>36782</v>
      </c>
      <c r="B2340" s="339" t="s">
        <v>6760</v>
      </c>
      <c r="C2340" s="567" t="s">
        <v>1073</v>
      </c>
      <c r="D2340" s="568">
        <v>156.6</v>
      </c>
    </row>
    <row r="2341" spans="1:4">
      <c r="A2341" s="338">
        <v>44481</v>
      </c>
      <c r="B2341" s="339" t="s">
        <v>13477</v>
      </c>
      <c r="C2341" s="567" t="s">
        <v>1073</v>
      </c>
      <c r="D2341" s="568">
        <v>176.4</v>
      </c>
    </row>
    <row r="2342" spans="1:4" ht="30">
      <c r="A2342" s="338">
        <v>4824</v>
      </c>
      <c r="B2342" s="339" t="s">
        <v>6761</v>
      </c>
      <c r="C2342" s="567" t="s">
        <v>3454</v>
      </c>
      <c r="D2342" s="568">
        <v>0.43</v>
      </c>
    </row>
    <row r="2343" spans="1:4" ht="30">
      <c r="A2343" s="338">
        <v>11795</v>
      </c>
      <c r="B2343" s="339" t="s">
        <v>6762</v>
      </c>
      <c r="C2343" s="567" t="s">
        <v>3450</v>
      </c>
      <c r="D2343" s="568">
        <v>588.66999999999996</v>
      </c>
    </row>
    <row r="2344" spans="1:4">
      <c r="A2344" s="338">
        <v>134</v>
      </c>
      <c r="B2344" s="339" t="s">
        <v>6763</v>
      </c>
      <c r="C2344" s="567" t="s">
        <v>3454</v>
      </c>
      <c r="D2344" s="568">
        <v>1.45</v>
      </c>
    </row>
    <row r="2345" spans="1:4">
      <c r="A2345" s="338">
        <v>4229</v>
      </c>
      <c r="B2345" s="339" t="s">
        <v>6764</v>
      </c>
      <c r="C2345" s="567" t="s">
        <v>3454</v>
      </c>
      <c r="D2345" s="568">
        <v>33.590000000000003</v>
      </c>
    </row>
    <row r="2346" spans="1:4">
      <c r="A2346" s="338">
        <v>11731</v>
      </c>
      <c r="B2346" s="339" t="s">
        <v>13478</v>
      </c>
      <c r="C2346" s="567" t="s">
        <v>3452</v>
      </c>
      <c r="D2346" s="568">
        <v>8.36</v>
      </c>
    </row>
    <row r="2347" spans="1:4">
      <c r="A2347" s="338">
        <v>11732</v>
      </c>
      <c r="B2347" s="339" t="s">
        <v>13479</v>
      </c>
      <c r="C2347" s="567" t="s">
        <v>3452</v>
      </c>
      <c r="D2347" s="568">
        <v>21.92</v>
      </c>
    </row>
    <row r="2348" spans="1:4">
      <c r="A2348" s="338">
        <v>11244</v>
      </c>
      <c r="B2348" s="339" t="s">
        <v>6765</v>
      </c>
      <c r="C2348" s="567" t="s">
        <v>3452</v>
      </c>
      <c r="D2348" s="568">
        <v>275.49</v>
      </c>
    </row>
    <row r="2349" spans="1:4" ht="30">
      <c r="A2349" s="338">
        <v>11245</v>
      </c>
      <c r="B2349" s="339" t="s">
        <v>6766</v>
      </c>
      <c r="C2349" s="567" t="s">
        <v>3452</v>
      </c>
      <c r="D2349" s="568">
        <v>381.04</v>
      </c>
    </row>
    <row r="2350" spans="1:4">
      <c r="A2350" s="338">
        <v>11235</v>
      </c>
      <c r="B2350" s="339" t="s">
        <v>6767</v>
      </c>
      <c r="C2350" s="567" t="s">
        <v>3452</v>
      </c>
      <c r="D2350" s="568">
        <v>210.23</v>
      </c>
    </row>
    <row r="2351" spans="1:4">
      <c r="A2351" s="338">
        <v>11236</v>
      </c>
      <c r="B2351" s="339" t="s">
        <v>6768</v>
      </c>
      <c r="C2351" s="567" t="s">
        <v>3452</v>
      </c>
      <c r="D2351" s="568">
        <v>267.17</v>
      </c>
    </row>
    <row r="2352" spans="1:4">
      <c r="A2352" s="338">
        <v>36494</v>
      </c>
      <c r="B2352" s="339" t="s">
        <v>6769</v>
      </c>
      <c r="C2352" s="567" t="s">
        <v>3452</v>
      </c>
      <c r="D2352" s="568">
        <v>630742.5</v>
      </c>
    </row>
    <row r="2353" spans="1:4">
      <c r="A2353" s="338">
        <v>36493</v>
      </c>
      <c r="B2353" s="339" t="s">
        <v>6770</v>
      </c>
      <c r="C2353" s="567" t="s">
        <v>3452</v>
      </c>
      <c r="D2353" s="568">
        <v>714605.63</v>
      </c>
    </row>
    <row r="2354" spans="1:4">
      <c r="A2354" s="338">
        <v>36492</v>
      </c>
      <c r="B2354" s="339" t="s">
        <v>6771</v>
      </c>
      <c r="C2354" s="567" t="s">
        <v>3452</v>
      </c>
      <c r="D2354" s="568">
        <v>1327466.25</v>
      </c>
    </row>
    <row r="2355" spans="1:4" ht="30">
      <c r="A2355" s="338">
        <v>13333</v>
      </c>
      <c r="B2355" s="339" t="s">
        <v>6772</v>
      </c>
      <c r="C2355" s="567" t="s">
        <v>3452</v>
      </c>
      <c r="D2355" s="568">
        <v>173555.55</v>
      </c>
    </row>
    <row r="2356" spans="1:4" ht="30">
      <c r="A2356" s="338">
        <v>13533</v>
      </c>
      <c r="B2356" s="339" t="s">
        <v>6773</v>
      </c>
      <c r="C2356" s="567" t="s">
        <v>3452</v>
      </c>
      <c r="D2356" s="568">
        <v>155139.38</v>
      </c>
    </row>
    <row r="2357" spans="1:4" ht="30">
      <c r="A2357" s="338">
        <v>36499</v>
      </c>
      <c r="B2357" s="339" t="s">
        <v>6774</v>
      </c>
      <c r="C2357" s="567" t="s">
        <v>3452</v>
      </c>
      <c r="D2357" s="568">
        <v>3384.33</v>
      </c>
    </row>
    <row r="2358" spans="1:4" ht="30">
      <c r="A2358" s="338">
        <v>39585</v>
      </c>
      <c r="B2358" s="339" t="s">
        <v>6775</v>
      </c>
      <c r="C2358" s="567" t="s">
        <v>3452</v>
      </c>
      <c r="D2358" s="568">
        <v>112064.81</v>
      </c>
    </row>
    <row r="2359" spans="1:4" ht="30">
      <c r="A2359" s="338">
        <v>39586</v>
      </c>
      <c r="B2359" s="339" t="s">
        <v>6776</v>
      </c>
      <c r="C2359" s="567" t="s">
        <v>3452</v>
      </c>
      <c r="D2359" s="568">
        <v>131444.44</v>
      </c>
    </row>
    <row r="2360" spans="1:4" ht="30">
      <c r="A2360" s="338">
        <v>39587</v>
      </c>
      <c r="B2360" s="339" t="s">
        <v>6777</v>
      </c>
      <c r="C2360" s="567" t="s">
        <v>3452</v>
      </c>
      <c r="D2360" s="568">
        <v>160092.59</v>
      </c>
    </row>
    <row r="2361" spans="1:4" ht="30">
      <c r="A2361" s="338">
        <v>39588</v>
      </c>
      <c r="B2361" s="339" t="s">
        <v>6778</v>
      </c>
      <c r="C2361" s="567" t="s">
        <v>3452</v>
      </c>
      <c r="D2361" s="568">
        <v>185370.36</v>
      </c>
    </row>
    <row r="2362" spans="1:4" ht="30">
      <c r="A2362" s="338">
        <v>39584</v>
      </c>
      <c r="B2362" s="339" t="s">
        <v>6779</v>
      </c>
      <c r="C2362" s="567" t="s">
        <v>3452</v>
      </c>
      <c r="D2362" s="568">
        <v>99796.66</v>
      </c>
    </row>
    <row r="2363" spans="1:4" ht="30">
      <c r="A2363" s="338">
        <v>39590</v>
      </c>
      <c r="B2363" s="339" t="s">
        <v>6780</v>
      </c>
      <c r="C2363" s="567" t="s">
        <v>3452</v>
      </c>
      <c r="D2363" s="568">
        <v>97403.7</v>
      </c>
    </row>
    <row r="2364" spans="1:4" ht="30">
      <c r="A2364" s="338">
        <v>39592</v>
      </c>
      <c r="B2364" s="339" t="s">
        <v>6781</v>
      </c>
      <c r="C2364" s="567" t="s">
        <v>3452</v>
      </c>
      <c r="D2364" s="568">
        <v>139971.47</v>
      </c>
    </row>
    <row r="2365" spans="1:4" ht="30">
      <c r="A2365" s="338">
        <v>39593</v>
      </c>
      <c r="B2365" s="339" t="s">
        <v>6782</v>
      </c>
      <c r="C2365" s="567" t="s">
        <v>3452</v>
      </c>
      <c r="D2365" s="568">
        <v>160092.59</v>
      </c>
    </row>
    <row r="2366" spans="1:4" ht="30">
      <c r="A2366" s="338">
        <v>14254</v>
      </c>
      <c r="B2366" s="339" t="s">
        <v>6783</v>
      </c>
      <c r="C2366" s="567" t="s">
        <v>3452</v>
      </c>
      <c r="D2366" s="568">
        <v>91000</v>
      </c>
    </row>
    <row r="2367" spans="1:4">
      <c r="A2367" s="338">
        <v>44494</v>
      </c>
      <c r="B2367" s="339" t="s">
        <v>13480</v>
      </c>
      <c r="C2367" s="567" t="s">
        <v>3452</v>
      </c>
      <c r="D2367" s="568">
        <v>75992.259999999995</v>
      </c>
    </row>
    <row r="2368" spans="1:4">
      <c r="A2368" s="338">
        <v>25019</v>
      </c>
      <c r="B2368" s="339" t="s">
        <v>6784</v>
      </c>
      <c r="C2368" s="567" t="s">
        <v>3452</v>
      </c>
      <c r="D2368" s="568">
        <v>130259.22</v>
      </c>
    </row>
    <row r="2369" spans="1:4">
      <c r="A2369" s="338">
        <v>36501</v>
      </c>
      <c r="B2369" s="339" t="s">
        <v>6785</v>
      </c>
      <c r="C2369" s="567" t="s">
        <v>3452</v>
      </c>
      <c r="D2369" s="568">
        <v>115975.6</v>
      </c>
    </row>
    <row r="2370" spans="1:4">
      <c r="A2370" s="338">
        <v>44493</v>
      </c>
      <c r="B2370" s="339" t="s">
        <v>13481</v>
      </c>
      <c r="C2370" s="567" t="s">
        <v>3452</v>
      </c>
      <c r="D2370" s="568">
        <v>139424.89000000001</v>
      </c>
    </row>
    <row r="2371" spans="1:4">
      <c r="A2371" s="338">
        <v>36500</v>
      </c>
      <c r="B2371" s="339" t="s">
        <v>6786</v>
      </c>
      <c r="C2371" s="567" t="s">
        <v>3452</v>
      </c>
      <c r="D2371" s="568">
        <v>81956.789999999994</v>
      </c>
    </row>
    <row r="2372" spans="1:4" ht="45">
      <c r="A2372" s="338">
        <v>20017</v>
      </c>
      <c r="B2372" s="339" t="s">
        <v>13482</v>
      </c>
      <c r="C2372" s="567" t="s">
        <v>3453</v>
      </c>
      <c r="D2372" s="568">
        <v>7.43</v>
      </c>
    </row>
    <row r="2373" spans="1:4" ht="30">
      <c r="A2373" s="338">
        <v>20007</v>
      </c>
      <c r="B2373" s="339" t="s">
        <v>13483</v>
      </c>
      <c r="C2373" s="567" t="s">
        <v>3453</v>
      </c>
      <c r="D2373" s="568">
        <v>4.43</v>
      </c>
    </row>
    <row r="2374" spans="1:4" ht="30">
      <c r="A2374" s="338">
        <v>39831</v>
      </c>
      <c r="B2374" s="339" t="s">
        <v>13484</v>
      </c>
      <c r="C2374" s="567" t="s">
        <v>3459</v>
      </c>
      <c r="D2374" s="568">
        <v>226.7</v>
      </c>
    </row>
    <row r="2375" spans="1:4" ht="30">
      <c r="A2375" s="338">
        <v>36888</v>
      </c>
      <c r="B2375" s="339" t="s">
        <v>13485</v>
      </c>
      <c r="C2375" s="567" t="s">
        <v>3453</v>
      </c>
      <c r="D2375" s="568">
        <v>29.99</v>
      </c>
    </row>
    <row r="2376" spans="1:4" ht="45">
      <c r="A2376" s="338">
        <v>39836</v>
      </c>
      <c r="B2376" s="339" t="s">
        <v>13486</v>
      </c>
      <c r="C2376" s="567" t="s">
        <v>3459</v>
      </c>
      <c r="D2376" s="568">
        <v>199.2</v>
      </c>
    </row>
    <row r="2377" spans="1:4" ht="30">
      <c r="A2377" s="338">
        <v>39830</v>
      </c>
      <c r="B2377" s="339" t="s">
        <v>13487</v>
      </c>
      <c r="C2377" s="567" t="s">
        <v>3459</v>
      </c>
      <c r="D2377" s="568">
        <v>227.18</v>
      </c>
    </row>
    <row r="2378" spans="1:4" ht="30">
      <c r="A2378" s="338">
        <v>36497</v>
      </c>
      <c r="B2378" s="339" t="s">
        <v>6788</v>
      </c>
      <c r="C2378" s="567" t="s">
        <v>3452</v>
      </c>
      <c r="D2378" s="568">
        <v>2715</v>
      </c>
    </row>
    <row r="2379" spans="1:4" ht="30">
      <c r="A2379" s="338">
        <v>40527</v>
      </c>
      <c r="B2379" s="339" t="s">
        <v>6787</v>
      </c>
      <c r="C2379" s="567" t="s">
        <v>3452</v>
      </c>
      <c r="D2379" s="568">
        <v>2378.23</v>
      </c>
    </row>
    <row r="2380" spans="1:4" ht="30">
      <c r="A2380" s="338">
        <v>36487</v>
      </c>
      <c r="B2380" s="339" t="s">
        <v>6789</v>
      </c>
      <c r="C2380" s="567" t="s">
        <v>3452</v>
      </c>
      <c r="D2380" s="568">
        <v>4727.24</v>
      </c>
    </row>
    <row r="2381" spans="1:4" ht="30">
      <c r="A2381" s="338">
        <v>44475</v>
      </c>
      <c r="B2381" s="339" t="s">
        <v>13488</v>
      </c>
      <c r="C2381" s="567" t="s">
        <v>3452</v>
      </c>
      <c r="D2381" s="568">
        <v>1102950.23</v>
      </c>
    </row>
    <row r="2382" spans="1:4" ht="30">
      <c r="A2382" s="338">
        <v>44474</v>
      </c>
      <c r="B2382" s="339" t="s">
        <v>13489</v>
      </c>
      <c r="C2382" s="567" t="s">
        <v>3452</v>
      </c>
      <c r="D2382" s="568">
        <v>2121058.13</v>
      </c>
    </row>
    <row r="2383" spans="1:4" ht="30">
      <c r="A2383" s="338">
        <v>44490</v>
      </c>
      <c r="B2383" s="339" t="s">
        <v>13490</v>
      </c>
      <c r="C2383" s="567" t="s">
        <v>3452</v>
      </c>
      <c r="D2383" s="568">
        <v>3605798.8</v>
      </c>
    </row>
    <row r="2384" spans="1:4" ht="45">
      <c r="A2384" s="338">
        <v>37776</v>
      </c>
      <c r="B2384" s="339" t="s">
        <v>6790</v>
      </c>
      <c r="C2384" s="567" t="s">
        <v>3452</v>
      </c>
      <c r="D2384" s="568">
        <v>220989.38</v>
      </c>
    </row>
    <row r="2385" spans="1:4" ht="45">
      <c r="A2385" s="338">
        <v>37775</v>
      </c>
      <c r="B2385" s="339" t="s">
        <v>6791</v>
      </c>
      <c r="C2385" s="567" t="s">
        <v>3452</v>
      </c>
      <c r="D2385" s="568">
        <v>348075</v>
      </c>
    </row>
    <row r="2386" spans="1:4" ht="45">
      <c r="A2386" s="338">
        <v>36491</v>
      </c>
      <c r="B2386" s="339" t="s">
        <v>6792</v>
      </c>
      <c r="C2386" s="567" t="s">
        <v>3452</v>
      </c>
      <c r="D2386" s="568">
        <v>1289025</v>
      </c>
    </row>
    <row r="2387" spans="1:4" ht="45">
      <c r="A2387" s="338">
        <v>10712</v>
      </c>
      <c r="B2387" s="339" t="s">
        <v>6793</v>
      </c>
      <c r="C2387" s="567" t="s">
        <v>3452</v>
      </c>
      <c r="D2387" s="568">
        <v>87018.75</v>
      </c>
    </row>
    <row r="2388" spans="1:4" ht="45">
      <c r="A2388" s="338">
        <v>3363</v>
      </c>
      <c r="B2388" s="339" t="s">
        <v>6794</v>
      </c>
      <c r="C2388" s="567" t="s">
        <v>3452</v>
      </c>
      <c r="D2388" s="568">
        <v>122400</v>
      </c>
    </row>
    <row r="2389" spans="1:4" ht="45">
      <c r="A2389" s="338">
        <v>3365</v>
      </c>
      <c r="B2389" s="339" t="s">
        <v>6795</v>
      </c>
      <c r="C2389" s="567" t="s">
        <v>3452</v>
      </c>
      <c r="D2389" s="568">
        <v>286110</v>
      </c>
    </row>
    <row r="2390" spans="1:4">
      <c r="A2390" s="338">
        <v>7569</v>
      </c>
      <c r="B2390" s="339" t="s">
        <v>6796</v>
      </c>
      <c r="C2390" s="567" t="s">
        <v>3452</v>
      </c>
      <c r="D2390" s="568">
        <v>40.549999999999997</v>
      </c>
    </row>
    <row r="2391" spans="1:4">
      <c r="A2391" s="338">
        <v>34349</v>
      </c>
      <c r="B2391" s="339" t="s">
        <v>6797</v>
      </c>
      <c r="C2391" s="567" t="s">
        <v>3452</v>
      </c>
      <c r="D2391" s="568">
        <v>35.450000000000003</v>
      </c>
    </row>
    <row r="2392" spans="1:4" ht="30">
      <c r="A2392" s="338">
        <v>3378</v>
      </c>
      <c r="B2392" s="339" t="s">
        <v>9347</v>
      </c>
      <c r="C2392" s="567" t="s">
        <v>3452</v>
      </c>
      <c r="D2392" s="568">
        <v>94.28</v>
      </c>
    </row>
    <row r="2393" spans="1:4" ht="30">
      <c r="A2393" s="338">
        <v>3380</v>
      </c>
      <c r="B2393" s="339" t="s">
        <v>9348</v>
      </c>
      <c r="C2393" s="567" t="s">
        <v>3452</v>
      </c>
      <c r="D2393" s="568">
        <v>66</v>
      </c>
    </row>
    <row r="2394" spans="1:4" ht="30">
      <c r="A2394" s="338">
        <v>3379</v>
      </c>
      <c r="B2394" s="339" t="s">
        <v>9349</v>
      </c>
      <c r="C2394" s="567" t="s">
        <v>3452</v>
      </c>
      <c r="D2394" s="568">
        <v>63.72</v>
      </c>
    </row>
    <row r="2395" spans="1:4" ht="30">
      <c r="A2395" s="338">
        <v>11991</v>
      </c>
      <c r="B2395" s="339" t="s">
        <v>6798</v>
      </c>
      <c r="C2395" s="567" t="s">
        <v>3452</v>
      </c>
      <c r="D2395" s="568">
        <v>73.98</v>
      </c>
    </row>
    <row r="2396" spans="1:4">
      <c r="A2396" s="338">
        <v>20062</v>
      </c>
      <c r="B2396" s="339" t="s">
        <v>6799</v>
      </c>
      <c r="C2396" s="567" t="s">
        <v>3452</v>
      </c>
      <c r="D2396" s="568">
        <v>13.75</v>
      </c>
    </row>
    <row r="2397" spans="1:4" ht="30">
      <c r="A2397" s="338">
        <v>11029</v>
      </c>
      <c r="B2397" s="339" t="s">
        <v>6800</v>
      </c>
      <c r="C2397" s="567" t="s">
        <v>3462</v>
      </c>
      <c r="D2397" s="568">
        <v>1.52</v>
      </c>
    </row>
    <row r="2398" spans="1:4" ht="30">
      <c r="A2398" s="338">
        <v>4316</v>
      </c>
      <c r="B2398" s="339" t="s">
        <v>6801</v>
      </c>
      <c r="C2398" s="567" t="s">
        <v>3452</v>
      </c>
      <c r="D2398" s="568">
        <v>1.54</v>
      </c>
    </row>
    <row r="2399" spans="1:4" ht="30">
      <c r="A2399" s="338">
        <v>4313</v>
      </c>
      <c r="B2399" s="339" t="s">
        <v>6802</v>
      </c>
      <c r="C2399" s="567" t="s">
        <v>3462</v>
      </c>
      <c r="D2399" s="568">
        <v>2.21</v>
      </c>
    </row>
    <row r="2400" spans="1:4" ht="30">
      <c r="A2400" s="338">
        <v>4317</v>
      </c>
      <c r="B2400" s="339" t="s">
        <v>6803</v>
      </c>
      <c r="C2400" s="567" t="s">
        <v>3452</v>
      </c>
      <c r="D2400" s="568">
        <v>2.5099999999999998</v>
      </c>
    </row>
    <row r="2401" spans="1:4" ht="30">
      <c r="A2401" s="338">
        <v>4314</v>
      </c>
      <c r="B2401" s="339" t="s">
        <v>6804</v>
      </c>
      <c r="C2401" s="567" t="s">
        <v>3462</v>
      </c>
      <c r="D2401" s="568">
        <v>2.94</v>
      </c>
    </row>
    <row r="2402" spans="1:4" ht="30">
      <c r="A2402" s="338">
        <v>10921</v>
      </c>
      <c r="B2402" s="339" t="s">
        <v>6805</v>
      </c>
      <c r="C2402" s="567" t="s">
        <v>3452</v>
      </c>
      <c r="D2402" s="568">
        <v>4915.55</v>
      </c>
    </row>
    <row r="2403" spans="1:4" ht="30">
      <c r="A2403" s="338">
        <v>10922</v>
      </c>
      <c r="B2403" s="339" t="s">
        <v>6806</v>
      </c>
      <c r="C2403" s="567" t="s">
        <v>3452</v>
      </c>
      <c r="D2403" s="568">
        <v>4452.38</v>
      </c>
    </row>
    <row r="2404" spans="1:4">
      <c r="A2404" s="338">
        <v>10923</v>
      </c>
      <c r="B2404" s="339" t="s">
        <v>6807</v>
      </c>
      <c r="C2404" s="567" t="s">
        <v>3452</v>
      </c>
      <c r="D2404" s="568">
        <v>2631.55</v>
      </c>
    </row>
    <row r="2405" spans="1:4">
      <c r="A2405" s="338">
        <v>10924</v>
      </c>
      <c r="B2405" s="339" t="s">
        <v>6808</v>
      </c>
      <c r="C2405" s="567" t="s">
        <v>3452</v>
      </c>
      <c r="D2405" s="568">
        <v>2771.53</v>
      </c>
    </row>
    <row r="2406" spans="1:4" ht="30">
      <c r="A2406" s="338">
        <v>37772</v>
      </c>
      <c r="B2406" s="339" t="s">
        <v>6809</v>
      </c>
      <c r="C2406" s="567" t="s">
        <v>3452</v>
      </c>
      <c r="D2406" s="568">
        <v>251726.23</v>
      </c>
    </row>
    <row r="2407" spans="1:4" ht="45">
      <c r="A2407" s="338">
        <v>37771</v>
      </c>
      <c r="B2407" s="339" t="s">
        <v>6810</v>
      </c>
      <c r="C2407" s="567" t="s">
        <v>3452</v>
      </c>
      <c r="D2407" s="568">
        <v>267796.62</v>
      </c>
    </row>
    <row r="2408" spans="1:4" ht="30">
      <c r="A2408" s="338">
        <v>12772</v>
      </c>
      <c r="B2408" s="339" t="s">
        <v>13491</v>
      </c>
      <c r="C2408" s="567" t="s">
        <v>3452</v>
      </c>
      <c r="D2408" s="568">
        <v>945.73</v>
      </c>
    </row>
    <row r="2409" spans="1:4" ht="30">
      <c r="A2409" s="338">
        <v>12770</v>
      </c>
      <c r="B2409" s="339" t="s">
        <v>13492</v>
      </c>
      <c r="C2409" s="567" t="s">
        <v>3452</v>
      </c>
      <c r="D2409" s="568">
        <v>569.04</v>
      </c>
    </row>
    <row r="2410" spans="1:4" ht="30">
      <c r="A2410" s="338">
        <v>12775</v>
      </c>
      <c r="B2410" s="339" t="s">
        <v>13493</v>
      </c>
      <c r="C2410" s="567" t="s">
        <v>3452</v>
      </c>
      <c r="D2410" s="568">
        <v>416.76</v>
      </c>
    </row>
    <row r="2411" spans="1:4" ht="30">
      <c r="A2411" s="338">
        <v>12768</v>
      </c>
      <c r="B2411" s="339" t="s">
        <v>13494</v>
      </c>
      <c r="C2411" s="567" t="s">
        <v>3452</v>
      </c>
      <c r="D2411" s="568">
        <v>1330.44</v>
      </c>
    </row>
    <row r="2412" spans="1:4" ht="30">
      <c r="A2412" s="338">
        <v>12769</v>
      </c>
      <c r="B2412" s="339" t="s">
        <v>13495</v>
      </c>
      <c r="C2412" s="567" t="s">
        <v>3452</v>
      </c>
      <c r="D2412" s="568">
        <v>109</v>
      </c>
    </row>
    <row r="2413" spans="1:4" ht="30">
      <c r="A2413" s="338">
        <v>12773</v>
      </c>
      <c r="B2413" s="339" t="s">
        <v>13496</v>
      </c>
      <c r="C2413" s="567" t="s">
        <v>3452</v>
      </c>
      <c r="D2413" s="568">
        <v>117.01</v>
      </c>
    </row>
    <row r="2414" spans="1:4" ht="30">
      <c r="A2414" s="338">
        <v>12774</v>
      </c>
      <c r="B2414" s="339" t="s">
        <v>13497</v>
      </c>
      <c r="C2414" s="567" t="s">
        <v>3452</v>
      </c>
      <c r="D2414" s="568">
        <v>144.26</v>
      </c>
    </row>
    <row r="2415" spans="1:4" ht="30">
      <c r="A2415" s="338">
        <v>12776</v>
      </c>
      <c r="B2415" s="339" t="s">
        <v>13498</v>
      </c>
      <c r="C2415" s="567" t="s">
        <v>3452</v>
      </c>
      <c r="D2415" s="568">
        <v>2147.94</v>
      </c>
    </row>
    <row r="2416" spans="1:4" ht="30">
      <c r="A2416" s="338">
        <v>12777</v>
      </c>
      <c r="B2416" s="339" t="s">
        <v>13499</v>
      </c>
      <c r="C2416" s="567" t="s">
        <v>3452</v>
      </c>
      <c r="D2416" s="568">
        <v>2805.14</v>
      </c>
    </row>
    <row r="2417" spans="1:4" ht="30">
      <c r="A2417" s="338">
        <v>3391</v>
      </c>
      <c r="B2417" s="339" t="s">
        <v>6811</v>
      </c>
      <c r="C2417" s="567" t="s">
        <v>3452</v>
      </c>
      <c r="D2417" s="568">
        <v>26.98</v>
      </c>
    </row>
    <row r="2418" spans="1:4" ht="30">
      <c r="A2418" s="338">
        <v>3389</v>
      </c>
      <c r="B2418" s="339" t="s">
        <v>6812</v>
      </c>
      <c r="C2418" s="567" t="s">
        <v>3452</v>
      </c>
      <c r="D2418" s="568">
        <v>14</v>
      </c>
    </row>
    <row r="2419" spans="1:4" ht="30">
      <c r="A2419" s="338">
        <v>3390</v>
      </c>
      <c r="B2419" s="339" t="s">
        <v>6813</v>
      </c>
      <c r="C2419" s="567" t="s">
        <v>3452</v>
      </c>
      <c r="D2419" s="568">
        <v>15.75</v>
      </c>
    </row>
    <row r="2420" spans="1:4">
      <c r="A2420" s="338">
        <v>12873</v>
      </c>
      <c r="B2420" s="339" t="s">
        <v>13500</v>
      </c>
      <c r="C2420" s="567" t="s">
        <v>3451</v>
      </c>
      <c r="D2420" s="568">
        <v>18.46</v>
      </c>
    </row>
    <row r="2421" spans="1:4">
      <c r="A2421" s="338">
        <v>41076</v>
      </c>
      <c r="B2421" s="339" t="s">
        <v>6814</v>
      </c>
      <c r="C2421" s="567" t="s">
        <v>3457</v>
      </c>
      <c r="D2421" s="568">
        <v>3243.89</v>
      </c>
    </row>
    <row r="2422" spans="1:4">
      <c r="A2422" s="338">
        <v>140</v>
      </c>
      <c r="B2422" s="339" t="s">
        <v>6815</v>
      </c>
      <c r="C2422" s="567" t="s">
        <v>3454</v>
      </c>
      <c r="D2422" s="568">
        <v>16.190000000000001</v>
      </c>
    </row>
    <row r="2423" spans="1:4" ht="30">
      <c r="A2423" s="338">
        <v>151</v>
      </c>
      <c r="B2423" s="339" t="s">
        <v>13501</v>
      </c>
      <c r="C2423" s="567" t="s">
        <v>3455</v>
      </c>
      <c r="D2423" s="568">
        <v>23.9</v>
      </c>
    </row>
    <row r="2424" spans="1:4">
      <c r="A2424" s="338">
        <v>7340</v>
      </c>
      <c r="B2424" s="339" t="s">
        <v>6816</v>
      </c>
      <c r="C2424" s="567" t="s">
        <v>3455</v>
      </c>
      <c r="D2424" s="568">
        <v>25.09</v>
      </c>
    </row>
    <row r="2425" spans="1:4">
      <c r="A2425" s="338">
        <v>2701</v>
      </c>
      <c r="B2425" s="339" t="s">
        <v>6817</v>
      </c>
      <c r="C2425" s="567" t="s">
        <v>3451</v>
      </c>
      <c r="D2425" s="568">
        <v>21.44</v>
      </c>
    </row>
    <row r="2426" spans="1:4">
      <c r="A2426" s="338">
        <v>40929</v>
      </c>
      <c r="B2426" s="339" t="s">
        <v>6818</v>
      </c>
      <c r="C2426" s="567" t="s">
        <v>3457</v>
      </c>
      <c r="D2426" s="568">
        <v>3768.29</v>
      </c>
    </row>
    <row r="2427" spans="1:4" ht="30">
      <c r="A2427" s="338">
        <v>38064</v>
      </c>
      <c r="B2427" s="339" t="s">
        <v>6820</v>
      </c>
      <c r="C2427" s="567" t="s">
        <v>3452</v>
      </c>
      <c r="D2427" s="568">
        <v>26.67</v>
      </c>
    </row>
    <row r="2428" spans="1:4">
      <c r="A2428" s="338">
        <v>38114</v>
      </c>
      <c r="B2428" s="339" t="s">
        <v>6819</v>
      </c>
      <c r="C2428" s="567" t="s">
        <v>3452</v>
      </c>
      <c r="D2428" s="568">
        <v>23.85</v>
      </c>
    </row>
    <row r="2429" spans="1:4">
      <c r="A2429" s="338">
        <v>38115</v>
      </c>
      <c r="B2429" s="339" t="s">
        <v>6821</v>
      </c>
      <c r="C2429" s="567" t="s">
        <v>3452</v>
      </c>
      <c r="D2429" s="568">
        <v>25.47</v>
      </c>
    </row>
    <row r="2430" spans="1:4" ht="30">
      <c r="A2430" s="338">
        <v>38065</v>
      </c>
      <c r="B2430" s="339" t="s">
        <v>6822</v>
      </c>
      <c r="C2430" s="567" t="s">
        <v>3452</v>
      </c>
      <c r="D2430" s="568">
        <v>37.83</v>
      </c>
    </row>
    <row r="2431" spans="1:4" ht="30">
      <c r="A2431" s="338">
        <v>38078</v>
      </c>
      <c r="B2431" s="339" t="s">
        <v>6823</v>
      </c>
      <c r="C2431" s="567" t="s">
        <v>3452</v>
      </c>
      <c r="D2431" s="568">
        <v>22.07</v>
      </c>
    </row>
    <row r="2432" spans="1:4">
      <c r="A2432" s="338">
        <v>38113</v>
      </c>
      <c r="B2432" s="339" t="s">
        <v>6824</v>
      </c>
      <c r="C2432" s="567" t="s">
        <v>3452</v>
      </c>
      <c r="D2432" s="568">
        <v>11.99</v>
      </c>
    </row>
    <row r="2433" spans="1:4" ht="30">
      <c r="A2433" s="338">
        <v>38063</v>
      </c>
      <c r="B2433" s="339" t="s">
        <v>6825</v>
      </c>
      <c r="C2433" s="567" t="s">
        <v>3452</v>
      </c>
      <c r="D2433" s="568">
        <v>12.86</v>
      </c>
    </row>
    <row r="2434" spans="1:4" ht="30">
      <c r="A2434" s="338">
        <v>38073</v>
      </c>
      <c r="B2434" s="339" t="s">
        <v>6829</v>
      </c>
      <c r="C2434" s="567" t="s">
        <v>3452</v>
      </c>
      <c r="D2434" s="568">
        <v>31.21</v>
      </c>
    </row>
    <row r="2435" spans="1:4" ht="30">
      <c r="A2435" s="338">
        <v>38080</v>
      </c>
      <c r="B2435" s="339" t="s">
        <v>6826</v>
      </c>
      <c r="C2435" s="567" t="s">
        <v>3452</v>
      </c>
      <c r="D2435" s="568">
        <v>38.340000000000003</v>
      </c>
    </row>
    <row r="2436" spans="1:4" ht="30">
      <c r="A2436" s="338">
        <v>38069</v>
      </c>
      <c r="B2436" s="339" t="s">
        <v>6827</v>
      </c>
      <c r="C2436" s="567" t="s">
        <v>3452</v>
      </c>
      <c r="D2436" s="568">
        <v>20.97</v>
      </c>
    </row>
    <row r="2437" spans="1:4" ht="30">
      <c r="A2437" s="338">
        <v>38077</v>
      </c>
      <c r="B2437" s="339" t="s">
        <v>6828</v>
      </c>
      <c r="C2437" s="567" t="s">
        <v>3452</v>
      </c>
      <c r="D2437" s="568">
        <v>20.49</v>
      </c>
    </row>
    <row r="2438" spans="1:4">
      <c r="A2438" s="338">
        <v>38112</v>
      </c>
      <c r="B2438" s="339" t="s">
        <v>6830</v>
      </c>
      <c r="C2438" s="567" t="s">
        <v>3452</v>
      </c>
      <c r="D2438" s="568">
        <v>9.1999999999999993</v>
      </c>
    </row>
    <row r="2439" spans="1:4" ht="30">
      <c r="A2439" s="338">
        <v>38062</v>
      </c>
      <c r="B2439" s="339" t="s">
        <v>6831</v>
      </c>
      <c r="C2439" s="567" t="s">
        <v>3452</v>
      </c>
      <c r="D2439" s="568">
        <v>9.4499999999999993</v>
      </c>
    </row>
    <row r="2440" spans="1:4" ht="30">
      <c r="A2440" s="338">
        <v>12129</v>
      </c>
      <c r="B2440" s="339" t="s">
        <v>6833</v>
      </c>
      <c r="C2440" s="567" t="s">
        <v>3452</v>
      </c>
      <c r="D2440" s="568">
        <v>16.690000000000001</v>
      </c>
    </row>
    <row r="2441" spans="1:4" ht="30">
      <c r="A2441" s="338">
        <v>12128</v>
      </c>
      <c r="B2441" s="339" t="s">
        <v>6832</v>
      </c>
      <c r="C2441" s="567" t="s">
        <v>3452</v>
      </c>
      <c r="D2441" s="568">
        <v>12.63</v>
      </c>
    </row>
    <row r="2442" spans="1:4" ht="30">
      <c r="A2442" s="338">
        <v>38081</v>
      </c>
      <c r="B2442" s="339" t="s">
        <v>6834</v>
      </c>
      <c r="C2442" s="567" t="s">
        <v>3452</v>
      </c>
      <c r="D2442" s="568">
        <v>32.520000000000003</v>
      </c>
    </row>
    <row r="2443" spans="1:4" ht="30">
      <c r="A2443" s="338">
        <v>38070</v>
      </c>
      <c r="B2443" s="339" t="s">
        <v>6835</v>
      </c>
      <c r="C2443" s="567" t="s">
        <v>3452</v>
      </c>
      <c r="D2443" s="568">
        <v>22.41</v>
      </c>
    </row>
    <row r="2444" spans="1:4" ht="30">
      <c r="A2444" s="338">
        <v>38074</v>
      </c>
      <c r="B2444" s="339" t="s">
        <v>6836</v>
      </c>
      <c r="C2444" s="567" t="s">
        <v>3452</v>
      </c>
      <c r="D2444" s="568">
        <v>34.07</v>
      </c>
    </row>
    <row r="2445" spans="1:4" ht="30">
      <c r="A2445" s="338">
        <v>38072</v>
      </c>
      <c r="B2445" s="339" t="s">
        <v>6838</v>
      </c>
      <c r="C2445" s="567" t="s">
        <v>3452</v>
      </c>
      <c r="D2445" s="568">
        <v>28.1</v>
      </c>
    </row>
    <row r="2446" spans="1:4" ht="30">
      <c r="A2446" s="338">
        <v>38079</v>
      </c>
      <c r="B2446" s="339" t="s">
        <v>6837</v>
      </c>
      <c r="C2446" s="567" t="s">
        <v>3452</v>
      </c>
      <c r="D2446" s="568">
        <v>29.24</v>
      </c>
    </row>
    <row r="2447" spans="1:4" ht="30">
      <c r="A2447" s="338">
        <v>38068</v>
      </c>
      <c r="B2447" s="339" t="s">
        <v>6839</v>
      </c>
      <c r="C2447" s="567" t="s">
        <v>3452</v>
      </c>
      <c r="D2447" s="568">
        <v>19.399999999999999</v>
      </c>
    </row>
    <row r="2448" spans="1:4" ht="30">
      <c r="A2448" s="338">
        <v>38071</v>
      </c>
      <c r="B2448" s="339" t="s">
        <v>6840</v>
      </c>
      <c r="C2448" s="567" t="s">
        <v>3452</v>
      </c>
      <c r="D2448" s="568">
        <v>23.19</v>
      </c>
    </row>
    <row r="2449" spans="1:4" ht="30">
      <c r="A2449" s="338">
        <v>38412</v>
      </c>
      <c r="B2449" s="339" t="s">
        <v>6841</v>
      </c>
      <c r="C2449" s="567" t="s">
        <v>3452</v>
      </c>
      <c r="D2449" s="568">
        <v>1266.6199999999999</v>
      </c>
    </row>
    <row r="2450" spans="1:4" ht="30">
      <c r="A2450" s="338">
        <v>3405</v>
      </c>
      <c r="B2450" s="339" t="s">
        <v>6842</v>
      </c>
      <c r="C2450" s="567" t="s">
        <v>3452</v>
      </c>
      <c r="D2450" s="568">
        <v>101.27</v>
      </c>
    </row>
    <row r="2451" spans="1:4">
      <c r="A2451" s="338">
        <v>3394</v>
      </c>
      <c r="B2451" s="339" t="s">
        <v>6843</v>
      </c>
      <c r="C2451" s="567" t="s">
        <v>3452</v>
      </c>
      <c r="D2451" s="568">
        <v>534.61</v>
      </c>
    </row>
    <row r="2452" spans="1:4">
      <c r="A2452" s="338">
        <v>3393</v>
      </c>
      <c r="B2452" s="339" t="s">
        <v>6844</v>
      </c>
      <c r="C2452" s="567" t="s">
        <v>3452</v>
      </c>
      <c r="D2452" s="568">
        <v>910.23</v>
      </c>
    </row>
    <row r="2453" spans="1:4">
      <c r="A2453" s="338">
        <v>3406</v>
      </c>
      <c r="B2453" s="339" t="s">
        <v>6845</v>
      </c>
      <c r="C2453" s="567" t="s">
        <v>3452</v>
      </c>
      <c r="D2453" s="568">
        <v>31</v>
      </c>
    </row>
    <row r="2454" spans="1:4">
      <c r="A2454" s="338">
        <v>3395</v>
      </c>
      <c r="B2454" s="339" t="s">
        <v>6846</v>
      </c>
      <c r="C2454" s="567" t="s">
        <v>3452</v>
      </c>
      <c r="D2454" s="568">
        <v>130.77000000000001</v>
      </c>
    </row>
    <row r="2455" spans="1:4" ht="30">
      <c r="A2455" s="338">
        <v>3398</v>
      </c>
      <c r="B2455" s="339" t="s">
        <v>6847</v>
      </c>
      <c r="C2455" s="567" t="s">
        <v>3452</v>
      </c>
      <c r="D2455" s="568">
        <v>6.21</v>
      </c>
    </row>
    <row r="2456" spans="1:4" ht="45">
      <c r="A2456" s="338">
        <v>40662</v>
      </c>
      <c r="B2456" s="339" t="s">
        <v>6848</v>
      </c>
      <c r="C2456" s="567" t="s">
        <v>3452</v>
      </c>
      <c r="D2456" s="568">
        <v>203.59</v>
      </c>
    </row>
    <row r="2457" spans="1:4" ht="45">
      <c r="A2457" s="338">
        <v>3437</v>
      </c>
      <c r="B2457" s="339" t="s">
        <v>6849</v>
      </c>
      <c r="C2457" s="567" t="s">
        <v>3450</v>
      </c>
      <c r="D2457" s="568">
        <v>565.54</v>
      </c>
    </row>
    <row r="2458" spans="1:4">
      <c r="A2458" s="338">
        <v>11190</v>
      </c>
      <c r="B2458" s="339" t="s">
        <v>6850</v>
      </c>
      <c r="C2458" s="567" t="s">
        <v>3452</v>
      </c>
      <c r="D2458" s="568">
        <v>204.5</v>
      </c>
    </row>
    <row r="2459" spans="1:4">
      <c r="A2459" s="338">
        <v>615</v>
      </c>
      <c r="B2459" s="339" t="s">
        <v>9350</v>
      </c>
      <c r="C2459" s="567" t="s">
        <v>3450</v>
      </c>
      <c r="D2459" s="568">
        <v>501.05</v>
      </c>
    </row>
    <row r="2460" spans="1:4" ht="30">
      <c r="A2460" s="338">
        <v>34377</v>
      </c>
      <c r="B2460" s="339" t="s">
        <v>13502</v>
      </c>
      <c r="C2460" s="567" t="s">
        <v>3452</v>
      </c>
      <c r="D2460" s="568">
        <v>211.17</v>
      </c>
    </row>
    <row r="2461" spans="1:4" ht="60">
      <c r="A2461" s="338">
        <v>40659</v>
      </c>
      <c r="B2461" s="339" t="s">
        <v>6853</v>
      </c>
      <c r="C2461" s="567" t="s">
        <v>3450</v>
      </c>
      <c r="D2461" s="568">
        <v>800.16</v>
      </c>
    </row>
    <row r="2462" spans="1:4" ht="60">
      <c r="A2462" s="338">
        <v>40660</v>
      </c>
      <c r="B2462" s="339" t="s">
        <v>6854</v>
      </c>
      <c r="C2462" s="567" t="s">
        <v>3450</v>
      </c>
      <c r="D2462" s="568">
        <v>1014.11</v>
      </c>
    </row>
    <row r="2463" spans="1:4" ht="60">
      <c r="A2463" s="338">
        <v>40661</v>
      </c>
      <c r="B2463" s="339" t="s">
        <v>6855</v>
      </c>
      <c r="C2463" s="567" t="s">
        <v>3450</v>
      </c>
      <c r="D2463" s="568">
        <v>623.5</v>
      </c>
    </row>
    <row r="2464" spans="1:4" ht="60">
      <c r="A2464" s="338">
        <v>3428</v>
      </c>
      <c r="B2464" s="339" t="s">
        <v>6851</v>
      </c>
      <c r="C2464" s="567" t="s">
        <v>3450</v>
      </c>
      <c r="D2464" s="568">
        <v>838.89</v>
      </c>
    </row>
    <row r="2465" spans="1:4" ht="60">
      <c r="A2465" s="338">
        <v>3429</v>
      </c>
      <c r="B2465" s="339" t="s">
        <v>6852</v>
      </c>
      <c r="C2465" s="567" t="s">
        <v>3450</v>
      </c>
      <c r="D2465" s="568">
        <v>479.29</v>
      </c>
    </row>
    <row r="2466" spans="1:4" ht="45">
      <c r="A2466" s="338">
        <v>34364</v>
      </c>
      <c r="B2466" s="339" t="s">
        <v>13503</v>
      </c>
      <c r="C2466" s="567" t="s">
        <v>3452</v>
      </c>
      <c r="D2466" s="568">
        <v>692.9</v>
      </c>
    </row>
    <row r="2467" spans="1:4" ht="30">
      <c r="A2467" s="338">
        <v>11199</v>
      </c>
      <c r="B2467" s="339" t="s">
        <v>12003</v>
      </c>
      <c r="C2467" s="567" t="s">
        <v>3452</v>
      </c>
      <c r="D2467" s="568">
        <v>1129.4100000000001</v>
      </c>
    </row>
    <row r="2468" spans="1:4" ht="30">
      <c r="A2468" s="338">
        <v>606</v>
      </c>
      <c r="B2468" s="339" t="s">
        <v>9351</v>
      </c>
      <c r="C2468" s="567" t="s">
        <v>3450</v>
      </c>
      <c r="D2468" s="568">
        <v>787.1</v>
      </c>
    </row>
    <row r="2469" spans="1:4" ht="45">
      <c r="A2469" s="338">
        <v>34369</v>
      </c>
      <c r="B2469" s="339" t="s">
        <v>13504</v>
      </c>
      <c r="C2469" s="567" t="s">
        <v>3452</v>
      </c>
      <c r="D2469" s="568">
        <v>734.49</v>
      </c>
    </row>
    <row r="2470" spans="1:4" ht="45">
      <c r="A2470" s="338">
        <v>36896</v>
      </c>
      <c r="B2470" s="339" t="s">
        <v>13505</v>
      </c>
      <c r="C2470" s="567" t="s">
        <v>3452</v>
      </c>
      <c r="D2470" s="568">
        <v>409</v>
      </c>
    </row>
    <row r="2471" spans="1:4" ht="45">
      <c r="A2471" s="338">
        <v>34367</v>
      </c>
      <c r="B2471" s="339" t="s">
        <v>13506</v>
      </c>
      <c r="C2471" s="567" t="s">
        <v>3452</v>
      </c>
      <c r="D2471" s="568">
        <v>527.14</v>
      </c>
    </row>
    <row r="2472" spans="1:4" ht="45">
      <c r="A2472" s="338">
        <v>36897</v>
      </c>
      <c r="B2472" s="339" t="s">
        <v>13507</v>
      </c>
      <c r="C2472" s="567" t="s">
        <v>3452</v>
      </c>
      <c r="D2472" s="568">
        <v>638.23</v>
      </c>
    </row>
    <row r="2473" spans="1:4" ht="60">
      <c r="A2473" s="338">
        <v>3421</v>
      </c>
      <c r="B2473" s="339" t="s">
        <v>6856</v>
      </c>
      <c r="C2473" s="567" t="s">
        <v>3450</v>
      </c>
      <c r="D2473" s="568">
        <v>628.27</v>
      </c>
    </row>
    <row r="2474" spans="1:4" ht="30">
      <c r="A2474" s="338">
        <v>599</v>
      </c>
      <c r="B2474" s="339" t="s">
        <v>13508</v>
      </c>
      <c r="C2474" s="567" t="s">
        <v>3450</v>
      </c>
      <c r="D2474" s="568">
        <v>745.93</v>
      </c>
    </row>
    <row r="2475" spans="1:4" ht="45">
      <c r="A2475" s="338">
        <v>44053</v>
      </c>
      <c r="B2475" s="339" t="s">
        <v>13509</v>
      </c>
      <c r="C2475" s="567" t="s">
        <v>3452</v>
      </c>
      <c r="D2475" s="568">
        <v>1655.61</v>
      </c>
    </row>
    <row r="2476" spans="1:4" ht="45">
      <c r="A2476" s="338">
        <v>3423</v>
      </c>
      <c r="B2476" s="339" t="s">
        <v>6857</v>
      </c>
      <c r="C2476" s="567" t="s">
        <v>3450</v>
      </c>
      <c r="D2476" s="568">
        <v>886.02</v>
      </c>
    </row>
    <row r="2477" spans="1:4" ht="30">
      <c r="A2477" s="338">
        <v>34381</v>
      </c>
      <c r="B2477" s="339" t="s">
        <v>13510</v>
      </c>
      <c r="C2477" s="567" t="s">
        <v>3452</v>
      </c>
      <c r="D2477" s="568">
        <v>301.19</v>
      </c>
    </row>
    <row r="2478" spans="1:4" ht="30">
      <c r="A2478" s="338">
        <v>34797</v>
      </c>
      <c r="B2478" s="339" t="s">
        <v>6858</v>
      </c>
      <c r="C2478" s="567" t="s">
        <v>3452</v>
      </c>
      <c r="D2478" s="568">
        <v>445.43</v>
      </c>
    </row>
    <row r="2479" spans="1:4" ht="45">
      <c r="A2479" s="338">
        <v>44054</v>
      </c>
      <c r="B2479" s="339" t="s">
        <v>13511</v>
      </c>
      <c r="C2479" s="567" t="s">
        <v>3452</v>
      </c>
      <c r="D2479" s="568">
        <v>593.92999999999995</v>
      </c>
    </row>
    <row r="2480" spans="1:4" ht="45">
      <c r="A2480" s="338">
        <v>44399</v>
      </c>
      <c r="B2480" s="339" t="s">
        <v>13512</v>
      </c>
      <c r="C2480" s="567" t="s">
        <v>3452</v>
      </c>
      <c r="D2480" s="568">
        <v>811.5</v>
      </c>
    </row>
    <row r="2481" spans="1:4">
      <c r="A2481" s="338">
        <v>44503</v>
      </c>
      <c r="B2481" s="339" t="s">
        <v>13513</v>
      </c>
      <c r="C2481" s="567" t="s">
        <v>3451</v>
      </c>
      <c r="D2481" s="568">
        <v>13.91</v>
      </c>
    </row>
    <row r="2482" spans="1:4">
      <c r="A2482" s="338">
        <v>41077</v>
      </c>
      <c r="B2482" s="339" t="s">
        <v>6859</v>
      </c>
      <c r="C2482" s="567" t="s">
        <v>3457</v>
      </c>
      <c r="D2482" s="568">
        <v>2446.5700000000002</v>
      </c>
    </row>
    <row r="2483" spans="1:4">
      <c r="A2483" s="338">
        <v>38987</v>
      </c>
      <c r="B2483" s="339" t="s">
        <v>6947</v>
      </c>
      <c r="C2483" s="567" t="s">
        <v>3452</v>
      </c>
      <c r="D2483" s="568">
        <v>11.62</v>
      </c>
    </row>
    <row r="2484" spans="1:4">
      <c r="A2484" s="338">
        <v>38988</v>
      </c>
      <c r="B2484" s="339" t="s">
        <v>6948</v>
      </c>
      <c r="C2484" s="567" t="s">
        <v>3452</v>
      </c>
      <c r="D2484" s="568">
        <v>26.98</v>
      </c>
    </row>
    <row r="2485" spans="1:4">
      <c r="A2485" s="338">
        <v>38989</v>
      </c>
      <c r="B2485" s="339" t="s">
        <v>6949</v>
      </c>
      <c r="C2485" s="567" t="s">
        <v>3452</v>
      </c>
      <c r="D2485" s="568">
        <v>35.85</v>
      </c>
    </row>
    <row r="2486" spans="1:4">
      <c r="A2486" s="338">
        <v>38990</v>
      </c>
      <c r="B2486" s="339" t="s">
        <v>6950</v>
      </c>
      <c r="C2486" s="567" t="s">
        <v>3452</v>
      </c>
      <c r="D2486" s="568">
        <v>94.5</v>
      </c>
    </row>
    <row r="2487" spans="1:4">
      <c r="A2487" s="338">
        <v>38991</v>
      </c>
      <c r="B2487" s="339" t="s">
        <v>6951</v>
      </c>
      <c r="C2487" s="567" t="s">
        <v>3452</v>
      </c>
      <c r="D2487" s="568">
        <v>190.94</v>
      </c>
    </row>
    <row r="2488" spans="1:4">
      <c r="A2488" s="338">
        <v>38913</v>
      </c>
      <c r="B2488" s="339" t="s">
        <v>6952</v>
      </c>
      <c r="C2488" s="567" t="s">
        <v>3452</v>
      </c>
      <c r="D2488" s="568">
        <v>17.16</v>
      </c>
    </row>
    <row r="2489" spans="1:4">
      <c r="A2489" s="338">
        <v>38914</v>
      </c>
      <c r="B2489" s="339" t="s">
        <v>6953</v>
      </c>
      <c r="C2489" s="567" t="s">
        <v>3452</v>
      </c>
      <c r="D2489" s="568">
        <v>19.899999999999999</v>
      </c>
    </row>
    <row r="2490" spans="1:4">
      <c r="A2490" s="338">
        <v>38915</v>
      </c>
      <c r="B2490" s="339" t="s">
        <v>6954</v>
      </c>
      <c r="C2490" s="567" t="s">
        <v>3452</v>
      </c>
      <c r="D2490" s="568">
        <v>34.56</v>
      </c>
    </row>
    <row r="2491" spans="1:4">
      <c r="A2491" s="338">
        <v>38916</v>
      </c>
      <c r="B2491" s="339" t="s">
        <v>6955</v>
      </c>
      <c r="C2491" s="567" t="s">
        <v>3452</v>
      </c>
      <c r="D2491" s="568">
        <v>45.59</v>
      </c>
    </row>
    <row r="2492" spans="1:4">
      <c r="A2492" s="338">
        <v>39300</v>
      </c>
      <c r="B2492" s="339" t="s">
        <v>6956</v>
      </c>
      <c r="C2492" s="567" t="s">
        <v>3452</v>
      </c>
      <c r="D2492" s="568">
        <v>15.5</v>
      </c>
    </row>
    <row r="2493" spans="1:4">
      <c r="A2493" s="338">
        <v>39301</v>
      </c>
      <c r="B2493" s="339" t="s">
        <v>6957</v>
      </c>
      <c r="C2493" s="567" t="s">
        <v>3452</v>
      </c>
      <c r="D2493" s="568">
        <v>21.51</v>
      </c>
    </row>
    <row r="2494" spans="1:4">
      <c r="A2494" s="338">
        <v>39302</v>
      </c>
      <c r="B2494" s="339" t="s">
        <v>6958</v>
      </c>
      <c r="C2494" s="567" t="s">
        <v>3452</v>
      </c>
      <c r="D2494" s="568">
        <v>27.02</v>
      </c>
    </row>
    <row r="2495" spans="1:4">
      <c r="A2495" s="338">
        <v>39303</v>
      </c>
      <c r="B2495" s="339" t="s">
        <v>6959</v>
      </c>
      <c r="C2495" s="567" t="s">
        <v>3452</v>
      </c>
      <c r="D2495" s="568">
        <v>47.51</v>
      </c>
    </row>
    <row r="2496" spans="1:4" ht="30">
      <c r="A2496" s="338">
        <v>38923</v>
      </c>
      <c r="B2496" s="339" t="s">
        <v>6960</v>
      </c>
      <c r="C2496" s="567" t="s">
        <v>3452</v>
      </c>
      <c r="D2496" s="568">
        <v>15.13</v>
      </c>
    </row>
    <row r="2497" spans="1:4" ht="30">
      <c r="A2497" s="338">
        <v>38925</v>
      </c>
      <c r="B2497" s="339" t="s">
        <v>6961</v>
      </c>
      <c r="C2497" s="567" t="s">
        <v>3452</v>
      </c>
      <c r="D2497" s="568">
        <v>16.260000000000002</v>
      </c>
    </row>
    <row r="2498" spans="1:4" ht="30">
      <c r="A2498" s="338">
        <v>38926</v>
      </c>
      <c r="B2498" s="339" t="s">
        <v>6962</v>
      </c>
      <c r="C2498" s="567" t="s">
        <v>3452</v>
      </c>
      <c r="D2498" s="568">
        <v>23.23</v>
      </c>
    </row>
    <row r="2499" spans="1:4" ht="30">
      <c r="A2499" s="338">
        <v>38927</v>
      </c>
      <c r="B2499" s="339" t="s">
        <v>6963</v>
      </c>
      <c r="C2499" s="567" t="s">
        <v>3452</v>
      </c>
      <c r="D2499" s="568">
        <v>24.84</v>
      </c>
    </row>
    <row r="2500" spans="1:4" ht="30">
      <c r="A2500" s="338">
        <v>39304</v>
      </c>
      <c r="B2500" s="339" t="s">
        <v>6964</v>
      </c>
      <c r="C2500" s="567" t="s">
        <v>3452</v>
      </c>
      <c r="D2500" s="568">
        <v>19.14</v>
      </c>
    </row>
    <row r="2501" spans="1:4" ht="30">
      <c r="A2501" s="338">
        <v>38924</v>
      </c>
      <c r="B2501" s="339" t="s">
        <v>6965</v>
      </c>
      <c r="C2501" s="567" t="s">
        <v>3452</v>
      </c>
      <c r="D2501" s="568">
        <v>27.28</v>
      </c>
    </row>
    <row r="2502" spans="1:4" ht="30">
      <c r="A2502" s="338">
        <v>39305</v>
      </c>
      <c r="B2502" s="339" t="s">
        <v>6966</v>
      </c>
      <c r="C2502" s="567" t="s">
        <v>3452</v>
      </c>
      <c r="D2502" s="568">
        <v>25.06</v>
      </c>
    </row>
    <row r="2503" spans="1:4" ht="30">
      <c r="A2503" s="338">
        <v>39306</v>
      </c>
      <c r="B2503" s="339" t="s">
        <v>6967</v>
      </c>
      <c r="C2503" s="567" t="s">
        <v>3452</v>
      </c>
      <c r="D2503" s="568">
        <v>31.35</v>
      </c>
    </row>
    <row r="2504" spans="1:4" ht="30">
      <c r="A2504" s="338">
        <v>38929</v>
      </c>
      <c r="B2504" s="339" t="s">
        <v>6969</v>
      </c>
      <c r="C2504" s="567" t="s">
        <v>3452</v>
      </c>
      <c r="D2504" s="568">
        <v>48.83</v>
      </c>
    </row>
    <row r="2505" spans="1:4" ht="30">
      <c r="A2505" s="338">
        <v>38928</v>
      </c>
      <c r="B2505" s="339" t="s">
        <v>6968</v>
      </c>
      <c r="C2505" s="567" t="s">
        <v>3452</v>
      </c>
      <c r="D2505" s="568">
        <v>27.54</v>
      </c>
    </row>
    <row r="2506" spans="1:4" ht="30">
      <c r="A2506" s="338">
        <v>39307</v>
      </c>
      <c r="B2506" s="339" t="s">
        <v>6970</v>
      </c>
      <c r="C2506" s="567" t="s">
        <v>3452</v>
      </c>
      <c r="D2506" s="568">
        <v>36.08</v>
      </c>
    </row>
    <row r="2507" spans="1:4" ht="30">
      <c r="A2507" s="338">
        <v>38930</v>
      </c>
      <c r="B2507" s="339" t="s">
        <v>6971</v>
      </c>
      <c r="C2507" s="567" t="s">
        <v>3452</v>
      </c>
      <c r="D2507" s="568">
        <v>61.34</v>
      </c>
    </row>
    <row r="2508" spans="1:4" ht="30">
      <c r="A2508" s="338">
        <v>38931</v>
      </c>
      <c r="B2508" s="339" t="s">
        <v>6972</v>
      </c>
      <c r="C2508" s="567" t="s">
        <v>3452</v>
      </c>
      <c r="D2508" s="568">
        <v>15.45</v>
      </c>
    </row>
    <row r="2509" spans="1:4" ht="30">
      <c r="A2509" s="338">
        <v>38932</v>
      </c>
      <c r="B2509" s="339" t="s">
        <v>6973</v>
      </c>
      <c r="C2509" s="567" t="s">
        <v>3452</v>
      </c>
      <c r="D2509" s="568">
        <v>15.6</v>
      </c>
    </row>
    <row r="2510" spans="1:4" ht="30">
      <c r="A2510" s="338">
        <v>38934</v>
      </c>
      <c r="B2510" s="339" t="s">
        <v>6974</v>
      </c>
      <c r="C2510" s="567" t="s">
        <v>3452</v>
      </c>
      <c r="D2510" s="568">
        <v>23.05</v>
      </c>
    </row>
    <row r="2511" spans="1:4" ht="30">
      <c r="A2511" s="338">
        <v>38935</v>
      </c>
      <c r="B2511" s="339" t="s">
        <v>6975</v>
      </c>
      <c r="C2511" s="567" t="s">
        <v>3452</v>
      </c>
      <c r="D2511" s="568">
        <v>24.67</v>
      </c>
    </row>
    <row r="2512" spans="1:4" ht="30">
      <c r="A2512" s="338">
        <v>38937</v>
      </c>
      <c r="B2512" s="339" t="s">
        <v>6977</v>
      </c>
      <c r="C2512" s="567" t="s">
        <v>3452</v>
      </c>
      <c r="D2512" s="568">
        <v>32.200000000000003</v>
      </c>
    </row>
    <row r="2513" spans="1:4" ht="30">
      <c r="A2513" s="338">
        <v>38936</v>
      </c>
      <c r="B2513" s="339" t="s">
        <v>6976</v>
      </c>
      <c r="C2513" s="567" t="s">
        <v>3452</v>
      </c>
      <c r="D2513" s="568">
        <v>26.42</v>
      </c>
    </row>
    <row r="2514" spans="1:4" ht="30">
      <c r="A2514" s="338">
        <v>38938</v>
      </c>
      <c r="B2514" s="339" t="s">
        <v>6978</v>
      </c>
      <c r="C2514" s="567" t="s">
        <v>3452</v>
      </c>
      <c r="D2514" s="568">
        <v>47.88</v>
      </c>
    </row>
    <row r="2515" spans="1:4" ht="30">
      <c r="A2515" s="338">
        <v>20159</v>
      </c>
      <c r="B2515" s="339" t="s">
        <v>6860</v>
      </c>
      <c r="C2515" s="567" t="s">
        <v>3452</v>
      </c>
      <c r="D2515" s="568">
        <v>69.66</v>
      </c>
    </row>
    <row r="2516" spans="1:4">
      <c r="A2516" s="338">
        <v>37963</v>
      </c>
      <c r="B2516" s="339" t="s">
        <v>6861</v>
      </c>
      <c r="C2516" s="567" t="s">
        <v>3452</v>
      </c>
      <c r="D2516" s="568">
        <v>5</v>
      </c>
    </row>
    <row r="2517" spans="1:4">
      <c r="A2517" s="338">
        <v>37964</v>
      </c>
      <c r="B2517" s="339" t="s">
        <v>6862</v>
      </c>
      <c r="C2517" s="567" t="s">
        <v>3452</v>
      </c>
      <c r="D2517" s="568">
        <v>8.34</v>
      </c>
    </row>
    <row r="2518" spans="1:4">
      <c r="A2518" s="338">
        <v>37965</v>
      </c>
      <c r="B2518" s="339" t="s">
        <v>6863</v>
      </c>
      <c r="C2518" s="567" t="s">
        <v>3452</v>
      </c>
      <c r="D2518" s="568">
        <v>12.08</v>
      </c>
    </row>
    <row r="2519" spans="1:4">
      <c r="A2519" s="338">
        <v>37966</v>
      </c>
      <c r="B2519" s="339" t="s">
        <v>6864</v>
      </c>
      <c r="C2519" s="567" t="s">
        <v>3452</v>
      </c>
      <c r="D2519" s="568">
        <v>21.89</v>
      </c>
    </row>
    <row r="2520" spans="1:4">
      <c r="A2520" s="338">
        <v>37967</v>
      </c>
      <c r="B2520" s="339" t="s">
        <v>6865</v>
      </c>
      <c r="C2520" s="567" t="s">
        <v>3452</v>
      </c>
      <c r="D2520" s="568">
        <v>35.1</v>
      </c>
    </row>
    <row r="2521" spans="1:4">
      <c r="A2521" s="338">
        <v>37968</v>
      </c>
      <c r="B2521" s="339" t="s">
        <v>6866</v>
      </c>
      <c r="C2521" s="567" t="s">
        <v>3452</v>
      </c>
      <c r="D2521" s="568">
        <v>76.989999999999995</v>
      </c>
    </row>
    <row r="2522" spans="1:4">
      <c r="A2522" s="338">
        <v>37969</v>
      </c>
      <c r="B2522" s="339" t="s">
        <v>6867</v>
      </c>
      <c r="C2522" s="567" t="s">
        <v>3452</v>
      </c>
      <c r="D2522" s="568">
        <v>205.68</v>
      </c>
    </row>
    <row r="2523" spans="1:4">
      <c r="A2523" s="338">
        <v>37970</v>
      </c>
      <c r="B2523" s="339" t="s">
        <v>6868</v>
      </c>
      <c r="C2523" s="567" t="s">
        <v>3452</v>
      </c>
      <c r="D2523" s="568">
        <v>239.94</v>
      </c>
    </row>
    <row r="2524" spans="1:4">
      <c r="A2524" s="338">
        <v>21118</v>
      </c>
      <c r="B2524" s="339" t="s">
        <v>6869</v>
      </c>
      <c r="C2524" s="567" t="s">
        <v>3452</v>
      </c>
      <c r="D2524" s="568">
        <v>3.78</v>
      </c>
    </row>
    <row r="2525" spans="1:4">
      <c r="A2525" s="338">
        <v>37956</v>
      </c>
      <c r="B2525" s="339" t="s">
        <v>6870</v>
      </c>
      <c r="C2525" s="567" t="s">
        <v>3452</v>
      </c>
      <c r="D2525" s="568">
        <v>5.99</v>
      </c>
    </row>
    <row r="2526" spans="1:4">
      <c r="A2526" s="338">
        <v>37957</v>
      </c>
      <c r="B2526" s="339" t="s">
        <v>6871</v>
      </c>
      <c r="C2526" s="567" t="s">
        <v>3452</v>
      </c>
      <c r="D2526" s="568">
        <v>12.63</v>
      </c>
    </row>
    <row r="2527" spans="1:4">
      <c r="A2527" s="338">
        <v>37958</v>
      </c>
      <c r="B2527" s="339" t="s">
        <v>6872</v>
      </c>
      <c r="C2527" s="567" t="s">
        <v>3452</v>
      </c>
      <c r="D2527" s="568">
        <v>21.89</v>
      </c>
    </row>
    <row r="2528" spans="1:4">
      <c r="A2528" s="338">
        <v>37959</v>
      </c>
      <c r="B2528" s="339" t="s">
        <v>6873</v>
      </c>
      <c r="C2528" s="567" t="s">
        <v>3452</v>
      </c>
      <c r="D2528" s="568">
        <v>35.1</v>
      </c>
    </row>
    <row r="2529" spans="1:4">
      <c r="A2529" s="338">
        <v>37960</v>
      </c>
      <c r="B2529" s="339" t="s">
        <v>6874</v>
      </c>
      <c r="C2529" s="567" t="s">
        <v>3452</v>
      </c>
      <c r="D2529" s="568">
        <v>75.599999999999994</v>
      </c>
    </row>
    <row r="2530" spans="1:4">
      <c r="A2530" s="338">
        <v>37961</v>
      </c>
      <c r="B2530" s="339" t="s">
        <v>6875</v>
      </c>
      <c r="C2530" s="567" t="s">
        <v>3452</v>
      </c>
      <c r="D2530" s="568">
        <v>200.57</v>
      </c>
    </row>
    <row r="2531" spans="1:4">
      <c r="A2531" s="338">
        <v>37962</v>
      </c>
      <c r="B2531" s="339" t="s">
        <v>6876</v>
      </c>
      <c r="C2531" s="567" t="s">
        <v>3452</v>
      </c>
      <c r="D2531" s="568">
        <v>233.06</v>
      </c>
    </row>
    <row r="2532" spans="1:4">
      <c r="A2532" s="338">
        <v>3533</v>
      </c>
      <c r="B2532" s="339" t="s">
        <v>6877</v>
      </c>
      <c r="C2532" s="567" t="s">
        <v>3452</v>
      </c>
      <c r="D2532" s="568">
        <v>3.07</v>
      </c>
    </row>
    <row r="2533" spans="1:4">
      <c r="A2533" s="338">
        <v>3538</v>
      </c>
      <c r="B2533" s="339" t="s">
        <v>6878</v>
      </c>
      <c r="C2533" s="567" t="s">
        <v>3452</v>
      </c>
      <c r="D2533" s="568">
        <v>5.29</v>
      </c>
    </row>
    <row r="2534" spans="1:4" ht="30">
      <c r="A2534" s="338">
        <v>3497</v>
      </c>
      <c r="B2534" s="339" t="s">
        <v>6879</v>
      </c>
      <c r="C2534" s="567" t="s">
        <v>3452</v>
      </c>
      <c r="D2534" s="568">
        <v>19.77</v>
      </c>
    </row>
    <row r="2535" spans="1:4">
      <c r="A2535" s="338">
        <v>3498</v>
      </c>
      <c r="B2535" s="339" t="s">
        <v>6880</v>
      </c>
      <c r="C2535" s="567" t="s">
        <v>3452</v>
      </c>
      <c r="D2535" s="568">
        <v>6.28</v>
      </c>
    </row>
    <row r="2536" spans="1:4">
      <c r="A2536" s="338">
        <v>3496</v>
      </c>
      <c r="B2536" s="339" t="s">
        <v>6881</v>
      </c>
      <c r="C2536" s="567" t="s">
        <v>3452</v>
      </c>
      <c r="D2536" s="568">
        <v>5.07</v>
      </c>
    </row>
    <row r="2537" spans="1:4">
      <c r="A2537" s="338">
        <v>38429</v>
      </c>
      <c r="B2537" s="339" t="s">
        <v>6882</v>
      </c>
      <c r="C2537" s="567" t="s">
        <v>3452</v>
      </c>
      <c r="D2537" s="568">
        <v>12.77</v>
      </c>
    </row>
    <row r="2538" spans="1:4">
      <c r="A2538" s="338">
        <v>38431</v>
      </c>
      <c r="B2538" s="339" t="s">
        <v>6883</v>
      </c>
      <c r="C2538" s="567" t="s">
        <v>3452</v>
      </c>
      <c r="D2538" s="568">
        <v>20.22</v>
      </c>
    </row>
    <row r="2539" spans="1:4">
      <c r="A2539" s="338">
        <v>38430</v>
      </c>
      <c r="B2539" s="339" t="s">
        <v>6884</v>
      </c>
      <c r="C2539" s="567" t="s">
        <v>3452</v>
      </c>
      <c r="D2539" s="568">
        <v>25.84</v>
      </c>
    </row>
    <row r="2540" spans="1:4">
      <c r="A2540" s="338">
        <v>36348</v>
      </c>
      <c r="B2540" s="339" t="s">
        <v>6885</v>
      </c>
      <c r="C2540" s="567" t="s">
        <v>3452</v>
      </c>
      <c r="D2540" s="568">
        <v>2.33</v>
      </c>
    </row>
    <row r="2541" spans="1:4">
      <c r="A2541" s="338">
        <v>36349</v>
      </c>
      <c r="B2541" s="339" t="s">
        <v>6886</v>
      </c>
      <c r="C2541" s="567" t="s">
        <v>3452</v>
      </c>
      <c r="D2541" s="568">
        <v>3.5</v>
      </c>
    </row>
    <row r="2542" spans="1:4">
      <c r="A2542" s="338">
        <v>38433</v>
      </c>
      <c r="B2542" s="339" t="s">
        <v>6887</v>
      </c>
      <c r="C2542" s="567" t="s">
        <v>3452</v>
      </c>
      <c r="D2542" s="568">
        <v>6.49</v>
      </c>
    </row>
    <row r="2543" spans="1:4">
      <c r="A2543" s="338">
        <v>38440</v>
      </c>
      <c r="B2543" s="339" t="s">
        <v>6888</v>
      </c>
      <c r="C2543" s="567" t="s">
        <v>3452</v>
      </c>
      <c r="D2543" s="568">
        <v>223.79</v>
      </c>
    </row>
    <row r="2544" spans="1:4">
      <c r="A2544" s="338">
        <v>36359</v>
      </c>
      <c r="B2544" s="339" t="s">
        <v>6889</v>
      </c>
      <c r="C2544" s="567" t="s">
        <v>3452</v>
      </c>
      <c r="D2544" s="568">
        <v>2.78</v>
      </c>
    </row>
    <row r="2545" spans="1:4">
      <c r="A2545" s="338">
        <v>36360</v>
      </c>
      <c r="B2545" s="339" t="s">
        <v>6890</v>
      </c>
      <c r="C2545" s="567" t="s">
        <v>3452</v>
      </c>
      <c r="D2545" s="568">
        <v>4.29</v>
      </c>
    </row>
    <row r="2546" spans="1:4">
      <c r="A2546" s="338">
        <v>38434</v>
      </c>
      <c r="B2546" s="339" t="s">
        <v>6891</v>
      </c>
      <c r="C2546" s="567" t="s">
        <v>3452</v>
      </c>
      <c r="D2546" s="568">
        <v>6.57</v>
      </c>
    </row>
    <row r="2547" spans="1:4">
      <c r="A2547" s="338">
        <v>38435</v>
      </c>
      <c r="B2547" s="339" t="s">
        <v>6892</v>
      </c>
      <c r="C2547" s="567" t="s">
        <v>3452</v>
      </c>
      <c r="D2547" s="568">
        <v>12.48</v>
      </c>
    </row>
    <row r="2548" spans="1:4">
      <c r="A2548" s="338">
        <v>38436</v>
      </c>
      <c r="B2548" s="339" t="s">
        <v>6893</v>
      </c>
      <c r="C2548" s="567" t="s">
        <v>3452</v>
      </c>
      <c r="D2548" s="568">
        <v>25.8</v>
      </c>
    </row>
    <row r="2549" spans="1:4">
      <c r="A2549" s="338">
        <v>38437</v>
      </c>
      <c r="B2549" s="339" t="s">
        <v>6894</v>
      </c>
      <c r="C2549" s="567" t="s">
        <v>3452</v>
      </c>
      <c r="D2549" s="568">
        <v>38.75</v>
      </c>
    </row>
    <row r="2550" spans="1:4">
      <c r="A2550" s="338">
        <v>38438</v>
      </c>
      <c r="B2550" s="339" t="s">
        <v>6895</v>
      </c>
      <c r="C2550" s="567" t="s">
        <v>3452</v>
      </c>
      <c r="D2550" s="568">
        <v>97.9</v>
      </c>
    </row>
    <row r="2551" spans="1:4">
      <c r="A2551" s="338">
        <v>38439</v>
      </c>
      <c r="B2551" s="339" t="s">
        <v>6896</v>
      </c>
      <c r="C2551" s="567" t="s">
        <v>3452</v>
      </c>
      <c r="D2551" s="568">
        <v>149.22</v>
      </c>
    </row>
    <row r="2552" spans="1:4">
      <c r="A2552" s="338">
        <v>10836</v>
      </c>
      <c r="B2552" s="339" t="s">
        <v>6897</v>
      </c>
      <c r="C2552" s="567" t="s">
        <v>3452</v>
      </c>
      <c r="D2552" s="568">
        <v>24.42</v>
      </c>
    </row>
    <row r="2553" spans="1:4">
      <c r="A2553" s="338">
        <v>20128</v>
      </c>
      <c r="B2553" s="339" t="s">
        <v>6898</v>
      </c>
      <c r="C2553" s="567" t="s">
        <v>3452</v>
      </c>
      <c r="D2553" s="568">
        <v>71.569999999999993</v>
      </c>
    </row>
    <row r="2554" spans="1:4">
      <c r="A2554" s="338">
        <v>20131</v>
      </c>
      <c r="B2554" s="339" t="s">
        <v>6899</v>
      </c>
      <c r="C2554" s="567" t="s">
        <v>3452</v>
      </c>
      <c r="D2554" s="568">
        <v>65.33</v>
      </c>
    </row>
    <row r="2555" spans="1:4">
      <c r="A2555" s="338">
        <v>3521</v>
      </c>
      <c r="B2555" s="339" t="s">
        <v>6900</v>
      </c>
      <c r="C2555" s="567" t="s">
        <v>3452</v>
      </c>
      <c r="D2555" s="568">
        <v>2.67</v>
      </c>
    </row>
    <row r="2556" spans="1:4">
      <c r="A2556" s="338">
        <v>3531</v>
      </c>
      <c r="B2556" s="339" t="s">
        <v>6901</v>
      </c>
      <c r="C2556" s="567" t="s">
        <v>3452</v>
      </c>
      <c r="D2556" s="568">
        <v>3.02</v>
      </c>
    </row>
    <row r="2557" spans="1:4">
      <c r="A2557" s="338">
        <v>3522</v>
      </c>
      <c r="B2557" s="339" t="s">
        <v>6902</v>
      </c>
      <c r="C2557" s="567" t="s">
        <v>3452</v>
      </c>
      <c r="D2557" s="568">
        <v>4.49</v>
      </c>
    </row>
    <row r="2558" spans="1:4">
      <c r="A2558" s="338">
        <v>3527</v>
      </c>
      <c r="B2558" s="339" t="s">
        <v>6903</v>
      </c>
      <c r="C2558" s="567" t="s">
        <v>3452</v>
      </c>
      <c r="D2558" s="568">
        <v>15.43</v>
      </c>
    </row>
    <row r="2559" spans="1:4">
      <c r="A2559" s="338">
        <v>3492</v>
      </c>
      <c r="B2559" s="339" t="s">
        <v>6935</v>
      </c>
      <c r="C2559" s="567" t="s">
        <v>3452</v>
      </c>
      <c r="D2559" s="568">
        <v>28.05</v>
      </c>
    </row>
    <row r="2560" spans="1:4">
      <c r="A2560" s="338">
        <v>3491</v>
      </c>
      <c r="B2560" s="339" t="s">
        <v>6936</v>
      </c>
      <c r="C2560" s="567" t="s">
        <v>3452</v>
      </c>
      <c r="D2560" s="568">
        <v>16</v>
      </c>
    </row>
    <row r="2561" spans="1:4">
      <c r="A2561" s="338">
        <v>3493</v>
      </c>
      <c r="B2561" s="339" t="s">
        <v>6937</v>
      </c>
      <c r="C2561" s="567" t="s">
        <v>3452</v>
      </c>
      <c r="D2561" s="568">
        <v>38.35</v>
      </c>
    </row>
    <row r="2562" spans="1:4">
      <c r="A2562" s="338">
        <v>12628</v>
      </c>
      <c r="B2562" s="339" t="s">
        <v>6938</v>
      </c>
      <c r="C2562" s="567" t="s">
        <v>3452</v>
      </c>
      <c r="D2562" s="568">
        <v>6.97</v>
      </c>
    </row>
    <row r="2563" spans="1:4">
      <c r="A2563" s="338">
        <v>12629</v>
      </c>
      <c r="B2563" s="339" t="s">
        <v>6939</v>
      </c>
      <c r="C2563" s="567" t="s">
        <v>3452</v>
      </c>
      <c r="D2563" s="568">
        <v>7.56</v>
      </c>
    </row>
    <row r="2564" spans="1:4">
      <c r="A2564" s="338">
        <v>3481</v>
      </c>
      <c r="B2564" s="339" t="s">
        <v>6940</v>
      </c>
      <c r="C2564" s="567" t="s">
        <v>3452</v>
      </c>
      <c r="D2564" s="568">
        <v>19.43</v>
      </c>
    </row>
    <row r="2565" spans="1:4">
      <c r="A2565" s="338">
        <v>3510</v>
      </c>
      <c r="B2565" s="339" t="s">
        <v>6941</v>
      </c>
      <c r="C2565" s="567" t="s">
        <v>3452</v>
      </c>
      <c r="D2565" s="568">
        <v>18.16</v>
      </c>
    </row>
    <row r="2566" spans="1:4">
      <c r="A2566" s="338">
        <v>3508</v>
      </c>
      <c r="B2566" s="339" t="s">
        <v>6942</v>
      </c>
      <c r="C2566" s="567" t="s">
        <v>3452</v>
      </c>
      <c r="D2566" s="568">
        <v>47.47</v>
      </c>
    </row>
    <row r="2567" spans="1:4" ht="30">
      <c r="A2567" s="338">
        <v>10835</v>
      </c>
      <c r="B2567" s="339" t="s">
        <v>6904</v>
      </c>
      <c r="C2567" s="567" t="s">
        <v>3452</v>
      </c>
      <c r="D2567" s="568">
        <v>5.1100000000000003</v>
      </c>
    </row>
    <row r="2568" spans="1:4">
      <c r="A2568" s="338">
        <v>3485</v>
      </c>
      <c r="B2568" s="339" t="s">
        <v>6906</v>
      </c>
      <c r="C2568" s="567" t="s">
        <v>3452</v>
      </c>
      <c r="D2568" s="568">
        <v>16.57</v>
      </c>
    </row>
    <row r="2569" spans="1:4">
      <c r="A2569" s="338">
        <v>3475</v>
      </c>
      <c r="B2569" s="339" t="s">
        <v>6905</v>
      </c>
      <c r="C2569" s="567" t="s">
        <v>3452</v>
      </c>
      <c r="D2569" s="568">
        <v>5.19</v>
      </c>
    </row>
    <row r="2570" spans="1:4">
      <c r="A2570" s="338">
        <v>3534</v>
      </c>
      <c r="B2570" s="339" t="s">
        <v>6907</v>
      </c>
      <c r="C2570" s="567" t="s">
        <v>3452</v>
      </c>
      <c r="D2570" s="568">
        <v>6.55</v>
      </c>
    </row>
    <row r="2571" spans="1:4">
      <c r="A2571" s="338">
        <v>3482</v>
      </c>
      <c r="B2571" s="339" t="s">
        <v>6909</v>
      </c>
      <c r="C2571" s="567" t="s">
        <v>3452</v>
      </c>
      <c r="D2571" s="568">
        <v>8.33</v>
      </c>
    </row>
    <row r="2572" spans="1:4">
      <c r="A2572" s="338">
        <v>3543</v>
      </c>
      <c r="B2572" s="339" t="s">
        <v>6908</v>
      </c>
      <c r="C2572" s="567" t="s">
        <v>3452</v>
      </c>
      <c r="D2572" s="568">
        <v>3.29</v>
      </c>
    </row>
    <row r="2573" spans="1:4">
      <c r="A2573" s="338">
        <v>3505</v>
      </c>
      <c r="B2573" s="339" t="s">
        <v>6910</v>
      </c>
      <c r="C2573" s="567" t="s">
        <v>3452</v>
      </c>
      <c r="D2573" s="568">
        <v>4.72</v>
      </c>
    </row>
    <row r="2574" spans="1:4">
      <c r="A2574" s="338">
        <v>3530</v>
      </c>
      <c r="B2574" s="339" t="s">
        <v>6927</v>
      </c>
      <c r="C2574" s="567" t="s">
        <v>3452</v>
      </c>
      <c r="D2574" s="568">
        <v>307.44</v>
      </c>
    </row>
    <row r="2575" spans="1:4">
      <c r="A2575" s="338">
        <v>3542</v>
      </c>
      <c r="B2575" s="339" t="s">
        <v>6928</v>
      </c>
      <c r="C2575" s="567" t="s">
        <v>3452</v>
      </c>
      <c r="D2575" s="568">
        <v>0.71</v>
      </c>
    </row>
    <row r="2576" spans="1:4">
      <c r="A2576" s="338">
        <v>3529</v>
      </c>
      <c r="B2576" s="339" t="s">
        <v>6929</v>
      </c>
      <c r="C2576" s="567" t="s">
        <v>3452</v>
      </c>
      <c r="D2576" s="568">
        <v>0.98</v>
      </c>
    </row>
    <row r="2577" spans="1:4">
      <c r="A2577" s="338">
        <v>3536</v>
      </c>
      <c r="B2577" s="339" t="s">
        <v>6930</v>
      </c>
      <c r="C2577" s="567" t="s">
        <v>3452</v>
      </c>
      <c r="D2577" s="568">
        <v>2.94</v>
      </c>
    </row>
    <row r="2578" spans="1:4">
      <c r="A2578" s="338">
        <v>3535</v>
      </c>
      <c r="B2578" s="339" t="s">
        <v>6931</v>
      </c>
      <c r="C2578" s="567" t="s">
        <v>3452</v>
      </c>
      <c r="D2578" s="568">
        <v>6.98</v>
      </c>
    </row>
    <row r="2579" spans="1:4">
      <c r="A2579" s="338">
        <v>3540</v>
      </c>
      <c r="B2579" s="339" t="s">
        <v>6932</v>
      </c>
      <c r="C2579" s="567" t="s">
        <v>3452</v>
      </c>
      <c r="D2579" s="568">
        <v>7.56</v>
      </c>
    </row>
    <row r="2580" spans="1:4">
      <c r="A2580" s="338">
        <v>3539</v>
      </c>
      <c r="B2580" s="339" t="s">
        <v>6933</v>
      </c>
      <c r="C2580" s="567" t="s">
        <v>3452</v>
      </c>
      <c r="D2580" s="568">
        <v>32.79</v>
      </c>
    </row>
    <row r="2581" spans="1:4">
      <c r="A2581" s="338">
        <v>3513</v>
      </c>
      <c r="B2581" s="339" t="s">
        <v>6934</v>
      </c>
      <c r="C2581" s="567" t="s">
        <v>3452</v>
      </c>
      <c r="D2581" s="568">
        <v>145.74</v>
      </c>
    </row>
    <row r="2582" spans="1:4">
      <c r="A2582" s="338">
        <v>3516</v>
      </c>
      <c r="B2582" s="339" t="s">
        <v>6911</v>
      </c>
      <c r="C2582" s="567" t="s">
        <v>3452</v>
      </c>
      <c r="D2582" s="568">
        <v>1.34</v>
      </c>
    </row>
    <row r="2583" spans="1:4">
      <c r="A2583" s="338">
        <v>3517</v>
      </c>
      <c r="B2583" s="339" t="s">
        <v>6912</v>
      </c>
      <c r="C2583" s="567" t="s">
        <v>3452</v>
      </c>
      <c r="D2583" s="568">
        <v>4.66</v>
      </c>
    </row>
    <row r="2584" spans="1:4" ht="30">
      <c r="A2584" s="338">
        <v>3515</v>
      </c>
      <c r="B2584" s="339" t="s">
        <v>6913</v>
      </c>
      <c r="C2584" s="567" t="s">
        <v>3452</v>
      </c>
      <c r="D2584" s="568">
        <v>7.65</v>
      </c>
    </row>
    <row r="2585" spans="1:4" ht="30">
      <c r="A2585" s="338">
        <v>20147</v>
      </c>
      <c r="B2585" s="339" t="s">
        <v>6914</v>
      </c>
      <c r="C2585" s="567" t="s">
        <v>3452</v>
      </c>
      <c r="D2585" s="568">
        <v>8.23</v>
      </c>
    </row>
    <row r="2586" spans="1:4" ht="30">
      <c r="A2586" s="338">
        <v>3524</v>
      </c>
      <c r="B2586" s="339" t="s">
        <v>6915</v>
      </c>
      <c r="C2586" s="567" t="s">
        <v>3452</v>
      </c>
      <c r="D2586" s="568">
        <v>9.76</v>
      </c>
    </row>
    <row r="2587" spans="1:4" ht="30">
      <c r="A2587" s="338">
        <v>3532</v>
      </c>
      <c r="B2587" s="339" t="s">
        <v>6916</v>
      </c>
      <c r="C2587" s="567" t="s">
        <v>3452</v>
      </c>
      <c r="D2587" s="568">
        <v>17.86</v>
      </c>
    </row>
    <row r="2588" spans="1:4">
      <c r="A2588" s="338">
        <v>3528</v>
      </c>
      <c r="B2588" s="339" t="s">
        <v>6917</v>
      </c>
      <c r="C2588" s="567" t="s">
        <v>3452</v>
      </c>
      <c r="D2588" s="568">
        <v>10.53</v>
      </c>
    </row>
    <row r="2589" spans="1:4">
      <c r="A2589" s="338">
        <v>37952</v>
      </c>
      <c r="B2589" s="339" t="s">
        <v>6918</v>
      </c>
      <c r="C2589" s="567" t="s">
        <v>3452</v>
      </c>
      <c r="D2589" s="568">
        <v>75.040000000000006</v>
      </c>
    </row>
    <row r="2590" spans="1:4">
      <c r="A2590" s="338">
        <v>37951</v>
      </c>
      <c r="B2590" s="339" t="s">
        <v>6919</v>
      </c>
      <c r="C2590" s="567" t="s">
        <v>3452</v>
      </c>
      <c r="D2590" s="568">
        <v>2.73</v>
      </c>
    </row>
    <row r="2591" spans="1:4">
      <c r="A2591" s="338">
        <v>3518</v>
      </c>
      <c r="B2591" s="339" t="s">
        <v>6920</v>
      </c>
      <c r="C2591" s="567" t="s">
        <v>3452</v>
      </c>
      <c r="D2591" s="568">
        <v>4</v>
      </c>
    </row>
    <row r="2592" spans="1:4">
      <c r="A2592" s="338">
        <v>3519</v>
      </c>
      <c r="B2592" s="339" t="s">
        <v>6921</v>
      </c>
      <c r="C2592" s="567" t="s">
        <v>3452</v>
      </c>
      <c r="D2592" s="568">
        <v>9.4600000000000009</v>
      </c>
    </row>
    <row r="2593" spans="1:4">
      <c r="A2593" s="338">
        <v>3520</v>
      </c>
      <c r="B2593" s="339" t="s">
        <v>6922</v>
      </c>
      <c r="C2593" s="567" t="s">
        <v>3452</v>
      </c>
      <c r="D2593" s="568">
        <v>10.6</v>
      </c>
    </row>
    <row r="2594" spans="1:4">
      <c r="A2594" s="338">
        <v>37950</v>
      </c>
      <c r="B2594" s="339" t="s">
        <v>6923</v>
      </c>
      <c r="C2594" s="567" t="s">
        <v>3452</v>
      </c>
      <c r="D2594" s="568">
        <v>65.33</v>
      </c>
    </row>
    <row r="2595" spans="1:4">
      <c r="A2595" s="338">
        <v>37949</v>
      </c>
      <c r="B2595" s="339" t="s">
        <v>6924</v>
      </c>
      <c r="C2595" s="567" t="s">
        <v>3452</v>
      </c>
      <c r="D2595" s="568">
        <v>2.39</v>
      </c>
    </row>
    <row r="2596" spans="1:4">
      <c r="A2596" s="338">
        <v>3526</v>
      </c>
      <c r="B2596" s="339" t="s">
        <v>6925</v>
      </c>
      <c r="C2596" s="567" t="s">
        <v>3452</v>
      </c>
      <c r="D2596" s="568">
        <v>3.21</v>
      </c>
    </row>
    <row r="2597" spans="1:4">
      <c r="A2597" s="338">
        <v>3509</v>
      </c>
      <c r="B2597" s="339" t="s">
        <v>6926</v>
      </c>
      <c r="C2597" s="567" t="s">
        <v>3452</v>
      </c>
      <c r="D2597" s="568">
        <v>8.34</v>
      </c>
    </row>
    <row r="2598" spans="1:4" ht="30">
      <c r="A2598" s="338">
        <v>38939</v>
      </c>
      <c r="B2598" s="339" t="s">
        <v>6943</v>
      </c>
      <c r="C2598" s="567" t="s">
        <v>3452</v>
      </c>
      <c r="D2598" s="568">
        <v>18.489999999999998</v>
      </c>
    </row>
    <row r="2599" spans="1:4" ht="30">
      <c r="A2599" s="338">
        <v>38940</v>
      </c>
      <c r="B2599" s="339" t="s">
        <v>6944</v>
      </c>
      <c r="C2599" s="567" t="s">
        <v>3452</v>
      </c>
      <c r="D2599" s="568">
        <v>28.23</v>
      </c>
    </row>
    <row r="2600" spans="1:4" ht="30">
      <c r="A2600" s="338">
        <v>38941</v>
      </c>
      <c r="B2600" s="339" t="s">
        <v>6945</v>
      </c>
      <c r="C2600" s="567" t="s">
        <v>3452</v>
      </c>
      <c r="D2600" s="568">
        <v>33.35</v>
      </c>
    </row>
    <row r="2601" spans="1:4" ht="30">
      <c r="A2601" s="338">
        <v>38942</v>
      </c>
      <c r="B2601" s="339" t="s">
        <v>6946</v>
      </c>
      <c r="C2601" s="567" t="s">
        <v>3452</v>
      </c>
      <c r="D2601" s="568">
        <v>37.36</v>
      </c>
    </row>
    <row r="2602" spans="1:4">
      <c r="A2602" s="338">
        <v>3489</v>
      </c>
      <c r="B2602" s="339" t="s">
        <v>6979</v>
      </c>
      <c r="C2602" s="567" t="s">
        <v>3452</v>
      </c>
      <c r="D2602" s="568">
        <v>17.940000000000001</v>
      </c>
    </row>
    <row r="2603" spans="1:4">
      <c r="A2603" s="338">
        <v>20151</v>
      </c>
      <c r="B2603" s="339" t="s">
        <v>6980</v>
      </c>
      <c r="C2603" s="567" t="s">
        <v>3452</v>
      </c>
      <c r="D2603" s="568">
        <v>29.42</v>
      </c>
    </row>
    <row r="2604" spans="1:4">
      <c r="A2604" s="338">
        <v>20152</v>
      </c>
      <c r="B2604" s="339" t="s">
        <v>6981</v>
      </c>
      <c r="C2604" s="567" t="s">
        <v>3452</v>
      </c>
      <c r="D2604" s="568">
        <v>102.36</v>
      </c>
    </row>
    <row r="2605" spans="1:4">
      <c r="A2605" s="338">
        <v>20148</v>
      </c>
      <c r="B2605" s="339" t="s">
        <v>6982</v>
      </c>
      <c r="C2605" s="567" t="s">
        <v>3452</v>
      </c>
      <c r="D2605" s="568">
        <v>5.85</v>
      </c>
    </row>
    <row r="2606" spans="1:4">
      <c r="A2606" s="338">
        <v>20149</v>
      </c>
      <c r="B2606" s="339" t="s">
        <v>6983</v>
      </c>
      <c r="C2606" s="567" t="s">
        <v>3452</v>
      </c>
      <c r="D2606" s="568">
        <v>9.06</v>
      </c>
    </row>
    <row r="2607" spans="1:4">
      <c r="A2607" s="338">
        <v>20150</v>
      </c>
      <c r="B2607" s="339" t="s">
        <v>6984</v>
      </c>
      <c r="C2607" s="567" t="s">
        <v>3452</v>
      </c>
      <c r="D2607" s="568">
        <v>21.12</v>
      </c>
    </row>
    <row r="2608" spans="1:4">
      <c r="A2608" s="338">
        <v>20157</v>
      </c>
      <c r="B2608" s="339" t="s">
        <v>6985</v>
      </c>
      <c r="C2608" s="567" t="s">
        <v>3452</v>
      </c>
      <c r="D2608" s="568">
        <v>39.69</v>
      </c>
    </row>
    <row r="2609" spans="1:4">
      <c r="A2609" s="338">
        <v>20158</v>
      </c>
      <c r="B2609" s="339" t="s">
        <v>6986</v>
      </c>
      <c r="C2609" s="567" t="s">
        <v>3452</v>
      </c>
      <c r="D2609" s="568">
        <v>131.87</v>
      </c>
    </row>
    <row r="2610" spans="1:4">
      <c r="A2610" s="338">
        <v>20154</v>
      </c>
      <c r="B2610" s="339" t="s">
        <v>6987</v>
      </c>
      <c r="C2610" s="567" t="s">
        <v>3452</v>
      </c>
      <c r="D2610" s="568">
        <v>7.52</v>
      </c>
    </row>
    <row r="2611" spans="1:4">
      <c r="A2611" s="338">
        <v>20155</v>
      </c>
      <c r="B2611" s="339" t="s">
        <v>6988</v>
      </c>
      <c r="C2611" s="567" t="s">
        <v>3452</v>
      </c>
      <c r="D2611" s="568">
        <v>11.26</v>
      </c>
    </row>
    <row r="2612" spans="1:4">
      <c r="A2612" s="338">
        <v>20156</v>
      </c>
      <c r="B2612" s="339" t="s">
        <v>6989</v>
      </c>
      <c r="C2612" s="567" t="s">
        <v>3452</v>
      </c>
      <c r="D2612" s="568">
        <v>25.34</v>
      </c>
    </row>
    <row r="2613" spans="1:4">
      <c r="A2613" s="338">
        <v>3512</v>
      </c>
      <c r="B2613" s="339" t="s">
        <v>6990</v>
      </c>
      <c r="C2613" s="567" t="s">
        <v>3452</v>
      </c>
      <c r="D2613" s="568">
        <v>281.16000000000003</v>
      </c>
    </row>
    <row r="2614" spans="1:4">
      <c r="A2614" s="338">
        <v>3499</v>
      </c>
      <c r="B2614" s="339" t="s">
        <v>6991</v>
      </c>
      <c r="C2614" s="567" t="s">
        <v>3452</v>
      </c>
      <c r="D2614" s="568">
        <v>1.19</v>
      </c>
    </row>
    <row r="2615" spans="1:4">
      <c r="A2615" s="338">
        <v>3500</v>
      </c>
      <c r="B2615" s="339" t="s">
        <v>6992</v>
      </c>
      <c r="C2615" s="567" t="s">
        <v>3452</v>
      </c>
      <c r="D2615" s="568">
        <v>2.0099999999999998</v>
      </c>
    </row>
    <row r="2616" spans="1:4">
      <c r="A2616" s="338">
        <v>3501</v>
      </c>
      <c r="B2616" s="339" t="s">
        <v>6993</v>
      </c>
      <c r="C2616" s="567" t="s">
        <v>3452</v>
      </c>
      <c r="D2616" s="568">
        <v>5.83</v>
      </c>
    </row>
    <row r="2617" spans="1:4">
      <c r="A2617" s="338">
        <v>3502</v>
      </c>
      <c r="B2617" s="339" t="s">
        <v>6994</v>
      </c>
      <c r="C2617" s="567" t="s">
        <v>3452</v>
      </c>
      <c r="D2617" s="568">
        <v>8.3000000000000007</v>
      </c>
    </row>
    <row r="2618" spans="1:4">
      <c r="A2618" s="338">
        <v>3503</v>
      </c>
      <c r="B2618" s="339" t="s">
        <v>6995</v>
      </c>
      <c r="C2618" s="567" t="s">
        <v>3452</v>
      </c>
      <c r="D2618" s="568">
        <v>9.94</v>
      </c>
    </row>
    <row r="2619" spans="1:4">
      <c r="A2619" s="338">
        <v>3477</v>
      </c>
      <c r="B2619" s="339" t="s">
        <v>6996</v>
      </c>
      <c r="C2619" s="567" t="s">
        <v>3452</v>
      </c>
      <c r="D2619" s="568">
        <v>38.49</v>
      </c>
    </row>
    <row r="2620" spans="1:4">
      <c r="A2620" s="338">
        <v>3478</v>
      </c>
      <c r="B2620" s="339" t="s">
        <v>6997</v>
      </c>
      <c r="C2620" s="567" t="s">
        <v>3452</v>
      </c>
      <c r="D2620" s="568">
        <v>88.43</v>
      </c>
    </row>
    <row r="2621" spans="1:4">
      <c r="A2621" s="338">
        <v>3525</v>
      </c>
      <c r="B2621" s="339" t="s">
        <v>6998</v>
      </c>
      <c r="C2621" s="567" t="s">
        <v>3452</v>
      </c>
      <c r="D2621" s="568">
        <v>104.91</v>
      </c>
    </row>
    <row r="2622" spans="1:4">
      <c r="A2622" s="338">
        <v>3511</v>
      </c>
      <c r="B2622" s="339" t="s">
        <v>6999</v>
      </c>
      <c r="C2622" s="567" t="s">
        <v>3452</v>
      </c>
      <c r="D2622" s="568">
        <v>123.1</v>
      </c>
    </row>
    <row r="2623" spans="1:4" ht="30">
      <c r="A2623" s="338">
        <v>38917</v>
      </c>
      <c r="B2623" s="339" t="s">
        <v>7000</v>
      </c>
      <c r="C2623" s="567" t="s">
        <v>3452</v>
      </c>
      <c r="D2623" s="568">
        <v>14.77</v>
      </c>
    </row>
    <row r="2624" spans="1:4" ht="30">
      <c r="A2624" s="338">
        <v>38919</v>
      </c>
      <c r="B2624" s="339" t="s">
        <v>7001</v>
      </c>
      <c r="C2624" s="567" t="s">
        <v>3452</v>
      </c>
      <c r="D2624" s="568">
        <v>21.98</v>
      </c>
    </row>
    <row r="2625" spans="1:4" ht="30">
      <c r="A2625" s="338">
        <v>38922</v>
      </c>
      <c r="B2625" s="339" t="s">
        <v>7002</v>
      </c>
      <c r="C2625" s="567" t="s">
        <v>3452</v>
      </c>
      <c r="D2625" s="568">
        <v>28.41</v>
      </c>
    </row>
    <row r="2626" spans="1:4" ht="30">
      <c r="A2626" s="338">
        <v>38921</v>
      </c>
      <c r="B2626" s="339" t="s">
        <v>7003</v>
      </c>
      <c r="C2626" s="567" t="s">
        <v>3452</v>
      </c>
      <c r="D2626" s="568">
        <v>35.119999999999997</v>
      </c>
    </row>
    <row r="2627" spans="1:4" ht="30">
      <c r="A2627" s="338">
        <v>38918</v>
      </c>
      <c r="B2627" s="339" t="s">
        <v>7004</v>
      </c>
      <c r="C2627" s="567" t="s">
        <v>3452</v>
      </c>
      <c r="D2627" s="568">
        <v>33.380000000000003</v>
      </c>
    </row>
    <row r="2628" spans="1:4" ht="30">
      <c r="A2628" s="338">
        <v>38920</v>
      </c>
      <c r="B2628" s="339" t="s">
        <v>7005</v>
      </c>
      <c r="C2628" s="567" t="s">
        <v>3452</v>
      </c>
      <c r="D2628" s="568">
        <v>41.73</v>
      </c>
    </row>
    <row r="2629" spans="1:4" ht="30">
      <c r="A2629" s="338">
        <v>12032</v>
      </c>
      <c r="B2629" s="339" t="s">
        <v>7006</v>
      </c>
      <c r="C2629" s="567" t="s">
        <v>3459</v>
      </c>
      <c r="D2629" s="568">
        <v>49.15</v>
      </c>
    </row>
    <row r="2630" spans="1:4" ht="30">
      <c r="A2630" s="338">
        <v>12030</v>
      </c>
      <c r="B2630" s="339" t="s">
        <v>7007</v>
      </c>
      <c r="C2630" s="567" t="s">
        <v>3459</v>
      </c>
      <c r="D2630" s="568">
        <v>46.18</v>
      </c>
    </row>
    <row r="2631" spans="1:4">
      <c r="A2631" s="338">
        <v>14157</v>
      </c>
      <c r="B2631" s="339" t="s">
        <v>7035</v>
      </c>
      <c r="C2631" s="567" t="s">
        <v>3452</v>
      </c>
      <c r="D2631" s="568">
        <v>1.26</v>
      </c>
    </row>
    <row r="2632" spans="1:4" ht="30">
      <c r="A2632" s="338">
        <v>10908</v>
      </c>
      <c r="B2632" s="339" t="s">
        <v>7008</v>
      </c>
      <c r="C2632" s="567" t="s">
        <v>3452</v>
      </c>
      <c r="D2632" s="568">
        <v>22.22</v>
      </c>
    </row>
    <row r="2633" spans="1:4" ht="30">
      <c r="A2633" s="338">
        <v>10909</v>
      </c>
      <c r="B2633" s="339" t="s">
        <v>7009</v>
      </c>
      <c r="C2633" s="567" t="s">
        <v>3452</v>
      </c>
      <c r="D2633" s="568">
        <v>35.44</v>
      </c>
    </row>
    <row r="2634" spans="1:4" ht="30">
      <c r="A2634" s="338">
        <v>3669</v>
      </c>
      <c r="B2634" s="339" t="s">
        <v>7010</v>
      </c>
      <c r="C2634" s="567" t="s">
        <v>3452</v>
      </c>
      <c r="D2634" s="568">
        <v>15.19</v>
      </c>
    </row>
    <row r="2635" spans="1:4" ht="30">
      <c r="A2635" s="338">
        <v>20138</v>
      </c>
      <c r="B2635" s="339" t="s">
        <v>7011</v>
      </c>
      <c r="C2635" s="567" t="s">
        <v>3452</v>
      </c>
      <c r="D2635" s="568">
        <v>75.45</v>
      </c>
    </row>
    <row r="2636" spans="1:4" ht="30">
      <c r="A2636" s="338">
        <v>20139</v>
      </c>
      <c r="B2636" s="339" t="s">
        <v>7012</v>
      </c>
      <c r="C2636" s="567" t="s">
        <v>3452</v>
      </c>
      <c r="D2636" s="568">
        <v>126.76</v>
      </c>
    </row>
    <row r="2637" spans="1:4">
      <c r="A2637" s="338">
        <v>3668</v>
      </c>
      <c r="B2637" s="339" t="s">
        <v>7013</v>
      </c>
      <c r="C2637" s="567" t="s">
        <v>3452</v>
      </c>
      <c r="D2637" s="568">
        <v>50.26</v>
      </c>
    </row>
    <row r="2638" spans="1:4">
      <c r="A2638" s="338">
        <v>3656</v>
      </c>
      <c r="B2638" s="339" t="s">
        <v>7014</v>
      </c>
      <c r="C2638" s="567" t="s">
        <v>3452</v>
      </c>
      <c r="D2638" s="568">
        <v>24.91</v>
      </c>
    </row>
    <row r="2639" spans="1:4">
      <c r="A2639" s="338">
        <v>10911</v>
      </c>
      <c r="B2639" s="339" t="s">
        <v>7015</v>
      </c>
      <c r="C2639" s="567" t="s">
        <v>3452</v>
      </c>
      <c r="D2639" s="568">
        <v>27.65</v>
      </c>
    </row>
    <row r="2640" spans="1:4">
      <c r="A2640" s="338">
        <v>3654</v>
      </c>
      <c r="B2640" s="339" t="s">
        <v>7016</v>
      </c>
      <c r="C2640" s="567" t="s">
        <v>3452</v>
      </c>
      <c r="D2640" s="568">
        <v>6.24</v>
      </c>
    </row>
    <row r="2641" spans="1:4">
      <c r="A2641" s="338">
        <v>3664</v>
      </c>
      <c r="B2641" s="339" t="s">
        <v>7017</v>
      </c>
      <c r="C2641" s="567" t="s">
        <v>3452</v>
      </c>
      <c r="D2641" s="568">
        <v>7.75</v>
      </c>
    </row>
    <row r="2642" spans="1:4">
      <c r="A2642" s="338">
        <v>3657</v>
      </c>
      <c r="B2642" s="339" t="s">
        <v>7018</v>
      </c>
      <c r="C2642" s="567" t="s">
        <v>3452</v>
      </c>
      <c r="D2642" s="568">
        <v>8.35</v>
      </c>
    </row>
    <row r="2643" spans="1:4" ht="30">
      <c r="A2643" s="338">
        <v>12625</v>
      </c>
      <c r="B2643" s="339" t="s">
        <v>7019</v>
      </c>
      <c r="C2643" s="567" t="s">
        <v>3452</v>
      </c>
      <c r="D2643" s="568">
        <v>9.56</v>
      </c>
    </row>
    <row r="2644" spans="1:4">
      <c r="A2644" s="338">
        <v>20136</v>
      </c>
      <c r="B2644" s="339" t="s">
        <v>7020</v>
      </c>
      <c r="C2644" s="567" t="s">
        <v>3452</v>
      </c>
      <c r="D2644" s="568">
        <v>170.26</v>
      </c>
    </row>
    <row r="2645" spans="1:4">
      <c r="A2645" s="338">
        <v>20144</v>
      </c>
      <c r="B2645" s="339" t="s">
        <v>7021</v>
      </c>
      <c r="C2645" s="567" t="s">
        <v>3452</v>
      </c>
      <c r="D2645" s="568">
        <v>74.790000000000006</v>
      </c>
    </row>
    <row r="2646" spans="1:4">
      <c r="A2646" s="338">
        <v>20143</v>
      </c>
      <c r="B2646" s="339" t="s">
        <v>7022</v>
      </c>
      <c r="C2646" s="567" t="s">
        <v>3452</v>
      </c>
      <c r="D2646" s="568">
        <v>69.849999999999994</v>
      </c>
    </row>
    <row r="2647" spans="1:4">
      <c r="A2647" s="338">
        <v>20145</v>
      </c>
      <c r="B2647" s="339" t="s">
        <v>7023</v>
      </c>
      <c r="C2647" s="567" t="s">
        <v>3452</v>
      </c>
      <c r="D2647" s="568">
        <v>198.21</v>
      </c>
    </row>
    <row r="2648" spans="1:4">
      <c r="A2648" s="338">
        <v>20146</v>
      </c>
      <c r="B2648" s="339" t="s">
        <v>7024</v>
      </c>
      <c r="C2648" s="567" t="s">
        <v>3452</v>
      </c>
      <c r="D2648" s="568">
        <v>223.51</v>
      </c>
    </row>
    <row r="2649" spans="1:4">
      <c r="A2649" s="338">
        <v>20140</v>
      </c>
      <c r="B2649" s="339" t="s">
        <v>7025</v>
      </c>
      <c r="C2649" s="567" t="s">
        <v>3452</v>
      </c>
      <c r="D2649" s="568">
        <v>8.9</v>
      </c>
    </row>
    <row r="2650" spans="1:4">
      <c r="A2650" s="338">
        <v>20141</v>
      </c>
      <c r="B2650" s="339" t="s">
        <v>7026</v>
      </c>
      <c r="C2650" s="567" t="s">
        <v>3452</v>
      </c>
      <c r="D2650" s="568">
        <v>15.62</v>
      </c>
    </row>
    <row r="2651" spans="1:4">
      <c r="A2651" s="338">
        <v>20142</v>
      </c>
      <c r="B2651" s="339" t="s">
        <v>7027</v>
      </c>
      <c r="C2651" s="567" t="s">
        <v>3452</v>
      </c>
      <c r="D2651" s="568">
        <v>47.8</v>
      </c>
    </row>
    <row r="2652" spans="1:4">
      <c r="A2652" s="338">
        <v>3670</v>
      </c>
      <c r="B2652" s="339" t="s">
        <v>7033</v>
      </c>
      <c r="C2652" s="567" t="s">
        <v>3452</v>
      </c>
      <c r="D2652" s="568">
        <v>27.59</v>
      </c>
    </row>
    <row r="2653" spans="1:4">
      <c r="A2653" s="338">
        <v>3666</v>
      </c>
      <c r="B2653" s="339" t="s">
        <v>7034</v>
      </c>
      <c r="C2653" s="567" t="s">
        <v>3452</v>
      </c>
      <c r="D2653" s="568">
        <v>4.67</v>
      </c>
    </row>
    <row r="2654" spans="1:4">
      <c r="A2654" s="338">
        <v>3659</v>
      </c>
      <c r="B2654" s="339" t="s">
        <v>7028</v>
      </c>
      <c r="C2654" s="567" t="s">
        <v>3452</v>
      </c>
      <c r="D2654" s="568">
        <v>20.73</v>
      </c>
    </row>
    <row r="2655" spans="1:4">
      <c r="A2655" s="338">
        <v>3660</v>
      </c>
      <c r="B2655" s="339" t="s">
        <v>7029</v>
      </c>
      <c r="C2655" s="567" t="s">
        <v>3452</v>
      </c>
      <c r="D2655" s="568">
        <v>29.88</v>
      </c>
    </row>
    <row r="2656" spans="1:4">
      <c r="A2656" s="338">
        <v>3662</v>
      </c>
      <c r="B2656" s="339" t="s">
        <v>7030</v>
      </c>
      <c r="C2656" s="567" t="s">
        <v>3452</v>
      </c>
      <c r="D2656" s="568">
        <v>11.29</v>
      </c>
    </row>
    <row r="2657" spans="1:4">
      <c r="A2657" s="338">
        <v>3661</v>
      </c>
      <c r="B2657" s="339" t="s">
        <v>7031</v>
      </c>
      <c r="C2657" s="567" t="s">
        <v>3452</v>
      </c>
      <c r="D2657" s="568">
        <v>16.61</v>
      </c>
    </row>
    <row r="2658" spans="1:4">
      <c r="A2658" s="338">
        <v>3658</v>
      </c>
      <c r="B2658" s="339" t="s">
        <v>7032</v>
      </c>
      <c r="C2658" s="567" t="s">
        <v>3452</v>
      </c>
      <c r="D2658" s="568">
        <v>21.14</v>
      </c>
    </row>
    <row r="2659" spans="1:4">
      <c r="A2659" s="338">
        <v>3653</v>
      </c>
      <c r="B2659" s="339" t="s">
        <v>7036</v>
      </c>
      <c r="C2659" s="567" t="s">
        <v>3452</v>
      </c>
      <c r="D2659" s="568">
        <v>98.94</v>
      </c>
    </row>
    <row r="2660" spans="1:4">
      <c r="A2660" s="338">
        <v>3649</v>
      </c>
      <c r="B2660" s="339" t="s">
        <v>7037</v>
      </c>
      <c r="C2660" s="567" t="s">
        <v>3452</v>
      </c>
      <c r="D2660" s="568">
        <v>204.93</v>
      </c>
    </row>
    <row r="2661" spans="1:4" ht="30">
      <c r="A2661" s="338">
        <v>42696</v>
      </c>
      <c r="B2661" s="339" t="s">
        <v>7038</v>
      </c>
      <c r="C2661" s="567" t="s">
        <v>3452</v>
      </c>
      <c r="D2661" s="568">
        <v>573.39</v>
      </c>
    </row>
    <row r="2662" spans="1:4" ht="30">
      <c r="A2662" s="338">
        <v>42697</v>
      </c>
      <c r="B2662" s="339" t="s">
        <v>7039</v>
      </c>
      <c r="C2662" s="567" t="s">
        <v>3452</v>
      </c>
      <c r="D2662" s="568">
        <v>863.54</v>
      </c>
    </row>
    <row r="2663" spans="1:4" ht="30">
      <c r="A2663" s="338">
        <v>42698</v>
      </c>
      <c r="B2663" s="339" t="s">
        <v>7040</v>
      </c>
      <c r="C2663" s="567" t="s">
        <v>3452</v>
      </c>
      <c r="D2663" s="568">
        <v>1202.8800000000001</v>
      </c>
    </row>
    <row r="2664" spans="1:4">
      <c r="A2664" s="338">
        <v>39875</v>
      </c>
      <c r="B2664" s="339" t="s">
        <v>7041</v>
      </c>
      <c r="C2664" s="567" t="s">
        <v>3452</v>
      </c>
      <c r="D2664" s="568">
        <v>745.93</v>
      </c>
    </row>
    <row r="2665" spans="1:4">
      <c r="A2665" s="338">
        <v>39876</v>
      </c>
      <c r="B2665" s="339" t="s">
        <v>7042</v>
      </c>
      <c r="C2665" s="567" t="s">
        <v>3452</v>
      </c>
      <c r="D2665" s="568">
        <v>933.9</v>
      </c>
    </row>
    <row r="2666" spans="1:4">
      <c r="A2666" s="338">
        <v>39877</v>
      </c>
      <c r="B2666" s="339" t="s">
        <v>7043</v>
      </c>
      <c r="C2666" s="567" t="s">
        <v>3452</v>
      </c>
      <c r="D2666" s="568">
        <v>1295.28</v>
      </c>
    </row>
    <row r="2667" spans="1:4">
      <c r="A2667" s="338">
        <v>39878</v>
      </c>
      <c r="B2667" s="339" t="s">
        <v>7044</v>
      </c>
      <c r="C2667" s="567" t="s">
        <v>3452</v>
      </c>
      <c r="D2667" s="568">
        <v>1710.86</v>
      </c>
    </row>
    <row r="2668" spans="1:4">
      <c r="A2668" s="338">
        <v>39872</v>
      </c>
      <c r="B2668" s="339" t="s">
        <v>7045</v>
      </c>
      <c r="C2668" s="567" t="s">
        <v>3452</v>
      </c>
      <c r="D2668" s="568">
        <v>511.54</v>
      </c>
    </row>
    <row r="2669" spans="1:4">
      <c r="A2669" s="338">
        <v>39873</v>
      </c>
      <c r="B2669" s="339" t="s">
        <v>7046</v>
      </c>
      <c r="C2669" s="567" t="s">
        <v>3452</v>
      </c>
      <c r="D2669" s="568">
        <v>593.36</v>
      </c>
    </row>
    <row r="2670" spans="1:4">
      <c r="A2670" s="338">
        <v>39874</v>
      </c>
      <c r="B2670" s="339" t="s">
        <v>7047</v>
      </c>
      <c r="C2670" s="567" t="s">
        <v>3452</v>
      </c>
      <c r="D2670" s="568">
        <v>651.72</v>
      </c>
    </row>
    <row r="2671" spans="1:4">
      <c r="A2671" s="338">
        <v>3674</v>
      </c>
      <c r="B2671" s="339" t="s">
        <v>7048</v>
      </c>
      <c r="C2671" s="567" t="s">
        <v>3453</v>
      </c>
      <c r="D2671" s="568">
        <v>169.76</v>
      </c>
    </row>
    <row r="2672" spans="1:4">
      <c r="A2672" s="338">
        <v>3681</v>
      </c>
      <c r="B2672" s="339" t="s">
        <v>7049</v>
      </c>
      <c r="C2672" s="567" t="s">
        <v>3453</v>
      </c>
      <c r="D2672" s="568">
        <v>252.58</v>
      </c>
    </row>
    <row r="2673" spans="1:4">
      <c r="A2673" s="338">
        <v>3676</v>
      </c>
      <c r="B2673" s="339" t="s">
        <v>7050</v>
      </c>
      <c r="C2673" s="567" t="s">
        <v>3453</v>
      </c>
      <c r="D2673" s="568">
        <v>950.55</v>
      </c>
    </row>
    <row r="2674" spans="1:4">
      <c r="A2674" s="338">
        <v>3679</v>
      </c>
      <c r="B2674" s="339" t="s">
        <v>7051</v>
      </c>
      <c r="C2674" s="567" t="s">
        <v>3453</v>
      </c>
      <c r="D2674" s="568">
        <v>786.41</v>
      </c>
    </row>
    <row r="2675" spans="1:4">
      <c r="A2675" s="338">
        <v>3672</v>
      </c>
      <c r="B2675" s="339" t="s">
        <v>7052</v>
      </c>
      <c r="C2675" s="567" t="s">
        <v>3453</v>
      </c>
      <c r="D2675" s="568">
        <v>2.68</v>
      </c>
    </row>
    <row r="2676" spans="1:4">
      <c r="A2676" s="338">
        <v>3671</v>
      </c>
      <c r="B2676" s="339" t="s">
        <v>7053</v>
      </c>
      <c r="C2676" s="567" t="s">
        <v>3453</v>
      </c>
      <c r="D2676" s="568">
        <v>2.5299999999999998</v>
      </c>
    </row>
    <row r="2677" spans="1:4">
      <c r="A2677" s="338">
        <v>3673</v>
      </c>
      <c r="B2677" s="339" t="s">
        <v>7054</v>
      </c>
      <c r="C2677" s="567" t="s">
        <v>3453</v>
      </c>
      <c r="D2677" s="568">
        <v>3.97</v>
      </c>
    </row>
    <row r="2678" spans="1:4" ht="30">
      <c r="A2678" s="338">
        <v>38394</v>
      </c>
      <c r="B2678" s="339" t="s">
        <v>7055</v>
      </c>
      <c r="C2678" s="567" t="s">
        <v>3452</v>
      </c>
      <c r="D2678" s="568">
        <v>283.14</v>
      </c>
    </row>
    <row r="2679" spans="1:4">
      <c r="A2679" s="338">
        <v>3729</v>
      </c>
      <c r="B2679" s="339" t="s">
        <v>7056</v>
      </c>
      <c r="C2679" s="567" t="s">
        <v>3452</v>
      </c>
      <c r="D2679" s="568">
        <v>104.39</v>
      </c>
    </row>
    <row r="2680" spans="1:4" ht="60">
      <c r="A2680" s="338">
        <v>39357</v>
      </c>
      <c r="B2680" s="339" t="s">
        <v>7057</v>
      </c>
      <c r="C2680" s="567" t="s">
        <v>3452</v>
      </c>
      <c r="D2680" s="568">
        <v>134.25</v>
      </c>
    </row>
    <row r="2681" spans="1:4" ht="60">
      <c r="A2681" s="338">
        <v>39358</v>
      </c>
      <c r="B2681" s="339" t="s">
        <v>7058</v>
      </c>
      <c r="C2681" s="567" t="s">
        <v>3452</v>
      </c>
      <c r="D2681" s="568">
        <v>147.21</v>
      </c>
    </row>
    <row r="2682" spans="1:4" ht="75">
      <c r="A2682" s="338">
        <v>39356</v>
      </c>
      <c r="B2682" s="339" t="s">
        <v>7059</v>
      </c>
      <c r="C2682" s="567" t="s">
        <v>3452</v>
      </c>
      <c r="D2682" s="568">
        <v>251.14</v>
      </c>
    </row>
    <row r="2683" spans="1:4" ht="75">
      <c r="A2683" s="338">
        <v>39355</v>
      </c>
      <c r="B2683" s="339" t="s">
        <v>7060</v>
      </c>
      <c r="C2683" s="567" t="s">
        <v>3452</v>
      </c>
      <c r="D2683" s="568">
        <v>216.11</v>
      </c>
    </row>
    <row r="2684" spans="1:4" ht="60">
      <c r="A2684" s="338">
        <v>39353</v>
      </c>
      <c r="B2684" s="339" t="s">
        <v>7061</v>
      </c>
      <c r="C2684" s="567" t="s">
        <v>3452</v>
      </c>
      <c r="D2684" s="568">
        <v>296.36</v>
      </c>
    </row>
    <row r="2685" spans="1:4" ht="60">
      <c r="A2685" s="338">
        <v>39354</v>
      </c>
      <c r="B2685" s="339" t="s">
        <v>7062</v>
      </c>
      <c r="C2685" s="567" t="s">
        <v>3452</v>
      </c>
      <c r="D2685" s="568">
        <v>295.37</v>
      </c>
    </row>
    <row r="2686" spans="1:4">
      <c r="A2686" s="338">
        <v>39398</v>
      </c>
      <c r="B2686" s="339" t="s">
        <v>7063</v>
      </c>
      <c r="C2686" s="567" t="s">
        <v>3452</v>
      </c>
      <c r="D2686" s="568">
        <v>155.41</v>
      </c>
    </row>
    <row r="2687" spans="1:4" ht="30">
      <c r="A2687" s="338">
        <v>13343</v>
      </c>
      <c r="B2687" s="339" t="s">
        <v>7064</v>
      </c>
      <c r="C2687" s="567" t="s">
        <v>3452</v>
      </c>
      <c r="D2687" s="568">
        <v>49.46</v>
      </c>
    </row>
    <row r="2688" spans="1:4" ht="30">
      <c r="A2688" s="338">
        <v>12118</v>
      </c>
      <c r="B2688" s="339" t="s">
        <v>7065</v>
      </c>
      <c r="C2688" s="567" t="s">
        <v>3452</v>
      </c>
      <c r="D2688" s="568">
        <v>30.3</v>
      </c>
    </row>
    <row r="2689" spans="1:4" ht="45">
      <c r="A2689" s="338">
        <v>39482</v>
      </c>
      <c r="B2689" s="339" t="s">
        <v>7066</v>
      </c>
      <c r="C2689" s="567" t="s">
        <v>3452</v>
      </c>
      <c r="D2689" s="568">
        <v>541.33000000000004</v>
      </c>
    </row>
    <row r="2690" spans="1:4" ht="60">
      <c r="A2690" s="338">
        <v>39486</v>
      </c>
      <c r="B2690" s="339" t="s">
        <v>7067</v>
      </c>
      <c r="C2690" s="567" t="s">
        <v>3452</v>
      </c>
      <c r="D2690" s="568">
        <v>441.8</v>
      </c>
    </row>
    <row r="2691" spans="1:4" ht="45">
      <c r="A2691" s="338">
        <v>39484</v>
      </c>
      <c r="B2691" s="339" t="s">
        <v>7068</v>
      </c>
      <c r="C2691" s="567" t="s">
        <v>3452</v>
      </c>
      <c r="D2691" s="568">
        <v>541.33000000000004</v>
      </c>
    </row>
    <row r="2692" spans="1:4" ht="45">
      <c r="A2692" s="338">
        <v>39488</v>
      </c>
      <c r="B2692" s="339" t="s">
        <v>7069</v>
      </c>
      <c r="C2692" s="567" t="s">
        <v>3452</v>
      </c>
      <c r="D2692" s="568">
        <v>449.04</v>
      </c>
    </row>
    <row r="2693" spans="1:4" ht="45">
      <c r="A2693" s="338">
        <v>39485</v>
      </c>
      <c r="B2693" s="339" t="s">
        <v>7070</v>
      </c>
      <c r="C2693" s="567" t="s">
        <v>3452</v>
      </c>
      <c r="D2693" s="568">
        <v>541.33000000000004</v>
      </c>
    </row>
    <row r="2694" spans="1:4" ht="45">
      <c r="A2694" s="338">
        <v>39489</v>
      </c>
      <c r="B2694" s="339" t="s">
        <v>7071</v>
      </c>
      <c r="C2694" s="567" t="s">
        <v>3452</v>
      </c>
      <c r="D2694" s="568">
        <v>456.65</v>
      </c>
    </row>
    <row r="2695" spans="1:4" ht="60">
      <c r="A2695" s="338">
        <v>39490</v>
      </c>
      <c r="B2695" s="339" t="s">
        <v>7072</v>
      </c>
      <c r="C2695" s="567" t="s">
        <v>3452</v>
      </c>
      <c r="D2695" s="568">
        <v>680.47</v>
      </c>
    </row>
    <row r="2696" spans="1:4" ht="60">
      <c r="A2696" s="338">
        <v>39494</v>
      </c>
      <c r="B2696" s="339" t="s">
        <v>7073</v>
      </c>
      <c r="C2696" s="567" t="s">
        <v>3452</v>
      </c>
      <c r="D2696" s="568">
        <v>488.63</v>
      </c>
    </row>
    <row r="2697" spans="1:4" ht="60">
      <c r="A2697" s="338">
        <v>39495</v>
      </c>
      <c r="B2697" s="339" t="s">
        <v>7074</v>
      </c>
      <c r="C2697" s="567" t="s">
        <v>3452</v>
      </c>
      <c r="D2697" s="568">
        <v>550.62</v>
      </c>
    </row>
    <row r="2698" spans="1:4" ht="60">
      <c r="A2698" s="338">
        <v>39496</v>
      </c>
      <c r="B2698" s="339" t="s">
        <v>7075</v>
      </c>
      <c r="C2698" s="567" t="s">
        <v>3452</v>
      </c>
      <c r="D2698" s="568">
        <v>605.67999999999995</v>
      </c>
    </row>
    <row r="2699" spans="1:4" ht="60">
      <c r="A2699" s="338">
        <v>39492</v>
      </c>
      <c r="B2699" s="339" t="s">
        <v>7076</v>
      </c>
      <c r="C2699" s="567" t="s">
        <v>3452</v>
      </c>
      <c r="D2699" s="568">
        <v>701.22</v>
      </c>
    </row>
    <row r="2700" spans="1:4" ht="60">
      <c r="A2700" s="338">
        <v>39497</v>
      </c>
      <c r="B2700" s="339" t="s">
        <v>7077</v>
      </c>
      <c r="C2700" s="567" t="s">
        <v>3452</v>
      </c>
      <c r="D2700" s="568">
        <v>633.38</v>
      </c>
    </row>
    <row r="2701" spans="1:4" ht="60">
      <c r="A2701" s="338">
        <v>39493</v>
      </c>
      <c r="B2701" s="339" t="s">
        <v>7078</v>
      </c>
      <c r="C2701" s="567" t="s">
        <v>3452</v>
      </c>
      <c r="D2701" s="568">
        <v>752.12</v>
      </c>
    </row>
    <row r="2702" spans="1:4" ht="45">
      <c r="A2702" s="338">
        <v>39500</v>
      </c>
      <c r="B2702" s="339" t="s">
        <v>7079</v>
      </c>
      <c r="C2702" s="567" t="s">
        <v>3452</v>
      </c>
      <c r="D2702" s="568">
        <v>820.63</v>
      </c>
    </row>
    <row r="2703" spans="1:4" ht="60">
      <c r="A2703" s="338">
        <v>39498</v>
      </c>
      <c r="B2703" s="339" t="s">
        <v>7080</v>
      </c>
      <c r="C2703" s="567" t="s">
        <v>3452</v>
      </c>
      <c r="D2703" s="568">
        <v>1012.11</v>
      </c>
    </row>
    <row r="2704" spans="1:4" ht="45">
      <c r="A2704" s="338">
        <v>43628</v>
      </c>
      <c r="B2704" s="339" t="s">
        <v>7081</v>
      </c>
      <c r="C2704" s="567" t="s">
        <v>3452</v>
      </c>
      <c r="D2704" s="568">
        <v>797.76</v>
      </c>
    </row>
    <row r="2705" spans="1:4" ht="45">
      <c r="A2705" s="338">
        <v>39501</v>
      </c>
      <c r="B2705" s="339" t="s">
        <v>7082</v>
      </c>
      <c r="C2705" s="567" t="s">
        <v>3452</v>
      </c>
      <c r="D2705" s="568">
        <v>842.85</v>
      </c>
    </row>
    <row r="2706" spans="1:4" ht="60">
      <c r="A2706" s="338">
        <v>39499</v>
      </c>
      <c r="B2706" s="339" t="s">
        <v>7083</v>
      </c>
      <c r="C2706" s="567" t="s">
        <v>3452</v>
      </c>
      <c r="D2706" s="568">
        <v>1026.48</v>
      </c>
    </row>
    <row r="2707" spans="1:4" ht="45">
      <c r="A2707" s="338">
        <v>43621</v>
      </c>
      <c r="B2707" s="339" t="s">
        <v>7084</v>
      </c>
      <c r="C2707" s="567" t="s">
        <v>3452</v>
      </c>
      <c r="D2707" s="568">
        <v>847.62</v>
      </c>
    </row>
    <row r="2708" spans="1:4">
      <c r="A2708" s="338">
        <v>3731</v>
      </c>
      <c r="B2708" s="339" t="s">
        <v>7086</v>
      </c>
      <c r="C2708" s="567" t="s">
        <v>3450</v>
      </c>
      <c r="D2708" s="568">
        <v>41</v>
      </c>
    </row>
    <row r="2709" spans="1:4" ht="30">
      <c r="A2709" s="338">
        <v>3733</v>
      </c>
      <c r="B2709" s="339" t="s">
        <v>7085</v>
      </c>
      <c r="C2709" s="567" t="s">
        <v>3450</v>
      </c>
      <c r="D2709" s="568">
        <v>44.17</v>
      </c>
    </row>
    <row r="2710" spans="1:4">
      <c r="A2710" s="338">
        <v>38137</v>
      </c>
      <c r="B2710" s="339" t="s">
        <v>7087</v>
      </c>
      <c r="C2710" s="567" t="s">
        <v>3450</v>
      </c>
      <c r="D2710" s="568">
        <v>41.24</v>
      </c>
    </row>
    <row r="2711" spans="1:4">
      <c r="A2711" s="338">
        <v>38135</v>
      </c>
      <c r="B2711" s="339" t="s">
        <v>7088</v>
      </c>
      <c r="C2711" s="567" t="s">
        <v>3450</v>
      </c>
      <c r="D2711" s="568">
        <v>52.28</v>
      </c>
    </row>
    <row r="2712" spans="1:4">
      <c r="A2712" s="338">
        <v>38138</v>
      </c>
      <c r="B2712" s="339" t="s">
        <v>7089</v>
      </c>
      <c r="C2712" s="567" t="s">
        <v>3450</v>
      </c>
      <c r="D2712" s="568">
        <v>40.5</v>
      </c>
    </row>
    <row r="2713" spans="1:4" ht="30">
      <c r="A2713" s="338">
        <v>3745</v>
      </c>
      <c r="B2713" s="339" t="s">
        <v>7092</v>
      </c>
      <c r="C2713" s="567" t="s">
        <v>3450</v>
      </c>
      <c r="D2713" s="568">
        <v>55.86</v>
      </c>
    </row>
    <row r="2714" spans="1:4" ht="30">
      <c r="A2714" s="338">
        <v>3736</v>
      </c>
      <c r="B2714" s="339" t="s">
        <v>7090</v>
      </c>
      <c r="C2714" s="567" t="s">
        <v>3450</v>
      </c>
      <c r="D2714" s="568">
        <v>49.7</v>
      </c>
    </row>
    <row r="2715" spans="1:4" ht="30">
      <c r="A2715" s="338">
        <v>3741</v>
      </c>
      <c r="B2715" s="339" t="s">
        <v>7091</v>
      </c>
      <c r="C2715" s="567" t="s">
        <v>3450</v>
      </c>
      <c r="D2715" s="568">
        <v>51.8</v>
      </c>
    </row>
    <row r="2716" spans="1:4" ht="30">
      <c r="A2716" s="338">
        <v>3747</v>
      </c>
      <c r="B2716" s="339" t="s">
        <v>7098</v>
      </c>
      <c r="C2716" s="567" t="s">
        <v>3450</v>
      </c>
      <c r="D2716" s="568">
        <v>56.82</v>
      </c>
    </row>
    <row r="2717" spans="1:4" ht="30">
      <c r="A2717" s="338">
        <v>3743</v>
      </c>
      <c r="B2717" s="339" t="s">
        <v>7093</v>
      </c>
      <c r="C2717" s="567" t="s">
        <v>3450</v>
      </c>
      <c r="D2717" s="568">
        <v>51.62</v>
      </c>
    </row>
    <row r="2718" spans="1:4" ht="30">
      <c r="A2718" s="338">
        <v>3744</v>
      </c>
      <c r="B2718" s="339" t="s">
        <v>7094</v>
      </c>
      <c r="C2718" s="567" t="s">
        <v>3450</v>
      </c>
      <c r="D2718" s="568">
        <v>56.82</v>
      </c>
    </row>
    <row r="2719" spans="1:4" ht="30">
      <c r="A2719" s="338">
        <v>3739</v>
      </c>
      <c r="B2719" s="339" t="s">
        <v>7095</v>
      </c>
      <c r="C2719" s="567" t="s">
        <v>3450</v>
      </c>
      <c r="D2719" s="568">
        <v>59.71</v>
      </c>
    </row>
    <row r="2720" spans="1:4" ht="30">
      <c r="A2720" s="338">
        <v>3737</v>
      </c>
      <c r="B2720" s="339" t="s">
        <v>7096</v>
      </c>
      <c r="C2720" s="567" t="s">
        <v>3450</v>
      </c>
      <c r="D2720" s="568">
        <v>62.6</v>
      </c>
    </row>
    <row r="2721" spans="1:4" ht="30">
      <c r="A2721" s="338">
        <v>3738</v>
      </c>
      <c r="B2721" s="339" t="s">
        <v>7097</v>
      </c>
      <c r="C2721" s="567" t="s">
        <v>3450</v>
      </c>
      <c r="D2721" s="568">
        <v>72.23</v>
      </c>
    </row>
    <row r="2722" spans="1:4" ht="30">
      <c r="A2722" s="338">
        <v>11649</v>
      </c>
      <c r="B2722" s="339" t="s">
        <v>7099</v>
      </c>
      <c r="C2722" s="567" t="s">
        <v>3452</v>
      </c>
      <c r="D2722" s="568">
        <v>412.24</v>
      </c>
    </row>
    <row r="2723" spans="1:4" ht="30">
      <c r="A2723" s="338">
        <v>11650</v>
      </c>
      <c r="B2723" s="339" t="s">
        <v>7100</v>
      </c>
      <c r="C2723" s="567" t="s">
        <v>3452</v>
      </c>
      <c r="D2723" s="568">
        <v>702.63</v>
      </c>
    </row>
    <row r="2724" spans="1:4" ht="30">
      <c r="A2724" s="338">
        <v>3742</v>
      </c>
      <c r="B2724" s="339" t="s">
        <v>7101</v>
      </c>
      <c r="C2724" s="567" t="s">
        <v>3450</v>
      </c>
      <c r="D2724" s="568">
        <v>74.930000000000007</v>
      </c>
    </row>
    <row r="2725" spans="1:4" ht="30">
      <c r="A2725" s="338">
        <v>3746</v>
      </c>
      <c r="B2725" s="339" t="s">
        <v>7102</v>
      </c>
      <c r="C2725" s="567" t="s">
        <v>3450</v>
      </c>
      <c r="D2725" s="568">
        <v>87.49</v>
      </c>
    </row>
    <row r="2726" spans="1:4" ht="30">
      <c r="A2726" s="338">
        <v>21106</v>
      </c>
      <c r="B2726" s="339" t="s">
        <v>7103</v>
      </c>
      <c r="C2726" s="567" t="s">
        <v>3454</v>
      </c>
      <c r="D2726" s="568">
        <v>41.51</v>
      </c>
    </row>
    <row r="2727" spans="1:4">
      <c r="A2727" s="338">
        <v>3755</v>
      </c>
      <c r="B2727" s="339" t="s">
        <v>7104</v>
      </c>
      <c r="C2727" s="567" t="s">
        <v>3452</v>
      </c>
      <c r="D2727" s="568">
        <v>32.64</v>
      </c>
    </row>
    <row r="2728" spans="1:4">
      <c r="A2728" s="338">
        <v>3750</v>
      </c>
      <c r="B2728" s="339" t="s">
        <v>7105</v>
      </c>
      <c r="C2728" s="567" t="s">
        <v>3452</v>
      </c>
      <c r="D2728" s="568">
        <v>43.89</v>
      </c>
    </row>
    <row r="2729" spans="1:4">
      <c r="A2729" s="338">
        <v>3756</v>
      </c>
      <c r="B2729" s="339" t="s">
        <v>7106</v>
      </c>
      <c r="C2729" s="567" t="s">
        <v>3452</v>
      </c>
      <c r="D2729" s="568">
        <v>82.02</v>
      </c>
    </row>
    <row r="2730" spans="1:4">
      <c r="A2730" s="338">
        <v>38191</v>
      </c>
      <c r="B2730" s="339" t="s">
        <v>7108</v>
      </c>
      <c r="C2730" s="567" t="s">
        <v>3452</v>
      </c>
      <c r="D2730" s="568">
        <v>18.09</v>
      </c>
    </row>
    <row r="2731" spans="1:4">
      <c r="A2731" s="338">
        <v>39381</v>
      </c>
      <c r="B2731" s="339" t="s">
        <v>7109</v>
      </c>
      <c r="C2731" s="567" t="s">
        <v>3452</v>
      </c>
      <c r="D2731" s="568">
        <v>16.87</v>
      </c>
    </row>
    <row r="2732" spans="1:4">
      <c r="A2732" s="338">
        <v>38780</v>
      </c>
      <c r="B2732" s="339" t="s">
        <v>7110</v>
      </c>
      <c r="C2732" s="567" t="s">
        <v>3452</v>
      </c>
      <c r="D2732" s="568">
        <v>20.64</v>
      </c>
    </row>
    <row r="2733" spans="1:4">
      <c r="A2733" s="338">
        <v>39377</v>
      </c>
      <c r="B2733" s="339" t="s">
        <v>7107</v>
      </c>
      <c r="C2733" s="567" t="s">
        <v>3452</v>
      </c>
      <c r="D2733" s="568">
        <v>242.97</v>
      </c>
    </row>
    <row r="2734" spans="1:4">
      <c r="A2734" s="338">
        <v>38781</v>
      </c>
      <c r="B2734" s="339" t="s">
        <v>7111</v>
      </c>
      <c r="C2734" s="567" t="s">
        <v>3452</v>
      </c>
      <c r="D2734" s="568">
        <v>69.69</v>
      </c>
    </row>
    <row r="2735" spans="1:4">
      <c r="A2735" s="338">
        <v>38192</v>
      </c>
      <c r="B2735" s="339" t="s">
        <v>7112</v>
      </c>
      <c r="C2735" s="567" t="s">
        <v>3452</v>
      </c>
      <c r="D2735" s="568">
        <v>126.1</v>
      </c>
    </row>
    <row r="2736" spans="1:4">
      <c r="A2736" s="338">
        <v>3753</v>
      </c>
      <c r="B2736" s="339" t="s">
        <v>7113</v>
      </c>
      <c r="C2736" s="567" t="s">
        <v>3452</v>
      </c>
      <c r="D2736" s="568">
        <v>11.04</v>
      </c>
    </row>
    <row r="2737" spans="1:4">
      <c r="A2737" s="338">
        <v>38782</v>
      </c>
      <c r="B2737" s="339" t="s">
        <v>7114</v>
      </c>
      <c r="C2737" s="567" t="s">
        <v>3452</v>
      </c>
      <c r="D2737" s="568">
        <v>14.37</v>
      </c>
    </row>
    <row r="2738" spans="1:4">
      <c r="A2738" s="338">
        <v>38778</v>
      </c>
      <c r="B2738" s="339" t="s">
        <v>7115</v>
      </c>
      <c r="C2738" s="567" t="s">
        <v>3452</v>
      </c>
      <c r="D2738" s="568">
        <v>10.79</v>
      </c>
    </row>
    <row r="2739" spans="1:4">
      <c r="A2739" s="338">
        <v>38779</v>
      </c>
      <c r="B2739" s="339" t="s">
        <v>7116</v>
      </c>
      <c r="C2739" s="567" t="s">
        <v>3452</v>
      </c>
      <c r="D2739" s="568">
        <v>11.43</v>
      </c>
    </row>
    <row r="2740" spans="1:4">
      <c r="A2740" s="338">
        <v>38194</v>
      </c>
      <c r="B2740" s="339" t="s">
        <v>7120</v>
      </c>
      <c r="C2740" s="567" t="s">
        <v>3452</v>
      </c>
      <c r="D2740" s="568">
        <v>8.42</v>
      </c>
    </row>
    <row r="2741" spans="1:4">
      <c r="A2741" s="338">
        <v>38193</v>
      </c>
      <c r="B2741" s="339" t="s">
        <v>7121</v>
      </c>
      <c r="C2741" s="567" t="s">
        <v>3452</v>
      </c>
      <c r="D2741" s="568">
        <v>7.31</v>
      </c>
    </row>
    <row r="2742" spans="1:4">
      <c r="A2742" s="338">
        <v>39388</v>
      </c>
      <c r="B2742" s="339" t="s">
        <v>7117</v>
      </c>
      <c r="C2742" s="567" t="s">
        <v>3452</v>
      </c>
      <c r="D2742" s="568">
        <v>10.35</v>
      </c>
    </row>
    <row r="2743" spans="1:4">
      <c r="A2743" s="338">
        <v>39387</v>
      </c>
      <c r="B2743" s="339" t="s">
        <v>7118</v>
      </c>
      <c r="C2743" s="567" t="s">
        <v>3452</v>
      </c>
      <c r="D2743" s="568">
        <v>16.14</v>
      </c>
    </row>
    <row r="2744" spans="1:4">
      <c r="A2744" s="338">
        <v>39386</v>
      </c>
      <c r="B2744" s="339" t="s">
        <v>7119</v>
      </c>
      <c r="C2744" s="567" t="s">
        <v>3452</v>
      </c>
      <c r="D2744" s="568">
        <v>11.25</v>
      </c>
    </row>
    <row r="2745" spans="1:4">
      <c r="A2745" s="338">
        <v>12216</v>
      </c>
      <c r="B2745" s="339" t="s">
        <v>7122</v>
      </c>
      <c r="C2745" s="567" t="s">
        <v>3452</v>
      </c>
      <c r="D2745" s="568">
        <v>63.06</v>
      </c>
    </row>
    <row r="2746" spans="1:4">
      <c r="A2746" s="338">
        <v>3757</v>
      </c>
      <c r="B2746" s="339" t="s">
        <v>7123</v>
      </c>
      <c r="C2746" s="567" t="s">
        <v>3452</v>
      </c>
      <c r="D2746" s="568">
        <v>72.92</v>
      </c>
    </row>
    <row r="2747" spans="1:4">
      <c r="A2747" s="338">
        <v>3758</v>
      </c>
      <c r="B2747" s="339" t="s">
        <v>7124</v>
      </c>
      <c r="C2747" s="567" t="s">
        <v>3452</v>
      </c>
      <c r="D2747" s="568">
        <v>85.02</v>
      </c>
    </row>
    <row r="2748" spans="1:4">
      <c r="A2748" s="338">
        <v>12214</v>
      </c>
      <c r="B2748" s="339" t="s">
        <v>7125</v>
      </c>
      <c r="C2748" s="567" t="s">
        <v>3452</v>
      </c>
      <c r="D2748" s="568">
        <v>29.11</v>
      </c>
    </row>
    <row r="2749" spans="1:4">
      <c r="A2749" s="338">
        <v>3749</v>
      </c>
      <c r="B2749" s="339" t="s">
        <v>7126</v>
      </c>
      <c r="C2749" s="567" t="s">
        <v>3452</v>
      </c>
      <c r="D2749" s="568">
        <v>51.89</v>
      </c>
    </row>
    <row r="2750" spans="1:4">
      <c r="A2750" s="338">
        <v>3751</v>
      </c>
      <c r="B2750" s="339" t="s">
        <v>7127</v>
      </c>
      <c r="C2750" s="567" t="s">
        <v>3452</v>
      </c>
      <c r="D2750" s="568">
        <v>70.81</v>
      </c>
    </row>
    <row r="2751" spans="1:4">
      <c r="A2751" s="338">
        <v>39376</v>
      </c>
      <c r="B2751" s="339" t="s">
        <v>7128</v>
      </c>
      <c r="C2751" s="567" t="s">
        <v>3452</v>
      </c>
      <c r="D2751" s="568">
        <v>59.7</v>
      </c>
    </row>
    <row r="2752" spans="1:4">
      <c r="A2752" s="338">
        <v>3752</v>
      </c>
      <c r="B2752" s="339" t="s">
        <v>7129</v>
      </c>
      <c r="C2752" s="567" t="s">
        <v>3452</v>
      </c>
      <c r="D2752" s="568">
        <v>116.82</v>
      </c>
    </row>
    <row r="2753" spans="1:4" ht="45">
      <c r="A2753" s="338">
        <v>746</v>
      </c>
      <c r="B2753" s="339" t="s">
        <v>13514</v>
      </c>
      <c r="C2753" s="567" t="s">
        <v>3452</v>
      </c>
      <c r="D2753" s="568">
        <v>2726</v>
      </c>
    </row>
    <row r="2754" spans="1:4" ht="30">
      <c r="A2754" s="338">
        <v>20269</v>
      </c>
      <c r="B2754" s="339" t="s">
        <v>13515</v>
      </c>
      <c r="C2754" s="567" t="s">
        <v>3452</v>
      </c>
      <c r="D2754" s="568">
        <v>108.13</v>
      </c>
    </row>
    <row r="2755" spans="1:4" ht="30">
      <c r="A2755" s="338">
        <v>20270</v>
      </c>
      <c r="B2755" s="339" t="s">
        <v>13516</v>
      </c>
      <c r="C2755" s="567" t="s">
        <v>3452</v>
      </c>
      <c r="D2755" s="568">
        <v>119.48</v>
      </c>
    </row>
    <row r="2756" spans="1:4" ht="30">
      <c r="A2756" s="338">
        <v>11696</v>
      </c>
      <c r="B2756" s="339" t="s">
        <v>13517</v>
      </c>
      <c r="C2756" s="567" t="s">
        <v>3452</v>
      </c>
      <c r="D2756" s="568">
        <v>191.27</v>
      </c>
    </row>
    <row r="2757" spans="1:4" ht="30">
      <c r="A2757" s="338">
        <v>10427</v>
      </c>
      <c r="B2757" s="339" t="s">
        <v>13518</v>
      </c>
      <c r="C2757" s="567" t="s">
        <v>3452</v>
      </c>
      <c r="D2757" s="568">
        <v>535.25</v>
      </c>
    </row>
    <row r="2758" spans="1:4" ht="30">
      <c r="A2758" s="338">
        <v>10428</v>
      </c>
      <c r="B2758" s="339" t="s">
        <v>13519</v>
      </c>
      <c r="C2758" s="567" t="s">
        <v>3452</v>
      </c>
      <c r="D2758" s="568">
        <v>551.47</v>
      </c>
    </row>
    <row r="2759" spans="1:4" ht="30">
      <c r="A2759" s="338">
        <v>36521</v>
      </c>
      <c r="B2759" s="339" t="s">
        <v>13520</v>
      </c>
      <c r="C2759" s="567" t="s">
        <v>3452</v>
      </c>
      <c r="D2759" s="568">
        <v>172.07</v>
      </c>
    </row>
    <row r="2760" spans="1:4">
      <c r="A2760" s="338">
        <v>36794</v>
      </c>
      <c r="B2760" s="339" t="s">
        <v>13521</v>
      </c>
      <c r="C2760" s="567" t="s">
        <v>3452</v>
      </c>
      <c r="D2760" s="568">
        <v>183.18</v>
      </c>
    </row>
    <row r="2761" spans="1:4">
      <c r="A2761" s="338">
        <v>10426</v>
      </c>
      <c r="B2761" s="339" t="s">
        <v>13522</v>
      </c>
      <c r="C2761" s="567" t="s">
        <v>3452</v>
      </c>
      <c r="D2761" s="568">
        <v>205.12</v>
      </c>
    </row>
    <row r="2762" spans="1:4">
      <c r="A2762" s="338">
        <v>10425</v>
      </c>
      <c r="B2762" s="339" t="s">
        <v>13523</v>
      </c>
      <c r="C2762" s="567" t="s">
        <v>3452</v>
      </c>
      <c r="D2762" s="568">
        <v>104.06</v>
      </c>
    </row>
    <row r="2763" spans="1:4">
      <c r="A2763" s="338">
        <v>10431</v>
      </c>
      <c r="B2763" s="339" t="s">
        <v>13524</v>
      </c>
      <c r="C2763" s="567" t="s">
        <v>3452</v>
      </c>
      <c r="D2763" s="568">
        <v>356.27</v>
      </c>
    </row>
    <row r="2764" spans="1:4">
      <c r="A2764" s="338">
        <v>10429</v>
      </c>
      <c r="B2764" s="339" t="s">
        <v>13525</v>
      </c>
      <c r="C2764" s="567" t="s">
        <v>3452</v>
      </c>
      <c r="D2764" s="568">
        <v>175.75</v>
      </c>
    </row>
    <row r="2765" spans="1:4">
      <c r="A2765" s="338">
        <v>2354</v>
      </c>
      <c r="B2765" s="339" t="s">
        <v>7130</v>
      </c>
      <c r="C2765" s="567" t="s">
        <v>3451</v>
      </c>
      <c r="D2765" s="568">
        <v>12.72</v>
      </c>
    </row>
    <row r="2766" spans="1:4">
      <c r="A2766" s="338">
        <v>40932</v>
      </c>
      <c r="B2766" s="339" t="s">
        <v>7131</v>
      </c>
      <c r="C2766" s="567" t="s">
        <v>3457</v>
      </c>
      <c r="D2766" s="568">
        <v>2235.7800000000002</v>
      </c>
    </row>
    <row r="2767" spans="1:4">
      <c r="A2767" s="338">
        <v>10853</v>
      </c>
      <c r="B2767" s="339" t="s">
        <v>7132</v>
      </c>
      <c r="C2767" s="567" t="s">
        <v>3452</v>
      </c>
      <c r="D2767" s="568">
        <v>109.57</v>
      </c>
    </row>
    <row r="2768" spans="1:4">
      <c r="A2768" s="338">
        <v>5093</v>
      </c>
      <c r="B2768" s="339" t="s">
        <v>7133</v>
      </c>
      <c r="C2768" s="567" t="s">
        <v>3458</v>
      </c>
      <c r="D2768" s="568">
        <v>15.62</v>
      </c>
    </row>
    <row r="2769" spans="1:4">
      <c r="A2769" s="338">
        <v>44331</v>
      </c>
      <c r="B2769" s="339" t="s">
        <v>13526</v>
      </c>
      <c r="C2769" s="567" t="s">
        <v>3455</v>
      </c>
      <c r="D2769" s="568">
        <v>40.869999999999997</v>
      </c>
    </row>
    <row r="2770" spans="1:4" ht="30">
      <c r="A2770" s="338">
        <v>37768</v>
      </c>
      <c r="B2770" s="339" t="s">
        <v>7134</v>
      </c>
      <c r="C2770" s="567" t="s">
        <v>3452</v>
      </c>
      <c r="D2770" s="568">
        <v>216500</v>
      </c>
    </row>
    <row r="2771" spans="1:4" ht="30">
      <c r="A2771" s="338">
        <v>37773</v>
      </c>
      <c r="B2771" s="339" t="s">
        <v>7135</v>
      </c>
      <c r="C2771" s="567" t="s">
        <v>3452</v>
      </c>
      <c r="D2771" s="568">
        <v>183845</v>
      </c>
    </row>
    <row r="2772" spans="1:4" ht="30">
      <c r="A2772" s="338">
        <v>37769</v>
      </c>
      <c r="B2772" s="339" t="s">
        <v>7136</v>
      </c>
      <c r="C2772" s="567" t="s">
        <v>3452</v>
      </c>
      <c r="D2772" s="568">
        <v>307779.69</v>
      </c>
    </row>
    <row r="2773" spans="1:4" ht="30">
      <c r="A2773" s="338">
        <v>37770</v>
      </c>
      <c r="B2773" s="339" t="s">
        <v>7137</v>
      </c>
      <c r="C2773" s="567" t="s">
        <v>3452</v>
      </c>
      <c r="D2773" s="568">
        <v>522351.23</v>
      </c>
    </row>
    <row r="2774" spans="1:4">
      <c r="A2774" s="338">
        <v>38382</v>
      </c>
      <c r="B2774" s="339" t="s">
        <v>7138</v>
      </c>
      <c r="C2774" s="567" t="s">
        <v>3452</v>
      </c>
      <c r="D2774" s="568">
        <v>10.3</v>
      </c>
    </row>
    <row r="2775" spans="1:4">
      <c r="A2775" s="338">
        <v>38383</v>
      </c>
      <c r="B2775" s="339" t="s">
        <v>7139</v>
      </c>
      <c r="C2775" s="567" t="s">
        <v>3452</v>
      </c>
      <c r="D2775" s="568">
        <v>1.93</v>
      </c>
    </row>
    <row r="2776" spans="1:4">
      <c r="A2776" s="338">
        <v>3768</v>
      </c>
      <c r="B2776" s="339" t="s">
        <v>7140</v>
      </c>
      <c r="C2776" s="567" t="s">
        <v>3452</v>
      </c>
      <c r="D2776" s="568">
        <v>4.46</v>
      </c>
    </row>
    <row r="2777" spans="1:4">
      <c r="A2777" s="338">
        <v>3767</v>
      </c>
      <c r="B2777" s="339" t="s">
        <v>13527</v>
      </c>
      <c r="C2777" s="567" t="s">
        <v>3452</v>
      </c>
      <c r="D2777" s="568">
        <v>1.49</v>
      </c>
    </row>
    <row r="2778" spans="1:4" ht="30">
      <c r="A2778" s="338">
        <v>13192</v>
      </c>
      <c r="B2778" s="339" t="s">
        <v>7141</v>
      </c>
      <c r="C2778" s="567" t="s">
        <v>3452</v>
      </c>
      <c r="D2778" s="568">
        <v>5422.85</v>
      </c>
    </row>
    <row r="2779" spans="1:4" ht="30">
      <c r="A2779" s="338">
        <v>38413</v>
      </c>
      <c r="B2779" s="339" t="s">
        <v>7142</v>
      </c>
      <c r="C2779" s="567" t="s">
        <v>3452</v>
      </c>
      <c r="D2779" s="568">
        <v>896.86</v>
      </c>
    </row>
    <row r="2780" spans="1:4" ht="45">
      <c r="A2780" s="338">
        <v>42440</v>
      </c>
      <c r="B2780" s="339" t="s">
        <v>7143</v>
      </c>
      <c r="C2780" s="567" t="s">
        <v>3452</v>
      </c>
      <c r="D2780" s="568">
        <v>1085.17</v>
      </c>
    </row>
    <row r="2781" spans="1:4" ht="30">
      <c r="A2781" s="338">
        <v>20193</v>
      </c>
      <c r="B2781" s="339" t="s">
        <v>7144</v>
      </c>
      <c r="C2781" s="567" t="s">
        <v>3466</v>
      </c>
      <c r="D2781" s="568">
        <v>5.66</v>
      </c>
    </row>
    <row r="2782" spans="1:4" ht="30">
      <c r="A2782" s="338">
        <v>10527</v>
      </c>
      <c r="B2782" s="339" t="s">
        <v>7145</v>
      </c>
      <c r="C2782" s="567" t="s">
        <v>3467</v>
      </c>
      <c r="D2782" s="568">
        <v>17</v>
      </c>
    </row>
    <row r="2783" spans="1:4" ht="30">
      <c r="A2783" s="338">
        <v>41805</v>
      </c>
      <c r="B2783" s="339" t="s">
        <v>7146</v>
      </c>
      <c r="C2783" s="567" t="s">
        <v>3457</v>
      </c>
      <c r="D2783" s="568">
        <v>507.65</v>
      </c>
    </row>
    <row r="2784" spans="1:4" ht="30">
      <c r="A2784" s="338">
        <v>40271</v>
      </c>
      <c r="B2784" s="339" t="s">
        <v>7147</v>
      </c>
      <c r="C2784" s="567" t="s">
        <v>3457</v>
      </c>
      <c r="D2784" s="568">
        <v>11.05</v>
      </c>
    </row>
    <row r="2785" spans="1:4" ht="30">
      <c r="A2785" s="338">
        <v>40287</v>
      </c>
      <c r="B2785" s="339" t="s">
        <v>7148</v>
      </c>
      <c r="C2785" s="567" t="s">
        <v>3457</v>
      </c>
      <c r="D2785" s="568">
        <v>4.25</v>
      </c>
    </row>
    <row r="2786" spans="1:4" ht="45">
      <c r="A2786" s="338">
        <v>4084</v>
      </c>
      <c r="B2786" s="339" t="s">
        <v>13528</v>
      </c>
      <c r="C2786" s="567" t="s">
        <v>3451</v>
      </c>
      <c r="D2786" s="568">
        <v>1.61</v>
      </c>
    </row>
    <row r="2787" spans="1:4" ht="45">
      <c r="A2787" s="338">
        <v>743</v>
      </c>
      <c r="B2787" s="339" t="s">
        <v>13529</v>
      </c>
      <c r="C2787" s="567" t="s">
        <v>3451</v>
      </c>
      <c r="D2787" s="568">
        <v>1.61</v>
      </c>
    </row>
    <row r="2788" spans="1:4" ht="45">
      <c r="A2788" s="338">
        <v>40293</v>
      </c>
      <c r="B2788" s="339" t="s">
        <v>13530</v>
      </c>
      <c r="C2788" s="567" t="s">
        <v>3451</v>
      </c>
      <c r="D2788" s="568">
        <v>1.93</v>
      </c>
    </row>
    <row r="2789" spans="1:4" ht="45">
      <c r="A2789" s="338">
        <v>40294</v>
      </c>
      <c r="B2789" s="339" t="s">
        <v>13531</v>
      </c>
      <c r="C2789" s="567" t="s">
        <v>3451</v>
      </c>
      <c r="D2789" s="568">
        <v>1.61</v>
      </c>
    </row>
    <row r="2790" spans="1:4" ht="45">
      <c r="A2790" s="338">
        <v>4085</v>
      </c>
      <c r="B2790" s="339" t="s">
        <v>13532</v>
      </c>
      <c r="C2790" s="567" t="s">
        <v>3451</v>
      </c>
      <c r="D2790" s="568">
        <v>2.25</v>
      </c>
    </row>
    <row r="2791" spans="1:4" ht="30">
      <c r="A2791" s="338">
        <v>10775</v>
      </c>
      <c r="B2791" s="339" t="s">
        <v>7149</v>
      </c>
      <c r="C2791" s="567" t="s">
        <v>3457</v>
      </c>
      <c r="D2791" s="568">
        <v>600</v>
      </c>
    </row>
    <row r="2792" spans="1:4" ht="30">
      <c r="A2792" s="338">
        <v>10776</v>
      </c>
      <c r="B2792" s="339" t="s">
        <v>7150</v>
      </c>
      <c r="C2792" s="567" t="s">
        <v>3457</v>
      </c>
      <c r="D2792" s="568">
        <v>468.75</v>
      </c>
    </row>
    <row r="2793" spans="1:4" ht="30">
      <c r="A2793" s="338">
        <v>10779</v>
      </c>
      <c r="B2793" s="339" t="s">
        <v>7151</v>
      </c>
      <c r="C2793" s="567" t="s">
        <v>3457</v>
      </c>
      <c r="D2793" s="568">
        <v>750</v>
      </c>
    </row>
    <row r="2794" spans="1:4" ht="30">
      <c r="A2794" s="338">
        <v>10777</v>
      </c>
      <c r="B2794" s="339" t="s">
        <v>7152</v>
      </c>
      <c r="C2794" s="567" t="s">
        <v>3457</v>
      </c>
      <c r="D2794" s="568">
        <v>681.25</v>
      </c>
    </row>
    <row r="2795" spans="1:4" ht="30">
      <c r="A2795" s="338">
        <v>10778</v>
      </c>
      <c r="B2795" s="339" t="s">
        <v>7153</v>
      </c>
      <c r="C2795" s="567" t="s">
        <v>3457</v>
      </c>
      <c r="D2795" s="568">
        <v>750</v>
      </c>
    </row>
    <row r="2796" spans="1:4">
      <c r="A2796" s="338">
        <v>40339</v>
      </c>
      <c r="B2796" s="339" t="s">
        <v>7154</v>
      </c>
      <c r="C2796" s="567" t="s">
        <v>3457</v>
      </c>
      <c r="D2796" s="568">
        <v>4.25</v>
      </c>
    </row>
    <row r="2797" spans="1:4" ht="30">
      <c r="A2797" s="338">
        <v>10749</v>
      </c>
      <c r="B2797" s="339" t="s">
        <v>7155</v>
      </c>
      <c r="C2797" s="567" t="s">
        <v>3457</v>
      </c>
      <c r="D2797" s="568">
        <v>7.79</v>
      </c>
    </row>
    <row r="2798" spans="1:4">
      <c r="A2798" s="338">
        <v>40290</v>
      </c>
      <c r="B2798" s="339" t="s">
        <v>7156</v>
      </c>
      <c r="C2798" s="567" t="s">
        <v>3457</v>
      </c>
      <c r="D2798" s="568">
        <v>11.22</v>
      </c>
    </row>
    <row r="2799" spans="1:4" ht="30">
      <c r="A2799" s="338">
        <v>3346</v>
      </c>
      <c r="B2799" s="339" t="s">
        <v>7157</v>
      </c>
      <c r="C2799" s="567" t="s">
        <v>3451</v>
      </c>
      <c r="D2799" s="568">
        <v>15.32</v>
      </c>
    </row>
    <row r="2800" spans="1:4" ht="30">
      <c r="A2800" s="338">
        <v>3348</v>
      </c>
      <c r="B2800" s="339" t="s">
        <v>7158</v>
      </c>
      <c r="C2800" s="567" t="s">
        <v>3451</v>
      </c>
      <c r="D2800" s="568">
        <v>18.32</v>
      </c>
    </row>
    <row r="2801" spans="1:4">
      <c r="A2801" s="338">
        <v>39833</v>
      </c>
      <c r="B2801" s="339" t="s">
        <v>7159</v>
      </c>
      <c r="C2801" s="567" t="s">
        <v>3451</v>
      </c>
      <c r="D2801" s="568">
        <v>25.1</v>
      </c>
    </row>
    <row r="2802" spans="1:4">
      <c r="A2802" s="338">
        <v>7252</v>
      </c>
      <c r="B2802" s="339" t="s">
        <v>7160</v>
      </c>
      <c r="C2802" s="567" t="s">
        <v>3451</v>
      </c>
      <c r="D2802" s="568">
        <v>2.25</v>
      </c>
    </row>
    <row r="2803" spans="1:4" ht="30">
      <c r="A2803" s="338">
        <v>7247</v>
      </c>
      <c r="B2803" s="339" t="s">
        <v>7161</v>
      </c>
      <c r="C2803" s="567" t="s">
        <v>3451</v>
      </c>
      <c r="D2803" s="568">
        <v>2.25</v>
      </c>
    </row>
    <row r="2804" spans="1:4" ht="30">
      <c r="A2804" s="338">
        <v>40291</v>
      </c>
      <c r="B2804" s="339" t="s">
        <v>7162</v>
      </c>
      <c r="C2804" s="567" t="s">
        <v>3457</v>
      </c>
      <c r="D2804" s="568">
        <v>593.03</v>
      </c>
    </row>
    <row r="2805" spans="1:4" ht="30">
      <c r="A2805" s="338">
        <v>40275</v>
      </c>
      <c r="B2805" s="339" t="s">
        <v>7163</v>
      </c>
      <c r="C2805" s="567" t="s">
        <v>3457</v>
      </c>
      <c r="D2805" s="568">
        <v>17</v>
      </c>
    </row>
    <row r="2806" spans="1:4">
      <c r="A2806" s="338">
        <v>42408</v>
      </c>
      <c r="B2806" s="339" t="s">
        <v>7164</v>
      </c>
      <c r="C2806" s="567" t="s">
        <v>3450</v>
      </c>
      <c r="D2806" s="568">
        <v>2.17</v>
      </c>
    </row>
    <row r="2807" spans="1:4">
      <c r="A2807" s="338">
        <v>3777</v>
      </c>
      <c r="B2807" s="339" t="s">
        <v>7165</v>
      </c>
      <c r="C2807" s="567" t="s">
        <v>3450</v>
      </c>
      <c r="D2807" s="568">
        <v>1.57</v>
      </c>
    </row>
    <row r="2808" spans="1:4">
      <c r="A2808" s="338">
        <v>3798</v>
      </c>
      <c r="B2808" s="339" t="s">
        <v>7166</v>
      </c>
      <c r="C2808" s="567" t="s">
        <v>3452</v>
      </c>
      <c r="D2808" s="568">
        <v>114.66</v>
      </c>
    </row>
    <row r="2809" spans="1:4" ht="30">
      <c r="A2809" s="338">
        <v>38769</v>
      </c>
      <c r="B2809" s="339" t="s">
        <v>7167</v>
      </c>
      <c r="C2809" s="567" t="s">
        <v>3452</v>
      </c>
      <c r="D2809" s="568">
        <v>89.54</v>
      </c>
    </row>
    <row r="2810" spans="1:4" ht="30">
      <c r="A2810" s="338">
        <v>39510</v>
      </c>
      <c r="B2810" s="339" t="s">
        <v>7168</v>
      </c>
      <c r="C2810" s="567" t="s">
        <v>3452</v>
      </c>
      <c r="D2810" s="568">
        <v>362.39</v>
      </c>
    </row>
    <row r="2811" spans="1:4" ht="30">
      <c r="A2811" s="338">
        <v>38776</v>
      </c>
      <c r="B2811" s="339" t="s">
        <v>7169</v>
      </c>
      <c r="C2811" s="567" t="s">
        <v>3452</v>
      </c>
      <c r="D2811" s="568">
        <v>384.59</v>
      </c>
    </row>
    <row r="2812" spans="1:4" ht="30">
      <c r="A2812" s="338">
        <v>38774</v>
      </c>
      <c r="B2812" s="339" t="s">
        <v>7170</v>
      </c>
      <c r="C2812" s="567" t="s">
        <v>3452</v>
      </c>
      <c r="D2812" s="568">
        <v>21.15</v>
      </c>
    </row>
    <row r="2813" spans="1:4" ht="30">
      <c r="A2813" s="338">
        <v>42247</v>
      </c>
      <c r="B2813" s="339" t="s">
        <v>7171</v>
      </c>
      <c r="C2813" s="567" t="s">
        <v>3452</v>
      </c>
      <c r="D2813" s="568">
        <v>722</v>
      </c>
    </row>
    <row r="2814" spans="1:4" ht="30">
      <c r="A2814" s="338">
        <v>42248</v>
      </c>
      <c r="B2814" s="339" t="s">
        <v>7172</v>
      </c>
      <c r="C2814" s="567" t="s">
        <v>3452</v>
      </c>
      <c r="D2814" s="568">
        <v>838.66</v>
      </c>
    </row>
    <row r="2815" spans="1:4" ht="30">
      <c r="A2815" s="338">
        <v>42249</v>
      </c>
      <c r="B2815" s="339" t="s">
        <v>7173</v>
      </c>
      <c r="C2815" s="567" t="s">
        <v>3452</v>
      </c>
      <c r="D2815" s="568">
        <v>1389.37</v>
      </c>
    </row>
    <row r="2816" spans="1:4" ht="30">
      <c r="A2816" s="338">
        <v>42244</v>
      </c>
      <c r="B2816" s="339" t="s">
        <v>7174</v>
      </c>
      <c r="C2816" s="567" t="s">
        <v>3452</v>
      </c>
      <c r="D2816" s="568">
        <v>216.98</v>
      </c>
    </row>
    <row r="2817" spans="1:4" ht="30">
      <c r="A2817" s="338">
        <v>42245</v>
      </c>
      <c r="B2817" s="339" t="s">
        <v>7175</v>
      </c>
      <c r="C2817" s="567" t="s">
        <v>3452</v>
      </c>
      <c r="D2817" s="568">
        <v>400.39</v>
      </c>
    </row>
    <row r="2818" spans="1:4" ht="30">
      <c r="A2818" s="338">
        <v>42246</v>
      </c>
      <c r="B2818" s="339" t="s">
        <v>7176</v>
      </c>
      <c r="C2818" s="567" t="s">
        <v>3452</v>
      </c>
      <c r="D2818" s="568">
        <v>443.21</v>
      </c>
    </row>
    <row r="2819" spans="1:4" ht="30">
      <c r="A2819" s="338">
        <v>42243</v>
      </c>
      <c r="B2819" s="339" t="s">
        <v>7177</v>
      </c>
      <c r="C2819" s="567" t="s">
        <v>3452</v>
      </c>
      <c r="D2819" s="568">
        <v>534.42999999999995</v>
      </c>
    </row>
    <row r="2820" spans="1:4" ht="30">
      <c r="A2820" s="338">
        <v>38889</v>
      </c>
      <c r="B2820" s="339" t="s">
        <v>7178</v>
      </c>
      <c r="C2820" s="567" t="s">
        <v>3452</v>
      </c>
      <c r="D2820" s="568">
        <v>68.63</v>
      </c>
    </row>
    <row r="2821" spans="1:4" ht="30">
      <c r="A2821" s="338">
        <v>38784</v>
      </c>
      <c r="B2821" s="339" t="s">
        <v>7179</v>
      </c>
      <c r="C2821" s="567" t="s">
        <v>3452</v>
      </c>
      <c r="D2821" s="568">
        <v>91.81</v>
      </c>
    </row>
    <row r="2822" spans="1:4" ht="30">
      <c r="A2822" s="338">
        <v>3788</v>
      </c>
      <c r="B2822" s="339" t="s">
        <v>7180</v>
      </c>
      <c r="C2822" s="567" t="s">
        <v>3452</v>
      </c>
      <c r="D2822" s="568">
        <v>95.68</v>
      </c>
    </row>
    <row r="2823" spans="1:4" ht="30">
      <c r="A2823" s="338">
        <v>12230</v>
      </c>
      <c r="B2823" s="339" t="s">
        <v>7181</v>
      </c>
      <c r="C2823" s="567" t="s">
        <v>3452</v>
      </c>
      <c r="D2823" s="568">
        <v>24.61</v>
      </c>
    </row>
    <row r="2824" spans="1:4" ht="30">
      <c r="A2824" s="338">
        <v>3780</v>
      </c>
      <c r="B2824" s="339" t="s">
        <v>7182</v>
      </c>
      <c r="C2824" s="567" t="s">
        <v>3452</v>
      </c>
      <c r="D2824" s="568">
        <v>141.16999999999999</v>
      </c>
    </row>
    <row r="2825" spans="1:4" ht="30">
      <c r="A2825" s="338">
        <v>12231</v>
      </c>
      <c r="B2825" s="339" t="s">
        <v>7183</v>
      </c>
      <c r="C2825" s="567" t="s">
        <v>3452</v>
      </c>
      <c r="D2825" s="568">
        <v>40.93</v>
      </c>
    </row>
    <row r="2826" spans="1:4" ht="30">
      <c r="A2826" s="338">
        <v>3811</v>
      </c>
      <c r="B2826" s="339" t="s">
        <v>7184</v>
      </c>
      <c r="C2826" s="567" t="s">
        <v>3452</v>
      </c>
      <c r="D2826" s="568">
        <v>132.6</v>
      </c>
    </row>
    <row r="2827" spans="1:4" ht="30">
      <c r="A2827" s="338">
        <v>12232</v>
      </c>
      <c r="B2827" s="339" t="s">
        <v>7185</v>
      </c>
      <c r="C2827" s="567" t="s">
        <v>3452</v>
      </c>
      <c r="D2827" s="568">
        <v>42.88</v>
      </c>
    </row>
    <row r="2828" spans="1:4" ht="30">
      <c r="A2828" s="338">
        <v>3799</v>
      </c>
      <c r="B2828" s="339" t="s">
        <v>7186</v>
      </c>
      <c r="C2828" s="567" t="s">
        <v>3452</v>
      </c>
      <c r="D2828" s="568">
        <v>187.53</v>
      </c>
    </row>
    <row r="2829" spans="1:4" ht="30">
      <c r="A2829" s="338">
        <v>12239</v>
      </c>
      <c r="B2829" s="339" t="s">
        <v>7187</v>
      </c>
      <c r="C2829" s="567" t="s">
        <v>3452</v>
      </c>
      <c r="D2829" s="568">
        <v>56.14</v>
      </c>
    </row>
    <row r="2830" spans="1:4" ht="30">
      <c r="A2830" s="338">
        <v>38773</v>
      </c>
      <c r="B2830" s="339" t="s">
        <v>7188</v>
      </c>
      <c r="C2830" s="567" t="s">
        <v>3452</v>
      </c>
      <c r="D2830" s="568">
        <v>9</v>
      </c>
    </row>
    <row r="2831" spans="1:4">
      <c r="A2831" s="338">
        <v>12271</v>
      </c>
      <c r="B2831" s="339" t="s">
        <v>7189</v>
      </c>
      <c r="C2831" s="567" t="s">
        <v>3452</v>
      </c>
      <c r="D2831" s="568">
        <v>502.12</v>
      </c>
    </row>
    <row r="2832" spans="1:4" ht="30">
      <c r="A2832" s="338">
        <v>13382</v>
      </c>
      <c r="B2832" s="339" t="s">
        <v>9352</v>
      </c>
      <c r="C2832" s="567" t="s">
        <v>3452</v>
      </c>
      <c r="D2832" s="568">
        <v>535.04</v>
      </c>
    </row>
    <row r="2833" spans="1:4" ht="30">
      <c r="A2833" s="338">
        <v>38785</v>
      </c>
      <c r="B2833" s="339" t="s">
        <v>7190</v>
      </c>
      <c r="C2833" s="567" t="s">
        <v>3452</v>
      </c>
      <c r="D2833" s="568">
        <v>237.72</v>
      </c>
    </row>
    <row r="2834" spans="1:4" ht="30">
      <c r="A2834" s="338">
        <v>38786</v>
      </c>
      <c r="B2834" s="339" t="s">
        <v>7191</v>
      </c>
      <c r="C2834" s="567" t="s">
        <v>3452</v>
      </c>
      <c r="D2834" s="568">
        <v>292.82</v>
      </c>
    </row>
    <row r="2835" spans="1:4">
      <c r="A2835" s="338">
        <v>39385</v>
      </c>
      <c r="B2835" s="339" t="s">
        <v>7192</v>
      </c>
      <c r="C2835" s="567" t="s">
        <v>3452</v>
      </c>
      <c r="D2835" s="568">
        <v>19.34</v>
      </c>
    </row>
    <row r="2836" spans="1:4">
      <c r="A2836" s="338">
        <v>39389</v>
      </c>
      <c r="B2836" s="339" t="s">
        <v>7193</v>
      </c>
      <c r="C2836" s="567" t="s">
        <v>3452</v>
      </c>
      <c r="D2836" s="568">
        <v>20.99</v>
      </c>
    </row>
    <row r="2837" spans="1:4">
      <c r="A2837" s="338">
        <v>39390</v>
      </c>
      <c r="B2837" s="339" t="s">
        <v>7194</v>
      </c>
      <c r="C2837" s="567" t="s">
        <v>3452</v>
      </c>
      <c r="D2837" s="568">
        <v>44</v>
      </c>
    </row>
    <row r="2838" spans="1:4">
      <c r="A2838" s="338">
        <v>39391</v>
      </c>
      <c r="B2838" s="339" t="s">
        <v>7195</v>
      </c>
      <c r="C2838" s="567" t="s">
        <v>3452</v>
      </c>
      <c r="D2838" s="568">
        <v>49.4</v>
      </c>
    </row>
    <row r="2839" spans="1:4" ht="30">
      <c r="A2839" s="338">
        <v>3803</v>
      </c>
      <c r="B2839" s="339" t="s">
        <v>7196</v>
      </c>
      <c r="C2839" s="567" t="s">
        <v>3452</v>
      </c>
      <c r="D2839" s="568">
        <v>84.9</v>
      </c>
    </row>
    <row r="2840" spans="1:4" ht="30">
      <c r="A2840" s="338">
        <v>38770</v>
      </c>
      <c r="B2840" s="339" t="s">
        <v>7197</v>
      </c>
      <c r="C2840" s="567" t="s">
        <v>3452</v>
      </c>
      <c r="D2840" s="568">
        <v>98.31</v>
      </c>
    </row>
    <row r="2841" spans="1:4">
      <c r="A2841" s="338">
        <v>12267</v>
      </c>
      <c r="B2841" s="339" t="s">
        <v>7198</v>
      </c>
      <c r="C2841" s="567" t="s">
        <v>3452</v>
      </c>
      <c r="D2841" s="568">
        <v>288.10000000000002</v>
      </c>
    </row>
    <row r="2842" spans="1:4" ht="60">
      <c r="A2842" s="338">
        <v>43265</v>
      </c>
      <c r="B2842" s="339" t="s">
        <v>7199</v>
      </c>
      <c r="C2842" s="567" t="s">
        <v>3452</v>
      </c>
      <c r="D2842" s="568">
        <v>60.5</v>
      </c>
    </row>
    <row r="2843" spans="1:4" ht="30">
      <c r="A2843" s="338">
        <v>12266</v>
      </c>
      <c r="B2843" s="339" t="s">
        <v>7200</v>
      </c>
      <c r="C2843" s="567" t="s">
        <v>3452</v>
      </c>
      <c r="D2843" s="568">
        <v>147.46</v>
      </c>
    </row>
    <row r="2844" spans="1:4" ht="30">
      <c r="A2844" s="338">
        <v>39378</v>
      </c>
      <c r="B2844" s="339" t="s">
        <v>7201</v>
      </c>
      <c r="C2844" s="567" t="s">
        <v>3452</v>
      </c>
      <c r="D2844" s="568">
        <v>104.54</v>
      </c>
    </row>
    <row r="2845" spans="1:4" ht="30">
      <c r="A2845" s="338">
        <v>43543</v>
      </c>
      <c r="B2845" s="339" t="s">
        <v>7202</v>
      </c>
      <c r="C2845" s="567" t="s">
        <v>3452</v>
      </c>
      <c r="D2845" s="568">
        <v>217.8</v>
      </c>
    </row>
    <row r="2846" spans="1:4" ht="30">
      <c r="A2846" s="338">
        <v>38775</v>
      </c>
      <c r="B2846" s="339" t="s">
        <v>7203</v>
      </c>
      <c r="C2846" s="567" t="s">
        <v>3452</v>
      </c>
      <c r="D2846" s="568">
        <v>110.83</v>
      </c>
    </row>
    <row r="2847" spans="1:4">
      <c r="A2847" s="338">
        <v>21119</v>
      </c>
      <c r="B2847" s="339" t="s">
        <v>7204</v>
      </c>
      <c r="C2847" s="567" t="s">
        <v>3452</v>
      </c>
      <c r="D2847" s="568">
        <v>2.2400000000000002</v>
      </c>
    </row>
    <row r="2848" spans="1:4">
      <c r="A2848" s="338">
        <v>37974</v>
      </c>
      <c r="B2848" s="339" t="s">
        <v>7205</v>
      </c>
      <c r="C2848" s="567" t="s">
        <v>3452</v>
      </c>
      <c r="D2848" s="568">
        <v>3.33</v>
      </c>
    </row>
    <row r="2849" spans="1:4">
      <c r="A2849" s="338">
        <v>37975</v>
      </c>
      <c r="B2849" s="339" t="s">
        <v>7206</v>
      </c>
      <c r="C2849" s="567" t="s">
        <v>3452</v>
      </c>
      <c r="D2849" s="568">
        <v>6.77</v>
      </c>
    </row>
    <row r="2850" spans="1:4">
      <c r="A2850" s="338">
        <v>37976</v>
      </c>
      <c r="B2850" s="339" t="s">
        <v>7207</v>
      </c>
      <c r="C2850" s="567" t="s">
        <v>3452</v>
      </c>
      <c r="D2850" s="568">
        <v>13.89</v>
      </c>
    </row>
    <row r="2851" spans="1:4">
      <c r="A2851" s="338">
        <v>37977</v>
      </c>
      <c r="B2851" s="339" t="s">
        <v>7208</v>
      </c>
      <c r="C2851" s="567" t="s">
        <v>3452</v>
      </c>
      <c r="D2851" s="568">
        <v>19.100000000000001</v>
      </c>
    </row>
    <row r="2852" spans="1:4">
      <c r="A2852" s="338">
        <v>37978</v>
      </c>
      <c r="B2852" s="339" t="s">
        <v>7209</v>
      </c>
      <c r="C2852" s="567" t="s">
        <v>3452</v>
      </c>
      <c r="D2852" s="568">
        <v>38.71</v>
      </c>
    </row>
    <row r="2853" spans="1:4">
      <c r="A2853" s="338">
        <v>37979</v>
      </c>
      <c r="B2853" s="339" t="s">
        <v>7210</v>
      </c>
      <c r="C2853" s="567" t="s">
        <v>3452</v>
      </c>
      <c r="D2853" s="568">
        <v>166.32</v>
      </c>
    </row>
    <row r="2854" spans="1:4">
      <c r="A2854" s="338">
        <v>37980</v>
      </c>
      <c r="B2854" s="339" t="s">
        <v>7211</v>
      </c>
      <c r="C2854" s="567" t="s">
        <v>3452</v>
      </c>
      <c r="D2854" s="568">
        <v>186.92</v>
      </c>
    </row>
    <row r="2855" spans="1:4" ht="30">
      <c r="A2855" s="338">
        <v>36147</v>
      </c>
      <c r="B2855" s="339" t="s">
        <v>7212</v>
      </c>
      <c r="C2855" s="567" t="s">
        <v>3458</v>
      </c>
      <c r="D2855" s="568">
        <v>456.97</v>
      </c>
    </row>
    <row r="2856" spans="1:4">
      <c r="A2856" s="338">
        <v>12731</v>
      </c>
      <c r="B2856" s="339" t="s">
        <v>7213</v>
      </c>
      <c r="C2856" s="567" t="s">
        <v>3452</v>
      </c>
      <c r="D2856" s="568">
        <v>425.7</v>
      </c>
    </row>
    <row r="2857" spans="1:4">
      <c r="A2857" s="338">
        <v>12723</v>
      </c>
      <c r="B2857" s="339" t="s">
        <v>7214</v>
      </c>
      <c r="C2857" s="567" t="s">
        <v>3452</v>
      </c>
      <c r="D2857" s="568">
        <v>3.3</v>
      </c>
    </row>
    <row r="2858" spans="1:4">
      <c r="A2858" s="338">
        <v>12724</v>
      </c>
      <c r="B2858" s="339" t="s">
        <v>7215</v>
      </c>
      <c r="C2858" s="567" t="s">
        <v>3452</v>
      </c>
      <c r="D2858" s="568">
        <v>6.34</v>
      </c>
    </row>
    <row r="2859" spans="1:4">
      <c r="A2859" s="338">
        <v>12725</v>
      </c>
      <c r="B2859" s="339" t="s">
        <v>7216</v>
      </c>
      <c r="C2859" s="567" t="s">
        <v>3452</v>
      </c>
      <c r="D2859" s="568">
        <v>12.72</v>
      </c>
    </row>
    <row r="2860" spans="1:4">
      <c r="A2860" s="338">
        <v>12726</v>
      </c>
      <c r="B2860" s="339" t="s">
        <v>7217</v>
      </c>
      <c r="C2860" s="567" t="s">
        <v>3452</v>
      </c>
      <c r="D2860" s="568">
        <v>28.08</v>
      </c>
    </row>
    <row r="2861" spans="1:4">
      <c r="A2861" s="338">
        <v>12727</v>
      </c>
      <c r="B2861" s="339" t="s">
        <v>7218</v>
      </c>
      <c r="C2861" s="567" t="s">
        <v>3452</v>
      </c>
      <c r="D2861" s="568">
        <v>35.619999999999997</v>
      </c>
    </row>
    <row r="2862" spans="1:4">
      <c r="A2862" s="338">
        <v>12728</v>
      </c>
      <c r="B2862" s="339" t="s">
        <v>7219</v>
      </c>
      <c r="C2862" s="567" t="s">
        <v>3452</v>
      </c>
      <c r="D2862" s="568">
        <v>58.18</v>
      </c>
    </row>
    <row r="2863" spans="1:4">
      <c r="A2863" s="338">
        <v>12729</v>
      </c>
      <c r="B2863" s="339" t="s">
        <v>7220</v>
      </c>
      <c r="C2863" s="567" t="s">
        <v>3452</v>
      </c>
      <c r="D2863" s="568">
        <v>190.68</v>
      </c>
    </row>
    <row r="2864" spans="1:4">
      <c r="A2864" s="338">
        <v>12730</v>
      </c>
      <c r="B2864" s="339" t="s">
        <v>7221</v>
      </c>
      <c r="C2864" s="567" t="s">
        <v>3452</v>
      </c>
      <c r="D2864" s="568">
        <v>291.94</v>
      </c>
    </row>
    <row r="2865" spans="1:4">
      <c r="A2865" s="338">
        <v>3840</v>
      </c>
      <c r="B2865" s="339" t="s">
        <v>7222</v>
      </c>
      <c r="C2865" s="567" t="s">
        <v>3452</v>
      </c>
      <c r="D2865" s="568">
        <v>71.150000000000006</v>
      </c>
    </row>
    <row r="2866" spans="1:4">
      <c r="A2866" s="338">
        <v>3838</v>
      </c>
      <c r="B2866" s="339" t="s">
        <v>7223</v>
      </c>
      <c r="C2866" s="567" t="s">
        <v>3452</v>
      </c>
      <c r="D2866" s="568">
        <v>157.02000000000001</v>
      </c>
    </row>
    <row r="2867" spans="1:4">
      <c r="A2867" s="338">
        <v>3844</v>
      </c>
      <c r="B2867" s="339" t="s">
        <v>7224</v>
      </c>
      <c r="C2867" s="567" t="s">
        <v>3452</v>
      </c>
      <c r="D2867" s="568">
        <v>280.08</v>
      </c>
    </row>
    <row r="2868" spans="1:4">
      <c r="A2868" s="338">
        <v>3839</v>
      </c>
      <c r="B2868" s="339" t="s">
        <v>7225</v>
      </c>
      <c r="C2868" s="567" t="s">
        <v>3452</v>
      </c>
      <c r="D2868" s="568">
        <v>510.16</v>
      </c>
    </row>
    <row r="2869" spans="1:4">
      <c r="A2869" s="338">
        <v>3843</v>
      </c>
      <c r="B2869" s="339" t="s">
        <v>7226</v>
      </c>
      <c r="C2869" s="567" t="s">
        <v>3452</v>
      </c>
      <c r="D2869" s="568">
        <v>700.2</v>
      </c>
    </row>
    <row r="2870" spans="1:4">
      <c r="A2870" s="338">
        <v>3900</v>
      </c>
      <c r="B2870" s="339" t="s">
        <v>7227</v>
      </c>
      <c r="C2870" s="567" t="s">
        <v>3452</v>
      </c>
      <c r="D2870" s="568">
        <v>56.32</v>
      </c>
    </row>
    <row r="2871" spans="1:4">
      <c r="A2871" s="338">
        <v>3846</v>
      </c>
      <c r="B2871" s="339" t="s">
        <v>7228</v>
      </c>
      <c r="C2871" s="567" t="s">
        <v>3452</v>
      </c>
      <c r="D2871" s="568">
        <v>17.75</v>
      </c>
    </row>
    <row r="2872" spans="1:4">
      <c r="A2872" s="338">
        <v>3886</v>
      </c>
      <c r="B2872" s="339" t="s">
        <v>7229</v>
      </c>
      <c r="C2872" s="567" t="s">
        <v>3452</v>
      </c>
      <c r="D2872" s="568">
        <v>18.690000000000001</v>
      </c>
    </row>
    <row r="2873" spans="1:4">
      <c r="A2873" s="338">
        <v>3854</v>
      </c>
      <c r="B2873" s="339" t="s">
        <v>7230</v>
      </c>
      <c r="C2873" s="567" t="s">
        <v>3452</v>
      </c>
      <c r="D2873" s="568">
        <v>10.39</v>
      </c>
    </row>
    <row r="2874" spans="1:4">
      <c r="A2874" s="338">
        <v>3873</v>
      </c>
      <c r="B2874" s="339" t="s">
        <v>7231</v>
      </c>
      <c r="C2874" s="567" t="s">
        <v>3452</v>
      </c>
      <c r="D2874" s="568">
        <v>13.75</v>
      </c>
    </row>
    <row r="2875" spans="1:4">
      <c r="A2875" s="338">
        <v>38021</v>
      </c>
      <c r="B2875" s="339" t="s">
        <v>7232</v>
      </c>
      <c r="C2875" s="567" t="s">
        <v>3452</v>
      </c>
      <c r="D2875" s="568">
        <v>32.880000000000003</v>
      </c>
    </row>
    <row r="2876" spans="1:4">
      <c r="A2876" s="338">
        <v>3847</v>
      </c>
      <c r="B2876" s="339" t="s">
        <v>7233</v>
      </c>
      <c r="C2876" s="567" t="s">
        <v>3452</v>
      </c>
      <c r="D2876" s="568">
        <v>37.33</v>
      </c>
    </row>
    <row r="2877" spans="1:4">
      <c r="A2877" s="338">
        <v>38022</v>
      </c>
      <c r="B2877" s="339" t="s">
        <v>7234</v>
      </c>
      <c r="C2877" s="567" t="s">
        <v>3452</v>
      </c>
      <c r="D2877" s="568">
        <v>58.31</v>
      </c>
    </row>
    <row r="2878" spans="1:4">
      <c r="A2878" s="338">
        <v>3833</v>
      </c>
      <c r="B2878" s="339" t="s">
        <v>7235</v>
      </c>
      <c r="C2878" s="567" t="s">
        <v>3452</v>
      </c>
      <c r="D2878" s="568">
        <v>20.76</v>
      </c>
    </row>
    <row r="2879" spans="1:4">
      <c r="A2879" s="338">
        <v>3835</v>
      </c>
      <c r="B2879" s="339" t="s">
        <v>7236</v>
      </c>
      <c r="C2879" s="567" t="s">
        <v>3452</v>
      </c>
      <c r="D2879" s="568">
        <v>67.599999999999994</v>
      </c>
    </row>
    <row r="2880" spans="1:4">
      <c r="A2880" s="338">
        <v>3836</v>
      </c>
      <c r="B2880" s="339" t="s">
        <v>7237</v>
      </c>
      <c r="C2880" s="567" t="s">
        <v>3452</v>
      </c>
      <c r="D2880" s="568">
        <v>145.5</v>
      </c>
    </row>
    <row r="2881" spans="1:4">
      <c r="A2881" s="338">
        <v>3830</v>
      </c>
      <c r="B2881" s="339" t="s">
        <v>7238</v>
      </c>
      <c r="C2881" s="567" t="s">
        <v>3452</v>
      </c>
      <c r="D2881" s="568">
        <v>237.89</v>
      </c>
    </row>
    <row r="2882" spans="1:4">
      <c r="A2882" s="338">
        <v>3831</v>
      </c>
      <c r="B2882" s="339" t="s">
        <v>7239</v>
      </c>
      <c r="C2882" s="567" t="s">
        <v>3452</v>
      </c>
      <c r="D2882" s="568">
        <v>397.67</v>
      </c>
    </row>
    <row r="2883" spans="1:4">
      <c r="A2883" s="338">
        <v>37981</v>
      </c>
      <c r="B2883" s="339" t="s">
        <v>7240</v>
      </c>
      <c r="C2883" s="567" t="s">
        <v>3452</v>
      </c>
      <c r="D2883" s="568">
        <v>7.62</v>
      </c>
    </row>
    <row r="2884" spans="1:4">
      <c r="A2884" s="338">
        <v>37982</v>
      </c>
      <c r="B2884" s="339" t="s">
        <v>7241</v>
      </c>
      <c r="C2884" s="567" t="s">
        <v>3452</v>
      </c>
      <c r="D2884" s="568">
        <v>11.57</v>
      </c>
    </row>
    <row r="2885" spans="1:4">
      <c r="A2885" s="338">
        <v>37983</v>
      </c>
      <c r="B2885" s="339" t="s">
        <v>7242</v>
      </c>
      <c r="C2885" s="567" t="s">
        <v>3452</v>
      </c>
      <c r="D2885" s="568">
        <v>16.2</v>
      </c>
    </row>
    <row r="2886" spans="1:4">
      <c r="A2886" s="338">
        <v>37984</v>
      </c>
      <c r="B2886" s="339" t="s">
        <v>7243</v>
      </c>
      <c r="C2886" s="567" t="s">
        <v>3452</v>
      </c>
      <c r="D2886" s="568">
        <v>27.99</v>
      </c>
    </row>
    <row r="2887" spans="1:4">
      <c r="A2887" s="338">
        <v>37985</v>
      </c>
      <c r="B2887" s="339" t="s">
        <v>7244</v>
      </c>
      <c r="C2887" s="567" t="s">
        <v>3452</v>
      </c>
      <c r="D2887" s="568">
        <v>39.19</v>
      </c>
    </row>
    <row r="2888" spans="1:4">
      <c r="A2888" s="338">
        <v>3826</v>
      </c>
      <c r="B2888" s="339" t="s">
        <v>7245</v>
      </c>
      <c r="C2888" s="567" t="s">
        <v>3452</v>
      </c>
      <c r="D2888" s="568">
        <v>70.599999999999994</v>
      </c>
    </row>
    <row r="2889" spans="1:4">
      <c r="A2889" s="338">
        <v>3825</v>
      </c>
      <c r="B2889" s="339" t="s">
        <v>7246</v>
      </c>
      <c r="C2889" s="567" t="s">
        <v>3452</v>
      </c>
      <c r="D2889" s="568">
        <v>20.3</v>
      </c>
    </row>
    <row r="2890" spans="1:4">
      <c r="A2890" s="338">
        <v>3827</v>
      </c>
      <c r="B2890" s="339" t="s">
        <v>7247</v>
      </c>
      <c r="C2890" s="567" t="s">
        <v>3452</v>
      </c>
      <c r="D2890" s="568">
        <v>44.36</v>
      </c>
    </row>
    <row r="2891" spans="1:4">
      <c r="A2891" s="338">
        <v>20165</v>
      </c>
      <c r="B2891" s="339" t="s">
        <v>7248</v>
      </c>
      <c r="C2891" s="567" t="s">
        <v>3452</v>
      </c>
      <c r="D2891" s="568">
        <v>32.89</v>
      </c>
    </row>
    <row r="2892" spans="1:4">
      <c r="A2892" s="338">
        <v>20166</v>
      </c>
      <c r="B2892" s="339" t="s">
        <v>7249</v>
      </c>
      <c r="C2892" s="567" t="s">
        <v>3452</v>
      </c>
      <c r="D2892" s="568">
        <v>106.28</v>
      </c>
    </row>
    <row r="2893" spans="1:4">
      <c r="A2893" s="338">
        <v>20164</v>
      </c>
      <c r="B2893" s="339" t="s">
        <v>7250</v>
      </c>
      <c r="C2893" s="567" t="s">
        <v>3452</v>
      </c>
      <c r="D2893" s="568">
        <v>17.37</v>
      </c>
    </row>
    <row r="2894" spans="1:4">
      <c r="A2894" s="338">
        <v>3893</v>
      </c>
      <c r="B2894" s="339" t="s">
        <v>7251</v>
      </c>
      <c r="C2894" s="567" t="s">
        <v>3452</v>
      </c>
      <c r="D2894" s="568">
        <v>21.55</v>
      </c>
    </row>
    <row r="2895" spans="1:4">
      <c r="A2895" s="338">
        <v>3848</v>
      </c>
      <c r="B2895" s="339" t="s">
        <v>7252</v>
      </c>
      <c r="C2895" s="567" t="s">
        <v>3452</v>
      </c>
      <c r="D2895" s="568">
        <v>13.09</v>
      </c>
    </row>
    <row r="2896" spans="1:4">
      <c r="A2896" s="338">
        <v>3895</v>
      </c>
      <c r="B2896" s="339" t="s">
        <v>7253</v>
      </c>
      <c r="C2896" s="567" t="s">
        <v>3452</v>
      </c>
      <c r="D2896" s="568">
        <v>14.25</v>
      </c>
    </row>
    <row r="2897" spans="1:4">
      <c r="A2897" s="338">
        <v>12404</v>
      </c>
      <c r="B2897" s="339" t="s">
        <v>7254</v>
      </c>
      <c r="C2897" s="567" t="s">
        <v>3452</v>
      </c>
      <c r="D2897" s="568">
        <v>9.99</v>
      </c>
    </row>
    <row r="2898" spans="1:4">
      <c r="A2898" s="338">
        <v>3939</v>
      </c>
      <c r="B2898" s="339" t="s">
        <v>7255</v>
      </c>
      <c r="C2898" s="567" t="s">
        <v>3452</v>
      </c>
      <c r="D2898" s="568">
        <v>20.58</v>
      </c>
    </row>
    <row r="2899" spans="1:4">
      <c r="A2899" s="338">
        <v>3911</v>
      </c>
      <c r="B2899" s="339" t="s">
        <v>7256</v>
      </c>
      <c r="C2899" s="567" t="s">
        <v>3452</v>
      </c>
      <c r="D2899" s="568">
        <v>16.809999999999999</v>
      </c>
    </row>
    <row r="2900" spans="1:4">
      <c r="A2900" s="338">
        <v>3910</v>
      </c>
      <c r="B2900" s="339" t="s">
        <v>7258</v>
      </c>
      <c r="C2900" s="567" t="s">
        <v>3452</v>
      </c>
      <c r="D2900" s="568">
        <v>12.03</v>
      </c>
    </row>
    <row r="2901" spans="1:4">
      <c r="A2901" s="338">
        <v>3908</v>
      </c>
      <c r="B2901" s="339" t="s">
        <v>7257</v>
      </c>
      <c r="C2901" s="567" t="s">
        <v>3452</v>
      </c>
      <c r="D2901" s="568">
        <v>5.44</v>
      </c>
    </row>
    <row r="2902" spans="1:4">
      <c r="A2902" s="338">
        <v>3913</v>
      </c>
      <c r="B2902" s="339" t="s">
        <v>7259</v>
      </c>
      <c r="C2902" s="567" t="s">
        <v>3452</v>
      </c>
      <c r="D2902" s="568">
        <v>57.51</v>
      </c>
    </row>
    <row r="2903" spans="1:4">
      <c r="A2903" s="338">
        <v>3912</v>
      </c>
      <c r="B2903" s="339" t="s">
        <v>7260</v>
      </c>
      <c r="C2903" s="567" t="s">
        <v>3452</v>
      </c>
      <c r="D2903" s="568">
        <v>31.52</v>
      </c>
    </row>
    <row r="2904" spans="1:4">
      <c r="A2904" s="338">
        <v>3914</v>
      </c>
      <c r="B2904" s="339" t="s">
        <v>7262</v>
      </c>
      <c r="C2904" s="567" t="s">
        <v>3452</v>
      </c>
      <c r="D2904" s="568">
        <v>86.75</v>
      </c>
    </row>
    <row r="2905" spans="1:4">
      <c r="A2905" s="338">
        <v>3909</v>
      </c>
      <c r="B2905" s="339" t="s">
        <v>7261</v>
      </c>
      <c r="C2905" s="567" t="s">
        <v>3452</v>
      </c>
      <c r="D2905" s="568">
        <v>7.4</v>
      </c>
    </row>
    <row r="2906" spans="1:4">
      <c r="A2906" s="338">
        <v>3915</v>
      </c>
      <c r="B2906" s="339" t="s">
        <v>7263</v>
      </c>
      <c r="C2906" s="567" t="s">
        <v>3452</v>
      </c>
      <c r="D2906" s="568">
        <v>136.80000000000001</v>
      </c>
    </row>
    <row r="2907" spans="1:4">
      <c r="A2907" s="338">
        <v>3916</v>
      </c>
      <c r="B2907" s="339" t="s">
        <v>7264</v>
      </c>
      <c r="C2907" s="567" t="s">
        <v>3452</v>
      </c>
      <c r="D2907" s="568">
        <v>249.23</v>
      </c>
    </row>
    <row r="2908" spans="1:4">
      <c r="A2908" s="338">
        <v>3917</v>
      </c>
      <c r="B2908" s="339" t="s">
        <v>7265</v>
      </c>
      <c r="C2908" s="567" t="s">
        <v>3452</v>
      </c>
      <c r="D2908" s="568">
        <v>411.08</v>
      </c>
    </row>
    <row r="2909" spans="1:4">
      <c r="A2909" s="338">
        <v>1904</v>
      </c>
      <c r="B2909" s="339" t="s">
        <v>7266</v>
      </c>
      <c r="C2909" s="567" t="s">
        <v>3452</v>
      </c>
      <c r="D2909" s="568">
        <v>1.43</v>
      </c>
    </row>
    <row r="2910" spans="1:4">
      <c r="A2910" s="338">
        <v>1899</v>
      </c>
      <c r="B2910" s="339" t="s">
        <v>7267</v>
      </c>
      <c r="C2910" s="567" t="s">
        <v>3452</v>
      </c>
      <c r="D2910" s="568">
        <v>1.62</v>
      </c>
    </row>
    <row r="2911" spans="1:4">
      <c r="A2911" s="338">
        <v>1900</v>
      </c>
      <c r="B2911" s="339" t="s">
        <v>7268</v>
      </c>
      <c r="C2911" s="567" t="s">
        <v>3452</v>
      </c>
      <c r="D2911" s="568">
        <v>2.63</v>
      </c>
    </row>
    <row r="2912" spans="1:4">
      <c r="A2912" s="338">
        <v>12407</v>
      </c>
      <c r="B2912" s="339" t="s">
        <v>7269</v>
      </c>
      <c r="C2912" s="567" t="s">
        <v>3452</v>
      </c>
      <c r="D2912" s="568">
        <v>31.12</v>
      </c>
    </row>
    <row r="2913" spans="1:4">
      <c r="A2913" s="338">
        <v>12408</v>
      </c>
      <c r="B2913" s="339" t="s">
        <v>7270</v>
      </c>
      <c r="C2913" s="567" t="s">
        <v>3452</v>
      </c>
      <c r="D2913" s="568">
        <v>17.559999999999999</v>
      </c>
    </row>
    <row r="2914" spans="1:4">
      <c r="A2914" s="338">
        <v>12409</v>
      </c>
      <c r="B2914" s="339" t="s">
        <v>7271</v>
      </c>
      <c r="C2914" s="567" t="s">
        <v>3452</v>
      </c>
      <c r="D2914" s="568">
        <v>17.559999999999999</v>
      </c>
    </row>
    <row r="2915" spans="1:4">
      <c r="A2915" s="338">
        <v>12410</v>
      </c>
      <c r="B2915" s="339" t="s">
        <v>7272</v>
      </c>
      <c r="C2915" s="567" t="s">
        <v>3452</v>
      </c>
      <c r="D2915" s="568">
        <v>12.1</v>
      </c>
    </row>
    <row r="2916" spans="1:4">
      <c r="A2916" s="338">
        <v>3936</v>
      </c>
      <c r="B2916" s="339" t="s">
        <v>7273</v>
      </c>
      <c r="C2916" s="567" t="s">
        <v>3452</v>
      </c>
      <c r="D2916" s="568">
        <v>21.86</v>
      </c>
    </row>
    <row r="2917" spans="1:4">
      <c r="A2917" s="338">
        <v>3924</v>
      </c>
      <c r="B2917" s="339" t="s">
        <v>7275</v>
      </c>
      <c r="C2917" s="567" t="s">
        <v>3452</v>
      </c>
      <c r="D2917" s="568">
        <v>21.86</v>
      </c>
    </row>
    <row r="2918" spans="1:4">
      <c r="A2918" s="338">
        <v>3922</v>
      </c>
      <c r="B2918" s="339" t="s">
        <v>7274</v>
      </c>
      <c r="C2918" s="567" t="s">
        <v>3452</v>
      </c>
      <c r="D2918" s="568">
        <v>20.11</v>
      </c>
    </row>
    <row r="2919" spans="1:4">
      <c r="A2919" s="338">
        <v>3923</v>
      </c>
      <c r="B2919" s="339" t="s">
        <v>7276</v>
      </c>
      <c r="C2919" s="567" t="s">
        <v>3452</v>
      </c>
      <c r="D2919" s="568">
        <v>21.86</v>
      </c>
    </row>
    <row r="2920" spans="1:4">
      <c r="A2920" s="338">
        <v>3921</v>
      </c>
      <c r="B2920" s="339" t="s">
        <v>7278</v>
      </c>
      <c r="C2920" s="567" t="s">
        <v>3452</v>
      </c>
      <c r="D2920" s="568">
        <v>18.05</v>
      </c>
    </row>
    <row r="2921" spans="1:4">
      <c r="A2921" s="338">
        <v>3937</v>
      </c>
      <c r="B2921" s="339" t="s">
        <v>7277</v>
      </c>
      <c r="C2921" s="567" t="s">
        <v>3452</v>
      </c>
      <c r="D2921" s="568">
        <v>18.04</v>
      </c>
    </row>
    <row r="2922" spans="1:4">
      <c r="A2922" s="338">
        <v>3920</v>
      </c>
      <c r="B2922" s="339" t="s">
        <v>7279</v>
      </c>
      <c r="C2922" s="567" t="s">
        <v>3452</v>
      </c>
      <c r="D2922" s="568">
        <v>18.04</v>
      </c>
    </row>
    <row r="2923" spans="1:4">
      <c r="A2923" s="338">
        <v>3938</v>
      </c>
      <c r="B2923" s="339" t="s">
        <v>7280</v>
      </c>
      <c r="C2923" s="567" t="s">
        <v>3452</v>
      </c>
      <c r="D2923" s="568">
        <v>11.89</v>
      </c>
    </row>
    <row r="2924" spans="1:4">
      <c r="A2924" s="338">
        <v>3919</v>
      </c>
      <c r="B2924" s="339" t="s">
        <v>7281</v>
      </c>
      <c r="C2924" s="567" t="s">
        <v>3452</v>
      </c>
      <c r="D2924" s="568">
        <v>12.12</v>
      </c>
    </row>
    <row r="2925" spans="1:4">
      <c r="A2925" s="338">
        <v>3927</v>
      </c>
      <c r="B2925" s="339" t="s">
        <v>7282</v>
      </c>
      <c r="C2925" s="567" t="s">
        <v>3452</v>
      </c>
      <c r="D2925" s="568">
        <v>61.4</v>
      </c>
    </row>
    <row r="2926" spans="1:4">
      <c r="A2926" s="338">
        <v>3928</v>
      </c>
      <c r="B2926" s="339" t="s">
        <v>7283</v>
      </c>
      <c r="C2926" s="567" t="s">
        <v>3452</v>
      </c>
      <c r="D2926" s="568">
        <v>61.4</v>
      </c>
    </row>
    <row r="2927" spans="1:4">
      <c r="A2927" s="338">
        <v>3926</v>
      </c>
      <c r="B2927" s="339" t="s">
        <v>7284</v>
      </c>
      <c r="C2927" s="567" t="s">
        <v>3452</v>
      </c>
      <c r="D2927" s="568">
        <v>35</v>
      </c>
    </row>
    <row r="2928" spans="1:4">
      <c r="A2928" s="338">
        <v>3935</v>
      </c>
      <c r="B2928" s="339" t="s">
        <v>7285</v>
      </c>
      <c r="C2928" s="567" t="s">
        <v>3452</v>
      </c>
      <c r="D2928" s="568">
        <v>35</v>
      </c>
    </row>
    <row r="2929" spans="1:4">
      <c r="A2929" s="338">
        <v>3925</v>
      </c>
      <c r="B2929" s="339" t="s">
        <v>7286</v>
      </c>
      <c r="C2929" s="567" t="s">
        <v>3452</v>
      </c>
      <c r="D2929" s="568">
        <v>35</v>
      </c>
    </row>
    <row r="2930" spans="1:4">
      <c r="A2930" s="338">
        <v>3929</v>
      </c>
      <c r="B2930" s="339" t="s">
        <v>7288</v>
      </c>
      <c r="C2930" s="567" t="s">
        <v>3452</v>
      </c>
      <c r="D2930" s="568">
        <v>93.55</v>
      </c>
    </row>
    <row r="2931" spans="1:4">
      <c r="A2931" s="338">
        <v>3931</v>
      </c>
      <c r="B2931" s="339" t="s">
        <v>7289</v>
      </c>
      <c r="C2931" s="567" t="s">
        <v>3452</v>
      </c>
      <c r="D2931" s="568">
        <v>93.55</v>
      </c>
    </row>
    <row r="2932" spans="1:4">
      <c r="A2932" s="338">
        <v>3930</v>
      </c>
      <c r="B2932" s="339" t="s">
        <v>7290</v>
      </c>
      <c r="C2932" s="567" t="s">
        <v>3452</v>
      </c>
      <c r="D2932" s="568">
        <v>93.55</v>
      </c>
    </row>
    <row r="2933" spans="1:4">
      <c r="A2933" s="338">
        <v>12406</v>
      </c>
      <c r="B2933" s="339" t="s">
        <v>7287</v>
      </c>
      <c r="C2933" s="567" t="s">
        <v>3452</v>
      </c>
      <c r="D2933" s="568">
        <v>8.59</v>
      </c>
    </row>
    <row r="2934" spans="1:4">
      <c r="A2934" s="338">
        <v>3932</v>
      </c>
      <c r="B2934" s="339" t="s">
        <v>7291</v>
      </c>
      <c r="C2934" s="567" t="s">
        <v>3452</v>
      </c>
      <c r="D2934" s="568">
        <v>161.54</v>
      </c>
    </row>
    <row r="2935" spans="1:4">
      <c r="A2935" s="338">
        <v>3933</v>
      </c>
      <c r="B2935" s="339" t="s">
        <v>7292</v>
      </c>
      <c r="C2935" s="567" t="s">
        <v>3452</v>
      </c>
      <c r="D2935" s="568">
        <v>161.54</v>
      </c>
    </row>
    <row r="2936" spans="1:4">
      <c r="A2936" s="338">
        <v>3934</v>
      </c>
      <c r="B2936" s="339" t="s">
        <v>7293</v>
      </c>
      <c r="C2936" s="567" t="s">
        <v>3452</v>
      </c>
      <c r="D2936" s="568">
        <v>161.54</v>
      </c>
    </row>
    <row r="2937" spans="1:4" ht="30">
      <c r="A2937" s="338">
        <v>40355</v>
      </c>
      <c r="B2937" s="339" t="s">
        <v>7294</v>
      </c>
      <c r="C2937" s="567" t="s">
        <v>3452</v>
      </c>
      <c r="D2937" s="568">
        <v>12.38</v>
      </c>
    </row>
    <row r="2938" spans="1:4" ht="30">
      <c r="A2938" s="338">
        <v>40364</v>
      </c>
      <c r="B2938" s="339" t="s">
        <v>7295</v>
      </c>
      <c r="C2938" s="567" t="s">
        <v>3452</v>
      </c>
      <c r="D2938" s="568">
        <v>57.98</v>
      </c>
    </row>
    <row r="2939" spans="1:4" ht="30">
      <c r="A2939" s="338">
        <v>40361</v>
      </c>
      <c r="B2939" s="339" t="s">
        <v>7296</v>
      </c>
      <c r="C2939" s="567" t="s">
        <v>3452</v>
      </c>
      <c r="D2939" s="568">
        <v>45.33</v>
      </c>
    </row>
    <row r="2940" spans="1:4" ht="30">
      <c r="A2940" s="338">
        <v>40358</v>
      </c>
      <c r="B2940" s="339" t="s">
        <v>7297</v>
      </c>
      <c r="C2940" s="567" t="s">
        <v>3452</v>
      </c>
      <c r="D2940" s="568">
        <v>17.28</v>
      </c>
    </row>
    <row r="2941" spans="1:4" ht="30">
      <c r="A2941" s="338">
        <v>40370</v>
      </c>
      <c r="B2941" s="339" t="s">
        <v>7298</v>
      </c>
      <c r="C2941" s="567" t="s">
        <v>3452</v>
      </c>
      <c r="D2941" s="568">
        <v>183.97</v>
      </c>
    </row>
    <row r="2942" spans="1:4" ht="30">
      <c r="A2942" s="338">
        <v>40367</v>
      </c>
      <c r="B2942" s="339" t="s">
        <v>7299</v>
      </c>
      <c r="C2942" s="567" t="s">
        <v>3452</v>
      </c>
      <c r="D2942" s="568">
        <v>91.44</v>
      </c>
    </row>
    <row r="2943" spans="1:4" ht="30">
      <c r="A2943" s="338">
        <v>40373</v>
      </c>
      <c r="B2943" s="339" t="s">
        <v>7300</v>
      </c>
      <c r="C2943" s="567" t="s">
        <v>3452</v>
      </c>
      <c r="D2943" s="568">
        <v>248.77</v>
      </c>
    </row>
    <row r="2944" spans="1:4" ht="30">
      <c r="A2944" s="338">
        <v>38947</v>
      </c>
      <c r="B2944" s="339" t="s">
        <v>7301</v>
      </c>
      <c r="C2944" s="567" t="s">
        <v>3452</v>
      </c>
      <c r="D2944" s="568">
        <v>8.69</v>
      </c>
    </row>
    <row r="2945" spans="1:4" ht="30">
      <c r="A2945" s="338">
        <v>38948</v>
      </c>
      <c r="B2945" s="339" t="s">
        <v>7302</v>
      </c>
      <c r="C2945" s="567" t="s">
        <v>3452</v>
      </c>
      <c r="D2945" s="568">
        <v>13.87</v>
      </c>
    </row>
    <row r="2946" spans="1:4" ht="30">
      <c r="A2946" s="338">
        <v>38949</v>
      </c>
      <c r="B2946" s="339" t="s">
        <v>7303</v>
      </c>
      <c r="C2946" s="567" t="s">
        <v>3452</v>
      </c>
      <c r="D2946" s="568">
        <v>15.39</v>
      </c>
    </row>
    <row r="2947" spans="1:4" ht="30">
      <c r="A2947" s="338">
        <v>38951</v>
      </c>
      <c r="B2947" s="339" t="s">
        <v>7304</v>
      </c>
      <c r="C2947" s="567" t="s">
        <v>3452</v>
      </c>
      <c r="D2947" s="568">
        <v>24.34</v>
      </c>
    </row>
    <row r="2948" spans="1:4" ht="30">
      <c r="A2948" s="338">
        <v>39312</v>
      </c>
      <c r="B2948" s="339" t="s">
        <v>7305</v>
      </c>
      <c r="C2948" s="567" t="s">
        <v>3452</v>
      </c>
      <c r="D2948" s="568">
        <v>18.88</v>
      </c>
    </row>
    <row r="2949" spans="1:4" ht="30">
      <c r="A2949" s="338">
        <v>39313</v>
      </c>
      <c r="B2949" s="339" t="s">
        <v>7306</v>
      </c>
      <c r="C2949" s="567" t="s">
        <v>3452</v>
      </c>
      <c r="D2949" s="568">
        <v>24.64</v>
      </c>
    </row>
    <row r="2950" spans="1:4" ht="30">
      <c r="A2950" s="338">
        <v>38950</v>
      </c>
      <c r="B2950" s="339" t="s">
        <v>7307</v>
      </c>
      <c r="C2950" s="567" t="s">
        <v>3452</v>
      </c>
      <c r="D2950" s="568">
        <v>37.08</v>
      </c>
    </row>
    <row r="2951" spans="1:4" ht="30">
      <c r="A2951" s="338">
        <v>39314</v>
      </c>
      <c r="B2951" s="339" t="s">
        <v>7308</v>
      </c>
      <c r="C2951" s="567" t="s">
        <v>3452</v>
      </c>
      <c r="D2951" s="568">
        <v>39.130000000000003</v>
      </c>
    </row>
    <row r="2952" spans="1:4">
      <c r="A2952" s="338">
        <v>3907</v>
      </c>
      <c r="B2952" s="339" t="s">
        <v>7309</v>
      </c>
      <c r="C2952" s="567" t="s">
        <v>3452</v>
      </c>
      <c r="D2952" s="568">
        <v>5.83</v>
      </c>
    </row>
    <row r="2953" spans="1:4">
      <c r="A2953" s="338">
        <v>3889</v>
      </c>
      <c r="B2953" s="339" t="s">
        <v>7310</v>
      </c>
      <c r="C2953" s="567" t="s">
        <v>3452</v>
      </c>
      <c r="D2953" s="568">
        <v>4.46</v>
      </c>
    </row>
    <row r="2954" spans="1:4">
      <c r="A2954" s="338">
        <v>3868</v>
      </c>
      <c r="B2954" s="339" t="s">
        <v>7311</v>
      </c>
      <c r="C2954" s="567" t="s">
        <v>3452</v>
      </c>
      <c r="D2954" s="568">
        <v>1.73</v>
      </c>
    </row>
    <row r="2955" spans="1:4">
      <c r="A2955" s="338">
        <v>3869</v>
      </c>
      <c r="B2955" s="339" t="s">
        <v>7312</v>
      </c>
      <c r="C2955" s="567" t="s">
        <v>3452</v>
      </c>
      <c r="D2955" s="568">
        <v>4.95</v>
      </c>
    </row>
    <row r="2956" spans="1:4">
      <c r="A2956" s="338">
        <v>3872</v>
      </c>
      <c r="B2956" s="339" t="s">
        <v>7313</v>
      </c>
      <c r="C2956" s="567" t="s">
        <v>3452</v>
      </c>
      <c r="D2956" s="568">
        <v>6.02</v>
      </c>
    </row>
    <row r="2957" spans="1:4">
      <c r="A2957" s="338">
        <v>3850</v>
      </c>
      <c r="B2957" s="339" t="s">
        <v>7314</v>
      </c>
      <c r="C2957" s="567" t="s">
        <v>3452</v>
      </c>
      <c r="D2957" s="568">
        <v>15.51</v>
      </c>
    </row>
    <row r="2958" spans="1:4">
      <c r="A2958" s="338">
        <v>38023</v>
      </c>
      <c r="B2958" s="339" t="s">
        <v>7315</v>
      </c>
      <c r="C2958" s="567" t="s">
        <v>3452</v>
      </c>
      <c r="D2958" s="568">
        <v>6.54</v>
      </c>
    </row>
    <row r="2959" spans="1:4">
      <c r="A2959" s="338">
        <v>37986</v>
      </c>
      <c r="B2959" s="339" t="s">
        <v>7316</v>
      </c>
      <c r="C2959" s="567" t="s">
        <v>3452</v>
      </c>
      <c r="D2959" s="568">
        <v>2.62</v>
      </c>
    </row>
    <row r="2960" spans="1:4">
      <c r="A2960" s="338">
        <v>21120</v>
      </c>
      <c r="B2960" s="339" t="s">
        <v>7319</v>
      </c>
      <c r="C2960" s="567" t="s">
        <v>3452</v>
      </c>
      <c r="D2960" s="568">
        <v>15.9</v>
      </c>
    </row>
    <row r="2961" spans="1:4">
      <c r="A2961" s="338">
        <v>39318</v>
      </c>
      <c r="B2961" s="339" t="s">
        <v>7320</v>
      </c>
      <c r="C2961" s="567" t="s">
        <v>3452</v>
      </c>
      <c r="D2961" s="568">
        <v>13.11</v>
      </c>
    </row>
    <row r="2962" spans="1:4">
      <c r="A2962" s="338">
        <v>37987</v>
      </c>
      <c r="B2962" s="339" t="s">
        <v>7317</v>
      </c>
      <c r="C2962" s="567" t="s">
        <v>3452</v>
      </c>
      <c r="D2962" s="568">
        <v>195.6</v>
      </c>
    </row>
    <row r="2963" spans="1:4">
      <c r="A2963" s="338">
        <v>37988</v>
      </c>
      <c r="B2963" s="339" t="s">
        <v>7318</v>
      </c>
      <c r="C2963" s="567" t="s">
        <v>3452</v>
      </c>
      <c r="D2963" s="568">
        <v>319.05</v>
      </c>
    </row>
    <row r="2964" spans="1:4">
      <c r="A2964" s="338">
        <v>20162</v>
      </c>
      <c r="B2964" s="339" t="s">
        <v>7321</v>
      </c>
      <c r="C2964" s="567" t="s">
        <v>3452</v>
      </c>
      <c r="D2964" s="568">
        <v>22.84</v>
      </c>
    </row>
    <row r="2965" spans="1:4">
      <c r="A2965" s="338">
        <v>40366</v>
      </c>
      <c r="B2965" s="339" t="s">
        <v>7322</v>
      </c>
      <c r="C2965" s="567" t="s">
        <v>3452</v>
      </c>
      <c r="D2965" s="568">
        <v>45.23</v>
      </c>
    </row>
    <row r="2966" spans="1:4">
      <c r="A2966" s="338">
        <v>40363</v>
      </c>
      <c r="B2966" s="339" t="s">
        <v>7323</v>
      </c>
      <c r="C2966" s="567" t="s">
        <v>3452</v>
      </c>
      <c r="D2966" s="568">
        <v>35.369999999999997</v>
      </c>
    </row>
    <row r="2967" spans="1:4">
      <c r="A2967" s="338">
        <v>40360</v>
      </c>
      <c r="B2967" s="339" t="s">
        <v>7325</v>
      </c>
      <c r="C2967" s="567" t="s">
        <v>3452</v>
      </c>
      <c r="D2967" s="568">
        <v>23.19</v>
      </c>
    </row>
    <row r="2968" spans="1:4">
      <c r="A2968" s="338">
        <v>40354</v>
      </c>
      <c r="B2968" s="339" t="s">
        <v>7324</v>
      </c>
      <c r="C2968" s="567" t="s">
        <v>3452</v>
      </c>
      <c r="D2968" s="568">
        <v>15.4</v>
      </c>
    </row>
    <row r="2969" spans="1:4">
      <c r="A2969" s="338">
        <v>40372</v>
      </c>
      <c r="B2969" s="339" t="s">
        <v>7326</v>
      </c>
      <c r="C2969" s="567" t="s">
        <v>3452</v>
      </c>
      <c r="D2969" s="568">
        <v>143.21</v>
      </c>
    </row>
    <row r="2970" spans="1:4">
      <c r="A2970" s="338">
        <v>40369</v>
      </c>
      <c r="B2970" s="339" t="s">
        <v>7327</v>
      </c>
      <c r="C2970" s="567" t="s">
        <v>3452</v>
      </c>
      <c r="D2970" s="568">
        <v>71.27</v>
      </c>
    </row>
    <row r="2971" spans="1:4">
      <c r="A2971" s="338">
        <v>40375</v>
      </c>
      <c r="B2971" s="339" t="s">
        <v>7329</v>
      </c>
      <c r="C2971" s="567" t="s">
        <v>3452</v>
      </c>
      <c r="D2971" s="568">
        <v>193.86</v>
      </c>
    </row>
    <row r="2972" spans="1:4">
      <c r="A2972" s="338">
        <v>40357</v>
      </c>
      <c r="B2972" s="339" t="s">
        <v>7328</v>
      </c>
      <c r="C2972" s="567" t="s">
        <v>3452</v>
      </c>
      <c r="D2972" s="568">
        <v>17.28</v>
      </c>
    </row>
    <row r="2973" spans="1:4">
      <c r="A2973" s="338">
        <v>1893</v>
      </c>
      <c r="B2973" s="339" t="s">
        <v>7330</v>
      </c>
      <c r="C2973" s="567" t="s">
        <v>3452</v>
      </c>
      <c r="D2973" s="568">
        <v>5.41</v>
      </c>
    </row>
    <row r="2974" spans="1:4">
      <c r="A2974" s="338">
        <v>1902</v>
      </c>
      <c r="B2974" s="339" t="s">
        <v>7331</v>
      </c>
      <c r="C2974" s="567" t="s">
        <v>3452</v>
      </c>
      <c r="D2974" s="568">
        <v>3.93</v>
      </c>
    </row>
    <row r="2975" spans="1:4">
      <c r="A2975" s="338">
        <v>1892</v>
      </c>
      <c r="B2975" s="339" t="s">
        <v>7333</v>
      </c>
      <c r="C2975" s="567" t="s">
        <v>3452</v>
      </c>
      <c r="D2975" s="568">
        <v>2.5299999999999998</v>
      </c>
    </row>
    <row r="2976" spans="1:4">
      <c r="A2976" s="338">
        <v>1901</v>
      </c>
      <c r="B2976" s="339" t="s">
        <v>7332</v>
      </c>
      <c r="C2976" s="567" t="s">
        <v>3452</v>
      </c>
      <c r="D2976" s="568">
        <v>1.23</v>
      </c>
    </row>
    <row r="2977" spans="1:4">
      <c r="A2977" s="338">
        <v>1907</v>
      </c>
      <c r="B2977" s="339" t="s">
        <v>7334</v>
      </c>
      <c r="C2977" s="567" t="s">
        <v>3452</v>
      </c>
      <c r="D2977" s="568">
        <v>17.399999999999999</v>
      </c>
    </row>
    <row r="2978" spans="1:4">
      <c r="A2978" s="338">
        <v>1894</v>
      </c>
      <c r="B2978" s="339" t="s">
        <v>7335</v>
      </c>
      <c r="C2978" s="567" t="s">
        <v>3452</v>
      </c>
      <c r="D2978" s="568">
        <v>7.82</v>
      </c>
    </row>
    <row r="2979" spans="1:4">
      <c r="A2979" s="338">
        <v>1896</v>
      </c>
      <c r="B2979" s="339" t="s">
        <v>7337</v>
      </c>
      <c r="C2979" s="567" t="s">
        <v>3452</v>
      </c>
      <c r="D2979" s="568">
        <v>23.36</v>
      </c>
    </row>
    <row r="2980" spans="1:4">
      <c r="A2980" s="338">
        <v>1891</v>
      </c>
      <c r="B2980" s="339" t="s">
        <v>7336</v>
      </c>
      <c r="C2980" s="567" t="s">
        <v>3452</v>
      </c>
      <c r="D2980" s="568">
        <v>1.81</v>
      </c>
    </row>
    <row r="2981" spans="1:4">
      <c r="A2981" s="338">
        <v>1895</v>
      </c>
      <c r="B2981" s="339" t="s">
        <v>7338</v>
      </c>
      <c r="C2981" s="567" t="s">
        <v>3452</v>
      </c>
      <c r="D2981" s="568">
        <v>41.06</v>
      </c>
    </row>
    <row r="2982" spans="1:4">
      <c r="A2982" s="338">
        <v>2641</v>
      </c>
      <c r="B2982" s="339" t="s">
        <v>7339</v>
      </c>
      <c r="C2982" s="567" t="s">
        <v>3452</v>
      </c>
      <c r="D2982" s="568">
        <v>33.83</v>
      </c>
    </row>
    <row r="2983" spans="1:4">
      <c r="A2983" s="338">
        <v>2636</v>
      </c>
      <c r="B2983" s="339" t="s">
        <v>7340</v>
      </c>
      <c r="C2983" s="567" t="s">
        <v>3452</v>
      </c>
      <c r="D2983" s="568">
        <v>2.1800000000000002</v>
      </c>
    </row>
    <row r="2984" spans="1:4">
      <c r="A2984" s="338">
        <v>2637</v>
      </c>
      <c r="B2984" s="339" t="s">
        <v>7341</v>
      </c>
      <c r="C2984" s="567" t="s">
        <v>3452</v>
      </c>
      <c r="D2984" s="568">
        <v>2.3199999999999998</v>
      </c>
    </row>
    <row r="2985" spans="1:4">
      <c r="A2985" s="338">
        <v>2638</v>
      </c>
      <c r="B2985" s="339" t="s">
        <v>7342</v>
      </c>
      <c r="C2985" s="567" t="s">
        <v>3452</v>
      </c>
      <c r="D2985" s="568">
        <v>2.69</v>
      </c>
    </row>
    <row r="2986" spans="1:4">
      <c r="A2986" s="338">
        <v>2639</v>
      </c>
      <c r="B2986" s="339" t="s">
        <v>7343</v>
      </c>
      <c r="C2986" s="567" t="s">
        <v>3452</v>
      </c>
      <c r="D2986" s="568">
        <v>4.78</v>
      </c>
    </row>
    <row r="2987" spans="1:4">
      <c r="A2987" s="338">
        <v>2644</v>
      </c>
      <c r="B2987" s="339" t="s">
        <v>7344</v>
      </c>
      <c r="C2987" s="567" t="s">
        <v>3452</v>
      </c>
      <c r="D2987" s="568">
        <v>6.92</v>
      </c>
    </row>
    <row r="2988" spans="1:4">
      <c r="A2988" s="338">
        <v>2643</v>
      </c>
      <c r="B2988" s="339" t="s">
        <v>7345</v>
      </c>
      <c r="C2988" s="567" t="s">
        <v>3452</v>
      </c>
      <c r="D2988" s="568">
        <v>9.65</v>
      </c>
    </row>
    <row r="2989" spans="1:4">
      <c r="A2989" s="338">
        <v>2640</v>
      </c>
      <c r="B2989" s="339" t="s">
        <v>7346</v>
      </c>
      <c r="C2989" s="567" t="s">
        <v>3452</v>
      </c>
      <c r="D2989" s="568">
        <v>14.08</v>
      </c>
    </row>
    <row r="2990" spans="1:4">
      <c r="A2990" s="338">
        <v>2642</v>
      </c>
      <c r="B2990" s="339" t="s">
        <v>7347</v>
      </c>
      <c r="C2990" s="567" t="s">
        <v>3452</v>
      </c>
      <c r="D2990" s="568">
        <v>21.44</v>
      </c>
    </row>
    <row r="2991" spans="1:4">
      <c r="A2991" s="338">
        <v>38943</v>
      </c>
      <c r="B2991" s="339" t="s">
        <v>7348</v>
      </c>
      <c r="C2991" s="567" t="s">
        <v>3452</v>
      </c>
      <c r="D2991" s="568">
        <v>6.42</v>
      </c>
    </row>
    <row r="2992" spans="1:4">
      <c r="A2992" s="338">
        <v>38944</v>
      </c>
      <c r="B2992" s="339" t="s">
        <v>7349</v>
      </c>
      <c r="C2992" s="567" t="s">
        <v>3452</v>
      </c>
      <c r="D2992" s="568">
        <v>9.92</v>
      </c>
    </row>
    <row r="2993" spans="1:4">
      <c r="A2993" s="338">
        <v>38945</v>
      </c>
      <c r="B2993" s="339" t="s">
        <v>7350</v>
      </c>
      <c r="C2993" s="567" t="s">
        <v>3452</v>
      </c>
      <c r="D2993" s="568">
        <v>20.12</v>
      </c>
    </row>
    <row r="2994" spans="1:4">
      <c r="A2994" s="338">
        <v>38946</v>
      </c>
      <c r="B2994" s="339" t="s">
        <v>7351</v>
      </c>
      <c r="C2994" s="567" t="s">
        <v>3452</v>
      </c>
      <c r="D2994" s="568">
        <v>30</v>
      </c>
    </row>
    <row r="2995" spans="1:4">
      <c r="A2995" s="338">
        <v>39308</v>
      </c>
      <c r="B2995" s="339" t="s">
        <v>7352</v>
      </c>
      <c r="C2995" s="567" t="s">
        <v>3452</v>
      </c>
      <c r="D2995" s="568">
        <v>13.08</v>
      </c>
    </row>
    <row r="2996" spans="1:4">
      <c r="A2996" s="338">
        <v>39309</v>
      </c>
      <c r="B2996" s="339" t="s">
        <v>7353</v>
      </c>
      <c r="C2996" s="567" t="s">
        <v>3452</v>
      </c>
      <c r="D2996" s="568">
        <v>18.920000000000002</v>
      </c>
    </row>
    <row r="2997" spans="1:4">
      <c r="A2997" s="338">
        <v>39310</v>
      </c>
      <c r="B2997" s="339" t="s">
        <v>7354</v>
      </c>
      <c r="C2997" s="567" t="s">
        <v>3452</v>
      </c>
      <c r="D2997" s="568">
        <v>28.67</v>
      </c>
    </row>
    <row r="2998" spans="1:4">
      <c r="A2998" s="338">
        <v>39311</v>
      </c>
      <c r="B2998" s="339" t="s">
        <v>7355</v>
      </c>
      <c r="C2998" s="567" t="s">
        <v>3452</v>
      </c>
      <c r="D2998" s="568">
        <v>43.09</v>
      </c>
    </row>
    <row r="2999" spans="1:4">
      <c r="A2999" s="338">
        <v>39855</v>
      </c>
      <c r="B2999" s="339" t="s">
        <v>7356</v>
      </c>
      <c r="C2999" s="567" t="s">
        <v>3452</v>
      </c>
      <c r="D2999" s="568">
        <v>3.33</v>
      </c>
    </row>
    <row r="3000" spans="1:4">
      <c r="A3000" s="338">
        <v>39856</v>
      </c>
      <c r="B3000" s="339" t="s">
        <v>7357</v>
      </c>
      <c r="C3000" s="567" t="s">
        <v>3452</v>
      </c>
      <c r="D3000" s="568">
        <v>7.86</v>
      </c>
    </row>
    <row r="3001" spans="1:4">
      <c r="A3001" s="338">
        <v>39857</v>
      </c>
      <c r="B3001" s="339" t="s">
        <v>7358</v>
      </c>
      <c r="C3001" s="567" t="s">
        <v>3452</v>
      </c>
      <c r="D3001" s="568">
        <v>12.72</v>
      </c>
    </row>
    <row r="3002" spans="1:4">
      <c r="A3002" s="338">
        <v>39858</v>
      </c>
      <c r="B3002" s="339" t="s">
        <v>7359</v>
      </c>
      <c r="C3002" s="567" t="s">
        <v>3452</v>
      </c>
      <c r="D3002" s="568">
        <v>28.23</v>
      </c>
    </row>
    <row r="3003" spans="1:4">
      <c r="A3003" s="338">
        <v>39859</v>
      </c>
      <c r="B3003" s="339" t="s">
        <v>7360</v>
      </c>
      <c r="C3003" s="567" t="s">
        <v>3452</v>
      </c>
      <c r="D3003" s="568">
        <v>43.52</v>
      </c>
    </row>
    <row r="3004" spans="1:4">
      <c r="A3004" s="338">
        <v>39860</v>
      </c>
      <c r="B3004" s="339" t="s">
        <v>7361</v>
      </c>
      <c r="C3004" s="567" t="s">
        <v>3452</v>
      </c>
      <c r="D3004" s="568">
        <v>66.78</v>
      </c>
    </row>
    <row r="3005" spans="1:4">
      <c r="A3005" s="338">
        <v>39861</v>
      </c>
      <c r="B3005" s="339" t="s">
        <v>7362</v>
      </c>
      <c r="C3005" s="567" t="s">
        <v>3452</v>
      </c>
      <c r="D3005" s="568">
        <v>190.68</v>
      </c>
    </row>
    <row r="3006" spans="1:4">
      <c r="A3006" s="338">
        <v>38447</v>
      </c>
      <c r="B3006" s="339" t="s">
        <v>7363</v>
      </c>
      <c r="C3006" s="567" t="s">
        <v>3452</v>
      </c>
      <c r="D3006" s="568">
        <v>161.08000000000001</v>
      </c>
    </row>
    <row r="3007" spans="1:4">
      <c r="A3007" s="338">
        <v>36320</v>
      </c>
      <c r="B3007" s="339" t="s">
        <v>7364</v>
      </c>
      <c r="C3007" s="567" t="s">
        <v>3452</v>
      </c>
      <c r="D3007" s="568">
        <v>2.33</v>
      </c>
    </row>
    <row r="3008" spans="1:4">
      <c r="A3008" s="338">
        <v>36324</v>
      </c>
      <c r="B3008" s="339" t="s">
        <v>7365</v>
      </c>
      <c r="C3008" s="567" t="s">
        <v>3452</v>
      </c>
      <c r="D3008" s="568">
        <v>3.54</v>
      </c>
    </row>
    <row r="3009" spans="1:4">
      <c r="A3009" s="338">
        <v>38441</v>
      </c>
      <c r="B3009" s="339" t="s">
        <v>7366</v>
      </c>
      <c r="C3009" s="567" t="s">
        <v>3452</v>
      </c>
      <c r="D3009" s="568">
        <v>4.6500000000000004</v>
      </c>
    </row>
    <row r="3010" spans="1:4">
      <c r="A3010" s="338">
        <v>38442</v>
      </c>
      <c r="B3010" s="339" t="s">
        <v>7367</v>
      </c>
      <c r="C3010" s="567" t="s">
        <v>3452</v>
      </c>
      <c r="D3010" s="568">
        <v>11.81</v>
      </c>
    </row>
    <row r="3011" spans="1:4">
      <c r="A3011" s="338">
        <v>38443</v>
      </c>
      <c r="B3011" s="339" t="s">
        <v>7368</v>
      </c>
      <c r="C3011" s="567" t="s">
        <v>3452</v>
      </c>
      <c r="D3011" s="568">
        <v>17.84</v>
      </c>
    </row>
    <row r="3012" spans="1:4">
      <c r="A3012" s="338">
        <v>38444</v>
      </c>
      <c r="B3012" s="339" t="s">
        <v>7369</v>
      </c>
      <c r="C3012" s="567" t="s">
        <v>3452</v>
      </c>
      <c r="D3012" s="568">
        <v>26.56</v>
      </c>
    </row>
    <row r="3013" spans="1:4">
      <c r="A3013" s="338">
        <v>38445</v>
      </c>
      <c r="B3013" s="339" t="s">
        <v>7370</v>
      </c>
      <c r="C3013" s="567" t="s">
        <v>3452</v>
      </c>
      <c r="D3013" s="568">
        <v>62.38</v>
      </c>
    </row>
    <row r="3014" spans="1:4">
      <c r="A3014" s="338">
        <v>38446</v>
      </c>
      <c r="B3014" s="339" t="s">
        <v>7371</v>
      </c>
      <c r="C3014" s="567" t="s">
        <v>3452</v>
      </c>
      <c r="D3014" s="568">
        <v>100.67</v>
      </c>
    </row>
    <row r="3015" spans="1:4">
      <c r="A3015" s="338">
        <v>3867</v>
      </c>
      <c r="B3015" s="339" t="s">
        <v>7372</v>
      </c>
      <c r="C3015" s="567" t="s">
        <v>3452</v>
      </c>
      <c r="D3015" s="568">
        <v>104.16</v>
      </c>
    </row>
    <row r="3016" spans="1:4">
      <c r="A3016" s="338">
        <v>3861</v>
      </c>
      <c r="B3016" s="339" t="s">
        <v>7373</v>
      </c>
      <c r="C3016" s="567" t="s">
        <v>3452</v>
      </c>
      <c r="D3016" s="568">
        <v>0.86</v>
      </c>
    </row>
    <row r="3017" spans="1:4">
      <c r="A3017" s="338">
        <v>3904</v>
      </c>
      <c r="B3017" s="339" t="s">
        <v>7374</v>
      </c>
      <c r="C3017" s="567" t="s">
        <v>3452</v>
      </c>
      <c r="D3017" s="568">
        <v>1.06</v>
      </c>
    </row>
    <row r="3018" spans="1:4">
      <c r="A3018" s="338">
        <v>3903</v>
      </c>
      <c r="B3018" s="339" t="s">
        <v>7375</v>
      </c>
      <c r="C3018" s="567" t="s">
        <v>3452</v>
      </c>
      <c r="D3018" s="568">
        <v>2.59</v>
      </c>
    </row>
    <row r="3019" spans="1:4">
      <c r="A3019" s="338">
        <v>3862</v>
      </c>
      <c r="B3019" s="339" t="s">
        <v>7376</v>
      </c>
      <c r="C3019" s="567" t="s">
        <v>3452</v>
      </c>
      <c r="D3019" s="568">
        <v>5.28</v>
      </c>
    </row>
    <row r="3020" spans="1:4">
      <c r="A3020" s="338">
        <v>3863</v>
      </c>
      <c r="B3020" s="339" t="s">
        <v>7377</v>
      </c>
      <c r="C3020" s="567" t="s">
        <v>3452</v>
      </c>
      <c r="D3020" s="568">
        <v>6.19</v>
      </c>
    </row>
    <row r="3021" spans="1:4">
      <c r="A3021" s="338">
        <v>3864</v>
      </c>
      <c r="B3021" s="339" t="s">
        <v>7378</v>
      </c>
      <c r="C3021" s="567" t="s">
        <v>3452</v>
      </c>
      <c r="D3021" s="568">
        <v>16.13</v>
      </c>
    </row>
    <row r="3022" spans="1:4">
      <c r="A3022" s="338">
        <v>3865</v>
      </c>
      <c r="B3022" s="339" t="s">
        <v>7379</v>
      </c>
      <c r="C3022" s="567" t="s">
        <v>3452</v>
      </c>
      <c r="D3022" s="568">
        <v>28.06</v>
      </c>
    </row>
    <row r="3023" spans="1:4">
      <c r="A3023" s="338">
        <v>3866</v>
      </c>
      <c r="B3023" s="339" t="s">
        <v>7380</v>
      </c>
      <c r="C3023" s="567" t="s">
        <v>3452</v>
      </c>
      <c r="D3023" s="568">
        <v>64.209999999999994</v>
      </c>
    </row>
    <row r="3024" spans="1:4">
      <c r="A3024" s="338">
        <v>3902</v>
      </c>
      <c r="B3024" s="339" t="s">
        <v>7381</v>
      </c>
      <c r="C3024" s="567" t="s">
        <v>3452</v>
      </c>
      <c r="D3024" s="568">
        <v>31.22</v>
      </c>
    </row>
    <row r="3025" spans="1:4">
      <c r="A3025" s="338">
        <v>3878</v>
      </c>
      <c r="B3025" s="339" t="s">
        <v>7382</v>
      </c>
      <c r="C3025" s="567" t="s">
        <v>3452</v>
      </c>
      <c r="D3025" s="568">
        <v>9.86</v>
      </c>
    </row>
    <row r="3026" spans="1:4">
      <c r="A3026" s="338">
        <v>3877</v>
      </c>
      <c r="B3026" s="339" t="s">
        <v>7383</v>
      </c>
      <c r="C3026" s="567" t="s">
        <v>3452</v>
      </c>
      <c r="D3026" s="568">
        <v>9.01</v>
      </c>
    </row>
    <row r="3027" spans="1:4">
      <c r="A3027" s="338">
        <v>3879</v>
      </c>
      <c r="B3027" s="339" t="s">
        <v>7384</v>
      </c>
      <c r="C3027" s="567" t="s">
        <v>3452</v>
      </c>
      <c r="D3027" s="568">
        <v>19.899999999999999</v>
      </c>
    </row>
    <row r="3028" spans="1:4">
      <c r="A3028" s="338">
        <v>3880</v>
      </c>
      <c r="B3028" s="339" t="s">
        <v>7385</v>
      </c>
      <c r="C3028" s="567" t="s">
        <v>3452</v>
      </c>
      <c r="D3028" s="568">
        <v>44.9</v>
      </c>
    </row>
    <row r="3029" spans="1:4">
      <c r="A3029" s="338">
        <v>12892</v>
      </c>
      <c r="B3029" s="339" t="s">
        <v>7386</v>
      </c>
      <c r="C3029" s="567" t="s">
        <v>3458</v>
      </c>
      <c r="D3029" s="568">
        <v>15.89</v>
      </c>
    </row>
    <row r="3030" spans="1:4">
      <c r="A3030" s="338">
        <v>3876</v>
      </c>
      <c r="B3030" s="339" t="s">
        <v>7388</v>
      </c>
      <c r="C3030" s="567" t="s">
        <v>3452</v>
      </c>
      <c r="D3030" s="568">
        <v>5.19</v>
      </c>
    </row>
    <row r="3031" spans="1:4">
      <c r="A3031" s="338">
        <v>3883</v>
      </c>
      <c r="B3031" s="339" t="s">
        <v>7387</v>
      </c>
      <c r="C3031" s="567" t="s">
        <v>3452</v>
      </c>
      <c r="D3031" s="568">
        <v>2.08</v>
      </c>
    </row>
    <row r="3032" spans="1:4">
      <c r="A3032" s="338">
        <v>3884</v>
      </c>
      <c r="B3032" s="339" t="s">
        <v>7389</v>
      </c>
      <c r="C3032" s="567" t="s">
        <v>3452</v>
      </c>
      <c r="D3032" s="568">
        <v>3.11</v>
      </c>
    </row>
    <row r="3033" spans="1:4">
      <c r="A3033" s="338">
        <v>3837</v>
      </c>
      <c r="B3033" s="339" t="s">
        <v>7390</v>
      </c>
      <c r="C3033" s="567" t="s">
        <v>3452</v>
      </c>
      <c r="D3033" s="568">
        <v>61.28</v>
      </c>
    </row>
    <row r="3034" spans="1:4">
      <c r="A3034" s="338">
        <v>3845</v>
      </c>
      <c r="B3034" s="339" t="s">
        <v>7391</v>
      </c>
      <c r="C3034" s="567" t="s">
        <v>3452</v>
      </c>
      <c r="D3034" s="568">
        <v>22.39</v>
      </c>
    </row>
    <row r="3035" spans="1:4">
      <c r="A3035" s="338">
        <v>11045</v>
      </c>
      <c r="B3035" s="339" t="s">
        <v>7392</v>
      </c>
      <c r="C3035" s="567" t="s">
        <v>3452</v>
      </c>
      <c r="D3035" s="568">
        <v>43.18</v>
      </c>
    </row>
    <row r="3036" spans="1:4">
      <c r="A3036" s="338">
        <v>20170</v>
      </c>
      <c r="B3036" s="339" t="s">
        <v>7393</v>
      </c>
      <c r="C3036" s="567" t="s">
        <v>3452</v>
      </c>
      <c r="D3036" s="568">
        <v>18.510000000000002</v>
      </c>
    </row>
    <row r="3037" spans="1:4">
      <c r="A3037" s="338">
        <v>20171</v>
      </c>
      <c r="B3037" s="339" t="s">
        <v>7394</v>
      </c>
      <c r="C3037" s="567" t="s">
        <v>3452</v>
      </c>
      <c r="D3037" s="568">
        <v>54.99</v>
      </c>
    </row>
    <row r="3038" spans="1:4">
      <c r="A3038" s="338">
        <v>20167</v>
      </c>
      <c r="B3038" s="339" t="s">
        <v>7395</v>
      </c>
      <c r="C3038" s="567" t="s">
        <v>3452</v>
      </c>
      <c r="D3038" s="568">
        <v>6.87</v>
      </c>
    </row>
    <row r="3039" spans="1:4">
      <c r="A3039" s="338">
        <v>20168</v>
      </c>
      <c r="B3039" s="339" t="s">
        <v>7396</v>
      </c>
      <c r="C3039" s="567" t="s">
        <v>3452</v>
      </c>
      <c r="D3039" s="568">
        <v>10.78</v>
      </c>
    </row>
    <row r="3040" spans="1:4">
      <c r="A3040" s="338">
        <v>20169</v>
      </c>
      <c r="B3040" s="339" t="s">
        <v>7397</v>
      </c>
      <c r="C3040" s="567" t="s">
        <v>3452</v>
      </c>
      <c r="D3040" s="568">
        <v>15.27</v>
      </c>
    </row>
    <row r="3041" spans="1:4">
      <c r="A3041" s="338">
        <v>3899</v>
      </c>
      <c r="B3041" s="339" t="s">
        <v>7398</v>
      </c>
      <c r="C3041" s="567" t="s">
        <v>3452</v>
      </c>
      <c r="D3041" s="568">
        <v>8.08</v>
      </c>
    </row>
    <row r="3042" spans="1:4">
      <c r="A3042" s="338">
        <v>38676</v>
      </c>
      <c r="B3042" s="339" t="s">
        <v>7399</v>
      </c>
      <c r="C3042" s="567" t="s">
        <v>3452</v>
      </c>
      <c r="D3042" s="568">
        <v>39.119999999999997</v>
      </c>
    </row>
    <row r="3043" spans="1:4">
      <c r="A3043" s="338">
        <v>3897</v>
      </c>
      <c r="B3043" s="339" t="s">
        <v>7400</v>
      </c>
      <c r="C3043" s="567" t="s">
        <v>3452</v>
      </c>
      <c r="D3043" s="568">
        <v>1.7</v>
      </c>
    </row>
    <row r="3044" spans="1:4">
      <c r="A3044" s="338">
        <v>3875</v>
      </c>
      <c r="B3044" s="339" t="s">
        <v>7401</v>
      </c>
      <c r="C3044" s="567" t="s">
        <v>3452</v>
      </c>
      <c r="D3044" s="568">
        <v>3.68</v>
      </c>
    </row>
    <row r="3045" spans="1:4">
      <c r="A3045" s="338">
        <v>3898</v>
      </c>
      <c r="B3045" s="339" t="s">
        <v>7402</v>
      </c>
      <c r="C3045" s="567" t="s">
        <v>3452</v>
      </c>
      <c r="D3045" s="568">
        <v>6.97</v>
      </c>
    </row>
    <row r="3046" spans="1:4">
      <c r="A3046" s="338">
        <v>3855</v>
      </c>
      <c r="B3046" s="339" t="s">
        <v>7403</v>
      </c>
      <c r="C3046" s="567" t="s">
        <v>3452</v>
      </c>
      <c r="D3046" s="568">
        <v>6.89</v>
      </c>
    </row>
    <row r="3047" spans="1:4">
      <c r="A3047" s="338">
        <v>3874</v>
      </c>
      <c r="B3047" s="339" t="s">
        <v>7404</v>
      </c>
      <c r="C3047" s="567" t="s">
        <v>3452</v>
      </c>
      <c r="D3047" s="568">
        <v>7.32</v>
      </c>
    </row>
    <row r="3048" spans="1:4">
      <c r="A3048" s="338">
        <v>3870</v>
      </c>
      <c r="B3048" s="339" t="s">
        <v>7405</v>
      </c>
      <c r="C3048" s="567" t="s">
        <v>3452</v>
      </c>
      <c r="D3048" s="568">
        <v>9.08</v>
      </c>
    </row>
    <row r="3049" spans="1:4">
      <c r="A3049" s="338">
        <v>38678</v>
      </c>
      <c r="B3049" s="339" t="s">
        <v>7406</v>
      </c>
      <c r="C3049" s="567" t="s">
        <v>3452</v>
      </c>
      <c r="D3049" s="568">
        <v>24.73</v>
      </c>
    </row>
    <row r="3050" spans="1:4">
      <c r="A3050" s="338">
        <v>3859</v>
      </c>
      <c r="B3050" s="339" t="s">
        <v>7407</v>
      </c>
      <c r="C3050" s="567" t="s">
        <v>3452</v>
      </c>
      <c r="D3050" s="568">
        <v>1.83</v>
      </c>
    </row>
    <row r="3051" spans="1:4">
      <c r="A3051" s="338">
        <v>3856</v>
      </c>
      <c r="B3051" s="339" t="s">
        <v>7408</v>
      </c>
      <c r="C3051" s="567" t="s">
        <v>3452</v>
      </c>
      <c r="D3051" s="568">
        <v>2.3199999999999998</v>
      </c>
    </row>
    <row r="3052" spans="1:4">
      <c r="A3052" s="338">
        <v>3906</v>
      </c>
      <c r="B3052" s="339" t="s">
        <v>7409</v>
      </c>
      <c r="C3052" s="567" t="s">
        <v>3452</v>
      </c>
      <c r="D3052" s="568">
        <v>2.19</v>
      </c>
    </row>
    <row r="3053" spans="1:4">
      <c r="A3053" s="338">
        <v>3860</v>
      </c>
      <c r="B3053" s="339" t="s">
        <v>7410</v>
      </c>
      <c r="C3053" s="567" t="s">
        <v>3452</v>
      </c>
      <c r="D3053" s="568">
        <v>7.19</v>
      </c>
    </row>
    <row r="3054" spans="1:4">
      <c r="A3054" s="338">
        <v>3905</v>
      </c>
      <c r="B3054" s="339" t="s">
        <v>7411</v>
      </c>
      <c r="C3054" s="567" t="s">
        <v>3452</v>
      </c>
      <c r="D3054" s="568">
        <v>15.91</v>
      </c>
    </row>
    <row r="3055" spans="1:4">
      <c r="A3055" s="338">
        <v>3871</v>
      </c>
      <c r="B3055" s="339" t="s">
        <v>7412</v>
      </c>
      <c r="C3055" s="567" t="s">
        <v>3452</v>
      </c>
      <c r="D3055" s="568">
        <v>33.020000000000003</v>
      </c>
    </row>
    <row r="3056" spans="1:4">
      <c r="A3056" s="338">
        <v>37429</v>
      </c>
      <c r="B3056" s="339" t="s">
        <v>7413</v>
      </c>
      <c r="C3056" s="567" t="s">
        <v>3452</v>
      </c>
      <c r="D3056" s="568">
        <v>2927.43</v>
      </c>
    </row>
    <row r="3057" spans="1:4">
      <c r="A3057" s="338">
        <v>37426</v>
      </c>
      <c r="B3057" s="339" t="s">
        <v>7414</v>
      </c>
      <c r="C3057" s="567" t="s">
        <v>3452</v>
      </c>
      <c r="D3057" s="568">
        <v>28.16</v>
      </c>
    </row>
    <row r="3058" spans="1:4">
      <c r="A3058" s="338">
        <v>37427</v>
      </c>
      <c r="B3058" s="339" t="s">
        <v>7415</v>
      </c>
      <c r="C3058" s="567" t="s">
        <v>3452</v>
      </c>
      <c r="D3058" s="568">
        <v>67.17</v>
      </c>
    </row>
    <row r="3059" spans="1:4">
      <c r="A3059" s="338">
        <v>37424</v>
      </c>
      <c r="B3059" s="339" t="s">
        <v>7416</v>
      </c>
      <c r="C3059" s="567" t="s">
        <v>3452</v>
      </c>
      <c r="D3059" s="568">
        <v>12.94</v>
      </c>
    </row>
    <row r="3060" spans="1:4">
      <c r="A3060" s="338">
        <v>37428</v>
      </c>
      <c r="B3060" s="339" t="s">
        <v>7417</v>
      </c>
      <c r="C3060" s="567" t="s">
        <v>3452</v>
      </c>
      <c r="D3060" s="568">
        <v>231.5</v>
      </c>
    </row>
    <row r="3061" spans="1:4">
      <c r="A3061" s="338">
        <v>37425</v>
      </c>
      <c r="B3061" s="339" t="s">
        <v>7418</v>
      </c>
      <c r="C3061" s="567" t="s">
        <v>3452</v>
      </c>
      <c r="D3061" s="568">
        <v>13.95</v>
      </c>
    </row>
    <row r="3062" spans="1:4" ht="30">
      <c r="A3062" s="338">
        <v>11519</v>
      </c>
      <c r="B3062" s="339" t="s">
        <v>7419</v>
      </c>
      <c r="C3062" s="567" t="s">
        <v>3458</v>
      </c>
      <c r="D3062" s="568">
        <v>46.77</v>
      </c>
    </row>
    <row r="3063" spans="1:4" ht="30">
      <c r="A3063" s="338">
        <v>11520</v>
      </c>
      <c r="B3063" s="339" t="s">
        <v>7420</v>
      </c>
      <c r="C3063" s="567" t="s">
        <v>3458</v>
      </c>
      <c r="D3063" s="568">
        <v>21.62</v>
      </c>
    </row>
    <row r="3064" spans="1:4">
      <c r="A3064" s="338">
        <v>11518</v>
      </c>
      <c r="B3064" s="339" t="s">
        <v>7421</v>
      </c>
      <c r="C3064" s="567" t="s">
        <v>3458</v>
      </c>
      <c r="D3064" s="568">
        <v>78.63</v>
      </c>
    </row>
    <row r="3065" spans="1:4">
      <c r="A3065" s="338">
        <v>38473</v>
      </c>
      <c r="B3065" s="339" t="s">
        <v>7422</v>
      </c>
      <c r="C3065" s="567" t="s">
        <v>3452</v>
      </c>
      <c r="D3065" s="568">
        <v>174.82</v>
      </c>
    </row>
    <row r="3066" spans="1:4">
      <c r="A3066" s="338">
        <v>4244</v>
      </c>
      <c r="B3066" s="339" t="s">
        <v>7423</v>
      </c>
      <c r="C3066" s="567" t="s">
        <v>3451</v>
      </c>
      <c r="D3066" s="568">
        <v>11.77</v>
      </c>
    </row>
    <row r="3067" spans="1:4">
      <c r="A3067" s="338">
        <v>40977</v>
      </c>
      <c r="B3067" s="339" t="s">
        <v>7424</v>
      </c>
      <c r="C3067" s="567" t="s">
        <v>3457</v>
      </c>
      <c r="D3067" s="568">
        <v>2071.92</v>
      </c>
    </row>
    <row r="3068" spans="1:4" ht="30">
      <c r="A3068" s="338">
        <v>4115</v>
      </c>
      <c r="B3068" s="339" t="s">
        <v>7425</v>
      </c>
      <c r="C3068" s="567" t="s">
        <v>3453</v>
      </c>
      <c r="D3068" s="568">
        <v>27.69</v>
      </c>
    </row>
    <row r="3069" spans="1:4" ht="30">
      <c r="A3069" s="338">
        <v>4119</v>
      </c>
      <c r="B3069" s="339" t="s">
        <v>7426</v>
      </c>
      <c r="C3069" s="567" t="s">
        <v>3453</v>
      </c>
      <c r="D3069" s="568">
        <v>55.93</v>
      </c>
    </row>
    <row r="3070" spans="1:4" ht="30">
      <c r="A3070" s="338">
        <v>2794</v>
      </c>
      <c r="B3070" s="339" t="s">
        <v>7427</v>
      </c>
      <c r="C3070" s="567" t="s">
        <v>3453</v>
      </c>
      <c r="D3070" s="568">
        <v>148.37</v>
      </c>
    </row>
    <row r="3071" spans="1:4" ht="30">
      <c r="A3071" s="338">
        <v>2788</v>
      </c>
      <c r="B3071" s="339" t="s">
        <v>7428</v>
      </c>
      <c r="C3071" s="567" t="s">
        <v>3453</v>
      </c>
      <c r="D3071" s="568">
        <v>216.15</v>
      </c>
    </row>
    <row r="3072" spans="1:4">
      <c r="A3072" s="338">
        <v>4006</v>
      </c>
      <c r="B3072" s="339" t="s">
        <v>7429</v>
      </c>
      <c r="C3072" s="567" t="s">
        <v>3456</v>
      </c>
      <c r="D3072" s="568">
        <v>1248.82</v>
      </c>
    </row>
    <row r="3073" spans="1:4">
      <c r="A3073" s="338">
        <v>36151</v>
      </c>
      <c r="B3073" s="339" t="s">
        <v>7430</v>
      </c>
      <c r="C3073" s="567" t="s">
        <v>3452</v>
      </c>
      <c r="D3073" s="568">
        <v>35.32</v>
      </c>
    </row>
    <row r="3074" spans="1:4">
      <c r="A3074" s="338">
        <v>37457</v>
      </c>
      <c r="B3074" s="339" t="s">
        <v>7431</v>
      </c>
      <c r="C3074" s="567" t="s">
        <v>3453</v>
      </c>
      <c r="D3074" s="568">
        <v>3.41</v>
      </c>
    </row>
    <row r="3075" spans="1:4">
      <c r="A3075" s="338">
        <v>37456</v>
      </c>
      <c r="B3075" s="339" t="s">
        <v>7432</v>
      </c>
      <c r="C3075" s="567" t="s">
        <v>3453</v>
      </c>
      <c r="D3075" s="568">
        <v>1.8</v>
      </c>
    </row>
    <row r="3076" spans="1:4" ht="30">
      <c r="A3076" s="338">
        <v>37461</v>
      </c>
      <c r="B3076" s="339" t="s">
        <v>7433</v>
      </c>
      <c r="C3076" s="567" t="s">
        <v>3453</v>
      </c>
      <c r="D3076" s="568">
        <v>12.66</v>
      </c>
    </row>
    <row r="3077" spans="1:4" ht="30">
      <c r="A3077" s="338">
        <v>37460</v>
      </c>
      <c r="B3077" s="339" t="s">
        <v>7434</v>
      </c>
      <c r="C3077" s="567" t="s">
        <v>3453</v>
      </c>
      <c r="D3077" s="568">
        <v>17.3</v>
      </c>
    </row>
    <row r="3078" spans="1:4">
      <c r="A3078" s="338">
        <v>37458</v>
      </c>
      <c r="B3078" s="339" t="s">
        <v>7435</v>
      </c>
      <c r="C3078" s="567" t="s">
        <v>3453</v>
      </c>
      <c r="D3078" s="568">
        <v>5.07</v>
      </c>
    </row>
    <row r="3079" spans="1:4">
      <c r="A3079" s="338">
        <v>37454</v>
      </c>
      <c r="B3079" s="339" t="s">
        <v>7436</v>
      </c>
      <c r="C3079" s="567" t="s">
        <v>3453</v>
      </c>
      <c r="D3079" s="568">
        <v>1.33</v>
      </c>
    </row>
    <row r="3080" spans="1:4">
      <c r="A3080" s="338">
        <v>37455</v>
      </c>
      <c r="B3080" s="339" t="s">
        <v>7437</v>
      </c>
      <c r="C3080" s="567" t="s">
        <v>3453</v>
      </c>
      <c r="D3080" s="568">
        <v>2.2400000000000002</v>
      </c>
    </row>
    <row r="3081" spans="1:4">
      <c r="A3081" s="338">
        <v>37459</v>
      </c>
      <c r="B3081" s="339" t="s">
        <v>7438</v>
      </c>
      <c r="C3081" s="567" t="s">
        <v>3453</v>
      </c>
      <c r="D3081" s="568">
        <v>7.12</v>
      </c>
    </row>
    <row r="3082" spans="1:4" ht="30">
      <c r="A3082" s="338">
        <v>21029</v>
      </c>
      <c r="B3082" s="339" t="s">
        <v>7439</v>
      </c>
      <c r="C3082" s="567" t="s">
        <v>3452</v>
      </c>
      <c r="D3082" s="568">
        <v>319</v>
      </c>
    </row>
    <row r="3083" spans="1:4" ht="30">
      <c r="A3083" s="338">
        <v>21030</v>
      </c>
      <c r="B3083" s="339" t="s">
        <v>7440</v>
      </c>
      <c r="C3083" s="567" t="s">
        <v>3452</v>
      </c>
      <c r="D3083" s="568">
        <v>393.22</v>
      </c>
    </row>
    <row r="3084" spans="1:4" ht="30">
      <c r="A3084" s="338">
        <v>21031</v>
      </c>
      <c r="B3084" s="339" t="s">
        <v>7441</v>
      </c>
      <c r="C3084" s="567" t="s">
        <v>3452</v>
      </c>
      <c r="D3084" s="568">
        <v>489.55</v>
      </c>
    </row>
    <row r="3085" spans="1:4" ht="30">
      <c r="A3085" s="338">
        <v>21032</v>
      </c>
      <c r="B3085" s="339" t="s">
        <v>7442</v>
      </c>
      <c r="C3085" s="567" t="s">
        <v>3452</v>
      </c>
      <c r="D3085" s="568">
        <v>522.71</v>
      </c>
    </row>
    <row r="3086" spans="1:4" ht="30">
      <c r="A3086" s="338">
        <v>37527</v>
      </c>
      <c r="B3086" s="339" t="s">
        <v>7443</v>
      </c>
      <c r="C3086" s="567" t="s">
        <v>3452</v>
      </c>
      <c r="D3086" s="568">
        <v>472.18</v>
      </c>
    </row>
    <row r="3087" spans="1:4" ht="30">
      <c r="A3087" s="338">
        <v>37528</v>
      </c>
      <c r="B3087" s="339" t="s">
        <v>7444</v>
      </c>
      <c r="C3087" s="567" t="s">
        <v>3452</v>
      </c>
      <c r="D3087" s="568">
        <v>562.98</v>
      </c>
    </row>
    <row r="3088" spans="1:4" ht="30">
      <c r="A3088" s="338">
        <v>37529</v>
      </c>
      <c r="B3088" s="339" t="s">
        <v>7445</v>
      </c>
      <c r="C3088" s="567" t="s">
        <v>3452</v>
      </c>
      <c r="D3088" s="568">
        <v>568.51</v>
      </c>
    </row>
    <row r="3089" spans="1:4" ht="30">
      <c r="A3089" s="338">
        <v>37530</v>
      </c>
      <c r="B3089" s="339" t="s">
        <v>7446</v>
      </c>
      <c r="C3089" s="567" t="s">
        <v>3452</v>
      </c>
      <c r="D3089" s="568">
        <v>742.22</v>
      </c>
    </row>
    <row r="3090" spans="1:4" ht="30">
      <c r="A3090" s="338">
        <v>21034</v>
      </c>
      <c r="B3090" s="339" t="s">
        <v>7447</v>
      </c>
      <c r="C3090" s="567" t="s">
        <v>3452</v>
      </c>
      <c r="D3090" s="568">
        <v>633.26</v>
      </c>
    </row>
    <row r="3091" spans="1:4" ht="30">
      <c r="A3091" s="338">
        <v>37531</v>
      </c>
      <c r="B3091" s="339" t="s">
        <v>7448</v>
      </c>
      <c r="C3091" s="567" t="s">
        <v>3452</v>
      </c>
      <c r="D3091" s="568">
        <v>797.5</v>
      </c>
    </row>
    <row r="3092" spans="1:4" ht="30">
      <c r="A3092" s="338">
        <v>21036</v>
      </c>
      <c r="B3092" s="339" t="s">
        <v>7449</v>
      </c>
      <c r="C3092" s="567" t="s">
        <v>3452</v>
      </c>
      <c r="D3092" s="568">
        <v>969.63</v>
      </c>
    </row>
    <row r="3093" spans="1:4" ht="30">
      <c r="A3093" s="338">
        <v>21037</v>
      </c>
      <c r="B3093" s="339" t="s">
        <v>7450</v>
      </c>
      <c r="C3093" s="567" t="s">
        <v>3452</v>
      </c>
      <c r="D3093" s="568">
        <v>1105.44</v>
      </c>
    </row>
    <row r="3094" spans="1:4" ht="30">
      <c r="A3094" s="338">
        <v>20185</v>
      </c>
      <c r="B3094" s="339" t="s">
        <v>7451</v>
      </c>
      <c r="C3094" s="567" t="s">
        <v>3453</v>
      </c>
      <c r="D3094" s="568">
        <v>20.59</v>
      </c>
    </row>
    <row r="3095" spans="1:4" ht="30">
      <c r="A3095" s="338">
        <v>20260</v>
      </c>
      <c r="B3095" s="339" t="s">
        <v>7452</v>
      </c>
      <c r="C3095" s="567" t="s">
        <v>3452</v>
      </c>
      <c r="D3095" s="568">
        <v>16.559999999999999</v>
      </c>
    </row>
    <row r="3096" spans="1:4" ht="30">
      <c r="A3096" s="338">
        <v>37523</v>
      </c>
      <c r="B3096" s="339" t="s">
        <v>7453</v>
      </c>
      <c r="C3096" s="567" t="s">
        <v>3452</v>
      </c>
      <c r="D3096" s="568">
        <v>519087.13</v>
      </c>
    </row>
    <row r="3097" spans="1:4" ht="30">
      <c r="A3097" s="338">
        <v>37515</v>
      </c>
      <c r="B3097" s="339" t="s">
        <v>7454</v>
      </c>
      <c r="C3097" s="567" t="s">
        <v>3452</v>
      </c>
      <c r="D3097" s="568">
        <v>461495</v>
      </c>
    </row>
    <row r="3098" spans="1:4" ht="30">
      <c r="A3098" s="338">
        <v>12899</v>
      </c>
      <c r="B3098" s="339" t="s">
        <v>7455</v>
      </c>
      <c r="C3098" s="567" t="s">
        <v>3452</v>
      </c>
      <c r="D3098" s="568">
        <v>92.37</v>
      </c>
    </row>
    <row r="3099" spans="1:4" ht="30">
      <c r="A3099" s="338">
        <v>12898</v>
      </c>
      <c r="B3099" s="339" t="s">
        <v>7456</v>
      </c>
      <c r="C3099" s="567" t="s">
        <v>3452</v>
      </c>
      <c r="D3099" s="568">
        <v>146.53</v>
      </c>
    </row>
    <row r="3100" spans="1:4">
      <c r="A3100" s="338">
        <v>39696</v>
      </c>
      <c r="B3100" s="339" t="s">
        <v>7458</v>
      </c>
      <c r="C3100" s="567" t="s">
        <v>3450</v>
      </c>
      <c r="D3100" s="568">
        <v>5.5</v>
      </c>
    </row>
    <row r="3101" spans="1:4">
      <c r="A3101" s="338">
        <v>42528</v>
      </c>
      <c r="B3101" s="339" t="s">
        <v>7457</v>
      </c>
      <c r="C3101" s="567" t="s">
        <v>3450</v>
      </c>
      <c r="D3101" s="568">
        <v>7.82</v>
      </c>
    </row>
    <row r="3102" spans="1:4">
      <c r="A3102" s="338">
        <v>39700</v>
      </c>
      <c r="B3102" s="339" t="s">
        <v>7459</v>
      </c>
      <c r="C3102" s="567" t="s">
        <v>3450</v>
      </c>
      <c r="D3102" s="568">
        <v>23.39</v>
      </c>
    </row>
    <row r="3103" spans="1:4" ht="30">
      <c r="A3103" s="338">
        <v>4014</v>
      </c>
      <c r="B3103" s="339" t="s">
        <v>7461</v>
      </c>
      <c r="C3103" s="567" t="s">
        <v>3450</v>
      </c>
      <c r="D3103" s="568">
        <v>48.16</v>
      </c>
    </row>
    <row r="3104" spans="1:4" ht="30">
      <c r="A3104" s="338">
        <v>4015</v>
      </c>
      <c r="B3104" s="339" t="s">
        <v>7462</v>
      </c>
      <c r="C3104" s="567" t="s">
        <v>3450</v>
      </c>
      <c r="D3104" s="568">
        <v>59.14</v>
      </c>
    </row>
    <row r="3105" spans="1:4" ht="30">
      <c r="A3105" s="338">
        <v>4017</v>
      </c>
      <c r="B3105" s="339" t="s">
        <v>7463</v>
      </c>
      <c r="C3105" s="567" t="s">
        <v>3450</v>
      </c>
      <c r="D3105" s="568">
        <v>86.06</v>
      </c>
    </row>
    <row r="3106" spans="1:4" ht="30">
      <c r="A3106" s="338">
        <v>11621</v>
      </c>
      <c r="B3106" s="339" t="s">
        <v>7460</v>
      </c>
      <c r="C3106" s="567" t="s">
        <v>3450</v>
      </c>
      <c r="D3106" s="568">
        <v>46.55</v>
      </c>
    </row>
    <row r="3107" spans="1:4" ht="30">
      <c r="A3107" s="338">
        <v>4016</v>
      </c>
      <c r="B3107" s="339" t="s">
        <v>7464</v>
      </c>
      <c r="C3107" s="567" t="s">
        <v>3450</v>
      </c>
      <c r="D3107" s="568">
        <v>33.99</v>
      </c>
    </row>
    <row r="3108" spans="1:4">
      <c r="A3108" s="338">
        <v>39699</v>
      </c>
      <c r="B3108" s="339" t="s">
        <v>7465</v>
      </c>
      <c r="C3108" s="567" t="s">
        <v>3450</v>
      </c>
      <c r="D3108" s="568">
        <v>14.51</v>
      </c>
    </row>
    <row r="3109" spans="1:4">
      <c r="A3109" s="338">
        <v>38544</v>
      </c>
      <c r="B3109" s="339" t="s">
        <v>7466</v>
      </c>
      <c r="C3109" s="567" t="s">
        <v>3450</v>
      </c>
      <c r="D3109" s="568">
        <v>8.7200000000000006</v>
      </c>
    </row>
    <row r="3110" spans="1:4">
      <c r="A3110" s="338">
        <v>38545</v>
      </c>
      <c r="B3110" s="339" t="s">
        <v>7467</v>
      </c>
      <c r="C3110" s="567" t="s">
        <v>3450</v>
      </c>
      <c r="D3110" s="568">
        <v>5.6</v>
      </c>
    </row>
    <row r="3111" spans="1:4" ht="30">
      <c r="A3111" s="338">
        <v>42527</v>
      </c>
      <c r="B3111" s="339" t="s">
        <v>7468</v>
      </c>
      <c r="C3111" s="567" t="s">
        <v>3450</v>
      </c>
      <c r="D3111" s="568">
        <v>20.66</v>
      </c>
    </row>
    <row r="3112" spans="1:4" ht="30">
      <c r="A3112" s="338">
        <v>39323</v>
      </c>
      <c r="B3112" s="339" t="s">
        <v>7469</v>
      </c>
      <c r="C3112" s="567" t="s">
        <v>3450</v>
      </c>
      <c r="D3112" s="568">
        <v>21.38</v>
      </c>
    </row>
    <row r="3113" spans="1:4" ht="30">
      <c r="A3113" s="338">
        <v>626</v>
      </c>
      <c r="B3113" s="339" t="s">
        <v>7470</v>
      </c>
      <c r="C3113" s="567" t="s">
        <v>3454</v>
      </c>
      <c r="D3113" s="568">
        <v>16.600000000000001</v>
      </c>
    </row>
    <row r="3114" spans="1:4">
      <c r="A3114" s="338">
        <v>44504</v>
      </c>
      <c r="B3114" s="339" t="s">
        <v>13533</v>
      </c>
      <c r="C3114" s="567" t="s">
        <v>3450</v>
      </c>
      <c r="D3114" s="568">
        <v>14.77</v>
      </c>
    </row>
    <row r="3115" spans="1:4">
      <c r="A3115" s="338">
        <v>44505</v>
      </c>
      <c r="B3115" s="339" t="s">
        <v>13534</v>
      </c>
      <c r="C3115" s="567" t="s">
        <v>3450</v>
      </c>
      <c r="D3115" s="568">
        <v>22.29</v>
      </c>
    </row>
    <row r="3116" spans="1:4">
      <c r="A3116" s="338">
        <v>44506</v>
      </c>
      <c r="B3116" s="339" t="s">
        <v>13535</v>
      </c>
      <c r="C3116" s="567" t="s">
        <v>3450</v>
      </c>
      <c r="D3116" s="568">
        <v>23.66</v>
      </c>
    </row>
    <row r="3117" spans="1:4">
      <c r="A3117" s="338">
        <v>44507</v>
      </c>
      <c r="B3117" s="339" t="s">
        <v>13536</v>
      </c>
      <c r="C3117" s="567" t="s">
        <v>3450</v>
      </c>
      <c r="D3117" s="568">
        <v>29.58</v>
      </c>
    </row>
    <row r="3118" spans="1:4">
      <c r="A3118" s="338">
        <v>44508</v>
      </c>
      <c r="B3118" s="339" t="s">
        <v>13537</v>
      </c>
      <c r="C3118" s="567" t="s">
        <v>3450</v>
      </c>
      <c r="D3118" s="568">
        <v>44.36</v>
      </c>
    </row>
    <row r="3119" spans="1:4">
      <c r="A3119" s="338">
        <v>44509</v>
      </c>
      <c r="B3119" s="339" t="s">
        <v>13538</v>
      </c>
      <c r="C3119" s="567" t="s">
        <v>3450</v>
      </c>
      <c r="D3119" s="568">
        <v>59.42</v>
      </c>
    </row>
    <row r="3120" spans="1:4">
      <c r="A3120" s="338">
        <v>44510</v>
      </c>
      <c r="B3120" s="339" t="s">
        <v>13539</v>
      </c>
      <c r="C3120" s="567" t="s">
        <v>3450</v>
      </c>
      <c r="D3120" s="568">
        <v>73.790000000000006</v>
      </c>
    </row>
    <row r="3121" spans="1:4" ht="30">
      <c r="A3121" s="338">
        <v>44512</v>
      </c>
      <c r="B3121" s="339" t="s">
        <v>13540</v>
      </c>
      <c r="C3121" s="567" t="s">
        <v>3450</v>
      </c>
      <c r="D3121" s="568">
        <v>16.47</v>
      </c>
    </row>
    <row r="3122" spans="1:4" ht="30">
      <c r="A3122" s="338">
        <v>44513</v>
      </c>
      <c r="B3122" s="339" t="s">
        <v>13541</v>
      </c>
      <c r="C3122" s="567" t="s">
        <v>3450</v>
      </c>
      <c r="D3122" s="568">
        <v>23.25</v>
      </c>
    </row>
    <row r="3123" spans="1:4" ht="30">
      <c r="A3123" s="338">
        <v>44514</v>
      </c>
      <c r="B3123" s="339" t="s">
        <v>13542</v>
      </c>
      <c r="C3123" s="567" t="s">
        <v>3450</v>
      </c>
      <c r="D3123" s="568">
        <v>26.35</v>
      </c>
    </row>
    <row r="3124" spans="1:4" ht="30">
      <c r="A3124" s="338">
        <v>44515</v>
      </c>
      <c r="B3124" s="339" t="s">
        <v>13543</v>
      </c>
      <c r="C3124" s="567" t="s">
        <v>3450</v>
      </c>
      <c r="D3124" s="568">
        <v>32.36</v>
      </c>
    </row>
    <row r="3125" spans="1:4" ht="30">
      <c r="A3125" s="338">
        <v>44511</v>
      </c>
      <c r="B3125" s="339" t="s">
        <v>13544</v>
      </c>
      <c r="C3125" s="567" t="s">
        <v>3450</v>
      </c>
      <c r="D3125" s="568">
        <v>47.9</v>
      </c>
    </row>
    <row r="3126" spans="1:4" ht="30">
      <c r="A3126" s="338">
        <v>44516</v>
      </c>
      <c r="B3126" s="339" t="s">
        <v>13545</v>
      </c>
      <c r="C3126" s="567" t="s">
        <v>3450</v>
      </c>
      <c r="D3126" s="568">
        <v>64.73</v>
      </c>
    </row>
    <row r="3127" spans="1:4" ht="30">
      <c r="A3127" s="338">
        <v>44517</v>
      </c>
      <c r="B3127" s="339" t="s">
        <v>13546</v>
      </c>
      <c r="C3127" s="567" t="s">
        <v>3450</v>
      </c>
      <c r="D3127" s="568">
        <v>80.739999999999995</v>
      </c>
    </row>
    <row r="3128" spans="1:4">
      <c r="A3128" s="338">
        <v>11479</v>
      </c>
      <c r="B3128" s="339" t="s">
        <v>7471</v>
      </c>
      <c r="C3128" s="567" t="s">
        <v>3452</v>
      </c>
      <c r="D3128" s="568">
        <v>32.840000000000003</v>
      </c>
    </row>
    <row r="3129" spans="1:4">
      <c r="A3129" s="338">
        <v>11481</v>
      </c>
      <c r="B3129" s="339" t="s">
        <v>7472</v>
      </c>
      <c r="C3129" s="567" t="s">
        <v>3452</v>
      </c>
      <c r="D3129" s="568">
        <v>29.71</v>
      </c>
    </row>
    <row r="3130" spans="1:4">
      <c r="A3130" s="338">
        <v>43609</v>
      </c>
      <c r="B3130" s="339" t="s">
        <v>7473</v>
      </c>
      <c r="C3130" s="567" t="s">
        <v>3452</v>
      </c>
      <c r="D3130" s="568">
        <v>29.71</v>
      </c>
    </row>
    <row r="3131" spans="1:4">
      <c r="A3131" s="338">
        <v>11478</v>
      </c>
      <c r="B3131" s="339" t="s">
        <v>7474</v>
      </c>
      <c r="C3131" s="567" t="s">
        <v>3452</v>
      </c>
      <c r="D3131" s="568">
        <v>56.35</v>
      </c>
    </row>
    <row r="3132" spans="1:4">
      <c r="A3132" s="338">
        <v>43608</v>
      </c>
      <c r="B3132" s="339" t="s">
        <v>7475</v>
      </c>
      <c r="C3132" s="567" t="s">
        <v>3452</v>
      </c>
      <c r="D3132" s="568">
        <v>43</v>
      </c>
    </row>
    <row r="3133" spans="1:4">
      <c r="A3133" s="338">
        <v>11476</v>
      </c>
      <c r="B3133" s="339" t="s">
        <v>7476</v>
      </c>
      <c r="C3133" s="567" t="s">
        <v>3452</v>
      </c>
      <c r="D3133" s="568">
        <v>43</v>
      </c>
    </row>
    <row r="3134" spans="1:4" ht="30">
      <c r="A3134" s="338">
        <v>40637</v>
      </c>
      <c r="B3134" s="339" t="s">
        <v>7477</v>
      </c>
      <c r="C3134" s="567" t="s">
        <v>3452</v>
      </c>
      <c r="D3134" s="568">
        <v>743846.85</v>
      </c>
    </row>
    <row r="3135" spans="1:4">
      <c r="A3135" s="338">
        <v>13836</v>
      </c>
      <c r="B3135" s="339" t="s">
        <v>7478</v>
      </c>
      <c r="C3135" s="567" t="s">
        <v>3452</v>
      </c>
      <c r="D3135" s="568">
        <v>64640.160000000003</v>
      </c>
    </row>
    <row r="3136" spans="1:4" ht="30">
      <c r="A3136" s="338">
        <v>14534</v>
      </c>
      <c r="B3136" s="339" t="s">
        <v>7479</v>
      </c>
      <c r="C3136" s="567" t="s">
        <v>3452</v>
      </c>
      <c r="D3136" s="568">
        <v>27060.080000000002</v>
      </c>
    </row>
    <row r="3137" spans="1:4" ht="30">
      <c r="A3137" s="338">
        <v>14619</v>
      </c>
      <c r="B3137" s="339" t="s">
        <v>7480</v>
      </c>
      <c r="C3137" s="567" t="s">
        <v>3452</v>
      </c>
      <c r="D3137" s="568">
        <v>15328.9</v>
      </c>
    </row>
    <row r="3138" spans="1:4" ht="45">
      <c r="A3138" s="338">
        <v>14535</v>
      </c>
      <c r="B3138" s="339" t="s">
        <v>7481</v>
      </c>
      <c r="C3138" s="567" t="s">
        <v>3452</v>
      </c>
      <c r="D3138" s="568">
        <v>268573.89</v>
      </c>
    </row>
    <row r="3139" spans="1:4" ht="60">
      <c r="A3139" s="338">
        <v>39813</v>
      </c>
      <c r="B3139" s="339" t="s">
        <v>7482</v>
      </c>
      <c r="C3139" s="567" t="s">
        <v>3452</v>
      </c>
      <c r="D3139" s="568">
        <v>28677.33</v>
      </c>
    </row>
    <row r="3140" spans="1:4" ht="45">
      <c r="A3140" s="338">
        <v>40403</v>
      </c>
      <c r="B3140" s="339" t="s">
        <v>7483</v>
      </c>
      <c r="C3140" s="567" t="s">
        <v>3452</v>
      </c>
      <c r="D3140" s="568">
        <v>614.74</v>
      </c>
    </row>
    <row r="3141" spans="1:4">
      <c r="A3141" s="338">
        <v>12868</v>
      </c>
      <c r="B3141" s="339" t="s">
        <v>7484</v>
      </c>
      <c r="C3141" s="567" t="s">
        <v>3451</v>
      </c>
      <c r="D3141" s="568">
        <v>18.87</v>
      </c>
    </row>
    <row r="3142" spans="1:4">
      <c r="A3142" s="338">
        <v>40916</v>
      </c>
      <c r="B3142" s="339" t="s">
        <v>7485</v>
      </c>
      <c r="C3142" s="567" t="s">
        <v>3457</v>
      </c>
      <c r="D3142" s="568">
        <v>3315.72</v>
      </c>
    </row>
    <row r="3143" spans="1:4">
      <c r="A3143" s="338">
        <v>4755</v>
      </c>
      <c r="B3143" s="339" t="s">
        <v>13547</v>
      </c>
      <c r="C3143" s="567" t="s">
        <v>3451</v>
      </c>
      <c r="D3143" s="568">
        <v>20.97</v>
      </c>
    </row>
    <row r="3144" spans="1:4">
      <c r="A3144" s="338">
        <v>41067</v>
      </c>
      <c r="B3144" s="339" t="s">
        <v>7486</v>
      </c>
      <c r="C3144" s="567" t="s">
        <v>3457</v>
      </c>
      <c r="D3144" s="568">
        <v>3686.82</v>
      </c>
    </row>
    <row r="3145" spans="1:4">
      <c r="A3145" s="338">
        <v>38463</v>
      </c>
      <c r="B3145" s="339" t="s">
        <v>7487</v>
      </c>
      <c r="C3145" s="567" t="s">
        <v>3452</v>
      </c>
      <c r="D3145" s="568">
        <v>42.47</v>
      </c>
    </row>
    <row r="3146" spans="1:4" ht="30">
      <c r="A3146" s="338">
        <v>40703</v>
      </c>
      <c r="B3146" s="339" t="s">
        <v>7488</v>
      </c>
      <c r="C3146" s="567" t="s">
        <v>3452</v>
      </c>
      <c r="D3146" s="568">
        <v>10695.7</v>
      </c>
    </row>
    <row r="3147" spans="1:4">
      <c r="A3147" s="338">
        <v>14531</v>
      </c>
      <c r="B3147" s="339" t="s">
        <v>7489</v>
      </c>
      <c r="C3147" s="567" t="s">
        <v>3452</v>
      </c>
      <c r="D3147" s="568">
        <v>19940.810000000001</v>
      </c>
    </row>
    <row r="3148" spans="1:4">
      <c r="A3148" s="338">
        <v>36533</v>
      </c>
      <c r="B3148" s="339" t="s">
        <v>7490</v>
      </c>
      <c r="C3148" s="567" t="s">
        <v>3452</v>
      </c>
      <c r="D3148" s="568">
        <v>22946.78</v>
      </c>
    </row>
    <row r="3149" spans="1:4">
      <c r="A3149" s="338">
        <v>11616</v>
      </c>
      <c r="B3149" s="339" t="s">
        <v>7491</v>
      </c>
      <c r="C3149" s="567" t="s">
        <v>3452</v>
      </c>
      <c r="D3149" s="568">
        <v>21672.89</v>
      </c>
    </row>
    <row r="3150" spans="1:4">
      <c r="A3150" s="338">
        <v>41898</v>
      </c>
      <c r="B3150" s="339" t="s">
        <v>7492</v>
      </c>
      <c r="C3150" s="567" t="s">
        <v>3452</v>
      </c>
      <c r="D3150" s="568">
        <v>24384.95</v>
      </c>
    </row>
    <row r="3151" spans="1:4" ht="30">
      <c r="A3151" s="338">
        <v>13447</v>
      </c>
      <c r="B3151" s="339" t="s">
        <v>7493</v>
      </c>
      <c r="C3151" s="567" t="s">
        <v>3452</v>
      </c>
      <c r="D3151" s="568">
        <v>44869.98</v>
      </c>
    </row>
    <row r="3152" spans="1:4">
      <c r="A3152" s="338">
        <v>14529</v>
      </c>
      <c r="B3152" s="339" t="s">
        <v>7494</v>
      </c>
      <c r="C3152" s="567" t="s">
        <v>3452</v>
      </c>
      <c r="D3152" s="568">
        <v>25094.639999999999</v>
      </c>
    </row>
    <row r="3153" spans="1:4">
      <c r="A3153" s="338">
        <v>10747</v>
      </c>
      <c r="B3153" s="339" t="s">
        <v>7495</v>
      </c>
      <c r="C3153" s="567" t="s">
        <v>3452</v>
      </c>
      <c r="D3153" s="568">
        <v>24621.68</v>
      </c>
    </row>
    <row r="3154" spans="1:4" ht="30">
      <c r="A3154" s="338">
        <v>36141</v>
      </c>
      <c r="B3154" s="339" t="s">
        <v>7496</v>
      </c>
      <c r="C3154" s="567" t="s">
        <v>3452</v>
      </c>
      <c r="D3154" s="568">
        <v>47.68</v>
      </c>
    </row>
    <row r="3155" spans="1:4">
      <c r="A3155" s="338">
        <v>43651</v>
      </c>
      <c r="B3155" s="339" t="s">
        <v>13548</v>
      </c>
      <c r="C3155" s="567" t="s">
        <v>3454</v>
      </c>
      <c r="D3155" s="568">
        <v>7.95</v>
      </c>
    </row>
    <row r="3156" spans="1:4">
      <c r="A3156" s="338">
        <v>43626</v>
      </c>
      <c r="B3156" s="339" t="s">
        <v>13549</v>
      </c>
      <c r="C3156" s="567" t="s">
        <v>3454</v>
      </c>
      <c r="D3156" s="568">
        <v>4.42</v>
      </c>
    </row>
    <row r="3157" spans="1:4" ht="30">
      <c r="A3157" s="338">
        <v>39434</v>
      </c>
      <c r="B3157" s="339" t="s">
        <v>7497</v>
      </c>
      <c r="C3157" s="567" t="s">
        <v>3454</v>
      </c>
      <c r="D3157" s="568">
        <v>3.21</v>
      </c>
    </row>
    <row r="3158" spans="1:4" ht="30">
      <c r="A3158" s="338">
        <v>39433</v>
      </c>
      <c r="B3158" s="339" t="s">
        <v>7498</v>
      </c>
      <c r="C3158" s="567" t="s">
        <v>3454</v>
      </c>
      <c r="D3158" s="568">
        <v>2.5499999999999998</v>
      </c>
    </row>
    <row r="3159" spans="1:4">
      <c r="A3159" s="338">
        <v>4049</v>
      </c>
      <c r="B3159" s="339" t="s">
        <v>7499</v>
      </c>
      <c r="C3159" s="567" t="s">
        <v>3455</v>
      </c>
      <c r="D3159" s="568">
        <v>88.71</v>
      </c>
    </row>
    <row r="3160" spans="1:4">
      <c r="A3160" s="338">
        <v>38120</v>
      </c>
      <c r="B3160" s="339" t="s">
        <v>7500</v>
      </c>
      <c r="C3160" s="567" t="s">
        <v>3454</v>
      </c>
      <c r="D3160" s="568">
        <v>118.13</v>
      </c>
    </row>
    <row r="3161" spans="1:4">
      <c r="A3161" s="338">
        <v>43652</v>
      </c>
      <c r="B3161" s="339" t="s">
        <v>13550</v>
      </c>
      <c r="C3161" s="567" t="s">
        <v>3454</v>
      </c>
      <c r="D3161" s="568">
        <v>17.809999999999999</v>
      </c>
    </row>
    <row r="3162" spans="1:4">
      <c r="A3162" s="338">
        <v>10498</v>
      </c>
      <c r="B3162" s="339" t="s">
        <v>7501</v>
      </c>
      <c r="C3162" s="567" t="s">
        <v>3454</v>
      </c>
      <c r="D3162" s="568">
        <v>10.8</v>
      </c>
    </row>
    <row r="3163" spans="1:4">
      <c r="A3163" s="338">
        <v>4823</v>
      </c>
      <c r="B3163" s="339" t="s">
        <v>7502</v>
      </c>
      <c r="C3163" s="567" t="s">
        <v>3454</v>
      </c>
      <c r="D3163" s="568">
        <v>33.71</v>
      </c>
    </row>
    <row r="3164" spans="1:4">
      <c r="A3164" s="338">
        <v>38877</v>
      </c>
      <c r="B3164" s="339" t="s">
        <v>13551</v>
      </c>
      <c r="C3164" s="567" t="s">
        <v>3454</v>
      </c>
      <c r="D3164" s="568">
        <v>5.33</v>
      </c>
    </row>
    <row r="3165" spans="1:4" ht="30">
      <c r="A3165" s="338">
        <v>34546</v>
      </c>
      <c r="B3165" s="339" t="s">
        <v>13552</v>
      </c>
      <c r="C3165" s="567" t="s">
        <v>3454</v>
      </c>
      <c r="D3165" s="568">
        <v>5.48</v>
      </c>
    </row>
    <row r="3166" spans="1:4">
      <c r="A3166" s="338">
        <v>41387</v>
      </c>
      <c r="B3166" s="339" t="s">
        <v>13553</v>
      </c>
      <c r="C3166" s="567" t="s">
        <v>3453</v>
      </c>
      <c r="D3166" s="568">
        <v>52.74</v>
      </c>
    </row>
    <row r="3167" spans="1:4">
      <c r="A3167" s="338">
        <v>41388</v>
      </c>
      <c r="B3167" s="339" t="s">
        <v>13554</v>
      </c>
      <c r="C3167" s="567" t="s">
        <v>3453</v>
      </c>
      <c r="D3167" s="568">
        <v>63.27</v>
      </c>
    </row>
    <row r="3168" spans="1:4">
      <c r="A3168" s="338">
        <v>41380</v>
      </c>
      <c r="B3168" s="339" t="s">
        <v>13555</v>
      </c>
      <c r="C3168" s="567" t="s">
        <v>3452</v>
      </c>
      <c r="D3168" s="568">
        <v>420.97</v>
      </c>
    </row>
    <row r="3169" spans="1:4">
      <c r="A3169" s="338">
        <v>41381</v>
      </c>
      <c r="B3169" s="339" t="s">
        <v>13556</v>
      </c>
      <c r="C3169" s="567" t="s">
        <v>3452</v>
      </c>
      <c r="D3169" s="568">
        <v>441.02</v>
      </c>
    </row>
    <row r="3170" spans="1:4">
      <c r="A3170" s="338">
        <v>41382</v>
      </c>
      <c r="B3170" s="339" t="s">
        <v>13557</v>
      </c>
      <c r="C3170" s="567" t="s">
        <v>3452</v>
      </c>
      <c r="D3170" s="568">
        <v>426.88</v>
      </c>
    </row>
    <row r="3171" spans="1:4">
      <c r="A3171" s="338">
        <v>41383</v>
      </c>
      <c r="B3171" s="339" t="s">
        <v>13558</v>
      </c>
      <c r="C3171" s="567" t="s">
        <v>3452</v>
      </c>
      <c r="D3171" s="568">
        <v>579.4</v>
      </c>
    </row>
    <row r="3172" spans="1:4">
      <c r="A3172" s="338">
        <v>41385</v>
      </c>
      <c r="B3172" s="339" t="s">
        <v>13559</v>
      </c>
      <c r="C3172" s="567" t="s">
        <v>3452</v>
      </c>
      <c r="D3172" s="568">
        <v>720.99</v>
      </c>
    </row>
    <row r="3173" spans="1:4" ht="30">
      <c r="A3173" s="338">
        <v>11079</v>
      </c>
      <c r="B3173" s="339" t="s">
        <v>7503</v>
      </c>
      <c r="C3173" s="567" t="s">
        <v>3456</v>
      </c>
      <c r="D3173" s="568">
        <v>1127.95</v>
      </c>
    </row>
    <row r="3174" spans="1:4" ht="30">
      <c r="A3174" s="338">
        <v>11082</v>
      </c>
      <c r="B3174" s="339" t="s">
        <v>7504</v>
      </c>
      <c r="C3174" s="567" t="s">
        <v>3456</v>
      </c>
      <c r="D3174" s="568">
        <v>1127.95</v>
      </c>
    </row>
    <row r="3175" spans="1:4">
      <c r="A3175" s="338">
        <v>4058</v>
      </c>
      <c r="B3175" s="339" t="s">
        <v>7505</v>
      </c>
      <c r="C3175" s="567" t="s">
        <v>3451</v>
      </c>
      <c r="D3175" s="568">
        <v>21.51</v>
      </c>
    </row>
    <row r="3176" spans="1:4">
      <c r="A3176" s="338">
        <v>40974</v>
      </c>
      <c r="B3176" s="339" t="s">
        <v>7506</v>
      </c>
      <c r="C3176" s="567" t="s">
        <v>3457</v>
      </c>
      <c r="D3176" s="568">
        <v>3779.85</v>
      </c>
    </row>
    <row r="3177" spans="1:4">
      <c r="A3177" s="338">
        <v>34794</v>
      </c>
      <c r="B3177" s="339" t="s">
        <v>7507</v>
      </c>
      <c r="C3177" s="567" t="s">
        <v>3451</v>
      </c>
      <c r="D3177" s="568">
        <v>18.170000000000002</v>
      </c>
    </row>
    <row r="3178" spans="1:4">
      <c r="A3178" s="338">
        <v>40925</v>
      </c>
      <c r="B3178" s="339" t="s">
        <v>7508</v>
      </c>
      <c r="C3178" s="567" t="s">
        <v>3457</v>
      </c>
      <c r="D3178" s="568">
        <v>3192.79</v>
      </c>
    </row>
    <row r="3179" spans="1:4">
      <c r="A3179" s="338">
        <v>13741</v>
      </c>
      <c r="B3179" s="339" t="s">
        <v>7509</v>
      </c>
      <c r="C3179" s="567" t="s">
        <v>3452</v>
      </c>
      <c r="D3179" s="568">
        <v>2315.67</v>
      </c>
    </row>
    <row r="3180" spans="1:4" ht="30">
      <c r="A3180" s="338">
        <v>3288</v>
      </c>
      <c r="B3180" s="339" t="s">
        <v>7510</v>
      </c>
      <c r="C3180" s="567" t="s">
        <v>3453</v>
      </c>
      <c r="D3180" s="568">
        <v>7.5</v>
      </c>
    </row>
    <row r="3181" spans="1:4" ht="30">
      <c r="A3181" s="338">
        <v>13587</v>
      </c>
      <c r="B3181" s="339" t="s">
        <v>7511</v>
      </c>
      <c r="C3181" s="567" t="s">
        <v>3453</v>
      </c>
      <c r="D3181" s="568">
        <v>4.53</v>
      </c>
    </row>
    <row r="3182" spans="1:4">
      <c r="A3182" s="338">
        <v>38598</v>
      </c>
      <c r="B3182" s="339" t="s">
        <v>7512</v>
      </c>
      <c r="C3182" s="567" t="s">
        <v>3452</v>
      </c>
      <c r="D3182" s="568">
        <v>2.3199999999999998</v>
      </c>
    </row>
    <row r="3183" spans="1:4">
      <c r="A3183" s="338">
        <v>38595</v>
      </c>
      <c r="B3183" s="339" t="s">
        <v>7513</v>
      </c>
      <c r="C3183" s="567" t="s">
        <v>3452</v>
      </c>
      <c r="D3183" s="568">
        <v>1.97</v>
      </c>
    </row>
    <row r="3184" spans="1:4">
      <c r="A3184" s="338">
        <v>38592</v>
      </c>
      <c r="B3184" s="339" t="s">
        <v>7514</v>
      </c>
      <c r="C3184" s="567" t="s">
        <v>3452</v>
      </c>
      <c r="D3184" s="568">
        <v>1.99</v>
      </c>
    </row>
    <row r="3185" spans="1:4">
      <c r="A3185" s="338">
        <v>38588</v>
      </c>
      <c r="B3185" s="339" t="s">
        <v>7515</v>
      </c>
      <c r="C3185" s="567" t="s">
        <v>3452</v>
      </c>
      <c r="D3185" s="568">
        <v>1.59</v>
      </c>
    </row>
    <row r="3186" spans="1:4">
      <c r="A3186" s="338">
        <v>38593</v>
      </c>
      <c r="B3186" s="339" t="s">
        <v>7516</v>
      </c>
      <c r="C3186" s="567" t="s">
        <v>3452</v>
      </c>
      <c r="D3186" s="568">
        <v>2.2000000000000002</v>
      </c>
    </row>
    <row r="3187" spans="1:4">
      <c r="A3187" s="338">
        <v>38589</v>
      </c>
      <c r="B3187" s="339" t="s">
        <v>7517</v>
      </c>
      <c r="C3187" s="567" t="s">
        <v>3452</v>
      </c>
      <c r="D3187" s="568">
        <v>1.67</v>
      </c>
    </row>
    <row r="3188" spans="1:4">
      <c r="A3188" s="338">
        <v>38594</v>
      </c>
      <c r="B3188" s="339" t="s">
        <v>7518</v>
      </c>
      <c r="C3188" s="567" t="s">
        <v>3452</v>
      </c>
      <c r="D3188" s="568">
        <v>3.47</v>
      </c>
    </row>
    <row r="3189" spans="1:4">
      <c r="A3189" s="338">
        <v>34774</v>
      </c>
      <c r="B3189" s="339" t="s">
        <v>7522</v>
      </c>
      <c r="C3189" s="567" t="s">
        <v>3452</v>
      </c>
      <c r="D3189" s="568">
        <v>1.56</v>
      </c>
    </row>
    <row r="3190" spans="1:4">
      <c r="A3190" s="338">
        <v>34771</v>
      </c>
      <c r="B3190" s="339" t="s">
        <v>7523</v>
      </c>
      <c r="C3190" s="567" t="s">
        <v>3452</v>
      </c>
      <c r="D3190" s="568">
        <v>1.88</v>
      </c>
    </row>
    <row r="3191" spans="1:4">
      <c r="A3191" s="338">
        <v>34764</v>
      </c>
      <c r="B3191" s="339" t="s">
        <v>7524</v>
      </c>
      <c r="C3191" s="567" t="s">
        <v>3452</v>
      </c>
      <c r="D3191" s="568">
        <v>1.23</v>
      </c>
    </row>
    <row r="3192" spans="1:4">
      <c r="A3192" s="338">
        <v>34773</v>
      </c>
      <c r="B3192" s="339" t="s">
        <v>7519</v>
      </c>
      <c r="C3192" s="567" t="s">
        <v>3452</v>
      </c>
      <c r="D3192" s="568">
        <v>1.64</v>
      </c>
    </row>
    <row r="3193" spans="1:4">
      <c r="A3193" s="338">
        <v>34769</v>
      </c>
      <c r="B3193" s="339" t="s">
        <v>7520</v>
      </c>
      <c r="C3193" s="567" t="s">
        <v>3452</v>
      </c>
      <c r="D3193" s="568">
        <v>2.0299999999999998</v>
      </c>
    </row>
    <row r="3194" spans="1:4">
      <c r="A3194" s="338">
        <v>34763</v>
      </c>
      <c r="B3194" s="339" t="s">
        <v>7521</v>
      </c>
      <c r="C3194" s="567" t="s">
        <v>3452</v>
      </c>
      <c r="D3194" s="568">
        <v>1.25</v>
      </c>
    </row>
    <row r="3195" spans="1:4">
      <c r="A3195" s="338">
        <v>34788</v>
      </c>
      <c r="B3195" s="339" t="s">
        <v>7525</v>
      </c>
      <c r="C3195" s="567" t="s">
        <v>3452</v>
      </c>
      <c r="D3195" s="568">
        <v>1.46</v>
      </c>
    </row>
    <row r="3196" spans="1:4">
      <c r="A3196" s="338">
        <v>34781</v>
      </c>
      <c r="B3196" s="339" t="s">
        <v>7526</v>
      </c>
      <c r="C3196" s="567" t="s">
        <v>3452</v>
      </c>
      <c r="D3196" s="568">
        <v>1.65</v>
      </c>
    </row>
    <row r="3197" spans="1:4">
      <c r="A3197" s="338">
        <v>41682</v>
      </c>
      <c r="B3197" s="339" t="s">
        <v>7527</v>
      </c>
      <c r="C3197" s="567" t="s">
        <v>3452</v>
      </c>
      <c r="D3197" s="568">
        <v>19.87</v>
      </c>
    </row>
    <row r="3198" spans="1:4">
      <c r="A3198" s="338">
        <v>41683</v>
      </c>
      <c r="B3198" s="339" t="s">
        <v>7528</v>
      </c>
      <c r="C3198" s="567" t="s">
        <v>3452</v>
      </c>
      <c r="D3198" s="568">
        <v>14.62</v>
      </c>
    </row>
    <row r="3199" spans="1:4">
      <c r="A3199" s="338">
        <v>41680</v>
      </c>
      <c r="B3199" s="339" t="s">
        <v>7529</v>
      </c>
      <c r="C3199" s="567" t="s">
        <v>3452</v>
      </c>
      <c r="D3199" s="568">
        <v>7.87</v>
      </c>
    </row>
    <row r="3200" spans="1:4">
      <c r="A3200" s="338">
        <v>41679</v>
      </c>
      <c r="B3200" s="339" t="s">
        <v>7530</v>
      </c>
      <c r="C3200" s="567" t="s">
        <v>3452</v>
      </c>
      <c r="D3200" s="568">
        <v>17.989999999999998</v>
      </c>
    </row>
    <row r="3201" spans="1:4">
      <c r="A3201" s="338">
        <v>41681</v>
      </c>
      <c r="B3201" s="339" t="s">
        <v>7531</v>
      </c>
      <c r="C3201" s="567" t="s">
        <v>3452</v>
      </c>
      <c r="D3201" s="568">
        <v>12.31</v>
      </c>
    </row>
    <row r="3202" spans="1:4" ht="30">
      <c r="A3202" s="338">
        <v>43386</v>
      </c>
      <c r="B3202" s="339" t="s">
        <v>7532</v>
      </c>
      <c r="C3202" s="567" t="s">
        <v>3452</v>
      </c>
      <c r="D3202" s="568">
        <v>28.12</v>
      </c>
    </row>
    <row r="3203" spans="1:4">
      <c r="A3203" s="338">
        <v>4059</v>
      </c>
      <c r="B3203" s="339" t="s">
        <v>7533</v>
      </c>
      <c r="C3203" s="567" t="s">
        <v>3453</v>
      </c>
      <c r="D3203" s="568">
        <v>19.87</v>
      </c>
    </row>
    <row r="3204" spans="1:4">
      <c r="A3204" s="338">
        <v>4062</v>
      </c>
      <c r="B3204" s="339" t="s">
        <v>7534</v>
      </c>
      <c r="C3204" s="567" t="s">
        <v>3452</v>
      </c>
      <c r="D3204" s="568">
        <v>19.87</v>
      </c>
    </row>
    <row r="3205" spans="1:4">
      <c r="A3205" s="338">
        <v>4061</v>
      </c>
      <c r="B3205" s="339" t="s">
        <v>7535</v>
      </c>
      <c r="C3205" s="567" t="s">
        <v>3452</v>
      </c>
      <c r="D3205" s="568">
        <v>24.74</v>
      </c>
    </row>
    <row r="3206" spans="1:4">
      <c r="A3206" s="338">
        <v>41315</v>
      </c>
      <c r="B3206" s="339" t="s">
        <v>7536</v>
      </c>
      <c r="C3206" s="567" t="s">
        <v>3454</v>
      </c>
      <c r="D3206" s="568">
        <v>75.48</v>
      </c>
    </row>
    <row r="3207" spans="1:4">
      <c r="A3207" s="338">
        <v>43148</v>
      </c>
      <c r="B3207" s="339" t="s">
        <v>7537</v>
      </c>
      <c r="C3207" s="567" t="s">
        <v>3454</v>
      </c>
      <c r="D3207" s="568">
        <v>51.24</v>
      </c>
    </row>
    <row r="3208" spans="1:4">
      <c r="A3208" s="338">
        <v>43147</v>
      </c>
      <c r="B3208" s="339" t="s">
        <v>7538</v>
      </c>
      <c r="C3208" s="567" t="s">
        <v>3454</v>
      </c>
      <c r="D3208" s="568">
        <v>19.84</v>
      </c>
    </row>
    <row r="3209" spans="1:4" ht="30">
      <c r="A3209" s="338">
        <v>10608</v>
      </c>
      <c r="B3209" s="339" t="s">
        <v>7539</v>
      </c>
      <c r="C3209" s="567" t="s">
        <v>3452</v>
      </c>
      <c r="D3209" s="568">
        <v>9247.0499999999993</v>
      </c>
    </row>
    <row r="3210" spans="1:4">
      <c r="A3210" s="338">
        <v>4069</v>
      </c>
      <c r="B3210" s="339" t="s">
        <v>7540</v>
      </c>
      <c r="C3210" s="567" t="s">
        <v>3451</v>
      </c>
      <c r="D3210" s="568">
        <v>45.36</v>
      </c>
    </row>
    <row r="3211" spans="1:4">
      <c r="A3211" s="338">
        <v>40819</v>
      </c>
      <c r="B3211" s="339" t="s">
        <v>7541</v>
      </c>
      <c r="C3211" s="567" t="s">
        <v>3457</v>
      </c>
      <c r="D3211" s="568">
        <v>7969.59</v>
      </c>
    </row>
    <row r="3212" spans="1:4">
      <c r="A3212" s="338">
        <v>34361</v>
      </c>
      <c r="B3212" s="339" t="s">
        <v>7542</v>
      </c>
      <c r="C3212" s="567" t="s">
        <v>3454</v>
      </c>
      <c r="D3212" s="568">
        <v>14.44</v>
      </c>
    </row>
    <row r="3213" spans="1:4" ht="30">
      <c r="A3213" s="338">
        <v>44478</v>
      </c>
      <c r="B3213" s="339" t="s">
        <v>13560</v>
      </c>
      <c r="C3213" s="567" t="s">
        <v>3454</v>
      </c>
      <c r="D3213" s="568">
        <v>14.16</v>
      </c>
    </row>
    <row r="3214" spans="1:4" ht="30">
      <c r="A3214" s="338">
        <v>44477</v>
      </c>
      <c r="B3214" s="339" t="s">
        <v>13561</v>
      </c>
      <c r="C3214" s="567" t="s">
        <v>3454</v>
      </c>
      <c r="D3214" s="568">
        <v>14.16</v>
      </c>
    </row>
    <row r="3215" spans="1:4" ht="30">
      <c r="A3215" s="338">
        <v>36512</v>
      </c>
      <c r="B3215" s="339" t="s">
        <v>7543</v>
      </c>
      <c r="C3215" s="567" t="s">
        <v>3452</v>
      </c>
      <c r="D3215" s="568">
        <v>18650.91</v>
      </c>
    </row>
    <row r="3216" spans="1:4">
      <c r="A3216" s="338">
        <v>11697</v>
      </c>
      <c r="B3216" s="339" t="s">
        <v>7544</v>
      </c>
      <c r="C3216" s="567" t="s">
        <v>3452</v>
      </c>
      <c r="D3216" s="568">
        <v>749.67</v>
      </c>
    </row>
    <row r="3217" spans="1:4">
      <c r="A3217" s="338">
        <v>11698</v>
      </c>
      <c r="B3217" s="339" t="s">
        <v>7545</v>
      </c>
      <c r="C3217" s="567" t="s">
        <v>3452</v>
      </c>
      <c r="D3217" s="568">
        <v>894.32</v>
      </c>
    </row>
    <row r="3218" spans="1:4">
      <c r="A3218" s="338">
        <v>10432</v>
      </c>
      <c r="B3218" s="339" t="s">
        <v>13562</v>
      </c>
      <c r="C3218" s="567" t="s">
        <v>3452</v>
      </c>
      <c r="D3218" s="568">
        <v>400.18</v>
      </c>
    </row>
    <row r="3219" spans="1:4">
      <c r="A3219" s="338">
        <v>11699</v>
      </c>
      <c r="B3219" s="339" t="s">
        <v>7546</v>
      </c>
      <c r="C3219" s="567" t="s">
        <v>3452</v>
      </c>
      <c r="D3219" s="568">
        <v>988.43</v>
      </c>
    </row>
    <row r="3220" spans="1:4" ht="30">
      <c r="A3220" s="338">
        <v>44020</v>
      </c>
      <c r="B3220" s="339" t="s">
        <v>13563</v>
      </c>
      <c r="C3220" s="567" t="s">
        <v>3452</v>
      </c>
      <c r="D3220" s="568">
        <v>987.3</v>
      </c>
    </row>
    <row r="3221" spans="1:4" ht="30">
      <c r="A3221" s="338">
        <v>41420</v>
      </c>
      <c r="B3221" s="339" t="s">
        <v>13564</v>
      </c>
      <c r="C3221" s="567" t="s">
        <v>3452</v>
      </c>
      <c r="D3221" s="568">
        <v>10.73</v>
      </c>
    </row>
    <row r="3222" spans="1:4" ht="30">
      <c r="A3222" s="338">
        <v>41422</v>
      </c>
      <c r="B3222" s="339" t="s">
        <v>13565</v>
      </c>
      <c r="C3222" s="567" t="s">
        <v>3452</v>
      </c>
      <c r="D3222" s="568">
        <v>14.66</v>
      </c>
    </row>
    <row r="3223" spans="1:4" ht="30">
      <c r="A3223" s="338">
        <v>41425</v>
      </c>
      <c r="B3223" s="339" t="s">
        <v>13566</v>
      </c>
      <c r="C3223" s="567" t="s">
        <v>3452</v>
      </c>
      <c r="D3223" s="568">
        <v>7.5</v>
      </c>
    </row>
    <row r="3224" spans="1:4" ht="30">
      <c r="A3224" s="338">
        <v>41426</v>
      </c>
      <c r="B3224" s="339" t="s">
        <v>13567</v>
      </c>
      <c r="C3224" s="567" t="s">
        <v>3452</v>
      </c>
      <c r="D3224" s="568">
        <v>13.52</v>
      </c>
    </row>
    <row r="3225" spans="1:4" ht="30">
      <c r="A3225" s="338">
        <v>41419</v>
      </c>
      <c r="B3225" s="339" t="s">
        <v>13568</v>
      </c>
      <c r="C3225" s="567" t="s">
        <v>3452</v>
      </c>
      <c r="D3225" s="568">
        <v>7.89</v>
      </c>
    </row>
    <row r="3226" spans="1:4" ht="30">
      <c r="A3226" s="338">
        <v>41421</v>
      </c>
      <c r="B3226" s="339" t="s">
        <v>13569</v>
      </c>
      <c r="C3226" s="567" t="s">
        <v>3452</v>
      </c>
      <c r="D3226" s="568">
        <v>10.7</v>
      </c>
    </row>
    <row r="3227" spans="1:4">
      <c r="A3227" s="338">
        <v>41414</v>
      </c>
      <c r="B3227" s="339" t="s">
        <v>13570</v>
      </c>
      <c r="C3227" s="567" t="s">
        <v>3452</v>
      </c>
      <c r="D3227" s="568">
        <v>24.82</v>
      </c>
    </row>
    <row r="3228" spans="1:4">
      <c r="A3228" s="338">
        <v>41415</v>
      </c>
      <c r="B3228" s="339" t="s">
        <v>13571</v>
      </c>
      <c r="C3228" s="567" t="s">
        <v>3452</v>
      </c>
      <c r="D3228" s="568">
        <v>28.91</v>
      </c>
    </row>
    <row r="3229" spans="1:4" ht="30">
      <c r="A3229" s="338">
        <v>37514</v>
      </c>
      <c r="B3229" s="339" t="s">
        <v>7547</v>
      </c>
      <c r="C3229" s="567" t="s">
        <v>3452</v>
      </c>
      <c r="D3229" s="568">
        <v>189750</v>
      </c>
    </row>
    <row r="3230" spans="1:4" ht="30">
      <c r="A3230" s="338">
        <v>37519</v>
      </c>
      <c r="B3230" s="339" t="s">
        <v>7548</v>
      </c>
      <c r="C3230" s="567" t="s">
        <v>3452</v>
      </c>
      <c r="D3230" s="568">
        <v>292839.92</v>
      </c>
    </row>
    <row r="3231" spans="1:4" ht="30">
      <c r="A3231" s="338">
        <v>37520</v>
      </c>
      <c r="B3231" s="339" t="s">
        <v>7549</v>
      </c>
      <c r="C3231" s="567" t="s">
        <v>3452</v>
      </c>
      <c r="D3231" s="568">
        <v>288039.26</v>
      </c>
    </row>
    <row r="3232" spans="1:4" ht="30">
      <c r="A3232" s="338">
        <v>37521</v>
      </c>
      <c r="B3232" s="339" t="s">
        <v>7550</v>
      </c>
      <c r="C3232" s="567" t="s">
        <v>3452</v>
      </c>
      <c r="D3232" s="568">
        <v>351407.91</v>
      </c>
    </row>
    <row r="3233" spans="1:4" ht="30">
      <c r="A3233" s="338">
        <v>37522</v>
      </c>
      <c r="B3233" s="339" t="s">
        <v>7551</v>
      </c>
      <c r="C3233" s="567" t="s">
        <v>3452</v>
      </c>
      <c r="D3233" s="568">
        <v>361980.28</v>
      </c>
    </row>
    <row r="3234" spans="1:4" ht="30">
      <c r="A3234" s="338">
        <v>21109</v>
      </c>
      <c r="B3234" s="339" t="s">
        <v>7552</v>
      </c>
      <c r="C3234" s="567" t="s">
        <v>3452</v>
      </c>
      <c r="D3234" s="568">
        <v>36.39</v>
      </c>
    </row>
    <row r="3235" spans="1:4" ht="30">
      <c r="A3235" s="338">
        <v>37546</v>
      </c>
      <c r="B3235" s="339" t="s">
        <v>7553</v>
      </c>
      <c r="C3235" s="567" t="s">
        <v>3452</v>
      </c>
      <c r="D3235" s="568">
        <v>11991.07</v>
      </c>
    </row>
    <row r="3236" spans="1:4" ht="30">
      <c r="A3236" s="338">
        <v>37544</v>
      </c>
      <c r="B3236" s="339" t="s">
        <v>7554</v>
      </c>
      <c r="C3236" s="567" t="s">
        <v>3452</v>
      </c>
      <c r="D3236" s="568">
        <v>12682.57</v>
      </c>
    </row>
    <row r="3237" spans="1:4" ht="30">
      <c r="A3237" s="338">
        <v>37545</v>
      </c>
      <c r="B3237" s="339" t="s">
        <v>7555</v>
      </c>
      <c r="C3237" s="567" t="s">
        <v>3452</v>
      </c>
      <c r="D3237" s="568">
        <v>15090.55</v>
      </c>
    </row>
    <row r="3238" spans="1:4">
      <c r="A3238" s="338">
        <v>36793</v>
      </c>
      <c r="B3238" s="339" t="s">
        <v>13572</v>
      </c>
      <c r="C3238" s="567" t="s">
        <v>3452</v>
      </c>
      <c r="D3238" s="568">
        <v>594.98</v>
      </c>
    </row>
    <row r="3239" spans="1:4" ht="30">
      <c r="A3239" s="338">
        <v>11769</v>
      </c>
      <c r="B3239" s="339" t="s">
        <v>13573</v>
      </c>
      <c r="C3239" s="567" t="s">
        <v>3452</v>
      </c>
      <c r="D3239" s="568">
        <v>262.94</v>
      </c>
    </row>
    <row r="3240" spans="1:4" ht="30">
      <c r="A3240" s="338">
        <v>11771</v>
      </c>
      <c r="B3240" s="339" t="s">
        <v>13574</v>
      </c>
      <c r="C3240" s="567" t="s">
        <v>3452</v>
      </c>
      <c r="D3240" s="568">
        <v>322.06</v>
      </c>
    </row>
    <row r="3241" spans="1:4" ht="45">
      <c r="A3241" s="338">
        <v>39919</v>
      </c>
      <c r="B3241" s="339" t="s">
        <v>7556</v>
      </c>
      <c r="C3241" s="567" t="s">
        <v>3452</v>
      </c>
      <c r="D3241" s="568">
        <v>60021.919999999998</v>
      </c>
    </row>
    <row r="3242" spans="1:4" ht="30">
      <c r="A3242" s="338">
        <v>38385</v>
      </c>
      <c r="B3242" s="339" t="s">
        <v>7557</v>
      </c>
      <c r="C3242" s="567" t="s">
        <v>3452</v>
      </c>
      <c r="D3242" s="568">
        <v>42.23</v>
      </c>
    </row>
    <row r="3243" spans="1:4" ht="30">
      <c r="A3243" s="338">
        <v>36800</v>
      </c>
      <c r="B3243" s="339" t="s">
        <v>13575</v>
      </c>
      <c r="C3243" s="567" t="s">
        <v>3452</v>
      </c>
      <c r="D3243" s="568">
        <v>157.99</v>
      </c>
    </row>
    <row r="3244" spans="1:4" ht="30">
      <c r="A3244" s="338">
        <v>37587</v>
      </c>
      <c r="B3244" s="339" t="s">
        <v>13576</v>
      </c>
      <c r="C3244" s="567" t="s">
        <v>3452</v>
      </c>
      <c r="D3244" s="568">
        <v>347.11</v>
      </c>
    </row>
    <row r="3245" spans="1:4" ht="30">
      <c r="A3245" s="338">
        <v>11561</v>
      </c>
      <c r="B3245" s="339" t="s">
        <v>7558</v>
      </c>
      <c r="C3245" s="567" t="s">
        <v>3452</v>
      </c>
      <c r="D3245" s="568">
        <v>208.43</v>
      </c>
    </row>
    <row r="3246" spans="1:4" ht="30">
      <c r="A3246" s="338">
        <v>43604</v>
      </c>
      <c r="B3246" s="339" t="s">
        <v>7559</v>
      </c>
      <c r="C3246" s="567" t="s">
        <v>3452</v>
      </c>
      <c r="D3246" s="568">
        <v>111.12</v>
      </c>
    </row>
    <row r="3247" spans="1:4" ht="30">
      <c r="A3247" s="338">
        <v>11560</v>
      </c>
      <c r="B3247" s="339" t="s">
        <v>7560</v>
      </c>
      <c r="C3247" s="567" t="s">
        <v>3452</v>
      </c>
      <c r="D3247" s="568">
        <v>160.88</v>
      </c>
    </row>
    <row r="3248" spans="1:4" ht="30">
      <c r="A3248" s="338">
        <v>11499</v>
      </c>
      <c r="B3248" s="339" t="s">
        <v>7561</v>
      </c>
      <c r="C3248" s="567" t="s">
        <v>3452</v>
      </c>
      <c r="D3248" s="568">
        <v>776.32</v>
      </c>
    </row>
    <row r="3249" spans="1:4">
      <c r="A3249" s="338">
        <v>34761</v>
      </c>
      <c r="B3249" s="339" t="s">
        <v>7562</v>
      </c>
      <c r="C3249" s="567" t="s">
        <v>3451</v>
      </c>
      <c r="D3249" s="568">
        <v>15.12</v>
      </c>
    </row>
    <row r="3250" spans="1:4">
      <c r="A3250" s="338">
        <v>40924</v>
      </c>
      <c r="B3250" s="339" t="s">
        <v>7563</v>
      </c>
      <c r="C3250" s="567" t="s">
        <v>3457</v>
      </c>
      <c r="D3250" s="568">
        <v>2658.89</v>
      </c>
    </row>
    <row r="3251" spans="1:4">
      <c r="A3251" s="338">
        <v>40983</v>
      </c>
      <c r="B3251" s="339" t="s">
        <v>7564</v>
      </c>
      <c r="C3251" s="567" t="s">
        <v>3457</v>
      </c>
      <c r="D3251" s="568">
        <v>3055.43</v>
      </c>
    </row>
    <row r="3252" spans="1:4">
      <c r="A3252" s="338">
        <v>44497</v>
      </c>
      <c r="B3252" s="339" t="s">
        <v>13577</v>
      </c>
      <c r="C3252" s="567" t="s">
        <v>3451</v>
      </c>
      <c r="D3252" s="568">
        <v>17.38</v>
      </c>
    </row>
    <row r="3253" spans="1:4">
      <c r="A3253" s="338">
        <v>2437</v>
      </c>
      <c r="B3253" s="339" t="s">
        <v>7565</v>
      </c>
      <c r="C3253" s="567" t="s">
        <v>3451</v>
      </c>
      <c r="D3253" s="568">
        <v>21.27</v>
      </c>
    </row>
    <row r="3254" spans="1:4">
      <c r="A3254" s="338">
        <v>40921</v>
      </c>
      <c r="B3254" s="339" t="s">
        <v>7566</v>
      </c>
      <c r="C3254" s="567" t="s">
        <v>3457</v>
      </c>
      <c r="D3254" s="568">
        <v>3736.99</v>
      </c>
    </row>
    <row r="3255" spans="1:4" ht="30">
      <c r="A3255" s="338">
        <v>14252</v>
      </c>
      <c r="B3255" s="339" t="s">
        <v>7567</v>
      </c>
      <c r="C3255" s="567" t="s">
        <v>3452</v>
      </c>
      <c r="D3255" s="568">
        <v>2132.7199999999998</v>
      </c>
    </row>
    <row r="3256" spans="1:4" ht="30">
      <c r="A3256" s="338">
        <v>730</v>
      </c>
      <c r="B3256" s="339" t="s">
        <v>7568</v>
      </c>
      <c r="C3256" s="567" t="s">
        <v>3452</v>
      </c>
      <c r="D3256" s="568">
        <v>5698.23</v>
      </c>
    </row>
    <row r="3257" spans="1:4" ht="30">
      <c r="A3257" s="338">
        <v>723</v>
      </c>
      <c r="B3257" s="339" t="s">
        <v>7569</v>
      </c>
      <c r="C3257" s="567" t="s">
        <v>3452</v>
      </c>
      <c r="D3257" s="568">
        <v>2832.22</v>
      </c>
    </row>
    <row r="3258" spans="1:4" ht="30">
      <c r="A3258" s="338">
        <v>36502</v>
      </c>
      <c r="B3258" s="339" t="s">
        <v>7570</v>
      </c>
      <c r="C3258" s="567" t="s">
        <v>3452</v>
      </c>
      <c r="D3258" s="568">
        <v>2661.95</v>
      </c>
    </row>
    <row r="3259" spans="1:4" ht="30">
      <c r="A3259" s="338">
        <v>36503</v>
      </c>
      <c r="B3259" s="339" t="s">
        <v>7571</v>
      </c>
      <c r="C3259" s="567" t="s">
        <v>3452</v>
      </c>
      <c r="D3259" s="568">
        <v>3282.5</v>
      </c>
    </row>
    <row r="3260" spans="1:4" ht="30">
      <c r="A3260" s="338">
        <v>4090</v>
      </c>
      <c r="B3260" s="339" t="s">
        <v>7572</v>
      </c>
      <c r="C3260" s="567" t="s">
        <v>3452</v>
      </c>
      <c r="D3260" s="568">
        <v>1175000</v>
      </c>
    </row>
    <row r="3261" spans="1:4" ht="30">
      <c r="A3261" s="338">
        <v>13227</v>
      </c>
      <c r="B3261" s="339" t="s">
        <v>7573</v>
      </c>
      <c r="C3261" s="567" t="s">
        <v>3452</v>
      </c>
      <c r="D3261" s="568">
        <v>1460084.02</v>
      </c>
    </row>
    <row r="3262" spans="1:4" ht="30">
      <c r="A3262" s="338">
        <v>10597</v>
      </c>
      <c r="B3262" s="339" t="s">
        <v>7574</v>
      </c>
      <c r="C3262" s="567" t="s">
        <v>3452</v>
      </c>
      <c r="D3262" s="568">
        <v>1536926.79</v>
      </c>
    </row>
    <row r="3263" spans="1:4">
      <c r="A3263" s="338">
        <v>39628</v>
      </c>
      <c r="B3263" s="339" t="s">
        <v>7575</v>
      </c>
      <c r="C3263" s="567" t="s">
        <v>3452</v>
      </c>
      <c r="D3263" s="568">
        <v>4504.07</v>
      </c>
    </row>
    <row r="3264" spans="1:4">
      <c r="A3264" s="338">
        <v>39404</v>
      </c>
      <c r="B3264" s="339" t="s">
        <v>7576</v>
      </c>
      <c r="C3264" s="567" t="s">
        <v>3452</v>
      </c>
      <c r="D3264" s="568">
        <v>2233.42</v>
      </c>
    </row>
    <row r="3265" spans="1:4">
      <c r="A3265" s="338">
        <v>39402</v>
      </c>
      <c r="B3265" s="339" t="s">
        <v>7577</v>
      </c>
      <c r="C3265" s="567" t="s">
        <v>3452</v>
      </c>
      <c r="D3265" s="568">
        <v>1839.91</v>
      </c>
    </row>
    <row r="3266" spans="1:4">
      <c r="A3266" s="338">
        <v>39403</v>
      </c>
      <c r="B3266" s="339" t="s">
        <v>7578</v>
      </c>
      <c r="C3266" s="567" t="s">
        <v>3452</v>
      </c>
      <c r="D3266" s="568">
        <v>1799.89</v>
      </c>
    </row>
    <row r="3267" spans="1:4">
      <c r="A3267" s="338">
        <v>4093</v>
      </c>
      <c r="B3267" s="339" t="s">
        <v>7579</v>
      </c>
      <c r="C3267" s="567" t="s">
        <v>3451</v>
      </c>
      <c r="D3267" s="568">
        <v>15.6</v>
      </c>
    </row>
    <row r="3268" spans="1:4">
      <c r="A3268" s="338">
        <v>10512</v>
      </c>
      <c r="B3268" s="339" t="s">
        <v>7580</v>
      </c>
      <c r="C3268" s="567" t="s">
        <v>3457</v>
      </c>
      <c r="D3268" s="568">
        <v>2743.63</v>
      </c>
    </row>
    <row r="3269" spans="1:4">
      <c r="A3269" s="338">
        <v>20020</v>
      </c>
      <c r="B3269" s="339" t="s">
        <v>7581</v>
      </c>
      <c r="C3269" s="567" t="s">
        <v>3451</v>
      </c>
      <c r="D3269" s="568">
        <v>14.73</v>
      </c>
    </row>
    <row r="3270" spans="1:4">
      <c r="A3270" s="338">
        <v>41038</v>
      </c>
      <c r="B3270" s="339" t="s">
        <v>7582</v>
      </c>
      <c r="C3270" s="567" t="s">
        <v>3457</v>
      </c>
      <c r="D3270" s="568">
        <v>2587.9299999999998</v>
      </c>
    </row>
    <row r="3271" spans="1:4">
      <c r="A3271" s="338">
        <v>4094</v>
      </c>
      <c r="B3271" s="339" t="s">
        <v>7583</v>
      </c>
      <c r="C3271" s="567" t="s">
        <v>3451</v>
      </c>
      <c r="D3271" s="568">
        <v>20.84</v>
      </c>
    </row>
    <row r="3272" spans="1:4">
      <c r="A3272" s="338">
        <v>40988</v>
      </c>
      <c r="B3272" s="339" t="s">
        <v>7584</v>
      </c>
      <c r="C3272" s="567" t="s">
        <v>3457</v>
      </c>
      <c r="D3272" s="568">
        <v>3663.95</v>
      </c>
    </row>
    <row r="3273" spans="1:4">
      <c r="A3273" s="338">
        <v>4095</v>
      </c>
      <c r="B3273" s="339" t="s">
        <v>7585</v>
      </c>
      <c r="C3273" s="567" t="s">
        <v>3451</v>
      </c>
      <c r="D3273" s="568">
        <v>17.010000000000002</v>
      </c>
    </row>
    <row r="3274" spans="1:4">
      <c r="A3274" s="338">
        <v>40990</v>
      </c>
      <c r="B3274" s="339" t="s">
        <v>7586</v>
      </c>
      <c r="C3274" s="567" t="s">
        <v>3457</v>
      </c>
      <c r="D3274" s="568">
        <v>2991.82</v>
      </c>
    </row>
    <row r="3275" spans="1:4">
      <c r="A3275" s="338">
        <v>4097</v>
      </c>
      <c r="B3275" s="339" t="s">
        <v>7587</v>
      </c>
      <c r="C3275" s="567" t="s">
        <v>3451</v>
      </c>
      <c r="D3275" s="568">
        <v>17.649999999999999</v>
      </c>
    </row>
    <row r="3276" spans="1:4">
      <c r="A3276" s="338">
        <v>40994</v>
      </c>
      <c r="B3276" s="339" t="s">
        <v>7588</v>
      </c>
      <c r="C3276" s="567" t="s">
        <v>3457</v>
      </c>
      <c r="D3276" s="568">
        <v>3102.39</v>
      </c>
    </row>
    <row r="3277" spans="1:4">
      <c r="A3277" s="338">
        <v>4096</v>
      </c>
      <c r="B3277" s="339" t="s">
        <v>7589</v>
      </c>
      <c r="C3277" s="567" t="s">
        <v>3451</v>
      </c>
      <c r="D3277" s="568">
        <v>18.11</v>
      </c>
    </row>
    <row r="3278" spans="1:4">
      <c r="A3278" s="338">
        <v>40992</v>
      </c>
      <c r="B3278" s="339" t="s">
        <v>7590</v>
      </c>
      <c r="C3278" s="567" t="s">
        <v>3457</v>
      </c>
      <c r="D3278" s="568">
        <v>3184.42</v>
      </c>
    </row>
    <row r="3279" spans="1:4" ht="30">
      <c r="A3279" s="338">
        <v>4114</v>
      </c>
      <c r="B3279" s="339" t="s">
        <v>7591</v>
      </c>
      <c r="C3279" s="567" t="s">
        <v>3452</v>
      </c>
      <c r="D3279" s="568">
        <v>45.55</v>
      </c>
    </row>
    <row r="3280" spans="1:4">
      <c r="A3280" s="338">
        <v>36797</v>
      </c>
      <c r="B3280" s="339" t="s">
        <v>7592</v>
      </c>
      <c r="C3280" s="567" t="s">
        <v>3452</v>
      </c>
      <c r="D3280" s="568">
        <v>40.56</v>
      </c>
    </row>
    <row r="3281" spans="1:4">
      <c r="A3281" s="338">
        <v>4107</v>
      </c>
      <c r="B3281" s="339" t="s">
        <v>7593</v>
      </c>
      <c r="C3281" s="567" t="s">
        <v>3452</v>
      </c>
      <c r="D3281" s="568">
        <v>38.24</v>
      </c>
    </row>
    <row r="3282" spans="1:4">
      <c r="A3282" s="338">
        <v>4102</v>
      </c>
      <c r="B3282" s="339" t="s">
        <v>7594</v>
      </c>
      <c r="C3282" s="567" t="s">
        <v>3452</v>
      </c>
      <c r="D3282" s="568">
        <v>46.68</v>
      </c>
    </row>
    <row r="3283" spans="1:4">
      <c r="A3283" s="338">
        <v>36799</v>
      </c>
      <c r="B3283" s="339" t="s">
        <v>7595</v>
      </c>
      <c r="C3283" s="567" t="s">
        <v>3452</v>
      </c>
      <c r="D3283" s="568">
        <v>39.36</v>
      </c>
    </row>
    <row r="3284" spans="1:4" ht="30">
      <c r="A3284" s="338">
        <v>2747</v>
      </c>
      <c r="B3284" s="339" t="s">
        <v>7596</v>
      </c>
      <c r="C3284" s="567" t="s">
        <v>3453</v>
      </c>
      <c r="D3284" s="568">
        <v>31.39</v>
      </c>
    </row>
    <row r="3285" spans="1:4" ht="30">
      <c r="A3285" s="338">
        <v>21138</v>
      </c>
      <c r="B3285" s="339" t="s">
        <v>7597</v>
      </c>
      <c r="C3285" s="567" t="s">
        <v>3453</v>
      </c>
      <c r="D3285" s="568">
        <v>9.9499999999999993</v>
      </c>
    </row>
    <row r="3286" spans="1:4" ht="30">
      <c r="A3286" s="338">
        <v>10826</v>
      </c>
      <c r="B3286" s="339" t="s">
        <v>7598</v>
      </c>
      <c r="C3286" s="567" t="s">
        <v>3452</v>
      </c>
      <c r="D3286" s="568">
        <v>40.22</v>
      </c>
    </row>
    <row r="3287" spans="1:4" ht="30">
      <c r="A3287" s="338">
        <v>365</v>
      </c>
      <c r="B3287" s="339" t="s">
        <v>7599</v>
      </c>
      <c r="C3287" s="567" t="s">
        <v>3452</v>
      </c>
      <c r="D3287" s="568">
        <v>24.94</v>
      </c>
    </row>
    <row r="3288" spans="1:4">
      <c r="A3288" s="338">
        <v>38639</v>
      </c>
      <c r="B3288" s="339" t="s">
        <v>7600</v>
      </c>
      <c r="C3288" s="567" t="s">
        <v>3452</v>
      </c>
      <c r="D3288" s="568">
        <v>96.55</v>
      </c>
    </row>
    <row r="3289" spans="1:4">
      <c r="A3289" s="338">
        <v>38640</v>
      </c>
      <c r="B3289" s="339" t="s">
        <v>7601</v>
      </c>
      <c r="C3289" s="567" t="s">
        <v>3452</v>
      </c>
      <c r="D3289" s="568">
        <v>1.44</v>
      </c>
    </row>
    <row r="3290" spans="1:4" ht="30">
      <c r="A3290" s="338">
        <v>358</v>
      </c>
      <c r="B3290" s="339" t="s">
        <v>7602</v>
      </c>
      <c r="C3290" s="567" t="s">
        <v>3452</v>
      </c>
      <c r="D3290" s="568">
        <v>29.77</v>
      </c>
    </row>
    <row r="3291" spans="1:4" ht="30">
      <c r="A3291" s="338">
        <v>359</v>
      </c>
      <c r="B3291" s="339" t="s">
        <v>7603</v>
      </c>
      <c r="C3291" s="567" t="s">
        <v>3452</v>
      </c>
      <c r="D3291" s="568">
        <v>61.14</v>
      </c>
    </row>
    <row r="3292" spans="1:4">
      <c r="A3292" s="338">
        <v>38641</v>
      </c>
      <c r="B3292" s="339" t="s">
        <v>7604</v>
      </c>
      <c r="C3292" s="567" t="s">
        <v>3452</v>
      </c>
      <c r="D3292" s="568">
        <v>60.34</v>
      </c>
    </row>
    <row r="3293" spans="1:4" ht="30">
      <c r="A3293" s="338">
        <v>360</v>
      </c>
      <c r="B3293" s="339" t="s">
        <v>7605</v>
      </c>
      <c r="C3293" s="567" t="s">
        <v>3452</v>
      </c>
      <c r="D3293" s="568">
        <v>1.4</v>
      </c>
    </row>
    <row r="3294" spans="1:4" ht="45">
      <c r="A3294" s="338">
        <v>42430</v>
      </c>
      <c r="B3294" s="339" t="s">
        <v>7606</v>
      </c>
      <c r="C3294" s="567" t="s">
        <v>3452</v>
      </c>
      <c r="D3294" s="568">
        <v>5649.42</v>
      </c>
    </row>
    <row r="3295" spans="1:4">
      <c r="A3295" s="338">
        <v>4214</v>
      </c>
      <c r="B3295" s="339" t="s">
        <v>7607</v>
      </c>
      <c r="C3295" s="567" t="s">
        <v>3452</v>
      </c>
      <c r="D3295" s="568">
        <v>12.35</v>
      </c>
    </row>
    <row r="3296" spans="1:4">
      <c r="A3296" s="338">
        <v>4215</v>
      </c>
      <c r="B3296" s="339" t="s">
        <v>7608</v>
      </c>
      <c r="C3296" s="567" t="s">
        <v>3452</v>
      </c>
      <c r="D3296" s="568">
        <v>8.1300000000000008</v>
      </c>
    </row>
    <row r="3297" spans="1:4">
      <c r="A3297" s="338">
        <v>4212</v>
      </c>
      <c r="B3297" s="339" t="s">
        <v>7610</v>
      </c>
      <c r="C3297" s="567" t="s">
        <v>3452</v>
      </c>
      <c r="D3297" s="568">
        <v>3.92</v>
      </c>
    </row>
    <row r="3298" spans="1:4">
      <c r="A3298" s="338">
        <v>4210</v>
      </c>
      <c r="B3298" s="339" t="s">
        <v>7609</v>
      </c>
      <c r="C3298" s="567" t="s">
        <v>3452</v>
      </c>
      <c r="D3298" s="568">
        <v>1.36</v>
      </c>
    </row>
    <row r="3299" spans="1:4">
      <c r="A3299" s="338">
        <v>4213</v>
      </c>
      <c r="B3299" s="339" t="s">
        <v>7611</v>
      </c>
      <c r="C3299" s="567" t="s">
        <v>3452</v>
      </c>
      <c r="D3299" s="568">
        <v>17.54</v>
      </c>
    </row>
    <row r="3300" spans="1:4">
      <c r="A3300" s="338">
        <v>4211</v>
      </c>
      <c r="B3300" s="339" t="s">
        <v>7612</v>
      </c>
      <c r="C3300" s="567" t="s">
        <v>3452</v>
      </c>
      <c r="D3300" s="568">
        <v>1.96</v>
      </c>
    </row>
    <row r="3301" spans="1:4">
      <c r="A3301" s="338">
        <v>4209</v>
      </c>
      <c r="B3301" s="339" t="s">
        <v>7613</v>
      </c>
      <c r="C3301" s="567" t="s">
        <v>3452</v>
      </c>
      <c r="D3301" s="568">
        <v>20.28</v>
      </c>
    </row>
    <row r="3302" spans="1:4">
      <c r="A3302" s="338">
        <v>4180</v>
      </c>
      <c r="B3302" s="339" t="s">
        <v>7614</v>
      </c>
      <c r="C3302" s="567" t="s">
        <v>3452</v>
      </c>
      <c r="D3302" s="568">
        <v>15.27</v>
      </c>
    </row>
    <row r="3303" spans="1:4">
      <c r="A3303" s="338">
        <v>4179</v>
      </c>
      <c r="B3303" s="339" t="s">
        <v>7616</v>
      </c>
      <c r="C3303" s="567" t="s">
        <v>3452</v>
      </c>
      <c r="D3303" s="568">
        <v>10.37</v>
      </c>
    </row>
    <row r="3304" spans="1:4">
      <c r="A3304" s="338">
        <v>4177</v>
      </c>
      <c r="B3304" s="339" t="s">
        <v>7615</v>
      </c>
      <c r="C3304" s="567" t="s">
        <v>3452</v>
      </c>
      <c r="D3304" s="568">
        <v>5.07</v>
      </c>
    </row>
    <row r="3305" spans="1:4">
      <c r="A3305" s="338">
        <v>4208</v>
      </c>
      <c r="B3305" s="339" t="s">
        <v>7617</v>
      </c>
      <c r="C3305" s="567" t="s">
        <v>3452</v>
      </c>
      <c r="D3305" s="568">
        <v>48.28</v>
      </c>
    </row>
    <row r="3306" spans="1:4">
      <c r="A3306" s="338">
        <v>4181</v>
      </c>
      <c r="B3306" s="339" t="s">
        <v>7618</v>
      </c>
      <c r="C3306" s="567" t="s">
        <v>3452</v>
      </c>
      <c r="D3306" s="568">
        <v>31.55</v>
      </c>
    </row>
    <row r="3307" spans="1:4">
      <c r="A3307" s="338">
        <v>4182</v>
      </c>
      <c r="B3307" s="339" t="s">
        <v>7620</v>
      </c>
      <c r="C3307" s="567" t="s">
        <v>3452</v>
      </c>
      <c r="D3307" s="568">
        <v>78.540000000000006</v>
      </c>
    </row>
    <row r="3308" spans="1:4">
      <c r="A3308" s="338">
        <v>4178</v>
      </c>
      <c r="B3308" s="339" t="s">
        <v>7619</v>
      </c>
      <c r="C3308" s="567" t="s">
        <v>3452</v>
      </c>
      <c r="D3308" s="568">
        <v>7.03</v>
      </c>
    </row>
    <row r="3309" spans="1:4">
      <c r="A3309" s="338">
        <v>4183</v>
      </c>
      <c r="B3309" s="339" t="s">
        <v>7621</v>
      </c>
      <c r="C3309" s="567" t="s">
        <v>3452</v>
      </c>
      <c r="D3309" s="568">
        <v>126.45</v>
      </c>
    </row>
    <row r="3310" spans="1:4">
      <c r="A3310" s="338">
        <v>4184</v>
      </c>
      <c r="B3310" s="339" t="s">
        <v>7622</v>
      </c>
      <c r="C3310" s="567" t="s">
        <v>3452</v>
      </c>
      <c r="D3310" s="568">
        <v>279.14</v>
      </c>
    </row>
    <row r="3311" spans="1:4">
      <c r="A3311" s="338">
        <v>4185</v>
      </c>
      <c r="B3311" s="339" t="s">
        <v>7623</v>
      </c>
      <c r="C3311" s="567" t="s">
        <v>3452</v>
      </c>
      <c r="D3311" s="568">
        <v>463.8</v>
      </c>
    </row>
    <row r="3312" spans="1:4">
      <c r="A3312" s="338">
        <v>4205</v>
      </c>
      <c r="B3312" s="339" t="s">
        <v>7624</v>
      </c>
      <c r="C3312" s="567" t="s">
        <v>3452</v>
      </c>
      <c r="D3312" s="568">
        <v>26.79</v>
      </c>
    </row>
    <row r="3313" spans="1:4">
      <c r="A3313" s="338">
        <v>4192</v>
      </c>
      <c r="B3313" s="339" t="s">
        <v>7625</v>
      </c>
      <c r="C3313" s="567" t="s">
        <v>3452</v>
      </c>
      <c r="D3313" s="568">
        <v>26.79</v>
      </c>
    </row>
    <row r="3314" spans="1:4">
      <c r="A3314" s="338">
        <v>4191</v>
      </c>
      <c r="B3314" s="339" t="s">
        <v>7626</v>
      </c>
      <c r="C3314" s="567" t="s">
        <v>3452</v>
      </c>
      <c r="D3314" s="568">
        <v>26.79</v>
      </c>
    </row>
    <row r="3315" spans="1:4">
      <c r="A3315" s="338">
        <v>4206</v>
      </c>
      <c r="B3315" s="339" t="s">
        <v>7628</v>
      </c>
      <c r="C3315" s="567" t="s">
        <v>3452</v>
      </c>
      <c r="D3315" s="568">
        <v>20.93</v>
      </c>
    </row>
    <row r="3316" spans="1:4">
      <c r="A3316" s="338">
        <v>4207</v>
      </c>
      <c r="B3316" s="339" t="s">
        <v>7627</v>
      </c>
      <c r="C3316" s="567" t="s">
        <v>3452</v>
      </c>
      <c r="D3316" s="568">
        <v>21.55</v>
      </c>
    </row>
    <row r="3317" spans="1:4">
      <c r="A3317" s="338">
        <v>4190</v>
      </c>
      <c r="B3317" s="339" t="s">
        <v>7629</v>
      </c>
      <c r="C3317" s="567" t="s">
        <v>3452</v>
      </c>
      <c r="D3317" s="568">
        <v>20.93</v>
      </c>
    </row>
    <row r="3318" spans="1:4">
      <c r="A3318" s="338">
        <v>4188</v>
      </c>
      <c r="B3318" s="339" t="s">
        <v>7631</v>
      </c>
      <c r="C3318" s="567" t="s">
        <v>3452</v>
      </c>
      <c r="D3318" s="568">
        <v>12.63</v>
      </c>
    </row>
    <row r="3319" spans="1:4">
      <c r="A3319" s="338">
        <v>4189</v>
      </c>
      <c r="B3319" s="339" t="s">
        <v>7632</v>
      </c>
      <c r="C3319" s="567" t="s">
        <v>3452</v>
      </c>
      <c r="D3319" s="568">
        <v>12.63</v>
      </c>
    </row>
    <row r="3320" spans="1:4">
      <c r="A3320" s="338">
        <v>4186</v>
      </c>
      <c r="B3320" s="339" t="s">
        <v>7630</v>
      </c>
      <c r="C3320" s="567" t="s">
        <v>3452</v>
      </c>
      <c r="D3320" s="568">
        <v>6.19</v>
      </c>
    </row>
    <row r="3321" spans="1:4">
      <c r="A3321" s="338">
        <v>4197</v>
      </c>
      <c r="B3321" s="339" t="s">
        <v>7633</v>
      </c>
      <c r="C3321" s="567" t="s">
        <v>3452</v>
      </c>
      <c r="D3321" s="568">
        <v>66.88</v>
      </c>
    </row>
    <row r="3322" spans="1:4">
      <c r="A3322" s="338">
        <v>4194</v>
      </c>
      <c r="B3322" s="339" t="s">
        <v>7634</v>
      </c>
      <c r="C3322" s="567" t="s">
        <v>3452</v>
      </c>
      <c r="D3322" s="568">
        <v>40.409999999999997</v>
      </c>
    </row>
    <row r="3323" spans="1:4">
      <c r="A3323" s="338">
        <v>4193</v>
      </c>
      <c r="B3323" s="339" t="s">
        <v>7635</v>
      </c>
      <c r="C3323" s="567" t="s">
        <v>3452</v>
      </c>
      <c r="D3323" s="568">
        <v>40.409999999999997</v>
      </c>
    </row>
    <row r="3324" spans="1:4">
      <c r="A3324" s="338">
        <v>4204</v>
      </c>
      <c r="B3324" s="339" t="s">
        <v>7636</v>
      </c>
      <c r="C3324" s="567" t="s">
        <v>3452</v>
      </c>
      <c r="D3324" s="568">
        <v>40.409999999999997</v>
      </c>
    </row>
    <row r="3325" spans="1:4">
      <c r="A3325" s="338">
        <v>4202</v>
      </c>
      <c r="B3325" s="339" t="s">
        <v>7638</v>
      </c>
      <c r="C3325" s="567" t="s">
        <v>3452</v>
      </c>
      <c r="D3325" s="568">
        <v>122.14</v>
      </c>
    </row>
    <row r="3326" spans="1:4">
      <c r="A3326" s="338">
        <v>4203</v>
      </c>
      <c r="B3326" s="339" t="s">
        <v>7639</v>
      </c>
      <c r="C3326" s="567" t="s">
        <v>3452</v>
      </c>
      <c r="D3326" s="568">
        <v>107.87</v>
      </c>
    </row>
    <row r="3327" spans="1:4">
      <c r="A3327" s="338">
        <v>4187</v>
      </c>
      <c r="B3327" s="339" t="s">
        <v>7637</v>
      </c>
      <c r="C3327" s="567" t="s">
        <v>3452</v>
      </c>
      <c r="D3327" s="568">
        <v>8.0500000000000007</v>
      </c>
    </row>
    <row r="3328" spans="1:4">
      <c r="A3328" s="338">
        <v>40368</v>
      </c>
      <c r="B3328" s="339" t="s">
        <v>7640</v>
      </c>
      <c r="C3328" s="567" t="s">
        <v>3452</v>
      </c>
      <c r="D3328" s="568">
        <v>55.4</v>
      </c>
    </row>
    <row r="3329" spans="1:4">
      <c r="A3329" s="338">
        <v>40365</v>
      </c>
      <c r="B3329" s="339" t="s">
        <v>7641</v>
      </c>
      <c r="C3329" s="567" t="s">
        <v>3452</v>
      </c>
      <c r="D3329" s="568">
        <v>37.380000000000003</v>
      </c>
    </row>
    <row r="3330" spans="1:4">
      <c r="A3330" s="338">
        <v>40362</v>
      </c>
      <c r="B3330" s="339" t="s">
        <v>7643</v>
      </c>
      <c r="C3330" s="567" t="s">
        <v>3452</v>
      </c>
      <c r="D3330" s="568">
        <v>24.76</v>
      </c>
    </row>
    <row r="3331" spans="1:4">
      <c r="A3331" s="338">
        <v>40356</v>
      </c>
      <c r="B3331" s="339" t="s">
        <v>7642</v>
      </c>
      <c r="C3331" s="567" t="s">
        <v>3452</v>
      </c>
      <c r="D3331" s="568">
        <v>12.77</v>
      </c>
    </row>
    <row r="3332" spans="1:4">
      <c r="A3332" s="338">
        <v>40374</v>
      </c>
      <c r="B3332" s="339" t="s">
        <v>7644</v>
      </c>
      <c r="C3332" s="567" t="s">
        <v>3452</v>
      </c>
      <c r="D3332" s="568">
        <v>144.81</v>
      </c>
    </row>
    <row r="3333" spans="1:4">
      <c r="A3333" s="338">
        <v>40371</v>
      </c>
      <c r="B3333" s="339" t="s">
        <v>7645</v>
      </c>
      <c r="C3333" s="567" t="s">
        <v>3452</v>
      </c>
      <c r="D3333" s="568">
        <v>91.15</v>
      </c>
    </row>
    <row r="3334" spans="1:4">
      <c r="A3334" s="338">
        <v>40359</v>
      </c>
      <c r="B3334" s="339" t="s">
        <v>7646</v>
      </c>
      <c r="C3334" s="567" t="s">
        <v>3452</v>
      </c>
      <c r="D3334" s="568">
        <v>16.5</v>
      </c>
    </row>
    <row r="3335" spans="1:4">
      <c r="A3335" s="338">
        <v>7595</v>
      </c>
      <c r="B3335" s="339" t="s">
        <v>7647</v>
      </c>
      <c r="C3335" s="567" t="s">
        <v>3451</v>
      </c>
      <c r="D3335" s="568">
        <v>9.49</v>
      </c>
    </row>
    <row r="3336" spans="1:4">
      <c r="A3336" s="338">
        <v>41094</v>
      </c>
      <c r="B3336" s="339" t="s">
        <v>7648</v>
      </c>
      <c r="C3336" s="567" t="s">
        <v>3457</v>
      </c>
      <c r="D3336" s="568">
        <v>1669.27</v>
      </c>
    </row>
    <row r="3337" spans="1:4" ht="30">
      <c r="A3337" s="338">
        <v>39609</v>
      </c>
      <c r="B3337" s="339" t="s">
        <v>7649</v>
      </c>
      <c r="C3337" s="567" t="s">
        <v>3452</v>
      </c>
      <c r="D3337" s="568">
        <v>87927.03</v>
      </c>
    </row>
    <row r="3338" spans="1:4" ht="30">
      <c r="A3338" s="338">
        <v>39610</v>
      </c>
      <c r="B3338" s="339" t="s">
        <v>7650</v>
      </c>
      <c r="C3338" s="567" t="s">
        <v>3452</v>
      </c>
      <c r="D3338" s="568">
        <v>128346.04</v>
      </c>
    </row>
    <row r="3339" spans="1:4" ht="30">
      <c r="A3339" s="338">
        <v>39611</v>
      </c>
      <c r="B3339" s="339" t="s">
        <v>7651</v>
      </c>
      <c r="C3339" s="567" t="s">
        <v>3452</v>
      </c>
      <c r="D3339" s="568">
        <v>155319.71</v>
      </c>
    </row>
    <row r="3340" spans="1:4" ht="30">
      <c r="A3340" s="338">
        <v>39612</v>
      </c>
      <c r="B3340" s="339" t="s">
        <v>7652</v>
      </c>
      <c r="C3340" s="567" t="s">
        <v>3452</v>
      </c>
      <c r="D3340" s="568">
        <v>243311.83</v>
      </c>
    </row>
    <row r="3341" spans="1:4" ht="30">
      <c r="A3341" s="338">
        <v>39608</v>
      </c>
      <c r="B3341" s="339" t="s">
        <v>7653</v>
      </c>
      <c r="C3341" s="567" t="s">
        <v>3452</v>
      </c>
      <c r="D3341" s="568">
        <v>70305.53</v>
      </c>
    </row>
    <row r="3342" spans="1:4" ht="30">
      <c r="A3342" s="338">
        <v>38175</v>
      </c>
      <c r="B3342" s="339" t="s">
        <v>7654</v>
      </c>
      <c r="C3342" s="567" t="s">
        <v>3452</v>
      </c>
      <c r="D3342" s="568">
        <v>4.18</v>
      </c>
    </row>
    <row r="3343" spans="1:4" ht="30">
      <c r="A3343" s="338">
        <v>38176</v>
      </c>
      <c r="B3343" s="339" t="s">
        <v>7655</v>
      </c>
      <c r="C3343" s="567" t="s">
        <v>3452</v>
      </c>
      <c r="D3343" s="568">
        <v>12.29</v>
      </c>
    </row>
    <row r="3344" spans="1:4" ht="30">
      <c r="A3344" s="338">
        <v>36152</v>
      </c>
      <c r="B3344" s="339" t="s">
        <v>7656</v>
      </c>
      <c r="C3344" s="567" t="s">
        <v>3452</v>
      </c>
      <c r="D3344" s="568">
        <v>6.88</v>
      </c>
    </row>
    <row r="3345" spans="1:4">
      <c r="A3345" s="338">
        <v>11138</v>
      </c>
      <c r="B3345" s="339" t="s">
        <v>7657</v>
      </c>
      <c r="C3345" s="567" t="s">
        <v>3455</v>
      </c>
      <c r="D3345" s="568">
        <v>3.38</v>
      </c>
    </row>
    <row r="3346" spans="1:4">
      <c r="A3346" s="338">
        <v>4221</v>
      </c>
      <c r="B3346" s="339" t="s">
        <v>7658</v>
      </c>
      <c r="C3346" s="567" t="s">
        <v>3455</v>
      </c>
      <c r="D3346" s="568">
        <v>5.25</v>
      </c>
    </row>
    <row r="3347" spans="1:4" ht="30">
      <c r="A3347" s="338">
        <v>4227</v>
      </c>
      <c r="B3347" s="339" t="s">
        <v>7659</v>
      </c>
      <c r="C3347" s="567" t="s">
        <v>3455</v>
      </c>
      <c r="D3347" s="568">
        <v>22.88</v>
      </c>
    </row>
    <row r="3348" spans="1:4" ht="30">
      <c r="A3348" s="338">
        <v>38170</v>
      </c>
      <c r="B3348" s="339" t="s">
        <v>7660</v>
      </c>
      <c r="C3348" s="567" t="s">
        <v>3452</v>
      </c>
      <c r="D3348" s="568">
        <v>18.27</v>
      </c>
    </row>
    <row r="3349" spans="1:4">
      <c r="A3349" s="338">
        <v>4252</v>
      </c>
      <c r="B3349" s="339" t="s">
        <v>7661</v>
      </c>
      <c r="C3349" s="567" t="s">
        <v>3451</v>
      </c>
      <c r="D3349" s="568">
        <v>17.010000000000002</v>
      </c>
    </row>
    <row r="3350" spans="1:4">
      <c r="A3350" s="338">
        <v>40980</v>
      </c>
      <c r="B3350" s="339" t="s">
        <v>7662</v>
      </c>
      <c r="C3350" s="567" t="s">
        <v>3457</v>
      </c>
      <c r="D3350" s="568">
        <v>2989.61</v>
      </c>
    </row>
    <row r="3351" spans="1:4">
      <c r="A3351" s="338">
        <v>4243</v>
      </c>
      <c r="B3351" s="339" t="s">
        <v>7663</v>
      </c>
      <c r="C3351" s="567" t="s">
        <v>3451</v>
      </c>
      <c r="D3351" s="568">
        <v>14.08</v>
      </c>
    </row>
    <row r="3352" spans="1:4">
      <c r="A3352" s="338">
        <v>41031</v>
      </c>
      <c r="B3352" s="339" t="s">
        <v>7664</v>
      </c>
      <c r="C3352" s="567" t="s">
        <v>3457</v>
      </c>
      <c r="D3352" s="568">
        <v>2473.77</v>
      </c>
    </row>
    <row r="3353" spans="1:4">
      <c r="A3353" s="338">
        <v>37666</v>
      </c>
      <c r="B3353" s="339" t="s">
        <v>7665</v>
      </c>
      <c r="C3353" s="567" t="s">
        <v>3451</v>
      </c>
      <c r="D3353" s="568">
        <v>13.58</v>
      </c>
    </row>
    <row r="3354" spans="1:4">
      <c r="A3354" s="338">
        <v>40986</v>
      </c>
      <c r="B3354" s="339" t="s">
        <v>7666</v>
      </c>
      <c r="C3354" s="567" t="s">
        <v>3457</v>
      </c>
      <c r="D3354" s="568">
        <v>2387.2800000000002</v>
      </c>
    </row>
    <row r="3355" spans="1:4">
      <c r="A3355" s="338">
        <v>4250</v>
      </c>
      <c r="B3355" s="339" t="s">
        <v>7667</v>
      </c>
      <c r="C3355" s="567" t="s">
        <v>3451</v>
      </c>
      <c r="D3355" s="568">
        <v>15.34</v>
      </c>
    </row>
    <row r="3356" spans="1:4">
      <c r="A3356" s="338">
        <v>40978</v>
      </c>
      <c r="B3356" s="339" t="s">
        <v>7668</v>
      </c>
      <c r="C3356" s="567" t="s">
        <v>3457</v>
      </c>
      <c r="D3356" s="568">
        <v>2696.62</v>
      </c>
    </row>
    <row r="3357" spans="1:4">
      <c r="A3357" s="338">
        <v>41043</v>
      </c>
      <c r="B3357" s="339" t="s">
        <v>7669</v>
      </c>
      <c r="C3357" s="567" t="s">
        <v>3457</v>
      </c>
      <c r="D3357" s="568">
        <v>3044.64</v>
      </c>
    </row>
    <row r="3358" spans="1:4">
      <c r="A3358" s="338">
        <v>44501</v>
      </c>
      <c r="B3358" s="339" t="s">
        <v>13578</v>
      </c>
      <c r="C3358" s="567" t="s">
        <v>3451</v>
      </c>
      <c r="D3358" s="568">
        <v>17.309999999999999</v>
      </c>
    </row>
    <row r="3359" spans="1:4">
      <c r="A3359" s="338">
        <v>4234</v>
      </c>
      <c r="B3359" s="339" t="s">
        <v>7670</v>
      </c>
      <c r="C3359" s="567" t="s">
        <v>3451</v>
      </c>
      <c r="D3359" s="568">
        <v>18.98</v>
      </c>
    </row>
    <row r="3360" spans="1:4">
      <c r="A3360" s="338">
        <v>40987</v>
      </c>
      <c r="B3360" s="339" t="s">
        <v>7671</v>
      </c>
      <c r="C3360" s="567" t="s">
        <v>3457</v>
      </c>
      <c r="D3360" s="568">
        <v>3335.27</v>
      </c>
    </row>
    <row r="3361" spans="1:4">
      <c r="A3361" s="338">
        <v>4253</v>
      </c>
      <c r="B3361" s="339" t="s">
        <v>7672</v>
      </c>
      <c r="C3361" s="567" t="s">
        <v>3451</v>
      </c>
      <c r="D3361" s="568">
        <v>17.420000000000002</v>
      </c>
    </row>
    <row r="3362" spans="1:4">
      <c r="A3362" s="338">
        <v>40981</v>
      </c>
      <c r="B3362" s="339" t="s">
        <v>7673</v>
      </c>
      <c r="C3362" s="567" t="s">
        <v>3457</v>
      </c>
      <c r="D3362" s="568">
        <v>3063.9</v>
      </c>
    </row>
    <row r="3363" spans="1:4">
      <c r="A3363" s="338">
        <v>4254</v>
      </c>
      <c r="B3363" s="339" t="s">
        <v>7674</v>
      </c>
      <c r="C3363" s="567" t="s">
        <v>3451</v>
      </c>
      <c r="D3363" s="568">
        <v>42.99</v>
      </c>
    </row>
    <row r="3364" spans="1:4">
      <c r="A3364" s="338">
        <v>41036</v>
      </c>
      <c r="B3364" s="339" t="s">
        <v>7675</v>
      </c>
      <c r="C3364" s="567" t="s">
        <v>3457</v>
      </c>
      <c r="D3364" s="568">
        <v>7552</v>
      </c>
    </row>
    <row r="3365" spans="1:4">
      <c r="A3365" s="338">
        <v>4251</v>
      </c>
      <c r="B3365" s="339" t="s">
        <v>7676</v>
      </c>
      <c r="C3365" s="567" t="s">
        <v>3451</v>
      </c>
      <c r="D3365" s="568">
        <v>16.98</v>
      </c>
    </row>
    <row r="3366" spans="1:4">
      <c r="A3366" s="338">
        <v>40979</v>
      </c>
      <c r="B3366" s="339" t="s">
        <v>7677</v>
      </c>
      <c r="C3366" s="567" t="s">
        <v>3457</v>
      </c>
      <c r="D3366" s="568">
        <v>2985.83</v>
      </c>
    </row>
    <row r="3367" spans="1:4">
      <c r="A3367" s="338">
        <v>4230</v>
      </c>
      <c r="B3367" s="339" t="s">
        <v>7678</v>
      </c>
      <c r="C3367" s="567" t="s">
        <v>3451</v>
      </c>
      <c r="D3367" s="568">
        <v>18.670000000000002</v>
      </c>
    </row>
    <row r="3368" spans="1:4">
      <c r="A3368" s="338">
        <v>40998</v>
      </c>
      <c r="B3368" s="339" t="s">
        <v>7679</v>
      </c>
      <c r="C3368" s="567" t="s">
        <v>3457</v>
      </c>
      <c r="D3368" s="568">
        <v>3280.88</v>
      </c>
    </row>
    <row r="3369" spans="1:4">
      <c r="A3369" s="338">
        <v>4257</v>
      </c>
      <c r="B3369" s="339" t="s">
        <v>7680</v>
      </c>
      <c r="C3369" s="567" t="s">
        <v>3451</v>
      </c>
      <c r="D3369" s="568">
        <v>15.03</v>
      </c>
    </row>
    <row r="3370" spans="1:4">
      <c r="A3370" s="338">
        <v>40982</v>
      </c>
      <c r="B3370" s="339" t="s">
        <v>7681</v>
      </c>
      <c r="C3370" s="567" t="s">
        <v>3457</v>
      </c>
      <c r="D3370" s="568">
        <v>2640.46</v>
      </c>
    </row>
    <row r="3371" spans="1:4">
      <c r="A3371" s="338">
        <v>4240</v>
      </c>
      <c r="B3371" s="339" t="s">
        <v>7682</v>
      </c>
      <c r="C3371" s="567" t="s">
        <v>3451</v>
      </c>
      <c r="D3371" s="568">
        <v>17.61</v>
      </c>
    </row>
    <row r="3372" spans="1:4">
      <c r="A3372" s="338">
        <v>41026</v>
      </c>
      <c r="B3372" s="339" t="s">
        <v>7683</v>
      </c>
      <c r="C3372" s="567" t="s">
        <v>3457</v>
      </c>
      <c r="D3372" s="568">
        <v>3096.53</v>
      </c>
    </row>
    <row r="3373" spans="1:4">
      <c r="A3373" s="338">
        <v>4239</v>
      </c>
      <c r="B3373" s="339" t="s">
        <v>7684</v>
      </c>
      <c r="C3373" s="567" t="s">
        <v>3451</v>
      </c>
      <c r="D3373" s="568">
        <v>21.62</v>
      </c>
    </row>
    <row r="3374" spans="1:4">
      <c r="A3374" s="338">
        <v>41024</v>
      </c>
      <c r="B3374" s="339" t="s">
        <v>7685</v>
      </c>
      <c r="C3374" s="567" t="s">
        <v>3457</v>
      </c>
      <c r="D3374" s="568">
        <v>3798.88</v>
      </c>
    </row>
    <row r="3375" spans="1:4">
      <c r="A3375" s="338">
        <v>4248</v>
      </c>
      <c r="B3375" s="339" t="s">
        <v>7686</v>
      </c>
      <c r="C3375" s="567" t="s">
        <v>3451</v>
      </c>
      <c r="D3375" s="568">
        <v>17.87</v>
      </c>
    </row>
    <row r="3376" spans="1:4">
      <c r="A3376" s="338">
        <v>41033</v>
      </c>
      <c r="B3376" s="339" t="s">
        <v>7687</v>
      </c>
      <c r="C3376" s="567" t="s">
        <v>3457</v>
      </c>
      <c r="D3376" s="568">
        <v>3140.89</v>
      </c>
    </row>
    <row r="3377" spans="1:4">
      <c r="A3377" s="338">
        <v>41040</v>
      </c>
      <c r="B3377" s="339" t="s">
        <v>7688</v>
      </c>
      <c r="C3377" s="567" t="s">
        <v>3457</v>
      </c>
      <c r="D3377" s="568">
        <v>3196.87</v>
      </c>
    </row>
    <row r="3378" spans="1:4">
      <c r="A3378" s="338">
        <v>44500</v>
      </c>
      <c r="B3378" s="339" t="s">
        <v>13579</v>
      </c>
      <c r="C3378" s="567" t="s">
        <v>3451</v>
      </c>
      <c r="D3378" s="568">
        <v>18.18</v>
      </c>
    </row>
    <row r="3379" spans="1:4">
      <c r="A3379" s="338">
        <v>4238</v>
      </c>
      <c r="B3379" s="339" t="s">
        <v>7689</v>
      </c>
      <c r="C3379" s="567" t="s">
        <v>3451</v>
      </c>
      <c r="D3379" s="568">
        <v>15.84</v>
      </c>
    </row>
    <row r="3380" spans="1:4">
      <c r="A3380" s="338">
        <v>41012</v>
      </c>
      <c r="B3380" s="339" t="s">
        <v>7690</v>
      </c>
      <c r="C3380" s="567" t="s">
        <v>3457</v>
      </c>
      <c r="D3380" s="568">
        <v>2786.77</v>
      </c>
    </row>
    <row r="3381" spans="1:4">
      <c r="A3381" s="338">
        <v>4237</v>
      </c>
      <c r="B3381" s="339" t="s">
        <v>7691</v>
      </c>
      <c r="C3381" s="567" t="s">
        <v>3451</v>
      </c>
      <c r="D3381" s="568">
        <v>20.02</v>
      </c>
    </row>
    <row r="3382" spans="1:4">
      <c r="A3382" s="338">
        <v>41002</v>
      </c>
      <c r="B3382" s="339" t="s">
        <v>7692</v>
      </c>
      <c r="C3382" s="567" t="s">
        <v>3457</v>
      </c>
      <c r="D3382" s="568">
        <v>3518.1</v>
      </c>
    </row>
    <row r="3383" spans="1:4">
      <c r="A3383" s="338">
        <v>4233</v>
      </c>
      <c r="B3383" s="339" t="s">
        <v>7693</v>
      </c>
      <c r="C3383" s="567" t="s">
        <v>3451</v>
      </c>
      <c r="D3383" s="568">
        <v>15.62</v>
      </c>
    </row>
    <row r="3384" spans="1:4">
      <c r="A3384" s="338">
        <v>41001</v>
      </c>
      <c r="B3384" s="339" t="s">
        <v>7694</v>
      </c>
      <c r="C3384" s="567" t="s">
        <v>3457</v>
      </c>
      <c r="D3384" s="568">
        <v>2745.37</v>
      </c>
    </row>
    <row r="3385" spans="1:4">
      <c r="A3385" s="338">
        <v>2</v>
      </c>
      <c r="B3385" s="339" t="s">
        <v>7695</v>
      </c>
      <c r="C3385" s="567" t="s">
        <v>3456</v>
      </c>
      <c r="D3385" s="568">
        <v>14.19</v>
      </c>
    </row>
    <row r="3386" spans="1:4" ht="30">
      <c r="A3386" s="338">
        <v>14221</v>
      </c>
      <c r="B3386" s="339" t="s">
        <v>7700</v>
      </c>
      <c r="C3386" s="567" t="s">
        <v>3452</v>
      </c>
      <c r="D3386" s="568">
        <v>548193.31000000006</v>
      </c>
    </row>
    <row r="3387" spans="1:4" ht="30">
      <c r="A3387" s="338">
        <v>36517</v>
      </c>
      <c r="B3387" s="339" t="s">
        <v>7696</v>
      </c>
      <c r="C3387" s="567" t="s">
        <v>3452</v>
      </c>
      <c r="D3387" s="568">
        <v>528360</v>
      </c>
    </row>
    <row r="3388" spans="1:4" ht="30">
      <c r="A3388" s="338">
        <v>4262</v>
      </c>
      <c r="B3388" s="339" t="s">
        <v>7697</v>
      </c>
      <c r="C3388" s="567" t="s">
        <v>3452</v>
      </c>
      <c r="D3388" s="568">
        <v>595000</v>
      </c>
    </row>
    <row r="3389" spans="1:4" ht="30">
      <c r="A3389" s="338">
        <v>4263</v>
      </c>
      <c r="B3389" s="339" t="s">
        <v>7698</v>
      </c>
      <c r="C3389" s="567" t="s">
        <v>3452</v>
      </c>
      <c r="D3389" s="568">
        <v>825066.62</v>
      </c>
    </row>
    <row r="3390" spans="1:4" ht="30">
      <c r="A3390" s="338">
        <v>36518</v>
      </c>
      <c r="B3390" s="339" t="s">
        <v>7699</v>
      </c>
      <c r="C3390" s="567" t="s">
        <v>3452</v>
      </c>
      <c r="D3390" s="568">
        <v>939306.62</v>
      </c>
    </row>
    <row r="3391" spans="1:4">
      <c r="A3391" s="338">
        <v>38402</v>
      </c>
      <c r="B3391" s="339" t="s">
        <v>7701</v>
      </c>
      <c r="C3391" s="567" t="s">
        <v>3452</v>
      </c>
      <c r="D3391" s="568">
        <v>11.62</v>
      </c>
    </row>
    <row r="3392" spans="1:4">
      <c r="A3392" s="338">
        <v>3412</v>
      </c>
      <c r="B3392" s="339" t="s">
        <v>7702</v>
      </c>
      <c r="C3392" s="567" t="s">
        <v>3450</v>
      </c>
      <c r="D3392" s="568">
        <v>19.88</v>
      </c>
    </row>
    <row r="3393" spans="1:4">
      <c r="A3393" s="338">
        <v>3413</v>
      </c>
      <c r="B3393" s="339" t="s">
        <v>7703</v>
      </c>
      <c r="C3393" s="567" t="s">
        <v>3450</v>
      </c>
      <c r="D3393" s="568">
        <v>44.75</v>
      </c>
    </row>
    <row r="3394" spans="1:4">
      <c r="A3394" s="338">
        <v>39744</v>
      </c>
      <c r="B3394" s="339" t="s">
        <v>7704</v>
      </c>
      <c r="C3394" s="567" t="s">
        <v>3450</v>
      </c>
      <c r="D3394" s="568">
        <v>34.74</v>
      </c>
    </row>
    <row r="3395" spans="1:4">
      <c r="A3395" s="338">
        <v>39745</v>
      </c>
      <c r="B3395" s="339" t="s">
        <v>7705</v>
      </c>
      <c r="C3395" s="567" t="s">
        <v>3450</v>
      </c>
      <c r="D3395" s="568">
        <v>73.33</v>
      </c>
    </row>
    <row r="3396" spans="1:4" ht="30">
      <c r="A3396" s="338">
        <v>39637</v>
      </c>
      <c r="B3396" s="339" t="s">
        <v>7706</v>
      </c>
      <c r="C3396" s="567" t="s">
        <v>3450</v>
      </c>
      <c r="D3396" s="568">
        <v>98.48</v>
      </c>
    </row>
    <row r="3397" spans="1:4" ht="30">
      <c r="A3397" s="338">
        <v>39638</v>
      </c>
      <c r="B3397" s="339" t="s">
        <v>7707</v>
      </c>
      <c r="C3397" s="567" t="s">
        <v>3450</v>
      </c>
      <c r="D3397" s="568">
        <v>111.44</v>
      </c>
    </row>
    <row r="3398" spans="1:4" ht="30">
      <c r="A3398" s="338">
        <v>39639</v>
      </c>
      <c r="B3398" s="339" t="s">
        <v>7708</v>
      </c>
      <c r="C3398" s="567" t="s">
        <v>3450</v>
      </c>
      <c r="D3398" s="568">
        <v>168.13</v>
      </c>
    </row>
    <row r="3399" spans="1:4" ht="60">
      <c r="A3399" s="338">
        <v>39517</v>
      </c>
      <c r="B3399" s="339" t="s">
        <v>7709</v>
      </c>
      <c r="C3399" s="567" t="s">
        <v>3450</v>
      </c>
      <c r="D3399" s="568">
        <v>310.33</v>
      </c>
    </row>
    <row r="3400" spans="1:4" ht="60">
      <c r="A3400" s="338">
        <v>39518</v>
      </c>
      <c r="B3400" s="339" t="s">
        <v>7710</v>
      </c>
      <c r="C3400" s="567" t="s">
        <v>3450</v>
      </c>
      <c r="D3400" s="568">
        <v>367.91</v>
      </c>
    </row>
    <row r="3401" spans="1:4">
      <c r="A3401" s="338">
        <v>38366</v>
      </c>
      <c r="B3401" s="339" t="s">
        <v>7711</v>
      </c>
      <c r="C3401" s="567" t="s">
        <v>3450</v>
      </c>
      <c r="D3401" s="568">
        <v>4.9400000000000004</v>
      </c>
    </row>
    <row r="3402" spans="1:4">
      <c r="A3402" s="338">
        <v>11703</v>
      </c>
      <c r="B3402" s="339" t="s">
        <v>7712</v>
      </c>
      <c r="C3402" s="567" t="s">
        <v>3452</v>
      </c>
      <c r="D3402" s="568">
        <v>60.47</v>
      </c>
    </row>
    <row r="3403" spans="1:4">
      <c r="A3403" s="338">
        <v>37400</v>
      </c>
      <c r="B3403" s="339" t="s">
        <v>7713</v>
      </c>
      <c r="C3403" s="567" t="s">
        <v>3452</v>
      </c>
      <c r="D3403" s="568">
        <v>47.37</v>
      </c>
    </row>
    <row r="3404" spans="1:4" ht="30">
      <c r="A3404" s="338">
        <v>25400</v>
      </c>
      <c r="B3404" s="339" t="s">
        <v>13580</v>
      </c>
      <c r="C3404" s="567" t="s">
        <v>3452</v>
      </c>
      <c r="D3404" s="568">
        <v>2823.97</v>
      </c>
    </row>
    <row r="3405" spans="1:4" ht="30">
      <c r="A3405" s="338">
        <v>39438</v>
      </c>
      <c r="B3405" s="339" t="s">
        <v>7717</v>
      </c>
      <c r="C3405" s="567" t="s">
        <v>3452</v>
      </c>
      <c r="D3405" s="568">
        <v>0.28999999999999998</v>
      </c>
    </row>
    <row r="3406" spans="1:4">
      <c r="A3406" s="338">
        <v>11963</v>
      </c>
      <c r="B3406" s="339" t="s">
        <v>7718</v>
      </c>
      <c r="C3406" s="567" t="s">
        <v>3452</v>
      </c>
      <c r="D3406" s="568">
        <v>10.49</v>
      </c>
    </row>
    <row r="3407" spans="1:4">
      <c r="A3407" s="338">
        <v>11964</v>
      </c>
      <c r="B3407" s="339" t="s">
        <v>7719</v>
      </c>
      <c r="C3407" s="567" t="s">
        <v>3452</v>
      </c>
      <c r="D3407" s="568">
        <v>2.65</v>
      </c>
    </row>
    <row r="3408" spans="1:4" ht="30">
      <c r="A3408" s="338">
        <v>4379</v>
      </c>
      <c r="B3408" s="339" t="s">
        <v>7720</v>
      </c>
      <c r="C3408" s="567" t="s">
        <v>3452</v>
      </c>
      <c r="D3408" s="568">
        <v>0.05</v>
      </c>
    </row>
    <row r="3409" spans="1:4" ht="30">
      <c r="A3409" s="338">
        <v>4377</v>
      </c>
      <c r="B3409" s="339" t="s">
        <v>7721</v>
      </c>
      <c r="C3409" s="567" t="s">
        <v>3452</v>
      </c>
      <c r="D3409" s="568">
        <v>0.2</v>
      </c>
    </row>
    <row r="3410" spans="1:4" ht="30">
      <c r="A3410" s="338">
        <v>4356</v>
      </c>
      <c r="B3410" s="339" t="s">
        <v>7722</v>
      </c>
      <c r="C3410" s="567" t="s">
        <v>3452</v>
      </c>
      <c r="D3410" s="568">
        <v>0.28999999999999998</v>
      </c>
    </row>
    <row r="3411" spans="1:4" ht="30">
      <c r="A3411" s="338">
        <v>13246</v>
      </c>
      <c r="B3411" s="339" t="s">
        <v>7723</v>
      </c>
      <c r="C3411" s="567" t="s">
        <v>3452</v>
      </c>
      <c r="D3411" s="568">
        <v>0.5</v>
      </c>
    </row>
    <row r="3412" spans="1:4" ht="30">
      <c r="A3412" s="338">
        <v>4346</v>
      </c>
      <c r="B3412" s="339" t="s">
        <v>7724</v>
      </c>
      <c r="C3412" s="567" t="s">
        <v>3452</v>
      </c>
      <c r="D3412" s="568">
        <v>11.24</v>
      </c>
    </row>
    <row r="3413" spans="1:4" ht="30">
      <c r="A3413" s="338">
        <v>11955</v>
      </c>
      <c r="B3413" s="339" t="s">
        <v>7725</v>
      </c>
      <c r="C3413" s="567" t="s">
        <v>3452</v>
      </c>
      <c r="D3413" s="568">
        <v>4.92</v>
      </c>
    </row>
    <row r="3414" spans="1:4" ht="30">
      <c r="A3414" s="338">
        <v>11960</v>
      </c>
      <c r="B3414" s="339" t="s">
        <v>7726</v>
      </c>
      <c r="C3414" s="567" t="s">
        <v>3452</v>
      </c>
      <c r="D3414" s="568">
        <v>0.16</v>
      </c>
    </row>
    <row r="3415" spans="1:4" ht="30">
      <c r="A3415" s="338">
        <v>4333</v>
      </c>
      <c r="B3415" s="339" t="s">
        <v>7727</v>
      </c>
      <c r="C3415" s="567" t="s">
        <v>3452</v>
      </c>
      <c r="D3415" s="568">
        <v>0.28999999999999998</v>
      </c>
    </row>
    <row r="3416" spans="1:4" ht="30">
      <c r="A3416" s="338">
        <v>4358</v>
      </c>
      <c r="B3416" s="339" t="s">
        <v>7728</v>
      </c>
      <c r="C3416" s="567" t="s">
        <v>3452</v>
      </c>
      <c r="D3416" s="568">
        <v>2.25</v>
      </c>
    </row>
    <row r="3417" spans="1:4" ht="30">
      <c r="A3417" s="338">
        <v>39435</v>
      </c>
      <c r="B3417" s="339" t="s">
        <v>7729</v>
      </c>
      <c r="C3417" s="567" t="s">
        <v>3452</v>
      </c>
      <c r="D3417" s="568">
        <v>0.11</v>
      </c>
    </row>
    <row r="3418" spans="1:4" ht="30">
      <c r="A3418" s="338">
        <v>39436</v>
      </c>
      <c r="B3418" s="339" t="s">
        <v>7730</v>
      </c>
      <c r="C3418" s="567" t="s">
        <v>3452</v>
      </c>
      <c r="D3418" s="568">
        <v>0.19</v>
      </c>
    </row>
    <row r="3419" spans="1:4" ht="30">
      <c r="A3419" s="338">
        <v>39437</v>
      </c>
      <c r="B3419" s="339" t="s">
        <v>7731</v>
      </c>
      <c r="C3419" s="567" t="s">
        <v>3452</v>
      </c>
      <c r="D3419" s="568">
        <v>0.25</v>
      </c>
    </row>
    <row r="3420" spans="1:4" ht="30">
      <c r="A3420" s="338">
        <v>39439</v>
      </c>
      <c r="B3420" s="339" t="s">
        <v>7732</v>
      </c>
      <c r="C3420" s="567" t="s">
        <v>3452</v>
      </c>
      <c r="D3420" s="568">
        <v>0.17</v>
      </c>
    </row>
    <row r="3421" spans="1:4" ht="30">
      <c r="A3421" s="338">
        <v>39440</v>
      </c>
      <c r="B3421" s="339" t="s">
        <v>7733</v>
      </c>
      <c r="C3421" s="567" t="s">
        <v>3452</v>
      </c>
      <c r="D3421" s="568">
        <v>0.22</v>
      </c>
    </row>
    <row r="3422" spans="1:4" ht="30">
      <c r="A3422" s="338">
        <v>39441</v>
      </c>
      <c r="B3422" s="339" t="s">
        <v>7734</v>
      </c>
      <c r="C3422" s="567" t="s">
        <v>3452</v>
      </c>
      <c r="D3422" s="568">
        <v>0.28000000000000003</v>
      </c>
    </row>
    <row r="3423" spans="1:4" ht="30">
      <c r="A3423" s="338">
        <v>39442</v>
      </c>
      <c r="B3423" s="339" t="s">
        <v>7735</v>
      </c>
      <c r="C3423" s="567" t="s">
        <v>3452</v>
      </c>
      <c r="D3423" s="568">
        <v>0.2</v>
      </c>
    </row>
    <row r="3424" spans="1:4" ht="30">
      <c r="A3424" s="338">
        <v>39443</v>
      </c>
      <c r="B3424" s="339" t="s">
        <v>7736</v>
      </c>
      <c r="C3424" s="567" t="s">
        <v>3452</v>
      </c>
      <c r="D3424" s="568">
        <v>0.27</v>
      </c>
    </row>
    <row r="3425" spans="1:4" ht="30">
      <c r="A3425" s="338">
        <v>4329</v>
      </c>
      <c r="B3425" s="339" t="s">
        <v>7737</v>
      </c>
      <c r="C3425" s="567" t="s">
        <v>3452</v>
      </c>
      <c r="D3425" s="568">
        <v>2.4</v>
      </c>
    </row>
    <row r="3426" spans="1:4" ht="30">
      <c r="A3426" s="338">
        <v>436</v>
      </c>
      <c r="B3426" s="339" t="s">
        <v>7740</v>
      </c>
      <c r="C3426" s="567" t="s">
        <v>3452</v>
      </c>
      <c r="D3426" s="568">
        <v>6.85</v>
      </c>
    </row>
    <row r="3427" spans="1:4" ht="30">
      <c r="A3427" s="338">
        <v>442</v>
      </c>
      <c r="B3427" s="339" t="s">
        <v>7741</v>
      </c>
      <c r="C3427" s="567" t="s">
        <v>3452</v>
      </c>
      <c r="D3427" s="568">
        <v>4.05</v>
      </c>
    </row>
    <row r="3428" spans="1:4" ht="30">
      <c r="A3428" s="338">
        <v>4383</v>
      </c>
      <c r="B3428" s="339" t="s">
        <v>7738</v>
      </c>
      <c r="C3428" s="567" t="s">
        <v>3452</v>
      </c>
      <c r="D3428" s="568">
        <v>21.7</v>
      </c>
    </row>
    <row r="3429" spans="1:4" ht="30">
      <c r="A3429" s="338">
        <v>4344</v>
      </c>
      <c r="B3429" s="339" t="s">
        <v>7739</v>
      </c>
      <c r="C3429" s="567" t="s">
        <v>3452</v>
      </c>
      <c r="D3429" s="568">
        <v>22.74</v>
      </c>
    </row>
    <row r="3430" spans="1:4" ht="30">
      <c r="A3430" s="338">
        <v>4335</v>
      </c>
      <c r="B3430" s="339" t="s">
        <v>7743</v>
      </c>
      <c r="C3430" s="567" t="s">
        <v>3452</v>
      </c>
      <c r="D3430" s="568">
        <v>15.27</v>
      </c>
    </row>
    <row r="3431" spans="1:4" ht="30">
      <c r="A3431" s="338">
        <v>4334</v>
      </c>
      <c r="B3431" s="339" t="s">
        <v>7744</v>
      </c>
      <c r="C3431" s="567" t="s">
        <v>3452</v>
      </c>
      <c r="D3431" s="568">
        <v>20.95</v>
      </c>
    </row>
    <row r="3432" spans="1:4">
      <c r="A3432" s="338">
        <v>4343</v>
      </c>
      <c r="B3432" s="339" t="s">
        <v>7745</v>
      </c>
      <c r="C3432" s="567" t="s">
        <v>3452</v>
      </c>
      <c r="D3432" s="568">
        <v>5.15</v>
      </c>
    </row>
    <row r="3433" spans="1:4">
      <c r="A3433" s="338">
        <v>11953</v>
      </c>
      <c r="B3433" s="339" t="s">
        <v>7742</v>
      </c>
      <c r="C3433" s="567" t="s">
        <v>3452</v>
      </c>
      <c r="D3433" s="568">
        <v>3.61</v>
      </c>
    </row>
    <row r="3434" spans="1:4" ht="30">
      <c r="A3434" s="338">
        <v>430</v>
      </c>
      <c r="B3434" s="339" t="s">
        <v>7746</v>
      </c>
      <c r="C3434" s="567" t="s">
        <v>3452</v>
      </c>
      <c r="D3434" s="568">
        <v>6.13</v>
      </c>
    </row>
    <row r="3435" spans="1:4" ht="30">
      <c r="A3435" s="338">
        <v>441</v>
      </c>
      <c r="B3435" s="339" t="s">
        <v>7747</v>
      </c>
      <c r="C3435" s="567" t="s">
        <v>3452</v>
      </c>
      <c r="D3435" s="568">
        <v>6.74</v>
      </c>
    </row>
    <row r="3436" spans="1:4" ht="30">
      <c r="A3436" s="338">
        <v>431</v>
      </c>
      <c r="B3436" s="339" t="s">
        <v>7748</v>
      </c>
      <c r="C3436" s="567" t="s">
        <v>3452</v>
      </c>
      <c r="D3436" s="568">
        <v>8.14</v>
      </c>
    </row>
    <row r="3437" spans="1:4" ht="30">
      <c r="A3437" s="338">
        <v>432</v>
      </c>
      <c r="B3437" s="339" t="s">
        <v>7749</v>
      </c>
      <c r="C3437" s="567" t="s">
        <v>3452</v>
      </c>
      <c r="D3437" s="568">
        <v>8.99</v>
      </c>
    </row>
    <row r="3438" spans="1:4" ht="30">
      <c r="A3438" s="338">
        <v>429</v>
      </c>
      <c r="B3438" s="339" t="s">
        <v>7750</v>
      </c>
      <c r="C3438" s="567" t="s">
        <v>3452</v>
      </c>
      <c r="D3438" s="568">
        <v>12.11</v>
      </c>
    </row>
    <row r="3439" spans="1:4" ht="30">
      <c r="A3439" s="338">
        <v>439</v>
      </c>
      <c r="B3439" s="339" t="s">
        <v>7751</v>
      </c>
      <c r="C3439" s="567" t="s">
        <v>3452</v>
      </c>
      <c r="D3439" s="568">
        <v>10.32</v>
      </c>
    </row>
    <row r="3440" spans="1:4" ht="30">
      <c r="A3440" s="338">
        <v>433</v>
      </c>
      <c r="B3440" s="339" t="s">
        <v>7752</v>
      </c>
      <c r="C3440" s="567" t="s">
        <v>3452</v>
      </c>
      <c r="D3440" s="568">
        <v>12.05</v>
      </c>
    </row>
    <row r="3441" spans="1:4" ht="30">
      <c r="A3441" s="338">
        <v>437</v>
      </c>
      <c r="B3441" s="339" t="s">
        <v>7753</v>
      </c>
      <c r="C3441" s="567" t="s">
        <v>3452</v>
      </c>
      <c r="D3441" s="568">
        <v>16.010000000000002</v>
      </c>
    </row>
    <row r="3442" spans="1:4" ht="30">
      <c r="A3442" s="338">
        <v>11790</v>
      </c>
      <c r="B3442" s="339" t="s">
        <v>7754</v>
      </c>
      <c r="C3442" s="567" t="s">
        <v>3452</v>
      </c>
      <c r="D3442" s="568">
        <v>18.16</v>
      </c>
    </row>
    <row r="3443" spans="1:4" ht="30">
      <c r="A3443" s="338">
        <v>428</v>
      </c>
      <c r="B3443" s="339" t="s">
        <v>7755</v>
      </c>
      <c r="C3443" s="567" t="s">
        <v>3452</v>
      </c>
      <c r="D3443" s="568">
        <v>19.75</v>
      </c>
    </row>
    <row r="3444" spans="1:4" ht="30">
      <c r="A3444" s="338">
        <v>4351</v>
      </c>
      <c r="B3444" s="339" t="s">
        <v>7757</v>
      </c>
      <c r="C3444" s="567" t="s">
        <v>3452</v>
      </c>
      <c r="D3444" s="568">
        <v>18.489999999999998</v>
      </c>
    </row>
    <row r="3445" spans="1:4" ht="30">
      <c r="A3445" s="338">
        <v>4384</v>
      </c>
      <c r="B3445" s="339" t="s">
        <v>7756</v>
      </c>
      <c r="C3445" s="567" t="s">
        <v>3452</v>
      </c>
      <c r="D3445" s="568">
        <v>24.93</v>
      </c>
    </row>
    <row r="3446" spans="1:4">
      <c r="A3446" s="338">
        <v>11054</v>
      </c>
      <c r="B3446" s="339" t="s">
        <v>7758</v>
      </c>
      <c r="C3446" s="567" t="s">
        <v>3452</v>
      </c>
      <c r="D3446" s="568">
        <v>0.03</v>
      </c>
    </row>
    <row r="3447" spans="1:4">
      <c r="A3447" s="338">
        <v>11055</v>
      </c>
      <c r="B3447" s="339" t="s">
        <v>7759</v>
      </c>
      <c r="C3447" s="567" t="s">
        <v>3452</v>
      </c>
      <c r="D3447" s="568">
        <v>0.06</v>
      </c>
    </row>
    <row r="3448" spans="1:4">
      <c r="A3448" s="338">
        <v>11056</v>
      </c>
      <c r="B3448" s="339" t="s">
        <v>7760</v>
      </c>
      <c r="C3448" s="567" t="s">
        <v>3452</v>
      </c>
      <c r="D3448" s="568">
        <v>0.06</v>
      </c>
    </row>
    <row r="3449" spans="1:4">
      <c r="A3449" s="338">
        <v>11057</v>
      </c>
      <c r="B3449" s="339" t="s">
        <v>7761</v>
      </c>
      <c r="C3449" s="567" t="s">
        <v>3452</v>
      </c>
      <c r="D3449" s="568">
        <v>0.13</v>
      </c>
    </row>
    <row r="3450" spans="1:4">
      <c r="A3450" s="338">
        <v>11059</v>
      </c>
      <c r="B3450" s="339" t="s">
        <v>7762</v>
      </c>
      <c r="C3450" s="567" t="s">
        <v>3452</v>
      </c>
      <c r="D3450" s="568">
        <v>0.26</v>
      </c>
    </row>
    <row r="3451" spans="1:4">
      <c r="A3451" s="338">
        <v>11058</v>
      </c>
      <c r="B3451" s="339" t="s">
        <v>7763</v>
      </c>
      <c r="C3451" s="567" t="s">
        <v>3452</v>
      </c>
      <c r="D3451" s="568">
        <v>0.34</v>
      </c>
    </row>
    <row r="3452" spans="1:4" ht="30">
      <c r="A3452" s="338">
        <v>4320</v>
      </c>
      <c r="B3452" s="339" t="s">
        <v>7773</v>
      </c>
      <c r="C3452" s="567" t="s">
        <v>3452</v>
      </c>
      <c r="D3452" s="568">
        <v>2.72</v>
      </c>
    </row>
    <row r="3453" spans="1:4" ht="30">
      <c r="A3453" s="338">
        <v>4318</v>
      </c>
      <c r="B3453" s="339" t="s">
        <v>7774</v>
      </c>
      <c r="C3453" s="567" t="s">
        <v>3452</v>
      </c>
      <c r="D3453" s="568">
        <v>1.32</v>
      </c>
    </row>
    <row r="3454" spans="1:4">
      <c r="A3454" s="338">
        <v>4380</v>
      </c>
      <c r="B3454" s="339" t="s">
        <v>7764</v>
      </c>
      <c r="C3454" s="567" t="s">
        <v>3452</v>
      </c>
      <c r="D3454" s="568">
        <v>1.1399999999999999</v>
      </c>
    </row>
    <row r="3455" spans="1:4" ht="30">
      <c r="A3455" s="338">
        <v>4299</v>
      </c>
      <c r="B3455" s="339" t="s">
        <v>7765</v>
      </c>
      <c r="C3455" s="567" t="s">
        <v>3452</v>
      </c>
      <c r="D3455" s="568">
        <v>1.08</v>
      </c>
    </row>
    <row r="3456" spans="1:4" ht="30">
      <c r="A3456" s="338">
        <v>4304</v>
      </c>
      <c r="B3456" s="339" t="s">
        <v>7766</v>
      </c>
      <c r="C3456" s="567" t="s">
        <v>3452</v>
      </c>
      <c r="D3456" s="568">
        <v>1.47</v>
      </c>
    </row>
    <row r="3457" spans="1:4" ht="30">
      <c r="A3457" s="338">
        <v>4305</v>
      </c>
      <c r="B3457" s="339" t="s">
        <v>7767</v>
      </c>
      <c r="C3457" s="567" t="s">
        <v>3452</v>
      </c>
      <c r="D3457" s="568">
        <v>1.71</v>
      </c>
    </row>
    <row r="3458" spans="1:4" ht="30">
      <c r="A3458" s="338">
        <v>4306</v>
      </c>
      <c r="B3458" s="339" t="s">
        <v>7768</v>
      </c>
      <c r="C3458" s="567" t="s">
        <v>3452</v>
      </c>
      <c r="D3458" s="568">
        <v>1.98</v>
      </c>
    </row>
    <row r="3459" spans="1:4" ht="30">
      <c r="A3459" s="338">
        <v>4308</v>
      </c>
      <c r="B3459" s="339" t="s">
        <v>7769</v>
      </c>
      <c r="C3459" s="567" t="s">
        <v>3452</v>
      </c>
      <c r="D3459" s="568">
        <v>4.1100000000000003</v>
      </c>
    </row>
    <row r="3460" spans="1:4" ht="30">
      <c r="A3460" s="338">
        <v>4302</v>
      </c>
      <c r="B3460" s="339" t="s">
        <v>7770</v>
      </c>
      <c r="C3460" s="567" t="s">
        <v>3452</v>
      </c>
      <c r="D3460" s="568">
        <v>3.08</v>
      </c>
    </row>
    <row r="3461" spans="1:4" ht="30">
      <c r="A3461" s="338">
        <v>4300</v>
      </c>
      <c r="B3461" s="339" t="s">
        <v>7771</v>
      </c>
      <c r="C3461" s="567" t="s">
        <v>3452</v>
      </c>
      <c r="D3461" s="568">
        <v>0.73</v>
      </c>
    </row>
    <row r="3462" spans="1:4" ht="30">
      <c r="A3462" s="338">
        <v>4301</v>
      </c>
      <c r="B3462" s="339" t="s">
        <v>7772</v>
      </c>
      <c r="C3462" s="567" t="s">
        <v>3452</v>
      </c>
      <c r="D3462" s="568">
        <v>0.89</v>
      </c>
    </row>
    <row r="3463" spans="1:4">
      <c r="A3463" s="338">
        <v>40547</v>
      </c>
      <c r="B3463" s="339" t="s">
        <v>7775</v>
      </c>
      <c r="C3463" s="567" t="s">
        <v>3465</v>
      </c>
      <c r="D3463" s="568">
        <v>30.3</v>
      </c>
    </row>
    <row r="3464" spans="1:4">
      <c r="A3464" s="338">
        <v>11962</v>
      </c>
      <c r="B3464" s="339" t="s">
        <v>7776</v>
      </c>
      <c r="C3464" s="567" t="s">
        <v>3452</v>
      </c>
      <c r="D3464" s="568">
        <v>0.25</v>
      </c>
    </row>
    <row r="3465" spans="1:4">
      <c r="A3465" s="338">
        <v>4332</v>
      </c>
      <c r="B3465" s="339" t="s">
        <v>7777</v>
      </c>
      <c r="C3465" s="567" t="s">
        <v>3452</v>
      </c>
      <c r="D3465" s="568">
        <v>1.21</v>
      </c>
    </row>
    <row r="3466" spans="1:4">
      <c r="A3466" s="338">
        <v>4331</v>
      </c>
      <c r="B3466" s="339" t="s">
        <v>7778</v>
      </c>
      <c r="C3466" s="567" t="s">
        <v>3452</v>
      </c>
      <c r="D3466" s="568">
        <v>4.54</v>
      </c>
    </row>
    <row r="3467" spans="1:4" ht="30">
      <c r="A3467" s="338">
        <v>4336</v>
      </c>
      <c r="B3467" s="339" t="s">
        <v>7779</v>
      </c>
      <c r="C3467" s="567" t="s">
        <v>3452</v>
      </c>
      <c r="D3467" s="568">
        <v>5.82</v>
      </c>
    </row>
    <row r="3468" spans="1:4" ht="30">
      <c r="A3468" s="338">
        <v>13294</v>
      </c>
      <c r="B3468" s="339" t="s">
        <v>7780</v>
      </c>
      <c r="C3468" s="567" t="s">
        <v>3452</v>
      </c>
      <c r="D3468" s="568">
        <v>1.66</v>
      </c>
    </row>
    <row r="3469" spans="1:4" ht="30">
      <c r="A3469" s="338">
        <v>11948</v>
      </c>
      <c r="B3469" s="339" t="s">
        <v>7781</v>
      </c>
      <c r="C3469" s="567" t="s">
        <v>3452</v>
      </c>
      <c r="D3469" s="568">
        <v>0.75</v>
      </c>
    </row>
    <row r="3470" spans="1:4" ht="30">
      <c r="A3470" s="338">
        <v>4382</v>
      </c>
      <c r="B3470" s="339" t="s">
        <v>7782</v>
      </c>
      <c r="C3470" s="567" t="s">
        <v>3452</v>
      </c>
      <c r="D3470" s="568">
        <v>1.25</v>
      </c>
    </row>
    <row r="3471" spans="1:4" ht="30">
      <c r="A3471" s="338">
        <v>4354</v>
      </c>
      <c r="B3471" s="339" t="s">
        <v>7783</v>
      </c>
      <c r="C3471" s="567" t="s">
        <v>3452</v>
      </c>
      <c r="D3471" s="568">
        <v>52.17</v>
      </c>
    </row>
    <row r="3472" spans="1:4" ht="30">
      <c r="A3472" s="338">
        <v>40839</v>
      </c>
      <c r="B3472" s="339" t="s">
        <v>7784</v>
      </c>
      <c r="C3472" s="567" t="s">
        <v>3465</v>
      </c>
      <c r="D3472" s="568">
        <v>125.54</v>
      </c>
    </row>
    <row r="3473" spans="1:4">
      <c r="A3473" s="338">
        <v>40552</v>
      </c>
      <c r="B3473" s="339" t="s">
        <v>7785</v>
      </c>
      <c r="C3473" s="567" t="s">
        <v>3465</v>
      </c>
      <c r="D3473" s="568">
        <v>51.94</v>
      </c>
    </row>
    <row r="3474" spans="1:4" ht="30">
      <c r="A3474" s="338">
        <v>40549</v>
      </c>
      <c r="B3474" s="339" t="s">
        <v>7786</v>
      </c>
      <c r="C3474" s="567" t="s">
        <v>3465</v>
      </c>
      <c r="D3474" s="568">
        <v>205.62</v>
      </c>
    </row>
    <row r="3475" spans="1:4" ht="30">
      <c r="A3475" s="338">
        <v>4385</v>
      </c>
      <c r="B3475" s="339" t="s">
        <v>7787</v>
      </c>
      <c r="C3475" s="567" t="s">
        <v>3460</v>
      </c>
      <c r="D3475" s="568">
        <v>1484.15</v>
      </c>
    </row>
    <row r="3476" spans="1:4" ht="30">
      <c r="A3476" s="338">
        <v>4276</v>
      </c>
      <c r="B3476" s="339" t="s">
        <v>7714</v>
      </c>
      <c r="C3476" s="567" t="s">
        <v>3452</v>
      </c>
      <c r="D3476" s="568">
        <v>199.77</v>
      </c>
    </row>
    <row r="3477" spans="1:4" ht="30">
      <c r="A3477" s="338">
        <v>4273</v>
      </c>
      <c r="B3477" s="339" t="s">
        <v>7715</v>
      </c>
      <c r="C3477" s="567" t="s">
        <v>3452</v>
      </c>
      <c r="D3477" s="568">
        <v>362.7</v>
      </c>
    </row>
    <row r="3478" spans="1:4" ht="30">
      <c r="A3478" s="338">
        <v>4274</v>
      </c>
      <c r="B3478" s="339" t="s">
        <v>7716</v>
      </c>
      <c r="C3478" s="567" t="s">
        <v>3452</v>
      </c>
      <c r="D3478" s="568">
        <v>132.69</v>
      </c>
    </row>
    <row r="3479" spans="1:4" ht="30">
      <c r="A3479" s="338">
        <v>20078</v>
      </c>
      <c r="B3479" s="339" t="s">
        <v>13581</v>
      </c>
      <c r="C3479" s="567" t="s">
        <v>3452</v>
      </c>
      <c r="D3479" s="568">
        <v>30.61</v>
      </c>
    </row>
    <row r="3480" spans="1:4">
      <c r="A3480" s="338">
        <v>39897</v>
      </c>
      <c r="B3480" s="339" t="s">
        <v>7788</v>
      </c>
      <c r="C3480" s="567" t="s">
        <v>3452</v>
      </c>
      <c r="D3480" s="568">
        <v>61.22</v>
      </c>
    </row>
    <row r="3481" spans="1:4" ht="30">
      <c r="A3481" s="338">
        <v>118</v>
      </c>
      <c r="B3481" s="339" t="s">
        <v>13582</v>
      </c>
      <c r="C3481" s="567" t="s">
        <v>3452</v>
      </c>
      <c r="D3481" s="568">
        <v>64.72</v>
      </c>
    </row>
    <row r="3482" spans="1:4" ht="30">
      <c r="A3482" s="338">
        <v>4396</v>
      </c>
      <c r="B3482" s="339" t="s">
        <v>13583</v>
      </c>
      <c r="C3482" s="567" t="s">
        <v>3450</v>
      </c>
      <c r="D3482" s="568">
        <v>173.27</v>
      </c>
    </row>
    <row r="3483" spans="1:4" ht="30">
      <c r="A3483" s="338">
        <v>36881</v>
      </c>
      <c r="B3483" s="339" t="s">
        <v>13584</v>
      </c>
      <c r="C3483" s="567" t="s">
        <v>3450</v>
      </c>
      <c r="D3483" s="568">
        <v>111.59</v>
      </c>
    </row>
    <row r="3484" spans="1:4" ht="30">
      <c r="A3484" s="338">
        <v>4397</v>
      </c>
      <c r="B3484" s="339" t="s">
        <v>13585</v>
      </c>
      <c r="C3484" s="567" t="s">
        <v>3450</v>
      </c>
      <c r="D3484" s="568">
        <v>188.48</v>
      </c>
    </row>
    <row r="3485" spans="1:4" ht="30">
      <c r="A3485" s="338">
        <v>36882</v>
      </c>
      <c r="B3485" s="339" t="s">
        <v>13586</v>
      </c>
      <c r="C3485" s="567" t="s">
        <v>3450</v>
      </c>
      <c r="D3485" s="568">
        <v>133.43</v>
      </c>
    </row>
    <row r="3486" spans="1:4">
      <c r="A3486" s="338">
        <v>4751</v>
      </c>
      <c r="B3486" s="339" t="s">
        <v>13587</v>
      </c>
      <c r="C3486" s="567" t="s">
        <v>3451</v>
      </c>
      <c r="D3486" s="568">
        <v>18.46</v>
      </c>
    </row>
    <row r="3487" spans="1:4">
      <c r="A3487" s="338">
        <v>41066</v>
      </c>
      <c r="B3487" s="339" t="s">
        <v>7789</v>
      </c>
      <c r="C3487" s="567" t="s">
        <v>3457</v>
      </c>
      <c r="D3487" s="568">
        <v>3243.89</v>
      </c>
    </row>
    <row r="3488" spans="1:4">
      <c r="A3488" s="338">
        <v>39604</v>
      </c>
      <c r="B3488" s="339" t="s">
        <v>7790</v>
      </c>
      <c r="C3488" s="567" t="s">
        <v>3452</v>
      </c>
      <c r="D3488" s="568">
        <v>16.47</v>
      </c>
    </row>
    <row r="3489" spans="1:4">
      <c r="A3489" s="338">
        <v>39605</v>
      </c>
      <c r="B3489" s="339" t="s">
        <v>7791</v>
      </c>
      <c r="C3489" s="567" t="s">
        <v>3452</v>
      </c>
      <c r="D3489" s="568">
        <v>22.86</v>
      </c>
    </row>
    <row r="3490" spans="1:4">
      <c r="A3490" s="338">
        <v>39606</v>
      </c>
      <c r="B3490" s="339" t="s">
        <v>7792</v>
      </c>
      <c r="C3490" s="567" t="s">
        <v>3452</v>
      </c>
      <c r="D3490" s="568">
        <v>29.04</v>
      </c>
    </row>
    <row r="3491" spans="1:4">
      <c r="A3491" s="338">
        <v>39607</v>
      </c>
      <c r="B3491" s="339" t="s">
        <v>7793</v>
      </c>
      <c r="C3491" s="567" t="s">
        <v>3452</v>
      </c>
      <c r="D3491" s="568">
        <v>33.31</v>
      </c>
    </row>
    <row r="3492" spans="1:4">
      <c r="A3492" s="338">
        <v>39594</v>
      </c>
      <c r="B3492" s="339" t="s">
        <v>7794</v>
      </c>
      <c r="C3492" s="567" t="s">
        <v>3452</v>
      </c>
      <c r="D3492" s="568">
        <v>315.38</v>
      </c>
    </row>
    <row r="3493" spans="1:4">
      <c r="A3493" s="338">
        <v>39596</v>
      </c>
      <c r="B3493" s="339" t="s">
        <v>7795</v>
      </c>
      <c r="C3493" s="567" t="s">
        <v>3452</v>
      </c>
      <c r="D3493" s="568">
        <v>549.69000000000005</v>
      </c>
    </row>
    <row r="3494" spans="1:4">
      <c r="A3494" s="338">
        <v>39595</v>
      </c>
      <c r="B3494" s="339" t="s">
        <v>7796</v>
      </c>
      <c r="C3494" s="567" t="s">
        <v>3452</v>
      </c>
      <c r="D3494" s="568">
        <v>461.42</v>
      </c>
    </row>
    <row r="3495" spans="1:4">
      <c r="A3495" s="338">
        <v>39597</v>
      </c>
      <c r="B3495" s="339" t="s">
        <v>7797</v>
      </c>
      <c r="C3495" s="567" t="s">
        <v>3452</v>
      </c>
      <c r="D3495" s="568">
        <v>741.29</v>
      </c>
    </row>
    <row r="3496" spans="1:4">
      <c r="A3496" s="338">
        <v>10731</v>
      </c>
      <c r="B3496" s="339" t="s">
        <v>7798</v>
      </c>
      <c r="C3496" s="567" t="s">
        <v>3450</v>
      </c>
      <c r="D3496" s="568">
        <v>27.2</v>
      </c>
    </row>
    <row r="3497" spans="1:4">
      <c r="A3497" s="338">
        <v>4704</v>
      </c>
      <c r="B3497" s="339" t="s">
        <v>7799</v>
      </c>
      <c r="C3497" s="567" t="s">
        <v>3450</v>
      </c>
      <c r="D3497" s="568">
        <v>24.54</v>
      </c>
    </row>
    <row r="3498" spans="1:4">
      <c r="A3498" s="338">
        <v>10730</v>
      </c>
      <c r="B3498" s="339" t="s">
        <v>7800</v>
      </c>
      <c r="C3498" s="567" t="s">
        <v>3450</v>
      </c>
      <c r="D3498" s="568">
        <v>26.3</v>
      </c>
    </row>
    <row r="3499" spans="1:4">
      <c r="A3499" s="338">
        <v>4729</v>
      </c>
      <c r="B3499" s="339" t="s">
        <v>7801</v>
      </c>
      <c r="C3499" s="567" t="s">
        <v>3456</v>
      </c>
      <c r="D3499" s="568">
        <v>54.56</v>
      </c>
    </row>
    <row r="3500" spans="1:4">
      <c r="A3500" s="338">
        <v>4720</v>
      </c>
      <c r="B3500" s="339" t="s">
        <v>7802</v>
      </c>
      <c r="C3500" s="567" t="s">
        <v>3456</v>
      </c>
      <c r="D3500" s="568">
        <v>62.52</v>
      </c>
    </row>
    <row r="3501" spans="1:4">
      <c r="A3501" s="338">
        <v>4721</v>
      </c>
      <c r="B3501" s="339" t="s">
        <v>7803</v>
      </c>
      <c r="C3501" s="567" t="s">
        <v>3456</v>
      </c>
      <c r="D3501" s="568">
        <v>54.15</v>
      </c>
    </row>
    <row r="3502" spans="1:4">
      <c r="A3502" s="338">
        <v>4718</v>
      </c>
      <c r="B3502" s="339" t="s">
        <v>7804</v>
      </c>
      <c r="C3502" s="567" t="s">
        <v>3456</v>
      </c>
      <c r="D3502" s="568">
        <v>54.44</v>
      </c>
    </row>
    <row r="3503" spans="1:4">
      <c r="A3503" s="338">
        <v>4722</v>
      </c>
      <c r="B3503" s="339" t="s">
        <v>7805</v>
      </c>
      <c r="C3503" s="567" t="s">
        <v>3456</v>
      </c>
      <c r="D3503" s="568">
        <v>51.15</v>
      </c>
    </row>
    <row r="3504" spans="1:4">
      <c r="A3504" s="338">
        <v>4723</v>
      </c>
      <c r="B3504" s="339" t="s">
        <v>7806</v>
      </c>
      <c r="C3504" s="567" t="s">
        <v>3456</v>
      </c>
      <c r="D3504" s="568">
        <v>50.71</v>
      </c>
    </row>
    <row r="3505" spans="1:4">
      <c r="A3505" s="338">
        <v>4727</v>
      </c>
      <c r="B3505" s="339" t="s">
        <v>7807</v>
      </c>
      <c r="C3505" s="567" t="s">
        <v>3456</v>
      </c>
      <c r="D3505" s="568">
        <v>46.41</v>
      </c>
    </row>
    <row r="3506" spans="1:4" ht="30">
      <c r="A3506" s="338">
        <v>4748</v>
      </c>
      <c r="B3506" s="339" t="s">
        <v>7808</v>
      </c>
      <c r="C3506" s="567" t="s">
        <v>3456</v>
      </c>
      <c r="D3506" s="568">
        <v>50.01</v>
      </c>
    </row>
    <row r="3507" spans="1:4" ht="30">
      <c r="A3507" s="338">
        <v>4730</v>
      </c>
      <c r="B3507" s="339" t="s">
        <v>7809</v>
      </c>
      <c r="C3507" s="567" t="s">
        <v>3456</v>
      </c>
      <c r="D3507" s="568">
        <v>50.9</v>
      </c>
    </row>
    <row r="3508" spans="1:4" ht="30">
      <c r="A3508" s="338">
        <v>13186</v>
      </c>
      <c r="B3508" s="339" t="s">
        <v>7810</v>
      </c>
      <c r="C3508" s="567" t="s">
        <v>3456</v>
      </c>
      <c r="D3508" s="568">
        <v>40.1</v>
      </c>
    </row>
    <row r="3509" spans="1:4" ht="30">
      <c r="A3509" s="338">
        <v>10737</v>
      </c>
      <c r="B3509" s="339" t="s">
        <v>7811</v>
      </c>
      <c r="C3509" s="567" t="s">
        <v>3450</v>
      </c>
      <c r="D3509" s="568">
        <v>85.47</v>
      </c>
    </row>
    <row r="3510" spans="1:4" ht="30">
      <c r="A3510" s="338">
        <v>10734</v>
      </c>
      <c r="B3510" s="339" t="s">
        <v>7812</v>
      </c>
      <c r="C3510" s="567" t="s">
        <v>3450</v>
      </c>
      <c r="D3510" s="568">
        <v>50.84</v>
      </c>
    </row>
    <row r="3511" spans="1:4">
      <c r="A3511" s="338">
        <v>4708</v>
      </c>
      <c r="B3511" s="339" t="s">
        <v>7813</v>
      </c>
      <c r="C3511" s="567" t="s">
        <v>3450</v>
      </c>
      <c r="D3511" s="568">
        <v>98.63</v>
      </c>
    </row>
    <row r="3512" spans="1:4" ht="30">
      <c r="A3512" s="338">
        <v>4712</v>
      </c>
      <c r="B3512" s="339" t="s">
        <v>7814</v>
      </c>
      <c r="C3512" s="567" t="s">
        <v>3450</v>
      </c>
      <c r="D3512" s="568">
        <v>48.21</v>
      </c>
    </row>
    <row r="3513" spans="1:4" ht="45">
      <c r="A3513" s="338">
        <v>4710</v>
      </c>
      <c r="B3513" s="339" t="s">
        <v>7815</v>
      </c>
      <c r="C3513" s="567" t="s">
        <v>3450</v>
      </c>
      <c r="D3513" s="568">
        <v>154.63</v>
      </c>
    </row>
    <row r="3514" spans="1:4" ht="30">
      <c r="A3514" s="338">
        <v>4746</v>
      </c>
      <c r="B3514" s="339" t="s">
        <v>7816</v>
      </c>
      <c r="C3514" s="567" t="s">
        <v>3456</v>
      </c>
      <c r="D3514" s="568">
        <v>38.01</v>
      </c>
    </row>
    <row r="3515" spans="1:4">
      <c r="A3515" s="338">
        <v>4750</v>
      </c>
      <c r="B3515" s="339" t="s">
        <v>13588</v>
      </c>
      <c r="C3515" s="567" t="s">
        <v>3451</v>
      </c>
      <c r="D3515" s="568">
        <v>18.46</v>
      </c>
    </row>
    <row r="3516" spans="1:4">
      <c r="A3516" s="338">
        <v>41065</v>
      </c>
      <c r="B3516" s="339" t="s">
        <v>7817</v>
      </c>
      <c r="C3516" s="567" t="s">
        <v>3457</v>
      </c>
      <c r="D3516" s="568">
        <v>3243.89</v>
      </c>
    </row>
    <row r="3517" spans="1:4">
      <c r="A3517" s="338">
        <v>34747</v>
      </c>
      <c r="B3517" s="339" t="s">
        <v>7818</v>
      </c>
      <c r="C3517" s="567" t="s">
        <v>3453</v>
      </c>
      <c r="D3517" s="568">
        <v>72.02</v>
      </c>
    </row>
    <row r="3518" spans="1:4">
      <c r="A3518" s="338">
        <v>4826</v>
      </c>
      <c r="B3518" s="339" t="s">
        <v>7819</v>
      </c>
      <c r="C3518" s="567" t="s">
        <v>3453</v>
      </c>
      <c r="D3518" s="568">
        <v>77.44</v>
      </c>
    </row>
    <row r="3519" spans="1:4">
      <c r="A3519" s="338">
        <v>41975</v>
      </c>
      <c r="B3519" s="339" t="s">
        <v>7820</v>
      </c>
      <c r="C3519" s="567" t="s">
        <v>3450</v>
      </c>
      <c r="D3519" s="568">
        <v>68.69</v>
      </c>
    </row>
    <row r="3520" spans="1:4" ht="30">
      <c r="A3520" s="338">
        <v>4825</v>
      </c>
      <c r="B3520" s="339" t="s">
        <v>7821</v>
      </c>
      <c r="C3520" s="567" t="s">
        <v>3453</v>
      </c>
      <c r="D3520" s="568">
        <v>107.2</v>
      </c>
    </row>
    <row r="3521" spans="1:4">
      <c r="A3521" s="338">
        <v>34744</v>
      </c>
      <c r="B3521" s="339" t="s">
        <v>7822</v>
      </c>
      <c r="C3521" s="567" t="s">
        <v>3450</v>
      </c>
      <c r="D3521" s="568">
        <v>26.5</v>
      </c>
    </row>
    <row r="3522" spans="1:4" ht="30">
      <c r="A3522" s="338">
        <v>39430</v>
      </c>
      <c r="B3522" s="339" t="s">
        <v>7823</v>
      </c>
      <c r="C3522" s="567" t="s">
        <v>3452</v>
      </c>
      <c r="D3522" s="568">
        <v>2.41</v>
      </c>
    </row>
    <row r="3523" spans="1:4" ht="30">
      <c r="A3523" s="338">
        <v>39573</v>
      </c>
      <c r="B3523" s="339" t="s">
        <v>7824</v>
      </c>
      <c r="C3523" s="567" t="s">
        <v>3452</v>
      </c>
      <c r="D3523" s="568">
        <v>2.37</v>
      </c>
    </row>
    <row r="3524" spans="1:4" ht="30">
      <c r="A3524" s="338">
        <v>38410</v>
      </c>
      <c r="B3524" s="339" t="s">
        <v>7825</v>
      </c>
      <c r="C3524" s="567" t="s">
        <v>3452</v>
      </c>
      <c r="D3524" s="568">
        <v>14041.37</v>
      </c>
    </row>
    <row r="3525" spans="1:4">
      <c r="A3525" s="338">
        <v>41596</v>
      </c>
      <c r="B3525" s="339" t="s">
        <v>7826</v>
      </c>
      <c r="C3525" s="567" t="s">
        <v>3454</v>
      </c>
      <c r="D3525" s="568">
        <v>18.54</v>
      </c>
    </row>
    <row r="3526" spans="1:4">
      <c r="A3526" s="338">
        <v>41598</v>
      </c>
      <c r="B3526" s="339" t="s">
        <v>7827</v>
      </c>
      <c r="C3526" s="567" t="s">
        <v>3454</v>
      </c>
      <c r="D3526" s="568">
        <v>18.54</v>
      </c>
    </row>
    <row r="3527" spans="1:4">
      <c r="A3527" s="338">
        <v>41594</v>
      </c>
      <c r="B3527" s="339" t="s">
        <v>7828</v>
      </c>
      <c r="C3527" s="567" t="s">
        <v>3454</v>
      </c>
      <c r="D3527" s="568">
        <v>18.84</v>
      </c>
    </row>
    <row r="3528" spans="1:4">
      <c r="A3528" s="338">
        <v>43663</v>
      </c>
      <c r="B3528" s="339" t="s">
        <v>7829</v>
      </c>
      <c r="C3528" s="567" t="s">
        <v>3454</v>
      </c>
      <c r="D3528" s="568">
        <v>15.52</v>
      </c>
    </row>
    <row r="3529" spans="1:4">
      <c r="A3529" s="338">
        <v>4766</v>
      </c>
      <c r="B3529" s="339" t="s">
        <v>7830</v>
      </c>
      <c r="C3529" s="567" t="s">
        <v>3454</v>
      </c>
      <c r="D3529" s="568">
        <v>14.61</v>
      </c>
    </row>
    <row r="3530" spans="1:4">
      <c r="A3530" s="338">
        <v>43664</v>
      </c>
      <c r="B3530" s="339" t="s">
        <v>7831</v>
      </c>
      <c r="C3530" s="567" t="s">
        <v>3454</v>
      </c>
      <c r="D3530" s="568">
        <v>15.6</v>
      </c>
    </row>
    <row r="3531" spans="1:4">
      <c r="A3531" s="338">
        <v>43082</v>
      </c>
      <c r="B3531" s="339" t="s">
        <v>7832</v>
      </c>
      <c r="C3531" s="567" t="s">
        <v>3454</v>
      </c>
      <c r="D3531" s="568">
        <v>17</v>
      </c>
    </row>
    <row r="3532" spans="1:4">
      <c r="A3532" s="338">
        <v>43665</v>
      </c>
      <c r="B3532" s="339" t="s">
        <v>7833</v>
      </c>
      <c r="C3532" s="567" t="s">
        <v>3454</v>
      </c>
      <c r="D3532" s="568">
        <v>14.61</v>
      </c>
    </row>
    <row r="3533" spans="1:4">
      <c r="A3533" s="338">
        <v>10966</v>
      </c>
      <c r="B3533" s="339" t="s">
        <v>7834</v>
      </c>
      <c r="C3533" s="567" t="s">
        <v>3454</v>
      </c>
      <c r="D3533" s="568">
        <v>15.52</v>
      </c>
    </row>
    <row r="3534" spans="1:4">
      <c r="A3534" s="338">
        <v>43692</v>
      </c>
      <c r="B3534" s="339" t="s">
        <v>7835</v>
      </c>
      <c r="C3534" s="567" t="s">
        <v>3454</v>
      </c>
      <c r="D3534" s="568">
        <v>15.52</v>
      </c>
    </row>
    <row r="3535" spans="1:4" ht="30">
      <c r="A3535" s="338">
        <v>43083</v>
      </c>
      <c r="B3535" s="339" t="s">
        <v>7836</v>
      </c>
      <c r="C3535" s="567" t="s">
        <v>3454</v>
      </c>
      <c r="D3535" s="568">
        <v>14.73</v>
      </c>
    </row>
    <row r="3536" spans="1:4">
      <c r="A3536" s="338">
        <v>40535</v>
      </c>
      <c r="B3536" s="339" t="s">
        <v>7837</v>
      </c>
      <c r="C3536" s="567" t="s">
        <v>3454</v>
      </c>
      <c r="D3536" s="568">
        <v>14.73</v>
      </c>
    </row>
    <row r="3537" spans="1:4" ht="30">
      <c r="A3537" s="338">
        <v>39427</v>
      </c>
      <c r="B3537" s="339" t="s">
        <v>7838</v>
      </c>
      <c r="C3537" s="567" t="s">
        <v>3453</v>
      </c>
      <c r="D3537" s="568">
        <v>6.4</v>
      </c>
    </row>
    <row r="3538" spans="1:4">
      <c r="A3538" s="338">
        <v>39424</v>
      </c>
      <c r="B3538" s="339" t="s">
        <v>7839</v>
      </c>
      <c r="C3538" s="567" t="s">
        <v>3453</v>
      </c>
      <c r="D3538" s="568">
        <v>3.81</v>
      </c>
    </row>
    <row r="3539" spans="1:4" ht="30">
      <c r="A3539" s="338">
        <v>39425</v>
      </c>
      <c r="B3539" s="339" t="s">
        <v>7840</v>
      </c>
      <c r="C3539" s="567" t="s">
        <v>3453</v>
      </c>
      <c r="D3539" s="568">
        <v>3.76</v>
      </c>
    </row>
    <row r="3540" spans="1:4">
      <c r="A3540" s="338">
        <v>40664</v>
      </c>
      <c r="B3540" s="339" t="s">
        <v>7841</v>
      </c>
      <c r="C3540" s="567" t="s">
        <v>3454</v>
      </c>
      <c r="D3540" s="568">
        <v>30.21</v>
      </c>
    </row>
    <row r="3541" spans="1:4">
      <c r="A3541" s="338">
        <v>34360</v>
      </c>
      <c r="B3541" s="339" t="s">
        <v>7842</v>
      </c>
      <c r="C3541" s="567" t="s">
        <v>3454</v>
      </c>
      <c r="D3541" s="568">
        <v>47.41</v>
      </c>
    </row>
    <row r="3542" spans="1:4">
      <c r="A3542" s="338">
        <v>20259</v>
      </c>
      <c r="B3542" s="339" t="s">
        <v>7843</v>
      </c>
      <c r="C3542" s="567" t="s">
        <v>3453</v>
      </c>
      <c r="D3542" s="568">
        <v>25.3</v>
      </c>
    </row>
    <row r="3543" spans="1:4" ht="30">
      <c r="A3543" s="338">
        <v>14077</v>
      </c>
      <c r="B3543" s="339" t="s">
        <v>7844</v>
      </c>
      <c r="C3543" s="567" t="s">
        <v>3453</v>
      </c>
      <c r="D3543" s="568">
        <v>387.24</v>
      </c>
    </row>
    <row r="3544" spans="1:4" ht="30">
      <c r="A3544" s="338">
        <v>3678</v>
      </c>
      <c r="B3544" s="339" t="s">
        <v>7845</v>
      </c>
      <c r="C3544" s="567" t="s">
        <v>3453</v>
      </c>
      <c r="D3544" s="568">
        <v>175.03</v>
      </c>
    </row>
    <row r="3545" spans="1:4" ht="30">
      <c r="A3545" s="338">
        <v>39418</v>
      </c>
      <c r="B3545" s="339" t="s">
        <v>7846</v>
      </c>
      <c r="C3545" s="567" t="s">
        <v>3453</v>
      </c>
      <c r="D3545" s="568">
        <v>7.14</v>
      </c>
    </row>
    <row r="3546" spans="1:4" ht="30">
      <c r="A3546" s="338">
        <v>39419</v>
      </c>
      <c r="B3546" s="339" t="s">
        <v>7847</v>
      </c>
      <c r="C3546" s="567" t="s">
        <v>3453</v>
      </c>
      <c r="D3546" s="568">
        <v>8.6999999999999993</v>
      </c>
    </row>
    <row r="3547" spans="1:4" ht="30">
      <c r="A3547" s="338">
        <v>39420</v>
      </c>
      <c r="B3547" s="339" t="s">
        <v>7848</v>
      </c>
      <c r="C3547" s="567" t="s">
        <v>3453</v>
      </c>
      <c r="D3547" s="568">
        <v>9.6</v>
      </c>
    </row>
    <row r="3548" spans="1:4" ht="30">
      <c r="A3548" s="338">
        <v>39571</v>
      </c>
      <c r="B3548" s="339" t="s">
        <v>13589</v>
      </c>
      <c r="C3548" s="567" t="s">
        <v>3453</v>
      </c>
      <c r="D3548" s="568">
        <v>5.8</v>
      </c>
    </row>
    <row r="3549" spans="1:4" ht="30">
      <c r="A3549" s="338">
        <v>39421</v>
      </c>
      <c r="B3549" s="339" t="s">
        <v>7849</v>
      </c>
      <c r="C3549" s="567" t="s">
        <v>3453</v>
      </c>
      <c r="D3549" s="568">
        <v>8.4499999999999993</v>
      </c>
    </row>
    <row r="3550" spans="1:4" ht="30">
      <c r="A3550" s="338">
        <v>39422</v>
      </c>
      <c r="B3550" s="339" t="s">
        <v>7850</v>
      </c>
      <c r="C3550" s="567" t="s">
        <v>3453</v>
      </c>
      <c r="D3550" s="568">
        <v>9.8699999999999992</v>
      </c>
    </row>
    <row r="3551" spans="1:4" ht="30">
      <c r="A3551" s="338">
        <v>39423</v>
      </c>
      <c r="B3551" s="339" t="s">
        <v>7851</v>
      </c>
      <c r="C3551" s="567" t="s">
        <v>3453</v>
      </c>
      <c r="D3551" s="568">
        <v>11.46</v>
      </c>
    </row>
    <row r="3552" spans="1:4" ht="30">
      <c r="A3552" s="338">
        <v>39426</v>
      </c>
      <c r="B3552" s="339" t="s">
        <v>7852</v>
      </c>
      <c r="C3552" s="567" t="s">
        <v>3453</v>
      </c>
      <c r="D3552" s="568">
        <v>25.76</v>
      </c>
    </row>
    <row r="3553" spans="1:4" ht="30">
      <c r="A3553" s="338">
        <v>39429</v>
      </c>
      <c r="B3553" s="339" t="s">
        <v>7853</v>
      </c>
      <c r="C3553" s="567" t="s">
        <v>3453</v>
      </c>
      <c r="D3553" s="568">
        <v>8.1199999999999992</v>
      </c>
    </row>
    <row r="3554" spans="1:4" ht="30">
      <c r="A3554" s="338">
        <v>39428</v>
      </c>
      <c r="B3554" s="339" t="s">
        <v>7854</v>
      </c>
      <c r="C3554" s="567" t="s">
        <v>3453</v>
      </c>
      <c r="D3554" s="568">
        <v>6.21</v>
      </c>
    </row>
    <row r="3555" spans="1:4" ht="30">
      <c r="A3555" s="338">
        <v>39572</v>
      </c>
      <c r="B3555" s="339" t="s">
        <v>7855</v>
      </c>
      <c r="C3555" s="567" t="s">
        <v>3453</v>
      </c>
      <c r="D3555" s="568">
        <v>5.37</v>
      </c>
    </row>
    <row r="3556" spans="1:4" ht="30">
      <c r="A3556" s="338">
        <v>39570</v>
      </c>
      <c r="B3556" s="339" t="s">
        <v>7856</v>
      </c>
      <c r="C3556" s="567" t="s">
        <v>3453</v>
      </c>
      <c r="D3556" s="568">
        <v>5.7</v>
      </c>
    </row>
    <row r="3557" spans="1:4" ht="30">
      <c r="A3557" s="338">
        <v>39569</v>
      </c>
      <c r="B3557" s="339" t="s">
        <v>7857</v>
      </c>
      <c r="C3557" s="567" t="s">
        <v>3453</v>
      </c>
      <c r="D3557" s="568">
        <v>5.63</v>
      </c>
    </row>
    <row r="3558" spans="1:4" ht="30">
      <c r="A3558" s="338">
        <v>11552</v>
      </c>
      <c r="B3558" s="339" t="s">
        <v>7858</v>
      </c>
      <c r="C3558" s="567" t="s">
        <v>3453</v>
      </c>
      <c r="D3558" s="568">
        <v>6.44</v>
      </c>
    </row>
    <row r="3559" spans="1:4" ht="30">
      <c r="A3559" s="338">
        <v>40598</v>
      </c>
      <c r="B3559" s="339" t="s">
        <v>7859</v>
      </c>
      <c r="C3559" s="567" t="s">
        <v>3454</v>
      </c>
      <c r="D3559" s="568">
        <v>14.36</v>
      </c>
    </row>
    <row r="3560" spans="1:4">
      <c r="A3560" s="338">
        <v>39328</v>
      </c>
      <c r="B3560" s="339" t="s">
        <v>7862</v>
      </c>
      <c r="C3560" s="567" t="s">
        <v>3453</v>
      </c>
      <c r="D3560" s="568">
        <v>5.82</v>
      </c>
    </row>
    <row r="3561" spans="1:4">
      <c r="A3561" s="338">
        <v>39029</v>
      </c>
      <c r="B3561" s="339" t="s">
        <v>7860</v>
      </c>
      <c r="C3561" s="567" t="s">
        <v>3453</v>
      </c>
      <c r="D3561" s="568">
        <v>18.190000000000001</v>
      </c>
    </row>
    <row r="3562" spans="1:4">
      <c r="A3562" s="338">
        <v>39028</v>
      </c>
      <c r="B3562" s="339" t="s">
        <v>7861</v>
      </c>
      <c r="C3562" s="567" t="s">
        <v>3453</v>
      </c>
      <c r="D3562" s="568">
        <v>10.59</v>
      </c>
    </row>
    <row r="3563" spans="1:4" ht="45">
      <c r="A3563" s="338">
        <v>38541</v>
      </c>
      <c r="B3563" s="339" t="s">
        <v>7863</v>
      </c>
      <c r="C3563" s="567" t="s">
        <v>3452</v>
      </c>
      <c r="D3563" s="568">
        <v>4294407.8600000003</v>
      </c>
    </row>
    <row r="3564" spans="1:4" ht="45">
      <c r="A3564" s="338">
        <v>38542</v>
      </c>
      <c r="B3564" s="339" t="s">
        <v>7864</v>
      </c>
      <c r="C3564" s="567" t="s">
        <v>3452</v>
      </c>
      <c r="D3564" s="568">
        <v>6677631.5300000003</v>
      </c>
    </row>
    <row r="3565" spans="1:4" ht="45">
      <c r="A3565" s="338">
        <v>38543</v>
      </c>
      <c r="B3565" s="339" t="s">
        <v>7865</v>
      </c>
      <c r="C3565" s="567" t="s">
        <v>3452</v>
      </c>
      <c r="D3565" s="568">
        <v>1634868.46</v>
      </c>
    </row>
    <row r="3566" spans="1:4" ht="30">
      <c r="A3566" s="338">
        <v>40406</v>
      </c>
      <c r="B3566" s="339" t="s">
        <v>7866</v>
      </c>
      <c r="C3566" s="567" t="s">
        <v>3452</v>
      </c>
      <c r="D3566" s="568">
        <v>72027.34</v>
      </c>
    </row>
    <row r="3567" spans="1:4" ht="30">
      <c r="A3567" s="338">
        <v>40789</v>
      </c>
      <c r="B3567" s="339" t="s">
        <v>7867</v>
      </c>
      <c r="C3567" s="567" t="s">
        <v>3452</v>
      </c>
      <c r="D3567" s="568">
        <v>10379.879999999999</v>
      </c>
    </row>
    <row r="3568" spans="1:4" ht="30">
      <c r="A3568" s="338">
        <v>40791</v>
      </c>
      <c r="B3568" s="339" t="s">
        <v>7868</v>
      </c>
      <c r="C3568" s="567" t="s">
        <v>3452</v>
      </c>
      <c r="D3568" s="568">
        <v>32493.53</v>
      </c>
    </row>
    <row r="3569" spans="1:4" ht="30">
      <c r="A3569" s="338">
        <v>11651</v>
      </c>
      <c r="B3569" s="339" t="s">
        <v>7869</v>
      </c>
      <c r="C3569" s="567" t="s">
        <v>3452</v>
      </c>
      <c r="D3569" s="568">
        <v>17771.18</v>
      </c>
    </row>
    <row r="3570" spans="1:4" ht="30">
      <c r="A3570" s="338">
        <v>39012</v>
      </c>
      <c r="B3570" s="339" t="s">
        <v>7871</v>
      </c>
      <c r="C3570" s="567" t="s">
        <v>3452</v>
      </c>
      <c r="D3570" s="568">
        <v>935765.07</v>
      </c>
    </row>
    <row r="3571" spans="1:4" ht="30">
      <c r="A3571" s="338">
        <v>40435</v>
      </c>
      <c r="B3571" s="339" t="s">
        <v>7870</v>
      </c>
      <c r="C3571" s="567" t="s">
        <v>3452</v>
      </c>
      <c r="D3571" s="568">
        <v>896875</v>
      </c>
    </row>
    <row r="3572" spans="1:4" ht="30">
      <c r="A3572" s="338">
        <v>13617</v>
      </c>
      <c r="B3572" s="339" t="s">
        <v>7872</v>
      </c>
      <c r="C3572" s="567" t="s">
        <v>3452</v>
      </c>
      <c r="D3572" s="568">
        <v>74283.990000000005</v>
      </c>
    </row>
    <row r="3573" spans="1:4" ht="30">
      <c r="A3573" s="338">
        <v>35274</v>
      </c>
      <c r="B3573" s="339" t="s">
        <v>7873</v>
      </c>
      <c r="C3573" s="567" t="s">
        <v>3453</v>
      </c>
      <c r="D3573" s="568">
        <v>66.61</v>
      </c>
    </row>
    <row r="3574" spans="1:4" ht="30">
      <c r="A3574" s="338">
        <v>35275</v>
      </c>
      <c r="B3574" s="339" t="s">
        <v>7874</v>
      </c>
      <c r="C3574" s="567" t="s">
        <v>3453</v>
      </c>
      <c r="D3574" s="568">
        <v>141.37</v>
      </c>
    </row>
    <row r="3575" spans="1:4" ht="30">
      <c r="A3575" s="338">
        <v>35276</v>
      </c>
      <c r="B3575" s="339" t="s">
        <v>7875</v>
      </c>
      <c r="C3575" s="567" t="s">
        <v>3453</v>
      </c>
      <c r="D3575" s="568">
        <v>245.98</v>
      </c>
    </row>
    <row r="3576" spans="1:4">
      <c r="A3576" s="338">
        <v>38386</v>
      </c>
      <c r="B3576" s="339" t="s">
        <v>7876</v>
      </c>
      <c r="C3576" s="567" t="s">
        <v>3452</v>
      </c>
      <c r="D3576" s="568">
        <v>4.53</v>
      </c>
    </row>
    <row r="3577" spans="1:4" ht="30">
      <c r="A3577" s="338">
        <v>11091</v>
      </c>
      <c r="B3577" s="339" t="s">
        <v>7877</v>
      </c>
      <c r="C3577" s="567" t="s">
        <v>3452</v>
      </c>
      <c r="D3577" s="568">
        <v>1.31</v>
      </c>
    </row>
    <row r="3578" spans="1:4" ht="30">
      <c r="A3578" s="338">
        <v>37586</v>
      </c>
      <c r="B3578" s="339" t="s">
        <v>7878</v>
      </c>
      <c r="C3578" s="567" t="s">
        <v>3465</v>
      </c>
      <c r="D3578" s="568">
        <v>46.52</v>
      </c>
    </row>
    <row r="3579" spans="1:4">
      <c r="A3579" s="338">
        <v>37395</v>
      </c>
      <c r="B3579" s="339" t="s">
        <v>7879</v>
      </c>
      <c r="C3579" s="567" t="s">
        <v>3465</v>
      </c>
      <c r="D3579" s="568">
        <v>40</v>
      </c>
    </row>
    <row r="3580" spans="1:4" ht="30">
      <c r="A3580" s="338">
        <v>14147</v>
      </c>
      <c r="B3580" s="339" t="s">
        <v>7880</v>
      </c>
      <c r="C3580" s="567" t="s">
        <v>3465</v>
      </c>
      <c r="D3580" s="568">
        <v>53.07</v>
      </c>
    </row>
    <row r="3581" spans="1:4">
      <c r="A3581" s="338">
        <v>37396</v>
      </c>
      <c r="B3581" s="339" t="s">
        <v>7881</v>
      </c>
      <c r="C3581" s="567" t="s">
        <v>3465</v>
      </c>
      <c r="D3581" s="568">
        <v>32.729999999999997</v>
      </c>
    </row>
    <row r="3582" spans="1:4">
      <c r="A3582" s="338">
        <v>37397</v>
      </c>
      <c r="B3582" s="339" t="s">
        <v>7882</v>
      </c>
      <c r="C3582" s="567" t="s">
        <v>3465</v>
      </c>
      <c r="D3582" s="568">
        <v>34.29</v>
      </c>
    </row>
    <row r="3583" spans="1:4">
      <c r="A3583" s="338">
        <v>43606</v>
      </c>
      <c r="B3583" s="339" t="s">
        <v>7883</v>
      </c>
      <c r="C3583" s="567" t="s">
        <v>3452</v>
      </c>
      <c r="D3583" s="568">
        <v>7.72</v>
      </c>
    </row>
    <row r="3584" spans="1:4" ht="30">
      <c r="A3584" s="338">
        <v>444</v>
      </c>
      <c r="B3584" s="339" t="s">
        <v>7884</v>
      </c>
      <c r="C3584" s="567" t="s">
        <v>3452</v>
      </c>
      <c r="D3584" s="568">
        <v>17.2</v>
      </c>
    </row>
    <row r="3585" spans="1:4" ht="30">
      <c r="A3585" s="338">
        <v>445</v>
      </c>
      <c r="B3585" s="339" t="s">
        <v>7885</v>
      </c>
      <c r="C3585" s="567" t="s">
        <v>3452</v>
      </c>
      <c r="D3585" s="568">
        <v>23.54</v>
      </c>
    </row>
    <row r="3586" spans="1:4">
      <c r="A3586" s="338">
        <v>4783</v>
      </c>
      <c r="B3586" s="339" t="s">
        <v>7886</v>
      </c>
      <c r="C3586" s="567" t="s">
        <v>3451</v>
      </c>
      <c r="D3586" s="568">
        <v>18.46</v>
      </c>
    </row>
    <row r="3587" spans="1:4">
      <c r="A3587" s="338">
        <v>41079</v>
      </c>
      <c r="B3587" s="339" t="s">
        <v>7887</v>
      </c>
      <c r="C3587" s="567" t="s">
        <v>3457</v>
      </c>
      <c r="D3587" s="568">
        <v>3243.89</v>
      </c>
    </row>
    <row r="3588" spans="1:4">
      <c r="A3588" s="338">
        <v>12874</v>
      </c>
      <c r="B3588" s="339" t="s">
        <v>7888</v>
      </c>
      <c r="C3588" s="567" t="s">
        <v>3451</v>
      </c>
      <c r="D3588" s="568">
        <v>18.96</v>
      </c>
    </row>
    <row r="3589" spans="1:4">
      <c r="A3589" s="338">
        <v>41082</v>
      </c>
      <c r="B3589" s="339" t="s">
        <v>7889</v>
      </c>
      <c r="C3589" s="567" t="s">
        <v>3457</v>
      </c>
      <c r="D3589" s="568">
        <v>3332.01</v>
      </c>
    </row>
    <row r="3590" spans="1:4">
      <c r="A3590" s="338">
        <v>4785</v>
      </c>
      <c r="B3590" s="339" t="s">
        <v>7890</v>
      </c>
      <c r="C3590" s="567" t="s">
        <v>3451</v>
      </c>
      <c r="D3590" s="568">
        <v>19.86</v>
      </c>
    </row>
    <row r="3591" spans="1:4">
      <c r="A3591" s="338">
        <v>41081</v>
      </c>
      <c r="B3591" s="339" t="s">
        <v>7891</v>
      </c>
      <c r="C3591" s="567" t="s">
        <v>3457</v>
      </c>
      <c r="D3591" s="568">
        <v>3489.14</v>
      </c>
    </row>
    <row r="3592" spans="1:4">
      <c r="A3592" s="338">
        <v>4801</v>
      </c>
      <c r="B3592" s="339" t="s">
        <v>7892</v>
      </c>
      <c r="C3592" s="567" t="s">
        <v>3450</v>
      </c>
      <c r="D3592" s="568">
        <v>69.16</v>
      </c>
    </row>
    <row r="3593" spans="1:4">
      <c r="A3593" s="338">
        <v>4794</v>
      </c>
      <c r="B3593" s="339" t="s">
        <v>7893</v>
      </c>
      <c r="C3593" s="567" t="s">
        <v>3450</v>
      </c>
      <c r="D3593" s="568">
        <v>314.97000000000003</v>
      </c>
    </row>
    <row r="3594" spans="1:4" ht="30">
      <c r="A3594" s="338">
        <v>4796</v>
      </c>
      <c r="B3594" s="339" t="s">
        <v>7894</v>
      </c>
      <c r="C3594" s="567" t="s">
        <v>3450</v>
      </c>
      <c r="D3594" s="568">
        <v>191.31</v>
      </c>
    </row>
    <row r="3595" spans="1:4">
      <c r="A3595" s="338">
        <v>4800</v>
      </c>
      <c r="B3595" s="339" t="s">
        <v>7895</v>
      </c>
      <c r="C3595" s="567" t="s">
        <v>3450</v>
      </c>
      <c r="D3595" s="568">
        <v>52.61</v>
      </c>
    </row>
    <row r="3596" spans="1:4">
      <c r="A3596" s="338">
        <v>4795</v>
      </c>
      <c r="B3596" s="339" t="s">
        <v>7896</v>
      </c>
      <c r="C3596" s="567" t="s">
        <v>3450</v>
      </c>
      <c r="D3596" s="568">
        <v>306.61</v>
      </c>
    </row>
    <row r="3597" spans="1:4" ht="45">
      <c r="A3597" s="338">
        <v>39694</v>
      </c>
      <c r="B3597" s="339" t="s">
        <v>7897</v>
      </c>
      <c r="C3597" s="567" t="s">
        <v>3450</v>
      </c>
      <c r="D3597" s="568">
        <v>469.63</v>
      </c>
    </row>
    <row r="3598" spans="1:4" ht="30">
      <c r="A3598" s="338">
        <v>1292</v>
      </c>
      <c r="B3598" s="339" t="s">
        <v>7898</v>
      </c>
      <c r="C3598" s="567" t="s">
        <v>3450</v>
      </c>
      <c r="D3598" s="568">
        <v>53.81</v>
      </c>
    </row>
    <row r="3599" spans="1:4" ht="30">
      <c r="A3599" s="338">
        <v>1287</v>
      </c>
      <c r="B3599" s="339" t="s">
        <v>7899</v>
      </c>
      <c r="C3599" s="567" t="s">
        <v>3450</v>
      </c>
      <c r="D3599" s="568">
        <v>26.4</v>
      </c>
    </row>
    <row r="3600" spans="1:4" ht="30">
      <c r="A3600" s="338">
        <v>1297</v>
      </c>
      <c r="B3600" s="339" t="s">
        <v>7900</v>
      </c>
      <c r="C3600" s="567" t="s">
        <v>3450</v>
      </c>
      <c r="D3600" s="568">
        <v>21.9</v>
      </c>
    </row>
    <row r="3601" spans="1:4" ht="30">
      <c r="A3601" s="338">
        <v>4786</v>
      </c>
      <c r="B3601" s="339" t="s">
        <v>7901</v>
      </c>
      <c r="C3601" s="567" t="s">
        <v>3450</v>
      </c>
      <c r="D3601" s="568">
        <v>79</v>
      </c>
    </row>
    <row r="3602" spans="1:4" ht="30">
      <c r="A3602" s="338">
        <v>10840</v>
      </c>
      <c r="B3602" s="339" t="s">
        <v>7902</v>
      </c>
      <c r="C3602" s="567" t="s">
        <v>3450</v>
      </c>
      <c r="D3602" s="568">
        <v>390</v>
      </c>
    </row>
    <row r="3603" spans="1:4" ht="30">
      <c r="A3603" s="338">
        <v>10841</v>
      </c>
      <c r="B3603" s="339" t="s">
        <v>7903</v>
      </c>
      <c r="C3603" s="567" t="s">
        <v>3450</v>
      </c>
      <c r="D3603" s="568">
        <v>294.33</v>
      </c>
    </row>
    <row r="3604" spans="1:4" ht="30">
      <c r="A3604" s="338">
        <v>44540</v>
      </c>
      <c r="B3604" s="339" t="s">
        <v>13590</v>
      </c>
      <c r="C3604" s="567" t="s">
        <v>3450</v>
      </c>
      <c r="D3604" s="568">
        <v>376.1</v>
      </c>
    </row>
    <row r="3605" spans="1:4" ht="30">
      <c r="A3605" s="338">
        <v>10842</v>
      </c>
      <c r="B3605" s="339" t="s">
        <v>7904</v>
      </c>
      <c r="C3605" s="567" t="s">
        <v>3450</v>
      </c>
      <c r="D3605" s="568">
        <v>425.15</v>
      </c>
    </row>
    <row r="3606" spans="1:4">
      <c r="A3606" s="338">
        <v>21108</v>
      </c>
      <c r="B3606" s="339" t="s">
        <v>7905</v>
      </c>
      <c r="C3606" s="567" t="s">
        <v>3450</v>
      </c>
      <c r="D3606" s="568">
        <v>71.72</v>
      </c>
    </row>
    <row r="3607" spans="1:4">
      <c r="A3607" s="338">
        <v>38180</v>
      </c>
      <c r="B3607" s="339" t="s">
        <v>7906</v>
      </c>
      <c r="C3607" s="567" t="s">
        <v>3450</v>
      </c>
      <c r="D3607" s="568">
        <v>154.03</v>
      </c>
    </row>
    <row r="3608" spans="1:4">
      <c r="A3608" s="338">
        <v>40648</v>
      </c>
      <c r="B3608" s="339" t="s">
        <v>7907</v>
      </c>
      <c r="C3608" s="567" t="s">
        <v>3450</v>
      </c>
      <c r="D3608" s="568">
        <v>151.68</v>
      </c>
    </row>
    <row r="3609" spans="1:4">
      <c r="A3609" s="338">
        <v>40649</v>
      </c>
      <c r="B3609" s="339" t="s">
        <v>7908</v>
      </c>
      <c r="C3609" s="567" t="s">
        <v>3450</v>
      </c>
      <c r="D3609" s="568">
        <v>88.35</v>
      </c>
    </row>
    <row r="3610" spans="1:4">
      <c r="A3610" s="338">
        <v>40650</v>
      </c>
      <c r="B3610" s="339" t="s">
        <v>13591</v>
      </c>
      <c r="C3610" s="567" t="s">
        <v>3450</v>
      </c>
      <c r="D3610" s="568">
        <v>113.76</v>
      </c>
    </row>
    <row r="3611" spans="1:4">
      <c r="A3611" s="338">
        <v>40651</v>
      </c>
      <c r="B3611" s="339" t="s">
        <v>13592</v>
      </c>
      <c r="C3611" s="567" t="s">
        <v>3450</v>
      </c>
      <c r="D3611" s="568">
        <v>209.82</v>
      </c>
    </row>
    <row r="3612" spans="1:4">
      <c r="A3612" s="338">
        <v>40652</v>
      </c>
      <c r="B3612" s="339" t="s">
        <v>7909</v>
      </c>
      <c r="C3612" s="567" t="s">
        <v>3450</v>
      </c>
      <c r="D3612" s="568">
        <v>112.49</v>
      </c>
    </row>
    <row r="3613" spans="1:4" ht="30">
      <c r="A3613" s="338">
        <v>40647</v>
      </c>
      <c r="B3613" s="339" t="s">
        <v>7910</v>
      </c>
      <c r="C3613" s="567" t="s">
        <v>3450</v>
      </c>
      <c r="D3613" s="568">
        <v>123.87</v>
      </c>
    </row>
    <row r="3614" spans="1:4">
      <c r="A3614" s="338">
        <v>40653</v>
      </c>
      <c r="B3614" s="339" t="s">
        <v>7911</v>
      </c>
      <c r="C3614" s="567" t="s">
        <v>3450</v>
      </c>
      <c r="D3614" s="568">
        <v>94.8</v>
      </c>
    </row>
    <row r="3615" spans="1:4">
      <c r="A3615" s="338">
        <v>36178</v>
      </c>
      <c r="B3615" s="339" t="s">
        <v>7912</v>
      </c>
      <c r="C3615" s="567" t="s">
        <v>3452</v>
      </c>
      <c r="D3615" s="568">
        <v>8.3800000000000008</v>
      </c>
    </row>
    <row r="3616" spans="1:4">
      <c r="A3616" s="338">
        <v>38195</v>
      </c>
      <c r="B3616" s="339" t="s">
        <v>7913</v>
      </c>
      <c r="C3616" s="567" t="s">
        <v>3450</v>
      </c>
      <c r="D3616" s="568">
        <v>84.71</v>
      </c>
    </row>
    <row r="3617" spans="1:4" ht="30">
      <c r="A3617" s="338">
        <v>38181</v>
      </c>
      <c r="B3617" s="339" t="s">
        <v>7914</v>
      </c>
      <c r="C3617" s="567" t="s">
        <v>3450</v>
      </c>
      <c r="D3617" s="568">
        <v>210.27</v>
      </c>
    </row>
    <row r="3618" spans="1:4">
      <c r="A3618" s="338">
        <v>38182</v>
      </c>
      <c r="B3618" s="339" t="s">
        <v>7915</v>
      </c>
      <c r="C3618" s="567" t="s">
        <v>3450</v>
      </c>
      <c r="D3618" s="568">
        <v>200.29</v>
      </c>
    </row>
    <row r="3619" spans="1:4" ht="30">
      <c r="A3619" s="338">
        <v>38186</v>
      </c>
      <c r="B3619" s="339" t="s">
        <v>7916</v>
      </c>
      <c r="C3619" s="567" t="s">
        <v>3450</v>
      </c>
      <c r="D3619" s="568">
        <v>520.63</v>
      </c>
    </row>
    <row r="3620" spans="1:4" ht="30">
      <c r="A3620" s="338">
        <v>38185</v>
      </c>
      <c r="B3620" s="339" t="s">
        <v>7917</v>
      </c>
      <c r="C3620" s="567" t="s">
        <v>3450</v>
      </c>
      <c r="D3620" s="568">
        <v>463.54</v>
      </c>
    </row>
    <row r="3621" spans="1:4" ht="30">
      <c r="A3621" s="338">
        <v>40654</v>
      </c>
      <c r="B3621" s="339" t="s">
        <v>7918</v>
      </c>
      <c r="C3621" s="567" t="s">
        <v>3450</v>
      </c>
      <c r="D3621" s="568">
        <v>147.25</v>
      </c>
    </row>
    <row r="3622" spans="1:4" ht="30">
      <c r="A3622" s="338">
        <v>44541</v>
      </c>
      <c r="B3622" s="339" t="s">
        <v>13593</v>
      </c>
      <c r="C3622" s="567" t="s">
        <v>3450</v>
      </c>
      <c r="D3622" s="568">
        <v>310.69</v>
      </c>
    </row>
    <row r="3623" spans="1:4" ht="30">
      <c r="A3623" s="338">
        <v>4822</v>
      </c>
      <c r="B3623" s="339" t="s">
        <v>7919</v>
      </c>
      <c r="C3623" s="567" t="s">
        <v>3450</v>
      </c>
      <c r="D3623" s="568">
        <v>296.73</v>
      </c>
    </row>
    <row r="3624" spans="1:4" ht="30">
      <c r="A3624" s="338">
        <v>4818</v>
      </c>
      <c r="B3624" s="339" t="s">
        <v>7920</v>
      </c>
      <c r="C3624" s="567" t="s">
        <v>3450</v>
      </c>
      <c r="D3624" s="568">
        <v>305</v>
      </c>
    </row>
    <row r="3625" spans="1:4" ht="45">
      <c r="A3625" s="338">
        <v>39567</v>
      </c>
      <c r="B3625" s="339" t="s">
        <v>7921</v>
      </c>
      <c r="C3625" s="567" t="s">
        <v>3450</v>
      </c>
      <c r="D3625" s="568">
        <v>38.840000000000003</v>
      </c>
    </row>
    <row r="3626" spans="1:4" ht="30">
      <c r="A3626" s="338">
        <v>39566</v>
      </c>
      <c r="B3626" s="339" t="s">
        <v>7922</v>
      </c>
      <c r="C3626" s="567" t="s">
        <v>3450</v>
      </c>
      <c r="D3626" s="568">
        <v>41.11</v>
      </c>
    </row>
    <row r="3627" spans="1:4" ht="30">
      <c r="A3627" s="338">
        <v>39416</v>
      </c>
      <c r="B3627" s="339" t="s">
        <v>7923</v>
      </c>
      <c r="C3627" s="567" t="s">
        <v>3450</v>
      </c>
      <c r="D3627" s="568">
        <v>25.05</v>
      </c>
    </row>
    <row r="3628" spans="1:4" ht="30">
      <c r="A3628" s="338">
        <v>39417</v>
      </c>
      <c r="B3628" s="339" t="s">
        <v>7924</v>
      </c>
      <c r="C3628" s="567" t="s">
        <v>3450</v>
      </c>
      <c r="D3628" s="568">
        <v>24.44</v>
      </c>
    </row>
    <row r="3629" spans="1:4" ht="30">
      <c r="A3629" s="338">
        <v>43742</v>
      </c>
      <c r="B3629" s="339" t="s">
        <v>13594</v>
      </c>
      <c r="C3629" s="567" t="s">
        <v>3450</v>
      </c>
      <c r="D3629" s="568">
        <v>26.36</v>
      </c>
    </row>
    <row r="3630" spans="1:4" ht="30">
      <c r="A3630" s="338">
        <v>39414</v>
      </c>
      <c r="B3630" s="339" t="s">
        <v>7925</v>
      </c>
      <c r="C3630" s="567" t="s">
        <v>3450</v>
      </c>
      <c r="D3630" s="568">
        <v>23.73</v>
      </c>
    </row>
    <row r="3631" spans="1:4" ht="30">
      <c r="A3631" s="338">
        <v>39415</v>
      </c>
      <c r="B3631" s="339" t="s">
        <v>7926</v>
      </c>
      <c r="C3631" s="567" t="s">
        <v>3450</v>
      </c>
      <c r="D3631" s="568">
        <v>20.45</v>
      </c>
    </row>
    <row r="3632" spans="1:4" ht="30">
      <c r="A3632" s="338">
        <v>43740</v>
      </c>
      <c r="B3632" s="339" t="s">
        <v>13595</v>
      </c>
      <c r="C3632" s="567" t="s">
        <v>3450</v>
      </c>
      <c r="D3632" s="568">
        <v>24.98</v>
      </c>
    </row>
    <row r="3633" spans="1:4" ht="30">
      <c r="A3633" s="338">
        <v>39412</v>
      </c>
      <c r="B3633" s="339" t="s">
        <v>7927</v>
      </c>
      <c r="C3633" s="567" t="s">
        <v>3450</v>
      </c>
      <c r="D3633" s="568">
        <v>17.13</v>
      </c>
    </row>
    <row r="3634" spans="1:4" ht="30">
      <c r="A3634" s="338">
        <v>39413</v>
      </c>
      <c r="B3634" s="339" t="s">
        <v>7928</v>
      </c>
      <c r="C3634" s="567" t="s">
        <v>3450</v>
      </c>
      <c r="D3634" s="568">
        <v>18.52</v>
      </c>
    </row>
    <row r="3635" spans="1:4" ht="30">
      <c r="A3635" s="338">
        <v>43741</v>
      </c>
      <c r="B3635" s="339" t="s">
        <v>13596</v>
      </c>
      <c r="C3635" s="567" t="s">
        <v>3450</v>
      </c>
      <c r="D3635" s="568">
        <v>19.75</v>
      </c>
    </row>
    <row r="3636" spans="1:4">
      <c r="A3636" s="338">
        <v>11062</v>
      </c>
      <c r="B3636" s="339" t="s">
        <v>13597</v>
      </c>
      <c r="C3636" s="567" t="s">
        <v>3450</v>
      </c>
      <c r="D3636" s="568">
        <v>51.25</v>
      </c>
    </row>
    <row r="3637" spans="1:4">
      <c r="A3637" s="338">
        <v>11063</v>
      </c>
      <c r="B3637" s="339" t="s">
        <v>13598</v>
      </c>
      <c r="C3637" s="567" t="s">
        <v>3450</v>
      </c>
      <c r="D3637" s="568">
        <v>31.37</v>
      </c>
    </row>
    <row r="3638" spans="1:4">
      <c r="A3638" s="338">
        <v>13521</v>
      </c>
      <c r="B3638" s="339" t="s">
        <v>7929</v>
      </c>
      <c r="C3638" s="567" t="s">
        <v>3452</v>
      </c>
      <c r="D3638" s="568">
        <v>94.05</v>
      </c>
    </row>
    <row r="3639" spans="1:4" ht="30">
      <c r="A3639" s="338">
        <v>10851</v>
      </c>
      <c r="B3639" s="339" t="s">
        <v>7930</v>
      </c>
      <c r="C3639" s="567" t="s">
        <v>3452</v>
      </c>
      <c r="D3639" s="568">
        <v>81.430000000000007</v>
      </c>
    </row>
    <row r="3640" spans="1:4" ht="30">
      <c r="A3640" s="338">
        <v>39515</v>
      </c>
      <c r="B3640" s="339" t="s">
        <v>7931</v>
      </c>
      <c r="C3640" s="567" t="s">
        <v>3452</v>
      </c>
      <c r="D3640" s="568">
        <v>56.26</v>
      </c>
    </row>
    <row r="3641" spans="1:4" ht="30">
      <c r="A3641" s="338">
        <v>39516</v>
      </c>
      <c r="B3641" s="339" t="s">
        <v>7932</v>
      </c>
      <c r="C3641" s="567" t="s">
        <v>3452</v>
      </c>
      <c r="D3641" s="568">
        <v>47.43</v>
      </c>
    </row>
    <row r="3642" spans="1:4" ht="30">
      <c r="A3642" s="338">
        <v>39514</v>
      </c>
      <c r="B3642" s="339" t="s">
        <v>7933</v>
      </c>
      <c r="C3642" s="567" t="s">
        <v>3452</v>
      </c>
      <c r="D3642" s="568">
        <v>29.51</v>
      </c>
    </row>
    <row r="3643" spans="1:4">
      <c r="A3643" s="338">
        <v>4812</v>
      </c>
      <c r="B3643" s="339" t="s">
        <v>7934</v>
      </c>
      <c r="C3643" s="567" t="s">
        <v>3450</v>
      </c>
      <c r="D3643" s="568">
        <v>10.27</v>
      </c>
    </row>
    <row r="3644" spans="1:4">
      <c r="A3644" s="338">
        <v>10849</v>
      </c>
      <c r="B3644" s="339" t="s">
        <v>7935</v>
      </c>
      <c r="C3644" s="567" t="s">
        <v>3452</v>
      </c>
      <c r="D3644" s="568">
        <v>1368.01</v>
      </c>
    </row>
    <row r="3645" spans="1:4">
      <c r="A3645" s="338">
        <v>10848</v>
      </c>
      <c r="B3645" s="339" t="s">
        <v>7936</v>
      </c>
      <c r="C3645" s="567" t="s">
        <v>3452</v>
      </c>
      <c r="D3645" s="568">
        <v>859.28</v>
      </c>
    </row>
    <row r="3646" spans="1:4" ht="30">
      <c r="A3646" s="338">
        <v>4813</v>
      </c>
      <c r="B3646" s="339" t="s">
        <v>13599</v>
      </c>
      <c r="C3646" s="567" t="s">
        <v>3450</v>
      </c>
      <c r="D3646" s="568">
        <v>285</v>
      </c>
    </row>
    <row r="3647" spans="1:4" ht="45">
      <c r="A3647" s="338">
        <v>37560</v>
      </c>
      <c r="B3647" s="339" t="s">
        <v>13600</v>
      </c>
      <c r="C3647" s="567" t="s">
        <v>3452</v>
      </c>
      <c r="D3647" s="568">
        <v>23.62</v>
      </c>
    </row>
    <row r="3648" spans="1:4" ht="45">
      <c r="A3648" s="338">
        <v>37557</v>
      </c>
      <c r="B3648" s="339" t="s">
        <v>13601</v>
      </c>
      <c r="C3648" s="567" t="s">
        <v>3452</v>
      </c>
      <c r="D3648" s="568">
        <v>7.17</v>
      </c>
    </row>
    <row r="3649" spans="1:4" ht="45">
      <c r="A3649" s="338">
        <v>37556</v>
      </c>
      <c r="B3649" s="339" t="s">
        <v>13602</v>
      </c>
      <c r="C3649" s="567" t="s">
        <v>3452</v>
      </c>
      <c r="D3649" s="568">
        <v>13.88</v>
      </c>
    </row>
    <row r="3650" spans="1:4" ht="45">
      <c r="A3650" s="338">
        <v>37559</v>
      </c>
      <c r="B3650" s="339" t="s">
        <v>13603</v>
      </c>
      <c r="C3650" s="567" t="s">
        <v>3452</v>
      </c>
      <c r="D3650" s="568">
        <v>17.02</v>
      </c>
    </row>
    <row r="3651" spans="1:4" ht="45">
      <c r="A3651" s="338">
        <v>37539</v>
      </c>
      <c r="B3651" s="339" t="s">
        <v>13604</v>
      </c>
      <c r="C3651" s="567" t="s">
        <v>3452</v>
      </c>
      <c r="D3651" s="568">
        <v>12</v>
      </c>
    </row>
    <row r="3652" spans="1:4" ht="45">
      <c r="A3652" s="338">
        <v>37558</v>
      </c>
      <c r="B3652" s="339" t="s">
        <v>13605</v>
      </c>
      <c r="C3652" s="567" t="s">
        <v>3452</v>
      </c>
      <c r="D3652" s="568">
        <v>22.37</v>
      </c>
    </row>
    <row r="3653" spans="1:4">
      <c r="A3653" s="338">
        <v>34723</v>
      </c>
      <c r="B3653" s="339" t="s">
        <v>7937</v>
      </c>
      <c r="C3653" s="567" t="s">
        <v>3450</v>
      </c>
      <c r="D3653" s="568">
        <v>658.35</v>
      </c>
    </row>
    <row r="3654" spans="1:4">
      <c r="A3654" s="338">
        <v>34721</v>
      </c>
      <c r="B3654" s="339" t="s">
        <v>7938</v>
      </c>
      <c r="C3654" s="567" t="s">
        <v>3450</v>
      </c>
      <c r="D3654" s="568">
        <v>820.8</v>
      </c>
    </row>
    <row r="3655" spans="1:4">
      <c r="A3655" s="338">
        <v>4309</v>
      </c>
      <c r="B3655" s="339" t="s">
        <v>7939</v>
      </c>
      <c r="C3655" s="567" t="s">
        <v>3452</v>
      </c>
      <c r="D3655" s="568">
        <v>5.91</v>
      </c>
    </row>
    <row r="3656" spans="1:4">
      <c r="A3656" s="338">
        <v>4307</v>
      </c>
      <c r="B3656" s="339" t="s">
        <v>7940</v>
      </c>
      <c r="C3656" s="567" t="s">
        <v>3452</v>
      </c>
      <c r="D3656" s="568">
        <v>10.11</v>
      </c>
    </row>
    <row r="3657" spans="1:4">
      <c r="A3657" s="338">
        <v>10850</v>
      </c>
      <c r="B3657" s="339" t="s">
        <v>7941</v>
      </c>
      <c r="C3657" s="567" t="s">
        <v>3452</v>
      </c>
      <c r="D3657" s="568">
        <v>42.75</v>
      </c>
    </row>
    <row r="3658" spans="1:4" ht="45">
      <c r="A3658" s="338">
        <v>42438</v>
      </c>
      <c r="B3658" s="339" t="s">
        <v>7942</v>
      </c>
      <c r="C3658" s="567" t="s">
        <v>3452</v>
      </c>
      <c r="D3658" s="568">
        <v>1835.74</v>
      </c>
    </row>
    <row r="3659" spans="1:4">
      <c r="A3659" s="338">
        <v>4792</v>
      </c>
      <c r="B3659" s="339" t="s">
        <v>7943</v>
      </c>
      <c r="C3659" s="567" t="s">
        <v>3450</v>
      </c>
      <c r="D3659" s="568">
        <v>147.86000000000001</v>
      </c>
    </row>
    <row r="3660" spans="1:4" ht="30">
      <c r="A3660" s="338">
        <v>4790</v>
      </c>
      <c r="B3660" s="339" t="s">
        <v>7944</v>
      </c>
      <c r="C3660" s="567" t="s">
        <v>3450</v>
      </c>
      <c r="D3660" s="568">
        <v>88.9</v>
      </c>
    </row>
    <row r="3661" spans="1:4" ht="30">
      <c r="A3661" s="338">
        <v>40671</v>
      </c>
      <c r="B3661" s="339" t="s">
        <v>7945</v>
      </c>
      <c r="C3661" s="567" t="s">
        <v>3450</v>
      </c>
      <c r="D3661" s="568">
        <v>55.02</v>
      </c>
    </row>
    <row r="3662" spans="1:4">
      <c r="A3662" s="338">
        <v>7552</v>
      </c>
      <c r="B3662" s="339" t="s">
        <v>7946</v>
      </c>
      <c r="C3662" s="567" t="s">
        <v>3452</v>
      </c>
      <c r="D3662" s="568">
        <v>31.47</v>
      </c>
    </row>
    <row r="3663" spans="1:4">
      <c r="A3663" s="338">
        <v>4893</v>
      </c>
      <c r="B3663" s="339" t="s">
        <v>7947</v>
      </c>
      <c r="C3663" s="567" t="s">
        <v>3452</v>
      </c>
      <c r="D3663" s="568">
        <v>12.65</v>
      </c>
    </row>
    <row r="3664" spans="1:4">
      <c r="A3664" s="338">
        <v>4894</v>
      </c>
      <c r="B3664" s="339" t="s">
        <v>7948</v>
      </c>
      <c r="C3664" s="567" t="s">
        <v>3452</v>
      </c>
      <c r="D3664" s="568">
        <v>10.85</v>
      </c>
    </row>
    <row r="3665" spans="1:4">
      <c r="A3665" s="338">
        <v>4890</v>
      </c>
      <c r="B3665" s="339" t="s">
        <v>7950</v>
      </c>
      <c r="C3665" s="567" t="s">
        <v>3452</v>
      </c>
      <c r="D3665" s="568">
        <v>6.95</v>
      </c>
    </row>
    <row r="3666" spans="1:4">
      <c r="A3666" s="338">
        <v>4888</v>
      </c>
      <c r="B3666" s="339" t="s">
        <v>7949</v>
      </c>
      <c r="C3666" s="567" t="s">
        <v>3452</v>
      </c>
      <c r="D3666" s="568">
        <v>3.7</v>
      </c>
    </row>
    <row r="3667" spans="1:4">
      <c r="A3667" s="338">
        <v>12411</v>
      </c>
      <c r="B3667" s="339" t="s">
        <v>7951</v>
      </c>
      <c r="C3667" s="567" t="s">
        <v>3452</v>
      </c>
      <c r="D3667" s="568">
        <v>37.409999999999997</v>
      </c>
    </row>
    <row r="3668" spans="1:4">
      <c r="A3668" s="338">
        <v>4891</v>
      </c>
      <c r="B3668" s="339" t="s">
        <v>7952</v>
      </c>
      <c r="C3668" s="567" t="s">
        <v>3452</v>
      </c>
      <c r="D3668" s="568">
        <v>18.7</v>
      </c>
    </row>
    <row r="3669" spans="1:4">
      <c r="A3669" s="338">
        <v>4892</v>
      </c>
      <c r="B3669" s="339" t="s">
        <v>7954</v>
      </c>
      <c r="C3669" s="567" t="s">
        <v>3452</v>
      </c>
      <c r="D3669" s="568">
        <v>52.39</v>
      </c>
    </row>
    <row r="3670" spans="1:4">
      <c r="A3670" s="338">
        <v>4889</v>
      </c>
      <c r="B3670" s="339" t="s">
        <v>7953</v>
      </c>
      <c r="C3670" s="567" t="s">
        <v>3452</v>
      </c>
      <c r="D3670" s="568">
        <v>5</v>
      </c>
    </row>
    <row r="3671" spans="1:4">
      <c r="A3671" s="338">
        <v>12412</v>
      </c>
      <c r="B3671" s="339" t="s">
        <v>7955</v>
      </c>
      <c r="C3671" s="567" t="s">
        <v>3452</v>
      </c>
      <c r="D3671" s="568">
        <v>97.37</v>
      </c>
    </row>
    <row r="3672" spans="1:4">
      <c r="A3672" s="338">
        <v>11073</v>
      </c>
      <c r="B3672" s="339" t="s">
        <v>7956</v>
      </c>
      <c r="C3672" s="567" t="s">
        <v>3452</v>
      </c>
      <c r="D3672" s="568">
        <v>6.95</v>
      </c>
    </row>
    <row r="3673" spans="1:4">
      <c r="A3673" s="338">
        <v>11071</v>
      </c>
      <c r="B3673" s="339" t="s">
        <v>7957</v>
      </c>
      <c r="C3673" s="567" t="s">
        <v>3452</v>
      </c>
      <c r="D3673" s="568">
        <v>11.27</v>
      </c>
    </row>
    <row r="3674" spans="1:4">
      <c r="A3674" s="338">
        <v>11072</v>
      </c>
      <c r="B3674" s="339" t="s">
        <v>7958</v>
      </c>
      <c r="C3674" s="567" t="s">
        <v>3452</v>
      </c>
      <c r="D3674" s="568">
        <v>3.93</v>
      </c>
    </row>
    <row r="3675" spans="1:4">
      <c r="A3675" s="338">
        <v>4895</v>
      </c>
      <c r="B3675" s="339" t="s">
        <v>7959</v>
      </c>
      <c r="C3675" s="567" t="s">
        <v>3452</v>
      </c>
      <c r="D3675" s="568">
        <v>0.74</v>
      </c>
    </row>
    <row r="3676" spans="1:4">
      <c r="A3676" s="338">
        <v>4907</v>
      </c>
      <c r="B3676" s="339" t="s">
        <v>7960</v>
      </c>
      <c r="C3676" s="567" t="s">
        <v>3452</v>
      </c>
      <c r="D3676" s="568">
        <v>28.94</v>
      </c>
    </row>
    <row r="3677" spans="1:4">
      <c r="A3677" s="338">
        <v>4902</v>
      </c>
      <c r="B3677" s="339" t="s">
        <v>7961</v>
      </c>
      <c r="C3677" s="567" t="s">
        <v>3452</v>
      </c>
      <c r="D3677" s="568">
        <v>65.510000000000005</v>
      </c>
    </row>
    <row r="3678" spans="1:4">
      <c r="A3678" s="338">
        <v>4908</v>
      </c>
      <c r="B3678" s="339" t="s">
        <v>7962</v>
      </c>
      <c r="C3678" s="567" t="s">
        <v>3452</v>
      </c>
      <c r="D3678" s="568">
        <v>133.02000000000001</v>
      </c>
    </row>
    <row r="3679" spans="1:4">
      <c r="A3679" s="338">
        <v>4909</v>
      </c>
      <c r="B3679" s="339" t="s">
        <v>7963</v>
      </c>
      <c r="C3679" s="567" t="s">
        <v>3452</v>
      </c>
      <c r="D3679" s="568">
        <v>256.89999999999998</v>
      </c>
    </row>
    <row r="3680" spans="1:4">
      <c r="A3680" s="338">
        <v>4903</v>
      </c>
      <c r="B3680" s="339" t="s">
        <v>7964</v>
      </c>
      <c r="C3680" s="567" t="s">
        <v>3452</v>
      </c>
      <c r="D3680" s="568">
        <v>755.38</v>
      </c>
    </row>
    <row r="3681" spans="1:4">
      <c r="A3681" s="338">
        <v>4897</v>
      </c>
      <c r="B3681" s="339" t="s">
        <v>7965</v>
      </c>
      <c r="C3681" s="567" t="s">
        <v>3452</v>
      </c>
      <c r="D3681" s="568">
        <v>3.11</v>
      </c>
    </row>
    <row r="3682" spans="1:4">
      <c r="A3682" s="338">
        <v>4896</v>
      </c>
      <c r="B3682" s="339" t="s">
        <v>7966</v>
      </c>
      <c r="C3682" s="567" t="s">
        <v>3452</v>
      </c>
      <c r="D3682" s="568">
        <v>1.1100000000000001</v>
      </c>
    </row>
    <row r="3683" spans="1:4">
      <c r="A3683" s="338">
        <v>4900</v>
      </c>
      <c r="B3683" s="339" t="s">
        <v>7967</v>
      </c>
      <c r="C3683" s="567" t="s">
        <v>3452</v>
      </c>
      <c r="D3683" s="568">
        <v>9.27</v>
      </c>
    </row>
    <row r="3684" spans="1:4">
      <c r="A3684" s="338">
        <v>4898</v>
      </c>
      <c r="B3684" s="339" t="s">
        <v>7968</v>
      </c>
      <c r="C3684" s="567" t="s">
        <v>3452</v>
      </c>
      <c r="D3684" s="568">
        <v>3.47</v>
      </c>
    </row>
    <row r="3685" spans="1:4">
      <c r="A3685" s="338">
        <v>4899</v>
      </c>
      <c r="B3685" s="339" t="s">
        <v>7969</v>
      </c>
      <c r="C3685" s="567" t="s">
        <v>3452</v>
      </c>
      <c r="D3685" s="568">
        <v>12.72</v>
      </c>
    </row>
    <row r="3686" spans="1:4">
      <c r="A3686" s="338">
        <v>11096</v>
      </c>
      <c r="B3686" s="339" t="s">
        <v>7970</v>
      </c>
      <c r="C3686" s="567" t="s">
        <v>3454</v>
      </c>
      <c r="D3686" s="568">
        <v>0.74</v>
      </c>
    </row>
    <row r="3687" spans="1:4">
      <c r="A3687" s="338">
        <v>4741</v>
      </c>
      <c r="B3687" s="339" t="s">
        <v>7971</v>
      </c>
      <c r="C3687" s="567" t="s">
        <v>3456</v>
      </c>
      <c r="D3687" s="568">
        <v>51.15</v>
      </c>
    </row>
    <row r="3688" spans="1:4">
      <c r="A3688" s="338">
        <v>4752</v>
      </c>
      <c r="B3688" s="339" t="s">
        <v>7972</v>
      </c>
      <c r="C3688" s="567" t="s">
        <v>3451</v>
      </c>
      <c r="D3688" s="568">
        <v>13.67</v>
      </c>
    </row>
    <row r="3689" spans="1:4">
      <c r="A3689" s="338">
        <v>41091</v>
      </c>
      <c r="B3689" s="339" t="s">
        <v>7973</v>
      </c>
      <c r="C3689" s="567" t="s">
        <v>3457</v>
      </c>
      <c r="D3689" s="568">
        <v>2403.9299999999998</v>
      </c>
    </row>
    <row r="3690" spans="1:4" ht="30">
      <c r="A3690" s="338">
        <v>13954</v>
      </c>
      <c r="B3690" s="339" t="s">
        <v>7974</v>
      </c>
      <c r="C3690" s="567" t="s">
        <v>3452</v>
      </c>
      <c r="D3690" s="568">
        <v>6723.23</v>
      </c>
    </row>
    <row r="3691" spans="1:4">
      <c r="A3691" s="338">
        <v>3411</v>
      </c>
      <c r="B3691" s="339" t="s">
        <v>7975</v>
      </c>
      <c r="C3691" s="567" t="s">
        <v>3454</v>
      </c>
      <c r="D3691" s="568">
        <v>55.8</v>
      </c>
    </row>
    <row r="3692" spans="1:4">
      <c r="A3692" s="338">
        <v>39995</v>
      </c>
      <c r="B3692" s="339" t="s">
        <v>7976</v>
      </c>
      <c r="C3692" s="567" t="s">
        <v>3456</v>
      </c>
      <c r="D3692" s="568">
        <v>429.27</v>
      </c>
    </row>
    <row r="3693" spans="1:4" ht="30">
      <c r="A3693" s="338">
        <v>11615</v>
      </c>
      <c r="B3693" s="339" t="s">
        <v>7977</v>
      </c>
      <c r="C3693" s="567" t="s">
        <v>3450</v>
      </c>
      <c r="D3693" s="568">
        <v>3.64</v>
      </c>
    </row>
    <row r="3694" spans="1:4" ht="30">
      <c r="A3694" s="338">
        <v>3408</v>
      </c>
      <c r="B3694" s="339" t="s">
        <v>7978</v>
      </c>
      <c r="C3694" s="567" t="s">
        <v>3450</v>
      </c>
      <c r="D3694" s="568">
        <v>9.67</v>
      </c>
    </row>
    <row r="3695" spans="1:4" ht="30">
      <c r="A3695" s="338">
        <v>3409</v>
      </c>
      <c r="B3695" s="339" t="s">
        <v>7979</v>
      </c>
      <c r="C3695" s="567" t="s">
        <v>3450</v>
      </c>
      <c r="D3695" s="568">
        <v>24.17</v>
      </c>
    </row>
    <row r="3696" spans="1:4">
      <c r="A3696" s="338">
        <v>11427</v>
      </c>
      <c r="B3696" s="339" t="s">
        <v>7980</v>
      </c>
      <c r="C3696" s="567" t="s">
        <v>3454</v>
      </c>
      <c r="D3696" s="568">
        <v>131.33000000000001</v>
      </c>
    </row>
    <row r="3697" spans="1:4">
      <c r="A3697" s="338">
        <v>4491</v>
      </c>
      <c r="B3697" s="339" t="s">
        <v>7981</v>
      </c>
      <c r="C3697" s="567" t="s">
        <v>3453</v>
      </c>
      <c r="D3697" s="568">
        <v>5.55</v>
      </c>
    </row>
    <row r="3698" spans="1:4" ht="30">
      <c r="A3698" s="338">
        <v>2745</v>
      </c>
      <c r="B3698" s="339" t="s">
        <v>7982</v>
      </c>
      <c r="C3698" s="567" t="s">
        <v>3453</v>
      </c>
      <c r="D3698" s="568">
        <v>3.66</v>
      </c>
    </row>
    <row r="3699" spans="1:4" ht="30">
      <c r="A3699" s="338">
        <v>14439</v>
      </c>
      <c r="B3699" s="339" t="s">
        <v>7983</v>
      </c>
      <c r="C3699" s="567" t="s">
        <v>3453</v>
      </c>
      <c r="D3699" s="568">
        <v>4.54</v>
      </c>
    </row>
    <row r="3700" spans="1:4" ht="30">
      <c r="A3700" s="338">
        <v>44496</v>
      </c>
      <c r="B3700" s="339" t="s">
        <v>13606</v>
      </c>
      <c r="C3700" s="567" t="s">
        <v>3452</v>
      </c>
      <c r="D3700" s="568">
        <v>164.68</v>
      </c>
    </row>
    <row r="3701" spans="1:4">
      <c r="A3701" s="338">
        <v>12362</v>
      </c>
      <c r="B3701" s="339" t="s">
        <v>7984</v>
      </c>
      <c r="C3701" s="567" t="s">
        <v>3452</v>
      </c>
      <c r="D3701" s="568">
        <v>9.34</v>
      </c>
    </row>
    <row r="3702" spans="1:4">
      <c r="A3702" s="338">
        <v>421</v>
      </c>
      <c r="B3702" s="339" t="s">
        <v>13607</v>
      </c>
      <c r="C3702" s="567" t="s">
        <v>3452</v>
      </c>
      <c r="D3702" s="568">
        <v>11.93</v>
      </c>
    </row>
    <row r="3703" spans="1:4">
      <c r="A3703" s="338">
        <v>14148</v>
      </c>
      <c r="B3703" s="339" t="s">
        <v>7985</v>
      </c>
      <c r="C3703" s="567" t="s">
        <v>3452</v>
      </c>
      <c r="D3703" s="568">
        <v>0.9</v>
      </c>
    </row>
    <row r="3704" spans="1:4">
      <c r="A3704" s="338">
        <v>4341</v>
      </c>
      <c r="B3704" s="339" t="s">
        <v>7986</v>
      </c>
      <c r="C3704" s="567" t="s">
        <v>3452</v>
      </c>
      <c r="D3704" s="568">
        <v>1.1200000000000001</v>
      </c>
    </row>
    <row r="3705" spans="1:4">
      <c r="A3705" s="338">
        <v>4337</v>
      </c>
      <c r="B3705" s="339" t="s">
        <v>7987</v>
      </c>
      <c r="C3705" s="567" t="s">
        <v>3452</v>
      </c>
      <c r="D3705" s="568">
        <v>2.83</v>
      </c>
    </row>
    <row r="3706" spans="1:4">
      <c r="A3706" s="338">
        <v>11971</v>
      </c>
      <c r="B3706" s="339" t="s">
        <v>7990</v>
      </c>
      <c r="C3706" s="567" t="s">
        <v>3452</v>
      </c>
      <c r="D3706" s="568">
        <v>4.6900000000000004</v>
      </c>
    </row>
    <row r="3707" spans="1:4">
      <c r="A3707" s="338">
        <v>4339</v>
      </c>
      <c r="B3707" s="339" t="s">
        <v>7988</v>
      </c>
      <c r="C3707" s="567" t="s">
        <v>3452</v>
      </c>
      <c r="D3707" s="568">
        <v>0.6</v>
      </c>
    </row>
    <row r="3708" spans="1:4">
      <c r="A3708" s="338">
        <v>39997</v>
      </c>
      <c r="B3708" s="339" t="s">
        <v>7989</v>
      </c>
      <c r="C3708" s="567" t="s">
        <v>3452</v>
      </c>
      <c r="D3708" s="568">
        <v>0.33</v>
      </c>
    </row>
    <row r="3709" spans="1:4">
      <c r="A3709" s="338">
        <v>4342</v>
      </c>
      <c r="B3709" s="339" t="s">
        <v>7991</v>
      </c>
      <c r="C3709" s="567" t="s">
        <v>3452</v>
      </c>
      <c r="D3709" s="568">
        <v>0.25</v>
      </c>
    </row>
    <row r="3710" spans="1:4">
      <c r="A3710" s="338">
        <v>4330</v>
      </c>
      <c r="B3710" s="339" t="s">
        <v>7992</v>
      </c>
      <c r="C3710" s="567" t="s">
        <v>3452</v>
      </c>
      <c r="D3710" s="568">
        <v>0.16</v>
      </c>
    </row>
    <row r="3711" spans="1:4">
      <c r="A3711" s="338">
        <v>4340</v>
      </c>
      <c r="B3711" s="339" t="s">
        <v>7993</v>
      </c>
      <c r="C3711" s="567" t="s">
        <v>3452</v>
      </c>
      <c r="D3711" s="568">
        <v>1.31</v>
      </c>
    </row>
    <row r="3712" spans="1:4">
      <c r="A3712" s="338">
        <v>5088</v>
      </c>
      <c r="B3712" s="339" t="s">
        <v>7994</v>
      </c>
      <c r="C3712" s="567" t="s">
        <v>3452</v>
      </c>
      <c r="D3712" s="568">
        <v>6.03</v>
      </c>
    </row>
    <row r="3713" spans="1:4" ht="30">
      <c r="A3713" s="338">
        <v>11154</v>
      </c>
      <c r="B3713" s="339" t="s">
        <v>7995</v>
      </c>
      <c r="C3713" s="567" t="s">
        <v>3452</v>
      </c>
      <c r="D3713" s="568">
        <v>2141.81</v>
      </c>
    </row>
    <row r="3714" spans="1:4" ht="45">
      <c r="A3714" s="338">
        <v>4989</v>
      </c>
      <c r="B3714" s="339" t="s">
        <v>7996</v>
      </c>
      <c r="C3714" s="567" t="s">
        <v>3452</v>
      </c>
      <c r="D3714" s="568">
        <v>286.10000000000002</v>
      </c>
    </row>
    <row r="3715" spans="1:4" ht="45">
      <c r="A3715" s="338">
        <v>4982</v>
      </c>
      <c r="B3715" s="339" t="s">
        <v>7997</v>
      </c>
      <c r="C3715" s="567" t="s">
        <v>3452</v>
      </c>
      <c r="D3715" s="568">
        <v>268.35000000000002</v>
      </c>
    </row>
    <row r="3716" spans="1:4" ht="45">
      <c r="A3716" s="338">
        <v>4962</v>
      </c>
      <c r="B3716" s="339" t="s">
        <v>7998</v>
      </c>
      <c r="C3716" s="567" t="s">
        <v>3452</v>
      </c>
      <c r="D3716" s="568">
        <v>211.62</v>
      </c>
    </row>
    <row r="3717" spans="1:4" ht="45">
      <c r="A3717" s="338">
        <v>4981</v>
      </c>
      <c r="B3717" s="339" t="s">
        <v>7999</v>
      </c>
      <c r="C3717" s="567" t="s">
        <v>3452</v>
      </c>
      <c r="D3717" s="568">
        <v>188.4</v>
      </c>
    </row>
    <row r="3718" spans="1:4" ht="45">
      <c r="A3718" s="338">
        <v>4964</v>
      </c>
      <c r="B3718" s="339" t="s">
        <v>8000</v>
      </c>
      <c r="C3718" s="567" t="s">
        <v>3452</v>
      </c>
      <c r="D3718" s="568">
        <v>239.01</v>
      </c>
    </row>
    <row r="3719" spans="1:4" ht="45">
      <c r="A3719" s="338">
        <v>4992</v>
      </c>
      <c r="B3719" s="339" t="s">
        <v>8001</v>
      </c>
      <c r="C3719" s="567" t="s">
        <v>3452</v>
      </c>
      <c r="D3719" s="568">
        <v>233.47</v>
      </c>
    </row>
    <row r="3720" spans="1:4" ht="45">
      <c r="A3720" s="338">
        <v>4987</v>
      </c>
      <c r="B3720" s="339" t="s">
        <v>8002</v>
      </c>
      <c r="C3720" s="567" t="s">
        <v>3452</v>
      </c>
      <c r="D3720" s="568">
        <v>267.10000000000002</v>
      </c>
    </row>
    <row r="3721" spans="1:4" ht="30">
      <c r="A3721" s="338">
        <v>4930</v>
      </c>
      <c r="B3721" s="339" t="s">
        <v>13608</v>
      </c>
      <c r="C3721" s="567" t="s">
        <v>3450</v>
      </c>
      <c r="D3721" s="568">
        <v>907.2</v>
      </c>
    </row>
    <row r="3722" spans="1:4" ht="45">
      <c r="A3722" s="338">
        <v>39021</v>
      </c>
      <c r="B3722" s="339" t="s">
        <v>13609</v>
      </c>
      <c r="C3722" s="567" t="s">
        <v>3452</v>
      </c>
      <c r="D3722" s="568">
        <v>964.58</v>
      </c>
    </row>
    <row r="3723" spans="1:4" ht="30">
      <c r="A3723" s="338">
        <v>39022</v>
      </c>
      <c r="B3723" s="339" t="s">
        <v>13610</v>
      </c>
      <c r="C3723" s="567" t="s">
        <v>3452</v>
      </c>
      <c r="D3723" s="568">
        <v>864</v>
      </c>
    </row>
    <row r="3724" spans="1:4" ht="30">
      <c r="A3724" s="338">
        <v>39024</v>
      </c>
      <c r="B3724" s="339" t="s">
        <v>8003</v>
      </c>
      <c r="C3724" s="567" t="s">
        <v>3452</v>
      </c>
      <c r="D3724" s="568">
        <v>816.45</v>
      </c>
    </row>
    <row r="3725" spans="1:4" ht="30">
      <c r="A3725" s="338">
        <v>4914</v>
      </c>
      <c r="B3725" s="339" t="s">
        <v>8004</v>
      </c>
      <c r="C3725" s="567" t="s">
        <v>3450</v>
      </c>
      <c r="D3725" s="568">
        <v>661.99</v>
      </c>
    </row>
    <row r="3726" spans="1:4" ht="30">
      <c r="A3726" s="338">
        <v>4917</v>
      </c>
      <c r="B3726" s="339" t="s">
        <v>8005</v>
      </c>
      <c r="C3726" s="567" t="s">
        <v>3450</v>
      </c>
      <c r="D3726" s="568">
        <v>457.18</v>
      </c>
    </row>
    <row r="3727" spans="1:4" ht="30">
      <c r="A3727" s="338">
        <v>39025</v>
      </c>
      <c r="B3727" s="339" t="s">
        <v>8006</v>
      </c>
      <c r="C3727" s="567" t="s">
        <v>3452</v>
      </c>
      <c r="D3727" s="568">
        <v>837.18</v>
      </c>
    </row>
    <row r="3728" spans="1:4" ht="30">
      <c r="A3728" s="338">
        <v>4922</v>
      </c>
      <c r="B3728" s="339" t="s">
        <v>8007</v>
      </c>
      <c r="C3728" s="567" t="s">
        <v>3450</v>
      </c>
      <c r="D3728" s="568">
        <v>424.07</v>
      </c>
    </row>
    <row r="3729" spans="1:4" ht="30">
      <c r="A3729" s="338">
        <v>4911</v>
      </c>
      <c r="B3729" s="339" t="s">
        <v>8008</v>
      </c>
      <c r="C3729" s="567" t="s">
        <v>3450</v>
      </c>
      <c r="D3729" s="568">
        <v>472.08</v>
      </c>
    </row>
    <row r="3730" spans="1:4" ht="30">
      <c r="A3730" s="338">
        <v>37518</v>
      </c>
      <c r="B3730" s="339" t="s">
        <v>8009</v>
      </c>
      <c r="C3730" s="567" t="s">
        <v>3450</v>
      </c>
      <c r="D3730" s="568">
        <v>767.13</v>
      </c>
    </row>
    <row r="3731" spans="1:4" ht="30">
      <c r="A3731" s="338">
        <v>4910</v>
      </c>
      <c r="B3731" s="339" t="s">
        <v>8010</v>
      </c>
      <c r="C3731" s="567" t="s">
        <v>3450</v>
      </c>
      <c r="D3731" s="568">
        <v>646.70000000000005</v>
      </c>
    </row>
    <row r="3732" spans="1:4" ht="30">
      <c r="A3732" s="338">
        <v>4943</v>
      </c>
      <c r="B3732" s="339" t="s">
        <v>8011</v>
      </c>
      <c r="C3732" s="567" t="s">
        <v>3450</v>
      </c>
      <c r="D3732" s="568">
        <v>963.42</v>
      </c>
    </row>
    <row r="3733" spans="1:4" ht="30">
      <c r="A3733" s="338">
        <v>5002</v>
      </c>
      <c r="B3733" s="339" t="s">
        <v>8012</v>
      </c>
      <c r="C3733" s="567" t="s">
        <v>3450</v>
      </c>
      <c r="D3733" s="568">
        <v>495.6</v>
      </c>
    </row>
    <row r="3734" spans="1:4">
      <c r="A3734" s="338">
        <v>4977</v>
      </c>
      <c r="B3734" s="339" t="s">
        <v>8013</v>
      </c>
      <c r="C3734" s="567" t="s">
        <v>3450</v>
      </c>
      <c r="D3734" s="568">
        <v>334.55</v>
      </c>
    </row>
    <row r="3735" spans="1:4" ht="30">
      <c r="A3735" s="338">
        <v>11364</v>
      </c>
      <c r="B3735" s="339" t="s">
        <v>8017</v>
      </c>
      <c r="C3735" s="567" t="s">
        <v>3452</v>
      </c>
      <c r="D3735" s="568">
        <v>161.85</v>
      </c>
    </row>
    <row r="3736" spans="1:4" ht="30">
      <c r="A3736" s="338">
        <v>11365</v>
      </c>
      <c r="B3736" s="339" t="s">
        <v>8018</v>
      </c>
      <c r="C3736" s="567" t="s">
        <v>3452</v>
      </c>
      <c r="D3736" s="568">
        <v>167.96</v>
      </c>
    </row>
    <row r="3737" spans="1:4" ht="30">
      <c r="A3737" s="338">
        <v>11366</v>
      </c>
      <c r="B3737" s="339" t="s">
        <v>8019</v>
      </c>
      <c r="C3737" s="567" t="s">
        <v>3452</v>
      </c>
      <c r="D3737" s="568">
        <v>178.54</v>
      </c>
    </row>
    <row r="3738" spans="1:4" ht="30">
      <c r="A3738" s="338">
        <v>43777</v>
      </c>
      <c r="B3738" s="339" t="s">
        <v>8020</v>
      </c>
      <c r="C3738" s="567" t="s">
        <v>3452</v>
      </c>
      <c r="D3738" s="568">
        <v>209.72</v>
      </c>
    </row>
    <row r="3739" spans="1:4" ht="45">
      <c r="A3739" s="338">
        <v>20322</v>
      </c>
      <c r="B3739" s="339" t="s">
        <v>8021</v>
      </c>
      <c r="C3739" s="567" t="s">
        <v>3452</v>
      </c>
      <c r="D3739" s="568">
        <v>194.69</v>
      </c>
    </row>
    <row r="3740" spans="1:4" ht="45">
      <c r="A3740" s="338">
        <v>10553</v>
      </c>
      <c r="B3740" s="339" t="s">
        <v>8022</v>
      </c>
      <c r="C3740" s="567" t="s">
        <v>3452</v>
      </c>
      <c r="D3740" s="568">
        <v>176.78</v>
      </c>
    </row>
    <row r="3741" spans="1:4" ht="45">
      <c r="A3741" s="338">
        <v>5020</v>
      </c>
      <c r="B3741" s="339" t="s">
        <v>8023</v>
      </c>
      <c r="C3741" s="567" t="s">
        <v>3452</v>
      </c>
      <c r="D3741" s="568">
        <v>186.38</v>
      </c>
    </row>
    <row r="3742" spans="1:4" ht="45">
      <c r="A3742" s="338">
        <v>10554</v>
      </c>
      <c r="B3742" s="339" t="s">
        <v>8024</v>
      </c>
      <c r="C3742" s="567" t="s">
        <v>3452</v>
      </c>
      <c r="D3742" s="568">
        <v>178.34</v>
      </c>
    </row>
    <row r="3743" spans="1:4" ht="45">
      <c r="A3743" s="338">
        <v>10555</v>
      </c>
      <c r="B3743" s="339" t="s">
        <v>8025</v>
      </c>
      <c r="C3743" s="567" t="s">
        <v>3452</v>
      </c>
      <c r="D3743" s="568">
        <v>194.49</v>
      </c>
    </row>
    <row r="3744" spans="1:4" ht="45">
      <c r="A3744" s="338">
        <v>10556</v>
      </c>
      <c r="B3744" s="339" t="s">
        <v>8026</v>
      </c>
      <c r="C3744" s="567" t="s">
        <v>3452</v>
      </c>
      <c r="D3744" s="568">
        <v>258.58999999999997</v>
      </c>
    </row>
    <row r="3745" spans="1:4" ht="45">
      <c r="A3745" s="338">
        <v>39502</v>
      </c>
      <c r="B3745" s="339" t="s">
        <v>8027</v>
      </c>
      <c r="C3745" s="567" t="s">
        <v>3452</v>
      </c>
      <c r="D3745" s="568">
        <v>363.13</v>
      </c>
    </row>
    <row r="3746" spans="1:4" ht="30">
      <c r="A3746" s="338">
        <v>39504</v>
      </c>
      <c r="B3746" s="339" t="s">
        <v>8028</v>
      </c>
      <c r="C3746" s="567" t="s">
        <v>3452</v>
      </c>
      <c r="D3746" s="568">
        <v>401.55</v>
      </c>
    </row>
    <row r="3747" spans="1:4" ht="45">
      <c r="A3747" s="338">
        <v>39503</v>
      </c>
      <c r="B3747" s="339" t="s">
        <v>8029</v>
      </c>
      <c r="C3747" s="567" t="s">
        <v>3452</v>
      </c>
      <c r="D3747" s="568">
        <v>422.62</v>
      </c>
    </row>
    <row r="3748" spans="1:4" ht="30">
      <c r="A3748" s="338">
        <v>39505</v>
      </c>
      <c r="B3748" s="339" t="s">
        <v>8030</v>
      </c>
      <c r="C3748" s="567" t="s">
        <v>3452</v>
      </c>
      <c r="D3748" s="568">
        <v>455.43</v>
      </c>
    </row>
    <row r="3749" spans="1:4" ht="30">
      <c r="A3749" s="338">
        <v>5028</v>
      </c>
      <c r="B3749" s="339" t="s">
        <v>8014</v>
      </c>
      <c r="C3749" s="567" t="s">
        <v>3450</v>
      </c>
      <c r="D3749" s="568">
        <v>818.58</v>
      </c>
    </row>
    <row r="3750" spans="1:4" ht="30">
      <c r="A3750" s="338">
        <v>4998</v>
      </c>
      <c r="B3750" s="339" t="s">
        <v>8015</v>
      </c>
      <c r="C3750" s="567" t="s">
        <v>3450</v>
      </c>
      <c r="D3750" s="568">
        <v>679.85</v>
      </c>
    </row>
    <row r="3751" spans="1:4" ht="30">
      <c r="A3751" s="338">
        <v>4969</v>
      </c>
      <c r="B3751" s="339" t="s">
        <v>8016</v>
      </c>
      <c r="C3751" s="567" t="s">
        <v>3450</v>
      </c>
      <c r="D3751" s="568">
        <v>473.15</v>
      </c>
    </row>
    <row r="3752" spans="1:4">
      <c r="A3752" s="338">
        <v>44471</v>
      </c>
      <c r="B3752" s="339" t="s">
        <v>13611</v>
      </c>
      <c r="C3752" s="567" t="s">
        <v>3452</v>
      </c>
      <c r="D3752" s="568">
        <v>662.67</v>
      </c>
    </row>
    <row r="3753" spans="1:4" ht="30">
      <c r="A3753" s="338">
        <v>4944</v>
      </c>
      <c r="B3753" s="339" t="s">
        <v>8031</v>
      </c>
      <c r="C3753" s="567" t="s">
        <v>3450</v>
      </c>
      <c r="D3753" s="568">
        <v>1440.32</v>
      </c>
    </row>
    <row r="3754" spans="1:4">
      <c r="A3754" s="338">
        <v>21102</v>
      </c>
      <c r="B3754" s="339" t="s">
        <v>8032</v>
      </c>
      <c r="C3754" s="567" t="s">
        <v>3452</v>
      </c>
      <c r="D3754" s="568">
        <v>71.94</v>
      </c>
    </row>
    <row r="3755" spans="1:4">
      <c r="A3755" s="338">
        <v>21101</v>
      </c>
      <c r="B3755" s="339" t="s">
        <v>8033</v>
      </c>
      <c r="C3755" s="567" t="s">
        <v>3452</v>
      </c>
      <c r="D3755" s="568">
        <v>46.2</v>
      </c>
    </row>
    <row r="3756" spans="1:4" ht="30">
      <c r="A3756" s="338">
        <v>34713</v>
      </c>
      <c r="B3756" s="339" t="s">
        <v>8034</v>
      </c>
      <c r="C3756" s="567" t="s">
        <v>3450</v>
      </c>
      <c r="D3756" s="568">
        <v>336.53</v>
      </c>
    </row>
    <row r="3757" spans="1:4" ht="30">
      <c r="A3757" s="338">
        <v>37563</v>
      </c>
      <c r="B3757" s="339" t="s">
        <v>13612</v>
      </c>
      <c r="C3757" s="567" t="s">
        <v>3450</v>
      </c>
      <c r="D3757" s="568">
        <v>998.25</v>
      </c>
    </row>
    <row r="3758" spans="1:4" ht="30">
      <c r="A3758" s="338">
        <v>4948</v>
      </c>
      <c r="B3758" s="339" t="s">
        <v>13613</v>
      </c>
      <c r="C3758" s="567" t="s">
        <v>3450</v>
      </c>
      <c r="D3758" s="568">
        <v>868.49</v>
      </c>
    </row>
    <row r="3759" spans="1:4" ht="30">
      <c r="A3759" s="338">
        <v>37561</v>
      </c>
      <c r="B3759" s="339" t="s">
        <v>8035</v>
      </c>
      <c r="C3759" s="567" t="s">
        <v>3450</v>
      </c>
      <c r="D3759" s="568">
        <v>810</v>
      </c>
    </row>
    <row r="3760" spans="1:4" ht="30">
      <c r="A3760" s="338">
        <v>37562</v>
      </c>
      <c r="B3760" s="339" t="s">
        <v>8036</v>
      </c>
      <c r="C3760" s="567" t="s">
        <v>3450</v>
      </c>
      <c r="D3760" s="568">
        <v>1062</v>
      </c>
    </row>
    <row r="3761" spans="1:4" ht="30">
      <c r="A3761" s="338">
        <v>14164</v>
      </c>
      <c r="B3761" s="339" t="s">
        <v>8037</v>
      </c>
      <c r="C3761" s="567" t="s">
        <v>3452</v>
      </c>
      <c r="D3761" s="568">
        <v>2405.31</v>
      </c>
    </row>
    <row r="3762" spans="1:4" ht="30">
      <c r="A3762" s="338">
        <v>14163</v>
      </c>
      <c r="B3762" s="339" t="s">
        <v>8038</v>
      </c>
      <c r="C3762" s="567" t="s">
        <v>3452</v>
      </c>
      <c r="D3762" s="568">
        <v>2733.79</v>
      </c>
    </row>
    <row r="3763" spans="1:4" ht="30">
      <c r="A3763" s="338">
        <v>5051</v>
      </c>
      <c r="B3763" s="339" t="s">
        <v>8039</v>
      </c>
      <c r="C3763" s="567" t="s">
        <v>3452</v>
      </c>
      <c r="D3763" s="568">
        <v>2325.06</v>
      </c>
    </row>
    <row r="3764" spans="1:4" ht="30">
      <c r="A3764" s="338">
        <v>14162</v>
      </c>
      <c r="B3764" s="339" t="s">
        <v>8040</v>
      </c>
      <c r="C3764" s="567" t="s">
        <v>3452</v>
      </c>
      <c r="D3764" s="568">
        <v>2321.6799999999998</v>
      </c>
    </row>
    <row r="3765" spans="1:4" ht="30">
      <c r="A3765" s="338">
        <v>5052</v>
      </c>
      <c r="B3765" s="339" t="s">
        <v>8041</v>
      </c>
      <c r="C3765" s="567" t="s">
        <v>3452</v>
      </c>
      <c r="D3765" s="568">
        <v>1732.3</v>
      </c>
    </row>
    <row r="3766" spans="1:4" ht="30">
      <c r="A3766" s="338">
        <v>14166</v>
      </c>
      <c r="B3766" s="339" t="s">
        <v>8042</v>
      </c>
      <c r="C3766" s="567" t="s">
        <v>3452</v>
      </c>
      <c r="D3766" s="568">
        <v>1754.29</v>
      </c>
    </row>
    <row r="3767" spans="1:4" ht="30">
      <c r="A3767" s="338">
        <v>14165</v>
      </c>
      <c r="B3767" s="339" t="s">
        <v>8043</v>
      </c>
      <c r="C3767" s="567" t="s">
        <v>3452</v>
      </c>
      <c r="D3767" s="568">
        <v>2430.33</v>
      </c>
    </row>
    <row r="3768" spans="1:4" ht="30">
      <c r="A3768" s="338">
        <v>5050</v>
      </c>
      <c r="B3768" s="339" t="s">
        <v>8044</v>
      </c>
      <c r="C3768" s="567" t="s">
        <v>3452</v>
      </c>
      <c r="D3768" s="568">
        <v>598.16</v>
      </c>
    </row>
    <row r="3769" spans="1:4" ht="30">
      <c r="A3769" s="338">
        <v>12366</v>
      </c>
      <c r="B3769" s="339" t="s">
        <v>13614</v>
      </c>
      <c r="C3769" s="567" t="s">
        <v>3452</v>
      </c>
      <c r="D3769" s="568">
        <v>1026.1400000000001</v>
      </c>
    </row>
    <row r="3770" spans="1:4" ht="30">
      <c r="A3770" s="338">
        <v>5045</v>
      </c>
      <c r="B3770" s="339" t="s">
        <v>13615</v>
      </c>
      <c r="C3770" s="567" t="s">
        <v>3452</v>
      </c>
      <c r="D3770" s="568">
        <v>1629.84</v>
      </c>
    </row>
    <row r="3771" spans="1:4" ht="30">
      <c r="A3771" s="338">
        <v>5035</v>
      </c>
      <c r="B3771" s="339" t="s">
        <v>13616</v>
      </c>
      <c r="C3771" s="567" t="s">
        <v>3452</v>
      </c>
      <c r="D3771" s="568">
        <v>2500.48</v>
      </c>
    </row>
    <row r="3772" spans="1:4" ht="30">
      <c r="A3772" s="338">
        <v>41180</v>
      </c>
      <c r="B3772" s="339" t="s">
        <v>13617</v>
      </c>
      <c r="C3772" s="567" t="s">
        <v>3452</v>
      </c>
      <c r="D3772" s="568">
        <v>3663.87</v>
      </c>
    </row>
    <row r="3773" spans="1:4" ht="30">
      <c r="A3773" s="338">
        <v>41181</v>
      </c>
      <c r="B3773" s="339" t="s">
        <v>13618</v>
      </c>
      <c r="C3773" s="567" t="s">
        <v>3452</v>
      </c>
      <c r="D3773" s="568">
        <v>4850.8500000000004</v>
      </c>
    </row>
    <row r="3774" spans="1:4" ht="30">
      <c r="A3774" s="338">
        <v>41182</v>
      </c>
      <c r="B3774" s="339" t="s">
        <v>13619</v>
      </c>
      <c r="C3774" s="567" t="s">
        <v>3452</v>
      </c>
      <c r="D3774" s="568">
        <v>6958.94</v>
      </c>
    </row>
    <row r="3775" spans="1:4" ht="30">
      <c r="A3775" s="338">
        <v>41183</v>
      </c>
      <c r="B3775" s="339" t="s">
        <v>13620</v>
      </c>
      <c r="C3775" s="567" t="s">
        <v>3452</v>
      </c>
      <c r="D3775" s="568">
        <v>8688.3799999999992</v>
      </c>
    </row>
    <row r="3776" spans="1:4" ht="30">
      <c r="A3776" s="338">
        <v>41184</v>
      </c>
      <c r="B3776" s="339" t="s">
        <v>13621</v>
      </c>
      <c r="C3776" s="567" t="s">
        <v>3452</v>
      </c>
      <c r="D3776" s="568">
        <v>13228.59</v>
      </c>
    </row>
    <row r="3777" spans="1:4" ht="30">
      <c r="A3777" s="338">
        <v>41185</v>
      </c>
      <c r="B3777" s="339" t="s">
        <v>13622</v>
      </c>
      <c r="C3777" s="567" t="s">
        <v>3452</v>
      </c>
      <c r="D3777" s="568">
        <v>4905.76</v>
      </c>
    </row>
    <row r="3778" spans="1:4" ht="30">
      <c r="A3778" s="338">
        <v>41186</v>
      </c>
      <c r="B3778" s="339" t="s">
        <v>13623</v>
      </c>
      <c r="C3778" s="567" t="s">
        <v>3452</v>
      </c>
      <c r="D3778" s="568">
        <v>6874.85</v>
      </c>
    </row>
    <row r="3779" spans="1:4" ht="30">
      <c r="A3779" s="338">
        <v>41187</v>
      </c>
      <c r="B3779" s="339" t="s">
        <v>13624</v>
      </c>
      <c r="C3779" s="567" t="s">
        <v>3452</v>
      </c>
      <c r="D3779" s="568">
        <v>9219.74</v>
      </c>
    </row>
    <row r="3780" spans="1:4" ht="30">
      <c r="A3780" s="338">
        <v>41188</v>
      </c>
      <c r="B3780" s="339" t="s">
        <v>13625</v>
      </c>
      <c r="C3780" s="567" t="s">
        <v>3452</v>
      </c>
      <c r="D3780" s="568">
        <v>11790</v>
      </c>
    </row>
    <row r="3781" spans="1:4" ht="30">
      <c r="A3781" s="338">
        <v>5036</v>
      </c>
      <c r="B3781" s="339" t="s">
        <v>13626</v>
      </c>
      <c r="C3781" s="567" t="s">
        <v>3452</v>
      </c>
      <c r="D3781" s="568">
        <v>884.06</v>
      </c>
    </row>
    <row r="3782" spans="1:4" ht="30">
      <c r="A3782" s="338">
        <v>41189</v>
      </c>
      <c r="B3782" s="339" t="s">
        <v>13627</v>
      </c>
      <c r="C3782" s="567" t="s">
        <v>3452</v>
      </c>
      <c r="D3782" s="568">
        <v>15157.28</v>
      </c>
    </row>
    <row r="3783" spans="1:4" ht="30">
      <c r="A3783" s="338">
        <v>41190</v>
      </c>
      <c r="B3783" s="339" t="s">
        <v>13628</v>
      </c>
      <c r="C3783" s="567" t="s">
        <v>3452</v>
      </c>
      <c r="D3783" s="568">
        <v>5271.17</v>
      </c>
    </row>
    <row r="3784" spans="1:4" ht="30">
      <c r="A3784" s="338">
        <v>41191</v>
      </c>
      <c r="B3784" s="339" t="s">
        <v>13629</v>
      </c>
      <c r="C3784" s="567" t="s">
        <v>3452</v>
      </c>
      <c r="D3784" s="568">
        <v>8083.14</v>
      </c>
    </row>
    <row r="3785" spans="1:4" ht="30">
      <c r="A3785" s="338">
        <v>41192</v>
      </c>
      <c r="B3785" s="339" t="s">
        <v>13630</v>
      </c>
      <c r="C3785" s="567" t="s">
        <v>3452</v>
      </c>
      <c r="D3785" s="568">
        <v>8426.61</v>
      </c>
    </row>
    <row r="3786" spans="1:4" ht="30">
      <c r="A3786" s="338">
        <v>41193</v>
      </c>
      <c r="B3786" s="339" t="s">
        <v>13631</v>
      </c>
      <c r="C3786" s="567" t="s">
        <v>3452</v>
      </c>
      <c r="D3786" s="568">
        <v>13768.81</v>
      </c>
    </row>
    <row r="3787" spans="1:4" ht="30">
      <c r="A3787" s="338">
        <v>41194</v>
      </c>
      <c r="B3787" s="339" t="s">
        <v>13632</v>
      </c>
      <c r="C3787" s="567" t="s">
        <v>3452</v>
      </c>
      <c r="D3787" s="568">
        <v>16429.310000000001</v>
      </c>
    </row>
    <row r="3788" spans="1:4" ht="30">
      <c r="A3788" s="338">
        <v>5044</v>
      </c>
      <c r="B3788" s="339" t="s">
        <v>13633</v>
      </c>
      <c r="C3788" s="567" t="s">
        <v>3452</v>
      </c>
      <c r="D3788" s="568">
        <v>1417.55</v>
      </c>
    </row>
    <row r="3789" spans="1:4" ht="30">
      <c r="A3789" s="338">
        <v>5059</v>
      </c>
      <c r="B3789" s="339" t="s">
        <v>13634</v>
      </c>
      <c r="C3789" s="567" t="s">
        <v>3452</v>
      </c>
      <c r="D3789" s="568">
        <v>1057.23</v>
      </c>
    </row>
    <row r="3790" spans="1:4" ht="30">
      <c r="A3790" s="338">
        <v>41201</v>
      </c>
      <c r="B3790" s="339" t="s">
        <v>13635</v>
      </c>
      <c r="C3790" s="567" t="s">
        <v>3452</v>
      </c>
      <c r="D3790" s="568">
        <v>2145.56</v>
      </c>
    </row>
    <row r="3791" spans="1:4" ht="30">
      <c r="A3791" s="338">
        <v>41199</v>
      </c>
      <c r="B3791" s="339" t="s">
        <v>13636</v>
      </c>
      <c r="C3791" s="567" t="s">
        <v>3452</v>
      </c>
      <c r="D3791" s="568">
        <v>689.45</v>
      </c>
    </row>
    <row r="3792" spans="1:4" ht="30">
      <c r="A3792" s="338">
        <v>5057</v>
      </c>
      <c r="B3792" s="339" t="s">
        <v>13637</v>
      </c>
      <c r="C3792" s="567" t="s">
        <v>3452</v>
      </c>
      <c r="D3792" s="568">
        <v>933.39</v>
      </c>
    </row>
    <row r="3793" spans="1:4" ht="30">
      <c r="A3793" s="338">
        <v>41200</v>
      </c>
      <c r="B3793" s="339" t="s">
        <v>13638</v>
      </c>
      <c r="C3793" s="567" t="s">
        <v>3452</v>
      </c>
      <c r="D3793" s="568">
        <v>1341.91</v>
      </c>
    </row>
    <row r="3794" spans="1:4" ht="30">
      <c r="A3794" s="338">
        <v>41205</v>
      </c>
      <c r="B3794" s="339" t="s">
        <v>13639</v>
      </c>
      <c r="C3794" s="567" t="s">
        <v>3452</v>
      </c>
      <c r="D3794" s="568">
        <v>2486.54</v>
      </c>
    </row>
    <row r="3795" spans="1:4" ht="30">
      <c r="A3795" s="338">
        <v>41202</v>
      </c>
      <c r="B3795" s="339" t="s">
        <v>13640</v>
      </c>
      <c r="C3795" s="567" t="s">
        <v>3452</v>
      </c>
      <c r="D3795" s="568">
        <v>725.59</v>
      </c>
    </row>
    <row r="3796" spans="1:4" ht="30">
      <c r="A3796" s="338">
        <v>41206</v>
      </c>
      <c r="B3796" s="339" t="s">
        <v>13641</v>
      </c>
      <c r="C3796" s="567" t="s">
        <v>3452</v>
      </c>
      <c r="D3796" s="568">
        <v>3278.39</v>
      </c>
    </row>
    <row r="3797" spans="1:4" ht="30">
      <c r="A3797" s="338">
        <v>12372</v>
      </c>
      <c r="B3797" s="339" t="s">
        <v>13642</v>
      </c>
      <c r="C3797" s="567" t="s">
        <v>3452</v>
      </c>
      <c r="D3797" s="568">
        <v>761.87</v>
      </c>
    </row>
    <row r="3798" spans="1:4" ht="30">
      <c r="A3798" s="338">
        <v>41207</v>
      </c>
      <c r="B3798" s="339" t="s">
        <v>13643</v>
      </c>
      <c r="C3798" s="567" t="s">
        <v>3452</v>
      </c>
      <c r="D3798" s="568">
        <v>4413.37</v>
      </c>
    </row>
    <row r="3799" spans="1:4" ht="30">
      <c r="A3799" s="338">
        <v>41203</v>
      </c>
      <c r="B3799" s="339" t="s">
        <v>13644</v>
      </c>
      <c r="C3799" s="567" t="s">
        <v>3452</v>
      </c>
      <c r="D3799" s="568">
        <v>1162.31</v>
      </c>
    </row>
    <row r="3800" spans="1:4" ht="30">
      <c r="A3800" s="338">
        <v>41204</v>
      </c>
      <c r="B3800" s="339" t="s">
        <v>13645</v>
      </c>
      <c r="C3800" s="567" t="s">
        <v>3452</v>
      </c>
      <c r="D3800" s="568">
        <v>1643.22</v>
      </c>
    </row>
    <row r="3801" spans="1:4" ht="30">
      <c r="A3801" s="338">
        <v>41210</v>
      </c>
      <c r="B3801" s="339" t="s">
        <v>13646</v>
      </c>
      <c r="C3801" s="567" t="s">
        <v>3452</v>
      </c>
      <c r="D3801" s="568">
        <v>2744.95</v>
      </c>
    </row>
    <row r="3802" spans="1:4" ht="30">
      <c r="A3802" s="338">
        <v>41208</v>
      </c>
      <c r="B3802" s="339" t="s">
        <v>13647</v>
      </c>
      <c r="C3802" s="567" t="s">
        <v>3452</v>
      </c>
      <c r="D3802" s="568">
        <v>960.89</v>
      </c>
    </row>
    <row r="3803" spans="1:4" ht="30">
      <c r="A3803" s="338">
        <v>41211</v>
      </c>
      <c r="B3803" s="339" t="s">
        <v>13648</v>
      </c>
      <c r="C3803" s="567" t="s">
        <v>3452</v>
      </c>
      <c r="D3803" s="568">
        <v>3867.6</v>
      </c>
    </row>
    <row r="3804" spans="1:4" ht="30">
      <c r="A3804" s="338">
        <v>13339</v>
      </c>
      <c r="B3804" s="339" t="s">
        <v>13649</v>
      </c>
      <c r="C3804" s="567" t="s">
        <v>3452</v>
      </c>
      <c r="D3804" s="568">
        <v>1302.24</v>
      </c>
    </row>
    <row r="3805" spans="1:4" ht="30">
      <c r="A3805" s="338">
        <v>41213</v>
      </c>
      <c r="B3805" s="339" t="s">
        <v>13650</v>
      </c>
      <c r="C3805" s="567" t="s">
        <v>3452</v>
      </c>
      <c r="D3805" s="568">
        <v>8016.58</v>
      </c>
    </row>
    <row r="3806" spans="1:4" ht="30">
      <c r="A3806" s="338">
        <v>41209</v>
      </c>
      <c r="B3806" s="339" t="s">
        <v>13651</v>
      </c>
      <c r="C3806" s="567" t="s">
        <v>3452</v>
      </c>
      <c r="D3806" s="568">
        <v>1791.72</v>
      </c>
    </row>
    <row r="3807" spans="1:4" ht="30">
      <c r="A3807" s="338">
        <v>41216</v>
      </c>
      <c r="B3807" s="339" t="s">
        <v>13652</v>
      </c>
      <c r="C3807" s="567" t="s">
        <v>3452</v>
      </c>
      <c r="D3807" s="568">
        <v>3356.13</v>
      </c>
    </row>
    <row r="3808" spans="1:4" ht="30">
      <c r="A3808" s="338">
        <v>41217</v>
      </c>
      <c r="B3808" s="339" t="s">
        <v>13653</v>
      </c>
      <c r="C3808" s="567" t="s">
        <v>3452</v>
      </c>
      <c r="D3808" s="568">
        <v>5381.07</v>
      </c>
    </row>
    <row r="3809" spans="1:4" ht="30">
      <c r="A3809" s="338">
        <v>41218</v>
      </c>
      <c r="B3809" s="339" t="s">
        <v>13654</v>
      </c>
      <c r="C3809" s="567" t="s">
        <v>3452</v>
      </c>
      <c r="D3809" s="568">
        <v>7216.18</v>
      </c>
    </row>
    <row r="3810" spans="1:4" ht="30">
      <c r="A3810" s="338">
        <v>41214</v>
      </c>
      <c r="B3810" s="339" t="s">
        <v>13655</v>
      </c>
      <c r="C3810" s="567" t="s">
        <v>3452</v>
      </c>
      <c r="D3810" s="568">
        <v>1521.52</v>
      </c>
    </row>
    <row r="3811" spans="1:4" ht="30">
      <c r="A3811" s="338">
        <v>41215</v>
      </c>
      <c r="B3811" s="339" t="s">
        <v>13656</v>
      </c>
      <c r="C3811" s="567" t="s">
        <v>3452</v>
      </c>
      <c r="D3811" s="568">
        <v>2290.85</v>
      </c>
    </row>
    <row r="3812" spans="1:4" ht="30">
      <c r="A3812" s="338">
        <v>41221</v>
      </c>
      <c r="B3812" s="339" t="s">
        <v>13657</v>
      </c>
      <c r="C3812" s="567" t="s">
        <v>3452</v>
      </c>
      <c r="D3812" s="568">
        <v>6633.2</v>
      </c>
    </row>
    <row r="3813" spans="1:4" ht="30">
      <c r="A3813" s="338">
        <v>41222</v>
      </c>
      <c r="B3813" s="339" t="s">
        <v>13658</v>
      </c>
      <c r="C3813" s="567" t="s">
        <v>3452</v>
      </c>
      <c r="D3813" s="568">
        <v>9492.19</v>
      </c>
    </row>
    <row r="3814" spans="1:4" ht="30">
      <c r="A3814" s="338">
        <v>41195</v>
      </c>
      <c r="B3814" s="339" t="s">
        <v>13659</v>
      </c>
      <c r="C3814" s="567" t="s">
        <v>3452</v>
      </c>
      <c r="D3814" s="568">
        <v>487.87</v>
      </c>
    </row>
    <row r="3815" spans="1:4" ht="30">
      <c r="A3815" s="338">
        <v>41198</v>
      </c>
      <c r="B3815" s="339" t="s">
        <v>13660</v>
      </c>
      <c r="C3815" s="567" t="s">
        <v>3452</v>
      </c>
      <c r="D3815" s="568">
        <v>1906.48</v>
      </c>
    </row>
    <row r="3816" spans="1:4" ht="30">
      <c r="A3816" s="338">
        <v>41196</v>
      </c>
      <c r="B3816" s="339" t="s">
        <v>13661</v>
      </c>
      <c r="C3816" s="567" t="s">
        <v>3452</v>
      </c>
      <c r="D3816" s="568">
        <v>604.74</v>
      </c>
    </row>
    <row r="3817" spans="1:4" ht="30">
      <c r="A3817" s="338">
        <v>5033</v>
      </c>
      <c r="B3817" s="339" t="s">
        <v>13662</v>
      </c>
      <c r="C3817" s="567" t="s">
        <v>3452</v>
      </c>
      <c r="D3817" s="568">
        <v>794</v>
      </c>
    </row>
    <row r="3818" spans="1:4" ht="30">
      <c r="A3818" s="338">
        <v>41197</v>
      </c>
      <c r="B3818" s="339" t="s">
        <v>13663</v>
      </c>
      <c r="C3818" s="567" t="s">
        <v>3452</v>
      </c>
      <c r="D3818" s="568">
        <v>1179.3800000000001</v>
      </c>
    </row>
    <row r="3819" spans="1:4">
      <c r="A3819" s="338">
        <v>12388</v>
      </c>
      <c r="B3819" s="339" t="s">
        <v>8045</v>
      </c>
      <c r="C3819" s="567" t="s">
        <v>3452</v>
      </c>
      <c r="D3819" s="568">
        <v>354.06</v>
      </c>
    </row>
    <row r="3820" spans="1:4" ht="30">
      <c r="A3820" s="338">
        <v>2731</v>
      </c>
      <c r="B3820" s="339" t="s">
        <v>8046</v>
      </c>
      <c r="C3820" s="567" t="s">
        <v>3453</v>
      </c>
      <c r="D3820" s="568">
        <v>104.56</v>
      </c>
    </row>
    <row r="3821" spans="1:4" ht="30">
      <c r="A3821" s="338">
        <v>41457</v>
      </c>
      <c r="B3821" s="339" t="s">
        <v>13664</v>
      </c>
      <c r="C3821" s="567" t="s">
        <v>3452</v>
      </c>
      <c r="D3821" s="568">
        <v>1564.56</v>
      </c>
    </row>
    <row r="3822" spans="1:4" ht="30">
      <c r="A3822" s="338">
        <v>41458</v>
      </c>
      <c r="B3822" s="339" t="s">
        <v>13665</v>
      </c>
      <c r="C3822" s="567" t="s">
        <v>3452</v>
      </c>
      <c r="D3822" s="568">
        <v>2184.21</v>
      </c>
    </row>
    <row r="3823" spans="1:4" ht="30">
      <c r="A3823" s="338">
        <v>41459</v>
      </c>
      <c r="B3823" s="339" t="s">
        <v>13666</v>
      </c>
      <c r="C3823" s="567" t="s">
        <v>3452</v>
      </c>
      <c r="D3823" s="568">
        <v>3046.8</v>
      </c>
    </row>
    <row r="3824" spans="1:4" ht="30">
      <c r="A3824" s="338">
        <v>41461</v>
      </c>
      <c r="B3824" s="339" t="s">
        <v>13667</v>
      </c>
      <c r="C3824" s="567" t="s">
        <v>3452</v>
      </c>
      <c r="D3824" s="568">
        <v>4154.16</v>
      </c>
    </row>
    <row r="3825" spans="1:4">
      <c r="A3825" s="338">
        <v>44537</v>
      </c>
      <c r="B3825" s="339" t="s">
        <v>13668</v>
      </c>
      <c r="C3825" s="567" t="s">
        <v>3461</v>
      </c>
      <c r="D3825" s="568">
        <v>300</v>
      </c>
    </row>
    <row r="3826" spans="1:4" ht="30">
      <c r="A3826" s="338">
        <v>11844</v>
      </c>
      <c r="B3826" s="339" t="s">
        <v>8047</v>
      </c>
      <c r="C3826" s="567" t="s">
        <v>3453</v>
      </c>
      <c r="D3826" s="568">
        <v>69.75</v>
      </c>
    </row>
    <row r="3827" spans="1:4" ht="30">
      <c r="A3827" s="338">
        <v>4465</v>
      </c>
      <c r="B3827" s="339" t="s">
        <v>8048</v>
      </c>
      <c r="C3827" s="567" t="s">
        <v>3453</v>
      </c>
      <c r="D3827" s="568">
        <v>57.96</v>
      </c>
    </row>
    <row r="3828" spans="1:4" ht="30">
      <c r="A3828" s="338">
        <v>35273</v>
      </c>
      <c r="B3828" s="339" t="s">
        <v>8049</v>
      </c>
      <c r="C3828" s="567" t="s">
        <v>3453</v>
      </c>
      <c r="D3828" s="568">
        <v>69.510000000000005</v>
      </c>
    </row>
    <row r="3829" spans="1:4" ht="30">
      <c r="A3829" s="338">
        <v>4470</v>
      </c>
      <c r="B3829" s="339" t="s">
        <v>8050</v>
      </c>
      <c r="C3829" s="567" t="s">
        <v>3453</v>
      </c>
      <c r="D3829" s="568">
        <v>160.41999999999999</v>
      </c>
    </row>
    <row r="3830" spans="1:4" ht="30">
      <c r="A3830" s="338">
        <v>20208</v>
      </c>
      <c r="B3830" s="339" t="s">
        <v>8051</v>
      </c>
      <c r="C3830" s="567" t="s">
        <v>3453</v>
      </c>
      <c r="D3830" s="568">
        <v>144.38</v>
      </c>
    </row>
    <row r="3831" spans="1:4" ht="30">
      <c r="A3831" s="338">
        <v>20204</v>
      </c>
      <c r="B3831" s="339" t="s">
        <v>8052</v>
      </c>
      <c r="C3831" s="567" t="s">
        <v>3453</v>
      </c>
      <c r="D3831" s="568">
        <v>106.95</v>
      </c>
    </row>
    <row r="3832" spans="1:4" ht="30">
      <c r="A3832" s="338">
        <v>4437</v>
      </c>
      <c r="B3832" s="339" t="s">
        <v>8053</v>
      </c>
      <c r="C3832" s="567" t="s">
        <v>3453</v>
      </c>
      <c r="D3832" s="568">
        <v>120.32</v>
      </c>
    </row>
    <row r="3833" spans="1:4" ht="30">
      <c r="A3833" s="338">
        <v>14580</v>
      </c>
      <c r="B3833" s="339" t="s">
        <v>8054</v>
      </c>
      <c r="C3833" s="567" t="s">
        <v>3453</v>
      </c>
      <c r="D3833" s="568">
        <v>120.32</v>
      </c>
    </row>
    <row r="3834" spans="1:4">
      <c r="A3834" s="338">
        <v>5065</v>
      </c>
      <c r="B3834" s="339" t="s">
        <v>8056</v>
      </c>
      <c r="C3834" s="567" t="s">
        <v>3454</v>
      </c>
      <c r="D3834" s="568">
        <v>38.119999999999997</v>
      </c>
    </row>
    <row r="3835" spans="1:4">
      <c r="A3835" s="338">
        <v>5072</v>
      </c>
      <c r="B3835" s="339" t="s">
        <v>8057</v>
      </c>
      <c r="C3835" s="567" t="s">
        <v>3454</v>
      </c>
      <c r="D3835" s="568">
        <v>35.26</v>
      </c>
    </row>
    <row r="3836" spans="1:4">
      <c r="A3836" s="338">
        <v>5066</v>
      </c>
      <c r="B3836" s="339" t="s">
        <v>8058</v>
      </c>
      <c r="C3836" s="567" t="s">
        <v>3454</v>
      </c>
      <c r="D3836" s="568">
        <v>26.4</v>
      </c>
    </row>
    <row r="3837" spans="1:4">
      <c r="A3837" s="338">
        <v>5063</v>
      </c>
      <c r="B3837" s="339" t="s">
        <v>8059</v>
      </c>
      <c r="C3837" s="567" t="s">
        <v>3454</v>
      </c>
      <c r="D3837" s="568">
        <v>23.91</v>
      </c>
    </row>
    <row r="3838" spans="1:4">
      <c r="A3838" s="338">
        <v>20247</v>
      </c>
      <c r="B3838" s="339" t="s">
        <v>8060</v>
      </c>
      <c r="C3838" s="567" t="s">
        <v>3454</v>
      </c>
      <c r="D3838" s="568">
        <v>22.19</v>
      </c>
    </row>
    <row r="3839" spans="1:4">
      <c r="A3839" s="338">
        <v>5074</v>
      </c>
      <c r="B3839" s="339" t="s">
        <v>8061</v>
      </c>
      <c r="C3839" s="567" t="s">
        <v>3454</v>
      </c>
      <c r="D3839" s="568">
        <v>22.45</v>
      </c>
    </row>
    <row r="3840" spans="1:4">
      <c r="A3840" s="338">
        <v>5067</v>
      </c>
      <c r="B3840" s="339" t="s">
        <v>8062</v>
      </c>
      <c r="C3840" s="567" t="s">
        <v>3454</v>
      </c>
      <c r="D3840" s="568">
        <v>21.36</v>
      </c>
    </row>
    <row r="3841" spans="1:4">
      <c r="A3841" s="338">
        <v>5078</v>
      </c>
      <c r="B3841" s="339" t="s">
        <v>8063</v>
      </c>
      <c r="C3841" s="567" t="s">
        <v>3454</v>
      </c>
      <c r="D3841" s="568">
        <v>21.11</v>
      </c>
    </row>
    <row r="3842" spans="1:4">
      <c r="A3842" s="338">
        <v>5068</v>
      </c>
      <c r="B3842" s="339" t="s">
        <v>8064</v>
      </c>
      <c r="C3842" s="567" t="s">
        <v>3454</v>
      </c>
      <c r="D3842" s="568">
        <v>20.04</v>
      </c>
    </row>
    <row r="3843" spans="1:4">
      <c r="A3843" s="338">
        <v>5073</v>
      </c>
      <c r="B3843" s="339" t="s">
        <v>8065</v>
      </c>
      <c r="C3843" s="567" t="s">
        <v>3454</v>
      </c>
      <c r="D3843" s="568">
        <v>20.420000000000002</v>
      </c>
    </row>
    <row r="3844" spans="1:4">
      <c r="A3844" s="338">
        <v>5069</v>
      </c>
      <c r="B3844" s="339" t="s">
        <v>8066</v>
      </c>
      <c r="C3844" s="567" t="s">
        <v>3454</v>
      </c>
      <c r="D3844" s="568">
        <v>20.420000000000002</v>
      </c>
    </row>
    <row r="3845" spans="1:4">
      <c r="A3845" s="338">
        <v>5070</v>
      </c>
      <c r="B3845" s="339" t="s">
        <v>8067</v>
      </c>
      <c r="C3845" s="567" t="s">
        <v>3454</v>
      </c>
      <c r="D3845" s="568">
        <v>20.65</v>
      </c>
    </row>
    <row r="3846" spans="1:4">
      <c r="A3846" s="338">
        <v>5071</v>
      </c>
      <c r="B3846" s="339" t="s">
        <v>8068</v>
      </c>
      <c r="C3846" s="567" t="s">
        <v>3454</v>
      </c>
      <c r="D3846" s="568">
        <v>20.04</v>
      </c>
    </row>
    <row r="3847" spans="1:4">
      <c r="A3847" s="338">
        <v>5061</v>
      </c>
      <c r="B3847" s="339" t="s">
        <v>8069</v>
      </c>
      <c r="C3847" s="567" t="s">
        <v>3454</v>
      </c>
      <c r="D3847" s="568">
        <v>19.7</v>
      </c>
    </row>
    <row r="3848" spans="1:4">
      <c r="A3848" s="338">
        <v>5075</v>
      </c>
      <c r="B3848" s="339" t="s">
        <v>8070</v>
      </c>
      <c r="C3848" s="567" t="s">
        <v>3454</v>
      </c>
      <c r="D3848" s="568">
        <v>20.04</v>
      </c>
    </row>
    <row r="3849" spans="1:4">
      <c r="A3849" s="338">
        <v>39027</v>
      </c>
      <c r="B3849" s="339" t="s">
        <v>8071</v>
      </c>
      <c r="C3849" s="567" t="s">
        <v>3454</v>
      </c>
      <c r="D3849" s="568">
        <v>20.02</v>
      </c>
    </row>
    <row r="3850" spans="1:4">
      <c r="A3850" s="338">
        <v>5062</v>
      </c>
      <c r="B3850" s="339" t="s">
        <v>8072</v>
      </c>
      <c r="C3850" s="567" t="s">
        <v>3454</v>
      </c>
      <c r="D3850" s="568">
        <v>20.3</v>
      </c>
    </row>
    <row r="3851" spans="1:4">
      <c r="A3851" s="338">
        <v>40568</v>
      </c>
      <c r="B3851" s="339" t="s">
        <v>8073</v>
      </c>
      <c r="C3851" s="567" t="s">
        <v>3454</v>
      </c>
      <c r="D3851" s="568">
        <v>20.190000000000001</v>
      </c>
    </row>
    <row r="3852" spans="1:4">
      <c r="A3852" s="338">
        <v>40304</v>
      </c>
      <c r="B3852" s="339" t="s">
        <v>8055</v>
      </c>
      <c r="C3852" s="567" t="s">
        <v>3454</v>
      </c>
      <c r="D3852" s="568">
        <v>24.73</v>
      </c>
    </row>
    <row r="3853" spans="1:4">
      <c r="A3853" s="338">
        <v>39026</v>
      </c>
      <c r="B3853" s="339" t="s">
        <v>8074</v>
      </c>
      <c r="C3853" s="567" t="s">
        <v>3454</v>
      </c>
      <c r="D3853" s="568">
        <v>22.53</v>
      </c>
    </row>
    <row r="3854" spans="1:4" ht="45">
      <c r="A3854" s="338">
        <v>42431</v>
      </c>
      <c r="B3854" s="339" t="s">
        <v>8075</v>
      </c>
      <c r="C3854" s="567" t="s">
        <v>3452</v>
      </c>
      <c r="D3854" s="568">
        <v>3475.1</v>
      </c>
    </row>
    <row r="3855" spans="1:4">
      <c r="A3855" s="338">
        <v>44074</v>
      </c>
      <c r="B3855" s="339" t="s">
        <v>13669</v>
      </c>
      <c r="C3855" s="567" t="s">
        <v>3455</v>
      </c>
      <c r="D3855" s="568">
        <v>479.19</v>
      </c>
    </row>
    <row r="3856" spans="1:4">
      <c r="A3856" s="338">
        <v>44072</v>
      </c>
      <c r="B3856" s="339" t="s">
        <v>13670</v>
      </c>
      <c r="C3856" s="567" t="s">
        <v>3455</v>
      </c>
      <c r="D3856" s="568">
        <v>99.93</v>
      </c>
    </row>
    <row r="3857" spans="1:4" ht="30">
      <c r="A3857" s="338">
        <v>511</v>
      </c>
      <c r="B3857" s="339" t="s">
        <v>8076</v>
      </c>
      <c r="C3857" s="567" t="s">
        <v>3455</v>
      </c>
      <c r="D3857" s="568">
        <v>11</v>
      </c>
    </row>
    <row r="3858" spans="1:4" ht="30">
      <c r="A3858" s="338">
        <v>37540</v>
      </c>
      <c r="B3858" s="339" t="s">
        <v>8077</v>
      </c>
      <c r="C3858" s="567" t="s">
        <v>3452</v>
      </c>
      <c r="D3858" s="568">
        <v>78021.05</v>
      </c>
    </row>
    <row r="3859" spans="1:4" ht="30">
      <c r="A3859" s="338">
        <v>37548</v>
      </c>
      <c r="B3859" s="339" t="s">
        <v>8078</v>
      </c>
      <c r="C3859" s="567" t="s">
        <v>3452</v>
      </c>
      <c r="D3859" s="568">
        <v>103416.5</v>
      </c>
    </row>
    <row r="3860" spans="1:4" ht="30">
      <c r="A3860" s="338">
        <v>39828</v>
      </c>
      <c r="B3860" s="339" t="s">
        <v>8079</v>
      </c>
      <c r="C3860" s="567" t="s">
        <v>3452</v>
      </c>
      <c r="D3860" s="568">
        <v>620.4</v>
      </c>
    </row>
    <row r="3861" spans="1:4" ht="45">
      <c r="A3861" s="338">
        <v>12273</v>
      </c>
      <c r="B3861" s="339" t="s">
        <v>8080</v>
      </c>
      <c r="C3861" s="567" t="s">
        <v>3452</v>
      </c>
      <c r="D3861" s="568">
        <v>148.16</v>
      </c>
    </row>
    <row r="3862" spans="1:4">
      <c r="A3862" s="338">
        <v>38392</v>
      </c>
      <c r="B3862" s="339" t="s">
        <v>8081</v>
      </c>
      <c r="C3862" s="567" t="s">
        <v>3452</v>
      </c>
      <c r="D3862" s="568">
        <v>49.98</v>
      </c>
    </row>
    <row r="3863" spans="1:4" ht="30">
      <c r="A3863" s="338">
        <v>11735</v>
      </c>
      <c r="B3863" s="339" t="s">
        <v>13671</v>
      </c>
      <c r="C3863" s="567" t="s">
        <v>3452</v>
      </c>
      <c r="D3863" s="568">
        <v>7.7</v>
      </c>
    </row>
    <row r="3864" spans="1:4" ht="30">
      <c r="A3864" s="338">
        <v>11737</v>
      </c>
      <c r="B3864" s="339" t="s">
        <v>13672</v>
      </c>
      <c r="C3864" s="567" t="s">
        <v>3452</v>
      </c>
      <c r="D3864" s="568">
        <v>10.92</v>
      </c>
    </row>
    <row r="3865" spans="1:4" ht="30">
      <c r="A3865" s="338">
        <v>11738</v>
      </c>
      <c r="B3865" s="339" t="s">
        <v>13673</v>
      </c>
      <c r="C3865" s="567" t="s">
        <v>3452</v>
      </c>
      <c r="D3865" s="568">
        <v>13.77</v>
      </c>
    </row>
    <row r="3866" spans="1:4">
      <c r="A3866" s="338">
        <v>36143</v>
      </c>
      <c r="B3866" s="339" t="s">
        <v>8082</v>
      </c>
      <c r="C3866" s="567" t="s">
        <v>3452</v>
      </c>
      <c r="D3866" s="568">
        <v>36.200000000000003</v>
      </c>
    </row>
    <row r="3867" spans="1:4">
      <c r="A3867" s="338">
        <v>36142</v>
      </c>
      <c r="B3867" s="339" t="s">
        <v>8083</v>
      </c>
      <c r="C3867" s="567" t="s">
        <v>3452</v>
      </c>
      <c r="D3867" s="568">
        <v>2.64</v>
      </c>
    </row>
    <row r="3868" spans="1:4">
      <c r="A3868" s="338">
        <v>36146</v>
      </c>
      <c r="B3868" s="339" t="s">
        <v>8084</v>
      </c>
      <c r="C3868" s="567" t="s">
        <v>3452</v>
      </c>
      <c r="D3868" s="568">
        <v>300.22000000000003</v>
      </c>
    </row>
    <row r="3869" spans="1:4" ht="30">
      <c r="A3869" s="338">
        <v>39015</v>
      </c>
      <c r="B3869" s="339" t="s">
        <v>8085</v>
      </c>
      <c r="C3869" s="567" t="s">
        <v>3452</v>
      </c>
      <c r="D3869" s="568">
        <v>0.6</v>
      </c>
    </row>
    <row r="3870" spans="1:4">
      <c r="A3870" s="338">
        <v>38377</v>
      </c>
      <c r="B3870" s="339" t="s">
        <v>8086</v>
      </c>
      <c r="C3870" s="567" t="s">
        <v>3452</v>
      </c>
      <c r="D3870" s="568">
        <v>36.479999999999997</v>
      </c>
    </row>
    <row r="3871" spans="1:4">
      <c r="A3871" s="338">
        <v>38376</v>
      </c>
      <c r="B3871" s="339" t="s">
        <v>8087</v>
      </c>
      <c r="C3871" s="567" t="s">
        <v>3452</v>
      </c>
      <c r="D3871" s="568">
        <v>41.6</v>
      </c>
    </row>
    <row r="3872" spans="1:4">
      <c r="A3872" s="338">
        <v>38116</v>
      </c>
      <c r="B3872" s="339" t="s">
        <v>8088</v>
      </c>
      <c r="C3872" s="567" t="s">
        <v>3452</v>
      </c>
      <c r="D3872" s="568">
        <v>7.71</v>
      </c>
    </row>
    <row r="3873" spans="1:4" ht="30">
      <c r="A3873" s="338">
        <v>38066</v>
      </c>
      <c r="B3873" s="339" t="s">
        <v>8089</v>
      </c>
      <c r="C3873" s="567" t="s">
        <v>3452</v>
      </c>
      <c r="D3873" s="568">
        <v>12.73</v>
      </c>
    </row>
    <row r="3874" spans="1:4">
      <c r="A3874" s="338">
        <v>38117</v>
      </c>
      <c r="B3874" s="339" t="s">
        <v>8090</v>
      </c>
      <c r="C3874" s="567" t="s">
        <v>3452</v>
      </c>
      <c r="D3874" s="568">
        <v>13.13</v>
      </c>
    </row>
    <row r="3875" spans="1:4" ht="30">
      <c r="A3875" s="338">
        <v>38067</v>
      </c>
      <c r="B3875" s="339" t="s">
        <v>8091</v>
      </c>
      <c r="C3875" s="567" t="s">
        <v>3452</v>
      </c>
      <c r="D3875" s="568">
        <v>17.920000000000002</v>
      </c>
    </row>
    <row r="3876" spans="1:4" ht="30">
      <c r="A3876" s="338">
        <v>11522</v>
      </c>
      <c r="B3876" s="339" t="s">
        <v>8092</v>
      </c>
      <c r="C3876" s="567" t="s">
        <v>3452</v>
      </c>
      <c r="D3876" s="568">
        <v>11.68</v>
      </c>
    </row>
    <row r="3877" spans="1:4" ht="30">
      <c r="A3877" s="338">
        <v>43600</v>
      </c>
      <c r="B3877" s="339" t="s">
        <v>8093</v>
      </c>
      <c r="C3877" s="567" t="s">
        <v>3452</v>
      </c>
      <c r="D3877" s="568">
        <v>46.82</v>
      </c>
    </row>
    <row r="3878" spans="1:4" ht="30">
      <c r="A3878" s="338">
        <v>5080</v>
      </c>
      <c r="B3878" s="339" t="s">
        <v>8094</v>
      </c>
      <c r="C3878" s="567" t="s">
        <v>3452</v>
      </c>
      <c r="D3878" s="568">
        <v>18.25</v>
      </c>
    </row>
    <row r="3879" spans="1:4" ht="30">
      <c r="A3879" s="338">
        <v>38168</v>
      </c>
      <c r="B3879" s="339" t="s">
        <v>8095</v>
      </c>
      <c r="C3879" s="567" t="s">
        <v>3452</v>
      </c>
      <c r="D3879" s="568">
        <v>127.46</v>
      </c>
    </row>
    <row r="3880" spans="1:4" ht="30">
      <c r="A3880" s="338">
        <v>43601</v>
      </c>
      <c r="B3880" s="339" t="s">
        <v>8096</v>
      </c>
      <c r="C3880" s="567" t="s">
        <v>3452</v>
      </c>
      <c r="D3880" s="568">
        <v>63.73</v>
      </c>
    </row>
    <row r="3881" spans="1:4" ht="30">
      <c r="A3881" s="338">
        <v>13393</v>
      </c>
      <c r="B3881" s="339" t="s">
        <v>8097</v>
      </c>
      <c r="C3881" s="567" t="s">
        <v>3452</v>
      </c>
      <c r="D3881" s="568">
        <v>489.83</v>
      </c>
    </row>
    <row r="3882" spans="1:4" ht="30">
      <c r="A3882" s="338">
        <v>13395</v>
      </c>
      <c r="B3882" s="339" t="s">
        <v>8098</v>
      </c>
      <c r="C3882" s="567" t="s">
        <v>3452</v>
      </c>
      <c r="D3882" s="568">
        <v>686.44</v>
      </c>
    </row>
    <row r="3883" spans="1:4" ht="30">
      <c r="A3883" s="338">
        <v>12039</v>
      </c>
      <c r="B3883" s="339" t="s">
        <v>8099</v>
      </c>
      <c r="C3883" s="567" t="s">
        <v>3452</v>
      </c>
      <c r="D3883" s="568">
        <v>721.37</v>
      </c>
    </row>
    <row r="3884" spans="1:4" ht="30">
      <c r="A3884" s="338">
        <v>13396</v>
      </c>
      <c r="B3884" s="339" t="s">
        <v>8100</v>
      </c>
      <c r="C3884" s="567" t="s">
        <v>3452</v>
      </c>
      <c r="D3884" s="568">
        <v>1013.12</v>
      </c>
    </row>
    <row r="3885" spans="1:4" ht="30">
      <c r="A3885" s="338">
        <v>12041</v>
      </c>
      <c r="B3885" s="339" t="s">
        <v>8101</v>
      </c>
      <c r="C3885" s="567" t="s">
        <v>3452</v>
      </c>
      <c r="D3885" s="568">
        <v>827.28</v>
      </c>
    </row>
    <row r="3886" spans="1:4" ht="30">
      <c r="A3886" s="338">
        <v>12043</v>
      </c>
      <c r="B3886" s="339" t="s">
        <v>8102</v>
      </c>
      <c r="C3886" s="567" t="s">
        <v>3452</v>
      </c>
      <c r="D3886" s="568">
        <v>1746.67</v>
      </c>
    </row>
    <row r="3887" spans="1:4" ht="30">
      <c r="A3887" s="338">
        <v>39762</v>
      </c>
      <c r="B3887" s="339" t="s">
        <v>8103</v>
      </c>
      <c r="C3887" s="567" t="s">
        <v>3452</v>
      </c>
      <c r="D3887" s="568">
        <v>831.46</v>
      </c>
    </row>
    <row r="3888" spans="1:4" ht="30">
      <c r="A3888" s="338">
        <v>12042</v>
      </c>
      <c r="B3888" s="339" t="s">
        <v>8104</v>
      </c>
      <c r="C3888" s="567" t="s">
        <v>3452</v>
      </c>
      <c r="D3888" s="568">
        <v>1213.9000000000001</v>
      </c>
    </row>
    <row r="3889" spans="1:4" ht="30">
      <c r="A3889" s="338">
        <v>39763</v>
      </c>
      <c r="B3889" s="339" t="s">
        <v>8105</v>
      </c>
      <c r="C3889" s="567" t="s">
        <v>3452</v>
      </c>
      <c r="D3889" s="568">
        <v>1420.71</v>
      </c>
    </row>
    <row r="3890" spans="1:4" ht="30">
      <c r="A3890" s="338">
        <v>39760</v>
      </c>
      <c r="B3890" s="339" t="s">
        <v>8106</v>
      </c>
      <c r="C3890" s="567" t="s">
        <v>3452</v>
      </c>
      <c r="D3890" s="568">
        <v>1416.04</v>
      </c>
    </row>
    <row r="3891" spans="1:4" ht="30">
      <c r="A3891" s="338">
        <v>39756</v>
      </c>
      <c r="B3891" s="339" t="s">
        <v>8107</v>
      </c>
      <c r="C3891" s="567" t="s">
        <v>3452</v>
      </c>
      <c r="D3891" s="568">
        <v>508.44</v>
      </c>
    </row>
    <row r="3892" spans="1:4" ht="30">
      <c r="A3892" s="338">
        <v>12038</v>
      </c>
      <c r="B3892" s="339" t="s">
        <v>8108</v>
      </c>
      <c r="C3892" s="567" t="s">
        <v>3452</v>
      </c>
      <c r="D3892" s="568">
        <v>635.32000000000005</v>
      </c>
    </row>
    <row r="3893" spans="1:4" ht="30">
      <c r="A3893" s="338">
        <v>39757</v>
      </c>
      <c r="B3893" s="339" t="s">
        <v>8109</v>
      </c>
      <c r="C3893" s="567" t="s">
        <v>3452</v>
      </c>
      <c r="D3893" s="568">
        <v>587.47</v>
      </c>
    </row>
    <row r="3894" spans="1:4" ht="30">
      <c r="A3894" s="338">
        <v>39758</v>
      </c>
      <c r="B3894" s="339" t="s">
        <v>8110</v>
      </c>
      <c r="C3894" s="567" t="s">
        <v>3452</v>
      </c>
      <c r="D3894" s="568">
        <v>856.16</v>
      </c>
    </row>
    <row r="3895" spans="1:4" ht="30">
      <c r="A3895" s="338">
        <v>39759</v>
      </c>
      <c r="B3895" s="339" t="s">
        <v>8111</v>
      </c>
      <c r="C3895" s="567" t="s">
        <v>3452</v>
      </c>
      <c r="D3895" s="568">
        <v>1057.3599999999999</v>
      </c>
    </row>
    <row r="3896" spans="1:4" ht="30">
      <c r="A3896" s="338">
        <v>39761</v>
      </c>
      <c r="B3896" s="339" t="s">
        <v>8112</v>
      </c>
      <c r="C3896" s="567" t="s">
        <v>3452</v>
      </c>
      <c r="D3896" s="568">
        <v>1270.97</v>
      </c>
    </row>
    <row r="3897" spans="1:4" ht="30">
      <c r="A3897" s="338">
        <v>39805</v>
      </c>
      <c r="B3897" s="339" t="s">
        <v>8113</v>
      </c>
      <c r="C3897" s="567" t="s">
        <v>3452</v>
      </c>
      <c r="D3897" s="568">
        <v>189.43</v>
      </c>
    </row>
    <row r="3898" spans="1:4" ht="30">
      <c r="A3898" s="338">
        <v>39806</v>
      </c>
      <c r="B3898" s="339" t="s">
        <v>8114</v>
      </c>
      <c r="C3898" s="567" t="s">
        <v>3452</v>
      </c>
      <c r="D3898" s="568">
        <v>350.95</v>
      </c>
    </row>
    <row r="3899" spans="1:4" ht="30">
      <c r="A3899" s="338">
        <v>39807</v>
      </c>
      <c r="B3899" s="339" t="s">
        <v>8115</v>
      </c>
      <c r="C3899" s="567" t="s">
        <v>3452</v>
      </c>
      <c r="D3899" s="568">
        <v>760.6</v>
      </c>
    </row>
    <row r="3900" spans="1:4" ht="30">
      <c r="A3900" s="338">
        <v>43100</v>
      </c>
      <c r="B3900" s="339" t="s">
        <v>8116</v>
      </c>
      <c r="C3900" s="567" t="s">
        <v>3452</v>
      </c>
      <c r="D3900" s="568">
        <v>594.63</v>
      </c>
    </row>
    <row r="3901" spans="1:4" ht="30">
      <c r="A3901" s="338">
        <v>39804</v>
      </c>
      <c r="B3901" s="339" t="s">
        <v>8117</v>
      </c>
      <c r="C3901" s="567" t="s">
        <v>3452</v>
      </c>
      <c r="D3901" s="568">
        <v>111.23</v>
      </c>
    </row>
    <row r="3902" spans="1:4" ht="30">
      <c r="A3902" s="338">
        <v>39796</v>
      </c>
      <c r="B3902" s="339" t="s">
        <v>8118</v>
      </c>
      <c r="C3902" s="567" t="s">
        <v>3452</v>
      </c>
      <c r="D3902" s="568">
        <v>115.21</v>
      </c>
    </row>
    <row r="3903" spans="1:4" ht="30">
      <c r="A3903" s="338">
        <v>39797</v>
      </c>
      <c r="B3903" s="339" t="s">
        <v>8119</v>
      </c>
      <c r="C3903" s="567" t="s">
        <v>3452</v>
      </c>
      <c r="D3903" s="568">
        <v>180.85</v>
      </c>
    </row>
    <row r="3904" spans="1:4" ht="30">
      <c r="A3904" s="338">
        <v>39798</v>
      </c>
      <c r="B3904" s="339" t="s">
        <v>8120</v>
      </c>
      <c r="C3904" s="567" t="s">
        <v>3452</v>
      </c>
      <c r="D3904" s="568">
        <v>310.20999999999998</v>
      </c>
    </row>
    <row r="3905" spans="1:4" ht="30">
      <c r="A3905" s="338">
        <v>39794</v>
      </c>
      <c r="B3905" s="339" t="s">
        <v>8121</v>
      </c>
      <c r="C3905" s="567" t="s">
        <v>3452</v>
      </c>
      <c r="D3905" s="568">
        <v>48.9</v>
      </c>
    </row>
    <row r="3906" spans="1:4" ht="30">
      <c r="A3906" s="338">
        <v>39795</v>
      </c>
      <c r="B3906" s="339" t="s">
        <v>8122</v>
      </c>
      <c r="C3906" s="567" t="s">
        <v>3452</v>
      </c>
      <c r="D3906" s="568">
        <v>77.260000000000005</v>
      </c>
    </row>
    <row r="3907" spans="1:4" ht="30">
      <c r="A3907" s="338">
        <v>39799</v>
      </c>
      <c r="B3907" s="339" t="s">
        <v>8123</v>
      </c>
      <c r="C3907" s="567" t="s">
        <v>3452</v>
      </c>
      <c r="D3907" s="568">
        <v>57</v>
      </c>
    </row>
    <row r="3908" spans="1:4" ht="30">
      <c r="A3908" s="338">
        <v>39801</v>
      </c>
      <c r="B3908" s="339" t="s">
        <v>8124</v>
      </c>
      <c r="C3908" s="567" t="s">
        <v>3452</v>
      </c>
      <c r="D3908" s="568">
        <v>163.13999999999999</v>
      </c>
    </row>
    <row r="3909" spans="1:4" ht="30">
      <c r="A3909" s="338">
        <v>39802</v>
      </c>
      <c r="B3909" s="339" t="s">
        <v>8125</v>
      </c>
      <c r="C3909" s="567" t="s">
        <v>3452</v>
      </c>
      <c r="D3909" s="568">
        <v>239.13</v>
      </c>
    </row>
    <row r="3910" spans="1:4" ht="30">
      <c r="A3910" s="338">
        <v>39803</v>
      </c>
      <c r="B3910" s="339" t="s">
        <v>8126</v>
      </c>
      <c r="C3910" s="567" t="s">
        <v>3452</v>
      </c>
      <c r="D3910" s="568">
        <v>333.59</v>
      </c>
    </row>
    <row r="3911" spans="1:4" ht="30">
      <c r="A3911" s="338">
        <v>39800</v>
      </c>
      <c r="B3911" s="339" t="s">
        <v>8127</v>
      </c>
      <c r="C3911" s="567" t="s">
        <v>3452</v>
      </c>
      <c r="D3911" s="568">
        <v>97.1</v>
      </c>
    </row>
    <row r="3912" spans="1:4">
      <c r="A3912" s="338">
        <v>21059</v>
      </c>
      <c r="B3912" s="339" t="s">
        <v>8128</v>
      </c>
      <c r="C3912" s="567" t="s">
        <v>3452</v>
      </c>
      <c r="D3912" s="568">
        <v>60.44</v>
      </c>
    </row>
    <row r="3913" spans="1:4">
      <c r="A3913" s="338">
        <v>11234</v>
      </c>
      <c r="B3913" s="339" t="s">
        <v>8129</v>
      </c>
      <c r="C3913" s="567" t="s">
        <v>3452</v>
      </c>
      <c r="D3913" s="568">
        <v>91.1</v>
      </c>
    </row>
    <row r="3914" spans="1:4">
      <c r="A3914" s="338">
        <v>21060</v>
      </c>
      <c r="B3914" s="339" t="s">
        <v>8130</v>
      </c>
      <c r="C3914" s="567" t="s">
        <v>3452</v>
      </c>
      <c r="D3914" s="568">
        <v>112.12</v>
      </c>
    </row>
    <row r="3915" spans="1:4">
      <c r="A3915" s="338">
        <v>21061</v>
      </c>
      <c r="B3915" s="339" t="s">
        <v>8131</v>
      </c>
      <c r="C3915" s="567" t="s">
        <v>3452</v>
      </c>
      <c r="D3915" s="568">
        <v>140.15</v>
      </c>
    </row>
    <row r="3916" spans="1:4">
      <c r="A3916" s="338">
        <v>21062</v>
      </c>
      <c r="B3916" s="339" t="s">
        <v>8132</v>
      </c>
      <c r="C3916" s="567" t="s">
        <v>3452</v>
      </c>
      <c r="D3916" s="568">
        <v>220.74</v>
      </c>
    </row>
    <row r="3917" spans="1:4">
      <c r="A3917" s="338">
        <v>11708</v>
      </c>
      <c r="B3917" s="339" t="s">
        <v>8133</v>
      </c>
      <c r="C3917" s="567" t="s">
        <v>3452</v>
      </c>
      <c r="D3917" s="568">
        <v>24.08</v>
      </c>
    </row>
    <row r="3918" spans="1:4">
      <c r="A3918" s="338">
        <v>11709</v>
      </c>
      <c r="B3918" s="339" t="s">
        <v>8134</v>
      </c>
      <c r="C3918" s="567" t="s">
        <v>3452</v>
      </c>
      <c r="D3918" s="568">
        <v>56.58</v>
      </c>
    </row>
    <row r="3919" spans="1:4">
      <c r="A3919" s="338">
        <v>11710</v>
      </c>
      <c r="B3919" s="339" t="s">
        <v>8135</v>
      </c>
      <c r="C3919" s="567" t="s">
        <v>3452</v>
      </c>
      <c r="D3919" s="568">
        <v>130.08000000000001</v>
      </c>
    </row>
    <row r="3920" spans="1:4">
      <c r="A3920" s="338">
        <v>11707</v>
      </c>
      <c r="B3920" s="339" t="s">
        <v>8136</v>
      </c>
      <c r="C3920" s="567" t="s">
        <v>3452</v>
      </c>
      <c r="D3920" s="568">
        <v>18.04</v>
      </c>
    </row>
    <row r="3921" spans="1:4" ht="30">
      <c r="A3921" s="338">
        <v>5102</v>
      </c>
      <c r="B3921" s="339" t="s">
        <v>13674</v>
      </c>
      <c r="C3921" s="567" t="s">
        <v>3452</v>
      </c>
      <c r="D3921" s="568">
        <v>10.82</v>
      </c>
    </row>
    <row r="3922" spans="1:4">
      <c r="A3922" s="338">
        <v>11739</v>
      </c>
      <c r="B3922" s="339" t="s">
        <v>13675</v>
      </c>
      <c r="C3922" s="567" t="s">
        <v>3452</v>
      </c>
      <c r="D3922" s="568">
        <v>7.71</v>
      </c>
    </row>
    <row r="3923" spans="1:4">
      <c r="A3923" s="338">
        <v>11711</v>
      </c>
      <c r="B3923" s="339" t="s">
        <v>13676</v>
      </c>
      <c r="C3923" s="567" t="s">
        <v>3452</v>
      </c>
      <c r="D3923" s="568">
        <v>9.01</v>
      </c>
    </row>
    <row r="3924" spans="1:4">
      <c r="A3924" s="338">
        <v>11741</v>
      </c>
      <c r="B3924" s="339" t="s">
        <v>13677</v>
      </c>
      <c r="C3924" s="567" t="s">
        <v>3452</v>
      </c>
      <c r="D3924" s="568">
        <v>9.82</v>
      </c>
    </row>
    <row r="3925" spans="1:4" ht="30">
      <c r="A3925" s="338">
        <v>11745</v>
      </c>
      <c r="B3925" s="339" t="s">
        <v>13678</v>
      </c>
      <c r="C3925" s="567" t="s">
        <v>3452</v>
      </c>
      <c r="D3925" s="568">
        <v>12.94</v>
      </c>
    </row>
    <row r="3926" spans="1:4">
      <c r="A3926" s="338">
        <v>11743</v>
      </c>
      <c r="B3926" s="339" t="s">
        <v>13679</v>
      </c>
      <c r="C3926" s="567" t="s">
        <v>3452</v>
      </c>
      <c r="D3926" s="568">
        <v>8.24</v>
      </c>
    </row>
    <row r="3927" spans="1:4">
      <c r="A3927" s="338">
        <v>40985</v>
      </c>
      <c r="B3927" s="339" t="s">
        <v>8137</v>
      </c>
      <c r="C3927" s="567" t="s">
        <v>3457</v>
      </c>
      <c r="D3927" s="568">
        <v>2162.38</v>
      </c>
    </row>
    <row r="3928" spans="1:4">
      <c r="A3928" s="338">
        <v>44502</v>
      </c>
      <c r="B3928" s="339" t="s">
        <v>13680</v>
      </c>
      <c r="C3928" s="567" t="s">
        <v>3451</v>
      </c>
      <c r="D3928" s="568">
        <v>12.29</v>
      </c>
    </row>
    <row r="3929" spans="1:4">
      <c r="A3929" s="338">
        <v>1088</v>
      </c>
      <c r="B3929" s="339" t="s">
        <v>8138</v>
      </c>
      <c r="C3929" s="567" t="s">
        <v>3452</v>
      </c>
      <c r="D3929" s="568">
        <v>39.36</v>
      </c>
    </row>
    <row r="3930" spans="1:4">
      <c r="A3930" s="338">
        <v>1087</v>
      </c>
      <c r="B3930" s="339" t="s">
        <v>8139</v>
      </c>
      <c r="C3930" s="567" t="s">
        <v>3452</v>
      </c>
      <c r="D3930" s="568">
        <v>49.17</v>
      </c>
    </row>
    <row r="3931" spans="1:4">
      <c r="A3931" s="338">
        <v>38777</v>
      </c>
      <c r="B3931" s="339" t="s">
        <v>8140</v>
      </c>
      <c r="C3931" s="567" t="s">
        <v>3452</v>
      </c>
      <c r="D3931" s="568">
        <v>97.93</v>
      </c>
    </row>
    <row r="3932" spans="1:4">
      <c r="A3932" s="338">
        <v>1086</v>
      </c>
      <c r="B3932" s="339" t="s">
        <v>8141</v>
      </c>
      <c r="C3932" s="567" t="s">
        <v>3452</v>
      </c>
      <c r="D3932" s="568">
        <v>51.68</v>
      </c>
    </row>
    <row r="3933" spans="1:4">
      <c r="A3933" s="338">
        <v>1079</v>
      </c>
      <c r="B3933" s="339" t="s">
        <v>8142</v>
      </c>
      <c r="C3933" s="567" t="s">
        <v>3452</v>
      </c>
      <c r="D3933" s="568">
        <v>53.42</v>
      </c>
    </row>
    <row r="3934" spans="1:4" ht="30">
      <c r="A3934" s="338">
        <v>39374</v>
      </c>
      <c r="B3934" s="339" t="s">
        <v>8143</v>
      </c>
      <c r="C3934" s="567" t="s">
        <v>3452</v>
      </c>
      <c r="D3934" s="568">
        <v>117</v>
      </c>
    </row>
    <row r="3935" spans="1:4">
      <c r="A3935" s="338">
        <v>12316</v>
      </c>
      <c r="B3935" s="339" t="s">
        <v>8145</v>
      </c>
      <c r="C3935" s="567" t="s">
        <v>3452</v>
      </c>
      <c r="D3935" s="568">
        <v>153.91999999999999</v>
      </c>
    </row>
    <row r="3936" spans="1:4">
      <c r="A3936" s="338">
        <v>12317</v>
      </c>
      <c r="B3936" s="339" t="s">
        <v>8146</v>
      </c>
      <c r="C3936" s="567" t="s">
        <v>3452</v>
      </c>
      <c r="D3936" s="568">
        <v>183.56</v>
      </c>
    </row>
    <row r="3937" spans="1:4">
      <c r="A3937" s="338">
        <v>12318</v>
      </c>
      <c r="B3937" s="339" t="s">
        <v>8147</v>
      </c>
      <c r="C3937" s="567" t="s">
        <v>3452</v>
      </c>
      <c r="D3937" s="568">
        <v>211.46</v>
      </c>
    </row>
    <row r="3938" spans="1:4">
      <c r="A3938" s="338">
        <v>1082</v>
      </c>
      <c r="B3938" s="339" t="s">
        <v>8144</v>
      </c>
      <c r="C3938" s="567" t="s">
        <v>3452</v>
      </c>
      <c r="D3938" s="568">
        <v>335.84</v>
      </c>
    </row>
    <row r="3939" spans="1:4">
      <c r="A3939" s="338">
        <v>5104</v>
      </c>
      <c r="B3939" s="339" t="s">
        <v>8148</v>
      </c>
      <c r="C3939" s="567" t="s">
        <v>3454</v>
      </c>
      <c r="D3939" s="568">
        <v>77.290000000000006</v>
      </c>
    </row>
    <row r="3940" spans="1:4">
      <c r="A3940" s="338">
        <v>44530</v>
      </c>
      <c r="B3940" s="339" t="s">
        <v>13681</v>
      </c>
      <c r="C3940" s="567" t="s">
        <v>3452</v>
      </c>
      <c r="D3940" s="568">
        <v>58.5</v>
      </c>
    </row>
    <row r="3941" spans="1:4">
      <c r="A3941" s="338">
        <v>2710</v>
      </c>
      <c r="B3941" s="339" t="s">
        <v>8149</v>
      </c>
      <c r="C3941" s="567" t="s">
        <v>3452</v>
      </c>
      <c r="D3941" s="568">
        <v>46.72</v>
      </c>
    </row>
    <row r="3942" spans="1:4">
      <c r="A3942" s="338">
        <v>14575</v>
      </c>
      <c r="B3942" s="339" t="s">
        <v>8150</v>
      </c>
      <c r="C3942" s="567" t="s">
        <v>3452</v>
      </c>
      <c r="D3942" s="568">
        <v>6693491.5499999998</v>
      </c>
    </row>
    <row r="3943" spans="1:4">
      <c r="A3943" s="338">
        <v>20034</v>
      </c>
      <c r="B3943" s="339" t="s">
        <v>8151</v>
      </c>
      <c r="C3943" s="567" t="s">
        <v>3452</v>
      </c>
      <c r="D3943" s="568">
        <v>94.64</v>
      </c>
    </row>
    <row r="3944" spans="1:4">
      <c r="A3944" s="338">
        <v>20036</v>
      </c>
      <c r="B3944" s="339" t="s">
        <v>8152</v>
      </c>
      <c r="C3944" s="567" t="s">
        <v>3452</v>
      </c>
      <c r="D3944" s="568">
        <v>182.05</v>
      </c>
    </row>
    <row r="3945" spans="1:4">
      <c r="A3945" s="338">
        <v>20037</v>
      </c>
      <c r="B3945" s="339" t="s">
        <v>8153</v>
      </c>
      <c r="C3945" s="567" t="s">
        <v>3452</v>
      </c>
      <c r="D3945" s="568">
        <v>343.37</v>
      </c>
    </row>
    <row r="3946" spans="1:4">
      <c r="A3946" s="338">
        <v>20043</v>
      </c>
      <c r="B3946" s="339" t="s">
        <v>8154</v>
      </c>
      <c r="C3946" s="567" t="s">
        <v>3452</v>
      </c>
      <c r="D3946" s="568">
        <v>9.4600000000000009</v>
      </c>
    </row>
    <row r="3947" spans="1:4">
      <c r="A3947" s="338">
        <v>20044</v>
      </c>
      <c r="B3947" s="339" t="s">
        <v>8155</v>
      </c>
      <c r="C3947" s="567" t="s">
        <v>3452</v>
      </c>
      <c r="D3947" s="568">
        <v>11.05</v>
      </c>
    </row>
    <row r="3948" spans="1:4">
      <c r="A3948" s="338">
        <v>20042</v>
      </c>
      <c r="B3948" s="339" t="s">
        <v>8156</v>
      </c>
      <c r="C3948" s="567" t="s">
        <v>3452</v>
      </c>
      <c r="D3948" s="568">
        <v>8.01</v>
      </c>
    </row>
    <row r="3949" spans="1:4" ht="30">
      <c r="A3949" s="338">
        <v>20046</v>
      </c>
      <c r="B3949" s="339" t="s">
        <v>8157</v>
      </c>
      <c r="C3949" s="567" t="s">
        <v>3452</v>
      </c>
      <c r="D3949" s="568">
        <v>23.44</v>
      </c>
    </row>
    <row r="3950" spans="1:4" ht="30">
      <c r="A3950" s="338">
        <v>20047</v>
      </c>
      <c r="B3950" s="339" t="s">
        <v>8158</v>
      </c>
      <c r="C3950" s="567" t="s">
        <v>3452</v>
      </c>
      <c r="D3950" s="568">
        <v>64.069999999999993</v>
      </c>
    </row>
    <row r="3951" spans="1:4" ht="30">
      <c r="A3951" s="338">
        <v>20045</v>
      </c>
      <c r="B3951" s="339" t="s">
        <v>8159</v>
      </c>
      <c r="C3951" s="567" t="s">
        <v>3452</v>
      </c>
      <c r="D3951" s="568">
        <v>9.64</v>
      </c>
    </row>
    <row r="3952" spans="1:4" ht="30">
      <c r="A3952" s="338">
        <v>20972</v>
      </c>
      <c r="B3952" s="339" t="s">
        <v>8160</v>
      </c>
      <c r="C3952" s="567" t="s">
        <v>3452</v>
      </c>
      <c r="D3952" s="568">
        <v>205.71</v>
      </c>
    </row>
    <row r="3953" spans="1:4">
      <c r="A3953" s="338">
        <v>20032</v>
      </c>
      <c r="B3953" s="339" t="s">
        <v>8161</v>
      </c>
      <c r="C3953" s="567" t="s">
        <v>3452</v>
      </c>
      <c r="D3953" s="568">
        <v>87.36</v>
      </c>
    </row>
    <row r="3954" spans="1:4">
      <c r="A3954" s="338">
        <v>11321</v>
      </c>
      <c r="B3954" s="339" t="s">
        <v>8162</v>
      </c>
      <c r="C3954" s="567" t="s">
        <v>3452</v>
      </c>
      <c r="D3954" s="568">
        <v>39.83</v>
      </c>
    </row>
    <row r="3955" spans="1:4">
      <c r="A3955" s="338">
        <v>11323</v>
      </c>
      <c r="B3955" s="339" t="s">
        <v>8163</v>
      </c>
      <c r="C3955" s="567" t="s">
        <v>3452</v>
      </c>
      <c r="D3955" s="568">
        <v>45.81</v>
      </c>
    </row>
    <row r="3956" spans="1:4">
      <c r="A3956" s="338">
        <v>20327</v>
      </c>
      <c r="B3956" s="339" t="s">
        <v>8164</v>
      </c>
      <c r="C3956" s="567" t="s">
        <v>3452</v>
      </c>
      <c r="D3956" s="568">
        <v>26</v>
      </c>
    </row>
    <row r="3957" spans="1:4" ht="45">
      <c r="A3957" s="338">
        <v>13390</v>
      </c>
      <c r="B3957" s="339" t="s">
        <v>8165</v>
      </c>
      <c r="C3957" s="567" t="s">
        <v>3452</v>
      </c>
      <c r="D3957" s="568">
        <v>194.26</v>
      </c>
    </row>
    <row r="3958" spans="1:4">
      <c r="A3958" s="338">
        <v>6034</v>
      </c>
      <c r="B3958" s="339" t="s">
        <v>8166</v>
      </c>
      <c r="C3958" s="567" t="s">
        <v>3452</v>
      </c>
      <c r="D3958" s="568">
        <v>13.12</v>
      </c>
    </row>
    <row r="3959" spans="1:4">
      <c r="A3959" s="338">
        <v>6036</v>
      </c>
      <c r="B3959" s="339" t="s">
        <v>8167</v>
      </c>
      <c r="C3959" s="567" t="s">
        <v>3452</v>
      </c>
      <c r="D3959" s="568">
        <v>17.87</v>
      </c>
    </row>
    <row r="3960" spans="1:4">
      <c r="A3960" s="338">
        <v>6031</v>
      </c>
      <c r="B3960" s="339" t="s">
        <v>8168</v>
      </c>
      <c r="C3960" s="567" t="s">
        <v>3452</v>
      </c>
      <c r="D3960" s="568">
        <v>21</v>
      </c>
    </row>
    <row r="3961" spans="1:4">
      <c r="A3961" s="338">
        <v>6029</v>
      </c>
      <c r="B3961" s="339" t="s">
        <v>8169</v>
      </c>
      <c r="C3961" s="567" t="s">
        <v>3452</v>
      </c>
      <c r="D3961" s="568">
        <v>21.22</v>
      </c>
    </row>
    <row r="3962" spans="1:4">
      <c r="A3962" s="338">
        <v>6033</v>
      </c>
      <c r="B3962" s="339" t="s">
        <v>8170</v>
      </c>
      <c r="C3962" s="567" t="s">
        <v>3452</v>
      </c>
      <c r="D3962" s="568">
        <v>27.97</v>
      </c>
    </row>
    <row r="3963" spans="1:4">
      <c r="A3963" s="338">
        <v>11672</v>
      </c>
      <c r="B3963" s="339" t="s">
        <v>8171</v>
      </c>
      <c r="C3963" s="567" t="s">
        <v>3452</v>
      </c>
      <c r="D3963" s="568">
        <v>60.84</v>
      </c>
    </row>
    <row r="3964" spans="1:4">
      <c r="A3964" s="338">
        <v>11669</v>
      </c>
      <c r="B3964" s="339" t="s">
        <v>8172</v>
      </c>
      <c r="C3964" s="567" t="s">
        <v>3452</v>
      </c>
      <c r="D3964" s="568">
        <v>57.94</v>
      </c>
    </row>
    <row r="3965" spans="1:4">
      <c r="A3965" s="338">
        <v>20055</v>
      </c>
      <c r="B3965" s="339" t="s">
        <v>8174</v>
      </c>
      <c r="C3965" s="567" t="s">
        <v>3452</v>
      </c>
      <c r="D3965" s="568">
        <v>43.4</v>
      </c>
    </row>
    <row r="3966" spans="1:4">
      <c r="A3966" s="338">
        <v>11670</v>
      </c>
      <c r="B3966" s="339" t="s">
        <v>8173</v>
      </c>
      <c r="C3966" s="567" t="s">
        <v>3452</v>
      </c>
      <c r="D3966" s="568">
        <v>22.2</v>
      </c>
    </row>
    <row r="3967" spans="1:4">
      <c r="A3967" s="338">
        <v>11671</v>
      </c>
      <c r="B3967" s="339" t="s">
        <v>8175</v>
      </c>
      <c r="C3967" s="567" t="s">
        <v>3452</v>
      </c>
      <c r="D3967" s="568">
        <v>93.12</v>
      </c>
    </row>
    <row r="3968" spans="1:4">
      <c r="A3968" s="338">
        <v>6032</v>
      </c>
      <c r="B3968" s="339" t="s">
        <v>8176</v>
      </c>
      <c r="C3968" s="567" t="s">
        <v>3452</v>
      </c>
      <c r="D3968" s="568">
        <v>26.6</v>
      </c>
    </row>
    <row r="3969" spans="1:4">
      <c r="A3969" s="338">
        <v>11673</v>
      </c>
      <c r="B3969" s="339" t="s">
        <v>8177</v>
      </c>
      <c r="C3969" s="567" t="s">
        <v>3452</v>
      </c>
      <c r="D3969" s="568">
        <v>20.94</v>
      </c>
    </row>
    <row r="3970" spans="1:4">
      <c r="A3970" s="338">
        <v>11674</v>
      </c>
      <c r="B3970" s="339" t="s">
        <v>8178</v>
      </c>
      <c r="C3970" s="567" t="s">
        <v>3452</v>
      </c>
      <c r="D3970" s="568">
        <v>26.97</v>
      </c>
    </row>
    <row r="3971" spans="1:4">
      <c r="A3971" s="338">
        <v>11675</v>
      </c>
      <c r="B3971" s="339" t="s">
        <v>8179</v>
      </c>
      <c r="C3971" s="567" t="s">
        <v>3452</v>
      </c>
      <c r="D3971" s="568">
        <v>42.82</v>
      </c>
    </row>
    <row r="3972" spans="1:4">
      <c r="A3972" s="338">
        <v>11676</v>
      </c>
      <c r="B3972" s="339" t="s">
        <v>8180</v>
      </c>
      <c r="C3972" s="567" t="s">
        <v>3452</v>
      </c>
      <c r="D3972" s="568">
        <v>57.27</v>
      </c>
    </row>
    <row r="3973" spans="1:4">
      <c r="A3973" s="338">
        <v>11677</v>
      </c>
      <c r="B3973" s="339" t="s">
        <v>8181</v>
      </c>
      <c r="C3973" s="567" t="s">
        <v>3452</v>
      </c>
      <c r="D3973" s="568">
        <v>59.15</v>
      </c>
    </row>
    <row r="3974" spans="1:4">
      <c r="A3974" s="338">
        <v>11678</v>
      </c>
      <c r="B3974" s="339" t="s">
        <v>8182</v>
      </c>
      <c r="C3974" s="567" t="s">
        <v>3452</v>
      </c>
      <c r="D3974" s="568">
        <v>108.32</v>
      </c>
    </row>
    <row r="3975" spans="1:4">
      <c r="A3975" s="338">
        <v>6038</v>
      </c>
      <c r="B3975" s="339" t="s">
        <v>8183</v>
      </c>
      <c r="C3975" s="567" t="s">
        <v>3452</v>
      </c>
      <c r="D3975" s="568">
        <v>6.87</v>
      </c>
    </row>
    <row r="3976" spans="1:4">
      <c r="A3976" s="338">
        <v>11718</v>
      </c>
      <c r="B3976" s="339" t="s">
        <v>8184</v>
      </c>
      <c r="C3976" s="567" t="s">
        <v>3452</v>
      </c>
      <c r="D3976" s="568">
        <v>19.59</v>
      </c>
    </row>
    <row r="3977" spans="1:4">
      <c r="A3977" s="338">
        <v>6037</v>
      </c>
      <c r="B3977" s="339" t="s">
        <v>8185</v>
      </c>
      <c r="C3977" s="567" t="s">
        <v>3452</v>
      </c>
      <c r="D3977" s="568">
        <v>14.3</v>
      </c>
    </row>
    <row r="3978" spans="1:4">
      <c r="A3978" s="338">
        <v>11719</v>
      </c>
      <c r="B3978" s="339" t="s">
        <v>8186</v>
      </c>
      <c r="C3978" s="567" t="s">
        <v>3452</v>
      </c>
      <c r="D3978" s="568">
        <v>15.9</v>
      </c>
    </row>
    <row r="3979" spans="1:4">
      <c r="A3979" s="338">
        <v>6019</v>
      </c>
      <c r="B3979" s="339" t="s">
        <v>8187</v>
      </c>
      <c r="C3979" s="567" t="s">
        <v>3452</v>
      </c>
      <c r="D3979" s="568">
        <v>50.4</v>
      </c>
    </row>
    <row r="3980" spans="1:4">
      <c r="A3980" s="338">
        <v>6010</v>
      </c>
      <c r="B3980" s="339" t="s">
        <v>8188</v>
      </c>
      <c r="C3980" s="567" t="s">
        <v>3452</v>
      </c>
      <c r="D3980" s="568">
        <v>86.72</v>
      </c>
    </row>
    <row r="3981" spans="1:4">
      <c r="A3981" s="338">
        <v>6017</v>
      </c>
      <c r="B3981" s="339" t="s">
        <v>8189</v>
      </c>
      <c r="C3981" s="567" t="s">
        <v>3452</v>
      </c>
      <c r="D3981" s="568">
        <v>68.69</v>
      </c>
    </row>
    <row r="3982" spans="1:4">
      <c r="A3982" s="338">
        <v>6020</v>
      </c>
      <c r="B3982" s="339" t="s">
        <v>8190</v>
      </c>
      <c r="C3982" s="567" t="s">
        <v>3452</v>
      </c>
      <c r="D3982" s="568">
        <v>30.27</v>
      </c>
    </row>
    <row r="3983" spans="1:4">
      <c r="A3983" s="338">
        <v>6028</v>
      </c>
      <c r="B3983" s="339" t="s">
        <v>8191</v>
      </c>
      <c r="C3983" s="567" t="s">
        <v>3452</v>
      </c>
      <c r="D3983" s="568">
        <v>120.79</v>
      </c>
    </row>
    <row r="3984" spans="1:4">
      <c r="A3984" s="338">
        <v>6011</v>
      </c>
      <c r="B3984" s="339" t="s">
        <v>8192</v>
      </c>
      <c r="C3984" s="567" t="s">
        <v>3452</v>
      </c>
      <c r="D3984" s="568">
        <v>250.51</v>
      </c>
    </row>
    <row r="3985" spans="1:4">
      <c r="A3985" s="338">
        <v>6012</v>
      </c>
      <c r="B3985" s="339" t="s">
        <v>8193</v>
      </c>
      <c r="C3985" s="567" t="s">
        <v>3452</v>
      </c>
      <c r="D3985" s="568">
        <v>303.29000000000002</v>
      </c>
    </row>
    <row r="3986" spans="1:4">
      <c r="A3986" s="338">
        <v>6016</v>
      </c>
      <c r="B3986" s="339" t="s">
        <v>8194</v>
      </c>
      <c r="C3986" s="567" t="s">
        <v>3452</v>
      </c>
      <c r="D3986" s="568">
        <v>31.93</v>
      </c>
    </row>
    <row r="3987" spans="1:4">
      <c r="A3987" s="338">
        <v>6027</v>
      </c>
      <c r="B3987" s="339" t="s">
        <v>8195</v>
      </c>
      <c r="C3987" s="567" t="s">
        <v>3452</v>
      </c>
      <c r="D3987" s="568">
        <v>631.95000000000005</v>
      </c>
    </row>
    <row r="3988" spans="1:4">
      <c r="A3988" s="338">
        <v>6013</v>
      </c>
      <c r="B3988" s="339" t="s">
        <v>8196</v>
      </c>
      <c r="C3988" s="567" t="s">
        <v>3452</v>
      </c>
      <c r="D3988" s="568">
        <v>95.36</v>
      </c>
    </row>
    <row r="3989" spans="1:4" ht="30">
      <c r="A3989" s="338">
        <v>6015</v>
      </c>
      <c r="B3989" s="339" t="s">
        <v>8197</v>
      </c>
      <c r="C3989" s="567" t="s">
        <v>3452</v>
      </c>
      <c r="D3989" s="568">
        <v>138.66999999999999</v>
      </c>
    </row>
    <row r="3990" spans="1:4" ht="30">
      <c r="A3990" s="338">
        <v>6014</v>
      </c>
      <c r="B3990" s="339" t="s">
        <v>8198</v>
      </c>
      <c r="C3990" s="567" t="s">
        <v>3452</v>
      </c>
      <c r="D3990" s="568">
        <v>132.58000000000001</v>
      </c>
    </row>
    <row r="3991" spans="1:4" ht="30">
      <c r="A3991" s="338">
        <v>6006</v>
      </c>
      <c r="B3991" s="339" t="s">
        <v>8199</v>
      </c>
      <c r="C3991" s="567" t="s">
        <v>3452</v>
      </c>
      <c r="D3991" s="568">
        <v>69.05</v>
      </c>
    </row>
    <row r="3992" spans="1:4" ht="30">
      <c r="A3992" s="338">
        <v>6005</v>
      </c>
      <c r="B3992" s="339" t="s">
        <v>8200</v>
      </c>
      <c r="C3992" s="567" t="s">
        <v>3452</v>
      </c>
      <c r="D3992" s="568">
        <v>77.900000000000006</v>
      </c>
    </row>
    <row r="3993" spans="1:4">
      <c r="A3993" s="338">
        <v>11756</v>
      </c>
      <c r="B3993" s="339" t="s">
        <v>8201</v>
      </c>
      <c r="C3993" s="567" t="s">
        <v>3452</v>
      </c>
      <c r="D3993" s="568">
        <v>37.200000000000003</v>
      </c>
    </row>
    <row r="3994" spans="1:4" ht="45">
      <c r="A3994" s="338">
        <v>10904</v>
      </c>
      <c r="B3994" s="339" t="s">
        <v>8202</v>
      </c>
      <c r="C3994" s="567" t="s">
        <v>3452</v>
      </c>
      <c r="D3994" s="568">
        <v>288</v>
      </c>
    </row>
    <row r="3995" spans="1:4">
      <c r="A3995" s="338">
        <v>11752</v>
      </c>
      <c r="B3995" s="339" t="s">
        <v>8203</v>
      </c>
      <c r="C3995" s="567" t="s">
        <v>3452</v>
      </c>
      <c r="D3995" s="568">
        <v>21.45</v>
      </c>
    </row>
    <row r="3996" spans="1:4">
      <c r="A3996" s="338">
        <v>11753</v>
      </c>
      <c r="B3996" s="339" t="s">
        <v>8204</v>
      </c>
      <c r="C3996" s="567" t="s">
        <v>3452</v>
      </c>
      <c r="D3996" s="568">
        <v>25.61</v>
      </c>
    </row>
    <row r="3997" spans="1:4" ht="30">
      <c r="A3997" s="338">
        <v>6021</v>
      </c>
      <c r="B3997" s="339" t="s">
        <v>8205</v>
      </c>
      <c r="C3997" s="567" t="s">
        <v>3452</v>
      </c>
      <c r="D3997" s="568">
        <v>71.08</v>
      </c>
    </row>
    <row r="3998" spans="1:4" ht="30">
      <c r="A3998" s="338">
        <v>6024</v>
      </c>
      <c r="B3998" s="339" t="s">
        <v>8206</v>
      </c>
      <c r="C3998" s="567" t="s">
        <v>3452</v>
      </c>
      <c r="D3998" s="568">
        <v>73.47</v>
      </c>
    </row>
    <row r="3999" spans="1:4">
      <c r="A3999" s="338">
        <v>38379</v>
      </c>
      <c r="B3999" s="339" t="s">
        <v>8207</v>
      </c>
      <c r="C3999" s="567" t="s">
        <v>3453</v>
      </c>
      <c r="D3999" s="568">
        <v>48.81</v>
      </c>
    </row>
    <row r="4000" spans="1:4" ht="30">
      <c r="A4000" s="338">
        <v>13897</v>
      </c>
      <c r="B4000" s="339" t="s">
        <v>8208</v>
      </c>
      <c r="C4000" s="567" t="s">
        <v>3452</v>
      </c>
      <c r="D4000" s="568">
        <v>6131.58</v>
      </c>
    </row>
    <row r="4001" spans="1:4">
      <c r="A4001" s="338">
        <v>10640</v>
      </c>
      <c r="B4001" s="339" t="s">
        <v>8209</v>
      </c>
      <c r="C4001" s="567" t="s">
        <v>3452</v>
      </c>
      <c r="D4001" s="568">
        <v>13279.73</v>
      </c>
    </row>
    <row r="4002" spans="1:4">
      <c r="A4002" s="338">
        <v>34357</v>
      </c>
      <c r="B4002" s="339" t="s">
        <v>8210</v>
      </c>
      <c r="C4002" s="567" t="s">
        <v>3454</v>
      </c>
      <c r="D4002" s="568">
        <v>3.81</v>
      </c>
    </row>
    <row r="4003" spans="1:4">
      <c r="A4003" s="338">
        <v>37329</v>
      </c>
      <c r="B4003" s="339" t="s">
        <v>8211</v>
      </c>
      <c r="C4003" s="567" t="s">
        <v>3454</v>
      </c>
      <c r="D4003" s="568">
        <v>80.38</v>
      </c>
    </row>
    <row r="4004" spans="1:4">
      <c r="A4004" s="338">
        <v>2510</v>
      </c>
      <c r="B4004" s="339" t="s">
        <v>8212</v>
      </c>
      <c r="C4004" s="567" t="s">
        <v>3452</v>
      </c>
      <c r="D4004" s="568">
        <v>48.65</v>
      </c>
    </row>
    <row r="4005" spans="1:4" ht="30">
      <c r="A4005" s="338">
        <v>12359</v>
      </c>
      <c r="B4005" s="339" t="s">
        <v>8213</v>
      </c>
      <c r="C4005" s="567" t="s">
        <v>3452</v>
      </c>
      <c r="D4005" s="568">
        <v>130.79</v>
      </c>
    </row>
    <row r="4006" spans="1:4">
      <c r="A4006" s="338">
        <v>7353</v>
      </c>
      <c r="B4006" s="339" t="s">
        <v>13682</v>
      </c>
      <c r="C4006" s="567" t="s">
        <v>3455</v>
      </c>
      <c r="D4006" s="568">
        <v>24.75</v>
      </c>
    </row>
    <row r="4007" spans="1:4">
      <c r="A4007" s="338">
        <v>36144</v>
      </c>
      <c r="B4007" s="339" t="s">
        <v>8214</v>
      </c>
      <c r="C4007" s="567" t="s">
        <v>3452</v>
      </c>
      <c r="D4007" s="568">
        <v>1.97</v>
      </c>
    </row>
    <row r="4008" spans="1:4">
      <c r="A4008" s="338">
        <v>10518</v>
      </c>
      <c r="B4008" s="339" t="s">
        <v>8215</v>
      </c>
      <c r="C4008" s="567" t="s">
        <v>3452</v>
      </c>
      <c r="D4008" s="568">
        <v>137.99</v>
      </c>
    </row>
    <row r="4009" spans="1:4" ht="45">
      <c r="A4009" s="338">
        <v>36530</v>
      </c>
      <c r="B4009" s="339" t="s">
        <v>8216</v>
      </c>
      <c r="C4009" s="567" t="s">
        <v>3452</v>
      </c>
      <c r="D4009" s="568">
        <v>387219.5</v>
      </c>
    </row>
    <row r="4010" spans="1:4" ht="60">
      <c r="A4010" s="338">
        <v>6046</v>
      </c>
      <c r="B4010" s="339" t="s">
        <v>8217</v>
      </c>
      <c r="C4010" s="567" t="s">
        <v>3452</v>
      </c>
      <c r="D4010" s="568">
        <v>420000</v>
      </c>
    </row>
    <row r="4011" spans="1:4" ht="45">
      <c r="A4011" s="338">
        <v>36531</v>
      </c>
      <c r="B4011" s="339" t="s">
        <v>8218</v>
      </c>
      <c r="C4011" s="567" t="s">
        <v>3452</v>
      </c>
      <c r="D4011" s="568">
        <v>435365.82</v>
      </c>
    </row>
    <row r="4012" spans="1:4" ht="30">
      <c r="A4012" s="338">
        <v>34684</v>
      </c>
      <c r="B4012" s="339" t="s">
        <v>8219</v>
      </c>
      <c r="C4012" s="567" t="s">
        <v>3450</v>
      </c>
      <c r="D4012" s="568">
        <v>186.85</v>
      </c>
    </row>
    <row r="4013" spans="1:4" ht="30">
      <c r="A4013" s="338">
        <v>34683</v>
      </c>
      <c r="B4013" s="339" t="s">
        <v>8220</v>
      </c>
      <c r="C4013" s="567" t="s">
        <v>3450</v>
      </c>
      <c r="D4013" s="568">
        <v>116.78</v>
      </c>
    </row>
    <row r="4014" spans="1:4" ht="30">
      <c r="A4014" s="338">
        <v>533</v>
      </c>
      <c r="B4014" s="339" t="s">
        <v>8221</v>
      </c>
      <c r="C4014" s="567" t="s">
        <v>3450</v>
      </c>
      <c r="D4014" s="568">
        <v>20.66</v>
      </c>
    </row>
    <row r="4015" spans="1:4" ht="30">
      <c r="A4015" s="338">
        <v>10515</v>
      </c>
      <c r="B4015" s="339" t="s">
        <v>8222</v>
      </c>
      <c r="C4015" s="567" t="s">
        <v>3450</v>
      </c>
      <c r="D4015" s="568">
        <v>38.979999999999997</v>
      </c>
    </row>
    <row r="4016" spans="1:4" ht="30">
      <c r="A4016" s="338">
        <v>536</v>
      </c>
      <c r="B4016" s="339" t="s">
        <v>8223</v>
      </c>
      <c r="C4016" s="567" t="s">
        <v>3450</v>
      </c>
      <c r="D4016" s="568">
        <v>28.2</v>
      </c>
    </row>
    <row r="4017" spans="1:4">
      <c r="A4017" s="338">
        <v>153</v>
      </c>
      <c r="B4017" s="339" t="s">
        <v>8224</v>
      </c>
      <c r="C4017" s="567" t="s">
        <v>3455</v>
      </c>
      <c r="D4017" s="568">
        <v>83.08</v>
      </c>
    </row>
    <row r="4018" spans="1:4" ht="30">
      <c r="A4018" s="338">
        <v>34682</v>
      </c>
      <c r="B4018" s="339" t="s">
        <v>8225</v>
      </c>
      <c r="C4018" s="567" t="s">
        <v>3450</v>
      </c>
      <c r="D4018" s="568">
        <v>89.3</v>
      </c>
    </row>
    <row r="4019" spans="1:4">
      <c r="A4019" s="338">
        <v>20205</v>
      </c>
      <c r="B4019" s="339" t="s">
        <v>8226</v>
      </c>
      <c r="C4019" s="567" t="s">
        <v>3453</v>
      </c>
      <c r="D4019" s="568">
        <v>4.45</v>
      </c>
    </row>
    <row r="4020" spans="1:4" ht="30">
      <c r="A4020" s="338">
        <v>4412</v>
      </c>
      <c r="B4020" s="339" t="s">
        <v>8227</v>
      </c>
      <c r="C4020" s="567" t="s">
        <v>3453</v>
      </c>
      <c r="D4020" s="568">
        <v>2.67</v>
      </c>
    </row>
    <row r="4021" spans="1:4" ht="30">
      <c r="A4021" s="338">
        <v>4408</v>
      </c>
      <c r="B4021" s="339" t="s">
        <v>8228</v>
      </c>
      <c r="C4021" s="567" t="s">
        <v>3453</v>
      </c>
      <c r="D4021" s="568">
        <v>3.33</v>
      </c>
    </row>
    <row r="4022" spans="1:4">
      <c r="A4022" s="338">
        <v>36250</v>
      </c>
      <c r="B4022" s="339" t="s">
        <v>8229</v>
      </c>
      <c r="C4022" s="567" t="s">
        <v>3453</v>
      </c>
      <c r="D4022" s="568">
        <v>5.56</v>
      </c>
    </row>
    <row r="4023" spans="1:4">
      <c r="A4023" s="338">
        <v>10857</v>
      </c>
      <c r="B4023" s="339" t="s">
        <v>8230</v>
      </c>
      <c r="C4023" s="567" t="s">
        <v>3453</v>
      </c>
      <c r="D4023" s="568">
        <v>10.59</v>
      </c>
    </row>
    <row r="4024" spans="1:4">
      <c r="A4024" s="338">
        <v>4803</v>
      </c>
      <c r="B4024" s="339" t="s">
        <v>8231</v>
      </c>
      <c r="C4024" s="567" t="s">
        <v>3453</v>
      </c>
      <c r="D4024" s="568">
        <v>28.12</v>
      </c>
    </row>
    <row r="4025" spans="1:4" ht="30">
      <c r="A4025" s="338">
        <v>6186</v>
      </c>
      <c r="B4025" s="339" t="s">
        <v>8232</v>
      </c>
      <c r="C4025" s="567" t="s">
        <v>3453</v>
      </c>
      <c r="D4025" s="568">
        <v>12</v>
      </c>
    </row>
    <row r="4026" spans="1:4">
      <c r="A4026" s="338">
        <v>4829</v>
      </c>
      <c r="B4026" s="339" t="s">
        <v>8233</v>
      </c>
      <c r="C4026" s="567" t="s">
        <v>3453</v>
      </c>
      <c r="D4026" s="568">
        <v>36.31</v>
      </c>
    </row>
    <row r="4027" spans="1:4">
      <c r="A4027" s="338">
        <v>39829</v>
      </c>
      <c r="B4027" s="339" t="s">
        <v>8234</v>
      </c>
      <c r="C4027" s="567" t="s">
        <v>3453</v>
      </c>
      <c r="D4027" s="568">
        <v>27.87</v>
      </c>
    </row>
    <row r="4028" spans="1:4" ht="30">
      <c r="A4028" s="338">
        <v>20231</v>
      </c>
      <c r="B4028" s="339" t="s">
        <v>8235</v>
      </c>
      <c r="C4028" s="567" t="s">
        <v>3453</v>
      </c>
      <c r="D4028" s="568">
        <v>58.05</v>
      </c>
    </row>
    <row r="4029" spans="1:4">
      <c r="A4029" s="338">
        <v>4804</v>
      </c>
      <c r="B4029" s="339" t="s">
        <v>8236</v>
      </c>
      <c r="C4029" s="567" t="s">
        <v>3453</v>
      </c>
      <c r="D4029" s="568">
        <v>21.58</v>
      </c>
    </row>
    <row r="4030" spans="1:4">
      <c r="A4030" s="338">
        <v>34680</v>
      </c>
      <c r="B4030" s="339" t="s">
        <v>8237</v>
      </c>
      <c r="C4030" s="567" t="s">
        <v>3453</v>
      </c>
      <c r="D4030" s="568">
        <v>27.47</v>
      </c>
    </row>
    <row r="4031" spans="1:4" ht="30">
      <c r="A4031" s="338">
        <v>11573</v>
      </c>
      <c r="B4031" s="339" t="s">
        <v>8238</v>
      </c>
      <c r="C4031" s="567" t="s">
        <v>3452</v>
      </c>
      <c r="D4031" s="568">
        <v>5.23</v>
      </c>
    </row>
    <row r="4032" spans="1:4">
      <c r="A4032" s="338">
        <v>38401</v>
      </c>
      <c r="B4032" s="339" t="s">
        <v>8239</v>
      </c>
      <c r="C4032" s="567" t="s">
        <v>3452</v>
      </c>
      <c r="D4032" s="568">
        <v>13.82</v>
      </c>
    </row>
    <row r="4033" spans="1:4" ht="30">
      <c r="A4033" s="338">
        <v>11575</v>
      </c>
      <c r="B4033" s="339" t="s">
        <v>8240</v>
      </c>
      <c r="C4033" s="567" t="s">
        <v>3452</v>
      </c>
      <c r="D4033" s="568">
        <v>50.41</v>
      </c>
    </row>
    <row r="4034" spans="1:4" ht="30">
      <c r="A4034" s="338">
        <v>38179</v>
      </c>
      <c r="B4034" s="339" t="s">
        <v>8241</v>
      </c>
      <c r="C4034" s="567" t="s">
        <v>3452</v>
      </c>
      <c r="D4034" s="568">
        <v>41.68</v>
      </c>
    </row>
    <row r="4035" spans="1:4" ht="30">
      <c r="A4035" s="338">
        <v>20256</v>
      </c>
      <c r="B4035" s="339" t="s">
        <v>8242</v>
      </c>
      <c r="C4035" s="567" t="s">
        <v>3452</v>
      </c>
      <c r="D4035" s="568">
        <v>0.39</v>
      </c>
    </row>
    <row r="4036" spans="1:4" ht="30">
      <c r="A4036" s="338">
        <v>14511</v>
      </c>
      <c r="B4036" s="339" t="s">
        <v>8243</v>
      </c>
      <c r="C4036" s="567" t="s">
        <v>3452</v>
      </c>
      <c r="D4036" s="568">
        <v>969058.32</v>
      </c>
    </row>
    <row r="4037" spans="1:4" ht="30">
      <c r="A4037" s="338">
        <v>10642</v>
      </c>
      <c r="B4037" s="339" t="s">
        <v>8244</v>
      </c>
      <c r="C4037" s="567" t="s">
        <v>3452</v>
      </c>
      <c r="D4037" s="568">
        <v>912900</v>
      </c>
    </row>
    <row r="4038" spans="1:4" ht="45">
      <c r="A4038" s="338">
        <v>14489</v>
      </c>
      <c r="B4038" s="339" t="s">
        <v>8245</v>
      </c>
      <c r="C4038" s="567" t="s">
        <v>3452</v>
      </c>
      <c r="D4038" s="568">
        <v>809725.32</v>
      </c>
    </row>
    <row r="4039" spans="1:4" ht="30">
      <c r="A4039" s="338">
        <v>14513</v>
      </c>
      <c r="B4039" s="339" t="s">
        <v>8246</v>
      </c>
      <c r="C4039" s="567" t="s">
        <v>3452</v>
      </c>
      <c r="D4039" s="568">
        <v>607313.19999999995</v>
      </c>
    </row>
    <row r="4040" spans="1:4" ht="30">
      <c r="A4040" s="338">
        <v>13600</v>
      </c>
      <c r="B4040" s="339" t="s">
        <v>8247</v>
      </c>
      <c r="C4040" s="567" t="s">
        <v>3452</v>
      </c>
      <c r="D4040" s="568">
        <v>783605.06</v>
      </c>
    </row>
    <row r="4041" spans="1:4" ht="30">
      <c r="A4041" s="338">
        <v>10646</v>
      </c>
      <c r="B4041" s="339" t="s">
        <v>8248</v>
      </c>
      <c r="C4041" s="567" t="s">
        <v>3452</v>
      </c>
      <c r="D4041" s="568">
        <v>584125.36</v>
      </c>
    </row>
    <row r="4042" spans="1:4" ht="30">
      <c r="A4042" s="338">
        <v>6070</v>
      </c>
      <c r="B4042" s="339" t="s">
        <v>8249</v>
      </c>
      <c r="C4042" s="567" t="s">
        <v>3452</v>
      </c>
      <c r="D4042" s="568">
        <v>798135.41</v>
      </c>
    </row>
    <row r="4043" spans="1:4" ht="30">
      <c r="A4043" s="338">
        <v>6069</v>
      </c>
      <c r="B4043" s="339" t="s">
        <v>8250</v>
      </c>
      <c r="C4043" s="567" t="s">
        <v>3452</v>
      </c>
      <c r="D4043" s="568">
        <v>176320.15</v>
      </c>
    </row>
    <row r="4044" spans="1:4" ht="30">
      <c r="A4044" s="338">
        <v>14626</v>
      </c>
      <c r="B4044" s="339" t="s">
        <v>8251</v>
      </c>
      <c r="C4044" s="567" t="s">
        <v>3452</v>
      </c>
      <c r="D4044" s="568">
        <v>873775.75</v>
      </c>
    </row>
    <row r="4045" spans="1:4" ht="30">
      <c r="A4045" s="338">
        <v>6067</v>
      </c>
      <c r="B4045" s="339" t="s">
        <v>8252</v>
      </c>
      <c r="C4045" s="567" t="s">
        <v>3452</v>
      </c>
      <c r="D4045" s="568">
        <v>717278.58</v>
      </c>
    </row>
    <row r="4046" spans="1:4">
      <c r="A4046" s="338">
        <v>38393</v>
      </c>
      <c r="B4046" s="339" t="s">
        <v>8253</v>
      </c>
      <c r="C4046" s="567" t="s">
        <v>3452</v>
      </c>
      <c r="D4046" s="568">
        <v>14</v>
      </c>
    </row>
    <row r="4047" spans="1:4">
      <c r="A4047" s="338">
        <v>38390</v>
      </c>
      <c r="B4047" s="339" t="s">
        <v>8254</v>
      </c>
      <c r="C4047" s="567" t="s">
        <v>3452</v>
      </c>
      <c r="D4047" s="568">
        <v>31.05</v>
      </c>
    </row>
    <row r="4048" spans="1:4">
      <c r="A4048" s="338">
        <v>36532</v>
      </c>
      <c r="B4048" s="339" t="s">
        <v>8255</v>
      </c>
      <c r="C4048" s="567" t="s">
        <v>3452</v>
      </c>
      <c r="D4048" s="568">
        <v>27791.34</v>
      </c>
    </row>
    <row r="4049" spans="1:4" ht="30">
      <c r="A4049" s="338">
        <v>11578</v>
      </c>
      <c r="B4049" s="339" t="s">
        <v>8256</v>
      </c>
      <c r="C4049" s="567" t="s">
        <v>3452</v>
      </c>
      <c r="D4049" s="568">
        <v>10.88</v>
      </c>
    </row>
    <row r="4050" spans="1:4" ht="30">
      <c r="A4050" s="338">
        <v>11577</v>
      </c>
      <c r="B4050" s="339" t="s">
        <v>8257</v>
      </c>
      <c r="C4050" s="567" t="s">
        <v>3452</v>
      </c>
      <c r="D4050" s="568">
        <v>10.39</v>
      </c>
    </row>
    <row r="4051" spans="1:4" ht="45">
      <c r="A4051" s="338">
        <v>42432</v>
      </c>
      <c r="B4051" s="339" t="s">
        <v>8258</v>
      </c>
      <c r="C4051" s="567" t="s">
        <v>3452</v>
      </c>
      <c r="D4051" s="568">
        <v>2128.9</v>
      </c>
    </row>
    <row r="4052" spans="1:4" ht="45">
      <c r="A4052" s="338">
        <v>42437</v>
      </c>
      <c r="B4052" s="339" t="s">
        <v>8259</v>
      </c>
      <c r="C4052" s="567" t="s">
        <v>3452</v>
      </c>
      <c r="D4052" s="568">
        <v>1618.53</v>
      </c>
    </row>
    <row r="4053" spans="1:4">
      <c r="A4053" s="338">
        <v>1116</v>
      </c>
      <c r="B4053" s="339" t="s">
        <v>8260</v>
      </c>
      <c r="C4053" s="567" t="s">
        <v>3453</v>
      </c>
      <c r="D4053" s="568">
        <v>28.14</v>
      </c>
    </row>
    <row r="4054" spans="1:4">
      <c r="A4054" s="338">
        <v>1115</v>
      </c>
      <c r="B4054" s="339" t="s">
        <v>8261</v>
      </c>
      <c r="C4054" s="567" t="s">
        <v>3453</v>
      </c>
      <c r="D4054" s="568">
        <v>33.72</v>
      </c>
    </row>
    <row r="4055" spans="1:4">
      <c r="A4055" s="338">
        <v>1113</v>
      </c>
      <c r="B4055" s="339" t="s">
        <v>8262</v>
      </c>
      <c r="C4055" s="567" t="s">
        <v>3453</v>
      </c>
      <c r="D4055" s="568">
        <v>39.42</v>
      </c>
    </row>
    <row r="4056" spans="1:4">
      <c r="A4056" s="338">
        <v>1114</v>
      </c>
      <c r="B4056" s="339" t="s">
        <v>8263</v>
      </c>
      <c r="C4056" s="567" t="s">
        <v>3453</v>
      </c>
      <c r="D4056" s="568">
        <v>46.96</v>
      </c>
    </row>
    <row r="4057" spans="1:4">
      <c r="A4057" s="338">
        <v>40873</v>
      </c>
      <c r="B4057" s="339" t="s">
        <v>8264</v>
      </c>
      <c r="C4057" s="567" t="s">
        <v>3453</v>
      </c>
      <c r="D4057" s="568">
        <v>36.75</v>
      </c>
    </row>
    <row r="4058" spans="1:4">
      <c r="A4058" s="338">
        <v>20214</v>
      </c>
      <c r="B4058" s="339" t="s">
        <v>8265</v>
      </c>
      <c r="C4058" s="567" t="s">
        <v>3452</v>
      </c>
      <c r="D4058" s="568">
        <v>57.49</v>
      </c>
    </row>
    <row r="4059" spans="1:4" ht="30">
      <c r="A4059" s="338">
        <v>7237</v>
      </c>
      <c r="B4059" s="339" t="s">
        <v>8266</v>
      </c>
      <c r="C4059" s="567" t="s">
        <v>3452</v>
      </c>
      <c r="D4059" s="568">
        <v>56.28</v>
      </c>
    </row>
    <row r="4060" spans="1:4">
      <c r="A4060" s="338">
        <v>11757</v>
      </c>
      <c r="B4060" s="339" t="s">
        <v>8267</v>
      </c>
      <c r="C4060" s="567" t="s">
        <v>3452</v>
      </c>
      <c r="D4060" s="568">
        <v>58.95</v>
      </c>
    </row>
    <row r="4061" spans="1:4" ht="30">
      <c r="A4061" s="338">
        <v>11758</v>
      </c>
      <c r="B4061" s="339" t="s">
        <v>8268</v>
      </c>
      <c r="C4061" s="567" t="s">
        <v>3452</v>
      </c>
      <c r="D4061" s="568">
        <v>45.5</v>
      </c>
    </row>
    <row r="4062" spans="1:4">
      <c r="A4062" s="338">
        <v>37526</v>
      </c>
      <c r="B4062" s="339" t="s">
        <v>8269</v>
      </c>
      <c r="C4062" s="567" t="s">
        <v>3452</v>
      </c>
      <c r="D4062" s="568">
        <v>3.33</v>
      </c>
    </row>
    <row r="4063" spans="1:4">
      <c r="A4063" s="338">
        <v>6076</v>
      </c>
      <c r="B4063" s="339" t="s">
        <v>8270</v>
      </c>
      <c r="C4063" s="567" t="s">
        <v>3456</v>
      </c>
      <c r="D4063" s="568">
        <v>50</v>
      </c>
    </row>
    <row r="4064" spans="1:4">
      <c r="A4064" s="338">
        <v>13109</v>
      </c>
      <c r="B4064" s="339" t="s">
        <v>8271</v>
      </c>
      <c r="C4064" s="567" t="s">
        <v>3452</v>
      </c>
      <c r="D4064" s="568">
        <v>277.13</v>
      </c>
    </row>
    <row r="4065" spans="1:4">
      <c r="A4065" s="338">
        <v>13110</v>
      </c>
      <c r="B4065" s="339" t="s">
        <v>8272</v>
      </c>
      <c r="C4065" s="567" t="s">
        <v>3452</v>
      </c>
      <c r="D4065" s="568">
        <v>364.72</v>
      </c>
    </row>
    <row r="4066" spans="1:4">
      <c r="A4066" s="338">
        <v>7581</v>
      </c>
      <c r="B4066" s="339" t="s">
        <v>8273</v>
      </c>
      <c r="C4066" s="567" t="s">
        <v>3452</v>
      </c>
      <c r="D4066" s="568">
        <v>2.46</v>
      </c>
    </row>
    <row r="4067" spans="1:4">
      <c r="A4067" s="338">
        <v>4509</v>
      </c>
      <c r="B4067" s="339" t="s">
        <v>8274</v>
      </c>
      <c r="C4067" s="567" t="s">
        <v>3453</v>
      </c>
      <c r="D4067" s="568">
        <v>2.81</v>
      </c>
    </row>
    <row r="4068" spans="1:4">
      <c r="A4068" s="338">
        <v>4512</v>
      </c>
      <c r="B4068" s="339" t="s">
        <v>8275</v>
      </c>
      <c r="C4068" s="567" t="s">
        <v>3453</v>
      </c>
      <c r="D4068" s="568">
        <v>1.34</v>
      </c>
    </row>
    <row r="4069" spans="1:4">
      <c r="A4069" s="338">
        <v>4517</v>
      </c>
      <c r="B4069" s="339" t="s">
        <v>8276</v>
      </c>
      <c r="C4069" s="567" t="s">
        <v>3453</v>
      </c>
      <c r="D4069" s="568">
        <v>1.94</v>
      </c>
    </row>
    <row r="4070" spans="1:4" ht="30">
      <c r="A4070" s="338">
        <v>20206</v>
      </c>
      <c r="B4070" s="339" t="s">
        <v>8277</v>
      </c>
      <c r="C4070" s="567" t="s">
        <v>3453</v>
      </c>
      <c r="D4070" s="568">
        <v>12.03</v>
      </c>
    </row>
    <row r="4071" spans="1:4" ht="30">
      <c r="A4071" s="338">
        <v>4460</v>
      </c>
      <c r="B4071" s="339" t="s">
        <v>8278</v>
      </c>
      <c r="C4071" s="567" t="s">
        <v>3453</v>
      </c>
      <c r="D4071" s="568">
        <v>12.35</v>
      </c>
    </row>
    <row r="4072" spans="1:4" ht="30">
      <c r="A4072" s="338">
        <v>4417</v>
      </c>
      <c r="B4072" s="339" t="s">
        <v>8279</v>
      </c>
      <c r="C4072" s="567" t="s">
        <v>3453</v>
      </c>
      <c r="D4072" s="568">
        <v>9.52</v>
      </c>
    </row>
    <row r="4073" spans="1:4" ht="30">
      <c r="A4073" s="338">
        <v>4415</v>
      </c>
      <c r="B4073" s="339" t="s">
        <v>8280</v>
      </c>
      <c r="C4073" s="567" t="s">
        <v>3453</v>
      </c>
      <c r="D4073" s="568">
        <v>6.61</v>
      </c>
    </row>
    <row r="4074" spans="1:4">
      <c r="A4074" s="338">
        <v>37373</v>
      </c>
      <c r="B4074" s="339" t="s">
        <v>8281</v>
      </c>
      <c r="C4074" s="567" t="s">
        <v>3451</v>
      </c>
      <c r="D4074" s="568">
        <v>0.06</v>
      </c>
    </row>
    <row r="4075" spans="1:4">
      <c r="A4075" s="338">
        <v>40864</v>
      </c>
      <c r="B4075" s="339" t="s">
        <v>8282</v>
      </c>
      <c r="C4075" s="567" t="s">
        <v>3457</v>
      </c>
      <c r="D4075" s="568">
        <v>11.8</v>
      </c>
    </row>
    <row r="4076" spans="1:4">
      <c r="A4076" s="338">
        <v>4734</v>
      </c>
      <c r="B4076" s="339" t="s">
        <v>8283</v>
      </c>
      <c r="C4076" s="567" t="s">
        <v>3456</v>
      </c>
      <c r="D4076" s="568">
        <v>178.02</v>
      </c>
    </row>
    <row r="4077" spans="1:4">
      <c r="A4077" s="338">
        <v>6085</v>
      </c>
      <c r="B4077" s="339" t="s">
        <v>13683</v>
      </c>
      <c r="C4077" s="567" t="s">
        <v>3455</v>
      </c>
      <c r="D4077" s="568">
        <v>8.81</v>
      </c>
    </row>
    <row r="4078" spans="1:4">
      <c r="A4078" s="338">
        <v>38396</v>
      </c>
      <c r="B4078" s="339" t="s">
        <v>8284</v>
      </c>
      <c r="C4078" s="567" t="s">
        <v>3452</v>
      </c>
      <c r="D4078" s="568">
        <v>717.09</v>
      </c>
    </row>
    <row r="4079" spans="1:4">
      <c r="A4079" s="338">
        <v>11622</v>
      </c>
      <c r="B4079" s="339" t="s">
        <v>8285</v>
      </c>
      <c r="C4079" s="567" t="s">
        <v>3454</v>
      </c>
      <c r="D4079" s="568">
        <v>62.61</v>
      </c>
    </row>
    <row r="4080" spans="1:4" ht="30">
      <c r="A4080" s="338">
        <v>43143</v>
      </c>
      <c r="B4080" s="339" t="s">
        <v>8286</v>
      </c>
      <c r="C4080" s="567" t="s">
        <v>3455</v>
      </c>
      <c r="D4080" s="568">
        <v>23.64</v>
      </c>
    </row>
    <row r="4081" spans="1:4">
      <c r="A4081" s="338">
        <v>7317</v>
      </c>
      <c r="B4081" s="339" t="s">
        <v>8287</v>
      </c>
      <c r="C4081" s="567" t="s">
        <v>3454</v>
      </c>
      <c r="D4081" s="568">
        <v>34.979999999999997</v>
      </c>
    </row>
    <row r="4082" spans="1:4">
      <c r="A4082" s="338">
        <v>142</v>
      </c>
      <c r="B4082" s="339" t="s">
        <v>8288</v>
      </c>
      <c r="C4082" s="567" t="s">
        <v>3468</v>
      </c>
      <c r="D4082" s="568">
        <v>29.54</v>
      </c>
    </row>
    <row r="4083" spans="1:4" ht="30">
      <c r="A4083" s="338">
        <v>43142</v>
      </c>
      <c r="B4083" s="339" t="s">
        <v>8289</v>
      </c>
      <c r="C4083" s="567" t="s">
        <v>3455</v>
      </c>
      <c r="D4083" s="568">
        <v>134.19</v>
      </c>
    </row>
    <row r="4084" spans="1:4">
      <c r="A4084" s="338">
        <v>38123</v>
      </c>
      <c r="B4084" s="339" t="s">
        <v>8290</v>
      </c>
      <c r="C4084" s="567" t="s">
        <v>3454</v>
      </c>
      <c r="D4084" s="568">
        <v>55.69</v>
      </c>
    </row>
    <row r="4085" spans="1:4" ht="30">
      <c r="A4085" s="338">
        <v>42701</v>
      </c>
      <c r="B4085" s="339" t="s">
        <v>8291</v>
      </c>
      <c r="C4085" s="567" t="s">
        <v>3452</v>
      </c>
      <c r="D4085" s="568">
        <v>44.01</v>
      </c>
    </row>
    <row r="4086" spans="1:4" ht="30">
      <c r="A4086" s="338">
        <v>42702</v>
      </c>
      <c r="B4086" s="339" t="s">
        <v>8292</v>
      </c>
      <c r="C4086" s="567" t="s">
        <v>3452</v>
      </c>
      <c r="D4086" s="568">
        <v>78.2</v>
      </c>
    </row>
    <row r="4087" spans="1:4" ht="30">
      <c r="A4087" s="338">
        <v>37955</v>
      </c>
      <c r="B4087" s="339" t="s">
        <v>8293</v>
      </c>
      <c r="C4087" s="567" t="s">
        <v>3452</v>
      </c>
      <c r="D4087" s="568">
        <v>101.35</v>
      </c>
    </row>
    <row r="4088" spans="1:4" ht="30">
      <c r="A4088" s="338">
        <v>42699</v>
      </c>
      <c r="B4088" s="339" t="s">
        <v>8294</v>
      </c>
      <c r="C4088" s="567" t="s">
        <v>3452</v>
      </c>
      <c r="D4088" s="568">
        <v>26.88</v>
      </c>
    </row>
    <row r="4089" spans="1:4" ht="30">
      <c r="A4089" s="338">
        <v>42700</v>
      </c>
      <c r="B4089" s="339" t="s">
        <v>8295</v>
      </c>
      <c r="C4089" s="567" t="s">
        <v>3452</v>
      </c>
      <c r="D4089" s="568">
        <v>76.64</v>
      </c>
    </row>
    <row r="4090" spans="1:4" ht="30">
      <c r="A4090" s="338">
        <v>37743</v>
      </c>
      <c r="B4090" s="339" t="s">
        <v>8296</v>
      </c>
      <c r="C4090" s="567" t="s">
        <v>3452</v>
      </c>
      <c r="D4090" s="568">
        <v>239798.6</v>
      </c>
    </row>
    <row r="4091" spans="1:4" ht="30">
      <c r="A4091" s="338">
        <v>37744</v>
      </c>
      <c r="B4091" s="339" t="s">
        <v>8297</v>
      </c>
      <c r="C4091" s="567" t="s">
        <v>3452</v>
      </c>
      <c r="D4091" s="568">
        <v>281958.03999999998</v>
      </c>
    </row>
    <row r="4092" spans="1:4" ht="30">
      <c r="A4092" s="338">
        <v>37741</v>
      </c>
      <c r="B4092" s="339" t="s">
        <v>8298</v>
      </c>
      <c r="C4092" s="567" t="s">
        <v>3452</v>
      </c>
      <c r="D4092" s="568">
        <v>218047.55</v>
      </c>
    </row>
    <row r="4093" spans="1:4" ht="30">
      <c r="A4093" s="338">
        <v>39396</v>
      </c>
      <c r="B4093" s="339" t="s">
        <v>8299</v>
      </c>
      <c r="C4093" s="567" t="s">
        <v>3452</v>
      </c>
      <c r="D4093" s="568">
        <v>95.27</v>
      </c>
    </row>
    <row r="4094" spans="1:4" ht="30">
      <c r="A4094" s="338">
        <v>39392</v>
      </c>
      <c r="B4094" s="339" t="s">
        <v>8300</v>
      </c>
      <c r="C4094" s="567" t="s">
        <v>3452</v>
      </c>
      <c r="D4094" s="568">
        <v>107.47</v>
      </c>
    </row>
    <row r="4095" spans="1:4" ht="30">
      <c r="A4095" s="338">
        <v>39393</v>
      </c>
      <c r="B4095" s="339" t="s">
        <v>8301</v>
      </c>
      <c r="C4095" s="567" t="s">
        <v>3452</v>
      </c>
      <c r="D4095" s="568">
        <v>66.459999999999994</v>
      </c>
    </row>
    <row r="4096" spans="1:4" ht="30">
      <c r="A4096" s="338">
        <v>39394</v>
      </c>
      <c r="B4096" s="339" t="s">
        <v>8302</v>
      </c>
      <c r="C4096" s="567" t="s">
        <v>3452</v>
      </c>
      <c r="D4096" s="568">
        <v>74.8</v>
      </c>
    </row>
    <row r="4097" spans="1:4" ht="30">
      <c r="A4097" s="338">
        <v>39395</v>
      </c>
      <c r="B4097" s="339" t="s">
        <v>8303</v>
      </c>
      <c r="C4097" s="567" t="s">
        <v>3452</v>
      </c>
      <c r="D4097" s="568">
        <v>69.56</v>
      </c>
    </row>
    <row r="4098" spans="1:4" ht="30">
      <c r="A4098" s="338">
        <v>14618</v>
      </c>
      <c r="B4098" s="339" t="s">
        <v>8304</v>
      </c>
      <c r="C4098" s="567" t="s">
        <v>3452</v>
      </c>
      <c r="D4098" s="568">
        <v>1308.96</v>
      </c>
    </row>
    <row r="4099" spans="1:4" ht="30">
      <c r="A4099" s="338">
        <v>40269</v>
      </c>
      <c r="B4099" s="339" t="s">
        <v>8305</v>
      </c>
      <c r="C4099" s="567" t="s">
        <v>3452</v>
      </c>
      <c r="D4099" s="568">
        <v>5273.71</v>
      </c>
    </row>
    <row r="4100" spans="1:4">
      <c r="A4100" s="338">
        <v>6110</v>
      </c>
      <c r="B4100" s="339" t="s">
        <v>13684</v>
      </c>
      <c r="C4100" s="567" t="s">
        <v>3451</v>
      </c>
      <c r="D4100" s="568">
        <v>18.46</v>
      </c>
    </row>
    <row r="4101" spans="1:4">
      <c r="A4101" s="338">
        <v>40910</v>
      </c>
      <c r="B4101" s="339" t="s">
        <v>8306</v>
      </c>
      <c r="C4101" s="567" t="s">
        <v>3457</v>
      </c>
      <c r="D4101" s="568">
        <v>3243.89</v>
      </c>
    </row>
    <row r="4102" spans="1:4">
      <c r="A4102" s="338">
        <v>6111</v>
      </c>
      <c r="B4102" s="339" t="s">
        <v>8307</v>
      </c>
      <c r="C4102" s="567" t="s">
        <v>3451</v>
      </c>
      <c r="D4102" s="568">
        <v>13.04</v>
      </c>
    </row>
    <row r="4103" spans="1:4">
      <c r="A4103" s="338">
        <v>41084</v>
      </c>
      <c r="B4103" s="339" t="s">
        <v>8308</v>
      </c>
      <c r="C4103" s="567" t="s">
        <v>3457</v>
      </c>
      <c r="D4103" s="568">
        <v>2290.96</v>
      </c>
    </row>
    <row r="4104" spans="1:4">
      <c r="A4104" s="338">
        <v>44535</v>
      </c>
      <c r="B4104" s="339" t="s">
        <v>13685</v>
      </c>
      <c r="C4104" s="567" t="s">
        <v>3456</v>
      </c>
      <c r="D4104" s="568">
        <v>33.409999999999997</v>
      </c>
    </row>
    <row r="4105" spans="1:4">
      <c r="A4105" s="338">
        <v>38637</v>
      </c>
      <c r="B4105" s="339" t="s">
        <v>8309</v>
      </c>
      <c r="C4105" s="567" t="s">
        <v>3452</v>
      </c>
      <c r="D4105" s="568">
        <v>441.34</v>
      </c>
    </row>
    <row r="4106" spans="1:4">
      <c r="A4106" s="338">
        <v>6150</v>
      </c>
      <c r="B4106" s="339" t="s">
        <v>8310</v>
      </c>
      <c r="C4106" s="567" t="s">
        <v>3452</v>
      </c>
      <c r="D4106" s="568">
        <v>446.74</v>
      </c>
    </row>
    <row r="4107" spans="1:4">
      <c r="A4107" s="338">
        <v>6136</v>
      </c>
      <c r="B4107" s="339" t="s">
        <v>8311</v>
      </c>
      <c r="C4107" s="567" t="s">
        <v>3452</v>
      </c>
      <c r="D4107" s="568">
        <v>351.16</v>
      </c>
    </row>
    <row r="4108" spans="1:4">
      <c r="A4108" s="338">
        <v>38638</v>
      </c>
      <c r="B4108" s="339" t="s">
        <v>8312</v>
      </c>
      <c r="C4108" s="567" t="s">
        <v>3452</v>
      </c>
      <c r="D4108" s="568">
        <v>371.9</v>
      </c>
    </row>
    <row r="4109" spans="1:4">
      <c r="A4109" s="338">
        <v>20262</v>
      </c>
      <c r="B4109" s="339" t="s">
        <v>8313</v>
      </c>
      <c r="C4109" s="567" t="s">
        <v>3452</v>
      </c>
      <c r="D4109" s="568">
        <v>11.88</v>
      </c>
    </row>
    <row r="4110" spans="1:4">
      <c r="A4110" s="338">
        <v>6148</v>
      </c>
      <c r="B4110" s="339" t="s">
        <v>8314</v>
      </c>
      <c r="C4110" s="567" t="s">
        <v>3452</v>
      </c>
      <c r="D4110" s="568">
        <v>8.5</v>
      </c>
    </row>
    <row r="4111" spans="1:4">
      <c r="A4111" s="338">
        <v>6145</v>
      </c>
      <c r="B4111" s="339" t="s">
        <v>8315</v>
      </c>
      <c r="C4111" s="567" t="s">
        <v>3452</v>
      </c>
      <c r="D4111" s="568">
        <v>15.25</v>
      </c>
    </row>
    <row r="4112" spans="1:4">
      <c r="A4112" s="338">
        <v>6149</v>
      </c>
      <c r="B4112" s="339" t="s">
        <v>8316</v>
      </c>
      <c r="C4112" s="567" t="s">
        <v>3452</v>
      </c>
      <c r="D4112" s="568">
        <v>14.4</v>
      </c>
    </row>
    <row r="4113" spans="1:4">
      <c r="A4113" s="338">
        <v>6146</v>
      </c>
      <c r="B4113" s="339" t="s">
        <v>8317</v>
      </c>
      <c r="C4113" s="567" t="s">
        <v>3452</v>
      </c>
      <c r="D4113" s="568">
        <v>15.28</v>
      </c>
    </row>
    <row r="4114" spans="1:4">
      <c r="A4114" s="338">
        <v>44536</v>
      </c>
      <c r="B4114" s="339" t="s">
        <v>13686</v>
      </c>
      <c r="C4114" s="567" t="s">
        <v>3454</v>
      </c>
      <c r="D4114" s="568">
        <v>2.48</v>
      </c>
    </row>
    <row r="4115" spans="1:4">
      <c r="A4115" s="338">
        <v>39961</v>
      </c>
      <c r="B4115" s="339" t="s">
        <v>8318</v>
      </c>
      <c r="C4115" s="567" t="s">
        <v>3452</v>
      </c>
      <c r="D4115" s="568">
        <v>19.52</v>
      </c>
    </row>
    <row r="4116" spans="1:4" ht="45">
      <c r="A4116" s="338">
        <v>42433</v>
      </c>
      <c r="B4116" s="339" t="s">
        <v>8319</v>
      </c>
      <c r="C4116" s="567" t="s">
        <v>3452</v>
      </c>
      <c r="D4116" s="568">
        <v>4205.03</v>
      </c>
    </row>
    <row r="4117" spans="1:4" ht="45">
      <c r="A4117" s="338">
        <v>42434</v>
      </c>
      <c r="B4117" s="339" t="s">
        <v>8320</v>
      </c>
      <c r="C4117" s="567" t="s">
        <v>3452</v>
      </c>
      <c r="D4117" s="568">
        <v>4544.1400000000003</v>
      </c>
    </row>
    <row r="4118" spans="1:4" ht="45">
      <c r="A4118" s="338">
        <v>42435</v>
      </c>
      <c r="B4118" s="339" t="s">
        <v>8321</v>
      </c>
      <c r="C4118" s="567" t="s">
        <v>3452</v>
      </c>
      <c r="D4118" s="568">
        <v>2265.9899999999998</v>
      </c>
    </row>
    <row r="4119" spans="1:4">
      <c r="A4119" s="338">
        <v>38061</v>
      </c>
      <c r="B4119" s="339" t="s">
        <v>8322</v>
      </c>
      <c r="C4119" s="567" t="s">
        <v>3452</v>
      </c>
      <c r="D4119" s="568">
        <v>47.31</v>
      </c>
    </row>
    <row r="4120" spans="1:4">
      <c r="A4120" s="338">
        <v>20250</v>
      </c>
      <c r="B4120" s="339" t="s">
        <v>8323</v>
      </c>
      <c r="C4120" s="567" t="s">
        <v>3454</v>
      </c>
      <c r="D4120" s="568">
        <v>15</v>
      </c>
    </row>
    <row r="4121" spans="1:4">
      <c r="A4121" s="338">
        <v>13388</v>
      </c>
      <c r="B4121" s="339" t="s">
        <v>8324</v>
      </c>
      <c r="C4121" s="567" t="s">
        <v>3454</v>
      </c>
      <c r="D4121" s="568">
        <v>160.59</v>
      </c>
    </row>
    <row r="4122" spans="1:4">
      <c r="A4122" s="338">
        <v>39914</v>
      </c>
      <c r="B4122" s="339" t="s">
        <v>8325</v>
      </c>
      <c r="C4122" s="567" t="s">
        <v>3454</v>
      </c>
      <c r="D4122" s="568">
        <v>289.41000000000003</v>
      </c>
    </row>
    <row r="4123" spans="1:4" ht="30">
      <c r="A4123" s="338">
        <v>12732</v>
      </c>
      <c r="B4123" s="339" t="s">
        <v>8326</v>
      </c>
      <c r="C4123" s="567" t="s">
        <v>3452</v>
      </c>
      <c r="D4123" s="568">
        <v>333.94</v>
      </c>
    </row>
    <row r="4124" spans="1:4">
      <c r="A4124" s="338">
        <v>6160</v>
      </c>
      <c r="B4124" s="339" t="s">
        <v>8327</v>
      </c>
      <c r="C4124" s="567" t="s">
        <v>3451</v>
      </c>
      <c r="D4124" s="568">
        <v>18.98</v>
      </c>
    </row>
    <row r="4125" spans="1:4">
      <c r="A4125" s="338">
        <v>41087</v>
      </c>
      <c r="B4125" s="339" t="s">
        <v>8328</v>
      </c>
      <c r="C4125" s="567" t="s">
        <v>3457</v>
      </c>
      <c r="D4125" s="568">
        <v>3335.27</v>
      </c>
    </row>
    <row r="4126" spans="1:4">
      <c r="A4126" s="338">
        <v>6166</v>
      </c>
      <c r="B4126" s="339" t="s">
        <v>8329</v>
      </c>
      <c r="C4126" s="567" t="s">
        <v>3451</v>
      </c>
      <c r="D4126" s="568">
        <v>15.27</v>
      </c>
    </row>
    <row r="4127" spans="1:4">
      <c r="A4127" s="338">
        <v>41088</v>
      </c>
      <c r="B4127" s="339" t="s">
        <v>8330</v>
      </c>
      <c r="C4127" s="567" t="s">
        <v>3457</v>
      </c>
      <c r="D4127" s="568">
        <v>2683.39</v>
      </c>
    </row>
    <row r="4128" spans="1:4" ht="30">
      <c r="A4128" s="338">
        <v>20232</v>
      </c>
      <c r="B4128" s="339" t="s">
        <v>8331</v>
      </c>
      <c r="C4128" s="567" t="s">
        <v>3453</v>
      </c>
      <c r="D4128" s="568">
        <v>82.16</v>
      </c>
    </row>
    <row r="4129" spans="1:4">
      <c r="A4129" s="338">
        <v>10856</v>
      </c>
      <c r="B4129" s="339" t="s">
        <v>8332</v>
      </c>
      <c r="C4129" s="567" t="s">
        <v>3453</v>
      </c>
      <c r="D4129" s="568">
        <v>75.56</v>
      </c>
    </row>
    <row r="4130" spans="1:4" ht="30">
      <c r="A4130" s="338">
        <v>4828</v>
      </c>
      <c r="B4130" s="339" t="s">
        <v>8333</v>
      </c>
      <c r="C4130" s="567" t="s">
        <v>3453</v>
      </c>
      <c r="D4130" s="568">
        <v>54.19</v>
      </c>
    </row>
    <row r="4131" spans="1:4">
      <c r="A4131" s="338">
        <v>20249</v>
      </c>
      <c r="B4131" s="339" t="s">
        <v>8334</v>
      </c>
      <c r="C4131" s="567" t="s">
        <v>3453</v>
      </c>
      <c r="D4131" s="568">
        <v>29.67</v>
      </c>
    </row>
    <row r="4132" spans="1:4">
      <c r="A4132" s="338">
        <v>11609</v>
      </c>
      <c r="B4132" s="339" t="s">
        <v>8335</v>
      </c>
      <c r="C4132" s="567" t="s">
        <v>3455</v>
      </c>
      <c r="D4132" s="568">
        <v>10.4</v>
      </c>
    </row>
    <row r="4133" spans="1:4">
      <c r="A4133" s="338">
        <v>20083</v>
      </c>
      <c r="B4133" s="339" t="s">
        <v>13687</v>
      </c>
      <c r="C4133" s="567" t="s">
        <v>3452</v>
      </c>
      <c r="D4133" s="568">
        <v>84.03</v>
      </c>
    </row>
    <row r="4134" spans="1:4">
      <c r="A4134" s="338">
        <v>10691</v>
      </c>
      <c r="B4134" s="339" t="s">
        <v>8336</v>
      </c>
      <c r="C4134" s="567" t="s">
        <v>3455</v>
      </c>
      <c r="D4134" s="568">
        <v>58.54</v>
      </c>
    </row>
    <row r="4135" spans="1:4">
      <c r="A4135" s="338">
        <v>12295</v>
      </c>
      <c r="B4135" s="339" t="s">
        <v>8337</v>
      </c>
      <c r="C4135" s="567" t="s">
        <v>3452</v>
      </c>
      <c r="D4135" s="568">
        <v>3.31</v>
      </c>
    </row>
    <row r="4136" spans="1:4">
      <c r="A4136" s="338">
        <v>12296</v>
      </c>
      <c r="B4136" s="339" t="s">
        <v>8338</v>
      </c>
      <c r="C4136" s="567" t="s">
        <v>3452</v>
      </c>
      <c r="D4136" s="568">
        <v>4.28</v>
      </c>
    </row>
    <row r="4137" spans="1:4">
      <c r="A4137" s="338">
        <v>12294</v>
      </c>
      <c r="B4137" s="339" t="s">
        <v>8339</v>
      </c>
      <c r="C4137" s="567" t="s">
        <v>3452</v>
      </c>
      <c r="D4137" s="568">
        <v>10.28</v>
      </c>
    </row>
    <row r="4138" spans="1:4">
      <c r="A4138" s="338">
        <v>14543</v>
      </c>
      <c r="B4138" s="339" t="s">
        <v>8340</v>
      </c>
      <c r="C4138" s="567" t="s">
        <v>3452</v>
      </c>
      <c r="D4138" s="568">
        <v>7.34</v>
      </c>
    </row>
    <row r="4139" spans="1:4">
      <c r="A4139" s="338">
        <v>13329</v>
      </c>
      <c r="B4139" s="339" t="s">
        <v>8341</v>
      </c>
      <c r="C4139" s="567" t="s">
        <v>3452</v>
      </c>
      <c r="D4139" s="568">
        <v>4.3099999999999996</v>
      </c>
    </row>
    <row r="4140" spans="1:4" ht="30">
      <c r="A4140" s="338">
        <v>21044</v>
      </c>
      <c r="B4140" s="339" t="s">
        <v>8342</v>
      </c>
      <c r="C4140" s="567" t="s">
        <v>3452</v>
      </c>
      <c r="D4140" s="568">
        <v>45.99</v>
      </c>
    </row>
    <row r="4141" spans="1:4" ht="30">
      <c r="A4141" s="338">
        <v>21045</v>
      </c>
      <c r="B4141" s="339" t="s">
        <v>8343</v>
      </c>
      <c r="C4141" s="567" t="s">
        <v>3452</v>
      </c>
      <c r="D4141" s="568">
        <v>62.98</v>
      </c>
    </row>
    <row r="4142" spans="1:4" ht="30">
      <c r="A4142" s="338">
        <v>21040</v>
      </c>
      <c r="B4142" s="339" t="s">
        <v>8344</v>
      </c>
      <c r="C4142" s="567" t="s">
        <v>3452</v>
      </c>
      <c r="D4142" s="568">
        <v>45</v>
      </c>
    </row>
    <row r="4143" spans="1:4" ht="30">
      <c r="A4143" s="338">
        <v>21041</v>
      </c>
      <c r="B4143" s="339" t="s">
        <v>8345</v>
      </c>
      <c r="C4143" s="567" t="s">
        <v>3452</v>
      </c>
      <c r="D4143" s="568">
        <v>54.32</v>
      </c>
    </row>
    <row r="4144" spans="1:4" ht="30">
      <c r="A4144" s="338">
        <v>21047</v>
      </c>
      <c r="B4144" s="339" t="s">
        <v>8346</v>
      </c>
      <c r="C4144" s="567" t="s">
        <v>3452</v>
      </c>
      <c r="D4144" s="568">
        <v>67.8</v>
      </c>
    </row>
    <row r="4145" spans="1:4" ht="30">
      <c r="A4145" s="338">
        <v>21043</v>
      </c>
      <c r="B4145" s="339" t="s">
        <v>8347</v>
      </c>
      <c r="C4145" s="567" t="s">
        <v>3452</v>
      </c>
      <c r="D4145" s="568">
        <v>66.010000000000005</v>
      </c>
    </row>
    <row r="4146" spans="1:4" ht="30">
      <c r="A4146" s="338">
        <v>21042</v>
      </c>
      <c r="B4146" s="339" t="s">
        <v>8348</v>
      </c>
      <c r="C4146" s="567" t="s">
        <v>3452</v>
      </c>
      <c r="D4146" s="568">
        <v>52.26</v>
      </c>
    </row>
    <row r="4147" spans="1:4">
      <c r="A4147" s="338">
        <v>14149</v>
      </c>
      <c r="B4147" s="339" t="s">
        <v>8349</v>
      </c>
      <c r="C4147" s="567" t="s">
        <v>3465</v>
      </c>
      <c r="D4147" s="568">
        <v>188.84</v>
      </c>
    </row>
    <row r="4148" spans="1:4" ht="30">
      <c r="A4148" s="338">
        <v>38099</v>
      </c>
      <c r="B4148" s="339" t="s">
        <v>8350</v>
      </c>
      <c r="C4148" s="567" t="s">
        <v>3452</v>
      </c>
      <c r="D4148" s="568">
        <v>2.02</v>
      </c>
    </row>
    <row r="4149" spans="1:4" ht="30">
      <c r="A4149" s="338">
        <v>38100</v>
      </c>
      <c r="B4149" s="339" t="s">
        <v>8351</v>
      </c>
      <c r="C4149" s="567" t="s">
        <v>3452</v>
      </c>
      <c r="D4149" s="568">
        <v>3.31</v>
      </c>
    </row>
    <row r="4150" spans="1:4" ht="30">
      <c r="A4150" s="338">
        <v>20061</v>
      </c>
      <c r="B4150" s="339" t="s">
        <v>8352</v>
      </c>
      <c r="C4150" s="567" t="s">
        <v>3452</v>
      </c>
      <c r="D4150" s="568">
        <v>3.17</v>
      </c>
    </row>
    <row r="4151" spans="1:4" ht="30">
      <c r="A4151" s="338">
        <v>7576</v>
      </c>
      <c r="B4151" s="339" t="s">
        <v>8353</v>
      </c>
      <c r="C4151" s="567" t="s">
        <v>3452</v>
      </c>
      <c r="D4151" s="568">
        <v>101.26</v>
      </c>
    </row>
    <row r="4152" spans="1:4">
      <c r="A4152" s="338">
        <v>3384</v>
      </c>
      <c r="B4152" s="339" t="s">
        <v>8354</v>
      </c>
      <c r="C4152" s="567" t="s">
        <v>3452</v>
      </c>
      <c r="D4152" s="568">
        <v>7.56</v>
      </c>
    </row>
    <row r="4153" spans="1:4">
      <c r="A4153" s="338">
        <v>7572</v>
      </c>
      <c r="B4153" s="339" t="s">
        <v>8355</v>
      </c>
      <c r="C4153" s="567" t="s">
        <v>3452</v>
      </c>
      <c r="D4153" s="568">
        <v>7.73</v>
      </c>
    </row>
    <row r="4154" spans="1:4">
      <c r="A4154" s="338">
        <v>3396</v>
      </c>
      <c r="B4154" s="339" t="s">
        <v>8356</v>
      </c>
      <c r="C4154" s="567" t="s">
        <v>3452</v>
      </c>
      <c r="D4154" s="568">
        <v>5.23</v>
      </c>
    </row>
    <row r="4155" spans="1:4">
      <c r="A4155" s="338">
        <v>37590</v>
      </c>
      <c r="B4155" s="339" t="s">
        <v>8357</v>
      </c>
      <c r="C4155" s="567" t="s">
        <v>3452</v>
      </c>
      <c r="D4155" s="568">
        <v>28.67</v>
      </c>
    </row>
    <row r="4156" spans="1:4">
      <c r="A4156" s="338">
        <v>37591</v>
      </c>
      <c r="B4156" s="339" t="s">
        <v>8358</v>
      </c>
      <c r="C4156" s="567" t="s">
        <v>3452</v>
      </c>
      <c r="D4156" s="568">
        <v>34.46</v>
      </c>
    </row>
    <row r="4157" spans="1:4" ht="30">
      <c r="A4157" s="338">
        <v>12626</v>
      </c>
      <c r="B4157" s="339" t="s">
        <v>8359</v>
      </c>
      <c r="C4157" s="567" t="s">
        <v>3452</v>
      </c>
      <c r="D4157" s="568">
        <v>15.21</v>
      </c>
    </row>
    <row r="4158" spans="1:4">
      <c r="A4158" s="338">
        <v>11033</v>
      </c>
      <c r="B4158" s="339" t="s">
        <v>8360</v>
      </c>
      <c r="C4158" s="567" t="s">
        <v>3452</v>
      </c>
      <c r="D4158" s="568">
        <v>5.65</v>
      </c>
    </row>
    <row r="4159" spans="1:4">
      <c r="A4159" s="338">
        <v>390</v>
      </c>
      <c r="B4159" s="339" t="s">
        <v>8361</v>
      </c>
      <c r="C4159" s="567" t="s">
        <v>3452</v>
      </c>
      <c r="D4159" s="568">
        <v>9.4600000000000009</v>
      </c>
    </row>
    <row r="4160" spans="1:4" ht="45">
      <c r="A4160" s="338">
        <v>42436</v>
      </c>
      <c r="B4160" s="339" t="s">
        <v>8362</v>
      </c>
      <c r="C4160" s="567" t="s">
        <v>3452</v>
      </c>
      <c r="D4160" s="568">
        <v>2371.85</v>
      </c>
    </row>
    <row r="4161" spans="1:4" ht="30">
      <c r="A4161" s="338">
        <v>6193</v>
      </c>
      <c r="B4161" s="339" t="s">
        <v>8363</v>
      </c>
      <c r="C4161" s="567" t="s">
        <v>3453</v>
      </c>
      <c r="D4161" s="568">
        <v>24.73</v>
      </c>
    </row>
    <row r="4162" spans="1:4">
      <c r="A4162" s="338">
        <v>6194</v>
      </c>
      <c r="B4162" s="339" t="s">
        <v>8364</v>
      </c>
      <c r="C4162" s="567" t="s">
        <v>3453</v>
      </c>
      <c r="D4162" s="568">
        <v>3.96</v>
      </c>
    </row>
    <row r="4163" spans="1:4">
      <c r="A4163" s="338">
        <v>10567</v>
      </c>
      <c r="B4163" s="339" t="s">
        <v>8365</v>
      </c>
      <c r="C4163" s="567" t="s">
        <v>3453</v>
      </c>
      <c r="D4163" s="568">
        <v>6.27</v>
      </c>
    </row>
    <row r="4164" spans="1:4">
      <c r="A4164" s="338">
        <v>6212</v>
      </c>
      <c r="B4164" s="339" t="s">
        <v>8366</v>
      </c>
      <c r="C4164" s="567" t="s">
        <v>3453</v>
      </c>
      <c r="D4164" s="568">
        <v>9.1999999999999993</v>
      </c>
    </row>
    <row r="4165" spans="1:4" ht="30">
      <c r="A4165" s="338">
        <v>3993</v>
      </c>
      <c r="B4165" s="339" t="s">
        <v>8367</v>
      </c>
      <c r="C4165" s="567" t="s">
        <v>3450</v>
      </c>
      <c r="D4165" s="568">
        <v>159.84</v>
      </c>
    </row>
    <row r="4166" spans="1:4" ht="30">
      <c r="A4166" s="338">
        <v>3990</v>
      </c>
      <c r="B4166" s="339" t="s">
        <v>8368</v>
      </c>
      <c r="C4166" s="567" t="s">
        <v>3453</v>
      </c>
      <c r="D4166" s="568">
        <v>30.08</v>
      </c>
    </row>
    <row r="4167" spans="1:4" ht="30">
      <c r="A4167" s="338">
        <v>3992</v>
      </c>
      <c r="B4167" s="339" t="s">
        <v>8369</v>
      </c>
      <c r="C4167" s="567" t="s">
        <v>3453</v>
      </c>
      <c r="D4167" s="568">
        <v>40.6</v>
      </c>
    </row>
    <row r="4168" spans="1:4" ht="30">
      <c r="A4168" s="338">
        <v>6178</v>
      </c>
      <c r="B4168" s="339" t="s">
        <v>8370</v>
      </c>
      <c r="C4168" s="567" t="s">
        <v>3450</v>
      </c>
      <c r="D4168" s="568">
        <v>200.13</v>
      </c>
    </row>
    <row r="4169" spans="1:4" ht="30">
      <c r="A4169" s="338">
        <v>6180</v>
      </c>
      <c r="B4169" s="339" t="s">
        <v>8371</v>
      </c>
      <c r="C4169" s="567" t="s">
        <v>3450</v>
      </c>
      <c r="D4169" s="568">
        <v>216</v>
      </c>
    </row>
    <row r="4170" spans="1:4" ht="30">
      <c r="A4170" s="338">
        <v>6182</v>
      </c>
      <c r="B4170" s="339" t="s">
        <v>8372</v>
      </c>
      <c r="C4170" s="567" t="s">
        <v>3450</v>
      </c>
      <c r="D4170" s="568">
        <v>268.11</v>
      </c>
    </row>
    <row r="4171" spans="1:4" ht="30">
      <c r="A4171" s="338">
        <v>43614</v>
      </c>
      <c r="B4171" s="339" t="s">
        <v>8373</v>
      </c>
      <c r="C4171" s="567" t="s">
        <v>3453</v>
      </c>
      <c r="D4171" s="568">
        <v>20.32</v>
      </c>
    </row>
    <row r="4172" spans="1:4" ht="30">
      <c r="A4172" s="338">
        <v>6189</v>
      </c>
      <c r="B4172" s="339" t="s">
        <v>8374</v>
      </c>
      <c r="C4172" s="567" t="s">
        <v>3453</v>
      </c>
      <c r="D4172" s="568">
        <v>36.090000000000003</v>
      </c>
    </row>
    <row r="4173" spans="1:4">
      <c r="A4173" s="338">
        <v>6214</v>
      </c>
      <c r="B4173" s="339" t="s">
        <v>8375</v>
      </c>
      <c r="C4173" s="567" t="s">
        <v>3450</v>
      </c>
      <c r="D4173" s="568">
        <v>125.37</v>
      </c>
    </row>
    <row r="4174" spans="1:4" ht="30">
      <c r="A4174" s="338">
        <v>36153</v>
      </c>
      <c r="B4174" s="339" t="s">
        <v>8376</v>
      </c>
      <c r="C4174" s="567" t="s">
        <v>3452</v>
      </c>
      <c r="D4174" s="568">
        <v>236.2</v>
      </c>
    </row>
    <row r="4175" spans="1:4">
      <c r="A4175" s="338">
        <v>10740</v>
      </c>
      <c r="B4175" s="339" t="s">
        <v>8377</v>
      </c>
      <c r="C4175" s="567" t="s">
        <v>3452</v>
      </c>
      <c r="D4175" s="568">
        <v>10540.61</v>
      </c>
    </row>
    <row r="4176" spans="1:4">
      <c r="A4176" s="338">
        <v>13914</v>
      </c>
      <c r="B4176" s="339" t="s">
        <v>8378</v>
      </c>
      <c r="C4176" s="567" t="s">
        <v>3452</v>
      </c>
      <c r="D4176" s="568">
        <v>762.65</v>
      </c>
    </row>
    <row r="4177" spans="1:4">
      <c r="A4177" s="338">
        <v>10742</v>
      </c>
      <c r="B4177" s="339" t="s">
        <v>8379</v>
      </c>
      <c r="C4177" s="567" t="s">
        <v>3452</v>
      </c>
      <c r="D4177" s="568">
        <v>1112.3399999999999</v>
      </c>
    </row>
    <row r="4178" spans="1:4">
      <c r="A4178" s="338">
        <v>38465</v>
      </c>
      <c r="B4178" s="339" t="s">
        <v>8380</v>
      </c>
      <c r="C4178" s="567" t="s">
        <v>3452</v>
      </c>
      <c r="D4178" s="568">
        <v>43.3</v>
      </c>
    </row>
    <row r="4179" spans="1:4">
      <c r="A4179" s="338">
        <v>7543</v>
      </c>
      <c r="B4179" s="339" t="s">
        <v>8381</v>
      </c>
      <c r="C4179" s="567" t="s">
        <v>3452</v>
      </c>
      <c r="D4179" s="568">
        <v>8.14</v>
      </c>
    </row>
    <row r="4180" spans="1:4" ht="30">
      <c r="A4180" s="338">
        <v>43427</v>
      </c>
      <c r="B4180" s="339" t="s">
        <v>8382</v>
      </c>
      <c r="C4180" s="567" t="s">
        <v>3452</v>
      </c>
      <c r="D4180" s="568">
        <v>1005.02</v>
      </c>
    </row>
    <row r="4181" spans="1:4">
      <c r="A4181" s="338">
        <v>41613</v>
      </c>
      <c r="B4181" s="339" t="s">
        <v>8383</v>
      </c>
      <c r="C4181" s="567" t="s">
        <v>3452</v>
      </c>
      <c r="D4181" s="568">
        <v>64.599999999999994</v>
      </c>
    </row>
    <row r="4182" spans="1:4">
      <c r="A4182" s="338">
        <v>41614</v>
      </c>
      <c r="B4182" s="339" t="s">
        <v>8384</v>
      </c>
      <c r="C4182" s="567" t="s">
        <v>3452</v>
      </c>
      <c r="D4182" s="568">
        <v>82.31</v>
      </c>
    </row>
    <row r="4183" spans="1:4">
      <c r="A4183" s="338">
        <v>41615</v>
      </c>
      <c r="B4183" s="339" t="s">
        <v>8385</v>
      </c>
      <c r="C4183" s="567" t="s">
        <v>3452</v>
      </c>
      <c r="D4183" s="568">
        <v>127.23</v>
      </c>
    </row>
    <row r="4184" spans="1:4">
      <c r="A4184" s="338">
        <v>41616</v>
      </c>
      <c r="B4184" s="339" t="s">
        <v>8386</v>
      </c>
      <c r="C4184" s="567" t="s">
        <v>3452</v>
      </c>
      <c r="D4184" s="568">
        <v>190.1</v>
      </c>
    </row>
    <row r="4185" spans="1:4">
      <c r="A4185" s="338">
        <v>41617</v>
      </c>
      <c r="B4185" s="339" t="s">
        <v>8387</v>
      </c>
      <c r="C4185" s="567" t="s">
        <v>3452</v>
      </c>
      <c r="D4185" s="568">
        <v>377.99</v>
      </c>
    </row>
    <row r="4186" spans="1:4">
      <c r="A4186" s="338">
        <v>41618</v>
      </c>
      <c r="B4186" s="339" t="s">
        <v>8388</v>
      </c>
      <c r="C4186" s="567" t="s">
        <v>3452</v>
      </c>
      <c r="D4186" s="568">
        <v>695.85</v>
      </c>
    </row>
    <row r="4187" spans="1:4" ht="30">
      <c r="A4187" s="338">
        <v>43428</v>
      </c>
      <c r="B4187" s="339" t="s">
        <v>8389</v>
      </c>
      <c r="C4187" s="567" t="s">
        <v>3452</v>
      </c>
      <c r="D4187" s="568">
        <v>1222.28</v>
      </c>
    </row>
    <row r="4188" spans="1:4">
      <c r="A4188" s="338">
        <v>41619</v>
      </c>
      <c r="B4188" s="339" t="s">
        <v>8390</v>
      </c>
      <c r="C4188" s="567" t="s">
        <v>3452</v>
      </c>
      <c r="D4188" s="568">
        <v>79.19</v>
      </c>
    </row>
    <row r="4189" spans="1:4">
      <c r="A4189" s="338">
        <v>41620</v>
      </c>
      <c r="B4189" s="339" t="s">
        <v>8391</v>
      </c>
      <c r="C4189" s="567" t="s">
        <v>3452</v>
      </c>
      <c r="D4189" s="568">
        <v>100.03</v>
      </c>
    </row>
    <row r="4190" spans="1:4">
      <c r="A4190" s="338">
        <v>41622</v>
      </c>
      <c r="B4190" s="339" t="s">
        <v>8392</v>
      </c>
      <c r="C4190" s="567" t="s">
        <v>3452</v>
      </c>
      <c r="D4190" s="568">
        <v>173.49</v>
      </c>
    </row>
    <row r="4191" spans="1:4">
      <c r="A4191" s="338">
        <v>41623</v>
      </c>
      <c r="B4191" s="339" t="s">
        <v>8393</v>
      </c>
      <c r="C4191" s="567" t="s">
        <v>3452</v>
      </c>
      <c r="D4191" s="568">
        <v>266.75</v>
      </c>
    </row>
    <row r="4192" spans="1:4">
      <c r="A4192" s="338">
        <v>41624</v>
      </c>
      <c r="B4192" s="339" t="s">
        <v>8394</v>
      </c>
      <c r="C4192" s="567" t="s">
        <v>3452</v>
      </c>
      <c r="D4192" s="568">
        <v>500.16</v>
      </c>
    </row>
    <row r="4193" spans="1:4">
      <c r="A4193" s="338">
        <v>41625</v>
      </c>
      <c r="B4193" s="339" t="s">
        <v>8395</v>
      </c>
      <c r="C4193" s="567" t="s">
        <v>3452</v>
      </c>
      <c r="D4193" s="568">
        <v>769.52</v>
      </c>
    </row>
    <row r="4194" spans="1:4">
      <c r="A4194" s="338">
        <v>39346</v>
      </c>
      <c r="B4194" s="339" t="s">
        <v>8397</v>
      </c>
      <c r="C4194" s="567" t="s">
        <v>3452</v>
      </c>
      <c r="D4194" s="568">
        <v>5.0199999999999996</v>
      </c>
    </row>
    <row r="4195" spans="1:4">
      <c r="A4195" s="338">
        <v>39350</v>
      </c>
      <c r="B4195" s="339" t="s">
        <v>8398</v>
      </c>
      <c r="C4195" s="567" t="s">
        <v>3452</v>
      </c>
      <c r="D4195" s="568">
        <v>5.41</v>
      </c>
    </row>
    <row r="4196" spans="1:4">
      <c r="A4196" s="338">
        <v>39351</v>
      </c>
      <c r="B4196" s="339" t="s">
        <v>8399</v>
      </c>
      <c r="C4196" s="567" t="s">
        <v>3452</v>
      </c>
      <c r="D4196" s="568">
        <v>6.26</v>
      </c>
    </row>
    <row r="4197" spans="1:4">
      <c r="A4197" s="338">
        <v>39352</v>
      </c>
      <c r="B4197" s="339" t="s">
        <v>8396</v>
      </c>
      <c r="C4197" s="567" t="s">
        <v>3452</v>
      </c>
      <c r="D4197" s="568">
        <v>5.0199999999999996</v>
      </c>
    </row>
    <row r="4198" spans="1:4">
      <c r="A4198" s="338">
        <v>38952</v>
      </c>
      <c r="B4198" s="339" t="s">
        <v>8400</v>
      </c>
      <c r="C4198" s="567" t="s">
        <v>3452</v>
      </c>
      <c r="D4198" s="568">
        <v>4.04</v>
      </c>
    </row>
    <row r="4199" spans="1:4">
      <c r="A4199" s="338">
        <v>38953</v>
      </c>
      <c r="B4199" s="339" t="s">
        <v>8401</v>
      </c>
      <c r="C4199" s="567" t="s">
        <v>3452</v>
      </c>
      <c r="D4199" s="568">
        <v>6.37</v>
      </c>
    </row>
    <row r="4200" spans="1:4">
      <c r="A4200" s="338">
        <v>38837</v>
      </c>
      <c r="B4200" s="339" t="s">
        <v>8403</v>
      </c>
      <c r="C4200" s="567" t="s">
        <v>3452</v>
      </c>
      <c r="D4200" s="568">
        <v>14.88</v>
      </c>
    </row>
    <row r="4201" spans="1:4">
      <c r="A4201" s="338">
        <v>38835</v>
      </c>
      <c r="B4201" s="339" t="s">
        <v>8402</v>
      </c>
      <c r="C4201" s="567" t="s">
        <v>3452</v>
      </c>
      <c r="D4201" s="568">
        <v>5.72</v>
      </c>
    </row>
    <row r="4202" spans="1:4">
      <c r="A4202" s="338">
        <v>38836</v>
      </c>
      <c r="B4202" s="339" t="s">
        <v>8404</v>
      </c>
      <c r="C4202" s="567" t="s">
        <v>3452</v>
      </c>
      <c r="D4202" s="568">
        <v>8.24</v>
      </c>
    </row>
    <row r="4203" spans="1:4" ht="30">
      <c r="A4203" s="338">
        <v>2666</v>
      </c>
      <c r="B4203" s="339" t="s">
        <v>8405</v>
      </c>
      <c r="C4203" s="567" t="s">
        <v>3452</v>
      </c>
      <c r="D4203" s="568">
        <v>5.74</v>
      </c>
    </row>
    <row r="4204" spans="1:4" ht="30">
      <c r="A4204" s="338">
        <v>2668</v>
      </c>
      <c r="B4204" s="339" t="s">
        <v>8406</v>
      </c>
      <c r="C4204" s="567" t="s">
        <v>3452</v>
      </c>
      <c r="D4204" s="568">
        <v>6.56</v>
      </c>
    </row>
    <row r="4205" spans="1:4" ht="30">
      <c r="A4205" s="338">
        <v>2664</v>
      </c>
      <c r="B4205" s="339" t="s">
        <v>8407</v>
      </c>
      <c r="C4205" s="567" t="s">
        <v>3452</v>
      </c>
      <c r="D4205" s="568">
        <v>9.67</v>
      </c>
    </row>
    <row r="4206" spans="1:4" ht="30">
      <c r="A4206" s="338">
        <v>2662</v>
      </c>
      <c r="B4206" s="339" t="s">
        <v>8408</v>
      </c>
      <c r="C4206" s="567" t="s">
        <v>3452</v>
      </c>
      <c r="D4206" s="568">
        <v>11.86</v>
      </c>
    </row>
    <row r="4207" spans="1:4" ht="30">
      <c r="A4207" s="338">
        <v>20964</v>
      </c>
      <c r="B4207" s="339" t="s">
        <v>8409</v>
      </c>
      <c r="C4207" s="567" t="s">
        <v>3452</v>
      </c>
      <c r="D4207" s="568">
        <v>112.45</v>
      </c>
    </row>
    <row r="4208" spans="1:4" ht="30">
      <c r="A4208" s="338">
        <v>10905</v>
      </c>
      <c r="B4208" s="339" t="s">
        <v>8410</v>
      </c>
      <c r="C4208" s="567" t="s">
        <v>3452</v>
      </c>
      <c r="D4208" s="568">
        <v>150.85</v>
      </c>
    </row>
    <row r="4209" spans="1:4">
      <c r="A4209" s="338">
        <v>42703</v>
      </c>
      <c r="B4209" s="339" t="s">
        <v>8411</v>
      </c>
      <c r="C4209" s="567" t="s">
        <v>3452</v>
      </c>
      <c r="D4209" s="568">
        <v>86.12</v>
      </c>
    </row>
    <row r="4210" spans="1:4">
      <c r="A4210" s="338">
        <v>42704</v>
      </c>
      <c r="B4210" s="339" t="s">
        <v>8412</v>
      </c>
      <c r="C4210" s="567" t="s">
        <v>3452</v>
      </c>
      <c r="D4210" s="568">
        <v>132.21</v>
      </c>
    </row>
    <row r="4211" spans="1:4">
      <c r="A4211" s="338">
        <v>42705</v>
      </c>
      <c r="B4211" s="339" t="s">
        <v>8413</v>
      </c>
      <c r="C4211" s="567" t="s">
        <v>3452</v>
      </c>
      <c r="D4211" s="568">
        <v>168.69</v>
      </c>
    </row>
    <row r="4212" spans="1:4">
      <c r="A4212" s="338">
        <v>42706</v>
      </c>
      <c r="B4212" s="339" t="s">
        <v>8414</v>
      </c>
      <c r="C4212" s="567" t="s">
        <v>3452</v>
      </c>
      <c r="D4212" s="568">
        <v>208.91</v>
      </c>
    </row>
    <row r="4213" spans="1:4">
      <c r="A4213" s="338">
        <v>11289</v>
      </c>
      <c r="B4213" s="339" t="s">
        <v>8415</v>
      </c>
      <c r="C4213" s="567" t="s">
        <v>3452</v>
      </c>
      <c r="D4213" s="568">
        <v>98.1</v>
      </c>
    </row>
    <row r="4214" spans="1:4">
      <c r="A4214" s="338">
        <v>11241</v>
      </c>
      <c r="B4214" s="339" t="s">
        <v>8416</v>
      </c>
      <c r="C4214" s="567" t="s">
        <v>3452</v>
      </c>
      <c r="D4214" s="568">
        <v>245.27</v>
      </c>
    </row>
    <row r="4215" spans="1:4" ht="30">
      <c r="A4215" s="338">
        <v>11301</v>
      </c>
      <c r="B4215" s="339" t="s">
        <v>8417</v>
      </c>
      <c r="C4215" s="567" t="s">
        <v>3452</v>
      </c>
      <c r="D4215" s="568">
        <v>621.92999999999995</v>
      </c>
    </row>
    <row r="4216" spans="1:4" ht="30">
      <c r="A4216" s="338">
        <v>21090</v>
      </c>
      <c r="B4216" s="339" t="s">
        <v>8418</v>
      </c>
      <c r="C4216" s="567" t="s">
        <v>3452</v>
      </c>
      <c r="D4216" s="568">
        <v>762.09</v>
      </c>
    </row>
    <row r="4217" spans="1:4" ht="30">
      <c r="A4217" s="338">
        <v>14112</v>
      </c>
      <c r="B4217" s="339" t="s">
        <v>8419</v>
      </c>
      <c r="C4217" s="567" t="s">
        <v>3452</v>
      </c>
      <c r="D4217" s="568">
        <v>317.97000000000003</v>
      </c>
    </row>
    <row r="4218" spans="1:4" ht="30">
      <c r="A4218" s="338">
        <v>11315</v>
      </c>
      <c r="B4218" s="339" t="s">
        <v>8420</v>
      </c>
      <c r="C4218" s="567" t="s">
        <v>3452</v>
      </c>
      <c r="D4218" s="568">
        <v>148.91</v>
      </c>
    </row>
    <row r="4219" spans="1:4" ht="30">
      <c r="A4219" s="338">
        <v>21071</v>
      </c>
      <c r="B4219" s="339" t="s">
        <v>8421</v>
      </c>
      <c r="C4219" s="567" t="s">
        <v>3452</v>
      </c>
      <c r="D4219" s="568">
        <v>227.75</v>
      </c>
    </row>
    <row r="4220" spans="1:4" ht="30">
      <c r="A4220" s="338">
        <v>11316</v>
      </c>
      <c r="B4220" s="339" t="s">
        <v>8422</v>
      </c>
      <c r="C4220" s="567" t="s">
        <v>3452</v>
      </c>
      <c r="D4220" s="568">
        <v>490.54</v>
      </c>
    </row>
    <row r="4221" spans="1:4" ht="30">
      <c r="A4221" s="338">
        <v>6243</v>
      </c>
      <c r="B4221" s="339" t="s">
        <v>8423</v>
      </c>
      <c r="C4221" s="567" t="s">
        <v>3452</v>
      </c>
      <c r="D4221" s="568">
        <v>565</v>
      </c>
    </row>
    <row r="4222" spans="1:4" ht="30">
      <c r="A4222" s="338">
        <v>6240</v>
      </c>
      <c r="B4222" s="339" t="s">
        <v>8424</v>
      </c>
      <c r="C4222" s="567" t="s">
        <v>3452</v>
      </c>
      <c r="D4222" s="568">
        <v>748.07</v>
      </c>
    </row>
    <row r="4223" spans="1:4" ht="30">
      <c r="A4223" s="338">
        <v>11296</v>
      </c>
      <c r="B4223" s="339" t="s">
        <v>8425</v>
      </c>
      <c r="C4223" s="567" t="s">
        <v>3452</v>
      </c>
      <c r="D4223" s="568">
        <v>2383.5100000000002</v>
      </c>
    </row>
    <row r="4224" spans="1:4">
      <c r="A4224" s="338">
        <v>11299</v>
      </c>
      <c r="B4224" s="339" t="s">
        <v>8426</v>
      </c>
      <c r="C4224" s="567" t="s">
        <v>3452</v>
      </c>
      <c r="D4224" s="568">
        <v>806.76</v>
      </c>
    </row>
    <row r="4225" spans="1:4">
      <c r="A4225" s="338">
        <v>11688</v>
      </c>
      <c r="B4225" s="339" t="s">
        <v>8427</v>
      </c>
      <c r="C4225" s="567" t="s">
        <v>3452</v>
      </c>
      <c r="D4225" s="568">
        <v>536.76</v>
      </c>
    </row>
    <row r="4226" spans="1:4" ht="45">
      <c r="A4226" s="338">
        <v>37736</v>
      </c>
      <c r="B4226" s="339" t="s">
        <v>8428</v>
      </c>
      <c r="C4226" s="567" t="s">
        <v>3452</v>
      </c>
      <c r="D4226" s="568">
        <v>88800</v>
      </c>
    </row>
    <row r="4227" spans="1:4" ht="30">
      <c r="A4227" s="338">
        <v>37739</v>
      </c>
      <c r="B4227" s="339" t="s">
        <v>8429</v>
      </c>
      <c r="C4227" s="567" t="s">
        <v>3452</v>
      </c>
      <c r="D4227" s="568">
        <v>109292.3</v>
      </c>
    </row>
    <row r="4228" spans="1:4" ht="30">
      <c r="A4228" s="338">
        <v>37740</v>
      </c>
      <c r="B4228" s="339" t="s">
        <v>8430</v>
      </c>
      <c r="C4228" s="567" t="s">
        <v>3452</v>
      </c>
      <c r="D4228" s="568">
        <v>62367.88</v>
      </c>
    </row>
    <row r="4229" spans="1:4" ht="30">
      <c r="A4229" s="338">
        <v>37738</v>
      </c>
      <c r="B4229" s="339" t="s">
        <v>8431</v>
      </c>
      <c r="C4229" s="567" t="s">
        <v>3452</v>
      </c>
      <c r="D4229" s="568">
        <v>74099</v>
      </c>
    </row>
    <row r="4230" spans="1:4" ht="30">
      <c r="A4230" s="338">
        <v>37737</v>
      </c>
      <c r="B4230" s="339" t="s">
        <v>8432</v>
      </c>
      <c r="C4230" s="567" t="s">
        <v>3452</v>
      </c>
      <c r="D4230" s="568">
        <v>58952.5</v>
      </c>
    </row>
    <row r="4231" spans="1:4">
      <c r="A4231" s="338">
        <v>25014</v>
      </c>
      <c r="B4231" s="339" t="s">
        <v>8433</v>
      </c>
      <c r="C4231" s="567" t="s">
        <v>3452</v>
      </c>
      <c r="D4231" s="568">
        <v>123473.57</v>
      </c>
    </row>
    <row r="4232" spans="1:4">
      <c r="A4232" s="338">
        <v>25013</v>
      </c>
      <c r="B4232" s="339" t="s">
        <v>8434</v>
      </c>
      <c r="C4232" s="567" t="s">
        <v>3452</v>
      </c>
      <c r="D4232" s="568">
        <v>129413.38</v>
      </c>
    </row>
    <row r="4233" spans="1:4">
      <c r="A4233" s="338">
        <v>14405</v>
      </c>
      <c r="B4233" s="339" t="s">
        <v>8435</v>
      </c>
      <c r="C4233" s="567" t="s">
        <v>3452</v>
      </c>
      <c r="D4233" s="568">
        <v>151910.35999999999</v>
      </c>
    </row>
    <row r="4234" spans="1:4">
      <c r="A4234" s="338">
        <v>20271</v>
      </c>
      <c r="B4234" s="339" t="s">
        <v>13688</v>
      </c>
      <c r="C4234" s="567" t="s">
        <v>3452</v>
      </c>
      <c r="D4234" s="568">
        <v>599.59</v>
      </c>
    </row>
    <row r="4235" spans="1:4">
      <c r="A4235" s="338">
        <v>10423</v>
      </c>
      <c r="B4235" s="339" t="s">
        <v>13689</v>
      </c>
      <c r="C4235" s="567" t="s">
        <v>3452</v>
      </c>
      <c r="D4235" s="568">
        <v>440.23</v>
      </c>
    </row>
    <row r="4236" spans="1:4">
      <c r="A4236" s="338">
        <v>36790</v>
      </c>
      <c r="B4236" s="339" t="s">
        <v>8436</v>
      </c>
      <c r="C4236" s="567" t="s">
        <v>3452</v>
      </c>
      <c r="D4236" s="568">
        <v>239.39</v>
      </c>
    </row>
    <row r="4237" spans="1:4">
      <c r="A4237" s="338">
        <v>37589</v>
      </c>
      <c r="B4237" s="339" t="s">
        <v>8437</v>
      </c>
      <c r="C4237" s="567" t="s">
        <v>3452</v>
      </c>
      <c r="D4237" s="568">
        <v>293.32</v>
      </c>
    </row>
    <row r="4238" spans="1:4" ht="30">
      <c r="A4238" s="338">
        <v>11690</v>
      </c>
      <c r="B4238" s="339" t="s">
        <v>8438</v>
      </c>
      <c r="C4238" s="567" t="s">
        <v>3452</v>
      </c>
      <c r="D4238" s="568">
        <v>155.82</v>
      </c>
    </row>
    <row r="4239" spans="1:4">
      <c r="A4239" s="338">
        <v>20234</v>
      </c>
      <c r="B4239" s="339" t="s">
        <v>8439</v>
      </c>
      <c r="C4239" s="567" t="s">
        <v>3452</v>
      </c>
      <c r="D4239" s="568">
        <v>197.19</v>
      </c>
    </row>
    <row r="4240" spans="1:4">
      <c r="A4240" s="338">
        <v>4763</v>
      </c>
      <c r="B4240" s="339" t="s">
        <v>8440</v>
      </c>
      <c r="C4240" s="567" t="s">
        <v>3451</v>
      </c>
      <c r="D4240" s="568">
        <v>22.64</v>
      </c>
    </row>
    <row r="4241" spans="1:4">
      <c r="A4241" s="338">
        <v>41070</v>
      </c>
      <c r="B4241" s="339" t="s">
        <v>8441</v>
      </c>
      <c r="C4241" s="567" t="s">
        <v>3457</v>
      </c>
      <c r="D4241" s="568">
        <v>3980.71</v>
      </c>
    </row>
    <row r="4242" spans="1:4">
      <c r="A4242" s="338">
        <v>44480</v>
      </c>
      <c r="B4242" s="339" t="s">
        <v>13690</v>
      </c>
      <c r="C4242" s="567" t="s">
        <v>3456</v>
      </c>
      <c r="D4242" s="568">
        <v>16.649999999999999</v>
      </c>
    </row>
    <row r="4243" spans="1:4">
      <c r="A4243" s="338">
        <v>11457</v>
      </c>
      <c r="B4243" s="339" t="s">
        <v>8442</v>
      </c>
      <c r="C4243" s="567" t="s">
        <v>3452</v>
      </c>
      <c r="D4243" s="568">
        <v>41.21</v>
      </c>
    </row>
    <row r="4244" spans="1:4" ht="30">
      <c r="A4244" s="338">
        <v>44073</v>
      </c>
      <c r="B4244" s="339" t="s">
        <v>13691</v>
      </c>
      <c r="C4244" s="567" t="s">
        <v>3453</v>
      </c>
      <c r="D4244" s="568">
        <v>0.57999999999999996</v>
      </c>
    </row>
    <row r="4245" spans="1:4">
      <c r="A4245" s="338">
        <v>3593</v>
      </c>
      <c r="B4245" s="339" t="s">
        <v>8615</v>
      </c>
      <c r="C4245" s="567" t="s">
        <v>3452</v>
      </c>
      <c r="D4245" s="568">
        <v>81.58</v>
      </c>
    </row>
    <row r="4246" spans="1:4">
      <c r="A4246" s="338">
        <v>3588</v>
      </c>
      <c r="B4246" s="339" t="s">
        <v>8616</v>
      </c>
      <c r="C4246" s="567" t="s">
        <v>3452</v>
      </c>
      <c r="D4246" s="568">
        <v>62.88</v>
      </c>
    </row>
    <row r="4247" spans="1:4">
      <c r="A4247" s="338">
        <v>3587</v>
      </c>
      <c r="B4247" s="339" t="s">
        <v>8618</v>
      </c>
      <c r="C4247" s="567" t="s">
        <v>3452</v>
      </c>
      <c r="D4247" s="568">
        <v>39.020000000000003</v>
      </c>
    </row>
    <row r="4248" spans="1:4">
      <c r="A4248" s="338">
        <v>3585</v>
      </c>
      <c r="B4248" s="339" t="s">
        <v>8617</v>
      </c>
      <c r="C4248" s="567" t="s">
        <v>3452</v>
      </c>
      <c r="D4248" s="568">
        <v>19.420000000000002</v>
      </c>
    </row>
    <row r="4249" spans="1:4">
      <c r="A4249" s="338">
        <v>3590</v>
      </c>
      <c r="B4249" s="339" t="s">
        <v>8619</v>
      </c>
      <c r="C4249" s="567" t="s">
        <v>3452</v>
      </c>
      <c r="D4249" s="568">
        <v>231.62</v>
      </c>
    </row>
    <row r="4250" spans="1:4">
      <c r="A4250" s="338">
        <v>3589</v>
      </c>
      <c r="B4250" s="339" t="s">
        <v>8620</v>
      </c>
      <c r="C4250" s="567" t="s">
        <v>3452</v>
      </c>
      <c r="D4250" s="568">
        <v>124.32</v>
      </c>
    </row>
    <row r="4251" spans="1:4">
      <c r="A4251" s="338">
        <v>3592</v>
      </c>
      <c r="B4251" s="339" t="s">
        <v>8622</v>
      </c>
      <c r="C4251" s="567" t="s">
        <v>3452</v>
      </c>
      <c r="D4251" s="568">
        <v>366.12</v>
      </c>
    </row>
    <row r="4252" spans="1:4">
      <c r="A4252" s="338">
        <v>3586</v>
      </c>
      <c r="B4252" s="339" t="s">
        <v>8621</v>
      </c>
      <c r="C4252" s="567" t="s">
        <v>3452</v>
      </c>
      <c r="D4252" s="568">
        <v>25.44</v>
      </c>
    </row>
    <row r="4253" spans="1:4">
      <c r="A4253" s="338">
        <v>3591</v>
      </c>
      <c r="B4253" s="339" t="s">
        <v>8623</v>
      </c>
      <c r="C4253" s="567" t="s">
        <v>3452</v>
      </c>
      <c r="D4253" s="568">
        <v>586.91</v>
      </c>
    </row>
    <row r="4254" spans="1:4">
      <c r="A4254" s="338">
        <v>40396</v>
      </c>
      <c r="B4254" s="339" t="s">
        <v>8624</v>
      </c>
      <c r="C4254" s="567" t="s">
        <v>3452</v>
      </c>
      <c r="D4254" s="568">
        <v>128.69</v>
      </c>
    </row>
    <row r="4255" spans="1:4">
      <c r="A4255" s="338">
        <v>40395</v>
      </c>
      <c r="B4255" s="339" t="s">
        <v>8625</v>
      </c>
      <c r="C4255" s="567" t="s">
        <v>3452</v>
      </c>
      <c r="D4255" s="568">
        <v>98.76</v>
      </c>
    </row>
    <row r="4256" spans="1:4">
      <c r="A4256" s="338">
        <v>40394</v>
      </c>
      <c r="B4256" s="339" t="s">
        <v>8627</v>
      </c>
      <c r="C4256" s="567" t="s">
        <v>3452</v>
      </c>
      <c r="D4256" s="568">
        <v>64.3</v>
      </c>
    </row>
    <row r="4257" spans="1:4">
      <c r="A4257" s="338">
        <v>40392</v>
      </c>
      <c r="B4257" s="339" t="s">
        <v>8626</v>
      </c>
      <c r="C4257" s="567" t="s">
        <v>3452</v>
      </c>
      <c r="D4257" s="568">
        <v>31.78</v>
      </c>
    </row>
    <row r="4258" spans="1:4">
      <c r="A4258" s="338">
        <v>40398</v>
      </c>
      <c r="B4258" s="339" t="s">
        <v>8628</v>
      </c>
      <c r="C4258" s="567" t="s">
        <v>3452</v>
      </c>
      <c r="D4258" s="568">
        <v>412.86</v>
      </c>
    </row>
    <row r="4259" spans="1:4">
      <c r="A4259" s="338">
        <v>40397</v>
      </c>
      <c r="B4259" s="339" t="s">
        <v>8629</v>
      </c>
      <c r="C4259" s="567" t="s">
        <v>3452</v>
      </c>
      <c r="D4259" s="568">
        <v>211.43</v>
      </c>
    </row>
    <row r="4260" spans="1:4">
      <c r="A4260" s="338">
        <v>40399</v>
      </c>
      <c r="B4260" s="339" t="s">
        <v>8631</v>
      </c>
      <c r="C4260" s="567" t="s">
        <v>3452</v>
      </c>
      <c r="D4260" s="568">
        <v>675.44</v>
      </c>
    </row>
    <row r="4261" spans="1:4">
      <c r="A4261" s="338">
        <v>40393</v>
      </c>
      <c r="B4261" s="339" t="s">
        <v>8630</v>
      </c>
      <c r="C4261" s="567" t="s">
        <v>3452</v>
      </c>
      <c r="D4261" s="568">
        <v>40.93</v>
      </c>
    </row>
    <row r="4262" spans="1:4">
      <c r="A4262" s="338">
        <v>21121</v>
      </c>
      <c r="B4262" s="339" t="s">
        <v>8443</v>
      </c>
      <c r="C4262" s="567" t="s">
        <v>3452</v>
      </c>
      <c r="D4262" s="568">
        <v>4.29</v>
      </c>
    </row>
    <row r="4263" spans="1:4">
      <c r="A4263" s="338">
        <v>38010</v>
      </c>
      <c r="B4263" s="339" t="s">
        <v>8444</v>
      </c>
      <c r="C4263" s="567" t="s">
        <v>3452</v>
      </c>
      <c r="D4263" s="568">
        <v>7.01</v>
      </c>
    </row>
    <row r="4264" spans="1:4">
      <c r="A4264" s="338">
        <v>38011</v>
      </c>
      <c r="B4264" s="339" t="s">
        <v>8445</v>
      </c>
      <c r="C4264" s="567" t="s">
        <v>3452</v>
      </c>
      <c r="D4264" s="568">
        <v>12.94</v>
      </c>
    </row>
    <row r="4265" spans="1:4">
      <c r="A4265" s="338">
        <v>38012</v>
      </c>
      <c r="B4265" s="339" t="s">
        <v>8446</v>
      </c>
      <c r="C4265" s="567" t="s">
        <v>3452</v>
      </c>
      <c r="D4265" s="568">
        <v>44.2</v>
      </c>
    </row>
    <row r="4266" spans="1:4">
      <c r="A4266" s="338">
        <v>38013</v>
      </c>
      <c r="B4266" s="339" t="s">
        <v>8447</v>
      </c>
      <c r="C4266" s="567" t="s">
        <v>3452</v>
      </c>
      <c r="D4266" s="568">
        <v>57.38</v>
      </c>
    </row>
    <row r="4267" spans="1:4">
      <c r="A4267" s="338">
        <v>38014</v>
      </c>
      <c r="B4267" s="339" t="s">
        <v>8448</v>
      </c>
      <c r="C4267" s="567" t="s">
        <v>3452</v>
      </c>
      <c r="D4267" s="568">
        <v>93.37</v>
      </c>
    </row>
    <row r="4268" spans="1:4">
      <c r="A4268" s="338">
        <v>38015</v>
      </c>
      <c r="B4268" s="339" t="s">
        <v>8449</v>
      </c>
      <c r="C4268" s="567" t="s">
        <v>3452</v>
      </c>
      <c r="D4268" s="568">
        <v>225.47</v>
      </c>
    </row>
    <row r="4269" spans="1:4">
      <c r="A4269" s="338">
        <v>38016</v>
      </c>
      <c r="B4269" s="339" t="s">
        <v>8450</v>
      </c>
      <c r="C4269" s="567" t="s">
        <v>3452</v>
      </c>
      <c r="D4269" s="568">
        <v>274.33</v>
      </c>
    </row>
    <row r="4270" spans="1:4">
      <c r="A4270" s="338">
        <v>12741</v>
      </c>
      <c r="B4270" s="339" t="s">
        <v>8451</v>
      </c>
      <c r="C4270" s="567" t="s">
        <v>3452</v>
      </c>
      <c r="D4270" s="568">
        <v>1603.48</v>
      </c>
    </row>
    <row r="4271" spans="1:4">
      <c r="A4271" s="338">
        <v>12733</v>
      </c>
      <c r="B4271" s="339" t="s">
        <v>8452</v>
      </c>
      <c r="C4271" s="567" t="s">
        <v>3452</v>
      </c>
      <c r="D4271" s="568">
        <v>8.07</v>
      </c>
    </row>
    <row r="4272" spans="1:4">
      <c r="A4272" s="338">
        <v>12734</v>
      </c>
      <c r="B4272" s="339" t="s">
        <v>8453</v>
      </c>
      <c r="C4272" s="567" t="s">
        <v>3452</v>
      </c>
      <c r="D4272" s="568">
        <v>17.190000000000001</v>
      </c>
    </row>
    <row r="4273" spans="1:4">
      <c r="A4273" s="338">
        <v>12735</v>
      </c>
      <c r="B4273" s="339" t="s">
        <v>8454</v>
      </c>
      <c r="C4273" s="567" t="s">
        <v>3452</v>
      </c>
      <c r="D4273" s="568">
        <v>28.29</v>
      </c>
    </row>
    <row r="4274" spans="1:4">
      <c r="A4274" s="338">
        <v>12736</v>
      </c>
      <c r="B4274" s="339" t="s">
        <v>8455</v>
      </c>
      <c r="C4274" s="567" t="s">
        <v>3452</v>
      </c>
      <c r="D4274" s="568">
        <v>64.67</v>
      </c>
    </row>
    <row r="4275" spans="1:4">
      <c r="A4275" s="338">
        <v>12737</v>
      </c>
      <c r="B4275" s="339" t="s">
        <v>8456</v>
      </c>
      <c r="C4275" s="567" t="s">
        <v>3452</v>
      </c>
      <c r="D4275" s="568">
        <v>83.31</v>
      </c>
    </row>
    <row r="4276" spans="1:4">
      <c r="A4276" s="338">
        <v>12738</v>
      </c>
      <c r="B4276" s="339" t="s">
        <v>8457</v>
      </c>
      <c r="C4276" s="567" t="s">
        <v>3452</v>
      </c>
      <c r="D4276" s="568">
        <v>164.67</v>
      </c>
    </row>
    <row r="4277" spans="1:4">
      <c r="A4277" s="338">
        <v>12739</v>
      </c>
      <c r="B4277" s="339" t="s">
        <v>8458</v>
      </c>
      <c r="C4277" s="567" t="s">
        <v>3452</v>
      </c>
      <c r="D4277" s="568">
        <v>468.74</v>
      </c>
    </row>
    <row r="4278" spans="1:4">
      <c r="A4278" s="338">
        <v>12740</v>
      </c>
      <c r="B4278" s="339" t="s">
        <v>8459</v>
      </c>
      <c r="C4278" s="567" t="s">
        <v>3452</v>
      </c>
      <c r="D4278" s="568">
        <v>733.37</v>
      </c>
    </row>
    <row r="4279" spans="1:4">
      <c r="A4279" s="338">
        <v>6297</v>
      </c>
      <c r="B4279" s="339" t="s">
        <v>8460</v>
      </c>
      <c r="C4279" s="567" t="s">
        <v>3452</v>
      </c>
      <c r="D4279" s="568">
        <v>37.590000000000003</v>
      </c>
    </row>
    <row r="4280" spans="1:4">
      <c r="A4280" s="338">
        <v>6296</v>
      </c>
      <c r="B4280" s="339" t="s">
        <v>8461</v>
      </c>
      <c r="C4280" s="567" t="s">
        <v>3452</v>
      </c>
      <c r="D4280" s="568">
        <v>29.67</v>
      </c>
    </row>
    <row r="4281" spans="1:4">
      <c r="A4281" s="338">
        <v>6323</v>
      </c>
      <c r="B4281" s="339" t="s">
        <v>8463</v>
      </c>
      <c r="C4281" s="567" t="s">
        <v>3452</v>
      </c>
      <c r="D4281" s="568">
        <v>19.38</v>
      </c>
    </row>
    <row r="4282" spans="1:4">
      <c r="A4282" s="338">
        <v>6294</v>
      </c>
      <c r="B4282" s="339" t="s">
        <v>8462</v>
      </c>
      <c r="C4282" s="567" t="s">
        <v>3452</v>
      </c>
      <c r="D4282" s="568">
        <v>8.4600000000000009</v>
      </c>
    </row>
    <row r="4283" spans="1:4">
      <c r="A4283" s="338">
        <v>6299</v>
      </c>
      <c r="B4283" s="339" t="s">
        <v>8464</v>
      </c>
      <c r="C4283" s="567" t="s">
        <v>3452</v>
      </c>
      <c r="D4283" s="568">
        <v>113.05</v>
      </c>
    </row>
    <row r="4284" spans="1:4">
      <c r="A4284" s="338">
        <v>6298</v>
      </c>
      <c r="B4284" s="339" t="s">
        <v>8465</v>
      </c>
      <c r="C4284" s="567" t="s">
        <v>3452</v>
      </c>
      <c r="D4284" s="568">
        <v>59.54</v>
      </c>
    </row>
    <row r="4285" spans="1:4">
      <c r="A4285" s="338">
        <v>6322</v>
      </c>
      <c r="B4285" s="339" t="s">
        <v>8467</v>
      </c>
      <c r="C4285" s="567" t="s">
        <v>3452</v>
      </c>
      <c r="D4285" s="568">
        <v>151.41</v>
      </c>
    </row>
    <row r="4286" spans="1:4">
      <c r="A4286" s="338">
        <v>6295</v>
      </c>
      <c r="B4286" s="339" t="s">
        <v>8466</v>
      </c>
      <c r="C4286" s="567" t="s">
        <v>3452</v>
      </c>
      <c r="D4286" s="568">
        <v>12.04</v>
      </c>
    </row>
    <row r="4287" spans="1:4">
      <c r="A4287" s="338">
        <v>6300</v>
      </c>
      <c r="B4287" s="339" t="s">
        <v>8468</v>
      </c>
      <c r="C4287" s="567" t="s">
        <v>3452</v>
      </c>
      <c r="D4287" s="568">
        <v>279.14999999999998</v>
      </c>
    </row>
    <row r="4288" spans="1:4">
      <c r="A4288" s="338">
        <v>6321</v>
      </c>
      <c r="B4288" s="339" t="s">
        <v>8469</v>
      </c>
      <c r="C4288" s="567" t="s">
        <v>3452</v>
      </c>
      <c r="D4288" s="568">
        <v>398.75</v>
      </c>
    </row>
    <row r="4289" spans="1:4">
      <c r="A4289" s="338">
        <v>6301</v>
      </c>
      <c r="B4289" s="339" t="s">
        <v>8470</v>
      </c>
      <c r="C4289" s="567" t="s">
        <v>3452</v>
      </c>
      <c r="D4289" s="568">
        <v>934.62</v>
      </c>
    </row>
    <row r="4290" spans="1:4">
      <c r="A4290" s="338">
        <v>7105</v>
      </c>
      <c r="B4290" s="339" t="s">
        <v>8471</v>
      </c>
      <c r="C4290" s="567" t="s">
        <v>3452</v>
      </c>
      <c r="D4290" s="568">
        <v>50.99</v>
      </c>
    </row>
    <row r="4291" spans="1:4">
      <c r="A4291" s="338">
        <v>20183</v>
      </c>
      <c r="B4291" s="339" t="s">
        <v>8472</v>
      </c>
      <c r="C4291" s="567" t="s">
        <v>3452</v>
      </c>
      <c r="D4291" s="568">
        <v>67.14</v>
      </c>
    </row>
    <row r="4292" spans="1:4">
      <c r="A4292" s="338">
        <v>38448</v>
      </c>
      <c r="B4292" s="339" t="s">
        <v>8473</v>
      </c>
      <c r="C4292" s="567" t="s">
        <v>3452</v>
      </c>
      <c r="D4292" s="568">
        <v>315.45999999999998</v>
      </c>
    </row>
    <row r="4293" spans="1:4">
      <c r="A4293" s="338">
        <v>20182</v>
      </c>
      <c r="B4293" s="339" t="s">
        <v>8474</v>
      </c>
      <c r="C4293" s="567" t="s">
        <v>3452</v>
      </c>
      <c r="D4293" s="568">
        <v>38.32</v>
      </c>
    </row>
    <row r="4294" spans="1:4">
      <c r="A4294" s="338">
        <v>7119</v>
      </c>
      <c r="B4294" s="339" t="s">
        <v>8475</v>
      </c>
      <c r="C4294" s="567" t="s">
        <v>3452</v>
      </c>
      <c r="D4294" s="568">
        <v>12.95</v>
      </c>
    </row>
    <row r="4295" spans="1:4">
      <c r="A4295" s="338">
        <v>7120</v>
      </c>
      <c r="B4295" s="339" t="s">
        <v>8476</v>
      </c>
      <c r="C4295" s="567" t="s">
        <v>3452</v>
      </c>
      <c r="D4295" s="568">
        <v>8.8800000000000008</v>
      </c>
    </row>
    <row r="4296" spans="1:4">
      <c r="A4296" s="338">
        <v>6319</v>
      </c>
      <c r="B4296" s="339" t="s">
        <v>8477</v>
      </c>
      <c r="C4296" s="567" t="s">
        <v>3452</v>
      </c>
      <c r="D4296" s="568">
        <v>44.16</v>
      </c>
    </row>
    <row r="4297" spans="1:4">
      <c r="A4297" s="338">
        <v>6304</v>
      </c>
      <c r="B4297" s="339" t="s">
        <v>8478</v>
      </c>
      <c r="C4297" s="567" t="s">
        <v>3452</v>
      </c>
      <c r="D4297" s="568">
        <v>44.16</v>
      </c>
    </row>
    <row r="4298" spans="1:4">
      <c r="A4298" s="338">
        <v>21116</v>
      </c>
      <c r="B4298" s="339" t="s">
        <v>8479</v>
      </c>
      <c r="C4298" s="567" t="s">
        <v>3452</v>
      </c>
      <c r="D4298" s="568">
        <v>33.44</v>
      </c>
    </row>
    <row r="4299" spans="1:4">
      <c r="A4299" s="338">
        <v>6320</v>
      </c>
      <c r="B4299" s="339" t="s">
        <v>8480</v>
      </c>
      <c r="C4299" s="567" t="s">
        <v>3452</v>
      </c>
      <c r="D4299" s="568">
        <v>22.74</v>
      </c>
    </row>
    <row r="4300" spans="1:4">
      <c r="A4300" s="338">
        <v>6303</v>
      </c>
      <c r="B4300" s="339" t="s">
        <v>8481</v>
      </c>
      <c r="C4300" s="567" t="s">
        <v>3452</v>
      </c>
      <c r="D4300" s="568">
        <v>22.74</v>
      </c>
    </row>
    <row r="4301" spans="1:4">
      <c r="A4301" s="338">
        <v>6308</v>
      </c>
      <c r="B4301" s="339" t="s">
        <v>8482</v>
      </c>
      <c r="C4301" s="567" t="s">
        <v>3452</v>
      </c>
      <c r="D4301" s="568">
        <v>122.19</v>
      </c>
    </row>
    <row r="4302" spans="1:4">
      <c r="A4302" s="338">
        <v>6317</v>
      </c>
      <c r="B4302" s="339" t="s">
        <v>8483</v>
      </c>
      <c r="C4302" s="567" t="s">
        <v>3452</v>
      </c>
      <c r="D4302" s="568">
        <v>122.19</v>
      </c>
    </row>
    <row r="4303" spans="1:4">
      <c r="A4303" s="338">
        <v>6307</v>
      </c>
      <c r="B4303" s="339" t="s">
        <v>8484</v>
      </c>
      <c r="C4303" s="567" t="s">
        <v>3452</v>
      </c>
      <c r="D4303" s="568">
        <v>122.19</v>
      </c>
    </row>
    <row r="4304" spans="1:4">
      <c r="A4304" s="338">
        <v>6309</v>
      </c>
      <c r="B4304" s="339" t="s">
        <v>8485</v>
      </c>
      <c r="C4304" s="567" t="s">
        <v>3452</v>
      </c>
      <c r="D4304" s="568">
        <v>125.74</v>
      </c>
    </row>
    <row r="4305" spans="1:4">
      <c r="A4305" s="338">
        <v>6318</v>
      </c>
      <c r="B4305" s="339" t="s">
        <v>8486</v>
      </c>
      <c r="C4305" s="567" t="s">
        <v>3452</v>
      </c>
      <c r="D4305" s="568">
        <v>65.91</v>
      </c>
    </row>
    <row r="4306" spans="1:4">
      <c r="A4306" s="338">
        <v>6306</v>
      </c>
      <c r="B4306" s="339" t="s">
        <v>8487</v>
      </c>
      <c r="C4306" s="567" t="s">
        <v>3452</v>
      </c>
      <c r="D4306" s="568">
        <v>65.91</v>
      </c>
    </row>
    <row r="4307" spans="1:4">
      <c r="A4307" s="338">
        <v>6305</v>
      </c>
      <c r="B4307" s="339" t="s">
        <v>8488</v>
      </c>
      <c r="C4307" s="567" t="s">
        <v>3452</v>
      </c>
      <c r="D4307" s="568">
        <v>65.91</v>
      </c>
    </row>
    <row r="4308" spans="1:4">
      <c r="A4308" s="338">
        <v>6312</v>
      </c>
      <c r="B4308" s="339" t="s">
        <v>8490</v>
      </c>
      <c r="C4308" s="567" t="s">
        <v>3452</v>
      </c>
      <c r="D4308" s="568">
        <v>175.76</v>
      </c>
    </row>
    <row r="4309" spans="1:4">
      <c r="A4309" s="338">
        <v>6311</v>
      </c>
      <c r="B4309" s="339" t="s">
        <v>8491</v>
      </c>
      <c r="C4309" s="567" t="s">
        <v>3452</v>
      </c>
      <c r="D4309" s="568">
        <v>175.76</v>
      </c>
    </row>
    <row r="4310" spans="1:4">
      <c r="A4310" s="338">
        <v>6310</v>
      </c>
      <c r="B4310" s="339" t="s">
        <v>8492</v>
      </c>
      <c r="C4310" s="567" t="s">
        <v>3452</v>
      </c>
      <c r="D4310" s="568">
        <v>175.76</v>
      </c>
    </row>
    <row r="4311" spans="1:4">
      <c r="A4311" s="338">
        <v>6314</v>
      </c>
      <c r="B4311" s="339" t="s">
        <v>8493</v>
      </c>
      <c r="C4311" s="567" t="s">
        <v>3452</v>
      </c>
      <c r="D4311" s="568">
        <v>175.76</v>
      </c>
    </row>
    <row r="4312" spans="1:4">
      <c r="A4312" s="338">
        <v>6313</v>
      </c>
      <c r="B4312" s="339" t="s">
        <v>8494</v>
      </c>
      <c r="C4312" s="567" t="s">
        <v>3452</v>
      </c>
      <c r="D4312" s="568">
        <v>175.76</v>
      </c>
    </row>
    <row r="4313" spans="1:4">
      <c r="A4313" s="338">
        <v>6302</v>
      </c>
      <c r="B4313" s="339" t="s">
        <v>8489</v>
      </c>
      <c r="C4313" s="567" t="s">
        <v>3452</v>
      </c>
      <c r="D4313" s="568">
        <v>13.98</v>
      </c>
    </row>
    <row r="4314" spans="1:4">
      <c r="A4314" s="338">
        <v>6315</v>
      </c>
      <c r="B4314" s="339" t="s">
        <v>8495</v>
      </c>
      <c r="C4314" s="567" t="s">
        <v>3452</v>
      </c>
      <c r="D4314" s="568">
        <v>332.79</v>
      </c>
    </row>
    <row r="4315" spans="1:4">
      <c r="A4315" s="338">
        <v>6316</v>
      </c>
      <c r="B4315" s="339" t="s">
        <v>8496</v>
      </c>
      <c r="C4315" s="567" t="s">
        <v>3452</v>
      </c>
      <c r="D4315" s="568">
        <v>332.79</v>
      </c>
    </row>
    <row r="4316" spans="1:4" ht="30">
      <c r="A4316" s="338">
        <v>38878</v>
      </c>
      <c r="B4316" s="339" t="s">
        <v>8497</v>
      </c>
      <c r="C4316" s="567" t="s">
        <v>3452</v>
      </c>
      <c r="D4316" s="568">
        <v>20.93</v>
      </c>
    </row>
    <row r="4317" spans="1:4" ht="30">
      <c r="A4317" s="338">
        <v>38879</v>
      </c>
      <c r="B4317" s="339" t="s">
        <v>8498</v>
      </c>
      <c r="C4317" s="567" t="s">
        <v>3452</v>
      </c>
      <c r="D4317" s="568">
        <v>39.24</v>
      </c>
    </row>
    <row r="4318" spans="1:4" ht="30">
      <c r="A4318" s="338">
        <v>38881</v>
      </c>
      <c r="B4318" s="339" t="s">
        <v>8499</v>
      </c>
      <c r="C4318" s="567" t="s">
        <v>3452</v>
      </c>
      <c r="D4318" s="568">
        <v>20.53</v>
      </c>
    </row>
    <row r="4319" spans="1:4" ht="30">
      <c r="A4319" s="338">
        <v>38880</v>
      </c>
      <c r="B4319" s="339" t="s">
        <v>8500</v>
      </c>
      <c r="C4319" s="567" t="s">
        <v>3452</v>
      </c>
      <c r="D4319" s="568">
        <v>21.52</v>
      </c>
    </row>
    <row r="4320" spans="1:4" ht="30">
      <c r="A4320" s="338">
        <v>38882</v>
      </c>
      <c r="B4320" s="339" t="s">
        <v>8501</v>
      </c>
      <c r="C4320" s="567" t="s">
        <v>3452</v>
      </c>
      <c r="D4320" s="568">
        <v>22.29</v>
      </c>
    </row>
    <row r="4321" spans="1:4" ht="30">
      <c r="A4321" s="338">
        <v>38883</v>
      </c>
      <c r="B4321" s="339" t="s">
        <v>8502</v>
      </c>
      <c r="C4321" s="567" t="s">
        <v>3452</v>
      </c>
      <c r="D4321" s="568">
        <v>32.96</v>
      </c>
    </row>
    <row r="4322" spans="1:4" ht="30">
      <c r="A4322" s="338">
        <v>38884</v>
      </c>
      <c r="B4322" s="339" t="s">
        <v>8503</v>
      </c>
      <c r="C4322" s="567" t="s">
        <v>3452</v>
      </c>
      <c r="D4322" s="568">
        <v>35.78</v>
      </c>
    </row>
    <row r="4323" spans="1:4" ht="30">
      <c r="A4323" s="338">
        <v>38885</v>
      </c>
      <c r="B4323" s="339" t="s">
        <v>8504</v>
      </c>
      <c r="C4323" s="567" t="s">
        <v>3452</v>
      </c>
      <c r="D4323" s="568">
        <v>34.61</v>
      </c>
    </row>
    <row r="4324" spans="1:4" ht="30">
      <c r="A4324" s="338">
        <v>38886</v>
      </c>
      <c r="B4324" s="339" t="s">
        <v>8505</v>
      </c>
      <c r="C4324" s="567" t="s">
        <v>3452</v>
      </c>
      <c r="D4324" s="568">
        <v>37.36</v>
      </c>
    </row>
    <row r="4325" spans="1:4" ht="30">
      <c r="A4325" s="338">
        <v>38887</v>
      </c>
      <c r="B4325" s="339" t="s">
        <v>8506</v>
      </c>
      <c r="C4325" s="567" t="s">
        <v>3452</v>
      </c>
      <c r="D4325" s="568">
        <v>33.549999999999997</v>
      </c>
    </row>
    <row r="4326" spans="1:4" ht="30">
      <c r="A4326" s="338">
        <v>38888</v>
      </c>
      <c r="B4326" s="339" t="s">
        <v>8507</v>
      </c>
      <c r="C4326" s="567" t="s">
        <v>3452</v>
      </c>
      <c r="D4326" s="568">
        <v>39.89</v>
      </c>
    </row>
    <row r="4327" spans="1:4" ht="30">
      <c r="A4327" s="338">
        <v>38890</v>
      </c>
      <c r="B4327" s="339" t="s">
        <v>8508</v>
      </c>
      <c r="C4327" s="567" t="s">
        <v>3452</v>
      </c>
      <c r="D4327" s="568">
        <v>59.29</v>
      </c>
    </row>
    <row r="4328" spans="1:4" ht="30">
      <c r="A4328" s="338">
        <v>38893</v>
      </c>
      <c r="B4328" s="339" t="s">
        <v>8509</v>
      </c>
      <c r="C4328" s="567" t="s">
        <v>3452</v>
      </c>
      <c r="D4328" s="568">
        <v>47.68</v>
      </c>
    </row>
    <row r="4329" spans="1:4" ht="30">
      <c r="A4329" s="338">
        <v>38894</v>
      </c>
      <c r="B4329" s="339" t="s">
        <v>8510</v>
      </c>
      <c r="C4329" s="567" t="s">
        <v>3452</v>
      </c>
      <c r="D4329" s="568">
        <v>60.55</v>
      </c>
    </row>
    <row r="4330" spans="1:4" ht="30">
      <c r="A4330" s="338">
        <v>38896</v>
      </c>
      <c r="B4330" s="339" t="s">
        <v>8511</v>
      </c>
      <c r="C4330" s="567" t="s">
        <v>3452</v>
      </c>
      <c r="D4330" s="568">
        <v>61.75</v>
      </c>
    </row>
    <row r="4331" spans="1:4">
      <c r="A4331" s="338">
        <v>39324</v>
      </c>
      <c r="B4331" s="339" t="s">
        <v>8512</v>
      </c>
      <c r="C4331" s="567" t="s">
        <v>3452</v>
      </c>
      <c r="D4331" s="568">
        <v>9.5</v>
      </c>
    </row>
    <row r="4332" spans="1:4">
      <c r="A4332" s="338">
        <v>39325</v>
      </c>
      <c r="B4332" s="339" t="s">
        <v>8513</v>
      </c>
      <c r="C4332" s="567" t="s">
        <v>3452</v>
      </c>
      <c r="D4332" s="568">
        <v>14.38</v>
      </c>
    </row>
    <row r="4333" spans="1:4">
      <c r="A4333" s="338">
        <v>39326</v>
      </c>
      <c r="B4333" s="339" t="s">
        <v>8514</v>
      </c>
      <c r="C4333" s="567" t="s">
        <v>3452</v>
      </c>
      <c r="D4333" s="568">
        <v>37.03</v>
      </c>
    </row>
    <row r="4334" spans="1:4">
      <c r="A4334" s="338">
        <v>39327</v>
      </c>
      <c r="B4334" s="339" t="s">
        <v>8515</v>
      </c>
      <c r="C4334" s="567" t="s">
        <v>3452</v>
      </c>
      <c r="D4334" s="568">
        <v>56.1</v>
      </c>
    </row>
    <row r="4335" spans="1:4" ht="30">
      <c r="A4335" s="338">
        <v>20176</v>
      </c>
      <c r="B4335" s="339" t="s">
        <v>8516</v>
      </c>
      <c r="C4335" s="567" t="s">
        <v>3452</v>
      </c>
      <c r="D4335" s="568">
        <v>57.85</v>
      </c>
    </row>
    <row r="4336" spans="1:4">
      <c r="A4336" s="338">
        <v>11378</v>
      </c>
      <c r="B4336" s="339" t="s">
        <v>8517</v>
      </c>
      <c r="C4336" s="567" t="s">
        <v>3452</v>
      </c>
      <c r="D4336" s="568">
        <v>124.59</v>
      </c>
    </row>
    <row r="4337" spans="1:4">
      <c r="A4337" s="338">
        <v>11379</v>
      </c>
      <c r="B4337" s="339" t="s">
        <v>8518</v>
      </c>
      <c r="C4337" s="567" t="s">
        <v>3452</v>
      </c>
      <c r="D4337" s="568">
        <v>105.28</v>
      </c>
    </row>
    <row r="4338" spans="1:4">
      <c r="A4338" s="338">
        <v>11493</v>
      </c>
      <c r="B4338" s="339" t="s">
        <v>8519</v>
      </c>
      <c r="C4338" s="567" t="s">
        <v>3452</v>
      </c>
      <c r="D4338" s="568">
        <v>60.72</v>
      </c>
    </row>
    <row r="4339" spans="1:4" ht="30">
      <c r="A4339" s="338">
        <v>42717</v>
      </c>
      <c r="B4339" s="339" t="s">
        <v>8520</v>
      </c>
      <c r="C4339" s="567" t="s">
        <v>3452</v>
      </c>
      <c r="D4339" s="568">
        <v>512.54</v>
      </c>
    </row>
    <row r="4340" spans="1:4" ht="30">
      <c r="A4340" s="338">
        <v>42718</v>
      </c>
      <c r="B4340" s="339" t="s">
        <v>8521</v>
      </c>
      <c r="C4340" s="567" t="s">
        <v>3452</v>
      </c>
      <c r="D4340" s="568">
        <v>569.03</v>
      </c>
    </row>
    <row r="4341" spans="1:4">
      <c r="A4341" s="338">
        <v>7106</v>
      </c>
      <c r="B4341" s="339" t="s">
        <v>8522</v>
      </c>
      <c r="C4341" s="567" t="s">
        <v>3452</v>
      </c>
      <c r="D4341" s="568">
        <v>210.63</v>
      </c>
    </row>
    <row r="4342" spans="1:4">
      <c r="A4342" s="338">
        <v>7104</v>
      </c>
      <c r="B4342" s="339" t="s">
        <v>8523</v>
      </c>
      <c r="C4342" s="567" t="s">
        <v>3452</v>
      </c>
      <c r="D4342" s="568">
        <v>4.3899999999999997</v>
      </c>
    </row>
    <row r="4343" spans="1:4">
      <c r="A4343" s="338">
        <v>7136</v>
      </c>
      <c r="B4343" s="339" t="s">
        <v>8524</v>
      </c>
      <c r="C4343" s="567" t="s">
        <v>3452</v>
      </c>
      <c r="D4343" s="568">
        <v>8.26</v>
      </c>
    </row>
    <row r="4344" spans="1:4">
      <c r="A4344" s="338">
        <v>7128</v>
      </c>
      <c r="B4344" s="339" t="s">
        <v>8525</v>
      </c>
      <c r="C4344" s="567" t="s">
        <v>3452</v>
      </c>
      <c r="D4344" s="568">
        <v>13.53</v>
      </c>
    </row>
    <row r="4345" spans="1:4">
      <c r="A4345" s="338">
        <v>7108</v>
      </c>
      <c r="B4345" s="339" t="s">
        <v>8526</v>
      </c>
      <c r="C4345" s="567" t="s">
        <v>3452</v>
      </c>
      <c r="D4345" s="568">
        <v>14.48</v>
      </c>
    </row>
    <row r="4346" spans="1:4">
      <c r="A4346" s="338">
        <v>7129</v>
      </c>
      <c r="B4346" s="339" t="s">
        <v>8527</v>
      </c>
      <c r="C4346" s="567" t="s">
        <v>3452</v>
      </c>
      <c r="D4346" s="568">
        <v>12.03</v>
      </c>
    </row>
    <row r="4347" spans="1:4">
      <c r="A4347" s="338">
        <v>7130</v>
      </c>
      <c r="B4347" s="339" t="s">
        <v>8528</v>
      </c>
      <c r="C4347" s="567" t="s">
        <v>3452</v>
      </c>
      <c r="D4347" s="568">
        <v>19.63</v>
      </c>
    </row>
    <row r="4348" spans="1:4">
      <c r="A4348" s="338">
        <v>7131</v>
      </c>
      <c r="B4348" s="339" t="s">
        <v>8529</v>
      </c>
      <c r="C4348" s="567" t="s">
        <v>3452</v>
      </c>
      <c r="D4348" s="568">
        <v>24.07</v>
      </c>
    </row>
    <row r="4349" spans="1:4">
      <c r="A4349" s="338">
        <v>7132</v>
      </c>
      <c r="B4349" s="339" t="s">
        <v>8530</v>
      </c>
      <c r="C4349" s="567" t="s">
        <v>3452</v>
      </c>
      <c r="D4349" s="568">
        <v>66.84</v>
      </c>
    </row>
    <row r="4350" spans="1:4">
      <c r="A4350" s="338">
        <v>7133</v>
      </c>
      <c r="B4350" s="339" t="s">
        <v>8531</v>
      </c>
      <c r="C4350" s="567" t="s">
        <v>3452</v>
      </c>
      <c r="D4350" s="568">
        <v>103.82</v>
      </c>
    </row>
    <row r="4351" spans="1:4" ht="30">
      <c r="A4351" s="338">
        <v>37422</v>
      </c>
      <c r="B4351" s="339" t="s">
        <v>8534</v>
      </c>
      <c r="C4351" s="567" t="s">
        <v>3452</v>
      </c>
      <c r="D4351" s="568">
        <v>61.42</v>
      </c>
    </row>
    <row r="4352" spans="1:4" ht="30">
      <c r="A4352" s="338">
        <v>37420</v>
      </c>
      <c r="B4352" s="339" t="s">
        <v>8532</v>
      </c>
      <c r="C4352" s="567" t="s">
        <v>3452</v>
      </c>
      <c r="D4352" s="568">
        <v>48.01</v>
      </c>
    </row>
    <row r="4353" spans="1:4" ht="30">
      <c r="A4353" s="338">
        <v>37421</v>
      </c>
      <c r="B4353" s="339" t="s">
        <v>8533</v>
      </c>
      <c r="C4353" s="567" t="s">
        <v>3452</v>
      </c>
      <c r="D4353" s="568">
        <v>65.62</v>
      </c>
    </row>
    <row r="4354" spans="1:4">
      <c r="A4354" s="338">
        <v>37443</v>
      </c>
      <c r="B4354" s="339" t="s">
        <v>8535</v>
      </c>
      <c r="C4354" s="567" t="s">
        <v>3452</v>
      </c>
      <c r="D4354" s="568">
        <v>210.18</v>
      </c>
    </row>
    <row r="4355" spans="1:4">
      <c r="A4355" s="338">
        <v>37444</v>
      </c>
      <c r="B4355" s="339" t="s">
        <v>8536</v>
      </c>
      <c r="C4355" s="567" t="s">
        <v>3452</v>
      </c>
      <c r="D4355" s="568">
        <v>213.75</v>
      </c>
    </row>
    <row r="4356" spans="1:4">
      <c r="A4356" s="338">
        <v>37445</v>
      </c>
      <c r="B4356" s="339" t="s">
        <v>8537</v>
      </c>
      <c r="C4356" s="567" t="s">
        <v>3452</v>
      </c>
      <c r="D4356" s="568">
        <v>323.98</v>
      </c>
    </row>
    <row r="4357" spans="1:4">
      <c r="A4357" s="338">
        <v>37446</v>
      </c>
      <c r="B4357" s="339" t="s">
        <v>8538</v>
      </c>
      <c r="C4357" s="567" t="s">
        <v>3452</v>
      </c>
      <c r="D4357" s="568">
        <v>353.19</v>
      </c>
    </row>
    <row r="4358" spans="1:4">
      <c r="A4358" s="338">
        <v>37447</v>
      </c>
      <c r="B4358" s="339" t="s">
        <v>8539</v>
      </c>
      <c r="C4358" s="567" t="s">
        <v>3452</v>
      </c>
      <c r="D4358" s="568">
        <v>358.72</v>
      </c>
    </row>
    <row r="4359" spans="1:4">
      <c r="A4359" s="338">
        <v>37448</v>
      </c>
      <c r="B4359" s="339" t="s">
        <v>8540</v>
      </c>
      <c r="C4359" s="567" t="s">
        <v>3452</v>
      </c>
      <c r="D4359" s="568">
        <v>492.04</v>
      </c>
    </row>
    <row r="4360" spans="1:4">
      <c r="A4360" s="338">
        <v>37440</v>
      </c>
      <c r="B4360" s="339" t="s">
        <v>8541</v>
      </c>
      <c r="C4360" s="567" t="s">
        <v>3452</v>
      </c>
      <c r="D4360" s="568">
        <v>166.83</v>
      </c>
    </row>
    <row r="4361" spans="1:4">
      <c r="A4361" s="338">
        <v>37441</v>
      </c>
      <c r="B4361" s="339" t="s">
        <v>8542</v>
      </c>
      <c r="C4361" s="567" t="s">
        <v>3452</v>
      </c>
      <c r="D4361" s="568">
        <v>166.83</v>
      </c>
    </row>
    <row r="4362" spans="1:4">
      <c r="A4362" s="338">
        <v>37442</v>
      </c>
      <c r="B4362" s="339" t="s">
        <v>8543</v>
      </c>
      <c r="C4362" s="567" t="s">
        <v>3452</v>
      </c>
      <c r="D4362" s="568">
        <v>200.93</v>
      </c>
    </row>
    <row r="4363" spans="1:4">
      <c r="A4363" s="338">
        <v>38017</v>
      </c>
      <c r="B4363" s="339" t="s">
        <v>8544</v>
      </c>
      <c r="C4363" s="567" t="s">
        <v>3452</v>
      </c>
      <c r="D4363" s="568">
        <v>13.51</v>
      </c>
    </row>
    <row r="4364" spans="1:4">
      <c r="A4364" s="338">
        <v>38018</v>
      </c>
      <c r="B4364" s="339" t="s">
        <v>8545</v>
      </c>
      <c r="C4364" s="567" t="s">
        <v>3452</v>
      </c>
      <c r="D4364" s="568">
        <v>14.91</v>
      </c>
    </row>
    <row r="4365" spans="1:4" ht="30">
      <c r="A4365" s="338">
        <v>39895</v>
      </c>
      <c r="B4365" s="339" t="s">
        <v>8546</v>
      </c>
      <c r="C4365" s="567" t="s">
        <v>3452</v>
      </c>
      <c r="D4365" s="568">
        <v>58.25</v>
      </c>
    </row>
    <row r="4366" spans="1:4" ht="30">
      <c r="A4366" s="338">
        <v>39896</v>
      </c>
      <c r="B4366" s="339" t="s">
        <v>8547</v>
      </c>
      <c r="C4366" s="567" t="s">
        <v>3452</v>
      </c>
      <c r="D4366" s="568">
        <v>85.37</v>
      </c>
    </row>
    <row r="4367" spans="1:4">
      <c r="A4367" s="338">
        <v>38873</v>
      </c>
      <c r="B4367" s="339" t="s">
        <v>8548</v>
      </c>
      <c r="C4367" s="567" t="s">
        <v>3452</v>
      </c>
      <c r="D4367" s="568">
        <v>18.57</v>
      </c>
    </row>
    <row r="4368" spans="1:4">
      <c r="A4368" s="338">
        <v>38874</v>
      </c>
      <c r="B4368" s="339" t="s">
        <v>8549</v>
      </c>
      <c r="C4368" s="567" t="s">
        <v>3452</v>
      </c>
      <c r="D4368" s="568">
        <v>22.58</v>
      </c>
    </row>
    <row r="4369" spans="1:4">
      <c r="A4369" s="338">
        <v>38875</v>
      </c>
      <c r="B4369" s="339" t="s">
        <v>8550</v>
      </c>
      <c r="C4369" s="567" t="s">
        <v>3452</v>
      </c>
      <c r="D4369" s="568">
        <v>39.909999999999997</v>
      </c>
    </row>
    <row r="4370" spans="1:4">
      <c r="A4370" s="338">
        <v>38876</v>
      </c>
      <c r="B4370" s="339" t="s">
        <v>8551</v>
      </c>
      <c r="C4370" s="567" t="s">
        <v>3452</v>
      </c>
      <c r="D4370" s="568">
        <v>53.69</v>
      </c>
    </row>
    <row r="4371" spans="1:4" ht="30">
      <c r="A4371" s="338">
        <v>39000</v>
      </c>
      <c r="B4371" s="339" t="s">
        <v>8552</v>
      </c>
      <c r="C4371" s="567" t="s">
        <v>3452</v>
      </c>
      <c r="D4371" s="568">
        <v>51.63</v>
      </c>
    </row>
    <row r="4372" spans="1:4">
      <c r="A4372" s="338">
        <v>38674</v>
      </c>
      <c r="B4372" s="339" t="s">
        <v>8553</v>
      </c>
      <c r="C4372" s="567" t="s">
        <v>3452</v>
      </c>
      <c r="D4372" s="568">
        <v>46.99</v>
      </c>
    </row>
    <row r="4373" spans="1:4" ht="30">
      <c r="A4373" s="338">
        <v>38911</v>
      </c>
      <c r="B4373" s="339" t="s">
        <v>8554</v>
      </c>
      <c r="C4373" s="567" t="s">
        <v>3452</v>
      </c>
      <c r="D4373" s="568">
        <v>66.59</v>
      </c>
    </row>
    <row r="4374" spans="1:4" ht="30">
      <c r="A4374" s="338">
        <v>38912</v>
      </c>
      <c r="B4374" s="339" t="s">
        <v>8555</v>
      </c>
      <c r="C4374" s="567" t="s">
        <v>3452</v>
      </c>
      <c r="D4374" s="568">
        <v>84.62</v>
      </c>
    </row>
    <row r="4375" spans="1:4">
      <c r="A4375" s="338">
        <v>38019</v>
      </c>
      <c r="B4375" s="339" t="s">
        <v>8556</v>
      </c>
      <c r="C4375" s="567" t="s">
        <v>3452</v>
      </c>
      <c r="D4375" s="568">
        <v>11.78</v>
      </c>
    </row>
    <row r="4376" spans="1:4">
      <c r="A4376" s="338">
        <v>38020</v>
      </c>
      <c r="B4376" s="339" t="s">
        <v>8557</v>
      </c>
      <c r="C4376" s="567" t="s">
        <v>3452</v>
      </c>
      <c r="D4376" s="568">
        <v>14.91</v>
      </c>
    </row>
    <row r="4377" spans="1:4">
      <c r="A4377" s="338">
        <v>38454</v>
      </c>
      <c r="B4377" s="339" t="s">
        <v>8558</v>
      </c>
      <c r="C4377" s="567" t="s">
        <v>3452</v>
      </c>
      <c r="D4377" s="568">
        <v>9.42</v>
      </c>
    </row>
    <row r="4378" spans="1:4">
      <c r="A4378" s="338">
        <v>38455</v>
      </c>
      <c r="B4378" s="339" t="s">
        <v>8559</v>
      </c>
      <c r="C4378" s="567" t="s">
        <v>3452</v>
      </c>
      <c r="D4378" s="568">
        <v>8.6300000000000008</v>
      </c>
    </row>
    <row r="4379" spans="1:4">
      <c r="A4379" s="338">
        <v>38462</v>
      </c>
      <c r="B4379" s="339" t="s">
        <v>8560</v>
      </c>
      <c r="C4379" s="567" t="s">
        <v>3452</v>
      </c>
      <c r="D4379" s="568">
        <v>243.48</v>
      </c>
    </row>
    <row r="4380" spans="1:4">
      <c r="A4380" s="338">
        <v>36362</v>
      </c>
      <c r="B4380" s="339" t="s">
        <v>8561</v>
      </c>
      <c r="C4380" s="567" t="s">
        <v>3452</v>
      </c>
      <c r="D4380" s="568">
        <v>3.71</v>
      </c>
    </row>
    <row r="4381" spans="1:4">
      <c r="A4381" s="338">
        <v>36298</v>
      </c>
      <c r="B4381" s="339" t="s">
        <v>8562</v>
      </c>
      <c r="C4381" s="567" t="s">
        <v>3452</v>
      </c>
      <c r="D4381" s="568">
        <v>5.5</v>
      </c>
    </row>
    <row r="4382" spans="1:4">
      <c r="A4382" s="338">
        <v>38456</v>
      </c>
      <c r="B4382" s="339" t="s">
        <v>8563</v>
      </c>
      <c r="C4382" s="567" t="s">
        <v>3452</v>
      </c>
      <c r="D4382" s="568">
        <v>8.9600000000000009</v>
      </c>
    </row>
    <row r="4383" spans="1:4">
      <c r="A4383" s="338">
        <v>38457</v>
      </c>
      <c r="B4383" s="339" t="s">
        <v>8564</v>
      </c>
      <c r="C4383" s="567" t="s">
        <v>3452</v>
      </c>
      <c r="D4383" s="568">
        <v>20.190000000000001</v>
      </c>
    </row>
    <row r="4384" spans="1:4">
      <c r="A4384" s="338">
        <v>38458</v>
      </c>
      <c r="B4384" s="339" t="s">
        <v>8565</v>
      </c>
      <c r="C4384" s="567" t="s">
        <v>3452</v>
      </c>
      <c r="D4384" s="568">
        <v>27.06</v>
      </c>
    </row>
    <row r="4385" spans="1:4">
      <c r="A4385" s="338">
        <v>38459</v>
      </c>
      <c r="B4385" s="339" t="s">
        <v>8566</v>
      </c>
      <c r="C4385" s="567" t="s">
        <v>3452</v>
      </c>
      <c r="D4385" s="568">
        <v>47.75</v>
      </c>
    </row>
    <row r="4386" spans="1:4">
      <c r="A4386" s="338">
        <v>38460</v>
      </c>
      <c r="B4386" s="339" t="s">
        <v>8567</v>
      </c>
      <c r="C4386" s="567" t="s">
        <v>3452</v>
      </c>
      <c r="D4386" s="568">
        <v>99.75</v>
      </c>
    </row>
    <row r="4387" spans="1:4">
      <c r="A4387" s="338">
        <v>38461</v>
      </c>
      <c r="B4387" s="339" t="s">
        <v>8568</v>
      </c>
      <c r="C4387" s="567" t="s">
        <v>3452</v>
      </c>
      <c r="D4387" s="568">
        <v>152.16</v>
      </c>
    </row>
    <row r="4388" spans="1:4">
      <c r="A4388" s="338">
        <v>7094</v>
      </c>
      <c r="B4388" s="339" t="s">
        <v>8569</v>
      </c>
      <c r="C4388" s="567" t="s">
        <v>3452</v>
      </c>
      <c r="D4388" s="568">
        <v>15.17</v>
      </c>
    </row>
    <row r="4389" spans="1:4">
      <c r="A4389" s="338">
        <v>7116</v>
      </c>
      <c r="B4389" s="339" t="s">
        <v>8570</v>
      </c>
      <c r="C4389" s="567" t="s">
        <v>3452</v>
      </c>
      <c r="D4389" s="568">
        <v>4.32</v>
      </c>
    </row>
    <row r="4390" spans="1:4">
      <c r="A4390" s="338">
        <v>7118</v>
      </c>
      <c r="B4390" s="339" t="s">
        <v>8571</v>
      </c>
      <c r="C4390" s="567" t="s">
        <v>3452</v>
      </c>
      <c r="D4390" s="568">
        <v>33.49</v>
      </c>
    </row>
    <row r="4391" spans="1:4">
      <c r="A4391" s="338">
        <v>7117</v>
      </c>
      <c r="B4391" s="339" t="s">
        <v>8572</v>
      </c>
      <c r="C4391" s="567" t="s">
        <v>3452</v>
      </c>
      <c r="D4391" s="568">
        <v>29.78</v>
      </c>
    </row>
    <row r="4392" spans="1:4">
      <c r="A4392" s="338">
        <v>7098</v>
      </c>
      <c r="B4392" s="339" t="s">
        <v>8573</v>
      </c>
      <c r="C4392" s="567" t="s">
        <v>3452</v>
      </c>
      <c r="D4392" s="568">
        <v>4.1500000000000004</v>
      </c>
    </row>
    <row r="4393" spans="1:4">
      <c r="A4393" s="338">
        <v>7110</v>
      </c>
      <c r="B4393" s="339" t="s">
        <v>8574</v>
      </c>
      <c r="C4393" s="567" t="s">
        <v>3452</v>
      </c>
      <c r="D4393" s="568">
        <v>72.84</v>
      </c>
    </row>
    <row r="4394" spans="1:4">
      <c r="A4394" s="338">
        <v>7123</v>
      </c>
      <c r="B4394" s="339" t="s">
        <v>8575</v>
      </c>
      <c r="C4394" s="567" t="s">
        <v>3452</v>
      </c>
      <c r="D4394" s="568">
        <v>5.34</v>
      </c>
    </row>
    <row r="4395" spans="1:4" ht="30">
      <c r="A4395" s="338">
        <v>7121</v>
      </c>
      <c r="B4395" s="339" t="s">
        <v>8576</v>
      </c>
      <c r="C4395" s="567" t="s">
        <v>3452</v>
      </c>
      <c r="D4395" s="568">
        <v>13.16</v>
      </c>
    </row>
    <row r="4396" spans="1:4" ht="30">
      <c r="A4396" s="338">
        <v>7137</v>
      </c>
      <c r="B4396" s="339" t="s">
        <v>8577</v>
      </c>
      <c r="C4396" s="567" t="s">
        <v>3452</v>
      </c>
      <c r="D4396" s="568">
        <v>11.85</v>
      </c>
    </row>
    <row r="4397" spans="1:4" ht="30">
      <c r="A4397" s="338">
        <v>7122</v>
      </c>
      <c r="B4397" s="339" t="s">
        <v>8578</v>
      </c>
      <c r="C4397" s="567" t="s">
        <v>3452</v>
      </c>
      <c r="D4397" s="568">
        <v>14.8</v>
      </c>
    </row>
    <row r="4398" spans="1:4" ht="30">
      <c r="A4398" s="338">
        <v>7114</v>
      </c>
      <c r="B4398" s="339" t="s">
        <v>8579</v>
      </c>
      <c r="C4398" s="567" t="s">
        <v>3452</v>
      </c>
      <c r="D4398" s="568">
        <v>22.83</v>
      </c>
    </row>
    <row r="4399" spans="1:4" ht="30">
      <c r="A4399" s="338">
        <v>7109</v>
      </c>
      <c r="B4399" s="339" t="s">
        <v>8580</v>
      </c>
      <c r="C4399" s="567" t="s">
        <v>3452</v>
      </c>
      <c r="D4399" s="568">
        <v>4</v>
      </c>
    </row>
    <row r="4400" spans="1:4" ht="30">
      <c r="A4400" s="338">
        <v>7135</v>
      </c>
      <c r="B4400" s="339" t="s">
        <v>8581</v>
      </c>
      <c r="C4400" s="567" t="s">
        <v>3452</v>
      </c>
      <c r="D4400" s="568">
        <v>6.24</v>
      </c>
    </row>
    <row r="4401" spans="1:4" ht="30">
      <c r="A4401" s="338">
        <v>37947</v>
      </c>
      <c r="B4401" s="339" t="s">
        <v>8582</v>
      </c>
      <c r="C4401" s="567" t="s">
        <v>3452</v>
      </c>
      <c r="D4401" s="568">
        <v>6.32</v>
      </c>
    </row>
    <row r="4402" spans="1:4" ht="30">
      <c r="A4402" s="338">
        <v>7103</v>
      </c>
      <c r="B4402" s="339" t="s">
        <v>8583</v>
      </c>
      <c r="C4402" s="567" t="s">
        <v>3452</v>
      </c>
      <c r="D4402" s="568">
        <v>14.48</v>
      </c>
    </row>
    <row r="4403" spans="1:4">
      <c r="A4403" s="338">
        <v>40419</v>
      </c>
      <c r="B4403" s="339" t="s">
        <v>8584</v>
      </c>
      <c r="C4403" s="567" t="s">
        <v>3452</v>
      </c>
      <c r="D4403" s="568">
        <v>48.71</v>
      </c>
    </row>
    <row r="4404" spans="1:4">
      <c r="A4404" s="338">
        <v>40420</v>
      </c>
      <c r="B4404" s="339" t="s">
        <v>8585</v>
      </c>
      <c r="C4404" s="567" t="s">
        <v>3452</v>
      </c>
      <c r="D4404" s="568">
        <v>71.069999999999993</v>
      </c>
    </row>
    <row r="4405" spans="1:4">
      <c r="A4405" s="338">
        <v>40421</v>
      </c>
      <c r="B4405" s="339" t="s">
        <v>8586</v>
      </c>
      <c r="C4405" s="567" t="s">
        <v>3452</v>
      </c>
      <c r="D4405" s="568">
        <v>75.650000000000006</v>
      </c>
    </row>
    <row r="4406" spans="1:4">
      <c r="A4406" s="338">
        <v>7126</v>
      </c>
      <c r="B4406" s="339" t="s">
        <v>8587</v>
      </c>
      <c r="C4406" s="567" t="s">
        <v>3452</v>
      </c>
      <c r="D4406" s="568">
        <v>30.38</v>
      </c>
    </row>
    <row r="4407" spans="1:4" ht="30">
      <c r="A4407" s="338">
        <v>38905</v>
      </c>
      <c r="B4407" s="339" t="s">
        <v>8588</v>
      </c>
      <c r="C4407" s="567" t="s">
        <v>3452</v>
      </c>
      <c r="D4407" s="568">
        <v>20.87</v>
      </c>
    </row>
    <row r="4408" spans="1:4" ht="30">
      <c r="A4408" s="338">
        <v>38907</v>
      </c>
      <c r="B4408" s="339" t="s">
        <v>8589</v>
      </c>
      <c r="C4408" s="567" t="s">
        <v>3452</v>
      </c>
      <c r="D4408" s="568">
        <v>22.2</v>
      </c>
    </row>
    <row r="4409" spans="1:4" ht="30">
      <c r="A4409" s="338">
        <v>38908</v>
      </c>
      <c r="B4409" s="339" t="s">
        <v>8590</v>
      </c>
      <c r="C4409" s="567" t="s">
        <v>3452</v>
      </c>
      <c r="D4409" s="568">
        <v>24.98</v>
      </c>
    </row>
    <row r="4410" spans="1:4" ht="30">
      <c r="A4410" s="338">
        <v>38909</v>
      </c>
      <c r="B4410" s="339" t="s">
        <v>8591</v>
      </c>
      <c r="C4410" s="567" t="s">
        <v>3452</v>
      </c>
      <c r="D4410" s="568">
        <v>35.92</v>
      </c>
    </row>
    <row r="4411" spans="1:4" ht="30">
      <c r="A4411" s="338">
        <v>38910</v>
      </c>
      <c r="B4411" s="339" t="s">
        <v>8592</v>
      </c>
      <c r="C4411" s="567" t="s">
        <v>3452</v>
      </c>
      <c r="D4411" s="568">
        <v>38.79</v>
      </c>
    </row>
    <row r="4412" spans="1:4" ht="30">
      <c r="A4412" s="338">
        <v>38897</v>
      </c>
      <c r="B4412" s="339" t="s">
        <v>8593</v>
      </c>
      <c r="C4412" s="567" t="s">
        <v>3452</v>
      </c>
      <c r="D4412" s="568">
        <v>20.95</v>
      </c>
    </row>
    <row r="4413" spans="1:4" ht="30">
      <c r="A4413" s="338">
        <v>38899</v>
      </c>
      <c r="B4413" s="339" t="s">
        <v>8594</v>
      </c>
      <c r="C4413" s="567" t="s">
        <v>3452</v>
      </c>
      <c r="D4413" s="568">
        <v>23.57</v>
      </c>
    </row>
    <row r="4414" spans="1:4" ht="30">
      <c r="A4414" s="338">
        <v>38900</v>
      </c>
      <c r="B4414" s="339" t="s">
        <v>8595</v>
      </c>
      <c r="C4414" s="567" t="s">
        <v>3452</v>
      </c>
      <c r="D4414" s="568">
        <v>24.57</v>
      </c>
    </row>
    <row r="4415" spans="1:4" ht="30">
      <c r="A4415" s="338">
        <v>38901</v>
      </c>
      <c r="B4415" s="339" t="s">
        <v>8596</v>
      </c>
      <c r="C4415" s="567" t="s">
        <v>3452</v>
      </c>
      <c r="D4415" s="568">
        <v>40.200000000000003</v>
      </c>
    </row>
    <row r="4416" spans="1:4" ht="30">
      <c r="A4416" s="338">
        <v>38904</v>
      </c>
      <c r="B4416" s="339" t="s">
        <v>8597</v>
      </c>
      <c r="C4416" s="567" t="s">
        <v>3452</v>
      </c>
      <c r="D4416" s="568">
        <v>65.3</v>
      </c>
    </row>
    <row r="4417" spans="1:4" ht="30">
      <c r="A4417" s="338">
        <v>38903</v>
      </c>
      <c r="B4417" s="339" t="s">
        <v>8598</v>
      </c>
      <c r="C4417" s="567" t="s">
        <v>3452</v>
      </c>
      <c r="D4417" s="568">
        <v>64.89</v>
      </c>
    </row>
    <row r="4418" spans="1:4">
      <c r="A4418" s="338">
        <v>7091</v>
      </c>
      <c r="B4418" s="339" t="s">
        <v>8599</v>
      </c>
      <c r="C4418" s="567" t="s">
        <v>3452</v>
      </c>
      <c r="D4418" s="568">
        <v>20.36</v>
      </c>
    </row>
    <row r="4419" spans="1:4">
      <c r="A4419" s="338">
        <v>11655</v>
      </c>
      <c r="B4419" s="339" t="s">
        <v>8600</v>
      </c>
      <c r="C4419" s="567" t="s">
        <v>3452</v>
      </c>
      <c r="D4419" s="568">
        <v>19.45</v>
      </c>
    </row>
    <row r="4420" spans="1:4">
      <c r="A4420" s="338">
        <v>11656</v>
      </c>
      <c r="B4420" s="339" t="s">
        <v>8601</v>
      </c>
      <c r="C4420" s="567" t="s">
        <v>3452</v>
      </c>
      <c r="D4420" s="568">
        <v>20.350000000000001</v>
      </c>
    </row>
    <row r="4421" spans="1:4">
      <c r="A4421" s="338">
        <v>37948</v>
      </c>
      <c r="B4421" s="339" t="s">
        <v>8602</v>
      </c>
      <c r="C4421" s="567" t="s">
        <v>3452</v>
      </c>
      <c r="D4421" s="568">
        <v>4.12</v>
      </c>
    </row>
    <row r="4422" spans="1:4">
      <c r="A4422" s="338">
        <v>7097</v>
      </c>
      <c r="B4422" s="339" t="s">
        <v>8603</v>
      </c>
      <c r="C4422" s="567" t="s">
        <v>3452</v>
      </c>
      <c r="D4422" s="568">
        <v>9.0500000000000007</v>
      </c>
    </row>
    <row r="4423" spans="1:4">
      <c r="A4423" s="338">
        <v>11657</v>
      </c>
      <c r="B4423" s="339" t="s">
        <v>8604</v>
      </c>
      <c r="C4423" s="567" t="s">
        <v>3452</v>
      </c>
      <c r="D4423" s="568">
        <v>17.73</v>
      </c>
    </row>
    <row r="4424" spans="1:4">
      <c r="A4424" s="338">
        <v>11658</v>
      </c>
      <c r="B4424" s="339" t="s">
        <v>8605</v>
      </c>
      <c r="C4424" s="567" t="s">
        <v>3452</v>
      </c>
      <c r="D4424" s="568">
        <v>18.059999999999999</v>
      </c>
    </row>
    <row r="4425" spans="1:4">
      <c r="A4425" s="338">
        <v>7146</v>
      </c>
      <c r="B4425" s="339" t="s">
        <v>8606</v>
      </c>
      <c r="C4425" s="567" t="s">
        <v>3452</v>
      </c>
      <c r="D4425" s="568">
        <v>225.56</v>
      </c>
    </row>
    <row r="4426" spans="1:4">
      <c r="A4426" s="338">
        <v>7138</v>
      </c>
      <c r="B4426" s="339" t="s">
        <v>8607</v>
      </c>
      <c r="C4426" s="567" t="s">
        <v>3452</v>
      </c>
      <c r="D4426" s="568">
        <v>1.27</v>
      </c>
    </row>
    <row r="4427" spans="1:4">
      <c r="A4427" s="338">
        <v>7139</v>
      </c>
      <c r="B4427" s="339" t="s">
        <v>8608</v>
      </c>
      <c r="C4427" s="567" t="s">
        <v>3452</v>
      </c>
      <c r="D4427" s="568">
        <v>1.67</v>
      </c>
    </row>
    <row r="4428" spans="1:4">
      <c r="A4428" s="338">
        <v>7140</v>
      </c>
      <c r="B4428" s="339" t="s">
        <v>8609</v>
      </c>
      <c r="C4428" s="567" t="s">
        <v>3452</v>
      </c>
      <c r="D4428" s="568">
        <v>5.56</v>
      </c>
    </row>
    <row r="4429" spans="1:4">
      <c r="A4429" s="338">
        <v>7141</v>
      </c>
      <c r="B4429" s="339" t="s">
        <v>8610</v>
      </c>
      <c r="C4429" s="567" t="s">
        <v>3452</v>
      </c>
      <c r="D4429" s="568">
        <v>12.17</v>
      </c>
    </row>
    <row r="4430" spans="1:4">
      <c r="A4430" s="338">
        <v>7143</v>
      </c>
      <c r="B4430" s="339" t="s">
        <v>8611</v>
      </c>
      <c r="C4430" s="567" t="s">
        <v>3452</v>
      </c>
      <c r="D4430" s="568">
        <v>40.54</v>
      </c>
    </row>
    <row r="4431" spans="1:4">
      <c r="A4431" s="338">
        <v>7144</v>
      </c>
      <c r="B4431" s="339" t="s">
        <v>8612</v>
      </c>
      <c r="C4431" s="567" t="s">
        <v>3452</v>
      </c>
      <c r="D4431" s="568">
        <v>81.099999999999994</v>
      </c>
    </row>
    <row r="4432" spans="1:4">
      <c r="A4432" s="338">
        <v>7145</v>
      </c>
      <c r="B4432" s="339" t="s">
        <v>8613</v>
      </c>
      <c r="C4432" s="567" t="s">
        <v>3452</v>
      </c>
      <c r="D4432" s="568">
        <v>133</v>
      </c>
    </row>
    <row r="4433" spans="1:4">
      <c r="A4433" s="338">
        <v>7142</v>
      </c>
      <c r="B4433" s="339" t="s">
        <v>8614</v>
      </c>
      <c r="C4433" s="567" t="s">
        <v>3452</v>
      </c>
      <c r="D4433" s="568">
        <v>13.6</v>
      </c>
    </row>
    <row r="4434" spans="1:4">
      <c r="A4434" s="338">
        <v>39322</v>
      </c>
      <c r="B4434" s="339" t="s">
        <v>8632</v>
      </c>
      <c r="C4434" s="567" t="s">
        <v>3452</v>
      </c>
      <c r="D4434" s="568">
        <v>25.31</v>
      </c>
    </row>
    <row r="4435" spans="1:4">
      <c r="A4435" s="338">
        <v>39289</v>
      </c>
      <c r="B4435" s="339" t="s">
        <v>8633</v>
      </c>
      <c r="C4435" s="567" t="s">
        <v>3452</v>
      </c>
      <c r="D4435" s="568">
        <v>30.32</v>
      </c>
    </row>
    <row r="4436" spans="1:4">
      <c r="A4436" s="338">
        <v>39290</v>
      </c>
      <c r="B4436" s="339" t="s">
        <v>8634</v>
      </c>
      <c r="C4436" s="567" t="s">
        <v>3452</v>
      </c>
      <c r="D4436" s="568">
        <v>51.47</v>
      </c>
    </row>
    <row r="4437" spans="1:4">
      <c r="A4437" s="338">
        <v>39291</v>
      </c>
      <c r="B4437" s="339" t="s">
        <v>8635</v>
      </c>
      <c r="C4437" s="567" t="s">
        <v>3452</v>
      </c>
      <c r="D4437" s="568">
        <v>77.05</v>
      </c>
    </row>
    <row r="4438" spans="1:4">
      <c r="A4438" s="338">
        <v>20174</v>
      </c>
      <c r="B4438" s="339" t="s">
        <v>8636</v>
      </c>
      <c r="C4438" s="567" t="s">
        <v>3452</v>
      </c>
      <c r="D4438" s="568">
        <v>49.62</v>
      </c>
    </row>
    <row r="4439" spans="1:4">
      <c r="A4439" s="338">
        <v>41892</v>
      </c>
      <c r="B4439" s="339" t="s">
        <v>8637</v>
      </c>
      <c r="C4439" s="567" t="s">
        <v>3452</v>
      </c>
      <c r="D4439" s="568">
        <v>156.78</v>
      </c>
    </row>
    <row r="4440" spans="1:4">
      <c r="A4440" s="338">
        <v>7048</v>
      </c>
      <c r="B4440" s="339" t="s">
        <v>8638</v>
      </c>
      <c r="C4440" s="567" t="s">
        <v>3452</v>
      </c>
      <c r="D4440" s="568">
        <v>33.840000000000003</v>
      </c>
    </row>
    <row r="4441" spans="1:4">
      <c r="A4441" s="338">
        <v>7088</v>
      </c>
      <c r="B4441" s="339" t="s">
        <v>8639</v>
      </c>
      <c r="C4441" s="567" t="s">
        <v>3452</v>
      </c>
      <c r="D4441" s="568">
        <v>74</v>
      </c>
    </row>
    <row r="4442" spans="1:4">
      <c r="A4442" s="338">
        <v>7082</v>
      </c>
      <c r="B4442" s="339" t="s">
        <v>8645</v>
      </c>
      <c r="C4442" s="567" t="s">
        <v>3452</v>
      </c>
      <c r="D4442" s="568">
        <v>55.21</v>
      </c>
    </row>
    <row r="4443" spans="1:4" ht="30">
      <c r="A4443" s="338">
        <v>42707</v>
      </c>
      <c r="B4443" s="339" t="s">
        <v>8646</v>
      </c>
      <c r="C4443" s="567" t="s">
        <v>3452</v>
      </c>
      <c r="D4443" s="568">
        <v>149.94</v>
      </c>
    </row>
    <row r="4444" spans="1:4">
      <c r="A4444" s="338">
        <v>7069</v>
      </c>
      <c r="B4444" s="339" t="s">
        <v>8647</v>
      </c>
      <c r="C4444" s="567" t="s">
        <v>3452</v>
      </c>
      <c r="D4444" s="568">
        <v>122.53</v>
      </c>
    </row>
    <row r="4445" spans="1:4" ht="30">
      <c r="A4445" s="338">
        <v>42708</v>
      </c>
      <c r="B4445" s="339" t="s">
        <v>8648</v>
      </c>
      <c r="C4445" s="567" t="s">
        <v>3452</v>
      </c>
      <c r="D4445" s="568">
        <v>393.55</v>
      </c>
    </row>
    <row r="4446" spans="1:4">
      <c r="A4446" s="338">
        <v>7070</v>
      </c>
      <c r="B4446" s="339" t="s">
        <v>8649</v>
      </c>
      <c r="C4446" s="567" t="s">
        <v>3452</v>
      </c>
      <c r="D4446" s="568">
        <v>175.47</v>
      </c>
    </row>
    <row r="4447" spans="1:4" ht="30">
      <c r="A4447" s="338">
        <v>42709</v>
      </c>
      <c r="B4447" s="339" t="s">
        <v>8650</v>
      </c>
      <c r="C4447" s="567" t="s">
        <v>3452</v>
      </c>
      <c r="D4447" s="568">
        <v>588.57000000000005</v>
      </c>
    </row>
    <row r="4448" spans="1:4" ht="30">
      <c r="A4448" s="338">
        <v>42710</v>
      </c>
      <c r="B4448" s="339" t="s">
        <v>8651</v>
      </c>
      <c r="C4448" s="567" t="s">
        <v>3452</v>
      </c>
      <c r="D4448" s="568">
        <v>1691.87</v>
      </c>
    </row>
    <row r="4449" spans="1:4" ht="30">
      <c r="A4449" s="338">
        <v>42716</v>
      </c>
      <c r="B4449" s="339" t="s">
        <v>8652</v>
      </c>
      <c r="C4449" s="567" t="s">
        <v>3452</v>
      </c>
      <c r="D4449" s="568">
        <v>2105.8200000000002</v>
      </c>
    </row>
    <row r="4450" spans="1:4">
      <c r="A4450" s="338">
        <v>20172</v>
      </c>
      <c r="B4450" s="339" t="s">
        <v>8653</v>
      </c>
      <c r="C4450" s="567" t="s">
        <v>3452</v>
      </c>
      <c r="D4450" s="568">
        <v>40.49</v>
      </c>
    </row>
    <row r="4451" spans="1:4">
      <c r="A4451" s="338">
        <v>20179</v>
      </c>
      <c r="B4451" s="339" t="s">
        <v>8640</v>
      </c>
      <c r="C4451" s="567" t="s">
        <v>3452</v>
      </c>
      <c r="D4451" s="568">
        <v>66.8</v>
      </c>
    </row>
    <row r="4452" spans="1:4">
      <c r="A4452" s="338">
        <v>20178</v>
      </c>
      <c r="B4452" s="339" t="s">
        <v>8641</v>
      </c>
      <c r="C4452" s="567" t="s">
        <v>3452</v>
      </c>
      <c r="D4452" s="568">
        <v>59.03</v>
      </c>
    </row>
    <row r="4453" spans="1:4">
      <c r="A4453" s="338">
        <v>20180</v>
      </c>
      <c r="B4453" s="339" t="s">
        <v>8642</v>
      </c>
      <c r="C4453" s="567" t="s">
        <v>3452</v>
      </c>
      <c r="D4453" s="568">
        <v>108.48</v>
      </c>
    </row>
    <row r="4454" spans="1:4">
      <c r="A4454" s="338">
        <v>20181</v>
      </c>
      <c r="B4454" s="339" t="s">
        <v>8643</v>
      </c>
      <c r="C4454" s="567" t="s">
        <v>3452</v>
      </c>
      <c r="D4454" s="568">
        <v>160.93</v>
      </c>
    </row>
    <row r="4455" spans="1:4">
      <c r="A4455" s="338">
        <v>20177</v>
      </c>
      <c r="B4455" s="339" t="s">
        <v>8644</v>
      </c>
      <c r="C4455" s="567" t="s">
        <v>3452</v>
      </c>
      <c r="D4455" s="568">
        <v>38.69</v>
      </c>
    </row>
    <row r="4456" spans="1:4">
      <c r="A4456" s="338">
        <v>40945</v>
      </c>
      <c r="B4456" s="339" t="s">
        <v>8654</v>
      </c>
      <c r="C4456" s="567" t="s">
        <v>3451</v>
      </c>
      <c r="D4456" s="568">
        <v>17.61</v>
      </c>
    </row>
    <row r="4457" spans="1:4">
      <c r="A4457" s="338">
        <v>40946</v>
      </c>
      <c r="B4457" s="339" t="s">
        <v>8655</v>
      </c>
      <c r="C4457" s="567" t="s">
        <v>3457</v>
      </c>
      <c r="D4457" s="568">
        <v>3094.38</v>
      </c>
    </row>
    <row r="4458" spans="1:4">
      <c r="A4458" s="338">
        <v>7153</v>
      </c>
      <c r="B4458" s="339" t="s">
        <v>8656</v>
      </c>
      <c r="C4458" s="567" t="s">
        <v>3451</v>
      </c>
      <c r="D4458" s="568">
        <v>28.4</v>
      </c>
    </row>
    <row r="4459" spans="1:4">
      <c r="A4459" s="338">
        <v>41089</v>
      </c>
      <c r="B4459" s="339" t="s">
        <v>8657</v>
      </c>
      <c r="C4459" s="567" t="s">
        <v>3457</v>
      </c>
      <c r="D4459" s="568">
        <v>4991.87</v>
      </c>
    </row>
    <row r="4460" spans="1:4">
      <c r="A4460" s="338">
        <v>40943</v>
      </c>
      <c r="B4460" s="339" t="s">
        <v>8658</v>
      </c>
      <c r="C4460" s="567" t="s">
        <v>3451</v>
      </c>
      <c r="D4460" s="568">
        <v>25.49</v>
      </c>
    </row>
    <row r="4461" spans="1:4">
      <c r="A4461" s="338">
        <v>40944</v>
      </c>
      <c r="B4461" s="339" t="s">
        <v>8659</v>
      </c>
      <c r="C4461" s="567" t="s">
        <v>3457</v>
      </c>
      <c r="D4461" s="568">
        <v>4480.13</v>
      </c>
    </row>
    <row r="4462" spans="1:4">
      <c r="A4462" s="338">
        <v>6175</v>
      </c>
      <c r="B4462" s="339" t="s">
        <v>8660</v>
      </c>
      <c r="C4462" s="567" t="s">
        <v>3451</v>
      </c>
      <c r="D4462" s="568">
        <v>19.670000000000002</v>
      </c>
    </row>
    <row r="4463" spans="1:4">
      <c r="A4463" s="338">
        <v>41092</v>
      </c>
      <c r="B4463" s="339" t="s">
        <v>8661</v>
      </c>
      <c r="C4463" s="567" t="s">
        <v>3457</v>
      </c>
      <c r="D4463" s="568">
        <v>3458.08</v>
      </c>
    </row>
    <row r="4464" spans="1:4" ht="30">
      <c r="A4464" s="338">
        <v>37712</v>
      </c>
      <c r="B4464" s="339" t="s">
        <v>8662</v>
      </c>
      <c r="C4464" s="567" t="s">
        <v>3450</v>
      </c>
      <c r="D4464" s="568">
        <v>67.77</v>
      </c>
    </row>
    <row r="4465" spans="1:4" ht="30">
      <c r="A4465" s="338">
        <v>34547</v>
      </c>
      <c r="B4465" s="339" t="s">
        <v>8663</v>
      </c>
      <c r="C4465" s="567" t="s">
        <v>3453</v>
      </c>
      <c r="D4465" s="568">
        <v>5.91</v>
      </c>
    </row>
    <row r="4466" spans="1:4" ht="30">
      <c r="A4466" s="338">
        <v>34548</v>
      </c>
      <c r="B4466" s="339" t="s">
        <v>8664</v>
      </c>
      <c r="C4466" s="567" t="s">
        <v>3453</v>
      </c>
      <c r="D4466" s="568">
        <v>9.6999999999999993</v>
      </c>
    </row>
    <row r="4467" spans="1:4" ht="30">
      <c r="A4467" s="338">
        <v>34558</v>
      </c>
      <c r="B4467" s="339" t="s">
        <v>8665</v>
      </c>
      <c r="C4467" s="567" t="s">
        <v>3453</v>
      </c>
      <c r="D4467" s="568">
        <v>4.8099999999999996</v>
      </c>
    </row>
    <row r="4468" spans="1:4" ht="30">
      <c r="A4468" s="338">
        <v>34550</v>
      </c>
      <c r="B4468" s="339" t="s">
        <v>8666</v>
      </c>
      <c r="C4468" s="567" t="s">
        <v>3453</v>
      </c>
      <c r="D4468" s="568">
        <v>2.5499999999999998</v>
      </c>
    </row>
    <row r="4469" spans="1:4" ht="30">
      <c r="A4469" s="338">
        <v>34557</v>
      </c>
      <c r="B4469" s="339" t="s">
        <v>8667</v>
      </c>
      <c r="C4469" s="567" t="s">
        <v>3453</v>
      </c>
      <c r="D4469" s="568">
        <v>3.74</v>
      </c>
    </row>
    <row r="4470" spans="1:4" ht="30">
      <c r="A4470" s="338">
        <v>37411</v>
      </c>
      <c r="B4470" s="339" t="s">
        <v>8668</v>
      </c>
      <c r="C4470" s="567" t="s">
        <v>3450</v>
      </c>
      <c r="D4470" s="568">
        <v>27.37</v>
      </c>
    </row>
    <row r="4471" spans="1:4" ht="30">
      <c r="A4471" s="338">
        <v>39508</v>
      </c>
      <c r="B4471" s="339" t="s">
        <v>8669</v>
      </c>
      <c r="C4471" s="567" t="s">
        <v>3450</v>
      </c>
      <c r="D4471" s="568">
        <v>15.37</v>
      </c>
    </row>
    <row r="4472" spans="1:4" ht="30">
      <c r="A4472" s="338">
        <v>39507</v>
      </c>
      <c r="B4472" s="339" t="s">
        <v>8670</v>
      </c>
      <c r="C4472" s="567" t="s">
        <v>3450</v>
      </c>
      <c r="D4472" s="568">
        <v>22.93</v>
      </c>
    </row>
    <row r="4473" spans="1:4" ht="30">
      <c r="A4473" s="338">
        <v>7155</v>
      </c>
      <c r="B4473" s="339" t="s">
        <v>8671</v>
      </c>
      <c r="C4473" s="567" t="s">
        <v>3450</v>
      </c>
      <c r="D4473" s="568">
        <v>29.44</v>
      </c>
    </row>
    <row r="4474" spans="1:4" ht="30">
      <c r="A4474" s="338">
        <v>42406</v>
      </c>
      <c r="B4474" s="339" t="s">
        <v>8672</v>
      </c>
      <c r="C4474" s="567" t="s">
        <v>3450</v>
      </c>
      <c r="D4474" s="568">
        <v>33.76</v>
      </c>
    </row>
    <row r="4475" spans="1:4" ht="30">
      <c r="A4475" s="338">
        <v>7156</v>
      </c>
      <c r="B4475" s="339" t="s">
        <v>8673</v>
      </c>
      <c r="C4475" s="567" t="s">
        <v>3450</v>
      </c>
      <c r="D4475" s="568">
        <v>42.24</v>
      </c>
    </row>
    <row r="4476" spans="1:4" ht="30">
      <c r="A4476" s="338">
        <v>43127</v>
      </c>
      <c r="B4476" s="339" t="s">
        <v>8674</v>
      </c>
      <c r="C4476" s="567" t="s">
        <v>3450</v>
      </c>
      <c r="D4476" s="568">
        <v>60.45</v>
      </c>
    </row>
    <row r="4477" spans="1:4" ht="30">
      <c r="A4477" s="338">
        <v>10917</v>
      </c>
      <c r="B4477" s="339" t="s">
        <v>8675</v>
      </c>
      <c r="C4477" s="567" t="s">
        <v>3450</v>
      </c>
      <c r="D4477" s="568">
        <v>12.76</v>
      </c>
    </row>
    <row r="4478" spans="1:4" ht="30">
      <c r="A4478" s="338">
        <v>21141</v>
      </c>
      <c r="B4478" s="339" t="s">
        <v>8676</v>
      </c>
      <c r="C4478" s="567" t="s">
        <v>3450</v>
      </c>
      <c r="D4478" s="568">
        <v>19.75</v>
      </c>
    </row>
    <row r="4479" spans="1:4" ht="30">
      <c r="A4479" s="338">
        <v>39509</v>
      </c>
      <c r="B4479" s="339" t="s">
        <v>8677</v>
      </c>
      <c r="C4479" s="567" t="s">
        <v>3450</v>
      </c>
      <c r="D4479" s="568">
        <v>19</v>
      </c>
    </row>
    <row r="4480" spans="1:4">
      <c r="A4480" s="338">
        <v>44529</v>
      </c>
      <c r="B4480" s="339" t="s">
        <v>13692</v>
      </c>
      <c r="C4480" s="567" t="s">
        <v>3450</v>
      </c>
      <c r="D4480" s="568">
        <v>13.47</v>
      </c>
    </row>
    <row r="4481" spans="1:4" ht="30">
      <c r="A4481" s="338">
        <v>7167</v>
      </c>
      <c r="B4481" s="339" t="s">
        <v>8678</v>
      </c>
      <c r="C4481" s="567" t="s">
        <v>3450</v>
      </c>
      <c r="D4481" s="568">
        <v>28.67</v>
      </c>
    </row>
    <row r="4482" spans="1:4" ht="30">
      <c r="A4482" s="338">
        <v>10928</v>
      </c>
      <c r="B4482" s="339" t="s">
        <v>8679</v>
      </c>
      <c r="C4482" s="567" t="s">
        <v>3450</v>
      </c>
      <c r="D4482" s="568">
        <v>16.48</v>
      </c>
    </row>
    <row r="4483" spans="1:4" ht="30">
      <c r="A4483" s="338">
        <v>10933</v>
      </c>
      <c r="B4483" s="339" t="s">
        <v>8680</v>
      </c>
      <c r="C4483" s="567" t="s">
        <v>3450</v>
      </c>
      <c r="D4483" s="568">
        <v>24.85</v>
      </c>
    </row>
    <row r="4484" spans="1:4" ht="30">
      <c r="A4484" s="338">
        <v>7158</v>
      </c>
      <c r="B4484" s="339" t="s">
        <v>8681</v>
      </c>
      <c r="C4484" s="567" t="s">
        <v>3450</v>
      </c>
      <c r="D4484" s="568">
        <v>42.15</v>
      </c>
    </row>
    <row r="4485" spans="1:4" ht="30">
      <c r="A4485" s="338">
        <v>10927</v>
      </c>
      <c r="B4485" s="339" t="s">
        <v>8682</v>
      </c>
      <c r="C4485" s="567" t="s">
        <v>3450</v>
      </c>
      <c r="D4485" s="568">
        <v>26.95</v>
      </c>
    </row>
    <row r="4486" spans="1:4" ht="30">
      <c r="A4486" s="338">
        <v>7162</v>
      </c>
      <c r="B4486" s="339" t="s">
        <v>8683</v>
      </c>
      <c r="C4486" s="567" t="s">
        <v>3450</v>
      </c>
      <c r="D4486" s="568">
        <v>65.959999999999994</v>
      </c>
    </row>
    <row r="4487" spans="1:4" ht="30">
      <c r="A4487" s="338">
        <v>10932</v>
      </c>
      <c r="B4487" s="339" t="s">
        <v>8684</v>
      </c>
      <c r="C4487" s="567" t="s">
        <v>3450</v>
      </c>
      <c r="D4487" s="568">
        <v>114.72</v>
      </c>
    </row>
    <row r="4488" spans="1:4" ht="30">
      <c r="A4488" s="338">
        <v>10937</v>
      </c>
      <c r="B4488" s="339" t="s">
        <v>8685</v>
      </c>
      <c r="C4488" s="567" t="s">
        <v>3450</v>
      </c>
      <c r="D4488" s="568">
        <v>29.49</v>
      </c>
    </row>
    <row r="4489" spans="1:4" ht="30">
      <c r="A4489" s="338">
        <v>10935</v>
      </c>
      <c r="B4489" s="339" t="s">
        <v>8686</v>
      </c>
      <c r="C4489" s="567" t="s">
        <v>3450</v>
      </c>
      <c r="D4489" s="568">
        <v>51.14</v>
      </c>
    </row>
    <row r="4490" spans="1:4">
      <c r="A4490" s="338">
        <v>10931</v>
      </c>
      <c r="B4490" s="339" t="s">
        <v>8687</v>
      </c>
      <c r="C4490" s="567" t="s">
        <v>3450</v>
      </c>
      <c r="D4490" s="568">
        <v>14.38</v>
      </c>
    </row>
    <row r="4491" spans="1:4">
      <c r="A4491" s="338">
        <v>7164</v>
      </c>
      <c r="B4491" s="339" t="s">
        <v>8688</v>
      </c>
      <c r="C4491" s="567" t="s">
        <v>3450</v>
      </c>
      <c r="D4491" s="568">
        <v>47.6</v>
      </c>
    </row>
    <row r="4492" spans="1:4">
      <c r="A4492" s="338">
        <v>36887</v>
      </c>
      <c r="B4492" s="339" t="s">
        <v>8689</v>
      </c>
      <c r="C4492" s="567" t="s">
        <v>3450</v>
      </c>
      <c r="D4492" s="568">
        <v>10.41</v>
      </c>
    </row>
    <row r="4493" spans="1:4" ht="45">
      <c r="A4493" s="338">
        <v>34630</v>
      </c>
      <c r="B4493" s="339" t="s">
        <v>8690</v>
      </c>
      <c r="C4493" s="567" t="s">
        <v>3452</v>
      </c>
      <c r="D4493" s="568">
        <v>1101.52</v>
      </c>
    </row>
    <row r="4494" spans="1:4">
      <c r="A4494" s="338">
        <v>7161</v>
      </c>
      <c r="B4494" s="339" t="s">
        <v>8691</v>
      </c>
      <c r="C4494" s="567" t="s">
        <v>3450</v>
      </c>
      <c r="D4494" s="568">
        <v>5.92</v>
      </c>
    </row>
    <row r="4495" spans="1:4" ht="30">
      <c r="A4495" s="338">
        <v>7170</v>
      </c>
      <c r="B4495" s="339" t="s">
        <v>8692</v>
      </c>
      <c r="C4495" s="567" t="s">
        <v>3450</v>
      </c>
      <c r="D4495" s="568">
        <v>2.52</v>
      </c>
    </row>
    <row r="4496" spans="1:4" ht="30">
      <c r="A4496" s="338">
        <v>37524</v>
      </c>
      <c r="B4496" s="339" t="s">
        <v>8693</v>
      </c>
      <c r="C4496" s="567" t="s">
        <v>3453</v>
      </c>
      <c r="D4496" s="568">
        <v>2.2999999999999998</v>
      </c>
    </row>
    <row r="4497" spans="1:4" ht="30">
      <c r="A4497" s="338">
        <v>37525</v>
      </c>
      <c r="B4497" s="339" t="s">
        <v>8694</v>
      </c>
      <c r="C4497" s="567" t="s">
        <v>3453</v>
      </c>
      <c r="D4497" s="568">
        <v>3.14</v>
      </c>
    </row>
    <row r="4498" spans="1:4" ht="30">
      <c r="A4498" s="338">
        <v>36789</v>
      </c>
      <c r="B4498" s="339" t="s">
        <v>8695</v>
      </c>
      <c r="C4498" s="567" t="s">
        <v>3452</v>
      </c>
      <c r="D4498" s="568">
        <v>1.95</v>
      </c>
    </row>
    <row r="4499" spans="1:4" ht="30">
      <c r="A4499" s="338">
        <v>7173</v>
      </c>
      <c r="B4499" s="339" t="s">
        <v>8696</v>
      </c>
      <c r="C4499" s="567" t="s">
        <v>3460</v>
      </c>
      <c r="D4499" s="568">
        <v>1263.02</v>
      </c>
    </row>
    <row r="4500" spans="1:4" ht="30">
      <c r="A4500" s="338">
        <v>7175</v>
      </c>
      <c r="B4500" s="339" t="s">
        <v>8697</v>
      </c>
      <c r="C4500" s="567" t="s">
        <v>3452</v>
      </c>
      <c r="D4500" s="568">
        <v>1.42</v>
      </c>
    </row>
    <row r="4501" spans="1:4" ht="30">
      <c r="A4501" s="338">
        <v>40741</v>
      </c>
      <c r="B4501" s="339" t="s">
        <v>8698</v>
      </c>
      <c r="C4501" s="567" t="s">
        <v>3452</v>
      </c>
      <c r="D4501" s="568">
        <v>2.12</v>
      </c>
    </row>
    <row r="4502" spans="1:4">
      <c r="A4502" s="338">
        <v>7184</v>
      </c>
      <c r="B4502" s="339" t="s">
        <v>8699</v>
      </c>
      <c r="C4502" s="567" t="s">
        <v>3450</v>
      </c>
      <c r="D4502" s="568">
        <v>51.82</v>
      </c>
    </row>
    <row r="4503" spans="1:4">
      <c r="A4503" s="338">
        <v>34458</v>
      </c>
      <c r="B4503" s="339" t="s">
        <v>8700</v>
      </c>
      <c r="C4503" s="567" t="s">
        <v>3452</v>
      </c>
      <c r="D4503" s="568">
        <v>157.01</v>
      </c>
    </row>
    <row r="4504" spans="1:4">
      <c r="A4504" s="338">
        <v>34464</v>
      </c>
      <c r="B4504" s="339" t="s">
        <v>8701</v>
      </c>
      <c r="C4504" s="567" t="s">
        <v>3452</v>
      </c>
      <c r="D4504" s="568">
        <v>233.72</v>
      </c>
    </row>
    <row r="4505" spans="1:4">
      <c r="A4505" s="338">
        <v>34468</v>
      </c>
      <c r="B4505" s="339" t="s">
        <v>8702</v>
      </c>
      <c r="C4505" s="567" t="s">
        <v>3452</v>
      </c>
      <c r="D4505" s="568">
        <v>294.66000000000003</v>
      </c>
    </row>
    <row r="4506" spans="1:4">
      <c r="A4506" s="338">
        <v>34473</v>
      </c>
      <c r="B4506" s="339" t="s">
        <v>8703</v>
      </c>
      <c r="C4506" s="567" t="s">
        <v>3452</v>
      </c>
      <c r="D4506" s="568">
        <v>178.75</v>
      </c>
    </row>
    <row r="4507" spans="1:4">
      <c r="A4507" s="338">
        <v>34480</v>
      </c>
      <c r="B4507" s="339" t="s">
        <v>8704</v>
      </c>
      <c r="C4507" s="567" t="s">
        <v>3452</v>
      </c>
      <c r="D4507" s="568">
        <v>330.33</v>
      </c>
    </row>
    <row r="4508" spans="1:4">
      <c r="A4508" s="338">
        <v>34486</v>
      </c>
      <c r="B4508" s="339" t="s">
        <v>8705</v>
      </c>
      <c r="C4508" s="567" t="s">
        <v>3452</v>
      </c>
      <c r="D4508" s="568">
        <v>391.1</v>
      </c>
    </row>
    <row r="4509" spans="1:4">
      <c r="A4509" s="338">
        <v>7190</v>
      </c>
      <c r="B4509" s="339" t="s">
        <v>8706</v>
      </c>
      <c r="C4509" s="567" t="s">
        <v>3452</v>
      </c>
      <c r="D4509" s="568">
        <v>13.06</v>
      </c>
    </row>
    <row r="4510" spans="1:4">
      <c r="A4510" s="338">
        <v>34417</v>
      </c>
      <c r="B4510" s="339" t="s">
        <v>8707</v>
      </c>
      <c r="C4510" s="567" t="s">
        <v>3452</v>
      </c>
      <c r="D4510" s="568">
        <v>20.89</v>
      </c>
    </row>
    <row r="4511" spans="1:4">
      <c r="A4511" s="338">
        <v>7213</v>
      </c>
      <c r="B4511" s="339" t="s">
        <v>8708</v>
      </c>
      <c r="C4511" s="567" t="s">
        <v>3450</v>
      </c>
      <c r="D4511" s="568">
        <v>19.16</v>
      </c>
    </row>
    <row r="4512" spans="1:4">
      <c r="A4512" s="338">
        <v>7195</v>
      </c>
      <c r="B4512" s="339" t="s">
        <v>8709</v>
      </c>
      <c r="C4512" s="567" t="s">
        <v>3452</v>
      </c>
      <c r="D4512" s="568">
        <v>56.26</v>
      </c>
    </row>
    <row r="4513" spans="1:4">
      <c r="A4513" s="338">
        <v>7186</v>
      </c>
      <c r="B4513" s="339" t="s">
        <v>8710</v>
      </c>
      <c r="C4513" s="567" t="s">
        <v>3452</v>
      </c>
      <c r="D4513" s="568">
        <v>61.29</v>
      </c>
    </row>
    <row r="4514" spans="1:4">
      <c r="A4514" s="338">
        <v>7194</v>
      </c>
      <c r="B4514" s="339" t="s">
        <v>8711</v>
      </c>
      <c r="C4514" s="567" t="s">
        <v>3450</v>
      </c>
      <c r="D4514" s="568">
        <v>28.26</v>
      </c>
    </row>
    <row r="4515" spans="1:4">
      <c r="A4515" s="338">
        <v>7197</v>
      </c>
      <c r="B4515" s="339" t="s">
        <v>8712</v>
      </c>
      <c r="C4515" s="567" t="s">
        <v>3452</v>
      </c>
      <c r="D4515" s="568">
        <v>119.27</v>
      </c>
    </row>
    <row r="4516" spans="1:4">
      <c r="A4516" s="338">
        <v>7192</v>
      </c>
      <c r="B4516" s="339" t="s">
        <v>8713</v>
      </c>
      <c r="C4516" s="567" t="s">
        <v>3452</v>
      </c>
      <c r="D4516" s="568">
        <v>106.86</v>
      </c>
    </row>
    <row r="4517" spans="1:4">
      <c r="A4517" s="338">
        <v>7193</v>
      </c>
      <c r="B4517" s="339" t="s">
        <v>8714</v>
      </c>
      <c r="C4517" s="567" t="s">
        <v>3452</v>
      </c>
      <c r="D4517" s="568">
        <v>120.3</v>
      </c>
    </row>
    <row r="4518" spans="1:4">
      <c r="A4518" s="338">
        <v>7189</v>
      </c>
      <c r="B4518" s="339" t="s">
        <v>8715</v>
      </c>
      <c r="C4518" s="567" t="s">
        <v>3452</v>
      </c>
      <c r="D4518" s="568">
        <v>139.81</v>
      </c>
    </row>
    <row r="4519" spans="1:4">
      <c r="A4519" s="338">
        <v>34402</v>
      </c>
      <c r="B4519" s="339" t="s">
        <v>8716</v>
      </c>
      <c r="C4519" s="567" t="s">
        <v>3452</v>
      </c>
      <c r="D4519" s="568">
        <v>197.38</v>
      </c>
    </row>
    <row r="4520" spans="1:4">
      <c r="A4520" s="338">
        <v>7245</v>
      </c>
      <c r="B4520" s="339" t="s">
        <v>8717</v>
      </c>
      <c r="C4520" s="567" t="s">
        <v>3452</v>
      </c>
      <c r="D4520" s="568">
        <v>30.95</v>
      </c>
    </row>
    <row r="4521" spans="1:4">
      <c r="A4521" s="338">
        <v>34425</v>
      </c>
      <c r="B4521" s="339" t="s">
        <v>8718</v>
      </c>
      <c r="C4521" s="567" t="s">
        <v>3452</v>
      </c>
      <c r="D4521" s="568">
        <v>126.79</v>
      </c>
    </row>
    <row r="4522" spans="1:4">
      <c r="A4522" s="338">
        <v>7223</v>
      </c>
      <c r="B4522" s="339" t="s">
        <v>8719</v>
      </c>
      <c r="C4522" s="567" t="s">
        <v>3452</v>
      </c>
      <c r="D4522" s="568">
        <v>141.30000000000001</v>
      </c>
    </row>
    <row r="4523" spans="1:4">
      <c r="A4523" s="338">
        <v>7234</v>
      </c>
      <c r="B4523" s="339" t="s">
        <v>8720</v>
      </c>
      <c r="C4523" s="567" t="s">
        <v>3452</v>
      </c>
      <c r="D4523" s="568">
        <v>213.22</v>
      </c>
    </row>
    <row r="4524" spans="1:4">
      <c r="A4524" s="338">
        <v>7224</v>
      </c>
      <c r="B4524" s="339" t="s">
        <v>8721</v>
      </c>
      <c r="C4524" s="567" t="s">
        <v>3452</v>
      </c>
      <c r="D4524" s="568">
        <v>259.76</v>
      </c>
    </row>
    <row r="4525" spans="1:4">
      <c r="A4525" s="338">
        <v>7225</v>
      </c>
      <c r="B4525" s="339" t="s">
        <v>8722</v>
      </c>
      <c r="C4525" s="567" t="s">
        <v>3452</v>
      </c>
      <c r="D4525" s="568">
        <v>278.52999999999997</v>
      </c>
    </row>
    <row r="4526" spans="1:4">
      <c r="A4526" s="338">
        <v>7226</v>
      </c>
      <c r="B4526" s="339" t="s">
        <v>8723</v>
      </c>
      <c r="C4526" s="567" t="s">
        <v>3452</v>
      </c>
      <c r="D4526" s="568">
        <v>297.23</v>
      </c>
    </row>
    <row r="4527" spans="1:4">
      <c r="A4527" s="338">
        <v>7227</v>
      </c>
      <c r="B4527" s="339" t="s">
        <v>8724</v>
      </c>
      <c r="C4527" s="567" t="s">
        <v>3452</v>
      </c>
      <c r="D4527" s="568">
        <v>338.33</v>
      </c>
    </row>
    <row r="4528" spans="1:4">
      <c r="A4528" s="338">
        <v>7212</v>
      </c>
      <c r="B4528" s="339" t="s">
        <v>8725</v>
      </c>
      <c r="C4528" s="567" t="s">
        <v>3452</v>
      </c>
      <c r="D4528" s="568">
        <v>371.74</v>
      </c>
    </row>
    <row r="4529" spans="1:4">
      <c r="A4529" s="338">
        <v>7229</v>
      </c>
      <c r="B4529" s="339" t="s">
        <v>8726</v>
      </c>
      <c r="C4529" s="567" t="s">
        <v>3452</v>
      </c>
      <c r="D4529" s="568">
        <v>235.63</v>
      </c>
    </row>
    <row r="4530" spans="1:4">
      <c r="A4530" s="338">
        <v>7230</v>
      </c>
      <c r="B4530" s="339" t="s">
        <v>8727</v>
      </c>
      <c r="C4530" s="567" t="s">
        <v>3452</v>
      </c>
      <c r="D4530" s="568">
        <v>392.28</v>
      </c>
    </row>
    <row r="4531" spans="1:4">
      <c r="A4531" s="338">
        <v>7231</v>
      </c>
      <c r="B4531" s="339" t="s">
        <v>8728</v>
      </c>
      <c r="C4531" s="567" t="s">
        <v>3452</v>
      </c>
      <c r="D4531" s="568">
        <v>556.48</v>
      </c>
    </row>
    <row r="4532" spans="1:4">
      <c r="A4532" s="338">
        <v>7220</v>
      </c>
      <c r="B4532" s="339" t="s">
        <v>8729</v>
      </c>
      <c r="C4532" s="567" t="s">
        <v>3452</v>
      </c>
      <c r="D4532" s="568">
        <v>686.92</v>
      </c>
    </row>
    <row r="4533" spans="1:4">
      <c r="A4533" s="338">
        <v>34447</v>
      </c>
      <c r="B4533" s="339" t="s">
        <v>8730</v>
      </c>
      <c r="C4533" s="567" t="s">
        <v>3452</v>
      </c>
      <c r="D4533" s="568">
        <v>768.08</v>
      </c>
    </row>
    <row r="4534" spans="1:4">
      <c r="A4534" s="338">
        <v>7233</v>
      </c>
      <c r="B4534" s="339" t="s">
        <v>8731</v>
      </c>
      <c r="C4534" s="567" t="s">
        <v>3452</v>
      </c>
      <c r="D4534" s="568">
        <v>881.11</v>
      </c>
    </row>
    <row r="4535" spans="1:4" ht="60">
      <c r="A4535" s="338">
        <v>40740</v>
      </c>
      <c r="B4535" s="339" t="s">
        <v>13693</v>
      </c>
      <c r="C4535" s="567" t="s">
        <v>3450</v>
      </c>
      <c r="D4535" s="568">
        <v>223</v>
      </c>
    </row>
    <row r="4536" spans="1:4" ht="30">
      <c r="A4536" s="338">
        <v>25007</v>
      </c>
      <c r="B4536" s="339" t="s">
        <v>8732</v>
      </c>
      <c r="C4536" s="567" t="s">
        <v>3450</v>
      </c>
      <c r="D4536" s="568">
        <v>63.81</v>
      </c>
    </row>
    <row r="4537" spans="1:4" ht="60">
      <c r="A4537" s="338">
        <v>43071</v>
      </c>
      <c r="B4537" s="339" t="s">
        <v>8733</v>
      </c>
      <c r="C4537" s="567" t="s">
        <v>3450</v>
      </c>
      <c r="D4537" s="568">
        <v>251.1</v>
      </c>
    </row>
    <row r="4538" spans="1:4" ht="60">
      <c r="A4538" s="338">
        <v>39520</v>
      </c>
      <c r="B4538" s="339" t="s">
        <v>8734</v>
      </c>
      <c r="C4538" s="567" t="s">
        <v>3450</v>
      </c>
      <c r="D4538" s="568">
        <v>204.85</v>
      </c>
    </row>
    <row r="4539" spans="1:4" ht="60">
      <c r="A4539" s="338">
        <v>39521</v>
      </c>
      <c r="B4539" s="339" t="s">
        <v>8735</v>
      </c>
      <c r="C4539" s="567" t="s">
        <v>3450</v>
      </c>
      <c r="D4539" s="568">
        <v>211.55</v>
      </c>
    </row>
    <row r="4540" spans="1:4" ht="45">
      <c r="A4540" s="338">
        <v>39522</v>
      </c>
      <c r="B4540" s="339" t="s">
        <v>8736</v>
      </c>
      <c r="C4540" s="567" t="s">
        <v>3450</v>
      </c>
      <c r="D4540" s="568">
        <v>218.44</v>
      </c>
    </row>
    <row r="4541" spans="1:4" ht="30">
      <c r="A4541" s="338">
        <v>7243</v>
      </c>
      <c r="B4541" s="339" t="s">
        <v>8737</v>
      </c>
      <c r="C4541" s="567" t="s">
        <v>3450</v>
      </c>
      <c r="D4541" s="568">
        <v>66.680000000000007</v>
      </c>
    </row>
    <row r="4542" spans="1:4" ht="30">
      <c r="A4542" s="338">
        <v>11067</v>
      </c>
      <c r="B4542" s="339" t="s">
        <v>8738</v>
      </c>
      <c r="C4542" s="567" t="s">
        <v>3452</v>
      </c>
      <c r="D4542" s="568">
        <v>422.84</v>
      </c>
    </row>
    <row r="4543" spans="1:4" ht="30">
      <c r="A4543" s="338">
        <v>11068</v>
      </c>
      <c r="B4543" s="339" t="s">
        <v>8739</v>
      </c>
      <c r="C4543" s="567" t="s">
        <v>3452</v>
      </c>
      <c r="D4543" s="568">
        <v>534.20000000000005</v>
      </c>
    </row>
    <row r="4544" spans="1:4">
      <c r="A4544" s="338">
        <v>7246</v>
      </c>
      <c r="B4544" s="339" t="s">
        <v>8740</v>
      </c>
      <c r="C4544" s="567" t="s">
        <v>3452</v>
      </c>
      <c r="D4544" s="568">
        <v>34.18</v>
      </c>
    </row>
    <row r="4545" spans="1:4">
      <c r="A4545" s="338">
        <v>12869</v>
      </c>
      <c r="B4545" s="339" t="s">
        <v>8741</v>
      </c>
      <c r="C4545" s="567" t="s">
        <v>3451</v>
      </c>
      <c r="D4545" s="568">
        <v>17.03</v>
      </c>
    </row>
    <row r="4546" spans="1:4">
      <c r="A4546" s="338">
        <v>41097</v>
      </c>
      <c r="B4546" s="339" t="s">
        <v>8742</v>
      </c>
      <c r="C4546" s="567" t="s">
        <v>3457</v>
      </c>
      <c r="D4546" s="568">
        <v>2995.11</v>
      </c>
    </row>
    <row r="4547" spans="1:4" ht="30">
      <c r="A4547" s="338">
        <v>1574</v>
      </c>
      <c r="B4547" s="339" t="s">
        <v>8743</v>
      </c>
      <c r="C4547" s="567" t="s">
        <v>3452</v>
      </c>
      <c r="D4547" s="568">
        <v>1.52</v>
      </c>
    </row>
    <row r="4548" spans="1:4" ht="30">
      <c r="A4548" s="338">
        <v>1581</v>
      </c>
      <c r="B4548" s="339" t="s">
        <v>8744</v>
      </c>
      <c r="C4548" s="567" t="s">
        <v>3452</v>
      </c>
      <c r="D4548" s="568">
        <v>10.53</v>
      </c>
    </row>
    <row r="4549" spans="1:4" ht="30">
      <c r="A4549" s="338">
        <v>1575</v>
      </c>
      <c r="B4549" s="339" t="s">
        <v>8745</v>
      </c>
      <c r="C4549" s="567" t="s">
        <v>3452</v>
      </c>
      <c r="D4549" s="568">
        <v>1.8</v>
      </c>
    </row>
    <row r="4550" spans="1:4" ht="30">
      <c r="A4550" s="338">
        <v>1570</v>
      </c>
      <c r="B4550" s="339" t="s">
        <v>8746</v>
      </c>
      <c r="C4550" s="567" t="s">
        <v>3452</v>
      </c>
      <c r="D4550" s="568">
        <v>0.9</v>
      </c>
    </row>
    <row r="4551" spans="1:4" ht="30">
      <c r="A4551" s="338">
        <v>1576</v>
      </c>
      <c r="B4551" s="339" t="s">
        <v>8747</v>
      </c>
      <c r="C4551" s="567" t="s">
        <v>3452</v>
      </c>
      <c r="D4551" s="568">
        <v>2.4900000000000002</v>
      </c>
    </row>
    <row r="4552" spans="1:4" ht="30">
      <c r="A4552" s="338">
        <v>1577</v>
      </c>
      <c r="B4552" s="339" t="s">
        <v>8748</v>
      </c>
      <c r="C4552" s="567" t="s">
        <v>3452</v>
      </c>
      <c r="D4552" s="568">
        <v>2.81</v>
      </c>
    </row>
    <row r="4553" spans="1:4" ht="30">
      <c r="A4553" s="338">
        <v>1571</v>
      </c>
      <c r="B4553" s="339" t="s">
        <v>8749</v>
      </c>
      <c r="C4553" s="567" t="s">
        <v>3452</v>
      </c>
      <c r="D4553" s="568">
        <v>1.18</v>
      </c>
    </row>
    <row r="4554" spans="1:4" ht="30">
      <c r="A4554" s="338">
        <v>1578</v>
      </c>
      <c r="B4554" s="339" t="s">
        <v>8750</v>
      </c>
      <c r="C4554" s="567" t="s">
        <v>3452</v>
      </c>
      <c r="D4554" s="568">
        <v>4.88</v>
      </c>
    </row>
    <row r="4555" spans="1:4" ht="30">
      <c r="A4555" s="338">
        <v>1573</v>
      </c>
      <c r="B4555" s="339" t="s">
        <v>8751</v>
      </c>
      <c r="C4555" s="567" t="s">
        <v>3452</v>
      </c>
      <c r="D4555" s="568">
        <v>1.4</v>
      </c>
    </row>
    <row r="4556" spans="1:4" ht="30">
      <c r="A4556" s="338">
        <v>1579</v>
      </c>
      <c r="B4556" s="339" t="s">
        <v>8752</v>
      </c>
      <c r="C4556" s="567" t="s">
        <v>3452</v>
      </c>
      <c r="D4556" s="568">
        <v>6.08</v>
      </c>
    </row>
    <row r="4557" spans="1:4" ht="30">
      <c r="A4557" s="338">
        <v>1580</v>
      </c>
      <c r="B4557" s="339" t="s">
        <v>8753</v>
      </c>
      <c r="C4557" s="567" t="s">
        <v>3452</v>
      </c>
      <c r="D4557" s="568">
        <v>7.49</v>
      </c>
    </row>
    <row r="4558" spans="1:4">
      <c r="A4558" s="338">
        <v>39321</v>
      </c>
      <c r="B4558" s="339" t="s">
        <v>8754</v>
      </c>
      <c r="C4558" s="567" t="s">
        <v>3452</v>
      </c>
      <c r="D4558" s="568">
        <v>22.42</v>
      </c>
    </row>
    <row r="4559" spans="1:4">
      <c r="A4559" s="338">
        <v>39319</v>
      </c>
      <c r="B4559" s="339" t="s">
        <v>8755</v>
      </c>
      <c r="C4559" s="567" t="s">
        <v>3452</v>
      </c>
      <c r="D4559" s="568">
        <v>8.76</v>
      </c>
    </row>
    <row r="4560" spans="1:4">
      <c r="A4560" s="338">
        <v>39320</v>
      </c>
      <c r="B4560" s="339" t="s">
        <v>8756</v>
      </c>
      <c r="C4560" s="567" t="s">
        <v>3452</v>
      </c>
      <c r="D4560" s="568">
        <v>14.55</v>
      </c>
    </row>
    <row r="4561" spans="1:4" ht="30">
      <c r="A4561" s="338">
        <v>1542</v>
      </c>
      <c r="B4561" s="339" t="s">
        <v>8774</v>
      </c>
      <c r="C4561" s="567" t="s">
        <v>3452</v>
      </c>
      <c r="D4561" s="568">
        <v>20.75</v>
      </c>
    </row>
    <row r="4562" spans="1:4">
      <c r="A4562" s="338">
        <v>1591</v>
      </c>
      <c r="B4562" s="339" t="s">
        <v>8757</v>
      </c>
      <c r="C4562" s="567" t="s">
        <v>3452</v>
      </c>
      <c r="D4562" s="568">
        <v>23.23</v>
      </c>
    </row>
    <row r="4563" spans="1:4">
      <c r="A4563" s="338">
        <v>1547</v>
      </c>
      <c r="B4563" s="339" t="s">
        <v>8758</v>
      </c>
      <c r="C4563" s="567" t="s">
        <v>3452</v>
      </c>
      <c r="D4563" s="568">
        <v>121.72</v>
      </c>
    </row>
    <row r="4564" spans="1:4">
      <c r="A4564" s="338">
        <v>38196</v>
      </c>
      <c r="B4564" s="339" t="s">
        <v>8759</v>
      </c>
      <c r="C4564" s="567" t="s">
        <v>3452</v>
      </c>
      <c r="D4564" s="568">
        <v>23.7</v>
      </c>
    </row>
    <row r="4565" spans="1:4">
      <c r="A4565" s="338">
        <v>1543</v>
      </c>
      <c r="B4565" s="339" t="s">
        <v>8760</v>
      </c>
      <c r="C4565" s="567" t="s">
        <v>3452</v>
      </c>
      <c r="D4565" s="568">
        <v>25.19</v>
      </c>
    </row>
    <row r="4566" spans="1:4">
      <c r="A4566" s="338">
        <v>1585</v>
      </c>
      <c r="B4566" s="339" t="s">
        <v>8761</v>
      </c>
      <c r="C4566" s="567" t="s">
        <v>3452</v>
      </c>
      <c r="D4566" s="568">
        <v>4.88</v>
      </c>
    </row>
    <row r="4567" spans="1:4">
      <c r="A4567" s="338">
        <v>1593</v>
      </c>
      <c r="B4567" s="339" t="s">
        <v>8762</v>
      </c>
      <c r="C4567" s="567" t="s">
        <v>3452</v>
      </c>
      <c r="D4567" s="568">
        <v>25.91</v>
      </c>
    </row>
    <row r="4568" spans="1:4">
      <c r="A4568" s="338">
        <v>11838</v>
      </c>
      <c r="B4568" s="339" t="s">
        <v>8763</v>
      </c>
      <c r="C4568" s="567" t="s">
        <v>3452</v>
      </c>
      <c r="D4568" s="568">
        <v>34.18</v>
      </c>
    </row>
    <row r="4569" spans="1:4">
      <c r="A4569" s="338">
        <v>1594</v>
      </c>
      <c r="B4569" s="339" t="s">
        <v>8764</v>
      </c>
      <c r="C4569" s="567" t="s">
        <v>3452</v>
      </c>
      <c r="D4569" s="568">
        <v>34.56</v>
      </c>
    </row>
    <row r="4570" spans="1:4">
      <c r="A4570" s="338">
        <v>1586</v>
      </c>
      <c r="B4570" s="339" t="s">
        <v>8765</v>
      </c>
      <c r="C4570" s="567" t="s">
        <v>3452</v>
      </c>
      <c r="D4570" s="568">
        <v>6.17</v>
      </c>
    </row>
    <row r="4571" spans="1:4">
      <c r="A4571" s="338">
        <v>11839</v>
      </c>
      <c r="B4571" s="339" t="s">
        <v>8766</v>
      </c>
      <c r="C4571" s="567" t="s">
        <v>3452</v>
      </c>
      <c r="D4571" s="568">
        <v>49.74</v>
      </c>
    </row>
    <row r="4572" spans="1:4">
      <c r="A4572" s="338">
        <v>1587</v>
      </c>
      <c r="B4572" s="339" t="s">
        <v>8767</v>
      </c>
      <c r="C4572" s="567" t="s">
        <v>3452</v>
      </c>
      <c r="D4572" s="568">
        <v>6.29</v>
      </c>
    </row>
    <row r="4573" spans="1:4">
      <c r="A4573" s="338">
        <v>1545</v>
      </c>
      <c r="B4573" s="339" t="s">
        <v>8768</v>
      </c>
      <c r="C4573" s="567" t="s">
        <v>3452</v>
      </c>
      <c r="D4573" s="568">
        <v>59.69</v>
      </c>
    </row>
    <row r="4574" spans="1:4">
      <c r="A4574" s="338">
        <v>1588</v>
      </c>
      <c r="B4574" s="339" t="s">
        <v>8769</v>
      </c>
      <c r="C4574" s="567" t="s">
        <v>3452</v>
      </c>
      <c r="D4574" s="568">
        <v>8.6199999999999992</v>
      </c>
    </row>
    <row r="4575" spans="1:4">
      <c r="A4575" s="338">
        <v>1535</v>
      </c>
      <c r="B4575" s="339" t="s">
        <v>8770</v>
      </c>
      <c r="C4575" s="567" t="s">
        <v>3452</v>
      </c>
      <c r="D4575" s="568">
        <v>4.97</v>
      </c>
    </row>
    <row r="4576" spans="1:4">
      <c r="A4576" s="338">
        <v>1589</v>
      </c>
      <c r="B4576" s="339" t="s">
        <v>8771</v>
      </c>
      <c r="C4576" s="567" t="s">
        <v>3452</v>
      </c>
      <c r="D4576" s="568">
        <v>8.9</v>
      </c>
    </row>
    <row r="4577" spans="1:4">
      <c r="A4577" s="338">
        <v>1546</v>
      </c>
      <c r="B4577" s="339" t="s">
        <v>8772</v>
      </c>
      <c r="C4577" s="567" t="s">
        <v>3452</v>
      </c>
      <c r="D4577" s="568">
        <v>100.72</v>
      </c>
    </row>
    <row r="4578" spans="1:4">
      <c r="A4578" s="338">
        <v>1590</v>
      </c>
      <c r="B4578" s="339" t="s">
        <v>8773</v>
      </c>
      <c r="C4578" s="567" t="s">
        <v>3452</v>
      </c>
      <c r="D4578" s="568">
        <v>15.66</v>
      </c>
    </row>
    <row r="4579" spans="1:4" ht="30">
      <c r="A4579" s="338">
        <v>38415</v>
      </c>
      <c r="B4579" s="339" t="s">
        <v>8775</v>
      </c>
      <c r="C4579" s="567" t="s">
        <v>3452</v>
      </c>
      <c r="D4579" s="568">
        <v>970.65</v>
      </c>
    </row>
    <row r="4580" spans="1:4" ht="30">
      <c r="A4580" s="338">
        <v>38414</v>
      </c>
      <c r="B4580" s="339" t="s">
        <v>8776</v>
      </c>
      <c r="C4580" s="567" t="s">
        <v>3452</v>
      </c>
      <c r="D4580" s="568">
        <v>1362.32</v>
      </c>
    </row>
    <row r="4581" spans="1:4">
      <c r="A4581" s="338">
        <v>38128</v>
      </c>
      <c r="B4581" s="339" t="s">
        <v>8777</v>
      </c>
      <c r="C4581" s="567" t="s">
        <v>3454</v>
      </c>
      <c r="D4581" s="568">
        <v>0.83</v>
      </c>
    </row>
    <row r="4582" spans="1:4">
      <c r="A4582" s="338">
        <v>7253</v>
      </c>
      <c r="B4582" s="339" t="s">
        <v>8778</v>
      </c>
      <c r="C4582" s="567" t="s">
        <v>3456</v>
      </c>
      <c r="D4582" s="568">
        <v>177.85</v>
      </c>
    </row>
    <row r="4583" spans="1:4">
      <c r="A4583" s="338">
        <v>4806</v>
      </c>
      <c r="B4583" s="339" t="s">
        <v>8779</v>
      </c>
      <c r="C4583" s="567" t="s">
        <v>3453</v>
      </c>
      <c r="D4583" s="568">
        <v>16.32</v>
      </c>
    </row>
    <row r="4584" spans="1:4">
      <c r="A4584" s="338">
        <v>34401</v>
      </c>
      <c r="B4584" s="339" t="s">
        <v>8780</v>
      </c>
      <c r="C4584" s="567" t="s">
        <v>3452</v>
      </c>
      <c r="D4584" s="568">
        <v>1.88</v>
      </c>
    </row>
    <row r="4585" spans="1:4">
      <c r="A4585" s="338">
        <v>7260</v>
      </c>
      <c r="B4585" s="339" t="s">
        <v>8781</v>
      </c>
      <c r="C4585" s="567" t="s">
        <v>3452</v>
      </c>
      <c r="D4585" s="568">
        <v>1.67</v>
      </c>
    </row>
    <row r="4586" spans="1:4">
      <c r="A4586" s="338">
        <v>7256</v>
      </c>
      <c r="B4586" s="339" t="s">
        <v>8782</v>
      </c>
      <c r="C4586" s="567" t="s">
        <v>3452</v>
      </c>
      <c r="D4586" s="568">
        <v>1.65</v>
      </c>
    </row>
    <row r="4587" spans="1:4">
      <c r="A4587" s="338">
        <v>7258</v>
      </c>
      <c r="B4587" s="339" t="s">
        <v>8783</v>
      </c>
      <c r="C4587" s="567" t="s">
        <v>3452</v>
      </c>
      <c r="D4587" s="568">
        <v>0.68</v>
      </c>
    </row>
    <row r="4588" spans="1:4">
      <c r="A4588" s="338">
        <v>34400</v>
      </c>
      <c r="B4588" s="339" t="s">
        <v>8784</v>
      </c>
      <c r="C4588" s="567" t="s">
        <v>3452</v>
      </c>
      <c r="D4588" s="568">
        <v>2.9</v>
      </c>
    </row>
    <row r="4589" spans="1:4">
      <c r="A4589" s="338">
        <v>10617</v>
      </c>
      <c r="B4589" s="339" t="s">
        <v>8785</v>
      </c>
      <c r="C4589" s="567" t="s">
        <v>3452</v>
      </c>
      <c r="D4589" s="568">
        <v>5.55</v>
      </c>
    </row>
    <row r="4590" spans="1:4" ht="30">
      <c r="A4590" s="338">
        <v>7274</v>
      </c>
      <c r="B4590" s="339" t="s">
        <v>8786</v>
      </c>
      <c r="C4590" s="567" t="s">
        <v>3452</v>
      </c>
      <c r="D4590" s="568">
        <v>48.72</v>
      </c>
    </row>
    <row r="4591" spans="1:4" ht="30">
      <c r="A4591" s="338">
        <v>11663</v>
      </c>
      <c r="B4591" s="339" t="s">
        <v>8787</v>
      </c>
      <c r="C4591" s="567" t="s">
        <v>3452</v>
      </c>
      <c r="D4591" s="568">
        <v>400.81</v>
      </c>
    </row>
    <row r="4592" spans="1:4">
      <c r="A4592" s="338">
        <v>154</v>
      </c>
      <c r="B4592" s="339" t="s">
        <v>8788</v>
      </c>
      <c r="C4592" s="567" t="s">
        <v>3455</v>
      </c>
      <c r="D4592" s="568">
        <v>62.46</v>
      </c>
    </row>
    <row r="4593" spans="1:4" ht="30">
      <c r="A4593" s="338">
        <v>38121</v>
      </c>
      <c r="B4593" s="339" t="s">
        <v>13694</v>
      </c>
      <c r="C4593" s="567" t="s">
        <v>3455</v>
      </c>
      <c r="D4593" s="568">
        <v>16.260000000000002</v>
      </c>
    </row>
    <row r="4594" spans="1:4">
      <c r="A4594" s="338">
        <v>43776</v>
      </c>
      <c r="B4594" s="339" t="s">
        <v>8789</v>
      </c>
      <c r="C4594" s="567" t="s">
        <v>3455</v>
      </c>
      <c r="D4594" s="568">
        <v>22.39</v>
      </c>
    </row>
    <row r="4595" spans="1:4">
      <c r="A4595" s="338">
        <v>7343</v>
      </c>
      <c r="B4595" s="339" t="s">
        <v>13695</v>
      </c>
      <c r="C4595" s="567" t="s">
        <v>3455</v>
      </c>
      <c r="D4595" s="568">
        <v>14.39</v>
      </c>
    </row>
    <row r="4596" spans="1:4">
      <c r="A4596" s="338">
        <v>7348</v>
      </c>
      <c r="B4596" s="339" t="s">
        <v>8790</v>
      </c>
      <c r="C4596" s="567" t="s">
        <v>3455</v>
      </c>
      <c r="D4596" s="568">
        <v>14.98</v>
      </c>
    </row>
    <row r="4597" spans="1:4" ht="30">
      <c r="A4597" s="338">
        <v>7313</v>
      </c>
      <c r="B4597" s="339" t="s">
        <v>8791</v>
      </c>
      <c r="C4597" s="567" t="s">
        <v>3455</v>
      </c>
      <c r="D4597" s="568">
        <v>18.47</v>
      </c>
    </row>
    <row r="4598" spans="1:4">
      <c r="A4598" s="338">
        <v>7319</v>
      </c>
      <c r="B4598" s="339" t="s">
        <v>8792</v>
      </c>
      <c r="C4598" s="567" t="s">
        <v>3455</v>
      </c>
      <c r="D4598" s="568">
        <v>10.57</v>
      </c>
    </row>
    <row r="4599" spans="1:4">
      <c r="A4599" s="338">
        <v>7314</v>
      </c>
      <c r="B4599" s="339" t="s">
        <v>13696</v>
      </c>
      <c r="C4599" s="567" t="s">
        <v>3455</v>
      </c>
      <c r="D4599" s="568">
        <v>64.42</v>
      </c>
    </row>
    <row r="4600" spans="1:4">
      <c r="A4600" s="338">
        <v>7304</v>
      </c>
      <c r="B4600" s="339" t="s">
        <v>8793</v>
      </c>
      <c r="C4600" s="567" t="s">
        <v>3455</v>
      </c>
      <c r="D4600" s="568">
        <v>66.37</v>
      </c>
    </row>
    <row r="4601" spans="1:4">
      <c r="A4601" s="338">
        <v>43649</v>
      </c>
      <c r="B4601" s="339" t="s">
        <v>8794</v>
      </c>
      <c r="C4601" s="567" t="s">
        <v>3455</v>
      </c>
      <c r="D4601" s="568">
        <v>34.32</v>
      </c>
    </row>
    <row r="4602" spans="1:4">
      <c r="A4602" s="338">
        <v>43650</v>
      </c>
      <c r="B4602" s="339" t="s">
        <v>8795</v>
      </c>
      <c r="C4602" s="567" t="s">
        <v>3455</v>
      </c>
      <c r="D4602" s="568">
        <v>32.44</v>
      </c>
    </row>
    <row r="4603" spans="1:4">
      <c r="A4603" s="338">
        <v>7311</v>
      </c>
      <c r="B4603" s="339" t="s">
        <v>8796</v>
      </c>
      <c r="C4603" s="567" t="s">
        <v>3455</v>
      </c>
      <c r="D4603" s="568">
        <v>33.229999999999997</v>
      </c>
    </row>
    <row r="4604" spans="1:4">
      <c r="A4604" s="338">
        <v>7292</v>
      </c>
      <c r="B4604" s="339" t="s">
        <v>8797</v>
      </c>
      <c r="C4604" s="567" t="s">
        <v>3455</v>
      </c>
      <c r="D4604" s="568">
        <v>32.17</v>
      </c>
    </row>
    <row r="4605" spans="1:4" ht="30">
      <c r="A4605" s="338">
        <v>7293</v>
      </c>
      <c r="B4605" s="339" t="s">
        <v>8798</v>
      </c>
      <c r="C4605" s="567" t="s">
        <v>3455</v>
      </c>
      <c r="D4605" s="568">
        <v>35.590000000000003</v>
      </c>
    </row>
    <row r="4606" spans="1:4">
      <c r="A4606" s="338">
        <v>7306</v>
      </c>
      <c r="B4606" s="339" t="s">
        <v>8799</v>
      </c>
      <c r="C4606" s="567" t="s">
        <v>3455</v>
      </c>
      <c r="D4606" s="568">
        <v>39.270000000000003</v>
      </c>
    </row>
    <row r="4607" spans="1:4">
      <c r="A4607" s="338">
        <v>7288</v>
      </c>
      <c r="B4607" s="339" t="s">
        <v>8800</v>
      </c>
      <c r="C4607" s="567" t="s">
        <v>3455</v>
      </c>
      <c r="D4607" s="568">
        <v>32.61</v>
      </c>
    </row>
    <row r="4608" spans="1:4">
      <c r="A4608" s="338">
        <v>43625</v>
      </c>
      <c r="B4608" s="339" t="s">
        <v>8801</v>
      </c>
      <c r="C4608" s="567" t="s">
        <v>3455</v>
      </c>
      <c r="D4608" s="568">
        <v>26.33</v>
      </c>
    </row>
    <row r="4609" spans="1:4">
      <c r="A4609" s="338">
        <v>43647</v>
      </c>
      <c r="B4609" s="339" t="s">
        <v>8802</v>
      </c>
      <c r="C4609" s="567" t="s">
        <v>3455</v>
      </c>
      <c r="D4609" s="568">
        <v>23.92</v>
      </c>
    </row>
    <row r="4610" spans="1:4">
      <c r="A4610" s="338">
        <v>43648</v>
      </c>
      <c r="B4610" s="339" t="s">
        <v>8803</v>
      </c>
      <c r="C4610" s="567" t="s">
        <v>3455</v>
      </c>
      <c r="D4610" s="568">
        <v>23.08</v>
      </c>
    </row>
    <row r="4611" spans="1:4">
      <c r="A4611" s="338">
        <v>35693</v>
      </c>
      <c r="B4611" s="339" t="s">
        <v>8804</v>
      </c>
      <c r="C4611" s="567" t="s">
        <v>3455</v>
      </c>
      <c r="D4611" s="568">
        <v>9.32</v>
      </c>
    </row>
    <row r="4612" spans="1:4">
      <c r="A4612" s="338">
        <v>7356</v>
      </c>
      <c r="B4612" s="339" t="s">
        <v>13697</v>
      </c>
      <c r="C4612" s="567" t="s">
        <v>3455</v>
      </c>
      <c r="D4612" s="568">
        <v>22.34</v>
      </c>
    </row>
    <row r="4613" spans="1:4">
      <c r="A4613" s="338">
        <v>35692</v>
      </c>
      <c r="B4613" s="339" t="s">
        <v>8805</v>
      </c>
      <c r="C4613" s="567" t="s">
        <v>3455</v>
      </c>
      <c r="D4613" s="568">
        <v>14.62</v>
      </c>
    </row>
    <row r="4614" spans="1:4">
      <c r="A4614" s="338">
        <v>43624</v>
      </c>
      <c r="B4614" s="339" t="s">
        <v>13698</v>
      </c>
      <c r="C4614" s="567" t="s">
        <v>3455</v>
      </c>
      <c r="D4614" s="568">
        <v>27.23</v>
      </c>
    </row>
    <row r="4615" spans="1:4">
      <c r="A4615" s="338">
        <v>7342</v>
      </c>
      <c r="B4615" s="339" t="s">
        <v>8806</v>
      </c>
      <c r="C4615" s="567" t="s">
        <v>3454</v>
      </c>
      <c r="D4615" s="568">
        <v>2.02</v>
      </c>
    </row>
    <row r="4616" spans="1:4">
      <c r="A4616" s="338">
        <v>7350</v>
      </c>
      <c r="B4616" s="339" t="s">
        <v>13699</v>
      </c>
      <c r="C4616" s="567" t="s">
        <v>3455</v>
      </c>
      <c r="D4616" s="568">
        <v>32.24</v>
      </c>
    </row>
    <row r="4617" spans="1:4" ht="30">
      <c r="A4617" s="338">
        <v>39574</v>
      </c>
      <c r="B4617" s="339" t="s">
        <v>8807</v>
      </c>
      <c r="C4617" s="567" t="s">
        <v>3452</v>
      </c>
      <c r="D4617" s="568">
        <v>5.41</v>
      </c>
    </row>
    <row r="4618" spans="1:4" ht="30">
      <c r="A4618" s="338">
        <v>11060</v>
      </c>
      <c r="B4618" s="339" t="s">
        <v>8808</v>
      </c>
      <c r="C4618" s="567" t="s">
        <v>3452</v>
      </c>
      <c r="D4618" s="568">
        <v>33.51</v>
      </c>
    </row>
    <row r="4619" spans="1:4">
      <c r="A4619" s="338">
        <v>37401</v>
      </c>
      <c r="B4619" s="339" t="s">
        <v>8809</v>
      </c>
      <c r="C4619" s="567" t="s">
        <v>3452</v>
      </c>
      <c r="D4619" s="568">
        <v>47.37</v>
      </c>
    </row>
    <row r="4620" spans="1:4">
      <c r="A4620" s="338">
        <v>38101</v>
      </c>
      <c r="B4620" s="339" t="s">
        <v>8818</v>
      </c>
      <c r="C4620" s="567" t="s">
        <v>3452</v>
      </c>
      <c r="D4620" s="568">
        <v>10.47</v>
      </c>
    </row>
    <row r="4621" spans="1:4" ht="30">
      <c r="A4621" s="338">
        <v>7528</v>
      </c>
      <c r="B4621" s="339" t="s">
        <v>8819</v>
      </c>
      <c r="C4621" s="567" t="s">
        <v>3452</v>
      </c>
      <c r="D4621" s="568">
        <v>12.31</v>
      </c>
    </row>
    <row r="4622" spans="1:4">
      <c r="A4622" s="338">
        <v>12147</v>
      </c>
      <c r="B4622" s="339" t="s">
        <v>8820</v>
      </c>
      <c r="C4622" s="567" t="s">
        <v>3452</v>
      </c>
      <c r="D4622" s="568">
        <v>18.77</v>
      </c>
    </row>
    <row r="4623" spans="1:4" ht="30">
      <c r="A4623" s="338">
        <v>38075</v>
      </c>
      <c r="B4623" s="339" t="s">
        <v>8821</v>
      </c>
      <c r="C4623" s="567" t="s">
        <v>3452</v>
      </c>
      <c r="D4623" s="568">
        <v>21.32</v>
      </c>
    </row>
    <row r="4624" spans="1:4">
      <c r="A4624" s="338">
        <v>38102</v>
      </c>
      <c r="B4624" s="339" t="s">
        <v>8822</v>
      </c>
      <c r="C4624" s="567" t="s">
        <v>3452</v>
      </c>
      <c r="D4624" s="568">
        <v>13.4</v>
      </c>
    </row>
    <row r="4625" spans="1:4">
      <c r="A4625" s="338">
        <v>7525</v>
      </c>
      <c r="B4625" s="339" t="s">
        <v>8810</v>
      </c>
      <c r="C4625" s="567" t="s">
        <v>3452</v>
      </c>
      <c r="D4625" s="568">
        <v>60.61</v>
      </c>
    </row>
    <row r="4626" spans="1:4">
      <c r="A4626" s="338">
        <v>7524</v>
      </c>
      <c r="B4626" s="339" t="s">
        <v>8811</v>
      </c>
      <c r="C4626" s="567" t="s">
        <v>3452</v>
      </c>
      <c r="D4626" s="568">
        <v>57.12</v>
      </c>
    </row>
    <row r="4627" spans="1:4">
      <c r="A4627" s="338">
        <v>38105</v>
      </c>
      <c r="B4627" s="339" t="s">
        <v>8812</v>
      </c>
      <c r="C4627" s="567" t="s">
        <v>3452</v>
      </c>
      <c r="D4627" s="568">
        <v>14.67</v>
      </c>
    </row>
    <row r="4628" spans="1:4" ht="30">
      <c r="A4628" s="338">
        <v>38084</v>
      </c>
      <c r="B4628" s="339" t="s">
        <v>8813</v>
      </c>
      <c r="C4628" s="567" t="s">
        <v>3452</v>
      </c>
      <c r="D4628" s="568">
        <v>20.84</v>
      </c>
    </row>
    <row r="4629" spans="1:4">
      <c r="A4629" s="338">
        <v>38103</v>
      </c>
      <c r="B4629" s="339" t="s">
        <v>8814</v>
      </c>
      <c r="C4629" s="567" t="s">
        <v>3452</v>
      </c>
      <c r="D4629" s="568">
        <v>22.03</v>
      </c>
    </row>
    <row r="4630" spans="1:4" ht="30">
      <c r="A4630" s="338">
        <v>38082</v>
      </c>
      <c r="B4630" s="339" t="s">
        <v>8815</v>
      </c>
      <c r="C4630" s="567" t="s">
        <v>3452</v>
      </c>
      <c r="D4630" s="568">
        <v>27.13</v>
      </c>
    </row>
    <row r="4631" spans="1:4">
      <c r="A4631" s="338">
        <v>38104</v>
      </c>
      <c r="B4631" s="339" t="s">
        <v>8816</v>
      </c>
      <c r="C4631" s="567" t="s">
        <v>3452</v>
      </c>
      <c r="D4631" s="568">
        <v>43.13</v>
      </c>
    </row>
    <row r="4632" spans="1:4" ht="30">
      <c r="A4632" s="338">
        <v>38083</v>
      </c>
      <c r="B4632" s="339" t="s">
        <v>8817</v>
      </c>
      <c r="C4632" s="567" t="s">
        <v>3452</v>
      </c>
      <c r="D4632" s="568">
        <v>47.88</v>
      </c>
    </row>
    <row r="4633" spans="1:4" ht="30">
      <c r="A4633" s="338">
        <v>38076</v>
      </c>
      <c r="B4633" s="339" t="s">
        <v>8823</v>
      </c>
      <c r="C4633" s="567" t="s">
        <v>3452</v>
      </c>
      <c r="D4633" s="568">
        <v>23.9</v>
      </c>
    </row>
    <row r="4634" spans="1:4">
      <c r="A4634" s="338">
        <v>7592</v>
      </c>
      <c r="B4634" s="339" t="s">
        <v>8824</v>
      </c>
      <c r="C4634" s="567" t="s">
        <v>3451</v>
      </c>
      <c r="D4634" s="568">
        <v>18.46</v>
      </c>
    </row>
    <row r="4635" spans="1:4">
      <c r="A4635" s="338">
        <v>40820</v>
      </c>
      <c r="B4635" s="339" t="s">
        <v>8825</v>
      </c>
      <c r="C4635" s="567" t="s">
        <v>3457</v>
      </c>
      <c r="D4635" s="568">
        <v>3243.89</v>
      </c>
    </row>
    <row r="4636" spans="1:4" ht="30">
      <c r="A4636" s="338">
        <v>11826</v>
      </c>
      <c r="B4636" s="339" t="s">
        <v>13700</v>
      </c>
      <c r="C4636" s="567" t="s">
        <v>3452</v>
      </c>
      <c r="D4636" s="568">
        <v>52.09</v>
      </c>
    </row>
    <row r="4637" spans="1:4" ht="30">
      <c r="A4637" s="338">
        <v>7606</v>
      </c>
      <c r="B4637" s="339" t="s">
        <v>13701</v>
      </c>
      <c r="C4637" s="567" t="s">
        <v>3452</v>
      </c>
      <c r="D4637" s="568">
        <v>62.65</v>
      </c>
    </row>
    <row r="4638" spans="1:4" ht="30">
      <c r="A4638" s="338">
        <v>11825</v>
      </c>
      <c r="B4638" s="339" t="s">
        <v>13702</v>
      </c>
      <c r="C4638" s="567" t="s">
        <v>3452</v>
      </c>
      <c r="D4638" s="568">
        <v>65.900000000000006</v>
      </c>
    </row>
    <row r="4639" spans="1:4" ht="30">
      <c r="A4639" s="338">
        <v>11767</v>
      </c>
      <c r="B4639" s="339" t="s">
        <v>13703</v>
      </c>
      <c r="C4639" s="567" t="s">
        <v>3452</v>
      </c>
      <c r="D4639" s="568">
        <v>175.53</v>
      </c>
    </row>
    <row r="4640" spans="1:4" ht="30">
      <c r="A4640" s="338">
        <v>11763</v>
      </c>
      <c r="B4640" s="339" t="s">
        <v>13704</v>
      </c>
      <c r="C4640" s="567" t="s">
        <v>3452</v>
      </c>
      <c r="D4640" s="568">
        <v>136.81</v>
      </c>
    </row>
    <row r="4641" spans="1:4" ht="30">
      <c r="A4641" s="338">
        <v>11764</v>
      </c>
      <c r="B4641" s="339" t="s">
        <v>13705</v>
      </c>
      <c r="C4641" s="567" t="s">
        <v>3452</v>
      </c>
      <c r="D4641" s="568">
        <v>112.24</v>
      </c>
    </row>
    <row r="4642" spans="1:4" ht="30">
      <c r="A4642" s="338">
        <v>11829</v>
      </c>
      <c r="B4642" s="339" t="s">
        <v>13706</v>
      </c>
      <c r="C4642" s="567" t="s">
        <v>3452</v>
      </c>
      <c r="D4642" s="568">
        <v>27.13</v>
      </c>
    </row>
    <row r="4643" spans="1:4" ht="30">
      <c r="A4643" s="338">
        <v>11830</v>
      </c>
      <c r="B4643" s="339" t="s">
        <v>13707</v>
      </c>
      <c r="C4643" s="567" t="s">
        <v>3452</v>
      </c>
      <c r="D4643" s="568">
        <v>29.29</v>
      </c>
    </row>
    <row r="4644" spans="1:4" ht="30">
      <c r="A4644" s="338">
        <v>11765</v>
      </c>
      <c r="B4644" s="339" t="s">
        <v>13708</v>
      </c>
      <c r="C4644" s="567" t="s">
        <v>3452</v>
      </c>
      <c r="D4644" s="568">
        <v>74.8</v>
      </c>
    </row>
    <row r="4645" spans="1:4" ht="30">
      <c r="A4645" s="338">
        <v>11766</v>
      </c>
      <c r="B4645" s="339" t="s">
        <v>13709</v>
      </c>
      <c r="C4645" s="567" t="s">
        <v>3452</v>
      </c>
      <c r="D4645" s="568">
        <v>40.909999999999997</v>
      </c>
    </row>
    <row r="4646" spans="1:4" ht="30">
      <c r="A4646" s="338">
        <v>11824</v>
      </c>
      <c r="B4646" s="339" t="s">
        <v>13710</v>
      </c>
      <c r="C4646" s="567" t="s">
        <v>3452</v>
      </c>
      <c r="D4646" s="568">
        <v>48.12</v>
      </c>
    </row>
    <row r="4647" spans="1:4" ht="30">
      <c r="A4647" s="338">
        <v>44045</v>
      </c>
      <c r="B4647" s="339" t="s">
        <v>13711</v>
      </c>
      <c r="C4647" s="567" t="s">
        <v>3452</v>
      </c>
      <c r="D4647" s="568">
        <v>221.93</v>
      </c>
    </row>
    <row r="4648" spans="1:4" ht="30">
      <c r="A4648" s="338">
        <v>39702</v>
      </c>
      <c r="B4648" s="339" t="s">
        <v>13712</v>
      </c>
      <c r="C4648" s="567" t="s">
        <v>3452</v>
      </c>
      <c r="D4648" s="568">
        <v>1473.92</v>
      </c>
    </row>
    <row r="4649" spans="1:4" ht="30">
      <c r="A4649" s="338">
        <v>13415</v>
      </c>
      <c r="B4649" s="339" t="s">
        <v>13713</v>
      </c>
      <c r="C4649" s="567" t="s">
        <v>3452</v>
      </c>
      <c r="D4649" s="568">
        <v>48.39</v>
      </c>
    </row>
    <row r="4650" spans="1:4" ht="30">
      <c r="A4650" s="338">
        <v>7602</v>
      </c>
      <c r="B4650" s="339" t="s">
        <v>13714</v>
      </c>
      <c r="C4650" s="567" t="s">
        <v>3452</v>
      </c>
      <c r="D4650" s="568">
        <v>30.88</v>
      </c>
    </row>
    <row r="4651" spans="1:4" ht="30">
      <c r="A4651" s="338">
        <v>7603</v>
      </c>
      <c r="B4651" s="339" t="s">
        <v>13715</v>
      </c>
      <c r="C4651" s="567" t="s">
        <v>3452</v>
      </c>
      <c r="D4651" s="568">
        <v>26.19</v>
      </c>
    </row>
    <row r="4652" spans="1:4">
      <c r="A4652" s="338">
        <v>11777</v>
      </c>
      <c r="B4652" s="339" t="s">
        <v>8826</v>
      </c>
      <c r="C4652" s="567" t="s">
        <v>3452</v>
      </c>
      <c r="D4652" s="568">
        <v>150.59</v>
      </c>
    </row>
    <row r="4653" spans="1:4" ht="30">
      <c r="A4653" s="338">
        <v>13417</v>
      </c>
      <c r="B4653" s="339" t="s">
        <v>13716</v>
      </c>
      <c r="C4653" s="567" t="s">
        <v>3452</v>
      </c>
      <c r="D4653" s="568">
        <v>63.02</v>
      </c>
    </row>
    <row r="4654" spans="1:4" ht="30">
      <c r="A4654" s="338">
        <v>36791</v>
      </c>
      <c r="B4654" s="339" t="s">
        <v>13717</v>
      </c>
      <c r="C4654" s="567" t="s">
        <v>3452</v>
      </c>
      <c r="D4654" s="568">
        <v>94.59</v>
      </c>
    </row>
    <row r="4655" spans="1:4" ht="30">
      <c r="A4655" s="338">
        <v>36795</v>
      </c>
      <c r="B4655" s="339" t="s">
        <v>13718</v>
      </c>
      <c r="C4655" s="567" t="s">
        <v>3452</v>
      </c>
      <c r="D4655" s="568">
        <v>1195.95</v>
      </c>
    </row>
    <row r="4656" spans="1:4" ht="30">
      <c r="A4656" s="338">
        <v>36796</v>
      </c>
      <c r="B4656" s="339" t="s">
        <v>13719</v>
      </c>
      <c r="C4656" s="567" t="s">
        <v>3452</v>
      </c>
      <c r="D4656" s="568">
        <v>99.38</v>
      </c>
    </row>
    <row r="4657" spans="1:4" ht="30">
      <c r="A4657" s="338">
        <v>36792</v>
      </c>
      <c r="B4657" s="339" t="s">
        <v>13720</v>
      </c>
      <c r="C4657" s="567" t="s">
        <v>3452</v>
      </c>
      <c r="D4657" s="568">
        <v>125.89</v>
      </c>
    </row>
    <row r="4658" spans="1:4" ht="30">
      <c r="A4658" s="338">
        <v>11773</v>
      </c>
      <c r="B4658" s="339" t="s">
        <v>13721</v>
      </c>
      <c r="C4658" s="567" t="s">
        <v>3452</v>
      </c>
      <c r="D4658" s="568">
        <v>83.8</v>
      </c>
    </row>
    <row r="4659" spans="1:4" ht="30">
      <c r="A4659" s="338">
        <v>11762</v>
      </c>
      <c r="B4659" s="339" t="s">
        <v>13722</v>
      </c>
      <c r="C4659" s="567" t="s">
        <v>3452</v>
      </c>
      <c r="D4659" s="568">
        <v>39.75</v>
      </c>
    </row>
    <row r="4660" spans="1:4" ht="30">
      <c r="A4660" s="338">
        <v>7604</v>
      </c>
      <c r="B4660" s="339" t="s">
        <v>13723</v>
      </c>
      <c r="C4660" s="567" t="s">
        <v>3452</v>
      </c>
      <c r="D4660" s="568">
        <v>33.65</v>
      </c>
    </row>
    <row r="4661" spans="1:4" ht="30">
      <c r="A4661" s="338">
        <v>13984</v>
      </c>
      <c r="B4661" s="339" t="s">
        <v>13724</v>
      </c>
      <c r="C4661" s="567" t="s">
        <v>3452</v>
      </c>
      <c r="D4661" s="568">
        <v>48.91</v>
      </c>
    </row>
    <row r="4662" spans="1:4" ht="30">
      <c r="A4662" s="338">
        <v>11772</v>
      </c>
      <c r="B4662" s="339" t="s">
        <v>13725</v>
      </c>
      <c r="C4662" s="567" t="s">
        <v>3452</v>
      </c>
      <c r="D4662" s="568">
        <v>84.06</v>
      </c>
    </row>
    <row r="4663" spans="1:4" ht="30">
      <c r="A4663" s="338">
        <v>13983</v>
      </c>
      <c r="B4663" s="339" t="s">
        <v>13726</v>
      </c>
      <c r="C4663" s="567" t="s">
        <v>3452</v>
      </c>
      <c r="D4663" s="568">
        <v>63.66</v>
      </c>
    </row>
    <row r="4664" spans="1:4" ht="30">
      <c r="A4664" s="338">
        <v>13416</v>
      </c>
      <c r="B4664" s="339" t="s">
        <v>13727</v>
      </c>
      <c r="C4664" s="567" t="s">
        <v>3452</v>
      </c>
      <c r="D4664" s="568">
        <v>56.54</v>
      </c>
    </row>
    <row r="4665" spans="1:4" ht="30">
      <c r="A4665" s="338">
        <v>40329</v>
      </c>
      <c r="B4665" s="339" t="s">
        <v>13728</v>
      </c>
      <c r="C4665" s="567" t="s">
        <v>3452</v>
      </c>
      <c r="D4665" s="568">
        <v>17</v>
      </c>
    </row>
    <row r="4666" spans="1:4" ht="30">
      <c r="A4666" s="338">
        <v>11823</v>
      </c>
      <c r="B4666" s="339" t="s">
        <v>8827</v>
      </c>
      <c r="C4666" s="567" t="s">
        <v>3452</v>
      </c>
      <c r="D4666" s="568">
        <v>7.16</v>
      </c>
    </row>
    <row r="4667" spans="1:4">
      <c r="A4667" s="338">
        <v>11822</v>
      </c>
      <c r="B4667" s="339" t="s">
        <v>8828</v>
      </c>
      <c r="C4667" s="567" t="s">
        <v>3452</v>
      </c>
      <c r="D4667" s="568">
        <v>32.229999999999997</v>
      </c>
    </row>
    <row r="4668" spans="1:4">
      <c r="A4668" s="338">
        <v>11831</v>
      </c>
      <c r="B4668" s="339" t="s">
        <v>8829</v>
      </c>
      <c r="C4668" s="567" t="s">
        <v>3452</v>
      </c>
      <c r="D4668" s="568">
        <v>24.48</v>
      </c>
    </row>
    <row r="4669" spans="1:4" ht="30">
      <c r="A4669" s="338">
        <v>7613</v>
      </c>
      <c r="B4669" s="339" t="s">
        <v>8830</v>
      </c>
      <c r="C4669" s="567" t="s">
        <v>3452</v>
      </c>
      <c r="D4669" s="568">
        <v>100300.55</v>
      </c>
    </row>
    <row r="4670" spans="1:4" ht="30">
      <c r="A4670" s="338">
        <v>7619</v>
      </c>
      <c r="B4670" s="339" t="s">
        <v>8831</v>
      </c>
      <c r="C4670" s="567" t="s">
        <v>3452</v>
      </c>
      <c r="D4670" s="568">
        <v>15504.32</v>
      </c>
    </row>
    <row r="4671" spans="1:4" ht="30">
      <c r="A4671" s="338">
        <v>12076</v>
      </c>
      <c r="B4671" s="339" t="s">
        <v>8832</v>
      </c>
      <c r="C4671" s="567" t="s">
        <v>3452</v>
      </c>
      <c r="D4671" s="568">
        <v>7112.07</v>
      </c>
    </row>
    <row r="4672" spans="1:4" ht="30">
      <c r="A4672" s="338">
        <v>7614</v>
      </c>
      <c r="B4672" s="339" t="s">
        <v>8833</v>
      </c>
      <c r="C4672" s="567" t="s">
        <v>3452</v>
      </c>
      <c r="D4672" s="568">
        <v>19554.64</v>
      </c>
    </row>
    <row r="4673" spans="1:4" ht="30">
      <c r="A4673" s="338">
        <v>7618</v>
      </c>
      <c r="B4673" s="339" t="s">
        <v>8834</v>
      </c>
      <c r="C4673" s="567" t="s">
        <v>3452</v>
      </c>
      <c r="D4673" s="568">
        <v>126826.56</v>
      </c>
    </row>
    <row r="4674" spans="1:4" ht="30">
      <c r="A4674" s="338">
        <v>7620</v>
      </c>
      <c r="B4674" s="339" t="s">
        <v>8835</v>
      </c>
      <c r="C4674" s="567" t="s">
        <v>3452</v>
      </c>
      <c r="D4674" s="568">
        <v>27432.28</v>
      </c>
    </row>
    <row r="4675" spans="1:4" ht="30">
      <c r="A4675" s="338">
        <v>7610</v>
      </c>
      <c r="B4675" s="339" t="s">
        <v>8836</v>
      </c>
      <c r="C4675" s="567" t="s">
        <v>3452</v>
      </c>
      <c r="D4675" s="568">
        <v>8686.8799999999992</v>
      </c>
    </row>
    <row r="4676" spans="1:4" ht="30">
      <c r="A4676" s="338">
        <v>7615</v>
      </c>
      <c r="B4676" s="339" t="s">
        <v>8837</v>
      </c>
      <c r="C4676" s="567" t="s">
        <v>3452</v>
      </c>
      <c r="D4676" s="568">
        <v>32004.33</v>
      </c>
    </row>
    <row r="4677" spans="1:4" ht="30">
      <c r="A4677" s="338">
        <v>7617</v>
      </c>
      <c r="B4677" s="339" t="s">
        <v>8838</v>
      </c>
      <c r="C4677" s="567" t="s">
        <v>3452</v>
      </c>
      <c r="D4677" s="568">
        <v>9702.89</v>
      </c>
    </row>
    <row r="4678" spans="1:4" ht="30">
      <c r="A4678" s="338">
        <v>7616</v>
      </c>
      <c r="B4678" s="339" t="s">
        <v>8839</v>
      </c>
      <c r="C4678" s="567" t="s">
        <v>3452</v>
      </c>
      <c r="D4678" s="568">
        <v>52225.98</v>
      </c>
    </row>
    <row r="4679" spans="1:4" ht="30">
      <c r="A4679" s="338">
        <v>7611</v>
      </c>
      <c r="B4679" s="339" t="s">
        <v>8840</v>
      </c>
      <c r="C4679" s="567" t="s">
        <v>3452</v>
      </c>
      <c r="D4679" s="568">
        <v>12547.73</v>
      </c>
    </row>
    <row r="4680" spans="1:4" ht="30">
      <c r="A4680" s="338">
        <v>7612</v>
      </c>
      <c r="B4680" s="339" t="s">
        <v>8841</v>
      </c>
      <c r="C4680" s="567" t="s">
        <v>3452</v>
      </c>
      <c r="D4680" s="568">
        <v>71636.86</v>
      </c>
    </row>
    <row r="4681" spans="1:4">
      <c r="A4681" s="338">
        <v>37371</v>
      </c>
      <c r="B4681" s="339" t="s">
        <v>8842</v>
      </c>
      <c r="C4681" s="567" t="s">
        <v>3451</v>
      </c>
      <c r="D4681" s="568">
        <v>0.66</v>
      </c>
    </row>
    <row r="4682" spans="1:4">
      <c r="A4682" s="338">
        <v>40861</v>
      </c>
      <c r="B4682" s="339" t="s">
        <v>8843</v>
      </c>
      <c r="C4682" s="567" t="s">
        <v>3457</v>
      </c>
      <c r="D4682" s="568">
        <v>124.09</v>
      </c>
    </row>
    <row r="4683" spans="1:4" ht="30">
      <c r="A4683" s="338">
        <v>36509</v>
      </c>
      <c r="B4683" s="339" t="s">
        <v>8851</v>
      </c>
      <c r="C4683" s="567" t="s">
        <v>3452</v>
      </c>
      <c r="D4683" s="568">
        <v>1009174.25</v>
      </c>
    </row>
    <row r="4684" spans="1:4" ht="30">
      <c r="A4684" s="338">
        <v>36510</v>
      </c>
      <c r="B4684" s="339" t="s">
        <v>8844</v>
      </c>
      <c r="C4684" s="567" t="s">
        <v>3452</v>
      </c>
      <c r="D4684" s="568">
        <v>993883.75</v>
      </c>
    </row>
    <row r="4685" spans="1:4" ht="30">
      <c r="A4685" s="338">
        <v>25020</v>
      </c>
      <c r="B4685" s="339" t="s">
        <v>8845</v>
      </c>
      <c r="C4685" s="567" t="s">
        <v>3452</v>
      </c>
      <c r="D4685" s="568">
        <v>4094451.37</v>
      </c>
    </row>
    <row r="4686" spans="1:4" ht="30">
      <c r="A4686" s="338">
        <v>7622</v>
      </c>
      <c r="B4686" s="339" t="s">
        <v>8846</v>
      </c>
      <c r="C4686" s="567" t="s">
        <v>3452</v>
      </c>
      <c r="D4686" s="568">
        <v>964212.5</v>
      </c>
    </row>
    <row r="4687" spans="1:4" ht="30">
      <c r="A4687" s="338">
        <v>7624</v>
      </c>
      <c r="B4687" s="339" t="s">
        <v>8847</v>
      </c>
      <c r="C4687" s="567" t="s">
        <v>3452</v>
      </c>
      <c r="D4687" s="568">
        <v>1250000</v>
      </c>
    </row>
    <row r="4688" spans="1:4" ht="30">
      <c r="A4688" s="338">
        <v>7625</v>
      </c>
      <c r="B4688" s="339" t="s">
        <v>8848</v>
      </c>
      <c r="C4688" s="567" t="s">
        <v>3452</v>
      </c>
      <c r="D4688" s="568">
        <v>1242354.6200000001</v>
      </c>
    </row>
    <row r="4689" spans="1:4" ht="30">
      <c r="A4689" s="338">
        <v>7623</v>
      </c>
      <c r="B4689" s="339" t="s">
        <v>8849</v>
      </c>
      <c r="C4689" s="567" t="s">
        <v>3452</v>
      </c>
      <c r="D4689" s="568">
        <v>4094451.37</v>
      </c>
    </row>
    <row r="4690" spans="1:4" ht="30">
      <c r="A4690" s="338">
        <v>36508</v>
      </c>
      <c r="B4690" s="339" t="s">
        <v>8850</v>
      </c>
      <c r="C4690" s="567" t="s">
        <v>3452</v>
      </c>
      <c r="D4690" s="568">
        <v>1841437.25</v>
      </c>
    </row>
    <row r="4691" spans="1:4">
      <c r="A4691" s="338">
        <v>13238</v>
      </c>
      <c r="B4691" s="339" t="s">
        <v>8852</v>
      </c>
      <c r="C4691" s="567" t="s">
        <v>3452</v>
      </c>
      <c r="D4691" s="568">
        <v>281439.23</v>
      </c>
    </row>
    <row r="4692" spans="1:4">
      <c r="A4692" s="338">
        <v>36511</v>
      </c>
      <c r="B4692" s="339" t="s">
        <v>8853</v>
      </c>
      <c r="C4692" s="567" t="s">
        <v>3452</v>
      </c>
      <c r="D4692" s="568">
        <v>326112.13</v>
      </c>
    </row>
    <row r="4693" spans="1:4">
      <c r="A4693" s="338">
        <v>36515</v>
      </c>
      <c r="B4693" s="339" t="s">
        <v>8854</v>
      </c>
      <c r="C4693" s="567" t="s">
        <v>3452</v>
      </c>
      <c r="D4693" s="568">
        <v>96046.71</v>
      </c>
    </row>
    <row r="4694" spans="1:4">
      <c r="A4694" s="338">
        <v>10598</v>
      </c>
      <c r="B4694" s="339" t="s">
        <v>8855</v>
      </c>
      <c r="C4694" s="567" t="s">
        <v>3452</v>
      </c>
      <c r="D4694" s="568">
        <v>155754.26</v>
      </c>
    </row>
    <row r="4695" spans="1:4">
      <c r="A4695" s="338">
        <v>7640</v>
      </c>
      <c r="B4695" s="339" t="s">
        <v>8856</v>
      </c>
      <c r="C4695" s="567" t="s">
        <v>3452</v>
      </c>
      <c r="D4695" s="568">
        <v>239000</v>
      </c>
    </row>
    <row r="4696" spans="1:4">
      <c r="A4696" s="338">
        <v>36513</v>
      </c>
      <c r="B4696" s="339" t="s">
        <v>8857</v>
      </c>
      <c r="C4696" s="567" t="s">
        <v>3452</v>
      </c>
      <c r="D4696" s="568">
        <v>230232.93</v>
      </c>
    </row>
    <row r="4697" spans="1:4">
      <c r="A4697" s="338">
        <v>36514</v>
      </c>
      <c r="B4697" s="339" t="s">
        <v>8858</v>
      </c>
      <c r="C4697" s="567" t="s">
        <v>3452</v>
      </c>
      <c r="D4697" s="568">
        <v>256869.14</v>
      </c>
    </row>
    <row r="4698" spans="1:4">
      <c r="A4698" s="338">
        <v>11572</v>
      </c>
      <c r="B4698" s="339" t="s">
        <v>8859</v>
      </c>
      <c r="C4698" s="567" t="s">
        <v>3452</v>
      </c>
      <c r="D4698" s="568">
        <v>28.01</v>
      </c>
    </row>
    <row r="4699" spans="1:4" ht="30">
      <c r="A4699" s="338">
        <v>36149</v>
      </c>
      <c r="B4699" s="339" t="s">
        <v>8860</v>
      </c>
      <c r="C4699" s="567" t="s">
        <v>3452</v>
      </c>
      <c r="D4699" s="568">
        <v>207.5</v>
      </c>
    </row>
    <row r="4700" spans="1:4" ht="30">
      <c r="A4700" s="338">
        <v>42407</v>
      </c>
      <c r="B4700" s="339" t="s">
        <v>8861</v>
      </c>
      <c r="C4700" s="567" t="s">
        <v>3453</v>
      </c>
      <c r="D4700" s="568">
        <v>9.64</v>
      </c>
    </row>
    <row r="4701" spans="1:4" ht="30">
      <c r="A4701" s="338">
        <v>11581</v>
      </c>
      <c r="B4701" s="339" t="s">
        <v>8862</v>
      </c>
      <c r="C4701" s="567" t="s">
        <v>3453</v>
      </c>
      <c r="D4701" s="568">
        <v>18.489999999999998</v>
      </c>
    </row>
    <row r="4702" spans="1:4" ht="30">
      <c r="A4702" s="338">
        <v>43605</v>
      </c>
      <c r="B4702" s="339" t="s">
        <v>8863</v>
      </c>
      <c r="C4702" s="567" t="s">
        <v>3453</v>
      </c>
      <c r="D4702" s="568">
        <v>37.83</v>
      </c>
    </row>
    <row r="4703" spans="1:4" ht="30">
      <c r="A4703" s="338">
        <v>11580</v>
      </c>
      <c r="B4703" s="339" t="s">
        <v>8864</v>
      </c>
      <c r="C4703" s="567" t="s">
        <v>3453</v>
      </c>
      <c r="D4703" s="568">
        <v>7.42</v>
      </c>
    </row>
    <row r="4704" spans="1:4">
      <c r="A4704" s="338">
        <v>10743</v>
      </c>
      <c r="B4704" s="339" t="s">
        <v>8865</v>
      </c>
      <c r="C4704" s="567" t="s">
        <v>3452</v>
      </c>
      <c r="D4704" s="568">
        <v>615.79999999999995</v>
      </c>
    </row>
    <row r="4705" spans="1:4" ht="30">
      <c r="A4705" s="338">
        <v>39848</v>
      </c>
      <c r="B4705" s="339" t="s">
        <v>8866</v>
      </c>
      <c r="C4705" s="567" t="s">
        <v>3453</v>
      </c>
      <c r="D4705" s="568">
        <v>2</v>
      </c>
    </row>
    <row r="4706" spans="1:4">
      <c r="A4706" s="338">
        <v>7667</v>
      </c>
      <c r="B4706" s="339" t="s">
        <v>9158</v>
      </c>
      <c r="C4706" s="567" t="s">
        <v>3453</v>
      </c>
      <c r="D4706" s="568">
        <v>2691.1</v>
      </c>
    </row>
    <row r="4707" spans="1:4">
      <c r="A4707" s="338">
        <v>7660</v>
      </c>
      <c r="B4707" s="339" t="s">
        <v>9159</v>
      </c>
      <c r="C4707" s="567" t="s">
        <v>3453</v>
      </c>
      <c r="D4707" s="568">
        <v>3430.51</v>
      </c>
    </row>
    <row r="4708" spans="1:4">
      <c r="A4708" s="338">
        <v>7676</v>
      </c>
      <c r="B4708" s="339" t="s">
        <v>9160</v>
      </c>
      <c r="C4708" s="567" t="s">
        <v>3453</v>
      </c>
      <c r="D4708" s="568">
        <v>3469.72</v>
      </c>
    </row>
    <row r="4709" spans="1:4">
      <c r="A4709" s="338">
        <v>20999</v>
      </c>
      <c r="B4709" s="339" t="s">
        <v>8867</v>
      </c>
      <c r="C4709" s="567" t="s">
        <v>3453</v>
      </c>
      <c r="D4709" s="568">
        <v>13.05</v>
      </c>
    </row>
    <row r="4710" spans="1:4">
      <c r="A4710" s="338">
        <v>21001</v>
      </c>
      <c r="B4710" s="339" t="s">
        <v>8868</v>
      </c>
      <c r="C4710" s="567" t="s">
        <v>3453</v>
      </c>
      <c r="D4710" s="568">
        <v>24.35</v>
      </c>
    </row>
    <row r="4711" spans="1:4">
      <c r="A4711" s="338">
        <v>21003</v>
      </c>
      <c r="B4711" s="339" t="s">
        <v>8869</v>
      </c>
      <c r="C4711" s="567" t="s">
        <v>3453</v>
      </c>
      <c r="D4711" s="568">
        <v>40.01</v>
      </c>
    </row>
    <row r="4712" spans="1:4">
      <c r="A4712" s="338">
        <v>21006</v>
      </c>
      <c r="B4712" s="339" t="s">
        <v>8870</v>
      </c>
      <c r="C4712" s="567" t="s">
        <v>3453</v>
      </c>
      <c r="D4712" s="568">
        <v>84.92</v>
      </c>
    </row>
    <row r="4713" spans="1:4" ht="30">
      <c r="A4713" s="338">
        <v>21019</v>
      </c>
      <c r="B4713" s="339" t="s">
        <v>8871</v>
      </c>
      <c r="C4713" s="567" t="s">
        <v>3453</v>
      </c>
      <c r="D4713" s="568">
        <v>29.52</v>
      </c>
    </row>
    <row r="4714" spans="1:4" ht="30">
      <c r="A4714" s="338">
        <v>21021</v>
      </c>
      <c r="B4714" s="339" t="s">
        <v>8872</v>
      </c>
      <c r="C4714" s="567" t="s">
        <v>3453</v>
      </c>
      <c r="D4714" s="568">
        <v>46.66</v>
      </c>
    </row>
    <row r="4715" spans="1:4" ht="30">
      <c r="A4715" s="338">
        <v>21024</v>
      </c>
      <c r="B4715" s="339" t="s">
        <v>8873</v>
      </c>
      <c r="C4715" s="567" t="s">
        <v>3453</v>
      </c>
      <c r="D4715" s="568">
        <v>99.98</v>
      </c>
    </row>
    <row r="4716" spans="1:4">
      <c r="A4716" s="338">
        <v>40624</v>
      </c>
      <c r="B4716" s="339" t="s">
        <v>8874</v>
      </c>
      <c r="C4716" s="567" t="s">
        <v>3453</v>
      </c>
      <c r="D4716" s="568">
        <v>74.290000000000006</v>
      </c>
    </row>
    <row r="4717" spans="1:4">
      <c r="A4717" s="338">
        <v>42575</v>
      </c>
      <c r="B4717" s="339" t="s">
        <v>8875</v>
      </c>
      <c r="C4717" s="567" t="s">
        <v>3453</v>
      </c>
      <c r="D4717" s="568">
        <v>68.180000000000007</v>
      </c>
    </row>
    <row r="4718" spans="1:4">
      <c r="A4718" s="338">
        <v>42574</v>
      </c>
      <c r="B4718" s="339" t="s">
        <v>8878</v>
      </c>
      <c r="C4718" s="567" t="s">
        <v>3453</v>
      </c>
      <c r="D4718" s="568">
        <v>50.88</v>
      </c>
    </row>
    <row r="4719" spans="1:4">
      <c r="A4719" s="338">
        <v>13127</v>
      </c>
      <c r="B4719" s="339" t="s">
        <v>8876</v>
      </c>
      <c r="C4719" s="567" t="s">
        <v>3453</v>
      </c>
      <c r="D4719" s="568">
        <v>33.14</v>
      </c>
    </row>
    <row r="4720" spans="1:4">
      <c r="A4720" s="338">
        <v>13137</v>
      </c>
      <c r="B4720" s="339" t="s">
        <v>8877</v>
      </c>
      <c r="C4720" s="567" t="s">
        <v>3453</v>
      </c>
      <c r="D4720" s="568">
        <v>43.97</v>
      </c>
    </row>
    <row r="4721" spans="1:4">
      <c r="A4721" s="338">
        <v>20989</v>
      </c>
      <c r="B4721" s="339" t="s">
        <v>8879</v>
      </c>
      <c r="C4721" s="567" t="s">
        <v>3453</v>
      </c>
      <c r="D4721" s="568">
        <v>1575.44</v>
      </c>
    </row>
    <row r="4722" spans="1:4">
      <c r="A4722" s="338">
        <v>21147</v>
      </c>
      <c r="B4722" s="339" t="s">
        <v>8880</v>
      </c>
      <c r="C4722" s="567" t="s">
        <v>3453</v>
      </c>
      <c r="D4722" s="568">
        <v>147.71</v>
      </c>
    </row>
    <row r="4723" spans="1:4">
      <c r="A4723" s="338">
        <v>21148</v>
      </c>
      <c r="B4723" s="339" t="s">
        <v>8881</v>
      </c>
      <c r="C4723" s="567" t="s">
        <v>3453</v>
      </c>
      <c r="D4723" s="568">
        <v>91.17</v>
      </c>
    </row>
    <row r="4724" spans="1:4">
      <c r="A4724" s="338">
        <v>20984</v>
      </c>
      <c r="B4724" s="339" t="s">
        <v>8882</v>
      </c>
      <c r="C4724" s="567" t="s">
        <v>3453</v>
      </c>
      <c r="D4724" s="568">
        <v>3022.96</v>
      </c>
    </row>
    <row r="4725" spans="1:4">
      <c r="A4725" s="338">
        <v>13042</v>
      </c>
      <c r="B4725" s="339" t="s">
        <v>8883</v>
      </c>
      <c r="C4725" s="567" t="s">
        <v>3453</v>
      </c>
      <c r="D4725" s="568">
        <v>1675.17</v>
      </c>
    </row>
    <row r="4726" spans="1:4">
      <c r="A4726" s="338">
        <v>42576</v>
      </c>
      <c r="B4726" s="339" t="s">
        <v>8886</v>
      </c>
      <c r="C4726" s="567" t="s">
        <v>3453</v>
      </c>
      <c r="D4726" s="568">
        <v>185.97</v>
      </c>
    </row>
    <row r="4727" spans="1:4">
      <c r="A4727" s="338">
        <v>21150</v>
      </c>
      <c r="B4727" s="339" t="s">
        <v>8884</v>
      </c>
      <c r="C4727" s="567" t="s">
        <v>3453</v>
      </c>
      <c r="D4727" s="568">
        <v>45.2</v>
      </c>
    </row>
    <row r="4728" spans="1:4">
      <c r="A4728" s="338">
        <v>13141</v>
      </c>
      <c r="B4728" s="339" t="s">
        <v>8885</v>
      </c>
      <c r="C4728" s="567" t="s">
        <v>3453</v>
      </c>
      <c r="D4728" s="568">
        <v>56.96</v>
      </c>
    </row>
    <row r="4729" spans="1:4">
      <c r="A4729" s="338">
        <v>21151</v>
      </c>
      <c r="B4729" s="339" t="s">
        <v>8887</v>
      </c>
      <c r="C4729" s="567" t="s">
        <v>3453</v>
      </c>
      <c r="D4729" s="568">
        <v>270.58999999999997</v>
      </c>
    </row>
    <row r="4730" spans="1:4">
      <c r="A4730" s="338">
        <v>13142</v>
      </c>
      <c r="B4730" s="339" t="s">
        <v>8888</v>
      </c>
      <c r="C4730" s="567" t="s">
        <v>3453</v>
      </c>
      <c r="D4730" s="568">
        <v>386.83</v>
      </c>
    </row>
    <row r="4731" spans="1:4">
      <c r="A4731" s="338">
        <v>42577</v>
      </c>
      <c r="B4731" s="339" t="s">
        <v>8889</v>
      </c>
      <c r="C4731" s="567" t="s">
        <v>3453</v>
      </c>
      <c r="D4731" s="568">
        <v>424.46</v>
      </c>
    </row>
    <row r="4732" spans="1:4">
      <c r="A4732" s="338">
        <v>20994</v>
      </c>
      <c r="B4732" s="339" t="s">
        <v>8890</v>
      </c>
      <c r="C4732" s="567" t="s">
        <v>3453</v>
      </c>
      <c r="D4732" s="568">
        <v>729.35</v>
      </c>
    </row>
    <row r="4733" spans="1:4">
      <c r="A4733" s="338">
        <v>7672</v>
      </c>
      <c r="B4733" s="339" t="s">
        <v>8891</v>
      </c>
      <c r="C4733" s="567" t="s">
        <v>3453</v>
      </c>
      <c r="D4733" s="568">
        <v>477.8</v>
      </c>
    </row>
    <row r="4734" spans="1:4">
      <c r="A4734" s="338">
        <v>20995</v>
      </c>
      <c r="B4734" s="339" t="s">
        <v>8892</v>
      </c>
      <c r="C4734" s="567" t="s">
        <v>3453</v>
      </c>
      <c r="D4734" s="568">
        <v>958.5</v>
      </c>
    </row>
    <row r="4735" spans="1:4">
      <c r="A4735" s="338">
        <v>7690</v>
      </c>
      <c r="B4735" s="339" t="s">
        <v>8893</v>
      </c>
      <c r="C4735" s="567" t="s">
        <v>3453</v>
      </c>
      <c r="D4735" s="568">
        <v>554.36</v>
      </c>
    </row>
    <row r="4736" spans="1:4">
      <c r="A4736" s="338">
        <v>20980</v>
      </c>
      <c r="B4736" s="339" t="s">
        <v>8894</v>
      </c>
      <c r="C4736" s="567" t="s">
        <v>3453</v>
      </c>
      <c r="D4736" s="568">
        <v>604.76</v>
      </c>
    </row>
    <row r="4737" spans="1:4">
      <c r="A4737" s="338">
        <v>7661</v>
      </c>
      <c r="B4737" s="339" t="s">
        <v>8895</v>
      </c>
      <c r="C4737" s="567" t="s">
        <v>3453</v>
      </c>
      <c r="D4737" s="568">
        <v>719.41</v>
      </c>
    </row>
    <row r="4738" spans="1:4" ht="30">
      <c r="A4738" s="338">
        <v>21016</v>
      </c>
      <c r="B4738" s="339" t="s">
        <v>8896</v>
      </c>
      <c r="C4738" s="567" t="s">
        <v>3453</v>
      </c>
      <c r="D4738" s="568">
        <v>202.47</v>
      </c>
    </row>
    <row r="4739" spans="1:4" ht="30">
      <c r="A4739" s="338">
        <v>21008</v>
      </c>
      <c r="B4739" s="339" t="s">
        <v>8897</v>
      </c>
      <c r="C4739" s="567" t="s">
        <v>3453</v>
      </c>
      <c r="D4739" s="568">
        <v>23.65</v>
      </c>
    </row>
    <row r="4740" spans="1:4" ht="30">
      <c r="A4740" s="338">
        <v>21009</v>
      </c>
      <c r="B4740" s="339" t="s">
        <v>8898</v>
      </c>
      <c r="C4740" s="567" t="s">
        <v>3453</v>
      </c>
      <c r="D4740" s="568">
        <v>30.8</v>
      </c>
    </row>
    <row r="4741" spans="1:4" ht="30">
      <c r="A4741" s="338">
        <v>21010</v>
      </c>
      <c r="B4741" s="339" t="s">
        <v>8899</v>
      </c>
      <c r="C4741" s="567" t="s">
        <v>3453</v>
      </c>
      <c r="D4741" s="568">
        <v>41.35</v>
      </c>
    </row>
    <row r="4742" spans="1:4" ht="30">
      <c r="A4742" s="338">
        <v>21011</v>
      </c>
      <c r="B4742" s="339" t="s">
        <v>8900</v>
      </c>
      <c r="C4742" s="567" t="s">
        <v>3453</v>
      </c>
      <c r="D4742" s="568">
        <v>60.27</v>
      </c>
    </row>
    <row r="4743" spans="1:4" ht="30">
      <c r="A4743" s="338">
        <v>21012</v>
      </c>
      <c r="B4743" s="339" t="s">
        <v>8901</v>
      </c>
      <c r="C4743" s="567" t="s">
        <v>3453</v>
      </c>
      <c r="D4743" s="568">
        <v>66.599999999999994</v>
      </c>
    </row>
    <row r="4744" spans="1:4" ht="30">
      <c r="A4744" s="338">
        <v>21013</v>
      </c>
      <c r="B4744" s="339" t="s">
        <v>8902</v>
      </c>
      <c r="C4744" s="567" t="s">
        <v>3453</v>
      </c>
      <c r="D4744" s="568">
        <v>86.91</v>
      </c>
    </row>
    <row r="4745" spans="1:4" ht="30">
      <c r="A4745" s="338">
        <v>21014</v>
      </c>
      <c r="B4745" s="339" t="s">
        <v>8903</v>
      </c>
      <c r="C4745" s="567" t="s">
        <v>3453</v>
      </c>
      <c r="D4745" s="568">
        <v>121.6</v>
      </c>
    </row>
    <row r="4746" spans="1:4" ht="30">
      <c r="A4746" s="338">
        <v>21015</v>
      </c>
      <c r="B4746" s="339" t="s">
        <v>8904</v>
      </c>
      <c r="C4746" s="567" t="s">
        <v>3453</v>
      </c>
      <c r="D4746" s="568">
        <v>139.71</v>
      </c>
    </row>
    <row r="4747" spans="1:4" ht="30">
      <c r="A4747" s="338">
        <v>40626</v>
      </c>
      <c r="B4747" s="339" t="s">
        <v>8908</v>
      </c>
      <c r="C4747" s="567" t="s">
        <v>3453</v>
      </c>
      <c r="D4747" s="568">
        <v>45.51</v>
      </c>
    </row>
    <row r="4748" spans="1:4" ht="30">
      <c r="A4748" s="338">
        <v>7697</v>
      </c>
      <c r="B4748" s="339" t="s">
        <v>8905</v>
      </c>
      <c r="C4748" s="567" t="s">
        <v>3453</v>
      </c>
      <c r="D4748" s="568">
        <v>66.66</v>
      </c>
    </row>
    <row r="4749" spans="1:4" ht="30">
      <c r="A4749" s="338">
        <v>7698</v>
      </c>
      <c r="B4749" s="339" t="s">
        <v>8906</v>
      </c>
      <c r="C4749" s="567" t="s">
        <v>3453</v>
      </c>
      <c r="D4749" s="568">
        <v>57.39</v>
      </c>
    </row>
    <row r="4750" spans="1:4" ht="30">
      <c r="A4750" s="338">
        <v>7691</v>
      </c>
      <c r="B4750" s="339" t="s">
        <v>8907</v>
      </c>
      <c r="C4750" s="567" t="s">
        <v>3453</v>
      </c>
      <c r="D4750" s="568">
        <v>24.25</v>
      </c>
    </row>
    <row r="4751" spans="1:4" ht="30">
      <c r="A4751" s="338">
        <v>7696</v>
      </c>
      <c r="B4751" s="339" t="s">
        <v>8910</v>
      </c>
      <c r="C4751" s="567" t="s">
        <v>3453</v>
      </c>
      <c r="D4751" s="568">
        <v>96.13</v>
      </c>
    </row>
    <row r="4752" spans="1:4" ht="30">
      <c r="A4752" s="338">
        <v>7701</v>
      </c>
      <c r="B4752" s="339" t="s">
        <v>8909</v>
      </c>
      <c r="C4752" s="567" t="s">
        <v>3453</v>
      </c>
      <c r="D4752" s="568">
        <v>119.3</v>
      </c>
    </row>
    <row r="4753" spans="1:4" ht="30">
      <c r="A4753" s="338">
        <v>7694</v>
      </c>
      <c r="B4753" s="339" t="s">
        <v>8912</v>
      </c>
      <c r="C4753" s="567" t="s">
        <v>3453</v>
      </c>
      <c r="D4753" s="568">
        <v>160.54</v>
      </c>
    </row>
    <row r="4754" spans="1:4" ht="30">
      <c r="A4754" s="338">
        <v>7700</v>
      </c>
      <c r="B4754" s="339" t="s">
        <v>8911</v>
      </c>
      <c r="C4754" s="567" t="s">
        <v>3453</v>
      </c>
      <c r="D4754" s="568">
        <v>30.67</v>
      </c>
    </row>
    <row r="4755" spans="1:4" ht="30">
      <c r="A4755" s="338">
        <v>7693</v>
      </c>
      <c r="B4755" s="339" t="s">
        <v>8913</v>
      </c>
      <c r="C4755" s="567" t="s">
        <v>3453</v>
      </c>
      <c r="D4755" s="568">
        <v>221.1</v>
      </c>
    </row>
    <row r="4756" spans="1:4" ht="30">
      <c r="A4756" s="338">
        <v>7692</v>
      </c>
      <c r="B4756" s="339" t="s">
        <v>8914</v>
      </c>
      <c r="C4756" s="567" t="s">
        <v>3453</v>
      </c>
      <c r="D4756" s="568">
        <v>331.03</v>
      </c>
    </row>
    <row r="4757" spans="1:4" ht="30">
      <c r="A4757" s="338">
        <v>7695</v>
      </c>
      <c r="B4757" s="339" t="s">
        <v>8915</v>
      </c>
      <c r="C4757" s="567" t="s">
        <v>3453</v>
      </c>
      <c r="D4757" s="568">
        <v>359.01</v>
      </c>
    </row>
    <row r="4758" spans="1:4">
      <c r="A4758" s="338">
        <v>13356</v>
      </c>
      <c r="B4758" s="339" t="s">
        <v>8916</v>
      </c>
      <c r="C4758" s="567" t="s">
        <v>3453</v>
      </c>
      <c r="D4758" s="568">
        <v>26.03</v>
      </c>
    </row>
    <row r="4759" spans="1:4">
      <c r="A4759" s="338">
        <v>36365</v>
      </c>
      <c r="B4759" s="339" t="s">
        <v>8917</v>
      </c>
      <c r="C4759" s="567" t="s">
        <v>3453</v>
      </c>
      <c r="D4759" s="568">
        <v>29.81</v>
      </c>
    </row>
    <row r="4760" spans="1:4">
      <c r="A4760" s="338">
        <v>41930</v>
      </c>
      <c r="B4760" s="339" t="s">
        <v>8918</v>
      </c>
      <c r="C4760" s="567" t="s">
        <v>3453</v>
      </c>
      <c r="D4760" s="568">
        <v>96.5</v>
      </c>
    </row>
    <row r="4761" spans="1:4">
      <c r="A4761" s="338">
        <v>41931</v>
      </c>
      <c r="B4761" s="339" t="s">
        <v>8919</v>
      </c>
      <c r="C4761" s="567" t="s">
        <v>3453</v>
      </c>
      <c r="D4761" s="568">
        <v>164.55</v>
      </c>
    </row>
    <row r="4762" spans="1:4">
      <c r="A4762" s="338">
        <v>41932</v>
      </c>
      <c r="B4762" s="339" t="s">
        <v>8920</v>
      </c>
      <c r="C4762" s="567" t="s">
        <v>3453</v>
      </c>
      <c r="D4762" s="568">
        <v>265.77999999999997</v>
      </c>
    </row>
    <row r="4763" spans="1:4">
      <c r="A4763" s="338">
        <v>41933</v>
      </c>
      <c r="B4763" s="339" t="s">
        <v>8921</v>
      </c>
      <c r="C4763" s="567" t="s">
        <v>3453</v>
      </c>
      <c r="D4763" s="568">
        <v>329.17</v>
      </c>
    </row>
    <row r="4764" spans="1:4">
      <c r="A4764" s="338">
        <v>41934</v>
      </c>
      <c r="B4764" s="339" t="s">
        <v>8922</v>
      </c>
      <c r="C4764" s="567" t="s">
        <v>3453</v>
      </c>
      <c r="D4764" s="568">
        <v>426.35</v>
      </c>
    </row>
    <row r="4765" spans="1:4">
      <c r="A4765" s="338">
        <v>41936</v>
      </c>
      <c r="B4765" s="339" t="s">
        <v>8923</v>
      </c>
      <c r="C4765" s="567" t="s">
        <v>3453</v>
      </c>
      <c r="D4765" s="568">
        <v>64.28</v>
      </c>
    </row>
    <row r="4766" spans="1:4" ht="30">
      <c r="A4766" s="338">
        <v>41785</v>
      </c>
      <c r="B4766" s="339" t="s">
        <v>13729</v>
      </c>
      <c r="C4766" s="567" t="s">
        <v>3453</v>
      </c>
      <c r="D4766" s="568">
        <v>1699.58</v>
      </c>
    </row>
    <row r="4767" spans="1:4" ht="30">
      <c r="A4767" s="338">
        <v>41781</v>
      </c>
      <c r="B4767" s="339" t="s">
        <v>13730</v>
      </c>
      <c r="C4767" s="567" t="s">
        <v>3453</v>
      </c>
      <c r="D4767" s="568">
        <v>484.56</v>
      </c>
    </row>
    <row r="4768" spans="1:4" ht="30">
      <c r="A4768" s="338">
        <v>41783</v>
      </c>
      <c r="B4768" s="339" t="s">
        <v>13731</v>
      </c>
      <c r="C4768" s="567" t="s">
        <v>3453</v>
      </c>
      <c r="D4768" s="568">
        <v>1278.69</v>
      </c>
    </row>
    <row r="4769" spans="1:4" ht="30">
      <c r="A4769" s="338">
        <v>41786</v>
      </c>
      <c r="B4769" s="339" t="s">
        <v>13732</v>
      </c>
      <c r="C4769" s="567" t="s">
        <v>3453</v>
      </c>
      <c r="D4769" s="568">
        <v>2667.48</v>
      </c>
    </row>
    <row r="4770" spans="1:4" ht="30">
      <c r="A4770" s="338">
        <v>41779</v>
      </c>
      <c r="B4770" s="339" t="s">
        <v>13733</v>
      </c>
      <c r="C4770" s="567" t="s">
        <v>3453</v>
      </c>
      <c r="D4770" s="568">
        <v>185.84</v>
      </c>
    </row>
    <row r="4771" spans="1:4" ht="30">
      <c r="A4771" s="338">
        <v>41780</v>
      </c>
      <c r="B4771" s="339" t="s">
        <v>13734</v>
      </c>
      <c r="C4771" s="567" t="s">
        <v>3453</v>
      </c>
      <c r="D4771" s="568">
        <v>219.8</v>
      </c>
    </row>
    <row r="4772" spans="1:4" ht="30">
      <c r="A4772" s="338">
        <v>41782</v>
      </c>
      <c r="B4772" s="339" t="s">
        <v>13735</v>
      </c>
      <c r="C4772" s="567" t="s">
        <v>3453</v>
      </c>
      <c r="D4772" s="568">
        <v>906.1</v>
      </c>
    </row>
    <row r="4773" spans="1:4">
      <c r="A4773" s="338">
        <v>38130</v>
      </c>
      <c r="B4773" s="339" t="s">
        <v>8924</v>
      </c>
      <c r="C4773" s="567" t="s">
        <v>3453</v>
      </c>
      <c r="D4773" s="568">
        <v>39.29</v>
      </c>
    </row>
    <row r="4774" spans="1:4">
      <c r="A4774" s="338">
        <v>21123</v>
      </c>
      <c r="B4774" s="339" t="s">
        <v>8925</v>
      </c>
      <c r="C4774" s="567" t="s">
        <v>3453</v>
      </c>
      <c r="D4774" s="568">
        <v>11.15</v>
      </c>
    </row>
    <row r="4775" spans="1:4">
      <c r="A4775" s="338">
        <v>21124</v>
      </c>
      <c r="B4775" s="339" t="s">
        <v>8926</v>
      </c>
      <c r="C4775" s="567" t="s">
        <v>3453</v>
      </c>
      <c r="D4775" s="568">
        <v>19.77</v>
      </c>
    </row>
    <row r="4776" spans="1:4">
      <c r="A4776" s="338">
        <v>21125</v>
      </c>
      <c r="B4776" s="339" t="s">
        <v>8927</v>
      </c>
      <c r="C4776" s="567" t="s">
        <v>3453</v>
      </c>
      <c r="D4776" s="568">
        <v>31.73</v>
      </c>
    </row>
    <row r="4777" spans="1:4">
      <c r="A4777" s="338">
        <v>38028</v>
      </c>
      <c r="B4777" s="339" t="s">
        <v>8928</v>
      </c>
      <c r="C4777" s="567" t="s">
        <v>3453</v>
      </c>
      <c r="D4777" s="568">
        <v>53.84</v>
      </c>
    </row>
    <row r="4778" spans="1:4">
      <c r="A4778" s="338">
        <v>38029</v>
      </c>
      <c r="B4778" s="339" t="s">
        <v>8929</v>
      </c>
      <c r="C4778" s="567" t="s">
        <v>3453</v>
      </c>
      <c r="D4778" s="568">
        <v>82.08</v>
      </c>
    </row>
    <row r="4779" spans="1:4">
      <c r="A4779" s="338">
        <v>38030</v>
      </c>
      <c r="B4779" s="339" t="s">
        <v>8930</v>
      </c>
      <c r="C4779" s="567" t="s">
        <v>3453</v>
      </c>
      <c r="D4779" s="568">
        <v>126.07</v>
      </c>
    </row>
    <row r="4780" spans="1:4">
      <c r="A4780" s="338">
        <v>38031</v>
      </c>
      <c r="B4780" s="339" t="s">
        <v>8931</v>
      </c>
      <c r="C4780" s="567" t="s">
        <v>3453</v>
      </c>
      <c r="D4780" s="568">
        <v>199.78</v>
      </c>
    </row>
    <row r="4781" spans="1:4" ht="45">
      <c r="A4781" s="338">
        <v>39735</v>
      </c>
      <c r="B4781" s="339" t="s">
        <v>8932</v>
      </c>
      <c r="C4781" s="567" t="s">
        <v>3453</v>
      </c>
      <c r="D4781" s="568">
        <v>98.12</v>
      </c>
    </row>
    <row r="4782" spans="1:4" ht="45">
      <c r="A4782" s="338">
        <v>39734</v>
      </c>
      <c r="B4782" s="339" t="s">
        <v>8933</v>
      </c>
      <c r="C4782" s="567" t="s">
        <v>3453</v>
      </c>
      <c r="D4782" s="568">
        <v>116.38</v>
      </c>
    </row>
    <row r="4783" spans="1:4" ht="45">
      <c r="A4783" s="338">
        <v>39736</v>
      </c>
      <c r="B4783" s="339" t="s">
        <v>8934</v>
      </c>
      <c r="C4783" s="567" t="s">
        <v>3453</v>
      </c>
      <c r="D4783" s="568">
        <v>132.82</v>
      </c>
    </row>
    <row r="4784" spans="1:4" ht="45">
      <c r="A4784" s="338">
        <v>39739</v>
      </c>
      <c r="B4784" s="339" t="s">
        <v>8937</v>
      </c>
      <c r="C4784" s="567" t="s">
        <v>3453</v>
      </c>
      <c r="D4784" s="568">
        <v>91.85</v>
      </c>
    </row>
    <row r="4785" spans="1:4" ht="45">
      <c r="A4785" s="338">
        <v>39737</v>
      </c>
      <c r="B4785" s="339" t="s">
        <v>8935</v>
      </c>
      <c r="C4785" s="567" t="s">
        <v>3453</v>
      </c>
      <c r="D4785" s="568">
        <v>17.86</v>
      </c>
    </row>
    <row r="4786" spans="1:4" ht="45">
      <c r="A4786" s="338">
        <v>39738</v>
      </c>
      <c r="B4786" s="339" t="s">
        <v>8936</v>
      </c>
      <c r="C4786" s="567" t="s">
        <v>3453</v>
      </c>
      <c r="D4786" s="568">
        <v>6.46</v>
      </c>
    </row>
    <row r="4787" spans="1:4" ht="45">
      <c r="A4787" s="338">
        <v>39733</v>
      </c>
      <c r="B4787" s="339" t="s">
        <v>8938</v>
      </c>
      <c r="C4787" s="567" t="s">
        <v>3453</v>
      </c>
      <c r="D4787" s="568">
        <v>158.94999999999999</v>
      </c>
    </row>
    <row r="4788" spans="1:4" ht="45">
      <c r="A4788" s="338">
        <v>39854</v>
      </c>
      <c r="B4788" s="339" t="s">
        <v>8939</v>
      </c>
      <c r="C4788" s="567" t="s">
        <v>3453</v>
      </c>
      <c r="D4788" s="568">
        <v>161.19999999999999</v>
      </c>
    </row>
    <row r="4789" spans="1:4" ht="45">
      <c r="A4789" s="338">
        <v>39740</v>
      </c>
      <c r="B4789" s="339" t="s">
        <v>8940</v>
      </c>
      <c r="C4789" s="567" t="s">
        <v>3453</v>
      </c>
      <c r="D4789" s="568">
        <v>88.2</v>
      </c>
    </row>
    <row r="4790" spans="1:4" ht="45">
      <c r="A4790" s="338">
        <v>39741</v>
      </c>
      <c r="B4790" s="339" t="s">
        <v>8941</v>
      </c>
      <c r="C4790" s="567" t="s">
        <v>3453</v>
      </c>
      <c r="D4790" s="568">
        <v>16.25</v>
      </c>
    </row>
    <row r="4791" spans="1:4" ht="45">
      <c r="A4791" s="338">
        <v>39853</v>
      </c>
      <c r="B4791" s="339" t="s">
        <v>8942</v>
      </c>
      <c r="C4791" s="567" t="s">
        <v>3453</v>
      </c>
      <c r="D4791" s="568">
        <v>21.35</v>
      </c>
    </row>
    <row r="4792" spans="1:4" ht="45">
      <c r="A4792" s="338">
        <v>39742</v>
      </c>
      <c r="B4792" s="339" t="s">
        <v>8943</v>
      </c>
      <c r="C4792" s="567" t="s">
        <v>3453</v>
      </c>
      <c r="D4792" s="568">
        <v>70.900000000000006</v>
      </c>
    </row>
    <row r="4793" spans="1:4" ht="30">
      <c r="A4793" s="338">
        <v>39749</v>
      </c>
      <c r="B4793" s="339" t="s">
        <v>8944</v>
      </c>
      <c r="C4793" s="567" t="s">
        <v>3453</v>
      </c>
      <c r="D4793" s="568">
        <v>112.56</v>
      </c>
    </row>
    <row r="4794" spans="1:4" ht="30">
      <c r="A4794" s="338">
        <v>39751</v>
      </c>
      <c r="B4794" s="339" t="s">
        <v>8945</v>
      </c>
      <c r="C4794" s="567" t="s">
        <v>3453</v>
      </c>
      <c r="D4794" s="568">
        <v>204.54</v>
      </c>
    </row>
    <row r="4795" spans="1:4" ht="30">
      <c r="A4795" s="338">
        <v>39750</v>
      </c>
      <c r="B4795" s="339" t="s">
        <v>8946</v>
      </c>
      <c r="C4795" s="567" t="s">
        <v>3453</v>
      </c>
      <c r="D4795" s="568">
        <v>170.01</v>
      </c>
    </row>
    <row r="4796" spans="1:4" ht="30">
      <c r="A4796" s="338">
        <v>39747</v>
      </c>
      <c r="B4796" s="339" t="s">
        <v>8947</v>
      </c>
      <c r="C4796" s="567" t="s">
        <v>3453</v>
      </c>
      <c r="D4796" s="568">
        <v>54.68</v>
      </c>
    </row>
    <row r="4797" spans="1:4" ht="30">
      <c r="A4797" s="338">
        <v>39753</v>
      </c>
      <c r="B4797" s="339" t="s">
        <v>8948</v>
      </c>
      <c r="C4797" s="567" t="s">
        <v>3453</v>
      </c>
      <c r="D4797" s="568">
        <v>376.5</v>
      </c>
    </row>
    <row r="4798" spans="1:4" ht="30">
      <c r="A4798" s="338">
        <v>39754</v>
      </c>
      <c r="B4798" s="339" t="s">
        <v>8949</v>
      </c>
      <c r="C4798" s="567" t="s">
        <v>3453</v>
      </c>
      <c r="D4798" s="568">
        <v>554.69000000000005</v>
      </c>
    </row>
    <row r="4799" spans="1:4" ht="30">
      <c r="A4799" s="338">
        <v>39748</v>
      </c>
      <c r="B4799" s="339" t="s">
        <v>8950</v>
      </c>
      <c r="C4799" s="567" t="s">
        <v>3453</v>
      </c>
      <c r="D4799" s="568">
        <v>88.48</v>
      </c>
    </row>
    <row r="4800" spans="1:4" ht="30">
      <c r="A4800" s="338">
        <v>39755</v>
      </c>
      <c r="B4800" s="339" t="s">
        <v>8951</v>
      </c>
      <c r="C4800" s="567" t="s">
        <v>3453</v>
      </c>
      <c r="D4800" s="568">
        <v>841.04</v>
      </c>
    </row>
    <row r="4801" spans="1:4">
      <c r="A4801" s="338">
        <v>12742</v>
      </c>
      <c r="B4801" s="339" t="s">
        <v>8952</v>
      </c>
      <c r="C4801" s="567" t="s">
        <v>3453</v>
      </c>
      <c r="D4801" s="568">
        <v>665.96</v>
      </c>
    </row>
    <row r="4802" spans="1:4">
      <c r="A4802" s="338">
        <v>12713</v>
      </c>
      <c r="B4802" s="339" t="s">
        <v>8953</v>
      </c>
      <c r="C4802" s="567" t="s">
        <v>3453</v>
      </c>
      <c r="D4802" s="568">
        <v>35.32</v>
      </c>
    </row>
    <row r="4803" spans="1:4">
      <c r="A4803" s="338">
        <v>12743</v>
      </c>
      <c r="B4803" s="339" t="s">
        <v>8954</v>
      </c>
      <c r="C4803" s="567" t="s">
        <v>3453</v>
      </c>
      <c r="D4803" s="568">
        <v>60.76</v>
      </c>
    </row>
    <row r="4804" spans="1:4">
      <c r="A4804" s="338">
        <v>12744</v>
      </c>
      <c r="B4804" s="339" t="s">
        <v>8955</v>
      </c>
      <c r="C4804" s="567" t="s">
        <v>3453</v>
      </c>
      <c r="D4804" s="568">
        <v>77.11</v>
      </c>
    </row>
    <row r="4805" spans="1:4">
      <c r="A4805" s="338">
        <v>12745</v>
      </c>
      <c r="B4805" s="339" t="s">
        <v>8956</v>
      </c>
      <c r="C4805" s="567" t="s">
        <v>3453</v>
      </c>
      <c r="D4805" s="568">
        <v>111.98</v>
      </c>
    </row>
    <row r="4806" spans="1:4">
      <c r="A4806" s="338">
        <v>12746</v>
      </c>
      <c r="B4806" s="339" t="s">
        <v>8957</v>
      </c>
      <c r="C4806" s="567" t="s">
        <v>3453</v>
      </c>
      <c r="D4806" s="568">
        <v>151.22</v>
      </c>
    </row>
    <row r="4807" spans="1:4">
      <c r="A4807" s="338">
        <v>12747</v>
      </c>
      <c r="B4807" s="339" t="s">
        <v>8958</v>
      </c>
      <c r="C4807" s="567" t="s">
        <v>3453</v>
      </c>
      <c r="D4807" s="568">
        <v>219.3</v>
      </c>
    </row>
    <row r="4808" spans="1:4">
      <c r="A4808" s="338">
        <v>12748</v>
      </c>
      <c r="B4808" s="339" t="s">
        <v>8959</v>
      </c>
      <c r="C4808" s="567" t="s">
        <v>3453</v>
      </c>
      <c r="D4808" s="568">
        <v>308.95</v>
      </c>
    </row>
    <row r="4809" spans="1:4">
      <c r="A4809" s="338">
        <v>12749</v>
      </c>
      <c r="B4809" s="339" t="s">
        <v>8960</v>
      </c>
      <c r="C4809" s="567" t="s">
        <v>3453</v>
      </c>
      <c r="D4809" s="568">
        <v>451.63</v>
      </c>
    </row>
    <row r="4810" spans="1:4" ht="30">
      <c r="A4810" s="338">
        <v>39726</v>
      </c>
      <c r="B4810" s="339" t="s">
        <v>8961</v>
      </c>
      <c r="C4810" s="567" t="s">
        <v>3453</v>
      </c>
      <c r="D4810" s="568">
        <v>148.34</v>
      </c>
    </row>
    <row r="4811" spans="1:4" ht="30">
      <c r="A4811" s="338">
        <v>39728</v>
      </c>
      <c r="B4811" s="339" t="s">
        <v>8962</v>
      </c>
      <c r="C4811" s="567" t="s">
        <v>3453</v>
      </c>
      <c r="D4811" s="568">
        <v>260.72000000000003</v>
      </c>
    </row>
    <row r="4812" spans="1:4" ht="30">
      <c r="A4812" s="338">
        <v>39727</v>
      </c>
      <c r="B4812" s="339" t="s">
        <v>8963</v>
      </c>
      <c r="C4812" s="567" t="s">
        <v>3453</v>
      </c>
      <c r="D4812" s="568">
        <v>214.55</v>
      </c>
    </row>
    <row r="4813" spans="1:4" ht="30">
      <c r="A4813" s="338">
        <v>39724</v>
      </c>
      <c r="B4813" s="339" t="s">
        <v>8964</v>
      </c>
      <c r="C4813" s="567" t="s">
        <v>3453</v>
      </c>
      <c r="D4813" s="568">
        <v>65.69</v>
      </c>
    </row>
    <row r="4814" spans="1:4" ht="30">
      <c r="A4814" s="338">
        <v>39729</v>
      </c>
      <c r="B4814" s="339" t="s">
        <v>8965</v>
      </c>
      <c r="C4814" s="567" t="s">
        <v>3453</v>
      </c>
      <c r="D4814" s="568">
        <v>361.04</v>
      </c>
    </row>
    <row r="4815" spans="1:4" ht="30">
      <c r="A4815" s="338">
        <v>39730</v>
      </c>
      <c r="B4815" s="339" t="s">
        <v>8966</v>
      </c>
      <c r="C4815" s="567" t="s">
        <v>3453</v>
      </c>
      <c r="D4815" s="568">
        <v>468.44</v>
      </c>
    </row>
    <row r="4816" spans="1:4" ht="30">
      <c r="A4816" s="338">
        <v>39731</v>
      </c>
      <c r="B4816" s="339" t="s">
        <v>8967</v>
      </c>
      <c r="C4816" s="567" t="s">
        <v>3453</v>
      </c>
      <c r="D4816" s="568">
        <v>693.79</v>
      </c>
    </row>
    <row r="4817" spans="1:4" ht="30">
      <c r="A4817" s="338">
        <v>39725</v>
      </c>
      <c r="B4817" s="339" t="s">
        <v>8968</v>
      </c>
      <c r="C4817" s="567" t="s">
        <v>3453</v>
      </c>
      <c r="D4817" s="568">
        <v>107.07</v>
      </c>
    </row>
    <row r="4818" spans="1:4" ht="30">
      <c r="A4818" s="338">
        <v>39732</v>
      </c>
      <c r="B4818" s="339" t="s">
        <v>8969</v>
      </c>
      <c r="C4818" s="567" t="s">
        <v>3453</v>
      </c>
      <c r="D4818" s="568">
        <v>1021.22</v>
      </c>
    </row>
    <row r="4819" spans="1:4" ht="30">
      <c r="A4819" s="338">
        <v>39660</v>
      </c>
      <c r="B4819" s="339" t="s">
        <v>8970</v>
      </c>
      <c r="C4819" s="567" t="s">
        <v>3453</v>
      </c>
      <c r="D4819" s="568">
        <v>46.53</v>
      </c>
    </row>
    <row r="4820" spans="1:4" ht="30">
      <c r="A4820" s="338">
        <v>39662</v>
      </c>
      <c r="B4820" s="339" t="s">
        <v>8971</v>
      </c>
      <c r="C4820" s="567" t="s">
        <v>3453</v>
      </c>
      <c r="D4820" s="568">
        <v>22.3</v>
      </c>
    </row>
    <row r="4821" spans="1:4" ht="30">
      <c r="A4821" s="338">
        <v>39661</v>
      </c>
      <c r="B4821" s="339" t="s">
        <v>8972</v>
      </c>
      <c r="C4821" s="567" t="s">
        <v>3453</v>
      </c>
      <c r="D4821" s="568">
        <v>15.21</v>
      </c>
    </row>
    <row r="4822" spans="1:4" ht="30">
      <c r="A4822" s="338">
        <v>39666</v>
      </c>
      <c r="B4822" s="339" t="s">
        <v>8973</v>
      </c>
      <c r="C4822" s="567" t="s">
        <v>3453</v>
      </c>
      <c r="D4822" s="568">
        <v>70</v>
      </c>
    </row>
    <row r="4823" spans="1:4" ht="30">
      <c r="A4823" s="338">
        <v>39664</v>
      </c>
      <c r="B4823" s="339" t="s">
        <v>8974</v>
      </c>
      <c r="C4823" s="567" t="s">
        <v>3453</v>
      </c>
      <c r="D4823" s="568">
        <v>34.31</v>
      </c>
    </row>
    <row r="4824" spans="1:4" ht="30">
      <c r="A4824" s="338">
        <v>39663</v>
      </c>
      <c r="B4824" s="339" t="s">
        <v>8975</v>
      </c>
      <c r="C4824" s="567" t="s">
        <v>3453</v>
      </c>
      <c r="D4824" s="568">
        <v>27.43</v>
      </c>
    </row>
    <row r="4825" spans="1:4" ht="30">
      <c r="A4825" s="338">
        <v>39665</v>
      </c>
      <c r="B4825" s="339" t="s">
        <v>8976</v>
      </c>
      <c r="C4825" s="567" t="s">
        <v>3453</v>
      </c>
      <c r="D4825" s="568">
        <v>57.88</v>
      </c>
    </row>
    <row r="4826" spans="1:4" ht="30">
      <c r="A4826" s="338">
        <v>39752</v>
      </c>
      <c r="B4826" s="339" t="s">
        <v>8977</v>
      </c>
      <c r="C4826" s="567" t="s">
        <v>3453</v>
      </c>
      <c r="D4826" s="568">
        <v>291.04000000000002</v>
      </c>
    </row>
    <row r="4827" spans="1:4" ht="30">
      <c r="A4827" s="338">
        <v>7725</v>
      </c>
      <c r="B4827" s="339" t="s">
        <v>8978</v>
      </c>
      <c r="C4827" s="567" t="s">
        <v>3453</v>
      </c>
      <c r="D4827" s="568">
        <v>124</v>
      </c>
    </row>
    <row r="4828" spans="1:4" ht="30">
      <c r="A4828" s="338">
        <v>7753</v>
      </c>
      <c r="B4828" s="339" t="s">
        <v>8979</v>
      </c>
      <c r="C4828" s="567" t="s">
        <v>3453</v>
      </c>
      <c r="D4828" s="568">
        <v>241.74</v>
      </c>
    </row>
    <row r="4829" spans="1:4" ht="30">
      <c r="A4829" s="338">
        <v>13256</v>
      </c>
      <c r="B4829" s="339" t="s">
        <v>8980</v>
      </c>
      <c r="C4829" s="567" t="s">
        <v>3453</v>
      </c>
      <c r="D4829" s="568">
        <v>338.65</v>
      </c>
    </row>
    <row r="4830" spans="1:4" ht="30">
      <c r="A4830" s="338">
        <v>7757</v>
      </c>
      <c r="B4830" s="339" t="s">
        <v>8981</v>
      </c>
      <c r="C4830" s="567" t="s">
        <v>3453</v>
      </c>
      <c r="D4830" s="568">
        <v>361.05</v>
      </c>
    </row>
    <row r="4831" spans="1:4" ht="30">
      <c r="A4831" s="338">
        <v>7758</v>
      </c>
      <c r="B4831" s="339" t="s">
        <v>8982</v>
      </c>
      <c r="C4831" s="567" t="s">
        <v>3453</v>
      </c>
      <c r="D4831" s="568">
        <v>523.09</v>
      </c>
    </row>
    <row r="4832" spans="1:4" ht="30">
      <c r="A4832" s="338">
        <v>7759</v>
      </c>
      <c r="B4832" s="339" t="s">
        <v>8983</v>
      </c>
      <c r="C4832" s="567" t="s">
        <v>3453</v>
      </c>
      <c r="D4832" s="568">
        <v>1449.48</v>
      </c>
    </row>
    <row r="4833" spans="1:4" ht="30">
      <c r="A4833" s="338">
        <v>40334</v>
      </c>
      <c r="B4833" s="339" t="s">
        <v>8984</v>
      </c>
      <c r="C4833" s="567" t="s">
        <v>3453</v>
      </c>
      <c r="D4833" s="568">
        <v>56.78</v>
      </c>
    </row>
    <row r="4834" spans="1:4" ht="30">
      <c r="A4834" s="338">
        <v>7745</v>
      </c>
      <c r="B4834" s="339" t="s">
        <v>8985</v>
      </c>
      <c r="C4834" s="567" t="s">
        <v>3453</v>
      </c>
      <c r="D4834" s="568">
        <v>64.08</v>
      </c>
    </row>
    <row r="4835" spans="1:4" ht="30">
      <c r="A4835" s="338">
        <v>7714</v>
      </c>
      <c r="B4835" s="339" t="s">
        <v>8986</v>
      </c>
      <c r="C4835" s="567" t="s">
        <v>3453</v>
      </c>
      <c r="D4835" s="568">
        <v>76.58</v>
      </c>
    </row>
    <row r="4836" spans="1:4" ht="30">
      <c r="A4836" s="338">
        <v>7742</v>
      </c>
      <c r="B4836" s="339" t="s">
        <v>8987</v>
      </c>
      <c r="C4836" s="567" t="s">
        <v>3453</v>
      </c>
      <c r="D4836" s="568">
        <v>169.01</v>
      </c>
    </row>
    <row r="4837" spans="1:4" ht="30">
      <c r="A4837" s="338">
        <v>7750</v>
      </c>
      <c r="B4837" s="339" t="s">
        <v>8988</v>
      </c>
      <c r="C4837" s="567" t="s">
        <v>3453</v>
      </c>
      <c r="D4837" s="568">
        <v>206.31</v>
      </c>
    </row>
    <row r="4838" spans="1:4" ht="30">
      <c r="A4838" s="338">
        <v>7756</v>
      </c>
      <c r="B4838" s="339" t="s">
        <v>8989</v>
      </c>
      <c r="C4838" s="567" t="s">
        <v>3453</v>
      </c>
      <c r="D4838" s="568">
        <v>237.05</v>
      </c>
    </row>
    <row r="4839" spans="1:4" ht="30">
      <c r="A4839" s="338">
        <v>7765</v>
      </c>
      <c r="B4839" s="339" t="s">
        <v>8990</v>
      </c>
      <c r="C4839" s="567" t="s">
        <v>3453</v>
      </c>
      <c r="D4839" s="568">
        <v>265.70999999999998</v>
      </c>
    </row>
    <row r="4840" spans="1:4" ht="30">
      <c r="A4840" s="338">
        <v>12569</v>
      </c>
      <c r="B4840" s="339" t="s">
        <v>8991</v>
      </c>
      <c r="C4840" s="567" t="s">
        <v>3453</v>
      </c>
      <c r="D4840" s="568">
        <v>366.78</v>
      </c>
    </row>
    <row r="4841" spans="1:4" ht="30">
      <c r="A4841" s="338">
        <v>7766</v>
      </c>
      <c r="B4841" s="339" t="s">
        <v>8992</v>
      </c>
      <c r="C4841" s="567" t="s">
        <v>3453</v>
      </c>
      <c r="D4841" s="568">
        <v>389.71</v>
      </c>
    </row>
    <row r="4842" spans="1:4" ht="30">
      <c r="A4842" s="338">
        <v>7767</v>
      </c>
      <c r="B4842" s="339" t="s">
        <v>8993</v>
      </c>
      <c r="C4842" s="567" t="s">
        <v>3453</v>
      </c>
      <c r="D4842" s="568">
        <v>559.55999999999995</v>
      </c>
    </row>
    <row r="4843" spans="1:4" ht="30">
      <c r="A4843" s="338">
        <v>7727</v>
      </c>
      <c r="B4843" s="339" t="s">
        <v>8994</v>
      </c>
      <c r="C4843" s="567" t="s">
        <v>3453</v>
      </c>
      <c r="D4843" s="568">
        <v>1625.54</v>
      </c>
    </row>
    <row r="4844" spans="1:4" ht="30">
      <c r="A4844" s="338">
        <v>7760</v>
      </c>
      <c r="B4844" s="339" t="s">
        <v>8995</v>
      </c>
      <c r="C4844" s="567" t="s">
        <v>3453</v>
      </c>
      <c r="D4844" s="568">
        <v>64.599999999999994</v>
      </c>
    </row>
    <row r="4845" spans="1:4" ht="30">
      <c r="A4845" s="338">
        <v>7761</v>
      </c>
      <c r="B4845" s="339" t="s">
        <v>8996</v>
      </c>
      <c r="C4845" s="567" t="s">
        <v>3453</v>
      </c>
      <c r="D4845" s="568">
        <v>67.73</v>
      </c>
    </row>
    <row r="4846" spans="1:4" ht="30">
      <c r="A4846" s="338">
        <v>7752</v>
      </c>
      <c r="B4846" s="339" t="s">
        <v>8997</v>
      </c>
      <c r="C4846" s="567" t="s">
        <v>3453</v>
      </c>
      <c r="D4846" s="568">
        <v>82.31</v>
      </c>
    </row>
    <row r="4847" spans="1:4" ht="30">
      <c r="A4847" s="338">
        <v>7762</v>
      </c>
      <c r="B4847" s="339" t="s">
        <v>8998</v>
      </c>
      <c r="C4847" s="567" t="s">
        <v>3453</v>
      </c>
      <c r="D4847" s="568">
        <v>107.58</v>
      </c>
    </row>
    <row r="4848" spans="1:4" ht="30">
      <c r="A4848" s="338">
        <v>7722</v>
      </c>
      <c r="B4848" s="339" t="s">
        <v>8999</v>
      </c>
      <c r="C4848" s="567" t="s">
        <v>3453</v>
      </c>
      <c r="D4848" s="568">
        <v>164.63</v>
      </c>
    </row>
    <row r="4849" spans="1:4" ht="30">
      <c r="A4849" s="338">
        <v>7763</v>
      </c>
      <c r="B4849" s="339" t="s">
        <v>9000</v>
      </c>
      <c r="C4849" s="567" t="s">
        <v>3453</v>
      </c>
      <c r="D4849" s="568">
        <v>200.58</v>
      </c>
    </row>
    <row r="4850" spans="1:4" ht="30">
      <c r="A4850" s="338">
        <v>7764</v>
      </c>
      <c r="B4850" s="339" t="s">
        <v>9001</v>
      </c>
      <c r="C4850" s="567" t="s">
        <v>3453</v>
      </c>
      <c r="D4850" s="568">
        <v>239.66</v>
      </c>
    </row>
    <row r="4851" spans="1:4" ht="30">
      <c r="A4851" s="338">
        <v>12572</v>
      </c>
      <c r="B4851" s="339" t="s">
        <v>9002</v>
      </c>
      <c r="C4851" s="567" t="s">
        <v>3453</v>
      </c>
      <c r="D4851" s="568">
        <v>338.65</v>
      </c>
    </row>
    <row r="4852" spans="1:4" ht="30">
      <c r="A4852" s="338">
        <v>12573</v>
      </c>
      <c r="B4852" s="339" t="s">
        <v>9003</v>
      </c>
      <c r="C4852" s="567" t="s">
        <v>3453</v>
      </c>
      <c r="D4852" s="568">
        <v>445.46</v>
      </c>
    </row>
    <row r="4853" spans="1:4" ht="30">
      <c r="A4853" s="338">
        <v>12574</v>
      </c>
      <c r="B4853" s="339" t="s">
        <v>9004</v>
      </c>
      <c r="C4853" s="567" t="s">
        <v>3453</v>
      </c>
      <c r="D4853" s="568">
        <v>538.61</v>
      </c>
    </row>
    <row r="4854" spans="1:4" ht="30">
      <c r="A4854" s="338">
        <v>12575</v>
      </c>
      <c r="B4854" s="339" t="s">
        <v>9005</v>
      </c>
      <c r="C4854" s="567" t="s">
        <v>3453</v>
      </c>
      <c r="D4854" s="568">
        <v>817.98</v>
      </c>
    </row>
    <row r="4855" spans="1:4" ht="30">
      <c r="A4855" s="338">
        <v>12576</v>
      </c>
      <c r="B4855" s="339" t="s">
        <v>9006</v>
      </c>
      <c r="C4855" s="567" t="s">
        <v>3453</v>
      </c>
      <c r="D4855" s="568">
        <v>98.99</v>
      </c>
    </row>
    <row r="4856" spans="1:4" ht="30">
      <c r="A4856" s="338">
        <v>12577</v>
      </c>
      <c r="B4856" s="339" t="s">
        <v>9007</v>
      </c>
      <c r="C4856" s="567" t="s">
        <v>3453</v>
      </c>
      <c r="D4856" s="568">
        <v>133.37</v>
      </c>
    </row>
    <row r="4857" spans="1:4" ht="30">
      <c r="A4857" s="338">
        <v>12578</v>
      </c>
      <c r="B4857" s="339" t="s">
        <v>9008</v>
      </c>
      <c r="C4857" s="567" t="s">
        <v>3453</v>
      </c>
      <c r="D4857" s="568">
        <v>161.51</v>
      </c>
    </row>
    <row r="4858" spans="1:4" ht="30">
      <c r="A4858" s="338">
        <v>12579</v>
      </c>
      <c r="B4858" s="339" t="s">
        <v>9009</v>
      </c>
      <c r="C4858" s="567" t="s">
        <v>3453</v>
      </c>
      <c r="D4858" s="568">
        <v>278.20999999999998</v>
      </c>
    </row>
    <row r="4859" spans="1:4" ht="30">
      <c r="A4859" s="338">
        <v>12580</v>
      </c>
      <c r="B4859" s="339" t="s">
        <v>9010</v>
      </c>
      <c r="C4859" s="567" t="s">
        <v>3453</v>
      </c>
      <c r="D4859" s="568">
        <v>289.88</v>
      </c>
    </row>
    <row r="4860" spans="1:4" ht="30">
      <c r="A4860" s="338">
        <v>12581</v>
      </c>
      <c r="B4860" s="339" t="s">
        <v>9011</v>
      </c>
      <c r="C4860" s="567" t="s">
        <v>3453</v>
      </c>
      <c r="D4860" s="568">
        <v>310.52</v>
      </c>
    </row>
    <row r="4861" spans="1:4" ht="30">
      <c r="A4861" s="338">
        <v>7720</v>
      </c>
      <c r="B4861" s="339" t="s">
        <v>9012</v>
      </c>
      <c r="C4861" s="567" t="s">
        <v>3453</v>
      </c>
      <c r="D4861" s="568">
        <v>485.57</v>
      </c>
    </row>
    <row r="4862" spans="1:4" ht="30">
      <c r="A4862" s="338">
        <v>40335</v>
      </c>
      <c r="B4862" s="339" t="s">
        <v>9013</v>
      </c>
      <c r="C4862" s="567" t="s">
        <v>3453</v>
      </c>
      <c r="D4862" s="568">
        <v>101.59</v>
      </c>
    </row>
    <row r="4863" spans="1:4" ht="30">
      <c r="A4863" s="338">
        <v>7740</v>
      </c>
      <c r="B4863" s="339" t="s">
        <v>9014</v>
      </c>
      <c r="C4863" s="567" t="s">
        <v>3453</v>
      </c>
      <c r="D4863" s="568">
        <v>104.2</v>
      </c>
    </row>
    <row r="4864" spans="1:4" ht="30">
      <c r="A4864" s="338">
        <v>7741</v>
      </c>
      <c r="B4864" s="339" t="s">
        <v>9015</v>
      </c>
      <c r="C4864" s="567" t="s">
        <v>3453</v>
      </c>
      <c r="D4864" s="568">
        <v>192.77</v>
      </c>
    </row>
    <row r="4865" spans="1:4" ht="30">
      <c r="A4865" s="338">
        <v>7774</v>
      </c>
      <c r="B4865" s="339" t="s">
        <v>9016</v>
      </c>
      <c r="C4865" s="567" t="s">
        <v>3453</v>
      </c>
      <c r="D4865" s="568">
        <v>236.53</v>
      </c>
    </row>
    <row r="4866" spans="1:4" ht="30">
      <c r="A4866" s="338">
        <v>7744</v>
      </c>
      <c r="B4866" s="339" t="s">
        <v>9017</v>
      </c>
      <c r="C4866" s="567" t="s">
        <v>3453</v>
      </c>
      <c r="D4866" s="568">
        <v>308.95</v>
      </c>
    </row>
    <row r="4867" spans="1:4" ht="30">
      <c r="A4867" s="338">
        <v>7773</v>
      </c>
      <c r="B4867" s="339" t="s">
        <v>9018</v>
      </c>
      <c r="C4867" s="567" t="s">
        <v>3453</v>
      </c>
      <c r="D4867" s="568">
        <v>315.77999999999997</v>
      </c>
    </row>
    <row r="4868" spans="1:4" ht="30">
      <c r="A4868" s="338">
        <v>7754</v>
      </c>
      <c r="B4868" s="339" t="s">
        <v>9019</v>
      </c>
      <c r="C4868" s="567" t="s">
        <v>3453</v>
      </c>
      <c r="D4868" s="568">
        <v>478.8</v>
      </c>
    </row>
    <row r="4869" spans="1:4" ht="30">
      <c r="A4869" s="338">
        <v>7735</v>
      </c>
      <c r="B4869" s="339" t="s">
        <v>9020</v>
      </c>
      <c r="C4869" s="567" t="s">
        <v>3453</v>
      </c>
      <c r="D4869" s="568">
        <v>620</v>
      </c>
    </row>
    <row r="4870" spans="1:4" ht="30">
      <c r="A4870" s="338">
        <v>7755</v>
      </c>
      <c r="B4870" s="339" t="s">
        <v>9021</v>
      </c>
      <c r="C4870" s="567" t="s">
        <v>3453</v>
      </c>
      <c r="D4870" s="568">
        <v>122.95</v>
      </c>
    </row>
    <row r="4871" spans="1:4" ht="30">
      <c r="A4871" s="338">
        <v>7776</v>
      </c>
      <c r="B4871" s="339" t="s">
        <v>9022</v>
      </c>
      <c r="C4871" s="567" t="s">
        <v>3453</v>
      </c>
      <c r="D4871" s="568">
        <v>256.33</v>
      </c>
    </row>
    <row r="4872" spans="1:4" ht="30">
      <c r="A4872" s="338">
        <v>7743</v>
      </c>
      <c r="B4872" s="339" t="s">
        <v>9023</v>
      </c>
      <c r="C4872" s="567" t="s">
        <v>3453</v>
      </c>
      <c r="D4872" s="568">
        <v>271.44</v>
      </c>
    </row>
    <row r="4873" spans="1:4" ht="30">
      <c r="A4873" s="338">
        <v>7733</v>
      </c>
      <c r="B4873" s="339" t="s">
        <v>9024</v>
      </c>
      <c r="C4873" s="567" t="s">
        <v>3453</v>
      </c>
      <c r="D4873" s="568">
        <v>354.28</v>
      </c>
    </row>
    <row r="4874" spans="1:4" ht="30">
      <c r="A4874" s="338">
        <v>7775</v>
      </c>
      <c r="B4874" s="339" t="s">
        <v>9025</v>
      </c>
      <c r="C4874" s="567" t="s">
        <v>3453</v>
      </c>
      <c r="D4874" s="568">
        <v>388.15</v>
      </c>
    </row>
    <row r="4875" spans="1:4" ht="30">
      <c r="A4875" s="338">
        <v>7734</v>
      </c>
      <c r="B4875" s="339" t="s">
        <v>9026</v>
      </c>
      <c r="C4875" s="567" t="s">
        <v>3453</v>
      </c>
      <c r="D4875" s="568">
        <v>549.66</v>
      </c>
    </row>
    <row r="4876" spans="1:4" ht="30">
      <c r="A4876" s="338">
        <v>37449</v>
      </c>
      <c r="B4876" s="339" t="s">
        <v>9027</v>
      </c>
      <c r="C4876" s="567" t="s">
        <v>3453</v>
      </c>
      <c r="D4876" s="568">
        <v>14.41</v>
      </c>
    </row>
    <row r="4877" spans="1:4" ht="30">
      <c r="A4877" s="338">
        <v>37450</v>
      </c>
      <c r="B4877" s="339" t="s">
        <v>9028</v>
      </c>
      <c r="C4877" s="567" t="s">
        <v>3453</v>
      </c>
      <c r="D4877" s="568">
        <v>20.18</v>
      </c>
    </row>
    <row r="4878" spans="1:4" ht="30">
      <c r="A4878" s="338">
        <v>37451</v>
      </c>
      <c r="B4878" s="339" t="s">
        <v>9029</v>
      </c>
      <c r="C4878" s="567" t="s">
        <v>3453</v>
      </c>
      <c r="D4878" s="568">
        <v>28.18</v>
      </c>
    </row>
    <row r="4879" spans="1:4" ht="30">
      <c r="A4879" s="338">
        <v>37452</v>
      </c>
      <c r="B4879" s="339" t="s">
        <v>9030</v>
      </c>
      <c r="C4879" s="567" t="s">
        <v>3453</v>
      </c>
      <c r="D4879" s="568">
        <v>40.96</v>
      </c>
    </row>
    <row r="4880" spans="1:4" ht="30">
      <c r="A4880" s="338">
        <v>37453</v>
      </c>
      <c r="B4880" s="339" t="s">
        <v>9031</v>
      </c>
      <c r="C4880" s="567" t="s">
        <v>3453</v>
      </c>
      <c r="D4880" s="568">
        <v>47.17</v>
      </c>
    </row>
    <row r="4881" spans="1:4" ht="30">
      <c r="A4881" s="338">
        <v>7778</v>
      </c>
      <c r="B4881" s="339" t="s">
        <v>9032</v>
      </c>
      <c r="C4881" s="567" t="s">
        <v>3453</v>
      </c>
      <c r="D4881" s="568">
        <v>17.690000000000001</v>
      </c>
    </row>
    <row r="4882" spans="1:4" ht="30">
      <c r="A4882" s="338">
        <v>7796</v>
      </c>
      <c r="B4882" s="339" t="s">
        <v>9033</v>
      </c>
      <c r="C4882" s="567" t="s">
        <v>3453</v>
      </c>
      <c r="D4882" s="568">
        <v>24.25</v>
      </c>
    </row>
    <row r="4883" spans="1:4" ht="30">
      <c r="A4883" s="338">
        <v>7781</v>
      </c>
      <c r="B4883" s="339" t="s">
        <v>9034</v>
      </c>
      <c r="C4883" s="567" t="s">
        <v>3453</v>
      </c>
      <c r="D4883" s="568">
        <v>28.65</v>
      </c>
    </row>
    <row r="4884" spans="1:4" ht="30">
      <c r="A4884" s="338">
        <v>7795</v>
      </c>
      <c r="B4884" s="339" t="s">
        <v>9035</v>
      </c>
      <c r="C4884" s="567" t="s">
        <v>3453</v>
      </c>
      <c r="D4884" s="568">
        <v>42.65</v>
      </c>
    </row>
    <row r="4885" spans="1:4" ht="30">
      <c r="A4885" s="338">
        <v>7791</v>
      </c>
      <c r="B4885" s="339" t="s">
        <v>9036</v>
      </c>
      <c r="C4885" s="567" t="s">
        <v>3453</v>
      </c>
      <c r="D4885" s="568">
        <v>51.05</v>
      </c>
    </row>
    <row r="4886" spans="1:4" ht="30">
      <c r="A4886" s="338">
        <v>7783</v>
      </c>
      <c r="B4886" s="339" t="s">
        <v>9037</v>
      </c>
      <c r="C4886" s="567" t="s">
        <v>3453</v>
      </c>
      <c r="D4886" s="568">
        <v>18.09</v>
      </c>
    </row>
    <row r="4887" spans="1:4" ht="30">
      <c r="A4887" s="338">
        <v>7790</v>
      </c>
      <c r="B4887" s="339" t="s">
        <v>9038</v>
      </c>
      <c r="C4887" s="567" t="s">
        <v>3453</v>
      </c>
      <c r="D4887" s="568">
        <v>28.51</v>
      </c>
    </row>
    <row r="4888" spans="1:4" ht="30">
      <c r="A4888" s="338">
        <v>7785</v>
      </c>
      <c r="B4888" s="339" t="s">
        <v>9039</v>
      </c>
      <c r="C4888" s="567" t="s">
        <v>3453</v>
      </c>
      <c r="D4888" s="568">
        <v>31.45</v>
      </c>
    </row>
    <row r="4889" spans="1:4" ht="30">
      <c r="A4889" s="338">
        <v>7792</v>
      </c>
      <c r="B4889" s="339" t="s">
        <v>9040</v>
      </c>
      <c r="C4889" s="567" t="s">
        <v>3453</v>
      </c>
      <c r="D4889" s="568">
        <v>44.61</v>
      </c>
    </row>
    <row r="4890" spans="1:4" ht="30">
      <c r="A4890" s="338">
        <v>7793</v>
      </c>
      <c r="B4890" s="339" t="s">
        <v>9041</v>
      </c>
      <c r="C4890" s="567" t="s">
        <v>3453</v>
      </c>
      <c r="D4890" s="568">
        <v>52.69</v>
      </c>
    </row>
    <row r="4891" spans="1:4" ht="30">
      <c r="A4891" s="338">
        <v>13159</v>
      </c>
      <c r="B4891" s="339" t="s">
        <v>9042</v>
      </c>
      <c r="C4891" s="567" t="s">
        <v>3453</v>
      </c>
      <c r="D4891" s="568">
        <v>45.87</v>
      </c>
    </row>
    <row r="4892" spans="1:4" ht="30">
      <c r="A4892" s="338">
        <v>13168</v>
      </c>
      <c r="B4892" s="339" t="s">
        <v>9043</v>
      </c>
      <c r="C4892" s="567" t="s">
        <v>3453</v>
      </c>
      <c r="D4892" s="568">
        <v>55.7</v>
      </c>
    </row>
    <row r="4893" spans="1:4" ht="30">
      <c r="A4893" s="338">
        <v>13173</v>
      </c>
      <c r="B4893" s="339" t="s">
        <v>9044</v>
      </c>
      <c r="C4893" s="567" t="s">
        <v>3453</v>
      </c>
      <c r="D4893" s="568">
        <v>75.37</v>
      </c>
    </row>
    <row r="4894" spans="1:4" ht="30">
      <c r="A4894" s="338">
        <v>12583</v>
      </c>
      <c r="B4894" s="339" t="s">
        <v>9045</v>
      </c>
      <c r="C4894" s="567" t="s">
        <v>3453</v>
      </c>
      <c r="D4894" s="568">
        <v>15.07</v>
      </c>
    </row>
    <row r="4895" spans="1:4" ht="30">
      <c r="A4895" s="338">
        <v>12584</v>
      </c>
      <c r="B4895" s="339" t="s">
        <v>9046</v>
      </c>
      <c r="C4895" s="567" t="s">
        <v>3453</v>
      </c>
      <c r="D4895" s="568">
        <v>19.66</v>
      </c>
    </row>
    <row r="4896" spans="1:4" ht="30">
      <c r="A4896" s="338">
        <v>12613</v>
      </c>
      <c r="B4896" s="339" t="s">
        <v>13736</v>
      </c>
      <c r="C4896" s="567" t="s">
        <v>3452</v>
      </c>
      <c r="D4896" s="568">
        <v>16.46</v>
      </c>
    </row>
    <row r="4897" spans="1:4">
      <c r="A4897" s="338">
        <v>1031</v>
      </c>
      <c r="B4897" s="339" t="s">
        <v>9047</v>
      </c>
      <c r="C4897" s="567" t="s">
        <v>3452</v>
      </c>
      <c r="D4897" s="568">
        <v>13.61</v>
      </c>
    </row>
    <row r="4898" spans="1:4" ht="30">
      <c r="A4898" s="338">
        <v>39707</v>
      </c>
      <c r="B4898" s="339" t="s">
        <v>9048</v>
      </c>
      <c r="C4898" s="567" t="s">
        <v>3453</v>
      </c>
      <c r="D4898" s="568">
        <v>3.92</v>
      </c>
    </row>
    <row r="4899" spans="1:4" ht="30">
      <c r="A4899" s="338">
        <v>39708</v>
      </c>
      <c r="B4899" s="339" t="s">
        <v>9049</v>
      </c>
      <c r="C4899" s="567" t="s">
        <v>3453</v>
      </c>
      <c r="D4899" s="568">
        <v>3.8</v>
      </c>
    </row>
    <row r="4900" spans="1:4" ht="30">
      <c r="A4900" s="338">
        <v>39710</v>
      </c>
      <c r="B4900" s="339" t="s">
        <v>9050</v>
      </c>
      <c r="C4900" s="567" t="s">
        <v>3453</v>
      </c>
      <c r="D4900" s="568">
        <v>2.67</v>
      </c>
    </row>
    <row r="4901" spans="1:4" ht="30">
      <c r="A4901" s="338">
        <v>39709</v>
      </c>
      <c r="B4901" s="339" t="s">
        <v>9051</v>
      </c>
      <c r="C4901" s="567" t="s">
        <v>3453</v>
      </c>
      <c r="D4901" s="568">
        <v>3.71</v>
      </c>
    </row>
    <row r="4902" spans="1:4" ht="30">
      <c r="A4902" s="338">
        <v>39711</v>
      </c>
      <c r="B4902" s="339" t="s">
        <v>9052</v>
      </c>
      <c r="C4902" s="567" t="s">
        <v>3453</v>
      </c>
      <c r="D4902" s="568">
        <v>4.16</v>
      </c>
    </row>
    <row r="4903" spans="1:4" ht="30">
      <c r="A4903" s="338">
        <v>39714</v>
      </c>
      <c r="B4903" s="339" t="s">
        <v>9055</v>
      </c>
      <c r="C4903" s="567" t="s">
        <v>3453</v>
      </c>
      <c r="D4903" s="568">
        <v>2.64</v>
      </c>
    </row>
    <row r="4904" spans="1:4" ht="30">
      <c r="A4904" s="338">
        <v>39712</v>
      </c>
      <c r="B4904" s="339" t="s">
        <v>9053</v>
      </c>
      <c r="C4904" s="567" t="s">
        <v>3453</v>
      </c>
      <c r="D4904" s="568">
        <v>1.46</v>
      </c>
    </row>
    <row r="4905" spans="1:4" ht="30">
      <c r="A4905" s="338">
        <v>39713</v>
      </c>
      <c r="B4905" s="339" t="s">
        <v>9054</v>
      </c>
      <c r="C4905" s="567" t="s">
        <v>3453</v>
      </c>
      <c r="D4905" s="568">
        <v>1.1499999999999999</v>
      </c>
    </row>
    <row r="4906" spans="1:4" ht="30">
      <c r="A4906" s="338">
        <v>39715</v>
      </c>
      <c r="B4906" s="339" t="s">
        <v>9056</v>
      </c>
      <c r="C4906" s="567" t="s">
        <v>3453</v>
      </c>
      <c r="D4906" s="568">
        <v>1.88</v>
      </c>
    </row>
    <row r="4907" spans="1:4" ht="30">
      <c r="A4907" s="338">
        <v>39716</v>
      </c>
      <c r="B4907" s="339" t="s">
        <v>9057</v>
      </c>
      <c r="C4907" s="567" t="s">
        <v>3453</v>
      </c>
      <c r="D4907" s="568">
        <v>1.42</v>
      </c>
    </row>
    <row r="4908" spans="1:4" ht="30">
      <c r="A4908" s="338">
        <v>39718</v>
      </c>
      <c r="B4908" s="339" t="s">
        <v>9058</v>
      </c>
      <c r="C4908" s="567" t="s">
        <v>3453</v>
      </c>
      <c r="D4908" s="568">
        <v>2.4300000000000002</v>
      </c>
    </row>
    <row r="4909" spans="1:4" ht="30">
      <c r="A4909" s="338">
        <v>9813</v>
      </c>
      <c r="B4909" s="339" t="s">
        <v>9059</v>
      </c>
      <c r="C4909" s="567" t="s">
        <v>3453</v>
      </c>
      <c r="D4909" s="568">
        <v>5.71</v>
      </c>
    </row>
    <row r="4910" spans="1:4" ht="30">
      <c r="A4910" s="338">
        <v>9815</v>
      </c>
      <c r="B4910" s="339" t="s">
        <v>9060</v>
      </c>
      <c r="C4910" s="567" t="s">
        <v>3453</v>
      </c>
      <c r="D4910" s="568">
        <v>11.27</v>
      </c>
    </row>
    <row r="4911" spans="1:4" ht="30">
      <c r="A4911" s="338">
        <v>44543</v>
      </c>
      <c r="B4911" s="339" t="s">
        <v>13737</v>
      </c>
      <c r="C4911" s="567" t="s">
        <v>3453</v>
      </c>
      <c r="D4911" s="568">
        <v>5611.02</v>
      </c>
    </row>
    <row r="4912" spans="1:4" ht="30">
      <c r="A4912" s="338">
        <v>44526</v>
      </c>
      <c r="B4912" s="339" t="s">
        <v>13738</v>
      </c>
      <c r="C4912" s="567" t="s">
        <v>3453</v>
      </c>
      <c r="D4912" s="568">
        <v>137.52000000000001</v>
      </c>
    </row>
    <row r="4913" spans="1:4" ht="30">
      <c r="A4913" s="338">
        <v>44518</v>
      </c>
      <c r="B4913" s="339" t="s">
        <v>13739</v>
      </c>
      <c r="C4913" s="567" t="s">
        <v>3453</v>
      </c>
      <c r="D4913" s="568">
        <v>4130.8900000000003</v>
      </c>
    </row>
    <row r="4914" spans="1:4" ht="30">
      <c r="A4914" s="338">
        <v>44544</v>
      </c>
      <c r="B4914" s="339" t="s">
        <v>13740</v>
      </c>
      <c r="C4914" s="567" t="s">
        <v>3453</v>
      </c>
      <c r="D4914" s="568">
        <v>2008.27</v>
      </c>
    </row>
    <row r="4915" spans="1:4" ht="30">
      <c r="A4915" s="338">
        <v>44545</v>
      </c>
      <c r="B4915" s="339" t="s">
        <v>13741</v>
      </c>
      <c r="C4915" s="567" t="s">
        <v>3453</v>
      </c>
      <c r="D4915" s="568">
        <v>295.18</v>
      </c>
    </row>
    <row r="4916" spans="1:4" ht="30">
      <c r="A4916" s="338">
        <v>44546</v>
      </c>
      <c r="B4916" s="339" t="s">
        <v>13742</v>
      </c>
      <c r="C4916" s="567" t="s">
        <v>3453</v>
      </c>
      <c r="D4916" s="568">
        <v>1318.31</v>
      </c>
    </row>
    <row r="4917" spans="1:4" ht="30">
      <c r="A4917" s="338">
        <v>44525</v>
      </c>
      <c r="B4917" s="339" t="s">
        <v>13743</v>
      </c>
      <c r="C4917" s="567" t="s">
        <v>3453</v>
      </c>
      <c r="D4917" s="568">
        <v>5089.16</v>
      </c>
    </row>
    <row r="4918" spans="1:4" ht="30">
      <c r="A4918" s="338">
        <v>44547</v>
      </c>
      <c r="B4918" s="339" t="s">
        <v>13744</v>
      </c>
      <c r="C4918" s="567" t="s">
        <v>3453</v>
      </c>
      <c r="D4918" s="568">
        <v>460.15</v>
      </c>
    </row>
    <row r="4919" spans="1:4" ht="30">
      <c r="A4919" s="338">
        <v>44519</v>
      </c>
      <c r="B4919" s="339" t="s">
        <v>13745</v>
      </c>
      <c r="C4919" s="567" t="s">
        <v>3453</v>
      </c>
      <c r="D4919" s="568">
        <v>1127.5</v>
      </c>
    </row>
    <row r="4920" spans="1:4" ht="30">
      <c r="A4920" s="338">
        <v>44520</v>
      </c>
      <c r="B4920" s="339" t="s">
        <v>13746</v>
      </c>
      <c r="C4920" s="567" t="s">
        <v>3453</v>
      </c>
      <c r="D4920" s="568">
        <v>1816</v>
      </c>
    </row>
    <row r="4921" spans="1:4" ht="30">
      <c r="A4921" s="338">
        <v>44521</v>
      </c>
      <c r="B4921" s="339" t="s">
        <v>13747</v>
      </c>
      <c r="C4921" s="567" t="s">
        <v>3453</v>
      </c>
      <c r="D4921" s="568">
        <v>29.29</v>
      </c>
    </row>
    <row r="4922" spans="1:4" ht="30">
      <c r="A4922" s="338">
        <v>44522</v>
      </c>
      <c r="B4922" s="339" t="s">
        <v>13748</v>
      </c>
      <c r="C4922" s="567" t="s">
        <v>3453</v>
      </c>
      <c r="D4922" s="568">
        <v>3188.22</v>
      </c>
    </row>
    <row r="4923" spans="1:4" ht="30">
      <c r="A4923" s="338">
        <v>44523</v>
      </c>
      <c r="B4923" s="339" t="s">
        <v>13749</v>
      </c>
      <c r="C4923" s="567" t="s">
        <v>3453</v>
      </c>
      <c r="D4923" s="568">
        <v>4741.78</v>
      </c>
    </row>
    <row r="4924" spans="1:4" ht="30">
      <c r="A4924" s="338">
        <v>44527</v>
      </c>
      <c r="B4924" s="339" t="s">
        <v>13750</v>
      </c>
      <c r="C4924" s="567" t="s">
        <v>3453</v>
      </c>
      <c r="D4924" s="568">
        <v>2377.88</v>
      </c>
    </row>
    <row r="4925" spans="1:4" ht="30">
      <c r="A4925" s="338">
        <v>44524</v>
      </c>
      <c r="B4925" s="339" t="s">
        <v>13751</v>
      </c>
      <c r="C4925" s="567" t="s">
        <v>3453</v>
      </c>
      <c r="D4925" s="568">
        <v>65.52</v>
      </c>
    </row>
    <row r="4926" spans="1:4" ht="30">
      <c r="A4926" s="338">
        <v>44542</v>
      </c>
      <c r="B4926" s="339" t="s">
        <v>13752</v>
      </c>
      <c r="C4926" s="567" t="s">
        <v>3453</v>
      </c>
      <c r="D4926" s="568">
        <v>3102.34</v>
      </c>
    </row>
    <row r="4927" spans="1:4">
      <c r="A4927" s="338">
        <v>9876</v>
      </c>
      <c r="B4927" s="339" t="s">
        <v>9061</v>
      </c>
      <c r="C4927" s="567" t="s">
        <v>3453</v>
      </c>
      <c r="D4927" s="568">
        <v>28.6</v>
      </c>
    </row>
    <row r="4928" spans="1:4">
      <c r="A4928" s="338">
        <v>9877</v>
      </c>
      <c r="B4928" s="339" t="s">
        <v>9062</v>
      </c>
      <c r="C4928" s="567" t="s">
        <v>3453</v>
      </c>
      <c r="D4928" s="568">
        <v>100.18</v>
      </c>
    </row>
    <row r="4929" spans="1:4">
      <c r="A4929" s="338">
        <v>9878</v>
      </c>
      <c r="B4929" s="339" t="s">
        <v>9063</v>
      </c>
      <c r="C4929" s="567" t="s">
        <v>3453</v>
      </c>
      <c r="D4929" s="568">
        <v>130.49</v>
      </c>
    </row>
    <row r="4930" spans="1:4">
      <c r="A4930" s="338">
        <v>9879</v>
      </c>
      <c r="B4930" s="339" t="s">
        <v>9064</v>
      </c>
      <c r="C4930" s="567" t="s">
        <v>3453</v>
      </c>
      <c r="D4930" s="568">
        <v>311.45999999999998</v>
      </c>
    </row>
    <row r="4931" spans="1:4" ht="30">
      <c r="A4931" s="338">
        <v>41986</v>
      </c>
      <c r="B4931" s="339" t="s">
        <v>9065</v>
      </c>
      <c r="C4931" s="567" t="s">
        <v>3453</v>
      </c>
      <c r="D4931" s="568">
        <v>2851.31</v>
      </c>
    </row>
    <row r="4932" spans="1:4" ht="30">
      <c r="A4932" s="338">
        <v>43422</v>
      </c>
      <c r="B4932" s="339" t="s">
        <v>9066</v>
      </c>
      <c r="C4932" s="567" t="s">
        <v>3453</v>
      </c>
      <c r="D4932" s="568">
        <v>3496.86</v>
      </c>
    </row>
    <row r="4933" spans="1:4" ht="30">
      <c r="A4933" s="338">
        <v>41987</v>
      </c>
      <c r="B4933" s="339" t="s">
        <v>9067</v>
      </c>
      <c r="C4933" s="567" t="s">
        <v>3453</v>
      </c>
      <c r="D4933" s="568">
        <v>4053.15</v>
      </c>
    </row>
    <row r="4934" spans="1:4" ht="30">
      <c r="A4934" s="338">
        <v>41988</v>
      </c>
      <c r="B4934" s="339" t="s">
        <v>9068</v>
      </c>
      <c r="C4934" s="567" t="s">
        <v>3453</v>
      </c>
      <c r="D4934" s="568">
        <v>5353.63</v>
      </c>
    </row>
    <row r="4935" spans="1:4" ht="30">
      <c r="A4935" s="338">
        <v>41697</v>
      </c>
      <c r="B4935" s="339" t="s">
        <v>9069</v>
      </c>
      <c r="C4935" s="567" t="s">
        <v>3453</v>
      </c>
      <c r="D4935" s="568">
        <v>948.91</v>
      </c>
    </row>
    <row r="4936" spans="1:4" ht="30">
      <c r="A4936" s="338">
        <v>41985</v>
      </c>
      <c r="B4936" s="339" t="s">
        <v>9070</v>
      </c>
      <c r="C4936" s="567" t="s">
        <v>3453</v>
      </c>
      <c r="D4936" s="568">
        <v>1321.58</v>
      </c>
    </row>
    <row r="4937" spans="1:4" ht="30">
      <c r="A4937" s="338">
        <v>41699</v>
      </c>
      <c r="B4937" s="339" t="s">
        <v>13753</v>
      </c>
      <c r="C4937" s="567" t="s">
        <v>3453</v>
      </c>
      <c r="D4937" s="568">
        <v>1881.87</v>
      </c>
    </row>
    <row r="4938" spans="1:4" ht="45">
      <c r="A4938" s="338">
        <v>38053</v>
      </c>
      <c r="B4938" s="339" t="s">
        <v>9071</v>
      </c>
      <c r="C4938" s="567" t="s">
        <v>3453</v>
      </c>
      <c r="D4938" s="568">
        <v>19.079999999999998</v>
      </c>
    </row>
    <row r="4939" spans="1:4" ht="45">
      <c r="A4939" s="338">
        <v>38054</v>
      </c>
      <c r="B4939" s="339" t="s">
        <v>9072</v>
      </c>
      <c r="C4939" s="567" t="s">
        <v>3453</v>
      </c>
      <c r="D4939" s="568">
        <v>32.799999999999997</v>
      </c>
    </row>
    <row r="4940" spans="1:4" ht="45">
      <c r="A4940" s="338">
        <v>38052</v>
      </c>
      <c r="B4940" s="339" t="s">
        <v>9073</v>
      </c>
      <c r="C4940" s="567" t="s">
        <v>3453</v>
      </c>
      <c r="D4940" s="568">
        <v>9.24</v>
      </c>
    </row>
    <row r="4941" spans="1:4" ht="45">
      <c r="A4941" s="338">
        <v>38051</v>
      </c>
      <c r="B4941" s="339" t="s">
        <v>9074</v>
      </c>
      <c r="C4941" s="567" t="s">
        <v>3453</v>
      </c>
      <c r="D4941" s="568">
        <v>5.76</v>
      </c>
    </row>
    <row r="4942" spans="1:4">
      <c r="A4942" s="338">
        <v>38787</v>
      </c>
      <c r="B4942" s="339" t="s">
        <v>9075</v>
      </c>
      <c r="C4942" s="567" t="s">
        <v>3453</v>
      </c>
      <c r="D4942" s="568">
        <v>6.25</v>
      </c>
    </row>
    <row r="4943" spans="1:4">
      <c r="A4943" s="338">
        <v>38825</v>
      </c>
      <c r="B4943" s="339" t="s">
        <v>9076</v>
      </c>
      <c r="C4943" s="567" t="s">
        <v>3453</v>
      </c>
      <c r="D4943" s="568">
        <v>8.19</v>
      </c>
    </row>
    <row r="4944" spans="1:4">
      <c r="A4944" s="338">
        <v>38826</v>
      </c>
      <c r="B4944" s="339" t="s">
        <v>9077</v>
      </c>
      <c r="C4944" s="567" t="s">
        <v>3453</v>
      </c>
      <c r="D4944" s="568">
        <v>12.13</v>
      </c>
    </row>
    <row r="4945" spans="1:4">
      <c r="A4945" s="338">
        <v>38827</v>
      </c>
      <c r="B4945" s="339" t="s">
        <v>9078</v>
      </c>
      <c r="C4945" s="567" t="s">
        <v>3453</v>
      </c>
      <c r="D4945" s="568">
        <v>19.489999999999998</v>
      </c>
    </row>
    <row r="4946" spans="1:4">
      <c r="A4946" s="338">
        <v>38830</v>
      </c>
      <c r="B4946" s="339" t="s">
        <v>9079</v>
      </c>
      <c r="C4946" s="567" t="s">
        <v>3453</v>
      </c>
      <c r="D4946" s="568">
        <v>27.3</v>
      </c>
    </row>
    <row r="4947" spans="1:4">
      <c r="A4947" s="338">
        <v>38828</v>
      </c>
      <c r="B4947" s="339" t="s">
        <v>9080</v>
      </c>
      <c r="C4947" s="567" t="s">
        <v>3453</v>
      </c>
      <c r="D4947" s="568">
        <v>12.04</v>
      </c>
    </row>
    <row r="4948" spans="1:4">
      <c r="A4948" s="338">
        <v>38829</v>
      </c>
      <c r="B4948" s="339" t="s">
        <v>9081</v>
      </c>
      <c r="C4948" s="567" t="s">
        <v>3453</v>
      </c>
      <c r="D4948" s="568">
        <v>19.72</v>
      </c>
    </row>
    <row r="4949" spans="1:4">
      <c r="A4949" s="338">
        <v>38831</v>
      </c>
      <c r="B4949" s="339" t="s">
        <v>9082</v>
      </c>
      <c r="C4949" s="567" t="s">
        <v>3453</v>
      </c>
      <c r="D4949" s="568">
        <v>38.07</v>
      </c>
    </row>
    <row r="4950" spans="1:4">
      <c r="A4950" s="338">
        <v>36274</v>
      </c>
      <c r="B4950" s="339" t="s">
        <v>9083</v>
      </c>
      <c r="C4950" s="567" t="s">
        <v>3453</v>
      </c>
      <c r="D4950" s="568">
        <v>11.5</v>
      </c>
    </row>
    <row r="4951" spans="1:4">
      <c r="A4951" s="338">
        <v>36278</v>
      </c>
      <c r="B4951" s="339" t="s">
        <v>9084</v>
      </c>
      <c r="C4951" s="567" t="s">
        <v>3453</v>
      </c>
      <c r="D4951" s="568">
        <v>15.6</v>
      </c>
    </row>
    <row r="4952" spans="1:4">
      <c r="A4952" s="338">
        <v>38977</v>
      </c>
      <c r="B4952" s="339" t="s">
        <v>9085</v>
      </c>
      <c r="C4952" s="567" t="s">
        <v>3453</v>
      </c>
      <c r="D4952" s="568">
        <v>237.4</v>
      </c>
    </row>
    <row r="4953" spans="1:4">
      <c r="A4953" s="338">
        <v>38971</v>
      </c>
      <c r="B4953" s="339" t="s">
        <v>9086</v>
      </c>
      <c r="C4953" s="567" t="s">
        <v>3453</v>
      </c>
      <c r="D4953" s="568">
        <v>19.559999999999999</v>
      </c>
    </row>
    <row r="4954" spans="1:4">
      <c r="A4954" s="338">
        <v>38972</v>
      </c>
      <c r="B4954" s="339" t="s">
        <v>9087</v>
      </c>
      <c r="C4954" s="567" t="s">
        <v>3453</v>
      </c>
      <c r="D4954" s="568">
        <v>29.78</v>
      </c>
    </row>
    <row r="4955" spans="1:4">
      <c r="A4955" s="338">
        <v>38973</v>
      </c>
      <c r="B4955" s="339" t="s">
        <v>9088</v>
      </c>
      <c r="C4955" s="567" t="s">
        <v>3453</v>
      </c>
      <c r="D4955" s="568">
        <v>39.4</v>
      </c>
    </row>
    <row r="4956" spans="1:4">
      <c r="A4956" s="338">
        <v>38974</v>
      </c>
      <c r="B4956" s="339" t="s">
        <v>9089</v>
      </c>
      <c r="C4956" s="567" t="s">
        <v>3453</v>
      </c>
      <c r="D4956" s="568">
        <v>57.46</v>
      </c>
    </row>
    <row r="4957" spans="1:4">
      <c r="A4957" s="338">
        <v>38975</v>
      </c>
      <c r="B4957" s="339" t="s">
        <v>9090</v>
      </c>
      <c r="C4957" s="567" t="s">
        <v>3453</v>
      </c>
      <c r="D4957" s="568">
        <v>95.76</v>
      </c>
    </row>
    <row r="4958" spans="1:4">
      <c r="A4958" s="338">
        <v>38976</v>
      </c>
      <c r="B4958" s="339" t="s">
        <v>9091</v>
      </c>
      <c r="C4958" s="567" t="s">
        <v>3453</v>
      </c>
      <c r="D4958" s="568">
        <v>134.30000000000001</v>
      </c>
    </row>
    <row r="4959" spans="1:4">
      <c r="A4959" s="338">
        <v>38986</v>
      </c>
      <c r="B4959" s="339" t="s">
        <v>9092</v>
      </c>
      <c r="C4959" s="567" t="s">
        <v>3453</v>
      </c>
      <c r="D4959" s="568">
        <v>270.26</v>
      </c>
    </row>
    <row r="4960" spans="1:4">
      <c r="A4960" s="338">
        <v>38978</v>
      </c>
      <c r="B4960" s="339" t="s">
        <v>9093</v>
      </c>
      <c r="C4960" s="567" t="s">
        <v>3453</v>
      </c>
      <c r="D4960" s="568">
        <v>11.5</v>
      </c>
    </row>
    <row r="4961" spans="1:4">
      <c r="A4961" s="338">
        <v>38979</v>
      </c>
      <c r="B4961" s="339" t="s">
        <v>9094</v>
      </c>
      <c r="C4961" s="567" t="s">
        <v>3453</v>
      </c>
      <c r="D4961" s="568">
        <v>15.6</v>
      </c>
    </row>
    <row r="4962" spans="1:4">
      <c r="A4962" s="338">
        <v>38980</v>
      </c>
      <c r="B4962" s="339" t="s">
        <v>9095</v>
      </c>
      <c r="C4962" s="567" t="s">
        <v>3453</v>
      </c>
      <c r="D4962" s="568">
        <v>26.08</v>
      </c>
    </row>
    <row r="4963" spans="1:4">
      <c r="A4963" s="338">
        <v>38981</v>
      </c>
      <c r="B4963" s="339" t="s">
        <v>9096</v>
      </c>
      <c r="C4963" s="567" t="s">
        <v>3453</v>
      </c>
      <c r="D4963" s="568">
        <v>36.11</v>
      </c>
    </row>
    <row r="4964" spans="1:4">
      <c r="A4964" s="338">
        <v>38982</v>
      </c>
      <c r="B4964" s="339" t="s">
        <v>9097</v>
      </c>
      <c r="C4964" s="567" t="s">
        <v>3453</v>
      </c>
      <c r="D4964" s="568">
        <v>52.55</v>
      </c>
    </row>
    <row r="4965" spans="1:4">
      <c r="A4965" s="338">
        <v>38983</v>
      </c>
      <c r="B4965" s="339" t="s">
        <v>9098</v>
      </c>
      <c r="C4965" s="567" t="s">
        <v>3453</v>
      </c>
      <c r="D4965" s="568">
        <v>69.67</v>
      </c>
    </row>
    <row r="4966" spans="1:4">
      <c r="A4966" s="338">
        <v>38984</v>
      </c>
      <c r="B4966" s="339" t="s">
        <v>9099</v>
      </c>
      <c r="C4966" s="567" t="s">
        <v>3453</v>
      </c>
      <c r="D4966" s="568">
        <v>134.38999999999999</v>
      </c>
    </row>
    <row r="4967" spans="1:4">
      <c r="A4967" s="338">
        <v>38985</v>
      </c>
      <c r="B4967" s="339" t="s">
        <v>9100</v>
      </c>
      <c r="C4967" s="567" t="s">
        <v>3453</v>
      </c>
      <c r="D4967" s="568">
        <v>198.94</v>
      </c>
    </row>
    <row r="4968" spans="1:4">
      <c r="A4968" s="338">
        <v>9836</v>
      </c>
      <c r="B4968" s="339" t="s">
        <v>9101</v>
      </c>
      <c r="C4968" s="567" t="s">
        <v>3453</v>
      </c>
      <c r="D4968" s="568">
        <v>18.649999999999999</v>
      </c>
    </row>
    <row r="4969" spans="1:4">
      <c r="A4969" s="338">
        <v>20065</v>
      </c>
      <c r="B4969" s="339" t="s">
        <v>9102</v>
      </c>
      <c r="C4969" s="567" t="s">
        <v>3453</v>
      </c>
      <c r="D4969" s="568">
        <v>47.71</v>
      </c>
    </row>
    <row r="4970" spans="1:4">
      <c r="A4970" s="338">
        <v>9835</v>
      </c>
      <c r="B4970" s="339" t="s">
        <v>9103</v>
      </c>
      <c r="C4970" s="567" t="s">
        <v>3453</v>
      </c>
      <c r="D4970" s="568">
        <v>6.72</v>
      </c>
    </row>
    <row r="4971" spans="1:4">
      <c r="A4971" s="338">
        <v>38032</v>
      </c>
      <c r="B4971" s="339" t="s">
        <v>9104</v>
      </c>
      <c r="C4971" s="567" t="s">
        <v>3453</v>
      </c>
      <c r="D4971" s="568">
        <v>49.84</v>
      </c>
    </row>
    <row r="4972" spans="1:4">
      <c r="A4972" s="338">
        <v>38033</v>
      </c>
      <c r="B4972" s="339" t="s">
        <v>9105</v>
      </c>
      <c r="C4972" s="567" t="s">
        <v>3453</v>
      </c>
      <c r="D4972" s="568">
        <v>81.56</v>
      </c>
    </row>
    <row r="4973" spans="1:4">
      <c r="A4973" s="338">
        <v>38034</v>
      </c>
      <c r="B4973" s="339" t="s">
        <v>9106</v>
      </c>
      <c r="C4973" s="567" t="s">
        <v>3453</v>
      </c>
      <c r="D4973" s="568">
        <v>134.91999999999999</v>
      </c>
    </row>
    <row r="4974" spans="1:4">
      <c r="A4974" s="338">
        <v>38035</v>
      </c>
      <c r="B4974" s="339" t="s">
        <v>9107</v>
      </c>
      <c r="C4974" s="567" t="s">
        <v>3453</v>
      </c>
      <c r="D4974" s="568">
        <v>188.01</v>
      </c>
    </row>
    <row r="4975" spans="1:4">
      <c r="A4975" s="338">
        <v>38036</v>
      </c>
      <c r="B4975" s="339" t="s">
        <v>9108</v>
      </c>
      <c r="C4975" s="567" t="s">
        <v>3453</v>
      </c>
      <c r="D4975" s="568">
        <v>265.29000000000002</v>
      </c>
    </row>
    <row r="4976" spans="1:4">
      <c r="A4976" s="338">
        <v>38037</v>
      </c>
      <c r="B4976" s="339" t="s">
        <v>9109</v>
      </c>
      <c r="C4976" s="567" t="s">
        <v>3453</v>
      </c>
      <c r="D4976" s="568">
        <v>307.61</v>
      </c>
    </row>
    <row r="4977" spans="1:4" ht="30">
      <c r="A4977" s="338">
        <v>9850</v>
      </c>
      <c r="B4977" s="339" t="s">
        <v>9110</v>
      </c>
      <c r="C4977" s="567" t="s">
        <v>3453</v>
      </c>
      <c r="D4977" s="568">
        <v>151.13</v>
      </c>
    </row>
    <row r="4978" spans="1:4" ht="30">
      <c r="A4978" s="338">
        <v>9853</v>
      </c>
      <c r="B4978" s="339" t="s">
        <v>9111</v>
      </c>
      <c r="C4978" s="567" t="s">
        <v>3453</v>
      </c>
      <c r="D4978" s="568">
        <v>268.75</v>
      </c>
    </row>
    <row r="4979" spans="1:4" ht="30">
      <c r="A4979" s="338">
        <v>9854</v>
      </c>
      <c r="B4979" s="339" t="s">
        <v>9112</v>
      </c>
      <c r="C4979" s="567" t="s">
        <v>3453</v>
      </c>
      <c r="D4979" s="568">
        <v>117.75</v>
      </c>
    </row>
    <row r="4980" spans="1:4" ht="30">
      <c r="A4980" s="338">
        <v>9851</v>
      </c>
      <c r="B4980" s="339" t="s">
        <v>9113</v>
      </c>
      <c r="C4980" s="567" t="s">
        <v>3453</v>
      </c>
      <c r="D4980" s="568">
        <v>204.19</v>
      </c>
    </row>
    <row r="4981" spans="1:4" ht="30">
      <c r="A4981" s="338">
        <v>9855</v>
      </c>
      <c r="B4981" s="339" t="s">
        <v>9114</v>
      </c>
      <c r="C4981" s="567" t="s">
        <v>3453</v>
      </c>
      <c r="D4981" s="568">
        <v>341.53</v>
      </c>
    </row>
    <row r="4982" spans="1:4">
      <c r="A4982" s="338">
        <v>9825</v>
      </c>
      <c r="B4982" s="339" t="s">
        <v>9115</v>
      </c>
      <c r="C4982" s="567" t="s">
        <v>3453</v>
      </c>
      <c r="D4982" s="568">
        <v>63.54</v>
      </c>
    </row>
    <row r="4983" spans="1:4">
      <c r="A4983" s="338">
        <v>9828</v>
      </c>
      <c r="B4983" s="339" t="s">
        <v>9116</v>
      </c>
      <c r="C4983" s="567" t="s">
        <v>3453</v>
      </c>
      <c r="D4983" s="568">
        <v>170.99</v>
      </c>
    </row>
    <row r="4984" spans="1:4">
      <c r="A4984" s="338">
        <v>9829</v>
      </c>
      <c r="B4984" s="339" t="s">
        <v>9117</v>
      </c>
      <c r="C4984" s="567" t="s">
        <v>3453</v>
      </c>
      <c r="D4984" s="568">
        <v>289.77999999999997</v>
      </c>
    </row>
    <row r="4985" spans="1:4">
      <c r="A4985" s="338">
        <v>9826</v>
      </c>
      <c r="B4985" s="339" t="s">
        <v>9118</v>
      </c>
      <c r="C4985" s="567" t="s">
        <v>3453</v>
      </c>
      <c r="D4985" s="568">
        <v>441.15</v>
      </c>
    </row>
    <row r="4986" spans="1:4">
      <c r="A4986" s="338">
        <v>9827</v>
      </c>
      <c r="B4986" s="339" t="s">
        <v>9119</v>
      </c>
      <c r="C4986" s="567" t="s">
        <v>3453</v>
      </c>
      <c r="D4986" s="568">
        <v>626.44000000000005</v>
      </c>
    </row>
    <row r="4987" spans="1:4">
      <c r="A4987" s="338">
        <v>36374</v>
      </c>
      <c r="B4987" s="339" t="s">
        <v>9120</v>
      </c>
      <c r="C4987" s="567" t="s">
        <v>3453</v>
      </c>
      <c r="D4987" s="568">
        <v>76.150000000000006</v>
      </c>
    </row>
    <row r="4988" spans="1:4">
      <c r="A4988" s="338">
        <v>36084</v>
      </c>
      <c r="B4988" s="339" t="s">
        <v>9121</v>
      </c>
      <c r="C4988" s="567" t="s">
        <v>3453</v>
      </c>
      <c r="D4988" s="568">
        <v>22.56</v>
      </c>
    </row>
    <row r="4989" spans="1:4">
      <c r="A4989" s="338">
        <v>36373</v>
      </c>
      <c r="B4989" s="339" t="s">
        <v>9122</v>
      </c>
      <c r="C4989" s="567" t="s">
        <v>3453</v>
      </c>
      <c r="D4989" s="568">
        <v>46.85</v>
      </c>
    </row>
    <row r="4990" spans="1:4">
      <c r="A4990" s="338">
        <v>36377</v>
      </c>
      <c r="B4990" s="339" t="s">
        <v>9123</v>
      </c>
      <c r="C4990" s="567" t="s">
        <v>3453</v>
      </c>
      <c r="D4990" s="568">
        <v>91.35</v>
      </c>
    </row>
    <row r="4991" spans="1:4">
      <c r="A4991" s="338">
        <v>36375</v>
      </c>
      <c r="B4991" s="339" t="s">
        <v>9124</v>
      </c>
      <c r="C4991" s="567" t="s">
        <v>3453</v>
      </c>
      <c r="D4991" s="568">
        <v>27.84</v>
      </c>
    </row>
    <row r="4992" spans="1:4">
      <c r="A4992" s="338">
        <v>36376</v>
      </c>
      <c r="B4992" s="339" t="s">
        <v>9125</v>
      </c>
      <c r="C4992" s="567" t="s">
        <v>3453</v>
      </c>
      <c r="D4992" s="568">
        <v>54.67</v>
      </c>
    </row>
    <row r="4993" spans="1:4">
      <c r="A4993" s="338">
        <v>36380</v>
      </c>
      <c r="B4993" s="339" t="s">
        <v>9126</v>
      </c>
      <c r="C4993" s="567" t="s">
        <v>3453</v>
      </c>
      <c r="D4993" s="568">
        <v>114.22</v>
      </c>
    </row>
    <row r="4994" spans="1:4">
      <c r="A4994" s="338">
        <v>36378</v>
      </c>
      <c r="B4994" s="339" t="s">
        <v>9127</v>
      </c>
      <c r="C4994" s="567" t="s">
        <v>3453</v>
      </c>
      <c r="D4994" s="568">
        <v>34.22</v>
      </c>
    </row>
    <row r="4995" spans="1:4">
      <c r="A4995" s="338">
        <v>36379</v>
      </c>
      <c r="B4995" s="339" t="s">
        <v>9128</v>
      </c>
      <c r="C4995" s="567" t="s">
        <v>3453</v>
      </c>
      <c r="D4995" s="568">
        <v>68.989999999999995</v>
      </c>
    </row>
    <row r="4996" spans="1:4">
      <c r="A4996" s="338">
        <v>9859</v>
      </c>
      <c r="B4996" s="339" t="s">
        <v>9129</v>
      </c>
      <c r="C4996" s="567" t="s">
        <v>3453</v>
      </c>
      <c r="D4996" s="568">
        <v>13.48</v>
      </c>
    </row>
    <row r="4997" spans="1:4">
      <c r="A4997" s="338">
        <v>9838</v>
      </c>
      <c r="B4997" s="339" t="s">
        <v>9130</v>
      </c>
      <c r="C4997" s="567" t="s">
        <v>3453</v>
      </c>
      <c r="D4997" s="568">
        <v>11.45</v>
      </c>
    </row>
    <row r="4998" spans="1:4">
      <c r="A4998" s="338">
        <v>9837</v>
      </c>
      <c r="B4998" s="339" t="s">
        <v>9131</v>
      </c>
      <c r="C4998" s="567" t="s">
        <v>3453</v>
      </c>
      <c r="D4998" s="568">
        <v>16.53</v>
      </c>
    </row>
    <row r="4999" spans="1:4" ht="30">
      <c r="A4999" s="338">
        <v>9833</v>
      </c>
      <c r="B4999" s="339" t="s">
        <v>9132</v>
      </c>
      <c r="C4999" s="567" t="s">
        <v>3453</v>
      </c>
      <c r="D4999" s="568">
        <v>10.72</v>
      </c>
    </row>
    <row r="5000" spans="1:4" ht="30">
      <c r="A5000" s="338">
        <v>9830</v>
      </c>
      <c r="B5000" s="339" t="s">
        <v>9133</v>
      </c>
      <c r="C5000" s="567" t="s">
        <v>3453</v>
      </c>
      <c r="D5000" s="568">
        <v>5.74</v>
      </c>
    </row>
    <row r="5001" spans="1:4" ht="30">
      <c r="A5001" s="338">
        <v>9834</v>
      </c>
      <c r="B5001" s="339" t="s">
        <v>9134</v>
      </c>
      <c r="C5001" s="567" t="s">
        <v>3453</v>
      </c>
      <c r="D5001" s="568">
        <v>29.85</v>
      </c>
    </row>
    <row r="5002" spans="1:4">
      <c r="A5002" s="338">
        <v>9863</v>
      </c>
      <c r="B5002" s="339" t="s">
        <v>9135</v>
      </c>
      <c r="C5002" s="567" t="s">
        <v>3453</v>
      </c>
      <c r="D5002" s="568">
        <v>97.28</v>
      </c>
    </row>
    <row r="5003" spans="1:4">
      <c r="A5003" s="338">
        <v>9860</v>
      </c>
      <c r="B5003" s="339" t="s">
        <v>9136</v>
      </c>
      <c r="C5003" s="567" t="s">
        <v>3453</v>
      </c>
      <c r="D5003" s="568">
        <v>62.45</v>
      </c>
    </row>
    <row r="5004" spans="1:4">
      <c r="A5004" s="338">
        <v>9862</v>
      </c>
      <c r="B5004" s="339" t="s">
        <v>9137</v>
      </c>
      <c r="C5004" s="567" t="s">
        <v>3453</v>
      </c>
      <c r="D5004" s="568">
        <v>44.07</v>
      </c>
    </row>
    <row r="5005" spans="1:4">
      <c r="A5005" s="338">
        <v>9861</v>
      </c>
      <c r="B5005" s="339" t="s">
        <v>9138</v>
      </c>
      <c r="C5005" s="567" t="s">
        <v>3453</v>
      </c>
      <c r="D5005" s="568">
        <v>35.42</v>
      </c>
    </row>
    <row r="5006" spans="1:4">
      <c r="A5006" s="338">
        <v>9866</v>
      </c>
      <c r="B5006" s="339" t="s">
        <v>9140</v>
      </c>
      <c r="C5006" s="567" t="s">
        <v>3453</v>
      </c>
      <c r="D5006" s="568">
        <v>26.16</v>
      </c>
    </row>
    <row r="5007" spans="1:4">
      <c r="A5007" s="338">
        <v>9856</v>
      </c>
      <c r="B5007" s="339" t="s">
        <v>9139</v>
      </c>
      <c r="C5007" s="567" t="s">
        <v>3453</v>
      </c>
      <c r="D5007" s="568">
        <v>9.52</v>
      </c>
    </row>
    <row r="5008" spans="1:4">
      <c r="A5008" s="338">
        <v>9857</v>
      </c>
      <c r="B5008" s="339" t="s">
        <v>9141</v>
      </c>
      <c r="C5008" s="567" t="s">
        <v>3453</v>
      </c>
      <c r="D5008" s="568">
        <v>125.81</v>
      </c>
    </row>
    <row r="5009" spans="1:4">
      <c r="A5009" s="338">
        <v>9864</v>
      </c>
      <c r="B5009" s="339" t="s">
        <v>9142</v>
      </c>
      <c r="C5009" s="567" t="s">
        <v>3453</v>
      </c>
      <c r="D5009" s="568">
        <v>151.88999999999999</v>
      </c>
    </row>
    <row r="5010" spans="1:4">
      <c r="A5010" s="338">
        <v>9865</v>
      </c>
      <c r="B5010" s="339" t="s">
        <v>9143</v>
      </c>
      <c r="C5010" s="567" t="s">
        <v>3453</v>
      </c>
      <c r="D5010" s="568">
        <v>218.43</v>
      </c>
    </row>
    <row r="5011" spans="1:4">
      <c r="A5011" s="338">
        <v>9858</v>
      </c>
      <c r="B5011" s="339" t="s">
        <v>9144</v>
      </c>
      <c r="C5011" s="567" t="s">
        <v>3453</v>
      </c>
      <c r="D5011" s="568">
        <v>229</v>
      </c>
    </row>
    <row r="5012" spans="1:4">
      <c r="A5012" s="338">
        <v>9841</v>
      </c>
      <c r="B5012" s="339" t="s">
        <v>9145</v>
      </c>
      <c r="C5012" s="567" t="s">
        <v>3453</v>
      </c>
      <c r="D5012" s="568">
        <v>46.03</v>
      </c>
    </row>
    <row r="5013" spans="1:4">
      <c r="A5013" s="338">
        <v>9840</v>
      </c>
      <c r="B5013" s="339" t="s">
        <v>9146</v>
      </c>
      <c r="C5013" s="567" t="s">
        <v>3453</v>
      </c>
      <c r="D5013" s="568">
        <v>93.55</v>
      </c>
    </row>
    <row r="5014" spans="1:4">
      <c r="A5014" s="338">
        <v>20067</v>
      </c>
      <c r="B5014" s="339" t="s">
        <v>9147</v>
      </c>
      <c r="C5014" s="567" t="s">
        <v>3453</v>
      </c>
      <c r="D5014" s="568">
        <v>16.07</v>
      </c>
    </row>
    <row r="5015" spans="1:4">
      <c r="A5015" s="338">
        <v>20068</v>
      </c>
      <c r="B5015" s="339" t="s">
        <v>9148</v>
      </c>
      <c r="C5015" s="567" t="s">
        <v>3453</v>
      </c>
      <c r="D5015" s="568">
        <v>20.05</v>
      </c>
    </row>
    <row r="5016" spans="1:4">
      <c r="A5016" s="338">
        <v>9839</v>
      </c>
      <c r="B5016" s="339" t="s">
        <v>9149</v>
      </c>
      <c r="C5016" s="567" t="s">
        <v>3453</v>
      </c>
      <c r="D5016" s="568">
        <v>26.27</v>
      </c>
    </row>
    <row r="5017" spans="1:4">
      <c r="A5017" s="338">
        <v>9870</v>
      </c>
      <c r="B5017" s="339" t="s">
        <v>13754</v>
      </c>
      <c r="C5017" s="567" t="s">
        <v>3453</v>
      </c>
      <c r="D5017" s="568">
        <v>106.08</v>
      </c>
    </row>
    <row r="5018" spans="1:4">
      <c r="A5018" s="338">
        <v>9867</v>
      </c>
      <c r="B5018" s="339" t="s">
        <v>9150</v>
      </c>
      <c r="C5018" s="567" t="s">
        <v>3453</v>
      </c>
      <c r="D5018" s="568">
        <v>3.9</v>
      </c>
    </row>
    <row r="5019" spans="1:4">
      <c r="A5019" s="338">
        <v>9868</v>
      </c>
      <c r="B5019" s="339" t="s">
        <v>9151</v>
      </c>
      <c r="C5019" s="567" t="s">
        <v>3453</v>
      </c>
      <c r="D5019" s="568">
        <v>5</v>
      </c>
    </row>
    <row r="5020" spans="1:4">
      <c r="A5020" s="338">
        <v>9869</v>
      </c>
      <c r="B5020" s="339" t="s">
        <v>9152</v>
      </c>
      <c r="C5020" s="567" t="s">
        <v>3453</v>
      </c>
      <c r="D5020" s="568">
        <v>11.23</v>
      </c>
    </row>
    <row r="5021" spans="1:4">
      <c r="A5021" s="338">
        <v>9874</v>
      </c>
      <c r="B5021" s="339" t="s">
        <v>9153</v>
      </c>
      <c r="C5021" s="567" t="s">
        <v>3453</v>
      </c>
      <c r="D5021" s="568">
        <v>16.34</v>
      </c>
    </row>
    <row r="5022" spans="1:4">
      <c r="A5022" s="338">
        <v>9875</v>
      </c>
      <c r="B5022" s="339" t="s">
        <v>9154</v>
      </c>
      <c r="C5022" s="567" t="s">
        <v>3453</v>
      </c>
      <c r="D5022" s="568">
        <v>18.72</v>
      </c>
    </row>
    <row r="5023" spans="1:4">
      <c r="A5023" s="338">
        <v>9873</v>
      </c>
      <c r="B5023" s="339" t="s">
        <v>9155</v>
      </c>
      <c r="C5023" s="567" t="s">
        <v>3453</v>
      </c>
      <c r="D5023" s="568">
        <v>31.59</v>
      </c>
    </row>
    <row r="5024" spans="1:4">
      <c r="A5024" s="338">
        <v>9871</v>
      </c>
      <c r="B5024" s="339" t="s">
        <v>9156</v>
      </c>
      <c r="C5024" s="567" t="s">
        <v>3453</v>
      </c>
      <c r="D5024" s="568">
        <v>52.92</v>
      </c>
    </row>
    <row r="5025" spans="1:4">
      <c r="A5025" s="338">
        <v>9872</v>
      </c>
      <c r="B5025" s="339" t="s">
        <v>9157</v>
      </c>
      <c r="C5025" s="567" t="s">
        <v>3453</v>
      </c>
      <c r="D5025" s="568">
        <v>66.12</v>
      </c>
    </row>
    <row r="5026" spans="1:4">
      <c r="A5026" s="338">
        <v>12425</v>
      </c>
      <c r="B5026" s="339" t="s">
        <v>9162</v>
      </c>
      <c r="C5026" s="567" t="s">
        <v>3452</v>
      </c>
      <c r="D5026" s="568">
        <v>56</v>
      </c>
    </row>
    <row r="5027" spans="1:4">
      <c r="A5027" s="338">
        <v>12426</v>
      </c>
      <c r="B5027" s="339" t="s">
        <v>9161</v>
      </c>
      <c r="C5027" s="567" t="s">
        <v>3452</v>
      </c>
      <c r="D5027" s="568">
        <v>40.76</v>
      </c>
    </row>
    <row r="5028" spans="1:4">
      <c r="A5028" s="338">
        <v>12428</v>
      </c>
      <c r="B5028" s="339" t="s">
        <v>9164</v>
      </c>
      <c r="C5028" s="567" t="s">
        <v>3452</v>
      </c>
      <c r="D5028" s="568">
        <v>149.19</v>
      </c>
    </row>
    <row r="5029" spans="1:4">
      <c r="A5029" s="338">
        <v>12427</v>
      </c>
      <c r="B5029" s="339" t="s">
        <v>9163</v>
      </c>
      <c r="C5029" s="567" t="s">
        <v>3452</v>
      </c>
      <c r="D5029" s="568">
        <v>232.43</v>
      </c>
    </row>
    <row r="5030" spans="1:4">
      <c r="A5030" s="338">
        <v>12429</v>
      </c>
      <c r="B5030" s="339" t="s">
        <v>9166</v>
      </c>
      <c r="C5030" s="567" t="s">
        <v>3452</v>
      </c>
      <c r="D5030" s="568">
        <v>375.84</v>
      </c>
    </row>
    <row r="5031" spans="1:4">
      <c r="A5031" s="338">
        <v>12430</v>
      </c>
      <c r="B5031" s="339" t="s">
        <v>9165</v>
      </c>
      <c r="C5031" s="567" t="s">
        <v>3452</v>
      </c>
      <c r="D5031" s="568">
        <v>49.97</v>
      </c>
    </row>
    <row r="5032" spans="1:4">
      <c r="A5032" s="338">
        <v>12431</v>
      </c>
      <c r="B5032" s="339" t="s">
        <v>9167</v>
      </c>
      <c r="C5032" s="567" t="s">
        <v>3452</v>
      </c>
      <c r="D5032" s="568">
        <v>639.62</v>
      </c>
    </row>
    <row r="5033" spans="1:4">
      <c r="A5033" s="338">
        <v>12432</v>
      </c>
      <c r="B5033" s="339" t="s">
        <v>9168</v>
      </c>
      <c r="C5033" s="567" t="s">
        <v>3452</v>
      </c>
      <c r="D5033" s="568">
        <v>131.55000000000001</v>
      </c>
    </row>
    <row r="5034" spans="1:4">
      <c r="A5034" s="338">
        <v>12433</v>
      </c>
      <c r="B5034" s="339" t="s">
        <v>9170</v>
      </c>
      <c r="C5034" s="567" t="s">
        <v>3452</v>
      </c>
      <c r="D5034" s="568">
        <v>83.74</v>
      </c>
    </row>
    <row r="5035" spans="1:4">
      <c r="A5035" s="338">
        <v>12434</v>
      </c>
      <c r="B5035" s="339" t="s">
        <v>9169</v>
      </c>
      <c r="C5035" s="567" t="s">
        <v>3452</v>
      </c>
      <c r="D5035" s="568">
        <v>42.87</v>
      </c>
    </row>
    <row r="5036" spans="1:4">
      <c r="A5036" s="338">
        <v>12435</v>
      </c>
      <c r="B5036" s="339" t="s">
        <v>9171</v>
      </c>
      <c r="C5036" s="567" t="s">
        <v>3452</v>
      </c>
      <c r="D5036" s="568">
        <v>259.17</v>
      </c>
    </row>
    <row r="5037" spans="1:4">
      <c r="A5037" s="338">
        <v>12437</v>
      </c>
      <c r="B5037" s="339" t="s">
        <v>9172</v>
      </c>
      <c r="C5037" s="567" t="s">
        <v>3452</v>
      </c>
      <c r="D5037" s="568">
        <v>209.31</v>
      </c>
    </row>
    <row r="5038" spans="1:4">
      <c r="A5038" s="338">
        <v>12438</v>
      </c>
      <c r="B5038" s="339" t="s">
        <v>9174</v>
      </c>
      <c r="C5038" s="567" t="s">
        <v>3452</v>
      </c>
      <c r="D5038" s="568">
        <v>378.79</v>
      </c>
    </row>
    <row r="5039" spans="1:4">
      <c r="A5039" s="338">
        <v>12439</v>
      </c>
      <c r="B5039" s="339" t="s">
        <v>9173</v>
      </c>
      <c r="C5039" s="567" t="s">
        <v>3452</v>
      </c>
      <c r="D5039" s="568">
        <v>67.180000000000007</v>
      </c>
    </row>
    <row r="5040" spans="1:4">
      <c r="A5040" s="338">
        <v>12436</v>
      </c>
      <c r="B5040" s="339" t="s">
        <v>9175</v>
      </c>
      <c r="C5040" s="567" t="s">
        <v>3452</v>
      </c>
      <c r="D5040" s="568">
        <v>478.49</v>
      </c>
    </row>
    <row r="5041" spans="1:4">
      <c r="A5041" s="338">
        <v>36357</v>
      </c>
      <c r="B5041" s="339" t="s">
        <v>9176</v>
      </c>
      <c r="C5041" s="567" t="s">
        <v>3452</v>
      </c>
      <c r="D5041" s="568">
        <v>204.59</v>
      </c>
    </row>
    <row r="5042" spans="1:4">
      <c r="A5042" s="338">
        <v>12424</v>
      </c>
      <c r="B5042" s="339" t="s">
        <v>9177</v>
      </c>
      <c r="C5042" s="567" t="s">
        <v>3452</v>
      </c>
      <c r="D5042" s="568">
        <v>86.22</v>
      </c>
    </row>
    <row r="5043" spans="1:4">
      <c r="A5043" s="338">
        <v>12440</v>
      </c>
      <c r="B5043" s="339" t="s">
        <v>9178</v>
      </c>
      <c r="C5043" s="567" t="s">
        <v>3452</v>
      </c>
      <c r="D5043" s="568">
        <v>83.34</v>
      </c>
    </row>
    <row r="5044" spans="1:4">
      <c r="A5044" s="338">
        <v>9884</v>
      </c>
      <c r="B5044" s="339" t="s">
        <v>9179</v>
      </c>
      <c r="C5044" s="567" t="s">
        <v>3452</v>
      </c>
      <c r="D5044" s="568">
        <v>62.16</v>
      </c>
    </row>
    <row r="5045" spans="1:4">
      <c r="A5045" s="338">
        <v>9888</v>
      </c>
      <c r="B5045" s="339" t="s">
        <v>9180</v>
      </c>
      <c r="C5045" s="567" t="s">
        <v>3452</v>
      </c>
      <c r="D5045" s="568">
        <v>49.94</v>
      </c>
    </row>
    <row r="5046" spans="1:4">
      <c r="A5046" s="338">
        <v>9886</v>
      </c>
      <c r="B5046" s="339" t="s">
        <v>9182</v>
      </c>
      <c r="C5046" s="567" t="s">
        <v>3452</v>
      </c>
      <c r="D5046" s="568">
        <v>29.85</v>
      </c>
    </row>
    <row r="5047" spans="1:4">
      <c r="A5047" s="338">
        <v>9883</v>
      </c>
      <c r="B5047" s="339" t="s">
        <v>9181</v>
      </c>
      <c r="C5047" s="567" t="s">
        <v>3452</v>
      </c>
      <c r="D5047" s="568">
        <v>21.79</v>
      </c>
    </row>
    <row r="5048" spans="1:4">
      <c r="A5048" s="338">
        <v>9889</v>
      </c>
      <c r="B5048" s="339" t="s">
        <v>9183</v>
      </c>
      <c r="C5048" s="567" t="s">
        <v>3452</v>
      </c>
      <c r="D5048" s="568">
        <v>151.24</v>
      </c>
    </row>
    <row r="5049" spans="1:4">
      <c r="A5049" s="338">
        <v>9887</v>
      </c>
      <c r="B5049" s="339" t="s">
        <v>9184</v>
      </c>
      <c r="C5049" s="567" t="s">
        <v>3452</v>
      </c>
      <c r="D5049" s="568">
        <v>91.41</v>
      </c>
    </row>
    <row r="5050" spans="1:4">
      <c r="A5050" s="338">
        <v>9890</v>
      </c>
      <c r="B5050" s="339" t="s">
        <v>9186</v>
      </c>
      <c r="C5050" s="567" t="s">
        <v>3452</v>
      </c>
      <c r="D5050" s="568">
        <v>234.3</v>
      </c>
    </row>
    <row r="5051" spans="1:4">
      <c r="A5051" s="338">
        <v>9885</v>
      </c>
      <c r="B5051" s="339" t="s">
        <v>9185</v>
      </c>
      <c r="C5051" s="567" t="s">
        <v>3452</v>
      </c>
      <c r="D5051" s="568">
        <v>28.86</v>
      </c>
    </row>
    <row r="5052" spans="1:4">
      <c r="A5052" s="338">
        <v>9891</v>
      </c>
      <c r="B5052" s="339" t="s">
        <v>9187</v>
      </c>
      <c r="C5052" s="567" t="s">
        <v>3452</v>
      </c>
      <c r="D5052" s="568">
        <v>328.92</v>
      </c>
    </row>
    <row r="5053" spans="1:4" ht="30">
      <c r="A5053" s="338">
        <v>39292</v>
      </c>
      <c r="B5053" s="339" t="s">
        <v>9188</v>
      </c>
      <c r="C5053" s="567" t="s">
        <v>3452</v>
      </c>
      <c r="D5053" s="568">
        <v>11.73</v>
      </c>
    </row>
    <row r="5054" spans="1:4" ht="30">
      <c r="A5054" s="338">
        <v>39293</v>
      </c>
      <c r="B5054" s="339" t="s">
        <v>9189</v>
      </c>
      <c r="C5054" s="567" t="s">
        <v>3452</v>
      </c>
      <c r="D5054" s="568">
        <v>18.93</v>
      </c>
    </row>
    <row r="5055" spans="1:4" ht="30">
      <c r="A5055" s="338">
        <v>39294</v>
      </c>
      <c r="B5055" s="339" t="s">
        <v>9190</v>
      </c>
      <c r="C5055" s="567" t="s">
        <v>3452</v>
      </c>
      <c r="D5055" s="568">
        <v>18.93</v>
      </c>
    </row>
    <row r="5056" spans="1:4" ht="30">
      <c r="A5056" s="338">
        <v>39295</v>
      </c>
      <c r="B5056" s="339" t="s">
        <v>9191</v>
      </c>
      <c r="C5056" s="567" t="s">
        <v>3452</v>
      </c>
      <c r="D5056" s="568">
        <v>32.28</v>
      </c>
    </row>
    <row r="5057" spans="1:4">
      <c r="A5057" s="338">
        <v>36313</v>
      </c>
      <c r="B5057" s="339" t="s">
        <v>9192</v>
      </c>
      <c r="C5057" s="567" t="s">
        <v>3452</v>
      </c>
      <c r="D5057" s="568">
        <v>48.5</v>
      </c>
    </row>
    <row r="5058" spans="1:4">
      <c r="A5058" s="338">
        <v>36316</v>
      </c>
      <c r="B5058" s="339" t="s">
        <v>9193</v>
      </c>
      <c r="C5058" s="567" t="s">
        <v>3452</v>
      </c>
      <c r="D5058" s="568">
        <v>58.82</v>
      </c>
    </row>
    <row r="5059" spans="1:4">
      <c r="A5059" s="338">
        <v>64</v>
      </c>
      <c r="B5059" s="339" t="s">
        <v>9194</v>
      </c>
      <c r="C5059" s="567" t="s">
        <v>3452</v>
      </c>
      <c r="D5059" s="568">
        <v>5.71</v>
      </c>
    </row>
    <row r="5060" spans="1:4">
      <c r="A5060" s="338">
        <v>37423</v>
      </c>
      <c r="B5060" s="339" t="s">
        <v>9195</v>
      </c>
      <c r="C5060" s="567" t="s">
        <v>3452</v>
      </c>
      <c r="D5060" s="568">
        <v>14.1</v>
      </c>
    </row>
    <row r="5061" spans="1:4">
      <c r="A5061" s="338">
        <v>39296</v>
      </c>
      <c r="B5061" s="339" t="s">
        <v>9196</v>
      </c>
      <c r="C5061" s="567" t="s">
        <v>3452</v>
      </c>
      <c r="D5061" s="568">
        <v>9.06</v>
      </c>
    </row>
    <row r="5062" spans="1:4">
      <c r="A5062" s="338">
        <v>39297</v>
      </c>
      <c r="B5062" s="339" t="s">
        <v>9197</v>
      </c>
      <c r="C5062" s="567" t="s">
        <v>3452</v>
      </c>
      <c r="D5062" s="568">
        <v>12.95</v>
      </c>
    </row>
    <row r="5063" spans="1:4">
      <c r="A5063" s="338">
        <v>39298</v>
      </c>
      <c r="B5063" s="339" t="s">
        <v>9198</v>
      </c>
      <c r="C5063" s="567" t="s">
        <v>3452</v>
      </c>
      <c r="D5063" s="568">
        <v>22.82</v>
      </c>
    </row>
    <row r="5064" spans="1:4">
      <c r="A5064" s="338">
        <v>39299</v>
      </c>
      <c r="B5064" s="339" t="s">
        <v>9199</v>
      </c>
      <c r="C5064" s="567" t="s">
        <v>3452</v>
      </c>
      <c r="D5064" s="568">
        <v>38.840000000000003</v>
      </c>
    </row>
    <row r="5065" spans="1:4">
      <c r="A5065" s="338">
        <v>9892</v>
      </c>
      <c r="B5065" s="339" t="s">
        <v>9200</v>
      </c>
      <c r="C5065" s="567" t="s">
        <v>3452</v>
      </c>
      <c r="D5065" s="568">
        <v>8.5</v>
      </c>
    </row>
    <row r="5066" spans="1:4">
      <c r="A5066" s="338">
        <v>9893</v>
      </c>
      <c r="B5066" s="339" t="s">
        <v>9201</v>
      </c>
      <c r="C5066" s="567" t="s">
        <v>3452</v>
      </c>
      <c r="D5066" s="568">
        <v>115.38</v>
      </c>
    </row>
    <row r="5067" spans="1:4">
      <c r="A5067" s="338">
        <v>9901</v>
      </c>
      <c r="B5067" s="339" t="s">
        <v>9202</v>
      </c>
      <c r="C5067" s="567" t="s">
        <v>3452</v>
      </c>
      <c r="D5067" s="568">
        <v>51.2</v>
      </c>
    </row>
    <row r="5068" spans="1:4">
      <c r="A5068" s="338">
        <v>9896</v>
      </c>
      <c r="B5068" s="339" t="s">
        <v>9203</v>
      </c>
      <c r="C5068" s="567" t="s">
        <v>3452</v>
      </c>
      <c r="D5068" s="568">
        <v>46.15</v>
      </c>
    </row>
    <row r="5069" spans="1:4">
      <c r="A5069" s="338">
        <v>9900</v>
      </c>
      <c r="B5069" s="339" t="s">
        <v>9204</v>
      </c>
      <c r="C5069" s="567" t="s">
        <v>3452</v>
      </c>
      <c r="D5069" s="568">
        <v>28</v>
      </c>
    </row>
    <row r="5070" spans="1:4">
      <c r="A5070" s="338">
        <v>9898</v>
      </c>
      <c r="B5070" s="339" t="s">
        <v>9205</v>
      </c>
      <c r="C5070" s="567" t="s">
        <v>3452</v>
      </c>
      <c r="D5070" s="568">
        <v>237.25</v>
      </c>
    </row>
    <row r="5071" spans="1:4">
      <c r="A5071" s="338">
        <v>9902</v>
      </c>
      <c r="B5071" s="339" t="s">
        <v>9207</v>
      </c>
      <c r="C5071" s="567" t="s">
        <v>3452</v>
      </c>
      <c r="D5071" s="568">
        <v>300.44</v>
      </c>
    </row>
    <row r="5072" spans="1:4">
      <c r="A5072" s="338">
        <v>9899</v>
      </c>
      <c r="B5072" s="339" t="s">
        <v>9206</v>
      </c>
      <c r="C5072" s="567" t="s">
        <v>3452</v>
      </c>
      <c r="D5072" s="568">
        <v>15.29</v>
      </c>
    </row>
    <row r="5073" spans="1:4">
      <c r="A5073" s="338">
        <v>9908</v>
      </c>
      <c r="B5073" s="339" t="s">
        <v>9208</v>
      </c>
      <c r="C5073" s="567" t="s">
        <v>3452</v>
      </c>
      <c r="D5073" s="568">
        <v>599.03</v>
      </c>
    </row>
    <row r="5074" spans="1:4">
      <c r="A5074" s="338">
        <v>9905</v>
      </c>
      <c r="B5074" s="339" t="s">
        <v>9209</v>
      </c>
      <c r="C5074" s="567" t="s">
        <v>3452</v>
      </c>
      <c r="D5074" s="568">
        <v>10.01</v>
      </c>
    </row>
    <row r="5075" spans="1:4">
      <c r="A5075" s="338">
        <v>9906</v>
      </c>
      <c r="B5075" s="339" t="s">
        <v>9210</v>
      </c>
      <c r="C5075" s="567" t="s">
        <v>3452</v>
      </c>
      <c r="D5075" s="568">
        <v>11.99</v>
      </c>
    </row>
    <row r="5076" spans="1:4">
      <c r="A5076" s="338">
        <v>9895</v>
      </c>
      <c r="B5076" s="339" t="s">
        <v>9211</v>
      </c>
      <c r="C5076" s="567" t="s">
        <v>3452</v>
      </c>
      <c r="D5076" s="568">
        <v>19.670000000000002</v>
      </c>
    </row>
    <row r="5077" spans="1:4">
      <c r="A5077" s="338">
        <v>9894</v>
      </c>
      <c r="B5077" s="339" t="s">
        <v>9212</v>
      </c>
      <c r="C5077" s="567" t="s">
        <v>3452</v>
      </c>
      <c r="D5077" s="568">
        <v>38.33</v>
      </c>
    </row>
    <row r="5078" spans="1:4">
      <c r="A5078" s="338">
        <v>9897</v>
      </c>
      <c r="B5078" s="339" t="s">
        <v>9213</v>
      </c>
      <c r="C5078" s="567" t="s">
        <v>3452</v>
      </c>
      <c r="D5078" s="568">
        <v>41.5</v>
      </c>
    </row>
    <row r="5079" spans="1:4">
      <c r="A5079" s="338">
        <v>9910</v>
      </c>
      <c r="B5079" s="339" t="s">
        <v>9214</v>
      </c>
      <c r="C5079" s="567" t="s">
        <v>3452</v>
      </c>
      <c r="D5079" s="568">
        <v>104.47</v>
      </c>
    </row>
    <row r="5080" spans="1:4">
      <c r="A5080" s="338">
        <v>9909</v>
      </c>
      <c r="B5080" s="339" t="s">
        <v>9215</v>
      </c>
      <c r="C5080" s="567" t="s">
        <v>3452</v>
      </c>
      <c r="D5080" s="568">
        <v>210.81</v>
      </c>
    </row>
    <row r="5081" spans="1:4">
      <c r="A5081" s="338">
        <v>9907</v>
      </c>
      <c r="B5081" s="339" t="s">
        <v>9216</v>
      </c>
      <c r="C5081" s="567" t="s">
        <v>3452</v>
      </c>
      <c r="D5081" s="568">
        <v>324.13</v>
      </c>
    </row>
    <row r="5082" spans="1:4" ht="30">
      <c r="A5082" s="338">
        <v>20973</v>
      </c>
      <c r="B5082" s="339" t="s">
        <v>9217</v>
      </c>
      <c r="C5082" s="567" t="s">
        <v>3452</v>
      </c>
      <c r="D5082" s="568">
        <v>176.37</v>
      </c>
    </row>
    <row r="5083" spans="1:4" ht="30">
      <c r="A5083" s="338">
        <v>20974</v>
      </c>
      <c r="B5083" s="339" t="s">
        <v>9218</v>
      </c>
      <c r="C5083" s="567" t="s">
        <v>3452</v>
      </c>
      <c r="D5083" s="568">
        <v>252.34</v>
      </c>
    </row>
    <row r="5084" spans="1:4">
      <c r="A5084" s="338">
        <v>37989</v>
      </c>
      <c r="B5084" s="339" t="s">
        <v>9219</v>
      </c>
      <c r="C5084" s="567" t="s">
        <v>3452</v>
      </c>
      <c r="D5084" s="568">
        <v>15.35</v>
      </c>
    </row>
    <row r="5085" spans="1:4">
      <c r="A5085" s="338">
        <v>37990</v>
      </c>
      <c r="B5085" s="339" t="s">
        <v>9220</v>
      </c>
      <c r="C5085" s="567" t="s">
        <v>3452</v>
      </c>
      <c r="D5085" s="568">
        <v>17.84</v>
      </c>
    </row>
    <row r="5086" spans="1:4">
      <c r="A5086" s="338">
        <v>37991</v>
      </c>
      <c r="B5086" s="339" t="s">
        <v>9221</v>
      </c>
      <c r="C5086" s="567" t="s">
        <v>3452</v>
      </c>
      <c r="D5086" s="568">
        <v>28.23</v>
      </c>
    </row>
    <row r="5087" spans="1:4">
      <c r="A5087" s="338">
        <v>37992</v>
      </c>
      <c r="B5087" s="339" t="s">
        <v>9222</v>
      </c>
      <c r="C5087" s="567" t="s">
        <v>3452</v>
      </c>
      <c r="D5087" s="568">
        <v>43.11</v>
      </c>
    </row>
    <row r="5088" spans="1:4">
      <c r="A5088" s="338">
        <v>37993</v>
      </c>
      <c r="B5088" s="339" t="s">
        <v>9223</v>
      </c>
      <c r="C5088" s="567" t="s">
        <v>3452</v>
      </c>
      <c r="D5088" s="568">
        <v>63.98</v>
      </c>
    </row>
    <row r="5089" spans="1:4">
      <c r="A5089" s="338">
        <v>37994</v>
      </c>
      <c r="B5089" s="339" t="s">
        <v>9224</v>
      </c>
      <c r="C5089" s="567" t="s">
        <v>3452</v>
      </c>
      <c r="D5089" s="568">
        <v>153.75</v>
      </c>
    </row>
    <row r="5090" spans="1:4">
      <c r="A5090" s="338">
        <v>37995</v>
      </c>
      <c r="B5090" s="339" t="s">
        <v>9225</v>
      </c>
      <c r="C5090" s="567" t="s">
        <v>3452</v>
      </c>
      <c r="D5090" s="568">
        <v>223.15</v>
      </c>
    </row>
    <row r="5091" spans="1:4">
      <c r="A5091" s="338">
        <v>37996</v>
      </c>
      <c r="B5091" s="339" t="s">
        <v>9226</v>
      </c>
      <c r="C5091" s="567" t="s">
        <v>3452</v>
      </c>
      <c r="D5091" s="568">
        <v>329.03</v>
      </c>
    </row>
    <row r="5092" spans="1:4">
      <c r="A5092" s="338">
        <v>13883</v>
      </c>
      <c r="B5092" s="339" t="s">
        <v>9227</v>
      </c>
      <c r="C5092" s="567" t="s">
        <v>3452</v>
      </c>
      <c r="D5092" s="568">
        <v>137267.59</v>
      </c>
    </row>
    <row r="5093" spans="1:4">
      <c r="A5093" s="338">
        <v>38604</v>
      </c>
      <c r="B5093" s="339" t="s">
        <v>9228</v>
      </c>
      <c r="C5093" s="567" t="s">
        <v>3452</v>
      </c>
      <c r="D5093" s="568">
        <v>170964.97</v>
      </c>
    </row>
    <row r="5094" spans="1:4" ht="30">
      <c r="A5094" s="338">
        <v>10601</v>
      </c>
      <c r="B5094" s="339" t="s">
        <v>9229</v>
      </c>
      <c r="C5094" s="567" t="s">
        <v>3452</v>
      </c>
      <c r="D5094" s="568">
        <v>3325609.68</v>
      </c>
    </row>
    <row r="5095" spans="1:4">
      <c r="A5095" s="338">
        <v>44469</v>
      </c>
      <c r="B5095" s="339" t="s">
        <v>13755</v>
      </c>
      <c r="C5095" s="567" t="s">
        <v>3452</v>
      </c>
      <c r="D5095" s="568">
        <v>8756212.9299999997</v>
      </c>
    </row>
    <row r="5096" spans="1:4">
      <c r="A5096" s="338">
        <v>13894</v>
      </c>
      <c r="B5096" s="339" t="s">
        <v>9230</v>
      </c>
      <c r="C5096" s="567" t="s">
        <v>3452</v>
      </c>
      <c r="D5096" s="568">
        <v>392649.25</v>
      </c>
    </row>
    <row r="5097" spans="1:4">
      <c r="A5097" s="338">
        <v>13895</v>
      </c>
      <c r="B5097" s="339" t="s">
        <v>9231</v>
      </c>
      <c r="C5097" s="567" t="s">
        <v>3452</v>
      </c>
      <c r="D5097" s="568">
        <v>527982.35</v>
      </c>
    </row>
    <row r="5098" spans="1:4">
      <c r="A5098" s="338">
        <v>13892</v>
      </c>
      <c r="B5098" s="339" t="s">
        <v>9232</v>
      </c>
      <c r="C5098" s="567" t="s">
        <v>3452</v>
      </c>
      <c r="D5098" s="568">
        <v>647029.46</v>
      </c>
    </row>
    <row r="5099" spans="1:4">
      <c r="A5099" s="338">
        <v>9914</v>
      </c>
      <c r="B5099" s="339" t="s">
        <v>9233</v>
      </c>
      <c r="C5099" s="567" t="s">
        <v>3452</v>
      </c>
      <c r="D5099" s="568">
        <v>700000</v>
      </c>
    </row>
    <row r="5100" spans="1:4" ht="45">
      <c r="A5100" s="338">
        <v>36485</v>
      </c>
      <c r="B5100" s="339" t="s">
        <v>9234</v>
      </c>
      <c r="C5100" s="567" t="s">
        <v>3452</v>
      </c>
      <c r="D5100" s="568">
        <v>624039.89</v>
      </c>
    </row>
    <row r="5101" spans="1:4" ht="30">
      <c r="A5101" s="338">
        <v>9912</v>
      </c>
      <c r="B5101" s="339" t="s">
        <v>9235</v>
      </c>
      <c r="C5101" s="567" t="s">
        <v>3452</v>
      </c>
      <c r="D5101" s="568">
        <v>2707421</v>
      </c>
    </row>
    <row r="5102" spans="1:4" ht="30">
      <c r="A5102" s="338">
        <v>9921</v>
      </c>
      <c r="B5102" s="339" t="s">
        <v>9236</v>
      </c>
      <c r="C5102" s="567" t="s">
        <v>3452</v>
      </c>
      <c r="D5102" s="568">
        <v>1396615.81</v>
      </c>
    </row>
    <row r="5103" spans="1:4" ht="30">
      <c r="A5103" s="338">
        <v>21112</v>
      </c>
      <c r="B5103" s="339" t="s">
        <v>9237</v>
      </c>
      <c r="C5103" s="567" t="s">
        <v>3452</v>
      </c>
      <c r="D5103" s="568">
        <v>232.32</v>
      </c>
    </row>
    <row r="5104" spans="1:4">
      <c r="A5104" s="338">
        <v>10228</v>
      </c>
      <c r="B5104" s="339" t="s">
        <v>9238</v>
      </c>
      <c r="C5104" s="567" t="s">
        <v>3452</v>
      </c>
      <c r="D5104" s="568">
        <v>269.89</v>
      </c>
    </row>
    <row r="5105" spans="1:4">
      <c r="A5105" s="338">
        <v>11781</v>
      </c>
      <c r="B5105" s="339" t="s">
        <v>9239</v>
      </c>
      <c r="C5105" s="567" t="s">
        <v>3452</v>
      </c>
      <c r="D5105" s="568">
        <v>218.64</v>
      </c>
    </row>
    <row r="5106" spans="1:4" ht="30">
      <c r="A5106" s="338">
        <v>37588</v>
      </c>
      <c r="B5106" s="339" t="s">
        <v>13756</v>
      </c>
      <c r="C5106" s="567" t="s">
        <v>3452</v>
      </c>
      <c r="D5106" s="568">
        <v>110.47</v>
      </c>
    </row>
    <row r="5107" spans="1:4">
      <c r="A5107" s="338">
        <v>11746</v>
      </c>
      <c r="B5107" s="339" t="s">
        <v>9240</v>
      </c>
      <c r="C5107" s="567" t="s">
        <v>3452</v>
      </c>
      <c r="D5107" s="568">
        <v>70.709999999999994</v>
      </c>
    </row>
    <row r="5108" spans="1:4">
      <c r="A5108" s="338">
        <v>11751</v>
      </c>
      <c r="B5108" s="339" t="s">
        <v>9241</v>
      </c>
      <c r="C5108" s="567" t="s">
        <v>3452</v>
      </c>
      <c r="D5108" s="568">
        <v>127</v>
      </c>
    </row>
    <row r="5109" spans="1:4">
      <c r="A5109" s="338">
        <v>11750</v>
      </c>
      <c r="B5109" s="339" t="s">
        <v>9242</v>
      </c>
      <c r="C5109" s="567" t="s">
        <v>3452</v>
      </c>
      <c r="D5109" s="568">
        <v>105.4</v>
      </c>
    </row>
    <row r="5110" spans="1:4">
      <c r="A5110" s="338">
        <v>11748</v>
      </c>
      <c r="B5110" s="339" t="s">
        <v>9243</v>
      </c>
      <c r="C5110" s="567" t="s">
        <v>3452</v>
      </c>
      <c r="D5110" s="568">
        <v>45.38</v>
      </c>
    </row>
    <row r="5111" spans="1:4">
      <c r="A5111" s="338">
        <v>11747</v>
      </c>
      <c r="B5111" s="339" t="s">
        <v>9244</v>
      </c>
      <c r="C5111" s="567" t="s">
        <v>3452</v>
      </c>
      <c r="D5111" s="568">
        <v>195.84</v>
      </c>
    </row>
    <row r="5112" spans="1:4">
      <c r="A5112" s="338">
        <v>11749</v>
      </c>
      <c r="B5112" s="339" t="s">
        <v>9245</v>
      </c>
      <c r="C5112" s="567" t="s">
        <v>3452</v>
      </c>
      <c r="D5112" s="568">
        <v>52.38</v>
      </c>
    </row>
    <row r="5113" spans="1:4" ht="30">
      <c r="A5113" s="338">
        <v>10236</v>
      </c>
      <c r="B5113" s="339" t="s">
        <v>9246</v>
      </c>
      <c r="C5113" s="567" t="s">
        <v>3452</v>
      </c>
      <c r="D5113" s="568">
        <v>108.64</v>
      </c>
    </row>
    <row r="5114" spans="1:4" ht="30">
      <c r="A5114" s="338">
        <v>10233</v>
      </c>
      <c r="B5114" s="339" t="s">
        <v>9247</v>
      </c>
      <c r="C5114" s="567" t="s">
        <v>3452</v>
      </c>
      <c r="D5114" s="568">
        <v>101.81</v>
      </c>
    </row>
    <row r="5115" spans="1:4" ht="30">
      <c r="A5115" s="338">
        <v>10234</v>
      </c>
      <c r="B5115" s="339" t="s">
        <v>9248</v>
      </c>
      <c r="C5115" s="567" t="s">
        <v>3452</v>
      </c>
      <c r="D5115" s="568">
        <v>64.13</v>
      </c>
    </row>
    <row r="5116" spans="1:4" ht="30">
      <c r="A5116" s="338">
        <v>10231</v>
      </c>
      <c r="B5116" s="339" t="s">
        <v>9249</v>
      </c>
      <c r="C5116" s="567" t="s">
        <v>3452</v>
      </c>
      <c r="D5116" s="568">
        <v>294.08999999999997</v>
      </c>
    </row>
    <row r="5117" spans="1:4" ht="30">
      <c r="A5117" s="338">
        <v>10232</v>
      </c>
      <c r="B5117" s="339" t="s">
        <v>9250</v>
      </c>
      <c r="C5117" s="567" t="s">
        <v>3452</v>
      </c>
      <c r="D5117" s="568">
        <v>164.57</v>
      </c>
    </row>
    <row r="5118" spans="1:4" ht="30">
      <c r="A5118" s="338">
        <v>10235</v>
      </c>
      <c r="B5118" s="339" t="s">
        <v>9252</v>
      </c>
      <c r="C5118" s="567" t="s">
        <v>3452</v>
      </c>
      <c r="D5118" s="568">
        <v>403.17</v>
      </c>
    </row>
    <row r="5119" spans="1:4" ht="30">
      <c r="A5119" s="338">
        <v>10229</v>
      </c>
      <c r="B5119" s="339" t="s">
        <v>9251</v>
      </c>
      <c r="C5119" s="567" t="s">
        <v>3452</v>
      </c>
      <c r="D5119" s="568">
        <v>58</v>
      </c>
    </row>
    <row r="5120" spans="1:4" ht="30">
      <c r="A5120" s="338">
        <v>10230</v>
      </c>
      <c r="B5120" s="339" t="s">
        <v>9253</v>
      </c>
      <c r="C5120" s="567" t="s">
        <v>3452</v>
      </c>
      <c r="D5120" s="568">
        <v>709.54</v>
      </c>
    </row>
    <row r="5121" spans="1:4" ht="30">
      <c r="A5121" s="338">
        <v>10409</v>
      </c>
      <c r="B5121" s="339" t="s">
        <v>9254</v>
      </c>
      <c r="C5121" s="567" t="s">
        <v>3452</v>
      </c>
      <c r="D5121" s="568">
        <v>210.8</v>
      </c>
    </row>
    <row r="5122" spans="1:4" ht="30">
      <c r="A5122" s="338">
        <v>10411</v>
      </c>
      <c r="B5122" s="339" t="s">
        <v>9255</v>
      </c>
      <c r="C5122" s="567" t="s">
        <v>3452</v>
      </c>
      <c r="D5122" s="568">
        <v>188.62</v>
      </c>
    </row>
    <row r="5123" spans="1:4" ht="30">
      <c r="A5123" s="338">
        <v>10410</v>
      </c>
      <c r="B5123" s="339" t="s">
        <v>9257</v>
      </c>
      <c r="C5123" s="567" t="s">
        <v>3452</v>
      </c>
      <c r="D5123" s="568">
        <v>126</v>
      </c>
    </row>
    <row r="5124" spans="1:4" ht="30">
      <c r="A5124" s="338">
        <v>10404</v>
      </c>
      <c r="B5124" s="339" t="s">
        <v>9256</v>
      </c>
      <c r="C5124" s="567" t="s">
        <v>3452</v>
      </c>
      <c r="D5124" s="568">
        <v>76.489999999999995</v>
      </c>
    </row>
    <row r="5125" spans="1:4" ht="30">
      <c r="A5125" s="338">
        <v>10405</v>
      </c>
      <c r="B5125" s="339" t="s">
        <v>9258</v>
      </c>
      <c r="C5125" s="567" t="s">
        <v>3452</v>
      </c>
      <c r="D5125" s="568">
        <v>422.33</v>
      </c>
    </row>
    <row r="5126" spans="1:4" ht="30">
      <c r="A5126" s="338">
        <v>10408</v>
      </c>
      <c r="B5126" s="339" t="s">
        <v>9259</v>
      </c>
      <c r="C5126" s="567" t="s">
        <v>3452</v>
      </c>
      <c r="D5126" s="568">
        <v>295.33</v>
      </c>
    </row>
    <row r="5127" spans="1:4" ht="30">
      <c r="A5127" s="338">
        <v>10406</v>
      </c>
      <c r="B5127" s="339" t="s">
        <v>9261</v>
      </c>
      <c r="C5127" s="567" t="s">
        <v>3452</v>
      </c>
      <c r="D5127" s="568">
        <v>583.32000000000005</v>
      </c>
    </row>
    <row r="5128" spans="1:4" ht="30">
      <c r="A5128" s="338">
        <v>10412</v>
      </c>
      <c r="B5128" s="339" t="s">
        <v>9260</v>
      </c>
      <c r="C5128" s="567" t="s">
        <v>3452</v>
      </c>
      <c r="D5128" s="568">
        <v>92.7</v>
      </c>
    </row>
    <row r="5129" spans="1:4" ht="30">
      <c r="A5129" s="338">
        <v>10407</v>
      </c>
      <c r="B5129" s="339" t="s">
        <v>9262</v>
      </c>
      <c r="C5129" s="567" t="s">
        <v>3452</v>
      </c>
      <c r="D5129" s="568">
        <v>904.74</v>
      </c>
    </row>
    <row r="5130" spans="1:4" ht="30">
      <c r="A5130" s="338">
        <v>10416</v>
      </c>
      <c r="B5130" s="339" t="s">
        <v>9263</v>
      </c>
      <c r="C5130" s="567" t="s">
        <v>3452</v>
      </c>
      <c r="D5130" s="568">
        <v>112.22</v>
      </c>
    </row>
    <row r="5131" spans="1:4" ht="30">
      <c r="A5131" s="338">
        <v>10419</v>
      </c>
      <c r="B5131" s="339" t="s">
        <v>9264</v>
      </c>
      <c r="C5131" s="567" t="s">
        <v>3452</v>
      </c>
      <c r="D5131" s="568">
        <v>97.41</v>
      </c>
    </row>
    <row r="5132" spans="1:4">
      <c r="A5132" s="338">
        <v>10418</v>
      </c>
      <c r="B5132" s="339" t="s">
        <v>9266</v>
      </c>
      <c r="C5132" s="567" t="s">
        <v>3452</v>
      </c>
      <c r="D5132" s="568">
        <v>64.930000000000007</v>
      </c>
    </row>
    <row r="5133" spans="1:4" ht="30">
      <c r="A5133" s="338">
        <v>21092</v>
      </c>
      <c r="B5133" s="339" t="s">
        <v>9265</v>
      </c>
      <c r="C5133" s="567" t="s">
        <v>3452</v>
      </c>
      <c r="D5133" s="568">
        <v>55.69</v>
      </c>
    </row>
    <row r="5134" spans="1:4" ht="30">
      <c r="A5134" s="338">
        <v>12657</v>
      </c>
      <c r="B5134" s="339" t="s">
        <v>9267</v>
      </c>
      <c r="C5134" s="567" t="s">
        <v>3452</v>
      </c>
      <c r="D5134" s="568">
        <v>262.01</v>
      </c>
    </row>
    <row r="5135" spans="1:4">
      <c r="A5135" s="338">
        <v>10417</v>
      </c>
      <c r="B5135" s="339" t="s">
        <v>9268</v>
      </c>
      <c r="C5135" s="567" t="s">
        <v>3452</v>
      </c>
      <c r="D5135" s="568">
        <v>163.51</v>
      </c>
    </row>
    <row r="5136" spans="1:4">
      <c r="A5136" s="338">
        <v>10414</v>
      </c>
      <c r="B5136" s="339" t="s">
        <v>9270</v>
      </c>
      <c r="C5136" s="567" t="s">
        <v>3452</v>
      </c>
      <c r="D5136" s="568">
        <v>357.8</v>
      </c>
    </row>
    <row r="5137" spans="1:4" ht="30">
      <c r="A5137" s="338">
        <v>10413</v>
      </c>
      <c r="B5137" s="339" t="s">
        <v>9269</v>
      </c>
      <c r="C5137" s="567" t="s">
        <v>3452</v>
      </c>
      <c r="D5137" s="568">
        <v>59.43</v>
      </c>
    </row>
    <row r="5138" spans="1:4">
      <c r="A5138" s="338">
        <v>10415</v>
      </c>
      <c r="B5138" s="339" t="s">
        <v>9271</v>
      </c>
      <c r="C5138" s="567" t="s">
        <v>3452</v>
      </c>
      <c r="D5138" s="568">
        <v>620.98</v>
      </c>
    </row>
    <row r="5139" spans="1:4">
      <c r="A5139" s="338">
        <v>38643</v>
      </c>
      <c r="B5139" s="339" t="s">
        <v>9272</v>
      </c>
      <c r="C5139" s="567" t="s">
        <v>3452</v>
      </c>
      <c r="D5139" s="568">
        <v>87.79</v>
      </c>
    </row>
    <row r="5140" spans="1:4">
      <c r="A5140" s="338">
        <v>6157</v>
      </c>
      <c r="B5140" s="339" t="s">
        <v>9273</v>
      </c>
      <c r="C5140" s="567" t="s">
        <v>3452</v>
      </c>
      <c r="D5140" s="568">
        <v>119.93</v>
      </c>
    </row>
    <row r="5141" spans="1:4">
      <c r="A5141" s="338">
        <v>6152</v>
      </c>
      <c r="B5141" s="339" t="s">
        <v>9274</v>
      </c>
      <c r="C5141" s="567" t="s">
        <v>3452</v>
      </c>
      <c r="D5141" s="568">
        <v>3.26</v>
      </c>
    </row>
    <row r="5142" spans="1:4">
      <c r="A5142" s="338">
        <v>6158</v>
      </c>
      <c r="B5142" s="339" t="s">
        <v>9275</v>
      </c>
      <c r="C5142" s="567" t="s">
        <v>3452</v>
      </c>
      <c r="D5142" s="568">
        <v>3.94</v>
      </c>
    </row>
    <row r="5143" spans="1:4">
      <c r="A5143" s="338">
        <v>6156</v>
      </c>
      <c r="B5143" s="339" t="s">
        <v>9277</v>
      </c>
      <c r="C5143" s="567" t="s">
        <v>3452</v>
      </c>
      <c r="D5143" s="568">
        <v>3.87</v>
      </c>
    </row>
    <row r="5144" spans="1:4">
      <c r="A5144" s="338">
        <v>6153</v>
      </c>
      <c r="B5144" s="339" t="s">
        <v>9276</v>
      </c>
      <c r="C5144" s="567" t="s">
        <v>3452</v>
      </c>
      <c r="D5144" s="568">
        <v>3.07</v>
      </c>
    </row>
    <row r="5145" spans="1:4">
      <c r="A5145" s="338">
        <v>6154</v>
      </c>
      <c r="B5145" s="339" t="s">
        <v>9278</v>
      </c>
      <c r="C5145" s="567" t="s">
        <v>3452</v>
      </c>
      <c r="D5145" s="568">
        <v>7.31</v>
      </c>
    </row>
    <row r="5146" spans="1:4" ht="30">
      <c r="A5146" s="338">
        <v>6155</v>
      </c>
      <c r="B5146" s="339" t="s">
        <v>9279</v>
      </c>
      <c r="C5146" s="567" t="s">
        <v>3452</v>
      </c>
      <c r="D5146" s="568">
        <v>15.13</v>
      </c>
    </row>
    <row r="5147" spans="1:4" ht="30">
      <c r="A5147" s="338">
        <v>43595</v>
      </c>
      <c r="B5147" s="339" t="s">
        <v>9280</v>
      </c>
      <c r="C5147" s="567" t="s">
        <v>3452</v>
      </c>
      <c r="D5147" s="568">
        <v>16.75</v>
      </c>
    </row>
    <row r="5148" spans="1:4" ht="30">
      <c r="A5148" s="338">
        <v>43596</v>
      </c>
      <c r="B5148" s="339" t="s">
        <v>9281</v>
      </c>
      <c r="C5148" s="567" t="s">
        <v>3452</v>
      </c>
      <c r="D5148" s="568">
        <v>19.36</v>
      </c>
    </row>
    <row r="5149" spans="1:4">
      <c r="A5149" s="338">
        <v>38108</v>
      </c>
      <c r="B5149" s="339" t="s">
        <v>9282</v>
      </c>
      <c r="C5149" s="567" t="s">
        <v>3452</v>
      </c>
      <c r="D5149" s="568">
        <v>64.11</v>
      </c>
    </row>
    <row r="5150" spans="1:4" ht="30">
      <c r="A5150" s="338">
        <v>38087</v>
      </c>
      <c r="B5150" s="339" t="s">
        <v>9283</v>
      </c>
      <c r="C5150" s="567" t="s">
        <v>3452</v>
      </c>
      <c r="D5150" s="568">
        <v>82.46</v>
      </c>
    </row>
    <row r="5151" spans="1:4">
      <c r="A5151" s="338">
        <v>38109</v>
      </c>
      <c r="B5151" s="339" t="s">
        <v>9284</v>
      </c>
      <c r="C5151" s="567" t="s">
        <v>3452</v>
      </c>
      <c r="D5151" s="568">
        <v>102.46</v>
      </c>
    </row>
    <row r="5152" spans="1:4" ht="30">
      <c r="A5152" s="338">
        <v>38088</v>
      </c>
      <c r="B5152" s="339" t="s">
        <v>9285</v>
      </c>
      <c r="C5152" s="567" t="s">
        <v>3452</v>
      </c>
      <c r="D5152" s="568">
        <v>107.74</v>
      </c>
    </row>
    <row r="5153" spans="1:4">
      <c r="A5153" s="338">
        <v>38110</v>
      </c>
      <c r="B5153" s="339" t="s">
        <v>9286</v>
      </c>
      <c r="C5153" s="567" t="s">
        <v>3452</v>
      </c>
      <c r="D5153" s="568">
        <v>39.409999999999997</v>
      </c>
    </row>
    <row r="5154" spans="1:4" ht="45">
      <c r="A5154" s="338">
        <v>38089</v>
      </c>
      <c r="B5154" s="339" t="s">
        <v>9287</v>
      </c>
      <c r="C5154" s="567" t="s">
        <v>3452</v>
      </c>
      <c r="D5154" s="568">
        <v>68.680000000000007</v>
      </c>
    </row>
    <row r="5155" spans="1:4">
      <c r="A5155" s="338">
        <v>38111</v>
      </c>
      <c r="B5155" s="339" t="s">
        <v>9288</v>
      </c>
      <c r="C5155" s="567" t="s">
        <v>3452</v>
      </c>
      <c r="D5155" s="568">
        <v>44.08</v>
      </c>
    </row>
    <row r="5156" spans="1:4" ht="45">
      <c r="A5156" s="338">
        <v>38090</v>
      </c>
      <c r="B5156" s="339" t="s">
        <v>9289</v>
      </c>
      <c r="C5156" s="567" t="s">
        <v>3452</v>
      </c>
      <c r="D5156" s="568">
        <v>70.989999999999995</v>
      </c>
    </row>
    <row r="5157" spans="1:4">
      <c r="A5157" s="338">
        <v>38400</v>
      </c>
      <c r="B5157" s="339" t="s">
        <v>9291</v>
      </c>
      <c r="C5157" s="567" t="s">
        <v>3452</v>
      </c>
      <c r="D5157" s="568">
        <v>19.34</v>
      </c>
    </row>
    <row r="5158" spans="1:4" ht="30">
      <c r="A5158" s="338">
        <v>13726</v>
      </c>
      <c r="B5158" s="339" t="s">
        <v>9290</v>
      </c>
      <c r="C5158" s="567" t="s">
        <v>3452</v>
      </c>
      <c r="D5158" s="568">
        <v>83150.5</v>
      </c>
    </row>
    <row r="5159" spans="1:4" ht="30">
      <c r="A5159" s="338">
        <v>12627</v>
      </c>
      <c r="B5159" s="339" t="s">
        <v>9292</v>
      </c>
      <c r="C5159" s="567" t="s">
        <v>3452</v>
      </c>
      <c r="D5159" s="568">
        <v>0.43</v>
      </c>
    </row>
    <row r="5160" spans="1:4">
      <c r="A5160" s="338">
        <v>39996</v>
      </c>
      <c r="B5160" s="339" t="s">
        <v>9293</v>
      </c>
      <c r="C5160" s="567" t="s">
        <v>3453</v>
      </c>
      <c r="D5160" s="568">
        <v>4.07</v>
      </c>
    </row>
    <row r="5161" spans="1:4" ht="30">
      <c r="A5161" s="338">
        <v>10478</v>
      </c>
      <c r="B5161" s="339" t="s">
        <v>13757</v>
      </c>
      <c r="C5161" s="567" t="s">
        <v>3455</v>
      </c>
      <c r="D5161" s="568">
        <v>30.14</v>
      </c>
    </row>
    <row r="5162" spans="1:4" ht="30">
      <c r="A5162" s="338">
        <v>10481</v>
      </c>
      <c r="B5162" s="339" t="s">
        <v>13758</v>
      </c>
      <c r="C5162" s="567" t="s">
        <v>3455</v>
      </c>
      <c r="D5162" s="568">
        <v>26.8</v>
      </c>
    </row>
    <row r="5163" spans="1:4">
      <c r="A5163" s="338">
        <v>10475</v>
      </c>
      <c r="B5163" s="339" t="s">
        <v>13759</v>
      </c>
      <c r="C5163" s="567" t="s">
        <v>3455</v>
      </c>
      <c r="D5163" s="568">
        <v>25.93</v>
      </c>
    </row>
    <row r="5164" spans="1:4">
      <c r="A5164" s="338">
        <v>4031</v>
      </c>
      <c r="B5164" s="339" t="s">
        <v>9294</v>
      </c>
      <c r="C5164" s="567" t="s">
        <v>3450</v>
      </c>
      <c r="D5164" s="568">
        <v>29.67</v>
      </c>
    </row>
    <row r="5165" spans="1:4">
      <c r="A5165" s="338">
        <v>4030</v>
      </c>
      <c r="B5165" s="339" t="s">
        <v>9295</v>
      </c>
      <c r="C5165" s="567" t="s">
        <v>3450</v>
      </c>
      <c r="D5165" s="568">
        <v>6.31</v>
      </c>
    </row>
    <row r="5166" spans="1:4">
      <c r="A5166" s="338">
        <v>39399</v>
      </c>
      <c r="B5166" s="339" t="s">
        <v>9296</v>
      </c>
      <c r="C5166" s="567" t="s">
        <v>3452</v>
      </c>
      <c r="D5166" s="568">
        <v>1467.67</v>
      </c>
    </row>
    <row r="5167" spans="1:4">
      <c r="A5167" s="338">
        <v>39400</v>
      </c>
      <c r="B5167" s="339" t="s">
        <v>9297</v>
      </c>
      <c r="C5167" s="567" t="s">
        <v>3452</v>
      </c>
      <c r="D5167" s="568">
        <v>1595.3</v>
      </c>
    </row>
    <row r="5168" spans="1:4">
      <c r="A5168" s="338">
        <v>39401</v>
      </c>
      <c r="B5168" s="339" t="s">
        <v>9298</v>
      </c>
      <c r="C5168" s="567" t="s">
        <v>3452</v>
      </c>
      <c r="D5168" s="568">
        <v>1789.54</v>
      </c>
    </row>
    <row r="5169" spans="1:4" ht="30">
      <c r="A5169" s="338">
        <v>11652</v>
      </c>
      <c r="B5169" s="339" t="s">
        <v>9299</v>
      </c>
      <c r="C5169" s="567" t="s">
        <v>3452</v>
      </c>
      <c r="D5169" s="568">
        <v>3850</v>
      </c>
    </row>
    <row r="5170" spans="1:4" ht="30">
      <c r="A5170" s="338">
        <v>13475</v>
      </c>
      <c r="B5170" s="339" t="s">
        <v>9301</v>
      </c>
      <c r="C5170" s="567" t="s">
        <v>3452</v>
      </c>
      <c r="D5170" s="568">
        <v>4207.13</v>
      </c>
    </row>
    <row r="5171" spans="1:4" ht="30">
      <c r="A5171" s="338">
        <v>13896</v>
      </c>
      <c r="B5171" s="339" t="s">
        <v>9300</v>
      </c>
      <c r="C5171" s="567" t="s">
        <v>3452</v>
      </c>
      <c r="D5171" s="568">
        <v>3453.78</v>
      </c>
    </row>
    <row r="5172" spans="1:4" ht="30">
      <c r="A5172" s="338">
        <v>44470</v>
      </c>
      <c r="B5172" s="339" t="s">
        <v>13760</v>
      </c>
      <c r="C5172" s="567" t="s">
        <v>3452</v>
      </c>
      <c r="D5172" s="568">
        <v>2261757.62</v>
      </c>
    </row>
    <row r="5173" spans="1:4" ht="30">
      <c r="A5173" s="338">
        <v>13476</v>
      </c>
      <c r="B5173" s="339" t="s">
        <v>9302</v>
      </c>
      <c r="C5173" s="567" t="s">
        <v>3452</v>
      </c>
      <c r="D5173" s="568">
        <v>2278147.33</v>
      </c>
    </row>
    <row r="5174" spans="1:4" ht="30">
      <c r="A5174" s="338">
        <v>44491</v>
      </c>
      <c r="B5174" s="339" t="s">
        <v>13761</v>
      </c>
      <c r="C5174" s="567" t="s">
        <v>3452</v>
      </c>
      <c r="D5174" s="568">
        <v>5372494</v>
      </c>
    </row>
    <row r="5175" spans="1:4" ht="30">
      <c r="A5175" s="338">
        <v>10488</v>
      </c>
      <c r="B5175" s="339" t="s">
        <v>9303</v>
      </c>
      <c r="C5175" s="567" t="s">
        <v>3452</v>
      </c>
      <c r="D5175" s="568">
        <v>2760000</v>
      </c>
    </row>
    <row r="5176" spans="1:4" ht="30">
      <c r="A5176" s="338">
        <v>13606</v>
      </c>
      <c r="B5176" s="339" t="s">
        <v>9304</v>
      </c>
      <c r="C5176" s="567" t="s">
        <v>3452</v>
      </c>
      <c r="D5176" s="568">
        <v>2445320.5299999998</v>
      </c>
    </row>
    <row r="5177" spans="1:4">
      <c r="A5177" s="338">
        <v>10489</v>
      </c>
      <c r="B5177" s="339" t="s">
        <v>13762</v>
      </c>
      <c r="C5177" s="567" t="s">
        <v>3451</v>
      </c>
      <c r="D5177" s="568">
        <v>18.739999999999998</v>
      </c>
    </row>
    <row r="5178" spans="1:4">
      <c r="A5178" s="338">
        <v>41073</v>
      </c>
      <c r="B5178" s="339" t="s">
        <v>9305</v>
      </c>
      <c r="C5178" s="567" t="s">
        <v>3457</v>
      </c>
      <c r="D5178" s="568">
        <v>3293.2</v>
      </c>
    </row>
    <row r="5179" spans="1:4" ht="30">
      <c r="A5179" s="338">
        <v>34391</v>
      </c>
      <c r="B5179" s="339" t="s">
        <v>9306</v>
      </c>
      <c r="C5179" s="567" t="s">
        <v>3450</v>
      </c>
      <c r="D5179" s="568">
        <v>813.71</v>
      </c>
    </row>
    <row r="5180" spans="1:4" ht="30">
      <c r="A5180" s="338">
        <v>10496</v>
      </c>
      <c r="B5180" s="339" t="s">
        <v>9307</v>
      </c>
      <c r="C5180" s="567" t="s">
        <v>3450</v>
      </c>
      <c r="D5180" s="568">
        <v>708.33</v>
      </c>
    </row>
    <row r="5181" spans="1:4" ht="30">
      <c r="A5181" s="338">
        <v>10497</v>
      </c>
      <c r="B5181" s="339" t="s">
        <v>9308</v>
      </c>
      <c r="C5181" s="567" t="s">
        <v>3450</v>
      </c>
      <c r="D5181" s="568">
        <v>1841.66</v>
      </c>
    </row>
    <row r="5182" spans="1:4" ht="30">
      <c r="A5182" s="338">
        <v>10504</v>
      </c>
      <c r="B5182" s="339" t="s">
        <v>9309</v>
      </c>
      <c r="C5182" s="567" t="s">
        <v>3450</v>
      </c>
      <c r="D5182" s="568">
        <v>2153.33</v>
      </c>
    </row>
    <row r="5183" spans="1:4">
      <c r="A5183" s="338">
        <v>34390</v>
      </c>
      <c r="B5183" s="339" t="s">
        <v>9310</v>
      </c>
      <c r="C5183" s="567" t="s">
        <v>3450</v>
      </c>
      <c r="D5183" s="568">
        <v>634.66</v>
      </c>
    </row>
    <row r="5184" spans="1:4">
      <c r="A5184" s="338">
        <v>34389</v>
      </c>
      <c r="B5184" s="339" t="s">
        <v>9311</v>
      </c>
      <c r="C5184" s="567" t="s">
        <v>3450</v>
      </c>
      <c r="D5184" s="568">
        <v>198.33</v>
      </c>
    </row>
    <row r="5185" spans="1:4">
      <c r="A5185" s="338">
        <v>34388</v>
      </c>
      <c r="B5185" s="339" t="s">
        <v>9312</v>
      </c>
      <c r="C5185" s="567" t="s">
        <v>3450</v>
      </c>
      <c r="D5185" s="568">
        <v>281.87</v>
      </c>
    </row>
    <row r="5186" spans="1:4">
      <c r="A5186" s="338">
        <v>34387</v>
      </c>
      <c r="B5186" s="339" t="s">
        <v>9313</v>
      </c>
      <c r="C5186" s="567" t="s">
        <v>3450</v>
      </c>
      <c r="D5186" s="568">
        <v>457.58</v>
      </c>
    </row>
    <row r="5187" spans="1:4">
      <c r="A5187" s="338">
        <v>11188</v>
      </c>
      <c r="B5187" s="339" t="s">
        <v>9314</v>
      </c>
      <c r="C5187" s="567" t="s">
        <v>3450</v>
      </c>
      <c r="D5187" s="568">
        <v>226.66</v>
      </c>
    </row>
    <row r="5188" spans="1:4">
      <c r="A5188" s="338">
        <v>11189</v>
      </c>
      <c r="B5188" s="339" t="s">
        <v>9315</v>
      </c>
      <c r="C5188" s="567" t="s">
        <v>3450</v>
      </c>
      <c r="D5188" s="568">
        <v>340</v>
      </c>
    </row>
    <row r="5189" spans="1:4">
      <c r="A5189" s="338">
        <v>21107</v>
      </c>
      <c r="B5189" s="339" t="s">
        <v>9316</v>
      </c>
      <c r="C5189" s="567" t="s">
        <v>3450</v>
      </c>
      <c r="D5189" s="568">
        <v>244.67</v>
      </c>
    </row>
    <row r="5190" spans="1:4">
      <c r="A5190" s="338">
        <v>34386</v>
      </c>
      <c r="B5190" s="339" t="s">
        <v>9317</v>
      </c>
      <c r="C5190" s="567" t="s">
        <v>3450</v>
      </c>
      <c r="D5190" s="568">
        <v>424.99</v>
      </c>
    </row>
    <row r="5191" spans="1:4">
      <c r="A5191" s="338">
        <v>10490</v>
      </c>
      <c r="B5191" s="339" t="s">
        <v>9318</v>
      </c>
      <c r="C5191" s="567" t="s">
        <v>3450</v>
      </c>
      <c r="D5191" s="568">
        <v>127.5</v>
      </c>
    </row>
    <row r="5192" spans="1:4">
      <c r="A5192" s="338">
        <v>10492</v>
      </c>
      <c r="B5192" s="339" t="s">
        <v>9319</v>
      </c>
      <c r="C5192" s="567" t="s">
        <v>3450</v>
      </c>
      <c r="D5192" s="568">
        <v>169.99</v>
      </c>
    </row>
    <row r="5193" spans="1:4">
      <c r="A5193" s="338">
        <v>10493</v>
      </c>
      <c r="B5193" s="339" t="s">
        <v>9320</v>
      </c>
      <c r="C5193" s="567" t="s">
        <v>3450</v>
      </c>
      <c r="D5193" s="568">
        <v>198.33</v>
      </c>
    </row>
    <row r="5194" spans="1:4">
      <c r="A5194" s="338">
        <v>10491</v>
      </c>
      <c r="B5194" s="339" t="s">
        <v>9321</v>
      </c>
      <c r="C5194" s="567" t="s">
        <v>3450</v>
      </c>
      <c r="D5194" s="568">
        <v>240.83</v>
      </c>
    </row>
    <row r="5195" spans="1:4">
      <c r="A5195" s="338">
        <v>34385</v>
      </c>
      <c r="B5195" s="339" t="s">
        <v>9322</v>
      </c>
      <c r="C5195" s="567" t="s">
        <v>3450</v>
      </c>
      <c r="D5195" s="568">
        <v>351.33</v>
      </c>
    </row>
    <row r="5196" spans="1:4">
      <c r="A5196" s="338">
        <v>10499</v>
      </c>
      <c r="B5196" s="339" t="s">
        <v>9323</v>
      </c>
      <c r="C5196" s="567" t="s">
        <v>3450</v>
      </c>
      <c r="D5196" s="568">
        <v>141.66</v>
      </c>
    </row>
    <row r="5197" spans="1:4">
      <c r="A5197" s="338">
        <v>34384</v>
      </c>
      <c r="B5197" s="339" t="s">
        <v>9324</v>
      </c>
      <c r="C5197" s="567" t="s">
        <v>3450</v>
      </c>
      <c r="D5197" s="568">
        <v>424.99</v>
      </c>
    </row>
    <row r="5198" spans="1:4">
      <c r="A5198" s="338">
        <v>11185</v>
      </c>
      <c r="B5198" s="339" t="s">
        <v>9325</v>
      </c>
      <c r="C5198" s="567" t="s">
        <v>3450</v>
      </c>
      <c r="D5198" s="568">
        <v>439.16</v>
      </c>
    </row>
    <row r="5199" spans="1:4">
      <c r="A5199" s="338">
        <v>10507</v>
      </c>
      <c r="B5199" s="339" t="s">
        <v>9326</v>
      </c>
      <c r="C5199" s="567" t="s">
        <v>3450</v>
      </c>
      <c r="D5199" s="568">
        <v>328.21</v>
      </c>
    </row>
    <row r="5200" spans="1:4">
      <c r="A5200" s="338">
        <v>10505</v>
      </c>
      <c r="B5200" s="339" t="s">
        <v>9327</v>
      </c>
      <c r="C5200" s="567" t="s">
        <v>3450</v>
      </c>
      <c r="D5200" s="568">
        <v>193.67</v>
      </c>
    </row>
    <row r="5201" spans="1:4">
      <c r="A5201" s="338">
        <v>10506</v>
      </c>
      <c r="B5201" s="339" t="s">
        <v>9328</v>
      </c>
      <c r="C5201" s="567" t="s">
        <v>3450</v>
      </c>
      <c r="D5201" s="568">
        <v>252.82</v>
      </c>
    </row>
    <row r="5202" spans="1:4" ht="30">
      <c r="A5202" s="338">
        <v>5031</v>
      </c>
      <c r="B5202" s="339" t="s">
        <v>9329</v>
      </c>
      <c r="C5202" s="567" t="s">
        <v>3450</v>
      </c>
      <c r="D5202" s="568">
        <v>355</v>
      </c>
    </row>
    <row r="5203" spans="1:4">
      <c r="A5203" s="338">
        <v>10502</v>
      </c>
      <c r="B5203" s="339" t="s">
        <v>9330</v>
      </c>
      <c r="C5203" s="567" t="s">
        <v>3450</v>
      </c>
      <c r="D5203" s="568">
        <v>413.66</v>
      </c>
    </row>
    <row r="5204" spans="1:4">
      <c r="A5204" s="338">
        <v>10501</v>
      </c>
      <c r="B5204" s="339" t="s">
        <v>9331</v>
      </c>
      <c r="C5204" s="567" t="s">
        <v>3450</v>
      </c>
      <c r="D5204" s="568">
        <v>233.7</v>
      </c>
    </row>
    <row r="5205" spans="1:4">
      <c r="A5205" s="338">
        <v>10503</v>
      </c>
      <c r="B5205" s="339" t="s">
        <v>9332</v>
      </c>
      <c r="C5205" s="567" t="s">
        <v>3450</v>
      </c>
      <c r="D5205" s="568">
        <v>315.73</v>
      </c>
    </row>
    <row r="5206" spans="1:4">
      <c r="A5206" s="338">
        <v>4500</v>
      </c>
      <c r="B5206" s="339" t="s">
        <v>9333</v>
      </c>
      <c r="C5206" s="567" t="s">
        <v>3453</v>
      </c>
      <c r="D5206" s="568">
        <v>10.69</v>
      </c>
    </row>
    <row r="5207" spans="1:4">
      <c r="A5207" s="338">
        <v>4448</v>
      </c>
      <c r="B5207" s="339" t="s">
        <v>9334</v>
      </c>
      <c r="C5207" s="567" t="s">
        <v>3453</v>
      </c>
      <c r="D5207" s="568">
        <v>14.69</v>
      </c>
    </row>
    <row r="5208" spans="1:4">
      <c r="A5208" s="338">
        <v>20213</v>
      </c>
      <c r="B5208" s="339" t="s">
        <v>9335</v>
      </c>
      <c r="C5208" s="567" t="s">
        <v>3453</v>
      </c>
      <c r="D5208" s="568">
        <v>33.82</v>
      </c>
    </row>
    <row r="5209" spans="1:4">
      <c r="A5209" s="338">
        <v>20211</v>
      </c>
      <c r="B5209" s="339" t="s">
        <v>9336</v>
      </c>
      <c r="C5209" s="567" t="s">
        <v>3453</v>
      </c>
      <c r="D5209" s="568">
        <v>44.78</v>
      </c>
    </row>
    <row r="5210" spans="1:4" ht="30">
      <c r="A5210" s="338">
        <v>40270</v>
      </c>
      <c r="B5210" s="339" t="s">
        <v>9337</v>
      </c>
      <c r="C5210" s="567" t="s">
        <v>3453</v>
      </c>
      <c r="D5210" s="568">
        <v>96.18</v>
      </c>
    </row>
    <row r="5211" spans="1:4" ht="30">
      <c r="A5211" s="338">
        <v>4425</v>
      </c>
      <c r="B5211" s="339" t="s">
        <v>9338</v>
      </c>
      <c r="C5211" s="567" t="s">
        <v>3453</v>
      </c>
      <c r="D5211" s="568">
        <v>37.01</v>
      </c>
    </row>
    <row r="5212" spans="1:4" ht="30">
      <c r="A5212" s="338">
        <v>4472</v>
      </c>
      <c r="B5212" s="339" t="s">
        <v>9339</v>
      </c>
      <c r="C5212" s="567" t="s">
        <v>3453</v>
      </c>
      <c r="D5212" s="568">
        <v>46.24</v>
      </c>
    </row>
    <row r="5213" spans="1:4" ht="30">
      <c r="A5213" s="338">
        <v>35272</v>
      </c>
      <c r="B5213" s="339" t="s">
        <v>9340</v>
      </c>
      <c r="C5213" s="567" t="s">
        <v>3453</v>
      </c>
      <c r="D5213" s="568">
        <v>66.84</v>
      </c>
    </row>
    <row r="5214" spans="1:4" ht="30">
      <c r="A5214" s="338">
        <v>4481</v>
      </c>
      <c r="B5214" s="339" t="s">
        <v>9341</v>
      </c>
      <c r="C5214" s="567" t="s">
        <v>3453</v>
      </c>
      <c r="D5214" s="568">
        <v>71.55</v>
      </c>
    </row>
    <row r="5215" spans="1:4">
      <c r="A5215" s="338">
        <v>34345</v>
      </c>
      <c r="B5215" s="339" t="s">
        <v>9342</v>
      </c>
      <c r="C5215" s="567" t="s">
        <v>3451</v>
      </c>
      <c r="D5215" s="568">
        <v>13.32</v>
      </c>
    </row>
    <row r="5216" spans="1:4">
      <c r="A5216" s="338">
        <v>41096</v>
      </c>
      <c r="B5216" s="339" t="s">
        <v>9343</v>
      </c>
      <c r="C5216" s="567" t="s">
        <v>3457</v>
      </c>
      <c r="D5216" s="568">
        <v>2341.94</v>
      </c>
    </row>
    <row r="5217" spans="1:4" ht="30">
      <c r="A5217" s="338">
        <v>41776</v>
      </c>
      <c r="B5217" s="339" t="s">
        <v>9344</v>
      </c>
      <c r="C5217" s="567" t="s">
        <v>3451</v>
      </c>
      <c r="D5217" s="568">
        <v>17.87</v>
      </c>
    </row>
  </sheetData>
  <sheetProtection algorithmName="SHA-512" hashValue="W8//a1QzDXbHYX8QIXkPNo0MzOWBl1dgLb4Jk5ZA01yF4M+5xftnQsKlDsyvSGpMRJfi7LcBuvnUOEKr5B7Egg==" saltValue="9HxeFQURRtvO+UPg6cnxNA==" spinCount="100000" sheet="1" autoFilter="0"/>
  <autoFilter ref="A2:D2"/>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K875"/>
  <sheetViews>
    <sheetView view="pageBreakPreview" zoomScale="85" zoomScaleNormal="100" zoomScaleSheetLayoutView="85" workbookViewId="0">
      <pane ySplit="10" topLeftCell="A11" activePane="bottomLeft" state="frozen"/>
      <selection activeCell="D37" sqref="D37"/>
      <selection pane="bottomLeft" activeCell="E139" sqref="E139"/>
    </sheetView>
  </sheetViews>
  <sheetFormatPr defaultColWidth="10.42578125" defaultRowHeight="12.75"/>
  <cols>
    <col min="1" max="1" width="11.85546875" style="592" customWidth="1"/>
    <col min="2" max="2" width="77.7109375" style="593" customWidth="1"/>
    <col min="3" max="3" width="9.5703125" style="594" customWidth="1"/>
    <col min="4" max="4" width="12.28515625" style="595" bestFit="1" customWidth="1"/>
    <col min="5" max="5" width="12.5703125" style="596" customWidth="1"/>
    <col min="6" max="6" width="14.42578125" style="597" customWidth="1"/>
    <col min="7" max="7" width="13.7109375" style="596" customWidth="1"/>
    <col min="8" max="8" width="11.42578125" style="598" customWidth="1"/>
    <col min="9" max="9" width="12.85546875" style="598" customWidth="1"/>
    <col min="10" max="10" width="13.5703125" style="596" customWidth="1"/>
    <col min="11" max="11" width="13.28515625" style="599" customWidth="1"/>
    <col min="12" max="12" width="17.7109375" style="590" customWidth="1"/>
    <col min="13" max="35" width="10.42578125" style="590" customWidth="1"/>
    <col min="36" max="16384" width="10.42578125" style="591"/>
  </cols>
  <sheetData>
    <row r="1" spans="1:37" s="111" customFormat="1" ht="15" customHeight="1">
      <c r="A1" s="605"/>
      <c r="B1" s="605"/>
      <c r="C1" s="605"/>
      <c r="D1" s="605"/>
      <c r="E1" s="605"/>
      <c r="F1" s="605"/>
      <c r="G1" s="605"/>
      <c r="H1" s="605"/>
      <c r="I1" s="605"/>
      <c r="J1" s="605"/>
      <c r="K1" s="605"/>
      <c r="L1" s="110"/>
      <c r="M1" s="110"/>
      <c r="N1" s="110"/>
      <c r="O1" s="110"/>
      <c r="P1" s="110"/>
      <c r="Q1" s="110"/>
      <c r="R1" s="110"/>
      <c r="S1" s="110"/>
      <c r="T1" s="110"/>
      <c r="U1" s="110"/>
      <c r="V1" s="110"/>
      <c r="W1" s="110"/>
      <c r="X1" s="110"/>
      <c r="Y1" s="110"/>
      <c r="Z1" s="110"/>
      <c r="AA1" s="110"/>
      <c r="AB1" s="110"/>
      <c r="AC1" s="110"/>
      <c r="AD1" s="110"/>
      <c r="AE1" s="110"/>
      <c r="AF1" s="110"/>
      <c r="AG1" s="110"/>
      <c r="AH1" s="110"/>
      <c r="AI1" s="110"/>
    </row>
    <row r="2" spans="1:37" s="111" customFormat="1" ht="15" customHeight="1">
      <c r="A2" s="605"/>
      <c r="B2" s="605"/>
      <c r="C2" s="605"/>
      <c r="D2" s="605"/>
      <c r="E2" s="605"/>
      <c r="F2" s="605"/>
      <c r="G2" s="605"/>
      <c r="H2" s="605"/>
      <c r="I2" s="605"/>
      <c r="J2" s="605"/>
      <c r="K2" s="605"/>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7" s="125" customFormat="1" ht="17.25">
      <c r="A3" s="811" t="s">
        <v>3033</v>
      </c>
      <c r="B3" s="812"/>
      <c r="C3" s="812"/>
      <c r="D3" s="812"/>
      <c r="E3" s="812"/>
      <c r="F3" s="812"/>
      <c r="G3" s="812"/>
      <c r="H3" s="812"/>
      <c r="I3" s="812"/>
      <c r="J3" s="812"/>
      <c r="K3" s="812"/>
      <c r="L3" s="124"/>
      <c r="M3" s="124"/>
      <c r="N3" s="124"/>
      <c r="O3" s="124"/>
      <c r="P3" s="124"/>
      <c r="Q3" s="124"/>
      <c r="R3" s="124"/>
      <c r="S3" s="124"/>
      <c r="T3" s="124"/>
      <c r="U3" s="124"/>
      <c r="V3" s="124"/>
      <c r="W3" s="124"/>
      <c r="X3" s="124"/>
      <c r="Y3" s="124"/>
      <c r="Z3" s="124"/>
      <c r="AA3" s="124"/>
      <c r="AB3" s="124"/>
      <c r="AC3" s="124"/>
      <c r="AD3" s="124"/>
      <c r="AE3" s="124"/>
      <c r="AF3" s="124"/>
      <c r="AG3" s="124"/>
      <c r="AH3" s="124"/>
      <c r="AI3" s="124"/>
    </row>
    <row r="4" spans="1:37" s="125" customFormat="1">
      <c r="A4" s="126"/>
      <c r="B4" s="313" t="s">
        <v>12061</v>
      </c>
      <c r="C4" s="127"/>
      <c r="D4" s="128"/>
      <c r="E4" s="116"/>
      <c r="F4" s="116"/>
      <c r="G4" s="116"/>
      <c r="H4" s="116" t="s">
        <v>1249</v>
      </c>
      <c r="I4" s="818" t="str">
        <f>IF('FOLHA DE FECHAMENTO'!K12&lt;&gt;"",'FOLHA DE FECHAMENTO'!K12," ")</f>
        <v xml:space="preserve"> </v>
      </c>
      <c r="J4" s="818"/>
      <c r="K4" s="129"/>
      <c r="L4" s="124"/>
      <c r="M4" s="124"/>
      <c r="N4" s="124"/>
      <c r="O4" s="124"/>
      <c r="P4" s="124"/>
      <c r="Q4" s="124"/>
      <c r="R4" s="124"/>
      <c r="S4" s="124"/>
      <c r="T4" s="124"/>
      <c r="U4" s="124"/>
      <c r="V4" s="124"/>
      <c r="W4" s="124"/>
      <c r="X4" s="124"/>
      <c r="Y4" s="124"/>
      <c r="Z4" s="124"/>
      <c r="AA4" s="124"/>
      <c r="AB4" s="124"/>
      <c r="AC4" s="124"/>
      <c r="AD4" s="124"/>
      <c r="AE4" s="124"/>
      <c r="AF4" s="124"/>
      <c r="AG4" s="124"/>
      <c r="AH4" s="124"/>
      <c r="AI4" s="124"/>
    </row>
    <row r="5" spans="1:37" s="134" customFormat="1">
      <c r="A5" s="176"/>
      <c r="B5" s="569" t="s">
        <v>1078</v>
      </c>
      <c r="C5" s="130" t="s">
        <v>1250</v>
      </c>
      <c r="D5" s="819" t="str">
        <f>IF(DADOS!D14&lt;&gt;"",DADOS!D14," ")</f>
        <v>Av. Victor Ferreira do Amaral, 2940</v>
      </c>
      <c r="E5" s="819"/>
      <c r="F5" s="819"/>
      <c r="G5" s="819"/>
      <c r="H5" s="131" t="s">
        <v>1077</v>
      </c>
      <c r="I5" s="820" t="str">
        <f>IF(DADOS!M12&lt;&gt;"",DADOS!M12," ")</f>
        <v>DETRAN</v>
      </c>
      <c r="J5" s="820"/>
      <c r="K5" s="132"/>
      <c r="L5" s="133"/>
      <c r="M5" s="133"/>
      <c r="N5" s="133"/>
      <c r="O5" s="133"/>
      <c r="P5" s="133"/>
      <c r="Q5" s="133"/>
      <c r="R5" s="133"/>
      <c r="S5" s="133"/>
      <c r="T5" s="133"/>
      <c r="U5" s="133"/>
      <c r="V5" s="133"/>
      <c r="W5" s="133"/>
      <c r="X5" s="133"/>
      <c r="Y5" s="133"/>
      <c r="Z5" s="133"/>
      <c r="AA5" s="133"/>
      <c r="AB5" s="133"/>
      <c r="AC5" s="133"/>
      <c r="AD5" s="133"/>
      <c r="AE5" s="133"/>
      <c r="AF5" s="133"/>
      <c r="AG5" s="133"/>
      <c r="AH5" s="133"/>
      <c r="AI5" s="133"/>
    </row>
    <row r="6" spans="1:37" s="125" customFormat="1">
      <c r="A6" s="126"/>
      <c r="B6" s="581" t="str">
        <f>IF(DADOS!D12&lt;&gt;"",DADOS!D12," ")</f>
        <v>Reparos e manutenções na sede do DETRAN</v>
      </c>
      <c r="C6" s="130" t="s">
        <v>1252</v>
      </c>
      <c r="D6" s="819" t="str">
        <f>IF(DADOS!$D$16&lt;&gt;"",DADOS!$D$16," ")</f>
        <v>Curitiba</v>
      </c>
      <c r="E6" s="819"/>
      <c r="F6" s="819"/>
      <c r="G6" s="143"/>
      <c r="H6" s="232" t="s">
        <v>3448</v>
      </c>
      <c r="I6" s="821" t="str">
        <f>IF('FOLHA DE FECHAMENTO'!K10&lt;&gt;"",'FOLHA DE FECHAMENTO'!K10," ")</f>
        <v>REPAROS</v>
      </c>
      <c r="J6" s="821"/>
      <c r="K6" s="135"/>
      <c r="L6" s="124"/>
      <c r="M6" s="124"/>
      <c r="N6" s="124"/>
      <c r="O6" s="124"/>
      <c r="P6" s="124"/>
      <c r="Q6" s="124"/>
      <c r="R6" s="124"/>
      <c r="S6" s="124"/>
      <c r="T6" s="124"/>
      <c r="U6" s="124"/>
      <c r="V6" s="124"/>
      <c r="W6" s="124"/>
      <c r="X6" s="124"/>
      <c r="Y6" s="124"/>
      <c r="Z6" s="124"/>
      <c r="AA6" s="124"/>
      <c r="AB6" s="124"/>
      <c r="AC6" s="124"/>
      <c r="AD6" s="124"/>
      <c r="AE6" s="124"/>
      <c r="AF6" s="124"/>
      <c r="AG6" s="124"/>
      <c r="AH6" s="124"/>
      <c r="AI6" s="124"/>
    </row>
    <row r="7" spans="1:37" s="125" customFormat="1">
      <c r="A7" s="126"/>
      <c r="B7" s="582" t="s">
        <v>12060</v>
      </c>
      <c r="C7" s="813" t="s">
        <v>1253</v>
      </c>
      <c r="D7" s="813"/>
      <c r="E7" s="814" t="str">
        <f>IF('FOLHA DE FECHAMENTO'!C14&lt;&gt;"",'FOLHA DE FECHAMENTO'!C14," ")</f>
        <v xml:space="preserve"> </v>
      </c>
      <c r="F7" s="814"/>
      <c r="G7" s="814"/>
      <c r="H7" s="136" t="s">
        <v>1247</v>
      </c>
      <c r="I7" s="815">
        <f>IF(DADOS!D30&lt;&gt;"",DADOS!D30," ")</f>
        <v>1720231245932</v>
      </c>
      <c r="J7" s="815"/>
      <c r="K7" s="137"/>
      <c r="L7" s="124"/>
      <c r="M7" s="124"/>
      <c r="N7" s="124"/>
      <c r="O7" s="124"/>
      <c r="P7" s="124"/>
      <c r="Q7" s="124"/>
      <c r="R7" s="124"/>
      <c r="S7" s="124"/>
      <c r="T7" s="124"/>
      <c r="U7" s="124"/>
      <c r="V7" s="124"/>
      <c r="W7" s="124"/>
      <c r="X7" s="124"/>
      <c r="Y7" s="124"/>
      <c r="Z7" s="124"/>
      <c r="AA7" s="124"/>
      <c r="AB7" s="124"/>
      <c r="AC7" s="124"/>
      <c r="AD7" s="124"/>
      <c r="AE7" s="124"/>
      <c r="AF7" s="124"/>
      <c r="AG7" s="124"/>
      <c r="AH7" s="124"/>
      <c r="AI7" s="124"/>
    </row>
    <row r="8" spans="1:37" s="125" customFormat="1">
      <c r="A8" s="126"/>
      <c r="B8" s="640">
        <f ca="1">IF(DADOS!D20&lt;&gt;"",DADOS!D20," ")</f>
        <v>45015</v>
      </c>
      <c r="C8" s="816" t="s">
        <v>1255</v>
      </c>
      <c r="D8" s="816"/>
      <c r="E8" s="817" t="str">
        <f>IF(DADOS!D24&lt;&gt;"",DADOS!D24," ")</f>
        <v>Lucas Pereira Bolfe</v>
      </c>
      <c r="F8" s="817"/>
      <c r="G8" s="817"/>
      <c r="H8" s="138" t="s">
        <v>1256</v>
      </c>
      <c r="I8" s="817" t="str">
        <f>IF(DADOS!D28&lt;&gt;"",DADOS!D28," ")</f>
        <v>178242/D - PR</v>
      </c>
      <c r="J8" s="817"/>
      <c r="K8" s="139"/>
      <c r="L8" s="124"/>
      <c r="M8" s="124"/>
      <c r="N8" s="124"/>
      <c r="O8" s="124"/>
      <c r="P8" s="124"/>
      <c r="Q8" s="124"/>
      <c r="R8" s="124"/>
      <c r="S8" s="124"/>
      <c r="T8" s="124"/>
      <c r="U8" s="124"/>
      <c r="V8" s="124"/>
      <c r="W8" s="124"/>
      <c r="X8" s="124"/>
      <c r="Y8" s="124"/>
      <c r="Z8" s="124"/>
      <c r="AA8" s="124"/>
      <c r="AB8" s="124"/>
      <c r="AC8" s="124"/>
      <c r="AD8" s="124"/>
      <c r="AE8" s="124"/>
      <c r="AF8" s="124"/>
      <c r="AG8" s="124"/>
      <c r="AH8" s="124"/>
      <c r="AI8" s="124"/>
    </row>
    <row r="9" spans="1:37" s="125" customFormat="1">
      <c r="A9" s="126"/>
      <c r="B9" s="580"/>
      <c r="C9" s="127"/>
      <c r="D9" s="141"/>
      <c r="E9" s="116"/>
      <c r="F9" s="116"/>
      <c r="G9" s="116"/>
      <c r="H9" s="116"/>
      <c r="I9" s="116"/>
      <c r="J9" s="116"/>
      <c r="K9" s="142"/>
      <c r="L9" s="124"/>
      <c r="M9" s="124"/>
      <c r="N9" s="124"/>
      <c r="O9" s="124"/>
      <c r="P9" s="124"/>
      <c r="Q9" s="124"/>
      <c r="R9" s="124"/>
      <c r="S9" s="124"/>
      <c r="T9" s="124"/>
      <c r="U9" s="124"/>
      <c r="V9" s="124"/>
      <c r="W9" s="124"/>
      <c r="X9" s="124"/>
      <c r="Y9" s="124"/>
      <c r="Z9" s="124"/>
      <c r="AA9" s="124"/>
      <c r="AB9" s="124"/>
      <c r="AC9" s="124"/>
      <c r="AD9" s="124"/>
      <c r="AE9" s="124"/>
      <c r="AF9" s="124"/>
      <c r="AG9" s="124"/>
      <c r="AH9" s="124"/>
      <c r="AI9" s="124"/>
    </row>
    <row r="10" spans="1:37" s="125" customFormat="1" ht="38.25">
      <c r="A10" s="303" t="s">
        <v>1258</v>
      </c>
      <c r="B10" s="607" t="s">
        <v>1259</v>
      </c>
      <c r="C10" s="303" t="s">
        <v>1260</v>
      </c>
      <c r="D10" s="303" t="s">
        <v>3035</v>
      </c>
      <c r="E10" s="303" t="s">
        <v>1264</v>
      </c>
      <c r="F10" s="303" t="s">
        <v>3040</v>
      </c>
      <c r="G10" s="303" t="s">
        <v>3039</v>
      </c>
      <c r="H10" s="303" t="s">
        <v>3036</v>
      </c>
      <c r="I10" s="303" t="s">
        <v>3034</v>
      </c>
      <c r="J10" s="303" t="s">
        <v>3037</v>
      </c>
      <c r="K10" s="303" t="s">
        <v>1257</v>
      </c>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row>
    <row r="11" spans="1:37" s="604" customFormat="1" ht="60">
      <c r="A11" s="284" t="str">
        <f ca="1">IFERROR(IF(PLANILHA_SINTÉTICA!HJ9=0,"",INDEX(PLANILHA_SINTÉTICA!B:B,PLANILHA_SINTÉTICA!HJ9,)),"")</f>
        <v>COMP 43</v>
      </c>
      <c r="B11" s="600" t="str">
        <f ca="1">IFERROR(IF(PLANILHA_SINTÉTICA!HJ9=0,"",INDEX(PLANILHA_SINTÉTICA!C:C,PLANILHA_SINTÉTICA!HJ9,)),"")</f>
        <v>EXECUÇÃO DE PISO EM CONCRETO ARMADO (ARMADURA NEGATIVA E POSITIVA) FCK 30 MPA, MOLDADO IN LOCO, USINADO BOMBEÁVEL, VIBRADO, ACABAMENTO DESEMPENADO. ESPESSURA 15 CM. INCLUSO ESPAÇADORES E TRELIÇAS. CURA ÚMIDA</v>
      </c>
      <c r="C11" s="284" t="str">
        <f ca="1">IFERROR(IF(PLANILHA_SINTÉTICA!HJ9=0,"",INDEX(PLANILHA_SINTÉTICA!D:D,PLANILHA_SINTÉTICA!HJ9,)),"")</f>
        <v>M2</v>
      </c>
      <c r="D11" s="579">
        <f ca="1">IFERROR(IF(PLANILHA_SINTÉTICA!HJ9=0,"",INDEX(PLANILHA_SINTÉTICA!O:O,PLANILHA_SINTÉTICA!HJ9,)),"")</f>
        <v>746.1</v>
      </c>
      <c r="E11" s="601">
        <f ca="1">IFERROR(IF(PLANILHA_SINTÉTICA!HJ9=0,"",INDEX(PLANILHA_SINTÉTICA!H:H,PLANILHA_SINTÉTICA!HJ9,)),"")</f>
        <v>188.54999999999998</v>
      </c>
      <c r="F11" s="601">
        <f ca="1">IFERROR(IF(PLANILHA_SINTÉTICA!HJ9=0,"",INDEX(PLANILHA_SINTÉTICA!N:N,PLANILHA_SINTÉTICA!HJ9,)),"")</f>
        <v>140677.16</v>
      </c>
      <c r="G11" s="601">
        <f ca="1">IFERROR(IF((ISTEXT(G10))=TRUE,F11,F11+G10),"")</f>
        <v>140677.16</v>
      </c>
      <c r="H11" s="606">
        <f t="shared" ref="H11:H12" ca="1" si="0">IFERROR(F11/(SUM(F:F)),"")</f>
        <v>0.38646338780238376</v>
      </c>
      <c r="I11" s="606">
        <f ca="1">IFERROR(IF((ISTEXT(I10))=TRUE,H11,H11+I10),"")</f>
        <v>0.38646338780238376</v>
      </c>
      <c r="J11" s="579" t="str">
        <f ca="1">IFERROR(IF((I11-H11)&gt;0.8,"C",IF((I11-H11)&lt;0.5,"A","B")),"")</f>
        <v>A</v>
      </c>
      <c r="K11" s="284" t="str">
        <f ca="1">IF(PLANILHA_SINTÉTICA!HK9&gt;1,CONCATENATE("HÁ ",PLANILHA_SINTÉTICA!HK9," ITENS"),IF(PLANILHA_SINTÉTICA!HK9&lt;1,"",INDEX(PLANILHA_SINTÉTICA!A:A,PLANILHA_SINTÉTICA!HJ9,)))</f>
        <v>4.1.14</v>
      </c>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3"/>
      <c r="AK11" s="603"/>
    </row>
    <row r="12" spans="1:37" s="604" customFormat="1" ht="45">
      <c r="A12" s="284">
        <f ca="1">IFERROR(IF(PLANILHA_SINTÉTICA!HJ10=0,"",INDEX(PLANILHA_SINTÉTICA!B:B,PLANILHA_SINTÉTICA!HJ10,)),"")</f>
        <v>94210</v>
      </c>
      <c r="B12" s="600" t="str">
        <f ca="1">IFERROR(IF(PLANILHA_SINTÉTICA!HJ10=0,"",INDEX(PLANILHA_SINTÉTICA!C:C,PLANILHA_SINTÉTICA!HJ10,)),"")</f>
        <v>TELHAMENTO COM TELHA ONDULADA DE FIBROCIMENTO E = 6 MM, COM RECOBRIMENTO LATERAL DE 1 1/4 DE ONDA PARA TELHADO COM INCLINAÇÃO MÁXIMA DE 10°, COM ATÉ 2 ÁGUAS, INCLUSO IÇAMENTO. AF_07/2019</v>
      </c>
      <c r="C12" s="284" t="str">
        <f ca="1">IFERROR(IF(PLANILHA_SINTÉTICA!HJ10=0,"",INDEX(PLANILHA_SINTÉTICA!D:D,PLANILHA_SINTÉTICA!HJ10,)),"")</f>
        <v>M2</v>
      </c>
      <c r="D12" s="579">
        <f ca="1">IFERROR(IF(PLANILHA_SINTÉTICA!HJ10=0,"",INDEX(PLANILHA_SINTÉTICA!O:O,PLANILHA_SINTÉTICA!HJ10,)),"")</f>
        <v>495.3</v>
      </c>
      <c r="E12" s="601">
        <f ca="1">IFERROR(IF(PLANILHA_SINTÉTICA!HJ10=0,"",INDEX(PLANILHA_SINTÉTICA!H:H,PLANILHA_SINTÉTICA!HJ10,)),"")</f>
        <v>49.07</v>
      </c>
      <c r="F12" s="601">
        <f ca="1">IFERROR(IF(PLANILHA_SINTÉTICA!HJ10=0,"",INDEX(PLANILHA_SINTÉTICA!N:N,PLANILHA_SINTÉTICA!HJ10,)),"")</f>
        <v>24304.370000000003</v>
      </c>
      <c r="G12" s="601">
        <f t="shared" ref="G12" ca="1" si="1">IFERROR(IF((ISTEXT(G11))=TRUE,F12,F12+G11),"")</f>
        <v>164981.53</v>
      </c>
      <c r="H12" s="606">
        <f t="shared" ca="1" si="0"/>
        <v>6.6768117643280708E-2</v>
      </c>
      <c r="I12" s="606">
        <f t="shared" ref="I12" ca="1" si="2">IFERROR(IF((ISTEXT(I11))=TRUE,H12,H12+I11),"")</f>
        <v>0.45323150544566448</v>
      </c>
      <c r="J12" s="579" t="str">
        <f t="shared" ref="J12" ca="1" si="3">IFERROR(IF((I12-H12)&gt;0.8,"C",IF((I12-H12)&lt;0.5,"A","B")),"")</f>
        <v>A</v>
      </c>
      <c r="K12" s="284" t="str">
        <f ca="1">IF(PLANILHA_SINTÉTICA!HK10&gt;1,CONCATENATE("HÁ ",PLANILHA_SINTÉTICA!HK10," ITENS"),IF(PLANILHA_SINTÉTICA!HK10&lt;1,"",INDEX(PLANILHA_SINTÉTICA!A:A,PLANILHA_SINTÉTICA!HJ10,)))</f>
        <v>3.1.3</v>
      </c>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3"/>
      <c r="AK12" s="603"/>
    </row>
    <row r="13" spans="1:37" s="604" customFormat="1" ht="30">
      <c r="A13" s="284">
        <f ca="1">IFERROR(IF(PLANILHA_SINTÉTICA!HJ11=0,"",INDEX(PLANILHA_SINTÉTICA!B:B,PLANILHA_SINTÉTICA!HJ11,)),"")</f>
        <v>98546</v>
      </c>
      <c r="B13" s="600" t="str">
        <f ca="1">IFERROR(IF(PLANILHA_SINTÉTICA!HJ11=0,"",INDEX(PLANILHA_SINTÉTICA!C:C,PLANILHA_SINTÉTICA!HJ11,)),"")</f>
        <v>IMPERMEABILIZAÇÃO DE SUPERFÍCIE COM MANTA ASFÁLTICA, UMA CAMADA, INCLUSIVE APLICAÇÃO DE PRIMER ASFÁLTICO, E=3MM. AF_06/2018</v>
      </c>
      <c r="C13" s="284" t="str">
        <f ca="1">IFERROR(IF(PLANILHA_SINTÉTICA!HJ11=0,"",INDEX(PLANILHA_SINTÉTICA!D:D,PLANILHA_SINTÉTICA!HJ11,)),"")</f>
        <v>M2</v>
      </c>
      <c r="D13" s="579">
        <f ca="1">IFERROR(IF(PLANILHA_SINTÉTICA!HJ11=0,"",INDEX(PLANILHA_SINTÉTICA!O:O,PLANILHA_SINTÉTICA!HJ11,)),"")</f>
        <v>139</v>
      </c>
      <c r="E13" s="601">
        <f ca="1">IFERROR(IF(PLANILHA_SINTÉTICA!HJ11=0,"",INDEX(PLANILHA_SINTÉTICA!H:H,PLANILHA_SINTÉTICA!HJ11,)),"")</f>
        <v>91.1</v>
      </c>
      <c r="F13" s="601">
        <f ca="1">IFERROR(IF(PLANILHA_SINTÉTICA!HJ11=0,"",INDEX(PLANILHA_SINTÉTICA!N:N,PLANILHA_SINTÉTICA!HJ11,)),"")</f>
        <v>12662.9</v>
      </c>
      <c r="G13" s="601">
        <f t="shared" ref="G13:G76" ca="1" si="4">IFERROR(IF((ISTEXT(G12))=TRUE,F13,F13+G12),"")</f>
        <v>177644.43</v>
      </c>
      <c r="H13" s="606">
        <f t="shared" ref="H13:H76" ca="1" si="5">IFERROR(F13/(SUM(F:F)),"")</f>
        <v>3.4787077258332522E-2</v>
      </c>
      <c r="I13" s="606">
        <f t="shared" ref="I13:I76" ca="1" si="6">IFERROR(IF((ISTEXT(I12))=TRUE,H13,H13+I12),"")</f>
        <v>0.48801858270399701</v>
      </c>
      <c r="J13" s="579" t="str">
        <f t="shared" ref="J13:J76" ca="1" si="7">IFERROR(IF((I13-H13)&gt;0.8,"C",IF((I13-H13)&lt;0.5,"A","B")),"")</f>
        <v>A</v>
      </c>
      <c r="K13" s="284" t="str">
        <f ca="1">IF(PLANILHA_SINTÉTICA!HK11&gt;1,CONCATENATE("HÁ ",PLANILHA_SINTÉTICA!HK11," ITENS"),IF(PLANILHA_SINTÉTICA!HK11&lt;1,"",INDEX(PLANILHA_SINTÉTICA!A:A,PLANILHA_SINTÉTICA!HJ11,)))</f>
        <v>HÁ 2 ITENS</v>
      </c>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3"/>
      <c r="AK13" s="603"/>
    </row>
    <row r="14" spans="1:37" s="604" customFormat="1" ht="15">
      <c r="A14" s="284" t="str">
        <f ca="1">IFERROR(IF(PLANILHA_SINTÉTICA!HJ12=0,"",INDEX(PLANILHA_SINTÉTICA!B:B,PLANILHA_SINTÉTICA!HJ12,)),"")</f>
        <v>COMP 35</v>
      </c>
      <c r="B14" s="600" t="str">
        <f ca="1">IFERROR(IF(PLANILHA_SINTÉTICA!HJ12=0,"",INDEX(PLANILHA_SINTÉTICA!C:C,PLANILHA_SINTÉTICA!HJ12,)),"")</f>
        <v>DEMOLIÇÃO DE PISO DE CONCRETO</v>
      </c>
      <c r="C14" s="284" t="str">
        <f ca="1">IFERROR(IF(PLANILHA_SINTÉTICA!HJ12=0,"",INDEX(PLANILHA_SINTÉTICA!D:D,PLANILHA_SINTÉTICA!HJ12,)),"")</f>
        <v>M3</v>
      </c>
      <c r="D14" s="579">
        <f ca="1">IFERROR(IF(PLANILHA_SINTÉTICA!HJ12=0,"",INDEX(PLANILHA_SINTÉTICA!O:O,PLANILHA_SINTÉTICA!HJ12,)),"")</f>
        <v>36.260000000000005</v>
      </c>
      <c r="E14" s="601">
        <f ca="1">IFERROR(IF(PLANILHA_SINTÉTICA!HJ12=0,"",INDEX(PLANILHA_SINTÉTICA!H:H,PLANILHA_SINTÉTICA!HJ12,)),"")</f>
        <v>290.17</v>
      </c>
      <c r="F14" s="601">
        <f ca="1">IFERROR(IF(PLANILHA_SINTÉTICA!HJ12=0,"",INDEX(PLANILHA_SINTÉTICA!N:N,PLANILHA_SINTÉTICA!HJ12,)),"")</f>
        <v>10521.570000000002</v>
      </c>
      <c r="G14" s="601">
        <f t="shared" ca="1" si="4"/>
        <v>188166</v>
      </c>
      <c r="H14" s="606">
        <f t="shared" ca="1" si="5"/>
        <v>2.8904490161728653E-2</v>
      </c>
      <c r="I14" s="606">
        <f t="shared" ca="1" si="6"/>
        <v>0.5169230728657257</v>
      </c>
      <c r="J14" s="579" t="str">
        <f t="shared" ca="1" si="7"/>
        <v>A</v>
      </c>
      <c r="K14" s="284" t="str">
        <f ca="1">IF(PLANILHA_SINTÉTICA!HK12&gt;1,CONCATENATE("HÁ ",PLANILHA_SINTÉTICA!HK12," ITENS"),IF(PLANILHA_SINTÉTICA!HK12&lt;1,"",INDEX(PLANILHA_SINTÉTICA!A:A,PLANILHA_SINTÉTICA!HJ12,)))</f>
        <v>HÁ 4 ITENS</v>
      </c>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3"/>
      <c r="AK14" s="603"/>
    </row>
    <row r="15" spans="1:37" s="604" customFormat="1" ht="30">
      <c r="A15" s="284" t="str">
        <f ca="1">IFERROR(IF(PLANILHA_SINTÉTICA!HJ13=0,"",INDEX(PLANILHA_SINTÉTICA!B:B,PLANILHA_SINTÉTICA!HJ13,)),"")</f>
        <v>COMP 44</v>
      </c>
      <c r="B15" s="600" t="str">
        <f ca="1">IFERROR(IF(PLANILHA_SINTÉTICA!HJ13=0,"",INDEX(PLANILHA_SINTÉTICA!C:C,PLANILHA_SINTÉTICA!HJ13,)),"")</f>
        <v>EXECUÇÃO DE JUNTA SERRADA DE DILATAÇÃO COM TARUGO DE POLIETILENO E SELANTE PU 30</v>
      </c>
      <c r="C15" s="284" t="str">
        <f ca="1">IFERROR(IF(PLANILHA_SINTÉTICA!HJ13=0,"",INDEX(PLANILHA_SINTÉTICA!D:D,PLANILHA_SINTÉTICA!HJ13,)),"")</f>
        <v>M</v>
      </c>
      <c r="D15" s="579">
        <f ca="1">IFERROR(IF(PLANILHA_SINTÉTICA!HJ13=0,"",INDEX(PLANILHA_SINTÉTICA!O:O,PLANILHA_SINTÉTICA!HJ13,)),"")</f>
        <v>248.7</v>
      </c>
      <c r="E15" s="601">
        <f ca="1">IFERROR(IF(PLANILHA_SINTÉTICA!HJ13=0,"",INDEX(PLANILHA_SINTÉTICA!H:H,PLANILHA_SINTÉTICA!HJ13,)),"")</f>
        <v>36.239999999999995</v>
      </c>
      <c r="F15" s="601">
        <f ca="1">IFERROR(IF(PLANILHA_SINTÉTICA!HJ13=0,"",INDEX(PLANILHA_SINTÉTICA!N:N,PLANILHA_SINTÉTICA!HJ13,)),"")</f>
        <v>9012.89</v>
      </c>
      <c r="G15" s="601">
        <f t="shared" ca="1" si="4"/>
        <v>197178.89</v>
      </c>
      <c r="H15" s="606">
        <f t="shared" ca="1" si="5"/>
        <v>2.4759897081304643E-2</v>
      </c>
      <c r="I15" s="606">
        <f t="shared" ca="1" si="6"/>
        <v>0.54168296994703036</v>
      </c>
      <c r="J15" s="579" t="str">
        <f t="shared" ca="1" si="7"/>
        <v>B</v>
      </c>
      <c r="K15" s="284" t="str">
        <f ca="1">IF(PLANILHA_SINTÉTICA!HK13&gt;1,CONCATENATE("HÁ ",PLANILHA_SINTÉTICA!HK13," ITENS"),IF(PLANILHA_SINTÉTICA!HK13&lt;1,"",INDEX(PLANILHA_SINTÉTICA!A:A,PLANILHA_SINTÉTICA!HJ13,)))</f>
        <v>4.1.15</v>
      </c>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603"/>
      <c r="AK15" s="603"/>
    </row>
    <row r="16" spans="1:37" s="604" customFormat="1" ht="60">
      <c r="A16" s="284" t="str">
        <f ca="1">IFERROR(IF(PLANILHA_SINTÉTICA!HJ14=0,"",INDEX(PLANILHA_SINTÉTICA!B:B,PLANILHA_SINTÉTICA!HJ14,)),"")</f>
        <v>COMP 24</v>
      </c>
      <c r="B16" s="600" t="str">
        <f ca="1">IFERROR(IF(PLANILHA_SINTÉTICA!HJ14=0,"",INDEX(PLANILHA_SINTÉTICA!C:C,PLANILHA_SINTÉTICA!HJ14,)),"")</f>
        <v>BANCADA GRANITO CINZA POLIDO 11,8 X 0,60 M, INCLUSO CUBA DE EMBUTIR FUNDA EM AÇO INOX (60 X 50 X 30 CM). VÁLVULA, ENGATE E TORNEIRA EM METAL CROMADO. SIFÃO EM PVC. FORNECIMENTO E INSTALAÇÃO COM SUPORTE MÃO FRANCESA E ACESSÓRIOS</v>
      </c>
      <c r="C16" s="284" t="str">
        <f ca="1">IFERROR(IF(PLANILHA_SINTÉTICA!HJ14=0,"",INDEX(PLANILHA_SINTÉTICA!D:D,PLANILHA_SINTÉTICA!HJ14,)),"")</f>
        <v xml:space="preserve">UN </v>
      </c>
      <c r="D16" s="579">
        <f ca="1">IFERROR(IF(PLANILHA_SINTÉTICA!HJ14=0,"",INDEX(PLANILHA_SINTÉTICA!O:O,PLANILHA_SINTÉTICA!HJ14,)),"")</f>
        <v>1</v>
      </c>
      <c r="E16" s="601">
        <f ca="1">IFERROR(IF(PLANILHA_SINTÉTICA!HJ14=0,"",INDEX(PLANILHA_SINTÉTICA!H:H,PLANILHA_SINTÉTICA!HJ14,)),"")</f>
        <v>8069.71</v>
      </c>
      <c r="F16" s="601">
        <f ca="1">IFERROR(IF(PLANILHA_SINTÉTICA!HJ14=0,"",INDEX(PLANILHA_SINTÉTICA!N:N,PLANILHA_SINTÉTICA!HJ14,)),"")</f>
        <v>8069.71</v>
      </c>
      <c r="G16" s="601">
        <f t="shared" ca="1" si="4"/>
        <v>205248.6</v>
      </c>
      <c r="H16" s="606">
        <f t="shared" ca="1" si="5"/>
        <v>2.2168825878932829E-2</v>
      </c>
      <c r="I16" s="606">
        <f t="shared" ca="1" si="6"/>
        <v>0.56385179582596323</v>
      </c>
      <c r="J16" s="579" t="str">
        <f t="shared" ca="1" si="7"/>
        <v>B</v>
      </c>
      <c r="K16" s="284" t="str">
        <f ca="1">IF(PLANILHA_SINTÉTICA!HK14&gt;1,CONCATENATE("HÁ ",PLANILHA_SINTÉTICA!HK14," ITENS"),IF(PLANILHA_SINTÉTICA!HK14&lt;1,"",INDEX(PLANILHA_SINTÉTICA!A:A,PLANILHA_SINTÉTICA!HJ14,)))</f>
        <v>2.7.1</v>
      </c>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3"/>
      <c r="AK16" s="603"/>
    </row>
    <row r="17" spans="1:37" s="604" customFormat="1" ht="30">
      <c r="A17" s="284">
        <f ca="1">IFERROR(IF(PLANILHA_SINTÉTICA!HJ15=0,"",INDEX(PLANILHA_SINTÉTICA!B:B,PLANILHA_SINTÉTICA!HJ15,)),"")</f>
        <v>93584</v>
      </c>
      <c r="B17" s="600" t="str">
        <f ca="1">IFERROR(IF(PLANILHA_SINTÉTICA!HJ15=0,"",INDEX(PLANILHA_SINTÉTICA!C:C,PLANILHA_SINTÉTICA!HJ15,)),"")</f>
        <v>EXECUÇÃO DE DEPÓSITO EM CANTEIRO DE OBRA EM CHAPA DE MADEIRA COMPENSADA, NÃO INCLUSO MOBILIÁRIO. AF_04/2016</v>
      </c>
      <c r="C17" s="284" t="str">
        <f ca="1">IFERROR(IF(PLANILHA_SINTÉTICA!HJ15=0,"",INDEX(PLANILHA_SINTÉTICA!D:D,PLANILHA_SINTÉTICA!HJ15,)),"")</f>
        <v>M2</v>
      </c>
      <c r="D17" s="579">
        <f ca="1">IFERROR(IF(PLANILHA_SINTÉTICA!HJ15=0,"",INDEX(PLANILHA_SINTÉTICA!O:O,PLANILHA_SINTÉTICA!HJ15,)),"")</f>
        <v>8</v>
      </c>
      <c r="E17" s="601">
        <f ca="1">IFERROR(IF(PLANILHA_SINTÉTICA!HJ15=0,"",INDEX(PLANILHA_SINTÉTICA!H:H,PLANILHA_SINTÉTICA!HJ15,)),"")</f>
        <v>976.6</v>
      </c>
      <c r="F17" s="601">
        <f ca="1">IFERROR(IF(PLANILHA_SINTÉTICA!HJ15=0,"",INDEX(PLANILHA_SINTÉTICA!N:N,PLANILHA_SINTÉTICA!HJ15,)),"")</f>
        <v>7812.8</v>
      </c>
      <c r="G17" s="601">
        <f t="shared" ca="1" si="4"/>
        <v>213061.4</v>
      </c>
      <c r="H17" s="606">
        <f t="shared" ca="1" si="5"/>
        <v>2.1463051686730555E-2</v>
      </c>
      <c r="I17" s="606">
        <f t="shared" ca="1" si="6"/>
        <v>0.5853148475126938</v>
      </c>
      <c r="J17" s="579" t="str">
        <f t="shared" ca="1" si="7"/>
        <v>B</v>
      </c>
      <c r="K17" s="284" t="str">
        <f ca="1">IF(PLANILHA_SINTÉTICA!HK15&gt;1,CONCATENATE("HÁ ",PLANILHA_SINTÉTICA!HK15," ITENS"),IF(PLANILHA_SINTÉTICA!HK15&lt;1,"",INDEX(PLANILHA_SINTÉTICA!A:A,PLANILHA_SINTÉTICA!HJ15,)))</f>
        <v>1.2</v>
      </c>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603"/>
      <c r="AK17" s="603"/>
    </row>
    <row r="18" spans="1:37" s="604" customFormat="1" ht="30">
      <c r="A18" s="284" t="str">
        <f ca="1">IFERROR(IF(PLANILHA_SINTÉTICA!HJ16=0,"",INDEX(PLANILHA_SINTÉTICA!B:B,PLANILHA_SINTÉTICA!HJ16,)),"")</f>
        <v>COMP 12</v>
      </c>
      <c r="B18" s="600" t="str">
        <f ca="1">IFERROR(IF(PLANILHA_SINTÉTICA!HJ16=0,"",INDEX(PLANILHA_SINTÉTICA!C:C,PLANILHA_SINTÉTICA!HJ16,)),"")</f>
        <v>REMOÇÃO DE ENTULHO COM CAÇAMBA METÁLICA, INCLUSIVE CARGA MANUAL E DESCARGA EM BOTA-FORA</v>
      </c>
      <c r="C18" s="284" t="str">
        <f ca="1">IFERROR(IF(PLANILHA_SINTÉTICA!HJ16=0,"",INDEX(PLANILHA_SINTÉTICA!D:D,PLANILHA_SINTÉTICA!HJ16,)),"")</f>
        <v>M3</v>
      </c>
      <c r="D18" s="579">
        <f ca="1">IFERROR(IF(PLANILHA_SINTÉTICA!HJ16=0,"",INDEX(PLANILHA_SINTÉTICA!O:O,PLANILHA_SINTÉTICA!HJ16,)),"")</f>
        <v>60.36</v>
      </c>
      <c r="E18" s="601">
        <f ca="1">IFERROR(IF(PLANILHA_SINTÉTICA!HJ16=0,"",INDEX(PLANILHA_SINTÉTICA!H:H,PLANILHA_SINTÉTICA!HJ16,)),"")</f>
        <v>124.83</v>
      </c>
      <c r="F18" s="601">
        <f ca="1">IFERROR(IF(PLANILHA_SINTÉTICA!HJ16=0,"",INDEX(PLANILHA_SINTÉTICA!N:N,PLANILHA_SINTÉTICA!HJ16,)),"")</f>
        <v>7534.7399999999989</v>
      </c>
      <c r="G18" s="601">
        <f t="shared" ca="1" si="4"/>
        <v>220596.13999999998</v>
      </c>
      <c r="H18" s="606">
        <f t="shared" ca="1" si="5"/>
        <v>2.0699174952139583E-2</v>
      </c>
      <c r="I18" s="606">
        <f t="shared" ca="1" si="6"/>
        <v>0.60601402246483338</v>
      </c>
      <c r="J18" s="579" t="str">
        <f t="shared" ca="1" si="7"/>
        <v>B</v>
      </c>
      <c r="K18" s="284" t="str">
        <f ca="1">IF(PLANILHA_SINTÉTICA!HK16&gt;1,CONCATENATE("HÁ ",PLANILHA_SINTÉTICA!HK16," ITENS"),IF(PLANILHA_SINTÉTICA!HK16&lt;1,"",INDEX(PLANILHA_SINTÉTICA!A:A,PLANILHA_SINTÉTICA!HJ16,)))</f>
        <v>HÁ 4 ITENS</v>
      </c>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3"/>
      <c r="AK18" s="603"/>
    </row>
    <row r="19" spans="1:37" s="604" customFormat="1" ht="30">
      <c r="A19" s="284">
        <f ca="1">IFERROR(IF(PLANILHA_SINTÉTICA!HJ17=0,"",INDEX(PLANILHA_SINTÉTICA!B:B,PLANILHA_SINTÉTICA!HJ17,)),"")</f>
        <v>96624</v>
      </c>
      <c r="B19" s="600" t="str">
        <f ca="1">IFERROR(IF(PLANILHA_SINTÉTICA!HJ17=0,"",INDEX(PLANILHA_SINTÉTICA!C:C,PLANILHA_SINTÉTICA!HJ17,)),"")</f>
        <v>LASTRO COM MATERIAL GRANULAR (PEDRA BRITADA N.2), APLICADO EM PISOS OU LAJES SOBRE SOLO, ESPESSURA DE *10 CM*. AF_08/2017</v>
      </c>
      <c r="C19" s="284" t="str">
        <f ca="1">IFERROR(IF(PLANILHA_SINTÉTICA!HJ17=0,"",INDEX(PLANILHA_SINTÉTICA!D:D,PLANILHA_SINTÉTICA!HJ17,)),"")</f>
        <v>M3</v>
      </c>
      <c r="D19" s="579">
        <f ca="1">IFERROR(IF(PLANILHA_SINTÉTICA!HJ17=0,"",INDEX(PLANILHA_SINTÉTICA!O:O,PLANILHA_SINTÉTICA!HJ17,)),"")</f>
        <v>76.61</v>
      </c>
      <c r="E19" s="601">
        <f ca="1">IFERROR(IF(PLANILHA_SINTÉTICA!HJ17=0,"",INDEX(PLANILHA_SINTÉTICA!H:H,PLANILHA_SINTÉTICA!HJ17,)),"")</f>
        <v>94.8</v>
      </c>
      <c r="F19" s="601">
        <f ca="1">IFERROR(IF(PLANILHA_SINTÉTICA!HJ17=0,"",INDEX(PLANILHA_SINTÉTICA!N:N,PLANILHA_SINTÉTICA!HJ17,)),"")</f>
        <v>7262.63</v>
      </c>
      <c r="G19" s="601">
        <f t="shared" ca="1" si="4"/>
        <v>227858.77</v>
      </c>
      <c r="H19" s="606">
        <f t="shared" ca="1" si="5"/>
        <v>1.9951643850040949E-2</v>
      </c>
      <c r="I19" s="606">
        <f t="shared" ca="1" si="6"/>
        <v>0.62596566631487438</v>
      </c>
      <c r="J19" s="579" t="str">
        <f t="shared" ca="1" si="7"/>
        <v>B</v>
      </c>
      <c r="K19" s="284" t="str">
        <f ca="1">IF(PLANILHA_SINTÉTICA!HK17&gt;1,CONCATENATE("HÁ ",PLANILHA_SINTÉTICA!HK17," ITENS"),IF(PLANILHA_SINTÉTICA!HK17&lt;1,"",INDEX(PLANILHA_SINTÉTICA!A:A,PLANILHA_SINTÉTICA!HJ17,)))</f>
        <v>4.1.11</v>
      </c>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603"/>
      <c r="AK19" s="603"/>
    </row>
    <row r="20" spans="1:37" s="604" customFormat="1" ht="30">
      <c r="A20" s="284" t="str">
        <f ca="1">IFERROR(IF(PLANILHA_SINTÉTICA!HJ18=0,"",INDEX(PLANILHA_SINTÉTICA!B:B,PLANILHA_SINTÉTICA!HJ18,)),"")</f>
        <v>COMP 50</v>
      </c>
      <c r="B20" s="600" t="str">
        <f ca="1">IFERROR(IF(PLANILHA_SINTÉTICA!HJ18=0,"",INDEX(PLANILHA_SINTÉTICA!C:C,PLANILHA_SINTÉTICA!HJ18,)),"")</f>
        <v>TUBO DE PVC PARA REDE COLETORA DE ÁGUAS PLUVIAIS, DN 200 MM, JUNTA ELÁSTICA - FORNECIMENTO E ASSENTAMENTO</v>
      </c>
      <c r="C20" s="284" t="str">
        <f ca="1">IFERROR(IF(PLANILHA_SINTÉTICA!HJ18=0,"",INDEX(PLANILHA_SINTÉTICA!D:D,PLANILHA_SINTÉTICA!HJ18,)),"")</f>
        <v>M</v>
      </c>
      <c r="D20" s="579">
        <f ca="1">IFERROR(IF(PLANILHA_SINTÉTICA!HJ18=0,"",INDEX(PLANILHA_SINTÉTICA!O:O,PLANILHA_SINTÉTICA!HJ18,)),"")</f>
        <v>65</v>
      </c>
      <c r="E20" s="601">
        <f ca="1">IFERROR(IF(PLANILHA_SINTÉTICA!HJ18=0,"",INDEX(PLANILHA_SINTÉTICA!H:H,PLANILHA_SINTÉTICA!HJ18,)),"")</f>
        <v>101.84</v>
      </c>
      <c r="F20" s="601">
        <f ca="1">IFERROR(IF(PLANILHA_SINTÉTICA!HJ18=0,"",INDEX(PLANILHA_SINTÉTICA!N:N,PLANILHA_SINTÉTICA!HJ18,)),"")</f>
        <v>6619.6</v>
      </c>
      <c r="G20" s="601">
        <f t="shared" ca="1" si="4"/>
        <v>234478.37</v>
      </c>
      <c r="H20" s="606">
        <f t="shared" ca="1" si="5"/>
        <v>1.8185134259866061E-2</v>
      </c>
      <c r="I20" s="606">
        <f t="shared" ca="1" si="6"/>
        <v>0.64415080057474039</v>
      </c>
      <c r="J20" s="579" t="str">
        <f t="shared" ca="1" si="7"/>
        <v>B</v>
      </c>
      <c r="K20" s="284" t="str">
        <f ca="1">IF(PLANILHA_SINTÉTICA!HK18&gt;1,CONCATENATE("HÁ ",PLANILHA_SINTÉTICA!HK18," ITENS"),IF(PLANILHA_SINTÉTICA!HK18&lt;1,"",INDEX(PLANILHA_SINTÉTICA!A:A,PLANILHA_SINTÉTICA!HJ18,)))</f>
        <v>4.2.7</v>
      </c>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3"/>
      <c r="AK20" s="603"/>
    </row>
    <row r="21" spans="1:37" s="604" customFormat="1" ht="30">
      <c r="A21" s="284">
        <f ca="1">IFERROR(IF(PLANILHA_SINTÉTICA!HJ19=0,"",INDEX(PLANILHA_SINTÉTICA!B:B,PLANILHA_SINTÉTICA!HJ19,)),"")</f>
        <v>97635</v>
      </c>
      <c r="B21" s="600" t="str">
        <f ca="1">IFERROR(IF(PLANILHA_SINTÉTICA!HJ19=0,"",INDEX(PLANILHA_SINTÉTICA!C:C,PLANILHA_SINTÉTICA!HJ19,)),"")</f>
        <v>DEMOLIÇÃO DE PAVIMENTO INTERTRAVADO, DE FORMA MANUAL, COM REAPROVEITAMENTO. AF_12/2017</v>
      </c>
      <c r="C21" s="284" t="str">
        <f ca="1">IFERROR(IF(PLANILHA_SINTÉTICA!HJ19=0,"",INDEX(PLANILHA_SINTÉTICA!D:D,PLANILHA_SINTÉTICA!HJ19,)),"")</f>
        <v>M2</v>
      </c>
      <c r="D21" s="579">
        <f ca="1">IFERROR(IF(PLANILHA_SINTÉTICA!HJ19=0,"",INDEX(PLANILHA_SINTÉTICA!O:O,PLANILHA_SINTÉTICA!HJ19,)),"")</f>
        <v>453.93</v>
      </c>
      <c r="E21" s="601">
        <f ca="1">IFERROR(IF(PLANILHA_SINTÉTICA!HJ19=0,"",INDEX(PLANILHA_SINTÉTICA!H:H,PLANILHA_SINTÉTICA!HJ19,)),"")</f>
        <v>13.43</v>
      </c>
      <c r="F21" s="601">
        <f ca="1">IFERROR(IF(PLANILHA_SINTÉTICA!HJ19=0,"",INDEX(PLANILHA_SINTÉTICA!N:N,PLANILHA_SINTÉTICA!HJ19,)),"")</f>
        <v>6096.28</v>
      </c>
      <c r="G21" s="601">
        <f t="shared" ca="1" si="4"/>
        <v>240574.65</v>
      </c>
      <c r="H21" s="606">
        <f t="shared" ca="1" si="5"/>
        <v>1.674748780677628E-2</v>
      </c>
      <c r="I21" s="606">
        <f t="shared" ca="1" si="6"/>
        <v>0.66089828838151665</v>
      </c>
      <c r="J21" s="579" t="str">
        <f t="shared" ca="1" si="7"/>
        <v>B</v>
      </c>
      <c r="K21" s="284" t="str">
        <f ca="1">IF(PLANILHA_SINTÉTICA!HK19&gt;1,CONCATENATE("HÁ ",PLANILHA_SINTÉTICA!HK19," ITENS"),IF(PLANILHA_SINTÉTICA!HK19&lt;1,"",INDEX(PLANILHA_SINTÉTICA!A:A,PLANILHA_SINTÉTICA!HJ19,)))</f>
        <v>HÁ 2 ITENS</v>
      </c>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3"/>
      <c r="AK21" s="603"/>
    </row>
    <row r="22" spans="1:37" s="604" customFormat="1" ht="30">
      <c r="A22" s="284">
        <f ca="1">IFERROR(IF(PLANILHA_SINTÉTICA!HJ20=0,"",INDEX(PLANILHA_SINTÉTICA!B:B,PLANILHA_SINTÉTICA!HJ20,)),"")</f>
        <v>93358</v>
      </c>
      <c r="B22" s="600" t="str">
        <f ca="1">IFERROR(IF(PLANILHA_SINTÉTICA!HJ20=0,"",INDEX(PLANILHA_SINTÉTICA!C:C,PLANILHA_SINTÉTICA!HJ20,)),"")</f>
        <v>ESCAVAÇÃO MANUAL DE VALA COM PROFUNDIDADE MENOR OU IGUAL A 1,30 M. AF_02/2021</v>
      </c>
      <c r="C22" s="284" t="str">
        <f ca="1">IFERROR(IF(PLANILHA_SINTÉTICA!HJ20=0,"",INDEX(PLANILHA_SINTÉTICA!D:D,PLANILHA_SINTÉTICA!HJ20,)),"")</f>
        <v>M3</v>
      </c>
      <c r="D22" s="579">
        <f ca="1">IFERROR(IF(PLANILHA_SINTÉTICA!HJ20=0,"",INDEX(PLANILHA_SINTÉTICA!O:O,PLANILHA_SINTÉTICA!HJ20,)),"")</f>
        <v>68</v>
      </c>
      <c r="E22" s="601">
        <f ca="1">IFERROR(IF(PLANILHA_SINTÉTICA!HJ20=0,"",INDEX(PLANILHA_SINTÉTICA!H:H,PLANILHA_SINTÉTICA!HJ20,)),"")</f>
        <v>78.239999999999995</v>
      </c>
      <c r="F22" s="601">
        <f ca="1">IFERROR(IF(PLANILHA_SINTÉTICA!HJ20=0,"",INDEX(PLANILHA_SINTÉTICA!N:N,PLANILHA_SINTÉTICA!HJ20,)),"")</f>
        <v>5320.3200000000006</v>
      </c>
      <c r="G22" s="601">
        <f t="shared" ca="1" si="4"/>
        <v>245894.97</v>
      </c>
      <c r="H22" s="606">
        <f t="shared" ca="1" si="5"/>
        <v>1.4615797556566956E-2</v>
      </c>
      <c r="I22" s="606">
        <f t="shared" ca="1" si="6"/>
        <v>0.6755140859380836</v>
      </c>
      <c r="J22" s="579" t="str">
        <f t="shared" ca="1" si="7"/>
        <v>B</v>
      </c>
      <c r="K22" s="284" t="str">
        <f ca="1">IF(PLANILHA_SINTÉTICA!HK20&gt;1,CONCATENATE("HÁ ",PLANILHA_SINTÉTICA!HK20," ITENS"),IF(PLANILHA_SINTÉTICA!HK20&lt;1,"",INDEX(PLANILHA_SINTÉTICA!A:A,PLANILHA_SINTÉTICA!HJ20,)))</f>
        <v>HÁ 2 ITENS</v>
      </c>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3"/>
      <c r="AK22" s="603"/>
    </row>
    <row r="23" spans="1:37" s="604" customFormat="1" ht="15">
      <c r="A23" s="284" t="str">
        <f ca="1">IFERROR(IF(PLANILHA_SINTÉTICA!HJ21=0,"",INDEX(PLANILHA_SINTÉTICA!B:B,PLANILHA_SINTÉTICA!HJ21,)),"")</f>
        <v>COMP 15</v>
      </c>
      <c r="B23" s="600" t="str">
        <f ca="1">IFERROR(IF(PLANILHA_SINTÉTICA!HJ21=0,"",INDEX(PLANILHA_SINTÉTICA!C:C,PLANILHA_SINTÉTICA!HJ21,)),"")</f>
        <v>VEDAÇÃO COM SELANTE PU</v>
      </c>
      <c r="C23" s="284" t="str">
        <f ca="1">IFERROR(IF(PLANILHA_SINTÉTICA!HJ21=0,"",INDEX(PLANILHA_SINTÉTICA!D:D,PLANILHA_SINTÉTICA!HJ21,)),"")</f>
        <v>M</v>
      </c>
      <c r="D23" s="579">
        <f ca="1">IFERROR(IF(PLANILHA_SINTÉTICA!HJ21=0,"",INDEX(PLANILHA_SINTÉTICA!O:O,PLANILHA_SINTÉTICA!HJ21,)),"")</f>
        <v>309.3</v>
      </c>
      <c r="E23" s="601">
        <f ca="1">IFERROR(IF(PLANILHA_SINTÉTICA!HJ21=0,"",INDEX(PLANILHA_SINTÉTICA!H:H,PLANILHA_SINTÉTICA!HJ21,)),"")</f>
        <v>14.64</v>
      </c>
      <c r="F23" s="601">
        <f ca="1">IFERROR(IF(PLANILHA_SINTÉTICA!HJ21=0,"",INDEX(PLANILHA_SINTÉTICA!N:N,PLANILHA_SINTÉTICA!HJ21,)),"")</f>
        <v>4528.16</v>
      </c>
      <c r="G23" s="601">
        <f t="shared" ca="1" si="4"/>
        <v>250423.13</v>
      </c>
      <c r="H23" s="606">
        <f t="shared" ca="1" si="5"/>
        <v>1.2439603231336501E-2</v>
      </c>
      <c r="I23" s="606">
        <f t="shared" ca="1" si="6"/>
        <v>0.68795368916942012</v>
      </c>
      <c r="J23" s="579" t="str">
        <f t="shared" ca="1" si="7"/>
        <v>B</v>
      </c>
      <c r="K23" s="284" t="str">
        <f ca="1">IF(PLANILHA_SINTÉTICA!HK21&gt;1,CONCATENATE("HÁ ",PLANILHA_SINTÉTICA!HK21," ITENS"),IF(PLANILHA_SINTÉTICA!HK21&lt;1,"",INDEX(PLANILHA_SINTÉTICA!A:A,PLANILHA_SINTÉTICA!HJ21,)))</f>
        <v>HÁ 2 ITENS</v>
      </c>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3"/>
      <c r="AK23" s="603"/>
    </row>
    <row r="24" spans="1:37" s="604" customFormat="1" ht="30">
      <c r="A24" s="284">
        <f ca="1">IFERROR(IF(PLANILHA_SINTÉTICA!HJ22=0,"",INDEX(PLANILHA_SINTÉTICA!B:B,PLANILHA_SINTÉTICA!HJ22,)),"")</f>
        <v>101618</v>
      </c>
      <c r="B24" s="600" t="str">
        <f ca="1">IFERROR(IF(PLANILHA_SINTÉTICA!HJ22=0,"",INDEX(PLANILHA_SINTÉTICA!C:C,PLANILHA_SINTÉTICA!HJ22,)),"")</f>
        <v>PREPARO DE FUNDO DE VALA COM LARGURA MENOR QUE 1,5 M, COM CAMADA DE AREIA, LANÇAMENTO MANUAL. AF_08/2020</v>
      </c>
      <c r="C24" s="284" t="str">
        <f ca="1">IFERROR(IF(PLANILHA_SINTÉTICA!HJ22=0,"",INDEX(PLANILHA_SINTÉTICA!D:D,PLANILHA_SINTÉTICA!HJ22,)),"")</f>
        <v>M3</v>
      </c>
      <c r="D24" s="579">
        <f ca="1">IFERROR(IF(PLANILHA_SINTÉTICA!HJ22=0,"",INDEX(PLANILHA_SINTÉTICA!O:O,PLANILHA_SINTÉTICA!HJ22,)),"")</f>
        <v>21.35</v>
      </c>
      <c r="E24" s="601">
        <f ca="1">IFERROR(IF(PLANILHA_SINTÉTICA!HJ22=0,"",INDEX(PLANILHA_SINTÉTICA!H:H,PLANILHA_SINTÉTICA!HJ22,)),"")</f>
        <v>199.79</v>
      </c>
      <c r="F24" s="601">
        <f ca="1">IFERROR(IF(PLANILHA_SINTÉTICA!HJ22=0,"",INDEX(PLANILHA_SINTÉTICA!N:N,PLANILHA_SINTÉTICA!HJ22,)),"")</f>
        <v>4265.5200000000004</v>
      </c>
      <c r="G24" s="601">
        <f t="shared" ca="1" si="4"/>
        <v>254688.65</v>
      </c>
      <c r="H24" s="606">
        <f t="shared" ca="1" si="5"/>
        <v>1.1718087782969348E-2</v>
      </c>
      <c r="I24" s="606">
        <f t="shared" ca="1" si="6"/>
        <v>0.69967177695238947</v>
      </c>
      <c r="J24" s="579" t="str">
        <f t="shared" ca="1" si="7"/>
        <v>B</v>
      </c>
      <c r="K24" s="284" t="str">
        <f ca="1">IF(PLANILHA_SINTÉTICA!HK22&gt;1,CONCATENATE("HÁ ",PLANILHA_SINTÉTICA!HK22," ITENS"),IF(PLANILHA_SINTÉTICA!HK22&lt;1,"",INDEX(PLANILHA_SINTÉTICA!A:A,PLANILHA_SINTÉTICA!HJ22,)))</f>
        <v>4.2.12</v>
      </c>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3"/>
      <c r="AK24" s="603"/>
    </row>
    <row r="25" spans="1:37" s="604" customFormat="1" ht="15">
      <c r="A25" s="284" t="str">
        <f ca="1">IFERROR(IF(PLANILHA_SINTÉTICA!HJ23=0,"",INDEX(PLANILHA_SINTÉTICA!B:B,PLANILHA_SINTÉTICA!HJ23,)),"")</f>
        <v>COMP 54</v>
      </c>
      <c r="B25" s="600" t="str">
        <f ca="1">IFERROR(IF(PLANILHA_SINTÉTICA!HJ23=0,"",INDEX(PLANILHA_SINTÉTICA!C:C,PLANILHA_SINTÉTICA!HJ23,)),"")</f>
        <v>REVISÃO EM ESQUADRIA DE ALUMÍNIO</v>
      </c>
      <c r="C25" s="284" t="str">
        <f ca="1">IFERROR(IF(PLANILHA_SINTÉTICA!HJ23=0,"",INDEX(PLANILHA_SINTÉTICA!D:D,PLANILHA_SINTÉTICA!HJ23,)),"")</f>
        <v xml:space="preserve">UN </v>
      </c>
      <c r="D25" s="579">
        <f ca="1">IFERROR(IF(PLANILHA_SINTÉTICA!HJ23=0,"",INDEX(PLANILHA_SINTÉTICA!O:O,PLANILHA_SINTÉTICA!HJ23,)),"")</f>
        <v>216</v>
      </c>
      <c r="E25" s="601">
        <f ca="1">IFERROR(IF(PLANILHA_SINTÉTICA!HJ23=0,"",INDEX(PLANILHA_SINTÉTICA!H:H,PLANILHA_SINTÉTICA!HJ23,)),"")</f>
        <v>19.600000000000001</v>
      </c>
      <c r="F25" s="601">
        <f ca="1">IFERROR(IF(PLANILHA_SINTÉTICA!HJ23=0,"",INDEX(PLANILHA_SINTÉTICA!N:N,PLANILHA_SINTÉTICA!HJ23,)),"")</f>
        <v>4233.5999999999995</v>
      </c>
      <c r="G25" s="601">
        <f t="shared" ca="1" si="4"/>
        <v>258922.25</v>
      </c>
      <c r="H25" s="606">
        <f t="shared" ca="1" si="5"/>
        <v>1.1630398272186983E-2</v>
      </c>
      <c r="I25" s="606">
        <f t="shared" ca="1" si="6"/>
        <v>0.71130217522457651</v>
      </c>
      <c r="J25" s="579" t="str">
        <f t="shared" ca="1" si="7"/>
        <v>B</v>
      </c>
      <c r="K25" s="284" t="str">
        <f ca="1">IF(PLANILHA_SINTÉTICA!HK23&gt;1,CONCATENATE("HÁ ",PLANILHA_SINTÉTICA!HK23," ITENS"),IF(PLANILHA_SINTÉTICA!HK23&lt;1,"",INDEX(PLANILHA_SINTÉTICA!A:A,PLANILHA_SINTÉTICA!HJ23,)))</f>
        <v>3.3.1</v>
      </c>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3"/>
      <c r="AK25" s="603"/>
    </row>
    <row r="26" spans="1:37" s="604" customFormat="1" ht="45">
      <c r="A26" s="284">
        <f ca="1">IFERROR(IF(PLANILHA_SINTÉTICA!HJ24=0,"",INDEX(PLANILHA_SINTÉTICA!B:B,PLANILHA_SINTÉTICA!HJ24,)),"")</f>
        <v>97063</v>
      </c>
      <c r="B26" s="600" t="str">
        <f ca="1">IFERROR(IF(PLANILHA_SINTÉTICA!HJ24=0,"",INDEX(PLANILHA_SINTÉTICA!C:C,PLANILHA_SINTÉTICA!HJ24,)),"")</f>
        <v>MONTAGEM E DESMONTAGEM DE ANDAIME MODULAR FACHADEIRO, COM PISO METÁLICO, PARA EDIFICAÇÕES COM MÚLTIPLOS PAVIMENTOS (EXCLUSIVE ANDAIME E LIMPEZA). AF_11/2017</v>
      </c>
      <c r="C26" s="284" t="str">
        <f ca="1">IFERROR(IF(PLANILHA_SINTÉTICA!HJ24=0,"",INDEX(PLANILHA_SINTÉTICA!D:D,PLANILHA_SINTÉTICA!HJ24,)),"")</f>
        <v>M2</v>
      </c>
      <c r="D26" s="579">
        <f ca="1">IFERROR(IF(PLANILHA_SINTÉTICA!HJ24=0,"",INDEX(PLANILHA_SINTÉTICA!O:O,PLANILHA_SINTÉTICA!HJ24,)),"")</f>
        <v>391.68</v>
      </c>
      <c r="E26" s="601">
        <f ca="1">IFERROR(IF(PLANILHA_SINTÉTICA!HJ24=0,"",INDEX(PLANILHA_SINTÉTICA!H:H,PLANILHA_SINTÉTICA!HJ24,)),"")</f>
        <v>10</v>
      </c>
      <c r="F26" s="601">
        <f ca="1">IFERROR(IF(PLANILHA_SINTÉTICA!HJ24=0,"",INDEX(PLANILHA_SINTÉTICA!N:N,PLANILHA_SINTÉTICA!HJ24,)),"")</f>
        <v>3916.8</v>
      </c>
      <c r="G26" s="601">
        <f t="shared" ca="1" si="4"/>
        <v>262839.05</v>
      </c>
      <c r="H26" s="606">
        <f t="shared" ca="1" si="5"/>
        <v>1.0760096360662788E-2</v>
      </c>
      <c r="I26" s="606">
        <f t="shared" ca="1" si="6"/>
        <v>0.72206227158523928</v>
      </c>
      <c r="J26" s="579" t="str">
        <f t="shared" ca="1" si="7"/>
        <v>B</v>
      </c>
      <c r="K26" s="284" t="str">
        <f ca="1">IF(PLANILHA_SINTÉTICA!HK24&gt;1,CONCATENATE("HÁ ",PLANILHA_SINTÉTICA!HK24," ITENS"),IF(PLANILHA_SINTÉTICA!HK24&lt;1,"",INDEX(PLANILHA_SINTÉTICA!A:A,PLANILHA_SINTÉTICA!HJ24,)))</f>
        <v>3.4.2</v>
      </c>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3"/>
      <c r="AK26" s="603"/>
    </row>
    <row r="27" spans="1:37" s="604" customFormat="1" ht="15">
      <c r="A27" s="284" t="str">
        <f ca="1">IFERROR(IF(PLANILHA_SINTÉTICA!HJ25=0,"",INDEX(PLANILHA_SINTÉTICA!B:B,PLANILHA_SINTÉTICA!HJ25,)),"")</f>
        <v>COMP 23</v>
      </c>
      <c r="B27" s="600" t="str">
        <f ca="1">IFERROR(IF(PLANILHA_SINTÉTICA!HJ25=0,"",INDEX(PLANILHA_SINTÉTICA!C:C,PLANILHA_SINTÉTICA!HJ25,)),"")</f>
        <v>LIMPEZA GERAL</v>
      </c>
      <c r="C27" s="284" t="str">
        <f ca="1">IFERROR(IF(PLANILHA_SINTÉTICA!HJ25=0,"",INDEX(PLANILHA_SINTÉTICA!D:D,PLANILHA_SINTÉTICA!HJ25,)),"")</f>
        <v>M2</v>
      </c>
      <c r="D27" s="579">
        <f ca="1">IFERROR(IF(PLANILHA_SINTÉTICA!HJ25=0,"",INDEX(PLANILHA_SINTÉTICA!O:O,PLANILHA_SINTÉTICA!HJ25,)),"")</f>
        <v>1305</v>
      </c>
      <c r="E27" s="601">
        <f ca="1">IFERROR(IF(PLANILHA_SINTÉTICA!HJ25=0,"",INDEX(PLANILHA_SINTÉTICA!H:H,PLANILHA_SINTÉTICA!HJ25,)),"")</f>
        <v>3</v>
      </c>
      <c r="F27" s="601">
        <f ca="1">IFERROR(IF(PLANILHA_SINTÉTICA!HJ25=0,"",INDEX(PLANILHA_SINTÉTICA!N:N,PLANILHA_SINTÉTICA!HJ25,)),"")</f>
        <v>3915</v>
      </c>
      <c r="G27" s="601">
        <f t="shared" ca="1" si="4"/>
        <v>266754.05</v>
      </c>
      <c r="H27" s="606">
        <f t="shared" ca="1" si="5"/>
        <v>1.0755151463438218E-2</v>
      </c>
      <c r="I27" s="606">
        <f t="shared" ca="1" si="6"/>
        <v>0.73281742304867747</v>
      </c>
      <c r="J27" s="579" t="str">
        <f t="shared" ca="1" si="7"/>
        <v>B</v>
      </c>
      <c r="K27" s="284" t="str">
        <f ca="1">IF(PLANILHA_SINTÉTICA!HK25&gt;1,CONCATENATE("HÁ ",PLANILHA_SINTÉTICA!HK25," ITENS"),IF(PLANILHA_SINTÉTICA!HK25&lt;1,"",INDEX(PLANILHA_SINTÉTICA!A:A,PLANILHA_SINTÉTICA!HJ25,)))</f>
        <v>4.2</v>
      </c>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603"/>
      <c r="AK27" s="603"/>
    </row>
    <row r="28" spans="1:37" s="604" customFormat="1" ht="15">
      <c r="A28" s="284" t="str">
        <f ca="1">IFERROR(IF(PLANILHA_SINTÉTICA!HJ26=0,"",INDEX(PLANILHA_SINTÉTICA!B:B,PLANILHA_SINTÉTICA!HJ26,)),"")</f>
        <v>COMP 55</v>
      </c>
      <c r="B28" s="600" t="str">
        <f ca="1">IFERROR(IF(PLANILHA_SINTÉTICA!HJ26=0,"",INDEX(PLANILHA_SINTÉTICA!C:C,PLANILHA_SINTÉTICA!HJ26,)),"")</f>
        <v>SUBSTITUIÇÃO DE FECHO ALAVANCA PARA JANELA MAXIM AR DE ALUMÍNIO</v>
      </c>
      <c r="C28" s="284" t="str">
        <f ca="1">IFERROR(IF(PLANILHA_SINTÉTICA!HJ26=0,"",INDEX(PLANILHA_SINTÉTICA!D:D,PLANILHA_SINTÉTICA!HJ26,)),"")</f>
        <v xml:space="preserve">UN </v>
      </c>
      <c r="D28" s="579">
        <f ca="1">IFERROR(IF(PLANILHA_SINTÉTICA!HJ26=0,"",INDEX(PLANILHA_SINTÉTICA!O:O,PLANILHA_SINTÉTICA!HJ26,)),"")</f>
        <v>108</v>
      </c>
      <c r="E28" s="601">
        <f ca="1">IFERROR(IF(PLANILHA_SINTÉTICA!HJ26=0,"",INDEX(PLANILHA_SINTÉTICA!H:H,PLANILHA_SINTÉTICA!HJ26,)),"")</f>
        <v>35.11</v>
      </c>
      <c r="F28" s="601">
        <f ca="1">IFERROR(IF(PLANILHA_SINTÉTICA!HJ26=0,"",INDEX(PLANILHA_SINTÉTICA!N:N,PLANILHA_SINTÉTICA!HJ26,)),"")</f>
        <v>3791.88</v>
      </c>
      <c r="G28" s="601">
        <f t="shared" ca="1" si="4"/>
        <v>270545.93</v>
      </c>
      <c r="H28" s="606">
        <f t="shared" ca="1" si="5"/>
        <v>1.0416920493277679E-2</v>
      </c>
      <c r="I28" s="606">
        <f t="shared" ca="1" si="6"/>
        <v>0.74323434354195517</v>
      </c>
      <c r="J28" s="579" t="str">
        <f t="shared" ca="1" si="7"/>
        <v>B</v>
      </c>
      <c r="K28" s="284" t="str">
        <f ca="1">IF(PLANILHA_SINTÉTICA!HK26&gt;1,CONCATENATE("HÁ ",PLANILHA_SINTÉTICA!HK26," ITENS"),IF(PLANILHA_SINTÉTICA!HK26&lt;1,"",INDEX(PLANILHA_SINTÉTICA!A:A,PLANILHA_SINTÉTICA!HJ26,)))</f>
        <v>3.3.2</v>
      </c>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3"/>
      <c r="AK28" s="603"/>
    </row>
    <row r="29" spans="1:37" s="604" customFormat="1" ht="30">
      <c r="A29" s="284" t="str">
        <f ca="1">IFERROR(IF(PLANILHA_SINTÉTICA!HJ27=0,"",INDEX(PLANILHA_SINTÉTICA!B:B,PLANILHA_SINTÉTICA!HJ27,)),"")</f>
        <v>COMP 58</v>
      </c>
      <c r="B29" s="600" t="str">
        <f ca="1">IFERROR(IF(PLANILHA_SINTÉTICA!HJ27=0,"",INDEX(PLANILHA_SINTÉTICA!C:C,PLANILHA_SINTÉTICA!HJ27,)),"")</f>
        <v>PREENCHIMENTO DE JUNTA DE DILATAÇÃO HORIZONTAL COM TARUGO DE POLIETILENO E SELANTE PU 30</v>
      </c>
      <c r="C29" s="284" t="str">
        <f ca="1">IFERROR(IF(PLANILHA_SINTÉTICA!HJ27=0,"",INDEX(PLANILHA_SINTÉTICA!D:D,PLANILHA_SINTÉTICA!HJ27,)),"")</f>
        <v>M</v>
      </c>
      <c r="D29" s="579">
        <f ca="1">IFERROR(IF(PLANILHA_SINTÉTICA!HJ27=0,"",INDEX(PLANILHA_SINTÉTICA!O:O,PLANILHA_SINTÉTICA!HJ27,)),"")</f>
        <v>153.6</v>
      </c>
      <c r="E29" s="601">
        <f ca="1">IFERROR(IF(PLANILHA_SINTÉTICA!HJ27=0,"",INDEX(PLANILHA_SINTÉTICA!H:H,PLANILHA_SINTÉTICA!HJ27,)),"")</f>
        <v>22.85</v>
      </c>
      <c r="F29" s="601">
        <f ca="1">IFERROR(IF(PLANILHA_SINTÉTICA!HJ27=0,"",INDEX(PLANILHA_SINTÉTICA!N:N,PLANILHA_SINTÉTICA!HJ27,)),"")</f>
        <v>3509.76</v>
      </c>
      <c r="G29" s="601">
        <f t="shared" ca="1" si="4"/>
        <v>274055.69</v>
      </c>
      <c r="H29" s="606">
        <f t="shared" ca="1" si="5"/>
        <v>9.6418902682801847E-3</v>
      </c>
      <c r="I29" s="606">
        <f t="shared" ca="1" si="6"/>
        <v>0.75287623381023538</v>
      </c>
      <c r="J29" s="579" t="str">
        <f t="shared" ca="1" si="7"/>
        <v>B</v>
      </c>
      <c r="K29" s="284" t="str">
        <f ca="1">IF(PLANILHA_SINTÉTICA!HK27&gt;1,CONCATENATE("HÁ ",PLANILHA_SINTÉTICA!HK27," ITENS"),IF(PLANILHA_SINTÉTICA!HK27&lt;1,"",INDEX(PLANILHA_SINTÉTICA!A:A,PLANILHA_SINTÉTICA!HJ27,)))</f>
        <v>3.4.4</v>
      </c>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603"/>
      <c r="AK29" s="603"/>
    </row>
    <row r="30" spans="1:37" s="604" customFormat="1" ht="30">
      <c r="A30" s="284">
        <f ca="1">IFERROR(IF(PLANILHA_SINTÉTICA!HJ28=0,"",INDEX(PLANILHA_SINTÉTICA!B:B,PLANILHA_SINTÉTICA!HJ28,)),"")</f>
        <v>98565</v>
      </c>
      <c r="B30" s="600" t="str">
        <f ca="1">IFERROR(IF(PLANILHA_SINTÉTICA!HJ28=0,"",INDEX(PLANILHA_SINTÉTICA!C:C,PLANILHA_SINTÉTICA!HJ28,)),"")</f>
        <v>PROTEÇÃO MECÂNICA DE SUPERFICIE HORIZONTAL COM ARGAMASSA DE CIMENTO E AREIA, TRAÇO 1:3, E=3CM. AF_06/2018</v>
      </c>
      <c r="C30" s="284" t="str">
        <f ca="1">IFERROR(IF(PLANILHA_SINTÉTICA!HJ28=0,"",INDEX(PLANILHA_SINTÉTICA!D:D,PLANILHA_SINTÉTICA!HJ28,)),"")</f>
        <v>M2</v>
      </c>
      <c r="D30" s="579">
        <f ca="1">IFERROR(IF(PLANILHA_SINTÉTICA!HJ28=0,"",INDEX(PLANILHA_SINTÉTICA!O:O,PLANILHA_SINTÉTICA!HJ28,)),"")</f>
        <v>75.599999999999994</v>
      </c>
      <c r="E30" s="601">
        <f ca="1">IFERROR(IF(PLANILHA_SINTÉTICA!HJ28=0,"",INDEX(PLANILHA_SINTÉTICA!H:H,PLANILHA_SINTÉTICA!HJ28,)),"")</f>
        <v>44.55</v>
      </c>
      <c r="F30" s="601">
        <f ca="1">IFERROR(IF(PLANILHA_SINTÉTICA!HJ28=0,"",INDEX(PLANILHA_SINTÉTICA!N:N,PLANILHA_SINTÉTICA!HJ28,)),"")</f>
        <v>3367.98</v>
      </c>
      <c r="G30" s="601">
        <f t="shared" ca="1" si="4"/>
        <v>277423.67</v>
      </c>
      <c r="H30" s="606">
        <f t="shared" ca="1" si="5"/>
        <v>9.2523971968916097E-3</v>
      </c>
      <c r="I30" s="606">
        <f t="shared" ca="1" si="6"/>
        <v>0.76212863100712702</v>
      </c>
      <c r="J30" s="579" t="str">
        <f t="shared" ca="1" si="7"/>
        <v>B</v>
      </c>
      <c r="K30" s="284" t="str">
        <f ca="1">IF(PLANILHA_SINTÉTICA!HK28&gt;1,CONCATENATE("HÁ ",PLANILHA_SINTÉTICA!HK28," ITENS"),IF(PLANILHA_SINTÉTICA!HK28&lt;1,"",INDEX(PLANILHA_SINTÉTICA!A:A,PLANILHA_SINTÉTICA!HJ28,)))</f>
        <v>3.2.6</v>
      </c>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3"/>
      <c r="AK30" s="603"/>
    </row>
    <row r="31" spans="1:37" s="604" customFormat="1" ht="30">
      <c r="A31" s="284">
        <f ca="1">IFERROR(IF(PLANILHA_SINTÉTICA!HJ29=0,"",INDEX(PLANILHA_SINTÉTICA!B:B,PLANILHA_SINTÉTICA!HJ29,)),"")</f>
        <v>98534</v>
      </c>
      <c r="B31" s="600" t="str">
        <f ca="1">IFERROR(IF(PLANILHA_SINTÉTICA!HJ29=0,"",INDEX(PLANILHA_SINTÉTICA!C:C,PLANILHA_SINTÉTICA!HJ29,)),"")</f>
        <v>PODA EM ALTURA DE ÁRVORE COM DIÂMETRO DE TRONCO MAIOR OU IGUAL A 0,40 M E MENOR QUE 0,60 M.AF_05/2018</v>
      </c>
      <c r="C31" s="284" t="str">
        <f ca="1">IFERROR(IF(PLANILHA_SINTÉTICA!HJ29=0,"",INDEX(PLANILHA_SINTÉTICA!D:D,PLANILHA_SINTÉTICA!HJ29,)),"")</f>
        <v>UN</v>
      </c>
      <c r="D31" s="579">
        <f ca="1">IFERROR(IF(PLANILHA_SINTÉTICA!HJ29=0,"",INDEX(PLANILHA_SINTÉTICA!O:O,PLANILHA_SINTÉTICA!HJ29,)),"")</f>
        <v>5</v>
      </c>
      <c r="E31" s="601">
        <f ca="1">IFERROR(IF(PLANILHA_SINTÉTICA!HJ29=0,"",INDEX(PLANILHA_SINTÉTICA!H:H,PLANILHA_SINTÉTICA!HJ29,)),"")</f>
        <v>671.55</v>
      </c>
      <c r="F31" s="601">
        <f ca="1">IFERROR(IF(PLANILHA_SINTÉTICA!HJ29=0,"",INDEX(PLANILHA_SINTÉTICA!N:N,PLANILHA_SINTÉTICA!HJ29,)),"")</f>
        <v>3357.75</v>
      </c>
      <c r="G31" s="601">
        <f t="shared" ca="1" si="4"/>
        <v>280781.42</v>
      </c>
      <c r="H31" s="606">
        <f t="shared" ca="1" si="5"/>
        <v>9.2242936976653072E-3</v>
      </c>
      <c r="I31" s="606">
        <f t="shared" ca="1" si="6"/>
        <v>0.77135292470479233</v>
      </c>
      <c r="J31" s="579" t="str">
        <f t="shared" ca="1" si="7"/>
        <v>B</v>
      </c>
      <c r="K31" s="284" t="str">
        <f ca="1">IF(PLANILHA_SINTÉTICA!HK29&gt;1,CONCATENATE("HÁ ",PLANILHA_SINTÉTICA!HK29," ITENS"),IF(PLANILHA_SINTÉTICA!HK29&lt;1,"",INDEX(PLANILHA_SINTÉTICA!A:A,PLANILHA_SINTÉTICA!HJ29,)))</f>
        <v>3.1.29</v>
      </c>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3"/>
      <c r="AK31" s="603"/>
    </row>
    <row r="32" spans="1:37" s="604" customFormat="1" ht="30">
      <c r="A32" s="284">
        <f ca="1">IFERROR(IF(PLANILHA_SINTÉTICA!HJ30=0,"",INDEX(PLANILHA_SINTÉTICA!B:B,PLANILHA_SINTÉTICA!HJ30,)),"")</f>
        <v>103250</v>
      </c>
      <c r="B32" s="600" t="str">
        <f ca="1">IFERROR(IF(PLANILHA_SINTÉTICA!HJ30=0,"",INDEX(PLANILHA_SINTÉTICA!C:C,PLANILHA_SINTÉTICA!HJ30,)),"")</f>
        <v>AR CONDICIONADO SPLIT INVERTER, HI-WALL (PAREDE), 18000 BTU/H, CICLO FRIO - FORNECIMENTO E INSTALAÇÃO. AF_11/2021_P</v>
      </c>
      <c r="C32" s="284" t="str">
        <f ca="1">IFERROR(IF(PLANILHA_SINTÉTICA!HJ30=0,"",INDEX(PLANILHA_SINTÉTICA!D:D,PLANILHA_SINTÉTICA!HJ30,)),"")</f>
        <v>UN</v>
      </c>
      <c r="D32" s="579">
        <f ca="1">IFERROR(IF(PLANILHA_SINTÉTICA!HJ30=0,"",INDEX(PLANILHA_SINTÉTICA!O:O,PLANILHA_SINTÉTICA!HJ30,)),"")</f>
        <v>1</v>
      </c>
      <c r="E32" s="601">
        <f ca="1">IFERROR(IF(PLANILHA_SINTÉTICA!HJ30=0,"",INDEX(PLANILHA_SINTÉTICA!H:H,PLANILHA_SINTÉTICA!HJ30,)),"")</f>
        <v>3340.21</v>
      </c>
      <c r="F32" s="601">
        <f ca="1">IFERROR(IF(PLANILHA_SINTÉTICA!HJ30=0,"",INDEX(PLANILHA_SINTÉTICA!N:N,PLANILHA_SINTÉTICA!HJ30,)),"")</f>
        <v>3340.21</v>
      </c>
      <c r="G32" s="601">
        <f t="shared" ca="1" si="4"/>
        <v>284121.63</v>
      </c>
      <c r="H32" s="606">
        <f t="shared" ca="1" si="5"/>
        <v>9.176108421377005E-3</v>
      </c>
      <c r="I32" s="606">
        <f t="shared" ca="1" si="6"/>
        <v>0.78052903312616939</v>
      </c>
      <c r="J32" s="579" t="str">
        <f t="shared" ca="1" si="7"/>
        <v>B</v>
      </c>
      <c r="K32" s="284" t="str">
        <f ca="1">IF(PLANILHA_SINTÉTICA!HK30&gt;1,CONCATENATE("HÁ ",PLANILHA_SINTÉTICA!HK30," ITENS"),IF(PLANILHA_SINTÉTICA!HK30&lt;1,"",INDEX(PLANILHA_SINTÉTICA!A:A,PLANILHA_SINTÉTICA!HJ30,)))</f>
        <v>2.6.3</v>
      </c>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3"/>
      <c r="AK32" s="603"/>
    </row>
    <row r="33" spans="1:37" s="604" customFormat="1" ht="30">
      <c r="A33" s="284">
        <f ca="1">IFERROR(IF(PLANILHA_SINTÉTICA!HJ31=0,"",INDEX(PLANILHA_SINTÉTICA!B:B,PLANILHA_SINTÉTICA!HJ31,)),"")</f>
        <v>94223</v>
      </c>
      <c r="B33" s="600" t="str">
        <f ca="1">IFERROR(IF(PLANILHA_SINTÉTICA!HJ31=0,"",INDEX(PLANILHA_SINTÉTICA!C:C,PLANILHA_SINTÉTICA!HJ31,)),"")</f>
        <v>CUMEEIRA PARA TELHA DE FIBROCIMENTO ONDULADA E = 6 MM, INCLUSO ACESSÓRIOS DE FIXAÇÃO E IÇAMENTO. AF_07/2019</v>
      </c>
      <c r="C33" s="284" t="str">
        <f ca="1">IFERROR(IF(PLANILHA_SINTÉTICA!HJ31=0,"",INDEX(PLANILHA_SINTÉTICA!D:D,PLANILHA_SINTÉTICA!HJ31,)),"")</f>
        <v>M</v>
      </c>
      <c r="D33" s="579">
        <f ca="1">IFERROR(IF(PLANILHA_SINTÉTICA!HJ31=0,"",INDEX(PLANILHA_SINTÉTICA!O:O,PLANILHA_SINTÉTICA!HJ31,)),"")</f>
        <v>39.6</v>
      </c>
      <c r="E33" s="601">
        <f ca="1">IFERROR(IF(PLANILHA_SINTÉTICA!HJ31=0,"",INDEX(PLANILHA_SINTÉTICA!H:H,PLANILHA_SINTÉTICA!HJ31,)),"")</f>
        <v>78.23</v>
      </c>
      <c r="F33" s="601">
        <f ca="1">IFERROR(IF(PLANILHA_SINTÉTICA!HJ31=0,"",INDEX(PLANILHA_SINTÉTICA!N:N,PLANILHA_SINTÉTICA!HJ31,)),"")</f>
        <v>3097.91</v>
      </c>
      <c r="G33" s="601">
        <f t="shared" ca="1" si="4"/>
        <v>287219.53999999998</v>
      </c>
      <c r="H33" s="606">
        <f t="shared" ca="1" si="5"/>
        <v>8.5104703116474813E-3</v>
      </c>
      <c r="I33" s="606">
        <f t="shared" ca="1" si="6"/>
        <v>0.78903950343781692</v>
      </c>
      <c r="J33" s="579" t="str">
        <f t="shared" ca="1" si="7"/>
        <v>B</v>
      </c>
      <c r="K33" s="284" t="str">
        <f ca="1">IF(PLANILHA_SINTÉTICA!HK31&gt;1,CONCATENATE("HÁ ",PLANILHA_SINTÉTICA!HK31," ITENS"),IF(PLANILHA_SINTÉTICA!HK31&lt;1,"",INDEX(PLANILHA_SINTÉTICA!A:A,PLANILHA_SINTÉTICA!HJ31,)))</f>
        <v>3.1.4</v>
      </c>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3"/>
      <c r="AK33" s="603"/>
    </row>
    <row r="34" spans="1:37" s="604" customFormat="1" ht="15">
      <c r="A34" s="284" t="str">
        <f ca="1">IFERROR(IF(PLANILHA_SINTÉTICA!HJ32=0,"",INDEX(PLANILHA_SINTÉTICA!B:B,PLANILHA_SINTÉTICA!HJ32,)),"")</f>
        <v>COMP 1</v>
      </c>
      <c r="B34" s="600" t="str">
        <f ca="1">IFERROR(IF(PLANILHA_SINTÉTICA!HJ32=0,"",INDEX(PLANILHA_SINTÉTICA!C:C,PLANILHA_SINTÉTICA!HJ32,)),"")</f>
        <v>PLACA DE OBRA EM CHAPA DE ACO GALVANIZADO</v>
      </c>
      <c r="C34" s="284" t="str">
        <f ca="1">IFERROR(IF(PLANILHA_SINTÉTICA!HJ32=0,"",INDEX(PLANILHA_SINTÉTICA!D:D,PLANILHA_SINTÉTICA!HJ32,)),"")</f>
        <v xml:space="preserve">M2    </v>
      </c>
      <c r="D34" s="579">
        <f ca="1">IFERROR(IF(PLANILHA_SINTÉTICA!HJ32=0,"",INDEX(PLANILHA_SINTÉTICA!O:O,PLANILHA_SINTÉTICA!HJ32,)),"")</f>
        <v>8</v>
      </c>
      <c r="E34" s="601">
        <f ca="1">IFERROR(IF(PLANILHA_SINTÉTICA!HJ32=0,"",INDEX(PLANILHA_SINTÉTICA!H:H,PLANILHA_SINTÉTICA!HJ32,)),"")</f>
        <v>386.61</v>
      </c>
      <c r="F34" s="601">
        <f ca="1">IFERROR(IF(PLANILHA_SINTÉTICA!HJ32=0,"",INDEX(PLANILHA_SINTÉTICA!N:N,PLANILHA_SINTÉTICA!HJ32,)),"")</f>
        <v>3092.88</v>
      </c>
      <c r="G34" s="601">
        <f t="shared" ca="1" si="4"/>
        <v>290312.42</v>
      </c>
      <c r="H34" s="606">
        <f t="shared" ca="1" si="5"/>
        <v>8.496652071069935E-3</v>
      </c>
      <c r="I34" s="606">
        <f t="shared" ca="1" si="6"/>
        <v>0.7975361555088869</v>
      </c>
      <c r="J34" s="579" t="str">
        <f t="shared" ca="1" si="7"/>
        <v>B</v>
      </c>
      <c r="K34" s="284" t="str">
        <f ca="1">IF(PLANILHA_SINTÉTICA!HK32&gt;1,CONCATENATE("HÁ ",PLANILHA_SINTÉTICA!HK32," ITENS"),IF(PLANILHA_SINTÉTICA!HK32&lt;1,"",INDEX(PLANILHA_SINTÉTICA!A:A,PLANILHA_SINTÉTICA!HJ32,)))</f>
        <v>1.1</v>
      </c>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3"/>
      <c r="AK34" s="603"/>
    </row>
    <row r="35" spans="1:37" s="604" customFormat="1" ht="30">
      <c r="A35" s="284">
        <f ca="1">IFERROR(IF(PLANILHA_SINTÉTICA!HJ33=0,"",INDEX(PLANILHA_SINTÉTICA!B:B,PLANILHA_SINTÉTICA!HJ33,)),"")</f>
        <v>91338</v>
      </c>
      <c r="B35" s="600" t="str">
        <f ca="1">IFERROR(IF(PLANILHA_SINTÉTICA!HJ33=0,"",INDEX(PLANILHA_SINTÉTICA!C:C,PLANILHA_SINTÉTICA!HJ33,)),"")</f>
        <v>PORTA DE ALUMÍNIO DE ABRIR COM LAMBRI, COM GUARNIÇÃO, FIXAÇÃO COM PARAFUSOS - FORNECIMENTO E INSTALAÇÃO. AF_12/2019</v>
      </c>
      <c r="C35" s="284" t="str">
        <f ca="1">IFERROR(IF(PLANILHA_SINTÉTICA!HJ33=0,"",INDEX(PLANILHA_SINTÉTICA!D:D,PLANILHA_SINTÉTICA!HJ33,)),"")</f>
        <v>M2</v>
      </c>
      <c r="D35" s="579">
        <f ca="1">IFERROR(IF(PLANILHA_SINTÉTICA!HJ33=0,"",INDEX(PLANILHA_SINTÉTICA!O:O,PLANILHA_SINTÉTICA!HJ33,)),"")</f>
        <v>3.36</v>
      </c>
      <c r="E35" s="601">
        <f ca="1">IFERROR(IF(PLANILHA_SINTÉTICA!HJ33=0,"",INDEX(PLANILHA_SINTÉTICA!H:H,PLANILHA_SINTÉTICA!HJ33,)),"")</f>
        <v>910.21</v>
      </c>
      <c r="F35" s="601">
        <f ca="1">IFERROR(IF(PLANILHA_SINTÉTICA!HJ33=0,"",INDEX(PLANILHA_SINTÉTICA!N:N,PLANILHA_SINTÉTICA!HJ33,)),"")</f>
        <v>3058.31</v>
      </c>
      <c r="G35" s="601">
        <f t="shared" ca="1" si="4"/>
        <v>293370.73</v>
      </c>
      <c r="H35" s="606">
        <f t="shared" ca="1" si="5"/>
        <v>8.4016825727069571E-3</v>
      </c>
      <c r="I35" s="606">
        <f t="shared" ca="1" si="6"/>
        <v>0.8059378380815938</v>
      </c>
      <c r="J35" s="579" t="str">
        <f t="shared" ca="1" si="7"/>
        <v>B</v>
      </c>
      <c r="K35" s="284" t="str">
        <f ca="1">IF(PLANILHA_SINTÉTICA!HK33&gt;1,CONCATENATE("HÁ ",PLANILHA_SINTÉTICA!HK33," ITENS"),IF(PLANILHA_SINTÉTICA!HK33&lt;1,"",INDEX(PLANILHA_SINTÉTICA!A:A,PLANILHA_SINTÉTICA!HJ33,)))</f>
        <v>2.5.4</v>
      </c>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3"/>
      <c r="AK35" s="603"/>
    </row>
    <row r="36" spans="1:37" s="604" customFormat="1" ht="30">
      <c r="A36" s="284">
        <f ca="1">IFERROR(IF(PLANILHA_SINTÉTICA!HJ34=0,"",INDEX(PLANILHA_SINTÉTICA!B:B,PLANILHA_SINTÉTICA!HJ34,)),"")</f>
        <v>101801</v>
      </c>
      <c r="B36" s="600" t="str">
        <f ca="1">IFERROR(IF(PLANILHA_SINTÉTICA!HJ34=0,"",INDEX(PLANILHA_SINTÉTICA!C:C,PLANILHA_SINTÉTICA!HJ34,)),"")</f>
        <v>CAIXA COM GRELHA RETANGULAR DE FERRO FUNDIDO, EM ALVENARIA COM BLOCOS DE CONCRETO, DIMENSÕES INTERNAS: 0,30 X 1,00 X 1,00. AF_12/2020</v>
      </c>
      <c r="C36" s="284" t="str">
        <f ca="1">IFERROR(IF(PLANILHA_SINTÉTICA!HJ34=0,"",INDEX(PLANILHA_SINTÉTICA!D:D,PLANILHA_SINTÉTICA!HJ34,)),"")</f>
        <v>UN</v>
      </c>
      <c r="D36" s="579">
        <f ca="1">IFERROR(IF(PLANILHA_SINTÉTICA!HJ34=0,"",INDEX(PLANILHA_SINTÉTICA!O:O,PLANILHA_SINTÉTICA!HJ34,)),"")</f>
        <v>3</v>
      </c>
      <c r="E36" s="601">
        <f ca="1">IFERROR(IF(PLANILHA_SINTÉTICA!HJ34=0,"",INDEX(PLANILHA_SINTÉTICA!H:H,PLANILHA_SINTÉTICA!HJ34,)),"")</f>
        <v>1006.1</v>
      </c>
      <c r="F36" s="601">
        <f ca="1">IFERROR(IF(PLANILHA_SINTÉTICA!HJ34=0,"",INDEX(PLANILHA_SINTÉTICA!N:N,PLANILHA_SINTÉTICA!HJ34,)),"")</f>
        <v>3018.2999999999997</v>
      </c>
      <c r="G36" s="601">
        <f t="shared" ca="1" si="4"/>
        <v>296389.02999999997</v>
      </c>
      <c r="H36" s="606">
        <f t="shared" ca="1" si="5"/>
        <v>8.2917684960652806E-3</v>
      </c>
      <c r="I36" s="606">
        <f t="shared" ca="1" si="6"/>
        <v>0.81422960657765908</v>
      </c>
      <c r="J36" s="579" t="str">
        <f t="shared" ca="1" si="7"/>
        <v>C</v>
      </c>
      <c r="K36" s="284" t="str">
        <f ca="1">IF(PLANILHA_SINTÉTICA!HK34&gt;1,CONCATENATE("HÁ ",PLANILHA_SINTÉTICA!HK34," ITENS"),IF(PLANILHA_SINTÉTICA!HK34&lt;1,"",INDEX(PLANILHA_SINTÉTICA!A:A,PLANILHA_SINTÉTICA!HJ34,)))</f>
        <v>4.2.5</v>
      </c>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3"/>
      <c r="AK36" s="603"/>
    </row>
    <row r="37" spans="1:37" s="604" customFormat="1" ht="45">
      <c r="A37" s="284">
        <f ca="1">IFERROR(IF(PLANILHA_SINTÉTICA!HJ35=0,"",INDEX(PLANILHA_SINTÉTICA!B:B,PLANILHA_SINTÉTICA!HJ35,)),"")</f>
        <v>92602</v>
      </c>
      <c r="B37" s="600" t="str">
        <f ca="1">IFERROR(IF(PLANILHA_SINTÉTICA!HJ35=0,"",INDEX(PLANILHA_SINTÉTICA!C:C,PLANILHA_SINTÉTICA!HJ35,)),"")</f>
        <v>FABRICAÇÃO E INSTALAÇÃO DE TESOURA INTEIRA EM AÇO, VÃO DE 3 M, PARA TELHA ONDULADA DE FIBROCIMENTO, METÁLICA, PLÁSTICA OU TERMOACÚSTICA, INCLUSO IÇAMENTO.. AF_12/2015</v>
      </c>
      <c r="C37" s="284" t="str">
        <f ca="1">IFERROR(IF(PLANILHA_SINTÉTICA!HJ35=0,"",INDEX(PLANILHA_SINTÉTICA!D:D,PLANILHA_SINTÉTICA!HJ35,)),"")</f>
        <v>UN</v>
      </c>
      <c r="D37" s="579">
        <f ca="1">IFERROR(IF(PLANILHA_SINTÉTICA!HJ35=0,"",INDEX(PLANILHA_SINTÉTICA!O:O,PLANILHA_SINTÉTICA!HJ35,)),"")</f>
        <v>3</v>
      </c>
      <c r="E37" s="601">
        <f ca="1">IFERROR(IF(PLANILHA_SINTÉTICA!HJ35=0,"",INDEX(PLANILHA_SINTÉTICA!H:H,PLANILHA_SINTÉTICA!HJ35,)),"")</f>
        <v>993.06</v>
      </c>
      <c r="F37" s="601">
        <f ca="1">IFERROR(IF(PLANILHA_SINTÉTICA!HJ35=0,"",INDEX(PLANILHA_SINTÉTICA!N:N,PLANILHA_SINTÉTICA!HJ35,)),"")</f>
        <v>2979.1800000000003</v>
      </c>
      <c r="G37" s="601">
        <f t="shared" ca="1" si="4"/>
        <v>299368.20999999996</v>
      </c>
      <c r="H37" s="606">
        <f t="shared" ca="1" si="5"/>
        <v>8.1842993963846429E-3</v>
      </c>
      <c r="I37" s="606">
        <f t="shared" ca="1" si="6"/>
        <v>0.82241390597404374</v>
      </c>
      <c r="J37" s="579" t="str">
        <f t="shared" ca="1" si="7"/>
        <v>C</v>
      </c>
      <c r="K37" s="284" t="str">
        <f ca="1">IF(PLANILHA_SINTÉTICA!HK35&gt;1,CONCATENATE("HÁ ",PLANILHA_SINTÉTICA!HK35," ITENS"),IF(PLANILHA_SINTÉTICA!HK35&lt;1,"",INDEX(PLANILHA_SINTÉTICA!A:A,PLANILHA_SINTÉTICA!HJ35,)))</f>
        <v>2.9.1</v>
      </c>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3"/>
      <c r="AK37" s="603"/>
    </row>
    <row r="38" spans="1:37" s="604" customFormat="1" ht="45">
      <c r="A38" s="284">
        <f ca="1">IFERROR(IF(PLANILHA_SINTÉTICA!HJ36=0,"",INDEX(PLANILHA_SINTÉTICA!B:B,PLANILHA_SINTÉTICA!HJ36,)),"")</f>
        <v>87260</v>
      </c>
      <c r="B38" s="600" t="str">
        <f ca="1">IFERROR(IF(PLANILHA_SINTÉTICA!HJ36=0,"",INDEX(PLANILHA_SINTÉTICA!C:C,PLANILHA_SINTÉTICA!HJ36,)),"")</f>
        <v>REVESTIMENTO CERÂMICO PARA PISO COM PLACAS TIPO PORCELANATO DE DIMENSÕES 45X45 CM APLICADA EM AMBIENTES DE ÁREA MAIOR QUE 10 M². AF_06/2014</v>
      </c>
      <c r="C38" s="284" t="str">
        <f ca="1">IFERROR(IF(PLANILHA_SINTÉTICA!HJ36=0,"",INDEX(PLANILHA_SINTÉTICA!D:D,PLANILHA_SINTÉTICA!HJ36,)),"")</f>
        <v>M2</v>
      </c>
      <c r="D38" s="579">
        <f ca="1">IFERROR(IF(PLANILHA_SINTÉTICA!HJ36=0,"",INDEX(PLANILHA_SINTÉTICA!O:O,PLANILHA_SINTÉTICA!HJ36,)),"")</f>
        <v>27.5</v>
      </c>
      <c r="E38" s="601">
        <f ca="1">IFERROR(IF(PLANILHA_SINTÉTICA!HJ36=0,"",INDEX(PLANILHA_SINTÉTICA!H:H,PLANILHA_SINTÉTICA!HJ36,)),"")</f>
        <v>107.7</v>
      </c>
      <c r="F38" s="601">
        <f ca="1">IFERROR(IF(PLANILHA_SINTÉTICA!HJ36=0,"",INDEX(PLANILHA_SINTÉTICA!N:N,PLANILHA_SINTÉTICA!HJ36,)),"")</f>
        <v>2961.7500000000005</v>
      </c>
      <c r="G38" s="601">
        <f t="shared" ca="1" si="4"/>
        <v>302329.95999999996</v>
      </c>
      <c r="H38" s="606">
        <f t="shared" ca="1" si="5"/>
        <v>8.1364163082600638E-3</v>
      </c>
      <c r="I38" s="606">
        <f t="shared" ca="1" si="6"/>
        <v>0.83055032228230385</v>
      </c>
      <c r="J38" s="579" t="str">
        <f t="shared" ca="1" si="7"/>
        <v>C</v>
      </c>
      <c r="K38" s="284" t="str">
        <f ca="1">IF(PLANILHA_SINTÉTICA!HK36&gt;1,CONCATENATE("HÁ ",PLANILHA_SINTÉTICA!HK36," ITENS"),IF(PLANILHA_SINTÉTICA!HK36&lt;1,"",INDEX(PLANILHA_SINTÉTICA!A:A,PLANILHA_SINTÉTICA!HJ36,)))</f>
        <v>HÁ 2 ITENS</v>
      </c>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3"/>
      <c r="AK38" s="603"/>
    </row>
    <row r="39" spans="1:37" s="604" customFormat="1" ht="15">
      <c r="A39" s="284" t="str">
        <f ca="1">IFERROR(IF(PLANILHA_SINTÉTICA!HJ37=0,"",INDEX(PLANILHA_SINTÉTICA!B:B,PLANILHA_SINTÉTICA!HJ37,)),"")</f>
        <v>COMP 16</v>
      </c>
      <c r="B39" s="600" t="str">
        <f ca="1">IFERROR(IF(PLANILHA_SINTÉTICA!HJ37=0,"",INDEX(PLANILHA_SINTÉTICA!C:C,PLANILHA_SINTÉTICA!HJ37,)),"")</f>
        <v>ESCADA TIPO MARINHEIRO EM TUBO DE AÇO GALVANIZADO 1 1/2" COM 5 DEGRAUS</v>
      </c>
      <c r="C39" s="284" t="str">
        <f ca="1">IFERROR(IF(PLANILHA_SINTÉTICA!HJ37=0,"",INDEX(PLANILHA_SINTÉTICA!D:D,PLANILHA_SINTÉTICA!HJ37,)),"")</f>
        <v>M</v>
      </c>
      <c r="D39" s="579">
        <f ca="1">IFERROR(IF(PLANILHA_SINTÉTICA!HJ37=0,"",INDEX(PLANILHA_SINTÉTICA!O:O,PLANILHA_SINTÉTICA!HJ37,)),"")</f>
        <v>6</v>
      </c>
      <c r="E39" s="601">
        <f ca="1">IFERROR(IF(PLANILHA_SINTÉTICA!HJ37=0,"",INDEX(PLANILHA_SINTÉTICA!H:H,PLANILHA_SINTÉTICA!HJ37,)),"")</f>
        <v>423.6</v>
      </c>
      <c r="F39" s="601">
        <f ca="1">IFERROR(IF(PLANILHA_SINTÉTICA!HJ37=0,"",INDEX(PLANILHA_SINTÉTICA!N:N,PLANILHA_SINTÉTICA!HJ37,)),"")</f>
        <v>2541.6</v>
      </c>
      <c r="G39" s="601">
        <f t="shared" ca="1" si="4"/>
        <v>304871.55999999994</v>
      </c>
      <c r="H39" s="606">
        <f t="shared" ca="1" si="5"/>
        <v>6.982194881091845E-3</v>
      </c>
      <c r="I39" s="606">
        <f t="shared" ca="1" si="6"/>
        <v>0.83753251716339572</v>
      </c>
      <c r="J39" s="579" t="str">
        <f t="shared" ca="1" si="7"/>
        <v>C</v>
      </c>
      <c r="K39" s="284" t="str">
        <f ca="1">IF(PLANILHA_SINTÉTICA!HK37&gt;1,CONCATENATE("HÁ ",PLANILHA_SINTÉTICA!HK37," ITENS"),IF(PLANILHA_SINTÉTICA!HK37&lt;1,"",INDEX(PLANILHA_SINTÉTICA!A:A,PLANILHA_SINTÉTICA!HJ37,)))</f>
        <v>3.2.7</v>
      </c>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3"/>
      <c r="AK39" s="603"/>
    </row>
    <row r="40" spans="1:37" s="604" customFormat="1" ht="45">
      <c r="A40" s="284">
        <f ca="1">IFERROR(IF(PLANILHA_SINTÉTICA!HJ38=0,"",INDEX(PLANILHA_SINTÉTICA!B:B,PLANILHA_SINTÉTICA!HJ38,)),"")</f>
        <v>94991</v>
      </c>
      <c r="B40" s="600" t="str">
        <f ca="1">IFERROR(IF(PLANILHA_SINTÉTICA!HJ38=0,"",INDEX(PLANILHA_SINTÉTICA!C:C,PLANILHA_SINTÉTICA!HJ38,)),"")</f>
        <v>EXECUÇÃO DE PASSEIO (CALÇADA) OU PISO DE CONCRETO COM CONCRETO MOLDADO IN LOCO, USINADO, ACABAMENTO CONVENCIONAL, NÃO ARMADO. AF_07/2016</v>
      </c>
      <c r="C40" s="284" t="str">
        <f ca="1">IFERROR(IF(PLANILHA_SINTÉTICA!HJ38=0,"",INDEX(PLANILHA_SINTÉTICA!D:D,PLANILHA_SINTÉTICA!HJ38,)),"")</f>
        <v>M3</v>
      </c>
      <c r="D40" s="579">
        <f ca="1">IFERROR(IF(PLANILHA_SINTÉTICA!HJ38=0,"",INDEX(PLANILHA_SINTÉTICA!O:O,PLANILHA_SINTÉTICA!HJ38,)),"")</f>
        <v>4.4359999999999999</v>
      </c>
      <c r="E40" s="601">
        <f ca="1">IFERROR(IF(PLANILHA_SINTÉTICA!HJ38=0,"",INDEX(PLANILHA_SINTÉTICA!H:H,PLANILHA_SINTÉTICA!HJ38,)),"")</f>
        <v>542.05999999999995</v>
      </c>
      <c r="F40" s="601">
        <f ca="1">IFERROR(IF(PLANILHA_SINTÉTICA!HJ38=0,"",INDEX(PLANILHA_SINTÉTICA!N:N,PLANILHA_SINTÉTICA!HJ38,)),"")</f>
        <v>2404.5899999999997</v>
      </c>
      <c r="G40" s="601">
        <f t="shared" ca="1" si="4"/>
        <v>307276.14999999997</v>
      </c>
      <c r="H40" s="606">
        <f t="shared" ca="1" si="5"/>
        <v>6.6058057873483785E-3</v>
      </c>
      <c r="I40" s="606">
        <f t="shared" ca="1" si="6"/>
        <v>0.84413832295074409</v>
      </c>
      <c r="J40" s="579" t="str">
        <f t="shared" ca="1" si="7"/>
        <v>C</v>
      </c>
      <c r="K40" s="284" t="str">
        <f ca="1">IF(PLANILHA_SINTÉTICA!HK38&gt;1,CONCATENATE("HÁ ",PLANILHA_SINTÉTICA!HK38," ITENS"),IF(PLANILHA_SINTÉTICA!HK38&lt;1,"",INDEX(PLANILHA_SINTÉTICA!A:A,PLANILHA_SINTÉTICA!HJ38,)))</f>
        <v>HÁ 3 ITENS</v>
      </c>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3"/>
      <c r="AK40" s="603"/>
    </row>
    <row r="41" spans="1:37" s="604" customFormat="1" ht="45">
      <c r="A41" s="284">
        <f ca="1">IFERROR(IF(PLANILHA_SINTÉTICA!HJ39=0,"",INDEX(PLANILHA_SINTÉTICA!B:B,PLANILHA_SINTÉTICA!HJ39,)),"")</f>
        <v>87273</v>
      </c>
      <c r="B41" s="600" t="str">
        <f ca="1">IFERROR(IF(PLANILHA_SINTÉTICA!HJ39=0,"",INDEX(PLANILHA_SINTÉTICA!C:C,PLANILHA_SINTÉTICA!HJ39,)),"")</f>
        <v>REVESTIMENTO CERÂMICO PARA PAREDES INTERNAS COM PLACAS TIPO ESMALTADA EXTRA DE DIMENSÕES 33X45 CM APLICADAS EM AMBIENTES DE ÁREA MAIOR QUE 5 M² NA ALTURA INTEIRA DAS PAREDES. AF_06/2014</v>
      </c>
      <c r="C41" s="284" t="str">
        <f ca="1">IFERROR(IF(PLANILHA_SINTÉTICA!HJ39=0,"",INDEX(PLANILHA_SINTÉTICA!D:D,PLANILHA_SINTÉTICA!HJ39,)),"")</f>
        <v>M2</v>
      </c>
      <c r="D41" s="579">
        <f ca="1">IFERROR(IF(PLANILHA_SINTÉTICA!HJ39=0,"",INDEX(PLANILHA_SINTÉTICA!O:O,PLANILHA_SINTÉTICA!HJ39,)),"")</f>
        <v>40</v>
      </c>
      <c r="E41" s="601">
        <f ca="1">IFERROR(IF(PLANILHA_SINTÉTICA!HJ39=0,"",INDEX(PLANILHA_SINTÉTICA!H:H,PLANILHA_SINTÉTICA!HJ39,)),"")</f>
        <v>59.1</v>
      </c>
      <c r="F41" s="601">
        <f ca="1">IFERROR(IF(PLANILHA_SINTÉTICA!HJ39=0,"",INDEX(PLANILHA_SINTÉTICA!N:N,PLANILHA_SINTÉTICA!HJ39,)),"")</f>
        <v>2364</v>
      </c>
      <c r="G41" s="601">
        <f t="shared" ca="1" si="4"/>
        <v>309640.14999999997</v>
      </c>
      <c r="H41" s="606">
        <f t="shared" ca="1" si="5"/>
        <v>6.4942983549343422E-3</v>
      </c>
      <c r="I41" s="606">
        <f t="shared" ca="1" si="6"/>
        <v>0.8506326213056784</v>
      </c>
      <c r="J41" s="579" t="str">
        <f t="shared" ca="1" si="7"/>
        <v>C</v>
      </c>
      <c r="K41" s="284" t="str">
        <f ca="1">IF(PLANILHA_SINTÉTICA!HK39&gt;1,CONCATENATE("HÁ ",PLANILHA_SINTÉTICA!HK39," ITENS"),IF(PLANILHA_SINTÉTICA!HK39&lt;1,"",INDEX(PLANILHA_SINTÉTICA!A:A,PLANILHA_SINTÉTICA!HJ39,)))</f>
        <v>2.3.2</v>
      </c>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3"/>
      <c r="AK41" s="603"/>
    </row>
    <row r="42" spans="1:37" s="604" customFormat="1" ht="15">
      <c r="A42" s="284" t="str">
        <f ca="1">IFERROR(IF(PLANILHA_SINTÉTICA!HJ40=0,"",INDEX(PLANILHA_SINTÉTICA!B:B,PLANILHA_SINTÉTICA!HJ40,)),"")</f>
        <v>COMP 32</v>
      </c>
      <c r="B42" s="600" t="str">
        <f ca="1">IFERROR(IF(PLANILHA_SINTÉTICA!HJ40=0,"",INDEX(PLANILHA_SINTÉTICA!C:C,PLANILHA_SINTÉTICA!HJ40,)),"")</f>
        <v xml:space="preserve">REMOÇÃO COM REAPROVEITAMENTO E INSTALAÇÃO DE RUFO </v>
      </c>
      <c r="C42" s="284" t="str">
        <f ca="1">IFERROR(IF(PLANILHA_SINTÉTICA!HJ40=0,"",INDEX(PLANILHA_SINTÉTICA!D:D,PLANILHA_SINTÉTICA!HJ40,)),"")</f>
        <v>M</v>
      </c>
      <c r="D42" s="579">
        <f ca="1">IFERROR(IF(PLANILHA_SINTÉTICA!HJ40=0,"",INDEX(PLANILHA_SINTÉTICA!O:O,PLANILHA_SINTÉTICA!HJ40,)),"")</f>
        <v>52.8</v>
      </c>
      <c r="E42" s="601">
        <f ca="1">IFERROR(IF(PLANILHA_SINTÉTICA!HJ40=0,"",INDEX(PLANILHA_SINTÉTICA!H:H,PLANILHA_SINTÉTICA!HJ40,)),"")</f>
        <v>43.54</v>
      </c>
      <c r="F42" s="601">
        <f ca="1">IFERROR(IF(PLANILHA_SINTÉTICA!HJ40=0,"",INDEX(PLANILHA_SINTÉTICA!N:N,PLANILHA_SINTÉTICA!HJ40,)),"")</f>
        <v>2298.91</v>
      </c>
      <c r="G42" s="601">
        <f t="shared" ca="1" si="4"/>
        <v>311939.05999999994</v>
      </c>
      <c r="H42" s="606">
        <f t="shared" ca="1" si="5"/>
        <v>6.315485376963666E-3</v>
      </c>
      <c r="I42" s="606">
        <f t="shared" ca="1" si="6"/>
        <v>0.8569481066826421</v>
      </c>
      <c r="J42" s="579" t="str">
        <f t="shared" ca="1" si="7"/>
        <v>C</v>
      </c>
      <c r="K42" s="284" t="str">
        <f ca="1">IF(PLANILHA_SINTÉTICA!HK40&gt;1,CONCATENATE("HÁ ",PLANILHA_SINTÉTICA!HK40," ITENS"),IF(PLANILHA_SINTÉTICA!HK40&lt;1,"",INDEX(PLANILHA_SINTÉTICA!A:A,PLANILHA_SINTÉTICA!HJ40,)))</f>
        <v>3.1.5</v>
      </c>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3"/>
      <c r="AK42" s="603"/>
    </row>
    <row r="43" spans="1:37" s="604" customFormat="1" ht="30">
      <c r="A43" s="284">
        <f ca="1">IFERROR(IF(PLANILHA_SINTÉTICA!HJ41=0,"",INDEX(PLANILHA_SINTÉTICA!B:B,PLANILHA_SINTÉTICA!HJ41,)),"")</f>
        <v>97087</v>
      </c>
      <c r="B43" s="600" t="str">
        <f ca="1">IFERROR(IF(PLANILHA_SINTÉTICA!HJ41=0,"",INDEX(PLANILHA_SINTÉTICA!C:C,PLANILHA_SINTÉTICA!HJ41,)),"")</f>
        <v>CAMADA SEPARADORA PARA EXECUÇÃO DE RADIER, PISO DE CONCRETO OU LAJE SOBRE SOLO, EM LONA PLÁSTICA. AF_09/2021</v>
      </c>
      <c r="C43" s="284" t="str">
        <f ca="1">IFERROR(IF(PLANILHA_SINTÉTICA!HJ41=0,"",INDEX(PLANILHA_SINTÉTICA!D:D,PLANILHA_SINTÉTICA!HJ41,)),"")</f>
        <v>M2</v>
      </c>
      <c r="D43" s="579">
        <f ca="1">IFERROR(IF(PLANILHA_SINTÉTICA!HJ41=0,"",INDEX(PLANILHA_SINTÉTICA!O:O,PLANILHA_SINTÉTICA!HJ41,)),"")</f>
        <v>754.26</v>
      </c>
      <c r="E43" s="601">
        <f ca="1">IFERROR(IF(PLANILHA_SINTÉTICA!HJ41=0,"",INDEX(PLANILHA_SINTÉTICA!H:H,PLANILHA_SINTÉTICA!HJ41,)),"")</f>
        <v>2.69</v>
      </c>
      <c r="F43" s="601">
        <f ca="1">IFERROR(IF(PLANILHA_SINTÉTICA!HJ41=0,"",INDEX(PLANILHA_SINTÉTICA!N:N,PLANILHA_SINTÉTICA!HJ41,)),"")</f>
        <v>2028.96</v>
      </c>
      <c r="G43" s="601">
        <f t="shared" ca="1" si="4"/>
        <v>313968.01999999996</v>
      </c>
      <c r="H43" s="606">
        <f t="shared" ca="1" si="5"/>
        <v>5.5738881515345106E-3</v>
      </c>
      <c r="I43" s="606">
        <f t="shared" ca="1" si="6"/>
        <v>0.86252199483417658</v>
      </c>
      <c r="J43" s="579" t="str">
        <f t="shared" ca="1" si="7"/>
        <v>C</v>
      </c>
      <c r="K43" s="284" t="str">
        <f ca="1">IF(PLANILHA_SINTÉTICA!HK41&gt;1,CONCATENATE("HÁ ",PLANILHA_SINTÉTICA!HK41," ITENS"),IF(PLANILHA_SINTÉTICA!HK41&lt;1,"",INDEX(PLANILHA_SINTÉTICA!A:A,PLANILHA_SINTÉTICA!HJ41,)))</f>
        <v>HÁ 2 ITENS</v>
      </c>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3"/>
      <c r="AK43" s="603"/>
    </row>
    <row r="44" spans="1:37" s="604" customFormat="1" ht="30">
      <c r="A44" s="284">
        <f ca="1">IFERROR(IF(PLANILHA_SINTÉTICA!HJ42=0,"",INDEX(PLANILHA_SINTÉTICA!B:B,PLANILHA_SINTÉTICA!HJ42,)),"")</f>
        <v>97649</v>
      </c>
      <c r="B44" s="600" t="str">
        <f ca="1">IFERROR(IF(PLANILHA_SINTÉTICA!HJ42=0,"",INDEX(PLANILHA_SINTÉTICA!C:C,PLANILHA_SINTÉTICA!HJ42,)),"")</f>
        <v>REMOÇÃO DE TELHAS DE FIBROCIMENTO, METÁLICA E CERÂMICA, DE FORMA MECANIZADA, COM USO DE GUINDASTE, SEM REAPROVEITAMENTO. AF_12/2017</v>
      </c>
      <c r="C44" s="284" t="str">
        <f ca="1">IFERROR(IF(PLANILHA_SINTÉTICA!HJ42=0,"",INDEX(PLANILHA_SINTÉTICA!D:D,PLANILHA_SINTÉTICA!HJ42,)),"")</f>
        <v>M2</v>
      </c>
      <c r="D44" s="579">
        <f ca="1">IFERROR(IF(PLANILHA_SINTÉTICA!HJ42=0,"",INDEX(PLANILHA_SINTÉTICA!O:O,PLANILHA_SINTÉTICA!HJ42,)),"")</f>
        <v>495.3</v>
      </c>
      <c r="E44" s="601">
        <f ca="1">IFERROR(IF(PLANILHA_SINTÉTICA!HJ42=0,"",INDEX(PLANILHA_SINTÉTICA!H:H,PLANILHA_SINTÉTICA!HJ42,)),"")</f>
        <v>3.95</v>
      </c>
      <c r="F44" s="601">
        <f ca="1">IFERROR(IF(PLANILHA_SINTÉTICA!HJ42=0,"",INDEX(PLANILHA_SINTÉTICA!N:N,PLANILHA_SINTÉTICA!HJ42,)),"")</f>
        <v>1956.44</v>
      </c>
      <c r="G44" s="601">
        <f t="shared" ca="1" si="4"/>
        <v>315924.45999999996</v>
      </c>
      <c r="H44" s="606">
        <f t="shared" ca="1" si="5"/>
        <v>5.3746637366868634E-3</v>
      </c>
      <c r="I44" s="606">
        <f t="shared" ca="1" si="6"/>
        <v>0.8678966585708634</v>
      </c>
      <c r="J44" s="579" t="str">
        <f t="shared" ca="1" si="7"/>
        <v>C</v>
      </c>
      <c r="K44" s="284" t="str">
        <f ca="1">IF(PLANILHA_SINTÉTICA!HK42&gt;1,CONCATENATE("HÁ ",PLANILHA_SINTÉTICA!HK42," ITENS"),IF(PLANILHA_SINTÉTICA!HK42&lt;1,"",INDEX(PLANILHA_SINTÉTICA!A:A,PLANILHA_SINTÉTICA!HJ42,)))</f>
        <v>3.1.2</v>
      </c>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3"/>
      <c r="AK44" s="603"/>
    </row>
    <row r="45" spans="1:37" s="604" customFormat="1" ht="45">
      <c r="A45" s="284">
        <f ca="1">IFERROR(IF(PLANILHA_SINTÉTICA!HJ43=0,"",INDEX(PLANILHA_SINTÉTICA!B:B,PLANILHA_SINTÉTICA!HJ43,)),"")</f>
        <v>100481</v>
      </c>
      <c r="B45" s="600" t="str">
        <f ca="1">IFERROR(IF(PLANILHA_SINTÉTICA!HJ43=0,"",INDEX(PLANILHA_SINTÉTICA!C:C,PLANILHA_SINTÉTICA!HJ43,)),"")</f>
        <v>ARGAMASSA TRAÇO 1:4 (EM VOLUME DE CIMENTO E AREIA MÉDIA ÚMIDA) COM ADIÇÃO DE IMPERMEABILIZANTE, PREPARO MECÂNICO COM BETONEIRA 400 L. AF_08/2019</v>
      </c>
      <c r="C45" s="284" t="str">
        <f ca="1">IFERROR(IF(PLANILHA_SINTÉTICA!HJ43=0,"",INDEX(PLANILHA_SINTÉTICA!D:D,PLANILHA_SINTÉTICA!HJ43,)),"")</f>
        <v>M3</v>
      </c>
      <c r="D45" s="579">
        <f ca="1">IFERROR(IF(PLANILHA_SINTÉTICA!HJ43=0,"",INDEX(PLANILHA_SINTÉTICA!O:O,PLANILHA_SINTÉTICA!HJ43,)),"")</f>
        <v>3.76</v>
      </c>
      <c r="E45" s="601">
        <f ca="1">IFERROR(IF(PLANILHA_SINTÉTICA!HJ43=0,"",INDEX(PLANILHA_SINTÉTICA!H:H,PLANILHA_SINTÉTICA!HJ43,)),"")</f>
        <v>489.39</v>
      </c>
      <c r="F45" s="601">
        <f ca="1">IFERROR(IF(PLANILHA_SINTÉTICA!HJ43=0,"",INDEX(PLANILHA_SINTÉTICA!N:N,PLANILHA_SINTÉTICA!HJ43,)),"")</f>
        <v>1840.1100000000001</v>
      </c>
      <c r="G45" s="601">
        <f t="shared" ca="1" si="4"/>
        <v>317764.56999999995</v>
      </c>
      <c r="H45" s="606">
        <f t="shared" ca="1" si="5"/>
        <v>5.0550860177234489E-3</v>
      </c>
      <c r="I45" s="606">
        <f t="shared" ca="1" si="6"/>
        <v>0.87295174458858682</v>
      </c>
      <c r="J45" s="579" t="str">
        <f t="shared" ca="1" si="7"/>
        <v>C</v>
      </c>
      <c r="K45" s="284" t="str">
        <f ca="1">IF(PLANILHA_SINTÉTICA!HK43&gt;1,CONCATENATE("HÁ ",PLANILHA_SINTÉTICA!HK43," ITENS"),IF(PLANILHA_SINTÉTICA!HK43&lt;1,"",INDEX(PLANILHA_SINTÉTICA!A:A,PLANILHA_SINTÉTICA!HJ43,)))</f>
        <v>3.1.28</v>
      </c>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3"/>
      <c r="AK45" s="603"/>
    </row>
    <row r="46" spans="1:37" s="604" customFormat="1" ht="30">
      <c r="A46" s="284">
        <f ca="1">IFERROR(IF(PLANILHA_SINTÉTICA!HJ44=0,"",INDEX(PLANILHA_SINTÉTICA!B:B,PLANILHA_SINTÉTICA!HJ44,)),"")</f>
        <v>92265</v>
      </c>
      <c r="B46" s="600" t="str">
        <f ca="1">IFERROR(IF(PLANILHA_SINTÉTICA!HJ44=0,"",INDEX(PLANILHA_SINTÉTICA!C:C,PLANILHA_SINTÉTICA!HJ44,)),"")</f>
        <v>FABRICAÇÃO DE FÔRMA PARA VIGAS, EM CHAPA DE MADEIRA COMPENSADA RESINADA, E = 17 MM. AF_09/2020</v>
      </c>
      <c r="C46" s="284" t="str">
        <f ca="1">IFERROR(IF(PLANILHA_SINTÉTICA!HJ44=0,"",INDEX(PLANILHA_SINTÉTICA!D:D,PLANILHA_SINTÉTICA!HJ44,)),"")</f>
        <v>M2</v>
      </c>
      <c r="D46" s="579">
        <f ca="1">IFERROR(IF(PLANILHA_SINTÉTICA!HJ44=0,"",INDEX(PLANILHA_SINTÉTICA!O:O,PLANILHA_SINTÉTICA!HJ44,)),"")</f>
        <v>15.84</v>
      </c>
      <c r="E46" s="601">
        <f ca="1">IFERROR(IF(PLANILHA_SINTÉTICA!HJ44=0,"",INDEX(PLANILHA_SINTÉTICA!H:H,PLANILHA_SINTÉTICA!HJ44,)),"")</f>
        <v>104.91</v>
      </c>
      <c r="F46" s="601">
        <f ca="1">IFERROR(IF(PLANILHA_SINTÉTICA!HJ44=0,"",INDEX(PLANILHA_SINTÉTICA!N:N,PLANILHA_SINTÉTICA!HJ44,)),"")</f>
        <v>1661.77</v>
      </c>
      <c r="G46" s="601">
        <f t="shared" ca="1" si="4"/>
        <v>319426.33999999997</v>
      </c>
      <c r="H46" s="606">
        <f t="shared" ca="1" si="5"/>
        <v>4.5651565893736219E-3</v>
      </c>
      <c r="I46" s="606">
        <f t="shared" ca="1" si="6"/>
        <v>0.87751690117796044</v>
      </c>
      <c r="J46" s="579" t="str">
        <f t="shared" ca="1" si="7"/>
        <v>C</v>
      </c>
      <c r="K46" s="284" t="str">
        <f ca="1">IF(PLANILHA_SINTÉTICA!HK44&gt;1,CONCATENATE("HÁ ",PLANILHA_SINTÉTICA!HK44," ITENS"),IF(PLANILHA_SINTÉTICA!HK44&lt;1,"",INDEX(PLANILHA_SINTÉTICA!A:A,PLANILHA_SINTÉTICA!HJ44,)))</f>
        <v>3.1.24</v>
      </c>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3"/>
      <c r="AK46" s="603"/>
    </row>
    <row r="47" spans="1:37" s="604" customFormat="1" ht="30">
      <c r="A47" s="284">
        <f ca="1">IFERROR(IF(PLANILHA_SINTÉTICA!HJ45=0,"",INDEX(PLANILHA_SINTÉTICA!B:B,PLANILHA_SINTÉTICA!HJ45,)),"")</f>
        <v>101094</v>
      </c>
      <c r="B47" s="600" t="str">
        <f ca="1">IFERROR(IF(PLANILHA_SINTÉTICA!HJ45=0,"",INDEX(PLANILHA_SINTÉTICA!C:C,PLANILHA_SINTÉTICA!HJ45,)),"")</f>
        <v>PISO PODOTÁTIL, DIRECIONAL OU ALERTA, ASSENTADO SOBRE ARGAMASSA. AF_05/2020</v>
      </c>
      <c r="C47" s="284" t="str">
        <f ca="1">IFERROR(IF(PLANILHA_SINTÉTICA!HJ45=0,"",INDEX(PLANILHA_SINTÉTICA!D:D,PLANILHA_SINTÉTICA!HJ45,)),"")</f>
        <v>M</v>
      </c>
      <c r="D47" s="579">
        <f ca="1">IFERROR(IF(PLANILHA_SINTÉTICA!HJ45=0,"",INDEX(PLANILHA_SINTÉTICA!O:O,PLANILHA_SINTÉTICA!HJ45,)),"")</f>
        <v>11.2</v>
      </c>
      <c r="E47" s="601">
        <f ca="1">IFERROR(IF(PLANILHA_SINTÉTICA!HJ45=0,"",INDEX(PLANILHA_SINTÉTICA!H:H,PLANILHA_SINTÉTICA!HJ45,)),"")</f>
        <v>148.11000000000001</v>
      </c>
      <c r="F47" s="601">
        <f ca="1">IFERROR(IF(PLANILHA_SINTÉTICA!HJ45=0,"",INDEX(PLANILHA_SINTÉTICA!N:N,PLANILHA_SINTÉTICA!HJ45,)),"")</f>
        <v>1658.83</v>
      </c>
      <c r="G47" s="601">
        <f t="shared" ca="1" si="4"/>
        <v>321085.17</v>
      </c>
      <c r="H47" s="606">
        <f t="shared" ca="1" si="5"/>
        <v>4.5570799239068246E-3</v>
      </c>
      <c r="I47" s="606">
        <f t="shared" ca="1" si="6"/>
        <v>0.8820739811018673</v>
      </c>
      <c r="J47" s="579" t="str">
        <f t="shared" ca="1" si="7"/>
        <v>C</v>
      </c>
      <c r="K47" s="284" t="str">
        <f ca="1">IF(PLANILHA_SINTÉTICA!HK45&gt;1,CONCATENATE("HÁ ",PLANILHA_SINTÉTICA!HK45," ITENS"),IF(PLANILHA_SINTÉTICA!HK45&lt;1,"",INDEX(PLANILHA_SINTÉTICA!A:A,PLANILHA_SINTÉTICA!HJ45,)))</f>
        <v>4.2.24</v>
      </c>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3"/>
      <c r="AK47" s="603"/>
    </row>
    <row r="48" spans="1:37" s="604" customFormat="1" ht="15">
      <c r="A48" s="284" t="str">
        <f ca="1">IFERROR(IF(PLANILHA_SINTÉTICA!HJ46=0,"",INDEX(PLANILHA_SINTÉTICA!B:B,PLANILHA_SINTÉTICA!HJ46,)),"")</f>
        <v>COMP 48</v>
      </c>
      <c r="B48" s="600" t="str">
        <f ca="1">IFERROR(IF(PLANILHA_SINTÉTICA!HJ46=0,"",INDEX(PLANILHA_SINTÉTICA!C:C,PLANILHA_SINTÉTICA!HJ46,)),"")</f>
        <v>DESOBSTRUÇÃO DE RAMAL PREDIAL COM AUXÍLIO DE EQUIPAMENTO HIDROJATO</v>
      </c>
      <c r="C48" s="284" t="str">
        <f ca="1">IFERROR(IF(PLANILHA_SINTÉTICA!HJ46=0,"",INDEX(PLANILHA_SINTÉTICA!D:D,PLANILHA_SINTÉTICA!HJ46,)),"")</f>
        <v>M</v>
      </c>
      <c r="D48" s="579">
        <f ca="1">IFERROR(IF(PLANILHA_SINTÉTICA!HJ46=0,"",INDEX(PLANILHA_SINTÉTICA!O:O,PLANILHA_SINTÉTICA!HJ46,)),"")</f>
        <v>80</v>
      </c>
      <c r="E48" s="601">
        <f ca="1">IFERROR(IF(PLANILHA_SINTÉTICA!HJ46=0,"",INDEX(PLANILHA_SINTÉTICA!H:H,PLANILHA_SINTÉTICA!HJ46,)),"")</f>
        <v>20.619999999999997</v>
      </c>
      <c r="F48" s="601">
        <f ca="1">IFERROR(IF(PLANILHA_SINTÉTICA!HJ46=0,"",INDEX(PLANILHA_SINTÉTICA!N:N,PLANILHA_SINTÉTICA!HJ46,)),"")</f>
        <v>1649.6</v>
      </c>
      <c r="G48" s="601">
        <f t="shared" ca="1" si="4"/>
        <v>322734.76999999996</v>
      </c>
      <c r="H48" s="606">
        <f t="shared" ca="1" si="5"/>
        <v>4.5317235898052833E-3</v>
      </c>
      <c r="I48" s="606">
        <f t="shared" ca="1" si="6"/>
        <v>0.88660570469167255</v>
      </c>
      <c r="J48" s="579" t="str">
        <f t="shared" ca="1" si="7"/>
        <v>C</v>
      </c>
      <c r="K48" s="284" t="str">
        <f ca="1">IF(PLANILHA_SINTÉTICA!HK46&gt;1,CONCATENATE("HÁ ",PLANILHA_SINTÉTICA!HK46," ITENS"),IF(PLANILHA_SINTÉTICA!HK46&lt;1,"",INDEX(PLANILHA_SINTÉTICA!A:A,PLANILHA_SINTÉTICA!HJ46,)))</f>
        <v>4.2.2</v>
      </c>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3"/>
      <c r="AK48" s="603"/>
    </row>
    <row r="49" spans="1:37" s="604" customFormat="1" ht="30">
      <c r="A49" s="284">
        <f ca="1">IFERROR(IF(PLANILHA_SINTÉTICA!HJ47=0,"",INDEX(PLANILHA_SINTÉTICA!B:B,PLANILHA_SINTÉTICA!HJ47,)),"")</f>
        <v>100576</v>
      </c>
      <c r="B49" s="600" t="str">
        <f ca="1">IFERROR(IF(PLANILHA_SINTÉTICA!HJ47=0,"",INDEX(PLANILHA_SINTÉTICA!C:C,PLANILHA_SINTÉTICA!HJ47,)),"")</f>
        <v>REGULARIZAÇÃO E COMPACTAÇÃO DE SUBLEITO DE SOLO  PREDOMINANTEMENTE ARGILOSO. AF_11/2019</v>
      </c>
      <c r="C49" s="284" t="str">
        <f ca="1">IFERROR(IF(PLANILHA_SINTÉTICA!HJ47=0,"",INDEX(PLANILHA_SINTÉTICA!D:D,PLANILHA_SINTÉTICA!HJ47,)),"")</f>
        <v>M2</v>
      </c>
      <c r="D49" s="579">
        <f ca="1">IFERROR(IF(PLANILHA_SINTÉTICA!HJ47=0,"",INDEX(PLANILHA_SINTÉTICA!O:O,PLANILHA_SINTÉTICA!HJ47,)),"")</f>
        <v>746.1</v>
      </c>
      <c r="E49" s="601">
        <f ca="1">IFERROR(IF(PLANILHA_SINTÉTICA!HJ47=0,"",INDEX(PLANILHA_SINTÉTICA!H:H,PLANILHA_SINTÉTICA!HJ47,)),"")</f>
        <v>2.16</v>
      </c>
      <c r="F49" s="601">
        <f ca="1">IFERROR(IF(PLANILHA_SINTÉTICA!HJ47=0,"",INDEX(PLANILHA_SINTÉTICA!N:N,PLANILHA_SINTÉTICA!HJ47,)),"")</f>
        <v>1611.57</v>
      </c>
      <c r="G49" s="601">
        <f t="shared" ca="1" si="4"/>
        <v>324346.33999999997</v>
      </c>
      <c r="H49" s="606">
        <f t="shared" ca="1" si="5"/>
        <v>4.4272489001106335E-3</v>
      </c>
      <c r="I49" s="606">
        <f t="shared" ca="1" si="6"/>
        <v>0.89103295359178314</v>
      </c>
      <c r="J49" s="579" t="str">
        <f t="shared" ca="1" si="7"/>
        <v>C</v>
      </c>
      <c r="K49" s="284" t="str">
        <f ca="1">IF(PLANILHA_SINTÉTICA!HK47&gt;1,CONCATENATE("HÁ ",PLANILHA_SINTÉTICA!HK47," ITENS"),IF(PLANILHA_SINTÉTICA!HK47&lt;1,"",INDEX(PLANILHA_SINTÉTICA!A:A,PLANILHA_SINTÉTICA!HJ47,)))</f>
        <v>4.1.10</v>
      </c>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3"/>
      <c r="AK49" s="603"/>
    </row>
    <row r="50" spans="1:37" s="604" customFormat="1" ht="30">
      <c r="A50" s="284">
        <f ca="1">IFERROR(IF(PLANILHA_SINTÉTICA!HJ48=0,"",INDEX(PLANILHA_SINTÉTICA!B:B,PLANILHA_SINTÉTICA!HJ48,)),"")</f>
        <v>93143</v>
      </c>
      <c r="B50" s="600" t="str">
        <f ca="1">IFERROR(IF(PLANILHA_SINTÉTICA!HJ48=0,"",INDEX(PLANILHA_SINTÉTICA!C:C,PLANILHA_SINTÉTICA!HJ48,)),"")</f>
        <v>PONTO DE TOMADA RESIDENCIAL INCLUINDO TOMADA 20A/250V, CAIXA ELÉTRICA, ELETRODUTO, CABO, RASGO, QUEBRA E CHUMBAMENTO. AF_01/2016</v>
      </c>
      <c r="C50" s="284" t="str">
        <f ca="1">IFERROR(IF(PLANILHA_SINTÉTICA!HJ48=0,"",INDEX(PLANILHA_SINTÉTICA!D:D,PLANILHA_SINTÉTICA!HJ48,)),"")</f>
        <v>UN</v>
      </c>
      <c r="D50" s="579">
        <f ca="1">IFERROR(IF(PLANILHA_SINTÉTICA!HJ48=0,"",INDEX(PLANILHA_SINTÉTICA!O:O,PLANILHA_SINTÉTICA!HJ48,)),"")</f>
        <v>8</v>
      </c>
      <c r="E50" s="601">
        <f ca="1">IFERROR(IF(PLANILHA_SINTÉTICA!HJ48=0,"",INDEX(PLANILHA_SINTÉTICA!H:H,PLANILHA_SINTÉTICA!HJ48,)),"")</f>
        <v>185.39</v>
      </c>
      <c r="F50" s="601">
        <f ca="1">IFERROR(IF(PLANILHA_SINTÉTICA!HJ48=0,"",INDEX(PLANILHA_SINTÉTICA!N:N,PLANILHA_SINTÉTICA!HJ48,)),"")</f>
        <v>1483.12</v>
      </c>
      <c r="G50" s="601">
        <f t="shared" ca="1" si="4"/>
        <v>325829.45999999996</v>
      </c>
      <c r="H50" s="606">
        <f t="shared" ca="1" si="5"/>
        <v>4.0743755398351183E-3</v>
      </c>
      <c r="I50" s="606">
        <f t="shared" ca="1" si="6"/>
        <v>0.89510732913161828</v>
      </c>
      <c r="J50" s="579" t="str">
        <f t="shared" ca="1" si="7"/>
        <v>C</v>
      </c>
      <c r="K50" s="284" t="str">
        <f ca="1">IF(PLANILHA_SINTÉTICA!HK48&gt;1,CONCATENATE("HÁ ",PLANILHA_SINTÉTICA!HK48," ITENS"),IF(PLANILHA_SINTÉTICA!HK48&lt;1,"",INDEX(PLANILHA_SINTÉTICA!A:A,PLANILHA_SINTÉTICA!HJ48,)))</f>
        <v>2.6.1</v>
      </c>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3"/>
      <c r="AK50" s="603"/>
    </row>
    <row r="51" spans="1:37" s="604" customFormat="1" ht="45">
      <c r="A51" s="284">
        <f ca="1">IFERROR(IF(PLANILHA_SINTÉTICA!HJ49=0,"",INDEX(PLANILHA_SINTÉTICA!B:B,PLANILHA_SINTÉTICA!HJ49,)),"")</f>
        <v>101161</v>
      </c>
      <c r="B51" s="600" t="str">
        <f ca="1">IFERROR(IF(PLANILHA_SINTÉTICA!HJ49=0,"",INDEX(PLANILHA_SINTÉTICA!C:C,PLANILHA_SINTÉTICA!HJ49,)),"")</f>
        <v>ALVENARIA DE VEDAÇÃO COM ELEMENTO VAZADO DE CONCRETO (COBOGÓ) DE 7X50X50CM E ARGAMASSA DE ASSENTAMENTO COM PREPARO EM BETONEIRA. AF_05/2020</v>
      </c>
      <c r="C51" s="284" t="str">
        <f ca="1">IFERROR(IF(PLANILHA_SINTÉTICA!HJ49=0,"",INDEX(PLANILHA_SINTÉTICA!D:D,PLANILHA_SINTÉTICA!HJ49,)),"")</f>
        <v>M2</v>
      </c>
      <c r="D51" s="579">
        <f ca="1">IFERROR(IF(PLANILHA_SINTÉTICA!HJ49=0,"",INDEX(PLANILHA_SINTÉTICA!O:O,PLANILHA_SINTÉTICA!HJ49,)),"")</f>
        <v>8.5</v>
      </c>
      <c r="E51" s="601">
        <f ca="1">IFERROR(IF(PLANILHA_SINTÉTICA!HJ49=0,"",INDEX(PLANILHA_SINTÉTICA!H:H,PLANILHA_SINTÉTICA!HJ49,)),"")</f>
        <v>171.92</v>
      </c>
      <c r="F51" s="601">
        <f ca="1">IFERROR(IF(PLANILHA_SINTÉTICA!HJ49=0,"",INDEX(PLANILHA_SINTÉTICA!N:N,PLANILHA_SINTÉTICA!HJ49,)),"")</f>
        <v>1461.32</v>
      </c>
      <c r="G51" s="601">
        <f t="shared" ca="1" si="4"/>
        <v>327290.77999999997</v>
      </c>
      <c r="H51" s="606">
        <f t="shared" ca="1" si="5"/>
        <v>4.0144873401153349E-3</v>
      </c>
      <c r="I51" s="606">
        <f t="shared" ca="1" si="6"/>
        <v>0.89912181647173361</v>
      </c>
      <c r="J51" s="579" t="str">
        <f t="shared" ca="1" si="7"/>
        <v>C</v>
      </c>
      <c r="K51" s="284" t="str">
        <f ca="1">IF(PLANILHA_SINTÉTICA!HK49&gt;1,CONCATENATE("HÁ ",PLANILHA_SINTÉTICA!HK49," ITENS"),IF(PLANILHA_SINTÉTICA!HK49&lt;1,"",INDEX(PLANILHA_SINTÉTICA!A:A,PLANILHA_SINTÉTICA!HJ49,)))</f>
        <v>2.3.4</v>
      </c>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3"/>
      <c r="AK51" s="603"/>
    </row>
    <row r="52" spans="1:37" s="604" customFormat="1" ht="30">
      <c r="A52" s="284" t="str">
        <f ca="1">IFERROR(IF(PLANILHA_SINTÉTICA!HJ50=0,"",INDEX(PLANILHA_SINTÉTICA!B:B,PLANILHA_SINTÉTICA!HJ50,)),"")</f>
        <v>COMP 27</v>
      </c>
      <c r="B52" s="600" t="str">
        <f ca="1">IFERROR(IF(PLANILHA_SINTÉTICA!HJ50=0,"",INDEX(PLANILHA_SINTÉTICA!C:C,PLANILHA_SINTÉTICA!HJ50,)),"")</f>
        <v>JANELA DE ALUMÍNIO SOB ENCOMENDA, COLOCAÇÃO E ACABAMENTO, DE CORRER, COM CONTRAMARCOS</v>
      </c>
      <c r="C52" s="284" t="str">
        <f ca="1">IFERROR(IF(PLANILHA_SINTÉTICA!HJ50=0,"",INDEX(PLANILHA_SINTÉTICA!D:D,PLANILHA_SINTÉTICA!HJ50,)),"")</f>
        <v>M2</v>
      </c>
      <c r="D52" s="579">
        <f ca="1">IFERROR(IF(PLANILHA_SINTÉTICA!HJ50=0,"",INDEX(PLANILHA_SINTÉTICA!O:O,PLANILHA_SINTÉTICA!HJ50,)),"")</f>
        <v>3</v>
      </c>
      <c r="E52" s="601">
        <f ca="1">IFERROR(IF(PLANILHA_SINTÉTICA!HJ50=0,"",INDEX(PLANILHA_SINTÉTICA!H:H,PLANILHA_SINTÉTICA!HJ50,)),"")</f>
        <v>471.87</v>
      </c>
      <c r="F52" s="601">
        <f ca="1">IFERROR(IF(PLANILHA_SINTÉTICA!HJ50=0,"",INDEX(PLANILHA_SINTÉTICA!N:N,PLANILHA_SINTÉTICA!HJ50,)),"")</f>
        <v>1415.61</v>
      </c>
      <c r="G52" s="601">
        <f t="shared" ca="1" si="4"/>
        <v>328706.38999999996</v>
      </c>
      <c r="H52" s="606">
        <f t="shared" ca="1" si="5"/>
        <v>3.8889144222625225E-3</v>
      </c>
      <c r="I52" s="606">
        <f t="shared" ca="1" si="6"/>
        <v>0.90301073089399608</v>
      </c>
      <c r="J52" s="579" t="str">
        <f t="shared" ca="1" si="7"/>
        <v>C</v>
      </c>
      <c r="K52" s="284" t="str">
        <f ca="1">IF(PLANILHA_SINTÉTICA!HK50&gt;1,CONCATENATE("HÁ ",PLANILHA_SINTÉTICA!HK50," ITENS"),IF(PLANILHA_SINTÉTICA!HK50&lt;1,"",INDEX(PLANILHA_SINTÉTICA!A:A,PLANILHA_SINTÉTICA!HJ50,)))</f>
        <v>2.5.5</v>
      </c>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3"/>
      <c r="AK52" s="603"/>
    </row>
    <row r="53" spans="1:37" s="604" customFormat="1" ht="15">
      <c r="A53" s="284">
        <f ca="1">IFERROR(IF(PLANILHA_SINTÉTICA!HJ51=0,"",INDEX(PLANILHA_SINTÉTICA!B:B,PLANILHA_SINTÉTICA!HJ51,)),"")</f>
        <v>90441</v>
      </c>
      <c r="B53" s="600" t="str">
        <f ca="1">IFERROR(IF(PLANILHA_SINTÉTICA!HJ51=0,"",INDEX(PLANILHA_SINTÉTICA!C:C,PLANILHA_SINTÉTICA!HJ51,)),"")</f>
        <v>FURO EM CONCRETO PARA DIÂMETROS MAIORES QUE 75 MM. AF_05/2015</v>
      </c>
      <c r="C53" s="284" t="str">
        <f ca="1">IFERROR(IF(PLANILHA_SINTÉTICA!HJ51=0,"",INDEX(PLANILHA_SINTÉTICA!D:D,PLANILHA_SINTÉTICA!HJ51,)),"")</f>
        <v>UN</v>
      </c>
      <c r="D53" s="579">
        <f ca="1">IFERROR(IF(PLANILHA_SINTÉTICA!HJ51=0,"",INDEX(PLANILHA_SINTÉTICA!O:O,PLANILHA_SINTÉTICA!HJ51,)),"")</f>
        <v>11</v>
      </c>
      <c r="E53" s="601">
        <f ca="1">IFERROR(IF(PLANILHA_SINTÉTICA!HJ51=0,"",INDEX(PLANILHA_SINTÉTICA!H:H,PLANILHA_SINTÉTICA!HJ51,)),"")</f>
        <v>121.93</v>
      </c>
      <c r="F53" s="601">
        <f ca="1">IFERROR(IF(PLANILHA_SINTÉTICA!HJ51=0,"",INDEX(PLANILHA_SINTÉTICA!N:N,PLANILHA_SINTÉTICA!HJ51,)),"")</f>
        <v>1341.23</v>
      </c>
      <c r="G53" s="601">
        <f t="shared" ca="1" si="4"/>
        <v>330047.61999999994</v>
      </c>
      <c r="H53" s="606">
        <f t="shared" ca="1" si="5"/>
        <v>3.6845802802828206E-3</v>
      </c>
      <c r="I53" s="606">
        <f t="shared" ca="1" si="6"/>
        <v>0.90669531117427893</v>
      </c>
      <c r="J53" s="579" t="str">
        <f t="shared" ca="1" si="7"/>
        <v>C</v>
      </c>
      <c r="K53" s="284" t="str">
        <f ca="1">IF(PLANILHA_SINTÉTICA!HK51&gt;1,CONCATENATE("HÁ ",PLANILHA_SINTÉTICA!HK51," ITENS"),IF(PLANILHA_SINTÉTICA!HK51&lt;1,"",INDEX(PLANILHA_SINTÉTICA!A:A,PLANILHA_SINTÉTICA!HJ51,)))</f>
        <v>HÁ 2 ITENS</v>
      </c>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3"/>
      <c r="AK53" s="603"/>
    </row>
    <row r="54" spans="1:37" s="604" customFormat="1" ht="15">
      <c r="A54" s="284" t="str">
        <f ca="1">IFERROR(IF(PLANILHA_SINTÉTICA!HJ52=0,"",INDEX(PLANILHA_SINTÉTICA!B:B,PLANILHA_SINTÉTICA!HJ52,)),"")</f>
        <v>COMP 37</v>
      </c>
      <c r="B54" s="600" t="str">
        <f ca="1">IFERROR(IF(PLANILHA_SINTÉTICA!HJ52=0,"",INDEX(PLANILHA_SINTÉTICA!C:C,PLANILHA_SINTÉTICA!HJ52,)),"")</f>
        <v>REALOCAÇÃO VERTICAL DE CAIXA DE PASSAGEM EM CONCRETO</v>
      </c>
      <c r="C54" s="284" t="str">
        <f ca="1">IFERROR(IF(PLANILHA_SINTÉTICA!HJ52=0,"",INDEX(PLANILHA_SINTÉTICA!D:D,PLANILHA_SINTÉTICA!HJ52,)),"")</f>
        <v xml:space="preserve">UN </v>
      </c>
      <c r="D54" s="579">
        <f ca="1">IFERROR(IF(PLANILHA_SINTÉTICA!HJ52=0,"",INDEX(PLANILHA_SINTÉTICA!O:O,PLANILHA_SINTÉTICA!HJ52,)),"")</f>
        <v>6</v>
      </c>
      <c r="E54" s="601">
        <f ca="1">IFERROR(IF(PLANILHA_SINTÉTICA!HJ52=0,"",INDEX(PLANILHA_SINTÉTICA!H:H,PLANILHA_SINTÉTICA!HJ52,)),"")</f>
        <v>217.7</v>
      </c>
      <c r="F54" s="601">
        <f ca="1">IFERROR(IF(PLANILHA_SINTÉTICA!HJ52=0,"",INDEX(PLANILHA_SINTÉTICA!N:N,PLANILHA_SINTÉTICA!HJ52,)),"")</f>
        <v>1306.2</v>
      </c>
      <c r="G54" s="601">
        <f t="shared" ca="1" si="4"/>
        <v>331353.81999999995</v>
      </c>
      <c r="H54" s="606">
        <f t="shared" ca="1" si="5"/>
        <v>3.5883470859624524E-3</v>
      </c>
      <c r="I54" s="606">
        <f t="shared" ca="1" si="6"/>
        <v>0.91028365826024138</v>
      </c>
      <c r="J54" s="579" t="str">
        <f t="shared" ca="1" si="7"/>
        <v>C</v>
      </c>
      <c r="K54" s="284" t="str">
        <f ca="1">IF(PLANILHA_SINTÉTICA!HK52&gt;1,CONCATENATE("HÁ ",PLANILHA_SINTÉTICA!HK52," ITENS"),IF(PLANILHA_SINTÉTICA!HK52&lt;1,"",INDEX(PLANILHA_SINTÉTICA!A:A,PLANILHA_SINTÉTICA!HJ52,)))</f>
        <v>HÁ 2 ITENS</v>
      </c>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3"/>
      <c r="AK54" s="603"/>
    </row>
    <row r="55" spans="1:37" s="604" customFormat="1" ht="45">
      <c r="A55" s="284">
        <f ca="1">IFERROR(IF(PLANILHA_SINTÉTICA!HJ53=0,"",INDEX(PLANILHA_SINTÉTICA!B:B,PLANILHA_SINTÉTICA!HJ53,)),"")</f>
        <v>89590</v>
      </c>
      <c r="B55" s="600" t="str">
        <f ca="1">IFERROR(IF(PLANILHA_SINTÉTICA!HJ53=0,"",INDEX(PLANILHA_SINTÉTICA!C:C,PLANILHA_SINTÉTICA!HJ53,)),"")</f>
        <v>JOELHO 90 GRAUS, PVC, SERIE R, ÁGUA PLUVIAL, DN 150 MM, JUNTA ELÁSTICA, FORNECIDO E INSTALADO EM CONDUTORES VERTICAIS DE ÁGUAS PLUVIAIS. AF_12/2014</v>
      </c>
      <c r="C55" s="284" t="str">
        <f ca="1">IFERROR(IF(PLANILHA_SINTÉTICA!HJ53=0,"",INDEX(PLANILHA_SINTÉTICA!D:D,PLANILHA_SINTÉTICA!HJ53,)),"")</f>
        <v>UN</v>
      </c>
      <c r="D55" s="579">
        <f ca="1">IFERROR(IF(PLANILHA_SINTÉTICA!HJ53=0,"",INDEX(PLANILHA_SINTÉTICA!O:O,PLANILHA_SINTÉTICA!HJ53,)),"")</f>
        <v>8</v>
      </c>
      <c r="E55" s="601">
        <f ca="1">IFERROR(IF(PLANILHA_SINTÉTICA!HJ53=0,"",INDEX(PLANILHA_SINTÉTICA!H:H,PLANILHA_SINTÉTICA!HJ53,)),"")</f>
        <v>151.85</v>
      </c>
      <c r="F55" s="601">
        <f ca="1">IFERROR(IF(PLANILHA_SINTÉTICA!HJ53=0,"",INDEX(PLANILHA_SINTÉTICA!N:N,PLANILHA_SINTÉTICA!HJ53,)),"")</f>
        <v>1214.8</v>
      </c>
      <c r="G55" s="601">
        <f t="shared" ca="1" si="4"/>
        <v>332568.61999999994</v>
      </c>
      <c r="H55" s="606">
        <f t="shared" ca="1" si="5"/>
        <v>3.3372561935593225E-3</v>
      </c>
      <c r="I55" s="606">
        <f t="shared" ca="1" si="6"/>
        <v>0.91362091445380067</v>
      </c>
      <c r="J55" s="579" t="str">
        <f t="shared" ca="1" si="7"/>
        <v>C</v>
      </c>
      <c r="K55" s="284" t="str">
        <f ca="1">IF(PLANILHA_SINTÉTICA!HK53&gt;1,CONCATENATE("HÁ ",PLANILHA_SINTÉTICA!HK53," ITENS"),IF(PLANILHA_SINTÉTICA!HK53&lt;1,"",INDEX(PLANILHA_SINTÉTICA!A:A,PLANILHA_SINTÉTICA!HJ53,)))</f>
        <v>3.1.11</v>
      </c>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3"/>
      <c r="AK55" s="603"/>
    </row>
    <row r="56" spans="1:37" s="604" customFormat="1" ht="30">
      <c r="A56" s="284">
        <f ca="1">IFERROR(IF(PLANILHA_SINTÉTICA!HJ54=0,"",INDEX(PLANILHA_SINTÉTICA!B:B,PLANILHA_SINTÉTICA!HJ54,)),"")</f>
        <v>102164</v>
      </c>
      <c r="B56" s="600" t="str">
        <f ca="1">IFERROR(IF(PLANILHA_SINTÉTICA!HJ54=0,"",INDEX(PLANILHA_SINTÉTICA!C:C,PLANILHA_SINTÉTICA!HJ54,)),"")</f>
        <v>INSTALAÇÃO DE VIDRO LISO INCOLOR, E = 5 MM, EM ESQUADRIA DE ALUMÍNIO OU PVC, FIXADO COM BAGUETE. AF_01/2021_P</v>
      </c>
      <c r="C56" s="284" t="str">
        <f ca="1">IFERROR(IF(PLANILHA_SINTÉTICA!HJ54=0,"",INDEX(PLANILHA_SINTÉTICA!D:D,PLANILHA_SINTÉTICA!HJ54,)),"")</f>
        <v>M2</v>
      </c>
      <c r="D56" s="579">
        <f ca="1">IFERROR(IF(PLANILHA_SINTÉTICA!HJ54=0,"",INDEX(PLANILHA_SINTÉTICA!O:O,PLANILHA_SINTÉTICA!HJ54,)),"")</f>
        <v>3</v>
      </c>
      <c r="E56" s="601">
        <f ca="1">IFERROR(IF(PLANILHA_SINTÉTICA!HJ54=0,"",INDEX(PLANILHA_SINTÉTICA!H:H,PLANILHA_SINTÉTICA!HJ54,)),"")</f>
        <v>390.28</v>
      </c>
      <c r="F56" s="601">
        <f ca="1">IFERROR(IF(PLANILHA_SINTÉTICA!HJ54=0,"",INDEX(PLANILHA_SINTÉTICA!N:N,PLANILHA_SINTÉTICA!HJ54,)),"")</f>
        <v>1170.8399999999999</v>
      </c>
      <c r="G56" s="601">
        <f t="shared" ca="1" si="4"/>
        <v>333739.45999999996</v>
      </c>
      <c r="H56" s="606">
        <f t="shared" ca="1" si="5"/>
        <v>3.2164908146748413E-3</v>
      </c>
      <c r="I56" s="606">
        <f t="shared" ca="1" si="6"/>
        <v>0.91683740526847546</v>
      </c>
      <c r="J56" s="579" t="str">
        <f t="shared" ca="1" si="7"/>
        <v>C</v>
      </c>
      <c r="K56" s="284" t="str">
        <f ca="1">IF(PLANILHA_SINTÉTICA!HK54&gt;1,CONCATENATE("HÁ ",PLANILHA_SINTÉTICA!HK54," ITENS"),IF(PLANILHA_SINTÉTICA!HK54&lt;1,"",INDEX(PLANILHA_SINTÉTICA!A:A,PLANILHA_SINTÉTICA!HJ54,)))</f>
        <v>2.5.6</v>
      </c>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3"/>
      <c r="AK56" s="603"/>
    </row>
    <row r="57" spans="1:37" s="604" customFormat="1" ht="30">
      <c r="A57" s="284" t="str">
        <f ca="1">IFERROR(IF(PLANILHA_SINTÉTICA!HJ55=0,"",INDEX(PLANILHA_SINTÉTICA!B:B,PLANILHA_SINTÉTICA!HJ55,)),"")</f>
        <v>COMP 56</v>
      </c>
      <c r="B57" s="600" t="str">
        <f ca="1">IFERROR(IF(PLANILHA_SINTÉTICA!HJ55=0,"",INDEX(PLANILHA_SINTÉTICA!C:C,PLANILHA_SINTÉTICA!HJ55,)),"")</f>
        <v>LOCAÇÃO DE ANDAIME FACHADEIRO, INCLUSO SAPATAS, DIAGONAIS, PISO E DEMAIS ITENS PARA INSTALAÇÃO</v>
      </c>
      <c r="C57" s="284" t="str">
        <f ca="1">IFERROR(IF(PLANILHA_SINTÉTICA!HJ55=0,"",INDEX(PLANILHA_SINTÉTICA!D:D,PLANILHA_SINTÉTICA!HJ55,)),"")</f>
        <v>M2XMES</v>
      </c>
      <c r="D57" s="579">
        <f ca="1">IFERROR(IF(PLANILHA_SINTÉTICA!HJ55=0,"",INDEX(PLANILHA_SINTÉTICA!O:O,PLANILHA_SINTÉTICA!HJ55,)),"")</f>
        <v>195.84</v>
      </c>
      <c r="E57" s="601">
        <f ca="1">IFERROR(IF(PLANILHA_SINTÉTICA!HJ55=0,"",INDEX(PLANILHA_SINTÉTICA!H:H,PLANILHA_SINTÉTICA!HJ55,)),"")</f>
        <v>5.66</v>
      </c>
      <c r="F57" s="601">
        <f ca="1">IFERROR(IF(PLANILHA_SINTÉTICA!HJ55=0,"",INDEX(PLANILHA_SINTÉTICA!N:N,PLANILHA_SINTÉTICA!HJ55,)),"")</f>
        <v>1108.45</v>
      </c>
      <c r="G57" s="601">
        <f t="shared" ca="1" si="4"/>
        <v>334847.90999999997</v>
      </c>
      <c r="H57" s="606">
        <f t="shared" ca="1" si="5"/>
        <v>3.0450951825410199E-3</v>
      </c>
      <c r="I57" s="606">
        <f t="shared" ca="1" si="6"/>
        <v>0.91988250045101649</v>
      </c>
      <c r="J57" s="579" t="str">
        <f t="shared" ca="1" si="7"/>
        <v>C</v>
      </c>
      <c r="K57" s="284" t="str">
        <f ca="1">IF(PLANILHA_SINTÉTICA!HK55&gt;1,CONCATENATE("HÁ ",PLANILHA_SINTÉTICA!HK55," ITENS"),IF(PLANILHA_SINTÉTICA!HK55&lt;1,"",INDEX(PLANILHA_SINTÉTICA!A:A,PLANILHA_SINTÉTICA!HJ55,)))</f>
        <v>3.4.1</v>
      </c>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3"/>
      <c r="AK57" s="603"/>
    </row>
    <row r="58" spans="1:37" s="604" customFormat="1" ht="45">
      <c r="A58" s="284" t="str">
        <f ca="1">IFERROR(IF(PLANILHA_SINTÉTICA!HJ56=0,"",INDEX(PLANILHA_SINTÉTICA!B:B,PLANILHA_SINTÉTICA!HJ56,)),"")</f>
        <v>COMP 4</v>
      </c>
      <c r="B58" s="600" t="str">
        <f ca="1">IFERROR(IF(PLANILHA_SINTÉTICA!HJ56=0,"",INDEX(PLANILHA_SINTÉTICA!C:C,PLANILHA_SINTÉTICA!HJ56,)),"")</f>
        <v>FORRO ACÚSTICO REMOVÍVEL EM PERFIL DE AÇO GALVANIZADO, PENDURAIS EM ARAME GALVANIZADO, MODULAÇÃO 625X1250 MM, PLACA DE FORRO COM PELÍCULA (CLASSIC OU SIMILAR)</v>
      </c>
      <c r="C58" s="284" t="str">
        <f ca="1">IFERROR(IF(PLANILHA_SINTÉTICA!HJ56=0,"",INDEX(PLANILHA_SINTÉTICA!D:D,PLANILHA_SINTÉTICA!HJ56,)),"")</f>
        <v xml:space="preserve">M2    </v>
      </c>
      <c r="D58" s="579">
        <f ca="1">IFERROR(IF(PLANILHA_SINTÉTICA!HJ56=0,"",INDEX(PLANILHA_SINTÉTICA!O:O,PLANILHA_SINTÉTICA!HJ56,)),"")</f>
        <v>16.63</v>
      </c>
      <c r="E58" s="601">
        <f ca="1">IFERROR(IF(PLANILHA_SINTÉTICA!HJ56=0,"",INDEX(PLANILHA_SINTÉTICA!H:H,PLANILHA_SINTÉTICA!HJ56,)),"")</f>
        <v>66.61</v>
      </c>
      <c r="F58" s="601">
        <f ca="1">IFERROR(IF(PLANILHA_SINTÉTICA!HJ56=0,"",INDEX(PLANILHA_SINTÉTICA!N:N,PLANILHA_SINTÉTICA!HJ56,)),"")</f>
        <v>1107.73</v>
      </c>
      <c r="G58" s="601">
        <f t="shared" ca="1" si="4"/>
        <v>335955.63999999996</v>
      </c>
      <c r="H58" s="606">
        <f t="shared" ca="1" si="5"/>
        <v>3.0431172236511923E-3</v>
      </c>
      <c r="I58" s="606">
        <f t="shared" ca="1" si="6"/>
        <v>0.92292561767466763</v>
      </c>
      <c r="J58" s="579" t="str">
        <f t="shared" ca="1" si="7"/>
        <v>C</v>
      </c>
      <c r="K58" s="284" t="str">
        <f ca="1">IF(PLANILHA_SINTÉTICA!HK56&gt;1,CONCATENATE("HÁ ",PLANILHA_SINTÉTICA!HK56," ITENS"),IF(PLANILHA_SINTÉTICA!HK56&lt;1,"",INDEX(PLANILHA_SINTÉTICA!A:A,PLANILHA_SINTÉTICA!HJ56,)))</f>
        <v>2.4.2</v>
      </c>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3"/>
      <c r="AK58" s="603"/>
    </row>
    <row r="59" spans="1:37" s="604" customFormat="1" ht="15">
      <c r="A59" s="284">
        <f ca="1">IFERROR(IF(PLANILHA_SINTÉTICA!HJ57=0,"",INDEX(PLANILHA_SINTÉTICA!B:B,PLANILHA_SINTÉTICA!HJ57,)),"")</f>
        <v>99814</v>
      </c>
      <c r="B59" s="600" t="str">
        <f ca="1">IFERROR(IF(PLANILHA_SINTÉTICA!HJ57=0,"",INDEX(PLANILHA_SINTÉTICA!C:C,PLANILHA_SINTÉTICA!HJ57,)),"")</f>
        <v>LIMPEZA DE SUPERFÍCIE COM JATO DE ALTA PRESSÃO. AF_04/2019</v>
      </c>
      <c r="C59" s="284" t="str">
        <f ca="1">IFERROR(IF(PLANILHA_SINTÉTICA!HJ57=0,"",INDEX(PLANILHA_SINTÉTICA!D:D,PLANILHA_SINTÉTICA!HJ57,)),"")</f>
        <v>M2</v>
      </c>
      <c r="D59" s="579">
        <f ca="1">IFERROR(IF(PLANILHA_SINTÉTICA!HJ57=0,"",INDEX(PLANILHA_SINTÉTICA!O:O,PLANILHA_SINTÉTICA!HJ57,)),"")</f>
        <v>579.20000000000005</v>
      </c>
      <c r="E59" s="601">
        <f ca="1">IFERROR(IF(PLANILHA_SINTÉTICA!HJ57=0,"",INDEX(PLANILHA_SINTÉTICA!H:H,PLANILHA_SINTÉTICA!HJ57,)),"")</f>
        <v>1.82</v>
      </c>
      <c r="F59" s="601">
        <f ca="1">IFERROR(IF(PLANILHA_SINTÉTICA!HJ57=0,"",INDEX(PLANILHA_SINTÉTICA!N:N,PLANILHA_SINTÉTICA!HJ57,)),"")</f>
        <v>1054.1400000000001</v>
      </c>
      <c r="G59" s="601">
        <f t="shared" ca="1" si="4"/>
        <v>337009.77999999997</v>
      </c>
      <c r="H59" s="606">
        <f t="shared" ca="1" si="5"/>
        <v>2.8958966446152655E-3</v>
      </c>
      <c r="I59" s="606">
        <f t="shared" ca="1" si="6"/>
        <v>0.92582151431928295</v>
      </c>
      <c r="J59" s="579" t="str">
        <f t="shared" ca="1" si="7"/>
        <v>C</v>
      </c>
      <c r="K59" s="284" t="str">
        <f ca="1">IF(PLANILHA_SINTÉTICA!HK57&gt;1,CONCATENATE("HÁ ",PLANILHA_SINTÉTICA!HK57," ITENS"),IF(PLANILHA_SINTÉTICA!HK57&lt;1,"",INDEX(PLANILHA_SINTÉTICA!A:A,PLANILHA_SINTÉTICA!HJ57,)))</f>
        <v>3.1.23</v>
      </c>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3"/>
      <c r="AK59" s="603"/>
    </row>
    <row r="60" spans="1:37" s="604" customFormat="1" ht="15">
      <c r="A60" s="284" t="str">
        <f ca="1">IFERROR(IF(PLANILHA_SINTÉTICA!HJ58=0,"",INDEX(PLANILHA_SINTÉTICA!B:B,PLANILHA_SINTÉTICA!HJ58,)),"")</f>
        <v>COMP 53</v>
      </c>
      <c r="B60" s="600" t="str">
        <f ca="1">IFERROR(IF(PLANILHA_SINTÉTICA!HJ58=0,"",INDEX(PLANILHA_SINTÉTICA!C:C,PLANILHA_SINTÉTICA!HJ58,)),"")</f>
        <v>RODABANCADA EM GRANITO, ALTURA 10 CM. FORNECIMENTO E INSTALAÇÃO</v>
      </c>
      <c r="C60" s="284" t="str">
        <f ca="1">IFERROR(IF(PLANILHA_SINTÉTICA!HJ58=0,"",INDEX(PLANILHA_SINTÉTICA!D:D,PLANILHA_SINTÉTICA!HJ58,)),"")</f>
        <v>M</v>
      </c>
      <c r="D60" s="579">
        <f ca="1">IFERROR(IF(PLANILHA_SINTÉTICA!HJ58=0,"",INDEX(PLANILHA_SINTÉTICA!O:O,PLANILHA_SINTÉTICA!HJ58,)),"")</f>
        <v>13.63</v>
      </c>
      <c r="E60" s="601">
        <f ca="1">IFERROR(IF(PLANILHA_SINTÉTICA!HJ58=0,"",INDEX(PLANILHA_SINTÉTICA!H:H,PLANILHA_SINTÉTICA!HJ58,)),"")</f>
        <v>73.84</v>
      </c>
      <c r="F60" s="601">
        <f ca="1">IFERROR(IF(PLANILHA_SINTÉTICA!HJ58=0,"",INDEX(PLANILHA_SINTÉTICA!N:N,PLANILHA_SINTÉTICA!HJ58,)),"")</f>
        <v>1006.4399999999999</v>
      </c>
      <c r="G60" s="601">
        <f t="shared" ca="1" si="4"/>
        <v>338016.22</v>
      </c>
      <c r="H60" s="606">
        <f t="shared" ca="1" si="5"/>
        <v>2.7648568681641786E-3</v>
      </c>
      <c r="I60" s="606">
        <f t="shared" ca="1" si="6"/>
        <v>0.92858637118744713</v>
      </c>
      <c r="J60" s="579" t="str">
        <f t="shared" ca="1" si="7"/>
        <v>C</v>
      </c>
      <c r="K60" s="284" t="str">
        <f ca="1">IF(PLANILHA_SINTÉTICA!HK58&gt;1,CONCATENATE("HÁ ",PLANILHA_SINTÉTICA!HK58," ITENS"),IF(PLANILHA_SINTÉTICA!HK58&lt;1,"",INDEX(PLANILHA_SINTÉTICA!A:A,PLANILHA_SINTÉTICA!HJ58,)))</f>
        <v>2.7.2</v>
      </c>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3"/>
      <c r="AK60" s="603"/>
    </row>
    <row r="61" spans="1:37" s="604" customFormat="1" ht="15">
      <c r="A61" s="284" t="str">
        <f ca="1">IFERROR(IF(PLANILHA_SINTÉTICA!HJ59=0,"",INDEX(PLANILHA_SINTÉTICA!B:B,PLANILHA_SINTÉTICA!HJ59,)),"")</f>
        <v>COMP 51</v>
      </c>
      <c r="B61" s="600" t="str">
        <f ca="1">IFERROR(IF(PLANILHA_SINTÉTICA!HJ59=0,"",INDEX(PLANILHA_SINTÉTICA!C:C,PLANILHA_SINTÉTICA!HJ59,)),"")</f>
        <v>LUVA SIMPLES PVC DN 200 MM COM ANEL DE BORRACHA</v>
      </c>
      <c r="C61" s="284" t="str">
        <f ca="1">IFERROR(IF(PLANILHA_SINTÉTICA!HJ59=0,"",INDEX(PLANILHA_SINTÉTICA!D:D,PLANILHA_SINTÉTICA!HJ59,)),"")</f>
        <v xml:space="preserve">UN </v>
      </c>
      <c r="D61" s="579">
        <f ca="1">IFERROR(IF(PLANILHA_SINTÉTICA!HJ59=0,"",INDEX(PLANILHA_SINTÉTICA!O:O,PLANILHA_SINTÉTICA!HJ59,)),"")</f>
        <v>10</v>
      </c>
      <c r="E61" s="601">
        <f ca="1">IFERROR(IF(PLANILHA_SINTÉTICA!HJ59=0,"",INDEX(PLANILHA_SINTÉTICA!H:H,PLANILHA_SINTÉTICA!HJ59,)),"")</f>
        <v>99.03</v>
      </c>
      <c r="F61" s="601">
        <f ca="1">IFERROR(IF(PLANILHA_SINTÉTICA!HJ59=0,"",INDEX(PLANILHA_SINTÉTICA!N:N,PLANILHA_SINTÉTICA!HJ59,)),"")</f>
        <v>990.3</v>
      </c>
      <c r="G61" s="601">
        <f t="shared" ca="1" si="4"/>
        <v>339006.51999999996</v>
      </c>
      <c r="H61" s="606">
        <f t="shared" ca="1" si="5"/>
        <v>2.7205176230505408E-3</v>
      </c>
      <c r="I61" s="606">
        <f t="shared" ca="1" si="6"/>
        <v>0.93130688881049772</v>
      </c>
      <c r="J61" s="579" t="str">
        <f t="shared" ca="1" si="7"/>
        <v>C</v>
      </c>
      <c r="K61" s="284" t="str">
        <f ca="1">IF(PLANILHA_SINTÉTICA!HK59&gt;1,CONCATENATE("HÁ ",PLANILHA_SINTÉTICA!HK59," ITENS"),IF(PLANILHA_SINTÉTICA!HK59&lt;1,"",INDEX(PLANILHA_SINTÉTICA!A:A,PLANILHA_SINTÉTICA!HJ59,)))</f>
        <v>4.2.8</v>
      </c>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3"/>
      <c r="AK61" s="603"/>
    </row>
    <row r="62" spans="1:37" s="604" customFormat="1" ht="15">
      <c r="A62" s="284" t="str">
        <f ca="1">IFERROR(IF(PLANILHA_SINTÉTICA!HJ60=0,"",INDEX(PLANILHA_SINTÉTICA!B:B,PLANILHA_SINTÉTICA!HJ60,)),"")</f>
        <v>COMP 33</v>
      </c>
      <c r="B62" s="600" t="str">
        <f ca="1">IFERROR(IF(PLANILHA_SINTÉTICA!HJ60=0,"",INDEX(PLANILHA_SINTÉTICA!C:C,PLANILHA_SINTÉTICA!HJ60,)),"")</f>
        <v>REMOÇÃO DE CALHA</v>
      </c>
      <c r="C62" s="284" t="str">
        <f ca="1">IFERROR(IF(PLANILHA_SINTÉTICA!HJ60=0,"",INDEX(PLANILHA_SINTÉTICA!D:D,PLANILHA_SINTÉTICA!HJ60,)),"")</f>
        <v>M</v>
      </c>
      <c r="D62" s="579">
        <f ca="1">IFERROR(IF(PLANILHA_SINTÉTICA!HJ60=0,"",INDEX(PLANILHA_SINTÉTICA!O:O,PLANILHA_SINTÉTICA!HJ60,)),"")</f>
        <v>79.3</v>
      </c>
      <c r="E62" s="601">
        <f ca="1">IFERROR(IF(PLANILHA_SINTÉTICA!HJ60=0,"",INDEX(PLANILHA_SINTÉTICA!H:H,PLANILHA_SINTÉTICA!HJ60,)),"")</f>
        <v>11.870000000000001</v>
      </c>
      <c r="F62" s="601">
        <f ca="1">IFERROR(IF(PLANILHA_SINTÉTICA!HJ60=0,"",INDEX(PLANILHA_SINTÉTICA!N:N,PLANILHA_SINTÉTICA!HJ60,)),"")</f>
        <v>941.29</v>
      </c>
      <c r="G62" s="601">
        <f t="shared" ca="1" si="4"/>
        <v>339947.80999999994</v>
      </c>
      <c r="H62" s="606">
        <f t="shared" ca="1" si="5"/>
        <v>2.5858790602860181E-3</v>
      </c>
      <c r="I62" s="606">
        <f t="shared" ca="1" si="6"/>
        <v>0.93389276787078379</v>
      </c>
      <c r="J62" s="579" t="str">
        <f t="shared" ca="1" si="7"/>
        <v>C</v>
      </c>
      <c r="K62" s="284" t="str">
        <f ca="1">IF(PLANILHA_SINTÉTICA!HK60&gt;1,CONCATENATE("HÁ ",PLANILHA_SINTÉTICA!HK60," ITENS"),IF(PLANILHA_SINTÉTICA!HK60&lt;1,"",INDEX(PLANILHA_SINTÉTICA!A:A,PLANILHA_SINTÉTICA!HJ60,)))</f>
        <v>3.1.7</v>
      </c>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3"/>
      <c r="AK62" s="603"/>
    </row>
    <row r="63" spans="1:37" s="604" customFormat="1" ht="30">
      <c r="A63" s="284" t="str">
        <f ca="1">IFERROR(IF(PLANILHA_SINTÉTICA!HJ61=0,"",INDEX(PLANILHA_SINTÉTICA!B:B,PLANILHA_SINTÉTICA!HJ61,)),"")</f>
        <v>COMP 41</v>
      </c>
      <c r="B63" s="600" t="str">
        <f ca="1">IFERROR(IF(PLANILHA_SINTÉTICA!HJ61=0,"",INDEX(PLANILHA_SINTÉTICA!C:C,PLANILHA_SINTÉTICA!HJ61,)),"")</f>
        <v>ESCAVAÇÃO HORIZONTAL, INCLUINDO CARGA, DESCARGA E DISTRIBUIÇÃO DE SOLO LOCAL (1A CATEGORIA) COM MINICARREGADEIRA SOBRE RODAS</v>
      </c>
      <c r="C63" s="284" t="str">
        <f ca="1">IFERROR(IF(PLANILHA_SINTÉTICA!HJ61=0,"",INDEX(PLANILHA_SINTÉTICA!D:D,PLANILHA_SINTÉTICA!HJ61,)),"")</f>
        <v>M3</v>
      </c>
      <c r="D63" s="579">
        <f ca="1">IFERROR(IF(PLANILHA_SINTÉTICA!HJ61=0,"",INDEX(PLANILHA_SINTÉTICA!O:O,PLANILHA_SINTÉTICA!HJ61,)),"")</f>
        <v>74.61</v>
      </c>
      <c r="E63" s="601">
        <f ca="1">IFERROR(IF(PLANILHA_SINTÉTICA!HJ61=0,"",INDEX(PLANILHA_SINTÉTICA!H:H,PLANILHA_SINTÉTICA!HJ61,)),"")</f>
        <v>12.3</v>
      </c>
      <c r="F63" s="601">
        <f ca="1">IFERROR(IF(PLANILHA_SINTÉTICA!HJ61=0,"",INDEX(PLANILHA_SINTÉTICA!N:N,PLANILHA_SINTÉTICA!HJ61,)),"")</f>
        <v>917.7</v>
      </c>
      <c r="G63" s="601">
        <f t="shared" ca="1" si="4"/>
        <v>340865.50999999995</v>
      </c>
      <c r="H63" s="606">
        <f t="shared" ca="1" si="5"/>
        <v>2.5210734349929128E-3</v>
      </c>
      <c r="I63" s="606">
        <f t="shared" ca="1" si="6"/>
        <v>0.93641384130577665</v>
      </c>
      <c r="J63" s="579" t="str">
        <f t="shared" ca="1" si="7"/>
        <v>C</v>
      </c>
      <c r="K63" s="284" t="str">
        <f ca="1">IF(PLANILHA_SINTÉTICA!HK61&gt;1,CONCATENATE("HÁ ",PLANILHA_SINTÉTICA!HK61," ITENS"),IF(PLANILHA_SINTÉTICA!HK61&lt;1,"",INDEX(PLANILHA_SINTÉTICA!A:A,PLANILHA_SINTÉTICA!HJ61,)))</f>
        <v>4.1.3</v>
      </c>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3"/>
      <c r="AK63" s="603"/>
    </row>
    <row r="64" spans="1:37" s="604" customFormat="1" ht="30">
      <c r="A64" s="284">
        <f ca="1">IFERROR(IF(PLANILHA_SINTÉTICA!HJ62=0,"",INDEX(PLANILHA_SINTÉTICA!B:B,PLANILHA_SINTÉTICA!HJ62,)),"")</f>
        <v>97633</v>
      </c>
      <c r="B64" s="600" t="str">
        <f ca="1">IFERROR(IF(PLANILHA_SINTÉTICA!HJ62=0,"",INDEX(PLANILHA_SINTÉTICA!C:C,PLANILHA_SINTÉTICA!HJ62,)),"")</f>
        <v>DEMOLIÇÃO DE REVESTIMENTO CERÂMICO, DE FORMA MANUAL, SEM REAPROVEITAMENTO. AF_12/2017</v>
      </c>
      <c r="C64" s="284" t="str">
        <f ca="1">IFERROR(IF(PLANILHA_SINTÉTICA!HJ62=0,"",INDEX(PLANILHA_SINTÉTICA!D:D,PLANILHA_SINTÉTICA!HJ62,)),"")</f>
        <v>M2</v>
      </c>
      <c r="D64" s="579">
        <f ca="1">IFERROR(IF(PLANILHA_SINTÉTICA!HJ62=0,"",INDEX(PLANILHA_SINTÉTICA!O:O,PLANILHA_SINTÉTICA!HJ62,)),"")</f>
        <v>44</v>
      </c>
      <c r="E64" s="601">
        <f ca="1">IFERROR(IF(PLANILHA_SINTÉTICA!HJ62=0,"",INDEX(PLANILHA_SINTÉTICA!H:H,PLANILHA_SINTÉTICA!HJ62,)),"")</f>
        <v>20.69</v>
      </c>
      <c r="F64" s="601">
        <f ca="1">IFERROR(IF(PLANILHA_SINTÉTICA!HJ62=0,"",INDEX(PLANILHA_SINTÉTICA!N:N,PLANILHA_SINTÉTICA!HJ62,)),"")</f>
        <v>910.3599999999999</v>
      </c>
      <c r="G64" s="601">
        <f t="shared" ca="1" si="4"/>
        <v>341775.86999999994</v>
      </c>
      <c r="H64" s="606">
        <f t="shared" ca="1" si="5"/>
        <v>2.5009092429771687E-3</v>
      </c>
      <c r="I64" s="606">
        <f t="shared" ca="1" si="6"/>
        <v>0.93891475054875384</v>
      </c>
      <c r="J64" s="579" t="str">
        <f t="shared" ca="1" si="7"/>
        <v>C</v>
      </c>
      <c r="K64" s="284" t="str">
        <f ca="1">IF(PLANILHA_SINTÉTICA!HK62&gt;1,CONCATENATE("HÁ ",PLANILHA_SINTÉTICA!HK62," ITENS"),IF(PLANILHA_SINTÉTICA!HK62&lt;1,"",INDEX(PLANILHA_SINTÉTICA!A:A,PLANILHA_SINTÉTICA!HJ62,)))</f>
        <v>HÁ 2 ITENS</v>
      </c>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3"/>
      <c r="AK64" s="603"/>
    </row>
    <row r="65" spans="1:37" s="604" customFormat="1" ht="30">
      <c r="A65" s="284" t="str">
        <f ca="1">IFERROR(IF(PLANILHA_SINTÉTICA!HJ63=0,"",INDEX(PLANILHA_SINTÉTICA!B:B,PLANILHA_SINTÉTICA!HJ63,)),"")</f>
        <v>COMP 34</v>
      </c>
      <c r="B65" s="600" t="str">
        <f ca="1">IFERROR(IF(PLANILHA_SINTÉTICA!HJ63=0,"",INDEX(PLANILHA_SINTÉTICA!C:C,PLANILHA_SINTÉTICA!HJ63,)),"")</f>
        <v>CONCRETAGEM DE VIGAS, SOBRE LAJE, FCK 30 MPA, COM USO DE JERICA, LANÇAMENTO, ADENSAMENTO E ACABAMENTO</v>
      </c>
      <c r="C65" s="284" t="str">
        <f ca="1">IFERROR(IF(PLANILHA_SINTÉTICA!HJ63=0,"",INDEX(PLANILHA_SINTÉTICA!D:D,PLANILHA_SINTÉTICA!HJ63,)),"")</f>
        <v>M3</v>
      </c>
      <c r="D65" s="579">
        <f ca="1">IFERROR(IF(PLANILHA_SINTÉTICA!HJ63=0,"",INDEX(PLANILHA_SINTÉTICA!O:O,PLANILHA_SINTÉTICA!HJ63,)),"")</f>
        <v>1.5840000000000001</v>
      </c>
      <c r="E65" s="601">
        <f ca="1">IFERROR(IF(PLANILHA_SINTÉTICA!HJ63=0,"",INDEX(PLANILHA_SINTÉTICA!H:H,PLANILHA_SINTÉTICA!HJ63,)),"")</f>
        <v>556.21</v>
      </c>
      <c r="F65" s="601">
        <f ca="1">IFERROR(IF(PLANILHA_SINTÉTICA!HJ63=0,"",INDEX(PLANILHA_SINTÉTICA!N:N,PLANILHA_SINTÉTICA!HJ63,)),"")</f>
        <v>881.04000000000008</v>
      </c>
      <c r="G65" s="601">
        <f t="shared" ca="1" si="4"/>
        <v>342656.90999999992</v>
      </c>
      <c r="H65" s="606">
        <f t="shared" ca="1" si="5"/>
        <v>2.4203623615191849E-3</v>
      </c>
      <c r="I65" s="606">
        <f t="shared" ca="1" si="6"/>
        <v>0.94133511291027305</v>
      </c>
      <c r="J65" s="579" t="str">
        <f t="shared" ca="1" si="7"/>
        <v>C</v>
      </c>
      <c r="K65" s="284" t="str">
        <f ca="1">IF(PLANILHA_SINTÉTICA!HK63&gt;1,CONCATENATE("HÁ ",PLANILHA_SINTÉTICA!HK63," ITENS"),IF(PLANILHA_SINTÉTICA!HK63&lt;1,"",INDEX(PLANILHA_SINTÉTICA!A:A,PLANILHA_SINTÉTICA!HJ63,)))</f>
        <v>3.1.25</v>
      </c>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3"/>
      <c r="AK65" s="603"/>
    </row>
    <row r="66" spans="1:37" s="604" customFormat="1" ht="30">
      <c r="A66" s="284" t="str">
        <f ca="1">IFERROR(IF(PLANILHA_SINTÉTICA!HJ64=0,"",INDEX(PLANILHA_SINTÉTICA!B:B,PLANILHA_SINTÉTICA!HJ64,)),"")</f>
        <v>COMP 45</v>
      </c>
      <c r="B66" s="600" t="str">
        <f ca="1">IFERROR(IF(PLANILHA_SINTÉTICA!HJ64=0,"",INDEX(PLANILHA_SINTÉTICA!C:C,PLANILHA_SINTÉTICA!HJ64,)),"")</f>
        <v>REFORÇO DE ARMADURA NEGATIVA EM QUINAS COM AÇO CA-50, DIÂMETRO DE 8,0 MM</v>
      </c>
      <c r="C66" s="284" t="str">
        <f ca="1">IFERROR(IF(PLANILHA_SINTÉTICA!HJ64=0,"",INDEX(PLANILHA_SINTÉTICA!D:D,PLANILHA_SINTÉTICA!HJ64,)),"")</f>
        <v xml:space="preserve">KG    </v>
      </c>
      <c r="D66" s="579">
        <f ca="1">IFERROR(IF(PLANILHA_SINTÉTICA!HJ64=0,"",INDEX(PLANILHA_SINTÉTICA!O:O,PLANILHA_SINTÉTICA!HJ64,)),"")</f>
        <v>59.25</v>
      </c>
      <c r="E66" s="601">
        <f ca="1">IFERROR(IF(PLANILHA_SINTÉTICA!HJ64=0,"",INDEX(PLANILHA_SINTÉTICA!H:H,PLANILHA_SINTÉTICA!HJ64,)),"")</f>
        <v>14.86</v>
      </c>
      <c r="F66" s="601">
        <f ca="1">IFERROR(IF(PLANILHA_SINTÉTICA!HJ64=0,"",INDEX(PLANILHA_SINTÉTICA!N:N,PLANILHA_SINTÉTICA!HJ64,)),"")</f>
        <v>880.46</v>
      </c>
      <c r="G66" s="601">
        <f t="shared" ca="1" si="4"/>
        <v>343537.36999999994</v>
      </c>
      <c r="H66" s="606">
        <f t="shared" ca="1" si="5"/>
        <v>2.4187690057468235E-3</v>
      </c>
      <c r="I66" s="606">
        <f t="shared" ca="1" si="6"/>
        <v>0.94375388191601983</v>
      </c>
      <c r="J66" s="579" t="str">
        <f t="shared" ca="1" si="7"/>
        <v>C</v>
      </c>
      <c r="K66" s="284" t="str">
        <f ca="1">IF(PLANILHA_SINTÉTICA!HK64&gt;1,CONCATENATE("HÁ ",PLANILHA_SINTÉTICA!HK64," ITENS"),IF(PLANILHA_SINTÉTICA!HK64&lt;1,"",INDEX(PLANILHA_SINTÉTICA!A:A,PLANILHA_SINTÉTICA!HJ64,)))</f>
        <v>4.1.16</v>
      </c>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3"/>
      <c r="AK66" s="603"/>
    </row>
    <row r="67" spans="1:37" s="604" customFormat="1" ht="30">
      <c r="A67" s="284">
        <f ca="1">IFERROR(IF(PLANILHA_SINTÉTICA!HJ65=0,"",INDEX(PLANILHA_SINTÉTICA!B:B,PLANILHA_SINTÉTICA!HJ65,)),"")</f>
        <v>89849</v>
      </c>
      <c r="B67" s="600" t="str">
        <f ca="1">IFERROR(IF(PLANILHA_SINTÉTICA!HJ65=0,"",INDEX(PLANILHA_SINTÉTICA!C:C,PLANILHA_SINTÉTICA!HJ65,)),"")</f>
        <v>TUBO PVC, SERIE NORMAL, ESGOTO PREDIAL, DN 150 MM, FORNECIDO E INSTALADO EM SUBCOLETOR AÉREO DE ESGOTO SANITÁRIO. AF_12/2014</v>
      </c>
      <c r="C67" s="284" t="str">
        <f ca="1">IFERROR(IF(PLANILHA_SINTÉTICA!HJ65=0,"",INDEX(PLANILHA_SINTÉTICA!D:D,PLANILHA_SINTÉTICA!HJ65,)),"")</f>
        <v>M</v>
      </c>
      <c r="D67" s="579">
        <f ca="1">IFERROR(IF(PLANILHA_SINTÉTICA!HJ65=0,"",INDEX(PLANILHA_SINTÉTICA!O:O,PLANILHA_SINTÉTICA!HJ65,)),"")</f>
        <v>12</v>
      </c>
      <c r="E67" s="601">
        <f ca="1">IFERROR(IF(PLANILHA_SINTÉTICA!HJ65=0,"",INDEX(PLANILHA_SINTÉTICA!H:H,PLANILHA_SINTÉTICA!HJ65,)),"")</f>
        <v>70.27</v>
      </c>
      <c r="F67" s="601">
        <f ca="1">IFERROR(IF(PLANILHA_SINTÉTICA!HJ65=0,"",INDEX(PLANILHA_SINTÉTICA!N:N,PLANILHA_SINTÉTICA!HJ65,)),"")</f>
        <v>843.24</v>
      </c>
      <c r="G67" s="601">
        <f t="shared" ca="1" si="4"/>
        <v>344380.60999999993</v>
      </c>
      <c r="H67" s="606">
        <f t="shared" ca="1" si="5"/>
        <v>2.3165195198032295E-3</v>
      </c>
      <c r="I67" s="606">
        <f t="shared" ca="1" si="6"/>
        <v>0.94607040143582311</v>
      </c>
      <c r="J67" s="579" t="str">
        <f t="shared" ca="1" si="7"/>
        <v>C</v>
      </c>
      <c r="K67" s="284" t="str">
        <f ca="1">IF(PLANILHA_SINTÉTICA!HK65&gt;1,CONCATENATE("HÁ ",PLANILHA_SINTÉTICA!HK65," ITENS"),IF(PLANILHA_SINTÉTICA!HK65&lt;1,"",INDEX(PLANILHA_SINTÉTICA!A:A,PLANILHA_SINTÉTICA!HJ65,)))</f>
        <v>3.1.10</v>
      </c>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3"/>
      <c r="AK67" s="603"/>
    </row>
    <row r="68" spans="1:37" s="604" customFormat="1" ht="45">
      <c r="A68" s="284">
        <f ca="1">IFERROR(IF(PLANILHA_SINTÉTICA!HJ66=0,"",INDEX(PLANILHA_SINTÉTICA!B:B,PLANILHA_SINTÉTICA!HJ66,)),"")</f>
        <v>86920</v>
      </c>
      <c r="B68" s="600" t="str">
        <f ca="1">IFERROR(IF(PLANILHA_SINTÉTICA!HJ66=0,"",INDEX(PLANILHA_SINTÉTICA!C:C,PLANILHA_SINTÉTICA!HJ66,)),"")</f>
        <v>TANQUE DE LOUÇA BRANCA COM COLUNA, 30L OU EQUIVALENTE, INCLUSO SIFÃO FLEXÍVEL EM PVC, VÁLVULA PLÁSTICA E TORNEIRA DE METAL CROMADO PADRÃO POPULAR - FORNECIMENTO E INSTALAÇÃO. AF_01/2020</v>
      </c>
      <c r="C68" s="284" t="str">
        <f ca="1">IFERROR(IF(PLANILHA_SINTÉTICA!HJ66=0,"",INDEX(PLANILHA_SINTÉTICA!D:D,PLANILHA_SINTÉTICA!HJ66,)),"")</f>
        <v>UN</v>
      </c>
      <c r="D68" s="579">
        <f ca="1">IFERROR(IF(PLANILHA_SINTÉTICA!HJ66=0,"",INDEX(PLANILHA_SINTÉTICA!O:O,PLANILHA_SINTÉTICA!HJ66,)),"")</f>
        <v>1</v>
      </c>
      <c r="E68" s="601">
        <f ca="1">IFERROR(IF(PLANILHA_SINTÉTICA!HJ66=0,"",INDEX(PLANILHA_SINTÉTICA!H:H,PLANILHA_SINTÉTICA!HJ66,)),"")</f>
        <v>830.84</v>
      </c>
      <c r="F68" s="601">
        <f ca="1">IFERROR(IF(PLANILHA_SINTÉTICA!HJ66=0,"",INDEX(PLANILHA_SINTÉTICA!N:N,PLANILHA_SINTÉTICA!HJ66,)),"")</f>
        <v>830.84</v>
      </c>
      <c r="G68" s="601">
        <f t="shared" ca="1" si="4"/>
        <v>345211.44999999995</v>
      </c>
      <c r="H68" s="606">
        <f t="shared" ca="1" si="5"/>
        <v>2.2824546722561966E-3</v>
      </c>
      <c r="I68" s="606">
        <f t="shared" ca="1" si="6"/>
        <v>0.94835285610807929</v>
      </c>
      <c r="J68" s="579" t="str">
        <f t="shared" ca="1" si="7"/>
        <v>C</v>
      </c>
      <c r="K68" s="284" t="str">
        <f ca="1">IF(PLANILHA_SINTÉTICA!HK66&gt;1,CONCATENATE("HÁ ",PLANILHA_SINTÉTICA!HK66," ITENS"),IF(PLANILHA_SINTÉTICA!HK66&lt;1,"",INDEX(PLANILHA_SINTÉTICA!A:A,PLANILHA_SINTÉTICA!HJ66,)))</f>
        <v>2.9.3</v>
      </c>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3"/>
      <c r="AK68" s="603"/>
    </row>
    <row r="69" spans="1:37" s="604" customFormat="1" ht="15">
      <c r="A69" s="284">
        <f ca="1">IFERROR(IF(PLANILHA_SINTÉTICA!HJ67=0,"",INDEX(PLANILHA_SINTÉTICA!B:B,PLANILHA_SINTÉTICA!HJ67,)),"")</f>
        <v>93382</v>
      </c>
      <c r="B69" s="600" t="str">
        <f ca="1">IFERROR(IF(PLANILHA_SINTÉTICA!HJ67=0,"",INDEX(PLANILHA_SINTÉTICA!C:C,PLANILHA_SINTÉTICA!HJ67,)),"")</f>
        <v>REATERRO MANUAL DE VALAS COM COMPACTAÇÃO MECANIZADA. AF_04/2016</v>
      </c>
      <c r="C69" s="284" t="str">
        <f ca="1">IFERROR(IF(PLANILHA_SINTÉTICA!HJ67=0,"",INDEX(PLANILHA_SINTÉTICA!D:D,PLANILHA_SINTÉTICA!HJ67,)),"")</f>
        <v>M3</v>
      </c>
      <c r="D69" s="579">
        <f ca="1">IFERROR(IF(PLANILHA_SINTÉTICA!HJ67=0,"",INDEX(PLANILHA_SINTÉTICA!O:O,PLANILHA_SINTÉTICA!HJ67,)),"")</f>
        <v>27.4</v>
      </c>
      <c r="E69" s="601">
        <f ca="1">IFERROR(IF(PLANILHA_SINTÉTICA!HJ67=0,"",INDEX(PLANILHA_SINTÉTICA!H:H,PLANILHA_SINTÉTICA!HJ67,)),"")</f>
        <v>30.07</v>
      </c>
      <c r="F69" s="601">
        <f ca="1">IFERROR(IF(PLANILHA_SINTÉTICA!HJ67=0,"",INDEX(PLANILHA_SINTÉTICA!N:N,PLANILHA_SINTÉTICA!HJ67,)),"")</f>
        <v>823.91000000000008</v>
      </c>
      <c r="G69" s="601">
        <f t="shared" ca="1" si="4"/>
        <v>346035.35999999993</v>
      </c>
      <c r="H69" s="606">
        <f t="shared" ca="1" si="5"/>
        <v>2.2634168179416049E-3</v>
      </c>
      <c r="I69" s="606">
        <f t="shared" ca="1" si="6"/>
        <v>0.95061627292602091</v>
      </c>
      <c r="J69" s="579" t="str">
        <f t="shared" ca="1" si="7"/>
        <v>C</v>
      </c>
      <c r="K69" s="284" t="str">
        <f ca="1">IF(PLANILHA_SINTÉTICA!HK67&gt;1,CONCATENATE("HÁ ",PLANILHA_SINTÉTICA!HK67," ITENS"),IF(PLANILHA_SINTÉTICA!HK67&lt;1,"",INDEX(PLANILHA_SINTÉTICA!A:A,PLANILHA_SINTÉTICA!HJ67,)))</f>
        <v>4.2.13</v>
      </c>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3"/>
      <c r="AK69" s="603"/>
    </row>
    <row r="70" spans="1:37" s="604" customFormat="1" ht="45">
      <c r="A70" s="284">
        <f ca="1">IFERROR(IF(PLANILHA_SINTÉTICA!HJ68=0,"",INDEX(PLANILHA_SINTÉTICA!B:B,PLANILHA_SINTÉTICA!HJ68,)),"")</f>
        <v>94995</v>
      </c>
      <c r="B70" s="600" t="str">
        <f ca="1">IFERROR(IF(PLANILHA_SINTÉTICA!HJ68=0,"",INDEX(PLANILHA_SINTÉTICA!C:C,PLANILHA_SINTÉTICA!HJ68,)),"")</f>
        <v>EXECUÇÃO DE PASSEIO (CALÇADA) OU PISO DE CONCRETO COM CONCRETO MOLDADO IN LOCO, USINADO, ACABAMENTO CONVENCIONAL, ESPESSURA 8 CM, ARMADO. AF_07/2016</v>
      </c>
      <c r="C70" s="284" t="str">
        <f ca="1">IFERROR(IF(PLANILHA_SINTÉTICA!HJ68=0,"",INDEX(PLANILHA_SINTÉTICA!D:D,PLANILHA_SINTÉTICA!HJ68,)),"")</f>
        <v>M2</v>
      </c>
      <c r="D70" s="579">
        <f ca="1">IFERROR(IF(PLANILHA_SINTÉTICA!HJ68=0,"",INDEX(PLANILHA_SINTÉTICA!O:O,PLANILHA_SINTÉTICA!HJ68,)),"")</f>
        <v>8.16</v>
      </c>
      <c r="E70" s="601">
        <f ca="1">IFERROR(IF(PLANILHA_SINTÉTICA!HJ68=0,"",INDEX(PLANILHA_SINTÉTICA!H:H,PLANILHA_SINTÉTICA!HJ68,)),"")</f>
        <v>98.52</v>
      </c>
      <c r="F70" s="601">
        <f ca="1">IFERROR(IF(PLANILHA_SINTÉTICA!HJ68=0,"",INDEX(PLANILHA_SINTÉTICA!N:N,PLANILHA_SINTÉTICA!HJ68,)),"")</f>
        <v>803.92</v>
      </c>
      <c r="G70" s="601">
        <f t="shared" ca="1" si="4"/>
        <v>346839.27999999991</v>
      </c>
      <c r="H70" s="606">
        <f t="shared" ca="1" si="5"/>
        <v>2.208500987097638E-3</v>
      </c>
      <c r="I70" s="606">
        <f t="shared" ca="1" si="6"/>
        <v>0.95282477391311859</v>
      </c>
      <c r="J70" s="579" t="str">
        <f t="shared" ca="1" si="7"/>
        <v>C</v>
      </c>
      <c r="K70" s="284" t="str">
        <f ca="1">IF(PLANILHA_SINTÉTICA!HK68&gt;1,CONCATENATE("HÁ ",PLANILHA_SINTÉTICA!HK68," ITENS"),IF(PLANILHA_SINTÉTICA!HK68&lt;1,"",INDEX(PLANILHA_SINTÉTICA!A:A,PLANILHA_SINTÉTICA!HJ68,)))</f>
        <v>4.2.23</v>
      </c>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3"/>
      <c r="AK70" s="603"/>
    </row>
    <row r="71" spans="1:37" s="604" customFormat="1" ht="30">
      <c r="A71" s="284">
        <f ca="1">IFERROR(IF(PLANILHA_SINTÉTICA!HJ69=0,"",INDEX(PLANILHA_SINTÉTICA!B:B,PLANILHA_SINTÉTICA!HJ69,)),"")</f>
        <v>87298</v>
      </c>
      <c r="B71" s="600" t="str">
        <f ca="1">IFERROR(IF(PLANILHA_SINTÉTICA!HJ69=0,"",INDEX(PLANILHA_SINTÉTICA!C:C,PLANILHA_SINTÉTICA!HJ69,)),"")</f>
        <v>ARGAMASSA TRAÇO 1:3 (EM VOLUME DE CIMENTO E AREIA MÉDIA ÚMIDA) PARA CONTRAPISO, PREPARO MECÂNICO COM BETONEIRA 400 L. AF_08/2019</v>
      </c>
      <c r="C71" s="284" t="str">
        <f ca="1">IFERROR(IF(PLANILHA_SINTÉTICA!HJ69=0,"",INDEX(PLANILHA_SINTÉTICA!D:D,PLANILHA_SINTÉTICA!HJ69,)),"")</f>
        <v>M3</v>
      </c>
      <c r="D71" s="579">
        <f ca="1">IFERROR(IF(PLANILHA_SINTÉTICA!HJ69=0,"",INDEX(PLANILHA_SINTÉTICA!O:O,PLANILHA_SINTÉTICA!HJ69,)),"")</f>
        <v>1.512</v>
      </c>
      <c r="E71" s="601">
        <f ca="1">IFERROR(IF(PLANILHA_SINTÉTICA!HJ69=0,"",INDEX(PLANILHA_SINTÉTICA!H:H,PLANILHA_SINTÉTICA!HJ69,)),"")</f>
        <v>529.6</v>
      </c>
      <c r="F71" s="601">
        <f ca="1">IFERROR(IF(PLANILHA_SINTÉTICA!HJ69=0,"",INDEX(PLANILHA_SINTÉTICA!N:N,PLANILHA_SINTÉTICA!HJ69,)),"")</f>
        <v>800.76</v>
      </c>
      <c r="G71" s="601">
        <f t="shared" ca="1" si="4"/>
        <v>347640.03999999992</v>
      </c>
      <c r="H71" s="606">
        <f t="shared" ca="1" si="5"/>
        <v>2.1998199453033941E-3</v>
      </c>
      <c r="I71" s="606">
        <f t="shared" ca="1" si="6"/>
        <v>0.95502459385842198</v>
      </c>
      <c r="J71" s="579" t="str">
        <f t="shared" ca="1" si="7"/>
        <v>C</v>
      </c>
      <c r="K71" s="284" t="str">
        <f ca="1">IF(PLANILHA_SINTÉTICA!HK69&gt;1,CONCATENATE("HÁ ",PLANILHA_SINTÉTICA!HK69," ITENS"),IF(PLANILHA_SINTÉTICA!HK69&lt;1,"",INDEX(PLANILHA_SINTÉTICA!A:A,PLANILHA_SINTÉTICA!HJ69,)))</f>
        <v>3.2.4</v>
      </c>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3"/>
      <c r="AK71" s="603"/>
    </row>
    <row r="72" spans="1:37" s="604" customFormat="1" ht="60">
      <c r="A72" s="284">
        <f ca="1">IFERROR(IF(PLANILHA_SINTÉTICA!HJ70=0,"",INDEX(PLANILHA_SINTÉTICA!B:B,PLANILHA_SINTÉTICA!HJ70,)),"")</f>
        <v>94273</v>
      </c>
      <c r="B72" s="600" t="str">
        <f ca="1">IFERROR(IF(PLANILHA_SINTÉTICA!HJ70=0,"",INDEX(PLANILHA_SINTÉTICA!C:C,PLANILHA_SINTÉTICA!HJ70,)),"")</f>
        <v>ASSENTAMENTO DE GUIA (MEIO-FIO) EM TRECHO RETO, CONFECCIONADA EM CONCRETO PRÉ-FABRICADO, DIMENSÕES 100X15X13X30 CM (COMPRIMENTO X BASE INFERIOR X BASE SUPERIOR X ALTURA), PARA VIAS URBANAS (USO VIÁRIO). AF_06/2016</v>
      </c>
      <c r="C72" s="284" t="str">
        <f ca="1">IFERROR(IF(PLANILHA_SINTÉTICA!HJ70=0,"",INDEX(PLANILHA_SINTÉTICA!D:D,PLANILHA_SINTÉTICA!HJ70,)),"")</f>
        <v>M</v>
      </c>
      <c r="D72" s="579">
        <f ca="1">IFERROR(IF(PLANILHA_SINTÉTICA!HJ70=0,"",INDEX(PLANILHA_SINTÉTICA!O:O,PLANILHA_SINTÉTICA!HJ70,)),"")</f>
        <v>20</v>
      </c>
      <c r="E72" s="601">
        <f ca="1">IFERROR(IF(PLANILHA_SINTÉTICA!HJ70=0,"",INDEX(PLANILHA_SINTÉTICA!H:H,PLANILHA_SINTÉTICA!HJ70,)),"")</f>
        <v>39.369999999999997</v>
      </c>
      <c r="F72" s="601">
        <f ca="1">IFERROR(IF(PLANILHA_SINTÉTICA!HJ70=0,"",INDEX(PLANILHA_SINTÉTICA!N:N,PLANILHA_SINTÉTICA!HJ70,)),"")</f>
        <v>787.4</v>
      </c>
      <c r="G72" s="601">
        <f t="shared" ca="1" si="4"/>
        <v>348427.43999999994</v>
      </c>
      <c r="H72" s="606">
        <f t="shared" ca="1" si="5"/>
        <v>2.1631178192365909E-3</v>
      </c>
      <c r="I72" s="606">
        <f t="shared" ca="1" si="6"/>
        <v>0.95718771167765859</v>
      </c>
      <c r="J72" s="579" t="str">
        <f t="shared" ca="1" si="7"/>
        <v>C</v>
      </c>
      <c r="K72" s="284" t="str">
        <f ca="1">IF(PLANILHA_SINTÉTICA!HK70&gt;1,CONCATENATE("HÁ ",PLANILHA_SINTÉTICA!HK70," ITENS"),IF(PLANILHA_SINTÉTICA!HK70&lt;1,"",INDEX(PLANILHA_SINTÉTICA!A:A,PLANILHA_SINTÉTICA!HJ70,)))</f>
        <v>4.1.8</v>
      </c>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3"/>
      <c r="AK72" s="603"/>
    </row>
    <row r="73" spans="1:37" s="604" customFormat="1" ht="15">
      <c r="A73" s="284" t="str">
        <f ca="1">IFERROR(IF(PLANILHA_SINTÉTICA!HJ71=0,"",INDEX(PLANILHA_SINTÉTICA!B:B,PLANILHA_SINTÉTICA!HJ71,)),"")</f>
        <v>COMP 49</v>
      </c>
      <c r="B73" s="600" t="str">
        <f ca="1">IFERROR(IF(PLANILHA_SINTÉTICA!HJ71=0,"",INDEX(PLANILHA_SINTÉTICA!C:C,PLANILHA_SINTÉTICA!HJ71,)),"")</f>
        <v>TAMPA EM CONCRETO ARMADO, ESPESSURA 10 CENTÍMETROS</v>
      </c>
      <c r="C73" s="284" t="str">
        <f ca="1">IFERROR(IF(PLANILHA_SINTÉTICA!HJ71=0,"",INDEX(PLANILHA_SINTÉTICA!D:D,PLANILHA_SINTÉTICA!HJ71,)),"")</f>
        <v>M2</v>
      </c>
      <c r="D73" s="579">
        <f ca="1">IFERROR(IF(PLANILHA_SINTÉTICA!HJ71=0,"",INDEX(PLANILHA_SINTÉTICA!O:O,PLANILHA_SINTÉTICA!HJ71,)),"")</f>
        <v>5</v>
      </c>
      <c r="E73" s="601">
        <f ca="1">IFERROR(IF(PLANILHA_SINTÉTICA!HJ71=0,"",INDEX(PLANILHA_SINTÉTICA!H:H,PLANILHA_SINTÉTICA!HJ71,)),"")</f>
        <v>143.57</v>
      </c>
      <c r="F73" s="601">
        <f ca="1">IFERROR(IF(PLANILHA_SINTÉTICA!HJ71=0,"",INDEX(PLANILHA_SINTÉTICA!N:N,PLANILHA_SINTÉTICA!HJ71,)),"")</f>
        <v>717.85</v>
      </c>
      <c r="G73" s="601">
        <f t="shared" ca="1" si="4"/>
        <v>349145.28999999992</v>
      </c>
      <c r="H73" s="606">
        <f t="shared" ca="1" si="5"/>
        <v>1.9720524848094827E-3</v>
      </c>
      <c r="I73" s="606">
        <f t="shared" ca="1" si="6"/>
        <v>0.95915976416246806</v>
      </c>
      <c r="J73" s="579" t="str">
        <f t="shared" ca="1" si="7"/>
        <v>C</v>
      </c>
      <c r="K73" s="284" t="str">
        <f ca="1">IF(PLANILHA_SINTÉTICA!HK71&gt;1,CONCATENATE("HÁ ",PLANILHA_SINTÉTICA!HK71," ITENS"),IF(PLANILHA_SINTÉTICA!HK71&lt;1,"",INDEX(PLANILHA_SINTÉTICA!A:A,PLANILHA_SINTÉTICA!HJ71,)))</f>
        <v>4.2.3</v>
      </c>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3"/>
      <c r="AK73" s="603"/>
    </row>
    <row r="74" spans="1:37" s="604" customFormat="1" ht="45">
      <c r="A74" s="284">
        <f ca="1">IFERROR(IF(PLANILHA_SINTÉTICA!HJ72=0,"",INDEX(PLANILHA_SINTÉTICA!B:B,PLANILHA_SINTÉTICA!HJ72,)),"")</f>
        <v>103328</v>
      </c>
      <c r="B74" s="600" t="str">
        <f ca="1">IFERROR(IF(PLANILHA_SINTÉTICA!HJ72=0,"",INDEX(PLANILHA_SINTÉTICA!C:C,PLANILHA_SINTÉTICA!HJ72,)),"")</f>
        <v>ALVENARIA DE VEDAÇÃO DE BLOCOS CERÂMICOS FURADOS NA HORIZONTAL DE 9X19X19 CM (ESPESSURA 9 CM) E ARGAMASSA DE ASSENTAMENTO COM PREPARO EM BETONEIRA. AF_12/2021</v>
      </c>
      <c r="C74" s="284" t="str">
        <f ca="1">IFERROR(IF(PLANILHA_SINTÉTICA!HJ72=0,"",INDEX(PLANILHA_SINTÉTICA!D:D,PLANILHA_SINTÉTICA!HJ72,)),"")</f>
        <v>M2</v>
      </c>
      <c r="D74" s="579">
        <f ca="1">IFERROR(IF(PLANILHA_SINTÉTICA!HJ72=0,"",INDEX(PLANILHA_SINTÉTICA!O:O,PLANILHA_SINTÉTICA!HJ72,)),"")</f>
        <v>8.1999999999999993</v>
      </c>
      <c r="E74" s="601">
        <f ca="1">IFERROR(IF(PLANILHA_SINTÉTICA!HJ72=0,"",INDEX(PLANILHA_SINTÉTICA!H:H,PLANILHA_SINTÉTICA!HJ72,)),"")</f>
        <v>84.6</v>
      </c>
      <c r="F74" s="601">
        <f ca="1">IFERROR(IF(PLANILHA_SINTÉTICA!HJ72=0,"",INDEX(PLANILHA_SINTÉTICA!N:N,PLANILHA_SINTÉTICA!HJ72,)),"")</f>
        <v>693.72</v>
      </c>
      <c r="G74" s="601">
        <f t="shared" ca="1" si="4"/>
        <v>349839.00999999989</v>
      </c>
      <c r="H74" s="606">
        <f t="shared" ca="1" si="5"/>
        <v>1.9057633903490068E-3</v>
      </c>
      <c r="I74" s="606">
        <f t="shared" ca="1" si="6"/>
        <v>0.96106552755281704</v>
      </c>
      <c r="J74" s="579" t="str">
        <f t="shared" ca="1" si="7"/>
        <v>C</v>
      </c>
      <c r="K74" s="284" t="str">
        <f ca="1">IF(PLANILHA_SINTÉTICA!HK72&gt;1,CONCATENATE("HÁ ",PLANILHA_SINTÉTICA!HK72," ITENS"),IF(PLANILHA_SINTÉTICA!HK72&lt;1,"",INDEX(PLANILHA_SINTÉTICA!A:A,PLANILHA_SINTÉTICA!HJ72,)))</f>
        <v>2.2.7</v>
      </c>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3"/>
      <c r="AK74" s="603"/>
    </row>
    <row r="75" spans="1:37" s="604" customFormat="1" ht="45">
      <c r="A75" s="284">
        <f ca="1">IFERROR(IF(PLANILHA_SINTÉTICA!HJ73=0,"",INDEX(PLANILHA_SINTÉTICA!B:B,PLANILHA_SINTÉTICA!HJ73,)),"")</f>
        <v>87792</v>
      </c>
      <c r="B75" s="600" t="str">
        <f ca="1">IFERROR(IF(PLANILHA_SINTÉTICA!HJ73=0,"",INDEX(PLANILHA_SINTÉTICA!C:C,PLANILHA_SINTÉTICA!HJ73,)),"")</f>
        <v>EMBOÇO OU MASSA ÚNICA EM ARGAMASSA TRAÇO 1:2:8, PREPARO MECÂNICO COM BETONEIRA 400 L, APLICADA MANUALMENTE EM PANOS CEGOS DE FACHADA (SEM PRESENÇA DE VÃOS), ESPESSURA DE 25 MM. AF_06/2014</v>
      </c>
      <c r="C75" s="284" t="str">
        <f ca="1">IFERROR(IF(PLANILHA_SINTÉTICA!HJ73=0,"",INDEX(PLANILHA_SINTÉTICA!D:D,PLANILHA_SINTÉTICA!HJ73,)),"")</f>
        <v>M2</v>
      </c>
      <c r="D75" s="579">
        <f ca="1">IFERROR(IF(PLANILHA_SINTÉTICA!HJ73=0,"",INDEX(PLANILHA_SINTÉTICA!O:O,PLANILHA_SINTÉTICA!HJ73,)),"")</f>
        <v>20</v>
      </c>
      <c r="E75" s="601">
        <f ca="1">IFERROR(IF(PLANILHA_SINTÉTICA!HJ73=0,"",INDEX(PLANILHA_SINTÉTICA!H:H,PLANILHA_SINTÉTICA!HJ73,)),"")</f>
        <v>34.119999999999997</v>
      </c>
      <c r="F75" s="601">
        <f ca="1">IFERROR(IF(PLANILHA_SINTÉTICA!HJ73=0,"",INDEX(PLANILHA_SINTÉTICA!N:N,PLANILHA_SINTÉTICA!HJ73,)),"")</f>
        <v>682.40000000000009</v>
      </c>
      <c r="G75" s="601">
        <f t="shared" ca="1" si="4"/>
        <v>350521.40999999992</v>
      </c>
      <c r="H75" s="606">
        <f t="shared" ca="1" si="5"/>
        <v>1.8746654811367155E-3</v>
      </c>
      <c r="I75" s="606">
        <f t="shared" ca="1" si="6"/>
        <v>0.96294019303395373</v>
      </c>
      <c r="J75" s="579" t="str">
        <f t="shared" ca="1" si="7"/>
        <v>C</v>
      </c>
      <c r="K75" s="284" t="str">
        <f ca="1">IF(PLANILHA_SINTÉTICA!HK73&gt;1,CONCATENATE("HÁ ",PLANILHA_SINTÉTICA!HK73," ITENS"),IF(PLANILHA_SINTÉTICA!HK73&lt;1,"",INDEX(PLANILHA_SINTÉTICA!A:A,PLANILHA_SINTÉTICA!HJ73,)))</f>
        <v>HÁ 2 ITENS</v>
      </c>
      <c r="L75" s="602"/>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3"/>
      <c r="AK75" s="603"/>
    </row>
    <row r="76" spans="1:37" s="604" customFormat="1" ht="45">
      <c r="A76" s="284">
        <f ca="1">IFERROR(IF(PLANILHA_SINTÉTICA!HJ74=0,"",INDEX(PLANILHA_SINTÉTICA!B:B,PLANILHA_SINTÉTICA!HJ74,)),"")</f>
        <v>103334</v>
      </c>
      <c r="B76" s="600" t="str">
        <f ca="1">IFERROR(IF(PLANILHA_SINTÉTICA!HJ74=0,"",INDEX(PLANILHA_SINTÉTICA!C:C,PLANILHA_SINTÉTICA!HJ74,)),"")</f>
        <v>ALVENARIA DE VEDAÇÃO DE BLOCOS CERÂMICOS FURADOS NA HORIZONTAL DE 14X9X19 CM (ESPESSURA 14 CM, BLOCO DEITADO) E ARGAMASSA DE ASSENTAMENTO COM PREPARO EM BETONEIRA. AF_12/2021</v>
      </c>
      <c r="C76" s="284" t="str">
        <f ca="1">IFERROR(IF(PLANILHA_SINTÉTICA!HJ74=0,"",INDEX(PLANILHA_SINTÉTICA!D:D,PLANILHA_SINTÉTICA!HJ74,)),"")</f>
        <v>M2</v>
      </c>
      <c r="D76" s="579">
        <f ca="1">IFERROR(IF(PLANILHA_SINTÉTICA!HJ74=0,"",INDEX(PLANILHA_SINTÉTICA!O:O,PLANILHA_SINTÉTICA!HJ74,)),"")</f>
        <v>5</v>
      </c>
      <c r="E76" s="601">
        <f ca="1">IFERROR(IF(PLANILHA_SINTÉTICA!HJ74=0,"",INDEX(PLANILHA_SINTÉTICA!H:H,PLANILHA_SINTÉTICA!HJ74,)),"")</f>
        <v>134.94</v>
      </c>
      <c r="F76" s="601">
        <f ca="1">IFERROR(IF(PLANILHA_SINTÉTICA!HJ74=0,"",INDEX(PLANILHA_SINTÉTICA!N:N,PLANILHA_SINTÉTICA!HJ74,)),"")</f>
        <v>674.7</v>
      </c>
      <c r="G76" s="601">
        <f t="shared" ca="1" si="4"/>
        <v>351196.10999999993</v>
      </c>
      <c r="H76" s="606">
        <f t="shared" ca="1" si="5"/>
        <v>1.8535123096760579E-3</v>
      </c>
      <c r="I76" s="606">
        <f t="shared" ca="1" si="6"/>
        <v>0.96479370534362974</v>
      </c>
      <c r="J76" s="579" t="str">
        <f t="shared" ca="1" si="7"/>
        <v>C</v>
      </c>
      <c r="K76" s="284" t="str">
        <f ca="1">IF(PLANILHA_SINTÉTICA!HK74&gt;1,CONCATENATE("HÁ ",PLANILHA_SINTÉTICA!HK74," ITENS"),IF(PLANILHA_SINTÉTICA!HK74&lt;1,"",INDEX(PLANILHA_SINTÉTICA!A:A,PLANILHA_SINTÉTICA!HJ74,)))</f>
        <v>2.3.5</v>
      </c>
      <c r="L76" s="602"/>
      <c r="M76" s="602"/>
      <c r="N76" s="602"/>
      <c r="O76" s="602"/>
      <c r="P76" s="602"/>
      <c r="Q76" s="602"/>
      <c r="R76" s="602"/>
      <c r="S76" s="602"/>
      <c r="T76" s="602"/>
      <c r="U76" s="602"/>
      <c r="V76" s="602"/>
      <c r="W76" s="602"/>
      <c r="X76" s="602"/>
      <c r="Y76" s="602"/>
      <c r="Z76" s="602"/>
      <c r="AA76" s="602"/>
      <c r="AB76" s="602"/>
      <c r="AC76" s="602"/>
      <c r="AD76" s="602"/>
      <c r="AE76" s="602"/>
      <c r="AF76" s="602"/>
      <c r="AG76" s="602"/>
      <c r="AH76" s="602"/>
      <c r="AI76" s="602"/>
      <c r="AJ76" s="603"/>
      <c r="AK76" s="603"/>
    </row>
    <row r="77" spans="1:37" s="604" customFormat="1" ht="45">
      <c r="A77" s="284">
        <f ca="1">IFERROR(IF(PLANILHA_SINTÉTICA!HJ75=0,"",INDEX(PLANILHA_SINTÉTICA!B:B,PLANILHA_SINTÉTICA!HJ75,)),"")</f>
        <v>87620</v>
      </c>
      <c r="B77" s="600" t="str">
        <f ca="1">IFERROR(IF(PLANILHA_SINTÉTICA!HJ75=0,"",INDEX(PLANILHA_SINTÉTICA!C:C,PLANILHA_SINTÉTICA!HJ75,)),"")</f>
        <v>CONTRAPISO EM ARGAMASSA TRAÇO 1:4 (CIMENTO E AREIA), PREPARO MECÂNICO COM BETONEIRA 400 L, APLICADO EM ÁREAS SECAS SOBRE LAJE, ADERIDO, ACABAMENTO NÃO REFORÇADO, ESPESSURA 2CM. AF_07/2021</v>
      </c>
      <c r="C77" s="284" t="str">
        <f ca="1">IFERROR(IF(PLANILHA_SINTÉTICA!HJ75=0,"",INDEX(PLANILHA_SINTÉTICA!D:D,PLANILHA_SINTÉTICA!HJ75,)),"")</f>
        <v>M2</v>
      </c>
      <c r="D77" s="579">
        <f ca="1">IFERROR(IF(PLANILHA_SINTÉTICA!HJ75=0,"",INDEX(PLANILHA_SINTÉTICA!O:O,PLANILHA_SINTÉTICA!HJ75,)),"")</f>
        <v>26</v>
      </c>
      <c r="E77" s="601">
        <f ca="1">IFERROR(IF(PLANILHA_SINTÉTICA!HJ75=0,"",INDEX(PLANILHA_SINTÉTICA!H:H,PLANILHA_SINTÉTICA!HJ75,)),"")</f>
        <v>25.44</v>
      </c>
      <c r="F77" s="601">
        <f ca="1">IFERROR(IF(PLANILHA_SINTÉTICA!HJ75=0,"",INDEX(PLANILHA_SINTÉTICA!N:N,PLANILHA_SINTÉTICA!HJ75,)),"")</f>
        <v>661.44</v>
      </c>
      <c r="G77" s="601">
        <f t="shared" ref="G77:G107" ca="1" si="8">IFERROR(IF((ISTEXT(G76))=TRUE,F77,F77+G76),"")</f>
        <v>351857.54999999993</v>
      </c>
      <c r="H77" s="606">
        <f t="shared" ref="H77:H107" ca="1" si="9">IFERROR(F77/(SUM(F:F)),"")</f>
        <v>1.8170849001217307E-3</v>
      </c>
      <c r="I77" s="606">
        <f t="shared" ref="I77:I107" ca="1" si="10">IFERROR(IF((ISTEXT(I76))=TRUE,H77,H77+I76),"")</f>
        <v>0.96661079024375152</v>
      </c>
      <c r="J77" s="579" t="str">
        <f t="shared" ref="J77:J107" ca="1" si="11">IFERROR(IF((I77-H77)&gt;0.8,"C",IF((I77-H77)&lt;0.5,"A","B")),"")</f>
        <v>C</v>
      </c>
      <c r="K77" s="284" t="str">
        <f ca="1">IF(PLANILHA_SINTÉTICA!HK75&gt;1,CONCATENATE("HÁ ",PLANILHA_SINTÉTICA!HK75," ITENS"),IF(PLANILHA_SINTÉTICA!HK75&lt;1,"",INDEX(PLANILHA_SINTÉTICA!A:A,PLANILHA_SINTÉTICA!HJ75,)))</f>
        <v>2.2.3</v>
      </c>
      <c r="L77" s="602"/>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3"/>
      <c r="AK77" s="603"/>
    </row>
    <row r="78" spans="1:37" s="604" customFormat="1" ht="45">
      <c r="A78" s="284">
        <f ca="1">IFERROR(IF(PLANILHA_SINTÉTICA!HJ76=0,"",INDEX(PLANILHA_SINTÉTICA!B:B,PLANILHA_SINTÉTICA!HJ76,)),"")</f>
        <v>89681</v>
      </c>
      <c r="B78" s="600" t="str">
        <f ca="1">IFERROR(IF(PLANILHA_SINTÉTICA!HJ76=0,"",INDEX(PLANILHA_SINTÉTICA!C:C,PLANILHA_SINTÉTICA!HJ76,)),"")</f>
        <v>REDUÇÃO EXCÊNTRICA, PVC, SERIE R, ÁGUA PLUVIAL, DN 150 X 100 MM, JUNTA ELÁSTICA, FORNECIDO E INSTALADO EM CONDUTORES VERTICAIS DE ÁGUAS PLUVIAIS. AF_12/2014</v>
      </c>
      <c r="C78" s="284" t="str">
        <f ca="1">IFERROR(IF(PLANILHA_SINTÉTICA!HJ76=0,"",INDEX(PLANILHA_SINTÉTICA!D:D,PLANILHA_SINTÉTICA!HJ76,)),"")</f>
        <v>UN</v>
      </c>
      <c r="D78" s="579">
        <f ca="1">IFERROR(IF(PLANILHA_SINTÉTICA!HJ76=0,"",INDEX(PLANILHA_SINTÉTICA!O:O,PLANILHA_SINTÉTICA!HJ76,)),"")</f>
        <v>8</v>
      </c>
      <c r="E78" s="601">
        <f ca="1">IFERROR(IF(PLANILHA_SINTÉTICA!HJ76=0,"",INDEX(PLANILHA_SINTÉTICA!H:H,PLANILHA_SINTÉTICA!HJ76,)),"")</f>
        <v>81.400000000000006</v>
      </c>
      <c r="F78" s="601">
        <f ca="1">IFERROR(IF(PLANILHA_SINTÉTICA!HJ76=0,"",INDEX(PLANILHA_SINTÉTICA!N:N,PLANILHA_SINTÉTICA!HJ76,)),"")</f>
        <v>651.20000000000005</v>
      </c>
      <c r="G78" s="601">
        <f t="shared" ca="1" si="8"/>
        <v>352508.74999999994</v>
      </c>
      <c r="H78" s="606">
        <f t="shared" ca="1" si="9"/>
        <v>1.788953929244181E-3</v>
      </c>
      <c r="I78" s="606">
        <f t="shared" ca="1" si="10"/>
        <v>0.96839974417299568</v>
      </c>
      <c r="J78" s="579" t="str">
        <f t="shared" ca="1" si="11"/>
        <v>C</v>
      </c>
      <c r="K78" s="284" t="str">
        <f ca="1">IF(PLANILHA_SINTÉTICA!HK76&gt;1,CONCATENATE("HÁ ",PLANILHA_SINTÉTICA!HK76," ITENS"),IF(PLANILHA_SINTÉTICA!HK76&lt;1,"",INDEX(PLANILHA_SINTÉTICA!A:A,PLANILHA_SINTÉTICA!HJ76,)))</f>
        <v>3.1.12</v>
      </c>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3"/>
      <c r="AK78" s="603"/>
    </row>
    <row r="79" spans="1:37" s="586" customFormat="1" ht="30">
      <c r="A79" s="284">
        <f ca="1">IFERROR(IF(PLANILHA_SINTÉTICA!HJ77=0,"",INDEX(PLANILHA_SINTÉTICA!B:B,PLANILHA_SINTÉTICA!HJ77,)),"")</f>
        <v>100480</v>
      </c>
      <c r="B79" s="600" t="str">
        <f ca="1">IFERROR(IF(PLANILHA_SINTÉTICA!HJ77=0,"",INDEX(PLANILHA_SINTÉTICA!C:C,PLANILHA_SINTÉTICA!HJ77,)),"")</f>
        <v>ARGAMASSA TRAÇO 1:3 (EM VOLUME DE CIMENTO E AREIA MÉDIA ÚMIDA) COM ADIÇÃO DE IMPERMEABILIZANTE, PREPARO MANUAL. AF_08/2019</v>
      </c>
      <c r="C79" s="284" t="str">
        <f ca="1">IFERROR(IF(PLANILHA_SINTÉTICA!HJ77=0,"",INDEX(PLANILHA_SINTÉTICA!D:D,PLANILHA_SINTÉTICA!HJ77,)),"")</f>
        <v>M3</v>
      </c>
      <c r="D79" s="579">
        <f ca="1">IFERROR(IF(PLANILHA_SINTÉTICA!HJ77=0,"",INDEX(PLANILHA_SINTÉTICA!O:O,PLANILHA_SINTÉTICA!HJ77,)),"")</f>
        <v>0.95040000000000002</v>
      </c>
      <c r="E79" s="601">
        <f ca="1">IFERROR(IF(PLANILHA_SINTÉTICA!HJ77=0,"",INDEX(PLANILHA_SINTÉTICA!H:H,PLANILHA_SINTÉTICA!HJ77,)),"")</f>
        <v>669.17</v>
      </c>
      <c r="F79" s="601">
        <f ca="1">IFERROR(IF(PLANILHA_SINTÉTICA!HJ77=0,"",INDEX(PLANILHA_SINTÉTICA!N:N,PLANILHA_SINTÉTICA!HJ77,)),"")</f>
        <v>635.98</v>
      </c>
      <c r="G79" s="601">
        <f t="shared" ca="1" si="8"/>
        <v>353144.72999999992</v>
      </c>
      <c r="H79" s="606">
        <f t="shared" ca="1" si="9"/>
        <v>1.7471420760453227E-3</v>
      </c>
      <c r="I79" s="606">
        <f t="shared" ca="1" si="10"/>
        <v>0.970146886249041</v>
      </c>
      <c r="J79" s="579" t="str">
        <f t="shared" ca="1" si="11"/>
        <v>C</v>
      </c>
      <c r="K79" s="284" t="str">
        <f ca="1">IF(PLANILHA_SINTÉTICA!HK77&gt;1,CONCATENATE("HÁ ",PLANILHA_SINTÉTICA!HK77," ITENS"),IF(PLANILHA_SINTÉTICA!HK77&lt;1,"",INDEX(PLANILHA_SINTÉTICA!A:A,PLANILHA_SINTÉTICA!HJ77,)))</f>
        <v>3.1.26</v>
      </c>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5"/>
      <c r="AK79" s="585"/>
    </row>
    <row r="80" spans="1:37" s="586" customFormat="1" ht="30">
      <c r="A80" s="284" t="str">
        <f ca="1">IFERROR(IF(PLANILHA_SINTÉTICA!HJ78=0,"",INDEX(PLANILHA_SINTÉTICA!B:B,PLANILHA_SINTÉTICA!HJ78,)),"")</f>
        <v>COMP 30</v>
      </c>
      <c r="B80" s="600" t="str">
        <f ca="1">IFERROR(IF(PLANILHA_SINTÉTICA!HJ78=0,"",INDEX(PLANILHA_SINTÉTICA!C:C,PLANILHA_SINTÉTICA!HJ78,)),"")</f>
        <v>REMOÇÃO E INSTALAÇÃO DE COMPONENTES EM LAJE (ELETRODUTOS, ARAMES, ESCADAS, GANCHOS, ANTENA, SUPORTES)</v>
      </c>
      <c r="C80" s="284" t="str">
        <f ca="1">IFERROR(IF(PLANILHA_SINTÉTICA!HJ78=0,"",INDEX(PLANILHA_SINTÉTICA!D:D,PLANILHA_SINTÉTICA!HJ78,)),"")</f>
        <v>M2</v>
      </c>
      <c r="D80" s="579">
        <f ca="1">IFERROR(IF(PLANILHA_SINTÉTICA!HJ78=0,"",INDEX(PLANILHA_SINTÉTICA!O:O,PLANILHA_SINTÉTICA!HJ78,)),"")</f>
        <v>570.9</v>
      </c>
      <c r="E80" s="601">
        <f ca="1">IFERROR(IF(PLANILHA_SINTÉTICA!HJ78=0,"",INDEX(PLANILHA_SINTÉTICA!H:H,PLANILHA_SINTÉTICA!HJ78,)),"")</f>
        <v>1.04</v>
      </c>
      <c r="F80" s="601">
        <f ca="1">IFERROR(IF(PLANILHA_SINTÉTICA!HJ78=0,"",INDEX(PLANILHA_SINTÉTICA!N:N,PLANILHA_SINTÉTICA!HJ78,)),"")</f>
        <v>593.74</v>
      </c>
      <c r="G80" s="601">
        <f t="shared" ca="1" si="8"/>
        <v>353738.46999999991</v>
      </c>
      <c r="H80" s="606">
        <f t="shared" ca="1" si="9"/>
        <v>1.6311018211754298E-3</v>
      </c>
      <c r="I80" s="606">
        <f t="shared" ca="1" si="10"/>
        <v>0.97177798807021643</v>
      </c>
      <c r="J80" s="579" t="str">
        <f t="shared" ca="1" si="11"/>
        <v>C</v>
      </c>
      <c r="K80" s="284" t="str">
        <f ca="1">IF(PLANILHA_SINTÉTICA!HK78&gt;1,CONCATENATE("HÁ ",PLANILHA_SINTÉTICA!HK78," ITENS"),IF(PLANILHA_SINTÉTICA!HK78&lt;1,"",INDEX(PLANILHA_SINTÉTICA!A:A,PLANILHA_SINTÉTICA!HJ78,)))</f>
        <v>HÁ 2 ITENS</v>
      </c>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5"/>
      <c r="AK80" s="585"/>
    </row>
    <row r="81" spans="1:37" s="586" customFormat="1" ht="45">
      <c r="A81" s="284">
        <f ca="1">IFERROR(IF(PLANILHA_SINTÉTICA!HJ79=0,"",INDEX(PLANILHA_SINTÉTICA!B:B,PLANILHA_SINTÉTICA!HJ79,)),"")</f>
        <v>97585</v>
      </c>
      <c r="B81" s="600" t="str">
        <f ca="1">IFERROR(IF(PLANILHA_SINTÉTICA!HJ79=0,"",INDEX(PLANILHA_SINTÉTICA!C:C,PLANILHA_SINTÉTICA!HJ79,)),"")</f>
        <v>LUMINÁRIA TIPO CALHA, DE SOBREPOR, COM 2 LÂMPADAS TUBULARES FLUORESCENTES DE 18 W, COM REATOR DE PARTIDA RÁPIDA - FORNECIMENTO E INSTALAÇÃO. AF_02/2020</v>
      </c>
      <c r="C81" s="284" t="str">
        <f ca="1">IFERROR(IF(PLANILHA_SINTÉTICA!HJ79=0,"",INDEX(PLANILHA_SINTÉTICA!D:D,PLANILHA_SINTÉTICA!HJ79,)),"")</f>
        <v>UN</v>
      </c>
      <c r="D81" s="579">
        <f ca="1">IFERROR(IF(PLANILHA_SINTÉTICA!HJ79=0,"",INDEX(PLANILHA_SINTÉTICA!O:O,PLANILHA_SINTÉTICA!HJ79,)),"")</f>
        <v>4</v>
      </c>
      <c r="E81" s="601">
        <f ca="1">IFERROR(IF(PLANILHA_SINTÉTICA!HJ79=0,"",INDEX(PLANILHA_SINTÉTICA!H:H,PLANILHA_SINTÉTICA!HJ79,)),"")</f>
        <v>146.68</v>
      </c>
      <c r="F81" s="601">
        <f ca="1">IFERROR(IF(PLANILHA_SINTÉTICA!HJ79=0,"",INDEX(PLANILHA_SINTÉTICA!N:N,PLANILHA_SINTÉTICA!HJ79,)),"")</f>
        <v>586.72</v>
      </c>
      <c r="G81" s="601">
        <f t="shared" ca="1" si="8"/>
        <v>354325.18999999989</v>
      </c>
      <c r="H81" s="606">
        <f t="shared" ca="1" si="9"/>
        <v>1.6118167219996097E-3</v>
      </c>
      <c r="I81" s="606">
        <f t="shared" ca="1" si="10"/>
        <v>0.97338980479221604</v>
      </c>
      <c r="J81" s="579" t="str">
        <f t="shared" ca="1" si="11"/>
        <v>C</v>
      </c>
      <c r="K81" s="284" t="str">
        <f ca="1">IF(PLANILHA_SINTÉTICA!HK79&gt;1,CONCATENATE("HÁ ",PLANILHA_SINTÉTICA!HK79," ITENS"),IF(PLANILHA_SINTÉTICA!HK79&lt;1,"",INDEX(PLANILHA_SINTÉTICA!A:A,PLANILHA_SINTÉTICA!HJ79,)))</f>
        <v>2.4.4</v>
      </c>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5"/>
      <c r="AK81" s="585"/>
    </row>
    <row r="82" spans="1:37" s="586" customFormat="1" ht="15">
      <c r="A82" s="284" t="str">
        <f ca="1">IFERROR(IF(PLANILHA_SINTÉTICA!HJ80=0,"",INDEX(PLANILHA_SINTÉTICA!B:B,PLANILHA_SINTÉTICA!HJ80,)),"")</f>
        <v>COMP 31</v>
      </c>
      <c r="B82" s="600" t="str">
        <f ca="1">IFERROR(IF(PLANILHA_SINTÉTICA!HJ80=0,"",INDEX(PLANILHA_SINTÉTICA!C:C,PLANILHA_SINTÉTICA!HJ80,)),"")</f>
        <v>REMOÇÃO DE IMPERMEABILIZAÇÃO COM MANTA ASFÁLTICA</v>
      </c>
      <c r="C82" s="284" t="str">
        <f ca="1">IFERROR(IF(PLANILHA_SINTÉTICA!HJ80=0,"",INDEX(PLANILHA_SINTÉTICA!D:D,PLANILHA_SINTÉTICA!HJ80,)),"")</f>
        <v>M2</v>
      </c>
      <c r="D82" s="579">
        <f ca="1">IFERROR(IF(PLANILHA_SINTÉTICA!HJ80=0,"",INDEX(PLANILHA_SINTÉTICA!O:O,PLANILHA_SINTÉTICA!HJ80,)),"")</f>
        <v>75.599999999999994</v>
      </c>
      <c r="E82" s="601">
        <f ca="1">IFERROR(IF(PLANILHA_SINTÉTICA!HJ80=0,"",INDEX(PLANILHA_SINTÉTICA!H:H,PLANILHA_SINTÉTICA!HJ80,)),"")</f>
        <v>7.6899999999999995</v>
      </c>
      <c r="F82" s="601">
        <f ca="1">IFERROR(IF(PLANILHA_SINTÉTICA!HJ80=0,"",INDEX(PLANILHA_SINTÉTICA!N:N,PLANILHA_SINTÉTICA!HJ80,)),"")</f>
        <v>581.37</v>
      </c>
      <c r="G82" s="601">
        <f t="shared" ca="1" si="8"/>
        <v>354906.55999999988</v>
      </c>
      <c r="H82" s="606">
        <f t="shared" ca="1" si="9"/>
        <v>1.5971193885821397E-3</v>
      </c>
      <c r="I82" s="606">
        <f t="shared" ca="1" si="10"/>
        <v>0.97498692418079813</v>
      </c>
      <c r="J82" s="579" t="str">
        <f t="shared" ca="1" si="11"/>
        <v>C</v>
      </c>
      <c r="K82" s="284" t="str">
        <f ca="1">IF(PLANILHA_SINTÉTICA!HK80&gt;1,CONCATENATE("HÁ ",PLANILHA_SINTÉTICA!HK80," ITENS"),IF(PLANILHA_SINTÉTICA!HK80&lt;1,"",INDEX(PLANILHA_SINTÉTICA!A:A,PLANILHA_SINTÉTICA!HJ80,)))</f>
        <v>3.2.3</v>
      </c>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5"/>
      <c r="AK82" s="585"/>
    </row>
    <row r="83" spans="1:37" s="586" customFormat="1" ht="30">
      <c r="A83" s="284">
        <f ca="1">IFERROR(IF(PLANILHA_SINTÉTICA!HJ81=0,"",INDEX(PLANILHA_SINTÉTICA!B:B,PLANILHA_SINTÉTICA!HJ81,)),"")</f>
        <v>102500</v>
      </c>
      <c r="B83" s="600" t="str">
        <f ca="1">IFERROR(IF(PLANILHA_SINTÉTICA!HJ81=0,"",INDEX(PLANILHA_SINTÉTICA!C:C,PLANILHA_SINTÉTICA!HJ81,)),"")</f>
        <v>PINTURA DE DEMARCAÇÃO DE VAGA COM TINTA ACRÍLICA, E = 10 CM, APLICAÇÃO MANUAL. AF_05/2021</v>
      </c>
      <c r="C83" s="284" t="str">
        <f ca="1">IFERROR(IF(PLANILHA_SINTÉTICA!HJ81=0,"",INDEX(PLANILHA_SINTÉTICA!D:D,PLANILHA_SINTÉTICA!HJ81,)),"")</f>
        <v>M</v>
      </c>
      <c r="D83" s="579">
        <f ca="1">IFERROR(IF(PLANILHA_SINTÉTICA!HJ81=0,"",INDEX(PLANILHA_SINTÉTICA!O:O,PLANILHA_SINTÉTICA!HJ81,)),"")</f>
        <v>150</v>
      </c>
      <c r="E83" s="601">
        <f ca="1">IFERROR(IF(PLANILHA_SINTÉTICA!HJ81=0,"",INDEX(PLANILHA_SINTÉTICA!H:H,PLANILHA_SINTÉTICA!HJ81,)),"")</f>
        <v>3.83</v>
      </c>
      <c r="F83" s="601">
        <f ca="1">IFERROR(IF(PLANILHA_SINTÉTICA!HJ81=0,"",INDEX(PLANILHA_SINTÉTICA!N:N,PLANILHA_SINTÉTICA!HJ81,)),"")</f>
        <v>574.5</v>
      </c>
      <c r="G83" s="601">
        <f t="shared" ca="1" si="8"/>
        <v>355481.05999999988</v>
      </c>
      <c r="H83" s="606">
        <f t="shared" ca="1" si="9"/>
        <v>1.5782463641750336E-3</v>
      </c>
      <c r="I83" s="606">
        <f t="shared" ca="1" si="10"/>
        <v>0.97656517054497316</v>
      </c>
      <c r="J83" s="579" t="str">
        <f t="shared" ca="1" si="11"/>
        <v>C</v>
      </c>
      <c r="K83" s="284" t="str">
        <f ca="1">IF(PLANILHA_SINTÉTICA!HK81&gt;1,CONCATENATE("HÁ ",PLANILHA_SINTÉTICA!HK81," ITENS"),IF(PLANILHA_SINTÉTICA!HK81&lt;1,"",INDEX(PLANILHA_SINTÉTICA!A:A,PLANILHA_SINTÉTICA!HJ81,)))</f>
        <v>4.1.18</v>
      </c>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5"/>
      <c r="AK83" s="585"/>
    </row>
    <row r="84" spans="1:37" s="586" customFormat="1" ht="30">
      <c r="A84" s="284">
        <f ca="1">IFERROR(IF(PLANILHA_SINTÉTICA!HJ82=0,"",INDEX(PLANILHA_SINTÉTICA!B:B,PLANILHA_SINTÉTICA!HJ82,)),"")</f>
        <v>89511</v>
      </c>
      <c r="B84" s="600" t="str">
        <f ca="1">IFERROR(IF(PLANILHA_SINTÉTICA!HJ82=0,"",INDEX(PLANILHA_SINTÉTICA!C:C,PLANILHA_SINTÉTICA!HJ82,)),"")</f>
        <v>TUBO PVC, SÉRIE R, ÁGUA PLUVIAL, DN 75 MM, FORNECIDO E INSTALADO EM RAMAL DE ENCAMINHAMENTO. AF_12/2014</v>
      </c>
      <c r="C84" s="284" t="str">
        <f ca="1">IFERROR(IF(PLANILHA_SINTÉTICA!HJ82=0,"",INDEX(PLANILHA_SINTÉTICA!D:D,PLANILHA_SINTÉTICA!HJ82,)),"")</f>
        <v>M</v>
      </c>
      <c r="D84" s="579">
        <f ca="1">IFERROR(IF(PLANILHA_SINTÉTICA!HJ82=0,"",INDEX(PLANILHA_SINTÉTICA!O:O,PLANILHA_SINTÉTICA!HJ82,)),"")</f>
        <v>10</v>
      </c>
      <c r="E84" s="601">
        <f ca="1">IFERROR(IF(PLANILHA_SINTÉTICA!HJ82=0,"",INDEX(PLANILHA_SINTÉTICA!H:H,PLANILHA_SINTÉTICA!HJ82,)),"")</f>
        <v>47.84</v>
      </c>
      <c r="F84" s="601">
        <f ca="1">IFERROR(IF(PLANILHA_SINTÉTICA!HJ82=0,"",INDEX(PLANILHA_SINTÉTICA!N:N,PLANILHA_SINTÉTICA!HJ82,)),"")</f>
        <v>478.40000000000003</v>
      </c>
      <c r="G84" s="601">
        <f t="shared" ca="1" si="8"/>
        <v>355959.4599999999</v>
      </c>
      <c r="H84" s="606">
        <f t="shared" ca="1" si="9"/>
        <v>1.3142437956855284E-3</v>
      </c>
      <c r="I84" s="606">
        <f t="shared" ca="1" si="10"/>
        <v>0.97787941434065873</v>
      </c>
      <c r="J84" s="579" t="str">
        <f t="shared" ca="1" si="11"/>
        <v>C</v>
      </c>
      <c r="K84" s="284" t="str">
        <f ca="1">IF(PLANILHA_SINTÉTICA!HK82&gt;1,CONCATENATE("HÁ ",PLANILHA_SINTÉTICA!HK82," ITENS"),IF(PLANILHA_SINTÉTICA!HK82&lt;1,"",INDEX(PLANILHA_SINTÉTICA!A:A,PLANILHA_SINTÉTICA!HJ82,)))</f>
        <v>2.8.8</v>
      </c>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5"/>
      <c r="AK84" s="585"/>
    </row>
    <row r="85" spans="1:37" s="586" customFormat="1" ht="45">
      <c r="A85" s="284">
        <f ca="1">IFERROR(IF(PLANILHA_SINTÉTICA!HJ83=0,"",INDEX(PLANILHA_SINTÉTICA!B:B,PLANILHA_SINTÉTICA!HJ83,)),"")</f>
        <v>97084</v>
      </c>
      <c r="B85" s="600" t="str">
        <f ca="1">IFERROR(IF(PLANILHA_SINTÉTICA!HJ83=0,"",INDEX(PLANILHA_SINTÉTICA!C:C,PLANILHA_SINTÉTICA!HJ83,)),"")</f>
        <v>COMPACTAÇÃO MECÂNICA DE SOLO PARA EXECUÇÃO DE RADIER, PISO DE CONCRETO OU LAJE SOBRE SOLO, COM COMPACTADOR DE SOLOS TIPO PLACA VIBRATÓRIA. AF_09/2021</v>
      </c>
      <c r="C85" s="284" t="str">
        <f ca="1">IFERROR(IF(PLANILHA_SINTÉTICA!HJ83=0,"",INDEX(PLANILHA_SINTÉTICA!D:D,PLANILHA_SINTÉTICA!HJ83,)),"")</f>
        <v>M2</v>
      </c>
      <c r="D85" s="579">
        <f ca="1">IFERROR(IF(PLANILHA_SINTÉTICA!HJ83=0,"",INDEX(PLANILHA_SINTÉTICA!O:O,PLANILHA_SINTÉTICA!HJ83,)),"")</f>
        <v>746.1</v>
      </c>
      <c r="E85" s="601">
        <f ca="1">IFERROR(IF(PLANILHA_SINTÉTICA!HJ83=0,"",INDEX(PLANILHA_SINTÉTICA!H:H,PLANILHA_SINTÉTICA!HJ83,)),"")</f>
        <v>0.64</v>
      </c>
      <c r="F85" s="601">
        <f ca="1">IFERROR(IF(PLANILHA_SINTÉTICA!HJ83=0,"",INDEX(PLANILHA_SINTÉTICA!N:N,PLANILHA_SINTÉTICA!HJ83,)),"")</f>
        <v>477.51</v>
      </c>
      <c r="G85" s="601">
        <f t="shared" ca="1" si="8"/>
        <v>356436.96999999991</v>
      </c>
      <c r="H85" s="606">
        <f t="shared" ca="1" si="9"/>
        <v>1.3117988187244913E-3</v>
      </c>
      <c r="I85" s="606">
        <f t="shared" ca="1" si="10"/>
        <v>0.97919121315938318</v>
      </c>
      <c r="J85" s="579" t="str">
        <f t="shared" ca="1" si="11"/>
        <v>C</v>
      </c>
      <c r="K85" s="284" t="str">
        <f ca="1">IF(PLANILHA_SINTÉTICA!HK83&gt;1,CONCATENATE("HÁ ",PLANILHA_SINTÉTICA!HK83," ITENS"),IF(PLANILHA_SINTÉTICA!HK83&lt;1,"",INDEX(PLANILHA_SINTÉTICA!A:A,PLANILHA_SINTÉTICA!HJ83,)))</f>
        <v>4.1.13</v>
      </c>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5"/>
      <c r="AK85" s="585"/>
    </row>
    <row r="86" spans="1:37" s="586" customFormat="1" ht="30">
      <c r="A86" s="284">
        <f ca="1">IFERROR(IF(PLANILHA_SINTÉTICA!HJ84=0,"",INDEX(PLANILHA_SINTÉTICA!B:B,PLANILHA_SINTÉTICA!HJ84,)),"")</f>
        <v>102166</v>
      </c>
      <c r="B86" s="600" t="str">
        <f ca="1">IFERROR(IF(PLANILHA_SINTÉTICA!HJ84=0,"",INDEX(PLANILHA_SINTÉTICA!C:C,PLANILHA_SINTÉTICA!HJ84,)),"")</f>
        <v>INSTALAÇÃO DE VIDRO LISO INCOLOR, E = 6 MM, EM ESQUADRIA DE ALUMÍNIO OU PVC, FIXADO COM BAGUETE. AF_01/2021_P</v>
      </c>
      <c r="C86" s="284" t="str">
        <f ca="1">IFERROR(IF(PLANILHA_SINTÉTICA!HJ84=0,"",INDEX(PLANILHA_SINTÉTICA!D:D,PLANILHA_SINTÉTICA!HJ84,)),"")</f>
        <v>M2</v>
      </c>
      <c r="D86" s="579">
        <f ca="1">IFERROR(IF(PLANILHA_SINTÉTICA!HJ84=0,"",INDEX(PLANILHA_SINTÉTICA!O:O,PLANILHA_SINTÉTICA!HJ84,)),"")</f>
        <v>1.1000000000000001</v>
      </c>
      <c r="E86" s="601">
        <f ca="1">IFERROR(IF(PLANILHA_SINTÉTICA!HJ84=0,"",INDEX(PLANILHA_SINTÉTICA!H:H,PLANILHA_SINTÉTICA!HJ84,)),"")</f>
        <v>389.23</v>
      </c>
      <c r="F86" s="601">
        <f ca="1">IFERROR(IF(PLANILHA_SINTÉTICA!HJ84=0,"",INDEX(PLANILHA_SINTÉTICA!N:N,PLANILHA_SINTÉTICA!HJ84,)),"")</f>
        <v>428.15</v>
      </c>
      <c r="G86" s="601">
        <f t="shared" ca="1" si="8"/>
        <v>356865.11999999994</v>
      </c>
      <c r="H86" s="606">
        <f t="shared" ca="1" si="9"/>
        <v>1.1761987481663022E-3</v>
      </c>
      <c r="I86" s="606">
        <f t="shared" ca="1" si="10"/>
        <v>0.9803674119075495</v>
      </c>
      <c r="J86" s="579" t="str">
        <f t="shared" ca="1" si="11"/>
        <v>C</v>
      </c>
      <c r="K86" s="284" t="str">
        <f ca="1">IF(PLANILHA_SINTÉTICA!HK84&gt;1,CONCATENATE("HÁ ",PLANILHA_SINTÉTICA!HK84," ITENS"),IF(PLANILHA_SINTÉTICA!HK84&lt;1,"",INDEX(PLANILHA_SINTÉTICA!A:A,PLANILHA_SINTÉTICA!HJ84,)))</f>
        <v>3.1.19</v>
      </c>
      <c r="L86" s="584"/>
      <c r="M86" s="584"/>
      <c r="N86" s="584"/>
      <c r="O86" s="584"/>
      <c r="P86" s="584"/>
      <c r="Q86" s="584"/>
      <c r="R86" s="584"/>
      <c r="S86" s="584"/>
      <c r="T86" s="584"/>
      <c r="U86" s="584"/>
      <c r="V86" s="584"/>
      <c r="W86" s="584"/>
      <c r="X86" s="584"/>
      <c r="Y86" s="584"/>
      <c r="Z86" s="584"/>
      <c r="AA86" s="584"/>
      <c r="AB86" s="584"/>
      <c r="AC86" s="584"/>
      <c r="AD86" s="584"/>
      <c r="AE86" s="584"/>
      <c r="AF86" s="584"/>
      <c r="AG86" s="584"/>
      <c r="AH86" s="584"/>
      <c r="AI86" s="584"/>
      <c r="AJ86" s="585"/>
      <c r="AK86" s="585"/>
    </row>
    <row r="87" spans="1:37" s="586" customFormat="1" ht="45">
      <c r="A87" s="284">
        <f ca="1">IFERROR(IF(PLANILHA_SINTÉTICA!HJ85=0,"",INDEX(PLANILHA_SINTÉTICA!B:B,PLANILHA_SINTÉTICA!HJ85,)),"")</f>
        <v>94570</v>
      </c>
      <c r="B87" s="600" t="str">
        <f ca="1">IFERROR(IF(PLANILHA_SINTÉTICA!HJ85=0,"",INDEX(PLANILHA_SINTÉTICA!C:C,PLANILHA_SINTÉTICA!HJ85,)),"")</f>
        <v>JANELA DE ALUMÍNIO DE CORRER COM 2 FOLHAS PARA VIDROS, COM VIDROS, BATENTE, ACABAMENTO COM ACETATO OU BRILHANTE E FERRAGENS. EXCLUSIVE ALIZAR E CONTRAMARCO. FORNECIMENTO E INSTALAÇÃO. AF_12/2019</v>
      </c>
      <c r="C87" s="284" t="str">
        <f ca="1">IFERROR(IF(PLANILHA_SINTÉTICA!HJ85=0,"",INDEX(PLANILHA_SINTÉTICA!D:D,PLANILHA_SINTÉTICA!HJ85,)),"")</f>
        <v>M2</v>
      </c>
      <c r="D87" s="579">
        <f ca="1">IFERROR(IF(PLANILHA_SINTÉTICA!HJ85=0,"",INDEX(PLANILHA_SINTÉTICA!O:O,PLANILHA_SINTÉTICA!HJ85,)),"")</f>
        <v>1.1000000000000001</v>
      </c>
      <c r="E87" s="601">
        <f ca="1">IFERROR(IF(PLANILHA_SINTÉTICA!HJ85=0,"",INDEX(PLANILHA_SINTÉTICA!H:H,PLANILHA_SINTÉTICA!HJ85,)),"")</f>
        <v>373.11</v>
      </c>
      <c r="F87" s="601">
        <f ca="1">IFERROR(IF(PLANILHA_SINTÉTICA!HJ85=0,"",INDEX(PLANILHA_SINTÉTICA!N:N,PLANILHA_SINTÉTICA!HJ85,)),"")</f>
        <v>410.43</v>
      </c>
      <c r="G87" s="601">
        <f t="shared" ca="1" si="8"/>
        <v>357275.54999999993</v>
      </c>
      <c r="H87" s="606">
        <f t="shared" ca="1" si="9"/>
        <v>1.1275189821555423E-3</v>
      </c>
      <c r="I87" s="606">
        <f t="shared" ca="1" si="10"/>
        <v>0.98149493088970508</v>
      </c>
      <c r="J87" s="579" t="str">
        <f t="shared" ca="1" si="11"/>
        <v>C</v>
      </c>
      <c r="K87" s="284" t="str">
        <f ca="1">IF(PLANILHA_SINTÉTICA!HK85&gt;1,CONCATENATE("HÁ ",PLANILHA_SINTÉTICA!HK85," ITENS"),IF(PLANILHA_SINTÉTICA!HK85&lt;1,"",INDEX(PLANILHA_SINTÉTICA!A:A,PLANILHA_SINTÉTICA!HJ85,)))</f>
        <v>3.1.18</v>
      </c>
      <c r="L87" s="584"/>
      <c r="M87" s="584"/>
      <c r="N87" s="584"/>
      <c r="O87" s="584"/>
      <c r="P87" s="584"/>
      <c r="Q87" s="584"/>
      <c r="R87" s="584"/>
      <c r="S87" s="584"/>
      <c r="T87" s="584"/>
      <c r="U87" s="584"/>
      <c r="V87" s="584"/>
      <c r="W87" s="584"/>
      <c r="X87" s="584"/>
      <c r="Y87" s="584"/>
      <c r="Z87" s="584"/>
      <c r="AA87" s="584"/>
      <c r="AB87" s="584"/>
      <c r="AC87" s="584"/>
      <c r="AD87" s="584"/>
      <c r="AE87" s="584"/>
      <c r="AF87" s="584"/>
      <c r="AG87" s="584"/>
      <c r="AH87" s="584"/>
      <c r="AI87" s="584"/>
      <c r="AJ87" s="585"/>
      <c r="AK87" s="585"/>
    </row>
    <row r="88" spans="1:37" s="586" customFormat="1" ht="30">
      <c r="A88" s="284">
        <f ca="1">IFERROR(IF(PLANILHA_SINTÉTICA!HJ86=0,"",INDEX(PLANILHA_SINTÉTICA!B:B,PLANILHA_SINTÉTICA!HJ86,)),"")</f>
        <v>100947</v>
      </c>
      <c r="B88" s="600" t="str">
        <f ca="1">IFERROR(IF(PLANILHA_SINTÉTICA!HJ86=0,"",INDEX(PLANILHA_SINTÉTICA!C:C,PLANILHA_SINTÉTICA!HJ86,)),"")</f>
        <v>TRANSPORTE COM CAMINHÃO CARROCERIA 9T, EM VIA URBANA PAVIMENTADA, DMT ATÉ 30KM (UNIDADE: TXKM). AF_07/2020</v>
      </c>
      <c r="C88" s="284" t="str">
        <f ca="1">IFERROR(IF(PLANILHA_SINTÉTICA!HJ86=0,"",INDEX(PLANILHA_SINTÉTICA!D:D,PLANILHA_SINTÉTICA!HJ86,)),"")</f>
        <v>TXKM</v>
      </c>
      <c r="D88" s="579">
        <f ca="1">IFERROR(IF(PLANILHA_SINTÉTICA!HJ86=0,"",INDEX(PLANILHA_SINTÉTICA!O:O,PLANILHA_SINTÉTICA!HJ86,)),"")</f>
        <v>216.68639999999999</v>
      </c>
      <c r="E88" s="601">
        <f ca="1">IFERROR(IF(PLANILHA_SINTÉTICA!HJ86=0,"",INDEX(PLANILHA_SINTÉTICA!H:H,PLANILHA_SINTÉTICA!HJ86,)),"")</f>
        <v>1.7</v>
      </c>
      <c r="F88" s="601">
        <f ca="1">IFERROR(IF(PLANILHA_SINTÉTICA!HJ86=0,"",INDEX(PLANILHA_SINTÉTICA!N:N,PLANILHA_SINTÉTICA!HJ86,)),"")</f>
        <v>368.36</v>
      </c>
      <c r="G88" s="601">
        <f t="shared" ca="1" si="8"/>
        <v>357643.90999999992</v>
      </c>
      <c r="H88" s="606">
        <f t="shared" ca="1" si="9"/>
        <v>1.0119457453568589E-3</v>
      </c>
      <c r="I88" s="606">
        <f t="shared" ca="1" si="10"/>
        <v>0.98250687663506198</v>
      </c>
      <c r="J88" s="579" t="str">
        <f t="shared" ca="1" si="11"/>
        <v>C</v>
      </c>
      <c r="K88" s="284" t="str">
        <f ca="1">IF(PLANILHA_SINTÉTICA!HK86&gt;1,CONCATENATE("HÁ ",PLANILHA_SINTÉTICA!HK86," ITENS"),IF(PLANILHA_SINTÉTICA!HK86&lt;1,"",INDEX(PLANILHA_SINTÉTICA!A:A,PLANILHA_SINTÉTICA!HJ86,)))</f>
        <v>4.1.2</v>
      </c>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5"/>
      <c r="AK88" s="585"/>
    </row>
    <row r="89" spans="1:37" s="586" customFormat="1" ht="15">
      <c r="A89" s="284" t="str">
        <f ca="1">IFERROR(IF(PLANILHA_SINTÉTICA!HJ87=0,"",INDEX(PLANILHA_SINTÉTICA!B:B,PLANILHA_SINTÉTICA!HJ87,)),"")</f>
        <v>COMP 22</v>
      </c>
      <c r="B89" s="600" t="str">
        <f ca="1">IFERROR(IF(PLANILHA_SINTÉTICA!HJ87=0,"",INDEX(PLANILHA_SINTÉTICA!C:C,PLANILHA_SINTÉTICA!HJ87,)),"")</f>
        <v>BOMBA DE DRENO AR CONDICIONADO</v>
      </c>
      <c r="C89" s="284" t="str">
        <f ca="1">IFERROR(IF(PLANILHA_SINTÉTICA!HJ87=0,"",INDEX(PLANILHA_SINTÉTICA!D:D,PLANILHA_SINTÉTICA!HJ87,)),"")</f>
        <v xml:space="preserve">UN </v>
      </c>
      <c r="D89" s="579">
        <f ca="1">IFERROR(IF(PLANILHA_SINTÉTICA!HJ87=0,"",INDEX(PLANILHA_SINTÉTICA!O:O,PLANILHA_SINTÉTICA!HJ87,)),"")</f>
        <v>1</v>
      </c>
      <c r="E89" s="601">
        <f ca="1">IFERROR(IF(PLANILHA_SINTÉTICA!HJ87=0,"",INDEX(PLANILHA_SINTÉTICA!H:H,PLANILHA_SINTÉTICA!HJ87,)),"")</f>
        <v>356.28000000000003</v>
      </c>
      <c r="F89" s="601">
        <f ca="1">IFERROR(IF(PLANILHA_SINTÉTICA!HJ87=0,"",INDEX(PLANILHA_SINTÉTICA!N:N,PLANILHA_SINTÉTICA!HJ87,)),"")</f>
        <v>356.28000000000003</v>
      </c>
      <c r="G89" s="601">
        <f t="shared" ca="1" si="8"/>
        <v>358000.18999999994</v>
      </c>
      <c r="H89" s="606">
        <f t="shared" ca="1" si="9"/>
        <v>9.7875999064974935E-4</v>
      </c>
      <c r="I89" s="606">
        <f t="shared" ca="1" si="10"/>
        <v>0.98348563662571176</v>
      </c>
      <c r="J89" s="579" t="str">
        <f t="shared" ca="1" si="11"/>
        <v>C</v>
      </c>
      <c r="K89" s="284" t="str">
        <f ca="1">IF(PLANILHA_SINTÉTICA!HK87&gt;1,CONCATENATE("HÁ ",PLANILHA_SINTÉTICA!HK87," ITENS"),IF(PLANILHA_SINTÉTICA!HK87&lt;1,"",INDEX(PLANILHA_SINTÉTICA!A:A,PLANILHA_SINTÉTICA!HJ87,)))</f>
        <v>2.6.4</v>
      </c>
      <c r="L89" s="584"/>
      <c r="M89" s="584"/>
      <c r="N89" s="584"/>
      <c r="O89" s="584"/>
      <c r="P89" s="584"/>
      <c r="Q89" s="584"/>
      <c r="R89" s="584"/>
      <c r="S89" s="584"/>
      <c r="T89" s="584"/>
      <c r="U89" s="584"/>
      <c r="V89" s="584"/>
      <c r="W89" s="584"/>
      <c r="X89" s="584"/>
      <c r="Y89" s="584"/>
      <c r="Z89" s="584"/>
      <c r="AA89" s="584"/>
      <c r="AB89" s="584"/>
      <c r="AC89" s="584"/>
      <c r="AD89" s="584"/>
      <c r="AE89" s="584"/>
      <c r="AF89" s="584"/>
      <c r="AG89" s="584"/>
      <c r="AH89" s="584"/>
      <c r="AI89" s="584"/>
      <c r="AJ89" s="585"/>
      <c r="AK89" s="585"/>
    </row>
    <row r="90" spans="1:37" s="586" customFormat="1" ht="30">
      <c r="A90" s="284">
        <f ca="1">IFERROR(IF(PLANILHA_SINTÉTICA!HJ88=0,"",INDEX(PLANILHA_SINTÉTICA!B:B,PLANILHA_SINTÉTICA!HJ88,)),"")</f>
        <v>98110</v>
      </c>
      <c r="B90" s="600" t="str">
        <f ca="1">IFERROR(IF(PLANILHA_SINTÉTICA!HJ88=0,"",INDEX(PLANILHA_SINTÉTICA!C:C,PLANILHA_SINTÉTICA!HJ88,)),"")</f>
        <v>CAIXA DE GORDURA PEQUENA (CAPACIDADE: 19 L), CIRCULAR, EM PVC, DIÂMETRO INTERNO= 0,3 M. AF_12/2020</v>
      </c>
      <c r="C90" s="284" t="str">
        <f ca="1">IFERROR(IF(PLANILHA_SINTÉTICA!HJ88=0,"",INDEX(PLANILHA_SINTÉTICA!D:D,PLANILHA_SINTÉTICA!HJ88,)),"")</f>
        <v>UN</v>
      </c>
      <c r="D90" s="579">
        <f ca="1">IFERROR(IF(PLANILHA_SINTÉTICA!HJ88=0,"",INDEX(PLANILHA_SINTÉTICA!O:O,PLANILHA_SINTÉTICA!HJ88,)),"")</f>
        <v>1</v>
      </c>
      <c r="E90" s="601">
        <f ca="1">IFERROR(IF(PLANILHA_SINTÉTICA!HJ88=0,"",INDEX(PLANILHA_SINTÉTICA!H:H,PLANILHA_SINTÉTICA!HJ88,)),"")</f>
        <v>327.74</v>
      </c>
      <c r="F90" s="601">
        <f ca="1">IFERROR(IF(PLANILHA_SINTÉTICA!HJ88=0,"",INDEX(PLANILHA_SINTÉTICA!N:N,PLANILHA_SINTÉTICA!HJ88,)),"")</f>
        <v>327.74</v>
      </c>
      <c r="G90" s="601">
        <f t="shared" ca="1" si="8"/>
        <v>358327.92999999993</v>
      </c>
      <c r="H90" s="606">
        <f t="shared" ca="1" si="9"/>
        <v>9.0035589798907831E-4</v>
      </c>
      <c r="I90" s="606">
        <f t="shared" ca="1" si="10"/>
        <v>0.98438599252370085</v>
      </c>
      <c r="J90" s="579" t="str">
        <f t="shared" ca="1" si="11"/>
        <v>C</v>
      </c>
      <c r="K90" s="284" t="str">
        <f ca="1">IF(PLANILHA_SINTÉTICA!HK88&gt;1,CONCATENATE("HÁ ",PLANILHA_SINTÉTICA!HK88," ITENS"),IF(PLANILHA_SINTÉTICA!HK88&lt;1,"",INDEX(PLANILHA_SINTÉTICA!A:A,PLANILHA_SINTÉTICA!HJ88,)))</f>
        <v>2.8.11</v>
      </c>
      <c r="L90" s="584"/>
      <c r="M90" s="584"/>
      <c r="N90" s="584"/>
      <c r="O90" s="584"/>
      <c r="P90" s="584"/>
      <c r="Q90" s="584"/>
      <c r="R90" s="584"/>
      <c r="S90" s="584"/>
      <c r="T90" s="584"/>
      <c r="U90" s="584"/>
      <c r="V90" s="584"/>
      <c r="W90" s="584"/>
      <c r="X90" s="584"/>
      <c r="Y90" s="584"/>
      <c r="Z90" s="584"/>
      <c r="AA90" s="584"/>
      <c r="AB90" s="584"/>
      <c r="AC90" s="584"/>
      <c r="AD90" s="584"/>
      <c r="AE90" s="584"/>
      <c r="AF90" s="584"/>
      <c r="AG90" s="584"/>
      <c r="AH90" s="584"/>
      <c r="AI90" s="584"/>
      <c r="AJ90" s="585"/>
      <c r="AK90" s="585"/>
    </row>
    <row r="91" spans="1:37" s="586" customFormat="1" ht="15">
      <c r="A91" s="284" t="str">
        <f ca="1">IFERROR(IF(PLANILHA_SINTÉTICA!HJ89=0,"",INDEX(PLANILHA_SINTÉTICA!B:B,PLANILHA_SINTÉTICA!HJ89,)),"")</f>
        <v>COMP 2</v>
      </c>
      <c r="B91" s="600" t="str">
        <f ca="1">IFERROR(IF(PLANILHA_SINTÉTICA!HJ89=0,"",INDEX(PLANILHA_SINTÉTICA!C:C,PLANILHA_SINTÉTICA!HJ89,)),"")</f>
        <v>ISOLAMENTO DE OBRA</v>
      </c>
      <c r="C91" s="284" t="str">
        <f ca="1">IFERROR(IF(PLANILHA_SINTÉTICA!HJ89=0,"",INDEX(PLANILHA_SINTÉTICA!D:D,PLANILHA_SINTÉTICA!HJ89,)),"")</f>
        <v xml:space="preserve">M2    </v>
      </c>
      <c r="D91" s="579">
        <f ca="1">IFERROR(IF(PLANILHA_SINTÉTICA!HJ89=0,"",INDEX(PLANILHA_SINTÉTICA!O:O,PLANILHA_SINTÉTICA!HJ89,)),"")</f>
        <v>11</v>
      </c>
      <c r="E91" s="601">
        <f ca="1">IFERROR(IF(PLANILHA_SINTÉTICA!HJ89=0,"",INDEX(PLANILHA_SINTÉTICA!H:H,PLANILHA_SINTÉTICA!HJ89,)),"")</f>
        <v>29.689999999999998</v>
      </c>
      <c r="F91" s="601">
        <f ca="1">IFERROR(IF(PLANILHA_SINTÉTICA!HJ89=0,"",INDEX(PLANILHA_SINTÉTICA!N:N,PLANILHA_SINTÉTICA!HJ89,)),"")</f>
        <v>326.59000000000003</v>
      </c>
      <c r="G91" s="601">
        <f t="shared" ca="1" si="8"/>
        <v>358654.51999999996</v>
      </c>
      <c r="H91" s="606">
        <f t="shared" ca="1" si="9"/>
        <v>8.9719665809560357E-4</v>
      </c>
      <c r="I91" s="606">
        <f t="shared" ca="1" si="10"/>
        <v>0.98528318918179647</v>
      </c>
      <c r="J91" s="579" t="str">
        <f t="shared" ca="1" si="11"/>
        <v>C</v>
      </c>
      <c r="K91" s="284" t="str">
        <f ca="1">IF(PLANILHA_SINTÉTICA!HK89&gt;1,CONCATENATE("HÁ ",PLANILHA_SINTÉTICA!HK89," ITENS"),IF(PLANILHA_SINTÉTICA!HK89&lt;1,"",INDEX(PLANILHA_SINTÉTICA!A:A,PLANILHA_SINTÉTICA!HJ89,)))</f>
        <v>2.1.1</v>
      </c>
      <c r="L91" s="584"/>
      <c r="M91" s="584"/>
      <c r="N91" s="584"/>
      <c r="O91" s="584"/>
      <c r="P91" s="584"/>
      <c r="Q91" s="584"/>
      <c r="R91" s="584"/>
      <c r="S91" s="584"/>
      <c r="T91" s="584"/>
      <c r="U91" s="584"/>
      <c r="V91" s="584"/>
      <c r="W91" s="584"/>
      <c r="X91" s="584"/>
      <c r="Y91" s="584"/>
      <c r="Z91" s="584"/>
      <c r="AA91" s="584"/>
      <c r="AB91" s="584"/>
      <c r="AC91" s="584"/>
      <c r="AD91" s="584"/>
      <c r="AE91" s="584"/>
      <c r="AF91" s="584"/>
      <c r="AG91" s="584"/>
      <c r="AH91" s="584"/>
      <c r="AI91" s="584"/>
      <c r="AJ91" s="585"/>
      <c r="AK91" s="585"/>
    </row>
    <row r="92" spans="1:37" s="586" customFormat="1" ht="30">
      <c r="A92" s="284">
        <f ca="1">IFERROR(IF(PLANILHA_SINTÉTICA!HJ90=0,"",INDEX(PLANILHA_SINTÉTICA!B:B,PLANILHA_SINTÉTICA!HJ90,)),"")</f>
        <v>97634</v>
      </c>
      <c r="B92" s="600" t="str">
        <f ca="1">IFERROR(IF(PLANILHA_SINTÉTICA!HJ90=0,"",INDEX(PLANILHA_SINTÉTICA!C:C,PLANILHA_SINTÉTICA!HJ90,)),"")</f>
        <v>DEMOLIÇÃO DE REVESTIMENTO CERÂMICO, DE FORMA MECANIZADA COM MARTELETE, SEM REAPROVEITAMENTO. AF_12/2017</v>
      </c>
      <c r="C92" s="284" t="str">
        <f ca="1">IFERROR(IF(PLANILHA_SINTÉTICA!HJ90=0,"",INDEX(PLANILHA_SINTÉTICA!D:D,PLANILHA_SINTÉTICA!HJ90,)),"")</f>
        <v>M2</v>
      </c>
      <c r="D92" s="579">
        <f ca="1">IFERROR(IF(PLANILHA_SINTÉTICA!HJ90=0,"",INDEX(PLANILHA_SINTÉTICA!O:O,PLANILHA_SINTÉTICA!HJ90,)),"")</f>
        <v>26</v>
      </c>
      <c r="E92" s="601">
        <f ca="1">IFERROR(IF(PLANILHA_SINTÉTICA!HJ90=0,"",INDEX(PLANILHA_SINTÉTICA!H:H,PLANILHA_SINTÉTICA!HJ90,)),"")</f>
        <v>11.32</v>
      </c>
      <c r="F92" s="601">
        <f ca="1">IFERROR(IF(PLANILHA_SINTÉTICA!HJ90=0,"",INDEX(PLANILHA_SINTÉTICA!N:N,PLANILHA_SINTÉTICA!HJ90,)),"")</f>
        <v>294.32</v>
      </c>
      <c r="G92" s="601">
        <f t="shared" ca="1" si="8"/>
        <v>358948.83999999997</v>
      </c>
      <c r="H92" s="606">
        <f t="shared" ca="1" si="9"/>
        <v>8.0854563951957502E-4</v>
      </c>
      <c r="I92" s="606">
        <f t="shared" ca="1" si="10"/>
        <v>0.98609173482131607</v>
      </c>
      <c r="J92" s="579" t="str">
        <f t="shared" ca="1" si="11"/>
        <v>C</v>
      </c>
      <c r="K92" s="284" t="str">
        <f ca="1">IF(PLANILHA_SINTÉTICA!HK90&gt;1,CONCATENATE("HÁ ",PLANILHA_SINTÉTICA!HK90," ITENS"),IF(PLANILHA_SINTÉTICA!HK90&lt;1,"",INDEX(PLANILHA_SINTÉTICA!A:A,PLANILHA_SINTÉTICA!HJ90,)))</f>
        <v>2.2.1</v>
      </c>
      <c r="L92" s="584"/>
      <c r="M92" s="584"/>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5"/>
      <c r="AK92" s="585"/>
    </row>
    <row r="93" spans="1:37" s="586" customFormat="1" ht="30">
      <c r="A93" s="284" t="str">
        <f ca="1">IFERROR(IF(PLANILHA_SINTÉTICA!HJ91=0,"",INDEX(PLANILHA_SINTÉTICA!B:B,PLANILHA_SINTÉTICA!HJ91,)),"")</f>
        <v>COMP 40</v>
      </c>
      <c r="B93" s="600" t="str">
        <f ca="1">IFERROR(IF(PLANILHA_SINTÉTICA!HJ91=0,"",INDEX(PLANILHA_SINTÉTICA!C:C,PLANILHA_SINTÉTICA!HJ91,)),"")</f>
        <v>CARGA, MANOBRA E DESCARGA DE SOLO E MATERIAIS GRANULARES EM CAMINHÃO CARROCERIA - COM MINICARREGADEIRA SOBRE RODAS</v>
      </c>
      <c r="C93" s="284" t="str">
        <f ca="1">IFERROR(IF(PLANILHA_SINTÉTICA!HJ91=0,"",INDEX(PLANILHA_SINTÉTICA!D:D,PLANILHA_SINTÉTICA!HJ91,)),"")</f>
        <v>M3</v>
      </c>
      <c r="D93" s="579">
        <f ca="1">IFERROR(IF(PLANILHA_SINTÉTICA!HJ91=0,"",INDEX(PLANILHA_SINTÉTICA!O:O,PLANILHA_SINTÉTICA!HJ91,)),"")</f>
        <v>35.36</v>
      </c>
      <c r="E93" s="601">
        <f ca="1">IFERROR(IF(PLANILHA_SINTÉTICA!HJ91=0,"",INDEX(PLANILHA_SINTÉTICA!H:H,PLANILHA_SINTÉTICA!HJ91,)),"")</f>
        <v>7.5399999999999991</v>
      </c>
      <c r="F93" s="601">
        <f ca="1">IFERROR(IF(PLANILHA_SINTÉTICA!HJ91=0,"",INDEX(PLANILHA_SINTÉTICA!N:N,PLANILHA_SINTÉTICA!HJ91,)),"")</f>
        <v>266.61</v>
      </c>
      <c r="G93" s="601">
        <f t="shared" ca="1" si="8"/>
        <v>359215.44999999995</v>
      </c>
      <c r="H93" s="606">
        <f t="shared" ca="1" si="9"/>
        <v>7.3242169391245552E-4</v>
      </c>
      <c r="I93" s="606">
        <f t="shared" ca="1" si="10"/>
        <v>0.98682415651522848</v>
      </c>
      <c r="J93" s="579" t="str">
        <f t="shared" ca="1" si="11"/>
        <v>C</v>
      </c>
      <c r="K93" s="284" t="str">
        <f ca="1">IF(PLANILHA_SINTÉTICA!HK91&gt;1,CONCATENATE("HÁ ",PLANILHA_SINTÉTICA!HK91," ITENS"),IF(PLANILHA_SINTÉTICA!HK91&lt;1,"",INDEX(PLANILHA_SINTÉTICA!A:A,PLANILHA_SINTÉTICA!HJ91,)))</f>
        <v>4.1.4</v>
      </c>
      <c r="L93" s="584"/>
      <c r="M93" s="584"/>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5"/>
      <c r="AK93" s="585"/>
    </row>
    <row r="94" spans="1:37" s="586" customFormat="1" ht="30">
      <c r="A94" s="284">
        <f ca="1">IFERROR(IF(PLANILHA_SINTÉTICA!HJ92=0,"",INDEX(PLANILHA_SINTÉTICA!B:B,PLANILHA_SINTÉTICA!HJ92,)),"")</f>
        <v>94227</v>
      </c>
      <c r="B94" s="600" t="str">
        <f ca="1">IFERROR(IF(PLANILHA_SINTÉTICA!HJ92=0,"",INDEX(PLANILHA_SINTÉTICA!C:C,PLANILHA_SINTÉTICA!HJ92,)),"")</f>
        <v>CALHA EM CHAPA DE AÇO GALVANIZADO NÚMERO 24, DESENVOLVIMENTO DE 33 CM, INCLUSO TRANSPORTE VERTICAL. AF_07/2019</v>
      </c>
      <c r="C94" s="284" t="str">
        <f ca="1">IFERROR(IF(PLANILHA_SINTÉTICA!HJ92=0,"",INDEX(PLANILHA_SINTÉTICA!D:D,PLANILHA_SINTÉTICA!HJ92,)),"")</f>
        <v>M</v>
      </c>
      <c r="D94" s="579">
        <f ca="1">IFERROR(IF(PLANILHA_SINTÉTICA!HJ92=0,"",INDEX(PLANILHA_SINTÉTICA!O:O,PLANILHA_SINTÉTICA!HJ92,)),"")</f>
        <v>3.5</v>
      </c>
      <c r="E94" s="601">
        <f ca="1">IFERROR(IF(PLANILHA_SINTÉTICA!HJ92=0,"",INDEX(PLANILHA_SINTÉTICA!H:H,PLANILHA_SINTÉTICA!HJ92,)),"")</f>
        <v>75.44</v>
      </c>
      <c r="F94" s="601">
        <f ca="1">IFERROR(IF(PLANILHA_SINTÉTICA!HJ92=0,"",INDEX(PLANILHA_SINTÉTICA!N:N,PLANILHA_SINTÉTICA!HJ92,)),"")</f>
        <v>264.03999999999996</v>
      </c>
      <c r="G94" s="601">
        <f t="shared" ca="1" si="8"/>
        <v>359479.48999999993</v>
      </c>
      <c r="H94" s="606">
        <f t="shared" ca="1" si="9"/>
        <v>7.2536147954182042E-4</v>
      </c>
      <c r="I94" s="606">
        <f t="shared" ca="1" si="10"/>
        <v>0.98754951799477031</v>
      </c>
      <c r="J94" s="579" t="str">
        <f t="shared" ca="1" si="11"/>
        <v>C</v>
      </c>
      <c r="K94" s="284" t="str">
        <f ca="1">IF(PLANILHA_SINTÉTICA!HK92&gt;1,CONCATENATE("HÁ ",PLANILHA_SINTÉTICA!HK92," ITENS"),IF(PLANILHA_SINTÉTICA!HK92&lt;1,"",INDEX(PLANILHA_SINTÉTICA!A:A,PLANILHA_SINTÉTICA!HJ92,)))</f>
        <v>2.9.4</v>
      </c>
      <c r="L94" s="584"/>
      <c r="M94" s="584"/>
      <c r="N94" s="584"/>
      <c r="O94" s="584"/>
      <c r="P94" s="584"/>
      <c r="Q94" s="584"/>
      <c r="R94" s="584"/>
      <c r="S94" s="584"/>
      <c r="T94" s="584"/>
      <c r="U94" s="584"/>
      <c r="V94" s="584"/>
      <c r="W94" s="584"/>
      <c r="X94" s="584"/>
      <c r="Y94" s="584"/>
      <c r="Z94" s="584"/>
      <c r="AA94" s="584"/>
      <c r="AB94" s="584"/>
      <c r="AC94" s="584"/>
      <c r="AD94" s="584"/>
      <c r="AE94" s="584"/>
      <c r="AF94" s="584"/>
      <c r="AG94" s="584"/>
      <c r="AH94" s="584"/>
      <c r="AI94" s="584"/>
      <c r="AJ94" s="585"/>
      <c r="AK94" s="585"/>
    </row>
    <row r="95" spans="1:37" s="586" customFormat="1" ht="30">
      <c r="A95" s="284">
        <f ca="1">IFERROR(IF(PLANILHA_SINTÉTICA!HJ93=0,"",INDEX(PLANILHA_SINTÉTICA!B:B,PLANILHA_SINTÉTICA!HJ93,)),"")</f>
        <v>92005</v>
      </c>
      <c r="B95" s="600" t="str">
        <f ca="1">IFERROR(IF(PLANILHA_SINTÉTICA!HJ93=0,"",INDEX(PLANILHA_SINTÉTICA!C:C,PLANILHA_SINTÉTICA!HJ93,)),"")</f>
        <v>TOMADA MÉDIA DE EMBUTIR (2 MÓDULOS), 2P+T 20 A, INCLUINDO SUPORTE E PLACA - FORNECIMENTO E INSTALAÇÃO. AF_12/2015</v>
      </c>
      <c r="C95" s="284" t="str">
        <f ca="1">IFERROR(IF(PLANILHA_SINTÉTICA!HJ93=0,"",INDEX(PLANILHA_SINTÉTICA!D:D,PLANILHA_SINTÉTICA!HJ93,)),"")</f>
        <v>UN</v>
      </c>
      <c r="D95" s="579">
        <f ca="1">IFERROR(IF(PLANILHA_SINTÉTICA!HJ93=0,"",INDEX(PLANILHA_SINTÉTICA!O:O,PLANILHA_SINTÉTICA!HJ93,)),"")</f>
        <v>4</v>
      </c>
      <c r="E95" s="601">
        <f ca="1">IFERROR(IF(PLANILHA_SINTÉTICA!HJ93=0,"",INDEX(PLANILHA_SINTÉTICA!H:H,PLANILHA_SINTÉTICA!HJ93,)),"")</f>
        <v>61.25</v>
      </c>
      <c r="F95" s="601">
        <f ca="1">IFERROR(IF(PLANILHA_SINTÉTICA!HJ93=0,"",INDEX(PLANILHA_SINTÉTICA!N:N,PLANILHA_SINTÉTICA!HJ93,)),"")</f>
        <v>245</v>
      </c>
      <c r="G95" s="601">
        <f t="shared" ca="1" si="8"/>
        <v>359724.48999999993</v>
      </c>
      <c r="H95" s="606">
        <f t="shared" ca="1" si="9"/>
        <v>6.7305545556637638E-4</v>
      </c>
      <c r="I95" s="606">
        <f t="shared" ca="1" si="10"/>
        <v>0.98822257345033671</v>
      </c>
      <c r="J95" s="579" t="str">
        <f t="shared" ca="1" si="11"/>
        <v>C</v>
      </c>
      <c r="K95" s="284" t="str">
        <f ca="1">IF(PLANILHA_SINTÉTICA!HK93&gt;1,CONCATENATE("HÁ ",PLANILHA_SINTÉTICA!HK93," ITENS"),IF(PLANILHA_SINTÉTICA!HK93&lt;1,"",INDEX(PLANILHA_SINTÉTICA!A:A,PLANILHA_SINTÉTICA!HJ93,)))</f>
        <v>2.6.2</v>
      </c>
      <c r="L95" s="584"/>
      <c r="M95" s="584"/>
      <c r="N95" s="584"/>
      <c r="O95" s="584"/>
      <c r="P95" s="584"/>
      <c r="Q95" s="584"/>
      <c r="R95" s="584"/>
      <c r="S95" s="584"/>
      <c r="T95" s="584"/>
      <c r="U95" s="584"/>
      <c r="V95" s="584"/>
      <c r="W95" s="584"/>
      <c r="X95" s="584"/>
      <c r="Y95" s="584"/>
      <c r="Z95" s="584"/>
      <c r="AA95" s="584"/>
      <c r="AB95" s="584"/>
      <c r="AC95" s="584"/>
      <c r="AD95" s="584"/>
      <c r="AE95" s="584"/>
      <c r="AF95" s="584"/>
      <c r="AG95" s="584"/>
      <c r="AH95" s="584"/>
      <c r="AI95" s="584"/>
      <c r="AJ95" s="585"/>
      <c r="AK95" s="585"/>
    </row>
    <row r="96" spans="1:37" s="586" customFormat="1" ht="30">
      <c r="A96" s="284">
        <f ca="1">IFERROR(IF(PLANILHA_SINTÉTICA!HJ94=0,"",INDEX(PLANILHA_SINTÉTICA!B:B,PLANILHA_SINTÉTICA!HJ94,)),"")</f>
        <v>97631</v>
      </c>
      <c r="B96" s="600" t="str">
        <f ca="1">IFERROR(IF(PLANILHA_SINTÉTICA!HJ94=0,"",INDEX(PLANILHA_SINTÉTICA!C:C,PLANILHA_SINTÉTICA!HJ94,)),"")</f>
        <v>DEMOLIÇÃO DE ARGAMASSAS, DE FORMA MANUAL, SEM REAPROVEITAMENTO. AF_12/2017</v>
      </c>
      <c r="C96" s="284" t="str">
        <f ca="1">IFERROR(IF(PLANILHA_SINTÉTICA!HJ94=0,"",INDEX(PLANILHA_SINTÉTICA!D:D,PLANILHA_SINTÉTICA!HJ94,)),"")</f>
        <v>M2</v>
      </c>
      <c r="D96" s="579">
        <f ca="1">IFERROR(IF(PLANILHA_SINTÉTICA!HJ94=0,"",INDEX(PLANILHA_SINTÉTICA!O:O,PLANILHA_SINTÉTICA!HJ94,)),"")</f>
        <v>79.599999999999994</v>
      </c>
      <c r="E96" s="601">
        <f ca="1">IFERROR(IF(PLANILHA_SINTÉTICA!HJ94=0,"",INDEX(PLANILHA_SINTÉTICA!H:H,PLANILHA_SINTÉTICA!HJ94,)),"")</f>
        <v>3.03</v>
      </c>
      <c r="F96" s="601">
        <f ca="1">IFERROR(IF(PLANILHA_SINTÉTICA!HJ94=0,"",INDEX(PLANILHA_SINTÉTICA!N:N,PLANILHA_SINTÉTICA!HJ94,)),"")</f>
        <v>241.18</v>
      </c>
      <c r="G96" s="601">
        <f t="shared" ca="1" si="8"/>
        <v>359965.66999999993</v>
      </c>
      <c r="H96" s="606">
        <f t="shared" ca="1" si="9"/>
        <v>6.6256128478979048E-4</v>
      </c>
      <c r="I96" s="606">
        <f t="shared" ca="1" si="10"/>
        <v>0.98888513473512651</v>
      </c>
      <c r="J96" s="579" t="str">
        <f t="shared" ca="1" si="11"/>
        <v>C</v>
      </c>
      <c r="K96" s="284" t="str">
        <f ca="1">IF(PLANILHA_SINTÉTICA!HK94&gt;1,CONCATENATE("HÁ ",PLANILHA_SINTÉTICA!HK94," ITENS"),IF(PLANILHA_SINTÉTICA!HK94&lt;1,"",INDEX(PLANILHA_SINTÉTICA!A:A,PLANILHA_SINTÉTICA!HJ94,)))</f>
        <v>HÁ 2 ITENS</v>
      </c>
      <c r="L96" s="584"/>
      <c r="M96" s="584"/>
      <c r="N96" s="584"/>
      <c r="O96" s="584"/>
      <c r="P96" s="584"/>
      <c r="Q96" s="584"/>
      <c r="R96" s="584"/>
      <c r="S96" s="584"/>
      <c r="T96" s="584"/>
      <c r="U96" s="584"/>
      <c r="V96" s="584"/>
      <c r="W96" s="584"/>
      <c r="X96" s="584"/>
      <c r="Y96" s="584"/>
      <c r="Z96" s="584"/>
      <c r="AA96" s="584"/>
      <c r="AB96" s="584"/>
      <c r="AC96" s="584"/>
      <c r="AD96" s="584"/>
      <c r="AE96" s="584"/>
      <c r="AF96" s="584"/>
      <c r="AG96" s="584"/>
      <c r="AH96" s="584"/>
      <c r="AI96" s="584"/>
      <c r="AJ96" s="585"/>
      <c r="AK96" s="585"/>
    </row>
    <row r="97" spans="1:37" s="586" customFormat="1" ht="30">
      <c r="A97" s="284">
        <f ca="1">IFERROR(IF(PLANILHA_SINTÉTICA!HJ95=0,"",INDEX(PLANILHA_SINTÉTICA!B:B,PLANILHA_SINTÉTICA!HJ95,)),"")</f>
        <v>93197</v>
      </c>
      <c r="B97" s="600" t="str">
        <f ca="1">IFERROR(IF(PLANILHA_SINTÉTICA!HJ95=0,"",INDEX(PLANILHA_SINTÉTICA!C:C,PLANILHA_SINTÉTICA!HJ95,)),"")</f>
        <v>CONTRAVERGA MOLDADA IN LOCO EM CONCRETO PARA VÃOS DE MAIS DE 1,5 M DE COMPRIMENTO. AF_03/2016</v>
      </c>
      <c r="C97" s="284" t="str">
        <f ca="1">IFERROR(IF(PLANILHA_SINTÉTICA!HJ95=0,"",INDEX(PLANILHA_SINTÉTICA!D:D,PLANILHA_SINTÉTICA!HJ95,)),"")</f>
        <v>M</v>
      </c>
      <c r="D97" s="579">
        <f ca="1">IFERROR(IF(PLANILHA_SINTÉTICA!HJ95=0,"",INDEX(PLANILHA_SINTÉTICA!O:O,PLANILHA_SINTÉTICA!HJ95,)),"")</f>
        <v>2.2000000000000002</v>
      </c>
      <c r="E97" s="601">
        <f ca="1">IFERROR(IF(PLANILHA_SINTÉTICA!HJ95=0,"",INDEX(PLANILHA_SINTÉTICA!H:H,PLANILHA_SINTÉTICA!HJ95,)),"")</f>
        <v>108.79</v>
      </c>
      <c r="F97" s="601">
        <f ca="1">IFERROR(IF(PLANILHA_SINTÉTICA!HJ95=0,"",INDEX(PLANILHA_SINTÉTICA!N:N,PLANILHA_SINTÉTICA!HJ95,)),"")</f>
        <v>239.34</v>
      </c>
      <c r="G97" s="601">
        <f t="shared" ca="1" si="8"/>
        <v>360205.00999999995</v>
      </c>
      <c r="H97" s="606">
        <f t="shared" ca="1" si="9"/>
        <v>6.5750650096023074E-4</v>
      </c>
      <c r="I97" s="606">
        <f t="shared" ca="1" si="10"/>
        <v>0.98954264123608671</v>
      </c>
      <c r="J97" s="579" t="str">
        <f t="shared" ca="1" si="11"/>
        <v>C</v>
      </c>
      <c r="K97" s="284" t="str">
        <f ca="1">IF(PLANILHA_SINTÉTICA!HK95&gt;1,CONCATENATE("HÁ ",PLANILHA_SINTÉTICA!HK95," ITENS"),IF(PLANILHA_SINTÉTICA!HK95&lt;1,"",INDEX(PLANILHA_SINTÉTICA!A:A,PLANILHA_SINTÉTICA!HJ95,)))</f>
        <v>2.3.11</v>
      </c>
      <c r="L97" s="584"/>
      <c r="M97" s="584"/>
      <c r="N97" s="584"/>
      <c r="O97" s="584"/>
      <c r="P97" s="584"/>
      <c r="Q97" s="584"/>
      <c r="R97" s="584"/>
      <c r="S97" s="584"/>
      <c r="T97" s="584"/>
      <c r="U97" s="584"/>
      <c r="V97" s="584"/>
      <c r="W97" s="584"/>
      <c r="X97" s="584"/>
      <c r="Y97" s="584"/>
      <c r="Z97" s="584"/>
      <c r="AA97" s="584"/>
      <c r="AB97" s="584"/>
      <c r="AC97" s="584"/>
      <c r="AD97" s="584"/>
      <c r="AE97" s="584"/>
      <c r="AF97" s="584"/>
      <c r="AG97" s="584"/>
      <c r="AH97" s="584"/>
      <c r="AI97" s="584"/>
      <c r="AJ97" s="585"/>
      <c r="AK97" s="585"/>
    </row>
    <row r="98" spans="1:37" s="586" customFormat="1" ht="30">
      <c r="A98" s="284">
        <f ca="1">IFERROR(IF(PLANILHA_SINTÉTICA!HJ96=0,"",INDEX(PLANILHA_SINTÉTICA!B:B,PLANILHA_SINTÉTICA!HJ96,)),"")</f>
        <v>89713</v>
      </c>
      <c r="B98" s="600" t="str">
        <f ca="1">IFERROR(IF(PLANILHA_SINTÉTICA!HJ96=0,"",INDEX(PLANILHA_SINTÉTICA!C:C,PLANILHA_SINTÉTICA!HJ96,)),"")</f>
        <v>TUBO PVC, SERIE NORMAL, ESGOTO PREDIAL, DN 75 MM, FORNECIDO E INSTALADO EM RAMAL DE DESCARGA OU RAMAL DE ESGOTO SANITÁRIO. AF_12/2014</v>
      </c>
      <c r="C98" s="284" t="str">
        <f ca="1">IFERROR(IF(PLANILHA_SINTÉTICA!HJ96=0,"",INDEX(PLANILHA_SINTÉTICA!D:D,PLANILHA_SINTÉTICA!HJ96,)),"")</f>
        <v>M</v>
      </c>
      <c r="D98" s="579">
        <f ca="1">IFERROR(IF(PLANILHA_SINTÉTICA!HJ96=0,"",INDEX(PLANILHA_SINTÉTICA!O:O,PLANILHA_SINTÉTICA!HJ96,)),"")</f>
        <v>5</v>
      </c>
      <c r="E98" s="601">
        <f ca="1">IFERROR(IF(PLANILHA_SINTÉTICA!HJ96=0,"",INDEX(PLANILHA_SINTÉTICA!H:H,PLANILHA_SINTÉTICA!HJ96,)),"")</f>
        <v>47.47</v>
      </c>
      <c r="F98" s="601">
        <f ca="1">IFERROR(IF(PLANILHA_SINTÉTICA!HJ96=0,"",INDEX(PLANILHA_SINTÉTICA!N:N,PLANILHA_SINTÉTICA!HJ96,)),"")</f>
        <v>237.35000000000002</v>
      </c>
      <c r="G98" s="601">
        <f t="shared" ca="1" si="8"/>
        <v>360442.35999999993</v>
      </c>
      <c r="H98" s="606">
        <f t="shared" ca="1" si="9"/>
        <v>6.520396423619569E-4</v>
      </c>
      <c r="I98" s="606">
        <f t="shared" ca="1" si="10"/>
        <v>0.99019468087844864</v>
      </c>
      <c r="J98" s="579" t="str">
        <f t="shared" ca="1" si="11"/>
        <v>C</v>
      </c>
      <c r="K98" s="284" t="str">
        <f ca="1">IF(PLANILHA_SINTÉTICA!HK96&gt;1,CONCATENATE("HÁ ",PLANILHA_SINTÉTICA!HK96," ITENS"),IF(PLANILHA_SINTÉTICA!HK96&lt;1,"",INDEX(PLANILHA_SINTÉTICA!A:A,PLANILHA_SINTÉTICA!HJ96,)))</f>
        <v>4.2.17</v>
      </c>
      <c r="L98" s="584"/>
      <c r="M98" s="584"/>
      <c r="N98" s="584"/>
      <c r="O98" s="584"/>
      <c r="P98" s="584"/>
      <c r="Q98" s="584"/>
      <c r="R98" s="584"/>
      <c r="S98" s="584"/>
      <c r="T98" s="584"/>
      <c r="U98" s="584"/>
      <c r="V98" s="584"/>
      <c r="W98" s="584"/>
      <c r="X98" s="584"/>
      <c r="Y98" s="584"/>
      <c r="Z98" s="584"/>
      <c r="AA98" s="584"/>
      <c r="AB98" s="584"/>
      <c r="AC98" s="584"/>
      <c r="AD98" s="584"/>
      <c r="AE98" s="584"/>
      <c r="AF98" s="584"/>
      <c r="AG98" s="584"/>
      <c r="AH98" s="584"/>
      <c r="AI98" s="584"/>
      <c r="AJ98" s="585"/>
      <c r="AK98" s="585"/>
    </row>
    <row r="99" spans="1:37" s="586" customFormat="1" ht="30">
      <c r="A99" s="284" t="str">
        <f ca="1">IFERROR(IF(PLANILHA_SINTÉTICA!HJ97=0,"",INDEX(PLANILHA_SINTÉTICA!B:B,PLANILHA_SINTÉTICA!HJ97,)),"")</f>
        <v>COMP 14</v>
      </c>
      <c r="B99" s="600" t="str">
        <f ca="1">IFERROR(IF(PLANILHA_SINTÉTICA!HJ97=0,"",INDEX(PLANILHA_SINTÉTICA!C:C,PLANILHA_SINTÉTICA!HJ97,)),"")</f>
        <v>REPARO EM ESTRUTURA DE CONCRETO COM ARGAMASSA POLIMÉRICA DE ALTO DESEMPENHO, E=2 CM</v>
      </c>
      <c r="C99" s="284" t="str">
        <f ca="1">IFERROR(IF(PLANILHA_SINTÉTICA!HJ97=0,"",INDEX(PLANILHA_SINTÉTICA!D:D,PLANILHA_SINTÉTICA!HJ97,)),"")</f>
        <v>M2</v>
      </c>
      <c r="D99" s="579">
        <f ca="1">IFERROR(IF(PLANILHA_SINTÉTICA!HJ97=0,"",INDEX(PLANILHA_SINTÉTICA!O:O,PLANILHA_SINTÉTICA!HJ97,)),"")</f>
        <v>1.2776000000000001</v>
      </c>
      <c r="E99" s="601">
        <f ca="1">IFERROR(IF(PLANILHA_SINTÉTICA!HJ97=0,"",INDEX(PLANILHA_SINTÉTICA!H:H,PLANILHA_SINTÉTICA!HJ97,)),"")</f>
        <v>182.07</v>
      </c>
      <c r="F99" s="601">
        <f ca="1">IFERROR(IF(PLANILHA_SINTÉTICA!HJ97=0,"",INDEX(PLANILHA_SINTÉTICA!N:N,PLANILHA_SINTÉTICA!HJ97,)),"")</f>
        <v>232.62</v>
      </c>
      <c r="G99" s="601">
        <f t="shared" ca="1" si="8"/>
        <v>360674.97999999992</v>
      </c>
      <c r="H99" s="606">
        <f t="shared" ca="1" si="9"/>
        <v>6.3904555132183864E-4</v>
      </c>
      <c r="I99" s="606">
        <f t="shared" ca="1" si="10"/>
        <v>0.99083372642977052</v>
      </c>
      <c r="J99" s="579" t="str">
        <f t="shared" ca="1" si="11"/>
        <v>C</v>
      </c>
      <c r="K99" s="284" t="str">
        <f ca="1">IF(PLANILHA_SINTÉTICA!HK97&gt;1,CONCATENATE("HÁ ",PLANILHA_SINTÉTICA!HK97," ITENS"),IF(PLANILHA_SINTÉTICA!HK97&lt;1,"",INDEX(PLANILHA_SINTÉTICA!A:A,PLANILHA_SINTÉTICA!HJ97,)))</f>
        <v>HÁ 2 ITENS</v>
      </c>
      <c r="L99" s="584"/>
      <c r="M99" s="584"/>
      <c r="N99" s="584"/>
      <c r="O99" s="584"/>
      <c r="P99" s="584"/>
      <c r="Q99" s="584"/>
      <c r="R99" s="584"/>
      <c r="S99" s="584"/>
      <c r="T99" s="584"/>
      <c r="U99" s="584"/>
      <c r="V99" s="584"/>
      <c r="W99" s="584"/>
      <c r="X99" s="584"/>
      <c r="Y99" s="584"/>
      <c r="Z99" s="584"/>
      <c r="AA99" s="584"/>
      <c r="AB99" s="584"/>
      <c r="AC99" s="584"/>
      <c r="AD99" s="584"/>
      <c r="AE99" s="584"/>
      <c r="AF99" s="584"/>
      <c r="AG99" s="584"/>
      <c r="AH99" s="584"/>
      <c r="AI99" s="584"/>
      <c r="AJ99" s="585"/>
      <c r="AK99" s="585"/>
    </row>
    <row r="100" spans="1:37" s="586" customFormat="1" ht="45">
      <c r="A100" s="284">
        <f ca="1">IFERROR(IF(PLANILHA_SINTÉTICA!HJ98=0,"",INDEX(PLANILHA_SINTÉTICA!B:B,PLANILHA_SINTÉTICA!HJ98,)),"")</f>
        <v>94207</v>
      </c>
      <c r="B100" s="600" t="str">
        <f ca="1">IFERROR(IF(PLANILHA_SINTÉTICA!HJ98=0,"",INDEX(PLANILHA_SINTÉTICA!C:C,PLANILHA_SINTÉTICA!HJ98,)),"")</f>
        <v>TELHAMENTO COM TELHA ONDULADA DE FIBROCIMENTO E = 6 MM, COM RECOBRIMENTO LATERAL DE 1/4 DE ONDA PARA TELHADO COM INCLINAÇÃO MAIOR QUE 10°, COM ATÉ 2 ÁGUAS, INCLUSO IÇAMENTO. AF_07/2019</v>
      </c>
      <c r="C100" s="284" t="str">
        <f ca="1">IFERROR(IF(PLANILHA_SINTÉTICA!HJ98=0,"",INDEX(PLANILHA_SINTÉTICA!D:D,PLANILHA_SINTÉTICA!HJ98,)),"")</f>
        <v>M2</v>
      </c>
      <c r="D100" s="579">
        <f ca="1">IFERROR(IF(PLANILHA_SINTÉTICA!HJ98=0,"",INDEX(PLANILHA_SINTÉTICA!O:O,PLANILHA_SINTÉTICA!HJ98,)),"")</f>
        <v>5</v>
      </c>
      <c r="E100" s="601">
        <f ca="1">IFERROR(IF(PLANILHA_SINTÉTICA!HJ98=0,"",INDEX(PLANILHA_SINTÉTICA!H:H,PLANILHA_SINTÉTICA!HJ98,)),"")</f>
        <v>46.15</v>
      </c>
      <c r="F100" s="601">
        <f ca="1">IFERROR(IF(PLANILHA_SINTÉTICA!HJ98=0,"",INDEX(PLANILHA_SINTÉTICA!N:N,PLANILHA_SINTÉTICA!HJ98,)),"")</f>
        <v>230.75</v>
      </c>
      <c r="G100" s="601">
        <f t="shared" ca="1" si="8"/>
        <v>360905.72999999992</v>
      </c>
      <c r="H100" s="606">
        <f t="shared" ca="1" si="9"/>
        <v>6.339083525385361E-4</v>
      </c>
      <c r="I100" s="606">
        <f t="shared" ca="1" si="10"/>
        <v>0.99146763478230904</v>
      </c>
      <c r="J100" s="579" t="str">
        <f t="shared" ca="1" si="11"/>
        <v>C</v>
      </c>
      <c r="K100" s="284" t="str">
        <f ca="1">IF(PLANILHA_SINTÉTICA!HK98&gt;1,CONCATENATE("HÁ ",PLANILHA_SINTÉTICA!HK98," ITENS"),IF(PLANILHA_SINTÉTICA!HK98&lt;1,"",INDEX(PLANILHA_SINTÉTICA!A:A,PLANILHA_SINTÉTICA!HJ98,)))</f>
        <v>2.9.2</v>
      </c>
      <c r="L100" s="584"/>
      <c r="M100" s="584"/>
      <c r="N100" s="584"/>
      <c r="O100" s="584"/>
      <c r="P100" s="584"/>
      <c r="Q100" s="584"/>
      <c r="R100" s="584"/>
      <c r="S100" s="584"/>
      <c r="T100" s="584"/>
      <c r="U100" s="584"/>
      <c r="V100" s="584"/>
      <c r="W100" s="584"/>
      <c r="X100" s="584"/>
      <c r="Y100" s="584"/>
      <c r="Z100" s="584"/>
      <c r="AA100" s="584"/>
      <c r="AB100" s="584"/>
      <c r="AC100" s="584"/>
      <c r="AD100" s="584"/>
      <c r="AE100" s="584"/>
      <c r="AF100" s="584"/>
      <c r="AG100" s="584"/>
      <c r="AH100" s="584"/>
      <c r="AI100" s="584"/>
      <c r="AJ100" s="585"/>
      <c r="AK100" s="585"/>
    </row>
    <row r="101" spans="1:37" s="586" customFormat="1" ht="15">
      <c r="A101" s="284" t="str">
        <f ca="1">IFERROR(IF(PLANILHA_SINTÉTICA!HJ99=0,"",INDEX(PLANILHA_SINTÉTICA!B:B,PLANILHA_SINTÉTICA!HJ99,)),"")</f>
        <v>COMP 42</v>
      </c>
      <c r="B101" s="600" t="str">
        <f ca="1">IFERROR(IF(PLANILHA_SINTÉTICA!HJ99=0,"",INDEX(PLANILHA_SINTÉTICA!C:C,PLANILHA_SINTÉTICA!HJ99,)),"")</f>
        <v>REMOÇÃO MANUAL DE MEIO FIO DE CONCRETO, SEM REAPROVEITAMENTO</v>
      </c>
      <c r="C101" s="284" t="str">
        <f ca="1">IFERROR(IF(PLANILHA_SINTÉTICA!HJ99=0,"",INDEX(PLANILHA_SINTÉTICA!D:D,PLANILHA_SINTÉTICA!HJ99,)),"")</f>
        <v>M</v>
      </c>
      <c r="D101" s="579">
        <f ca="1">IFERROR(IF(PLANILHA_SINTÉTICA!HJ99=0,"",INDEX(PLANILHA_SINTÉTICA!O:O,PLANILHA_SINTÉTICA!HJ99,)),"")</f>
        <v>20</v>
      </c>
      <c r="E101" s="601">
        <f ca="1">IFERROR(IF(PLANILHA_SINTÉTICA!HJ99=0,"",INDEX(PLANILHA_SINTÉTICA!H:H,PLANILHA_SINTÉTICA!HJ99,)),"")</f>
        <v>11.08</v>
      </c>
      <c r="F101" s="601">
        <f ca="1">IFERROR(IF(PLANILHA_SINTÉTICA!HJ99=0,"",INDEX(PLANILHA_SINTÉTICA!N:N,PLANILHA_SINTÉTICA!HJ99,)),"")</f>
        <v>221.6</v>
      </c>
      <c r="G101" s="601">
        <f t="shared" ca="1" si="8"/>
        <v>361127.3299999999</v>
      </c>
      <c r="H101" s="606">
        <f t="shared" ca="1" si="9"/>
        <v>6.0877179164697554E-4</v>
      </c>
      <c r="I101" s="606">
        <f t="shared" ca="1" si="10"/>
        <v>0.99207640657395602</v>
      </c>
      <c r="J101" s="579" t="str">
        <f t="shared" ca="1" si="11"/>
        <v>C</v>
      </c>
      <c r="K101" s="284" t="str">
        <f ca="1">IF(PLANILHA_SINTÉTICA!HK99&gt;1,CONCATENATE("HÁ ",PLANILHA_SINTÉTICA!HK99," ITENS"),IF(PLANILHA_SINTÉTICA!HK99&lt;1,"",INDEX(PLANILHA_SINTÉTICA!A:A,PLANILHA_SINTÉTICA!HJ99,)))</f>
        <v>4.1.7</v>
      </c>
      <c r="L101" s="584"/>
      <c r="M101" s="584"/>
      <c r="N101" s="584"/>
      <c r="O101" s="584"/>
      <c r="P101" s="584"/>
      <c r="Q101" s="584"/>
      <c r="R101" s="584"/>
      <c r="S101" s="584"/>
      <c r="T101" s="584"/>
      <c r="U101" s="584"/>
      <c r="V101" s="584"/>
      <c r="W101" s="584"/>
      <c r="X101" s="584"/>
      <c r="Y101" s="584"/>
      <c r="Z101" s="584"/>
      <c r="AA101" s="584"/>
      <c r="AB101" s="584"/>
      <c r="AC101" s="584"/>
      <c r="AD101" s="584"/>
      <c r="AE101" s="584"/>
      <c r="AF101" s="584"/>
      <c r="AG101" s="584"/>
      <c r="AH101" s="584"/>
      <c r="AI101" s="584"/>
      <c r="AJ101" s="585"/>
      <c r="AK101" s="585"/>
    </row>
    <row r="102" spans="1:37" s="586" customFormat="1" ht="15">
      <c r="A102" s="284" t="str">
        <f ca="1">IFERROR(IF(PLANILHA_SINTÉTICA!HJ100=0,"",INDEX(PLANILHA_SINTÉTICA!B:B,PLANILHA_SINTÉTICA!HJ100,)),"")</f>
        <v>COMP 47</v>
      </c>
      <c r="B102" s="600" t="str">
        <f ca="1">IFERROR(IF(PLANILHA_SINTÉTICA!HJ100=0,"",INDEX(PLANILHA_SINTÉTICA!C:C,PLANILHA_SINTÉTICA!HJ100,)),"")</f>
        <v>LIMPEZA DE CAIXA DE PASSAGEM OU DE GORDURA</v>
      </c>
      <c r="C102" s="284" t="str">
        <f ca="1">IFERROR(IF(PLANILHA_SINTÉTICA!HJ100=0,"",INDEX(PLANILHA_SINTÉTICA!D:D,PLANILHA_SINTÉTICA!HJ100,)),"")</f>
        <v xml:space="preserve">UN </v>
      </c>
      <c r="D102" s="579">
        <f ca="1">IFERROR(IF(PLANILHA_SINTÉTICA!HJ100=0,"",INDEX(PLANILHA_SINTÉTICA!O:O,PLANILHA_SINTÉTICA!HJ100,)),"")</f>
        <v>10</v>
      </c>
      <c r="E102" s="601">
        <f ca="1">IFERROR(IF(PLANILHA_SINTÉTICA!HJ100=0,"",INDEX(PLANILHA_SINTÉTICA!H:H,PLANILHA_SINTÉTICA!HJ100,)),"")</f>
        <v>21.43</v>
      </c>
      <c r="F102" s="601">
        <f ca="1">IFERROR(IF(PLANILHA_SINTÉTICA!HJ100=0,"",INDEX(PLANILHA_SINTÉTICA!N:N,PLANILHA_SINTÉTICA!HJ100,)),"")</f>
        <v>214.3</v>
      </c>
      <c r="G102" s="601">
        <f t="shared" ca="1" si="8"/>
        <v>361341.62999999989</v>
      </c>
      <c r="H102" s="606">
        <f t="shared" ca="1" si="9"/>
        <v>5.8871748623622229E-4</v>
      </c>
      <c r="I102" s="606">
        <f t="shared" ca="1" si="10"/>
        <v>0.99266512406019225</v>
      </c>
      <c r="J102" s="579" t="str">
        <f t="shared" ca="1" si="11"/>
        <v>C</v>
      </c>
      <c r="K102" s="284" t="str">
        <f ca="1">IF(PLANILHA_SINTÉTICA!HK100&gt;1,CONCATENATE("HÁ ",PLANILHA_SINTÉTICA!HK100," ITENS"),IF(PLANILHA_SINTÉTICA!HK100&lt;1,"",INDEX(PLANILHA_SINTÉTICA!A:A,PLANILHA_SINTÉTICA!HJ100,)))</f>
        <v>4.2.1</v>
      </c>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5"/>
      <c r="AK102" s="585"/>
    </row>
    <row r="103" spans="1:37" s="586" customFormat="1" ht="30">
      <c r="A103" s="284">
        <f ca="1">IFERROR(IF(PLANILHA_SINTÉTICA!HJ101=0,"",INDEX(PLANILHA_SINTÉTICA!B:B,PLANILHA_SINTÉTICA!HJ101,)),"")</f>
        <v>91926</v>
      </c>
      <c r="B103" s="600" t="str">
        <f ca="1">IFERROR(IF(PLANILHA_SINTÉTICA!HJ101=0,"",INDEX(PLANILHA_SINTÉTICA!C:C,PLANILHA_SINTÉTICA!HJ101,)),"")</f>
        <v>CABO DE COBRE FLEXÍVEL ISOLADO, 2,5 MM², ANTI-CHAMA 450/750 V, PARA CIRCUITOS TERMINAIS - FORNECIMENTO E INSTALAÇÃO. AF_12/2015</v>
      </c>
      <c r="C103" s="284" t="str">
        <f ca="1">IFERROR(IF(PLANILHA_SINTÉTICA!HJ101=0,"",INDEX(PLANILHA_SINTÉTICA!D:D,PLANILHA_SINTÉTICA!HJ101,)),"")</f>
        <v>M</v>
      </c>
      <c r="D103" s="579">
        <f ca="1">IFERROR(IF(PLANILHA_SINTÉTICA!HJ101=0,"",INDEX(PLANILHA_SINTÉTICA!O:O,PLANILHA_SINTÉTICA!HJ101,)),"")</f>
        <v>50</v>
      </c>
      <c r="E103" s="601">
        <f ca="1">IFERROR(IF(PLANILHA_SINTÉTICA!HJ101=0,"",INDEX(PLANILHA_SINTÉTICA!H:H,PLANILHA_SINTÉTICA!HJ101,)),"")</f>
        <v>4.04</v>
      </c>
      <c r="F103" s="601">
        <f ca="1">IFERROR(IF(PLANILHA_SINTÉTICA!HJ101=0,"",INDEX(PLANILHA_SINTÉTICA!N:N,PLANILHA_SINTÉTICA!HJ101,)),"")</f>
        <v>202</v>
      </c>
      <c r="G103" s="601">
        <f t="shared" ca="1" si="8"/>
        <v>361543.62999999989</v>
      </c>
      <c r="H103" s="606">
        <f t="shared" ca="1" si="9"/>
        <v>5.5492735520166537E-4</v>
      </c>
      <c r="I103" s="606">
        <f t="shared" ca="1" si="10"/>
        <v>0.99322005141539393</v>
      </c>
      <c r="J103" s="579" t="str">
        <f t="shared" ca="1" si="11"/>
        <v>C</v>
      </c>
      <c r="K103" s="284" t="str">
        <f ca="1">IF(PLANILHA_SINTÉTICA!HK101&gt;1,CONCATENATE("HÁ ",PLANILHA_SINTÉTICA!HK101," ITENS"),IF(PLANILHA_SINTÉTICA!HK101&lt;1,"",INDEX(PLANILHA_SINTÉTICA!A:A,PLANILHA_SINTÉTICA!HJ101,)))</f>
        <v>2.6.5</v>
      </c>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5"/>
      <c r="AK103" s="585"/>
    </row>
    <row r="104" spans="1:37" s="586" customFormat="1" ht="30">
      <c r="A104" s="284">
        <f ca="1">IFERROR(IF(PLANILHA_SINTÉTICA!HJ102=0,"",INDEX(PLANILHA_SINTÉTICA!B:B,PLANILHA_SINTÉTICA!HJ102,)),"")</f>
        <v>97624</v>
      </c>
      <c r="B104" s="600" t="str">
        <f ca="1">IFERROR(IF(PLANILHA_SINTÉTICA!HJ102=0,"",INDEX(PLANILHA_SINTÉTICA!C:C,PLANILHA_SINTÉTICA!HJ102,)),"")</f>
        <v>DEMOLIÇÃO DE ALVENARIA DE TIJOLO MACIÇO, DE FORMA MANUAL, SEM REAPROVEITAMENTO. AF_12/2017</v>
      </c>
      <c r="C104" s="284" t="str">
        <f ca="1">IFERROR(IF(PLANILHA_SINTÉTICA!HJ102=0,"",INDEX(PLANILHA_SINTÉTICA!D:D,PLANILHA_SINTÉTICA!HJ102,)),"")</f>
        <v>M3</v>
      </c>
      <c r="D104" s="579">
        <f ca="1">IFERROR(IF(PLANILHA_SINTÉTICA!HJ102=0,"",INDEX(PLANILHA_SINTÉTICA!O:O,PLANILHA_SINTÉTICA!HJ102,)),"")</f>
        <v>2</v>
      </c>
      <c r="E104" s="601">
        <f ca="1">IFERROR(IF(PLANILHA_SINTÉTICA!HJ102=0,"",INDEX(PLANILHA_SINTÉTICA!H:H,PLANILHA_SINTÉTICA!HJ102,)),"")</f>
        <v>97.19</v>
      </c>
      <c r="F104" s="601">
        <f ca="1">IFERROR(IF(PLANILHA_SINTÉTICA!HJ102=0,"",INDEX(PLANILHA_SINTÉTICA!N:N,PLANILHA_SINTÉTICA!HJ102,)),"")</f>
        <v>194.38000000000002</v>
      </c>
      <c r="G104" s="601">
        <f t="shared" ca="1" si="8"/>
        <v>361738.00999999989</v>
      </c>
      <c r="H104" s="606">
        <f t="shared" ca="1" si="9"/>
        <v>5.339939569509888E-4</v>
      </c>
      <c r="I104" s="606">
        <f t="shared" ca="1" si="10"/>
        <v>0.99375404537234491</v>
      </c>
      <c r="J104" s="579" t="str">
        <f t="shared" ca="1" si="11"/>
        <v>C</v>
      </c>
      <c r="K104" s="284" t="str">
        <f ca="1">IF(PLANILHA_SINTÉTICA!HK102&gt;1,CONCATENATE("HÁ ",PLANILHA_SINTÉTICA!HK102," ITENS"),IF(PLANILHA_SINTÉTICA!HK102&lt;1,"",INDEX(PLANILHA_SINTÉTICA!A:A,PLANILHA_SINTÉTICA!HJ102,)))</f>
        <v>2.3.3</v>
      </c>
      <c r="L104" s="584"/>
      <c r="M104" s="584"/>
      <c r="N104" s="584"/>
      <c r="O104" s="584"/>
      <c r="P104" s="584"/>
      <c r="Q104" s="584"/>
      <c r="R104" s="584"/>
      <c r="S104" s="584"/>
      <c r="T104" s="584"/>
      <c r="U104" s="584"/>
      <c r="V104" s="584"/>
      <c r="W104" s="584"/>
      <c r="X104" s="584"/>
      <c r="Y104" s="584"/>
      <c r="Z104" s="584"/>
      <c r="AA104" s="584"/>
      <c r="AB104" s="584"/>
      <c r="AC104" s="584"/>
      <c r="AD104" s="584"/>
      <c r="AE104" s="584"/>
      <c r="AF104" s="584"/>
      <c r="AG104" s="584"/>
      <c r="AH104" s="584"/>
      <c r="AI104" s="584"/>
      <c r="AJ104" s="585"/>
      <c r="AK104" s="585"/>
    </row>
    <row r="105" spans="1:37" s="586" customFormat="1" ht="15">
      <c r="A105" s="284">
        <f ca="1">IFERROR(IF(PLANILHA_SINTÉTICA!HJ103=0,"",INDEX(PLANILHA_SINTÉTICA!B:B,PLANILHA_SINTÉTICA!HJ103,)),"")</f>
        <v>98689</v>
      </c>
      <c r="B105" s="600" t="str">
        <f ca="1">IFERROR(IF(PLANILHA_SINTÉTICA!HJ103=0,"",INDEX(PLANILHA_SINTÉTICA!C:C,PLANILHA_SINTÉTICA!HJ103,)),"")</f>
        <v>SOLEIRA EM GRANITO, LARGURA 15 CM, ESPESSURA 2,0 CM. AF_09/2020</v>
      </c>
      <c r="C105" s="284" t="str">
        <f ca="1">IFERROR(IF(PLANILHA_SINTÉTICA!HJ103=0,"",INDEX(PLANILHA_SINTÉTICA!D:D,PLANILHA_SINTÉTICA!HJ103,)),"")</f>
        <v>M</v>
      </c>
      <c r="D105" s="579">
        <f ca="1">IFERROR(IF(PLANILHA_SINTÉTICA!HJ103=0,"",INDEX(PLANILHA_SINTÉTICA!O:O,PLANILHA_SINTÉTICA!HJ103,)),"")</f>
        <v>1.8</v>
      </c>
      <c r="E105" s="601">
        <f ca="1">IFERROR(IF(PLANILHA_SINTÉTICA!HJ103=0,"",INDEX(PLANILHA_SINTÉTICA!H:H,PLANILHA_SINTÉTICA!HJ103,)),"")</f>
        <v>105.34</v>
      </c>
      <c r="F105" s="601">
        <f ca="1">IFERROR(IF(PLANILHA_SINTÉTICA!HJ103=0,"",INDEX(PLANILHA_SINTÉTICA!N:N,PLANILHA_SINTÉTICA!HJ103,)),"")</f>
        <v>189.60999999999999</v>
      </c>
      <c r="G105" s="601">
        <f t="shared" ca="1" si="8"/>
        <v>361927.61999999988</v>
      </c>
      <c r="H105" s="606">
        <f t="shared" ca="1" si="9"/>
        <v>5.2088997930588006E-4</v>
      </c>
      <c r="I105" s="606">
        <f t="shared" ca="1" si="10"/>
        <v>0.99427493535165079</v>
      </c>
      <c r="J105" s="579" t="str">
        <f t="shared" ca="1" si="11"/>
        <v>C</v>
      </c>
      <c r="K105" s="284" t="str">
        <f ca="1">IF(PLANILHA_SINTÉTICA!HK103&gt;1,CONCATENATE("HÁ ",PLANILHA_SINTÉTICA!HK103," ITENS"),IF(PLANILHA_SINTÉTICA!HK103&lt;1,"",INDEX(PLANILHA_SINTÉTICA!A:A,PLANILHA_SINTÉTICA!HJ103,)))</f>
        <v>2.2.6</v>
      </c>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5"/>
      <c r="AK105" s="585"/>
    </row>
    <row r="106" spans="1:37" s="586" customFormat="1" ht="15">
      <c r="A106" s="284" t="str">
        <f ca="1">IFERROR(IF(PLANILHA_SINTÉTICA!HJ104=0,"",INDEX(PLANILHA_SINTÉTICA!B:B,PLANILHA_SINTÉTICA!HJ104,)),"")</f>
        <v>COMP 3</v>
      </c>
      <c r="B106" s="600" t="str">
        <f ca="1">IFERROR(IF(PLANILHA_SINTÉTICA!HJ104=0,"",INDEX(PLANILHA_SINTÉTICA!C:C,PLANILHA_SINTÉTICA!HJ104,)),"")</f>
        <v>APICOAMENTO DE PISO CIMENTADO</v>
      </c>
      <c r="C106" s="284" t="str">
        <f ca="1">IFERROR(IF(PLANILHA_SINTÉTICA!HJ104=0,"",INDEX(PLANILHA_SINTÉTICA!D:D,PLANILHA_SINTÉTICA!HJ104,)),"")</f>
        <v xml:space="preserve">M2    </v>
      </c>
      <c r="D106" s="579">
        <f ca="1">IFERROR(IF(PLANILHA_SINTÉTICA!HJ104=0,"",INDEX(PLANILHA_SINTÉTICA!O:O,PLANILHA_SINTÉTICA!HJ104,)),"")</f>
        <v>26</v>
      </c>
      <c r="E106" s="601">
        <f ca="1">IFERROR(IF(PLANILHA_SINTÉTICA!HJ104=0,"",INDEX(PLANILHA_SINTÉTICA!H:H,PLANILHA_SINTÉTICA!HJ104,)),"")</f>
        <v>6.22</v>
      </c>
      <c r="F106" s="601">
        <f ca="1">IFERROR(IF(PLANILHA_SINTÉTICA!HJ104=0,"",INDEX(PLANILHA_SINTÉTICA!N:N,PLANILHA_SINTÉTICA!HJ104,)),"")</f>
        <v>161.72</v>
      </c>
      <c r="G106" s="601">
        <f t="shared" ca="1" si="8"/>
        <v>362089.33999999985</v>
      </c>
      <c r="H106" s="606">
        <f t="shared" ca="1" si="9"/>
        <v>4.4427154397630361E-4</v>
      </c>
      <c r="I106" s="606">
        <f t="shared" ca="1" si="10"/>
        <v>0.99471920689562709</v>
      </c>
      <c r="J106" s="579" t="str">
        <f t="shared" ca="1" si="11"/>
        <v>C</v>
      </c>
      <c r="K106" s="284" t="str">
        <f ca="1">IF(PLANILHA_SINTÉTICA!HK104&gt;1,CONCATENATE("HÁ ",PLANILHA_SINTÉTICA!HK104," ITENS"),IF(PLANILHA_SINTÉTICA!HK104&lt;1,"",INDEX(PLANILHA_SINTÉTICA!A:A,PLANILHA_SINTÉTICA!HJ104,)))</f>
        <v>2.2.2</v>
      </c>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5"/>
      <c r="AK106" s="585"/>
    </row>
    <row r="107" spans="1:37" s="586" customFormat="1" ht="30">
      <c r="A107" s="284">
        <f ca="1">IFERROR(IF(PLANILHA_SINTÉTICA!HJ105=0,"",INDEX(PLANILHA_SINTÉTICA!B:B,PLANILHA_SINTÉTICA!HJ105,)),"")</f>
        <v>88489</v>
      </c>
      <c r="B107" s="600" t="str">
        <f ca="1">IFERROR(IF(PLANILHA_SINTÉTICA!HJ105=0,"",INDEX(PLANILHA_SINTÉTICA!C:C,PLANILHA_SINTÉTICA!HJ105,)),"")</f>
        <v>APLICAÇÃO MANUAL DE PINTURA COM TINTA LÁTEX ACRÍLICA EM PAREDES, DUAS DEMÃOS. AF_06/2014</v>
      </c>
      <c r="C107" s="284" t="str">
        <f ca="1">IFERROR(IF(PLANILHA_SINTÉTICA!HJ105=0,"",INDEX(PLANILHA_SINTÉTICA!D:D,PLANILHA_SINTÉTICA!HJ105,)),"")</f>
        <v>M2</v>
      </c>
      <c r="D107" s="579">
        <f ca="1">IFERROR(IF(PLANILHA_SINTÉTICA!HJ105=0,"",INDEX(PLANILHA_SINTÉTICA!O:O,PLANILHA_SINTÉTICA!HJ105,)),"")</f>
        <v>11.72</v>
      </c>
      <c r="E107" s="601">
        <f ca="1">IFERROR(IF(PLANILHA_SINTÉTICA!HJ105=0,"",INDEX(PLANILHA_SINTÉTICA!H:H,PLANILHA_SINTÉTICA!HJ105,)),"")</f>
        <v>13.67</v>
      </c>
      <c r="F107" s="601">
        <f ca="1">IFERROR(IF(PLANILHA_SINTÉTICA!HJ105=0,"",INDEX(PLANILHA_SINTÉTICA!N:N,PLANILHA_SINTÉTICA!HJ105,)),"")</f>
        <v>160.20999999999998</v>
      </c>
      <c r="G107" s="601">
        <f t="shared" ca="1" si="8"/>
        <v>362249.54999999987</v>
      </c>
      <c r="H107" s="606">
        <f t="shared" ca="1" si="9"/>
        <v>4.4012332463791486E-4</v>
      </c>
      <c r="I107" s="606">
        <f t="shared" ca="1" si="10"/>
        <v>0.99515933022026504</v>
      </c>
      <c r="J107" s="579" t="str">
        <f t="shared" ca="1" si="11"/>
        <v>C</v>
      </c>
      <c r="K107" s="284" t="str">
        <f ca="1">IF(PLANILHA_SINTÉTICA!HK105&gt;1,CONCATENATE("HÁ ",PLANILHA_SINTÉTICA!HK105," ITENS"),IF(PLANILHA_SINTÉTICA!HK105&lt;1,"",INDEX(PLANILHA_SINTÉTICA!A:A,PLANILHA_SINTÉTICA!HJ105,)))</f>
        <v>HÁ 2 ITENS</v>
      </c>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5"/>
      <c r="AK107" s="585"/>
    </row>
    <row r="108" spans="1:37" s="586" customFormat="1" ht="15">
      <c r="A108" s="284">
        <f ca="1">IFERROR(IF(PLANILHA_SINTÉTICA!HJ106=0,"",INDEX(PLANILHA_SINTÉTICA!B:B,PLANILHA_SINTÉTICA!HJ106,)),"")</f>
        <v>93183</v>
      </c>
      <c r="B108" s="600" t="str">
        <f ca="1">IFERROR(IF(PLANILHA_SINTÉTICA!HJ106=0,"",INDEX(PLANILHA_SINTÉTICA!C:C,PLANILHA_SINTÉTICA!HJ106,)),"")</f>
        <v>VERGA PRÉ-MOLDADA PARA JANELAS COM MAIS DE 1,5 M DE VÃO. AF_03/2016</v>
      </c>
      <c r="C108" s="284" t="str">
        <f ca="1">IFERROR(IF(PLANILHA_SINTÉTICA!HJ106=0,"",INDEX(PLANILHA_SINTÉTICA!D:D,PLANILHA_SINTÉTICA!HJ106,)),"")</f>
        <v>M</v>
      </c>
      <c r="D108" s="579">
        <f ca="1">IFERROR(IF(PLANILHA_SINTÉTICA!HJ106=0,"",INDEX(PLANILHA_SINTÉTICA!O:O,PLANILHA_SINTÉTICA!HJ106,)),"")</f>
        <v>2.2000000000000002</v>
      </c>
      <c r="E108" s="601">
        <f ca="1">IFERROR(IF(PLANILHA_SINTÉTICA!HJ106=0,"",INDEX(PLANILHA_SINTÉTICA!H:H,PLANILHA_SINTÉTICA!HJ106,)),"")</f>
        <v>67.03</v>
      </c>
      <c r="F108" s="601">
        <f ca="1">IFERROR(IF(PLANILHA_SINTÉTICA!HJ106=0,"",INDEX(PLANILHA_SINTÉTICA!N:N,PLANILHA_SINTÉTICA!HJ106,)),"")</f>
        <v>147.47</v>
      </c>
      <c r="G108" s="601">
        <f t="shared" ref="G108:G109" ca="1" si="12">IFERROR(IF((ISTEXT(G107))=TRUE,F108,F108+G107),"")</f>
        <v>362397.01999999984</v>
      </c>
      <c r="H108" s="606">
        <f t="shared" ref="H108:H109" ca="1" si="13">IFERROR(F108/(SUM(F:F)),"")</f>
        <v>4.0512444094846338E-4</v>
      </c>
      <c r="I108" s="606">
        <f t="shared" ref="I108:I109" ca="1" si="14">IFERROR(IF((ISTEXT(I107))=TRUE,H108,H108+I107),"")</f>
        <v>0.99556445466121346</v>
      </c>
      <c r="J108" s="579" t="str">
        <f t="shared" ref="J108:J109" ca="1" si="15">IFERROR(IF((I108-H108)&gt;0.8,"C",IF((I108-H108)&lt;0.5,"A","B")),"")</f>
        <v>C</v>
      </c>
      <c r="K108" s="284" t="str">
        <f ca="1">IF(PLANILHA_SINTÉTICA!HK106&gt;1,CONCATENATE("HÁ ",PLANILHA_SINTÉTICA!HK106," ITENS"),IF(PLANILHA_SINTÉTICA!HK106&lt;1,"",INDEX(PLANILHA_SINTÉTICA!A:A,PLANILHA_SINTÉTICA!HJ106,)))</f>
        <v>2.3.10</v>
      </c>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5"/>
      <c r="AK108" s="585"/>
    </row>
    <row r="109" spans="1:37" s="586" customFormat="1" ht="30">
      <c r="A109" s="284">
        <f ca="1">IFERROR(IF(PLANILHA_SINTÉTICA!HJ107=0,"",INDEX(PLANILHA_SINTÉTICA!B:B,PLANILHA_SINTÉTICA!HJ107,)),"")</f>
        <v>93186</v>
      </c>
      <c r="B109" s="600" t="str">
        <f ca="1">IFERROR(IF(PLANILHA_SINTÉTICA!HJ107=0,"",INDEX(PLANILHA_SINTÉTICA!C:C,PLANILHA_SINTÉTICA!HJ107,)),"")</f>
        <v>VERGA MOLDADA IN LOCO EM CONCRETO PARA JANELAS COM ATÉ 1,5 M DE VÃO. AF_03/2016</v>
      </c>
      <c r="C109" s="284" t="str">
        <f ca="1">IFERROR(IF(PLANILHA_SINTÉTICA!HJ107=0,"",INDEX(PLANILHA_SINTÉTICA!D:D,PLANILHA_SINTÉTICA!HJ107,)),"")</f>
        <v>M</v>
      </c>
      <c r="D109" s="579">
        <f ca="1">IFERROR(IF(PLANILHA_SINTÉTICA!HJ107=0,"",INDEX(PLANILHA_SINTÉTICA!O:O,PLANILHA_SINTÉTICA!HJ107,)),"")</f>
        <v>1.3</v>
      </c>
      <c r="E109" s="601">
        <f ca="1">IFERROR(IF(PLANILHA_SINTÉTICA!HJ107=0,"",INDEX(PLANILHA_SINTÉTICA!H:H,PLANILHA_SINTÉTICA!HJ107,)),"")</f>
        <v>99.06</v>
      </c>
      <c r="F109" s="601">
        <f ca="1">IFERROR(IF(PLANILHA_SINTÉTICA!HJ107=0,"",INDEX(PLANILHA_SINTÉTICA!N:N,PLANILHA_SINTÉTICA!HJ107,)),"")</f>
        <v>128.76999999999998</v>
      </c>
      <c r="G109" s="601">
        <f t="shared" ca="1" si="12"/>
        <v>362525.78999999986</v>
      </c>
      <c r="H109" s="606">
        <f t="shared" ca="1" si="13"/>
        <v>3.5375245311543784E-4</v>
      </c>
      <c r="I109" s="606">
        <f t="shared" ca="1" si="14"/>
        <v>0.99591820711432888</v>
      </c>
      <c r="J109" s="579" t="str">
        <f t="shared" ca="1" si="15"/>
        <v>C</v>
      </c>
      <c r="K109" s="284" t="str">
        <f ca="1">IF(PLANILHA_SINTÉTICA!HK107&gt;1,CONCATENATE("HÁ ",PLANILHA_SINTÉTICA!HK107," ITENS"),IF(PLANILHA_SINTÉTICA!HK107&lt;1,"",INDEX(PLANILHA_SINTÉTICA!A:A,PLANILHA_SINTÉTICA!HJ107,)))</f>
        <v>3.1.15</v>
      </c>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5"/>
      <c r="AK109" s="585"/>
    </row>
    <row r="110" spans="1:37" s="586" customFormat="1" ht="30">
      <c r="A110" s="284">
        <f ca="1">IFERROR(IF(PLANILHA_SINTÉTICA!HJ108=0,"",INDEX(PLANILHA_SINTÉTICA!B:B,PLANILHA_SINTÉTICA!HJ108,)),"")</f>
        <v>93196</v>
      </c>
      <c r="B110" s="600" t="str">
        <f ca="1">IFERROR(IF(PLANILHA_SINTÉTICA!HJ108=0,"",INDEX(PLANILHA_SINTÉTICA!C:C,PLANILHA_SINTÉTICA!HJ108,)),"")</f>
        <v>CONTRAVERGA MOLDADA IN LOCO EM CONCRETO PARA VÃOS DE ATÉ 1,5 M DE COMPRIMENTO. AF_03/2016</v>
      </c>
      <c r="C110" s="284" t="str">
        <f ca="1">IFERROR(IF(PLANILHA_SINTÉTICA!HJ108=0,"",INDEX(PLANILHA_SINTÉTICA!D:D,PLANILHA_SINTÉTICA!HJ108,)),"")</f>
        <v>M</v>
      </c>
      <c r="D110" s="579">
        <f ca="1">IFERROR(IF(PLANILHA_SINTÉTICA!HJ108=0,"",INDEX(PLANILHA_SINTÉTICA!O:O,PLANILHA_SINTÉTICA!HJ108,)),"")</f>
        <v>1.3</v>
      </c>
      <c r="E110" s="601">
        <f ca="1">IFERROR(IF(PLANILHA_SINTÉTICA!HJ108=0,"",INDEX(PLANILHA_SINTÉTICA!H:H,PLANILHA_SINTÉTICA!HJ108,)),"")</f>
        <v>97.110000000000014</v>
      </c>
      <c r="F110" s="601">
        <f ca="1">IFERROR(IF(PLANILHA_SINTÉTICA!HJ108=0,"",INDEX(PLANILHA_SINTÉTICA!N:N,PLANILHA_SINTÉTICA!HJ108,)),"")</f>
        <v>126.24</v>
      </c>
      <c r="G110" s="601">
        <f t="shared" ref="G110:G111" ca="1" si="16">IFERROR(IF((ISTEXT(G109))=TRUE,F110,F110+G109),"")</f>
        <v>362652.02999999985</v>
      </c>
      <c r="H110" s="606">
        <f t="shared" ref="H110:H111" ca="1" si="17">IFERROR(F110/(SUM(F:F)),"")</f>
        <v>3.4680212534979327E-4</v>
      </c>
      <c r="I110" s="606">
        <f t="shared" ref="I110:I111" ca="1" si="18">IFERROR(IF((ISTEXT(I109))=TRUE,H110,H110+I109),"")</f>
        <v>0.99626500923967864</v>
      </c>
      <c r="J110" s="579" t="str">
        <f t="shared" ref="J110:J111" ca="1" si="19">IFERROR(IF((I110-H110)&gt;0.8,"C",IF((I110-H110)&lt;0.5,"A","B")),"")</f>
        <v>C</v>
      </c>
      <c r="K110" s="284" t="str">
        <f ca="1">IF(PLANILHA_SINTÉTICA!HK108&gt;1,CONCATENATE("HÁ ",PLANILHA_SINTÉTICA!HK108," ITENS"),IF(PLANILHA_SINTÉTICA!HK108&lt;1,"",INDEX(PLANILHA_SINTÉTICA!A:A,PLANILHA_SINTÉTICA!HJ108,)))</f>
        <v>3.1.16</v>
      </c>
      <c r="L110" s="584"/>
      <c r="M110" s="584"/>
      <c r="N110" s="584"/>
      <c r="O110" s="584"/>
      <c r="P110" s="584"/>
      <c r="Q110" s="584"/>
      <c r="R110" s="584"/>
      <c r="S110" s="584"/>
      <c r="T110" s="584"/>
      <c r="U110" s="584"/>
      <c r="V110" s="584"/>
      <c r="W110" s="584"/>
      <c r="X110" s="584"/>
      <c r="Y110" s="584"/>
      <c r="Z110" s="584"/>
      <c r="AA110" s="584"/>
      <c r="AB110" s="584"/>
      <c r="AC110" s="584"/>
      <c r="AD110" s="584"/>
      <c r="AE110" s="584"/>
      <c r="AF110" s="584"/>
      <c r="AG110" s="584"/>
      <c r="AH110" s="584"/>
      <c r="AI110" s="584"/>
      <c r="AJ110" s="585"/>
      <c r="AK110" s="585"/>
    </row>
    <row r="111" spans="1:37" s="586" customFormat="1" ht="15">
      <c r="A111" s="284">
        <f ca="1">IFERROR(IF(PLANILHA_SINTÉTICA!HJ109=0,"",INDEX(PLANILHA_SINTÉTICA!B:B,PLANILHA_SINTÉTICA!HJ109,)),"")</f>
        <v>97645</v>
      </c>
      <c r="B111" s="600" t="str">
        <f ca="1">IFERROR(IF(PLANILHA_SINTÉTICA!HJ109=0,"",INDEX(PLANILHA_SINTÉTICA!C:C,PLANILHA_SINTÉTICA!HJ109,)),"")</f>
        <v>REMOÇÃO DE JANELAS, DE FORMA MANUAL, SEM REAPROVEITAMENTO. AF_12/2017</v>
      </c>
      <c r="C111" s="284" t="str">
        <f ca="1">IFERROR(IF(PLANILHA_SINTÉTICA!HJ109=0,"",INDEX(PLANILHA_SINTÉTICA!D:D,PLANILHA_SINTÉTICA!HJ109,)),"")</f>
        <v>M2</v>
      </c>
      <c r="D111" s="579">
        <f ca="1">IFERROR(IF(PLANILHA_SINTÉTICA!HJ109=0,"",INDEX(PLANILHA_SINTÉTICA!O:O,PLANILHA_SINTÉTICA!HJ109,)),"")</f>
        <v>3.86</v>
      </c>
      <c r="E111" s="601">
        <f ca="1">IFERROR(IF(PLANILHA_SINTÉTICA!HJ109=0,"",INDEX(PLANILHA_SINTÉTICA!H:H,PLANILHA_SINTÉTICA!HJ109,)),"")</f>
        <v>32</v>
      </c>
      <c r="F111" s="601">
        <f ca="1">IFERROR(IF(PLANILHA_SINTÉTICA!HJ109=0,"",INDEX(PLANILHA_SINTÉTICA!N:N,PLANILHA_SINTÉTICA!HJ109,)),"")</f>
        <v>123.52999999999999</v>
      </c>
      <c r="G111" s="601">
        <f t="shared" ca="1" si="16"/>
        <v>362775.55999999988</v>
      </c>
      <c r="H111" s="606">
        <f t="shared" ca="1" si="17"/>
        <v>3.3935730786169169E-4</v>
      </c>
      <c r="I111" s="606">
        <f t="shared" ca="1" si="18"/>
        <v>0.99660436654754037</v>
      </c>
      <c r="J111" s="579" t="str">
        <f t="shared" ca="1" si="19"/>
        <v>C</v>
      </c>
      <c r="K111" s="284" t="str">
        <f ca="1">IF(PLANILHA_SINTÉTICA!HK109&gt;1,CONCATENATE("HÁ ",PLANILHA_SINTÉTICA!HK109," ITENS"),IF(PLANILHA_SINTÉTICA!HK109&lt;1,"",INDEX(PLANILHA_SINTÉTICA!A:A,PLANILHA_SINTÉTICA!HJ109,)))</f>
        <v>HÁ 2 ITENS</v>
      </c>
      <c r="L111" s="584"/>
      <c r="M111" s="584"/>
      <c r="N111" s="584"/>
      <c r="O111" s="584"/>
      <c r="P111" s="584"/>
      <c r="Q111" s="584"/>
      <c r="R111" s="584"/>
      <c r="S111" s="584"/>
      <c r="T111" s="584"/>
      <c r="U111" s="584"/>
      <c r="V111" s="584"/>
      <c r="W111" s="584"/>
      <c r="X111" s="584"/>
      <c r="Y111" s="584"/>
      <c r="Z111" s="584"/>
      <c r="AA111" s="584"/>
      <c r="AB111" s="584"/>
      <c r="AC111" s="584"/>
      <c r="AD111" s="584"/>
      <c r="AE111" s="584"/>
      <c r="AF111" s="584"/>
      <c r="AG111" s="584"/>
      <c r="AH111" s="584"/>
      <c r="AI111" s="584"/>
      <c r="AJ111" s="585"/>
      <c r="AK111" s="585"/>
    </row>
    <row r="112" spans="1:37" s="586" customFormat="1" ht="30">
      <c r="A112" s="284">
        <f ca="1">IFERROR(IF(PLANILHA_SINTÉTICA!HJ110=0,"",INDEX(PLANILHA_SINTÉTICA!B:B,PLANILHA_SINTÉTICA!HJ110,)),"")</f>
        <v>93188</v>
      </c>
      <c r="B112" s="600" t="str">
        <f ca="1">IFERROR(IF(PLANILHA_SINTÉTICA!HJ110=0,"",INDEX(PLANILHA_SINTÉTICA!C:C,PLANILHA_SINTÉTICA!HJ110,)),"")</f>
        <v>VERGA MOLDADA IN LOCO EM CONCRETO PARA PORTAS COM ATÉ 1,5 M DE VÃO. AF_03/2016</v>
      </c>
      <c r="C112" s="284" t="str">
        <f ca="1">IFERROR(IF(PLANILHA_SINTÉTICA!HJ110=0,"",INDEX(PLANILHA_SINTÉTICA!D:D,PLANILHA_SINTÉTICA!HJ110,)),"")</f>
        <v>M</v>
      </c>
      <c r="D112" s="579">
        <f ca="1">IFERROR(IF(PLANILHA_SINTÉTICA!HJ110=0,"",INDEX(PLANILHA_SINTÉTICA!O:O,PLANILHA_SINTÉTICA!HJ110,)),"")</f>
        <v>1.2</v>
      </c>
      <c r="E112" s="601">
        <f ca="1">IFERROR(IF(PLANILHA_SINTÉTICA!HJ110=0,"",INDEX(PLANILHA_SINTÉTICA!H:H,PLANILHA_SINTÉTICA!HJ110,)),"")</f>
        <v>89.74</v>
      </c>
      <c r="F112" s="601">
        <f ca="1">IFERROR(IF(PLANILHA_SINTÉTICA!HJ110=0,"",INDEX(PLANILHA_SINTÉTICA!N:N,PLANILHA_SINTÉTICA!HJ110,)),"")</f>
        <v>107.69</v>
      </c>
      <c r="G112" s="601">
        <f t="shared" ref="G112:G123" ca="1" si="20">IFERROR(IF((ISTEXT(G111))=TRUE,F112,F112+G111),"")</f>
        <v>362883.24999999988</v>
      </c>
      <c r="H112" s="606">
        <f t="shared" ref="H112:H123" ca="1" si="21">IFERROR(F112/(SUM(F:F)),"")</f>
        <v>2.9584221228548194E-4</v>
      </c>
      <c r="I112" s="606">
        <f t="shared" ref="I112:I123" ca="1" si="22">IFERROR(IF((ISTEXT(I111))=TRUE,H112,H112+I111),"")</f>
        <v>0.99690020875982588</v>
      </c>
      <c r="J112" s="579" t="str">
        <f t="shared" ref="J112:J123" ca="1" si="23">IFERROR(IF((I112-H112)&gt;0.8,"C",IF((I112-H112)&lt;0.5,"A","B")),"")</f>
        <v>C</v>
      </c>
      <c r="K112" s="284" t="str">
        <f ca="1">IF(PLANILHA_SINTÉTICA!HK110&gt;1,CONCATENATE("HÁ ",PLANILHA_SINTÉTICA!HK110," ITENS"),IF(PLANILHA_SINTÉTICA!HK110&lt;1,"",INDEX(PLANILHA_SINTÉTICA!A:A,PLANILHA_SINTÉTICA!HJ110,)))</f>
        <v>2.3.9</v>
      </c>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5"/>
      <c r="AK112" s="585"/>
    </row>
    <row r="113" spans="1:37" s="586" customFormat="1" ht="30">
      <c r="A113" s="284">
        <f ca="1">IFERROR(IF(PLANILHA_SINTÉTICA!HJ111=0,"",INDEX(PLANILHA_SINTÉTICA!B:B,PLANILHA_SINTÉTICA!HJ111,)),"")</f>
        <v>94589</v>
      </c>
      <c r="B113" s="600" t="str">
        <f ca="1">IFERROR(IF(PLANILHA_SINTÉTICA!HJ111=0,"",INDEX(PLANILHA_SINTÉTICA!C:C,PLANILHA_SINTÉTICA!HJ111,)),"")</f>
        <v>CONTRAMARCO DE ALUMÍNIO, FIXAÇÃO COM ARGAMASSA - FORNECIMENTO E INSTALAÇÃO. AF_12/2019</v>
      </c>
      <c r="C113" s="284" t="str">
        <f ca="1">IFERROR(IF(PLANILHA_SINTÉTICA!HJ111=0,"",INDEX(PLANILHA_SINTÉTICA!D:D,PLANILHA_SINTÉTICA!HJ111,)),"")</f>
        <v>M</v>
      </c>
      <c r="D113" s="579">
        <f ca="1">IFERROR(IF(PLANILHA_SINTÉTICA!HJ111=0,"",INDEX(PLANILHA_SINTÉTICA!O:O,PLANILHA_SINTÉTICA!HJ111,)),"")</f>
        <v>4.2</v>
      </c>
      <c r="E113" s="601">
        <f ca="1">IFERROR(IF(PLANILHA_SINTÉTICA!HJ111=0,"",INDEX(PLANILHA_SINTÉTICA!H:H,PLANILHA_SINTÉTICA!HJ111,)),"")</f>
        <v>21.19</v>
      </c>
      <c r="F113" s="601">
        <f ca="1">IFERROR(IF(PLANILHA_SINTÉTICA!HJ111=0,"",INDEX(PLANILHA_SINTÉTICA!N:N,PLANILHA_SINTÉTICA!HJ111,)),"")</f>
        <v>89</v>
      </c>
      <c r="G113" s="601">
        <f t="shared" ca="1" si="20"/>
        <v>362972.24999999988</v>
      </c>
      <c r="H113" s="606">
        <f t="shared" ca="1" si="21"/>
        <v>2.4449769610370407E-4</v>
      </c>
      <c r="I113" s="606">
        <f t="shared" ca="1" si="22"/>
        <v>0.99714470645592956</v>
      </c>
      <c r="J113" s="579" t="str">
        <f t="shared" ca="1" si="23"/>
        <v>C</v>
      </c>
      <c r="K113" s="284" t="str">
        <f ca="1">IF(PLANILHA_SINTÉTICA!HK111&gt;1,CONCATENATE("HÁ ",PLANILHA_SINTÉTICA!HK111," ITENS"),IF(PLANILHA_SINTÉTICA!HK111&lt;1,"",INDEX(PLANILHA_SINTÉTICA!A:A,PLANILHA_SINTÉTICA!HJ111,)))</f>
        <v>3.1.17</v>
      </c>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c r="AJ113" s="585"/>
      <c r="AK113" s="585"/>
    </row>
    <row r="114" spans="1:37" s="586" customFormat="1" ht="30">
      <c r="A114" s="284">
        <f ca="1">IFERROR(IF(PLANILHA_SINTÉTICA!HJ112=0,"",INDEX(PLANILHA_SINTÉTICA!B:B,PLANILHA_SINTÉTICA!HJ112,)),"")</f>
        <v>102191</v>
      </c>
      <c r="B114" s="600" t="str">
        <f ca="1">IFERROR(IF(PLANILHA_SINTÉTICA!HJ112=0,"",INDEX(PLANILHA_SINTÉTICA!C:C,PLANILHA_SINTÉTICA!HJ112,)),"")</f>
        <v>REMOÇÃO DE VIDRO LISO COMUM DE ESQUADRIA COM BAGUETE DE ALUMÍNIO OU PVC. AF_01/2021</v>
      </c>
      <c r="C114" s="284" t="str">
        <f ca="1">IFERROR(IF(PLANILHA_SINTÉTICA!HJ112=0,"",INDEX(PLANILHA_SINTÉTICA!D:D,PLANILHA_SINTÉTICA!HJ112,)),"")</f>
        <v>M2</v>
      </c>
      <c r="D114" s="579">
        <f ca="1">IFERROR(IF(PLANILHA_SINTÉTICA!HJ112=0,"",INDEX(PLANILHA_SINTÉTICA!O:O,PLANILHA_SINTÉTICA!HJ112,)),"")</f>
        <v>4</v>
      </c>
      <c r="E114" s="601">
        <f ca="1">IFERROR(IF(PLANILHA_SINTÉTICA!HJ112=0,"",INDEX(PLANILHA_SINTÉTICA!H:H,PLANILHA_SINTÉTICA!HJ112,)),"")</f>
        <v>21.83</v>
      </c>
      <c r="F114" s="601">
        <f ca="1">IFERROR(IF(PLANILHA_SINTÉTICA!HJ112=0,"",INDEX(PLANILHA_SINTÉTICA!N:N,PLANILHA_SINTÉTICA!HJ112,)),"")</f>
        <v>87.320000000000007</v>
      </c>
      <c r="G114" s="601">
        <f t="shared" ca="1" si="20"/>
        <v>363059.56999999989</v>
      </c>
      <c r="H114" s="606">
        <f t="shared" ca="1" si="21"/>
        <v>2.3988245869410607E-4</v>
      </c>
      <c r="I114" s="606">
        <f t="shared" ca="1" si="22"/>
        <v>0.99738458891462367</v>
      </c>
      <c r="J114" s="579" t="str">
        <f t="shared" ca="1" si="23"/>
        <v>C</v>
      </c>
      <c r="K114" s="284" t="str">
        <f ca="1">IF(PLANILHA_SINTÉTICA!HK112&gt;1,CONCATENATE("HÁ ",PLANILHA_SINTÉTICA!HK112," ITENS"),IF(PLANILHA_SINTÉTICA!HK112&lt;1,"",INDEX(PLANILHA_SINTÉTICA!A:A,PLANILHA_SINTÉTICA!HJ112,)))</f>
        <v>2.5.3</v>
      </c>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5"/>
      <c r="AK114" s="585"/>
    </row>
    <row r="115" spans="1:37" s="586" customFormat="1" ht="30">
      <c r="A115" s="284">
        <f ca="1">IFERROR(IF(PLANILHA_SINTÉTICA!HJ113=0,"",INDEX(PLANILHA_SINTÉTICA!B:B,PLANILHA_SINTÉTICA!HJ113,)),"")</f>
        <v>102513</v>
      </c>
      <c r="B115" s="600" t="str">
        <f ca="1">IFERROR(IF(PLANILHA_SINTÉTICA!HJ113=0,"",INDEX(PLANILHA_SINTÉTICA!C:C,PLANILHA_SINTÉTICA!HJ113,)),"")</f>
        <v>PINTURA DE SÍMBOLOS E TEXTOS COM TINTA ACRÍLICA, DEMARCAÇÃO COM FITA ADESIVA E APLICAÇÃO COM ROLO. AF_05/2021</v>
      </c>
      <c r="C115" s="284" t="str">
        <f ca="1">IFERROR(IF(PLANILHA_SINTÉTICA!HJ113=0,"",INDEX(PLANILHA_SINTÉTICA!D:D,PLANILHA_SINTÉTICA!HJ113,)),"")</f>
        <v>M2</v>
      </c>
      <c r="D115" s="579">
        <f ca="1">IFERROR(IF(PLANILHA_SINTÉTICA!HJ113=0,"",INDEX(PLANILHA_SINTÉTICA!O:O,PLANILHA_SINTÉTICA!HJ113,)),"")</f>
        <v>2</v>
      </c>
      <c r="E115" s="601">
        <f ca="1">IFERROR(IF(PLANILHA_SINTÉTICA!HJ113=0,"",INDEX(PLANILHA_SINTÉTICA!H:H,PLANILHA_SINTÉTICA!HJ113,)),"")</f>
        <v>41.52</v>
      </c>
      <c r="F115" s="601">
        <f ca="1">IFERROR(IF(PLANILHA_SINTÉTICA!HJ113=0,"",INDEX(PLANILHA_SINTÉTICA!N:N,PLANILHA_SINTÉTICA!HJ113,)),"")</f>
        <v>83.04</v>
      </c>
      <c r="G115" s="601">
        <f t="shared" ca="1" si="20"/>
        <v>363142.60999999987</v>
      </c>
      <c r="H115" s="606">
        <f t="shared" ca="1" si="21"/>
        <v>2.2812459196013021E-4</v>
      </c>
      <c r="I115" s="606">
        <f t="shared" ca="1" si="22"/>
        <v>0.99761271350658376</v>
      </c>
      <c r="J115" s="579" t="str">
        <f t="shared" ca="1" si="23"/>
        <v>C</v>
      </c>
      <c r="K115" s="284" t="str">
        <f ca="1">IF(PLANILHA_SINTÉTICA!HK113&gt;1,CONCATENATE("HÁ ",PLANILHA_SINTÉTICA!HK113," ITENS"),IF(PLANILHA_SINTÉTICA!HK113&lt;1,"",INDEX(PLANILHA_SINTÉTICA!A:A,PLANILHA_SINTÉTICA!HJ113,)))</f>
        <v>4.2.25</v>
      </c>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5"/>
      <c r="AK115" s="585"/>
    </row>
    <row r="116" spans="1:37" s="586" customFormat="1" ht="15">
      <c r="A116" s="284" t="str">
        <f ca="1">IFERROR(IF(PLANILHA_SINTÉTICA!HJ114=0,"",INDEX(PLANILHA_SINTÉTICA!B:B,PLANILHA_SINTÉTICA!HJ114,)),"")</f>
        <v>COMP 19</v>
      </c>
      <c r="B116" s="600" t="str">
        <f ca="1">IFERROR(IF(PLANILHA_SINTÉTICA!HJ114=0,"",INDEX(PLANILHA_SINTÉTICA!C:C,PLANILHA_SINTÉTICA!HJ114,)),"")</f>
        <v>INSTALAÇÃO DE PORTA DE VIDRO TEMPERADO</v>
      </c>
      <c r="C116" s="284" t="str">
        <f ca="1">IFERROR(IF(PLANILHA_SINTÉTICA!HJ114=0,"",INDEX(PLANILHA_SINTÉTICA!D:D,PLANILHA_SINTÉTICA!HJ114,)),"")</f>
        <v>M2</v>
      </c>
      <c r="D116" s="579">
        <f ca="1">IFERROR(IF(PLANILHA_SINTÉTICA!HJ114=0,"",INDEX(PLANILHA_SINTÉTICA!O:O,PLANILHA_SINTÉTICA!HJ114,)),"")</f>
        <v>2.21</v>
      </c>
      <c r="E116" s="601">
        <f ca="1">IFERROR(IF(PLANILHA_SINTÉTICA!HJ114=0,"",INDEX(PLANILHA_SINTÉTICA!H:H,PLANILHA_SINTÉTICA!HJ114,)),"")</f>
        <v>35.49</v>
      </c>
      <c r="F116" s="601">
        <f ca="1">IFERROR(IF(PLANILHA_SINTÉTICA!HJ114=0,"",INDEX(PLANILHA_SINTÉTICA!N:N,PLANILHA_SINTÉTICA!HJ114,)),"")</f>
        <v>78.429999999999993</v>
      </c>
      <c r="G116" s="601">
        <f t="shared" ca="1" si="20"/>
        <v>363221.03999999986</v>
      </c>
      <c r="H116" s="606">
        <f t="shared" ca="1" si="21"/>
        <v>2.1546016073498324E-4</v>
      </c>
      <c r="I116" s="606">
        <f t="shared" ca="1" si="22"/>
        <v>0.9978281736673188</v>
      </c>
      <c r="J116" s="579" t="str">
        <f t="shared" ca="1" si="23"/>
        <v>C</v>
      </c>
      <c r="K116" s="284" t="str">
        <f ca="1">IF(PLANILHA_SINTÉTICA!HK114&gt;1,CONCATENATE("HÁ ",PLANILHA_SINTÉTICA!HK114," ITENS"),IF(PLANILHA_SINTÉTICA!HK114&lt;1,"",INDEX(PLANILHA_SINTÉTICA!A:A,PLANILHA_SINTÉTICA!HJ114,)))</f>
        <v>2.5.7</v>
      </c>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5"/>
      <c r="AK116" s="585"/>
    </row>
    <row r="117" spans="1:37" s="586" customFormat="1" ht="30">
      <c r="A117" s="284">
        <f ca="1">IFERROR(IF(PLANILHA_SINTÉTICA!HJ115=0,"",INDEX(PLANILHA_SINTÉTICA!B:B,PLANILHA_SINTÉTICA!HJ115,)),"")</f>
        <v>89491</v>
      </c>
      <c r="B117" s="600" t="str">
        <f ca="1">IFERROR(IF(PLANILHA_SINTÉTICA!HJ115=0,"",INDEX(PLANILHA_SINTÉTICA!C:C,PLANILHA_SINTÉTICA!HJ115,)),"")</f>
        <v>CAIXA SIFONADA, PVC, DN 150 X 185 X 75 MM, FORNECIDA E INSTALADA EM RAMAIS DE ENCAMINHAMENTO DE ÁGUA PLUVIAL. AF_12/2014</v>
      </c>
      <c r="C117" s="284" t="str">
        <f ca="1">IFERROR(IF(PLANILHA_SINTÉTICA!HJ115=0,"",INDEX(PLANILHA_SINTÉTICA!D:D,PLANILHA_SINTÉTICA!HJ115,)),"")</f>
        <v>UN</v>
      </c>
      <c r="D117" s="579">
        <f ca="1">IFERROR(IF(PLANILHA_SINTÉTICA!HJ115=0,"",INDEX(PLANILHA_SINTÉTICA!O:O,PLANILHA_SINTÉTICA!HJ115,)),"")</f>
        <v>1</v>
      </c>
      <c r="E117" s="601">
        <f ca="1">IFERROR(IF(PLANILHA_SINTÉTICA!HJ115=0,"",INDEX(PLANILHA_SINTÉTICA!H:H,PLANILHA_SINTÉTICA!HJ115,)),"")</f>
        <v>71.599999999999994</v>
      </c>
      <c r="F117" s="601">
        <f ca="1">IFERROR(IF(PLANILHA_SINTÉTICA!HJ115=0,"",INDEX(PLANILHA_SINTÉTICA!N:N,PLANILHA_SINTÉTICA!HJ115,)),"")</f>
        <v>71.599999999999994</v>
      </c>
      <c r="G117" s="601">
        <f t="shared" ca="1" si="20"/>
        <v>363292.63999999984</v>
      </c>
      <c r="H117" s="606">
        <f t="shared" ca="1" si="21"/>
        <v>1.9669702293286754E-4</v>
      </c>
      <c r="I117" s="606">
        <f t="shared" ca="1" si="22"/>
        <v>0.9980248706902517</v>
      </c>
      <c r="J117" s="579" t="str">
        <f t="shared" ca="1" si="23"/>
        <v>C</v>
      </c>
      <c r="K117" s="284" t="str">
        <f ca="1">IF(PLANILHA_SINTÉTICA!HK115&gt;1,CONCATENATE("HÁ ",PLANILHA_SINTÉTICA!HK115," ITENS"),IF(PLANILHA_SINTÉTICA!HK115&lt;1,"",INDEX(PLANILHA_SINTÉTICA!A:A,PLANILHA_SINTÉTICA!HJ115,)))</f>
        <v>2.8.7</v>
      </c>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5"/>
      <c r="AK117" s="585"/>
    </row>
    <row r="118" spans="1:37" s="586" customFormat="1" ht="45">
      <c r="A118" s="284">
        <f ca="1">IFERROR(IF(PLANILHA_SINTÉTICA!HJ116=0,"",INDEX(PLANILHA_SINTÉTICA!B:B,PLANILHA_SINTÉTICA!HJ116,)),"")</f>
        <v>100748</v>
      </c>
      <c r="B118" s="600" t="str">
        <f ca="1">IFERROR(IF(PLANILHA_SINTÉTICA!HJ116=0,"",INDEX(PLANILHA_SINTÉTICA!C:C,PLANILHA_SINTÉTICA!HJ116,)),"")</f>
        <v>PINTURA COM TINTA ALQUÍDICA DE ACABAMENTO (ESMALTE SINTÉTICO FOSCO) APLICADA A ROLO OU PINCEL SOBRE PERFIL METÁLICO EXECUTADO EM FÁBRICA (POR DEMÃO). AF_01/2020</v>
      </c>
      <c r="C118" s="284" t="str">
        <f ca="1">IFERROR(IF(PLANILHA_SINTÉTICA!HJ116=0,"",INDEX(PLANILHA_SINTÉTICA!D:D,PLANILHA_SINTÉTICA!HJ116,)),"")</f>
        <v>M2</v>
      </c>
      <c r="D118" s="579">
        <f ca="1">IFERROR(IF(PLANILHA_SINTÉTICA!HJ116=0,"",INDEX(PLANILHA_SINTÉTICA!O:O,PLANILHA_SINTÉTICA!HJ116,)),"")</f>
        <v>7</v>
      </c>
      <c r="E118" s="601">
        <f ca="1">IFERROR(IF(PLANILHA_SINTÉTICA!HJ116=0,"",INDEX(PLANILHA_SINTÉTICA!H:H,PLANILHA_SINTÉTICA!HJ116,)),"")</f>
        <v>9.93</v>
      </c>
      <c r="F118" s="601">
        <f ca="1">IFERROR(IF(PLANILHA_SINTÉTICA!HJ116=0,"",INDEX(PLANILHA_SINTÉTICA!N:N,PLANILHA_SINTÉTICA!HJ116,)),"")</f>
        <v>69.509999999999991</v>
      </c>
      <c r="G118" s="601">
        <f t="shared" ca="1" si="20"/>
        <v>363362.14999999985</v>
      </c>
      <c r="H118" s="606">
        <f t="shared" ca="1" si="21"/>
        <v>1.9095544782211761E-4</v>
      </c>
      <c r="I118" s="606">
        <f t="shared" ca="1" si="22"/>
        <v>0.9982158261380738</v>
      </c>
      <c r="J118" s="579" t="str">
        <f t="shared" ca="1" si="23"/>
        <v>C</v>
      </c>
      <c r="K118" s="284" t="str">
        <f ca="1">IF(PLANILHA_SINTÉTICA!HK116&gt;1,CONCATENATE("HÁ ",PLANILHA_SINTÉTICA!HK116," ITENS"),IF(PLANILHA_SINTÉTICA!HK116&lt;1,"",INDEX(PLANILHA_SINTÉTICA!A:A,PLANILHA_SINTÉTICA!HJ116,)))</f>
        <v>2.9.8</v>
      </c>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5"/>
      <c r="AK118" s="585"/>
    </row>
    <row r="119" spans="1:37" s="586" customFormat="1" ht="30">
      <c r="A119" s="284">
        <f ca="1">IFERROR(IF(PLANILHA_SINTÉTICA!HJ117=0,"",INDEX(PLANILHA_SINTÉTICA!B:B,PLANILHA_SINTÉTICA!HJ117,)),"")</f>
        <v>89522</v>
      </c>
      <c r="B119" s="600" t="str">
        <f ca="1">IFERROR(IF(PLANILHA_SINTÉTICA!HJ117=0,"",INDEX(PLANILHA_SINTÉTICA!C:C,PLANILHA_SINTÉTICA!HJ117,)),"")</f>
        <v>JOELHO 90 GRAUS, PVC, SERIE R, ÁGUA PLUVIAL, DN 75 MM, JUNTA ELÁSTICA, FORNECIDO E INSTALADO EM RAMAL DE ENCAMINHAMENTO. AF_12/2014</v>
      </c>
      <c r="C119" s="284" t="str">
        <f ca="1">IFERROR(IF(PLANILHA_SINTÉTICA!HJ117=0,"",INDEX(PLANILHA_SINTÉTICA!D:D,PLANILHA_SINTÉTICA!HJ117,)),"")</f>
        <v>UN</v>
      </c>
      <c r="D119" s="579">
        <f ca="1">IFERROR(IF(PLANILHA_SINTÉTICA!HJ117=0,"",INDEX(PLANILHA_SINTÉTICA!O:O,PLANILHA_SINTÉTICA!HJ117,)),"")</f>
        <v>2</v>
      </c>
      <c r="E119" s="601">
        <f ca="1">IFERROR(IF(PLANILHA_SINTÉTICA!HJ117=0,"",INDEX(PLANILHA_SINTÉTICA!H:H,PLANILHA_SINTÉTICA!HJ117,)),"")</f>
        <v>32.950000000000003</v>
      </c>
      <c r="F119" s="601">
        <f ca="1">IFERROR(IF(PLANILHA_SINTÉTICA!HJ117=0,"",INDEX(PLANILHA_SINTÉTICA!N:N,PLANILHA_SINTÉTICA!HJ117,)),"")</f>
        <v>65.900000000000006</v>
      </c>
      <c r="G119" s="601">
        <f t="shared" ca="1" si="20"/>
        <v>363428.04999999987</v>
      </c>
      <c r="H119" s="606">
        <f t="shared" ca="1" si="21"/>
        <v>1.8103818172173145E-4</v>
      </c>
      <c r="I119" s="606">
        <f t="shared" ca="1" si="22"/>
        <v>0.99839686431979557</v>
      </c>
      <c r="J119" s="579" t="str">
        <f t="shared" ca="1" si="23"/>
        <v>C</v>
      </c>
      <c r="K119" s="284" t="str">
        <f ca="1">IF(PLANILHA_SINTÉTICA!HK117&gt;1,CONCATENATE("HÁ ",PLANILHA_SINTÉTICA!HK117," ITENS"),IF(PLANILHA_SINTÉTICA!HK117&lt;1,"",INDEX(PLANILHA_SINTÉTICA!A:A,PLANILHA_SINTÉTICA!HJ117,)))</f>
        <v>2.9.7</v>
      </c>
      <c r="L119" s="584"/>
      <c r="M119" s="584"/>
      <c r="N119" s="584"/>
      <c r="O119" s="584"/>
      <c r="P119" s="584"/>
      <c r="Q119" s="584"/>
      <c r="R119" s="584"/>
      <c r="S119" s="584"/>
      <c r="T119" s="584"/>
      <c r="U119" s="584"/>
      <c r="V119" s="584"/>
      <c r="W119" s="584"/>
      <c r="X119" s="584"/>
      <c r="Y119" s="584"/>
      <c r="Z119" s="584"/>
      <c r="AA119" s="584"/>
      <c r="AB119" s="584"/>
      <c r="AC119" s="584"/>
      <c r="AD119" s="584"/>
      <c r="AE119" s="584"/>
      <c r="AF119" s="584"/>
      <c r="AG119" s="584"/>
      <c r="AH119" s="584"/>
      <c r="AI119" s="584"/>
      <c r="AJ119" s="585"/>
      <c r="AK119" s="585"/>
    </row>
    <row r="120" spans="1:37" s="586" customFormat="1" ht="30">
      <c r="A120" s="284">
        <f ca="1">IFERROR(IF(PLANILHA_SINTÉTICA!HJ118=0,"",INDEX(PLANILHA_SINTÉTICA!B:B,PLANILHA_SINTÉTICA!HJ118,)),"")</f>
        <v>91928</v>
      </c>
      <c r="B120" s="600" t="str">
        <f ca="1">IFERROR(IF(PLANILHA_SINTÉTICA!HJ118=0,"",INDEX(PLANILHA_SINTÉTICA!C:C,PLANILHA_SINTÉTICA!HJ118,)),"")</f>
        <v>CABO DE COBRE FLEXÍVEL ISOLADO, 4 MM², ANTI-CHAMA 450/750 V, PARA CIRCUITOS TERMINAIS - FORNECIMENTO E INSTALAÇÃO. AF_12/2015</v>
      </c>
      <c r="C120" s="284" t="str">
        <f ca="1">IFERROR(IF(PLANILHA_SINTÉTICA!HJ118=0,"",INDEX(PLANILHA_SINTÉTICA!D:D,PLANILHA_SINTÉTICA!HJ118,)),"")</f>
        <v>M</v>
      </c>
      <c r="D120" s="579">
        <f ca="1">IFERROR(IF(PLANILHA_SINTÉTICA!HJ118=0,"",INDEX(PLANILHA_SINTÉTICA!O:O,PLANILHA_SINTÉTICA!HJ118,)),"")</f>
        <v>10</v>
      </c>
      <c r="E120" s="601">
        <f ca="1">IFERROR(IF(PLANILHA_SINTÉTICA!HJ118=0,"",INDEX(PLANILHA_SINTÉTICA!H:H,PLANILHA_SINTÉTICA!HJ118,)),"")</f>
        <v>6.57</v>
      </c>
      <c r="F120" s="601">
        <f ca="1">IFERROR(IF(PLANILHA_SINTÉTICA!HJ118=0,"",INDEX(PLANILHA_SINTÉTICA!N:N,PLANILHA_SINTÉTICA!HJ118,)),"")</f>
        <v>65.7</v>
      </c>
      <c r="G120" s="601">
        <f t="shared" ca="1" si="20"/>
        <v>363493.74999999988</v>
      </c>
      <c r="H120" s="606">
        <f t="shared" ca="1" si="21"/>
        <v>1.8048874869677929E-4</v>
      </c>
      <c r="I120" s="606">
        <f t="shared" ca="1" si="22"/>
        <v>0.99857735306849238</v>
      </c>
      <c r="J120" s="579" t="str">
        <f t="shared" ca="1" si="23"/>
        <v>C</v>
      </c>
      <c r="K120" s="284" t="str">
        <f ca="1">IF(PLANILHA_SINTÉTICA!HK118&gt;1,CONCATENATE("HÁ ",PLANILHA_SINTÉTICA!HK118," ITENS"),IF(PLANILHA_SINTÉTICA!HK118&lt;1,"",INDEX(PLANILHA_SINTÉTICA!A:A,PLANILHA_SINTÉTICA!HJ118,)))</f>
        <v>2.6.6</v>
      </c>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5"/>
      <c r="AK120" s="585"/>
    </row>
    <row r="121" spans="1:37" s="586" customFormat="1" ht="30">
      <c r="A121" s="284">
        <f ca="1">IFERROR(IF(PLANILHA_SINTÉTICA!HJ119=0,"",INDEX(PLANILHA_SINTÉTICA!B:B,PLANILHA_SINTÉTICA!HJ119,)),"")</f>
        <v>89576</v>
      </c>
      <c r="B121" s="600" t="str">
        <f ca="1">IFERROR(IF(PLANILHA_SINTÉTICA!HJ119=0,"",INDEX(PLANILHA_SINTÉTICA!C:C,PLANILHA_SINTÉTICA!HJ119,)),"")</f>
        <v>TUBO PVC, SÉRIE R, ÁGUA PLUVIAL, DN 75 MM, FORNECIDO E INSTALADO EM CONDUTORES VERTICAIS DE ÁGUAS PLUVIAIS. AF_12/2014</v>
      </c>
      <c r="C121" s="284" t="str">
        <f ca="1">IFERROR(IF(PLANILHA_SINTÉTICA!HJ119=0,"",INDEX(PLANILHA_SINTÉTICA!D:D,PLANILHA_SINTÉTICA!HJ119,)),"")</f>
        <v>M</v>
      </c>
      <c r="D121" s="579">
        <f ca="1">IFERROR(IF(PLANILHA_SINTÉTICA!HJ119=0,"",INDEX(PLANILHA_SINTÉTICA!O:O,PLANILHA_SINTÉTICA!HJ119,)),"")</f>
        <v>2</v>
      </c>
      <c r="E121" s="601">
        <f ca="1">IFERROR(IF(PLANILHA_SINTÉTICA!HJ119=0,"",INDEX(PLANILHA_SINTÉTICA!H:H,PLANILHA_SINTÉTICA!HJ119,)),"")</f>
        <v>31.11</v>
      </c>
      <c r="F121" s="601">
        <f ca="1">IFERROR(IF(PLANILHA_SINTÉTICA!HJ119=0,"",INDEX(PLANILHA_SINTÉTICA!N:N,PLANILHA_SINTÉTICA!HJ119,)),"")</f>
        <v>62.22</v>
      </c>
      <c r="G121" s="601">
        <f t="shared" ca="1" si="20"/>
        <v>363555.96999999986</v>
      </c>
      <c r="H121" s="606">
        <f t="shared" ca="1" si="21"/>
        <v>1.70928614062612E-4</v>
      </c>
      <c r="I121" s="606">
        <f t="shared" ca="1" si="22"/>
        <v>0.99874828168255503</v>
      </c>
      <c r="J121" s="579" t="str">
        <f t="shared" ca="1" si="23"/>
        <v>C</v>
      </c>
      <c r="K121" s="284" t="str">
        <f ca="1">IF(PLANILHA_SINTÉTICA!HK119&gt;1,CONCATENATE("HÁ ",PLANILHA_SINTÉTICA!HK119," ITENS"),IF(PLANILHA_SINTÉTICA!HK119&lt;1,"",INDEX(PLANILHA_SINTÉTICA!A:A,PLANILHA_SINTÉTICA!HJ119,)))</f>
        <v>2.9.5</v>
      </c>
      <c r="L121" s="584"/>
      <c r="M121" s="584"/>
      <c r="N121" s="584"/>
      <c r="O121" s="584"/>
      <c r="P121" s="584"/>
      <c r="Q121" s="584"/>
      <c r="R121" s="584"/>
      <c r="S121" s="584"/>
      <c r="T121" s="584"/>
      <c r="U121" s="584"/>
      <c r="V121" s="584"/>
      <c r="W121" s="584"/>
      <c r="X121" s="584"/>
      <c r="Y121" s="584"/>
      <c r="Z121" s="584"/>
      <c r="AA121" s="584"/>
      <c r="AB121" s="584"/>
      <c r="AC121" s="584"/>
      <c r="AD121" s="584"/>
      <c r="AE121" s="584"/>
      <c r="AF121" s="584"/>
      <c r="AG121" s="584"/>
      <c r="AH121" s="584"/>
      <c r="AI121" s="584"/>
      <c r="AJ121" s="585"/>
      <c r="AK121" s="585"/>
    </row>
    <row r="122" spans="1:37" s="586" customFormat="1" ht="45">
      <c r="A122" s="284">
        <f ca="1">IFERROR(IF(PLANILHA_SINTÉTICA!HJ120=0,"",INDEX(PLANILHA_SINTÉTICA!B:B,PLANILHA_SINTÉTICA!HJ120,)),"")</f>
        <v>87896</v>
      </c>
      <c r="B122" s="600" t="str">
        <f ca="1">IFERROR(IF(PLANILHA_SINTÉTICA!HJ120=0,"",INDEX(PLANILHA_SINTÉTICA!C:C,PLANILHA_SINTÉTICA!HJ120,)),"")</f>
        <v>CHAPISCO APLICADO EM ALVENARIA (SEM PRESENÇA DE VÃOS) E ESTRUTURAS DE CONCRETO DE FACHADA, COM EQUIPAMENTO DE PROJEÇÃO.  ARGAMASSA TRAÇO 1:3 COM PREPARO MANUAL. AF_06/2014</v>
      </c>
      <c r="C122" s="284" t="str">
        <f ca="1">IFERROR(IF(PLANILHA_SINTÉTICA!HJ120=0,"",INDEX(PLANILHA_SINTÉTICA!D:D,PLANILHA_SINTÉTICA!HJ120,)),"")</f>
        <v>M2</v>
      </c>
      <c r="D122" s="579">
        <f ca="1">IFERROR(IF(PLANILHA_SINTÉTICA!HJ120=0,"",INDEX(PLANILHA_SINTÉTICA!O:O,PLANILHA_SINTÉTICA!HJ120,)),"")</f>
        <v>10</v>
      </c>
      <c r="E122" s="601">
        <f ca="1">IFERROR(IF(PLANILHA_SINTÉTICA!HJ120=0,"",INDEX(PLANILHA_SINTÉTICA!H:H,PLANILHA_SINTÉTICA!HJ120,)),"")</f>
        <v>6.01</v>
      </c>
      <c r="F122" s="601">
        <f ca="1">IFERROR(IF(PLANILHA_SINTÉTICA!HJ120=0,"",INDEX(PLANILHA_SINTÉTICA!N:N,PLANILHA_SINTÉTICA!HJ120,)),"")</f>
        <v>60.1</v>
      </c>
      <c r="G122" s="601">
        <f t="shared" ca="1" si="20"/>
        <v>363616.06999999983</v>
      </c>
      <c r="H122" s="606">
        <f t="shared" ca="1" si="21"/>
        <v>1.6510462399811927E-4</v>
      </c>
      <c r="I122" s="606">
        <f t="shared" ca="1" si="22"/>
        <v>0.99891338630655313</v>
      </c>
      <c r="J122" s="579" t="str">
        <f t="shared" ca="1" si="23"/>
        <v>C</v>
      </c>
      <c r="K122" s="284" t="str">
        <f ca="1">IF(PLANILHA_SINTÉTICA!HK120&gt;1,CONCATENATE("HÁ ",PLANILHA_SINTÉTICA!HK120," ITENS"),IF(PLANILHA_SINTÉTICA!HK120&lt;1,"",INDEX(PLANILHA_SINTÉTICA!A:A,PLANILHA_SINTÉTICA!HJ120,)))</f>
        <v>2.3.6</v>
      </c>
      <c r="L122" s="584"/>
      <c r="M122" s="584"/>
      <c r="N122" s="584"/>
      <c r="O122" s="584"/>
      <c r="P122" s="584"/>
      <c r="Q122" s="584"/>
      <c r="R122" s="584"/>
      <c r="S122" s="584"/>
      <c r="T122" s="584"/>
      <c r="U122" s="584"/>
      <c r="V122" s="584"/>
      <c r="W122" s="584"/>
      <c r="X122" s="584"/>
      <c r="Y122" s="584"/>
      <c r="Z122" s="584"/>
      <c r="AA122" s="584"/>
      <c r="AB122" s="584"/>
      <c r="AC122" s="584"/>
      <c r="AD122" s="584"/>
      <c r="AE122" s="584"/>
      <c r="AF122" s="584"/>
      <c r="AG122" s="584"/>
      <c r="AH122" s="584"/>
      <c r="AI122" s="584"/>
      <c r="AJ122" s="585"/>
      <c r="AK122" s="585"/>
    </row>
    <row r="123" spans="1:37" s="586" customFormat="1" ht="15">
      <c r="A123" s="284" t="str">
        <f ca="1">IFERROR(IF(PLANILHA_SINTÉTICA!HJ121=0,"",INDEX(PLANILHA_SINTÉTICA!B:B,PLANILHA_SINTÉTICA!HJ121,)),"")</f>
        <v>COMP 57</v>
      </c>
      <c r="B123" s="600" t="str">
        <f ca="1">IFERROR(IF(PLANILHA_SINTÉTICA!HJ121=0,"",INDEX(PLANILHA_SINTÉTICA!C:C,PLANILHA_SINTÉTICA!HJ121,)),"")</f>
        <v>EXECUÇÃO DE JUNTA SERRADA VERTICAL EM FACHADA</v>
      </c>
      <c r="C123" s="284" t="str">
        <f ca="1">IFERROR(IF(PLANILHA_SINTÉTICA!HJ121=0,"",INDEX(PLANILHA_SINTÉTICA!D:D,PLANILHA_SINTÉTICA!HJ121,)),"")</f>
        <v>M</v>
      </c>
      <c r="D123" s="579">
        <f ca="1">IFERROR(IF(PLANILHA_SINTÉTICA!HJ121=0,"",INDEX(PLANILHA_SINTÉTICA!O:O,PLANILHA_SINTÉTICA!HJ121,)),"")</f>
        <v>12</v>
      </c>
      <c r="E123" s="601">
        <f ca="1">IFERROR(IF(PLANILHA_SINTÉTICA!HJ121=0,"",INDEX(PLANILHA_SINTÉTICA!H:H,PLANILHA_SINTÉTICA!HJ121,)),"")</f>
        <v>3.87</v>
      </c>
      <c r="F123" s="601">
        <f ca="1">IFERROR(IF(PLANILHA_SINTÉTICA!HJ121=0,"",INDEX(PLANILHA_SINTÉTICA!N:N,PLANILHA_SINTÉTICA!HJ121,)),"")</f>
        <v>46.44</v>
      </c>
      <c r="G123" s="601">
        <f t="shared" ca="1" si="20"/>
        <v>363662.50999999983</v>
      </c>
      <c r="H123" s="606">
        <f t="shared" ca="1" si="21"/>
        <v>1.2757834839388784E-4</v>
      </c>
      <c r="I123" s="606">
        <f t="shared" ca="1" si="22"/>
        <v>0.99904096465494707</v>
      </c>
      <c r="J123" s="579" t="str">
        <f t="shared" ca="1" si="23"/>
        <v>C</v>
      </c>
      <c r="K123" s="284" t="str">
        <f ca="1">IF(PLANILHA_SINTÉTICA!HK121&gt;1,CONCATENATE("HÁ ",PLANILHA_SINTÉTICA!HK121," ITENS"),IF(PLANILHA_SINTÉTICA!HK121&lt;1,"",INDEX(PLANILHA_SINTÉTICA!A:A,PLANILHA_SINTÉTICA!HJ121,)))</f>
        <v>3.4.3</v>
      </c>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5"/>
      <c r="AK123" s="585"/>
    </row>
    <row r="124" spans="1:37" s="586" customFormat="1" ht="45">
      <c r="A124" s="284">
        <f ca="1">IFERROR(IF(PLANILHA_SINTÉTICA!HJ122=0,"",INDEX(PLANILHA_SINTÉTICA!B:B,PLANILHA_SINTÉTICA!HJ122,)),"")</f>
        <v>87775</v>
      </c>
      <c r="B124" s="600" t="str">
        <f ca="1">IFERROR(IF(PLANILHA_SINTÉTICA!HJ122=0,"",INDEX(PLANILHA_SINTÉTICA!C:C,PLANILHA_SINTÉTICA!HJ122,)),"")</f>
        <v>EMBOÇO OU MASSA ÚNICA EM ARGAMASSA TRAÇO 1:2:8, PREPARO MECÂNICO COM BETONEIRA 400 L, APLICADA MANUALMENTE EM PANOS DE FACHADA COM PRESENÇA DE VÃOS, ESPESSURA DE 25 MM. AF_06/2014</v>
      </c>
      <c r="C124" s="284" t="str">
        <f ca="1">IFERROR(IF(PLANILHA_SINTÉTICA!HJ122=0,"",INDEX(PLANILHA_SINTÉTICA!D:D,PLANILHA_SINTÉTICA!HJ122,)),"")</f>
        <v>M2</v>
      </c>
      <c r="D124" s="579">
        <f ca="1">IFERROR(IF(PLANILHA_SINTÉTICA!HJ122=0,"",INDEX(PLANILHA_SINTÉTICA!O:O,PLANILHA_SINTÉTICA!HJ122,)),"")</f>
        <v>0.84</v>
      </c>
      <c r="E124" s="601">
        <f ca="1">IFERROR(IF(PLANILHA_SINTÉTICA!HJ122=0,"",INDEX(PLANILHA_SINTÉTICA!H:H,PLANILHA_SINTÉTICA!HJ122,)),"")</f>
        <v>51.59</v>
      </c>
      <c r="F124" s="601">
        <f ca="1">IFERROR(IF(PLANILHA_SINTÉTICA!HJ122=0,"",INDEX(PLANILHA_SINTÉTICA!N:N,PLANILHA_SINTÉTICA!HJ122,)),"")</f>
        <v>43.34</v>
      </c>
      <c r="G124" s="601">
        <f t="shared" ref="G124:G136" ca="1" si="24">IFERROR(IF((ISTEXT(G123))=TRUE,F124,F124+G123),"")</f>
        <v>363705.84999999986</v>
      </c>
      <c r="H124" s="606">
        <f t="shared" ref="H124:H136" ca="1" si="25">IFERROR(F124/(SUM(F:F)),"")</f>
        <v>1.1906213650712961E-4</v>
      </c>
      <c r="I124" s="606">
        <f t="shared" ref="I124:I136" ca="1" si="26">IFERROR(IF((ISTEXT(I123))=TRUE,H124,H124+I123),"")</f>
        <v>0.99916002679145421</v>
      </c>
      <c r="J124" s="579" t="str">
        <f t="shared" ref="J124:J136" ca="1" si="27">IFERROR(IF((I124-H124)&gt;0.8,"C",IF((I124-H124)&lt;0.5,"A","B")),"")</f>
        <v>C</v>
      </c>
      <c r="K124" s="284" t="str">
        <f ca="1">IF(PLANILHA_SINTÉTICA!HK122&gt;1,CONCATENATE("HÁ ",PLANILHA_SINTÉTICA!HK122," ITENS"),IF(PLANILHA_SINTÉTICA!HK122&lt;1,"",INDEX(PLANILHA_SINTÉTICA!A:A,PLANILHA_SINTÉTICA!HJ122,)))</f>
        <v>3.1.20</v>
      </c>
      <c r="L124" s="584"/>
      <c r="M124" s="584"/>
      <c r="N124" s="584"/>
      <c r="O124" s="584"/>
      <c r="P124" s="584"/>
      <c r="Q124" s="584"/>
      <c r="R124" s="584"/>
      <c r="S124" s="584"/>
      <c r="T124" s="584"/>
      <c r="U124" s="584"/>
      <c r="V124" s="584"/>
      <c r="W124" s="584"/>
      <c r="X124" s="584"/>
      <c r="Y124" s="584"/>
      <c r="Z124" s="584"/>
      <c r="AA124" s="584"/>
      <c r="AB124" s="584"/>
      <c r="AC124" s="584"/>
      <c r="AD124" s="584"/>
      <c r="AE124" s="584"/>
      <c r="AF124" s="584"/>
      <c r="AG124" s="584"/>
      <c r="AH124" s="584"/>
      <c r="AI124" s="584"/>
      <c r="AJ124" s="585"/>
      <c r="AK124" s="585"/>
    </row>
    <row r="125" spans="1:37" s="586" customFormat="1" ht="30">
      <c r="A125" s="284">
        <f ca="1">IFERROR(IF(PLANILHA_SINTÉTICA!HJ123=0,"",INDEX(PLANILHA_SINTÉTICA!B:B,PLANILHA_SINTÉTICA!HJ123,)),"")</f>
        <v>89547</v>
      </c>
      <c r="B125" s="600" t="str">
        <f ca="1">IFERROR(IF(PLANILHA_SINTÉTICA!HJ123=0,"",INDEX(PLANILHA_SINTÉTICA!C:C,PLANILHA_SINTÉTICA!HJ123,)),"")</f>
        <v>LUVA SIMPLES, PVC, SERIE R, ÁGUA PLUVIAL, DN 75 MM, JUNTA ELÁSTICA, FORNECIDO E INSTALADO EM RAMAL DE ENCAMINHAMENTO. AF_12/2014</v>
      </c>
      <c r="C125" s="284" t="str">
        <f ca="1">IFERROR(IF(PLANILHA_SINTÉTICA!HJ123=0,"",INDEX(PLANILHA_SINTÉTICA!D:D,PLANILHA_SINTÉTICA!HJ123,)),"")</f>
        <v>UN</v>
      </c>
      <c r="D125" s="579">
        <f ca="1">IFERROR(IF(PLANILHA_SINTÉTICA!HJ123=0,"",INDEX(PLANILHA_SINTÉTICA!O:O,PLANILHA_SINTÉTICA!HJ123,)),"")</f>
        <v>2</v>
      </c>
      <c r="E125" s="601">
        <f ca="1">IFERROR(IF(PLANILHA_SINTÉTICA!HJ123=0,"",INDEX(PLANILHA_SINTÉTICA!H:H,PLANILHA_SINTÉTICA!HJ123,)),"")</f>
        <v>21.56</v>
      </c>
      <c r="F125" s="601">
        <f ca="1">IFERROR(IF(PLANILHA_SINTÉTICA!HJ123=0,"",INDEX(PLANILHA_SINTÉTICA!N:N,PLANILHA_SINTÉTICA!HJ123,)),"")</f>
        <v>43.12</v>
      </c>
      <c r="G125" s="601">
        <f t="shared" ca="1" si="24"/>
        <v>363748.96999999986</v>
      </c>
      <c r="H125" s="606">
        <f t="shared" ca="1" si="25"/>
        <v>1.1845776017968223E-4</v>
      </c>
      <c r="I125" s="606">
        <f t="shared" ca="1" si="26"/>
        <v>0.99927848455163393</v>
      </c>
      <c r="J125" s="579" t="str">
        <f t="shared" ca="1" si="27"/>
        <v>C</v>
      </c>
      <c r="K125" s="284" t="str">
        <f ca="1">IF(PLANILHA_SINTÉTICA!HK123&gt;1,CONCATENATE("HÁ ",PLANILHA_SINTÉTICA!HK123," ITENS"),IF(PLANILHA_SINTÉTICA!HK123&lt;1,"",INDEX(PLANILHA_SINTÉTICA!A:A,PLANILHA_SINTÉTICA!HJ123,)))</f>
        <v>2.8.9</v>
      </c>
      <c r="L125" s="584"/>
      <c r="M125" s="584"/>
      <c r="N125" s="584"/>
      <c r="O125" s="584"/>
      <c r="P125" s="584"/>
      <c r="Q125" s="584"/>
      <c r="R125" s="584"/>
      <c r="S125" s="584"/>
      <c r="T125" s="584"/>
      <c r="U125" s="584"/>
      <c r="V125" s="584"/>
      <c r="W125" s="584"/>
      <c r="X125" s="584"/>
      <c r="Y125" s="584"/>
      <c r="Z125" s="584"/>
      <c r="AA125" s="584"/>
      <c r="AB125" s="584"/>
      <c r="AC125" s="584"/>
      <c r="AD125" s="584"/>
      <c r="AE125" s="584"/>
      <c r="AF125" s="584"/>
      <c r="AG125" s="584"/>
      <c r="AH125" s="584"/>
      <c r="AI125" s="584"/>
      <c r="AJ125" s="585"/>
      <c r="AK125" s="585"/>
    </row>
    <row r="126" spans="1:37" s="586" customFormat="1" ht="45">
      <c r="A126" s="284">
        <f ca="1">IFERROR(IF(PLANILHA_SINTÉTICA!HJ124=0,"",INDEX(PLANILHA_SINTÉTICA!B:B,PLANILHA_SINTÉTICA!HJ124,)),"")</f>
        <v>89599</v>
      </c>
      <c r="B126" s="600" t="str">
        <f ca="1">IFERROR(IF(PLANILHA_SINTÉTICA!HJ124=0,"",INDEX(PLANILHA_SINTÉTICA!C:C,PLANILHA_SINTÉTICA!HJ124,)),"")</f>
        <v>LUVA SIMPLES, PVC, SERIE R, ÁGUA PLUVIAL, DN 75 MM, JUNTA ELÁSTICA, FORNECIDO E INSTALADO EM CONDUTORES VERTICAIS DE ÁGUAS PLUVIAIS. AF_12/2014</v>
      </c>
      <c r="C126" s="284" t="str">
        <f ca="1">IFERROR(IF(PLANILHA_SINTÉTICA!HJ124=0,"",INDEX(PLANILHA_SINTÉTICA!D:D,PLANILHA_SINTÉTICA!HJ124,)),"")</f>
        <v>UN</v>
      </c>
      <c r="D126" s="579">
        <f ca="1">IFERROR(IF(PLANILHA_SINTÉTICA!HJ124=0,"",INDEX(PLANILHA_SINTÉTICA!O:O,PLANILHA_SINTÉTICA!HJ124,)),"")</f>
        <v>2</v>
      </c>
      <c r="E126" s="601">
        <f ca="1">IFERROR(IF(PLANILHA_SINTÉTICA!HJ124=0,"",INDEX(PLANILHA_SINTÉTICA!H:H,PLANILHA_SINTÉTICA!HJ124,)),"")</f>
        <v>20.239999999999998</v>
      </c>
      <c r="F126" s="601">
        <f ca="1">IFERROR(IF(PLANILHA_SINTÉTICA!HJ124=0,"",INDEX(PLANILHA_SINTÉTICA!N:N,PLANILHA_SINTÉTICA!HJ124,)),"")</f>
        <v>40.480000000000004</v>
      </c>
      <c r="G126" s="601">
        <f t="shared" ca="1" si="24"/>
        <v>363789.44999999984</v>
      </c>
      <c r="H126" s="606">
        <f t="shared" ca="1" si="25"/>
        <v>1.1120524425031395E-4</v>
      </c>
      <c r="I126" s="606">
        <f t="shared" ca="1" si="26"/>
        <v>0.99938968979588427</v>
      </c>
      <c r="J126" s="579" t="str">
        <f t="shared" ca="1" si="27"/>
        <v>C</v>
      </c>
      <c r="K126" s="284" t="str">
        <f ca="1">IF(PLANILHA_SINTÉTICA!HK124&gt;1,CONCATENATE("HÁ ",PLANILHA_SINTÉTICA!HK124," ITENS"),IF(PLANILHA_SINTÉTICA!HK124&lt;1,"",INDEX(PLANILHA_SINTÉTICA!A:A,PLANILHA_SINTÉTICA!HJ124,)))</f>
        <v>2.9.6</v>
      </c>
      <c r="L126" s="584"/>
      <c r="M126" s="584"/>
      <c r="N126" s="584"/>
      <c r="O126" s="584"/>
      <c r="P126" s="584"/>
      <c r="Q126" s="584"/>
      <c r="R126" s="584"/>
      <c r="S126" s="584"/>
      <c r="T126" s="584"/>
      <c r="U126" s="584"/>
      <c r="V126" s="584"/>
      <c r="W126" s="584"/>
      <c r="X126" s="584"/>
      <c r="Y126" s="584"/>
      <c r="Z126" s="584"/>
      <c r="AA126" s="584"/>
      <c r="AB126" s="584"/>
      <c r="AC126" s="584"/>
      <c r="AD126" s="584"/>
      <c r="AE126" s="584"/>
      <c r="AF126" s="584"/>
      <c r="AG126" s="584"/>
      <c r="AH126" s="584"/>
      <c r="AI126" s="584"/>
      <c r="AJ126" s="585"/>
      <c r="AK126" s="585"/>
    </row>
    <row r="127" spans="1:37" s="586" customFormat="1" ht="15">
      <c r="A127" s="284" t="str">
        <f ca="1">IFERROR(IF(PLANILHA_SINTÉTICA!HJ125=0,"",INDEX(PLANILHA_SINTÉTICA!B:B,PLANILHA_SINTÉTICA!HJ125,)),"")</f>
        <v>COMP 52</v>
      </c>
      <c r="B127" s="600" t="str">
        <f ca="1">IFERROR(IF(PLANILHA_SINTÉTICA!HJ125=0,"",INDEX(PLANILHA_SINTÉTICA!C:C,PLANILHA_SINTÉTICA!HJ125,)),"")</f>
        <v>REMOÇÃO DE GUIA DE CONCRETO SEM REAPROVEITAMENTO</v>
      </c>
      <c r="C127" s="284" t="str">
        <f ca="1">IFERROR(IF(PLANILHA_SINTÉTICA!HJ125=0,"",INDEX(PLANILHA_SINTÉTICA!D:D,PLANILHA_SINTÉTICA!HJ125,)),"")</f>
        <v>M</v>
      </c>
      <c r="D127" s="579">
        <f ca="1">IFERROR(IF(PLANILHA_SINTÉTICA!HJ125=0,"",INDEX(PLANILHA_SINTÉTICA!O:O,PLANILHA_SINTÉTICA!HJ125,)),"")</f>
        <v>5</v>
      </c>
      <c r="E127" s="601">
        <f ca="1">IFERROR(IF(PLANILHA_SINTÉTICA!HJ125=0,"",INDEX(PLANILHA_SINTÉTICA!H:H,PLANILHA_SINTÉTICA!HJ125,)),"")</f>
        <v>7.91</v>
      </c>
      <c r="F127" s="601">
        <f ca="1">IFERROR(IF(PLANILHA_SINTÉTICA!HJ125=0,"",INDEX(PLANILHA_SINTÉTICA!N:N,PLANILHA_SINTÉTICA!HJ125,)),"")</f>
        <v>39.549999999999997</v>
      </c>
      <c r="G127" s="601">
        <f t="shared" ca="1" si="24"/>
        <v>363828.99999999983</v>
      </c>
      <c r="H127" s="606">
        <f t="shared" ca="1" si="25"/>
        <v>1.0865038068428646E-4</v>
      </c>
      <c r="I127" s="606">
        <f t="shared" ca="1" si="26"/>
        <v>0.99949834017656858</v>
      </c>
      <c r="J127" s="579" t="str">
        <f t="shared" ca="1" si="27"/>
        <v>C</v>
      </c>
      <c r="K127" s="284" t="str">
        <f ca="1">IF(PLANILHA_SINTÉTICA!HK125&gt;1,CONCATENATE("HÁ ",PLANILHA_SINTÉTICA!HK125," ITENS"),IF(PLANILHA_SINTÉTICA!HK125&lt;1,"",INDEX(PLANILHA_SINTÉTICA!A:A,PLANILHA_SINTÉTICA!HJ125,)))</f>
        <v>4.2.21</v>
      </c>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5"/>
      <c r="AK127" s="585"/>
    </row>
    <row r="128" spans="1:37" s="586" customFormat="1" ht="30">
      <c r="A128" s="284">
        <f ca="1">IFERROR(IF(PLANILHA_SINTÉTICA!HJ126=0,"",INDEX(PLANILHA_SINTÉTICA!B:B,PLANILHA_SINTÉTICA!HJ126,)),"")</f>
        <v>96126</v>
      </c>
      <c r="B128" s="600" t="str">
        <f ca="1">IFERROR(IF(PLANILHA_SINTÉTICA!HJ126=0,"",INDEX(PLANILHA_SINTÉTICA!C:C,PLANILHA_SINTÉTICA!HJ126,)),"")</f>
        <v>APLICAÇÃO MANUAL DE MASSA ACRÍLICA EM PANOS DE FACHADA COM PRESENÇA DE VÃOS, DE EDIFÍCIOS DE MÚLTIPLOS PAVIMENTOS, UMA DEMÃO. AF_05/2017</v>
      </c>
      <c r="C128" s="284" t="str">
        <f ca="1">IFERROR(IF(PLANILHA_SINTÉTICA!HJ126=0,"",INDEX(PLANILHA_SINTÉTICA!D:D,PLANILHA_SINTÉTICA!HJ126,)),"")</f>
        <v>M2</v>
      </c>
      <c r="D128" s="579">
        <f ca="1">IFERROR(IF(PLANILHA_SINTÉTICA!HJ126=0,"",INDEX(PLANILHA_SINTÉTICA!O:O,PLANILHA_SINTÉTICA!HJ126,)),"")</f>
        <v>1.72</v>
      </c>
      <c r="E128" s="601">
        <f ca="1">IFERROR(IF(PLANILHA_SINTÉTICA!HJ126=0,"",INDEX(PLANILHA_SINTÉTICA!H:H,PLANILHA_SINTÉTICA!HJ126,)),"")</f>
        <v>20.49</v>
      </c>
      <c r="F128" s="601">
        <f ca="1">IFERROR(IF(PLANILHA_SINTÉTICA!HJ126=0,"",INDEX(PLANILHA_SINTÉTICA!N:N,PLANILHA_SINTÉTICA!HJ126,)),"")</f>
        <v>35.24</v>
      </c>
      <c r="G128" s="601">
        <f t="shared" ca="1" si="24"/>
        <v>363864.23999999982</v>
      </c>
      <c r="H128" s="606">
        <f t="shared" ca="1" si="25"/>
        <v>9.6810098996567769E-5</v>
      </c>
      <c r="I128" s="606">
        <f t="shared" ca="1" si="26"/>
        <v>0.99959515027556511</v>
      </c>
      <c r="J128" s="579" t="str">
        <f t="shared" ca="1" si="27"/>
        <v>C</v>
      </c>
      <c r="K128" s="284" t="str">
        <f ca="1">IF(PLANILHA_SINTÉTICA!HK126&gt;1,CONCATENATE("HÁ ",PLANILHA_SINTÉTICA!HK126," ITENS"),IF(PLANILHA_SINTÉTICA!HK126&lt;1,"",INDEX(PLANILHA_SINTÉTICA!A:A,PLANILHA_SINTÉTICA!HJ126,)))</f>
        <v>3.1.21</v>
      </c>
      <c r="L128" s="584"/>
      <c r="M128" s="584"/>
      <c r="N128" s="584"/>
      <c r="O128" s="584"/>
      <c r="P128" s="584"/>
      <c r="Q128" s="584"/>
      <c r="R128" s="584"/>
      <c r="S128" s="584"/>
      <c r="T128" s="584"/>
      <c r="U128" s="584"/>
      <c r="V128" s="584"/>
      <c r="W128" s="584"/>
      <c r="X128" s="584"/>
      <c r="Y128" s="584"/>
      <c r="Z128" s="584"/>
      <c r="AA128" s="584"/>
      <c r="AB128" s="584"/>
      <c r="AC128" s="584"/>
      <c r="AD128" s="584"/>
      <c r="AE128" s="584"/>
      <c r="AF128" s="584"/>
      <c r="AG128" s="584"/>
      <c r="AH128" s="584"/>
      <c r="AI128" s="584"/>
      <c r="AJ128" s="585"/>
      <c r="AK128" s="585"/>
    </row>
    <row r="129" spans="1:37" s="586" customFormat="1" ht="15">
      <c r="A129" s="284" t="str">
        <f ca="1">IFERROR(IF(PLANILHA_SINTÉTICA!HJ127=0,"",INDEX(PLANILHA_SINTÉTICA!B:B,PLANILHA_SINTÉTICA!HJ127,)),"")</f>
        <v>COMP 46</v>
      </c>
      <c r="B129" s="600" t="str">
        <f ca="1">IFERROR(IF(PLANILHA_SINTÉTICA!HJ127=0,"",INDEX(PLANILHA_SINTÉTICA!C:C,PLANILHA_SINTÉTICA!HJ127,)),"")</f>
        <v>REMOÇÃO E REINSTALAÇÃO DE BANCO DE MADEIRA, PÉ EM FERRO FUNDIDO</v>
      </c>
      <c r="C129" s="284" t="str">
        <f ca="1">IFERROR(IF(PLANILHA_SINTÉTICA!HJ127=0,"",INDEX(PLANILHA_SINTÉTICA!D:D,PLANILHA_SINTÉTICA!HJ127,)),"")</f>
        <v xml:space="preserve">UN </v>
      </c>
      <c r="D129" s="579">
        <f ca="1">IFERROR(IF(PLANILHA_SINTÉTICA!HJ127=0,"",INDEX(PLANILHA_SINTÉTICA!O:O,PLANILHA_SINTÉTICA!HJ127,)),"")</f>
        <v>1</v>
      </c>
      <c r="E129" s="601">
        <f ca="1">IFERROR(IF(PLANILHA_SINTÉTICA!HJ127=0,"",INDEX(PLANILHA_SINTÉTICA!H:H,PLANILHA_SINTÉTICA!HJ127,)),"")</f>
        <v>35.19</v>
      </c>
      <c r="F129" s="601">
        <f ca="1">IFERROR(IF(PLANILHA_SINTÉTICA!HJ127=0,"",INDEX(PLANILHA_SINTÉTICA!N:N,PLANILHA_SINTÉTICA!HJ127,)),"")</f>
        <v>35.19</v>
      </c>
      <c r="G129" s="601">
        <f t="shared" ca="1" si="24"/>
        <v>363899.42999999982</v>
      </c>
      <c r="H129" s="606">
        <f t="shared" ca="1" si="25"/>
        <v>9.6672740740329723E-5</v>
      </c>
      <c r="I129" s="606">
        <f t="shared" ca="1" si="26"/>
        <v>0.99969182301630544</v>
      </c>
      <c r="J129" s="579" t="str">
        <f t="shared" ca="1" si="27"/>
        <v>C</v>
      </c>
      <c r="K129" s="284" t="str">
        <f ca="1">IF(PLANILHA_SINTÉTICA!HK127&gt;1,CONCATENATE("HÁ ",PLANILHA_SINTÉTICA!HK127," ITENS"),IF(PLANILHA_SINTÉTICA!HK127&lt;1,"",INDEX(PLANILHA_SINTÉTICA!A:A,PLANILHA_SINTÉTICA!HJ127,)))</f>
        <v>4.1.17</v>
      </c>
      <c r="L129" s="584"/>
      <c r="M129" s="584"/>
      <c r="N129" s="584"/>
      <c r="O129" s="584"/>
      <c r="P129" s="584"/>
      <c r="Q129" s="584"/>
      <c r="R129" s="584"/>
      <c r="S129" s="584"/>
      <c r="T129" s="584"/>
      <c r="U129" s="584"/>
      <c r="V129" s="584"/>
      <c r="W129" s="584"/>
      <c r="X129" s="584"/>
      <c r="Y129" s="584"/>
      <c r="Z129" s="584"/>
      <c r="AA129" s="584"/>
      <c r="AB129" s="584"/>
      <c r="AC129" s="584"/>
      <c r="AD129" s="584"/>
      <c r="AE129" s="584"/>
      <c r="AF129" s="584"/>
      <c r="AG129" s="584"/>
      <c r="AH129" s="584"/>
      <c r="AI129" s="584"/>
      <c r="AJ129" s="585"/>
      <c r="AK129" s="585"/>
    </row>
    <row r="130" spans="1:37" s="586" customFormat="1" ht="30">
      <c r="A130" s="284">
        <f ca="1">IFERROR(IF(PLANILHA_SINTÉTICA!HJ128=0,"",INDEX(PLANILHA_SINTÉTICA!B:B,PLANILHA_SINTÉTICA!HJ128,)),"")</f>
        <v>97640</v>
      </c>
      <c r="B130" s="600" t="str">
        <f ca="1">IFERROR(IF(PLANILHA_SINTÉTICA!HJ128=0,"",INDEX(PLANILHA_SINTÉTICA!C:C,PLANILHA_SINTÉTICA!HJ128,)),"")</f>
        <v>REMOÇÃO DE FORROS DE DRYWALL, PVC E FIBROMINERAL, DE FORMA MANUAL, SEM REAPROVEITAMENTO. AF_12/2017</v>
      </c>
      <c r="C130" s="284" t="str">
        <f ca="1">IFERROR(IF(PLANILHA_SINTÉTICA!HJ128=0,"",INDEX(PLANILHA_SINTÉTICA!D:D,PLANILHA_SINTÉTICA!HJ128,)),"")</f>
        <v>M2</v>
      </c>
      <c r="D130" s="579">
        <f ca="1">IFERROR(IF(PLANILHA_SINTÉTICA!HJ128=0,"",INDEX(PLANILHA_SINTÉTICA!O:O,PLANILHA_SINTÉTICA!HJ128,)),"")</f>
        <v>16.63</v>
      </c>
      <c r="E130" s="601">
        <f ca="1">IFERROR(IF(PLANILHA_SINTÉTICA!HJ128=0,"",INDEX(PLANILHA_SINTÉTICA!H:H,PLANILHA_SINTÉTICA!HJ128,)),"")</f>
        <v>1.59</v>
      </c>
      <c r="F130" s="601">
        <f ca="1">IFERROR(IF(PLANILHA_SINTÉTICA!HJ128=0,"",INDEX(PLANILHA_SINTÉTICA!N:N,PLANILHA_SINTÉTICA!HJ128,)),"")</f>
        <v>26.439999999999998</v>
      </c>
      <c r="G130" s="601">
        <f t="shared" ca="1" si="24"/>
        <v>363925.86999999982</v>
      </c>
      <c r="H130" s="606">
        <f t="shared" ca="1" si="25"/>
        <v>7.2635045898673424E-5</v>
      </c>
      <c r="I130" s="606">
        <f t="shared" ca="1" si="26"/>
        <v>0.99976445806220415</v>
      </c>
      <c r="J130" s="579" t="str">
        <f t="shared" ca="1" si="27"/>
        <v>C</v>
      </c>
      <c r="K130" s="284" t="str">
        <f ca="1">IF(PLANILHA_SINTÉTICA!HK128&gt;1,CONCATENATE("HÁ ",PLANILHA_SINTÉTICA!HK128," ITENS"),IF(PLANILHA_SINTÉTICA!HK128&lt;1,"",INDEX(PLANILHA_SINTÉTICA!A:A,PLANILHA_SINTÉTICA!HJ128,)))</f>
        <v>2.4.1</v>
      </c>
      <c r="L130" s="584"/>
      <c r="M130" s="584"/>
      <c r="N130" s="584"/>
      <c r="O130" s="584"/>
      <c r="P130" s="584"/>
      <c r="Q130" s="584"/>
      <c r="R130" s="584"/>
      <c r="S130" s="584"/>
      <c r="T130" s="584"/>
      <c r="U130" s="584"/>
      <c r="V130" s="584"/>
      <c r="W130" s="584"/>
      <c r="X130" s="584"/>
      <c r="Y130" s="584"/>
      <c r="Z130" s="584"/>
      <c r="AA130" s="584"/>
      <c r="AB130" s="584"/>
      <c r="AC130" s="584"/>
      <c r="AD130" s="584"/>
      <c r="AE130" s="584"/>
      <c r="AF130" s="584"/>
      <c r="AG130" s="584"/>
      <c r="AH130" s="584"/>
      <c r="AI130" s="584"/>
      <c r="AJ130" s="585"/>
      <c r="AK130" s="585"/>
    </row>
    <row r="131" spans="1:37" s="586" customFormat="1" ht="15">
      <c r="A131" s="284" t="str">
        <f ca="1">IFERROR(IF(PLANILHA_SINTÉTICA!HJ129=0,"",INDEX(PLANILHA_SINTÉTICA!B:B,PLANILHA_SINTÉTICA!HJ129,)),"")</f>
        <v>COMP 36</v>
      </c>
      <c r="B131" s="600" t="str">
        <f ca="1">IFERROR(IF(PLANILHA_SINTÉTICA!HJ129=0,"",INDEX(PLANILHA_SINTÉTICA!C:C,PLANILHA_SINTÉTICA!HJ129,)),"")</f>
        <v>REMOÇÃO CAIXA DE GORDURA</v>
      </c>
      <c r="C131" s="284" t="str">
        <f ca="1">IFERROR(IF(PLANILHA_SINTÉTICA!HJ129=0,"",INDEX(PLANILHA_SINTÉTICA!D:D,PLANILHA_SINTÉTICA!HJ129,)),"")</f>
        <v xml:space="preserve">UN </v>
      </c>
      <c r="D131" s="579">
        <f ca="1">IFERROR(IF(PLANILHA_SINTÉTICA!HJ129=0,"",INDEX(PLANILHA_SINTÉTICA!O:O,PLANILHA_SINTÉTICA!HJ129,)),"")</f>
        <v>1</v>
      </c>
      <c r="E131" s="601">
        <f ca="1">IFERROR(IF(PLANILHA_SINTÉTICA!HJ129=0,"",INDEX(PLANILHA_SINTÉTICA!H:H,PLANILHA_SINTÉTICA!HJ129,)),"")</f>
        <v>24.79</v>
      </c>
      <c r="F131" s="601">
        <f ca="1">IFERROR(IF(PLANILHA_SINTÉTICA!HJ129=0,"",INDEX(PLANILHA_SINTÉTICA!N:N,PLANILHA_SINTÉTICA!HJ129,)),"")</f>
        <v>24.79</v>
      </c>
      <c r="G131" s="601">
        <f t="shared" ca="1" si="24"/>
        <v>363950.6599999998</v>
      </c>
      <c r="H131" s="606">
        <f t="shared" ca="1" si="25"/>
        <v>6.810222344281825E-5</v>
      </c>
      <c r="I131" s="606">
        <f t="shared" ca="1" si="26"/>
        <v>0.99983256028564693</v>
      </c>
      <c r="J131" s="579" t="str">
        <f t="shared" ca="1" si="27"/>
        <v>C</v>
      </c>
      <c r="K131" s="284" t="str">
        <f ca="1">IF(PLANILHA_SINTÉTICA!HK129&gt;1,CONCATENATE("HÁ ",PLANILHA_SINTÉTICA!HK129," ITENS"),IF(PLANILHA_SINTÉTICA!HK129&lt;1,"",INDEX(PLANILHA_SINTÉTICA!A:A,PLANILHA_SINTÉTICA!HJ129,)))</f>
        <v>2.8.10</v>
      </c>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5"/>
      <c r="AK131" s="585"/>
    </row>
    <row r="132" spans="1:37" s="586" customFormat="1" ht="15">
      <c r="A132" s="284" t="str">
        <f ca="1">IFERROR(IF(PLANILHA_SINTÉTICA!HJ130=0,"",INDEX(PLANILHA_SINTÉTICA!B:B,PLANILHA_SINTÉTICA!HJ130,)),"")</f>
        <v>COMP 18</v>
      </c>
      <c r="B132" s="600" t="str">
        <f ca="1">IFERROR(IF(PLANILHA_SINTÉTICA!HJ130=0,"",INDEX(PLANILHA_SINTÉTICA!C:C,PLANILHA_SINTÉTICA!HJ130,)),"")</f>
        <v>REMOÇÃO DE PORTA DE VIDRO TEMPERADO COM REAPROVEITAMENTO</v>
      </c>
      <c r="C132" s="284" t="str">
        <f ca="1">IFERROR(IF(PLANILHA_SINTÉTICA!HJ130=0,"",INDEX(PLANILHA_SINTÉTICA!D:D,PLANILHA_SINTÉTICA!HJ130,)),"")</f>
        <v>M2</v>
      </c>
      <c r="D132" s="579">
        <f ca="1">IFERROR(IF(PLANILHA_SINTÉTICA!HJ130=0,"",INDEX(PLANILHA_SINTÉTICA!O:O,PLANILHA_SINTÉTICA!HJ130,)),"")</f>
        <v>2.21</v>
      </c>
      <c r="E132" s="601">
        <f ca="1">IFERROR(IF(PLANILHA_SINTÉTICA!HJ130=0,"",INDEX(PLANILHA_SINTÉTICA!H:H,PLANILHA_SINTÉTICA!HJ130,)),"")</f>
        <v>11.17</v>
      </c>
      <c r="F132" s="601">
        <f ca="1">IFERROR(IF(PLANILHA_SINTÉTICA!HJ130=0,"",INDEX(PLANILHA_SINTÉTICA!N:N,PLANILHA_SINTÉTICA!HJ130,)),"")</f>
        <v>24.68</v>
      </c>
      <c r="G132" s="601">
        <f t="shared" ca="1" si="24"/>
        <v>363975.33999999979</v>
      </c>
      <c r="H132" s="606">
        <f t="shared" ca="1" si="25"/>
        <v>6.7800035279094568E-5</v>
      </c>
      <c r="I132" s="606">
        <f t="shared" ca="1" si="26"/>
        <v>0.999900360320926</v>
      </c>
      <c r="J132" s="579" t="str">
        <f t="shared" ca="1" si="27"/>
        <v>C</v>
      </c>
      <c r="K132" s="284" t="str">
        <f ca="1">IF(PLANILHA_SINTÉTICA!HK130&gt;1,CONCATENATE("HÁ ",PLANILHA_SINTÉTICA!HK130," ITENS"),IF(PLANILHA_SINTÉTICA!HK130&lt;1,"",INDEX(PLANILHA_SINTÉTICA!A:A,PLANILHA_SINTÉTICA!HJ130,)))</f>
        <v>2.5.1</v>
      </c>
      <c r="L132" s="584"/>
      <c r="M132" s="584"/>
      <c r="N132" s="584"/>
      <c r="O132" s="584"/>
      <c r="P132" s="584"/>
      <c r="Q132" s="584"/>
      <c r="R132" s="584"/>
      <c r="S132" s="584"/>
      <c r="T132" s="584"/>
      <c r="U132" s="584"/>
      <c r="V132" s="584"/>
      <c r="W132" s="584"/>
      <c r="X132" s="584"/>
      <c r="Y132" s="584"/>
      <c r="Z132" s="584"/>
      <c r="AA132" s="584"/>
      <c r="AB132" s="584"/>
      <c r="AC132" s="584"/>
      <c r="AD132" s="584"/>
      <c r="AE132" s="584"/>
      <c r="AF132" s="584"/>
      <c r="AG132" s="584"/>
      <c r="AH132" s="584"/>
      <c r="AI132" s="584"/>
      <c r="AJ132" s="585"/>
      <c r="AK132" s="585"/>
    </row>
    <row r="133" spans="1:37" s="586" customFormat="1" ht="15">
      <c r="A133" s="284" t="str">
        <f ca="1">IFERROR(IF(PLANILHA_SINTÉTICA!HJ131=0,"",INDEX(PLANILHA_SINTÉTICA!B:B,PLANILHA_SINTÉTICA!HJ131,)),"")</f>
        <v>COMP 38</v>
      </c>
      <c r="B133" s="600" t="str">
        <f ca="1">IFERROR(IF(PLANILHA_SINTÉTICA!HJ131=0,"",INDEX(PLANILHA_SINTÉTICA!C:C,PLANILHA_SINTÉTICA!HJ131,)),"")</f>
        <v>REMOÇÃO DE TANQUE DE CONCRETO</v>
      </c>
      <c r="C133" s="284" t="str">
        <f ca="1">IFERROR(IF(PLANILHA_SINTÉTICA!HJ131=0,"",INDEX(PLANILHA_SINTÉTICA!D:D,PLANILHA_SINTÉTICA!HJ131,)),"")</f>
        <v xml:space="preserve">UN </v>
      </c>
      <c r="D133" s="579">
        <f ca="1">IFERROR(IF(PLANILHA_SINTÉTICA!HJ131=0,"",INDEX(PLANILHA_SINTÉTICA!O:O,PLANILHA_SINTÉTICA!HJ131,)),"")</f>
        <v>1</v>
      </c>
      <c r="E133" s="601">
        <f ca="1">IFERROR(IF(PLANILHA_SINTÉTICA!HJ131=0,"",INDEX(PLANILHA_SINTÉTICA!H:H,PLANILHA_SINTÉTICA!HJ131,)),"")</f>
        <v>16.09</v>
      </c>
      <c r="F133" s="601">
        <f ca="1">IFERROR(IF(PLANILHA_SINTÉTICA!HJ131=0,"",INDEX(PLANILHA_SINTÉTICA!N:N,PLANILHA_SINTÉTICA!HJ131,)),"")</f>
        <v>16.09</v>
      </c>
      <c r="G133" s="601">
        <f t="shared" ca="1" si="24"/>
        <v>363991.42999999982</v>
      </c>
      <c r="H133" s="606">
        <f t="shared" ca="1" si="25"/>
        <v>4.4201886857399983E-5</v>
      </c>
      <c r="I133" s="606">
        <f t="shared" ca="1" si="26"/>
        <v>0.99994456220778338</v>
      </c>
      <c r="J133" s="579" t="str">
        <f t="shared" ca="1" si="27"/>
        <v>C</v>
      </c>
      <c r="K133" s="284" t="str">
        <f ca="1">IF(PLANILHA_SINTÉTICA!HK131&gt;1,CONCATENATE("HÁ ",PLANILHA_SINTÉTICA!HK131," ITENS"),IF(PLANILHA_SINTÉTICA!HK131&lt;1,"",INDEX(PLANILHA_SINTÉTICA!A:A,PLANILHA_SINTÉTICA!HJ131,)))</f>
        <v>2.8.1</v>
      </c>
      <c r="L133" s="584"/>
      <c r="M133" s="584"/>
      <c r="N133" s="584"/>
      <c r="O133" s="584"/>
      <c r="P133" s="584"/>
      <c r="Q133" s="584"/>
      <c r="R133" s="584"/>
      <c r="S133" s="584"/>
      <c r="T133" s="584"/>
      <c r="U133" s="584"/>
      <c r="V133" s="584"/>
      <c r="W133" s="584"/>
      <c r="X133" s="584"/>
      <c r="Y133" s="584"/>
      <c r="Z133" s="584"/>
      <c r="AA133" s="584"/>
      <c r="AB133" s="584"/>
      <c r="AC133" s="584"/>
      <c r="AD133" s="584"/>
      <c r="AE133" s="584"/>
      <c r="AF133" s="584"/>
      <c r="AG133" s="584"/>
      <c r="AH133" s="584"/>
      <c r="AI133" s="584"/>
      <c r="AJ133" s="585"/>
      <c r="AK133" s="585"/>
    </row>
    <row r="134" spans="1:37" s="586" customFormat="1" ht="30">
      <c r="A134" s="284">
        <f ca="1">IFERROR(IF(PLANILHA_SINTÉTICA!HJ132=0,"",INDEX(PLANILHA_SINTÉTICA!B:B,PLANILHA_SINTÉTICA!HJ132,)),"")</f>
        <v>97622</v>
      </c>
      <c r="B134" s="600" t="str">
        <f ca="1">IFERROR(IF(PLANILHA_SINTÉTICA!HJ132=0,"",INDEX(PLANILHA_SINTÉTICA!C:C,PLANILHA_SINTÉTICA!HJ132,)),"")</f>
        <v>DEMOLIÇÃO DE ALVENARIA DE BLOCO FURADO, DE FORMA MANUAL, SEM REAPROVEITAMENTO. AF_12/2017</v>
      </c>
      <c r="C134" s="284" t="str">
        <f ca="1">IFERROR(IF(PLANILHA_SINTÉTICA!HJ132=0,"",INDEX(PLANILHA_SINTÉTICA!D:D,PLANILHA_SINTÉTICA!HJ132,)),"")</f>
        <v>M3</v>
      </c>
      <c r="D134" s="579">
        <f ca="1">IFERROR(IF(PLANILHA_SINTÉTICA!HJ132=0,"",INDEX(PLANILHA_SINTÉTICA!O:O,PLANILHA_SINTÉTICA!HJ132,)),"")</f>
        <v>0.3</v>
      </c>
      <c r="E134" s="601">
        <f ca="1">IFERROR(IF(PLANILHA_SINTÉTICA!HJ132=0,"",INDEX(PLANILHA_SINTÉTICA!H:H,PLANILHA_SINTÉTICA!HJ132,)),"")</f>
        <v>51.69</v>
      </c>
      <c r="F134" s="601">
        <f ca="1">IFERROR(IF(PLANILHA_SINTÉTICA!HJ132=0,"",INDEX(PLANILHA_SINTÉTICA!N:N,PLANILHA_SINTÉTICA!HJ132,)),"")</f>
        <v>15.5</v>
      </c>
      <c r="G134" s="601">
        <f t="shared" ca="1" si="24"/>
        <v>364006.92999999982</v>
      </c>
      <c r="H134" s="606">
        <f t="shared" ca="1" si="25"/>
        <v>4.2581059433791159E-5</v>
      </c>
      <c r="I134" s="606">
        <f t="shared" ca="1" si="26"/>
        <v>0.99998714326721716</v>
      </c>
      <c r="J134" s="579" t="str">
        <f t="shared" ca="1" si="27"/>
        <v>C</v>
      </c>
      <c r="K134" s="284" t="str">
        <f ca="1">IF(PLANILHA_SINTÉTICA!HK132&gt;1,CONCATENATE("HÁ ",PLANILHA_SINTÉTICA!HK132," ITENS"),IF(PLANILHA_SINTÉTICA!HK132&lt;1,"",INDEX(PLANILHA_SINTÉTICA!A:A,PLANILHA_SINTÉTICA!HJ132,)))</f>
        <v>3.1.14</v>
      </c>
      <c r="L134" s="584"/>
      <c r="M134" s="584"/>
      <c r="N134" s="584"/>
      <c r="O134" s="584"/>
      <c r="P134" s="584"/>
      <c r="Q134" s="584"/>
      <c r="R134" s="584"/>
      <c r="S134" s="584"/>
      <c r="T134" s="584"/>
      <c r="U134" s="584"/>
      <c r="V134" s="584"/>
      <c r="W134" s="584"/>
      <c r="X134" s="584"/>
      <c r="Y134" s="584"/>
      <c r="Z134" s="584"/>
      <c r="AA134" s="584"/>
      <c r="AB134" s="584"/>
      <c r="AC134" s="584"/>
      <c r="AD134" s="584"/>
      <c r="AE134" s="584"/>
      <c r="AF134" s="584"/>
      <c r="AG134" s="584"/>
      <c r="AH134" s="584"/>
      <c r="AI134" s="584"/>
      <c r="AJ134" s="585"/>
      <c r="AK134" s="585"/>
    </row>
    <row r="135" spans="1:37" s="586" customFormat="1" ht="30">
      <c r="A135" s="284">
        <f ca="1">IFERROR(IF(PLANILHA_SINTÉTICA!HJ133=0,"",INDEX(PLANILHA_SINTÉTICA!B:B,PLANILHA_SINTÉTICA!HJ133,)),"")</f>
        <v>97665</v>
      </c>
      <c r="B135" s="600" t="str">
        <f ca="1">IFERROR(IF(PLANILHA_SINTÉTICA!HJ133=0,"",INDEX(PLANILHA_SINTÉTICA!C:C,PLANILHA_SINTÉTICA!HJ133,)),"")</f>
        <v>REMOÇÃO DE LUMINÁRIAS, DE FORMA MANUAL, SEM REAPROVEITAMENTO. AF_12/2017</v>
      </c>
      <c r="C135" s="284" t="str">
        <f ca="1">IFERROR(IF(PLANILHA_SINTÉTICA!HJ133=0,"",INDEX(PLANILHA_SINTÉTICA!D:D,PLANILHA_SINTÉTICA!HJ133,)),"")</f>
        <v>UN</v>
      </c>
      <c r="D135" s="579">
        <f ca="1">IFERROR(IF(PLANILHA_SINTÉTICA!HJ133=0,"",INDEX(PLANILHA_SINTÉTICA!O:O,PLANILHA_SINTÉTICA!HJ133,)),"")</f>
        <v>4</v>
      </c>
      <c r="E135" s="601">
        <f ca="1">IFERROR(IF(PLANILHA_SINTÉTICA!HJ133=0,"",INDEX(PLANILHA_SINTÉTICA!H:H,PLANILHA_SINTÉTICA!HJ133,)),"")</f>
        <v>1.17</v>
      </c>
      <c r="F135" s="601">
        <f ca="1">IFERROR(IF(PLANILHA_SINTÉTICA!HJ133=0,"",INDEX(PLANILHA_SINTÉTICA!N:N,PLANILHA_SINTÉTICA!HJ133,)),"")</f>
        <v>4.68</v>
      </c>
      <c r="G135" s="601">
        <f t="shared" ca="1" si="24"/>
        <v>364011.60999999981</v>
      </c>
      <c r="H135" s="606">
        <f t="shared" ca="1" si="25"/>
        <v>1.2856732783880169E-5</v>
      </c>
      <c r="I135" s="606">
        <f t="shared" ca="1" si="26"/>
        <v>1.0000000000000011</v>
      </c>
      <c r="J135" s="579" t="str">
        <f t="shared" ca="1" si="27"/>
        <v>C</v>
      </c>
      <c r="K135" s="284" t="str">
        <f ca="1">IF(PLANILHA_SINTÉTICA!HK133&gt;1,CONCATENATE("HÁ ",PLANILHA_SINTÉTICA!HK133," ITENS"),IF(PLANILHA_SINTÉTICA!HK133&lt;1,"",INDEX(PLANILHA_SINTÉTICA!A:A,PLANILHA_SINTÉTICA!HJ133,)))</f>
        <v>2.4.3</v>
      </c>
      <c r="L135" s="584"/>
      <c r="M135" s="584"/>
      <c r="N135" s="584"/>
      <c r="O135" s="584"/>
      <c r="P135" s="584"/>
      <c r="Q135" s="584"/>
      <c r="R135" s="584"/>
      <c r="S135" s="584"/>
      <c r="T135" s="584"/>
      <c r="U135" s="584"/>
      <c r="V135" s="584"/>
      <c r="W135" s="584"/>
      <c r="X135" s="584"/>
      <c r="Y135" s="584"/>
      <c r="Z135" s="584"/>
      <c r="AA135" s="584"/>
      <c r="AB135" s="584"/>
      <c r="AC135" s="584"/>
      <c r="AD135" s="584"/>
      <c r="AE135" s="584"/>
      <c r="AF135" s="584"/>
      <c r="AG135" s="584"/>
      <c r="AH135" s="584"/>
      <c r="AI135" s="584"/>
      <c r="AJ135" s="585"/>
      <c r="AK135" s="585"/>
    </row>
    <row r="136" spans="1:37" s="586" customFormat="1" ht="15">
      <c r="A136" s="284" t="str">
        <f ca="1">IFERROR(IF(PLANILHA_SINTÉTICA!HJ134=0,"",INDEX(PLANILHA_SINTÉTICA!B:B,PLANILHA_SINTÉTICA!HJ134,)),"")</f>
        <v/>
      </c>
      <c r="B136" s="600" t="str">
        <f ca="1">IFERROR(IF(PLANILHA_SINTÉTICA!HJ134=0,"",INDEX(PLANILHA_SINTÉTICA!C:C,PLANILHA_SINTÉTICA!HJ134,)),"")</f>
        <v/>
      </c>
      <c r="C136" s="284" t="str">
        <f ca="1">IFERROR(IF(PLANILHA_SINTÉTICA!HJ134=0,"",INDEX(PLANILHA_SINTÉTICA!D:D,PLANILHA_SINTÉTICA!HJ134,)),"")</f>
        <v/>
      </c>
      <c r="D136" s="579" t="str">
        <f ca="1">IFERROR(IF(PLANILHA_SINTÉTICA!HJ134=0,"",INDEX(PLANILHA_SINTÉTICA!O:O,PLANILHA_SINTÉTICA!HJ134,)),"")</f>
        <v/>
      </c>
      <c r="E136" s="601" t="str">
        <f ca="1">IFERROR(IF(PLANILHA_SINTÉTICA!HJ134=0,"",INDEX(PLANILHA_SINTÉTICA!H:H,PLANILHA_SINTÉTICA!HJ134,)),"")</f>
        <v/>
      </c>
      <c r="F136" s="601" t="str">
        <f ca="1">IFERROR(IF(PLANILHA_SINTÉTICA!HJ134=0,"",INDEX(PLANILHA_SINTÉTICA!N:N,PLANILHA_SINTÉTICA!HJ134,)),"")</f>
        <v/>
      </c>
      <c r="G136" s="601" t="str">
        <f t="shared" ca="1" si="24"/>
        <v/>
      </c>
      <c r="H136" s="606" t="str">
        <f t="shared" ca="1" si="25"/>
        <v/>
      </c>
      <c r="I136" s="606" t="str">
        <f t="shared" ca="1" si="26"/>
        <v/>
      </c>
      <c r="J136" s="579" t="str">
        <f t="shared" ca="1" si="27"/>
        <v/>
      </c>
      <c r="K136" s="284" t="str">
        <f ca="1">IF(PLANILHA_SINTÉTICA!HK134&gt;1,CONCATENATE("HÁ ",PLANILHA_SINTÉTICA!HK134," ITENS"),IF(PLANILHA_SINTÉTICA!HK134&lt;1,"",INDEX(PLANILHA_SINTÉTICA!A:A,PLANILHA_SINTÉTICA!HJ134,)))</f>
        <v/>
      </c>
      <c r="L136" s="584"/>
      <c r="M136" s="584"/>
      <c r="N136" s="584"/>
      <c r="O136" s="584"/>
      <c r="P136" s="584"/>
      <c r="Q136" s="584"/>
      <c r="R136" s="584"/>
      <c r="S136" s="584"/>
      <c r="T136" s="584"/>
      <c r="U136" s="584"/>
      <c r="V136" s="584"/>
      <c r="W136" s="584"/>
      <c r="X136" s="584"/>
      <c r="Y136" s="584"/>
      <c r="Z136" s="584"/>
      <c r="AA136" s="584"/>
      <c r="AB136" s="584"/>
      <c r="AC136" s="584"/>
      <c r="AD136" s="584"/>
      <c r="AE136" s="584"/>
      <c r="AF136" s="584"/>
      <c r="AG136" s="584"/>
      <c r="AH136" s="584"/>
      <c r="AI136" s="584"/>
      <c r="AJ136" s="585"/>
      <c r="AK136" s="585"/>
    </row>
    <row r="137" spans="1:37" s="586" customFormat="1">
      <c r="A137" s="583"/>
      <c r="B137" s="587"/>
      <c r="C137" s="588"/>
      <c r="D137" s="588"/>
      <c r="E137" s="237"/>
      <c r="F137" s="237"/>
      <c r="G137" s="237"/>
      <c r="H137" s="238"/>
      <c r="I137" s="238"/>
      <c r="J137" s="588"/>
      <c r="K137" s="589"/>
      <c r="L137" s="584"/>
      <c r="M137" s="584"/>
      <c r="N137" s="584"/>
      <c r="O137" s="584"/>
      <c r="P137" s="584"/>
      <c r="Q137" s="584"/>
      <c r="R137" s="584"/>
      <c r="S137" s="584"/>
      <c r="T137" s="584"/>
      <c r="U137" s="584"/>
      <c r="V137" s="584"/>
      <c r="W137" s="584"/>
      <c r="X137" s="584"/>
      <c r="Y137" s="584"/>
      <c r="Z137" s="584"/>
      <c r="AA137" s="584"/>
      <c r="AB137" s="584"/>
      <c r="AC137" s="584"/>
      <c r="AD137" s="584"/>
      <c r="AE137" s="584"/>
      <c r="AF137" s="584"/>
      <c r="AG137" s="584"/>
      <c r="AH137" s="584"/>
      <c r="AI137" s="584"/>
      <c r="AJ137" s="585"/>
      <c r="AK137" s="585"/>
    </row>
    <row r="138" spans="1:37" s="586" customFormat="1">
      <c r="A138" s="583"/>
      <c r="B138" s="587"/>
      <c r="C138" s="588"/>
      <c r="D138" s="588"/>
      <c r="E138" s="237"/>
      <c r="F138" s="237"/>
      <c r="G138" s="237"/>
      <c r="H138" s="238"/>
      <c r="I138" s="238"/>
      <c r="J138" s="588"/>
      <c r="K138" s="589"/>
      <c r="L138" s="584"/>
      <c r="M138" s="584"/>
      <c r="N138" s="584"/>
      <c r="O138" s="584"/>
      <c r="P138" s="584"/>
      <c r="Q138" s="584"/>
      <c r="R138" s="584"/>
      <c r="S138" s="584"/>
      <c r="T138" s="584"/>
      <c r="U138" s="584"/>
      <c r="V138" s="584"/>
      <c r="W138" s="584"/>
      <c r="X138" s="584"/>
      <c r="Y138" s="584"/>
      <c r="Z138" s="584"/>
      <c r="AA138" s="584"/>
      <c r="AB138" s="584"/>
      <c r="AC138" s="584"/>
      <c r="AD138" s="584"/>
      <c r="AE138" s="584"/>
      <c r="AF138" s="584"/>
      <c r="AG138" s="584"/>
      <c r="AH138" s="584"/>
      <c r="AI138" s="584"/>
      <c r="AJ138" s="585"/>
      <c r="AK138" s="585"/>
    </row>
    <row r="139" spans="1:37" s="586" customFormat="1">
      <c r="A139" s="583"/>
      <c r="B139" s="587"/>
      <c r="C139" s="588"/>
      <c r="D139" s="588"/>
      <c r="E139" s="237"/>
      <c r="F139" s="237"/>
      <c r="G139" s="237"/>
      <c r="H139" s="238"/>
      <c r="I139" s="238"/>
      <c r="J139" s="588"/>
      <c r="K139" s="589"/>
      <c r="L139" s="584"/>
      <c r="M139" s="584"/>
      <c r="N139" s="584"/>
      <c r="O139" s="584"/>
      <c r="P139" s="584"/>
      <c r="Q139" s="584"/>
      <c r="R139" s="584"/>
      <c r="S139" s="584"/>
      <c r="T139" s="584"/>
      <c r="U139" s="584"/>
      <c r="V139" s="584"/>
      <c r="W139" s="584"/>
      <c r="X139" s="584"/>
      <c r="Y139" s="584"/>
      <c r="Z139" s="584"/>
      <c r="AA139" s="584"/>
      <c r="AB139" s="584"/>
      <c r="AC139" s="584"/>
      <c r="AD139" s="584"/>
      <c r="AE139" s="584"/>
      <c r="AF139" s="584"/>
      <c r="AG139" s="584"/>
      <c r="AH139" s="584"/>
      <c r="AI139" s="584"/>
      <c r="AJ139" s="585"/>
      <c r="AK139" s="585"/>
    </row>
    <row r="140" spans="1:37" s="586" customFormat="1">
      <c r="A140" s="583"/>
      <c r="B140" s="587"/>
      <c r="C140" s="588"/>
      <c r="D140" s="588"/>
      <c r="E140" s="237"/>
      <c r="F140" s="237"/>
      <c r="G140" s="237"/>
      <c r="H140" s="238"/>
      <c r="I140" s="238"/>
      <c r="J140" s="588"/>
      <c r="K140" s="589"/>
      <c r="L140" s="584"/>
      <c r="M140" s="584"/>
      <c r="N140" s="584"/>
      <c r="O140" s="584"/>
      <c r="P140" s="584"/>
      <c r="Q140" s="584"/>
      <c r="R140" s="584"/>
      <c r="S140" s="584"/>
      <c r="T140" s="584"/>
      <c r="U140" s="584"/>
      <c r="V140" s="584"/>
      <c r="W140" s="584"/>
      <c r="X140" s="584"/>
      <c r="Y140" s="584"/>
      <c r="Z140" s="584"/>
      <c r="AA140" s="584"/>
      <c r="AB140" s="584"/>
      <c r="AC140" s="584"/>
      <c r="AD140" s="584"/>
      <c r="AE140" s="584"/>
      <c r="AF140" s="584"/>
      <c r="AG140" s="584"/>
      <c r="AH140" s="584"/>
      <c r="AI140" s="584"/>
      <c r="AJ140" s="585"/>
      <c r="AK140" s="585"/>
    </row>
    <row r="141" spans="1:37" s="586" customFormat="1">
      <c r="A141" s="583"/>
      <c r="B141" s="587"/>
      <c r="C141" s="588"/>
      <c r="D141" s="588"/>
      <c r="E141" s="237"/>
      <c r="F141" s="237"/>
      <c r="G141" s="237"/>
      <c r="H141" s="238"/>
      <c r="I141" s="238"/>
      <c r="J141" s="588"/>
      <c r="K141" s="589"/>
      <c r="L141" s="584"/>
      <c r="M141" s="584"/>
      <c r="N141" s="584"/>
      <c r="O141" s="584"/>
      <c r="P141" s="584"/>
      <c r="Q141" s="584"/>
      <c r="R141" s="584"/>
      <c r="S141" s="584"/>
      <c r="T141" s="584"/>
      <c r="U141" s="584"/>
      <c r="V141" s="584"/>
      <c r="W141" s="584"/>
      <c r="X141" s="584"/>
      <c r="Y141" s="584"/>
      <c r="Z141" s="584"/>
      <c r="AA141" s="584"/>
      <c r="AB141" s="584"/>
      <c r="AC141" s="584"/>
      <c r="AD141" s="584"/>
      <c r="AE141" s="584"/>
      <c r="AF141" s="584"/>
      <c r="AG141" s="584"/>
      <c r="AH141" s="584"/>
      <c r="AI141" s="584"/>
      <c r="AJ141" s="585"/>
      <c r="AK141" s="585"/>
    </row>
    <row r="142" spans="1:37" s="586" customFormat="1">
      <c r="A142" s="583"/>
      <c r="B142" s="587"/>
      <c r="C142" s="588"/>
      <c r="D142" s="588"/>
      <c r="E142" s="237"/>
      <c r="F142" s="237"/>
      <c r="G142" s="237"/>
      <c r="H142" s="238"/>
      <c r="I142" s="238"/>
      <c r="J142" s="588"/>
      <c r="K142" s="589"/>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5"/>
      <c r="AK142" s="585"/>
    </row>
    <row r="143" spans="1:37" s="586" customFormat="1">
      <c r="A143" s="583"/>
      <c r="B143" s="587"/>
      <c r="C143" s="588"/>
      <c r="D143" s="588"/>
      <c r="E143" s="237"/>
      <c r="F143" s="237"/>
      <c r="G143" s="237"/>
      <c r="H143" s="238"/>
      <c r="I143" s="238"/>
      <c r="J143" s="588"/>
      <c r="K143" s="589"/>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5"/>
      <c r="AK143" s="585"/>
    </row>
    <row r="144" spans="1:37" s="586" customFormat="1">
      <c r="A144" s="583"/>
      <c r="B144" s="587"/>
      <c r="C144" s="588"/>
      <c r="D144" s="588"/>
      <c r="E144" s="237"/>
      <c r="F144" s="237"/>
      <c r="G144" s="237"/>
      <c r="H144" s="238"/>
      <c r="I144" s="238"/>
      <c r="J144" s="588"/>
      <c r="K144" s="589"/>
      <c r="L144" s="584"/>
      <c r="M144" s="584"/>
      <c r="N144" s="584"/>
      <c r="O144" s="584"/>
      <c r="P144" s="584"/>
      <c r="Q144" s="584"/>
      <c r="R144" s="584"/>
      <c r="S144" s="584"/>
      <c r="T144" s="584"/>
      <c r="U144" s="584"/>
      <c r="V144" s="584"/>
      <c r="W144" s="584"/>
      <c r="X144" s="584"/>
      <c r="Y144" s="584"/>
      <c r="Z144" s="584"/>
      <c r="AA144" s="584"/>
      <c r="AB144" s="584"/>
      <c r="AC144" s="584"/>
      <c r="AD144" s="584"/>
      <c r="AE144" s="584"/>
      <c r="AF144" s="584"/>
      <c r="AG144" s="584"/>
      <c r="AH144" s="584"/>
      <c r="AI144" s="584"/>
      <c r="AJ144" s="585"/>
      <c r="AK144" s="585"/>
    </row>
    <row r="145" spans="1:37" s="586" customFormat="1">
      <c r="A145" s="583"/>
      <c r="B145" s="587"/>
      <c r="C145" s="588"/>
      <c r="D145" s="588"/>
      <c r="E145" s="237"/>
      <c r="F145" s="237"/>
      <c r="G145" s="237"/>
      <c r="H145" s="238"/>
      <c r="I145" s="238"/>
      <c r="J145" s="588"/>
      <c r="K145" s="589"/>
      <c r="L145" s="584"/>
      <c r="M145" s="584"/>
      <c r="N145" s="584"/>
      <c r="O145" s="584"/>
      <c r="P145" s="584"/>
      <c r="Q145" s="584"/>
      <c r="R145" s="584"/>
      <c r="S145" s="584"/>
      <c r="T145" s="584"/>
      <c r="U145" s="584"/>
      <c r="V145" s="584"/>
      <c r="W145" s="584"/>
      <c r="X145" s="584"/>
      <c r="Y145" s="584"/>
      <c r="Z145" s="584"/>
      <c r="AA145" s="584"/>
      <c r="AB145" s="584"/>
      <c r="AC145" s="584"/>
      <c r="AD145" s="584"/>
      <c r="AE145" s="584"/>
      <c r="AF145" s="584"/>
      <c r="AG145" s="584"/>
      <c r="AH145" s="584"/>
      <c r="AI145" s="584"/>
      <c r="AJ145" s="585"/>
      <c r="AK145" s="585"/>
    </row>
    <row r="146" spans="1:37" s="586" customFormat="1">
      <c r="A146" s="583"/>
      <c r="B146" s="587"/>
      <c r="C146" s="588"/>
      <c r="D146" s="588"/>
      <c r="E146" s="237"/>
      <c r="F146" s="237"/>
      <c r="G146" s="237"/>
      <c r="H146" s="238"/>
      <c r="I146" s="238"/>
      <c r="J146" s="588"/>
      <c r="K146" s="589"/>
      <c r="L146" s="584"/>
      <c r="M146" s="584"/>
      <c r="N146" s="584"/>
      <c r="O146" s="584"/>
      <c r="P146" s="584"/>
      <c r="Q146" s="584"/>
      <c r="R146" s="584"/>
      <c r="S146" s="584"/>
      <c r="T146" s="584"/>
      <c r="U146" s="584"/>
      <c r="V146" s="584"/>
      <c r="W146" s="584"/>
      <c r="X146" s="584"/>
      <c r="Y146" s="584"/>
      <c r="Z146" s="584"/>
      <c r="AA146" s="584"/>
      <c r="AB146" s="584"/>
      <c r="AC146" s="584"/>
      <c r="AD146" s="584"/>
      <c r="AE146" s="584"/>
      <c r="AF146" s="584"/>
      <c r="AG146" s="584"/>
      <c r="AH146" s="584"/>
      <c r="AI146" s="584"/>
      <c r="AJ146" s="585"/>
      <c r="AK146" s="585"/>
    </row>
    <row r="147" spans="1:37" s="586" customFormat="1">
      <c r="A147" s="583"/>
      <c r="B147" s="587"/>
      <c r="C147" s="588"/>
      <c r="D147" s="588"/>
      <c r="E147" s="237"/>
      <c r="F147" s="237"/>
      <c r="G147" s="237"/>
      <c r="H147" s="238"/>
      <c r="I147" s="238"/>
      <c r="J147" s="588"/>
      <c r="K147" s="589"/>
      <c r="L147" s="584"/>
      <c r="M147" s="584"/>
      <c r="N147" s="584"/>
      <c r="O147" s="584"/>
      <c r="P147" s="584"/>
      <c r="Q147" s="584"/>
      <c r="R147" s="584"/>
      <c r="S147" s="584"/>
      <c r="T147" s="584"/>
      <c r="U147" s="584"/>
      <c r="V147" s="584"/>
      <c r="W147" s="584"/>
      <c r="X147" s="584"/>
      <c r="Y147" s="584"/>
      <c r="Z147" s="584"/>
      <c r="AA147" s="584"/>
      <c r="AB147" s="584"/>
      <c r="AC147" s="584"/>
      <c r="AD147" s="584"/>
      <c r="AE147" s="584"/>
      <c r="AF147" s="584"/>
      <c r="AG147" s="584"/>
      <c r="AH147" s="584"/>
      <c r="AI147" s="584"/>
      <c r="AJ147" s="585"/>
      <c r="AK147" s="585"/>
    </row>
    <row r="148" spans="1:37" s="586" customFormat="1">
      <c r="A148" s="583"/>
      <c r="B148" s="587"/>
      <c r="C148" s="588"/>
      <c r="D148" s="588"/>
      <c r="E148" s="237"/>
      <c r="F148" s="237"/>
      <c r="G148" s="237"/>
      <c r="H148" s="238"/>
      <c r="I148" s="238"/>
      <c r="J148" s="588"/>
      <c r="K148" s="589"/>
      <c r="L148" s="584"/>
      <c r="M148" s="584"/>
      <c r="N148" s="584"/>
      <c r="O148" s="584"/>
      <c r="P148" s="584"/>
      <c r="Q148" s="584"/>
      <c r="R148" s="584"/>
      <c r="S148" s="584"/>
      <c r="T148" s="584"/>
      <c r="U148" s="584"/>
      <c r="V148" s="584"/>
      <c r="W148" s="584"/>
      <c r="X148" s="584"/>
      <c r="Y148" s="584"/>
      <c r="Z148" s="584"/>
      <c r="AA148" s="584"/>
      <c r="AB148" s="584"/>
      <c r="AC148" s="584"/>
      <c r="AD148" s="584"/>
      <c r="AE148" s="584"/>
      <c r="AF148" s="584"/>
      <c r="AG148" s="584"/>
      <c r="AH148" s="584"/>
      <c r="AI148" s="584"/>
      <c r="AJ148" s="585"/>
      <c r="AK148" s="585"/>
    </row>
    <row r="149" spans="1:37" s="586" customFormat="1">
      <c r="A149" s="583"/>
      <c r="B149" s="587"/>
      <c r="C149" s="588"/>
      <c r="D149" s="588"/>
      <c r="E149" s="237"/>
      <c r="F149" s="237"/>
      <c r="G149" s="237"/>
      <c r="H149" s="238"/>
      <c r="I149" s="238"/>
      <c r="J149" s="588"/>
      <c r="K149" s="589"/>
      <c r="L149" s="584"/>
      <c r="M149" s="584"/>
      <c r="N149" s="584"/>
      <c r="O149" s="584"/>
      <c r="P149" s="584"/>
      <c r="Q149" s="584"/>
      <c r="R149" s="584"/>
      <c r="S149" s="584"/>
      <c r="T149" s="584"/>
      <c r="U149" s="584"/>
      <c r="V149" s="584"/>
      <c r="W149" s="584"/>
      <c r="X149" s="584"/>
      <c r="Y149" s="584"/>
      <c r="Z149" s="584"/>
      <c r="AA149" s="584"/>
      <c r="AB149" s="584"/>
      <c r="AC149" s="584"/>
      <c r="AD149" s="584"/>
      <c r="AE149" s="584"/>
      <c r="AF149" s="584"/>
      <c r="AG149" s="584"/>
      <c r="AH149" s="584"/>
      <c r="AI149" s="584"/>
      <c r="AJ149" s="585"/>
      <c r="AK149" s="585"/>
    </row>
    <row r="150" spans="1:37" s="586" customFormat="1">
      <c r="A150" s="583"/>
      <c r="B150" s="587"/>
      <c r="C150" s="588"/>
      <c r="D150" s="588"/>
      <c r="E150" s="237"/>
      <c r="F150" s="237"/>
      <c r="G150" s="237"/>
      <c r="H150" s="238"/>
      <c r="I150" s="238"/>
      <c r="J150" s="588"/>
      <c r="K150" s="589"/>
      <c r="L150" s="584"/>
      <c r="M150" s="584"/>
      <c r="N150" s="584"/>
      <c r="O150" s="584"/>
      <c r="P150" s="584"/>
      <c r="Q150" s="584"/>
      <c r="R150" s="584"/>
      <c r="S150" s="584"/>
      <c r="T150" s="584"/>
      <c r="U150" s="584"/>
      <c r="V150" s="584"/>
      <c r="W150" s="584"/>
      <c r="X150" s="584"/>
      <c r="Y150" s="584"/>
      <c r="Z150" s="584"/>
      <c r="AA150" s="584"/>
      <c r="AB150" s="584"/>
      <c r="AC150" s="584"/>
      <c r="AD150" s="584"/>
      <c r="AE150" s="584"/>
      <c r="AF150" s="584"/>
      <c r="AG150" s="584"/>
      <c r="AH150" s="584"/>
      <c r="AI150" s="584"/>
      <c r="AJ150" s="585"/>
      <c r="AK150" s="585"/>
    </row>
    <row r="151" spans="1:37" s="586" customFormat="1">
      <c r="A151" s="583"/>
      <c r="B151" s="587"/>
      <c r="C151" s="588"/>
      <c r="D151" s="588"/>
      <c r="E151" s="237"/>
      <c r="F151" s="237"/>
      <c r="G151" s="237"/>
      <c r="H151" s="238"/>
      <c r="I151" s="238"/>
      <c r="J151" s="588"/>
      <c r="K151" s="589"/>
      <c r="L151" s="584"/>
      <c r="M151" s="584"/>
      <c r="N151" s="584"/>
      <c r="O151" s="584"/>
      <c r="P151" s="584"/>
      <c r="Q151" s="584"/>
      <c r="R151" s="584"/>
      <c r="S151" s="584"/>
      <c r="T151" s="584"/>
      <c r="U151" s="584"/>
      <c r="V151" s="584"/>
      <c r="W151" s="584"/>
      <c r="X151" s="584"/>
      <c r="Y151" s="584"/>
      <c r="Z151" s="584"/>
      <c r="AA151" s="584"/>
      <c r="AB151" s="584"/>
      <c r="AC151" s="584"/>
      <c r="AD151" s="584"/>
      <c r="AE151" s="584"/>
      <c r="AF151" s="584"/>
      <c r="AG151" s="584"/>
      <c r="AH151" s="584"/>
      <c r="AI151" s="584"/>
      <c r="AJ151" s="585"/>
      <c r="AK151" s="585"/>
    </row>
    <row r="152" spans="1:37" s="586" customFormat="1">
      <c r="A152" s="583"/>
      <c r="B152" s="587"/>
      <c r="C152" s="588"/>
      <c r="D152" s="588"/>
      <c r="E152" s="237"/>
      <c r="F152" s="237"/>
      <c r="G152" s="237"/>
      <c r="H152" s="238"/>
      <c r="I152" s="238"/>
      <c r="J152" s="588"/>
      <c r="K152" s="589"/>
      <c r="L152" s="584"/>
      <c r="M152" s="584"/>
      <c r="N152" s="584"/>
      <c r="O152" s="584"/>
      <c r="P152" s="584"/>
      <c r="Q152" s="584"/>
      <c r="R152" s="584"/>
      <c r="S152" s="584"/>
      <c r="T152" s="584"/>
      <c r="U152" s="584"/>
      <c r="V152" s="584"/>
      <c r="W152" s="584"/>
      <c r="X152" s="584"/>
      <c r="Y152" s="584"/>
      <c r="Z152" s="584"/>
      <c r="AA152" s="584"/>
      <c r="AB152" s="584"/>
      <c r="AC152" s="584"/>
      <c r="AD152" s="584"/>
      <c r="AE152" s="584"/>
      <c r="AF152" s="584"/>
      <c r="AG152" s="584"/>
      <c r="AH152" s="584"/>
      <c r="AI152" s="584"/>
      <c r="AJ152" s="585"/>
      <c r="AK152" s="585"/>
    </row>
    <row r="153" spans="1:37" s="586" customFormat="1">
      <c r="A153" s="583"/>
      <c r="B153" s="587"/>
      <c r="C153" s="588"/>
      <c r="D153" s="588"/>
      <c r="E153" s="237"/>
      <c r="F153" s="237"/>
      <c r="G153" s="237"/>
      <c r="H153" s="238"/>
      <c r="I153" s="238"/>
      <c r="J153" s="588"/>
      <c r="K153" s="589"/>
      <c r="L153" s="584"/>
      <c r="M153" s="584"/>
      <c r="N153" s="584"/>
      <c r="O153" s="584"/>
      <c r="P153" s="584"/>
      <c r="Q153" s="584"/>
      <c r="R153" s="584"/>
      <c r="S153" s="584"/>
      <c r="T153" s="584"/>
      <c r="U153" s="584"/>
      <c r="V153" s="584"/>
      <c r="W153" s="584"/>
      <c r="X153" s="584"/>
      <c r="Y153" s="584"/>
      <c r="Z153" s="584"/>
      <c r="AA153" s="584"/>
      <c r="AB153" s="584"/>
      <c r="AC153" s="584"/>
      <c r="AD153" s="584"/>
      <c r="AE153" s="584"/>
      <c r="AF153" s="584"/>
      <c r="AG153" s="584"/>
      <c r="AH153" s="584"/>
      <c r="AI153" s="584"/>
      <c r="AJ153" s="585"/>
      <c r="AK153" s="585"/>
    </row>
    <row r="154" spans="1:37" s="586" customFormat="1">
      <c r="A154" s="583"/>
      <c r="B154" s="587"/>
      <c r="C154" s="588"/>
      <c r="D154" s="588"/>
      <c r="E154" s="237"/>
      <c r="F154" s="237"/>
      <c r="G154" s="237"/>
      <c r="H154" s="238"/>
      <c r="I154" s="238"/>
      <c r="J154" s="588"/>
      <c r="K154" s="589"/>
      <c r="L154" s="584"/>
      <c r="M154" s="584"/>
      <c r="N154" s="584"/>
      <c r="O154" s="584"/>
      <c r="P154" s="584"/>
      <c r="Q154" s="584"/>
      <c r="R154" s="584"/>
      <c r="S154" s="584"/>
      <c r="T154" s="584"/>
      <c r="U154" s="584"/>
      <c r="V154" s="584"/>
      <c r="W154" s="584"/>
      <c r="X154" s="584"/>
      <c r="Y154" s="584"/>
      <c r="Z154" s="584"/>
      <c r="AA154" s="584"/>
      <c r="AB154" s="584"/>
      <c r="AC154" s="584"/>
      <c r="AD154" s="584"/>
      <c r="AE154" s="584"/>
      <c r="AF154" s="584"/>
      <c r="AG154" s="584"/>
      <c r="AH154" s="584"/>
      <c r="AI154" s="584"/>
      <c r="AJ154" s="585"/>
      <c r="AK154" s="585"/>
    </row>
    <row r="155" spans="1:37" s="586" customFormat="1">
      <c r="A155" s="583"/>
      <c r="B155" s="587"/>
      <c r="C155" s="588"/>
      <c r="D155" s="588"/>
      <c r="E155" s="237"/>
      <c r="F155" s="237"/>
      <c r="G155" s="237"/>
      <c r="H155" s="238"/>
      <c r="I155" s="238"/>
      <c r="J155" s="588"/>
      <c r="K155" s="589"/>
      <c r="L155" s="584"/>
      <c r="M155" s="584"/>
      <c r="N155" s="584"/>
      <c r="O155" s="584"/>
      <c r="P155" s="584"/>
      <c r="Q155" s="584"/>
      <c r="R155" s="584"/>
      <c r="S155" s="584"/>
      <c r="T155" s="584"/>
      <c r="U155" s="584"/>
      <c r="V155" s="584"/>
      <c r="W155" s="584"/>
      <c r="X155" s="584"/>
      <c r="Y155" s="584"/>
      <c r="Z155" s="584"/>
      <c r="AA155" s="584"/>
      <c r="AB155" s="584"/>
      <c r="AC155" s="584"/>
      <c r="AD155" s="584"/>
      <c r="AE155" s="584"/>
      <c r="AF155" s="584"/>
      <c r="AG155" s="584"/>
      <c r="AH155" s="584"/>
      <c r="AI155" s="584"/>
      <c r="AJ155" s="585"/>
      <c r="AK155" s="585"/>
    </row>
    <row r="156" spans="1:37" s="586" customFormat="1">
      <c r="A156" s="583"/>
      <c r="B156" s="587"/>
      <c r="C156" s="588"/>
      <c r="D156" s="588"/>
      <c r="E156" s="237"/>
      <c r="F156" s="237"/>
      <c r="G156" s="237"/>
      <c r="H156" s="238"/>
      <c r="I156" s="238"/>
      <c r="J156" s="588"/>
      <c r="K156" s="589"/>
      <c r="L156" s="584"/>
      <c r="M156" s="584"/>
      <c r="N156" s="584"/>
      <c r="O156" s="584"/>
      <c r="P156" s="584"/>
      <c r="Q156" s="584"/>
      <c r="R156" s="584"/>
      <c r="S156" s="584"/>
      <c r="T156" s="584"/>
      <c r="U156" s="584"/>
      <c r="V156" s="584"/>
      <c r="W156" s="584"/>
      <c r="X156" s="584"/>
      <c r="Y156" s="584"/>
      <c r="Z156" s="584"/>
      <c r="AA156" s="584"/>
      <c r="AB156" s="584"/>
      <c r="AC156" s="584"/>
      <c r="AD156" s="584"/>
      <c r="AE156" s="584"/>
      <c r="AF156" s="584"/>
      <c r="AG156" s="584"/>
      <c r="AH156" s="584"/>
      <c r="AI156" s="584"/>
      <c r="AJ156" s="585"/>
      <c r="AK156" s="585"/>
    </row>
    <row r="157" spans="1:37" s="586" customFormat="1">
      <c r="A157" s="583"/>
      <c r="B157" s="587"/>
      <c r="C157" s="588"/>
      <c r="D157" s="588"/>
      <c r="E157" s="237"/>
      <c r="F157" s="237"/>
      <c r="G157" s="237"/>
      <c r="H157" s="238"/>
      <c r="I157" s="238"/>
      <c r="J157" s="588"/>
      <c r="K157" s="589"/>
      <c r="L157" s="584"/>
      <c r="M157" s="584"/>
      <c r="N157" s="584"/>
      <c r="O157" s="584"/>
      <c r="P157" s="584"/>
      <c r="Q157" s="584"/>
      <c r="R157" s="584"/>
      <c r="S157" s="584"/>
      <c r="T157" s="584"/>
      <c r="U157" s="584"/>
      <c r="V157" s="584"/>
      <c r="W157" s="584"/>
      <c r="X157" s="584"/>
      <c r="Y157" s="584"/>
      <c r="Z157" s="584"/>
      <c r="AA157" s="584"/>
      <c r="AB157" s="584"/>
      <c r="AC157" s="584"/>
      <c r="AD157" s="584"/>
      <c r="AE157" s="584"/>
      <c r="AF157" s="584"/>
      <c r="AG157" s="584"/>
      <c r="AH157" s="584"/>
      <c r="AI157" s="584"/>
      <c r="AJ157" s="585"/>
      <c r="AK157" s="585"/>
    </row>
    <row r="158" spans="1:37" s="586" customFormat="1">
      <c r="A158" s="583"/>
      <c r="B158" s="587"/>
      <c r="C158" s="588"/>
      <c r="D158" s="588"/>
      <c r="E158" s="237"/>
      <c r="F158" s="237"/>
      <c r="G158" s="237"/>
      <c r="H158" s="238"/>
      <c r="I158" s="238"/>
      <c r="J158" s="588"/>
      <c r="K158" s="589"/>
      <c r="L158" s="584"/>
      <c r="M158" s="584"/>
      <c r="N158" s="584"/>
      <c r="O158" s="584"/>
      <c r="P158" s="584"/>
      <c r="Q158" s="584"/>
      <c r="R158" s="584"/>
      <c r="S158" s="584"/>
      <c r="T158" s="584"/>
      <c r="U158" s="584"/>
      <c r="V158" s="584"/>
      <c r="W158" s="584"/>
      <c r="X158" s="584"/>
      <c r="Y158" s="584"/>
      <c r="Z158" s="584"/>
      <c r="AA158" s="584"/>
      <c r="AB158" s="584"/>
      <c r="AC158" s="584"/>
      <c r="AD158" s="584"/>
      <c r="AE158" s="584"/>
      <c r="AF158" s="584"/>
      <c r="AG158" s="584"/>
      <c r="AH158" s="584"/>
      <c r="AI158" s="584"/>
      <c r="AJ158" s="585"/>
      <c r="AK158" s="585"/>
    </row>
    <row r="159" spans="1:37" s="586" customFormat="1">
      <c r="A159" s="583"/>
      <c r="B159" s="587"/>
      <c r="C159" s="588"/>
      <c r="D159" s="588"/>
      <c r="E159" s="237"/>
      <c r="F159" s="237"/>
      <c r="G159" s="237"/>
      <c r="H159" s="238"/>
      <c r="I159" s="238"/>
      <c r="J159" s="588"/>
      <c r="K159" s="589"/>
      <c r="L159" s="584"/>
      <c r="M159" s="584"/>
      <c r="N159" s="584"/>
      <c r="O159" s="584"/>
      <c r="P159" s="584"/>
      <c r="Q159" s="584"/>
      <c r="R159" s="584"/>
      <c r="S159" s="584"/>
      <c r="T159" s="584"/>
      <c r="U159" s="584"/>
      <c r="V159" s="584"/>
      <c r="W159" s="584"/>
      <c r="X159" s="584"/>
      <c r="Y159" s="584"/>
      <c r="Z159" s="584"/>
      <c r="AA159" s="584"/>
      <c r="AB159" s="584"/>
      <c r="AC159" s="584"/>
      <c r="AD159" s="584"/>
      <c r="AE159" s="584"/>
      <c r="AF159" s="584"/>
      <c r="AG159" s="584"/>
      <c r="AH159" s="584"/>
      <c r="AI159" s="584"/>
      <c r="AJ159" s="585"/>
      <c r="AK159" s="585"/>
    </row>
    <row r="160" spans="1:37" s="586" customFormat="1">
      <c r="A160" s="583"/>
      <c r="B160" s="587"/>
      <c r="C160" s="588"/>
      <c r="D160" s="588"/>
      <c r="E160" s="237"/>
      <c r="F160" s="237"/>
      <c r="G160" s="237"/>
      <c r="H160" s="238"/>
      <c r="I160" s="238"/>
      <c r="J160" s="588"/>
      <c r="K160" s="589"/>
      <c r="L160" s="584"/>
      <c r="M160" s="584"/>
      <c r="N160" s="584"/>
      <c r="O160" s="584"/>
      <c r="P160" s="584"/>
      <c r="Q160" s="584"/>
      <c r="R160" s="584"/>
      <c r="S160" s="584"/>
      <c r="T160" s="584"/>
      <c r="U160" s="584"/>
      <c r="V160" s="584"/>
      <c r="W160" s="584"/>
      <c r="X160" s="584"/>
      <c r="Y160" s="584"/>
      <c r="Z160" s="584"/>
      <c r="AA160" s="584"/>
      <c r="AB160" s="584"/>
      <c r="AC160" s="584"/>
      <c r="AD160" s="584"/>
      <c r="AE160" s="584"/>
      <c r="AF160" s="584"/>
      <c r="AG160" s="584"/>
      <c r="AH160" s="584"/>
      <c r="AI160" s="584"/>
      <c r="AJ160" s="585"/>
      <c r="AK160" s="585"/>
    </row>
    <row r="161" spans="1:37" s="586" customFormat="1">
      <c r="A161" s="583"/>
      <c r="B161" s="587"/>
      <c r="C161" s="588"/>
      <c r="D161" s="588"/>
      <c r="E161" s="237"/>
      <c r="F161" s="237"/>
      <c r="G161" s="237"/>
      <c r="H161" s="238"/>
      <c r="I161" s="238"/>
      <c r="J161" s="588"/>
      <c r="K161" s="589"/>
      <c r="L161" s="584"/>
      <c r="M161" s="584"/>
      <c r="N161" s="584"/>
      <c r="O161" s="584"/>
      <c r="P161" s="584"/>
      <c r="Q161" s="584"/>
      <c r="R161" s="584"/>
      <c r="S161" s="584"/>
      <c r="T161" s="584"/>
      <c r="U161" s="584"/>
      <c r="V161" s="584"/>
      <c r="W161" s="584"/>
      <c r="X161" s="584"/>
      <c r="Y161" s="584"/>
      <c r="Z161" s="584"/>
      <c r="AA161" s="584"/>
      <c r="AB161" s="584"/>
      <c r="AC161" s="584"/>
      <c r="AD161" s="584"/>
      <c r="AE161" s="584"/>
      <c r="AF161" s="584"/>
      <c r="AG161" s="584"/>
      <c r="AH161" s="584"/>
      <c r="AI161" s="584"/>
      <c r="AJ161" s="585"/>
      <c r="AK161" s="585"/>
    </row>
    <row r="162" spans="1:37" s="586" customFormat="1">
      <c r="A162" s="583"/>
      <c r="B162" s="587"/>
      <c r="C162" s="588"/>
      <c r="D162" s="588"/>
      <c r="E162" s="237"/>
      <c r="F162" s="237"/>
      <c r="G162" s="237"/>
      <c r="H162" s="238"/>
      <c r="I162" s="238"/>
      <c r="J162" s="588"/>
      <c r="K162" s="589"/>
      <c r="L162" s="584"/>
      <c r="M162" s="584"/>
      <c r="N162" s="584"/>
      <c r="O162" s="584"/>
      <c r="P162" s="584"/>
      <c r="Q162" s="584"/>
      <c r="R162" s="584"/>
      <c r="S162" s="584"/>
      <c r="T162" s="584"/>
      <c r="U162" s="584"/>
      <c r="V162" s="584"/>
      <c r="W162" s="584"/>
      <c r="X162" s="584"/>
      <c r="Y162" s="584"/>
      <c r="Z162" s="584"/>
      <c r="AA162" s="584"/>
      <c r="AB162" s="584"/>
      <c r="AC162" s="584"/>
      <c r="AD162" s="584"/>
      <c r="AE162" s="584"/>
      <c r="AF162" s="584"/>
      <c r="AG162" s="584"/>
      <c r="AH162" s="584"/>
      <c r="AI162" s="584"/>
      <c r="AJ162" s="585"/>
      <c r="AK162" s="585"/>
    </row>
    <row r="163" spans="1:37" s="586" customFormat="1">
      <c r="A163" s="583"/>
      <c r="B163" s="587"/>
      <c r="C163" s="588"/>
      <c r="D163" s="588"/>
      <c r="E163" s="237"/>
      <c r="F163" s="237"/>
      <c r="G163" s="237"/>
      <c r="H163" s="238"/>
      <c r="I163" s="238"/>
      <c r="J163" s="588"/>
      <c r="K163" s="589"/>
      <c r="L163" s="584"/>
      <c r="M163" s="584"/>
      <c r="N163" s="584"/>
      <c r="O163" s="584"/>
      <c r="P163" s="584"/>
      <c r="Q163" s="584"/>
      <c r="R163" s="584"/>
      <c r="S163" s="584"/>
      <c r="T163" s="584"/>
      <c r="U163" s="584"/>
      <c r="V163" s="584"/>
      <c r="W163" s="584"/>
      <c r="X163" s="584"/>
      <c r="Y163" s="584"/>
      <c r="Z163" s="584"/>
      <c r="AA163" s="584"/>
      <c r="AB163" s="584"/>
      <c r="AC163" s="584"/>
      <c r="AD163" s="584"/>
      <c r="AE163" s="584"/>
      <c r="AF163" s="584"/>
      <c r="AG163" s="584"/>
      <c r="AH163" s="584"/>
      <c r="AI163" s="584"/>
      <c r="AJ163" s="585"/>
      <c r="AK163" s="585"/>
    </row>
    <row r="164" spans="1:37" s="586" customFormat="1">
      <c r="A164" s="583"/>
      <c r="B164" s="587"/>
      <c r="C164" s="588"/>
      <c r="D164" s="588"/>
      <c r="E164" s="237"/>
      <c r="F164" s="237"/>
      <c r="G164" s="237"/>
      <c r="H164" s="238"/>
      <c r="I164" s="238"/>
      <c r="J164" s="588"/>
      <c r="K164" s="589"/>
      <c r="L164" s="584"/>
      <c r="M164" s="584"/>
      <c r="N164" s="584"/>
      <c r="O164" s="584"/>
      <c r="P164" s="584"/>
      <c r="Q164" s="584"/>
      <c r="R164" s="584"/>
      <c r="S164" s="584"/>
      <c r="T164" s="584"/>
      <c r="U164" s="584"/>
      <c r="V164" s="584"/>
      <c r="W164" s="584"/>
      <c r="X164" s="584"/>
      <c r="Y164" s="584"/>
      <c r="Z164" s="584"/>
      <c r="AA164" s="584"/>
      <c r="AB164" s="584"/>
      <c r="AC164" s="584"/>
      <c r="AD164" s="584"/>
      <c r="AE164" s="584"/>
      <c r="AF164" s="584"/>
      <c r="AG164" s="584"/>
      <c r="AH164" s="584"/>
      <c r="AI164" s="584"/>
      <c r="AJ164" s="585"/>
      <c r="AK164" s="585"/>
    </row>
    <row r="165" spans="1:37" s="586" customFormat="1">
      <c r="A165" s="583"/>
      <c r="B165" s="587"/>
      <c r="C165" s="588"/>
      <c r="D165" s="588"/>
      <c r="E165" s="237"/>
      <c r="F165" s="237"/>
      <c r="G165" s="237"/>
      <c r="H165" s="238"/>
      <c r="I165" s="238"/>
      <c r="J165" s="588"/>
      <c r="K165" s="589"/>
      <c r="L165" s="584"/>
      <c r="M165" s="584"/>
      <c r="N165" s="584"/>
      <c r="O165" s="584"/>
      <c r="P165" s="584"/>
      <c r="Q165" s="584"/>
      <c r="R165" s="584"/>
      <c r="S165" s="584"/>
      <c r="T165" s="584"/>
      <c r="U165" s="584"/>
      <c r="V165" s="584"/>
      <c r="W165" s="584"/>
      <c r="X165" s="584"/>
      <c r="Y165" s="584"/>
      <c r="Z165" s="584"/>
      <c r="AA165" s="584"/>
      <c r="AB165" s="584"/>
      <c r="AC165" s="584"/>
      <c r="AD165" s="584"/>
      <c r="AE165" s="584"/>
      <c r="AF165" s="584"/>
      <c r="AG165" s="584"/>
      <c r="AH165" s="584"/>
      <c r="AI165" s="584"/>
      <c r="AJ165" s="585"/>
      <c r="AK165" s="585"/>
    </row>
    <row r="166" spans="1:37" s="586" customFormat="1">
      <c r="A166" s="583"/>
      <c r="B166" s="587"/>
      <c r="C166" s="588"/>
      <c r="D166" s="588"/>
      <c r="E166" s="237"/>
      <c r="F166" s="237"/>
      <c r="G166" s="237"/>
      <c r="H166" s="238"/>
      <c r="I166" s="238"/>
      <c r="J166" s="588"/>
      <c r="K166" s="589"/>
      <c r="L166" s="584"/>
      <c r="M166" s="584"/>
      <c r="N166" s="584"/>
      <c r="O166" s="584"/>
      <c r="P166" s="584"/>
      <c r="Q166" s="584"/>
      <c r="R166" s="584"/>
      <c r="S166" s="584"/>
      <c r="T166" s="584"/>
      <c r="U166" s="584"/>
      <c r="V166" s="584"/>
      <c r="W166" s="584"/>
      <c r="X166" s="584"/>
      <c r="Y166" s="584"/>
      <c r="Z166" s="584"/>
      <c r="AA166" s="584"/>
      <c r="AB166" s="584"/>
      <c r="AC166" s="584"/>
      <c r="AD166" s="584"/>
      <c r="AE166" s="584"/>
      <c r="AF166" s="584"/>
      <c r="AG166" s="584"/>
      <c r="AH166" s="584"/>
      <c r="AI166" s="584"/>
      <c r="AJ166" s="585"/>
      <c r="AK166" s="585"/>
    </row>
    <row r="167" spans="1:37" s="586" customFormat="1">
      <c r="A167" s="583"/>
      <c r="B167" s="587"/>
      <c r="C167" s="588"/>
      <c r="D167" s="588"/>
      <c r="E167" s="237"/>
      <c r="F167" s="237"/>
      <c r="G167" s="237"/>
      <c r="H167" s="238"/>
      <c r="I167" s="238"/>
      <c r="J167" s="588"/>
      <c r="K167" s="589"/>
      <c r="L167" s="584"/>
      <c r="M167" s="584"/>
      <c r="N167" s="584"/>
      <c r="O167" s="584"/>
      <c r="P167" s="584"/>
      <c r="Q167" s="584"/>
      <c r="R167" s="584"/>
      <c r="S167" s="584"/>
      <c r="T167" s="584"/>
      <c r="U167" s="584"/>
      <c r="V167" s="584"/>
      <c r="W167" s="584"/>
      <c r="X167" s="584"/>
      <c r="Y167" s="584"/>
      <c r="Z167" s="584"/>
      <c r="AA167" s="584"/>
      <c r="AB167" s="584"/>
      <c r="AC167" s="584"/>
      <c r="AD167" s="584"/>
      <c r="AE167" s="584"/>
      <c r="AF167" s="584"/>
      <c r="AG167" s="584"/>
      <c r="AH167" s="584"/>
      <c r="AI167" s="584"/>
      <c r="AJ167" s="585"/>
      <c r="AK167" s="585"/>
    </row>
    <row r="168" spans="1:37" s="586" customFormat="1">
      <c r="A168" s="583"/>
      <c r="B168" s="587"/>
      <c r="C168" s="588"/>
      <c r="D168" s="588"/>
      <c r="E168" s="237"/>
      <c r="F168" s="237"/>
      <c r="G168" s="237"/>
      <c r="H168" s="238"/>
      <c r="I168" s="238"/>
      <c r="J168" s="588"/>
      <c r="K168" s="589"/>
      <c r="L168" s="584"/>
      <c r="M168" s="584"/>
      <c r="N168" s="584"/>
      <c r="O168" s="584"/>
      <c r="P168" s="584"/>
      <c r="Q168" s="584"/>
      <c r="R168" s="584"/>
      <c r="S168" s="584"/>
      <c r="T168" s="584"/>
      <c r="U168" s="584"/>
      <c r="V168" s="584"/>
      <c r="W168" s="584"/>
      <c r="X168" s="584"/>
      <c r="Y168" s="584"/>
      <c r="Z168" s="584"/>
      <c r="AA168" s="584"/>
      <c r="AB168" s="584"/>
      <c r="AC168" s="584"/>
      <c r="AD168" s="584"/>
      <c r="AE168" s="584"/>
      <c r="AF168" s="584"/>
      <c r="AG168" s="584"/>
      <c r="AH168" s="584"/>
      <c r="AI168" s="584"/>
      <c r="AJ168" s="585"/>
      <c r="AK168" s="585"/>
    </row>
    <row r="169" spans="1:37" s="586" customFormat="1">
      <c r="A169" s="583"/>
      <c r="B169" s="587"/>
      <c r="C169" s="588"/>
      <c r="D169" s="588"/>
      <c r="E169" s="237"/>
      <c r="F169" s="237"/>
      <c r="G169" s="237"/>
      <c r="H169" s="238"/>
      <c r="I169" s="238"/>
      <c r="J169" s="588"/>
      <c r="K169" s="589"/>
      <c r="L169" s="584"/>
      <c r="M169" s="584"/>
      <c r="N169" s="584"/>
      <c r="O169" s="584"/>
      <c r="P169" s="584"/>
      <c r="Q169" s="584"/>
      <c r="R169" s="584"/>
      <c r="S169" s="584"/>
      <c r="T169" s="584"/>
      <c r="U169" s="584"/>
      <c r="V169" s="584"/>
      <c r="W169" s="584"/>
      <c r="X169" s="584"/>
      <c r="Y169" s="584"/>
      <c r="Z169" s="584"/>
      <c r="AA169" s="584"/>
      <c r="AB169" s="584"/>
      <c r="AC169" s="584"/>
      <c r="AD169" s="584"/>
      <c r="AE169" s="584"/>
      <c r="AF169" s="584"/>
      <c r="AG169" s="584"/>
      <c r="AH169" s="584"/>
      <c r="AI169" s="584"/>
      <c r="AJ169" s="585"/>
      <c r="AK169" s="585"/>
    </row>
    <row r="170" spans="1:37" s="586" customFormat="1">
      <c r="A170" s="583"/>
      <c r="B170" s="587"/>
      <c r="C170" s="588"/>
      <c r="D170" s="588"/>
      <c r="E170" s="237"/>
      <c r="F170" s="237"/>
      <c r="G170" s="237"/>
      <c r="H170" s="238"/>
      <c r="I170" s="238"/>
      <c r="J170" s="588"/>
      <c r="K170" s="589"/>
      <c r="L170" s="584"/>
      <c r="M170" s="584"/>
      <c r="N170" s="584"/>
      <c r="O170" s="584"/>
      <c r="P170" s="584"/>
      <c r="Q170" s="584"/>
      <c r="R170" s="584"/>
      <c r="S170" s="584"/>
      <c r="T170" s="584"/>
      <c r="U170" s="584"/>
      <c r="V170" s="584"/>
      <c r="W170" s="584"/>
      <c r="X170" s="584"/>
      <c r="Y170" s="584"/>
      <c r="Z170" s="584"/>
      <c r="AA170" s="584"/>
      <c r="AB170" s="584"/>
      <c r="AC170" s="584"/>
      <c r="AD170" s="584"/>
      <c r="AE170" s="584"/>
      <c r="AF170" s="584"/>
      <c r="AG170" s="584"/>
      <c r="AH170" s="584"/>
      <c r="AI170" s="584"/>
      <c r="AJ170" s="585"/>
      <c r="AK170" s="585"/>
    </row>
    <row r="171" spans="1:37" s="586" customFormat="1">
      <c r="A171" s="583"/>
      <c r="B171" s="587"/>
      <c r="C171" s="588"/>
      <c r="D171" s="588"/>
      <c r="E171" s="237"/>
      <c r="F171" s="237"/>
      <c r="G171" s="237"/>
      <c r="H171" s="238"/>
      <c r="I171" s="238"/>
      <c r="J171" s="588"/>
      <c r="K171" s="589"/>
      <c r="L171" s="584"/>
      <c r="M171" s="584"/>
      <c r="N171" s="584"/>
      <c r="O171" s="584"/>
      <c r="P171" s="584"/>
      <c r="Q171" s="584"/>
      <c r="R171" s="584"/>
      <c r="S171" s="584"/>
      <c r="T171" s="584"/>
      <c r="U171" s="584"/>
      <c r="V171" s="584"/>
      <c r="W171" s="584"/>
      <c r="X171" s="584"/>
      <c r="Y171" s="584"/>
      <c r="Z171" s="584"/>
      <c r="AA171" s="584"/>
      <c r="AB171" s="584"/>
      <c r="AC171" s="584"/>
      <c r="AD171" s="584"/>
      <c r="AE171" s="584"/>
      <c r="AF171" s="584"/>
      <c r="AG171" s="584"/>
      <c r="AH171" s="584"/>
      <c r="AI171" s="584"/>
      <c r="AJ171" s="585"/>
      <c r="AK171" s="585"/>
    </row>
    <row r="172" spans="1:37" s="586" customFormat="1">
      <c r="A172" s="583"/>
      <c r="B172" s="587"/>
      <c r="C172" s="588"/>
      <c r="D172" s="588"/>
      <c r="E172" s="237"/>
      <c r="F172" s="237"/>
      <c r="G172" s="237"/>
      <c r="H172" s="238"/>
      <c r="I172" s="238"/>
      <c r="J172" s="588"/>
      <c r="K172" s="589"/>
      <c r="L172" s="584"/>
      <c r="M172" s="584"/>
      <c r="N172" s="584"/>
      <c r="O172" s="584"/>
      <c r="P172" s="584"/>
      <c r="Q172" s="584"/>
      <c r="R172" s="584"/>
      <c r="S172" s="584"/>
      <c r="T172" s="584"/>
      <c r="U172" s="584"/>
      <c r="V172" s="584"/>
      <c r="W172" s="584"/>
      <c r="X172" s="584"/>
      <c r="Y172" s="584"/>
      <c r="Z172" s="584"/>
      <c r="AA172" s="584"/>
      <c r="AB172" s="584"/>
      <c r="AC172" s="584"/>
      <c r="AD172" s="584"/>
      <c r="AE172" s="584"/>
      <c r="AF172" s="584"/>
      <c r="AG172" s="584"/>
      <c r="AH172" s="584"/>
      <c r="AI172" s="584"/>
      <c r="AJ172" s="585"/>
      <c r="AK172" s="585"/>
    </row>
    <row r="173" spans="1:37" s="586" customFormat="1">
      <c r="A173" s="583"/>
      <c r="B173" s="587"/>
      <c r="C173" s="588"/>
      <c r="D173" s="588"/>
      <c r="E173" s="237"/>
      <c r="F173" s="237"/>
      <c r="G173" s="237"/>
      <c r="H173" s="238"/>
      <c r="I173" s="238"/>
      <c r="J173" s="588"/>
      <c r="K173" s="589"/>
      <c r="L173" s="584"/>
      <c r="M173" s="584"/>
      <c r="N173" s="584"/>
      <c r="O173" s="584"/>
      <c r="P173" s="584"/>
      <c r="Q173" s="584"/>
      <c r="R173" s="584"/>
      <c r="S173" s="584"/>
      <c r="T173" s="584"/>
      <c r="U173" s="584"/>
      <c r="V173" s="584"/>
      <c r="W173" s="584"/>
      <c r="X173" s="584"/>
      <c r="Y173" s="584"/>
      <c r="Z173" s="584"/>
      <c r="AA173" s="584"/>
      <c r="AB173" s="584"/>
      <c r="AC173" s="584"/>
      <c r="AD173" s="584"/>
      <c r="AE173" s="584"/>
      <c r="AF173" s="584"/>
      <c r="AG173" s="584"/>
      <c r="AH173" s="584"/>
      <c r="AI173" s="584"/>
      <c r="AJ173" s="585"/>
      <c r="AK173" s="585"/>
    </row>
    <row r="174" spans="1:37" s="586" customFormat="1">
      <c r="A174" s="583"/>
      <c r="B174" s="587"/>
      <c r="C174" s="588"/>
      <c r="D174" s="588"/>
      <c r="E174" s="237"/>
      <c r="F174" s="237"/>
      <c r="G174" s="237"/>
      <c r="H174" s="238"/>
      <c r="I174" s="238"/>
      <c r="J174" s="588"/>
      <c r="K174" s="589"/>
      <c r="L174" s="584"/>
      <c r="M174" s="584"/>
      <c r="N174" s="584"/>
      <c r="O174" s="584"/>
      <c r="P174" s="584"/>
      <c r="Q174" s="584"/>
      <c r="R174" s="584"/>
      <c r="S174" s="584"/>
      <c r="T174" s="584"/>
      <c r="U174" s="584"/>
      <c r="V174" s="584"/>
      <c r="W174" s="584"/>
      <c r="X174" s="584"/>
      <c r="Y174" s="584"/>
      <c r="Z174" s="584"/>
      <c r="AA174" s="584"/>
      <c r="AB174" s="584"/>
      <c r="AC174" s="584"/>
      <c r="AD174" s="584"/>
      <c r="AE174" s="584"/>
      <c r="AF174" s="584"/>
      <c r="AG174" s="584"/>
      <c r="AH174" s="584"/>
      <c r="AI174" s="584"/>
      <c r="AJ174" s="585"/>
      <c r="AK174" s="585"/>
    </row>
    <row r="175" spans="1:37" s="586" customFormat="1">
      <c r="A175" s="583"/>
      <c r="B175" s="587"/>
      <c r="C175" s="588"/>
      <c r="D175" s="588"/>
      <c r="E175" s="237"/>
      <c r="F175" s="237"/>
      <c r="G175" s="237"/>
      <c r="H175" s="238"/>
      <c r="I175" s="238"/>
      <c r="J175" s="588"/>
      <c r="K175" s="589"/>
      <c r="L175" s="584"/>
      <c r="M175" s="584"/>
      <c r="N175" s="584"/>
      <c r="O175" s="584"/>
      <c r="P175" s="584"/>
      <c r="Q175" s="584"/>
      <c r="R175" s="584"/>
      <c r="S175" s="584"/>
      <c r="T175" s="584"/>
      <c r="U175" s="584"/>
      <c r="V175" s="584"/>
      <c r="W175" s="584"/>
      <c r="X175" s="584"/>
      <c r="Y175" s="584"/>
      <c r="Z175" s="584"/>
      <c r="AA175" s="584"/>
      <c r="AB175" s="584"/>
      <c r="AC175" s="584"/>
      <c r="AD175" s="584"/>
      <c r="AE175" s="584"/>
      <c r="AF175" s="584"/>
      <c r="AG175" s="584"/>
      <c r="AH175" s="584"/>
      <c r="AI175" s="584"/>
      <c r="AJ175" s="585"/>
      <c r="AK175" s="585"/>
    </row>
    <row r="176" spans="1:37" s="586" customFormat="1">
      <c r="A176" s="583"/>
      <c r="B176" s="587"/>
      <c r="C176" s="588"/>
      <c r="D176" s="588"/>
      <c r="E176" s="237"/>
      <c r="F176" s="237"/>
      <c r="G176" s="237"/>
      <c r="H176" s="238"/>
      <c r="I176" s="238"/>
      <c r="J176" s="588"/>
      <c r="K176" s="589"/>
      <c r="L176" s="584"/>
      <c r="M176" s="584"/>
      <c r="N176" s="584"/>
      <c r="O176" s="584"/>
      <c r="P176" s="584"/>
      <c r="Q176" s="584"/>
      <c r="R176" s="584"/>
      <c r="S176" s="584"/>
      <c r="T176" s="584"/>
      <c r="U176" s="584"/>
      <c r="V176" s="584"/>
      <c r="W176" s="584"/>
      <c r="X176" s="584"/>
      <c r="Y176" s="584"/>
      <c r="Z176" s="584"/>
      <c r="AA176" s="584"/>
      <c r="AB176" s="584"/>
      <c r="AC176" s="584"/>
      <c r="AD176" s="584"/>
      <c r="AE176" s="584"/>
      <c r="AF176" s="584"/>
      <c r="AG176" s="584"/>
      <c r="AH176" s="584"/>
      <c r="AI176" s="584"/>
      <c r="AJ176" s="585"/>
      <c r="AK176" s="585"/>
    </row>
    <row r="177" spans="1:37" s="586" customFormat="1">
      <c r="A177" s="583"/>
      <c r="B177" s="587"/>
      <c r="C177" s="588"/>
      <c r="D177" s="588"/>
      <c r="E177" s="237"/>
      <c r="F177" s="237"/>
      <c r="G177" s="237"/>
      <c r="H177" s="238"/>
      <c r="I177" s="238"/>
      <c r="J177" s="588"/>
      <c r="K177" s="589"/>
      <c r="L177" s="584"/>
      <c r="M177" s="584"/>
      <c r="N177" s="584"/>
      <c r="O177" s="584"/>
      <c r="P177" s="584"/>
      <c r="Q177" s="584"/>
      <c r="R177" s="584"/>
      <c r="S177" s="584"/>
      <c r="T177" s="584"/>
      <c r="U177" s="584"/>
      <c r="V177" s="584"/>
      <c r="W177" s="584"/>
      <c r="X177" s="584"/>
      <c r="Y177" s="584"/>
      <c r="Z177" s="584"/>
      <c r="AA177" s="584"/>
      <c r="AB177" s="584"/>
      <c r="AC177" s="584"/>
      <c r="AD177" s="584"/>
      <c r="AE177" s="584"/>
      <c r="AF177" s="584"/>
      <c r="AG177" s="584"/>
      <c r="AH177" s="584"/>
      <c r="AI177" s="584"/>
      <c r="AJ177" s="585"/>
      <c r="AK177" s="585"/>
    </row>
    <row r="178" spans="1:37" s="586" customFormat="1">
      <c r="A178" s="583"/>
      <c r="B178" s="587"/>
      <c r="C178" s="588"/>
      <c r="D178" s="588"/>
      <c r="E178" s="237"/>
      <c r="F178" s="237"/>
      <c r="G178" s="237"/>
      <c r="H178" s="238"/>
      <c r="I178" s="238"/>
      <c r="J178" s="588"/>
      <c r="K178" s="589"/>
      <c r="L178" s="584"/>
      <c r="M178" s="584"/>
      <c r="N178" s="584"/>
      <c r="O178" s="584"/>
      <c r="P178" s="584"/>
      <c r="Q178" s="584"/>
      <c r="R178" s="584"/>
      <c r="S178" s="584"/>
      <c r="T178" s="584"/>
      <c r="U178" s="584"/>
      <c r="V178" s="584"/>
      <c r="W178" s="584"/>
      <c r="X178" s="584"/>
      <c r="Y178" s="584"/>
      <c r="Z178" s="584"/>
      <c r="AA178" s="584"/>
      <c r="AB178" s="584"/>
      <c r="AC178" s="584"/>
      <c r="AD178" s="584"/>
      <c r="AE178" s="584"/>
      <c r="AF178" s="584"/>
      <c r="AG178" s="584"/>
      <c r="AH178" s="584"/>
      <c r="AI178" s="584"/>
      <c r="AJ178" s="585"/>
      <c r="AK178" s="585"/>
    </row>
    <row r="179" spans="1:37" s="586" customFormat="1">
      <c r="A179" s="583"/>
      <c r="B179" s="587"/>
      <c r="C179" s="588"/>
      <c r="D179" s="588"/>
      <c r="E179" s="237"/>
      <c r="F179" s="237"/>
      <c r="G179" s="237"/>
      <c r="H179" s="238"/>
      <c r="I179" s="238"/>
      <c r="J179" s="588"/>
      <c r="K179" s="589"/>
      <c r="L179" s="584"/>
      <c r="M179" s="584"/>
      <c r="N179" s="584"/>
      <c r="O179" s="584"/>
      <c r="P179" s="584"/>
      <c r="Q179" s="584"/>
      <c r="R179" s="584"/>
      <c r="S179" s="584"/>
      <c r="T179" s="584"/>
      <c r="U179" s="584"/>
      <c r="V179" s="584"/>
      <c r="W179" s="584"/>
      <c r="X179" s="584"/>
      <c r="Y179" s="584"/>
      <c r="Z179" s="584"/>
      <c r="AA179" s="584"/>
      <c r="AB179" s="584"/>
      <c r="AC179" s="584"/>
      <c r="AD179" s="584"/>
      <c r="AE179" s="584"/>
      <c r="AF179" s="584"/>
      <c r="AG179" s="584"/>
      <c r="AH179" s="584"/>
      <c r="AI179" s="584"/>
      <c r="AJ179" s="585"/>
      <c r="AK179" s="585"/>
    </row>
    <row r="180" spans="1:37" s="586" customFormat="1">
      <c r="A180" s="583"/>
      <c r="B180" s="587"/>
      <c r="C180" s="588"/>
      <c r="D180" s="588"/>
      <c r="E180" s="237"/>
      <c r="F180" s="237"/>
      <c r="G180" s="237"/>
      <c r="H180" s="238"/>
      <c r="I180" s="238"/>
      <c r="J180" s="588"/>
      <c r="K180" s="589"/>
      <c r="L180" s="584"/>
      <c r="M180" s="584"/>
      <c r="N180" s="584"/>
      <c r="O180" s="584"/>
      <c r="P180" s="584"/>
      <c r="Q180" s="584"/>
      <c r="R180" s="584"/>
      <c r="S180" s="584"/>
      <c r="T180" s="584"/>
      <c r="U180" s="584"/>
      <c r="V180" s="584"/>
      <c r="W180" s="584"/>
      <c r="X180" s="584"/>
      <c r="Y180" s="584"/>
      <c r="Z180" s="584"/>
      <c r="AA180" s="584"/>
      <c r="AB180" s="584"/>
      <c r="AC180" s="584"/>
      <c r="AD180" s="584"/>
      <c r="AE180" s="584"/>
      <c r="AF180" s="584"/>
      <c r="AG180" s="584"/>
      <c r="AH180" s="584"/>
      <c r="AI180" s="584"/>
      <c r="AJ180" s="585"/>
      <c r="AK180" s="585"/>
    </row>
    <row r="181" spans="1:37" s="586" customFormat="1">
      <c r="A181" s="583"/>
      <c r="B181" s="587"/>
      <c r="C181" s="588"/>
      <c r="D181" s="588"/>
      <c r="E181" s="237"/>
      <c r="F181" s="237"/>
      <c r="G181" s="237"/>
      <c r="H181" s="238"/>
      <c r="I181" s="238"/>
      <c r="J181" s="588"/>
      <c r="K181" s="589"/>
      <c r="L181" s="584"/>
      <c r="M181" s="584"/>
      <c r="N181" s="584"/>
      <c r="O181" s="584"/>
      <c r="P181" s="584"/>
      <c r="Q181" s="584"/>
      <c r="R181" s="584"/>
      <c r="S181" s="584"/>
      <c r="T181" s="584"/>
      <c r="U181" s="584"/>
      <c r="V181" s="584"/>
      <c r="W181" s="584"/>
      <c r="X181" s="584"/>
      <c r="Y181" s="584"/>
      <c r="Z181" s="584"/>
      <c r="AA181" s="584"/>
      <c r="AB181" s="584"/>
      <c r="AC181" s="584"/>
      <c r="AD181" s="584"/>
      <c r="AE181" s="584"/>
      <c r="AF181" s="584"/>
      <c r="AG181" s="584"/>
      <c r="AH181" s="584"/>
      <c r="AI181" s="584"/>
      <c r="AJ181" s="585"/>
      <c r="AK181" s="585"/>
    </row>
    <row r="182" spans="1:37" s="586" customFormat="1">
      <c r="A182" s="583"/>
      <c r="B182" s="587"/>
      <c r="C182" s="588"/>
      <c r="D182" s="588"/>
      <c r="E182" s="237"/>
      <c r="F182" s="237"/>
      <c r="G182" s="237"/>
      <c r="H182" s="238"/>
      <c r="I182" s="238"/>
      <c r="J182" s="588"/>
      <c r="K182" s="589"/>
      <c r="L182" s="584"/>
      <c r="M182" s="584"/>
      <c r="N182" s="584"/>
      <c r="O182" s="584"/>
      <c r="P182" s="584"/>
      <c r="Q182" s="584"/>
      <c r="R182" s="584"/>
      <c r="S182" s="584"/>
      <c r="T182" s="584"/>
      <c r="U182" s="584"/>
      <c r="V182" s="584"/>
      <c r="W182" s="584"/>
      <c r="X182" s="584"/>
      <c r="Y182" s="584"/>
      <c r="Z182" s="584"/>
      <c r="AA182" s="584"/>
      <c r="AB182" s="584"/>
      <c r="AC182" s="584"/>
      <c r="AD182" s="584"/>
      <c r="AE182" s="584"/>
      <c r="AF182" s="584"/>
      <c r="AG182" s="584"/>
      <c r="AH182" s="584"/>
      <c r="AI182" s="584"/>
      <c r="AJ182" s="585"/>
      <c r="AK182" s="585"/>
    </row>
    <row r="183" spans="1:37" s="586" customFormat="1">
      <c r="A183" s="583"/>
      <c r="B183" s="587"/>
      <c r="C183" s="588"/>
      <c r="D183" s="588"/>
      <c r="E183" s="237"/>
      <c r="F183" s="237"/>
      <c r="G183" s="237"/>
      <c r="H183" s="238"/>
      <c r="I183" s="238"/>
      <c r="J183" s="588"/>
      <c r="K183" s="589"/>
      <c r="L183" s="584"/>
      <c r="M183" s="584"/>
      <c r="N183" s="584"/>
      <c r="O183" s="584"/>
      <c r="P183" s="584"/>
      <c r="Q183" s="584"/>
      <c r="R183" s="584"/>
      <c r="S183" s="584"/>
      <c r="T183" s="584"/>
      <c r="U183" s="584"/>
      <c r="V183" s="584"/>
      <c r="W183" s="584"/>
      <c r="X183" s="584"/>
      <c r="Y183" s="584"/>
      <c r="Z183" s="584"/>
      <c r="AA183" s="584"/>
      <c r="AB183" s="584"/>
      <c r="AC183" s="584"/>
      <c r="AD183" s="584"/>
      <c r="AE183" s="584"/>
      <c r="AF183" s="584"/>
      <c r="AG183" s="584"/>
      <c r="AH183" s="584"/>
      <c r="AI183" s="584"/>
      <c r="AJ183" s="585"/>
      <c r="AK183" s="585"/>
    </row>
    <row r="184" spans="1:37" s="586" customFormat="1">
      <c r="A184" s="583"/>
      <c r="B184" s="587"/>
      <c r="C184" s="588"/>
      <c r="D184" s="588"/>
      <c r="E184" s="237"/>
      <c r="F184" s="237"/>
      <c r="G184" s="237"/>
      <c r="H184" s="238"/>
      <c r="I184" s="238"/>
      <c r="J184" s="588"/>
      <c r="K184" s="589"/>
      <c r="L184" s="584"/>
      <c r="M184" s="584"/>
      <c r="N184" s="584"/>
      <c r="O184" s="584"/>
      <c r="P184" s="584"/>
      <c r="Q184" s="584"/>
      <c r="R184" s="584"/>
      <c r="S184" s="584"/>
      <c r="T184" s="584"/>
      <c r="U184" s="584"/>
      <c r="V184" s="584"/>
      <c r="W184" s="584"/>
      <c r="X184" s="584"/>
      <c r="Y184" s="584"/>
      <c r="Z184" s="584"/>
      <c r="AA184" s="584"/>
      <c r="AB184" s="584"/>
      <c r="AC184" s="584"/>
      <c r="AD184" s="584"/>
      <c r="AE184" s="584"/>
      <c r="AF184" s="584"/>
      <c r="AG184" s="584"/>
      <c r="AH184" s="584"/>
      <c r="AI184" s="584"/>
      <c r="AJ184" s="585"/>
      <c r="AK184" s="585"/>
    </row>
    <row r="185" spans="1:37" s="586" customFormat="1">
      <c r="A185" s="583"/>
      <c r="B185" s="587"/>
      <c r="C185" s="588"/>
      <c r="D185" s="588"/>
      <c r="E185" s="237"/>
      <c r="F185" s="237"/>
      <c r="G185" s="237"/>
      <c r="H185" s="238"/>
      <c r="I185" s="238"/>
      <c r="J185" s="588"/>
      <c r="K185" s="589"/>
      <c r="L185" s="584"/>
      <c r="M185" s="584"/>
      <c r="N185" s="584"/>
      <c r="O185" s="584"/>
      <c r="P185" s="584"/>
      <c r="Q185" s="584"/>
      <c r="R185" s="584"/>
      <c r="S185" s="584"/>
      <c r="T185" s="584"/>
      <c r="U185" s="584"/>
      <c r="V185" s="584"/>
      <c r="W185" s="584"/>
      <c r="X185" s="584"/>
      <c r="Y185" s="584"/>
      <c r="Z185" s="584"/>
      <c r="AA185" s="584"/>
      <c r="AB185" s="584"/>
      <c r="AC185" s="584"/>
      <c r="AD185" s="584"/>
      <c r="AE185" s="584"/>
      <c r="AF185" s="584"/>
      <c r="AG185" s="584"/>
      <c r="AH185" s="584"/>
      <c r="AI185" s="584"/>
      <c r="AJ185" s="585"/>
      <c r="AK185" s="585"/>
    </row>
    <row r="186" spans="1:37" s="586" customFormat="1">
      <c r="A186" s="583"/>
      <c r="B186" s="587"/>
      <c r="C186" s="588"/>
      <c r="D186" s="588"/>
      <c r="E186" s="237"/>
      <c r="F186" s="237"/>
      <c r="G186" s="237"/>
      <c r="H186" s="238"/>
      <c r="I186" s="238"/>
      <c r="J186" s="588"/>
      <c r="K186" s="589"/>
      <c r="L186" s="584"/>
      <c r="M186" s="584"/>
      <c r="N186" s="584"/>
      <c r="O186" s="584"/>
      <c r="P186" s="584"/>
      <c r="Q186" s="584"/>
      <c r="R186" s="584"/>
      <c r="S186" s="584"/>
      <c r="T186" s="584"/>
      <c r="U186" s="584"/>
      <c r="V186" s="584"/>
      <c r="W186" s="584"/>
      <c r="X186" s="584"/>
      <c r="Y186" s="584"/>
      <c r="Z186" s="584"/>
      <c r="AA186" s="584"/>
      <c r="AB186" s="584"/>
      <c r="AC186" s="584"/>
      <c r="AD186" s="584"/>
      <c r="AE186" s="584"/>
      <c r="AF186" s="584"/>
      <c r="AG186" s="584"/>
      <c r="AH186" s="584"/>
      <c r="AI186" s="584"/>
      <c r="AJ186" s="585"/>
      <c r="AK186" s="585"/>
    </row>
    <row r="187" spans="1:37" s="586" customFormat="1">
      <c r="A187" s="583"/>
      <c r="B187" s="587"/>
      <c r="C187" s="588"/>
      <c r="D187" s="588"/>
      <c r="E187" s="237"/>
      <c r="F187" s="237"/>
      <c r="G187" s="237"/>
      <c r="H187" s="238"/>
      <c r="I187" s="238"/>
      <c r="J187" s="588"/>
      <c r="K187" s="589"/>
      <c r="L187" s="584"/>
      <c r="M187" s="584"/>
      <c r="N187" s="584"/>
      <c r="O187" s="584"/>
      <c r="P187" s="584"/>
      <c r="Q187" s="584"/>
      <c r="R187" s="584"/>
      <c r="S187" s="584"/>
      <c r="T187" s="584"/>
      <c r="U187" s="584"/>
      <c r="V187" s="584"/>
      <c r="W187" s="584"/>
      <c r="X187" s="584"/>
      <c r="Y187" s="584"/>
      <c r="Z187" s="584"/>
      <c r="AA187" s="584"/>
      <c r="AB187" s="584"/>
      <c r="AC187" s="584"/>
      <c r="AD187" s="584"/>
      <c r="AE187" s="584"/>
      <c r="AF187" s="584"/>
      <c r="AG187" s="584"/>
      <c r="AH187" s="584"/>
      <c r="AI187" s="584"/>
      <c r="AJ187" s="585"/>
      <c r="AK187" s="585"/>
    </row>
    <row r="188" spans="1:37" s="586" customFormat="1">
      <c r="A188" s="583"/>
      <c r="B188" s="587"/>
      <c r="C188" s="588"/>
      <c r="D188" s="588"/>
      <c r="E188" s="237"/>
      <c r="F188" s="237"/>
      <c r="G188" s="237"/>
      <c r="H188" s="238"/>
      <c r="I188" s="238"/>
      <c r="J188" s="588"/>
      <c r="K188" s="589"/>
      <c r="L188" s="584"/>
      <c r="M188" s="584"/>
      <c r="N188" s="584"/>
      <c r="O188" s="584"/>
      <c r="P188" s="584"/>
      <c r="Q188" s="584"/>
      <c r="R188" s="584"/>
      <c r="S188" s="584"/>
      <c r="T188" s="584"/>
      <c r="U188" s="584"/>
      <c r="V188" s="584"/>
      <c r="W188" s="584"/>
      <c r="X188" s="584"/>
      <c r="Y188" s="584"/>
      <c r="Z188" s="584"/>
      <c r="AA188" s="584"/>
      <c r="AB188" s="584"/>
      <c r="AC188" s="584"/>
      <c r="AD188" s="584"/>
      <c r="AE188" s="584"/>
      <c r="AF188" s="584"/>
      <c r="AG188" s="584"/>
      <c r="AH188" s="584"/>
      <c r="AI188" s="584"/>
      <c r="AJ188" s="585"/>
      <c r="AK188" s="585"/>
    </row>
    <row r="189" spans="1:37" s="586" customFormat="1">
      <c r="A189" s="583"/>
      <c r="B189" s="587"/>
      <c r="C189" s="588"/>
      <c r="D189" s="588"/>
      <c r="E189" s="237"/>
      <c r="F189" s="237"/>
      <c r="G189" s="237"/>
      <c r="H189" s="238"/>
      <c r="I189" s="238"/>
      <c r="J189" s="588"/>
      <c r="K189" s="589"/>
      <c r="L189" s="584"/>
      <c r="M189" s="584"/>
      <c r="N189" s="584"/>
      <c r="O189" s="584"/>
      <c r="P189" s="584"/>
      <c r="Q189" s="584"/>
      <c r="R189" s="584"/>
      <c r="S189" s="584"/>
      <c r="T189" s="584"/>
      <c r="U189" s="584"/>
      <c r="V189" s="584"/>
      <c r="W189" s="584"/>
      <c r="X189" s="584"/>
      <c r="Y189" s="584"/>
      <c r="Z189" s="584"/>
      <c r="AA189" s="584"/>
      <c r="AB189" s="584"/>
      <c r="AC189" s="584"/>
      <c r="AD189" s="584"/>
      <c r="AE189" s="584"/>
      <c r="AF189" s="584"/>
      <c r="AG189" s="584"/>
      <c r="AH189" s="584"/>
      <c r="AI189" s="584"/>
      <c r="AJ189" s="585"/>
      <c r="AK189" s="585"/>
    </row>
    <row r="190" spans="1:37" s="586" customFormat="1">
      <c r="A190" s="583"/>
      <c r="B190" s="587"/>
      <c r="C190" s="588"/>
      <c r="D190" s="588"/>
      <c r="E190" s="237"/>
      <c r="F190" s="237"/>
      <c r="G190" s="237"/>
      <c r="H190" s="238"/>
      <c r="I190" s="238"/>
      <c r="J190" s="588"/>
      <c r="K190" s="589"/>
      <c r="L190" s="584"/>
      <c r="M190" s="584"/>
      <c r="N190" s="584"/>
      <c r="O190" s="584"/>
      <c r="P190" s="584"/>
      <c r="Q190" s="584"/>
      <c r="R190" s="584"/>
      <c r="S190" s="584"/>
      <c r="T190" s="584"/>
      <c r="U190" s="584"/>
      <c r="V190" s="584"/>
      <c r="W190" s="584"/>
      <c r="X190" s="584"/>
      <c r="Y190" s="584"/>
      <c r="Z190" s="584"/>
      <c r="AA190" s="584"/>
      <c r="AB190" s="584"/>
      <c r="AC190" s="584"/>
      <c r="AD190" s="584"/>
      <c r="AE190" s="584"/>
      <c r="AF190" s="584"/>
      <c r="AG190" s="584"/>
      <c r="AH190" s="584"/>
      <c r="AI190" s="584"/>
      <c r="AJ190" s="585"/>
      <c r="AK190" s="585"/>
    </row>
    <row r="191" spans="1:37" s="586" customFormat="1">
      <c r="A191" s="583"/>
      <c r="B191" s="587"/>
      <c r="C191" s="588"/>
      <c r="D191" s="588"/>
      <c r="E191" s="237"/>
      <c r="F191" s="237"/>
      <c r="G191" s="237"/>
      <c r="H191" s="238"/>
      <c r="I191" s="238"/>
      <c r="J191" s="588"/>
      <c r="K191" s="589"/>
      <c r="L191" s="584"/>
      <c r="M191" s="584"/>
      <c r="N191" s="584"/>
      <c r="O191" s="584"/>
      <c r="P191" s="584"/>
      <c r="Q191" s="584"/>
      <c r="R191" s="584"/>
      <c r="S191" s="584"/>
      <c r="T191" s="584"/>
      <c r="U191" s="584"/>
      <c r="V191" s="584"/>
      <c r="W191" s="584"/>
      <c r="X191" s="584"/>
      <c r="Y191" s="584"/>
      <c r="Z191" s="584"/>
      <c r="AA191" s="584"/>
      <c r="AB191" s="584"/>
      <c r="AC191" s="584"/>
      <c r="AD191" s="584"/>
      <c r="AE191" s="584"/>
      <c r="AF191" s="584"/>
      <c r="AG191" s="584"/>
      <c r="AH191" s="584"/>
      <c r="AI191" s="584"/>
      <c r="AJ191" s="585"/>
      <c r="AK191" s="585"/>
    </row>
    <row r="192" spans="1:37" s="586" customFormat="1">
      <c r="A192" s="583"/>
      <c r="B192" s="587"/>
      <c r="C192" s="588"/>
      <c r="D192" s="588"/>
      <c r="E192" s="237"/>
      <c r="F192" s="237"/>
      <c r="G192" s="237"/>
      <c r="H192" s="238"/>
      <c r="I192" s="238"/>
      <c r="J192" s="588"/>
      <c r="K192" s="589"/>
      <c r="L192" s="584"/>
      <c r="M192" s="584"/>
      <c r="N192" s="584"/>
      <c r="O192" s="584"/>
      <c r="P192" s="584"/>
      <c r="Q192" s="584"/>
      <c r="R192" s="584"/>
      <c r="S192" s="584"/>
      <c r="T192" s="584"/>
      <c r="U192" s="584"/>
      <c r="V192" s="584"/>
      <c r="W192" s="584"/>
      <c r="X192" s="584"/>
      <c r="Y192" s="584"/>
      <c r="Z192" s="584"/>
      <c r="AA192" s="584"/>
      <c r="AB192" s="584"/>
      <c r="AC192" s="584"/>
      <c r="AD192" s="584"/>
      <c r="AE192" s="584"/>
      <c r="AF192" s="584"/>
      <c r="AG192" s="584"/>
      <c r="AH192" s="584"/>
      <c r="AI192" s="584"/>
      <c r="AJ192" s="585"/>
      <c r="AK192" s="585"/>
    </row>
    <row r="193" spans="1:37" s="586" customFormat="1">
      <c r="A193" s="583"/>
      <c r="B193" s="587"/>
      <c r="C193" s="588"/>
      <c r="D193" s="588"/>
      <c r="E193" s="237"/>
      <c r="F193" s="237"/>
      <c r="G193" s="237"/>
      <c r="H193" s="238"/>
      <c r="I193" s="238"/>
      <c r="J193" s="588"/>
      <c r="K193" s="589"/>
      <c r="L193" s="584"/>
      <c r="M193" s="584"/>
      <c r="N193" s="584"/>
      <c r="O193" s="584"/>
      <c r="P193" s="584"/>
      <c r="Q193" s="584"/>
      <c r="R193" s="584"/>
      <c r="S193" s="584"/>
      <c r="T193" s="584"/>
      <c r="U193" s="584"/>
      <c r="V193" s="584"/>
      <c r="W193" s="584"/>
      <c r="X193" s="584"/>
      <c r="Y193" s="584"/>
      <c r="Z193" s="584"/>
      <c r="AA193" s="584"/>
      <c r="AB193" s="584"/>
      <c r="AC193" s="584"/>
      <c r="AD193" s="584"/>
      <c r="AE193" s="584"/>
      <c r="AF193" s="584"/>
      <c r="AG193" s="584"/>
      <c r="AH193" s="584"/>
      <c r="AI193" s="584"/>
      <c r="AJ193" s="585"/>
      <c r="AK193" s="585"/>
    </row>
    <row r="194" spans="1:37" s="586" customFormat="1">
      <c r="A194" s="583"/>
      <c r="B194" s="587"/>
      <c r="C194" s="588"/>
      <c r="D194" s="588"/>
      <c r="E194" s="237"/>
      <c r="F194" s="237"/>
      <c r="G194" s="237"/>
      <c r="H194" s="238"/>
      <c r="I194" s="238"/>
      <c r="J194" s="588"/>
      <c r="K194" s="589"/>
      <c r="L194" s="584"/>
      <c r="M194" s="584"/>
      <c r="N194" s="584"/>
      <c r="O194" s="584"/>
      <c r="P194" s="584"/>
      <c r="Q194" s="584"/>
      <c r="R194" s="584"/>
      <c r="S194" s="584"/>
      <c r="T194" s="584"/>
      <c r="U194" s="584"/>
      <c r="V194" s="584"/>
      <c r="W194" s="584"/>
      <c r="X194" s="584"/>
      <c r="Y194" s="584"/>
      <c r="Z194" s="584"/>
      <c r="AA194" s="584"/>
      <c r="AB194" s="584"/>
      <c r="AC194" s="584"/>
      <c r="AD194" s="584"/>
      <c r="AE194" s="584"/>
      <c r="AF194" s="584"/>
      <c r="AG194" s="584"/>
      <c r="AH194" s="584"/>
      <c r="AI194" s="584"/>
      <c r="AJ194" s="585"/>
      <c r="AK194" s="585"/>
    </row>
    <row r="195" spans="1:37" s="586" customFormat="1">
      <c r="A195" s="583"/>
      <c r="B195" s="587"/>
      <c r="C195" s="588"/>
      <c r="D195" s="588"/>
      <c r="E195" s="237"/>
      <c r="F195" s="237"/>
      <c r="G195" s="237"/>
      <c r="H195" s="238"/>
      <c r="I195" s="238"/>
      <c r="J195" s="588"/>
      <c r="K195" s="589"/>
      <c r="L195" s="584"/>
      <c r="M195" s="584"/>
      <c r="N195" s="584"/>
      <c r="O195" s="584"/>
      <c r="P195" s="584"/>
      <c r="Q195" s="584"/>
      <c r="R195" s="584"/>
      <c r="S195" s="584"/>
      <c r="T195" s="584"/>
      <c r="U195" s="584"/>
      <c r="V195" s="584"/>
      <c r="W195" s="584"/>
      <c r="X195" s="584"/>
      <c r="Y195" s="584"/>
      <c r="Z195" s="584"/>
      <c r="AA195" s="584"/>
      <c r="AB195" s="584"/>
      <c r="AC195" s="584"/>
      <c r="AD195" s="584"/>
      <c r="AE195" s="584"/>
      <c r="AF195" s="584"/>
      <c r="AG195" s="584"/>
      <c r="AH195" s="584"/>
      <c r="AI195" s="584"/>
      <c r="AJ195" s="585"/>
      <c r="AK195" s="585"/>
    </row>
    <row r="196" spans="1:37" s="586" customFormat="1">
      <c r="A196" s="583"/>
      <c r="B196" s="587"/>
      <c r="C196" s="588"/>
      <c r="D196" s="588"/>
      <c r="E196" s="237"/>
      <c r="F196" s="237"/>
      <c r="G196" s="237"/>
      <c r="H196" s="238"/>
      <c r="I196" s="238"/>
      <c r="J196" s="588"/>
      <c r="K196" s="589"/>
      <c r="L196" s="584"/>
      <c r="M196" s="584"/>
      <c r="N196" s="584"/>
      <c r="O196" s="584"/>
      <c r="P196" s="584"/>
      <c r="Q196" s="584"/>
      <c r="R196" s="584"/>
      <c r="S196" s="584"/>
      <c r="T196" s="584"/>
      <c r="U196" s="584"/>
      <c r="V196" s="584"/>
      <c r="W196" s="584"/>
      <c r="X196" s="584"/>
      <c r="Y196" s="584"/>
      <c r="Z196" s="584"/>
      <c r="AA196" s="584"/>
      <c r="AB196" s="584"/>
      <c r="AC196" s="584"/>
      <c r="AD196" s="584"/>
      <c r="AE196" s="584"/>
      <c r="AF196" s="584"/>
      <c r="AG196" s="584"/>
      <c r="AH196" s="584"/>
      <c r="AI196" s="584"/>
      <c r="AJ196" s="585"/>
      <c r="AK196" s="585"/>
    </row>
    <row r="197" spans="1:37" s="586" customFormat="1">
      <c r="A197" s="583"/>
      <c r="B197" s="587"/>
      <c r="C197" s="588"/>
      <c r="D197" s="588"/>
      <c r="E197" s="237"/>
      <c r="F197" s="237"/>
      <c r="G197" s="237"/>
      <c r="H197" s="238"/>
      <c r="I197" s="238"/>
      <c r="J197" s="588"/>
      <c r="K197" s="589"/>
      <c r="L197" s="584"/>
      <c r="M197" s="584"/>
      <c r="N197" s="584"/>
      <c r="O197" s="584"/>
      <c r="P197" s="584"/>
      <c r="Q197" s="584"/>
      <c r="R197" s="584"/>
      <c r="S197" s="584"/>
      <c r="T197" s="584"/>
      <c r="U197" s="584"/>
      <c r="V197" s="584"/>
      <c r="W197" s="584"/>
      <c r="X197" s="584"/>
      <c r="Y197" s="584"/>
      <c r="Z197" s="584"/>
      <c r="AA197" s="584"/>
      <c r="AB197" s="584"/>
      <c r="AC197" s="584"/>
      <c r="AD197" s="584"/>
      <c r="AE197" s="584"/>
      <c r="AF197" s="584"/>
      <c r="AG197" s="584"/>
      <c r="AH197" s="584"/>
      <c r="AI197" s="584"/>
      <c r="AJ197" s="585"/>
      <c r="AK197" s="585"/>
    </row>
    <row r="198" spans="1:37" s="586" customFormat="1">
      <c r="A198" s="583"/>
      <c r="B198" s="587"/>
      <c r="C198" s="588"/>
      <c r="D198" s="588"/>
      <c r="E198" s="237"/>
      <c r="F198" s="237"/>
      <c r="G198" s="237"/>
      <c r="H198" s="238"/>
      <c r="I198" s="238"/>
      <c r="J198" s="588"/>
      <c r="K198" s="589"/>
      <c r="L198" s="584"/>
      <c r="M198" s="584"/>
      <c r="N198" s="584"/>
      <c r="O198" s="584"/>
      <c r="P198" s="584"/>
      <c r="Q198" s="584"/>
      <c r="R198" s="584"/>
      <c r="S198" s="584"/>
      <c r="T198" s="584"/>
      <c r="U198" s="584"/>
      <c r="V198" s="584"/>
      <c r="W198" s="584"/>
      <c r="X198" s="584"/>
      <c r="Y198" s="584"/>
      <c r="Z198" s="584"/>
      <c r="AA198" s="584"/>
      <c r="AB198" s="584"/>
      <c r="AC198" s="584"/>
      <c r="AD198" s="584"/>
      <c r="AE198" s="584"/>
      <c r="AF198" s="584"/>
      <c r="AG198" s="584"/>
      <c r="AH198" s="584"/>
      <c r="AI198" s="584"/>
      <c r="AJ198" s="585"/>
      <c r="AK198" s="585"/>
    </row>
    <row r="199" spans="1:37" s="586" customFormat="1">
      <c r="A199" s="583"/>
      <c r="B199" s="587"/>
      <c r="C199" s="588"/>
      <c r="D199" s="588"/>
      <c r="E199" s="237"/>
      <c r="F199" s="237"/>
      <c r="G199" s="237"/>
      <c r="H199" s="238"/>
      <c r="I199" s="238"/>
      <c r="J199" s="588"/>
      <c r="K199" s="589"/>
      <c r="L199" s="584"/>
      <c r="M199" s="584"/>
      <c r="N199" s="584"/>
      <c r="O199" s="584"/>
      <c r="P199" s="584"/>
      <c r="Q199" s="584"/>
      <c r="R199" s="584"/>
      <c r="S199" s="584"/>
      <c r="T199" s="584"/>
      <c r="U199" s="584"/>
      <c r="V199" s="584"/>
      <c r="W199" s="584"/>
      <c r="X199" s="584"/>
      <c r="Y199" s="584"/>
      <c r="Z199" s="584"/>
      <c r="AA199" s="584"/>
      <c r="AB199" s="584"/>
      <c r="AC199" s="584"/>
      <c r="AD199" s="584"/>
      <c r="AE199" s="584"/>
      <c r="AF199" s="584"/>
      <c r="AG199" s="584"/>
      <c r="AH199" s="584"/>
      <c r="AI199" s="584"/>
      <c r="AJ199" s="585"/>
      <c r="AK199" s="585"/>
    </row>
    <row r="200" spans="1:37" s="586" customFormat="1">
      <c r="A200" s="583"/>
      <c r="B200" s="587"/>
      <c r="C200" s="588"/>
      <c r="D200" s="588"/>
      <c r="E200" s="237"/>
      <c r="F200" s="237"/>
      <c r="G200" s="237"/>
      <c r="H200" s="238"/>
      <c r="I200" s="238"/>
      <c r="J200" s="588"/>
      <c r="K200" s="589"/>
      <c r="L200" s="584"/>
      <c r="M200" s="584"/>
      <c r="N200" s="584"/>
      <c r="O200" s="584"/>
      <c r="P200" s="584"/>
      <c r="Q200" s="584"/>
      <c r="R200" s="584"/>
      <c r="S200" s="584"/>
      <c r="T200" s="584"/>
      <c r="U200" s="584"/>
      <c r="V200" s="584"/>
      <c r="W200" s="584"/>
      <c r="X200" s="584"/>
      <c r="Y200" s="584"/>
      <c r="Z200" s="584"/>
      <c r="AA200" s="584"/>
      <c r="AB200" s="584"/>
      <c r="AC200" s="584"/>
      <c r="AD200" s="584"/>
      <c r="AE200" s="584"/>
      <c r="AF200" s="584"/>
      <c r="AG200" s="584"/>
      <c r="AH200" s="584"/>
      <c r="AI200" s="584"/>
      <c r="AJ200" s="585"/>
      <c r="AK200" s="585"/>
    </row>
    <row r="201" spans="1:37" s="586" customFormat="1">
      <c r="A201" s="583"/>
      <c r="B201" s="587"/>
      <c r="C201" s="588"/>
      <c r="D201" s="588"/>
      <c r="E201" s="237"/>
      <c r="F201" s="237"/>
      <c r="G201" s="237"/>
      <c r="H201" s="238"/>
      <c r="I201" s="238"/>
      <c r="J201" s="588"/>
      <c r="K201" s="589"/>
      <c r="L201" s="584"/>
      <c r="M201" s="584"/>
      <c r="N201" s="584"/>
      <c r="O201" s="584"/>
      <c r="P201" s="584"/>
      <c r="Q201" s="584"/>
      <c r="R201" s="584"/>
      <c r="S201" s="584"/>
      <c r="T201" s="584"/>
      <c r="U201" s="584"/>
      <c r="V201" s="584"/>
      <c r="W201" s="584"/>
      <c r="X201" s="584"/>
      <c r="Y201" s="584"/>
      <c r="Z201" s="584"/>
      <c r="AA201" s="584"/>
      <c r="AB201" s="584"/>
      <c r="AC201" s="584"/>
      <c r="AD201" s="584"/>
      <c r="AE201" s="584"/>
      <c r="AF201" s="584"/>
      <c r="AG201" s="584"/>
      <c r="AH201" s="584"/>
      <c r="AI201" s="584"/>
      <c r="AJ201" s="585"/>
      <c r="AK201" s="585"/>
    </row>
    <row r="202" spans="1:37" s="586" customFormat="1">
      <c r="A202" s="583"/>
      <c r="B202" s="587"/>
      <c r="C202" s="588"/>
      <c r="D202" s="588"/>
      <c r="E202" s="237"/>
      <c r="F202" s="237"/>
      <c r="G202" s="237"/>
      <c r="H202" s="238"/>
      <c r="I202" s="238"/>
      <c r="J202" s="588"/>
      <c r="K202" s="589"/>
      <c r="L202" s="584"/>
      <c r="M202" s="584"/>
      <c r="N202" s="584"/>
      <c r="O202" s="584"/>
      <c r="P202" s="584"/>
      <c r="Q202" s="584"/>
      <c r="R202" s="584"/>
      <c r="S202" s="584"/>
      <c r="T202" s="584"/>
      <c r="U202" s="584"/>
      <c r="V202" s="584"/>
      <c r="W202" s="584"/>
      <c r="X202" s="584"/>
      <c r="Y202" s="584"/>
      <c r="Z202" s="584"/>
      <c r="AA202" s="584"/>
      <c r="AB202" s="584"/>
      <c r="AC202" s="584"/>
      <c r="AD202" s="584"/>
      <c r="AE202" s="584"/>
      <c r="AF202" s="584"/>
      <c r="AG202" s="584"/>
      <c r="AH202" s="584"/>
      <c r="AI202" s="584"/>
      <c r="AJ202" s="585"/>
      <c r="AK202" s="585"/>
    </row>
    <row r="203" spans="1:37" s="586" customFormat="1">
      <c r="A203" s="583"/>
      <c r="B203" s="587"/>
      <c r="C203" s="588"/>
      <c r="D203" s="588"/>
      <c r="E203" s="237"/>
      <c r="F203" s="237"/>
      <c r="G203" s="237"/>
      <c r="H203" s="238"/>
      <c r="I203" s="238"/>
      <c r="J203" s="588"/>
      <c r="K203" s="589"/>
      <c r="L203" s="584"/>
      <c r="M203" s="584"/>
      <c r="N203" s="584"/>
      <c r="O203" s="584"/>
      <c r="P203" s="584"/>
      <c r="Q203" s="584"/>
      <c r="R203" s="584"/>
      <c r="S203" s="584"/>
      <c r="T203" s="584"/>
      <c r="U203" s="584"/>
      <c r="V203" s="584"/>
      <c r="W203" s="584"/>
      <c r="X203" s="584"/>
      <c r="Y203" s="584"/>
      <c r="Z203" s="584"/>
      <c r="AA203" s="584"/>
      <c r="AB203" s="584"/>
      <c r="AC203" s="584"/>
      <c r="AD203" s="584"/>
      <c r="AE203" s="584"/>
      <c r="AF203" s="584"/>
      <c r="AG203" s="584"/>
      <c r="AH203" s="584"/>
      <c r="AI203" s="584"/>
      <c r="AJ203" s="585"/>
      <c r="AK203" s="585"/>
    </row>
    <row r="204" spans="1:37" s="586" customFormat="1">
      <c r="A204" s="583"/>
      <c r="B204" s="587"/>
      <c r="C204" s="588"/>
      <c r="D204" s="588"/>
      <c r="E204" s="237"/>
      <c r="F204" s="237"/>
      <c r="G204" s="237"/>
      <c r="H204" s="238"/>
      <c r="I204" s="238"/>
      <c r="J204" s="588"/>
      <c r="K204" s="589"/>
      <c r="L204" s="584"/>
      <c r="M204" s="584"/>
      <c r="N204" s="584"/>
      <c r="O204" s="584"/>
      <c r="P204" s="584"/>
      <c r="Q204" s="584"/>
      <c r="R204" s="584"/>
      <c r="S204" s="584"/>
      <c r="T204" s="584"/>
      <c r="U204" s="584"/>
      <c r="V204" s="584"/>
      <c r="W204" s="584"/>
      <c r="X204" s="584"/>
      <c r="Y204" s="584"/>
      <c r="Z204" s="584"/>
      <c r="AA204" s="584"/>
      <c r="AB204" s="584"/>
      <c r="AC204" s="584"/>
      <c r="AD204" s="584"/>
      <c r="AE204" s="584"/>
      <c r="AF204" s="584"/>
      <c r="AG204" s="584"/>
      <c r="AH204" s="584"/>
      <c r="AI204" s="584"/>
      <c r="AJ204" s="585"/>
      <c r="AK204" s="585"/>
    </row>
    <row r="205" spans="1:37" s="586" customFormat="1">
      <c r="A205" s="583"/>
      <c r="B205" s="587"/>
      <c r="C205" s="588"/>
      <c r="D205" s="588"/>
      <c r="E205" s="237"/>
      <c r="F205" s="237"/>
      <c r="G205" s="237"/>
      <c r="H205" s="238"/>
      <c r="I205" s="238"/>
      <c r="J205" s="588"/>
      <c r="K205" s="589"/>
      <c r="L205" s="584"/>
      <c r="M205" s="584"/>
      <c r="N205" s="584"/>
      <c r="O205" s="584"/>
      <c r="P205" s="584"/>
      <c r="Q205" s="584"/>
      <c r="R205" s="584"/>
      <c r="S205" s="584"/>
      <c r="T205" s="584"/>
      <c r="U205" s="584"/>
      <c r="V205" s="584"/>
      <c r="W205" s="584"/>
      <c r="X205" s="584"/>
      <c r="Y205" s="584"/>
      <c r="Z205" s="584"/>
      <c r="AA205" s="584"/>
      <c r="AB205" s="584"/>
      <c r="AC205" s="584"/>
      <c r="AD205" s="584"/>
      <c r="AE205" s="584"/>
      <c r="AF205" s="584"/>
      <c r="AG205" s="584"/>
      <c r="AH205" s="584"/>
      <c r="AI205" s="584"/>
      <c r="AJ205" s="585"/>
      <c r="AK205" s="585"/>
    </row>
    <row r="206" spans="1:37" s="586" customFormat="1">
      <c r="A206" s="583"/>
      <c r="B206" s="587"/>
      <c r="C206" s="588"/>
      <c r="D206" s="588"/>
      <c r="E206" s="237"/>
      <c r="F206" s="237"/>
      <c r="G206" s="237"/>
      <c r="H206" s="238"/>
      <c r="I206" s="238"/>
      <c r="J206" s="588"/>
      <c r="K206" s="589"/>
      <c r="L206" s="584"/>
      <c r="M206" s="584"/>
      <c r="N206" s="584"/>
      <c r="O206" s="584"/>
      <c r="P206" s="584"/>
      <c r="Q206" s="584"/>
      <c r="R206" s="584"/>
      <c r="S206" s="584"/>
      <c r="T206" s="584"/>
      <c r="U206" s="584"/>
      <c r="V206" s="584"/>
      <c r="W206" s="584"/>
      <c r="X206" s="584"/>
      <c r="Y206" s="584"/>
      <c r="Z206" s="584"/>
      <c r="AA206" s="584"/>
      <c r="AB206" s="584"/>
      <c r="AC206" s="584"/>
      <c r="AD206" s="584"/>
      <c r="AE206" s="584"/>
      <c r="AF206" s="584"/>
      <c r="AG206" s="584"/>
      <c r="AH206" s="584"/>
      <c r="AI206" s="584"/>
      <c r="AJ206" s="585"/>
      <c r="AK206" s="585"/>
    </row>
    <row r="207" spans="1:37" s="586" customFormat="1">
      <c r="A207" s="583"/>
      <c r="B207" s="587"/>
      <c r="C207" s="588"/>
      <c r="D207" s="588"/>
      <c r="E207" s="237"/>
      <c r="F207" s="237"/>
      <c r="G207" s="237"/>
      <c r="H207" s="238"/>
      <c r="I207" s="238"/>
      <c r="J207" s="588"/>
      <c r="K207" s="589"/>
      <c r="L207" s="584"/>
      <c r="M207" s="584"/>
      <c r="N207" s="584"/>
      <c r="O207" s="584"/>
      <c r="P207" s="584"/>
      <c r="Q207" s="584"/>
      <c r="R207" s="584"/>
      <c r="S207" s="584"/>
      <c r="T207" s="584"/>
      <c r="U207" s="584"/>
      <c r="V207" s="584"/>
      <c r="W207" s="584"/>
      <c r="X207" s="584"/>
      <c r="Y207" s="584"/>
      <c r="Z207" s="584"/>
      <c r="AA207" s="584"/>
      <c r="AB207" s="584"/>
      <c r="AC207" s="584"/>
      <c r="AD207" s="584"/>
      <c r="AE207" s="584"/>
      <c r="AF207" s="584"/>
      <c r="AG207" s="584"/>
      <c r="AH207" s="584"/>
      <c r="AI207" s="584"/>
      <c r="AJ207" s="585"/>
      <c r="AK207" s="585"/>
    </row>
    <row r="208" spans="1:37" s="586" customFormat="1">
      <c r="A208" s="583"/>
      <c r="B208" s="587"/>
      <c r="C208" s="588"/>
      <c r="D208" s="588"/>
      <c r="E208" s="237"/>
      <c r="F208" s="237"/>
      <c r="G208" s="237"/>
      <c r="H208" s="238"/>
      <c r="I208" s="238"/>
      <c r="J208" s="588"/>
      <c r="K208" s="589"/>
      <c r="L208" s="584"/>
      <c r="M208" s="584"/>
      <c r="N208" s="584"/>
      <c r="O208" s="584"/>
      <c r="P208" s="584"/>
      <c r="Q208" s="584"/>
      <c r="R208" s="584"/>
      <c r="S208" s="584"/>
      <c r="T208" s="584"/>
      <c r="U208" s="584"/>
      <c r="V208" s="584"/>
      <c r="W208" s="584"/>
      <c r="X208" s="584"/>
      <c r="Y208" s="584"/>
      <c r="Z208" s="584"/>
      <c r="AA208" s="584"/>
      <c r="AB208" s="584"/>
      <c r="AC208" s="584"/>
      <c r="AD208" s="584"/>
      <c r="AE208" s="584"/>
      <c r="AF208" s="584"/>
      <c r="AG208" s="584"/>
      <c r="AH208" s="584"/>
      <c r="AI208" s="584"/>
      <c r="AJ208" s="585"/>
      <c r="AK208" s="585"/>
    </row>
    <row r="209" spans="1:37" s="586" customFormat="1">
      <c r="A209" s="583"/>
      <c r="B209" s="587"/>
      <c r="C209" s="588"/>
      <c r="D209" s="588"/>
      <c r="E209" s="237"/>
      <c r="F209" s="237"/>
      <c r="G209" s="237"/>
      <c r="H209" s="238"/>
      <c r="I209" s="238"/>
      <c r="J209" s="588"/>
      <c r="K209" s="589"/>
      <c r="L209" s="584"/>
      <c r="M209" s="584"/>
      <c r="N209" s="584"/>
      <c r="O209" s="584"/>
      <c r="P209" s="584"/>
      <c r="Q209" s="584"/>
      <c r="R209" s="584"/>
      <c r="S209" s="584"/>
      <c r="T209" s="584"/>
      <c r="U209" s="584"/>
      <c r="V209" s="584"/>
      <c r="W209" s="584"/>
      <c r="X209" s="584"/>
      <c r="Y209" s="584"/>
      <c r="Z209" s="584"/>
      <c r="AA209" s="584"/>
      <c r="AB209" s="584"/>
      <c r="AC209" s="584"/>
      <c r="AD209" s="584"/>
      <c r="AE209" s="584"/>
      <c r="AF209" s="584"/>
      <c r="AG209" s="584"/>
      <c r="AH209" s="584"/>
      <c r="AI209" s="584"/>
      <c r="AJ209" s="585"/>
      <c r="AK209" s="585"/>
    </row>
    <row r="210" spans="1:37" s="586" customFormat="1">
      <c r="A210" s="583"/>
      <c r="B210" s="587"/>
      <c r="C210" s="588"/>
      <c r="D210" s="588"/>
      <c r="E210" s="237"/>
      <c r="F210" s="237"/>
      <c r="G210" s="237"/>
      <c r="H210" s="238"/>
      <c r="I210" s="238"/>
      <c r="J210" s="588"/>
      <c r="K210" s="589"/>
      <c r="L210" s="584"/>
      <c r="M210" s="584"/>
      <c r="N210" s="584"/>
      <c r="O210" s="584"/>
      <c r="P210" s="584"/>
      <c r="Q210" s="584"/>
      <c r="R210" s="584"/>
      <c r="S210" s="584"/>
      <c r="T210" s="584"/>
      <c r="U210" s="584"/>
      <c r="V210" s="584"/>
      <c r="W210" s="584"/>
      <c r="X210" s="584"/>
      <c r="Y210" s="584"/>
      <c r="Z210" s="584"/>
      <c r="AA210" s="584"/>
      <c r="AB210" s="584"/>
      <c r="AC210" s="584"/>
      <c r="AD210" s="584"/>
      <c r="AE210" s="584"/>
      <c r="AF210" s="584"/>
      <c r="AG210" s="584"/>
      <c r="AH210" s="584"/>
      <c r="AI210" s="584"/>
      <c r="AJ210" s="585"/>
      <c r="AK210" s="585"/>
    </row>
    <row r="211" spans="1:37" s="586" customFormat="1">
      <c r="A211" s="583"/>
      <c r="B211" s="587"/>
      <c r="C211" s="588"/>
      <c r="D211" s="588"/>
      <c r="E211" s="237"/>
      <c r="F211" s="237"/>
      <c r="G211" s="237"/>
      <c r="H211" s="238"/>
      <c r="I211" s="238"/>
      <c r="J211" s="588"/>
      <c r="K211" s="589"/>
      <c r="L211" s="584"/>
      <c r="M211" s="584"/>
      <c r="N211" s="584"/>
      <c r="O211" s="584"/>
      <c r="P211" s="584"/>
      <c r="Q211" s="584"/>
      <c r="R211" s="584"/>
      <c r="S211" s="584"/>
      <c r="T211" s="584"/>
      <c r="U211" s="584"/>
      <c r="V211" s="584"/>
      <c r="W211" s="584"/>
      <c r="X211" s="584"/>
      <c r="Y211" s="584"/>
      <c r="Z211" s="584"/>
      <c r="AA211" s="584"/>
      <c r="AB211" s="584"/>
      <c r="AC211" s="584"/>
      <c r="AD211" s="584"/>
      <c r="AE211" s="584"/>
      <c r="AF211" s="584"/>
      <c r="AG211" s="584"/>
      <c r="AH211" s="584"/>
      <c r="AI211" s="584"/>
      <c r="AJ211" s="585"/>
      <c r="AK211" s="585"/>
    </row>
    <row r="212" spans="1:37" s="586" customFormat="1">
      <c r="A212" s="583"/>
      <c r="B212" s="587"/>
      <c r="C212" s="588"/>
      <c r="D212" s="588"/>
      <c r="E212" s="237"/>
      <c r="F212" s="237"/>
      <c r="G212" s="237"/>
      <c r="H212" s="238"/>
      <c r="I212" s="238"/>
      <c r="J212" s="588"/>
      <c r="K212" s="589"/>
      <c r="L212" s="584"/>
      <c r="M212" s="584"/>
      <c r="N212" s="584"/>
      <c r="O212" s="584"/>
      <c r="P212" s="584"/>
      <c r="Q212" s="584"/>
      <c r="R212" s="584"/>
      <c r="S212" s="584"/>
      <c r="T212" s="584"/>
      <c r="U212" s="584"/>
      <c r="V212" s="584"/>
      <c r="W212" s="584"/>
      <c r="X212" s="584"/>
      <c r="Y212" s="584"/>
      <c r="Z212" s="584"/>
      <c r="AA212" s="584"/>
      <c r="AB212" s="584"/>
      <c r="AC212" s="584"/>
      <c r="AD212" s="584"/>
      <c r="AE212" s="584"/>
      <c r="AF212" s="584"/>
      <c r="AG212" s="584"/>
      <c r="AH212" s="584"/>
      <c r="AI212" s="584"/>
      <c r="AJ212" s="585"/>
      <c r="AK212" s="585"/>
    </row>
    <row r="213" spans="1:37" s="586" customFormat="1">
      <c r="A213" s="583"/>
      <c r="B213" s="587"/>
      <c r="C213" s="588"/>
      <c r="D213" s="588"/>
      <c r="E213" s="237"/>
      <c r="F213" s="237"/>
      <c r="G213" s="237"/>
      <c r="H213" s="238"/>
      <c r="I213" s="238"/>
      <c r="J213" s="588"/>
      <c r="K213" s="589"/>
      <c r="L213" s="584"/>
      <c r="M213" s="584"/>
      <c r="N213" s="584"/>
      <c r="O213" s="584"/>
      <c r="P213" s="584"/>
      <c r="Q213" s="584"/>
      <c r="R213" s="584"/>
      <c r="S213" s="584"/>
      <c r="T213" s="584"/>
      <c r="U213" s="584"/>
      <c r="V213" s="584"/>
      <c r="W213" s="584"/>
      <c r="X213" s="584"/>
      <c r="Y213" s="584"/>
      <c r="Z213" s="584"/>
      <c r="AA213" s="584"/>
      <c r="AB213" s="584"/>
      <c r="AC213" s="584"/>
      <c r="AD213" s="584"/>
      <c r="AE213" s="584"/>
      <c r="AF213" s="584"/>
      <c r="AG213" s="584"/>
      <c r="AH213" s="584"/>
      <c r="AI213" s="584"/>
      <c r="AJ213" s="585"/>
      <c r="AK213" s="585"/>
    </row>
    <row r="214" spans="1:37" s="586" customFormat="1">
      <c r="A214" s="583"/>
      <c r="B214" s="587"/>
      <c r="C214" s="588"/>
      <c r="D214" s="588"/>
      <c r="E214" s="237"/>
      <c r="F214" s="237"/>
      <c r="G214" s="237"/>
      <c r="H214" s="238"/>
      <c r="I214" s="238"/>
      <c r="J214" s="588"/>
      <c r="K214" s="589"/>
      <c r="L214" s="584"/>
      <c r="M214" s="584"/>
      <c r="N214" s="584"/>
      <c r="O214" s="584"/>
      <c r="P214" s="584"/>
      <c r="Q214" s="584"/>
      <c r="R214" s="584"/>
      <c r="S214" s="584"/>
      <c r="T214" s="584"/>
      <c r="U214" s="584"/>
      <c r="V214" s="584"/>
      <c r="W214" s="584"/>
      <c r="X214" s="584"/>
      <c r="Y214" s="584"/>
      <c r="Z214" s="584"/>
      <c r="AA214" s="584"/>
      <c r="AB214" s="584"/>
      <c r="AC214" s="584"/>
      <c r="AD214" s="584"/>
      <c r="AE214" s="584"/>
      <c r="AF214" s="584"/>
      <c r="AG214" s="584"/>
      <c r="AH214" s="584"/>
      <c r="AI214" s="584"/>
      <c r="AJ214" s="585"/>
      <c r="AK214" s="585"/>
    </row>
    <row r="215" spans="1:37" s="586" customFormat="1">
      <c r="A215" s="583"/>
      <c r="B215" s="587"/>
      <c r="C215" s="588"/>
      <c r="D215" s="588"/>
      <c r="E215" s="237"/>
      <c r="F215" s="237"/>
      <c r="G215" s="237"/>
      <c r="H215" s="238"/>
      <c r="I215" s="238"/>
      <c r="J215" s="588"/>
      <c r="K215" s="589"/>
      <c r="L215" s="584"/>
      <c r="M215" s="584"/>
      <c r="N215" s="584"/>
      <c r="O215" s="584"/>
      <c r="P215" s="584"/>
      <c r="Q215" s="584"/>
      <c r="R215" s="584"/>
      <c r="S215" s="584"/>
      <c r="T215" s="584"/>
      <c r="U215" s="584"/>
      <c r="V215" s="584"/>
      <c r="W215" s="584"/>
      <c r="X215" s="584"/>
      <c r="Y215" s="584"/>
      <c r="Z215" s="584"/>
      <c r="AA215" s="584"/>
      <c r="AB215" s="584"/>
      <c r="AC215" s="584"/>
      <c r="AD215" s="584"/>
      <c r="AE215" s="584"/>
      <c r="AF215" s="584"/>
      <c r="AG215" s="584"/>
      <c r="AH215" s="584"/>
      <c r="AI215" s="584"/>
      <c r="AJ215" s="585"/>
      <c r="AK215" s="585"/>
    </row>
    <row r="216" spans="1:37" s="586" customFormat="1">
      <c r="A216" s="583"/>
      <c r="B216" s="587"/>
      <c r="C216" s="588"/>
      <c r="D216" s="588"/>
      <c r="E216" s="237"/>
      <c r="F216" s="237"/>
      <c r="G216" s="237"/>
      <c r="H216" s="238"/>
      <c r="I216" s="238"/>
      <c r="J216" s="588"/>
      <c r="K216" s="589"/>
      <c r="L216" s="584"/>
      <c r="M216" s="584"/>
      <c r="N216" s="584"/>
      <c r="O216" s="584"/>
      <c r="P216" s="584"/>
      <c r="Q216" s="584"/>
      <c r="R216" s="584"/>
      <c r="S216" s="584"/>
      <c r="T216" s="584"/>
      <c r="U216" s="584"/>
      <c r="V216" s="584"/>
      <c r="W216" s="584"/>
      <c r="X216" s="584"/>
      <c r="Y216" s="584"/>
      <c r="Z216" s="584"/>
      <c r="AA216" s="584"/>
      <c r="AB216" s="584"/>
      <c r="AC216" s="584"/>
      <c r="AD216" s="584"/>
      <c r="AE216" s="584"/>
      <c r="AF216" s="584"/>
      <c r="AG216" s="584"/>
      <c r="AH216" s="584"/>
      <c r="AI216" s="584"/>
      <c r="AJ216" s="585"/>
      <c r="AK216" s="585"/>
    </row>
    <row r="217" spans="1:37" s="586" customFormat="1">
      <c r="A217" s="583"/>
      <c r="B217" s="587"/>
      <c r="C217" s="588"/>
      <c r="D217" s="588"/>
      <c r="E217" s="237"/>
      <c r="F217" s="237"/>
      <c r="G217" s="237"/>
      <c r="H217" s="238"/>
      <c r="I217" s="238"/>
      <c r="J217" s="588"/>
      <c r="K217" s="589"/>
      <c r="L217" s="584"/>
      <c r="M217" s="584"/>
      <c r="N217" s="584"/>
      <c r="O217" s="584"/>
      <c r="P217" s="584"/>
      <c r="Q217" s="584"/>
      <c r="R217" s="584"/>
      <c r="S217" s="584"/>
      <c r="T217" s="584"/>
      <c r="U217" s="584"/>
      <c r="V217" s="584"/>
      <c r="W217" s="584"/>
      <c r="X217" s="584"/>
      <c r="Y217" s="584"/>
      <c r="Z217" s="584"/>
      <c r="AA217" s="584"/>
      <c r="AB217" s="584"/>
      <c r="AC217" s="584"/>
      <c r="AD217" s="584"/>
      <c r="AE217" s="584"/>
      <c r="AF217" s="584"/>
      <c r="AG217" s="584"/>
      <c r="AH217" s="584"/>
      <c r="AI217" s="584"/>
      <c r="AJ217" s="585"/>
      <c r="AK217" s="585"/>
    </row>
    <row r="218" spans="1:37" s="586" customFormat="1">
      <c r="A218" s="583"/>
      <c r="B218" s="587"/>
      <c r="C218" s="588"/>
      <c r="D218" s="588"/>
      <c r="E218" s="237"/>
      <c r="F218" s="237"/>
      <c r="G218" s="237"/>
      <c r="H218" s="238"/>
      <c r="I218" s="238"/>
      <c r="J218" s="588"/>
      <c r="K218" s="589"/>
      <c r="L218" s="584"/>
      <c r="M218" s="584"/>
      <c r="N218" s="584"/>
      <c r="O218" s="584"/>
      <c r="P218" s="584"/>
      <c r="Q218" s="584"/>
      <c r="R218" s="584"/>
      <c r="S218" s="584"/>
      <c r="T218" s="584"/>
      <c r="U218" s="584"/>
      <c r="V218" s="584"/>
      <c r="W218" s="584"/>
      <c r="X218" s="584"/>
      <c r="Y218" s="584"/>
      <c r="Z218" s="584"/>
      <c r="AA218" s="584"/>
      <c r="AB218" s="584"/>
      <c r="AC218" s="584"/>
      <c r="AD218" s="584"/>
      <c r="AE218" s="584"/>
      <c r="AF218" s="584"/>
      <c r="AG218" s="584"/>
      <c r="AH218" s="584"/>
      <c r="AI218" s="584"/>
      <c r="AJ218" s="585"/>
      <c r="AK218" s="585"/>
    </row>
    <row r="219" spans="1:37" s="586" customFormat="1">
      <c r="A219" s="583"/>
      <c r="B219" s="587"/>
      <c r="C219" s="588"/>
      <c r="D219" s="588"/>
      <c r="E219" s="237"/>
      <c r="F219" s="237"/>
      <c r="G219" s="237"/>
      <c r="H219" s="238"/>
      <c r="I219" s="238"/>
      <c r="J219" s="588"/>
      <c r="K219" s="589"/>
      <c r="L219" s="584"/>
      <c r="M219" s="584"/>
      <c r="N219" s="584"/>
      <c r="O219" s="584"/>
      <c r="P219" s="584"/>
      <c r="Q219" s="584"/>
      <c r="R219" s="584"/>
      <c r="S219" s="584"/>
      <c r="T219" s="584"/>
      <c r="U219" s="584"/>
      <c r="V219" s="584"/>
      <c r="W219" s="584"/>
      <c r="X219" s="584"/>
      <c r="Y219" s="584"/>
      <c r="Z219" s="584"/>
      <c r="AA219" s="584"/>
      <c r="AB219" s="584"/>
      <c r="AC219" s="584"/>
      <c r="AD219" s="584"/>
      <c r="AE219" s="584"/>
      <c r="AF219" s="584"/>
      <c r="AG219" s="584"/>
      <c r="AH219" s="584"/>
      <c r="AI219" s="584"/>
      <c r="AJ219" s="585"/>
      <c r="AK219" s="585"/>
    </row>
    <row r="220" spans="1:37" s="586" customFormat="1">
      <c r="A220" s="583"/>
      <c r="B220" s="587"/>
      <c r="C220" s="588"/>
      <c r="D220" s="588"/>
      <c r="E220" s="237"/>
      <c r="F220" s="237"/>
      <c r="G220" s="237"/>
      <c r="H220" s="238"/>
      <c r="I220" s="238"/>
      <c r="J220" s="588"/>
      <c r="K220" s="589"/>
      <c r="L220" s="584"/>
      <c r="M220" s="584"/>
      <c r="N220" s="584"/>
      <c r="O220" s="584"/>
      <c r="P220" s="584"/>
      <c r="Q220" s="584"/>
      <c r="R220" s="584"/>
      <c r="S220" s="584"/>
      <c r="T220" s="584"/>
      <c r="U220" s="584"/>
      <c r="V220" s="584"/>
      <c r="W220" s="584"/>
      <c r="X220" s="584"/>
      <c r="Y220" s="584"/>
      <c r="Z220" s="584"/>
      <c r="AA220" s="584"/>
      <c r="AB220" s="584"/>
      <c r="AC220" s="584"/>
      <c r="AD220" s="584"/>
      <c r="AE220" s="584"/>
      <c r="AF220" s="584"/>
      <c r="AG220" s="584"/>
      <c r="AH220" s="584"/>
      <c r="AI220" s="584"/>
      <c r="AJ220" s="585"/>
      <c r="AK220" s="585"/>
    </row>
    <row r="221" spans="1:37" s="586" customFormat="1">
      <c r="A221" s="583"/>
      <c r="B221" s="587"/>
      <c r="C221" s="588"/>
      <c r="D221" s="588"/>
      <c r="E221" s="237"/>
      <c r="F221" s="237"/>
      <c r="G221" s="237"/>
      <c r="H221" s="238"/>
      <c r="I221" s="238"/>
      <c r="J221" s="588"/>
      <c r="K221" s="589"/>
      <c r="L221" s="584"/>
      <c r="M221" s="584"/>
      <c r="N221" s="584"/>
      <c r="O221" s="584"/>
      <c r="P221" s="584"/>
      <c r="Q221" s="584"/>
      <c r="R221" s="584"/>
      <c r="S221" s="584"/>
      <c r="T221" s="584"/>
      <c r="U221" s="584"/>
      <c r="V221" s="584"/>
      <c r="W221" s="584"/>
      <c r="X221" s="584"/>
      <c r="Y221" s="584"/>
      <c r="Z221" s="584"/>
      <c r="AA221" s="584"/>
      <c r="AB221" s="584"/>
      <c r="AC221" s="584"/>
      <c r="AD221" s="584"/>
      <c r="AE221" s="584"/>
      <c r="AF221" s="584"/>
      <c r="AG221" s="584"/>
      <c r="AH221" s="584"/>
      <c r="AI221" s="584"/>
      <c r="AJ221" s="585"/>
      <c r="AK221" s="585"/>
    </row>
    <row r="222" spans="1:37" s="586" customFormat="1">
      <c r="A222" s="583"/>
      <c r="B222" s="587"/>
      <c r="C222" s="588"/>
      <c r="D222" s="588"/>
      <c r="E222" s="237"/>
      <c r="F222" s="237"/>
      <c r="G222" s="237"/>
      <c r="H222" s="238"/>
      <c r="I222" s="238"/>
      <c r="J222" s="588"/>
      <c r="K222" s="589"/>
      <c r="L222" s="584"/>
      <c r="M222" s="584"/>
      <c r="N222" s="584"/>
      <c r="O222" s="584"/>
      <c r="P222" s="584"/>
      <c r="Q222" s="584"/>
      <c r="R222" s="584"/>
      <c r="S222" s="584"/>
      <c r="T222" s="584"/>
      <c r="U222" s="584"/>
      <c r="V222" s="584"/>
      <c r="W222" s="584"/>
      <c r="X222" s="584"/>
      <c r="Y222" s="584"/>
      <c r="Z222" s="584"/>
      <c r="AA222" s="584"/>
      <c r="AB222" s="584"/>
      <c r="AC222" s="584"/>
      <c r="AD222" s="584"/>
      <c r="AE222" s="584"/>
      <c r="AF222" s="584"/>
      <c r="AG222" s="584"/>
      <c r="AH222" s="584"/>
      <c r="AI222" s="584"/>
      <c r="AJ222" s="585"/>
      <c r="AK222" s="585"/>
    </row>
    <row r="223" spans="1:37" s="586" customFormat="1">
      <c r="A223" s="583"/>
      <c r="B223" s="587"/>
      <c r="C223" s="588"/>
      <c r="D223" s="588"/>
      <c r="E223" s="237"/>
      <c r="F223" s="237"/>
      <c r="G223" s="237"/>
      <c r="H223" s="238"/>
      <c r="I223" s="238"/>
      <c r="J223" s="588"/>
      <c r="K223" s="589"/>
      <c r="L223" s="584"/>
      <c r="M223" s="584"/>
      <c r="N223" s="584"/>
      <c r="O223" s="584"/>
      <c r="P223" s="584"/>
      <c r="Q223" s="584"/>
      <c r="R223" s="584"/>
      <c r="S223" s="584"/>
      <c r="T223" s="584"/>
      <c r="U223" s="584"/>
      <c r="V223" s="584"/>
      <c r="W223" s="584"/>
      <c r="X223" s="584"/>
      <c r="Y223" s="584"/>
      <c r="Z223" s="584"/>
      <c r="AA223" s="584"/>
      <c r="AB223" s="584"/>
      <c r="AC223" s="584"/>
      <c r="AD223" s="584"/>
      <c r="AE223" s="584"/>
      <c r="AF223" s="584"/>
      <c r="AG223" s="584"/>
      <c r="AH223" s="584"/>
      <c r="AI223" s="584"/>
      <c r="AJ223" s="585"/>
      <c r="AK223" s="585"/>
    </row>
    <row r="224" spans="1:37" s="586" customFormat="1">
      <c r="A224" s="583"/>
      <c r="B224" s="587"/>
      <c r="C224" s="588"/>
      <c r="D224" s="588"/>
      <c r="E224" s="237"/>
      <c r="F224" s="237"/>
      <c r="G224" s="237"/>
      <c r="H224" s="238"/>
      <c r="I224" s="238"/>
      <c r="J224" s="588"/>
      <c r="K224" s="589"/>
      <c r="L224" s="584"/>
      <c r="M224" s="584"/>
      <c r="N224" s="584"/>
      <c r="O224" s="584"/>
      <c r="P224" s="584"/>
      <c r="Q224" s="584"/>
      <c r="R224" s="584"/>
      <c r="S224" s="584"/>
      <c r="T224" s="584"/>
      <c r="U224" s="584"/>
      <c r="V224" s="584"/>
      <c r="W224" s="584"/>
      <c r="X224" s="584"/>
      <c r="Y224" s="584"/>
      <c r="Z224" s="584"/>
      <c r="AA224" s="584"/>
      <c r="AB224" s="584"/>
      <c r="AC224" s="584"/>
      <c r="AD224" s="584"/>
      <c r="AE224" s="584"/>
      <c r="AF224" s="584"/>
      <c r="AG224" s="584"/>
      <c r="AH224" s="584"/>
      <c r="AI224" s="584"/>
      <c r="AJ224" s="585"/>
      <c r="AK224" s="585"/>
    </row>
    <row r="225" spans="1:37" s="586" customFormat="1">
      <c r="A225" s="583"/>
      <c r="B225" s="587"/>
      <c r="C225" s="588"/>
      <c r="D225" s="588"/>
      <c r="E225" s="237"/>
      <c r="F225" s="237"/>
      <c r="G225" s="237"/>
      <c r="H225" s="238"/>
      <c r="I225" s="238"/>
      <c r="J225" s="588"/>
      <c r="K225" s="589"/>
      <c r="L225" s="584"/>
      <c r="M225" s="584"/>
      <c r="N225" s="584"/>
      <c r="O225" s="584"/>
      <c r="P225" s="584"/>
      <c r="Q225" s="584"/>
      <c r="R225" s="584"/>
      <c r="S225" s="584"/>
      <c r="T225" s="584"/>
      <c r="U225" s="584"/>
      <c r="V225" s="584"/>
      <c r="W225" s="584"/>
      <c r="X225" s="584"/>
      <c r="Y225" s="584"/>
      <c r="Z225" s="584"/>
      <c r="AA225" s="584"/>
      <c r="AB225" s="584"/>
      <c r="AC225" s="584"/>
      <c r="AD225" s="584"/>
      <c r="AE225" s="584"/>
      <c r="AF225" s="584"/>
      <c r="AG225" s="584"/>
      <c r="AH225" s="584"/>
      <c r="AI225" s="584"/>
      <c r="AJ225" s="585"/>
      <c r="AK225" s="585"/>
    </row>
    <row r="226" spans="1:37" s="586" customFormat="1">
      <c r="A226" s="583"/>
      <c r="B226" s="587"/>
      <c r="C226" s="588"/>
      <c r="D226" s="588"/>
      <c r="E226" s="237"/>
      <c r="F226" s="237"/>
      <c r="G226" s="237"/>
      <c r="H226" s="238"/>
      <c r="I226" s="238"/>
      <c r="J226" s="588"/>
      <c r="K226" s="589"/>
      <c r="L226" s="584"/>
      <c r="M226" s="584"/>
      <c r="N226" s="584"/>
      <c r="O226" s="584"/>
      <c r="P226" s="584"/>
      <c r="Q226" s="584"/>
      <c r="R226" s="584"/>
      <c r="S226" s="584"/>
      <c r="T226" s="584"/>
      <c r="U226" s="584"/>
      <c r="V226" s="584"/>
      <c r="W226" s="584"/>
      <c r="X226" s="584"/>
      <c r="Y226" s="584"/>
      <c r="Z226" s="584"/>
      <c r="AA226" s="584"/>
      <c r="AB226" s="584"/>
      <c r="AC226" s="584"/>
      <c r="AD226" s="584"/>
      <c r="AE226" s="584"/>
      <c r="AF226" s="584"/>
      <c r="AG226" s="584"/>
      <c r="AH226" s="584"/>
      <c r="AI226" s="584"/>
      <c r="AJ226" s="585"/>
      <c r="AK226" s="585"/>
    </row>
    <row r="227" spans="1:37" s="586" customFormat="1">
      <c r="A227" s="583"/>
      <c r="B227" s="587"/>
      <c r="C227" s="588"/>
      <c r="D227" s="588"/>
      <c r="E227" s="237"/>
      <c r="F227" s="237"/>
      <c r="G227" s="237"/>
      <c r="H227" s="238"/>
      <c r="I227" s="238"/>
      <c r="J227" s="588"/>
      <c r="K227" s="589"/>
      <c r="L227" s="584"/>
      <c r="M227" s="584"/>
      <c r="N227" s="584"/>
      <c r="O227" s="584"/>
      <c r="P227" s="584"/>
      <c r="Q227" s="584"/>
      <c r="R227" s="584"/>
      <c r="S227" s="584"/>
      <c r="T227" s="584"/>
      <c r="U227" s="584"/>
      <c r="V227" s="584"/>
      <c r="W227" s="584"/>
      <c r="X227" s="584"/>
      <c r="Y227" s="584"/>
      <c r="Z227" s="584"/>
      <c r="AA227" s="584"/>
      <c r="AB227" s="584"/>
      <c r="AC227" s="584"/>
      <c r="AD227" s="584"/>
      <c r="AE227" s="584"/>
      <c r="AF227" s="584"/>
      <c r="AG227" s="584"/>
      <c r="AH227" s="584"/>
      <c r="AI227" s="584"/>
      <c r="AJ227" s="585"/>
      <c r="AK227" s="585"/>
    </row>
    <row r="228" spans="1:37" s="586" customFormat="1">
      <c r="A228" s="583"/>
      <c r="B228" s="587"/>
      <c r="C228" s="588"/>
      <c r="D228" s="588"/>
      <c r="E228" s="237"/>
      <c r="F228" s="237"/>
      <c r="G228" s="237"/>
      <c r="H228" s="238"/>
      <c r="I228" s="238"/>
      <c r="J228" s="588"/>
      <c r="K228" s="589"/>
      <c r="L228" s="584"/>
      <c r="M228" s="584"/>
      <c r="N228" s="584"/>
      <c r="O228" s="584"/>
      <c r="P228" s="584"/>
      <c r="Q228" s="584"/>
      <c r="R228" s="584"/>
      <c r="S228" s="584"/>
      <c r="T228" s="584"/>
      <c r="U228" s="584"/>
      <c r="V228" s="584"/>
      <c r="W228" s="584"/>
      <c r="X228" s="584"/>
      <c r="Y228" s="584"/>
      <c r="Z228" s="584"/>
      <c r="AA228" s="584"/>
      <c r="AB228" s="584"/>
      <c r="AC228" s="584"/>
      <c r="AD228" s="584"/>
      <c r="AE228" s="584"/>
      <c r="AF228" s="584"/>
      <c r="AG228" s="584"/>
      <c r="AH228" s="584"/>
      <c r="AI228" s="584"/>
      <c r="AJ228" s="585"/>
      <c r="AK228" s="585"/>
    </row>
    <row r="229" spans="1:37" s="586" customFormat="1">
      <c r="A229" s="583"/>
      <c r="B229" s="587"/>
      <c r="C229" s="588"/>
      <c r="D229" s="588"/>
      <c r="E229" s="237"/>
      <c r="F229" s="237"/>
      <c r="G229" s="237"/>
      <c r="H229" s="238"/>
      <c r="I229" s="238"/>
      <c r="J229" s="588"/>
      <c r="K229" s="589"/>
      <c r="L229" s="584"/>
      <c r="M229" s="584"/>
      <c r="N229" s="584"/>
      <c r="O229" s="584"/>
      <c r="P229" s="584"/>
      <c r="Q229" s="584"/>
      <c r="R229" s="584"/>
      <c r="S229" s="584"/>
      <c r="T229" s="584"/>
      <c r="U229" s="584"/>
      <c r="V229" s="584"/>
      <c r="W229" s="584"/>
      <c r="X229" s="584"/>
      <c r="Y229" s="584"/>
      <c r="Z229" s="584"/>
      <c r="AA229" s="584"/>
      <c r="AB229" s="584"/>
      <c r="AC229" s="584"/>
      <c r="AD229" s="584"/>
      <c r="AE229" s="584"/>
      <c r="AF229" s="584"/>
      <c r="AG229" s="584"/>
      <c r="AH229" s="584"/>
      <c r="AI229" s="584"/>
      <c r="AJ229" s="585"/>
      <c r="AK229" s="585"/>
    </row>
    <row r="230" spans="1:37" s="586" customFormat="1">
      <c r="A230" s="583"/>
      <c r="B230" s="587"/>
      <c r="C230" s="588"/>
      <c r="D230" s="588"/>
      <c r="E230" s="237"/>
      <c r="F230" s="237"/>
      <c r="G230" s="237"/>
      <c r="H230" s="238"/>
      <c r="I230" s="238"/>
      <c r="J230" s="588"/>
      <c r="K230" s="589"/>
      <c r="L230" s="584"/>
      <c r="M230" s="584"/>
      <c r="N230" s="584"/>
      <c r="O230" s="584"/>
      <c r="P230" s="584"/>
      <c r="Q230" s="584"/>
      <c r="R230" s="584"/>
      <c r="S230" s="584"/>
      <c r="T230" s="584"/>
      <c r="U230" s="584"/>
      <c r="V230" s="584"/>
      <c r="W230" s="584"/>
      <c r="X230" s="584"/>
      <c r="Y230" s="584"/>
      <c r="Z230" s="584"/>
      <c r="AA230" s="584"/>
      <c r="AB230" s="584"/>
      <c r="AC230" s="584"/>
      <c r="AD230" s="584"/>
      <c r="AE230" s="584"/>
      <c r="AF230" s="584"/>
      <c r="AG230" s="584"/>
      <c r="AH230" s="584"/>
      <c r="AI230" s="584"/>
      <c r="AJ230" s="585"/>
      <c r="AK230" s="585"/>
    </row>
    <row r="231" spans="1:37" s="586" customFormat="1">
      <c r="A231" s="583"/>
      <c r="B231" s="587"/>
      <c r="C231" s="588"/>
      <c r="D231" s="588"/>
      <c r="E231" s="237"/>
      <c r="F231" s="237"/>
      <c r="G231" s="237"/>
      <c r="H231" s="238"/>
      <c r="I231" s="238"/>
      <c r="J231" s="588"/>
      <c r="K231" s="589"/>
      <c r="L231" s="584"/>
      <c r="M231" s="584"/>
      <c r="N231" s="584"/>
      <c r="O231" s="584"/>
      <c r="P231" s="584"/>
      <c r="Q231" s="584"/>
      <c r="R231" s="584"/>
      <c r="S231" s="584"/>
      <c r="T231" s="584"/>
      <c r="U231" s="584"/>
      <c r="V231" s="584"/>
      <c r="W231" s="584"/>
      <c r="X231" s="584"/>
      <c r="Y231" s="584"/>
      <c r="Z231" s="584"/>
      <c r="AA231" s="584"/>
      <c r="AB231" s="584"/>
      <c r="AC231" s="584"/>
      <c r="AD231" s="584"/>
      <c r="AE231" s="584"/>
      <c r="AF231" s="584"/>
      <c r="AG231" s="584"/>
      <c r="AH231" s="584"/>
      <c r="AI231" s="584"/>
      <c r="AJ231" s="585"/>
      <c r="AK231" s="585"/>
    </row>
    <row r="232" spans="1:37" s="586" customFormat="1">
      <c r="A232" s="583"/>
      <c r="B232" s="587"/>
      <c r="C232" s="588"/>
      <c r="D232" s="588"/>
      <c r="E232" s="237"/>
      <c r="F232" s="237"/>
      <c r="G232" s="237"/>
      <c r="H232" s="238"/>
      <c r="I232" s="238"/>
      <c r="J232" s="588"/>
      <c r="K232" s="589"/>
      <c r="L232" s="584"/>
      <c r="M232" s="584"/>
      <c r="N232" s="584"/>
      <c r="O232" s="584"/>
      <c r="P232" s="584"/>
      <c r="Q232" s="584"/>
      <c r="R232" s="584"/>
      <c r="S232" s="584"/>
      <c r="T232" s="584"/>
      <c r="U232" s="584"/>
      <c r="V232" s="584"/>
      <c r="W232" s="584"/>
      <c r="X232" s="584"/>
      <c r="Y232" s="584"/>
      <c r="Z232" s="584"/>
      <c r="AA232" s="584"/>
      <c r="AB232" s="584"/>
      <c r="AC232" s="584"/>
      <c r="AD232" s="584"/>
      <c r="AE232" s="584"/>
      <c r="AF232" s="584"/>
      <c r="AG232" s="584"/>
      <c r="AH232" s="584"/>
      <c r="AI232" s="584"/>
      <c r="AJ232" s="585"/>
      <c r="AK232" s="585"/>
    </row>
    <row r="233" spans="1:37" s="586" customFormat="1">
      <c r="A233" s="583"/>
      <c r="B233" s="587"/>
      <c r="C233" s="588"/>
      <c r="D233" s="588"/>
      <c r="E233" s="237"/>
      <c r="F233" s="237"/>
      <c r="G233" s="237"/>
      <c r="H233" s="238"/>
      <c r="I233" s="238"/>
      <c r="J233" s="588"/>
      <c r="K233" s="589"/>
      <c r="L233" s="584"/>
      <c r="M233" s="584"/>
      <c r="N233" s="584"/>
      <c r="O233" s="584"/>
      <c r="P233" s="584"/>
      <c r="Q233" s="584"/>
      <c r="R233" s="584"/>
      <c r="S233" s="584"/>
      <c r="T233" s="584"/>
      <c r="U233" s="584"/>
      <c r="V233" s="584"/>
      <c r="W233" s="584"/>
      <c r="X233" s="584"/>
      <c r="Y233" s="584"/>
      <c r="Z233" s="584"/>
      <c r="AA233" s="584"/>
      <c r="AB233" s="584"/>
      <c r="AC233" s="584"/>
      <c r="AD233" s="584"/>
      <c r="AE233" s="584"/>
      <c r="AF233" s="584"/>
      <c r="AG233" s="584"/>
      <c r="AH233" s="584"/>
      <c r="AI233" s="584"/>
      <c r="AJ233" s="585"/>
      <c r="AK233" s="585"/>
    </row>
    <row r="234" spans="1:37" s="586" customFormat="1">
      <c r="A234" s="583"/>
      <c r="B234" s="587"/>
      <c r="C234" s="588"/>
      <c r="D234" s="588"/>
      <c r="E234" s="237"/>
      <c r="F234" s="237"/>
      <c r="G234" s="237"/>
      <c r="H234" s="238"/>
      <c r="I234" s="238"/>
      <c r="J234" s="588"/>
      <c r="K234" s="589"/>
      <c r="L234" s="584"/>
      <c r="M234" s="584"/>
      <c r="N234" s="584"/>
      <c r="O234" s="584"/>
      <c r="P234" s="584"/>
      <c r="Q234" s="584"/>
      <c r="R234" s="584"/>
      <c r="S234" s="584"/>
      <c r="T234" s="584"/>
      <c r="U234" s="584"/>
      <c r="V234" s="584"/>
      <c r="W234" s="584"/>
      <c r="X234" s="584"/>
      <c r="Y234" s="584"/>
      <c r="Z234" s="584"/>
      <c r="AA234" s="584"/>
      <c r="AB234" s="584"/>
      <c r="AC234" s="584"/>
      <c r="AD234" s="584"/>
      <c r="AE234" s="584"/>
      <c r="AF234" s="584"/>
      <c r="AG234" s="584"/>
      <c r="AH234" s="584"/>
      <c r="AI234" s="584"/>
      <c r="AJ234" s="585"/>
      <c r="AK234" s="585"/>
    </row>
    <row r="235" spans="1:37" s="586" customFormat="1">
      <c r="A235" s="583"/>
      <c r="B235" s="587"/>
      <c r="C235" s="588"/>
      <c r="D235" s="588"/>
      <c r="E235" s="237"/>
      <c r="F235" s="237"/>
      <c r="G235" s="237"/>
      <c r="H235" s="238"/>
      <c r="I235" s="238"/>
      <c r="J235" s="588"/>
      <c r="K235" s="589"/>
      <c r="L235" s="584"/>
      <c r="M235" s="584"/>
      <c r="N235" s="584"/>
      <c r="O235" s="584"/>
      <c r="P235" s="584"/>
      <c r="Q235" s="584"/>
      <c r="R235" s="584"/>
      <c r="S235" s="584"/>
      <c r="T235" s="584"/>
      <c r="U235" s="584"/>
      <c r="V235" s="584"/>
      <c r="W235" s="584"/>
      <c r="X235" s="584"/>
      <c r="Y235" s="584"/>
      <c r="Z235" s="584"/>
      <c r="AA235" s="584"/>
      <c r="AB235" s="584"/>
      <c r="AC235" s="584"/>
      <c r="AD235" s="584"/>
      <c r="AE235" s="584"/>
      <c r="AF235" s="584"/>
      <c r="AG235" s="584"/>
      <c r="AH235" s="584"/>
      <c r="AI235" s="584"/>
      <c r="AJ235" s="585"/>
      <c r="AK235" s="585"/>
    </row>
    <row r="236" spans="1:37" s="586" customFormat="1">
      <c r="A236" s="583"/>
      <c r="B236" s="587"/>
      <c r="C236" s="588"/>
      <c r="D236" s="588"/>
      <c r="E236" s="237"/>
      <c r="F236" s="237"/>
      <c r="G236" s="237"/>
      <c r="H236" s="238"/>
      <c r="I236" s="238"/>
      <c r="J236" s="588"/>
      <c r="K236" s="589"/>
      <c r="L236" s="584"/>
      <c r="M236" s="584"/>
      <c r="N236" s="584"/>
      <c r="O236" s="584"/>
      <c r="P236" s="584"/>
      <c r="Q236" s="584"/>
      <c r="R236" s="584"/>
      <c r="S236" s="584"/>
      <c r="T236" s="584"/>
      <c r="U236" s="584"/>
      <c r="V236" s="584"/>
      <c r="W236" s="584"/>
      <c r="X236" s="584"/>
      <c r="Y236" s="584"/>
      <c r="Z236" s="584"/>
      <c r="AA236" s="584"/>
      <c r="AB236" s="584"/>
      <c r="AC236" s="584"/>
      <c r="AD236" s="584"/>
      <c r="AE236" s="584"/>
      <c r="AF236" s="584"/>
      <c r="AG236" s="584"/>
      <c r="AH236" s="584"/>
      <c r="AI236" s="584"/>
      <c r="AJ236" s="585"/>
      <c r="AK236" s="585"/>
    </row>
    <row r="237" spans="1:37" s="586" customFormat="1">
      <c r="A237" s="583"/>
      <c r="B237" s="587"/>
      <c r="C237" s="588"/>
      <c r="D237" s="588"/>
      <c r="E237" s="237"/>
      <c r="F237" s="237"/>
      <c r="G237" s="237"/>
      <c r="H237" s="238"/>
      <c r="I237" s="238"/>
      <c r="J237" s="588"/>
      <c r="K237" s="589"/>
      <c r="L237" s="584"/>
      <c r="M237" s="584"/>
      <c r="N237" s="584"/>
      <c r="O237" s="584"/>
      <c r="P237" s="584"/>
      <c r="Q237" s="584"/>
      <c r="R237" s="584"/>
      <c r="S237" s="584"/>
      <c r="T237" s="584"/>
      <c r="U237" s="584"/>
      <c r="V237" s="584"/>
      <c r="W237" s="584"/>
      <c r="X237" s="584"/>
      <c r="Y237" s="584"/>
      <c r="Z237" s="584"/>
      <c r="AA237" s="584"/>
      <c r="AB237" s="584"/>
      <c r="AC237" s="584"/>
      <c r="AD237" s="584"/>
      <c r="AE237" s="584"/>
      <c r="AF237" s="584"/>
      <c r="AG237" s="584"/>
      <c r="AH237" s="584"/>
      <c r="AI237" s="584"/>
      <c r="AJ237" s="585"/>
      <c r="AK237" s="585"/>
    </row>
    <row r="238" spans="1:37" s="586" customFormat="1">
      <c r="A238" s="583"/>
      <c r="B238" s="587"/>
      <c r="C238" s="588"/>
      <c r="D238" s="588"/>
      <c r="E238" s="237"/>
      <c r="F238" s="237"/>
      <c r="G238" s="237"/>
      <c r="H238" s="238"/>
      <c r="I238" s="238"/>
      <c r="J238" s="588"/>
      <c r="K238" s="589"/>
      <c r="L238" s="584"/>
      <c r="M238" s="584"/>
      <c r="N238" s="584"/>
      <c r="O238" s="584"/>
      <c r="P238" s="584"/>
      <c r="Q238" s="584"/>
      <c r="R238" s="584"/>
      <c r="S238" s="584"/>
      <c r="T238" s="584"/>
      <c r="U238" s="584"/>
      <c r="V238" s="584"/>
      <c r="W238" s="584"/>
      <c r="X238" s="584"/>
      <c r="Y238" s="584"/>
      <c r="Z238" s="584"/>
      <c r="AA238" s="584"/>
      <c r="AB238" s="584"/>
      <c r="AC238" s="584"/>
      <c r="AD238" s="584"/>
      <c r="AE238" s="584"/>
      <c r="AF238" s="584"/>
      <c r="AG238" s="584"/>
      <c r="AH238" s="584"/>
      <c r="AI238" s="584"/>
      <c r="AJ238" s="585"/>
      <c r="AK238" s="585"/>
    </row>
    <row r="239" spans="1:37" s="586" customFormat="1">
      <c r="A239" s="583"/>
      <c r="B239" s="587"/>
      <c r="C239" s="588"/>
      <c r="D239" s="588"/>
      <c r="E239" s="237"/>
      <c r="F239" s="237"/>
      <c r="G239" s="237"/>
      <c r="H239" s="238"/>
      <c r="I239" s="238"/>
      <c r="J239" s="588"/>
      <c r="K239" s="589"/>
      <c r="L239" s="584"/>
      <c r="M239" s="584"/>
      <c r="N239" s="584"/>
      <c r="O239" s="584"/>
      <c r="P239" s="584"/>
      <c r="Q239" s="584"/>
      <c r="R239" s="584"/>
      <c r="S239" s="584"/>
      <c r="T239" s="584"/>
      <c r="U239" s="584"/>
      <c r="V239" s="584"/>
      <c r="W239" s="584"/>
      <c r="X239" s="584"/>
      <c r="Y239" s="584"/>
      <c r="Z239" s="584"/>
      <c r="AA239" s="584"/>
      <c r="AB239" s="584"/>
      <c r="AC239" s="584"/>
      <c r="AD239" s="584"/>
      <c r="AE239" s="584"/>
      <c r="AF239" s="584"/>
      <c r="AG239" s="584"/>
      <c r="AH239" s="584"/>
      <c r="AI239" s="584"/>
      <c r="AJ239" s="585"/>
      <c r="AK239" s="585"/>
    </row>
    <row r="240" spans="1:37" s="586" customFormat="1">
      <c r="A240" s="583"/>
      <c r="B240" s="587"/>
      <c r="C240" s="588"/>
      <c r="D240" s="588"/>
      <c r="E240" s="237"/>
      <c r="F240" s="237"/>
      <c r="G240" s="237"/>
      <c r="H240" s="238"/>
      <c r="I240" s="238"/>
      <c r="J240" s="588"/>
      <c r="K240" s="589"/>
      <c r="L240" s="584"/>
      <c r="M240" s="584"/>
      <c r="N240" s="584"/>
      <c r="O240" s="584"/>
      <c r="P240" s="584"/>
      <c r="Q240" s="584"/>
      <c r="R240" s="584"/>
      <c r="S240" s="584"/>
      <c r="T240" s="584"/>
      <c r="U240" s="584"/>
      <c r="V240" s="584"/>
      <c r="W240" s="584"/>
      <c r="X240" s="584"/>
      <c r="Y240" s="584"/>
      <c r="Z240" s="584"/>
      <c r="AA240" s="584"/>
      <c r="AB240" s="584"/>
      <c r="AC240" s="584"/>
      <c r="AD240" s="584"/>
      <c r="AE240" s="584"/>
      <c r="AF240" s="584"/>
      <c r="AG240" s="584"/>
      <c r="AH240" s="584"/>
      <c r="AI240" s="584"/>
      <c r="AJ240" s="585"/>
      <c r="AK240" s="585"/>
    </row>
    <row r="241" spans="1:37" s="586" customFormat="1">
      <c r="A241" s="583"/>
      <c r="B241" s="587"/>
      <c r="C241" s="588"/>
      <c r="D241" s="588"/>
      <c r="E241" s="237"/>
      <c r="F241" s="237"/>
      <c r="G241" s="237"/>
      <c r="H241" s="238"/>
      <c r="I241" s="238"/>
      <c r="J241" s="588"/>
      <c r="K241" s="589"/>
      <c r="L241" s="584"/>
      <c r="M241" s="584"/>
      <c r="N241" s="584"/>
      <c r="O241" s="584"/>
      <c r="P241" s="584"/>
      <c r="Q241" s="584"/>
      <c r="R241" s="584"/>
      <c r="S241" s="584"/>
      <c r="T241" s="584"/>
      <c r="U241" s="584"/>
      <c r="V241" s="584"/>
      <c r="W241" s="584"/>
      <c r="X241" s="584"/>
      <c r="Y241" s="584"/>
      <c r="Z241" s="584"/>
      <c r="AA241" s="584"/>
      <c r="AB241" s="584"/>
      <c r="AC241" s="584"/>
      <c r="AD241" s="584"/>
      <c r="AE241" s="584"/>
      <c r="AF241" s="584"/>
      <c r="AG241" s="584"/>
      <c r="AH241" s="584"/>
      <c r="AI241" s="584"/>
      <c r="AJ241" s="585"/>
      <c r="AK241" s="585"/>
    </row>
    <row r="242" spans="1:37" s="586" customFormat="1">
      <c r="A242" s="583"/>
      <c r="B242" s="587"/>
      <c r="C242" s="588"/>
      <c r="D242" s="588"/>
      <c r="E242" s="237"/>
      <c r="F242" s="237"/>
      <c r="G242" s="237"/>
      <c r="H242" s="238"/>
      <c r="I242" s="238"/>
      <c r="J242" s="588"/>
      <c r="K242" s="589"/>
      <c r="L242" s="584"/>
      <c r="M242" s="584"/>
      <c r="N242" s="584"/>
      <c r="O242" s="584"/>
      <c r="P242" s="584"/>
      <c r="Q242" s="584"/>
      <c r="R242" s="584"/>
      <c r="S242" s="584"/>
      <c r="T242" s="584"/>
      <c r="U242" s="584"/>
      <c r="V242" s="584"/>
      <c r="W242" s="584"/>
      <c r="X242" s="584"/>
      <c r="Y242" s="584"/>
      <c r="Z242" s="584"/>
      <c r="AA242" s="584"/>
      <c r="AB242" s="584"/>
      <c r="AC242" s="584"/>
      <c r="AD242" s="584"/>
      <c r="AE242" s="584"/>
      <c r="AF242" s="584"/>
      <c r="AG242" s="584"/>
      <c r="AH242" s="584"/>
      <c r="AI242" s="584"/>
      <c r="AJ242" s="585"/>
      <c r="AK242" s="585"/>
    </row>
    <row r="243" spans="1:37" s="586" customFormat="1">
      <c r="A243" s="583"/>
      <c r="B243" s="587"/>
      <c r="C243" s="588"/>
      <c r="D243" s="588"/>
      <c r="E243" s="237"/>
      <c r="F243" s="237"/>
      <c r="G243" s="237"/>
      <c r="H243" s="238"/>
      <c r="I243" s="238"/>
      <c r="J243" s="588"/>
      <c r="K243" s="589"/>
      <c r="L243" s="584"/>
      <c r="M243" s="584"/>
      <c r="N243" s="584"/>
      <c r="O243" s="584"/>
      <c r="P243" s="584"/>
      <c r="Q243" s="584"/>
      <c r="R243" s="584"/>
      <c r="S243" s="584"/>
      <c r="T243" s="584"/>
      <c r="U243" s="584"/>
      <c r="V243" s="584"/>
      <c r="W243" s="584"/>
      <c r="X243" s="584"/>
      <c r="Y243" s="584"/>
      <c r="Z243" s="584"/>
      <c r="AA243" s="584"/>
      <c r="AB243" s="584"/>
      <c r="AC243" s="584"/>
      <c r="AD243" s="584"/>
      <c r="AE243" s="584"/>
      <c r="AF243" s="584"/>
      <c r="AG243" s="584"/>
      <c r="AH243" s="584"/>
      <c r="AI243" s="584"/>
      <c r="AJ243" s="585"/>
      <c r="AK243" s="585"/>
    </row>
    <row r="244" spans="1:37" s="586" customFormat="1">
      <c r="A244" s="583"/>
      <c r="B244" s="587"/>
      <c r="C244" s="588"/>
      <c r="D244" s="588"/>
      <c r="E244" s="237"/>
      <c r="F244" s="237"/>
      <c r="G244" s="237"/>
      <c r="H244" s="238"/>
      <c r="I244" s="238"/>
      <c r="J244" s="588"/>
      <c r="K244" s="589"/>
      <c r="L244" s="584"/>
      <c r="M244" s="584"/>
      <c r="N244" s="584"/>
      <c r="O244" s="584"/>
      <c r="P244" s="584"/>
      <c r="Q244" s="584"/>
      <c r="R244" s="584"/>
      <c r="S244" s="584"/>
      <c r="T244" s="584"/>
      <c r="U244" s="584"/>
      <c r="V244" s="584"/>
      <c r="W244" s="584"/>
      <c r="X244" s="584"/>
      <c r="Y244" s="584"/>
      <c r="Z244" s="584"/>
      <c r="AA244" s="584"/>
      <c r="AB244" s="584"/>
      <c r="AC244" s="584"/>
      <c r="AD244" s="584"/>
      <c r="AE244" s="584"/>
      <c r="AF244" s="584"/>
      <c r="AG244" s="584"/>
      <c r="AH244" s="584"/>
      <c r="AI244" s="584"/>
      <c r="AJ244" s="585"/>
      <c r="AK244" s="585"/>
    </row>
    <row r="245" spans="1:37" s="586" customFormat="1">
      <c r="A245" s="583"/>
      <c r="B245" s="587"/>
      <c r="C245" s="588"/>
      <c r="D245" s="588"/>
      <c r="E245" s="237"/>
      <c r="F245" s="237"/>
      <c r="G245" s="237"/>
      <c r="H245" s="238"/>
      <c r="I245" s="238"/>
      <c r="J245" s="588"/>
      <c r="K245" s="589"/>
      <c r="L245" s="584"/>
      <c r="M245" s="584"/>
      <c r="N245" s="584"/>
      <c r="O245" s="584"/>
      <c r="P245" s="584"/>
      <c r="Q245" s="584"/>
      <c r="R245" s="584"/>
      <c r="S245" s="584"/>
      <c r="T245" s="584"/>
      <c r="U245" s="584"/>
      <c r="V245" s="584"/>
      <c r="W245" s="584"/>
      <c r="X245" s="584"/>
      <c r="Y245" s="584"/>
      <c r="Z245" s="584"/>
      <c r="AA245" s="584"/>
      <c r="AB245" s="584"/>
      <c r="AC245" s="584"/>
      <c r="AD245" s="584"/>
      <c r="AE245" s="584"/>
      <c r="AF245" s="584"/>
      <c r="AG245" s="584"/>
      <c r="AH245" s="584"/>
      <c r="AI245" s="584"/>
      <c r="AJ245" s="585"/>
      <c r="AK245" s="585"/>
    </row>
    <row r="246" spans="1:37" s="586" customFormat="1">
      <c r="A246" s="583"/>
      <c r="B246" s="587"/>
      <c r="C246" s="588"/>
      <c r="D246" s="588"/>
      <c r="E246" s="237"/>
      <c r="F246" s="237"/>
      <c r="G246" s="237"/>
      <c r="H246" s="238"/>
      <c r="I246" s="238"/>
      <c r="J246" s="588"/>
      <c r="K246" s="589"/>
      <c r="L246" s="584"/>
      <c r="M246" s="584"/>
      <c r="N246" s="584"/>
      <c r="O246" s="584"/>
      <c r="P246" s="584"/>
      <c r="Q246" s="584"/>
      <c r="R246" s="584"/>
      <c r="S246" s="584"/>
      <c r="T246" s="584"/>
      <c r="U246" s="584"/>
      <c r="V246" s="584"/>
      <c r="W246" s="584"/>
      <c r="X246" s="584"/>
      <c r="Y246" s="584"/>
      <c r="Z246" s="584"/>
      <c r="AA246" s="584"/>
      <c r="AB246" s="584"/>
      <c r="AC246" s="584"/>
      <c r="AD246" s="584"/>
      <c r="AE246" s="584"/>
      <c r="AF246" s="584"/>
      <c r="AG246" s="584"/>
      <c r="AH246" s="584"/>
      <c r="AI246" s="584"/>
      <c r="AJ246" s="585"/>
      <c r="AK246" s="585"/>
    </row>
    <row r="247" spans="1:37" s="586" customFormat="1">
      <c r="A247" s="583"/>
      <c r="B247" s="587"/>
      <c r="C247" s="588"/>
      <c r="D247" s="588"/>
      <c r="E247" s="237"/>
      <c r="F247" s="237"/>
      <c r="G247" s="237"/>
      <c r="H247" s="238"/>
      <c r="I247" s="238"/>
      <c r="J247" s="588"/>
      <c r="K247" s="589"/>
      <c r="L247" s="584"/>
      <c r="M247" s="584"/>
      <c r="N247" s="584"/>
      <c r="O247" s="584"/>
      <c r="P247" s="584"/>
      <c r="Q247" s="584"/>
      <c r="R247" s="584"/>
      <c r="S247" s="584"/>
      <c r="T247" s="584"/>
      <c r="U247" s="584"/>
      <c r="V247" s="584"/>
      <c r="W247" s="584"/>
      <c r="X247" s="584"/>
      <c r="Y247" s="584"/>
      <c r="Z247" s="584"/>
      <c r="AA247" s="584"/>
      <c r="AB247" s="584"/>
      <c r="AC247" s="584"/>
      <c r="AD247" s="584"/>
      <c r="AE247" s="584"/>
      <c r="AF247" s="584"/>
      <c r="AG247" s="584"/>
      <c r="AH247" s="584"/>
      <c r="AI247" s="584"/>
      <c r="AJ247" s="585"/>
      <c r="AK247" s="585"/>
    </row>
    <row r="248" spans="1:37" s="586" customFormat="1">
      <c r="A248" s="583"/>
      <c r="B248" s="587"/>
      <c r="C248" s="588"/>
      <c r="D248" s="588"/>
      <c r="E248" s="237"/>
      <c r="F248" s="237"/>
      <c r="G248" s="237"/>
      <c r="H248" s="238"/>
      <c r="I248" s="238"/>
      <c r="J248" s="588"/>
      <c r="K248" s="589"/>
      <c r="L248" s="584"/>
      <c r="M248" s="584"/>
      <c r="N248" s="584"/>
      <c r="O248" s="584"/>
      <c r="P248" s="584"/>
      <c r="Q248" s="584"/>
      <c r="R248" s="584"/>
      <c r="S248" s="584"/>
      <c r="T248" s="584"/>
      <c r="U248" s="584"/>
      <c r="V248" s="584"/>
      <c r="W248" s="584"/>
      <c r="X248" s="584"/>
      <c r="Y248" s="584"/>
      <c r="Z248" s="584"/>
      <c r="AA248" s="584"/>
      <c r="AB248" s="584"/>
      <c r="AC248" s="584"/>
      <c r="AD248" s="584"/>
      <c r="AE248" s="584"/>
      <c r="AF248" s="584"/>
      <c r="AG248" s="584"/>
      <c r="AH248" s="584"/>
      <c r="AI248" s="584"/>
      <c r="AJ248" s="585"/>
      <c r="AK248" s="585"/>
    </row>
    <row r="249" spans="1:37" s="586" customFormat="1">
      <c r="A249" s="583"/>
      <c r="B249" s="587"/>
      <c r="C249" s="588"/>
      <c r="D249" s="588"/>
      <c r="E249" s="237"/>
      <c r="F249" s="237"/>
      <c r="G249" s="237"/>
      <c r="H249" s="238"/>
      <c r="I249" s="238"/>
      <c r="J249" s="588"/>
      <c r="K249" s="589"/>
      <c r="L249" s="584"/>
      <c r="M249" s="584"/>
      <c r="N249" s="584"/>
      <c r="O249" s="584"/>
      <c r="P249" s="584"/>
      <c r="Q249" s="584"/>
      <c r="R249" s="584"/>
      <c r="S249" s="584"/>
      <c r="T249" s="584"/>
      <c r="U249" s="584"/>
      <c r="V249" s="584"/>
      <c r="W249" s="584"/>
      <c r="X249" s="584"/>
      <c r="Y249" s="584"/>
      <c r="Z249" s="584"/>
      <c r="AA249" s="584"/>
      <c r="AB249" s="584"/>
      <c r="AC249" s="584"/>
      <c r="AD249" s="584"/>
      <c r="AE249" s="584"/>
      <c r="AF249" s="584"/>
      <c r="AG249" s="584"/>
      <c r="AH249" s="584"/>
      <c r="AI249" s="584"/>
      <c r="AJ249" s="585"/>
      <c r="AK249" s="585"/>
    </row>
    <row r="250" spans="1:37" s="586" customFormat="1">
      <c r="A250" s="583"/>
      <c r="B250" s="587"/>
      <c r="C250" s="588"/>
      <c r="D250" s="588"/>
      <c r="E250" s="237"/>
      <c r="F250" s="237"/>
      <c r="G250" s="237"/>
      <c r="H250" s="238"/>
      <c r="I250" s="238"/>
      <c r="J250" s="588"/>
      <c r="K250" s="589"/>
      <c r="L250" s="584"/>
      <c r="M250" s="584"/>
      <c r="N250" s="584"/>
      <c r="O250" s="584"/>
      <c r="P250" s="584"/>
      <c r="Q250" s="584"/>
      <c r="R250" s="584"/>
      <c r="S250" s="584"/>
      <c r="T250" s="584"/>
      <c r="U250" s="584"/>
      <c r="V250" s="584"/>
      <c r="W250" s="584"/>
      <c r="X250" s="584"/>
      <c r="Y250" s="584"/>
      <c r="Z250" s="584"/>
      <c r="AA250" s="584"/>
      <c r="AB250" s="584"/>
      <c r="AC250" s="584"/>
      <c r="AD250" s="584"/>
      <c r="AE250" s="584"/>
      <c r="AF250" s="584"/>
      <c r="AG250" s="584"/>
      <c r="AH250" s="584"/>
      <c r="AI250" s="584"/>
      <c r="AJ250" s="585"/>
      <c r="AK250" s="585"/>
    </row>
    <row r="251" spans="1:37" s="586" customFormat="1">
      <c r="A251" s="583"/>
      <c r="B251" s="587"/>
      <c r="C251" s="588"/>
      <c r="D251" s="588"/>
      <c r="E251" s="237"/>
      <c r="F251" s="237"/>
      <c r="G251" s="237"/>
      <c r="H251" s="238"/>
      <c r="I251" s="238"/>
      <c r="J251" s="588"/>
      <c r="K251" s="589"/>
      <c r="L251" s="584"/>
      <c r="M251" s="584"/>
      <c r="N251" s="584"/>
      <c r="O251" s="584"/>
      <c r="P251" s="584"/>
      <c r="Q251" s="584"/>
      <c r="R251" s="584"/>
      <c r="S251" s="584"/>
      <c r="T251" s="584"/>
      <c r="U251" s="584"/>
      <c r="V251" s="584"/>
      <c r="W251" s="584"/>
      <c r="X251" s="584"/>
      <c r="Y251" s="584"/>
      <c r="Z251" s="584"/>
      <c r="AA251" s="584"/>
      <c r="AB251" s="584"/>
      <c r="AC251" s="584"/>
      <c r="AD251" s="584"/>
      <c r="AE251" s="584"/>
      <c r="AF251" s="584"/>
      <c r="AG251" s="584"/>
      <c r="AH251" s="584"/>
      <c r="AI251" s="584"/>
      <c r="AJ251" s="585"/>
      <c r="AK251" s="585"/>
    </row>
    <row r="252" spans="1:37" s="586" customFormat="1">
      <c r="A252" s="583"/>
      <c r="B252" s="587"/>
      <c r="C252" s="588"/>
      <c r="D252" s="588"/>
      <c r="E252" s="237"/>
      <c r="F252" s="237"/>
      <c r="G252" s="237"/>
      <c r="H252" s="238"/>
      <c r="I252" s="238"/>
      <c r="J252" s="588"/>
      <c r="K252" s="589"/>
      <c r="L252" s="584"/>
      <c r="M252" s="584"/>
      <c r="N252" s="584"/>
      <c r="O252" s="584"/>
      <c r="P252" s="584"/>
      <c r="Q252" s="584"/>
      <c r="R252" s="584"/>
      <c r="S252" s="584"/>
      <c r="T252" s="584"/>
      <c r="U252" s="584"/>
      <c r="V252" s="584"/>
      <c r="W252" s="584"/>
      <c r="X252" s="584"/>
      <c r="Y252" s="584"/>
      <c r="Z252" s="584"/>
      <c r="AA252" s="584"/>
      <c r="AB252" s="584"/>
      <c r="AC252" s="584"/>
      <c r="AD252" s="584"/>
      <c r="AE252" s="584"/>
      <c r="AF252" s="584"/>
      <c r="AG252" s="584"/>
      <c r="AH252" s="584"/>
      <c r="AI252" s="584"/>
      <c r="AJ252" s="585"/>
      <c r="AK252" s="585"/>
    </row>
    <row r="253" spans="1:37" s="586" customFormat="1">
      <c r="A253" s="583"/>
      <c r="B253" s="587"/>
      <c r="C253" s="588"/>
      <c r="D253" s="588"/>
      <c r="E253" s="237"/>
      <c r="F253" s="237"/>
      <c r="G253" s="237"/>
      <c r="H253" s="238"/>
      <c r="I253" s="238"/>
      <c r="J253" s="588"/>
      <c r="K253" s="589"/>
      <c r="L253" s="584"/>
      <c r="M253" s="584"/>
      <c r="N253" s="584"/>
      <c r="O253" s="584"/>
      <c r="P253" s="584"/>
      <c r="Q253" s="584"/>
      <c r="R253" s="584"/>
      <c r="S253" s="584"/>
      <c r="T253" s="584"/>
      <c r="U253" s="584"/>
      <c r="V253" s="584"/>
      <c r="W253" s="584"/>
      <c r="X253" s="584"/>
      <c r="Y253" s="584"/>
      <c r="Z253" s="584"/>
      <c r="AA253" s="584"/>
      <c r="AB253" s="584"/>
      <c r="AC253" s="584"/>
      <c r="AD253" s="584"/>
      <c r="AE253" s="584"/>
      <c r="AF253" s="584"/>
      <c r="AG253" s="584"/>
      <c r="AH253" s="584"/>
      <c r="AI253" s="584"/>
      <c r="AJ253" s="585"/>
      <c r="AK253" s="585"/>
    </row>
    <row r="254" spans="1:37" s="586" customFormat="1">
      <c r="A254" s="583"/>
      <c r="B254" s="587"/>
      <c r="C254" s="588"/>
      <c r="D254" s="588"/>
      <c r="E254" s="237"/>
      <c r="F254" s="237"/>
      <c r="G254" s="237"/>
      <c r="H254" s="238"/>
      <c r="I254" s="238"/>
      <c r="J254" s="588"/>
      <c r="K254" s="589"/>
      <c r="L254" s="584"/>
      <c r="M254" s="584"/>
      <c r="N254" s="584"/>
      <c r="O254" s="584"/>
      <c r="P254" s="584"/>
      <c r="Q254" s="584"/>
      <c r="R254" s="584"/>
      <c r="S254" s="584"/>
      <c r="T254" s="584"/>
      <c r="U254" s="584"/>
      <c r="V254" s="584"/>
      <c r="W254" s="584"/>
      <c r="X254" s="584"/>
      <c r="Y254" s="584"/>
      <c r="Z254" s="584"/>
      <c r="AA254" s="584"/>
      <c r="AB254" s="584"/>
      <c r="AC254" s="584"/>
      <c r="AD254" s="584"/>
      <c r="AE254" s="584"/>
      <c r="AF254" s="584"/>
      <c r="AG254" s="584"/>
      <c r="AH254" s="584"/>
      <c r="AI254" s="584"/>
      <c r="AJ254" s="585"/>
      <c r="AK254" s="585"/>
    </row>
    <row r="255" spans="1:37" s="586" customFormat="1">
      <c r="A255" s="583"/>
      <c r="B255" s="587"/>
      <c r="C255" s="588"/>
      <c r="D255" s="588"/>
      <c r="E255" s="237"/>
      <c r="F255" s="237"/>
      <c r="G255" s="237"/>
      <c r="H255" s="238"/>
      <c r="I255" s="238"/>
      <c r="J255" s="588"/>
      <c r="K255" s="589"/>
      <c r="L255" s="584"/>
      <c r="M255" s="584"/>
      <c r="N255" s="584"/>
      <c r="O255" s="584"/>
      <c r="P255" s="584"/>
      <c r="Q255" s="584"/>
      <c r="R255" s="584"/>
      <c r="S255" s="584"/>
      <c r="T255" s="584"/>
      <c r="U255" s="584"/>
      <c r="V255" s="584"/>
      <c r="W255" s="584"/>
      <c r="X255" s="584"/>
      <c r="Y255" s="584"/>
      <c r="Z255" s="584"/>
      <c r="AA255" s="584"/>
      <c r="AB255" s="584"/>
      <c r="AC255" s="584"/>
      <c r="AD255" s="584"/>
      <c r="AE255" s="584"/>
      <c r="AF255" s="584"/>
      <c r="AG255" s="584"/>
      <c r="AH255" s="584"/>
      <c r="AI255" s="584"/>
      <c r="AJ255" s="585"/>
      <c r="AK255" s="585"/>
    </row>
    <row r="256" spans="1:37" s="586" customFormat="1">
      <c r="A256" s="583"/>
      <c r="B256" s="587"/>
      <c r="C256" s="588"/>
      <c r="D256" s="588"/>
      <c r="E256" s="237"/>
      <c r="F256" s="237"/>
      <c r="G256" s="237"/>
      <c r="H256" s="238"/>
      <c r="I256" s="238"/>
      <c r="J256" s="588"/>
      <c r="K256" s="589"/>
      <c r="L256" s="584"/>
      <c r="M256" s="584"/>
      <c r="N256" s="584"/>
      <c r="O256" s="584"/>
      <c r="P256" s="584"/>
      <c r="Q256" s="584"/>
      <c r="R256" s="584"/>
      <c r="S256" s="584"/>
      <c r="T256" s="584"/>
      <c r="U256" s="584"/>
      <c r="V256" s="584"/>
      <c r="W256" s="584"/>
      <c r="X256" s="584"/>
      <c r="Y256" s="584"/>
      <c r="Z256" s="584"/>
      <c r="AA256" s="584"/>
      <c r="AB256" s="584"/>
      <c r="AC256" s="584"/>
      <c r="AD256" s="584"/>
      <c r="AE256" s="584"/>
      <c r="AF256" s="584"/>
      <c r="AG256" s="584"/>
      <c r="AH256" s="584"/>
      <c r="AI256" s="584"/>
      <c r="AJ256" s="585"/>
      <c r="AK256" s="585"/>
    </row>
    <row r="257" spans="1:37" s="586" customFormat="1">
      <c r="A257" s="583"/>
      <c r="B257" s="587"/>
      <c r="C257" s="588"/>
      <c r="D257" s="588"/>
      <c r="E257" s="237"/>
      <c r="F257" s="237"/>
      <c r="G257" s="237"/>
      <c r="H257" s="238"/>
      <c r="I257" s="238"/>
      <c r="J257" s="588"/>
      <c r="K257" s="589"/>
      <c r="L257" s="584"/>
      <c r="M257" s="584"/>
      <c r="N257" s="584"/>
      <c r="O257" s="584"/>
      <c r="P257" s="584"/>
      <c r="Q257" s="584"/>
      <c r="R257" s="584"/>
      <c r="S257" s="584"/>
      <c r="T257" s="584"/>
      <c r="U257" s="584"/>
      <c r="V257" s="584"/>
      <c r="W257" s="584"/>
      <c r="X257" s="584"/>
      <c r="Y257" s="584"/>
      <c r="Z257" s="584"/>
      <c r="AA257" s="584"/>
      <c r="AB257" s="584"/>
      <c r="AC257" s="584"/>
      <c r="AD257" s="584"/>
      <c r="AE257" s="584"/>
      <c r="AF257" s="584"/>
      <c r="AG257" s="584"/>
      <c r="AH257" s="584"/>
      <c r="AI257" s="584"/>
      <c r="AJ257" s="585"/>
      <c r="AK257" s="585"/>
    </row>
    <row r="258" spans="1:37" s="586" customFormat="1">
      <c r="A258" s="583"/>
      <c r="B258" s="587"/>
      <c r="C258" s="588"/>
      <c r="D258" s="588"/>
      <c r="E258" s="237"/>
      <c r="F258" s="237"/>
      <c r="G258" s="237"/>
      <c r="H258" s="238"/>
      <c r="I258" s="238"/>
      <c r="J258" s="588"/>
      <c r="K258" s="589"/>
      <c r="L258" s="584"/>
      <c r="M258" s="584"/>
      <c r="N258" s="584"/>
      <c r="O258" s="584"/>
      <c r="P258" s="584"/>
      <c r="Q258" s="584"/>
      <c r="R258" s="584"/>
      <c r="S258" s="584"/>
      <c r="T258" s="584"/>
      <c r="U258" s="584"/>
      <c r="V258" s="584"/>
      <c r="W258" s="584"/>
      <c r="X258" s="584"/>
      <c r="Y258" s="584"/>
      <c r="Z258" s="584"/>
      <c r="AA258" s="584"/>
      <c r="AB258" s="584"/>
      <c r="AC258" s="584"/>
      <c r="AD258" s="584"/>
      <c r="AE258" s="584"/>
      <c r="AF258" s="584"/>
      <c r="AG258" s="584"/>
      <c r="AH258" s="584"/>
      <c r="AI258" s="584"/>
      <c r="AJ258" s="585"/>
      <c r="AK258" s="585"/>
    </row>
    <row r="259" spans="1:37" s="586" customFormat="1">
      <c r="A259" s="583"/>
      <c r="B259" s="587"/>
      <c r="C259" s="588"/>
      <c r="D259" s="588"/>
      <c r="E259" s="237"/>
      <c r="F259" s="237"/>
      <c r="G259" s="237"/>
      <c r="H259" s="238"/>
      <c r="I259" s="238"/>
      <c r="J259" s="588"/>
      <c r="K259" s="589"/>
      <c r="L259" s="584"/>
      <c r="M259" s="584"/>
      <c r="N259" s="584"/>
      <c r="O259" s="584"/>
      <c r="P259" s="584"/>
      <c r="Q259" s="584"/>
      <c r="R259" s="584"/>
      <c r="S259" s="584"/>
      <c r="T259" s="584"/>
      <c r="U259" s="584"/>
      <c r="V259" s="584"/>
      <c r="W259" s="584"/>
      <c r="X259" s="584"/>
      <c r="Y259" s="584"/>
      <c r="Z259" s="584"/>
      <c r="AA259" s="584"/>
      <c r="AB259" s="584"/>
      <c r="AC259" s="584"/>
      <c r="AD259" s="584"/>
      <c r="AE259" s="584"/>
      <c r="AF259" s="584"/>
      <c r="AG259" s="584"/>
      <c r="AH259" s="584"/>
      <c r="AI259" s="584"/>
      <c r="AJ259" s="585"/>
      <c r="AK259" s="585"/>
    </row>
    <row r="260" spans="1:37" s="586" customFormat="1">
      <c r="A260" s="583"/>
      <c r="B260" s="587"/>
      <c r="C260" s="588"/>
      <c r="D260" s="588"/>
      <c r="E260" s="237"/>
      <c r="F260" s="237"/>
      <c r="G260" s="237"/>
      <c r="H260" s="238"/>
      <c r="I260" s="238"/>
      <c r="J260" s="588"/>
      <c r="K260" s="589"/>
      <c r="L260" s="584"/>
      <c r="M260" s="584"/>
      <c r="N260" s="584"/>
      <c r="O260" s="584"/>
      <c r="P260" s="584"/>
      <c r="Q260" s="584"/>
      <c r="R260" s="584"/>
      <c r="S260" s="584"/>
      <c r="T260" s="584"/>
      <c r="U260" s="584"/>
      <c r="V260" s="584"/>
      <c r="W260" s="584"/>
      <c r="X260" s="584"/>
      <c r="Y260" s="584"/>
      <c r="Z260" s="584"/>
      <c r="AA260" s="584"/>
      <c r="AB260" s="584"/>
      <c r="AC260" s="584"/>
      <c r="AD260" s="584"/>
      <c r="AE260" s="584"/>
      <c r="AF260" s="584"/>
      <c r="AG260" s="584"/>
      <c r="AH260" s="584"/>
      <c r="AI260" s="584"/>
      <c r="AJ260" s="585"/>
      <c r="AK260" s="585"/>
    </row>
    <row r="261" spans="1:37" s="586" customFormat="1">
      <c r="A261" s="583"/>
      <c r="B261" s="587"/>
      <c r="C261" s="588"/>
      <c r="D261" s="588"/>
      <c r="E261" s="237"/>
      <c r="F261" s="237"/>
      <c r="G261" s="237"/>
      <c r="H261" s="238"/>
      <c r="I261" s="238"/>
      <c r="J261" s="588"/>
      <c r="K261" s="589"/>
      <c r="L261" s="584"/>
      <c r="M261" s="584"/>
      <c r="N261" s="584"/>
      <c r="O261" s="584"/>
      <c r="P261" s="584"/>
      <c r="Q261" s="584"/>
      <c r="R261" s="584"/>
      <c r="S261" s="584"/>
      <c r="T261" s="584"/>
      <c r="U261" s="584"/>
      <c r="V261" s="584"/>
      <c r="W261" s="584"/>
      <c r="X261" s="584"/>
      <c r="Y261" s="584"/>
      <c r="Z261" s="584"/>
      <c r="AA261" s="584"/>
      <c r="AB261" s="584"/>
      <c r="AC261" s="584"/>
      <c r="AD261" s="584"/>
      <c r="AE261" s="584"/>
      <c r="AF261" s="584"/>
      <c r="AG261" s="584"/>
      <c r="AH261" s="584"/>
      <c r="AI261" s="584"/>
      <c r="AJ261" s="585"/>
      <c r="AK261" s="585"/>
    </row>
    <row r="262" spans="1:37" s="586" customFormat="1">
      <c r="A262" s="583"/>
      <c r="B262" s="587"/>
      <c r="C262" s="588"/>
      <c r="D262" s="588"/>
      <c r="E262" s="237"/>
      <c r="F262" s="237"/>
      <c r="G262" s="237"/>
      <c r="H262" s="238"/>
      <c r="I262" s="238"/>
      <c r="J262" s="588"/>
      <c r="K262" s="589"/>
      <c r="L262" s="584"/>
      <c r="M262" s="584"/>
      <c r="N262" s="584"/>
      <c r="O262" s="584"/>
      <c r="P262" s="584"/>
      <c r="Q262" s="584"/>
      <c r="R262" s="584"/>
      <c r="S262" s="584"/>
      <c r="T262" s="584"/>
      <c r="U262" s="584"/>
      <c r="V262" s="584"/>
      <c r="W262" s="584"/>
      <c r="X262" s="584"/>
      <c r="Y262" s="584"/>
      <c r="Z262" s="584"/>
      <c r="AA262" s="584"/>
      <c r="AB262" s="584"/>
      <c r="AC262" s="584"/>
      <c r="AD262" s="584"/>
      <c r="AE262" s="584"/>
      <c r="AF262" s="584"/>
      <c r="AG262" s="584"/>
      <c r="AH262" s="584"/>
      <c r="AI262" s="584"/>
      <c r="AJ262" s="585"/>
      <c r="AK262" s="585"/>
    </row>
    <row r="263" spans="1:37" s="586" customFormat="1">
      <c r="A263" s="583"/>
      <c r="B263" s="587"/>
      <c r="C263" s="588"/>
      <c r="D263" s="588"/>
      <c r="E263" s="237"/>
      <c r="F263" s="237"/>
      <c r="G263" s="237"/>
      <c r="H263" s="238"/>
      <c r="I263" s="238"/>
      <c r="J263" s="588"/>
      <c r="K263" s="589"/>
      <c r="L263" s="584"/>
      <c r="M263" s="584"/>
      <c r="N263" s="584"/>
      <c r="O263" s="584"/>
      <c r="P263" s="584"/>
      <c r="Q263" s="584"/>
      <c r="R263" s="584"/>
      <c r="S263" s="584"/>
      <c r="T263" s="584"/>
      <c r="U263" s="584"/>
      <c r="V263" s="584"/>
      <c r="W263" s="584"/>
      <c r="X263" s="584"/>
      <c r="Y263" s="584"/>
      <c r="Z263" s="584"/>
      <c r="AA263" s="584"/>
      <c r="AB263" s="584"/>
      <c r="AC263" s="584"/>
      <c r="AD263" s="584"/>
      <c r="AE263" s="584"/>
      <c r="AF263" s="584"/>
      <c r="AG263" s="584"/>
      <c r="AH263" s="584"/>
      <c r="AI263" s="584"/>
      <c r="AJ263" s="585"/>
      <c r="AK263" s="585"/>
    </row>
    <row r="264" spans="1:37" s="586" customFormat="1">
      <c r="A264" s="583"/>
      <c r="B264" s="587"/>
      <c r="C264" s="588"/>
      <c r="D264" s="588"/>
      <c r="E264" s="237"/>
      <c r="F264" s="237"/>
      <c r="G264" s="237"/>
      <c r="H264" s="238"/>
      <c r="I264" s="238"/>
      <c r="J264" s="588"/>
      <c r="K264" s="589"/>
      <c r="L264" s="584"/>
      <c r="M264" s="584"/>
      <c r="N264" s="584"/>
      <c r="O264" s="584"/>
      <c r="P264" s="584"/>
      <c r="Q264" s="584"/>
      <c r="R264" s="584"/>
      <c r="S264" s="584"/>
      <c r="T264" s="584"/>
      <c r="U264" s="584"/>
      <c r="V264" s="584"/>
      <c r="W264" s="584"/>
      <c r="X264" s="584"/>
      <c r="Y264" s="584"/>
      <c r="Z264" s="584"/>
      <c r="AA264" s="584"/>
      <c r="AB264" s="584"/>
      <c r="AC264" s="584"/>
      <c r="AD264" s="584"/>
      <c r="AE264" s="584"/>
      <c r="AF264" s="584"/>
      <c r="AG264" s="584"/>
      <c r="AH264" s="584"/>
      <c r="AI264" s="584"/>
      <c r="AJ264" s="585"/>
      <c r="AK264" s="585"/>
    </row>
    <row r="265" spans="1:37" s="586" customFormat="1">
      <c r="A265" s="583"/>
      <c r="B265" s="587"/>
      <c r="C265" s="588"/>
      <c r="D265" s="588"/>
      <c r="E265" s="237"/>
      <c r="F265" s="237"/>
      <c r="G265" s="237"/>
      <c r="H265" s="238"/>
      <c r="I265" s="238"/>
      <c r="J265" s="588"/>
      <c r="K265" s="589"/>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584"/>
      <c r="AI265" s="584"/>
      <c r="AJ265" s="585"/>
      <c r="AK265" s="585"/>
    </row>
    <row r="266" spans="1:37" s="586" customFormat="1">
      <c r="A266" s="583"/>
      <c r="B266" s="587"/>
      <c r="C266" s="588"/>
      <c r="D266" s="588"/>
      <c r="E266" s="237"/>
      <c r="F266" s="237"/>
      <c r="G266" s="237"/>
      <c r="H266" s="238"/>
      <c r="I266" s="238"/>
      <c r="J266" s="588"/>
      <c r="K266" s="589"/>
      <c r="L266" s="584"/>
      <c r="M266" s="584"/>
      <c r="N266" s="584"/>
      <c r="O266" s="584"/>
      <c r="P266" s="584"/>
      <c r="Q266" s="584"/>
      <c r="R266" s="584"/>
      <c r="S266" s="584"/>
      <c r="T266" s="584"/>
      <c r="U266" s="584"/>
      <c r="V266" s="584"/>
      <c r="W266" s="584"/>
      <c r="X266" s="584"/>
      <c r="Y266" s="584"/>
      <c r="Z266" s="584"/>
      <c r="AA266" s="584"/>
      <c r="AB266" s="584"/>
      <c r="AC266" s="584"/>
      <c r="AD266" s="584"/>
      <c r="AE266" s="584"/>
      <c r="AF266" s="584"/>
      <c r="AG266" s="584"/>
      <c r="AH266" s="584"/>
      <c r="AI266" s="584"/>
      <c r="AJ266" s="585"/>
      <c r="AK266" s="585"/>
    </row>
    <row r="267" spans="1:37" s="586" customFormat="1">
      <c r="A267" s="583"/>
      <c r="B267" s="587"/>
      <c r="C267" s="588"/>
      <c r="D267" s="588"/>
      <c r="E267" s="237"/>
      <c r="F267" s="237"/>
      <c r="G267" s="237"/>
      <c r="H267" s="238"/>
      <c r="I267" s="238"/>
      <c r="J267" s="588"/>
      <c r="K267" s="589"/>
      <c r="L267" s="584"/>
      <c r="M267" s="584"/>
      <c r="N267" s="584"/>
      <c r="O267" s="584"/>
      <c r="P267" s="584"/>
      <c r="Q267" s="584"/>
      <c r="R267" s="584"/>
      <c r="S267" s="584"/>
      <c r="T267" s="584"/>
      <c r="U267" s="584"/>
      <c r="V267" s="584"/>
      <c r="W267" s="584"/>
      <c r="X267" s="584"/>
      <c r="Y267" s="584"/>
      <c r="Z267" s="584"/>
      <c r="AA267" s="584"/>
      <c r="AB267" s="584"/>
      <c r="AC267" s="584"/>
      <c r="AD267" s="584"/>
      <c r="AE267" s="584"/>
      <c r="AF267" s="584"/>
      <c r="AG267" s="584"/>
      <c r="AH267" s="584"/>
      <c r="AI267" s="584"/>
      <c r="AJ267" s="585"/>
      <c r="AK267" s="585"/>
    </row>
    <row r="268" spans="1:37" s="586" customFormat="1">
      <c r="A268" s="583"/>
      <c r="B268" s="587"/>
      <c r="C268" s="588"/>
      <c r="D268" s="588"/>
      <c r="E268" s="237"/>
      <c r="F268" s="237"/>
      <c r="G268" s="237"/>
      <c r="H268" s="238"/>
      <c r="I268" s="238"/>
      <c r="J268" s="588"/>
      <c r="K268" s="589"/>
      <c r="L268" s="584"/>
      <c r="M268" s="584"/>
      <c r="N268" s="584"/>
      <c r="O268" s="584"/>
      <c r="P268" s="584"/>
      <c r="Q268" s="584"/>
      <c r="R268" s="584"/>
      <c r="S268" s="584"/>
      <c r="T268" s="584"/>
      <c r="U268" s="584"/>
      <c r="V268" s="584"/>
      <c r="W268" s="584"/>
      <c r="X268" s="584"/>
      <c r="Y268" s="584"/>
      <c r="Z268" s="584"/>
      <c r="AA268" s="584"/>
      <c r="AB268" s="584"/>
      <c r="AC268" s="584"/>
      <c r="AD268" s="584"/>
      <c r="AE268" s="584"/>
      <c r="AF268" s="584"/>
      <c r="AG268" s="584"/>
      <c r="AH268" s="584"/>
      <c r="AI268" s="584"/>
      <c r="AJ268" s="585"/>
      <c r="AK268" s="585"/>
    </row>
    <row r="269" spans="1:37" s="586" customFormat="1">
      <c r="A269" s="583"/>
      <c r="B269" s="587"/>
      <c r="C269" s="588"/>
      <c r="D269" s="588"/>
      <c r="E269" s="237"/>
      <c r="F269" s="237"/>
      <c r="G269" s="237"/>
      <c r="H269" s="238"/>
      <c r="I269" s="238"/>
      <c r="J269" s="588"/>
      <c r="K269" s="589"/>
      <c r="L269" s="584"/>
      <c r="M269" s="584"/>
      <c r="N269" s="584"/>
      <c r="O269" s="584"/>
      <c r="P269" s="584"/>
      <c r="Q269" s="584"/>
      <c r="R269" s="584"/>
      <c r="S269" s="584"/>
      <c r="T269" s="584"/>
      <c r="U269" s="584"/>
      <c r="V269" s="584"/>
      <c r="W269" s="584"/>
      <c r="X269" s="584"/>
      <c r="Y269" s="584"/>
      <c r="Z269" s="584"/>
      <c r="AA269" s="584"/>
      <c r="AB269" s="584"/>
      <c r="AC269" s="584"/>
      <c r="AD269" s="584"/>
      <c r="AE269" s="584"/>
      <c r="AF269" s="584"/>
      <c r="AG269" s="584"/>
      <c r="AH269" s="584"/>
      <c r="AI269" s="584"/>
      <c r="AJ269" s="585"/>
      <c r="AK269" s="585"/>
    </row>
    <row r="270" spans="1:37" s="586" customFormat="1">
      <c r="A270" s="583"/>
      <c r="B270" s="587"/>
      <c r="C270" s="588"/>
      <c r="D270" s="588"/>
      <c r="E270" s="237"/>
      <c r="F270" s="237"/>
      <c r="G270" s="237"/>
      <c r="H270" s="238"/>
      <c r="I270" s="238"/>
      <c r="J270" s="588"/>
      <c r="K270" s="589"/>
      <c r="L270" s="584"/>
      <c r="M270" s="584"/>
      <c r="N270" s="584"/>
      <c r="O270" s="584"/>
      <c r="P270" s="584"/>
      <c r="Q270" s="584"/>
      <c r="R270" s="584"/>
      <c r="S270" s="584"/>
      <c r="T270" s="584"/>
      <c r="U270" s="584"/>
      <c r="V270" s="584"/>
      <c r="W270" s="584"/>
      <c r="X270" s="584"/>
      <c r="Y270" s="584"/>
      <c r="Z270" s="584"/>
      <c r="AA270" s="584"/>
      <c r="AB270" s="584"/>
      <c r="AC270" s="584"/>
      <c r="AD270" s="584"/>
      <c r="AE270" s="584"/>
      <c r="AF270" s="584"/>
      <c r="AG270" s="584"/>
      <c r="AH270" s="584"/>
      <c r="AI270" s="584"/>
      <c r="AJ270" s="585"/>
      <c r="AK270" s="585"/>
    </row>
    <row r="271" spans="1:37" s="586" customFormat="1">
      <c r="A271" s="583"/>
      <c r="B271" s="587"/>
      <c r="C271" s="588"/>
      <c r="D271" s="588"/>
      <c r="E271" s="237"/>
      <c r="F271" s="237"/>
      <c r="G271" s="237"/>
      <c r="H271" s="238"/>
      <c r="I271" s="238"/>
      <c r="J271" s="588"/>
      <c r="K271" s="589"/>
      <c r="L271" s="584"/>
      <c r="M271" s="584"/>
      <c r="N271" s="584"/>
      <c r="O271" s="584"/>
      <c r="P271" s="584"/>
      <c r="Q271" s="584"/>
      <c r="R271" s="584"/>
      <c r="S271" s="584"/>
      <c r="T271" s="584"/>
      <c r="U271" s="584"/>
      <c r="V271" s="584"/>
      <c r="W271" s="584"/>
      <c r="X271" s="584"/>
      <c r="Y271" s="584"/>
      <c r="Z271" s="584"/>
      <c r="AA271" s="584"/>
      <c r="AB271" s="584"/>
      <c r="AC271" s="584"/>
      <c r="AD271" s="584"/>
      <c r="AE271" s="584"/>
      <c r="AF271" s="584"/>
      <c r="AG271" s="584"/>
      <c r="AH271" s="584"/>
      <c r="AI271" s="584"/>
      <c r="AJ271" s="585"/>
      <c r="AK271" s="585"/>
    </row>
    <row r="272" spans="1:37" s="586" customFormat="1">
      <c r="A272" s="583"/>
      <c r="B272" s="587"/>
      <c r="C272" s="588"/>
      <c r="D272" s="588"/>
      <c r="E272" s="237"/>
      <c r="F272" s="237"/>
      <c r="G272" s="237"/>
      <c r="H272" s="238"/>
      <c r="I272" s="238"/>
      <c r="J272" s="588"/>
      <c r="K272" s="589"/>
      <c r="L272" s="584"/>
      <c r="M272" s="584"/>
      <c r="N272" s="584"/>
      <c r="O272" s="584"/>
      <c r="P272" s="584"/>
      <c r="Q272" s="584"/>
      <c r="R272" s="584"/>
      <c r="S272" s="584"/>
      <c r="T272" s="584"/>
      <c r="U272" s="584"/>
      <c r="V272" s="584"/>
      <c r="W272" s="584"/>
      <c r="X272" s="584"/>
      <c r="Y272" s="584"/>
      <c r="Z272" s="584"/>
      <c r="AA272" s="584"/>
      <c r="AB272" s="584"/>
      <c r="AC272" s="584"/>
      <c r="AD272" s="584"/>
      <c r="AE272" s="584"/>
      <c r="AF272" s="584"/>
      <c r="AG272" s="584"/>
      <c r="AH272" s="584"/>
      <c r="AI272" s="584"/>
      <c r="AJ272" s="585"/>
      <c r="AK272" s="585"/>
    </row>
    <row r="273" spans="1:37" s="586" customFormat="1">
      <c r="A273" s="583"/>
      <c r="B273" s="587"/>
      <c r="C273" s="588"/>
      <c r="D273" s="588"/>
      <c r="E273" s="237"/>
      <c r="F273" s="237"/>
      <c r="G273" s="237"/>
      <c r="H273" s="238"/>
      <c r="I273" s="238"/>
      <c r="J273" s="588"/>
      <c r="K273" s="589"/>
      <c r="L273" s="584"/>
      <c r="M273" s="584"/>
      <c r="N273" s="584"/>
      <c r="O273" s="584"/>
      <c r="P273" s="584"/>
      <c r="Q273" s="584"/>
      <c r="R273" s="584"/>
      <c r="S273" s="584"/>
      <c r="T273" s="584"/>
      <c r="U273" s="584"/>
      <c r="V273" s="584"/>
      <c r="W273" s="584"/>
      <c r="X273" s="584"/>
      <c r="Y273" s="584"/>
      <c r="Z273" s="584"/>
      <c r="AA273" s="584"/>
      <c r="AB273" s="584"/>
      <c r="AC273" s="584"/>
      <c r="AD273" s="584"/>
      <c r="AE273" s="584"/>
      <c r="AF273" s="584"/>
      <c r="AG273" s="584"/>
      <c r="AH273" s="584"/>
      <c r="AI273" s="584"/>
      <c r="AJ273" s="585"/>
      <c r="AK273" s="585"/>
    </row>
    <row r="274" spans="1:37" s="586" customFormat="1">
      <c r="A274" s="583"/>
      <c r="B274" s="587"/>
      <c r="C274" s="588"/>
      <c r="D274" s="588"/>
      <c r="E274" s="237"/>
      <c r="F274" s="237"/>
      <c r="G274" s="237"/>
      <c r="H274" s="238"/>
      <c r="I274" s="238"/>
      <c r="J274" s="588"/>
      <c r="K274" s="589"/>
      <c r="L274" s="584"/>
      <c r="M274" s="584"/>
      <c r="N274" s="584"/>
      <c r="O274" s="584"/>
      <c r="P274" s="584"/>
      <c r="Q274" s="584"/>
      <c r="R274" s="584"/>
      <c r="S274" s="584"/>
      <c r="T274" s="584"/>
      <c r="U274" s="584"/>
      <c r="V274" s="584"/>
      <c r="W274" s="584"/>
      <c r="X274" s="584"/>
      <c r="Y274" s="584"/>
      <c r="Z274" s="584"/>
      <c r="AA274" s="584"/>
      <c r="AB274" s="584"/>
      <c r="AC274" s="584"/>
      <c r="AD274" s="584"/>
      <c r="AE274" s="584"/>
      <c r="AF274" s="584"/>
      <c r="AG274" s="584"/>
      <c r="AH274" s="584"/>
      <c r="AI274" s="584"/>
      <c r="AJ274" s="585"/>
      <c r="AK274" s="585"/>
    </row>
    <row r="275" spans="1:37" s="586" customFormat="1">
      <c r="A275" s="583"/>
      <c r="B275" s="587"/>
      <c r="C275" s="588"/>
      <c r="D275" s="588"/>
      <c r="E275" s="237"/>
      <c r="F275" s="237"/>
      <c r="G275" s="237"/>
      <c r="H275" s="238"/>
      <c r="I275" s="238"/>
      <c r="J275" s="588"/>
      <c r="K275" s="589"/>
      <c r="L275" s="584"/>
      <c r="M275" s="584"/>
      <c r="N275" s="584"/>
      <c r="O275" s="584"/>
      <c r="P275" s="584"/>
      <c r="Q275" s="584"/>
      <c r="R275" s="584"/>
      <c r="S275" s="584"/>
      <c r="T275" s="584"/>
      <c r="U275" s="584"/>
      <c r="V275" s="584"/>
      <c r="W275" s="584"/>
      <c r="X275" s="584"/>
      <c r="Y275" s="584"/>
      <c r="Z275" s="584"/>
      <c r="AA275" s="584"/>
      <c r="AB275" s="584"/>
      <c r="AC275" s="584"/>
      <c r="AD275" s="584"/>
      <c r="AE275" s="584"/>
      <c r="AF275" s="584"/>
      <c r="AG275" s="584"/>
      <c r="AH275" s="584"/>
      <c r="AI275" s="584"/>
      <c r="AJ275" s="585"/>
      <c r="AK275" s="585"/>
    </row>
    <row r="276" spans="1:37" s="586" customFormat="1">
      <c r="A276" s="583"/>
      <c r="B276" s="587"/>
      <c r="C276" s="588"/>
      <c r="D276" s="588"/>
      <c r="E276" s="237"/>
      <c r="F276" s="237"/>
      <c r="G276" s="237"/>
      <c r="H276" s="238"/>
      <c r="I276" s="238"/>
      <c r="J276" s="588"/>
      <c r="K276" s="589"/>
      <c r="L276" s="584"/>
      <c r="M276" s="584"/>
      <c r="N276" s="584"/>
      <c r="O276" s="584"/>
      <c r="P276" s="584"/>
      <c r="Q276" s="584"/>
      <c r="R276" s="584"/>
      <c r="S276" s="584"/>
      <c r="T276" s="584"/>
      <c r="U276" s="584"/>
      <c r="V276" s="584"/>
      <c r="W276" s="584"/>
      <c r="X276" s="584"/>
      <c r="Y276" s="584"/>
      <c r="Z276" s="584"/>
      <c r="AA276" s="584"/>
      <c r="AB276" s="584"/>
      <c r="AC276" s="584"/>
      <c r="AD276" s="584"/>
      <c r="AE276" s="584"/>
      <c r="AF276" s="584"/>
      <c r="AG276" s="584"/>
      <c r="AH276" s="584"/>
      <c r="AI276" s="584"/>
      <c r="AJ276" s="585"/>
      <c r="AK276" s="585"/>
    </row>
    <row r="277" spans="1:37" s="586" customFormat="1">
      <c r="A277" s="583"/>
      <c r="B277" s="587"/>
      <c r="C277" s="588"/>
      <c r="D277" s="588"/>
      <c r="E277" s="237"/>
      <c r="F277" s="237"/>
      <c r="G277" s="237"/>
      <c r="H277" s="238"/>
      <c r="I277" s="238"/>
      <c r="J277" s="588"/>
      <c r="K277" s="589"/>
      <c r="L277" s="584"/>
      <c r="M277" s="584"/>
      <c r="N277" s="584"/>
      <c r="O277" s="584"/>
      <c r="P277" s="584"/>
      <c r="Q277" s="584"/>
      <c r="R277" s="584"/>
      <c r="S277" s="584"/>
      <c r="T277" s="584"/>
      <c r="U277" s="584"/>
      <c r="V277" s="584"/>
      <c r="W277" s="584"/>
      <c r="X277" s="584"/>
      <c r="Y277" s="584"/>
      <c r="Z277" s="584"/>
      <c r="AA277" s="584"/>
      <c r="AB277" s="584"/>
      <c r="AC277" s="584"/>
      <c r="AD277" s="584"/>
      <c r="AE277" s="584"/>
      <c r="AF277" s="584"/>
      <c r="AG277" s="584"/>
      <c r="AH277" s="584"/>
      <c r="AI277" s="584"/>
      <c r="AJ277" s="585"/>
      <c r="AK277" s="585"/>
    </row>
    <row r="278" spans="1:37" s="586" customFormat="1">
      <c r="A278" s="583"/>
      <c r="B278" s="587"/>
      <c r="C278" s="588"/>
      <c r="D278" s="588"/>
      <c r="E278" s="237"/>
      <c r="F278" s="237"/>
      <c r="G278" s="237"/>
      <c r="H278" s="238"/>
      <c r="I278" s="238"/>
      <c r="J278" s="588"/>
      <c r="K278" s="589"/>
      <c r="L278" s="584"/>
      <c r="M278" s="584"/>
      <c r="N278" s="584"/>
      <c r="O278" s="584"/>
      <c r="P278" s="584"/>
      <c r="Q278" s="584"/>
      <c r="R278" s="584"/>
      <c r="S278" s="584"/>
      <c r="T278" s="584"/>
      <c r="U278" s="584"/>
      <c r="V278" s="584"/>
      <c r="W278" s="584"/>
      <c r="X278" s="584"/>
      <c r="Y278" s="584"/>
      <c r="Z278" s="584"/>
      <c r="AA278" s="584"/>
      <c r="AB278" s="584"/>
      <c r="AC278" s="584"/>
      <c r="AD278" s="584"/>
      <c r="AE278" s="584"/>
      <c r="AF278" s="584"/>
      <c r="AG278" s="584"/>
      <c r="AH278" s="584"/>
      <c r="AI278" s="584"/>
      <c r="AJ278" s="585"/>
      <c r="AK278" s="585"/>
    </row>
    <row r="279" spans="1:37" s="586" customFormat="1">
      <c r="A279" s="583"/>
      <c r="B279" s="587"/>
      <c r="C279" s="588"/>
      <c r="D279" s="588"/>
      <c r="E279" s="237"/>
      <c r="F279" s="237"/>
      <c r="G279" s="237"/>
      <c r="H279" s="238"/>
      <c r="I279" s="238"/>
      <c r="J279" s="588"/>
      <c r="K279" s="589"/>
      <c r="L279" s="584"/>
      <c r="M279" s="584"/>
      <c r="N279" s="584"/>
      <c r="O279" s="584"/>
      <c r="P279" s="584"/>
      <c r="Q279" s="584"/>
      <c r="R279" s="584"/>
      <c r="S279" s="584"/>
      <c r="T279" s="584"/>
      <c r="U279" s="584"/>
      <c r="V279" s="584"/>
      <c r="W279" s="584"/>
      <c r="X279" s="584"/>
      <c r="Y279" s="584"/>
      <c r="Z279" s="584"/>
      <c r="AA279" s="584"/>
      <c r="AB279" s="584"/>
      <c r="AC279" s="584"/>
      <c r="AD279" s="584"/>
      <c r="AE279" s="584"/>
      <c r="AF279" s="584"/>
      <c r="AG279" s="584"/>
      <c r="AH279" s="584"/>
      <c r="AI279" s="584"/>
      <c r="AJ279" s="585"/>
      <c r="AK279" s="585"/>
    </row>
    <row r="280" spans="1:37" s="586" customFormat="1">
      <c r="A280" s="583"/>
      <c r="B280" s="587"/>
      <c r="C280" s="588"/>
      <c r="D280" s="588"/>
      <c r="E280" s="237"/>
      <c r="F280" s="237"/>
      <c r="G280" s="237"/>
      <c r="H280" s="238"/>
      <c r="I280" s="238"/>
      <c r="J280" s="588"/>
      <c r="K280" s="589"/>
      <c r="L280" s="584"/>
      <c r="M280" s="584"/>
      <c r="N280" s="584"/>
      <c r="O280" s="584"/>
      <c r="P280" s="584"/>
      <c r="Q280" s="584"/>
      <c r="R280" s="584"/>
      <c r="S280" s="584"/>
      <c r="T280" s="584"/>
      <c r="U280" s="584"/>
      <c r="V280" s="584"/>
      <c r="W280" s="584"/>
      <c r="X280" s="584"/>
      <c r="Y280" s="584"/>
      <c r="Z280" s="584"/>
      <c r="AA280" s="584"/>
      <c r="AB280" s="584"/>
      <c r="AC280" s="584"/>
      <c r="AD280" s="584"/>
      <c r="AE280" s="584"/>
      <c r="AF280" s="584"/>
      <c r="AG280" s="584"/>
      <c r="AH280" s="584"/>
      <c r="AI280" s="584"/>
      <c r="AJ280" s="585"/>
      <c r="AK280" s="585"/>
    </row>
    <row r="281" spans="1:37" s="586" customFormat="1">
      <c r="A281" s="583"/>
      <c r="B281" s="587"/>
      <c r="C281" s="588"/>
      <c r="D281" s="588"/>
      <c r="E281" s="237"/>
      <c r="F281" s="237"/>
      <c r="G281" s="237"/>
      <c r="H281" s="238"/>
      <c r="I281" s="238"/>
      <c r="J281" s="588"/>
      <c r="K281" s="589"/>
      <c r="L281" s="584"/>
      <c r="M281" s="584"/>
      <c r="N281" s="584"/>
      <c r="O281" s="584"/>
      <c r="P281" s="584"/>
      <c r="Q281" s="584"/>
      <c r="R281" s="584"/>
      <c r="S281" s="584"/>
      <c r="T281" s="584"/>
      <c r="U281" s="584"/>
      <c r="V281" s="584"/>
      <c r="W281" s="584"/>
      <c r="X281" s="584"/>
      <c r="Y281" s="584"/>
      <c r="Z281" s="584"/>
      <c r="AA281" s="584"/>
      <c r="AB281" s="584"/>
      <c r="AC281" s="584"/>
      <c r="AD281" s="584"/>
      <c r="AE281" s="584"/>
      <c r="AF281" s="584"/>
      <c r="AG281" s="584"/>
      <c r="AH281" s="584"/>
      <c r="AI281" s="584"/>
      <c r="AJ281" s="585"/>
      <c r="AK281" s="585"/>
    </row>
    <row r="282" spans="1:37" s="586" customFormat="1">
      <c r="A282" s="583"/>
      <c r="B282" s="587"/>
      <c r="C282" s="588"/>
      <c r="D282" s="588"/>
      <c r="E282" s="237"/>
      <c r="F282" s="237"/>
      <c r="G282" s="237"/>
      <c r="H282" s="238"/>
      <c r="I282" s="238"/>
      <c r="J282" s="588"/>
      <c r="K282" s="589"/>
      <c r="L282" s="584"/>
      <c r="M282" s="584"/>
      <c r="N282" s="584"/>
      <c r="O282" s="584"/>
      <c r="P282" s="584"/>
      <c r="Q282" s="584"/>
      <c r="R282" s="584"/>
      <c r="S282" s="584"/>
      <c r="T282" s="584"/>
      <c r="U282" s="584"/>
      <c r="V282" s="584"/>
      <c r="W282" s="584"/>
      <c r="X282" s="584"/>
      <c r="Y282" s="584"/>
      <c r="Z282" s="584"/>
      <c r="AA282" s="584"/>
      <c r="AB282" s="584"/>
      <c r="AC282" s="584"/>
      <c r="AD282" s="584"/>
      <c r="AE282" s="584"/>
      <c r="AF282" s="584"/>
      <c r="AG282" s="584"/>
      <c r="AH282" s="584"/>
      <c r="AI282" s="584"/>
      <c r="AJ282" s="585"/>
      <c r="AK282" s="585"/>
    </row>
    <row r="283" spans="1:37" s="586" customFormat="1">
      <c r="A283" s="583"/>
      <c r="B283" s="587"/>
      <c r="C283" s="588"/>
      <c r="D283" s="588"/>
      <c r="E283" s="237"/>
      <c r="F283" s="237"/>
      <c r="G283" s="237"/>
      <c r="H283" s="238"/>
      <c r="I283" s="238"/>
      <c r="J283" s="588"/>
      <c r="K283" s="589"/>
      <c r="L283" s="584"/>
      <c r="M283" s="584"/>
      <c r="N283" s="584"/>
      <c r="O283" s="584"/>
      <c r="P283" s="584"/>
      <c r="Q283" s="584"/>
      <c r="R283" s="584"/>
      <c r="S283" s="584"/>
      <c r="T283" s="584"/>
      <c r="U283" s="584"/>
      <c r="V283" s="584"/>
      <c r="W283" s="584"/>
      <c r="X283" s="584"/>
      <c r="Y283" s="584"/>
      <c r="Z283" s="584"/>
      <c r="AA283" s="584"/>
      <c r="AB283" s="584"/>
      <c r="AC283" s="584"/>
      <c r="AD283" s="584"/>
      <c r="AE283" s="584"/>
      <c r="AF283" s="584"/>
      <c r="AG283" s="584"/>
      <c r="AH283" s="584"/>
      <c r="AI283" s="584"/>
      <c r="AJ283" s="585"/>
      <c r="AK283" s="585"/>
    </row>
    <row r="284" spans="1:37" s="586" customFormat="1">
      <c r="A284" s="583"/>
      <c r="B284" s="587"/>
      <c r="C284" s="588"/>
      <c r="D284" s="588"/>
      <c r="E284" s="237"/>
      <c r="F284" s="237"/>
      <c r="G284" s="237"/>
      <c r="H284" s="238"/>
      <c r="I284" s="238"/>
      <c r="J284" s="588"/>
      <c r="K284" s="589"/>
      <c r="L284" s="584"/>
      <c r="M284" s="584"/>
      <c r="N284" s="584"/>
      <c r="O284" s="584"/>
      <c r="P284" s="584"/>
      <c r="Q284" s="584"/>
      <c r="R284" s="584"/>
      <c r="S284" s="584"/>
      <c r="T284" s="584"/>
      <c r="U284" s="584"/>
      <c r="V284" s="584"/>
      <c r="W284" s="584"/>
      <c r="X284" s="584"/>
      <c r="Y284" s="584"/>
      <c r="Z284" s="584"/>
      <c r="AA284" s="584"/>
      <c r="AB284" s="584"/>
      <c r="AC284" s="584"/>
      <c r="AD284" s="584"/>
      <c r="AE284" s="584"/>
      <c r="AF284" s="584"/>
      <c r="AG284" s="584"/>
      <c r="AH284" s="584"/>
      <c r="AI284" s="584"/>
      <c r="AJ284" s="585"/>
      <c r="AK284" s="585"/>
    </row>
    <row r="285" spans="1:37" s="586" customFormat="1">
      <c r="A285" s="583"/>
      <c r="B285" s="587"/>
      <c r="C285" s="588"/>
      <c r="D285" s="588"/>
      <c r="E285" s="237"/>
      <c r="F285" s="237"/>
      <c r="G285" s="237"/>
      <c r="H285" s="238"/>
      <c r="I285" s="238"/>
      <c r="J285" s="588"/>
      <c r="K285" s="589"/>
      <c r="L285" s="584"/>
      <c r="M285" s="584"/>
      <c r="N285" s="584"/>
      <c r="O285" s="584"/>
      <c r="P285" s="584"/>
      <c r="Q285" s="584"/>
      <c r="R285" s="584"/>
      <c r="S285" s="584"/>
      <c r="T285" s="584"/>
      <c r="U285" s="584"/>
      <c r="V285" s="584"/>
      <c r="W285" s="584"/>
      <c r="X285" s="584"/>
      <c r="Y285" s="584"/>
      <c r="Z285" s="584"/>
      <c r="AA285" s="584"/>
      <c r="AB285" s="584"/>
      <c r="AC285" s="584"/>
      <c r="AD285" s="584"/>
      <c r="AE285" s="584"/>
      <c r="AF285" s="584"/>
      <c r="AG285" s="584"/>
      <c r="AH285" s="584"/>
      <c r="AI285" s="584"/>
      <c r="AJ285" s="585"/>
      <c r="AK285" s="585"/>
    </row>
    <row r="286" spans="1:37" s="586" customFormat="1">
      <c r="A286" s="583"/>
      <c r="B286" s="587"/>
      <c r="C286" s="588"/>
      <c r="D286" s="588"/>
      <c r="E286" s="237"/>
      <c r="F286" s="237"/>
      <c r="G286" s="237"/>
      <c r="H286" s="238"/>
      <c r="I286" s="238"/>
      <c r="J286" s="588"/>
      <c r="K286" s="589"/>
      <c r="L286" s="584"/>
      <c r="M286" s="584"/>
      <c r="N286" s="584"/>
      <c r="O286" s="584"/>
      <c r="P286" s="584"/>
      <c r="Q286" s="584"/>
      <c r="R286" s="584"/>
      <c r="S286" s="584"/>
      <c r="T286" s="584"/>
      <c r="U286" s="584"/>
      <c r="V286" s="584"/>
      <c r="W286" s="584"/>
      <c r="X286" s="584"/>
      <c r="Y286" s="584"/>
      <c r="Z286" s="584"/>
      <c r="AA286" s="584"/>
      <c r="AB286" s="584"/>
      <c r="AC286" s="584"/>
      <c r="AD286" s="584"/>
      <c r="AE286" s="584"/>
      <c r="AF286" s="584"/>
      <c r="AG286" s="584"/>
      <c r="AH286" s="584"/>
      <c r="AI286" s="584"/>
      <c r="AJ286" s="585"/>
      <c r="AK286" s="585"/>
    </row>
    <row r="287" spans="1:37" s="586" customFormat="1">
      <c r="A287" s="583"/>
      <c r="B287" s="587"/>
      <c r="C287" s="588"/>
      <c r="D287" s="588"/>
      <c r="E287" s="237"/>
      <c r="F287" s="237"/>
      <c r="G287" s="237"/>
      <c r="H287" s="238"/>
      <c r="I287" s="238"/>
      <c r="J287" s="588"/>
      <c r="K287" s="589"/>
      <c r="L287" s="584"/>
      <c r="M287" s="584"/>
      <c r="N287" s="584"/>
      <c r="O287" s="584"/>
      <c r="P287" s="584"/>
      <c r="Q287" s="584"/>
      <c r="R287" s="584"/>
      <c r="S287" s="584"/>
      <c r="T287" s="584"/>
      <c r="U287" s="584"/>
      <c r="V287" s="584"/>
      <c r="W287" s="584"/>
      <c r="X287" s="584"/>
      <c r="Y287" s="584"/>
      <c r="Z287" s="584"/>
      <c r="AA287" s="584"/>
      <c r="AB287" s="584"/>
      <c r="AC287" s="584"/>
      <c r="AD287" s="584"/>
      <c r="AE287" s="584"/>
      <c r="AF287" s="584"/>
      <c r="AG287" s="584"/>
      <c r="AH287" s="584"/>
      <c r="AI287" s="584"/>
      <c r="AJ287" s="585"/>
      <c r="AK287" s="585"/>
    </row>
    <row r="288" spans="1:37" s="586" customFormat="1">
      <c r="A288" s="583"/>
      <c r="B288" s="587"/>
      <c r="C288" s="588"/>
      <c r="D288" s="588"/>
      <c r="E288" s="237"/>
      <c r="F288" s="237"/>
      <c r="G288" s="237"/>
      <c r="H288" s="238"/>
      <c r="I288" s="238"/>
      <c r="J288" s="588"/>
      <c r="K288" s="589"/>
      <c r="L288" s="584"/>
      <c r="M288" s="584"/>
      <c r="N288" s="584"/>
      <c r="O288" s="584"/>
      <c r="P288" s="584"/>
      <c r="Q288" s="584"/>
      <c r="R288" s="584"/>
      <c r="S288" s="584"/>
      <c r="T288" s="584"/>
      <c r="U288" s="584"/>
      <c r="V288" s="584"/>
      <c r="W288" s="584"/>
      <c r="X288" s="584"/>
      <c r="Y288" s="584"/>
      <c r="Z288" s="584"/>
      <c r="AA288" s="584"/>
      <c r="AB288" s="584"/>
      <c r="AC288" s="584"/>
      <c r="AD288" s="584"/>
      <c r="AE288" s="584"/>
      <c r="AF288" s="584"/>
      <c r="AG288" s="584"/>
      <c r="AH288" s="584"/>
      <c r="AI288" s="584"/>
      <c r="AJ288" s="585"/>
      <c r="AK288" s="585"/>
    </row>
    <row r="289" spans="1:37" s="586" customFormat="1">
      <c r="A289" s="583"/>
      <c r="B289" s="587"/>
      <c r="C289" s="588"/>
      <c r="D289" s="588"/>
      <c r="E289" s="237"/>
      <c r="F289" s="237"/>
      <c r="G289" s="237"/>
      <c r="H289" s="238"/>
      <c r="I289" s="238"/>
      <c r="J289" s="588"/>
      <c r="K289" s="589"/>
      <c r="L289" s="584"/>
      <c r="M289" s="584"/>
      <c r="N289" s="584"/>
      <c r="O289" s="584"/>
      <c r="P289" s="584"/>
      <c r="Q289" s="584"/>
      <c r="R289" s="584"/>
      <c r="S289" s="584"/>
      <c r="T289" s="584"/>
      <c r="U289" s="584"/>
      <c r="V289" s="584"/>
      <c r="W289" s="584"/>
      <c r="X289" s="584"/>
      <c r="Y289" s="584"/>
      <c r="Z289" s="584"/>
      <c r="AA289" s="584"/>
      <c r="AB289" s="584"/>
      <c r="AC289" s="584"/>
      <c r="AD289" s="584"/>
      <c r="AE289" s="584"/>
      <c r="AF289" s="584"/>
      <c r="AG289" s="584"/>
      <c r="AH289" s="584"/>
      <c r="AI289" s="584"/>
      <c r="AJ289" s="585"/>
      <c r="AK289" s="585"/>
    </row>
    <row r="290" spans="1:37" s="586" customFormat="1">
      <c r="A290" s="583"/>
      <c r="B290" s="587"/>
      <c r="C290" s="588"/>
      <c r="D290" s="588"/>
      <c r="E290" s="237"/>
      <c r="F290" s="237"/>
      <c r="G290" s="237"/>
      <c r="H290" s="238"/>
      <c r="I290" s="238"/>
      <c r="J290" s="588"/>
      <c r="K290" s="589"/>
      <c r="L290" s="584"/>
      <c r="M290" s="584"/>
      <c r="N290" s="584"/>
      <c r="O290" s="584"/>
      <c r="P290" s="584"/>
      <c r="Q290" s="584"/>
      <c r="R290" s="584"/>
      <c r="S290" s="584"/>
      <c r="T290" s="584"/>
      <c r="U290" s="584"/>
      <c r="V290" s="584"/>
      <c r="W290" s="584"/>
      <c r="X290" s="584"/>
      <c r="Y290" s="584"/>
      <c r="Z290" s="584"/>
      <c r="AA290" s="584"/>
      <c r="AB290" s="584"/>
      <c r="AC290" s="584"/>
      <c r="AD290" s="584"/>
      <c r="AE290" s="584"/>
      <c r="AF290" s="584"/>
      <c r="AG290" s="584"/>
      <c r="AH290" s="584"/>
      <c r="AI290" s="584"/>
      <c r="AJ290" s="585"/>
      <c r="AK290" s="585"/>
    </row>
    <row r="291" spans="1:37" s="586" customFormat="1">
      <c r="A291" s="583"/>
      <c r="B291" s="587"/>
      <c r="C291" s="588"/>
      <c r="D291" s="588"/>
      <c r="E291" s="237"/>
      <c r="F291" s="237"/>
      <c r="G291" s="237"/>
      <c r="H291" s="238"/>
      <c r="I291" s="238"/>
      <c r="J291" s="588"/>
      <c r="K291" s="589"/>
      <c r="L291" s="584"/>
      <c r="M291" s="584"/>
      <c r="N291" s="584"/>
      <c r="O291" s="584"/>
      <c r="P291" s="584"/>
      <c r="Q291" s="584"/>
      <c r="R291" s="584"/>
      <c r="S291" s="584"/>
      <c r="T291" s="584"/>
      <c r="U291" s="584"/>
      <c r="V291" s="584"/>
      <c r="W291" s="584"/>
      <c r="X291" s="584"/>
      <c r="Y291" s="584"/>
      <c r="Z291" s="584"/>
      <c r="AA291" s="584"/>
      <c r="AB291" s="584"/>
      <c r="AC291" s="584"/>
      <c r="AD291" s="584"/>
      <c r="AE291" s="584"/>
      <c r="AF291" s="584"/>
      <c r="AG291" s="584"/>
      <c r="AH291" s="584"/>
      <c r="AI291" s="584"/>
      <c r="AJ291" s="585"/>
      <c r="AK291" s="585"/>
    </row>
    <row r="292" spans="1:37" s="586" customFormat="1">
      <c r="A292" s="583"/>
      <c r="B292" s="587"/>
      <c r="C292" s="588"/>
      <c r="D292" s="588"/>
      <c r="E292" s="237"/>
      <c r="F292" s="237"/>
      <c r="G292" s="237"/>
      <c r="H292" s="238"/>
      <c r="I292" s="238"/>
      <c r="J292" s="588"/>
      <c r="K292" s="589"/>
      <c r="L292" s="584"/>
      <c r="M292" s="584"/>
      <c r="N292" s="584"/>
      <c r="O292" s="584"/>
      <c r="P292" s="584"/>
      <c r="Q292" s="584"/>
      <c r="R292" s="584"/>
      <c r="S292" s="584"/>
      <c r="T292" s="584"/>
      <c r="U292" s="584"/>
      <c r="V292" s="584"/>
      <c r="W292" s="584"/>
      <c r="X292" s="584"/>
      <c r="Y292" s="584"/>
      <c r="Z292" s="584"/>
      <c r="AA292" s="584"/>
      <c r="AB292" s="584"/>
      <c r="AC292" s="584"/>
      <c r="AD292" s="584"/>
      <c r="AE292" s="584"/>
      <c r="AF292" s="584"/>
      <c r="AG292" s="584"/>
      <c r="AH292" s="584"/>
      <c r="AI292" s="584"/>
      <c r="AJ292" s="585"/>
      <c r="AK292" s="585"/>
    </row>
    <row r="293" spans="1:37" s="586" customFormat="1">
      <c r="A293" s="583"/>
      <c r="B293" s="587"/>
      <c r="C293" s="588"/>
      <c r="D293" s="588"/>
      <c r="E293" s="237"/>
      <c r="F293" s="237"/>
      <c r="G293" s="237"/>
      <c r="H293" s="238"/>
      <c r="I293" s="238"/>
      <c r="J293" s="588"/>
      <c r="K293" s="589"/>
      <c r="L293" s="584"/>
      <c r="M293" s="584"/>
      <c r="N293" s="584"/>
      <c r="O293" s="584"/>
      <c r="P293" s="584"/>
      <c r="Q293" s="584"/>
      <c r="R293" s="584"/>
      <c r="S293" s="584"/>
      <c r="T293" s="584"/>
      <c r="U293" s="584"/>
      <c r="V293" s="584"/>
      <c r="W293" s="584"/>
      <c r="X293" s="584"/>
      <c r="Y293" s="584"/>
      <c r="Z293" s="584"/>
      <c r="AA293" s="584"/>
      <c r="AB293" s="584"/>
      <c r="AC293" s="584"/>
      <c r="AD293" s="584"/>
      <c r="AE293" s="584"/>
      <c r="AF293" s="584"/>
      <c r="AG293" s="584"/>
      <c r="AH293" s="584"/>
      <c r="AI293" s="584"/>
      <c r="AJ293" s="585"/>
      <c r="AK293" s="585"/>
    </row>
    <row r="294" spans="1:37" s="586" customFormat="1">
      <c r="A294" s="583"/>
      <c r="B294" s="587"/>
      <c r="C294" s="588"/>
      <c r="D294" s="588"/>
      <c r="E294" s="237"/>
      <c r="F294" s="237"/>
      <c r="G294" s="237"/>
      <c r="H294" s="238"/>
      <c r="I294" s="238"/>
      <c r="J294" s="588"/>
      <c r="K294" s="589"/>
      <c r="L294" s="584"/>
      <c r="M294" s="584"/>
      <c r="N294" s="584"/>
      <c r="O294" s="584"/>
      <c r="P294" s="584"/>
      <c r="Q294" s="584"/>
      <c r="R294" s="584"/>
      <c r="S294" s="584"/>
      <c r="T294" s="584"/>
      <c r="U294" s="584"/>
      <c r="V294" s="584"/>
      <c r="W294" s="584"/>
      <c r="X294" s="584"/>
      <c r="Y294" s="584"/>
      <c r="Z294" s="584"/>
      <c r="AA294" s="584"/>
      <c r="AB294" s="584"/>
      <c r="AC294" s="584"/>
      <c r="AD294" s="584"/>
      <c r="AE294" s="584"/>
      <c r="AF294" s="584"/>
      <c r="AG294" s="584"/>
      <c r="AH294" s="584"/>
      <c r="AI294" s="584"/>
      <c r="AJ294" s="585"/>
      <c r="AK294" s="585"/>
    </row>
    <row r="295" spans="1:37" s="586" customFormat="1">
      <c r="A295" s="583"/>
      <c r="B295" s="587"/>
      <c r="C295" s="588"/>
      <c r="D295" s="588"/>
      <c r="E295" s="237"/>
      <c r="F295" s="237"/>
      <c r="G295" s="237"/>
      <c r="H295" s="238"/>
      <c r="I295" s="238"/>
      <c r="J295" s="588"/>
      <c r="K295" s="589"/>
      <c r="L295" s="584"/>
      <c r="M295" s="584"/>
      <c r="N295" s="584"/>
      <c r="O295" s="584"/>
      <c r="P295" s="584"/>
      <c r="Q295" s="584"/>
      <c r="R295" s="584"/>
      <c r="S295" s="584"/>
      <c r="T295" s="584"/>
      <c r="U295" s="584"/>
      <c r="V295" s="584"/>
      <c r="W295" s="584"/>
      <c r="X295" s="584"/>
      <c r="Y295" s="584"/>
      <c r="Z295" s="584"/>
      <c r="AA295" s="584"/>
      <c r="AB295" s="584"/>
      <c r="AC295" s="584"/>
      <c r="AD295" s="584"/>
      <c r="AE295" s="584"/>
      <c r="AF295" s="584"/>
      <c r="AG295" s="584"/>
      <c r="AH295" s="584"/>
      <c r="AI295" s="584"/>
      <c r="AJ295" s="585"/>
      <c r="AK295" s="585"/>
    </row>
    <row r="296" spans="1:37" s="586" customFormat="1">
      <c r="A296" s="583"/>
      <c r="B296" s="587"/>
      <c r="C296" s="588"/>
      <c r="D296" s="588"/>
      <c r="E296" s="237"/>
      <c r="F296" s="237"/>
      <c r="G296" s="237"/>
      <c r="H296" s="238"/>
      <c r="I296" s="238"/>
      <c r="J296" s="588"/>
      <c r="K296" s="589"/>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5"/>
      <c r="AK296" s="585"/>
    </row>
    <row r="297" spans="1:37" s="586" customFormat="1">
      <c r="A297" s="583"/>
      <c r="B297" s="587"/>
      <c r="C297" s="588"/>
      <c r="D297" s="588"/>
      <c r="E297" s="237"/>
      <c r="F297" s="237"/>
      <c r="G297" s="237"/>
      <c r="H297" s="238"/>
      <c r="I297" s="238"/>
      <c r="J297" s="588"/>
      <c r="K297" s="589"/>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5"/>
      <c r="AK297" s="585"/>
    </row>
    <row r="298" spans="1:37" s="586" customFormat="1">
      <c r="A298" s="583"/>
      <c r="B298" s="587"/>
      <c r="C298" s="588"/>
      <c r="D298" s="588"/>
      <c r="E298" s="237"/>
      <c r="F298" s="237"/>
      <c r="G298" s="237"/>
      <c r="H298" s="238"/>
      <c r="I298" s="238"/>
      <c r="J298" s="588"/>
      <c r="K298" s="589"/>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5"/>
      <c r="AK298" s="585"/>
    </row>
    <row r="299" spans="1:37" s="586" customFormat="1">
      <c r="A299" s="583"/>
      <c r="B299" s="587"/>
      <c r="C299" s="588"/>
      <c r="D299" s="588"/>
      <c r="E299" s="237"/>
      <c r="F299" s="237"/>
      <c r="G299" s="237"/>
      <c r="H299" s="238"/>
      <c r="I299" s="238"/>
      <c r="J299" s="588"/>
      <c r="K299" s="589"/>
      <c r="L299" s="584"/>
      <c r="M299" s="584"/>
      <c r="N299" s="584"/>
      <c r="O299" s="584"/>
      <c r="P299" s="584"/>
      <c r="Q299" s="584"/>
      <c r="R299" s="584"/>
      <c r="S299" s="584"/>
      <c r="T299" s="584"/>
      <c r="U299" s="584"/>
      <c r="V299" s="584"/>
      <c r="W299" s="584"/>
      <c r="X299" s="584"/>
      <c r="Y299" s="584"/>
      <c r="Z299" s="584"/>
      <c r="AA299" s="584"/>
      <c r="AB299" s="584"/>
      <c r="AC299" s="584"/>
      <c r="AD299" s="584"/>
      <c r="AE299" s="584"/>
      <c r="AF299" s="584"/>
      <c r="AG299" s="584"/>
      <c r="AH299" s="584"/>
      <c r="AI299" s="584"/>
      <c r="AJ299" s="585"/>
      <c r="AK299" s="585"/>
    </row>
    <row r="300" spans="1:37" s="586" customFormat="1">
      <c r="A300" s="583"/>
      <c r="B300" s="587"/>
      <c r="C300" s="588"/>
      <c r="D300" s="588"/>
      <c r="E300" s="237"/>
      <c r="F300" s="237"/>
      <c r="G300" s="237"/>
      <c r="H300" s="238"/>
      <c r="I300" s="238"/>
      <c r="J300" s="588"/>
      <c r="K300" s="589"/>
      <c r="L300" s="584"/>
      <c r="M300" s="584"/>
      <c r="N300" s="584"/>
      <c r="O300" s="584"/>
      <c r="P300" s="584"/>
      <c r="Q300" s="584"/>
      <c r="R300" s="584"/>
      <c r="S300" s="584"/>
      <c r="T300" s="584"/>
      <c r="U300" s="584"/>
      <c r="V300" s="584"/>
      <c r="W300" s="584"/>
      <c r="X300" s="584"/>
      <c r="Y300" s="584"/>
      <c r="Z300" s="584"/>
      <c r="AA300" s="584"/>
      <c r="AB300" s="584"/>
      <c r="AC300" s="584"/>
      <c r="AD300" s="584"/>
      <c r="AE300" s="584"/>
      <c r="AF300" s="584"/>
      <c r="AG300" s="584"/>
      <c r="AH300" s="584"/>
      <c r="AI300" s="584"/>
      <c r="AJ300" s="585"/>
      <c r="AK300" s="585"/>
    </row>
    <row r="301" spans="1:37" s="586" customFormat="1">
      <c r="A301" s="583"/>
      <c r="B301" s="587"/>
      <c r="C301" s="588"/>
      <c r="D301" s="588"/>
      <c r="E301" s="237"/>
      <c r="F301" s="237"/>
      <c r="G301" s="237"/>
      <c r="H301" s="238"/>
      <c r="I301" s="238"/>
      <c r="J301" s="588"/>
      <c r="K301" s="589"/>
      <c r="L301" s="584"/>
      <c r="M301" s="584"/>
      <c r="N301" s="584"/>
      <c r="O301" s="584"/>
      <c r="P301" s="584"/>
      <c r="Q301" s="584"/>
      <c r="R301" s="584"/>
      <c r="S301" s="584"/>
      <c r="T301" s="584"/>
      <c r="U301" s="584"/>
      <c r="V301" s="584"/>
      <c r="W301" s="584"/>
      <c r="X301" s="584"/>
      <c r="Y301" s="584"/>
      <c r="Z301" s="584"/>
      <c r="AA301" s="584"/>
      <c r="AB301" s="584"/>
      <c r="AC301" s="584"/>
      <c r="AD301" s="584"/>
      <c r="AE301" s="584"/>
      <c r="AF301" s="584"/>
      <c r="AG301" s="584"/>
      <c r="AH301" s="584"/>
      <c r="AI301" s="584"/>
      <c r="AJ301" s="585"/>
      <c r="AK301" s="585"/>
    </row>
    <row r="302" spans="1:37" s="586" customFormat="1">
      <c r="A302" s="583"/>
      <c r="B302" s="587"/>
      <c r="C302" s="588"/>
      <c r="D302" s="588"/>
      <c r="E302" s="237"/>
      <c r="F302" s="237"/>
      <c r="G302" s="237"/>
      <c r="H302" s="238"/>
      <c r="I302" s="238"/>
      <c r="J302" s="588"/>
      <c r="K302" s="589"/>
      <c r="L302" s="584"/>
      <c r="M302" s="584"/>
      <c r="N302" s="584"/>
      <c r="O302" s="584"/>
      <c r="P302" s="584"/>
      <c r="Q302" s="584"/>
      <c r="R302" s="584"/>
      <c r="S302" s="584"/>
      <c r="T302" s="584"/>
      <c r="U302" s="584"/>
      <c r="V302" s="584"/>
      <c r="W302" s="584"/>
      <c r="X302" s="584"/>
      <c r="Y302" s="584"/>
      <c r="Z302" s="584"/>
      <c r="AA302" s="584"/>
      <c r="AB302" s="584"/>
      <c r="AC302" s="584"/>
      <c r="AD302" s="584"/>
      <c r="AE302" s="584"/>
      <c r="AF302" s="584"/>
      <c r="AG302" s="584"/>
      <c r="AH302" s="584"/>
      <c r="AI302" s="584"/>
      <c r="AJ302" s="585"/>
      <c r="AK302" s="585"/>
    </row>
    <row r="303" spans="1:37" s="586" customFormat="1">
      <c r="A303" s="583"/>
      <c r="B303" s="587"/>
      <c r="C303" s="588"/>
      <c r="D303" s="588"/>
      <c r="E303" s="237"/>
      <c r="F303" s="237"/>
      <c r="G303" s="237"/>
      <c r="H303" s="238"/>
      <c r="I303" s="238"/>
      <c r="J303" s="588"/>
      <c r="K303" s="589"/>
      <c r="L303" s="584"/>
      <c r="M303" s="584"/>
      <c r="N303" s="584"/>
      <c r="O303" s="584"/>
      <c r="P303" s="584"/>
      <c r="Q303" s="584"/>
      <c r="R303" s="584"/>
      <c r="S303" s="584"/>
      <c r="T303" s="584"/>
      <c r="U303" s="584"/>
      <c r="V303" s="584"/>
      <c r="W303" s="584"/>
      <c r="X303" s="584"/>
      <c r="Y303" s="584"/>
      <c r="Z303" s="584"/>
      <c r="AA303" s="584"/>
      <c r="AB303" s="584"/>
      <c r="AC303" s="584"/>
      <c r="AD303" s="584"/>
      <c r="AE303" s="584"/>
      <c r="AF303" s="584"/>
      <c r="AG303" s="584"/>
      <c r="AH303" s="584"/>
      <c r="AI303" s="584"/>
      <c r="AJ303" s="585"/>
      <c r="AK303" s="585"/>
    </row>
    <row r="304" spans="1:37" s="586" customFormat="1">
      <c r="A304" s="583"/>
      <c r="B304" s="587"/>
      <c r="C304" s="588"/>
      <c r="D304" s="588"/>
      <c r="E304" s="237"/>
      <c r="F304" s="237"/>
      <c r="G304" s="237"/>
      <c r="H304" s="238"/>
      <c r="I304" s="238"/>
      <c r="J304" s="588"/>
      <c r="K304" s="589"/>
      <c r="L304" s="584"/>
      <c r="M304" s="584"/>
      <c r="N304" s="584"/>
      <c r="O304" s="584"/>
      <c r="P304" s="584"/>
      <c r="Q304" s="584"/>
      <c r="R304" s="584"/>
      <c r="S304" s="584"/>
      <c r="T304" s="584"/>
      <c r="U304" s="584"/>
      <c r="V304" s="584"/>
      <c r="W304" s="584"/>
      <c r="X304" s="584"/>
      <c r="Y304" s="584"/>
      <c r="Z304" s="584"/>
      <c r="AA304" s="584"/>
      <c r="AB304" s="584"/>
      <c r="AC304" s="584"/>
      <c r="AD304" s="584"/>
      <c r="AE304" s="584"/>
      <c r="AF304" s="584"/>
      <c r="AG304" s="584"/>
      <c r="AH304" s="584"/>
      <c r="AI304" s="584"/>
      <c r="AJ304" s="585"/>
      <c r="AK304" s="585"/>
    </row>
    <row r="305" spans="1:37" s="586" customFormat="1">
      <c r="A305" s="583"/>
      <c r="B305" s="587"/>
      <c r="C305" s="588"/>
      <c r="D305" s="588"/>
      <c r="E305" s="237"/>
      <c r="F305" s="237"/>
      <c r="G305" s="237"/>
      <c r="H305" s="238"/>
      <c r="I305" s="238"/>
      <c r="J305" s="588"/>
      <c r="K305" s="589"/>
      <c r="L305" s="584"/>
      <c r="M305" s="584"/>
      <c r="N305" s="584"/>
      <c r="O305" s="584"/>
      <c r="P305" s="584"/>
      <c r="Q305" s="584"/>
      <c r="R305" s="584"/>
      <c r="S305" s="584"/>
      <c r="T305" s="584"/>
      <c r="U305" s="584"/>
      <c r="V305" s="584"/>
      <c r="W305" s="584"/>
      <c r="X305" s="584"/>
      <c r="Y305" s="584"/>
      <c r="Z305" s="584"/>
      <c r="AA305" s="584"/>
      <c r="AB305" s="584"/>
      <c r="AC305" s="584"/>
      <c r="AD305" s="584"/>
      <c r="AE305" s="584"/>
      <c r="AF305" s="584"/>
      <c r="AG305" s="584"/>
      <c r="AH305" s="584"/>
      <c r="AI305" s="584"/>
      <c r="AJ305" s="585"/>
      <c r="AK305" s="585"/>
    </row>
    <row r="306" spans="1:37" s="586" customFormat="1">
      <c r="A306" s="583"/>
      <c r="B306" s="587"/>
      <c r="C306" s="588"/>
      <c r="D306" s="588"/>
      <c r="E306" s="237"/>
      <c r="F306" s="237"/>
      <c r="G306" s="237"/>
      <c r="H306" s="238"/>
      <c r="I306" s="238"/>
      <c r="J306" s="588"/>
      <c r="K306" s="589"/>
      <c r="L306" s="584"/>
      <c r="M306" s="584"/>
      <c r="N306" s="584"/>
      <c r="O306" s="584"/>
      <c r="P306" s="584"/>
      <c r="Q306" s="584"/>
      <c r="R306" s="584"/>
      <c r="S306" s="584"/>
      <c r="T306" s="584"/>
      <c r="U306" s="584"/>
      <c r="V306" s="584"/>
      <c r="W306" s="584"/>
      <c r="X306" s="584"/>
      <c r="Y306" s="584"/>
      <c r="Z306" s="584"/>
      <c r="AA306" s="584"/>
      <c r="AB306" s="584"/>
      <c r="AC306" s="584"/>
      <c r="AD306" s="584"/>
      <c r="AE306" s="584"/>
      <c r="AF306" s="584"/>
      <c r="AG306" s="584"/>
      <c r="AH306" s="584"/>
      <c r="AI306" s="584"/>
      <c r="AJ306" s="585"/>
      <c r="AK306" s="585"/>
    </row>
    <row r="307" spans="1:37" s="586" customFormat="1">
      <c r="A307" s="583"/>
      <c r="B307" s="587"/>
      <c r="C307" s="588"/>
      <c r="D307" s="588"/>
      <c r="E307" s="237"/>
      <c r="F307" s="237"/>
      <c r="G307" s="237"/>
      <c r="H307" s="238"/>
      <c r="I307" s="238"/>
      <c r="J307" s="588"/>
      <c r="K307" s="589"/>
      <c r="L307" s="584"/>
      <c r="M307" s="584"/>
      <c r="N307" s="584"/>
      <c r="O307" s="584"/>
      <c r="P307" s="584"/>
      <c r="Q307" s="584"/>
      <c r="R307" s="584"/>
      <c r="S307" s="584"/>
      <c r="T307" s="584"/>
      <c r="U307" s="584"/>
      <c r="V307" s="584"/>
      <c r="W307" s="584"/>
      <c r="X307" s="584"/>
      <c r="Y307" s="584"/>
      <c r="Z307" s="584"/>
      <c r="AA307" s="584"/>
      <c r="AB307" s="584"/>
      <c r="AC307" s="584"/>
      <c r="AD307" s="584"/>
      <c r="AE307" s="584"/>
      <c r="AF307" s="584"/>
      <c r="AG307" s="584"/>
      <c r="AH307" s="584"/>
      <c r="AI307" s="584"/>
      <c r="AJ307" s="585"/>
      <c r="AK307" s="585"/>
    </row>
    <row r="308" spans="1:37" s="586" customFormat="1">
      <c r="A308" s="583"/>
      <c r="B308" s="587"/>
      <c r="C308" s="588"/>
      <c r="D308" s="588"/>
      <c r="E308" s="237"/>
      <c r="F308" s="237"/>
      <c r="G308" s="237"/>
      <c r="H308" s="238"/>
      <c r="I308" s="238"/>
      <c r="J308" s="588"/>
      <c r="K308" s="589"/>
      <c r="L308" s="584"/>
      <c r="M308" s="584"/>
      <c r="N308" s="584"/>
      <c r="O308" s="584"/>
      <c r="P308" s="584"/>
      <c r="Q308" s="584"/>
      <c r="R308" s="584"/>
      <c r="S308" s="584"/>
      <c r="T308" s="584"/>
      <c r="U308" s="584"/>
      <c r="V308" s="584"/>
      <c r="W308" s="584"/>
      <c r="X308" s="584"/>
      <c r="Y308" s="584"/>
      <c r="Z308" s="584"/>
      <c r="AA308" s="584"/>
      <c r="AB308" s="584"/>
      <c r="AC308" s="584"/>
      <c r="AD308" s="584"/>
      <c r="AE308" s="584"/>
      <c r="AF308" s="584"/>
      <c r="AG308" s="584"/>
      <c r="AH308" s="584"/>
      <c r="AI308" s="584"/>
      <c r="AJ308" s="585"/>
      <c r="AK308" s="585"/>
    </row>
    <row r="309" spans="1:37" s="586" customFormat="1">
      <c r="A309" s="583"/>
      <c r="B309" s="587"/>
      <c r="C309" s="588"/>
      <c r="D309" s="588"/>
      <c r="E309" s="237"/>
      <c r="F309" s="237"/>
      <c r="G309" s="237"/>
      <c r="H309" s="238"/>
      <c r="I309" s="238"/>
      <c r="J309" s="588"/>
      <c r="K309" s="589"/>
      <c r="L309" s="584"/>
      <c r="M309" s="584"/>
      <c r="N309" s="584"/>
      <c r="O309" s="584"/>
      <c r="P309" s="584"/>
      <c r="Q309" s="584"/>
      <c r="R309" s="584"/>
      <c r="S309" s="584"/>
      <c r="T309" s="584"/>
      <c r="U309" s="584"/>
      <c r="V309" s="584"/>
      <c r="W309" s="584"/>
      <c r="X309" s="584"/>
      <c r="Y309" s="584"/>
      <c r="Z309" s="584"/>
      <c r="AA309" s="584"/>
      <c r="AB309" s="584"/>
      <c r="AC309" s="584"/>
      <c r="AD309" s="584"/>
      <c r="AE309" s="584"/>
      <c r="AF309" s="584"/>
      <c r="AG309" s="584"/>
      <c r="AH309" s="584"/>
      <c r="AI309" s="584"/>
      <c r="AJ309" s="585"/>
      <c r="AK309" s="585"/>
    </row>
    <row r="310" spans="1:37" s="586" customFormat="1">
      <c r="A310" s="583"/>
      <c r="B310" s="587"/>
      <c r="C310" s="588"/>
      <c r="D310" s="588"/>
      <c r="E310" s="237"/>
      <c r="F310" s="237"/>
      <c r="G310" s="237"/>
      <c r="H310" s="238"/>
      <c r="I310" s="238"/>
      <c r="J310" s="588"/>
      <c r="K310" s="589"/>
      <c r="L310" s="584"/>
      <c r="M310" s="584"/>
      <c r="N310" s="584"/>
      <c r="O310" s="584"/>
      <c r="P310" s="584"/>
      <c r="Q310" s="584"/>
      <c r="R310" s="584"/>
      <c r="S310" s="584"/>
      <c r="T310" s="584"/>
      <c r="U310" s="584"/>
      <c r="V310" s="584"/>
      <c r="W310" s="584"/>
      <c r="X310" s="584"/>
      <c r="Y310" s="584"/>
      <c r="Z310" s="584"/>
      <c r="AA310" s="584"/>
      <c r="AB310" s="584"/>
      <c r="AC310" s="584"/>
      <c r="AD310" s="584"/>
      <c r="AE310" s="584"/>
      <c r="AF310" s="584"/>
      <c r="AG310" s="584"/>
      <c r="AH310" s="584"/>
      <c r="AI310" s="584"/>
      <c r="AJ310" s="585"/>
      <c r="AK310" s="585"/>
    </row>
    <row r="311" spans="1:37" s="586" customFormat="1">
      <c r="A311" s="583"/>
      <c r="B311" s="587"/>
      <c r="C311" s="588"/>
      <c r="D311" s="588"/>
      <c r="E311" s="237"/>
      <c r="F311" s="237"/>
      <c r="G311" s="237"/>
      <c r="H311" s="238"/>
      <c r="I311" s="238"/>
      <c r="J311" s="588"/>
      <c r="K311" s="589"/>
      <c r="L311" s="584"/>
      <c r="M311" s="584"/>
      <c r="N311" s="584"/>
      <c r="O311" s="584"/>
      <c r="P311" s="584"/>
      <c r="Q311" s="584"/>
      <c r="R311" s="584"/>
      <c r="S311" s="584"/>
      <c r="T311" s="584"/>
      <c r="U311" s="584"/>
      <c r="V311" s="584"/>
      <c r="W311" s="584"/>
      <c r="X311" s="584"/>
      <c r="Y311" s="584"/>
      <c r="Z311" s="584"/>
      <c r="AA311" s="584"/>
      <c r="AB311" s="584"/>
      <c r="AC311" s="584"/>
      <c r="AD311" s="584"/>
      <c r="AE311" s="584"/>
      <c r="AF311" s="584"/>
      <c r="AG311" s="584"/>
      <c r="AH311" s="584"/>
      <c r="AI311" s="584"/>
      <c r="AJ311" s="585"/>
      <c r="AK311" s="585"/>
    </row>
    <row r="312" spans="1:37" s="586" customFormat="1">
      <c r="A312" s="583"/>
      <c r="B312" s="587"/>
      <c r="C312" s="588"/>
      <c r="D312" s="588"/>
      <c r="E312" s="237"/>
      <c r="F312" s="237"/>
      <c r="G312" s="237"/>
      <c r="H312" s="238"/>
      <c r="I312" s="238"/>
      <c r="J312" s="588"/>
      <c r="K312" s="589"/>
      <c r="L312" s="584"/>
      <c r="M312" s="584"/>
      <c r="N312" s="584"/>
      <c r="O312" s="584"/>
      <c r="P312" s="584"/>
      <c r="Q312" s="584"/>
      <c r="R312" s="584"/>
      <c r="S312" s="584"/>
      <c r="T312" s="584"/>
      <c r="U312" s="584"/>
      <c r="V312" s="584"/>
      <c r="W312" s="584"/>
      <c r="X312" s="584"/>
      <c r="Y312" s="584"/>
      <c r="Z312" s="584"/>
      <c r="AA312" s="584"/>
      <c r="AB312" s="584"/>
      <c r="AC312" s="584"/>
      <c r="AD312" s="584"/>
      <c r="AE312" s="584"/>
      <c r="AF312" s="584"/>
      <c r="AG312" s="584"/>
      <c r="AH312" s="584"/>
      <c r="AI312" s="584"/>
      <c r="AJ312" s="585"/>
      <c r="AK312" s="585"/>
    </row>
    <row r="313" spans="1:37" s="586" customFormat="1">
      <c r="A313" s="583"/>
      <c r="B313" s="587"/>
      <c r="C313" s="588"/>
      <c r="D313" s="588"/>
      <c r="E313" s="237"/>
      <c r="F313" s="237"/>
      <c r="G313" s="237"/>
      <c r="H313" s="238"/>
      <c r="I313" s="238"/>
      <c r="J313" s="588"/>
      <c r="K313" s="589"/>
      <c r="L313" s="584"/>
      <c r="M313" s="584"/>
      <c r="N313" s="584"/>
      <c r="O313" s="584"/>
      <c r="P313" s="584"/>
      <c r="Q313" s="584"/>
      <c r="R313" s="584"/>
      <c r="S313" s="584"/>
      <c r="T313" s="584"/>
      <c r="U313" s="584"/>
      <c r="V313" s="584"/>
      <c r="W313" s="584"/>
      <c r="X313" s="584"/>
      <c r="Y313" s="584"/>
      <c r="Z313" s="584"/>
      <c r="AA313" s="584"/>
      <c r="AB313" s="584"/>
      <c r="AC313" s="584"/>
      <c r="AD313" s="584"/>
      <c r="AE313" s="584"/>
      <c r="AF313" s="584"/>
      <c r="AG313" s="584"/>
      <c r="AH313" s="584"/>
      <c r="AI313" s="584"/>
      <c r="AJ313" s="585"/>
      <c r="AK313" s="585"/>
    </row>
    <row r="314" spans="1:37" s="586" customFormat="1">
      <c r="A314" s="583"/>
      <c r="B314" s="587"/>
      <c r="C314" s="588"/>
      <c r="D314" s="588"/>
      <c r="E314" s="237"/>
      <c r="F314" s="237"/>
      <c r="G314" s="237"/>
      <c r="H314" s="238"/>
      <c r="I314" s="238"/>
      <c r="J314" s="588"/>
      <c r="K314" s="589"/>
      <c r="L314" s="584"/>
      <c r="M314" s="584"/>
      <c r="N314" s="584"/>
      <c r="O314" s="584"/>
      <c r="P314" s="584"/>
      <c r="Q314" s="584"/>
      <c r="R314" s="584"/>
      <c r="S314" s="584"/>
      <c r="T314" s="584"/>
      <c r="U314" s="584"/>
      <c r="V314" s="584"/>
      <c r="W314" s="584"/>
      <c r="X314" s="584"/>
      <c r="Y314" s="584"/>
      <c r="Z314" s="584"/>
      <c r="AA314" s="584"/>
      <c r="AB314" s="584"/>
      <c r="AC314" s="584"/>
      <c r="AD314" s="584"/>
      <c r="AE314" s="584"/>
      <c r="AF314" s="584"/>
      <c r="AG314" s="584"/>
      <c r="AH314" s="584"/>
      <c r="AI314" s="584"/>
      <c r="AJ314" s="585"/>
      <c r="AK314" s="585"/>
    </row>
    <row r="315" spans="1:37" s="586" customFormat="1">
      <c r="A315" s="583"/>
      <c r="B315" s="587"/>
      <c r="C315" s="588"/>
      <c r="D315" s="588"/>
      <c r="E315" s="237"/>
      <c r="F315" s="237"/>
      <c r="G315" s="237"/>
      <c r="H315" s="238"/>
      <c r="I315" s="238"/>
      <c r="J315" s="588"/>
      <c r="K315" s="589"/>
      <c r="L315" s="584"/>
      <c r="M315" s="584"/>
      <c r="N315" s="584"/>
      <c r="O315" s="584"/>
      <c r="P315" s="584"/>
      <c r="Q315" s="584"/>
      <c r="R315" s="584"/>
      <c r="S315" s="584"/>
      <c r="T315" s="584"/>
      <c r="U315" s="584"/>
      <c r="V315" s="584"/>
      <c r="W315" s="584"/>
      <c r="X315" s="584"/>
      <c r="Y315" s="584"/>
      <c r="Z315" s="584"/>
      <c r="AA315" s="584"/>
      <c r="AB315" s="584"/>
      <c r="AC315" s="584"/>
      <c r="AD315" s="584"/>
      <c r="AE315" s="584"/>
      <c r="AF315" s="584"/>
      <c r="AG315" s="584"/>
      <c r="AH315" s="584"/>
      <c r="AI315" s="584"/>
      <c r="AJ315" s="585"/>
      <c r="AK315" s="585"/>
    </row>
    <row r="316" spans="1:37" s="586" customFormat="1">
      <c r="A316" s="583"/>
      <c r="B316" s="587"/>
      <c r="C316" s="588"/>
      <c r="D316" s="588"/>
      <c r="E316" s="237"/>
      <c r="F316" s="237"/>
      <c r="G316" s="237"/>
      <c r="H316" s="238"/>
      <c r="I316" s="238"/>
      <c r="J316" s="588"/>
      <c r="K316" s="589"/>
      <c r="L316" s="584"/>
      <c r="M316" s="584"/>
      <c r="N316" s="584"/>
      <c r="O316" s="584"/>
      <c r="P316" s="584"/>
      <c r="Q316" s="584"/>
      <c r="R316" s="584"/>
      <c r="S316" s="584"/>
      <c r="T316" s="584"/>
      <c r="U316" s="584"/>
      <c r="V316" s="584"/>
      <c r="W316" s="584"/>
      <c r="X316" s="584"/>
      <c r="Y316" s="584"/>
      <c r="Z316" s="584"/>
      <c r="AA316" s="584"/>
      <c r="AB316" s="584"/>
      <c r="AC316" s="584"/>
      <c r="AD316" s="584"/>
      <c r="AE316" s="584"/>
      <c r="AF316" s="584"/>
      <c r="AG316" s="584"/>
      <c r="AH316" s="584"/>
      <c r="AI316" s="584"/>
      <c r="AJ316" s="585"/>
      <c r="AK316" s="585"/>
    </row>
    <row r="317" spans="1:37" s="586" customFormat="1">
      <c r="A317" s="583"/>
      <c r="B317" s="587"/>
      <c r="C317" s="588"/>
      <c r="D317" s="588"/>
      <c r="E317" s="237"/>
      <c r="F317" s="237"/>
      <c r="G317" s="237"/>
      <c r="H317" s="238"/>
      <c r="I317" s="238"/>
      <c r="J317" s="588"/>
      <c r="K317" s="589"/>
      <c r="L317" s="584"/>
      <c r="M317" s="584"/>
      <c r="N317" s="584"/>
      <c r="O317" s="584"/>
      <c r="P317" s="584"/>
      <c r="Q317" s="584"/>
      <c r="R317" s="584"/>
      <c r="S317" s="584"/>
      <c r="T317" s="584"/>
      <c r="U317" s="584"/>
      <c r="V317" s="584"/>
      <c r="W317" s="584"/>
      <c r="X317" s="584"/>
      <c r="Y317" s="584"/>
      <c r="Z317" s="584"/>
      <c r="AA317" s="584"/>
      <c r="AB317" s="584"/>
      <c r="AC317" s="584"/>
      <c r="AD317" s="584"/>
      <c r="AE317" s="584"/>
      <c r="AF317" s="584"/>
      <c r="AG317" s="584"/>
      <c r="AH317" s="584"/>
      <c r="AI317" s="584"/>
      <c r="AJ317" s="585"/>
      <c r="AK317" s="585"/>
    </row>
    <row r="318" spans="1:37" s="586" customFormat="1">
      <c r="A318" s="583"/>
      <c r="B318" s="587"/>
      <c r="C318" s="588"/>
      <c r="D318" s="588"/>
      <c r="E318" s="237"/>
      <c r="F318" s="237"/>
      <c r="G318" s="237"/>
      <c r="H318" s="238"/>
      <c r="I318" s="238"/>
      <c r="J318" s="588"/>
      <c r="K318" s="589"/>
      <c r="L318" s="584"/>
      <c r="M318" s="584"/>
      <c r="N318" s="584"/>
      <c r="O318" s="584"/>
      <c r="P318" s="584"/>
      <c r="Q318" s="584"/>
      <c r="R318" s="584"/>
      <c r="S318" s="584"/>
      <c r="T318" s="584"/>
      <c r="U318" s="584"/>
      <c r="V318" s="584"/>
      <c r="W318" s="584"/>
      <c r="X318" s="584"/>
      <c r="Y318" s="584"/>
      <c r="Z318" s="584"/>
      <c r="AA318" s="584"/>
      <c r="AB318" s="584"/>
      <c r="AC318" s="584"/>
      <c r="AD318" s="584"/>
      <c r="AE318" s="584"/>
      <c r="AF318" s="584"/>
      <c r="AG318" s="584"/>
      <c r="AH318" s="584"/>
      <c r="AI318" s="584"/>
      <c r="AJ318" s="585"/>
      <c r="AK318" s="585"/>
    </row>
    <row r="319" spans="1:37" s="586" customFormat="1">
      <c r="A319" s="583"/>
      <c r="B319" s="587"/>
      <c r="C319" s="588"/>
      <c r="D319" s="588"/>
      <c r="E319" s="237"/>
      <c r="F319" s="237"/>
      <c r="G319" s="237"/>
      <c r="H319" s="238"/>
      <c r="I319" s="238"/>
      <c r="J319" s="588"/>
      <c r="K319" s="589"/>
      <c r="L319" s="584"/>
      <c r="M319" s="584"/>
      <c r="N319" s="584"/>
      <c r="O319" s="584"/>
      <c r="P319" s="584"/>
      <c r="Q319" s="584"/>
      <c r="R319" s="584"/>
      <c r="S319" s="584"/>
      <c r="T319" s="584"/>
      <c r="U319" s="584"/>
      <c r="V319" s="584"/>
      <c r="W319" s="584"/>
      <c r="X319" s="584"/>
      <c r="Y319" s="584"/>
      <c r="Z319" s="584"/>
      <c r="AA319" s="584"/>
      <c r="AB319" s="584"/>
      <c r="AC319" s="584"/>
      <c r="AD319" s="584"/>
      <c r="AE319" s="584"/>
      <c r="AF319" s="584"/>
      <c r="AG319" s="584"/>
      <c r="AH319" s="584"/>
      <c r="AI319" s="584"/>
      <c r="AJ319" s="585"/>
      <c r="AK319" s="585"/>
    </row>
    <row r="320" spans="1:37" s="586" customFormat="1">
      <c r="A320" s="583"/>
      <c r="B320" s="587"/>
      <c r="C320" s="588"/>
      <c r="D320" s="588"/>
      <c r="E320" s="237"/>
      <c r="F320" s="237"/>
      <c r="G320" s="237"/>
      <c r="H320" s="238"/>
      <c r="I320" s="238"/>
      <c r="J320" s="588"/>
      <c r="K320" s="589"/>
      <c r="L320" s="584"/>
      <c r="M320" s="584"/>
      <c r="N320" s="584"/>
      <c r="O320" s="584"/>
      <c r="P320" s="584"/>
      <c r="Q320" s="584"/>
      <c r="R320" s="584"/>
      <c r="S320" s="584"/>
      <c r="T320" s="584"/>
      <c r="U320" s="584"/>
      <c r="V320" s="584"/>
      <c r="W320" s="584"/>
      <c r="X320" s="584"/>
      <c r="Y320" s="584"/>
      <c r="Z320" s="584"/>
      <c r="AA320" s="584"/>
      <c r="AB320" s="584"/>
      <c r="AC320" s="584"/>
      <c r="AD320" s="584"/>
      <c r="AE320" s="584"/>
      <c r="AF320" s="584"/>
      <c r="AG320" s="584"/>
      <c r="AH320" s="584"/>
      <c r="AI320" s="584"/>
      <c r="AJ320" s="585"/>
      <c r="AK320" s="585"/>
    </row>
    <row r="321" spans="1:37" s="586" customFormat="1">
      <c r="A321" s="583"/>
      <c r="B321" s="587"/>
      <c r="C321" s="588"/>
      <c r="D321" s="588"/>
      <c r="E321" s="237"/>
      <c r="F321" s="237"/>
      <c r="G321" s="237"/>
      <c r="H321" s="238"/>
      <c r="I321" s="238"/>
      <c r="J321" s="588"/>
      <c r="K321" s="589"/>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5"/>
      <c r="AK321" s="585"/>
    </row>
    <row r="322" spans="1:37" s="586" customFormat="1">
      <c r="A322" s="583"/>
      <c r="B322" s="587"/>
      <c r="C322" s="588"/>
      <c r="D322" s="588"/>
      <c r="E322" s="237"/>
      <c r="F322" s="237"/>
      <c r="G322" s="237"/>
      <c r="H322" s="238"/>
      <c r="I322" s="238"/>
      <c r="J322" s="588"/>
      <c r="K322" s="589"/>
      <c r="L322" s="584"/>
      <c r="M322" s="584"/>
      <c r="N322" s="584"/>
      <c r="O322" s="584"/>
      <c r="P322" s="584"/>
      <c r="Q322" s="584"/>
      <c r="R322" s="584"/>
      <c r="S322" s="584"/>
      <c r="T322" s="584"/>
      <c r="U322" s="584"/>
      <c r="V322" s="584"/>
      <c r="W322" s="584"/>
      <c r="X322" s="584"/>
      <c r="Y322" s="584"/>
      <c r="Z322" s="584"/>
      <c r="AA322" s="584"/>
      <c r="AB322" s="584"/>
      <c r="AC322" s="584"/>
      <c r="AD322" s="584"/>
      <c r="AE322" s="584"/>
      <c r="AF322" s="584"/>
      <c r="AG322" s="584"/>
      <c r="AH322" s="584"/>
      <c r="AI322" s="584"/>
      <c r="AJ322" s="585"/>
      <c r="AK322" s="585"/>
    </row>
    <row r="323" spans="1:37" s="586" customFormat="1">
      <c r="A323" s="583"/>
      <c r="B323" s="587"/>
      <c r="C323" s="588"/>
      <c r="D323" s="588"/>
      <c r="E323" s="237"/>
      <c r="F323" s="237"/>
      <c r="G323" s="237"/>
      <c r="H323" s="238"/>
      <c r="I323" s="238"/>
      <c r="J323" s="588"/>
      <c r="K323" s="589"/>
      <c r="L323" s="584"/>
      <c r="M323" s="584"/>
      <c r="N323" s="584"/>
      <c r="O323" s="584"/>
      <c r="P323" s="584"/>
      <c r="Q323" s="584"/>
      <c r="R323" s="584"/>
      <c r="S323" s="584"/>
      <c r="T323" s="584"/>
      <c r="U323" s="584"/>
      <c r="V323" s="584"/>
      <c r="W323" s="584"/>
      <c r="X323" s="584"/>
      <c r="Y323" s="584"/>
      <c r="Z323" s="584"/>
      <c r="AA323" s="584"/>
      <c r="AB323" s="584"/>
      <c r="AC323" s="584"/>
      <c r="AD323" s="584"/>
      <c r="AE323" s="584"/>
      <c r="AF323" s="584"/>
      <c r="AG323" s="584"/>
      <c r="AH323" s="584"/>
      <c r="AI323" s="584"/>
      <c r="AJ323" s="585"/>
      <c r="AK323" s="585"/>
    </row>
    <row r="324" spans="1:37" s="586" customFormat="1">
      <c r="A324" s="583"/>
      <c r="B324" s="587"/>
      <c r="C324" s="588"/>
      <c r="D324" s="588"/>
      <c r="E324" s="237"/>
      <c r="F324" s="237"/>
      <c r="G324" s="237"/>
      <c r="H324" s="238"/>
      <c r="I324" s="238"/>
      <c r="J324" s="588"/>
      <c r="K324" s="589"/>
      <c r="L324" s="584"/>
      <c r="M324" s="584"/>
      <c r="N324" s="584"/>
      <c r="O324" s="584"/>
      <c r="P324" s="584"/>
      <c r="Q324" s="584"/>
      <c r="R324" s="584"/>
      <c r="S324" s="584"/>
      <c r="T324" s="584"/>
      <c r="U324" s="584"/>
      <c r="V324" s="584"/>
      <c r="W324" s="584"/>
      <c r="X324" s="584"/>
      <c r="Y324" s="584"/>
      <c r="Z324" s="584"/>
      <c r="AA324" s="584"/>
      <c r="AB324" s="584"/>
      <c r="AC324" s="584"/>
      <c r="AD324" s="584"/>
      <c r="AE324" s="584"/>
      <c r="AF324" s="584"/>
      <c r="AG324" s="584"/>
      <c r="AH324" s="584"/>
      <c r="AI324" s="584"/>
      <c r="AJ324" s="585"/>
      <c r="AK324" s="585"/>
    </row>
    <row r="325" spans="1:37" s="586" customFormat="1">
      <c r="A325" s="583"/>
      <c r="B325" s="587"/>
      <c r="C325" s="588"/>
      <c r="D325" s="588"/>
      <c r="E325" s="237"/>
      <c r="F325" s="237"/>
      <c r="G325" s="237"/>
      <c r="H325" s="238"/>
      <c r="I325" s="238"/>
      <c r="J325" s="588"/>
      <c r="K325" s="589"/>
      <c r="L325" s="584"/>
      <c r="M325" s="584"/>
      <c r="N325" s="584"/>
      <c r="O325" s="584"/>
      <c r="P325" s="584"/>
      <c r="Q325" s="584"/>
      <c r="R325" s="584"/>
      <c r="S325" s="584"/>
      <c r="T325" s="584"/>
      <c r="U325" s="584"/>
      <c r="V325" s="584"/>
      <c r="W325" s="584"/>
      <c r="X325" s="584"/>
      <c r="Y325" s="584"/>
      <c r="Z325" s="584"/>
      <c r="AA325" s="584"/>
      <c r="AB325" s="584"/>
      <c r="AC325" s="584"/>
      <c r="AD325" s="584"/>
      <c r="AE325" s="584"/>
      <c r="AF325" s="584"/>
      <c r="AG325" s="584"/>
      <c r="AH325" s="584"/>
      <c r="AI325" s="584"/>
      <c r="AJ325" s="585"/>
      <c r="AK325" s="585"/>
    </row>
    <row r="326" spans="1:37" s="586" customFormat="1">
      <c r="A326" s="583"/>
      <c r="B326" s="587"/>
      <c r="C326" s="588"/>
      <c r="D326" s="588"/>
      <c r="E326" s="237"/>
      <c r="F326" s="237"/>
      <c r="G326" s="237"/>
      <c r="H326" s="238"/>
      <c r="I326" s="238"/>
      <c r="J326" s="588"/>
      <c r="K326" s="589"/>
      <c r="L326" s="584"/>
      <c r="M326" s="584"/>
      <c r="N326" s="584"/>
      <c r="O326" s="584"/>
      <c r="P326" s="584"/>
      <c r="Q326" s="584"/>
      <c r="R326" s="584"/>
      <c r="S326" s="584"/>
      <c r="T326" s="584"/>
      <c r="U326" s="584"/>
      <c r="V326" s="584"/>
      <c r="W326" s="584"/>
      <c r="X326" s="584"/>
      <c r="Y326" s="584"/>
      <c r="Z326" s="584"/>
      <c r="AA326" s="584"/>
      <c r="AB326" s="584"/>
      <c r="AC326" s="584"/>
      <c r="AD326" s="584"/>
      <c r="AE326" s="584"/>
      <c r="AF326" s="584"/>
      <c r="AG326" s="584"/>
      <c r="AH326" s="584"/>
      <c r="AI326" s="584"/>
      <c r="AJ326" s="585"/>
      <c r="AK326" s="585"/>
    </row>
    <row r="327" spans="1:37" s="586" customFormat="1">
      <c r="A327" s="583"/>
      <c r="B327" s="587"/>
      <c r="C327" s="588"/>
      <c r="D327" s="588"/>
      <c r="E327" s="237"/>
      <c r="F327" s="237"/>
      <c r="G327" s="237"/>
      <c r="H327" s="238"/>
      <c r="I327" s="238"/>
      <c r="J327" s="588"/>
      <c r="K327" s="589"/>
      <c r="L327" s="584"/>
      <c r="M327" s="584"/>
      <c r="N327" s="584"/>
      <c r="O327" s="584"/>
      <c r="P327" s="584"/>
      <c r="Q327" s="584"/>
      <c r="R327" s="584"/>
      <c r="S327" s="584"/>
      <c r="T327" s="584"/>
      <c r="U327" s="584"/>
      <c r="V327" s="584"/>
      <c r="W327" s="584"/>
      <c r="X327" s="584"/>
      <c r="Y327" s="584"/>
      <c r="Z327" s="584"/>
      <c r="AA327" s="584"/>
      <c r="AB327" s="584"/>
      <c r="AC327" s="584"/>
      <c r="AD327" s="584"/>
      <c r="AE327" s="584"/>
      <c r="AF327" s="584"/>
      <c r="AG327" s="584"/>
      <c r="AH327" s="584"/>
      <c r="AI327" s="584"/>
      <c r="AJ327" s="585"/>
      <c r="AK327" s="585"/>
    </row>
    <row r="328" spans="1:37" s="586" customFormat="1">
      <c r="A328" s="583"/>
      <c r="B328" s="587"/>
      <c r="C328" s="588"/>
      <c r="D328" s="588"/>
      <c r="E328" s="237"/>
      <c r="F328" s="237"/>
      <c r="G328" s="237"/>
      <c r="H328" s="238"/>
      <c r="I328" s="238"/>
      <c r="J328" s="588"/>
      <c r="K328" s="589"/>
      <c r="L328" s="584"/>
      <c r="M328" s="584"/>
      <c r="N328" s="584"/>
      <c r="O328" s="584"/>
      <c r="P328" s="584"/>
      <c r="Q328" s="584"/>
      <c r="R328" s="584"/>
      <c r="S328" s="584"/>
      <c r="T328" s="584"/>
      <c r="U328" s="584"/>
      <c r="V328" s="584"/>
      <c r="W328" s="584"/>
      <c r="X328" s="584"/>
      <c r="Y328" s="584"/>
      <c r="Z328" s="584"/>
      <c r="AA328" s="584"/>
      <c r="AB328" s="584"/>
      <c r="AC328" s="584"/>
      <c r="AD328" s="584"/>
      <c r="AE328" s="584"/>
      <c r="AF328" s="584"/>
      <c r="AG328" s="584"/>
      <c r="AH328" s="584"/>
      <c r="AI328" s="584"/>
      <c r="AJ328" s="585"/>
      <c r="AK328" s="585"/>
    </row>
    <row r="329" spans="1:37" s="586" customFormat="1">
      <c r="A329" s="583"/>
      <c r="B329" s="587"/>
      <c r="C329" s="588"/>
      <c r="D329" s="588"/>
      <c r="E329" s="237"/>
      <c r="F329" s="237"/>
      <c r="G329" s="237"/>
      <c r="H329" s="238"/>
      <c r="I329" s="238"/>
      <c r="J329" s="588"/>
      <c r="K329" s="589"/>
      <c r="L329" s="584"/>
      <c r="M329" s="584"/>
      <c r="N329" s="584"/>
      <c r="O329" s="584"/>
      <c r="P329" s="584"/>
      <c r="Q329" s="584"/>
      <c r="R329" s="584"/>
      <c r="S329" s="584"/>
      <c r="T329" s="584"/>
      <c r="U329" s="584"/>
      <c r="V329" s="584"/>
      <c r="W329" s="584"/>
      <c r="X329" s="584"/>
      <c r="Y329" s="584"/>
      <c r="Z329" s="584"/>
      <c r="AA329" s="584"/>
      <c r="AB329" s="584"/>
      <c r="AC329" s="584"/>
      <c r="AD329" s="584"/>
      <c r="AE329" s="584"/>
      <c r="AF329" s="584"/>
      <c r="AG329" s="584"/>
      <c r="AH329" s="584"/>
      <c r="AI329" s="584"/>
      <c r="AJ329" s="585"/>
      <c r="AK329" s="585"/>
    </row>
    <row r="330" spans="1:37" s="586" customFormat="1">
      <c r="A330" s="583"/>
      <c r="B330" s="587"/>
      <c r="C330" s="588"/>
      <c r="D330" s="588"/>
      <c r="E330" s="237"/>
      <c r="F330" s="237"/>
      <c r="G330" s="237"/>
      <c r="H330" s="238"/>
      <c r="I330" s="238"/>
      <c r="J330" s="588"/>
      <c r="K330" s="589"/>
      <c r="L330" s="584"/>
      <c r="M330" s="584"/>
      <c r="N330" s="584"/>
      <c r="O330" s="584"/>
      <c r="P330" s="584"/>
      <c r="Q330" s="584"/>
      <c r="R330" s="584"/>
      <c r="S330" s="584"/>
      <c r="T330" s="584"/>
      <c r="U330" s="584"/>
      <c r="V330" s="584"/>
      <c r="W330" s="584"/>
      <c r="X330" s="584"/>
      <c r="Y330" s="584"/>
      <c r="Z330" s="584"/>
      <c r="AA330" s="584"/>
      <c r="AB330" s="584"/>
      <c r="AC330" s="584"/>
      <c r="AD330" s="584"/>
      <c r="AE330" s="584"/>
      <c r="AF330" s="584"/>
      <c r="AG330" s="584"/>
      <c r="AH330" s="584"/>
      <c r="AI330" s="584"/>
      <c r="AJ330" s="585"/>
      <c r="AK330" s="585"/>
    </row>
    <row r="331" spans="1:37" s="586" customFormat="1">
      <c r="A331" s="583"/>
      <c r="B331" s="587"/>
      <c r="C331" s="588"/>
      <c r="D331" s="588"/>
      <c r="E331" s="237"/>
      <c r="F331" s="237"/>
      <c r="G331" s="237"/>
      <c r="H331" s="238"/>
      <c r="I331" s="238"/>
      <c r="J331" s="588"/>
      <c r="K331" s="589"/>
      <c r="L331" s="584"/>
      <c r="M331" s="584"/>
      <c r="N331" s="584"/>
      <c r="O331" s="584"/>
      <c r="P331" s="584"/>
      <c r="Q331" s="584"/>
      <c r="R331" s="584"/>
      <c r="S331" s="584"/>
      <c r="T331" s="584"/>
      <c r="U331" s="584"/>
      <c r="V331" s="584"/>
      <c r="W331" s="584"/>
      <c r="X331" s="584"/>
      <c r="Y331" s="584"/>
      <c r="Z331" s="584"/>
      <c r="AA331" s="584"/>
      <c r="AB331" s="584"/>
      <c r="AC331" s="584"/>
      <c r="AD331" s="584"/>
      <c r="AE331" s="584"/>
      <c r="AF331" s="584"/>
      <c r="AG331" s="584"/>
      <c r="AH331" s="584"/>
      <c r="AI331" s="584"/>
      <c r="AJ331" s="585"/>
      <c r="AK331" s="585"/>
    </row>
    <row r="332" spans="1:37" s="586" customFormat="1">
      <c r="A332" s="583"/>
      <c r="B332" s="587"/>
      <c r="C332" s="588"/>
      <c r="D332" s="588"/>
      <c r="E332" s="237"/>
      <c r="F332" s="237"/>
      <c r="G332" s="237"/>
      <c r="H332" s="238"/>
      <c r="I332" s="238"/>
      <c r="J332" s="588"/>
      <c r="K332" s="589"/>
      <c r="L332" s="584"/>
      <c r="M332" s="584"/>
      <c r="N332" s="584"/>
      <c r="O332" s="584"/>
      <c r="P332" s="584"/>
      <c r="Q332" s="584"/>
      <c r="R332" s="584"/>
      <c r="S332" s="584"/>
      <c r="T332" s="584"/>
      <c r="U332" s="584"/>
      <c r="V332" s="584"/>
      <c r="W332" s="584"/>
      <c r="X332" s="584"/>
      <c r="Y332" s="584"/>
      <c r="Z332" s="584"/>
      <c r="AA332" s="584"/>
      <c r="AB332" s="584"/>
      <c r="AC332" s="584"/>
      <c r="AD332" s="584"/>
      <c r="AE332" s="584"/>
      <c r="AF332" s="584"/>
      <c r="AG332" s="584"/>
      <c r="AH332" s="584"/>
      <c r="AI332" s="584"/>
      <c r="AJ332" s="585"/>
      <c r="AK332" s="585"/>
    </row>
    <row r="333" spans="1:37" s="586" customFormat="1">
      <c r="A333" s="583"/>
      <c r="B333" s="587"/>
      <c r="C333" s="588"/>
      <c r="D333" s="588"/>
      <c r="E333" s="237"/>
      <c r="F333" s="237"/>
      <c r="G333" s="237"/>
      <c r="H333" s="238"/>
      <c r="I333" s="238"/>
      <c r="J333" s="588"/>
      <c r="K333" s="589"/>
      <c r="L333" s="584"/>
      <c r="M333" s="584"/>
      <c r="N333" s="584"/>
      <c r="O333" s="584"/>
      <c r="P333" s="584"/>
      <c r="Q333" s="584"/>
      <c r="R333" s="584"/>
      <c r="S333" s="584"/>
      <c r="T333" s="584"/>
      <c r="U333" s="584"/>
      <c r="V333" s="584"/>
      <c r="W333" s="584"/>
      <c r="X333" s="584"/>
      <c r="Y333" s="584"/>
      <c r="Z333" s="584"/>
      <c r="AA333" s="584"/>
      <c r="AB333" s="584"/>
      <c r="AC333" s="584"/>
      <c r="AD333" s="584"/>
      <c r="AE333" s="584"/>
      <c r="AF333" s="584"/>
      <c r="AG333" s="584"/>
      <c r="AH333" s="584"/>
      <c r="AI333" s="584"/>
      <c r="AJ333" s="585"/>
      <c r="AK333" s="585"/>
    </row>
    <row r="334" spans="1:37" s="586" customFormat="1">
      <c r="A334" s="583"/>
      <c r="B334" s="587"/>
      <c r="C334" s="588"/>
      <c r="D334" s="588"/>
      <c r="E334" s="237"/>
      <c r="F334" s="237"/>
      <c r="G334" s="237"/>
      <c r="H334" s="238"/>
      <c r="I334" s="238"/>
      <c r="J334" s="588"/>
      <c r="K334" s="589"/>
      <c r="L334" s="584"/>
      <c r="M334" s="584"/>
      <c r="N334" s="584"/>
      <c r="O334" s="584"/>
      <c r="P334" s="584"/>
      <c r="Q334" s="584"/>
      <c r="R334" s="584"/>
      <c r="S334" s="584"/>
      <c r="T334" s="584"/>
      <c r="U334" s="584"/>
      <c r="V334" s="584"/>
      <c r="W334" s="584"/>
      <c r="X334" s="584"/>
      <c r="Y334" s="584"/>
      <c r="Z334" s="584"/>
      <c r="AA334" s="584"/>
      <c r="AB334" s="584"/>
      <c r="AC334" s="584"/>
      <c r="AD334" s="584"/>
      <c r="AE334" s="584"/>
      <c r="AF334" s="584"/>
      <c r="AG334" s="584"/>
      <c r="AH334" s="584"/>
      <c r="AI334" s="584"/>
      <c r="AJ334" s="585"/>
      <c r="AK334" s="585"/>
    </row>
    <row r="335" spans="1:37" s="586" customFormat="1">
      <c r="A335" s="583"/>
      <c r="B335" s="587"/>
      <c r="C335" s="588"/>
      <c r="D335" s="588"/>
      <c r="E335" s="237"/>
      <c r="F335" s="237"/>
      <c r="G335" s="237"/>
      <c r="H335" s="238"/>
      <c r="I335" s="238"/>
      <c r="J335" s="588"/>
      <c r="K335" s="589"/>
      <c r="L335" s="584"/>
      <c r="M335" s="584"/>
      <c r="N335" s="584"/>
      <c r="O335" s="584"/>
      <c r="P335" s="584"/>
      <c r="Q335" s="584"/>
      <c r="R335" s="584"/>
      <c r="S335" s="584"/>
      <c r="T335" s="584"/>
      <c r="U335" s="584"/>
      <c r="V335" s="584"/>
      <c r="W335" s="584"/>
      <c r="X335" s="584"/>
      <c r="Y335" s="584"/>
      <c r="Z335" s="584"/>
      <c r="AA335" s="584"/>
      <c r="AB335" s="584"/>
      <c r="AC335" s="584"/>
      <c r="AD335" s="584"/>
      <c r="AE335" s="584"/>
      <c r="AF335" s="584"/>
      <c r="AG335" s="584"/>
      <c r="AH335" s="584"/>
      <c r="AI335" s="584"/>
      <c r="AJ335" s="585"/>
      <c r="AK335" s="585"/>
    </row>
    <row r="336" spans="1:37" s="586" customFormat="1">
      <c r="A336" s="583"/>
      <c r="B336" s="587"/>
      <c r="C336" s="588"/>
      <c r="D336" s="588"/>
      <c r="E336" s="237"/>
      <c r="F336" s="237"/>
      <c r="G336" s="237"/>
      <c r="H336" s="238"/>
      <c r="I336" s="238"/>
      <c r="J336" s="588"/>
      <c r="K336" s="589"/>
      <c r="L336" s="584"/>
      <c r="M336" s="584"/>
      <c r="N336" s="584"/>
      <c r="O336" s="584"/>
      <c r="P336" s="584"/>
      <c r="Q336" s="584"/>
      <c r="R336" s="584"/>
      <c r="S336" s="584"/>
      <c r="T336" s="584"/>
      <c r="U336" s="584"/>
      <c r="V336" s="584"/>
      <c r="W336" s="584"/>
      <c r="X336" s="584"/>
      <c r="Y336" s="584"/>
      <c r="Z336" s="584"/>
      <c r="AA336" s="584"/>
      <c r="AB336" s="584"/>
      <c r="AC336" s="584"/>
      <c r="AD336" s="584"/>
      <c r="AE336" s="584"/>
      <c r="AF336" s="584"/>
      <c r="AG336" s="584"/>
      <c r="AH336" s="584"/>
      <c r="AI336" s="584"/>
      <c r="AJ336" s="585"/>
      <c r="AK336" s="585"/>
    </row>
    <row r="337" spans="1:37" s="586" customFormat="1">
      <c r="A337" s="583"/>
      <c r="B337" s="587"/>
      <c r="C337" s="588"/>
      <c r="D337" s="588"/>
      <c r="E337" s="237"/>
      <c r="F337" s="237"/>
      <c r="G337" s="237"/>
      <c r="H337" s="238"/>
      <c r="I337" s="238"/>
      <c r="J337" s="588"/>
      <c r="K337" s="589"/>
      <c r="L337" s="584"/>
      <c r="M337" s="584"/>
      <c r="N337" s="584"/>
      <c r="O337" s="584"/>
      <c r="P337" s="584"/>
      <c r="Q337" s="584"/>
      <c r="R337" s="584"/>
      <c r="S337" s="584"/>
      <c r="T337" s="584"/>
      <c r="U337" s="584"/>
      <c r="V337" s="584"/>
      <c r="W337" s="584"/>
      <c r="X337" s="584"/>
      <c r="Y337" s="584"/>
      <c r="Z337" s="584"/>
      <c r="AA337" s="584"/>
      <c r="AB337" s="584"/>
      <c r="AC337" s="584"/>
      <c r="AD337" s="584"/>
      <c r="AE337" s="584"/>
      <c r="AF337" s="584"/>
      <c r="AG337" s="584"/>
      <c r="AH337" s="584"/>
      <c r="AI337" s="584"/>
      <c r="AJ337" s="585"/>
      <c r="AK337" s="585"/>
    </row>
    <row r="338" spans="1:37" s="586" customFormat="1">
      <c r="A338" s="583"/>
      <c r="B338" s="587"/>
      <c r="C338" s="588"/>
      <c r="D338" s="588"/>
      <c r="E338" s="237"/>
      <c r="F338" s="237"/>
      <c r="G338" s="237"/>
      <c r="H338" s="238"/>
      <c r="I338" s="238"/>
      <c r="J338" s="588"/>
      <c r="K338" s="589"/>
      <c r="L338" s="584"/>
      <c r="M338" s="584"/>
      <c r="N338" s="584"/>
      <c r="O338" s="584"/>
      <c r="P338" s="584"/>
      <c r="Q338" s="584"/>
      <c r="R338" s="584"/>
      <c r="S338" s="584"/>
      <c r="T338" s="584"/>
      <c r="U338" s="584"/>
      <c r="V338" s="584"/>
      <c r="W338" s="584"/>
      <c r="X338" s="584"/>
      <c r="Y338" s="584"/>
      <c r="Z338" s="584"/>
      <c r="AA338" s="584"/>
      <c r="AB338" s="584"/>
      <c r="AC338" s="584"/>
      <c r="AD338" s="584"/>
      <c r="AE338" s="584"/>
      <c r="AF338" s="584"/>
      <c r="AG338" s="584"/>
      <c r="AH338" s="584"/>
      <c r="AI338" s="584"/>
      <c r="AJ338" s="585"/>
      <c r="AK338" s="585"/>
    </row>
    <row r="339" spans="1:37" s="586" customFormat="1">
      <c r="A339" s="583"/>
      <c r="B339" s="587"/>
      <c r="C339" s="588"/>
      <c r="D339" s="588"/>
      <c r="E339" s="237"/>
      <c r="F339" s="237"/>
      <c r="G339" s="237"/>
      <c r="H339" s="238"/>
      <c r="I339" s="238"/>
      <c r="J339" s="588"/>
      <c r="K339" s="589"/>
      <c r="L339" s="584"/>
      <c r="M339" s="584"/>
      <c r="N339" s="584"/>
      <c r="O339" s="584"/>
      <c r="P339" s="584"/>
      <c r="Q339" s="584"/>
      <c r="R339" s="584"/>
      <c r="S339" s="584"/>
      <c r="T339" s="584"/>
      <c r="U339" s="584"/>
      <c r="V339" s="584"/>
      <c r="W339" s="584"/>
      <c r="X339" s="584"/>
      <c r="Y339" s="584"/>
      <c r="Z339" s="584"/>
      <c r="AA339" s="584"/>
      <c r="AB339" s="584"/>
      <c r="AC339" s="584"/>
      <c r="AD339" s="584"/>
      <c r="AE339" s="584"/>
      <c r="AF339" s="584"/>
      <c r="AG339" s="584"/>
      <c r="AH339" s="584"/>
      <c r="AI339" s="584"/>
      <c r="AJ339" s="585"/>
      <c r="AK339" s="585"/>
    </row>
    <row r="340" spans="1:37" s="586" customFormat="1">
      <c r="A340" s="583"/>
      <c r="B340" s="587"/>
      <c r="C340" s="588"/>
      <c r="D340" s="588"/>
      <c r="E340" s="237"/>
      <c r="F340" s="237"/>
      <c r="G340" s="237"/>
      <c r="H340" s="238"/>
      <c r="I340" s="238"/>
      <c r="J340" s="588"/>
      <c r="K340" s="589"/>
      <c r="L340" s="584"/>
      <c r="M340" s="584"/>
      <c r="N340" s="584"/>
      <c r="O340" s="584"/>
      <c r="P340" s="584"/>
      <c r="Q340" s="584"/>
      <c r="R340" s="584"/>
      <c r="S340" s="584"/>
      <c r="T340" s="584"/>
      <c r="U340" s="584"/>
      <c r="V340" s="584"/>
      <c r="W340" s="584"/>
      <c r="X340" s="584"/>
      <c r="Y340" s="584"/>
      <c r="Z340" s="584"/>
      <c r="AA340" s="584"/>
      <c r="AB340" s="584"/>
      <c r="AC340" s="584"/>
      <c r="AD340" s="584"/>
      <c r="AE340" s="584"/>
      <c r="AF340" s="584"/>
      <c r="AG340" s="584"/>
      <c r="AH340" s="584"/>
      <c r="AI340" s="584"/>
      <c r="AJ340" s="585"/>
      <c r="AK340" s="585"/>
    </row>
    <row r="341" spans="1:37" s="586" customFormat="1">
      <c r="A341" s="583"/>
      <c r="B341" s="587"/>
      <c r="C341" s="588"/>
      <c r="D341" s="588"/>
      <c r="E341" s="237"/>
      <c r="F341" s="237"/>
      <c r="G341" s="237"/>
      <c r="H341" s="238"/>
      <c r="I341" s="238"/>
      <c r="J341" s="588"/>
      <c r="K341" s="589"/>
      <c r="L341" s="584"/>
      <c r="M341" s="584"/>
      <c r="N341" s="584"/>
      <c r="O341" s="584"/>
      <c r="P341" s="584"/>
      <c r="Q341" s="584"/>
      <c r="R341" s="584"/>
      <c r="S341" s="584"/>
      <c r="T341" s="584"/>
      <c r="U341" s="584"/>
      <c r="V341" s="584"/>
      <c r="W341" s="584"/>
      <c r="X341" s="584"/>
      <c r="Y341" s="584"/>
      <c r="Z341" s="584"/>
      <c r="AA341" s="584"/>
      <c r="AB341" s="584"/>
      <c r="AC341" s="584"/>
      <c r="AD341" s="584"/>
      <c r="AE341" s="584"/>
      <c r="AF341" s="584"/>
      <c r="AG341" s="584"/>
      <c r="AH341" s="584"/>
      <c r="AI341" s="584"/>
      <c r="AJ341" s="585"/>
      <c r="AK341" s="585"/>
    </row>
    <row r="342" spans="1:37" s="586" customFormat="1">
      <c r="A342" s="583"/>
      <c r="B342" s="587"/>
      <c r="C342" s="588"/>
      <c r="D342" s="588"/>
      <c r="E342" s="237"/>
      <c r="F342" s="237"/>
      <c r="G342" s="237"/>
      <c r="H342" s="238"/>
      <c r="I342" s="238"/>
      <c r="J342" s="588"/>
      <c r="K342" s="589"/>
      <c r="L342" s="584"/>
      <c r="M342" s="584"/>
      <c r="N342" s="584"/>
      <c r="O342" s="584"/>
      <c r="P342" s="584"/>
      <c r="Q342" s="584"/>
      <c r="R342" s="584"/>
      <c r="S342" s="584"/>
      <c r="T342" s="584"/>
      <c r="U342" s="584"/>
      <c r="V342" s="584"/>
      <c r="W342" s="584"/>
      <c r="X342" s="584"/>
      <c r="Y342" s="584"/>
      <c r="Z342" s="584"/>
      <c r="AA342" s="584"/>
      <c r="AB342" s="584"/>
      <c r="AC342" s="584"/>
      <c r="AD342" s="584"/>
      <c r="AE342" s="584"/>
      <c r="AF342" s="584"/>
      <c r="AG342" s="584"/>
      <c r="AH342" s="584"/>
      <c r="AI342" s="584"/>
      <c r="AJ342" s="585"/>
      <c r="AK342" s="585"/>
    </row>
    <row r="343" spans="1:37" s="586" customFormat="1">
      <c r="A343" s="583"/>
      <c r="B343" s="587"/>
      <c r="C343" s="588"/>
      <c r="D343" s="588"/>
      <c r="E343" s="237"/>
      <c r="F343" s="237"/>
      <c r="G343" s="237"/>
      <c r="H343" s="238"/>
      <c r="I343" s="238"/>
      <c r="J343" s="588"/>
      <c r="K343" s="589"/>
      <c r="L343" s="584"/>
      <c r="M343" s="584"/>
      <c r="N343" s="584"/>
      <c r="O343" s="584"/>
      <c r="P343" s="584"/>
      <c r="Q343" s="584"/>
      <c r="R343" s="584"/>
      <c r="S343" s="584"/>
      <c r="T343" s="584"/>
      <c r="U343" s="584"/>
      <c r="V343" s="584"/>
      <c r="W343" s="584"/>
      <c r="X343" s="584"/>
      <c r="Y343" s="584"/>
      <c r="Z343" s="584"/>
      <c r="AA343" s="584"/>
      <c r="AB343" s="584"/>
      <c r="AC343" s="584"/>
      <c r="AD343" s="584"/>
      <c r="AE343" s="584"/>
      <c r="AF343" s="584"/>
      <c r="AG343" s="584"/>
      <c r="AH343" s="584"/>
      <c r="AI343" s="584"/>
      <c r="AJ343" s="585"/>
      <c r="AK343" s="585"/>
    </row>
    <row r="344" spans="1:37" s="586" customFormat="1">
      <c r="A344" s="583"/>
      <c r="B344" s="587"/>
      <c r="C344" s="588"/>
      <c r="D344" s="588"/>
      <c r="E344" s="237"/>
      <c r="F344" s="237"/>
      <c r="G344" s="237"/>
      <c r="H344" s="238"/>
      <c r="I344" s="238"/>
      <c r="J344" s="588"/>
      <c r="K344" s="589"/>
      <c r="L344" s="584"/>
      <c r="M344" s="584"/>
      <c r="N344" s="584"/>
      <c r="O344" s="584"/>
      <c r="P344" s="584"/>
      <c r="Q344" s="584"/>
      <c r="R344" s="584"/>
      <c r="S344" s="584"/>
      <c r="T344" s="584"/>
      <c r="U344" s="584"/>
      <c r="V344" s="584"/>
      <c r="W344" s="584"/>
      <c r="X344" s="584"/>
      <c r="Y344" s="584"/>
      <c r="Z344" s="584"/>
      <c r="AA344" s="584"/>
      <c r="AB344" s="584"/>
      <c r="AC344" s="584"/>
      <c r="AD344" s="584"/>
      <c r="AE344" s="584"/>
      <c r="AF344" s="584"/>
      <c r="AG344" s="584"/>
      <c r="AH344" s="584"/>
      <c r="AI344" s="584"/>
      <c r="AJ344" s="585"/>
      <c r="AK344" s="585"/>
    </row>
    <row r="345" spans="1:37" s="586" customFormat="1">
      <c r="A345" s="583"/>
      <c r="B345" s="587"/>
      <c r="C345" s="588"/>
      <c r="D345" s="588"/>
      <c r="E345" s="237"/>
      <c r="F345" s="237"/>
      <c r="G345" s="237"/>
      <c r="H345" s="238"/>
      <c r="I345" s="238"/>
      <c r="J345" s="588"/>
      <c r="K345" s="589"/>
      <c r="L345" s="584"/>
      <c r="M345" s="584"/>
      <c r="N345" s="584"/>
      <c r="O345" s="584"/>
      <c r="P345" s="584"/>
      <c r="Q345" s="584"/>
      <c r="R345" s="584"/>
      <c r="S345" s="584"/>
      <c r="T345" s="584"/>
      <c r="U345" s="584"/>
      <c r="V345" s="584"/>
      <c r="W345" s="584"/>
      <c r="X345" s="584"/>
      <c r="Y345" s="584"/>
      <c r="Z345" s="584"/>
      <c r="AA345" s="584"/>
      <c r="AB345" s="584"/>
      <c r="AC345" s="584"/>
      <c r="AD345" s="584"/>
      <c r="AE345" s="584"/>
      <c r="AF345" s="584"/>
      <c r="AG345" s="584"/>
      <c r="AH345" s="584"/>
      <c r="AI345" s="584"/>
      <c r="AJ345" s="585"/>
      <c r="AK345" s="585"/>
    </row>
    <row r="346" spans="1:37" s="586" customFormat="1">
      <c r="A346" s="583"/>
      <c r="B346" s="587"/>
      <c r="C346" s="588"/>
      <c r="D346" s="588"/>
      <c r="E346" s="237"/>
      <c r="F346" s="237"/>
      <c r="G346" s="237"/>
      <c r="H346" s="238"/>
      <c r="I346" s="238"/>
      <c r="J346" s="588"/>
      <c r="K346" s="589"/>
      <c r="L346" s="584"/>
      <c r="M346" s="584"/>
      <c r="N346" s="584"/>
      <c r="O346" s="584"/>
      <c r="P346" s="584"/>
      <c r="Q346" s="584"/>
      <c r="R346" s="584"/>
      <c r="S346" s="584"/>
      <c r="T346" s="584"/>
      <c r="U346" s="584"/>
      <c r="V346" s="584"/>
      <c r="W346" s="584"/>
      <c r="X346" s="584"/>
      <c r="Y346" s="584"/>
      <c r="Z346" s="584"/>
      <c r="AA346" s="584"/>
      <c r="AB346" s="584"/>
      <c r="AC346" s="584"/>
      <c r="AD346" s="584"/>
      <c r="AE346" s="584"/>
      <c r="AF346" s="584"/>
      <c r="AG346" s="584"/>
      <c r="AH346" s="584"/>
      <c r="AI346" s="584"/>
      <c r="AJ346" s="585"/>
      <c r="AK346" s="585"/>
    </row>
    <row r="347" spans="1:37" s="586" customFormat="1">
      <c r="A347" s="583"/>
      <c r="B347" s="587"/>
      <c r="C347" s="588"/>
      <c r="D347" s="588"/>
      <c r="E347" s="237"/>
      <c r="F347" s="237"/>
      <c r="G347" s="237"/>
      <c r="H347" s="238"/>
      <c r="I347" s="238"/>
      <c r="J347" s="588"/>
      <c r="K347" s="589"/>
      <c r="L347" s="584"/>
      <c r="M347" s="584"/>
      <c r="N347" s="584"/>
      <c r="O347" s="584"/>
      <c r="P347" s="584"/>
      <c r="Q347" s="584"/>
      <c r="R347" s="584"/>
      <c r="S347" s="584"/>
      <c r="T347" s="584"/>
      <c r="U347" s="584"/>
      <c r="V347" s="584"/>
      <c r="W347" s="584"/>
      <c r="X347" s="584"/>
      <c r="Y347" s="584"/>
      <c r="Z347" s="584"/>
      <c r="AA347" s="584"/>
      <c r="AB347" s="584"/>
      <c r="AC347" s="584"/>
      <c r="AD347" s="584"/>
      <c r="AE347" s="584"/>
      <c r="AF347" s="584"/>
      <c r="AG347" s="584"/>
      <c r="AH347" s="584"/>
      <c r="AI347" s="584"/>
      <c r="AJ347" s="585"/>
      <c r="AK347" s="585"/>
    </row>
    <row r="348" spans="1:37" s="586" customFormat="1">
      <c r="A348" s="583"/>
      <c r="B348" s="587"/>
      <c r="C348" s="588"/>
      <c r="D348" s="588"/>
      <c r="E348" s="237"/>
      <c r="F348" s="237"/>
      <c r="G348" s="237"/>
      <c r="H348" s="238"/>
      <c r="I348" s="238"/>
      <c r="J348" s="588"/>
      <c r="K348" s="589"/>
      <c r="L348" s="584"/>
      <c r="M348" s="584"/>
      <c r="N348" s="584"/>
      <c r="O348" s="584"/>
      <c r="P348" s="584"/>
      <c r="Q348" s="584"/>
      <c r="R348" s="584"/>
      <c r="S348" s="584"/>
      <c r="T348" s="584"/>
      <c r="U348" s="584"/>
      <c r="V348" s="584"/>
      <c r="W348" s="584"/>
      <c r="X348" s="584"/>
      <c r="Y348" s="584"/>
      <c r="Z348" s="584"/>
      <c r="AA348" s="584"/>
      <c r="AB348" s="584"/>
      <c r="AC348" s="584"/>
      <c r="AD348" s="584"/>
      <c r="AE348" s="584"/>
      <c r="AF348" s="584"/>
      <c r="AG348" s="584"/>
      <c r="AH348" s="584"/>
      <c r="AI348" s="584"/>
      <c r="AJ348" s="585"/>
      <c r="AK348" s="585"/>
    </row>
    <row r="349" spans="1:37" s="586" customFormat="1">
      <c r="A349" s="583"/>
      <c r="B349" s="587"/>
      <c r="C349" s="588"/>
      <c r="D349" s="588"/>
      <c r="E349" s="237"/>
      <c r="F349" s="237"/>
      <c r="G349" s="237"/>
      <c r="H349" s="238"/>
      <c r="I349" s="238"/>
      <c r="J349" s="588"/>
      <c r="K349" s="589"/>
      <c r="L349" s="584"/>
      <c r="M349" s="584"/>
      <c r="N349" s="584"/>
      <c r="O349" s="584"/>
      <c r="P349" s="584"/>
      <c r="Q349" s="584"/>
      <c r="R349" s="584"/>
      <c r="S349" s="584"/>
      <c r="T349" s="584"/>
      <c r="U349" s="584"/>
      <c r="V349" s="584"/>
      <c r="W349" s="584"/>
      <c r="X349" s="584"/>
      <c r="Y349" s="584"/>
      <c r="Z349" s="584"/>
      <c r="AA349" s="584"/>
      <c r="AB349" s="584"/>
      <c r="AC349" s="584"/>
      <c r="AD349" s="584"/>
      <c r="AE349" s="584"/>
      <c r="AF349" s="584"/>
      <c r="AG349" s="584"/>
      <c r="AH349" s="584"/>
      <c r="AI349" s="584"/>
      <c r="AJ349" s="585"/>
      <c r="AK349" s="585"/>
    </row>
    <row r="350" spans="1:37" s="586" customFormat="1">
      <c r="A350" s="583"/>
      <c r="B350" s="587"/>
      <c r="C350" s="588"/>
      <c r="D350" s="588"/>
      <c r="E350" s="237"/>
      <c r="F350" s="237"/>
      <c r="G350" s="237"/>
      <c r="H350" s="238"/>
      <c r="I350" s="238"/>
      <c r="J350" s="588"/>
      <c r="K350" s="589"/>
      <c r="L350" s="584"/>
      <c r="M350" s="584"/>
      <c r="N350" s="584"/>
      <c r="O350" s="584"/>
      <c r="P350" s="584"/>
      <c r="Q350" s="584"/>
      <c r="R350" s="584"/>
      <c r="S350" s="584"/>
      <c r="T350" s="584"/>
      <c r="U350" s="584"/>
      <c r="V350" s="584"/>
      <c r="W350" s="584"/>
      <c r="X350" s="584"/>
      <c r="Y350" s="584"/>
      <c r="Z350" s="584"/>
      <c r="AA350" s="584"/>
      <c r="AB350" s="584"/>
      <c r="AC350" s="584"/>
      <c r="AD350" s="584"/>
      <c r="AE350" s="584"/>
      <c r="AF350" s="584"/>
      <c r="AG350" s="584"/>
      <c r="AH350" s="584"/>
      <c r="AI350" s="584"/>
      <c r="AJ350" s="585"/>
      <c r="AK350" s="585"/>
    </row>
    <row r="351" spans="1:37" s="586" customFormat="1">
      <c r="A351" s="583"/>
      <c r="B351" s="587"/>
      <c r="C351" s="588"/>
      <c r="D351" s="588"/>
      <c r="E351" s="237"/>
      <c r="F351" s="237"/>
      <c r="G351" s="237"/>
      <c r="H351" s="238"/>
      <c r="I351" s="238"/>
      <c r="J351" s="588"/>
      <c r="K351" s="589"/>
      <c r="L351" s="584"/>
      <c r="M351" s="584"/>
      <c r="N351" s="584"/>
      <c r="O351" s="584"/>
      <c r="P351" s="584"/>
      <c r="Q351" s="584"/>
      <c r="R351" s="584"/>
      <c r="S351" s="584"/>
      <c r="T351" s="584"/>
      <c r="U351" s="584"/>
      <c r="V351" s="584"/>
      <c r="W351" s="584"/>
      <c r="X351" s="584"/>
      <c r="Y351" s="584"/>
      <c r="Z351" s="584"/>
      <c r="AA351" s="584"/>
      <c r="AB351" s="584"/>
      <c r="AC351" s="584"/>
      <c r="AD351" s="584"/>
      <c r="AE351" s="584"/>
      <c r="AF351" s="584"/>
      <c r="AG351" s="584"/>
      <c r="AH351" s="584"/>
      <c r="AI351" s="584"/>
      <c r="AJ351" s="585"/>
      <c r="AK351" s="585"/>
    </row>
    <row r="352" spans="1:37" s="586" customFormat="1">
      <c r="A352" s="583"/>
      <c r="B352" s="587"/>
      <c r="C352" s="588"/>
      <c r="D352" s="588"/>
      <c r="E352" s="237"/>
      <c r="F352" s="237"/>
      <c r="G352" s="237"/>
      <c r="H352" s="238"/>
      <c r="I352" s="238"/>
      <c r="J352" s="588"/>
      <c r="K352" s="589"/>
      <c r="L352" s="584"/>
      <c r="M352" s="584"/>
      <c r="N352" s="584"/>
      <c r="O352" s="584"/>
      <c r="P352" s="584"/>
      <c r="Q352" s="584"/>
      <c r="R352" s="584"/>
      <c r="S352" s="584"/>
      <c r="T352" s="584"/>
      <c r="U352" s="584"/>
      <c r="V352" s="584"/>
      <c r="W352" s="584"/>
      <c r="X352" s="584"/>
      <c r="Y352" s="584"/>
      <c r="Z352" s="584"/>
      <c r="AA352" s="584"/>
      <c r="AB352" s="584"/>
      <c r="AC352" s="584"/>
      <c r="AD352" s="584"/>
      <c r="AE352" s="584"/>
      <c r="AF352" s="584"/>
      <c r="AG352" s="584"/>
      <c r="AH352" s="584"/>
      <c r="AI352" s="584"/>
      <c r="AJ352" s="585"/>
      <c r="AK352" s="585"/>
    </row>
    <row r="353" spans="1:37" s="586" customFormat="1">
      <c r="A353" s="583"/>
      <c r="B353" s="587"/>
      <c r="C353" s="588"/>
      <c r="D353" s="588"/>
      <c r="E353" s="237"/>
      <c r="F353" s="237"/>
      <c r="G353" s="237"/>
      <c r="H353" s="238"/>
      <c r="I353" s="238"/>
      <c r="J353" s="588"/>
      <c r="K353" s="589"/>
      <c r="L353" s="584"/>
      <c r="M353" s="584"/>
      <c r="N353" s="584"/>
      <c r="O353" s="584"/>
      <c r="P353" s="584"/>
      <c r="Q353" s="584"/>
      <c r="R353" s="584"/>
      <c r="S353" s="584"/>
      <c r="T353" s="584"/>
      <c r="U353" s="584"/>
      <c r="V353" s="584"/>
      <c r="W353" s="584"/>
      <c r="X353" s="584"/>
      <c r="Y353" s="584"/>
      <c r="Z353" s="584"/>
      <c r="AA353" s="584"/>
      <c r="AB353" s="584"/>
      <c r="AC353" s="584"/>
      <c r="AD353" s="584"/>
      <c r="AE353" s="584"/>
      <c r="AF353" s="584"/>
      <c r="AG353" s="584"/>
      <c r="AH353" s="584"/>
      <c r="AI353" s="584"/>
      <c r="AJ353" s="585"/>
      <c r="AK353" s="585"/>
    </row>
    <row r="354" spans="1:37" s="586" customFormat="1">
      <c r="A354" s="583"/>
      <c r="B354" s="587"/>
      <c r="C354" s="588"/>
      <c r="D354" s="588"/>
      <c r="E354" s="237"/>
      <c r="F354" s="237"/>
      <c r="G354" s="237"/>
      <c r="H354" s="238"/>
      <c r="I354" s="238"/>
      <c r="J354" s="588"/>
      <c r="K354" s="589"/>
      <c r="L354" s="584"/>
      <c r="M354" s="584"/>
      <c r="N354" s="584"/>
      <c r="O354" s="584"/>
      <c r="P354" s="584"/>
      <c r="Q354" s="584"/>
      <c r="R354" s="584"/>
      <c r="S354" s="584"/>
      <c r="T354" s="584"/>
      <c r="U354" s="584"/>
      <c r="V354" s="584"/>
      <c r="W354" s="584"/>
      <c r="X354" s="584"/>
      <c r="Y354" s="584"/>
      <c r="Z354" s="584"/>
      <c r="AA354" s="584"/>
      <c r="AB354" s="584"/>
      <c r="AC354" s="584"/>
      <c r="AD354" s="584"/>
      <c r="AE354" s="584"/>
      <c r="AF354" s="584"/>
      <c r="AG354" s="584"/>
      <c r="AH354" s="584"/>
      <c r="AI354" s="584"/>
      <c r="AJ354" s="585"/>
      <c r="AK354" s="585"/>
    </row>
    <row r="355" spans="1:37" s="586" customFormat="1">
      <c r="A355" s="583"/>
      <c r="B355" s="587"/>
      <c r="C355" s="588"/>
      <c r="D355" s="588"/>
      <c r="E355" s="237"/>
      <c r="F355" s="237"/>
      <c r="G355" s="237"/>
      <c r="H355" s="238"/>
      <c r="I355" s="238"/>
      <c r="J355" s="588"/>
      <c r="K355" s="589"/>
      <c r="L355" s="584"/>
      <c r="M355" s="584"/>
      <c r="N355" s="584"/>
      <c r="O355" s="584"/>
      <c r="P355" s="584"/>
      <c r="Q355" s="584"/>
      <c r="R355" s="584"/>
      <c r="S355" s="584"/>
      <c r="T355" s="584"/>
      <c r="U355" s="584"/>
      <c r="V355" s="584"/>
      <c r="W355" s="584"/>
      <c r="X355" s="584"/>
      <c r="Y355" s="584"/>
      <c r="Z355" s="584"/>
      <c r="AA355" s="584"/>
      <c r="AB355" s="584"/>
      <c r="AC355" s="584"/>
      <c r="AD355" s="584"/>
      <c r="AE355" s="584"/>
      <c r="AF355" s="584"/>
      <c r="AG355" s="584"/>
      <c r="AH355" s="584"/>
      <c r="AI355" s="584"/>
      <c r="AJ355" s="585"/>
      <c r="AK355" s="585"/>
    </row>
    <row r="356" spans="1:37" s="586" customFormat="1">
      <c r="A356" s="583"/>
      <c r="B356" s="587"/>
      <c r="C356" s="588"/>
      <c r="D356" s="588"/>
      <c r="E356" s="237"/>
      <c r="F356" s="237"/>
      <c r="G356" s="237"/>
      <c r="H356" s="238"/>
      <c r="I356" s="238"/>
      <c r="J356" s="588"/>
      <c r="K356" s="589"/>
      <c r="L356" s="584"/>
      <c r="M356" s="584"/>
      <c r="N356" s="584"/>
      <c r="O356" s="584"/>
      <c r="P356" s="584"/>
      <c r="Q356" s="584"/>
      <c r="R356" s="584"/>
      <c r="S356" s="584"/>
      <c r="T356" s="584"/>
      <c r="U356" s="584"/>
      <c r="V356" s="584"/>
      <c r="W356" s="584"/>
      <c r="X356" s="584"/>
      <c r="Y356" s="584"/>
      <c r="Z356" s="584"/>
      <c r="AA356" s="584"/>
      <c r="AB356" s="584"/>
      <c r="AC356" s="584"/>
      <c r="AD356" s="584"/>
      <c r="AE356" s="584"/>
      <c r="AF356" s="584"/>
      <c r="AG356" s="584"/>
      <c r="AH356" s="584"/>
      <c r="AI356" s="584"/>
      <c r="AJ356" s="585"/>
      <c r="AK356" s="585"/>
    </row>
    <row r="357" spans="1:37" s="586" customFormat="1">
      <c r="A357" s="583"/>
      <c r="B357" s="587"/>
      <c r="C357" s="588"/>
      <c r="D357" s="588"/>
      <c r="E357" s="237"/>
      <c r="F357" s="237"/>
      <c r="G357" s="237"/>
      <c r="H357" s="238"/>
      <c r="I357" s="238"/>
      <c r="J357" s="588"/>
      <c r="K357" s="589"/>
      <c r="L357" s="584"/>
      <c r="M357" s="584"/>
      <c r="N357" s="584"/>
      <c r="O357" s="584"/>
      <c r="P357" s="584"/>
      <c r="Q357" s="584"/>
      <c r="R357" s="584"/>
      <c r="S357" s="584"/>
      <c r="T357" s="584"/>
      <c r="U357" s="584"/>
      <c r="V357" s="584"/>
      <c r="W357" s="584"/>
      <c r="X357" s="584"/>
      <c r="Y357" s="584"/>
      <c r="Z357" s="584"/>
      <c r="AA357" s="584"/>
      <c r="AB357" s="584"/>
      <c r="AC357" s="584"/>
      <c r="AD357" s="584"/>
      <c r="AE357" s="584"/>
      <c r="AF357" s="584"/>
      <c r="AG357" s="584"/>
      <c r="AH357" s="584"/>
      <c r="AI357" s="584"/>
      <c r="AJ357" s="585"/>
      <c r="AK357" s="585"/>
    </row>
    <row r="358" spans="1:37" s="586" customFormat="1">
      <c r="A358" s="583"/>
      <c r="B358" s="587"/>
      <c r="C358" s="588"/>
      <c r="D358" s="588"/>
      <c r="E358" s="237"/>
      <c r="F358" s="237"/>
      <c r="G358" s="237"/>
      <c r="H358" s="238"/>
      <c r="I358" s="238"/>
      <c r="J358" s="588"/>
      <c r="K358" s="589"/>
      <c r="L358" s="584"/>
      <c r="M358" s="584"/>
      <c r="N358" s="584"/>
      <c r="O358" s="584"/>
      <c r="P358" s="584"/>
      <c r="Q358" s="584"/>
      <c r="R358" s="584"/>
      <c r="S358" s="584"/>
      <c r="T358" s="584"/>
      <c r="U358" s="584"/>
      <c r="V358" s="584"/>
      <c r="W358" s="584"/>
      <c r="X358" s="584"/>
      <c r="Y358" s="584"/>
      <c r="Z358" s="584"/>
      <c r="AA358" s="584"/>
      <c r="AB358" s="584"/>
      <c r="AC358" s="584"/>
      <c r="AD358" s="584"/>
      <c r="AE358" s="584"/>
      <c r="AF358" s="584"/>
      <c r="AG358" s="584"/>
      <c r="AH358" s="584"/>
      <c r="AI358" s="584"/>
      <c r="AJ358" s="585"/>
      <c r="AK358" s="585"/>
    </row>
    <row r="359" spans="1:37" s="586" customFormat="1">
      <c r="A359" s="583"/>
      <c r="B359" s="587"/>
      <c r="C359" s="588"/>
      <c r="D359" s="588"/>
      <c r="E359" s="237"/>
      <c r="F359" s="237"/>
      <c r="G359" s="237"/>
      <c r="H359" s="238"/>
      <c r="I359" s="238"/>
      <c r="J359" s="588"/>
      <c r="K359" s="589"/>
      <c r="L359" s="584"/>
      <c r="M359" s="584"/>
      <c r="N359" s="584"/>
      <c r="O359" s="584"/>
      <c r="P359" s="584"/>
      <c r="Q359" s="584"/>
      <c r="R359" s="584"/>
      <c r="S359" s="584"/>
      <c r="T359" s="584"/>
      <c r="U359" s="584"/>
      <c r="V359" s="584"/>
      <c r="W359" s="584"/>
      <c r="X359" s="584"/>
      <c r="Y359" s="584"/>
      <c r="Z359" s="584"/>
      <c r="AA359" s="584"/>
      <c r="AB359" s="584"/>
      <c r="AC359" s="584"/>
      <c r="AD359" s="584"/>
      <c r="AE359" s="584"/>
      <c r="AF359" s="584"/>
      <c r="AG359" s="584"/>
      <c r="AH359" s="584"/>
      <c r="AI359" s="584"/>
      <c r="AJ359" s="585"/>
      <c r="AK359" s="585"/>
    </row>
    <row r="360" spans="1:37" s="586" customFormat="1">
      <c r="A360" s="583"/>
      <c r="B360" s="587"/>
      <c r="C360" s="588"/>
      <c r="D360" s="588"/>
      <c r="E360" s="237"/>
      <c r="F360" s="237"/>
      <c r="G360" s="237"/>
      <c r="H360" s="238"/>
      <c r="I360" s="238"/>
      <c r="J360" s="588"/>
      <c r="K360" s="589"/>
      <c r="L360" s="584"/>
      <c r="M360" s="584"/>
      <c r="N360" s="584"/>
      <c r="O360" s="584"/>
      <c r="P360" s="584"/>
      <c r="Q360" s="584"/>
      <c r="R360" s="584"/>
      <c r="S360" s="584"/>
      <c r="T360" s="584"/>
      <c r="U360" s="584"/>
      <c r="V360" s="584"/>
      <c r="W360" s="584"/>
      <c r="X360" s="584"/>
      <c r="Y360" s="584"/>
      <c r="Z360" s="584"/>
      <c r="AA360" s="584"/>
      <c r="AB360" s="584"/>
      <c r="AC360" s="584"/>
      <c r="AD360" s="584"/>
      <c r="AE360" s="584"/>
      <c r="AF360" s="584"/>
      <c r="AG360" s="584"/>
      <c r="AH360" s="584"/>
      <c r="AI360" s="584"/>
      <c r="AJ360" s="585"/>
      <c r="AK360" s="585"/>
    </row>
    <row r="361" spans="1:37" s="586" customFormat="1">
      <c r="A361" s="583"/>
      <c r="B361" s="587"/>
      <c r="C361" s="588"/>
      <c r="D361" s="588"/>
      <c r="E361" s="237"/>
      <c r="F361" s="237"/>
      <c r="G361" s="237"/>
      <c r="H361" s="238"/>
      <c r="I361" s="238"/>
      <c r="J361" s="588"/>
      <c r="K361" s="589"/>
      <c r="L361" s="584"/>
      <c r="M361" s="584"/>
      <c r="N361" s="584"/>
      <c r="O361" s="584"/>
      <c r="P361" s="584"/>
      <c r="Q361" s="584"/>
      <c r="R361" s="584"/>
      <c r="S361" s="584"/>
      <c r="T361" s="584"/>
      <c r="U361" s="584"/>
      <c r="V361" s="584"/>
      <c r="W361" s="584"/>
      <c r="X361" s="584"/>
      <c r="Y361" s="584"/>
      <c r="Z361" s="584"/>
      <c r="AA361" s="584"/>
      <c r="AB361" s="584"/>
      <c r="AC361" s="584"/>
      <c r="AD361" s="584"/>
      <c r="AE361" s="584"/>
      <c r="AF361" s="584"/>
      <c r="AG361" s="584"/>
      <c r="AH361" s="584"/>
      <c r="AI361" s="584"/>
      <c r="AJ361" s="585"/>
      <c r="AK361" s="585"/>
    </row>
    <row r="362" spans="1:37">
      <c r="A362" s="583"/>
      <c r="B362" s="587"/>
      <c r="C362" s="588"/>
      <c r="D362" s="588"/>
      <c r="E362" s="237"/>
      <c r="F362" s="237"/>
      <c r="G362" s="237"/>
      <c r="H362" s="238"/>
      <c r="I362" s="238"/>
      <c r="J362" s="588"/>
      <c r="K362" s="589"/>
    </row>
    <row r="363" spans="1:37">
      <c r="A363" s="583"/>
      <c r="B363" s="587"/>
      <c r="C363" s="588"/>
      <c r="D363" s="588"/>
      <c r="E363" s="237"/>
      <c r="F363" s="237"/>
      <c r="G363" s="237"/>
      <c r="H363" s="238"/>
      <c r="I363" s="238"/>
      <c r="J363" s="588"/>
      <c r="K363" s="589"/>
    </row>
    <row r="364" spans="1:37">
      <c r="A364" s="583"/>
      <c r="B364" s="587"/>
      <c r="C364" s="588"/>
      <c r="D364" s="588"/>
      <c r="E364" s="237"/>
      <c r="F364" s="237"/>
      <c r="G364" s="237"/>
      <c r="H364" s="238"/>
      <c r="I364" s="238"/>
      <c r="J364" s="588"/>
      <c r="K364" s="589"/>
    </row>
    <row r="365" spans="1:37">
      <c r="A365" s="583"/>
      <c r="B365" s="587"/>
      <c r="C365" s="588"/>
      <c r="D365" s="588"/>
      <c r="E365" s="237"/>
      <c r="F365" s="237"/>
      <c r="G365" s="237"/>
      <c r="H365" s="238"/>
      <c r="I365" s="238"/>
      <c r="J365" s="588"/>
      <c r="K365" s="589"/>
    </row>
    <row r="366" spans="1:37">
      <c r="A366" s="583"/>
      <c r="B366" s="587"/>
      <c r="C366" s="588"/>
      <c r="D366" s="588"/>
      <c r="E366" s="237"/>
      <c r="F366" s="237"/>
      <c r="G366" s="237"/>
      <c r="H366" s="238"/>
      <c r="I366" s="238"/>
      <c r="J366" s="588"/>
      <c r="K366" s="589"/>
    </row>
    <row r="367" spans="1:37">
      <c r="A367" s="583"/>
      <c r="B367" s="587"/>
      <c r="C367" s="588"/>
      <c r="D367" s="588"/>
      <c r="E367" s="237"/>
      <c r="F367" s="237"/>
      <c r="G367" s="237"/>
      <c r="H367" s="238"/>
      <c r="I367" s="238"/>
      <c r="J367" s="588"/>
      <c r="K367" s="589"/>
    </row>
    <row r="368" spans="1:37">
      <c r="A368" s="583"/>
      <c r="B368" s="587"/>
      <c r="C368" s="588"/>
      <c r="D368" s="588"/>
      <c r="E368" s="237"/>
      <c r="F368" s="237"/>
      <c r="G368" s="237"/>
      <c r="H368" s="238"/>
      <c r="I368" s="238"/>
      <c r="J368" s="588"/>
      <c r="K368" s="589"/>
    </row>
    <row r="369" spans="1:37">
      <c r="A369" s="583"/>
      <c r="B369" s="587"/>
      <c r="C369" s="588"/>
      <c r="D369" s="588"/>
      <c r="E369" s="237"/>
      <c r="F369" s="237"/>
      <c r="G369" s="237"/>
      <c r="H369" s="238"/>
      <c r="I369" s="238"/>
      <c r="J369" s="588"/>
      <c r="K369" s="589"/>
    </row>
    <row r="370" spans="1:37">
      <c r="A370" s="583"/>
      <c r="B370" s="587"/>
      <c r="C370" s="588"/>
      <c r="D370" s="588"/>
      <c r="E370" s="237"/>
      <c r="F370" s="237"/>
      <c r="G370" s="237"/>
      <c r="H370" s="238"/>
      <c r="I370" s="238"/>
      <c r="J370" s="588"/>
      <c r="K370" s="589"/>
    </row>
    <row r="371" spans="1:37">
      <c r="A371" s="583"/>
      <c r="B371" s="587"/>
      <c r="C371" s="588"/>
      <c r="D371" s="588"/>
      <c r="E371" s="237"/>
      <c r="F371" s="237"/>
      <c r="G371" s="237"/>
      <c r="H371" s="238"/>
      <c r="I371" s="238"/>
      <c r="J371" s="588"/>
      <c r="K371" s="589"/>
    </row>
    <row r="372" spans="1:37">
      <c r="A372" s="583"/>
      <c r="B372" s="587"/>
      <c r="C372" s="588"/>
      <c r="D372" s="588"/>
      <c r="E372" s="237"/>
      <c r="F372" s="237"/>
      <c r="G372" s="237"/>
      <c r="H372" s="238"/>
      <c r="I372" s="238"/>
      <c r="J372" s="588"/>
      <c r="K372" s="589"/>
    </row>
    <row r="373" spans="1:37">
      <c r="A373" s="583"/>
      <c r="B373" s="587"/>
      <c r="C373" s="588"/>
      <c r="D373" s="588"/>
      <c r="E373" s="237"/>
      <c r="F373" s="237"/>
      <c r="G373" s="237"/>
      <c r="H373" s="238"/>
      <c r="I373" s="238"/>
      <c r="J373" s="588"/>
      <c r="K373" s="589"/>
    </row>
    <row r="374" spans="1:37">
      <c r="A374" s="583"/>
      <c r="B374" s="587"/>
      <c r="C374" s="588"/>
      <c r="D374" s="588"/>
      <c r="E374" s="237"/>
      <c r="F374" s="237"/>
      <c r="G374" s="237"/>
      <c r="H374" s="238"/>
      <c r="I374" s="238"/>
      <c r="J374" s="588"/>
      <c r="K374" s="589"/>
    </row>
    <row r="375" spans="1:37">
      <c r="A375" s="583"/>
      <c r="B375" s="587"/>
      <c r="C375" s="588"/>
      <c r="D375" s="588"/>
      <c r="E375" s="237"/>
      <c r="F375" s="237"/>
      <c r="G375" s="237"/>
      <c r="H375" s="238"/>
      <c r="I375" s="238"/>
      <c r="J375" s="588"/>
      <c r="K375" s="589"/>
    </row>
    <row r="376" spans="1:37">
      <c r="A376" s="583"/>
      <c r="B376" s="587"/>
      <c r="C376" s="588"/>
      <c r="D376" s="588"/>
      <c r="E376" s="237"/>
      <c r="F376" s="237"/>
      <c r="G376" s="237"/>
      <c r="H376" s="238"/>
      <c r="I376" s="238"/>
      <c r="J376" s="588"/>
      <c r="K376" s="589"/>
    </row>
    <row r="377" spans="1:37" s="590" customFormat="1">
      <c r="A377" s="583"/>
      <c r="B377" s="587"/>
      <c r="C377" s="588"/>
      <c r="D377" s="588"/>
      <c r="E377" s="237"/>
      <c r="F377" s="237"/>
      <c r="G377" s="237"/>
      <c r="H377" s="238"/>
      <c r="I377" s="238"/>
      <c r="J377" s="588"/>
      <c r="K377" s="589"/>
      <c r="AJ377" s="591"/>
      <c r="AK377" s="591"/>
    </row>
    <row r="378" spans="1:37" s="590" customFormat="1">
      <c r="A378" s="583"/>
      <c r="B378" s="587"/>
      <c r="C378" s="588"/>
      <c r="D378" s="588"/>
      <c r="E378" s="237"/>
      <c r="F378" s="237"/>
      <c r="G378" s="237"/>
      <c r="H378" s="238"/>
      <c r="I378" s="238"/>
      <c r="J378" s="588"/>
      <c r="K378" s="589"/>
      <c r="AJ378" s="591"/>
      <c r="AK378" s="591"/>
    </row>
    <row r="379" spans="1:37" s="590" customFormat="1">
      <c r="A379" s="583"/>
      <c r="B379" s="587"/>
      <c r="C379" s="588"/>
      <c r="D379" s="588"/>
      <c r="E379" s="237"/>
      <c r="F379" s="237"/>
      <c r="G379" s="237"/>
      <c r="H379" s="238"/>
      <c r="I379" s="238"/>
      <c r="J379" s="588"/>
      <c r="K379" s="589"/>
      <c r="AJ379" s="591"/>
      <c r="AK379" s="591"/>
    </row>
    <row r="380" spans="1:37" s="590" customFormat="1">
      <c r="A380" s="583"/>
      <c r="B380" s="587"/>
      <c r="C380" s="588"/>
      <c r="D380" s="588"/>
      <c r="E380" s="237"/>
      <c r="F380" s="237"/>
      <c r="G380" s="237"/>
      <c r="H380" s="238"/>
      <c r="I380" s="238"/>
      <c r="J380" s="588"/>
      <c r="K380" s="589"/>
      <c r="AJ380" s="591"/>
      <c r="AK380" s="591"/>
    </row>
    <row r="381" spans="1:37" s="590" customFormat="1">
      <c r="A381" s="583"/>
      <c r="B381" s="587"/>
      <c r="C381" s="588"/>
      <c r="D381" s="588"/>
      <c r="E381" s="237"/>
      <c r="F381" s="237"/>
      <c r="G381" s="237"/>
      <c r="H381" s="238"/>
      <c r="I381" s="238"/>
      <c r="J381" s="588"/>
      <c r="K381" s="589"/>
      <c r="AJ381" s="591"/>
      <c r="AK381" s="591"/>
    </row>
    <row r="382" spans="1:37" s="590" customFormat="1">
      <c r="A382" s="583"/>
      <c r="B382" s="587"/>
      <c r="C382" s="588"/>
      <c r="D382" s="588"/>
      <c r="E382" s="237"/>
      <c r="F382" s="237"/>
      <c r="G382" s="237"/>
      <c r="H382" s="238"/>
      <c r="I382" s="238"/>
      <c r="J382" s="588"/>
      <c r="K382" s="589"/>
      <c r="AJ382" s="591"/>
      <c r="AK382" s="591"/>
    </row>
    <row r="383" spans="1:37" s="590" customFormat="1">
      <c r="A383" s="583"/>
      <c r="B383" s="587"/>
      <c r="C383" s="588"/>
      <c r="D383" s="588"/>
      <c r="E383" s="237"/>
      <c r="F383" s="237"/>
      <c r="G383" s="237"/>
      <c r="H383" s="238"/>
      <c r="I383" s="238"/>
      <c r="J383" s="588"/>
      <c r="K383" s="589"/>
      <c r="AJ383" s="591"/>
      <c r="AK383" s="591"/>
    </row>
    <row r="384" spans="1:37" s="590" customFormat="1">
      <c r="A384" s="583"/>
      <c r="B384" s="587"/>
      <c r="C384" s="588"/>
      <c r="D384" s="588"/>
      <c r="E384" s="237"/>
      <c r="F384" s="237"/>
      <c r="G384" s="237"/>
      <c r="H384" s="238"/>
      <c r="I384" s="238"/>
      <c r="J384" s="588"/>
      <c r="K384" s="589"/>
      <c r="AJ384" s="591"/>
      <c r="AK384" s="591"/>
    </row>
    <row r="385" spans="1:37" s="590" customFormat="1">
      <c r="A385" s="583"/>
      <c r="B385" s="587"/>
      <c r="C385" s="588"/>
      <c r="D385" s="588"/>
      <c r="E385" s="237"/>
      <c r="F385" s="237"/>
      <c r="G385" s="237"/>
      <c r="H385" s="238"/>
      <c r="I385" s="238"/>
      <c r="J385" s="588"/>
      <c r="K385" s="589"/>
      <c r="AJ385" s="591"/>
      <c r="AK385" s="591"/>
    </row>
    <row r="386" spans="1:37" s="590" customFormat="1">
      <c r="A386" s="583"/>
      <c r="B386" s="587"/>
      <c r="C386" s="588"/>
      <c r="D386" s="588"/>
      <c r="E386" s="237"/>
      <c r="F386" s="237"/>
      <c r="G386" s="237"/>
      <c r="H386" s="238"/>
      <c r="I386" s="238"/>
      <c r="J386" s="588"/>
      <c r="K386" s="589"/>
      <c r="AJ386" s="591"/>
      <c r="AK386" s="591"/>
    </row>
    <row r="387" spans="1:37" s="590" customFormat="1">
      <c r="A387" s="583"/>
      <c r="B387" s="587"/>
      <c r="C387" s="588"/>
      <c r="D387" s="588"/>
      <c r="E387" s="237"/>
      <c r="F387" s="237"/>
      <c r="G387" s="237"/>
      <c r="H387" s="238"/>
      <c r="I387" s="238"/>
      <c r="J387" s="588"/>
      <c r="K387" s="589"/>
      <c r="AJ387" s="591"/>
      <c r="AK387" s="591"/>
    </row>
    <row r="388" spans="1:37" s="590" customFormat="1">
      <c r="A388" s="583"/>
      <c r="B388" s="587"/>
      <c r="C388" s="588"/>
      <c r="D388" s="588"/>
      <c r="E388" s="237"/>
      <c r="F388" s="237"/>
      <c r="G388" s="237"/>
      <c r="H388" s="238"/>
      <c r="I388" s="238"/>
      <c r="J388" s="588"/>
      <c r="K388" s="589"/>
      <c r="AJ388" s="591"/>
      <c r="AK388" s="591"/>
    </row>
    <row r="389" spans="1:37" s="590" customFormat="1">
      <c r="A389" s="583"/>
      <c r="B389" s="587"/>
      <c r="C389" s="588"/>
      <c r="D389" s="588"/>
      <c r="E389" s="237"/>
      <c r="F389" s="237"/>
      <c r="G389" s="237"/>
      <c r="H389" s="238"/>
      <c r="I389" s="238"/>
      <c r="J389" s="588"/>
      <c r="K389" s="589"/>
      <c r="AJ389" s="591"/>
      <c r="AK389" s="591"/>
    </row>
    <row r="390" spans="1:37" s="590" customFormat="1">
      <c r="A390" s="583"/>
      <c r="B390" s="587"/>
      <c r="C390" s="588"/>
      <c r="D390" s="588"/>
      <c r="E390" s="237"/>
      <c r="F390" s="237"/>
      <c r="G390" s="237"/>
      <c r="H390" s="238"/>
      <c r="I390" s="238"/>
      <c r="J390" s="588"/>
      <c r="K390" s="589"/>
      <c r="AJ390" s="591"/>
      <c r="AK390" s="591"/>
    </row>
    <row r="391" spans="1:37" s="590" customFormat="1">
      <c r="A391" s="583"/>
      <c r="B391" s="587"/>
      <c r="C391" s="588"/>
      <c r="D391" s="588"/>
      <c r="E391" s="237"/>
      <c r="F391" s="237"/>
      <c r="G391" s="237"/>
      <c r="H391" s="238"/>
      <c r="I391" s="238"/>
      <c r="J391" s="588"/>
      <c r="K391" s="589"/>
      <c r="AJ391" s="591"/>
      <c r="AK391" s="591"/>
    </row>
    <row r="392" spans="1:37" s="590" customFormat="1">
      <c r="A392" s="583"/>
      <c r="B392" s="587"/>
      <c r="C392" s="588"/>
      <c r="D392" s="588"/>
      <c r="E392" s="237"/>
      <c r="F392" s="237"/>
      <c r="G392" s="237"/>
      <c r="H392" s="238"/>
      <c r="I392" s="238"/>
      <c r="J392" s="588"/>
      <c r="K392" s="589"/>
      <c r="AJ392" s="591"/>
      <c r="AK392" s="591"/>
    </row>
    <row r="393" spans="1:37" s="590" customFormat="1">
      <c r="A393" s="583"/>
      <c r="B393" s="587"/>
      <c r="C393" s="588"/>
      <c r="D393" s="588"/>
      <c r="E393" s="237"/>
      <c r="F393" s="237"/>
      <c r="G393" s="237"/>
      <c r="H393" s="238"/>
      <c r="I393" s="238"/>
      <c r="J393" s="588"/>
      <c r="K393" s="589"/>
      <c r="AJ393" s="591"/>
      <c r="AK393" s="591"/>
    </row>
    <row r="394" spans="1:37" s="590" customFormat="1">
      <c r="A394" s="583"/>
      <c r="B394" s="587"/>
      <c r="C394" s="588"/>
      <c r="D394" s="588"/>
      <c r="E394" s="237"/>
      <c r="F394" s="237"/>
      <c r="G394" s="237"/>
      <c r="H394" s="238"/>
      <c r="I394" s="238"/>
      <c r="J394" s="588"/>
      <c r="K394" s="589"/>
      <c r="AJ394" s="591"/>
      <c r="AK394" s="591"/>
    </row>
    <row r="395" spans="1:37" s="590" customFormat="1">
      <c r="A395" s="583"/>
      <c r="B395" s="587"/>
      <c r="C395" s="588"/>
      <c r="D395" s="588"/>
      <c r="E395" s="237"/>
      <c r="F395" s="237"/>
      <c r="G395" s="237"/>
      <c r="H395" s="238"/>
      <c r="I395" s="238"/>
      <c r="J395" s="588"/>
      <c r="K395" s="589"/>
      <c r="AJ395" s="591"/>
      <c r="AK395" s="591"/>
    </row>
    <row r="396" spans="1:37" s="590" customFormat="1">
      <c r="A396" s="583"/>
      <c r="B396" s="587"/>
      <c r="C396" s="588"/>
      <c r="D396" s="588"/>
      <c r="E396" s="237"/>
      <c r="F396" s="237"/>
      <c r="G396" s="237"/>
      <c r="H396" s="238"/>
      <c r="I396" s="238"/>
      <c r="J396" s="588"/>
      <c r="K396" s="589"/>
      <c r="AJ396" s="591"/>
      <c r="AK396" s="591"/>
    </row>
    <row r="397" spans="1:37" s="590" customFormat="1">
      <c r="A397" s="583"/>
      <c r="B397" s="587"/>
      <c r="C397" s="588"/>
      <c r="D397" s="588"/>
      <c r="E397" s="237"/>
      <c r="F397" s="237"/>
      <c r="G397" s="237"/>
      <c r="H397" s="238"/>
      <c r="I397" s="238"/>
      <c r="J397" s="588"/>
      <c r="K397" s="589"/>
      <c r="AJ397" s="591"/>
      <c r="AK397" s="591"/>
    </row>
    <row r="398" spans="1:37" s="590" customFormat="1">
      <c r="A398" s="583"/>
      <c r="B398" s="587"/>
      <c r="C398" s="588"/>
      <c r="D398" s="588"/>
      <c r="E398" s="237"/>
      <c r="F398" s="237"/>
      <c r="G398" s="237"/>
      <c r="H398" s="238"/>
      <c r="I398" s="238"/>
      <c r="J398" s="588"/>
      <c r="K398" s="589"/>
      <c r="AJ398" s="591"/>
      <c r="AK398" s="591"/>
    </row>
    <row r="399" spans="1:37" s="590" customFormat="1">
      <c r="A399" s="583"/>
      <c r="B399" s="587"/>
      <c r="C399" s="588"/>
      <c r="D399" s="588"/>
      <c r="E399" s="237"/>
      <c r="F399" s="237"/>
      <c r="G399" s="237"/>
      <c r="H399" s="238"/>
      <c r="I399" s="238"/>
      <c r="J399" s="588"/>
      <c r="K399" s="589"/>
      <c r="AJ399" s="591"/>
      <c r="AK399" s="591"/>
    </row>
    <row r="400" spans="1:37" s="590" customFormat="1">
      <c r="A400" s="583"/>
      <c r="B400" s="587"/>
      <c r="C400" s="588"/>
      <c r="D400" s="588"/>
      <c r="E400" s="237"/>
      <c r="F400" s="237"/>
      <c r="G400" s="237"/>
      <c r="H400" s="238"/>
      <c r="I400" s="238"/>
      <c r="J400" s="588"/>
      <c r="K400" s="589"/>
      <c r="AJ400" s="591"/>
      <c r="AK400" s="591"/>
    </row>
    <row r="401" spans="1:37" s="590" customFormat="1">
      <c r="A401" s="583"/>
      <c r="B401" s="587"/>
      <c r="C401" s="588"/>
      <c r="D401" s="588"/>
      <c r="E401" s="237"/>
      <c r="F401" s="237"/>
      <c r="G401" s="237"/>
      <c r="H401" s="238"/>
      <c r="I401" s="238"/>
      <c r="J401" s="588"/>
      <c r="K401" s="589"/>
      <c r="AJ401" s="591"/>
      <c r="AK401" s="591"/>
    </row>
    <row r="402" spans="1:37" s="590" customFormat="1">
      <c r="A402" s="583"/>
      <c r="B402" s="587"/>
      <c r="C402" s="588"/>
      <c r="D402" s="588"/>
      <c r="E402" s="237"/>
      <c r="F402" s="237"/>
      <c r="G402" s="237"/>
      <c r="H402" s="238"/>
      <c r="I402" s="238"/>
      <c r="J402" s="588"/>
      <c r="K402" s="589"/>
      <c r="AJ402" s="591"/>
      <c r="AK402" s="591"/>
    </row>
    <row r="403" spans="1:37" s="590" customFormat="1">
      <c r="A403" s="583"/>
      <c r="B403" s="587"/>
      <c r="C403" s="588"/>
      <c r="D403" s="588"/>
      <c r="E403" s="237"/>
      <c r="F403" s="237"/>
      <c r="G403" s="237"/>
      <c r="H403" s="238"/>
      <c r="I403" s="238"/>
      <c r="J403" s="588"/>
      <c r="K403" s="589"/>
      <c r="AJ403" s="591"/>
      <c r="AK403" s="591"/>
    </row>
    <row r="404" spans="1:37" s="590" customFormat="1">
      <c r="A404" s="583"/>
      <c r="B404" s="587"/>
      <c r="C404" s="588"/>
      <c r="D404" s="588"/>
      <c r="E404" s="237"/>
      <c r="F404" s="237"/>
      <c r="G404" s="237"/>
      <c r="H404" s="238"/>
      <c r="I404" s="238"/>
      <c r="J404" s="588"/>
      <c r="K404" s="589"/>
      <c r="AJ404" s="591"/>
      <c r="AK404" s="591"/>
    </row>
    <row r="405" spans="1:37" s="590" customFormat="1">
      <c r="A405" s="583"/>
      <c r="B405" s="587"/>
      <c r="C405" s="588"/>
      <c r="D405" s="588"/>
      <c r="E405" s="237"/>
      <c r="F405" s="237"/>
      <c r="G405" s="237"/>
      <c r="H405" s="238"/>
      <c r="I405" s="238"/>
      <c r="J405" s="588"/>
      <c r="K405" s="589"/>
      <c r="AJ405" s="591"/>
      <c r="AK405" s="591"/>
    </row>
    <row r="406" spans="1:37" s="590" customFormat="1">
      <c r="A406" s="583"/>
      <c r="B406" s="587"/>
      <c r="C406" s="588"/>
      <c r="D406" s="588"/>
      <c r="E406" s="237"/>
      <c r="F406" s="237"/>
      <c r="G406" s="237"/>
      <c r="H406" s="238"/>
      <c r="I406" s="238"/>
      <c r="J406" s="588"/>
      <c r="K406" s="589"/>
      <c r="AJ406" s="591"/>
      <c r="AK406" s="591"/>
    </row>
    <row r="407" spans="1:37" s="590" customFormat="1">
      <c r="A407" s="583"/>
      <c r="B407" s="587"/>
      <c r="C407" s="588"/>
      <c r="D407" s="588"/>
      <c r="E407" s="237"/>
      <c r="F407" s="237"/>
      <c r="G407" s="237"/>
      <c r="H407" s="238"/>
      <c r="I407" s="238"/>
      <c r="J407" s="588"/>
      <c r="K407" s="589"/>
      <c r="AJ407" s="591"/>
      <c r="AK407" s="591"/>
    </row>
    <row r="408" spans="1:37" s="590" customFormat="1">
      <c r="A408" s="583"/>
      <c r="B408" s="587"/>
      <c r="C408" s="588"/>
      <c r="D408" s="588"/>
      <c r="E408" s="237"/>
      <c r="F408" s="237"/>
      <c r="G408" s="237"/>
      <c r="H408" s="238"/>
      <c r="I408" s="238"/>
      <c r="J408" s="588"/>
      <c r="K408" s="589"/>
      <c r="AJ408" s="591"/>
      <c r="AK408" s="591"/>
    </row>
    <row r="409" spans="1:37" s="590" customFormat="1">
      <c r="A409" s="583"/>
      <c r="B409" s="587"/>
      <c r="C409" s="588"/>
      <c r="D409" s="588"/>
      <c r="E409" s="237"/>
      <c r="F409" s="237"/>
      <c r="G409" s="237"/>
      <c r="H409" s="238"/>
      <c r="I409" s="238"/>
      <c r="J409" s="588"/>
      <c r="K409" s="589"/>
      <c r="AJ409" s="591"/>
      <c r="AK409" s="591"/>
    </row>
    <row r="410" spans="1:37" s="590" customFormat="1">
      <c r="A410" s="583"/>
      <c r="B410" s="587"/>
      <c r="C410" s="588"/>
      <c r="D410" s="588"/>
      <c r="E410" s="237"/>
      <c r="F410" s="237"/>
      <c r="G410" s="237"/>
      <c r="H410" s="238"/>
      <c r="I410" s="238"/>
      <c r="J410" s="588"/>
      <c r="K410" s="589"/>
      <c r="AJ410" s="591"/>
      <c r="AK410" s="591"/>
    </row>
    <row r="411" spans="1:37" s="590" customFormat="1">
      <c r="A411" s="583"/>
      <c r="B411" s="587"/>
      <c r="C411" s="588"/>
      <c r="D411" s="588"/>
      <c r="E411" s="237"/>
      <c r="F411" s="237"/>
      <c r="G411" s="237"/>
      <c r="H411" s="238"/>
      <c r="I411" s="238"/>
      <c r="J411" s="588"/>
      <c r="K411" s="589"/>
      <c r="AJ411" s="591"/>
      <c r="AK411" s="591"/>
    </row>
    <row r="412" spans="1:37" s="590" customFormat="1">
      <c r="A412" s="583"/>
      <c r="B412" s="587"/>
      <c r="C412" s="588"/>
      <c r="D412" s="588"/>
      <c r="E412" s="237"/>
      <c r="F412" s="237"/>
      <c r="G412" s="237"/>
      <c r="H412" s="238"/>
      <c r="I412" s="238"/>
      <c r="J412" s="588"/>
      <c r="K412" s="589"/>
      <c r="AJ412" s="591"/>
      <c r="AK412" s="591"/>
    </row>
    <row r="413" spans="1:37" s="590" customFormat="1">
      <c r="A413" s="583"/>
      <c r="B413" s="587"/>
      <c r="C413" s="588"/>
      <c r="D413" s="588"/>
      <c r="E413" s="237"/>
      <c r="F413" s="237"/>
      <c r="G413" s="237"/>
      <c r="H413" s="238"/>
      <c r="I413" s="238"/>
      <c r="J413" s="588"/>
      <c r="K413" s="589"/>
      <c r="AJ413" s="591"/>
      <c r="AK413" s="591"/>
    </row>
    <row r="414" spans="1:37" s="590" customFormat="1">
      <c r="A414" s="583"/>
      <c r="B414" s="587"/>
      <c r="C414" s="588"/>
      <c r="D414" s="588"/>
      <c r="E414" s="237"/>
      <c r="F414" s="237"/>
      <c r="G414" s="237"/>
      <c r="H414" s="238"/>
      <c r="I414" s="238"/>
      <c r="J414" s="588"/>
      <c r="K414" s="589"/>
      <c r="AJ414" s="591"/>
      <c r="AK414" s="591"/>
    </row>
    <row r="415" spans="1:37" s="590" customFormat="1">
      <c r="A415" s="583"/>
      <c r="B415" s="587"/>
      <c r="C415" s="588"/>
      <c r="D415" s="588"/>
      <c r="E415" s="237"/>
      <c r="F415" s="237"/>
      <c r="G415" s="237"/>
      <c r="H415" s="238"/>
      <c r="I415" s="238"/>
      <c r="J415" s="588"/>
      <c r="K415" s="589"/>
      <c r="AJ415" s="591"/>
      <c r="AK415" s="591"/>
    </row>
    <row r="416" spans="1:37" s="590" customFormat="1">
      <c r="A416" s="583"/>
      <c r="B416" s="587"/>
      <c r="C416" s="588"/>
      <c r="D416" s="588"/>
      <c r="E416" s="237"/>
      <c r="F416" s="237"/>
      <c r="G416" s="237"/>
      <c r="H416" s="238"/>
      <c r="I416" s="238"/>
      <c r="J416" s="588"/>
      <c r="K416" s="589"/>
      <c r="AJ416" s="591"/>
      <c r="AK416" s="591"/>
    </row>
    <row r="417" spans="1:37" s="590" customFormat="1">
      <c r="A417" s="583"/>
      <c r="B417" s="587"/>
      <c r="C417" s="588"/>
      <c r="D417" s="588"/>
      <c r="E417" s="237"/>
      <c r="F417" s="237"/>
      <c r="G417" s="237"/>
      <c r="H417" s="238"/>
      <c r="I417" s="238"/>
      <c r="J417" s="588"/>
      <c r="K417" s="589"/>
      <c r="AJ417" s="591"/>
      <c r="AK417" s="591"/>
    </row>
    <row r="418" spans="1:37" s="590" customFormat="1">
      <c r="A418" s="583"/>
      <c r="B418" s="587"/>
      <c r="C418" s="588"/>
      <c r="D418" s="588"/>
      <c r="E418" s="237"/>
      <c r="F418" s="237"/>
      <c r="G418" s="237"/>
      <c r="H418" s="238"/>
      <c r="I418" s="238"/>
      <c r="J418" s="588"/>
      <c r="K418" s="589"/>
      <c r="AJ418" s="591"/>
      <c r="AK418" s="591"/>
    </row>
    <row r="419" spans="1:37" s="590" customFormat="1">
      <c r="A419" s="583"/>
      <c r="B419" s="587"/>
      <c r="C419" s="588"/>
      <c r="D419" s="588"/>
      <c r="E419" s="237"/>
      <c r="F419" s="237"/>
      <c r="G419" s="237"/>
      <c r="H419" s="238"/>
      <c r="I419" s="238"/>
      <c r="J419" s="588"/>
      <c r="K419" s="589"/>
      <c r="AJ419" s="591"/>
      <c r="AK419" s="591"/>
    </row>
    <row r="420" spans="1:37" s="590" customFormat="1">
      <c r="A420" s="583"/>
      <c r="B420" s="587"/>
      <c r="C420" s="588"/>
      <c r="D420" s="588"/>
      <c r="E420" s="237"/>
      <c r="F420" s="237"/>
      <c r="G420" s="237"/>
      <c r="H420" s="238"/>
      <c r="I420" s="238"/>
      <c r="J420" s="588"/>
      <c r="K420" s="589"/>
      <c r="AJ420" s="591"/>
      <c r="AK420" s="591"/>
    </row>
    <row r="421" spans="1:37" s="590" customFormat="1">
      <c r="A421" s="583"/>
      <c r="B421" s="587"/>
      <c r="C421" s="588"/>
      <c r="D421" s="588"/>
      <c r="E421" s="237"/>
      <c r="F421" s="237"/>
      <c r="G421" s="237"/>
      <c r="H421" s="238"/>
      <c r="I421" s="238"/>
      <c r="J421" s="588"/>
      <c r="K421" s="589"/>
      <c r="AJ421" s="591"/>
      <c r="AK421" s="591"/>
    </row>
    <row r="422" spans="1:37" s="590" customFormat="1">
      <c r="A422" s="583"/>
      <c r="B422" s="587"/>
      <c r="C422" s="588"/>
      <c r="D422" s="588"/>
      <c r="E422" s="237"/>
      <c r="F422" s="237"/>
      <c r="G422" s="237"/>
      <c r="H422" s="238"/>
      <c r="I422" s="238"/>
      <c r="J422" s="588"/>
      <c r="K422" s="589"/>
      <c r="AJ422" s="591"/>
      <c r="AK422" s="591"/>
    </row>
    <row r="423" spans="1:37" s="590" customFormat="1">
      <c r="A423" s="583"/>
      <c r="B423" s="587"/>
      <c r="C423" s="588"/>
      <c r="D423" s="588"/>
      <c r="E423" s="237"/>
      <c r="F423" s="237"/>
      <c r="G423" s="237"/>
      <c r="H423" s="238"/>
      <c r="I423" s="238"/>
      <c r="J423" s="588"/>
      <c r="K423" s="589"/>
      <c r="AJ423" s="591"/>
      <c r="AK423" s="591"/>
    </row>
    <row r="424" spans="1:37" s="590" customFormat="1">
      <c r="A424" s="583"/>
      <c r="B424" s="587"/>
      <c r="C424" s="588"/>
      <c r="D424" s="588"/>
      <c r="E424" s="237"/>
      <c r="F424" s="237"/>
      <c r="G424" s="237"/>
      <c r="H424" s="238"/>
      <c r="I424" s="238"/>
      <c r="J424" s="588"/>
      <c r="K424" s="589"/>
      <c r="AJ424" s="591"/>
      <c r="AK424" s="591"/>
    </row>
    <row r="425" spans="1:37" s="590" customFormat="1">
      <c r="A425" s="583"/>
      <c r="B425" s="587"/>
      <c r="C425" s="588"/>
      <c r="D425" s="588"/>
      <c r="E425" s="237"/>
      <c r="F425" s="237"/>
      <c r="G425" s="237"/>
      <c r="H425" s="238"/>
      <c r="I425" s="238"/>
      <c r="J425" s="588"/>
      <c r="K425" s="589"/>
      <c r="AJ425" s="591"/>
      <c r="AK425" s="591"/>
    </row>
    <row r="426" spans="1:37" s="590" customFormat="1">
      <c r="A426" s="583"/>
      <c r="B426" s="587"/>
      <c r="C426" s="588"/>
      <c r="D426" s="588"/>
      <c r="E426" s="237"/>
      <c r="F426" s="237"/>
      <c r="G426" s="237"/>
      <c r="H426" s="238"/>
      <c r="I426" s="238"/>
      <c r="J426" s="588"/>
      <c r="K426" s="589"/>
      <c r="AJ426" s="591"/>
      <c r="AK426" s="591"/>
    </row>
    <row r="427" spans="1:37" s="590" customFormat="1">
      <c r="A427" s="583"/>
      <c r="B427" s="587"/>
      <c r="C427" s="588"/>
      <c r="D427" s="588"/>
      <c r="E427" s="237"/>
      <c r="F427" s="237"/>
      <c r="G427" s="237"/>
      <c r="H427" s="238"/>
      <c r="I427" s="238"/>
      <c r="J427" s="588"/>
      <c r="K427" s="589"/>
      <c r="AJ427" s="591"/>
      <c r="AK427" s="591"/>
    </row>
    <row r="428" spans="1:37" s="590" customFormat="1">
      <c r="A428" s="583"/>
      <c r="B428" s="587"/>
      <c r="C428" s="588"/>
      <c r="D428" s="588"/>
      <c r="E428" s="237"/>
      <c r="F428" s="237"/>
      <c r="G428" s="237"/>
      <c r="H428" s="238"/>
      <c r="I428" s="238"/>
      <c r="J428" s="588"/>
      <c r="K428" s="589"/>
      <c r="AJ428" s="591"/>
      <c r="AK428" s="591"/>
    </row>
    <row r="429" spans="1:37" s="590" customFormat="1">
      <c r="A429" s="583"/>
      <c r="B429" s="587"/>
      <c r="C429" s="588"/>
      <c r="D429" s="588"/>
      <c r="E429" s="237"/>
      <c r="F429" s="237"/>
      <c r="G429" s="237"/>
      <c r="H429" s="238"/>
      <c r="I429" s="238"/>
      <c r="J429" s="588"/>
      <c r="K429" s="589"/>
      <c r="AJ429" s="591"/>
      <c r="AK429" s="591"/>
    </row>
    <row r="430" spans="1:37" s="590" customFormat="1">
      <c r="A430" s="583"/>
      <c r="B430" s="587"/>
      <c r="C430" s="588"/>
      <c r="D430" s="588"/>
      <c r="E430" s="237"/>
      <c r="F430" s="237"/>
      <c r="G430" s="237"/>
      <c r="H430" s="238"/>
      <c r="I430" s="238"/>
      <c r="J430" s="588"/>
      <c r="K430" s="589"/>
      <c r="AJ430" s="591"/>
      <c r="AK430" s="591"/>
    </row>
    <row r="431" spans="1:37" s="590" customFormat="1">
      <c r="A431" s="583"/>
      <c r="B431" s="587"/>
      <c r="C431" s="588"/>
      <c r="D431" s="588"/>
      <c r="E431" s="237"/>
      <c r="F431" s="237"/>
      <c r="G431" s="237"/>
      <c r="H431" s="238"/>
      <c r="I431" s="238"/>
      <c r="J431" s="588"/>
      <c r="K431" s="589"/>
      <c r="AJ431" s="591"/>
      <c r="AK431" s="591"/>
    </row>
    <row r="432" spans="1:37" s="590" customFormat="1">
      <c r="A432" s="583"/>
      <c r="B432" s="587"/>
      <c r="C432" s="588"/>
      <c r="D432" s="588"/>
      <c r="E432" s="237"/>
      <c r="F432" s="237"/>
      <c r="G432" s="237"/>
      <c r="H432" s="238"/>
      <c r="I432" s="238"/>
      <c r="J432" s="588"/>
      <c r="K432" s="589"/>
      <c r="AJ432" s="591"/>
      <c r="AK432" s="591"/>
    </row>
    <row r="433" spans="1:37" s="590" customFormat="1">
      <c r="A433" s="583"/>
      <c r="B433" s="587"/>
      <c r="C433" s="588"/>
      <c r="D433" s="588"/>
      <c r="E433" s="237"/>
      <c r="F433" s="237"/>
      <c r="G433" s="237"/>
      <c r="H433" s="238"/>
      <c r="I433" s="238"/>
      <c r="J433" s="588"/>
      <c r="K433" s="589"/>
      <c r="AJ433" s="591"/>
      <c r="AK433" s="591"/>
    </row>
    <row r="434" spans="1:37" s="590" customFormat="1">
      <c r="A434" s="583"/>
      <c r="B434" s="587"/>
      <c r="C434" s="588"/>
      <c r="D434" s="588"/>
      <c r="E434" s="237"/>
      <c r="F434" s="237"/>
      <c r="G434" s="237"/>
      <c r="H434" s="238"/>
      <c r="I434" s="238"/>
      <c r="J434" s="588"/>
      <c r="K434" s="589"/>
      <c r="AJ434" s="591"/>
      <c r="AK434" s="591"/>
    </row>
    <row r="435" spans="1:37" s="590" customFormat="1">
      <c r="A435" s="583"/>
      <c r="B435" s="587"/>
      <c r="C435" s="588"/>
      <c r="D435" s="588"/>
      <c r="E435" s="237"/>
      <c r="F435" s="237"/>
      <c r="G435" s="237"/>
      <c r="H435" s="238"/>
      <c r="I435" s="238"/>
      <c r="J435" s="588"/>
      <c r="K435" s="589"/>
      <c r="AJ435" s="591"/>
      <c r="AK435" s="591"/>
    </row>
    <row r="436" spans="1:37" s="590" customFormat="1">
      <c r="A436" s="583"/>
      <c r="B436" s="587"/>
      <c r="C436" s="588"/>
      <c r="D436" s="588"/>
      <c r="E436" s="237"/>
      <c r="F436" s="237"/>
      <c r="G436" s="237"/>
      <c r="H436" s="238"/>
      <c r="I436" s="238"/>
      <c r="J436" s="588"/>
      <c r="K436" s="589"/>
      <c r="AJ436" s="591"/>
      <c r="AK436" s="591"/>
    </row>
    <row r="437" spans="1:37" s="590" customFormat="1">
      <c r="A437" s="583"/>
      <c r="B437" s="587"/>
      <c r="C437" s="588"/>
      <c r="D437" s="588"/>
      <c r="E437" s="237"/>
      <c r="F437" s="237"/>
      <c r="G437" s="237"/>
      <c r="H437" s="238"/>
      <c r="I437" s="238"/>
      <c r="J437" s="588"/>
      <c r="K437" s="589"/>
      <c r="AJ437" s="591"/>
      <c r="AK437" s="591"/>
    </row>
    <row r="438" spans="1:37" s="590" customFormat="1">
      <c r="A438" s="583"/>
      <c r="B438" s="587"/>
      <c r="C438" s="588"/>
      <c r="D438" s="588"/>
      <c r="E438" s="237"/>
      <c r="F438" s="237"/>
      <c r="G438" s="237"/>
      <c r="H438" s="238"/>
      <c r="I438" s="238"/>
      <c r="J438" s="588"/>
      <c r="K438" s="589"/>
      <c r="AJ438" s="591"/>
      <c r="AK438" s="591"/>
    </row>
    <row r="439" spans="1:37" s="590" customFormat="1">
      <c r="A439" s="583"/>
      <c r="B439" s="587"/>
      <c r="C439" s="588"/>
      <c r="D439" s="588"/>
      <c r="E439" s="237"/>
      <c r="F439" s="237"/>
      <c r="G439" s="237"/>
      <c r="H439" s="238"/>
      <c r="I439" s="238"/>
      <c r="J439" s="588"/>
      <c r="K439" s="589"/>
      <c r="AJ439" s="591"/>
      <c r="AK439" s="591"/>
    </row>
    <row r="440" spans="1:37" s="590" customFormat="1">
      <c r="A440" s="583"/>
      <c r="B440" s="587"/>
      <c r="C440" s="588"/>
      <c r="D440" s="588"/>
      <c r="E440" s="237"/>
      <c r="F440" s="237"/>
      <c r="G440" s="237"/>
      <c r="H440" s="238"/>
      <c r="I440" s="238"/>
      <c r="J440" s="588"/>
      <c r="K440" s="589"/>
      <c r="AJ440" s="591"/>
      <c r="AK440" s="591"/>
    </row>
    <row r="441" spans="1:37" s="590" customFormat="1">
      <c r="A441" s="583"/>
      <c r="B441" s="587"/>
      <c r="C441" s="588"/>
      <c r="D441" s="588"/>
      <c r="E441" s="237"/>
      <c r="F441" s="237"/>
      <c r="G441" s="237"/>
      <c r="H441" s="238"/>
      <c r="I441" s="238"/>
      <c r="J441" s="588"/>
      <c r="K441" s="589"/>
      <c r="AJ441" s="591"/>
      <c r="AK441" s="591"/>
    </row>
    <row r="442" spans="1:37" s="590" customFormat="1">
      <c r="A442" s="583"/>
      <c r="B442" s="587"/>
      <c r="C442" s="588"/>
      <c r="D442" s="588"/>
      <c r="E442" s="237"/>
      <c r="F442" s="237"/>
      <c r="G442" s="237"/>
      <c r="H442" s="238"/>
      <c r="I442" s="238"/>
      <c r="J442" s="588"/>
      <c r="K442" s="589"/>
      <c r="AJ442" s="591"/>
      <c r="AK442" s="591"/>
    </row>
    <row r="443" spans="1:37" s="590" customFormat="1">
      <c r="A443" s="583"/>
      <c r="B443" s="587"/>
      <c r="C443" s="588"/>
      <c r="D443" s="588"/>
      <c r="E443" s="237"/>
      <c r="F443" s="237"/>
      <c r="G443" s="237"/>
      <c r="H443" s="238"/>
      <c r="I443" s="238"/>
      <c r="J443" s="588"/>
      <c r="K443" s="589"/>
      <c r="AJ443" s="591"/>
      <c r="AK443" s="591"/>
    </row>
    <row r="444" spans="1:37" s="590" customFormat="1">
      <c r="A444" s="583"/>
      <c r="B444" s="587"/>
      <c r="C444" s="588"/>
      <c r="D444" s="588"/>
      <c r="E444" s="237"/>
      <c r="F444" s="237"/>
      <c r="G444" s="237"/>
      <c r="H444" s="238"/>
      <c r="I444" s="238"/>
      <c r="J444" s="588"/>
      <c r="K444" s="589"/>
      <c r="AJ444" s="591"/>
      <c r="AK444" s="591"/>
    </row>
    <row r="445" spans="1:37" s="590" customFormat="1">
      <c r="A445" s="583"/>
      <c r="B445" s="587"/>
      <c r="C445" s="588"/>
      <c r="D445" s="588"/>
      <c r="E445" s="237"/>
      <c r="F445" s="237"/>
      <c r="G445" s="237"/>
      <c r="H445" s="238"/>
      <c r="I445" s="238"/>
      <c r="J445" s="588"/>
      <c r="K445" s="589"/>
      <c r="AJ445" s="591"/>
      <c r="AK445" s="591"/>
    </row>
    <row r="446" spans="1:37" s="590" customFormat="1">
      <c r="A446" s="583"/>
      <c r="B446" s="587"/>
      <c r="C446" s="588"/>
      <c r="D446" s="588"/>
      <c r="E446" s="237"/>
      <c r="F446" s="237"/>
      <c r="G446" s="237"/>
      <c r="H446" s="238"/>
      <c r="I446" s="238"/>
      <c r="J446" s="588"/>
      <c r="K446" s="589"/>
      <c r="AJ446" s="591"/>
      <c r="AK446" s="591"/>
    </row>
    <row r="447" spans="1:37" s="590" customFormat="1">
      <c r="A447" s="583"/>
      <c r="B447" s="587"/>
      <c r="C447" s="588"/>
      <c r="D447" s="588"/>
      <c r="E447" s="237"/>
      <c r="F447" s="237"/>
      <c r="G447" s="237"/>
      <c r="H447" s="238"/>
      <c r="I447" s="238"/>
      <c r="J447" s="588"/>
      <c r="K447" s="589"/>
      <c r="AJ447" s="591"/>
      <c r="AK447" s="591"/>
    </row>
    <row r="448" spans="1:37" s="590" customFormat="1">
      <c r="A448" s="583"/>
      <c r="B448" s="587"/>
      <c r="C448" s="588"/>
      <c r="D448" s="588"/>
      <c r="E448" s="237"/>
      <c r="F448" s="237"/>
      <c r="G448" s="237"/>
      <c r="H448" s="238"/>
      <c r="I448" s="238"/>
      <c r="J448" s="588"/>
      <c r="K448" s="589"/>
      <c r="AJ448" s="591"/>
      <c r="AK448" s="591"/>
    </row>
    <row r="449" spans="1:37" s="590" customFormat="1">
      <c r="A449" s="583"/>
      <c r="B449" s="587"/>
      <c r="C449" s="588"/>
      <c r="D449" s="588"/>
      <c r="E449" s="237"/>
      <c r="F449" s="237"/>
      <c r="G449" s="237"/>
      <c r="H449" s="238"/>
      <c r="I449" s="238"/>
      <c r="J449" s="588"/>
      <c r="K449" s="589"/>
      <c r="AJ449" s="591"/>
      <c r="AK449" s="591"/>
    </row>
    <row r="450" spans="1:37" s="590" customFormat="1">
      <c r="A450" s="583"/>
      <c r="B450" s="587"/>
      <c r="C450" s="588"/>
      <c r="D450" s="588"/>
      <c r="E450" s="237"/>
      <c r="F450" s="237"/>
      <c r="G450" s="237"/>
      <c r="H450" s="238"/>
      <c r="I450" s="238"/>
      <c r="J450" s="588"/>
      <c r="K450" s="589"/>
      <c r="AJ450" s="591"/>
      <c r="AK450" s="591"/>
    </row>
    <row r="451" spans="1:37" s="590" customFormat="1">
      <c r="A451" s="583"/>
      <c r="B451" s="587"/>
      <c r="C451" s="588"/>
      <c r="D451" s="588"/>
      <c r="E451" s="237"/>
      <c r="F451" s="237"/>
      <c r="G451" s="237"/>
      <c r="H451" s="238"/>
      <c r="I451" s="238"/>
      <c r="J451" s="588"/>
      <c r="K451" s="589"/>
      <c r="AJ451" s="591"/>
      <c r="AK451" s="591"/>
    </row>
    <row r="452" spans="1:37" s="590" customFormat="1">
      <c r="A452" s="583"/>
      <c r="B452" s="587"/>
      <c r="C452" s="588"/>
      <c r="D452" s="588"/>
      <c r="E452" s="237"/>
      <c r="F452" s="237"/>
      <c r="G452" s="237"/>
      <c r="H452" s="238"/>
      <c r="I452" s="238"/>
      <c r="J452" s="588"/>
      <c r="K452" s="589"/>
      <c r="AJ452" s="591"/>
      <c r="AK452" s="591"/>
    </row>
    <row r="453" spans="1:37" s="590" customFormat="1">
      <c r="A453" s="583"/>
      <c r="B453" s="587"/>
      <c r="C453" s="588"/>
      <c r="D453" s="588"/>
      <c r="E453" s="237"/>
      <c r="F453" s="237"/>
      <c r="G453" s="237"/>
      <c r="H453" s="238"/>
      <c r="I453" s="238"/>
      <c r="J453" s="588"/>
      <c r="K453" s="589"/>
      <c r="AJ453" s="591"/>
      <c r="AK453" s="591"/>
    </row>
    <row r="454" spans="1:37" s="590" customFormat="1">
      <c r="A454" s="583"/>
      <c r="B454" s="587"/>
      <c r="C454" s="588"/>
      <c r="D454" s="588"/>
      <c r="E454" s="237"/>
      <c r="F454" s="237"/>
      <c r="G454" s="237"/>
      <c r="H454" s="238"/>
      <c r="I454" s="238"/>
      <c r="J454" s="588"/>
      <c r="K454" s="589"/>
      <c r="AJ454" s="591"/>
      <c r="AK454" s="591"/>
    </row>
    <row r="455" spans="1:37" s="590" customFormat="1">
      <c r="A455" s="583"/>
      <c r="B455" s="587"/>
      <c r="C455" s="588"/>
      <c r="D455" s="588"/>
      <c r="E455" s="237"/>
      <c r="F455" s="237"/>
      <c r="G455" s="237"/>
      <c r="H455" s="238"/>
      <c r="I455" s="238"/>
      <c r="J455" s="588"/>
      <c r="K455" s="589"/>
      <c r="AJ455" s="591"/>
      <c r="AK455" s="591"/>
    </row>
    <row r="456" spans="1:37" s="590" customFormat="1">
      <c r="A456" s="583"/>
      <c r="B456" s="587"/>
      <c r="C456" s="588"/>
      <c r="D456" s="588"/>
      <c r="E456" s="237"/>
      <c r="F456" s="237"/>
      <c r="G456" s="237"/>
      <c r="H456" s="238"/>
      <c r="I456" s="238"/>
      <c r="J456" s="588"/>
      <c r="K456" s="589"/>
      <c r="AJ456" s="591"/>
      <c r="AK456" s="591"/>
    </row>
    <row r="457" spans="1:37" s="590" customFormat="1">
      <c r="A457" s="583"/>
      <c r="B457" s="587"/>
      <c r="C457" s="588"/>
      <c r="D457" s="588"/>
      <c r="E457" s="237"/>
      <c r="F457" s="237"/>
      <c r="G457" s="237"/>
      <c r="H457" s="238"/>
      <c r="I457" s="238"/>
      <c r="J457" s="588"/>
      <c r="K457" s="589"/>
      <c r="AJ457" s="591"/>
      <c r="AK457" s="591"/>
    </row>
    <row r="458" spans="1:37" s="590" customFormat="1">
      <c r="A458" s="583"/>
      <c r="B458" s="587"/>
      <c r="C458" s="588"/>
      <c r="D458" s="588"/>
      <c r="E458" s="237"/>
      <c r="F458" s="237"/>
      <c r="G458" s="237"/>
      <c r="H458" s="238"/>
      <c r="I458" s="238"/>
      <c r="J458" s="588"/>
      <c r="K458" s="589"/>
      <c r="AJ458" s="591"/>
      <c r="AK458" s="591"/>
    </row>
    <row r="459" spans="1:37" s="590" customFormat="1">
      <c r="A459" s="583"/>
      <c r="B459" s="587"/>
      <c r="C459" s="588"/>
      <c r="D459" s="588"/>
      <c r="E459" s="237"/>
      <c r="F459" s="237"/>
      <c r="G459" s="237"/>
      <c r="H459" s="238"/>
      <c r="I459" s="238"/>
      <c r="J459" s="588"/>
      <c r="K459" s="589"/>
      <c r="AJ459" s="591"/>
      <c r="AK459" s="591"/>
    </row>
    <row r="460" spans="1:37" s="590" customFormat="1">
      <c r="A460" s="583"/>
      <c r="B460" s="587"/>
      <c r="C460" s="588"/>
      <c r="D460" s="588"/>
      <c r="E460" s="237"/>
      <c r="F460" s="237"/>
      <c r="G460" s="237"/>
      <c r="H460" s="238"/>
      <c r="I460" s="238"/>
      <c r="J460" s="588"/>
      <c r="K460" s="589"/>
      <c r="AJ460" s="591"/>
      <c r="AK460" s="591"/>
    </row>
    <row r="461" spans="1:37" s="590" customFormat="1">
      <c r="A461" s="583"/>
      <c r="B461" s="587"/>
      <c r="C461" s="588"/>
      <c r="D461" s="588"/>
      <c r="E461" s="237"/>
      <c r="F461" s="237"/>
      <c r="G461" s="237"/>
      <c r="H461" s="238"/>
      <c r="I461" s="238"/>
      <c r="J461" s="588"/>
      <c r="K461" s="589"/>
      <c r="AJ461" s="591"/>
      <c r="AK461" s="591"/>
    </row>
    <row r="462" spans="1:37" s="590" customFormat="1">
      <c r="A462" s="583"/>
      <c r="B462" s="587"/>
      <c r="C462" s="588"/>
      <c r="D462" s="588"/>
      <c r="E462" s="237"/>
      <c r="F462" s="237"/>
      <c r="G462" s="237"/>
      <c r="H462" s="238"/>
      <c r="I462" s="238"/>
      <c r="J462" s="588"/>
      <c r="K462" s="589"/>
      <c r="AJ462" s="591"/>
      <c r="AK462" s="591"/>
    </row>
    <row r="463" spans="1:37" s="590" customFormat="1">
      <c r="A463" s="583"/>
      <c r="B463" s="587"/>
      <c r="C463" s="588"/>
      <c r="D463" s="588"/>
      <c r="E463" s="237"/>
      <c r="F463" s="237"/>
      <c r="G463" s="237"/>
      <c r="H463" s="238"/>
      <c r="I463" s="238"/>
      <c r="J463" s="588"/>
      <c r="K463" s="589"/>
      <c r="AJ463" s="591"/>
      <c r="AK463" s="591"/>
    </row>
    <row r="464" spans="1:37" s="590" customFormat="1">
      <c r="A464" s="583"/>
      <c r="B464" s="587"/>
      <c r="C464" s="588"/>
      <c r="D464" s="588"/>
      <c r="E464" s="237"/>
      <c r="F464" s="237"/>
      <c r="G464" s="237"/>
      <c r="H464" s="238"/>
      <c r="I464" s="238"/>
      <c r="J464" s="588"/>
      <c r="K464" s="589"/>
      <c r="AJ464" s="591"/>
      <c r="AK464" s="591"/>
    </row>
    <row r="465" spans="1:37" s="590" customFormat="1">
      <c r="A465" s="583"/>
      <c r="B465" s="587"/>
      <c r="C465" s="588"/>
      <c r="D465" s="588"/>
      <c r="E465" s="237"/>
      <c r="F465" s="237"/>
      <c r="G465" s="237"/>
      <c r="H465" s="238"/>
      <c r="I465" s="238"/>
      <c r="J465" s="588"/>
      <c r="K465" s="589"/>
      <c r="AJ465" s="591"/>
      <c r="AK465" s="591"/>
    </row>
    <row r="466" spans="1:37" s="590" customFormat="1">
      <c r="A466" s="583"/>
      <c r="B466" s="587"/>
      <c r="C466" s="588"/>
      <c r="D466" s="588"/>
      <c r="E466" s="237"/>
      <c r="F466" s="237"/>
      <c r="G466" s="237"/>
      <c r="H466" s="238"/>
      <c r="I466" s="238"/>
      <c r="J466" s="588"/>
      <c r="K466" s="589"/>
      <c r="AJ466" s="591"/>
      <c r="AK466" s="591"/>
    </row>
    <row r="467" spans="1:37" s="590" customFormat="1">
      <c r="A467" s="583"/>
      <c r="B467" s="587"/>
      <c r="C467" s="588"/>
      <c r="D467" s="588"/>
      <c r="E467" s="237"/>
      <c r="F467" s="237"/>
      <c r="G467" s="237"/>
      <c r="H467" s="238"/>
      <c r="I467" s="238"/>
      <c r="J467" s="588"/>
      <c r="K467" s="589"/>
      <c r="AJ467" s="591"/>
      <c r="AK467" s="591"/>
    </row>
    <row r="468" spans="1:37" s="590" customFormat="1">
      <c r="A468" s="583"/>
      <c r="B468" s="587"/>
      <c r="C468" s="588"/>
      <c r="D468" s="588"/>
      <c r="E468" s="237"/>
      <c r="F468" s="237"/>
      <c r="G468" s="237"/>
      <c r="H468" s="238"/>
      <c r="I468" s="238"/>
      <c r="J468" s="588"/>
      <c r="K468" s="589"/>
      <c r="AJ468" s="591"/>
      <c r="AK468" s="591"/>
    </row>
    <row r="469" spans="1:37" s="590" customFormat="1">
      <c r="A469" s="583"/>
      <c r="B469" s="587"/>
      <c r="C469" s="588"/>
      <c r="D469" s="588"/>
      <c r="E469" s="237"/>
      <c r="F469" s="237"/>
      <c r="G469" s="237"/>
      <c r="H469" s="238"/>
      <c r="I469" s="238"/>
      <c r="J469" s="588"/>
      <c r="K469" s="589"/>
      <c r="AJ469" s="591"/>
      <c r="AK469" s="591"/>
    </row>
    <row r="470" spans="1:37" s="590" customFormat="1">
      <c r="A470" s="583"/>
      <c r="B470" s="587"/>
      <c r="C470" s="588"/>
      <c r="D470" s="588"/>
      <c r="E470" s="237"/>
      <c r="F470" s="237"/>
      <c r="G470" s="237"/>
      <c r="H470" s="238"/>
      <c r="I470" s="238"/>
      <c r="J470" s="588"/>
      <c r="K470" s="589"/>
      <c r="AJ470" s="591"/>
      <c r="AK470" s="591"/>
    </row>
    <row r="471" spans="1:37" s="590" customFormat="1">
      <c r="A471" s="583"/>
      <c r="B471" s="587"/>
      <c r="C471" s="588"/>
      <c r="D471" s="588"/>
      <c r="E471" s="237"/>
      <c r="F471" s="237"/>
      <c r="G471" s="237"/>
      <c r="H471" s="238"/>
      <c r="I471" s="238"/>
      <c r="J471" s="588"/>
      <c r="K471" s="589"/>
      <c r="AJ471" s="591"/>
      <c r="AK471" s="591"/>
    </row>
    <row r="472" spans="1:37" s="590" customFormat="1">
      <c r="A472" s="583"/>
      <c r="B472" s="587"/>
      <c r="C472" s="588"/>
      <c r="D472" s="588"/>
      <c r="E472" s="237"/>
      <c r="F472" s="237"/>
      <c r="G472" s="237"/>
      <c r="H472" s="238"/>
      <c r="I472" s="238"/>
      <c r="J472" s="588"/>
      <c r="K472" s="589"/>
      <c r="AJ472" s="591"/>
      <c r="AK472" s="591"/>
    </row>
    <row r="473" spans="1:37" s="590" customFormat="1">
      <c r="A473" s="583"/>
      <c r="B473" s="587"/>
      <c r="C473" s="588"/>
      <c r="D473" s="588"/>
      <c r="E473" s="237"/>
      <c r="F473" s="237"/>
      <c r="G473" s="237"/>
      <c r="H473" s="238"/>
      <c r="I473" s="238"/>
      <c r="J473" s="588"/>
      <c r="K473" s="589"/>
      <c r="AJ473" s="591"/>
      <c r="AK473" s="591"/>
    </row>
    <row r="474" spans="1:37" s="590" customFormat="1">
      <c r="A474" s="583"/>
      <c r="B474" s="587"/>
      <c r="C474" s="588"/>
      <c r="D474" s="588"/>
      <c r="E474" s="237"/>
      <c r="F474" s="237"/>
      <c r="G474" s="237"/>
      <c r="H474" s="238"/>
      <c r="I474" s="238"/>
      <c r="J474" s="588"/>
      <c r="K474" s="589"/>
      <c r="AJ474" s="591"/>
      <c r="AK474" s="591"/>
    </row>
    <row r="475" spans="1:37" s="590" customFormat="1">
      <c r="A475" s="583"/>
      <c r="B475" s="587"/>
      <c r="C475" s="588"/>
      <c r="D475" s="588"/>
      <c r="E475" s="237"/>
      <c r="F475" s="237"/>
      <c r="G475" s="237"/>
      <c r="H475" s="238"/>
      <c r="I475" s="238"/>
      <c r="J475" s="588"/>
      <c r="K475" s="589"/>
      <c r="AJ475" s="591"/>
      <c r="AK475" s="591"/>
    </row>
    <row r="476" spans="1:37" s="590" customFormat="1">
      <c r="A476" s="583"/>
      <c r="B476" s="587"/>
      <c r="C476" s="588"/>
      <c r="D476" s="588"/>
      <c r="E476" s="237"/>
      <c r="F476" s="237"/>
      <c r="G476" s="237"/>
      <c r="H476" s="238"/>
      <c r="I476" s="238"/>
      <c r="J476" s="588"/>
      <c r="K476" s="589"/>
      <c r="AJ476" s="591"/>
      <c r="AK476" s="591"/>
    </row>
    <row r="477" spans="1:37" s="590" customFormat="1">
      <c r="A477" s="583"/>
      <c r="B477" s="587"/>
      <c r="C477" s="588"/>
      <c r="D477" s="588"/>
      <c r="E477" s="237"/>
      <c r="F477" s="237"/>
      <c r="G477" s="237"/>
      <c r="H477" s="238"/>
      <c r="I477" s="238"/>
      <c r="J477" s="588"/>
      <c r="K477" s="589"/>
      <c r="AJ477" s="591"/>
      <c r="AK477" s="591"/>
    </row>
    <row r="478" spans="1:37" s="590" customFormat="1">
      <c r="A478" s="583"/>
      <c r="B478" s="587"/>
      <c r="C478" s="588"/>
      <c r="D478" s="588"/>
      <c r="E478" s="237"/>
      <c r="F478" s="237"/>
      <c r="G478" s="237"/>
      <c r="H478" s="238"/>
      <c r="I478" s="238"/>
      <c r="J478" s="588"/>
      <c r="K478" s="589"/>
      <c r="AJ478" s="591"/>
      <c r="AK478" s="591"/>
    </row>
    <row r="479" spans="1:37" s="590" customFormat="1">
      <c r="A479" s="583"/>
      <c r="B479" s="587"/>
      <c r="C479" s="588"/>
      <c r="D479" s="588"/>
      <c r="E479" s="237"/>
      <c r="F479" s="237"/>
      <c r="G479" s="237"/>
      <c r="H479" s="238"/>
      <c r="I479" s="238"/>
      <c r="J479" s="588"/>
      <c r="K479" s="589"/>
      <c r="AJ479" s="591"/>
      <c r="AK479" s="591"/>
    </row>
    <row r="480" spans="1:37" s="590" customFormat="1">
      <c r="A480" s="583"/>
      <c r="B480" s="587"/>
      <c r="C480" s="588"/>
      <c r="D480" s="588"/>
      <c r="E480" s="237"/>
      <c r="F480" s="237"/>
      <c r="G480" s="237"/>
      <c r="H480" s="238"/>
      <c r="I480" s="238"/>
      <c r="J480" s="588"/>
      <c r="K480" s="589"/>
      <c r="AJ480" s="591"/>
      <c r="AK480" s="591"/>
    </row>
    <row r="481" spans="1:37" s="590" customFormat="1">
      <c r="A481" s="583"/>
      <c r="B481" s="587"/>
      <c r="C481" s="588"/>
      <c r="D481" s="588"/>
      <c r="E481" s="237"/>
      <c r="F481" s="237"/>
      <c r="G481" s="237"/>
      <c r="H481" s="238"/>
      <c r="I481" s="238"/>
      <c r="J481" s="588"/>
      <c r="K481" s="589"/>
      <c r="AJ481" s="591"/>
      <c r="AK481" s="591"/>
    </row>
    <row r="482" spans="1:37" s="590" customFormat="1">
      <c r="A482" s="583"/>
      <c r="B482" s="587"/>
      <c r="C482" s="588"/>
      <c r="D482" s="588"/>
      <c r="E482" s="237"/>
      <c r="F482" s="237"/>
      <c r="G482" s="237"/>
      <c r="H482" s="238"/>
      <c r="I482" s="238"/>
      <c r="J482" s="588"/>
      <c r="K482" s="589"/>
      <c r="AJ482" s="591"/>
      <c r="AK482" s="591"/>
    </row>
    <row r="483" spans="1:37" s="590" customFormat="1">
      <c r="A483" s="583"/>
      <c r="B483" s="587"/>
      <c r="C483" s="588"/>
      <c r="D483" s="588"/>
      <c r="E483" s="237"/>
      <c r="F483" s="237"/>
      <c r="G483" s="237"/>
      <c r="H483" s="238"/>
      <c r="I483" s="238"/>
      <c r="J483" s="588"/>
      <c r="K483" s="589"/>
      <c r="AJ483" s="591"/>
      <c r="AK483" s="591"/>
    </row>
    <row r="484" spans="1:37" s="590" customFormat="1">
      <c r="A484" s="583"/>
      <c r="B484" s="587"/>
      <c r="C484" s="588"/>
      <c r="D484" s="588"/>
      <c r="E484" s="237"/>
      <c r="F484" s="237"/>
      <c r="G484" s="237"/>
      <c r="H484" s="238"/>
      <c r="I484" s="238"/>
      <c r="J484" s="588"/>
      <c r="K484" s="589"/>
      <c r="AJ484" s="591"/>
      <c r="AK484" s="591"/>
    </row>
    <row r="485" spans="1:37" s="590" customFormat="1">
      <c r="A485" s="583"/>
      <c r="B485" s="587"/>
      <c r="C485" s="588"/>
      <c r="D485" s="588"/>
      <c r="E485" s="237"/>
      <c r="F485" s="237"/>
      <c r="G485" s="237"/>
      <c r="H485" s="238"/>
      <c r="I485" s="238"/>
      <c r="J485" s="588"/>
      <c r="K485" s="589"/>
      <c r="AJ485" s="591"/>
      <c r="AK485" s="591"/>
    </row>
    <row r="486" spans="1:37" s="590" customFormat="1">
      <c r="A486" s="583"/>
      <c r="B486" s="587"/>
      <c r="C486" s="588"/>
      <c r="D486" s="588"/>
      <c r="E486" s="237"/>
      <c r="F486" s="237"/>
      <c r="G486" s="237"/>
      <c r="H486" s="238"/>
      <c r="I486" s="238"/>
      <c r="J486" s="588"/>
      <c r="K486" s="589"/>
      <c r="AJ486" s="591"/>
      <c r="AK486" s="591"/>
    </row>
    <row r="487" spans="1:37" s="590" customFormat="1">
      <c r="A487" s="583"/>
      <c r="B487" s="587"/>
      <c r="C487" s="588"/>
      <c r="D487" s="588"/>
      <c r="E487" s="237"/>
      <c r="F487" s="237"/>
      <c r="G487" s="237"/>
      <c r="H487" s="238"/>
      <c r="I487" s="238"/>
      <c r="J487" s="588"/>
      <c r="K487" s="589"/>
      <c r="AJ487" s="591"/>
      <c r="AK487" s="591"/>
    </row>
    <row r="488" spans="1:37" s="590" customFormat="1">
      <c r="A488" s="583"/>
      <c r="B488" s="587"/>
      <c r="C488" s="588"/>
      <c r="D488" s="588"/>
      <c r="E488" s="237"/>
      <c r="F488" s="237"/>
      <c r="G488" s="237"/>
      <c r="H488" s="238"/>
      <c r="I488" s="238"/>
      <c r="J488" s="588"/>
      <c r="K488" s="589"/>
      <c r="AJ488" s="591"/>
      <c r="AK488" s="591"/>
    </row>
    <row r="489" spans="1:37" s="590" customFormat="1">
      <c r="A489" s="583"/>
      <c r="B489" s="587"/>
      <c r="C489" s="588"/>
      <c r="D489" s="588"/>
      <c r="E489" s="237"/>
      <c r="F489" s="237"/>
      <c r="G489" s="237"/>
      <c r="H489" s="238"/>
      <c r="I489" s="238"/>
      <c r="J489" s="588"/>
      <c r="K489" s="589"/>
      <c r="AJ489" s="591"/>
      <c r="AK489" s="591"/>
    </row>
    <row r="490" spans="1:37" s="590" customFormat="1">
      <c r="A490" s="583"/>
      <c r="B490" s="587"/>
      <c r="C490" s="588"/>
      <c r="D490" s="588"/>
      <c r="E490" s="237"/>
      <c r="F490" s="237"/>
      <c r="G490" s="237"/>
      <c r="H490" s="238"/>
      <c r="I490" s="238"/>
      <c r="J490" s="588"/>
      <c r="K490" s="589"/>
      <c r="AJ490" s="591"/>
      <c r="AK490" s="591"/>
    </row>
    <row r="491" spans="1:37" s="590" customFormat="1">
      <c r="A491" s="583"/>
      <c r="B491" s="587"/>
      <c r="C491" s="588"/>
      <c r="D491" s="588"/>
      <c r="E491" s="237"/>
      <c r="F491" s="237"/>
      <c r="G491" s="237"/>
      <c r="H491" s="238"/>
      <c r="I491" s="238"/>
      <c r="J491" s="588"/>
      <c r="K491" s="589"/>
      <c r="AJ491" s="591"/>
      <c r="AK491" s="591"/>
    </row>
    <row r="492" spans="1:37" s="590" customFormat="1">
      <c r="A492" s="583"/>
      <c r="B492" s="587"/>
      <c r="C492" s="588"/>
      <c r="D492" s="588"/>
      <c r="E492" s="237"/>
      <c r="F492" s="237"/>
      <c r="G492" s="237"/>
      <c r="H492" s="238"/>
      <c r="I492" s="238"/>
      <c r="J492" s="588"/>
      <c r="K492" s="589"/>
      <c r="AJ492" s="591"/>
      <c r="AK492" s="591"/>
    </row>
    <row r="493" spans="1:37" s="590" customFormat="1">
      <c r="A493" s="583"/>
      <c r="B493" s="587"/>
      <c r="C493" s="588"/>
      <c r="D493" s="588"/>
      <c r="E493" s="237"/>
      <c r="F493" s="237"/>
      <c r="G493" s="237"/>
      <c r="H493" s="238"/>
      <c r="I493" s="238"/>
      <c r="J493" s="588"/>
      <c r="K493" s="589"/>
      <c r="AJ493" s="591"/>
      <c r="AK493" s="591"/>
    </row>
    <row r="494" spans="1:37" s="590" customFormat="1">
      <c r="A494" s="583"/>
      <c r="B494" s="587"/>
      <c r="C494" s="588"/>
      <c r="D494" s="588"/>
      <c r="E494" s="237"/>
      <c r="F494" s="237"/>
      <c r="G494" s="237"/>
      <c r="H494" s="238"/>
      <c r="I494" s="238"/>
      <c r="J494" s="588"/>
      <c r="K494" s="589"/>
      <c r="AJ494" s="591"/>
      <c r="AK494" s="591"/>
    </row>
    <row r="495" spans="1:37" s="590" customFormat="1">
      <c r="A495" s="583"/>
      <c r="B495" s="587"/>
      <c r="C495" s="588"/>
      <c r="D495" s="588"/>
      <c r="E495" s="237"/>
      <c r="F495" s="237"/>
      <c r="G495" s="237"/>
      <c r="H495" s="238"/>
      <c r="I495" s="238"/>
      <c r="J495" s="588"/>
      <c r="K495" s="589"/>
      <c r="AJ495" s="591"/>
      <c r="AK495" s="591"/>
    </row>
    <row r="496" spans="1:37" s="590" customFormat="1">
      <c r="A496" s="583"/>
      <c r="B496" s="587"/>
      <c r="C496" s="588"/>
      <c r="D496" s="588"/>
      <c r="E496" s="237"/>
      <c r="F496" s="237"/>
      <c r="G496" s="237"/>
      <c r="H496" s="238"/>
      <c r="I496" s="238"/>
      <c r="J496" s="588"/>
      <c r="K496" s="589"/>
      <c r="AJ496" s="591"/>
      <c r="AK496" s="591"/>
    </row>
    <row r="497" spans="1:37" s="590" customFormat="1">
      <c r="A497" s="583"/>
      <c r="B497" s="587"/>
      <c r="C497" s="588"/>
      <c r="D497" s="588"/>
      <c r="E497" s="237"/>
      <c r="F497" s="237"/>
      <c r="G497" s="237"/>
      <c r="H497" s="238"/>
      <c r="I497" s="238"/>
      <c r="J497" s="588"/>
      <c r="K497" s="589"/>
      <c r="AJ497" s="591"/>
      <c r="AK497" s="591"/>
    </row>
    <row r="498" spans="1:37" s="590" customFormat="1">
      <c r="A498" s="583"/>
      <c r="B498" s="587"/>
      <c r="C498" s="588"/>
      <c r="D498" s="588"/>
      <c r="E498" s="237"/>
      <c r="F498" s="237"/>
      <c r="G498" s="237"/>
      <c r="H498" s="238"/>
      <c r="I498" s="238"/>
      <c r="J498" s="588"/>
      <c r="K498" s="589"/>
      <c r="AJ498" s="591"/>
      <c r="AK498" s="591"/>
    </row>
    <row r="499" spans="1:37" s="590" customFormat="1">
      <c r="A499" s="583"/>
      <c r="B499" s="587"/>
      <c r="C499" s="588"/>
      <c r="D499" s="588"/>
      <c r="E499" s="237"/>
      <c r="F499" s="237"/>
      <c r="G499" s="237"/>
      <c r="H499" s="238"/>
      <c r="I499" s="238"/>
      <c r="J499" s="588"/>
      <c r="K499" s="589"/>
      <c r="AJ499" s="591"/>
      <c r="AK499" s="591"/>
    </row>
    <row r="500" spans="1:37" s="590" customFormat="1">
      <c r="A500" s="583"/>
      <c r="B500" s="587"/>
      <c r="C500" s="588"/>
      <c r="D500" s="588"/>
      <c r="E500" s="237"/>
      <c r="F500" s="237"/>
      <c r="G500" s="237"/>
      <c r="H500" s="238"/>
      <c r="I500" s="238"/>
      <c r="J500" s="588"/>
      <c r="K500" s="589"/>
      <c r="AJ500" s="591"/>
      <c r="AK500" s="591"/>
    </row>
    <row r="501" spans="1:37" s="590" customFormat="1">
      <c r="A501" s="583"/>
      <c r="B501" s="587"/>
      <c r="C501" s="588"/>
      <c r="D501" s="588"/>
      <c r="E501" s="237"/>
      <c r="F501" s="237"/>
      <c r="G501" s="237"/>
      <c r="H501" s="238"/>
      <c r="I501" s="238"/>
      <c r="J501" s="588"/>
      <c r="K501" s="589"/>
      <c r="AJ501" s="591"/>
      <c r="AK501" s="591"/>
    </row>
    <row r="502" spans="1:37" s="590" customFormat="1">
      <c r="A502" s="583"/>
      <c r="B502" s="587"/>
      <c r="C502" s="588"/>
      <c r="D502" s="588"/>
      <c r="E502" s="237"/>
      <c r="F502" s="237"/>
      <c r="G502" s="237"/>
      <c r="H502" s="238"/>
      <c r="I502" s="238"/>
      <c r="J502" s="588"/>
      <c r="K502" s="589"/>
      <c r="AJ502" s="591"/>
      <c r="AK502" s="591"/>
    </row>
    <row r="503" spans="1:37" s="590" customFormat="1">
      <c r="A503" s="583"/>
      <c r="B503" s="587"/>
      <c r="C503" s="588"/>
      <c r="D503" s="588"/>
      <c r="E503" s="237"/>
      <c r="F503" s="237"/>
      <c r="G503" s="237"/>
      <c r="H503" s="238"/>
      <c r="I503" s="238"/>
      <c r="J503" s="588"/>
      <c r="K503" s="589"/>
      <c r="AJ503" s="591"/>
      <c r="AK503" s="591"/>
    </row>
    <row r="504" spans="1:37" s="590" customFormat="1">
      <c r="A504" s="583"/>
      <c r="B504" s="587"/>
      <c r="C504" s="588"/>
      <c r="D504" s="588"/>
      <c r="E504" s="237"/>
      <c r="F504" s="237"/>
      <c r="G504" s="237"/>
      <c r="H504" s="238"/>
      <c r="I504" s="238"/>
      <c r="J504" s="588"/>
      <c r="K504" s="589"/>
      <c r="AJ504" s="591"/>
      <c r="AK504" s="591"/>
    </row>
    <row r="505" spans="1:37" s="590" customFormat="1">
      <c r="A505" s="583"/>
      <c r="B505" s="587"/>
      <c r="C505" s="588"/>
      <c r="D505" s="588"/>
      <c r="E505" s="237"/>
      <c r="F505" s="237"/>
      <c r="G505" s="237"/>
      <c r="H505" s="238"/>
      <c r="I505" s="238"/>
      <c r="J505" s="588"/>
      <c r="K505" s="589"/>
      <c r="AJ505" s="591"/>
      <c r="AK505" s="591"/>
    </row>
    <row r="506" spans="1:37" s="590" customFormat="1">
      <c r="A506" s="583"/>
      <c r="B506" s="587"/>
      <c r="C506" s="588"/>
      <c r="D506" s="588"/>
      <c r="E506" s="237"/>
      <c r="F506" s="237"/>
      <c r="G506" s="237"/>
      <c r="H506" s="238"/>
      <c r="I506" s="238"/>
      <c r="J506" s="588"/>
      <c r="K506" s="589"/>
      <c r="AJ506" s="591"/>
      <c r="AK506" s="591"/>
    </row>
    <row r="507" spans="1:37" s="590" customFormat="1">
      <c r="A507" s="583"/>
      <c r="B507" s="587"/>
      <c r="C507" s="588"/>
      <c r="D507" s="588"/>
      <c r="E507" s="237"/>
      <c r="F507" s="237"/>
      <c r="G507" s="237"/>
      <c r="H507" s="238"/>
      <c r="I507" s="238"/>
      <c r="J507" s="588"/>
      <c r="K507" s="589"/>
      <c r="AJ507" s="591"/>
      <c r="AK507" s="591"/>
    </row>
    <row r="508" spans="1:37" s="590" customFormat="1">
      <c r="A508" s="583"/>
      <c r="B508" s="587"/>
      <c r="C508" s="588"/>
      <c r="D508" s="588"/>
      <c r="E508" s="237"/>
      <c r="F508" s="237"/>
      <c r="G508" s="237"/>
      <c r="H508" s="238"/>
      <c r="I508" s="238"/>
      <c r="J508" s="588"/>
      <c r="K508" s="589"/>
      <c r="AJ508" s="591"/>
      <c r="AK508" s="591"/>
    </row>
    <row r="509" spans="1:37" s="590" customFormat="1">
      <c r="A509" s="583"/>
      <c r="B509" s="587"/>
      <c r="C509" s="588"/>
      <c r="D509" s="588"/>
      <c r="E509" s="237"/>
      <c r="F509" s="237"/>
      <c r="G509" s="237"/>
      <c r="H509" s="238"/>
      <c r="I509" s="238"/>
      <c r="J509" s="588"/>
      <c r="K509" s="589"/>
      <c r="AJ509" s="591"/>
      <c r="AK509" s="591"/>
    </row>
    <row r="510" spans="1:37" s="590" customFormat="1">
      <c r="A510" s="583"/>
      <c r="B510" s="587"/>
      <c r="C510" s="588"/>
      <c r="D510" s="588"/>
      <c r="E510" s="237"/>
      <c r="F510" s="237"/>
      <c r="G510" s="237"/>
      <c r="H510" s="238"/>
      <c r="I510" s="238"/>
      <c r="J510" s="588"/>
      <c r="K510" s="589"/>
      <c r="AJ510" s="591"/>
      <c r="AK510" s="591"/>
    </row>
    <row r="511" spans="1:37" s="590" customFormat="1">
      <c r="A511" s="583"/>
      <c r="B511" s="587"/>
      <c r="C511" s="588"/>
      <c r="D511" s="588"/>
      <c r="E511" s="237"/>
      <c r="F511" s="237"/>
      <c r="G511" s="237"/>
      <c r="H511" s="238"/>
      <c r="I511" s="238"/>
      <c r="J511" s="588"/>
      <c r="K511" s="589"/>
      <c r="AJ511" s="591"/>
      <c r="AK511" s="591"/>
    </row>
    <row r="512" spans="1:37" s="590" customFormat="1">
      <c r="A512" s="583"/>
      <c r="B512" s="587"/>
      <c r="C512" s="588"/>
      <c r="D512" s="588"/>
      <c r="E512" s="237"/>
      <c r="F512" s="237"/>
      <c r="G512" s="237"/>
      <c r="H512" s="238"/>
      <c r="I512" s="238"/>
      <c r="J512" s="588"/>
      <c r="K512" s="589"/>
      <c r="AJ512" s="591"/>
      <c r="AK512" s="591"/>
    </row>
    <row r="513" spans="1:37" s="590" customFormat="1">
      <c r="A513" s="583"/>
      <c r="B513" s="587"/>
      <c r="C513" s="588"/>
      <c r="D513" s="588"/>
      <c r="E513" s="237"/>
      <c r="F513" s="237"/>
      <c r="G513" s="237"/>
      <c r="H513" s="238"/>
      <c r="I513" s="238"/>
      <c r="J513" s="588"/>
      <c r="K513" s="589"/>
      <c r="AJ513" s="591"/>
      <c r="AK513" s="591"/>
    </row>
    <row r="514" spans="1:37" s="590" customFormat="1">
      <c r="A514" s="583"/>
      <c r="B514" s="587"/>
      <c r="C514" s="588"/>
      <c r="D514" s="588"/>
      <c r="E514" s="237"/>
      <c r="F514" s="237"/>
      <c r="G514" s="237"/>
      <c r="H514" s="238"/>
      <c r="I514" s="238"/>
      <c r="J514" s="588"/>
      <c r="K514" s="589"/>
      <c r="AJ514" s="591"/>
      <c r="AK514" s="591"/>
    </row>
    <row r="515" spans="1:37" s="590" customFormat="1">
      <c r="A515" s="583"/>
      <c r="B515" s="587"/>
      <c r="C515" s="588"/>
      <c r="D515" s="588"/>
      <c r="E515" s="237"/>
      <c r="F515" s="237"/>
      <c r="G515" s="237"/>
      <c r="H515" s="238"/>
      <c r="I515" s="238"/>
      <c r="J515" s="588"/>
      <c r="K515" s="589"/>
      <c r="AJ515" s="591"/>
      <c r="AK515" s="591"/>
    </row>
    <row r="516" spans="1:37" s="590" customFormat="1">
      <c r="A516" s="583"/>
      <c r="B516" s="587"/>
      <c r="C516" s="588"/>
      <c r="D516" s="588"/>
      <c r="E516" s="237"/>
      <c r="F516" s="237"/>
      <c r="G516" s="237"/>
      <c r="H516" s="238"/>
      <c r="I516" s="238"/>
      <c r="J516" s="588"/>
      <c r="K516" s="589"/>
      <c r="AJ516" s="591"/>
      <c r="AK516" s="591"/>
    </row>
    <row r="517" spans="1:37" s="590" customFormat="1">
      <c r="A517" s="583"/>
      <c r="B517" s="587"/>
      <c r="C517" s="588"/>
      <c r="D517" s="588"/>
      <c r="E517" s="237"/>
      <c r="F517" s="237"/>
      <c r="G517" s="237"/>
      <c r="H517" s="238"/>
      <c r="I517" s="238"/>
      <c r="J517" s="588"/>
      <c r="K517" s="589"/>
      <c r="AJ517" s="591"/>
      <c r="AK517" s="591"/>
    </row>
    <row r="518" spans="1:37" s="590" customFormat="1">
      <c r="A518" s="583"/>
      <c r="B518" s="587"/>
      <c r="C518" s="588"/>
      <c r="D518" s="588"/>
      <c r="E518" s="237"/>
      <c r="F518" s="237"/>
      <c r="G518" s="237"/>
      <c r="H518" s="238"/>
      <c r="I518" s="238"/>
      <c r="J518" s="588"/>
      <c r="K518" s="589"/>
      <c r="AJ518" s="591"/>
      <c r="AK518" s="591"/>
    </row>
    <row r="519" spans="1:37" s="590" customFormat="1">
      <c r="A519" s="583"/>
      <c r="B519" s="587"/>
      <c r="C519" s="588"/>
      <c r="D519" s="588"/>
      <c r="E519" s="237"/>
      <c r="F519" s="237"/>
      <c r="G519" s="237"/>
      <c r="H519" s="238"/>
      <c r="I519" s="238"/>
      <c r="J519" s="588"/>
      <c r="K519" s="589"/>
      <c r="AJ519" s="591"/>
      <c r="AK519" s="591"/>
    </row>
    <row r="520" spans="1:37" s="590" customFormat="1">
      <c r="A520" s="583"/>
      <c r="B520" s="587"/>
      <c r="C520" s="588"/>
      <c r="D520" s="588"/>
      <c r="E520" s="237"/>
      <c r="F520" s="237"/>
      <c r="G520" s="237"/>
      <c r="H520" s="238"/>
      <c r="I520" s="238"/>
      <c r="J520" s="588"/>
      <c r="K520" s="589"/>
      <c r="AJ520" s="591"/>
      <c r="AK520" s="591"/>
    </row>
    <row r="521" spans="1:37" s="590" customFormat="1">
      <c r="A521" s="583"/>
      <c r="B521" s="587"/>
      <c r="C521" s="588"/>
      <c r="D521" s="588"/>
      <c r="E521" s="237"/>
      <c r="F521" s="237"/>
      <c r="G521" s="237"/>
      <c r="H521" s="238"/>
      <c r="I521" s="238"/>
      <c r="J521" s="588"/>
      <c r="K521" s="589"/>
      <c r="AJ521" s="591"/>
      <c r="AK521" s="591"/>
    </row>
    <row r="522" spans="1:37" s="590" customFormat="1">
      <c r="A522" s="583"/>
      <c r="B522" s="587"/>
      <c r="C522" s="588"/>
      <c r="D522" s="588"/>
      <c r="E522" s="237"/>
      <c r="F522" s="237"/>
      <c r="G522" s="237"/>
      <c r="H522" s="238"/>
      <c r="I522" s="238"/>
      <c r="J522" s="588"/>
      <c r="K522" s="589"/>
      <c r="AJ522" s="591"/>
      <c r="AK522" s="591"/>
    </row>
    <row r="523" spans="1:37" s="590" customFormat="1">
      <c r="A523" s="583"/>
      <c r="B523" s="587"/>
      <c r="C523" s="588"/>
      <c r="D523" s="588"/>
      <c r="E523" s="237"/>
      <c r="F523" s="237"/>
      <c r="G523" s="237"/>
      <c r="H523" s="238"/>
      <c r="I523" s="238"/>
      <c r="J523" s="588"/>
      <c r="K523" s="589"/>
      <c r="AJ523" s="591"/>
      <c r="AK523" s="591"/>
    </row>
    <row r="524" spans="1:37" s="590" customFormat="1">
      <c r="A524" s="583"/>
      <c r="B524" s="587"/>
      <c r="C524" s="588"/>
      <c r="D524" s="588"/>
      <c r="E524" s="237"/>
      <c r="F524" s="237"/>
      <c r="G524" s="237"/>
      <c r="H524" s="238"/>
      <c r="I524" s="238"/>
      <c r="J524" s="588"/>
      <c r="K524" s="589"/>
      <c r="AJ524" s="591"/>
      <c r="AK524" s="591"/>
    </row>
    <row r="525" spans="1:37" s="590" customFormat="1">
      <c r="A525" s="583"/>
      <c r="B525" s="587"/>
      <c r="C525" s="588"/>
      <c r="D525" s="588"/>
      <c r="E525" s="237"/>
      <c r="F525" s="237"/>
      <c r="G525" s="237"/>
      <c r="H525" s="238"/>
      <c r="I525" s="238"/>
      <c r="J525" s="588"/>
      <c r="K525" s="589"/>
      <c r="AJ525" s="591"/>
      <c r="AK525" s="591"/>
    </row>
    <row r="526" spans="1:37" s="590" customFormat="1">
      <c r="A526" s="583"/>
      <c r="B526" s="587"/>
      <c r="C526" s="588"/>
      <c r="D526" s="588"/>
      <c r="E526" s="237"/>
      <c r="F526" s="237"/>
      <c r="G526" s="237"/>
      <c r="H526" s="238"/>
      <c r="I526" s="238"/>
      <c r="J526" s="588"/>
      <c r="K526" s="589"/>
      <c r="AJ526" s="591"/>
      <c r="AK526" s="591"/>
    </row>
    <row r="527" spans="1:37" s="590" customFormat="1">
      <c r="A527" s="583"/>
      <c r="B527" s="587"/>
      <c r="C527" s="588"/>
      <c r="D527" s="588"/>
      <c r="E527" s="237"/>
      <c r="F527" s="237"/>
      <c r="G527" s="237"/>
      <c r="H527" s="238"/>
      <c r="I527" s="238"/>
      <c r="J527" s="588"/>
      <c r="K527" s="589"/>
      <c r="AJ527" s="591"/>
      <c r="AK527" s="591"/>
    </row>
    <row r="528" spans="1:37" s="590" customFormat="1">
      <c r="A528" s="583"/>
      <c r="B528" s="587"/>
      <c r="C528" s="588"/>
      <c r="D528" s="588"/>
      <c r="E528" s="237"/>
      <c r="F528" s="237"/>
      <c r="G528" s="237"/>
      <c r="H528" s="238"/>
      <c r="I528" s="238"/>
      <c r="J528" s="588"/>
      <c r="K528" s="589"/>
      <c r="AJ528" s="591"/>
      <c r="AK528" s="591"/>
    </row>
    <row r="529" spans="1:37" s="590" customFormat="1">
      <c r="A529" s="583"/>
      <c r="B529" s="587"/>
      <c r="C529" s="588"/>
      <c r="D529" s="588"/>
      <c r="E529" s="237"/>
      <c r="F529" s="237"/>
      <c r="G529" s="237"/>
      <c r="H529" s="238"/>
      <c r="I529" s="238"/>
      <c r="J529" s="588"/>
      <c r="K529" s="589"/>
      <c r="AJ529" s="591"/>
      <c r="AK529" s="591"/>
    </row>
    <row r="530" spans="1:37" s="590" customFormat="1">
      <c r="A530" s="583"/>
      <c r="B530" s="587"/>
      <c r="C530" s="588"/>
      <c r="D530" s="588"/>
      <c r="E530" s="237"/>
      <c r="F530" s="237"/>
      <c r="G530" s="237"/>
      <c r="H530" s="238"/>
      <c r="I530" s="238"/>
      <c r="J530" s="588"/>
      <c r="K530" s="589"/>
      <c r="AJ530" s="591"/>
      <c r="AK530" s="591"/>
    </row>
    <row r="531" spans="1:37" s="590" customFormat="1">
      <c r="A531" s="583"/>
      <c r="B531" s="587"/>
      <c r="C531" s="588"/>
      <c r="D531" s="588"/>
      <c r="E531" s="237"/>
      <c r="F531" s="237"/>
      <c r="G531" s="237"/>
      <c r="H531" s="238"/>
      <c r="I531" s="238"/>
      <c r="J531" s="588"/>
      <c r="K531" s="589"/>
      <c r="AJ531" s="591"/>
      <c r="AK531" s="591"/>
    </row>
    <row r="532" spans="1:37" s="590" customFormat="1">
      <c r="A532" s="583"/>
      <c r="B532" s="587"/>
      <c r="C532" s="588"/>
      <c r="D532" s="588"/>
      <c r="E532" s="237"/>
      <c r="F532" s="237"/>
      <c r="G532" s="237"/>
      <c r="H532" s="238"/>
      <c r="I532" s="238"/>
      <c r="J532" s="588"/>
      <c r="K532" s="589"/>
      <c r="AJ532" s="591"/>
      <c r="AK532" s="591"/>
    </row>
    <row r="533" spans="1:37" s="590" customFormat="1">
      <c r="A533" s="583"/>
      <c r="B533" s="587"/>
      <c r="C533" s="588"/>
      <c r="D533" s="588"/>
      <c r="E533" s="237"/>
      <c r="F533" s="237"/>
      <c r="G533" s="237"/>
      <c r="H533" s="238"/>
      <c r="I533" s="238"/>
      <c r="J533" s="588"/>
      <c r="K533" s="589"/>
      <c r="AJ533" s="591"/>
      <c r="AK533" s="591"/>
    </row>
    <row r="534" spans="1:37" s="590" customFormat="1">
      <c r="A534" s="583"/>
      <c r="B534" s="587"/>
      <c r="C534" s="588"/>
      <c r="D534" s="588"/>
      <c r="E534" s="237"/>
      <c r="F534" s="237"/>
      <c r="G534" s="237"/>
      <c r="H534" s="238"/>
      <c r="I534" s="238"/>
      <c r="J534" s="588"/>
      <c r="K534" s="589"/>
      <c r="AJ534" s="591"/>
      <c r="AK534" s="591"/>
    </row>
    <row r="535" spans="1:37" s="590" customFormat="1">
      <c r="A535" s="583"/>
      <c r="B535" s="587"/>
      <c r="C535" s="588"/>
      <c r="D535" s="588"/>
      <c r="E535" s="237"/>
      <c r="F535" s="237"/>
      <c r="G535" s="237"/>
      <c r="H535" s="238"/>
      <c r="I535" s="238"/>
      <c r="J535" s="588"/>
      <c r="K535" s="589"/>
      <c r="AJ535" s="591"/>
      <c r="AK535" s="591"/>
    </row>
    <row r="536" spans="1:37" s="590" customFormat="1">
      <c r="A536" s="583"/>
      <c r="B536" s="587"/>
      <c r="C536" s="588"/>
      <c r="D536" s="588"/>
      <c r="E536" s="237"/>
      <c r="F536" s="237"/>
      <c r="G536" s="237"/>
      <c r="H536" s="238"/>
      <c r="I536" s="238"/>
      <c r="J536" s="588"/>
      <c r="K536" s="589"/>
      <c r="AJ536" s="591"/>
      <c r="AK536" s="591"/>
    </row>
    <row r="537" spans="1:37" s="590" customFormat="1">
      <c r="A537" s="583"/>
      <c r="B537" s="587"/>
      <c r="C537" s="588"/>
      <c r="D537" s="588"/>
      <c r="E537" s="237"/>
      <c r="F537" s="237"/>
      <c r="G537" s="237"/>
      <c r="H537" s="238"/>
      <c r="I537" s="238"/>
      <c r="J537" s="588"/>
      <c r="K537" s="589"/>
      <c r="AJ537" s="591"/>
      <c r="AK537" s="591"/>
    </row>
    <row r="538" spans="1:37" s="590" customFormat="1">
      <c r="A538" s="583"/>
      <c r="B538" s="587"/>
      <c r="C538" s="588"/>
      <c r="D538" s="588"/>
      <c r="E538" s="237"/>
      <c r="F538" s="237"/>
      <c r="G538" s="237"/>
      <c r="H538" s="238"/>
      <c r="I538" s="238"/>
      <c r="J538" s="588"/>
      <c r="K538" s="589"/>
      <c r="AJ538" s="591"/>
      <c r="AK538" s="591"/>
    </row>
    <row r="539" spans="1:37" s="590" customFormat="1">
      <c r="A539" s="583"/>
      <c r="B539" s="587"/>
      <c r="C539" s="588"/>
      <c r="D539" s="588"/>
      <c r="E539" s="237"/>
      <c r="F539" s="237"/>
      <c r="G539" s="237"/>
      <c r="H539" s="238"/>
      <c r="I539" s="238"/>
      <c r="J539" s="588"/>
      <c r="K539" s="589"/>
      <c r="AJ539" s="591"/>
      <c r="AK539" s="591"/>
    </row>
    <row r="540" spans="1:37" s="590" customFormat="1">
      <c r="A540" s="583"/>
      <c r="B540" s="587"/>
      <c r="C540" s="588"/>
      <c r="D540" s="588"/>
      <c r="E540" s="237"/>
      <c r="F540" s="237"/>
      <c r="G540" s="237"/>
      <c r="H540" s="238"/>
      <c r="I540" s="238"/>
      <c r="J540" s="588"/>
      <c r="K540" s="589"/>
      <c r="AJ540" s="591"/>
      <c r="AK540" s="591"/>
    </row>
    <row r="541" spans="1:37" s="590" customFormat="1">
      <c r="A541" s="583"/>
      <c r="B541" s="587"/>
      <c r="C541" s="588"/>
      <c r="D541" s="588"/>
      <c r="E541" s="237"/>
      <c r="F541" s="237"/>
      <c r="G541" s="237"/>
      <c r="H541" s="238"/>
      <c r="I541" s="238"/>
      <c r="J541" s="588"/>
      <c r="K541" s="589"/>
      <c r="AJ541" s="591"/>
      <c r="AK541" s="591"/>
    </row>
    <row r="542" spans="1:37" s="590" customFormat="1">
      <c r="A542" s="583"/>
      <c r="B542" s="587"/>
      <c r="C542" s="588"/>
      <c r="D542" s="588"/>
      <c r="E542" s="237"/>
      <c r="F542" s="237"/>
      <c r="G542" s="237"/>
      <c r="H542" s="238"/>
      <c r="I542" s="238"/>
      <c r="J542" s="588"/>
      <c r="K542" s="589"/>
      <c r="AJ542" s="591"/>
      <c r="AK542" s="591"/>
    </row>
    <row r="543" spans="1:37" s="590" customFormat="1">
      <c r="A543" s="583"/>
      <c r="B543" s="587"/>
      <c r="C543" s="588"/>
      <c r="D543" s="588"/>
      <c r="E543" s="237"/>
      <c r="F543" s="237"/>
      <c r="G543" s="237"/>
      <c r="H543" s="238"/>
      <c r="I543" s="238"/>
      <c r="J543" s="588"/>
      <c r="K543" s="589"/>
      <c r="AJ543" s="591"/>
      <c r="AK543" s="591"/>
    </row>
    <row r="544" spans="1:37" s="590" customFormat="1">
      <c r="A544" s="583"/>
      <c r="B544" s="587"/>
      <c r="C544" s="588"/>
      <c r="D544" s="588"/>
      <c r="E544" s="237"/>
      <c r="F544" s="237"/>
      <c r="G544" s="237"/>
      <c r="H544" s="238"/>
      <c r="I544" s="238"/>
      <c r="J544" s="588"/>
      <c r="K544" s="589"/>
      <c r="AJ544" s="591"/>
      <c r="AK544" s="591"/>
    </row>
    <row r="545" spans="1:37" s="590" customFormat="1">
      <c r="A545" s="583"/>
      <c r="B545" s="587"/>
      <c r="C545" s="588"/>
      <c r="D545" s="588"/>
      <c r="E545" s="237"/>
      <c r="F545" s="237"/>
      <c r="G545" s="237"/>
      <c r="H545" s="238"/>
      <c r="I545" s="238"/>
      <c r="J545" s="588"/>
      <c r="K545" s="589"/>
      <c r="AJ545" s="591"/>
      <c r="AK545" s="591"/>
    </row>
    <row r="546" spans="1:37" s="590" customFormat="1">
      <c r="A546" s="583"/>
      <c r="B546" s="587"/>
      <c r="C546" s="588"/>
      <c r="D546" s="588"/>
      <c r="E546" s="237"/>
      <c r="F546" s="237"/>
      <c r="G546" s="237"/>
      <c r="H546" s="238"/>
      <c r="I546" s="238"/>
      <c r="J546" s="588"/>
      <c r="K546" s="589"/>
      <c r="AJ546" s="591"/>
      <c r="AK546" s="591"/>
    </row>
    <row r="547" spans="1:37" s="590" customFormat="1">
      <c r="A547" s="583"/>
      <c r="B547" s="587"/>
      <c r="C547" s="588"/>
      <c r="D547" s="588"/>
      <c r="E547" s="237"/>
      <c r="F547" s="237"/>
      <c r="G547" s="237"/>
      <c r="H547" s="238"/>
      <c r="I547" s="238"/>
      <c r="J547" s="588"/>
      <c r="K547" s="589"/>
      <c r="AJ547" s="591"/>
      <c r="AK547" s="591"/>
    </row>
    <row r="548" spans="1:37" s="590" customFormat="1">
      <c r="A548" s="583"/>
      <c r="B548" s="587"/>
      <c r="C548" s="588"/>
      <c r="D548" s="588"/>
      <c r="E548" s="237"/>
      <c r="F548" s="237"/>
      <c r="G548" s="237"/>
      <c r="H548" s="238"/>
      <c r="I548" s="238"/>
      <c r="J548" s="588"/>
      <c r="K548" s="589"/>
      <c r="AJ548" s="591"/>
      <c r="AK548" s="591"/>
    </row>
    <row r="549" spans="1:37" s="590" customFormat="1">
      <c r="A549" s="583"/>
      <c r="B549" s="587"/>
      <c r="C549" s="588"/>
      <c r="D549" s="588"/>
      <c r="E549" s="237"/>
      <c r="F549" s="237"/>
      <c r="G549" s="237"/>
      <c r="H549" s="238"/>
      <c r="I549" s="238"/>
      <c r="J549" s="588"/>
      <c r="K549" s="589"/>
      <c r="AJ549" s="591"/>
      <c r="AK549" s="591"/>
    </row>
    <row r="550" spans="1:37" s="590" customFormat="1">
      <c r="A550" s="583"/>
      <c r="B550" s="587"/>
      <c r="C550" s="588"/>
      <c r="D550" s="588"/>
      <c r="E550" s="237"/>
      <c r="F550" s="237"/>
      <c r="G550" s="237"/>
      <c r="H550" s="238"/>
      <c r="I550" s="238"/>
      <c r="J550" s="588"/>
      <c r="K550" s="589"/>
      <c r="AJ550" s="591"/>
      <c r="AK550" s="591"/>
    </row>
    <row r="551" spans="1:37" s="590" customFormat="1">
      <c r="A551" s="583"/>
      <c r="B551" s="587"/>
      <c r="C551" s="588"/>
      <c r="D551" s="588"/>
      <c r="E551" s="237"/>
      <c r="F551" s="237"/>
      <c r="G551" s="237"/>
      <c r="H551" s="238"/>
      <c r="I551" s="238"/>
      <c r="J551" s="588"/>
      <c r="K551" s="589"/>
      <c r="AJ551" s="591"/>
      <c r="AK551" s="591"/>
    </row>
    <row r="552" spans="1:37" s="590" customFormat="1">
      <c r="A552" s="583"/>
      <c r="B552" s="587"/>
      <c r="C552" s="588"/>
      <c r="D552" s="588"/>
      <c r="E552" s="237"/>
      <c r="F552" s="237"/>
      <c r="G552" s="237"/>
      <c r="H552" s="238"/>
      <c r="I552" s="238"/>
      <c r="J552" s="588"/>
      <c r="K552" s="589"/>
      <c r="AJ552" s="591"/>
      <c r="AK552" s="591"/>
    </row>
    <row r="553" spans="1:37" s="590" customFormat="1">
      <c r="A553" s="583"/>
      <c r="B553" s="587"/>
      <c r="C553" s="588"/>
      <c r="D553" s="588"/>
      <c r="E553" s="237"/>
      <c r="F553" s="237"/>
      <c r="G553" s="237"/>
      <c r="H553" s="238"/>
      <c r="I553" s="238"/>
      <c r="J553" s="588"/>
      <c r="K553" s="589"/>
      <c r="AJ553" s="591"/>
      <c r="AK553" s="591"/>
    </row>
    <row r="554" spans="1:37" s="590" customFormat="1">
      <c r="A554" s="583"/>
      <c r="B554" s="587"/>
      <c r="C554" s="588"/>
      <c r="D554" s="588"/>
      <c r="E554" s="237"/>
      <c r="F554" s="237"/>
      <c r="G554" s="237"/>
      <c r="H554" s="238"/>
      <c r="I554" s="238"/>
      <c r="J554" s="588"/>
      <c r="K554" s="589"/>
      <c r="AJ554" s="591"/>
      <c r="AK554" s="591"/>
    </row>
    <row r="555" spans="1:37" s="590" customFormat="1">
      <c r="A555" s="583"/>
      <c r="B555" s="587"/>
      <c r="C555" s="588"/>
      <c r="D555" s="588"/>
      <c r="E555" s="237"/>
      <c r="F555" s="237"/>
      <c r="G555" s="237"/>
      <c r="H555" s="238"/>
      <c r="I555" s="238"/>
      <c r="J555" s="588"/>
      <c r="K555" s="589"/>
      <c r="AJ555" s="591"/>
      <c r="AK555" s="591"/>
    </row>
    <row r="556" spans="1:37" s="590" customFormat="1">
      <c r="A556" s="583"/>
      <c r="B556" s="587"/>
      <c r="C556" s="588"/>
      <c r="D556" s="588"/>
      <c r="E556" s="237"/>
      <c r="F556" s="237"/>
      <c r="G556" s="237"/>
      <c r="H556" s="238"/>
      <c r="I556" s="238"/>
      <c r="J556" s="588"/>
      <c r="K556" s="589"/>
      <c r="AJ556" s="591"/>
      <c r="AK556" s="591"/>
    </row>
    <row r="557" spans="1:37" s="590" customFormat="1">
      <c r="A557" s="583"/>
      <c r="B557" s="587"/>
      <c r="C557" s="588"/>
      <c r="D557" s="588"/>
      <c r="E557" s="237"/>
      <c r="F557" s="237"/>
      <c r="G557" s="237"/>
      <c r="H557" s="238"/>
      <c r="I557" s="238"/>
      <c r="J557" s="588"/>
      <c r="K557" s="589"/>
      <c r="AJ557" s="591"/>
      <c r="AK557" s="591"/>
    </row>
    <row r="558" spans="1:37" s="590" customFormat="1">
      <c r="A558" s="583"/>
      <c r="B558" s="587"/>
      <c r="C558" s="588"/>
      <c r="D558" s="588"/>
      <c r="E558" s="237"/>
      <c r="F558" s="237"/>
      <c r="G558" s="237"/>
      <c r="H558" s="238"/>
      <c r="I558" s="238"/>
      <c r="J558" s="588"/>
      <c r="K558" s="589"/>
      <c r="AJ558" s="591"/>
      <c r="AK558" s="591"/>
    </row>
    <row r="559" spans="1:37" s="590" customFormat="1">
      <c r="A559" s="583"/>
      <c r="B559" s="587"/>
      <c r="C559" s="588"/>
      <c r="D559" s="588"/>
      <c r="E559" s="237"/>
      <c r="F559" s="237"/>
      <c r="G559" s="237"/>
      <c r="H559" s="238"/>
      <c r="I559" s="238"/>
      <c r="J559" s="588"/>
      <c r="K559" s="589"/>
      <c r="AJ559" s="591"/>
      <c r="AK559" s="591"/>
    </row>
    <row r="560" spans="1:37" s="590" customFormat="1">
      <c r="A560" s="583"/>
      <c r="B560" s="587"/>
      <c r="C560" s="588"/>
      <c r="D560" s="588"/>
      <c r="E560" s="237"/>
      <c r="F560" s="237"/>
      <c r="G560" s="237"/>
      <c r="H560" s="238"/>
      <c r="I560" s="238"/>
      <c r="J560" s="588"/>
      <c r="K560" s="589"/>
      <c r="AJ560" s="591"/>
      <c r="AK560" s="591"/>
    </row>
    <row r="561" spans="1:37" s="590" customFormat="1">
      <c r="A561" s="583"/>
      <c r="B561" s="587"/>
      <c r="C561" s="588"/>
      <c r="D561" s="588"/>
      <c r="E561" s="237"/>
      <c r="F561" s="237"/>
      <c r="G561" s="237"/>
      <c r="H561" s="238"/>
      <c r="I561" s="238"/>
      <c r="J561" s="588"/>
      <c r="K561" s="589"/>
      <c r="AJ561" s="591"/>
      <c r="AK561" s="591"/>
    </row>
    <row r="562" spans="1:37" s="590" customFormat="1">
      <c r="A562" s="583"/>
      <c r="B562" s="587"/>
      <c r="C562" s="588"/>
      <c r="D562" s="588"/>
      <c r="E562" s="237"/>
      <c r="F562" s="237"/>
      <c r="G562" s="237"/>
      <c r="H562" s="238"/>
      <c r="I562" s="238"/>
      <c r="J562" s="588"/>
      <c r="K562" s="589"/>
      <c r="AJ562" s="591"/>
      <c r="AK562" s="591"/>
    </row>
    <row r="563" spans="1:37" s="590" customFormat="1">
      <c r="A563" s="583"/>
      <c r="B563" s="587"/>
      <c r="C563" s="588"/>
      <c r="D563" s="588"/>
      <c r="E563" s="237"/>
      <c r="F563" s="237"/>
      <c r="G563" s="237"/>
      <c r="H563" s="238"/>
      <c r="I563" s="238"/>
      <c r="J563" s="588"/>
      <c r="K563" s="589"/>
      <c r="AJ563" s="591"/>
      <c r="AK563" s="591"/>
    </row>
    <row r="564" spans="1:37" s="590" customFormat="1">
      <c r="A564" s="583"/>
      <c r="B564" s="587"/>
      <c r="C564" s="588"/>
      <c r="D564" s="588"/>
      <c r="E564" s="237"/>
      <c r="F564" s="237"/>
      <c r="G564" s="237"/>
      <c r="H564" s="238"/>
      <c r="I564" s="238"/>
      <c r="J564" s="588"/>
      <c r="K564" s="589"/>
      <c r="AJ564" s="591"/>
      <c r="AK564" s="591"/>
    </row>
    <row r="565" spans="1:37" s="590" customFormat="1">
      <c r="A565" s="583"/>
      <c r="B565" s="587"/>
      <c r="C565" s="588"/>
      <c r="D565" s="588"/>
      <c r="E565" s="237"/>
      <c r="F565" s="237"/>
      <c r="G565" s="237"/>
      <c r="H565" s="238"/>
      <c r="I565" s="238"/>
      <c r="J565" s="588"/>
      <c r="K565" s="589"/>
      <c r="AJ565" s="591"/>
      <c r="AK565" s="591"/>
    </row>
    <row r="566" spans="1:37" s="590" customFormat="1">
      <c r="A566" s="583"/>
      <c r="B566" s="587"/>
      <c r="C566" s="588"/>
      <c r="D566" s="588"/>
      <c r="E566" s="237"/>
      <c r="F566" s="237"/>
      <c r="G566" s="237"/>
      <c r="H566" s="238"/>
      <c r="I566" s="238"/>
      <c r="J566" s="588"/>
      <c r="K566" s="589"/>
      <c r="AJ566" s="591"/>
      <c r="AK566" s="591"/>
    </row>
    <row r="567" spans="1:37" s="590" customFormat="1">
      <c r="A567" s="583"/>
      <c r="B567" s="587"/>
      <c r="C567" s="588"/>
      <c r="D567" s="588"/>
      <c r="E567" s="237"/>
      <c r="F567" s="237"/>
      <c r="G567" s="237"/>
      <c r="H567" s="238"/>
      <c r="I567" s="238"/>
      <c r="J567" s="588"/>
      <c r="K567" s="589"/>
      <c r="AJ567" s="591"/>
      <c r="AK567" s="591"/>
    </row>
    <row r="568" spans="1:37" s="590" customFormat="1">
      <c r="A568" s="583"/>
      <c r="B568" s="587"/>
      <c r="C568" s="588"/>
      <c r="D568" s="588"/>
      <c r="E568" s="237"/>
      <c r="F568" s="237"/>
      <c r="G568" s="237"/>
      <c r="H568" s="238"/>
      <c r="I568" s="238"/>
      <c r="J568" s="588"/>
      <c r="K568" s="589"/>
      <c r="AJ568" s="591"/>
      <c r="AK568" s="591"/>
    </row>
    <row r="569" spans="1:37" s="590" customFormat="1">
      <c r="A569" s="583"/>
      <c r="B569" s="587"/>
      <c r="C569" s="588"/>
      <c r="D569" s="588"/>
      <c r="E569" s="237"/>
      <c r="F569" s="237"/>
      <c r="G569" s="237"/>
      <c r="H569" s="238"/>
      <c r="I569" s="238"/>
      <c r="J569" s="588"/>
      <c r="K569" s="589"/>
      <c r="AJ569" s="591"/>
      <c r="AK569" s="591"/>
    </row>
    <row r="570" spans="1:37" s="590" customFormat="1">
      <c r="A570" s="583"/>
      <c r="B570" s="587"/>
      <c r="C570" s="588"/>
      <c r="D570" s="588"/>
      <c r="E570" s="237"/>
      <c r="F570" s="237"/>
      <c r="G570" s="237"/>
      <c r="H570" s="238"/>
      <c r="I570" s="238"/>
      <c r="J570" s="588"/>
      <c r="K570" s="589"/>
      <c r="AJ570" s="591"/>
      <c r="AK570" s="591"/>
    </row>
    <row r="571" spans="1:37" s="590" customFormat="1">
      <c r="A571" s="583"/>
      <c r="B571" s="587"/>
      <c r="C571" s="588"/>
      <c r="D571" s="588"/>
      <c r="E571" s="237"/>
      <c r="F571" s="237"/>
      <c r="G571" s="237"/>
      <c r="H571" s="238"/>
      <c r="I571" s="238"/>
      <c r="J571" s="588"/>
      <c r="K571" s="589"/>
      <c r="AJ571" s="591"/>
      <c r="AK571" s="591"/>
    </row>
    <row r="572" spans="1:37" s="590" customFormat="1">
      <c r="A572" s="583"/>
      <c r="B572" s="587"/>
      <c r="C572" s="588"/>
      <c r="D572" s="588"/>
      <c r="E572" s="237"/>
      <c r="F572" s="237"/>
      <c r="G572" s="237"/>
      <c r="H572" s="238"/>
      <c r="I572" s="238"/>
      <c r="J572" s="588"/>
      <c r="K572" s="589"/>
      <c r="AJ572" s="591"/>
      <c r="AK572" s="591"/>
    </row>
    <row r="573" spans="1:37" s="590" customFormat="1">
      <c r="A573" s="583"/>
      <c r="B573" s="587"/>
      <c r="C573" s="588"/>
      <c r="D573" s="588"/>
      <c r="E573" s="237"/>
      <c r="F573" s="237"/>
      <c r="G573" s="237"/>
      <c r="H573" s="238"/>
      <c r="I573" s="238"/>
      <c r="J573" s="588"/>
      <c r="K573" s="589"/>
      <c r="AJ573" s="591"/>
      <c r="AK573" s="591"/>
    </row>
    <row r="574" spans="1:37" s="590" customFormat="1">
      <c r="A574" s="583"/>
      <c r="B574" s="587"/>
      <c r="C574" s="588"/>
      <c r="D574" s="588"/>
      <c r="E574" s="237"/>
      <c r="F574" s="237"/>
      <c r="G574" s="237"/>
      <c r="H574" s="238"/>
      <c r="I574" s="238"/>
      <c r="J574" s="588"/>
      <c r="K574" s="589"/>
      <c r="AJ574" s="591"/>
      <c r="AK574" s="591"/>
    </row>
    <row r="575" spans="1:37" s="590" customFormat="1">
      <c r="A575" s="583"/>
      <c r="B575" s="587"/>
      <c r="C575" s="588"/>
      <c r="D575" s="588"/>
      <c r="E575" s="237"/>
      <c r="F575" s="237"/>
      <c r="G575" s="237"/>
      <c r="H575" s="238"/>
      <c r="I575" s="238"/>
      <c r="J575" s="588"/>
      <c r="K575" s="589"/>
      <c r="AJ575" s="591"/>
      <c r="AK575" s="591"/>
    </row>
    <row r="576" spans="1:37" s="590" customFormat="1">
      <c r="A576" s="583"/>
      <c r="B576" s="587"/>
      <c r="C576" s="588"/>
      <c r="D576" s="588"/>
      <c r="E576" s="237"/>
      <c r="F576" s="237"/>
      <c r="G576" s="237"/>
      <c r="H576" s="238"/>
      <c r="I576" s="238"/>
      <c r="J576" s="588"/>
      <c r="K576" s="589"/>
      <c r="AJ576" s="591"/>
      <c r="AK576" s="591"/>
    </row>
    <row r="577" spans="1:37" s="590" customFormat="1">
      <c r="A577" s="583"/>
      <c r="B577" s="587"/>
      <c r="C577" s="588"/>
      <c r="D577" s="588"/>
      <c r="E577" s="237"/>
      <c r="F577" s="237"/>
      <c r="G577" s="237"/>
      <c r="H577" s="238"/>
      <c r="I577" s="238"/>
      <c r="J577" s="588"/>
      <c r="K577" s="589"/>
      <c r="AJ577" s="591"/>
      <c r="AK577" s="591"/>
    </row>
    <row r="578" spans="1:37" s="590" customFormat="1">
      <c r="A578" s="583"/>
      <c r="B578" s="587"/>
      <c r="C578" s="588"/>
      <c r="D578" s="588"/>
      <c r="E578" s="237"/>
      <c r="F578" s="237"/>
      <c r="G578" s="237"/>
      <c r="H578" s="238"/>
      <c r="I578" s="238"/>
      <c r="J578" s="588"/>
      <c r="K578" s="589"/>
      <c r="AJ578" s="591"/>
      <c r="AK578" s="591"/>
    </row>
    <row r="579" spans="1:37" s="590" customFormat="1">
      <c r="A579" s="583"/>
      <c r="B579" s="587"/>
      <c r="C579" s="588"/>
      <c r="D579" s="588"/>
      <c r="E579" s="237"/>
      <c r="F579" s="237"/>
      <c r="G579" s="237"/>
      <c r="H579" s="238"/>
      <c r="I579" s="238"/>
      <c r="J579" s="588"/>
      <c r="K579" s="589"/>
      <c r="AJ579" s="591"/>
      <c r="AK579" s="591"/>
    </row>
    <row r="580" spans="1:37" s="590" customFormat="1">
      <c r="A580" s="583"/>
      <c r="B580" s="587"/>
      <c r="C580" s="588"/>
      <c r="D580" s="588"/>
      <c r="E580" s="237"/>
      <c r="F580" s="237"/>
      <c r="G580" s="237"/>
      <c r="H580" s="238"/>
      <c r="I580" s="238"/>
      <c r="J580" s="588"/>
      <c r="K580" s="589"/>
      <c r="AJ580" s="591"/>
      <c r="AK580" s="591"/>
    </row>
    <row r="581" spans="1:37" s="590" customFormat="1">
      <c r="A581" s="583"/>
      <c r="B581" s="587"/>
      <c r="C581" s="588"/>
      <c r="D581" s="588"/>
      <c r="E581" s="237"/>
      <c r="F581" s="237"/>
      <c r="G581" s="237"/>
      <c r="H581" s="238"/>
      <c r="I581" s="238"/>
      <c r="J581" s="588"/>
      <c r="K581" s="589"/>
      <c r="AJ581" s="591"/>
      <c r="AK581" s="591"/>
    </row>
    <row r="582" spans="1:37" s="590" customFormat="1">
      <c r="A582" s="583"/>
      <c r="B582" s="587"/>
      <c r="C582" s="588"/>
      <c r="D582" s="588"/>
      <c r="E582" s="237"/>
      <c r="F582" s="237"/>
      <c r="G582" s="237"/>
      <c r="H582" s="238"/>
      <c r="I582" s="238"/>
      <c r="J582" s="588"/>
      <c r="K582" s="589"/>
      <c r="AJ582" s="591"/>
      <c r="AK582" s="591"/>
    </row>
    <row r="583" spans="1:37" s="590" customFormat="1">
      <c r="A583" s="583"/>
      <c r="B583" s="587"/>
      <c r="C583" s="588"/>
      <c r="D583" s="588"/>
      <c r="E583" s="237"/>
      <c r="F583" s="237"/>
      <c r="G583" s="237"/>
      <c r="H583" s="238"/>
      <c r="I583" s="238"/>
      <c r="J583" s="588"/>
      <c r="K583" s="589"/>
      <c r="AJ583" s="591"/>
      <c r="AK583" s="591"/>
    </row>
    <row r="584" spans="1:37" s="590" customFormat="1">
      <c r="A584" s="583"/>
      <c r="B584" s="587"/>
      <c r="C584" s="588"/>
      <c r="D584" s="588"/>
      <c r="E584" s="237"/>
      <c r="F584" s="237"/>
      <c r="G584" s="237"/>
      <c r="H584" s="238"/>
      <c r="I584" s="238"/>
      <c r="J584" s="588"/>
      <c r="K584" s="589"/>
      <c r="AJ584" s="591"/>
      <c r="AK584" s="591"/>
    </row>
    <row r="585" spans="1:37" s="590" customFormat="1">
      <c r="A585" s="583"/>
      <c r="B585" s="587"/>
      <c r="C585" s="588"/>
      <c r="D585" s="588"/>
      <c r="E585" s="237"/>
      <c r="F585" s="237"/>
      <c r="G585" s="237"/>
      <c r="H585" s="238"/>
      <c r="I585" s="238"/>
      <c r="J585" s="588"/>
      <c r="K585" s="589"/>
      <c r="AJ585" s="591"/>
      <c r="AK585" s="591"/>
    </row>
    <row r="586" spans="1:37" s="590" customFormat="1">
      <c r="A586" s="583"/>
      <c r="B586" s="587"/>
      <c r="C586" s="588"/>
      <c r="D586" s="588"/>
      <c r="E586" s="237"/>
      <c r="F586" s="237"/>
      <c r="G586" s="237"/>
      <c r="H586" s="238"/>
      <c r="I586" s="238"/>
      <c r="J586" s="588"/>
      <c r="K586" s="589"/>
      <c r="AJ586" s="591"/>
      <c r="AK586" s="591"/>
    </row>
    <row r="587" spans="1:37" s="590" customFormat="1">
      <c r="A587" s="583"/>
      <c r="B587" s="587"/>
      <c r="C587" s="588"/>
      <c r="D587" s="588"/>
      <c r="E587" s="237"/>
      <c r="F587" s="237"/>
      <c r="G587" s="237"/>
      <c r="H587" s="238"/>
      <c r="I587" s="238"/>
      <c r="J587" s="588"/>
      <c r="K587" s="589"/>
      <c r="AJ587" s="591"/>
      <c r="AK587" s="591"/>
    </row>
    <row r="588" spans="1:37" s="590" customFormat="1">
      <c r="A588" s="583"/>
      <c r="B588" s="587"/>
      <c r="C588" s="588"/>
      <c r="D588" s="588"/>
      <c r="E588" s="237"/>
      <c r="F588" s="237"/>
      <c r="G588" s="237"/>
      <c r="H588" s="238"/>
      <c r="I588" s="238"/>
      <c r="J588" s="588"/>
      <c r="K588" s="589"/>
      <c r="AJ588" s="591"/>
      <c r="AK588" s="591"/>
    </row>
    <row r="589" spans="1:37" s="590" customFormat="1">
      <c r="A589" s="583"/>
      <c r="B589" s="587"/>
      <c r="C589" s="588"/>
      <c r="D589" s="588"/>
      <c r="E589" s="237"/>
      <c r="F589" s="237"/>
      <c r="G589" s="237"/>
      <c r="H589" s="238"/>
      <c r="I589" s="238"/>
      <c r="J589" s="588"/>
      <c r="K589" s="589"/>
      <c r="AJ589" s="591"/>
      <c r="AK589" s="591"/>
    </row>
    <row r="590" spans="1:37" s="590" customFormat="1">
      <c r="A590" s="583"/>
      <c r="B590" s="587"/>
      <c r="C590" s="588"/>
      <c r="D590" s="588"/>
      <c r="E590" s="237"/>
      <c r="F590" s="237"/>
      <c r="G590" s="237"/>
      <c r="H590" s="238"/>
      <c r="I590" s="238"/>
      <c r="J590" s="588"/>
      <c r="K590" s="589"/>
      <c r="AJ590" s="591"/>
      <c r="AK590" s="591"/>
    </row>
    <row r="591" spans="1:37" s="590" customFormat="1">
      <c r="A591" s="583"/>
      <c r="B591" s="587"/>
      <c r="C591" s="588"/>
      <c r="D591" s="588"/>
      <c r="E591" s="237"/>
      <c r="F591" s="237"/>
      <c r="G591" s="237"/>
      <c r="H591" s="238"/>
      <c r="I591" s="238"/>
      <c r="J591" s="588"/>
      <c r="K591" s="589"/>
      <c r="AJ591" s="591"/>
      <c r="AK591" s="591"/>
    </row>
    <row r="592" spans="1:37" s="590" customFormat="1">
      <c r="A592" s="583"/>
      <c r="B592" s="587"/>
      <c r="C592" s="588"/>
      <c r="D592" s="588"/>
      <c r="E592" s="237"/>
      <c r="F592" s="237"/>
      <c r="G592" s="237"/>
      <c r="H592" s="238"/>
      <c r="I592" s="238"/>
      <c r="J592" s="588"/>
      <c r="K592" s="589"/>
      <c r="AJ592" s="591"/>
      <c r="AK592" s="591"/>
    </row>
    <row r="593" spans="1:37" s="590" customFormat="1">
      <c r="A593" s="583"/>
      <c r="B593" s="587"/>
      <c r="C593" s="588"/>
      <c r="D593" s="588"/>
      <c r="E593" s="237"/>
      <c r="F593" s="237"/>
      <c r="G593" s="237"/>
      <c r="H593" s="238"/>
      <c r="I593" s="238"/>
      <c r="J593" s="588"/>
      <c r="K593" s="589"/>
      <c r="AJ593" s="591"/>
      <c r="AK593" s="591"/>
    </row>
    <row r="594" spans="1:37" s="590" customFormat="1">
      <c r="A594" s="583"/>
      <c r="B594" s="587"/>
      <c r="C594" s="588"/>
      <c r="D594" s="588"/>
      <c r="E594" s="237"/>
      <c r="F594" s="237"/>
      <c r="G594" s="237"/>
      <c r="H594" s="238"/>
      <c r="I594" s="238"/>
      <c r="J594" s="588"/>
      <c r="K594" s="589"/>
      <c r="AJ594" s="591"/>
      <c r="AK594" s="591"/>
    </row>
    <row r="595" spans="1:37" s="590" customFormat="1">
      <c r="A595" s="583"/>
      <c r="B595" s="587"/>
      <c r="C595" s="588"/>
      <c r="D595" s="588"/>
      <c r="E595" s="237"/>
      <c r="F595" s="237"/>
      <c r="G595" s="237"/>
      <c r="H595" s="238"/>
      <c r="I595" s="238"/>
      <c r="J595" s="588"/>
      <c r="K595" s="589"/>
      <c r="AJ595" s="591"/>
      <c r="AK595" s="591"/>
    </row>
    <row r="596" spans="1:37" s="590" customFormat="1">
      <c r="A596" s="583"/>
      <c r="B596" s="587"/>
      <c r="C596" s="588"/>
      <c r="D596" s="588"/>
      <c r="E596" s="237"/>
      <c r="F596" s="237"/>
      <c r="G596" s="237"/>
      <c r="H596" s="238"/>
      <c r="I596" s="238"/>
      <c r="J596" s="588"/>
      <c r="K596" s="589"/>
      <c r="AJ596" s="591"/>
      <c r="AK596" s="591"/>
    </row>
    <row r="597" spans="1:37" s="590" customFormat="1">
      <c r="A597" s="583"/>
      <c r="B597" s="587"/>
      <c r="C597" s="588"/>
      <c r="D597" s="588"/>
      <c r="E597" s="237"/>
      <c r="F597" s="237"/>
      <c r="G597" s="237"/>
      <c r="H597" s="238"/>
      <c r="I597" s="238"/>
      <c r="J597" s="588"/>
      <c r="K597" s="589"/>
      <c r="AJ597" s="591"/>
      <c r="AK597" s="591"/>
    </row>
    <row r="598" spans="1:37" s="590" customFormat="1">
      <c r="A598" s="583"/>
      <c r="B598" s="587"/>
      <c r="C598" s="588"/>
      <c r="D598" s="588"/>
      <c r="E598" s="237"/>
      <c r="F598" s="237"/>
      <c r="G598" s="237"/>
      <c r="H598" s="238"/>
      <c r="I598" s="238"/>
      <c r="J598" s="588"/>
      <c r="K598" s="589"/>
      <c r="AJ598" s="591"/>
      <c r="AK598" s="591"/>
    </row>
    <row r="599" spans="1:37" s="590" customFormat="1">
      <c r="A599" s="583"/>
      <c r="B599" s="587"/>
      <c r="C599" s="588"/>
      <c r="D599" s="588"/>
      <c r="E599" s="237"/>
      <c r="F599" s="237"/>
      <c r="G599" s="237"/>
      <c r="H599" s="238"/>
      <c r="I599" s="238"/>
      <c r="J599" s="588"/>
      <c r="K599" s="589"/>
      <c r="AJ599" s="591"/>
      <c r="AK599" s="591"/>
    </row>
    <row r="600" spans="1:37" s="590" customFormat="1">
      <c r="A600" s="583"/>
      <c r="B600" s="587"/>
      <c r="C600" s="588"/>
      <c r="D600" s="588"/>
      <c r="E600" s="237"/>
      <c r="F600" s="237"/>
      <c r="G600" s="237"/>
      <c r="H600" s="238"/>
      <c r="I600" s="238"/>
      <c r="J600" s="588"/>
      <c r="K600" s="589"/>
      <c r="AJ600" s="591"/>
      <c r="AK600" s="591"/>
    </row>
    <row r="601" spans="1:37" s="590" customFormat="1">
      <c r="A601" s="583"/>
      <c r="B601" s="587"/>
      <c r="C601" s="588"/>
      <c r="D601" s="588"/>
      <c r="E601" s="237"/>
      <c r="F601" s="237"/>
      <c r="G601" s="237"/>
      <c r="H601" s="238"/>
      <c r="I601" s="238"/>
      <c r="J601" s="588"/>
      <c r="K601" s="589"/>
      <c r="AJ601" s="591"/>
      <c r="AK601" s="591"/>
    </row>
    <row r="602" spans="1:37" s="590" customFormat="1">
      <c r="A602" s="583"/>
      <c r="B602" s="587"/>
      <c r="C602" s="588"/>
      <c r="D602" s="588"/>
      <c r="E602" s="237"/>
      <c r="F602" s="237"/>
      <c r="G602" s="237"/>
      <c r="H602" s="238"/>
      <c r="I602" s="238"/>
      <c r="J602" s="588"/>
      <c r="K602" s="589"/>
      <c r="AJ602" s="591"/>
      <c r="AK602" s="591"/>
    </row>
    <row r="603" spans="1:37" s="590" customFormat="1">
      <c r="A603" s="583"/>
      <c r="B603" s="587"/>
      <c r="C603" s="588"/>
      <c r="D603" s="588"/>
      <c r="E603" s="237"/>
      <c r="F603" s="237"/>
      <c r="G603" s="237"/>
      <c r="H603" s="238"/>
      <c r="I603" s="238"/>
      <c r="J603" s="588"/>
      <c r="K603" s="589"/>
      <c r="AJ603" s="591"/>
      <c r="AK603" s="591"/>
    </row>
    <row r="604" spans="1:37" s="590" customFormat="1">
      <c r="A604" s="583"/>
      <c r="B604" s="587"/>
      <c r="C604" s="588"/>
      <c r="D604" s="588"/>
      <c r="E604" s="237"/>
      <c r="F604" s="237"/>
      <c r="G604" s="237"/>
      <c r="H604" s="238"/>
      <c r="I604" s="238"/>
      <c r="J604" s="588"/>
      <c r="K604" s="589"/>
      <c r="AJ604" s="591"/>
      <c r="AK604" s="591"/>
    </row>
    <row r="605" spans="1:37" s="590" customFormat="1">
      <c r="A605" s="583"/>
      <c r="B605" s="587"/>
      <c r="C605" s="588"/>
      <c r="D605" s="588"/>
      <c r="E605" s="237"/>
      <c r="F605" s="237"/>
      <c r="G605" s="237"/>
      <c r="H605" s="238"/>
      <c r="I605" s="238"/>
      <c r="J605" s="588"/>
      <c r="K605" s="589"/>
      <c r="AJ605" s="591"/>
      <c r="AK605" s="591"/>
    </row>
    <row r="606" spans="1:37" s="590" customFormat="1">
      <c r="A606" s="583"/>
      <c r="B606" s="587"/>
      <c r="C606" s="588"/>
      <c r="D606" s="588"/>
      <c r="E606" s="237"/>
      <c r="F606" s="237"/>
      <c r="G606" s="237"/>
      <c r="H606" s="238"/>
      <c r="I606" s="238"/>
      <c r="J606" s="588"/>
      <c r="K606" s="589"/>
      <c r="AJ606" s="591"/>
      <c r="AK606" s="591"/>
    </row>
    <row r="607" spans="1:37" s="590" customFormat="1">
      <c r="A607" s="583"/>
      <c r="B607" s="587"/>
      <c r="C607" s="588"/>
      <c r="D607" s="588"/>
      <c r="E607" s="237"/>
      <c r="F607" s="237"/>
      <c r="G607" s="237"/>
      <c r="H607" s="238"/>
      <c r="I607" s="238"/>
      <c r="J607" s="588"/>
      <c r="K607" s="589"/>
      <c r="AJ607" s="591"/>
      <c r="AK607" s="591"/>
    </row>
    <row r="608" spans="1:37" s="590" customFormat="1">
      <c r="A608" s="583"/>
      <c r="B608" s="587"/>
      <c r="C608" s="588"/>
      <c r="D608" s="588"/>
      <c r="E608" s="237"/>
      <c r="F608" s="237"/>
      <c r="G608" s="237"/>
      <c r="H608" s="238"/>
      <c r="I608" s="238"/>
      <c r="J608" s="588"/>
      <c r="K608" s="589"/>
      <c r="AJ608" s="591"/>
      <c r="AK608" s="591"/>
    </row>
    <row r="609" spans="1:37" s="590" customFormat="1">
      <c r="A609" s="583"/>
      <c r="B609" s="587"/>
      <c r="C609" s="588"/>
      <c r="D609" s="588"/>
      <c r="E609" s="237"/>
      <c r="F609" s="237"/>
      <c r="G609" s="237"/>
      <c r="H609" s="238"/>
      <c r="I609" s="238"/>
      <c r="J609" s="588"/>
      <c r="K609" s="589"/>
      <c r="AJ609" s="591"/>
      <c r="AK609" s="591"/>
    </row>
    <row r="610" spans="1:37" s="590" customFormat="1">
      <c r="A610" s="583"/>
      <c r="B610" s="587"/>
      <c r="C610" s="588"/>
      <c r="D610" s="588"/>
      <c r="E610" s="237"/>
      <c r="F610" s="237"/>
      <c r="G610" s="237"/>
      <c r="H610" s="238"/>
      <c r="I610" s="238"/>
      <c r="J610" s="588"/>
      <c r="K610" s="589"/>
      <c r="AJ610" s="591"/>
      <c r="AK610" s="591"/>
    </row>
    <row r="611" spans="1:37" s="590" customFormat="1">
      <c r="A611" s="583"/>
      <c r="B611" s="587"/>
      <c r="C611" s="588"/>
      <c r="D611" s="588"/>
      <c r="E611" s="237"/>
      <c r="F611" s="237"/>
      <c r="G611" s="237"/>
      <c r="H611" s="238"/>
      <c r="I611" s="238"/>
      <c r="J611" s="588"/>
      <c r="K611" s="589"/>
      <c r="AJ611" s="591"/>
      <c r="AK611" s="591"/>
    </row>
    <row r="612" spans="1:37" s="590" customFormat="1">
      <c r="A612" s="583"/>
      <c r="B612" s="587"/>
      <c r="C612" s="588"/>
      <c r="D612" s="588"/>
      <c r="E612" s="237"/>
      <c r="F612" s="237"/>
      <c r="G612" s="237"/>
      <c r="H612" s="238"/>
      <c r="I612" s="238"/>
      <c r="J612" s="588"/>
      <c r="K612" s="589"/>
      <c r="AJ612" s="591"/>
      <c r="AK612" s="591"/>
    </row>
    <row r="613" spans="1:37" s="590" customFormat="1">
      <c r="A613" s="583"/>
      <c r="B613" s="587"/>
      <c r="C613" s="588"/>
      <c r="D613" s="588"/>
      <c r="E613" s="237"/>
      <c r="F613" s="237"/>
      <c r="G613" s="237"/>
      <c r="H613" s="238"/>
      <c r="I613" s="238"/>
      <c r="J613" s="588"/>
      <c r="K613" s="589"/>
      <c r="AJ613" s="591"/>
      <c r="AK613" s="591"/>
    </row>
    <row r="614" spans="1:37" s="590" customFormat="1">
      <c r="A614" s="583"/>
      <c r="B614" s="587"/>
      <c r="C614" s="588"/>
      <c r="D614" s="588"/>
      <c r="E614" s="237"/>
      <c r="F614" s="237"/>
      <c r="G614" s="237"/>
      <c r="H614" s="238"/>
      <c r="I614" s="238"/>
      <c r="J614" s="588"/>
      <c r="K614" s="589"/>
      <c r="AJ614" s="591"/>
      <c r="AK614" s="591"/>
    </row>
    <row r="615" spans="1:37" s="590" customFormat="1">
      <c r="A615" s="583"/>
      <c r="B615" s="587"/>
      <c r="C615" s="588"/>
      <c r="D615" s="588"/>
      <c r="E615" s="237"/>
      <c r="F615" s="237"/>
      <c r="G615" s="237"/>
      <c r="H615" s="238"/>
      <c r="I615" s="238"/>
      <c r="J615" s="588"/>
      <c r="K615" s="589"/>
      <c r="AJ615" s="591"/>
      <c r="AK615" s="591"/>
    </row>
    <row r="616" spans="1:37" s="590" customFormat="1">
      <c r="A616" s="583"/>
      <c r="B616" s="587"/>
      <c r="C616" s="588"/>
      <c r="D616" s="588"/>
      <c r="E616" s="237"/>
      <c r="F616" s="237"/>
      <c r="G616" s="237"/>
      <c r="H616" s="238"/>
      <c r="I616" s="238"/>
      <c r="J616" s="588"/>
      <c r="K616" s="589"/>
      <c r="AJ616" s="591"/>
      <c r="AK616" s="591"/>
    </row>
    <row r="617" spans="1:37" s="590" customFormat="1">
      <c r="A617" s="583"/>
      <c r="B617" s="587"/>
      <c r="C617" s="588"/>
      <c r="D617" s="588"/>
      <c r="E617" s="237"/>
      <c r="F617" s="237"/>
      <c r="G617" s="237"/>
      <c r="H617" s="238"/>
      <c r="I617" s="238"/>
      <c r="J617" s="588"/>
      <c r="K617" s="589"/>
      <c r="AJ617" s="591"/>
      <c r="AK617" s="591"/>
    </row>
    <row r="618" spans="1:37" s="590" customFormat="1">
      <c r="A618" s="583"/>
      <c r="B618" s="587"/>
      <c r="C618" s="588"/>
      <c r="D618" s="588"/>
      <c r="E618" s="237"/>
      <c r="F618" s="237"/>
      <c r="G618" s="237"/>
      <c r="H618" s="238"/>
      <c r="I618" s="238"/>
      <c r="J618" s="588"/>
      <c r="K618" s="589"/>
      <c r="AJ618" s="591"/>
      <c r="AK618" s="591"/>
    </row>
    <row r="619" spans="1:37" s="590" customFormat="1">
      <c r="A619" s="583"/>
      <c r="B619" s="587"/>
      <c r="C619" s="588"/>
      <c r="D619" s="588"/>
      <c r="E619" s="237"/>
      <c r="F619" s="237"/>
      <c r="G619" s="237"/>
      <c r="H619" s="238"/>
      <c r="I619" s="238"/>
      <c r="J619" s="588"/>
      <c r="K619" s="589"/>
      <c r="AJ619" s="591"/>
      <c r="AK619" s="591"/>
    </row>
    <row r="620" spans="1:37" s="590" customFormat="1">
      <c r="A620" s="583"/>
      <c r="B620" s="587"/>
      <c r="C620" s="588"/>
      <c r="D620" s="588"/>
      <c r="E620" s="237"/>
      <c r="F620" s="237"/>
      <c r="G620" s="237"/>
      <c r="H620" s="238"/>
      <c r="I620" s="238"/>
      <c r="J620" s="588"/>
      <c r="K620" s="589"/>
      <c r="AJ620" s="591"/>
      <c r="AK620" s="591"/>
    </row>
    <row r="621" spans="1:37" s="590" customFormat="1">
      <c r="A621" s="583"/>
      <c r="B621" s="587"/>
      <c r="C621" s="588"/>
      <c r="D621" s="588"/>
      <c r="E621" s="237"/>
      <c r="F621" s="237"/>
      <c r="G621" s="237"/>
      <c r="H621" s="238"/>
      <c r="I621" s="238"/>
      <c r="J621" s="588"/>
      <c r="K621" s="589"/>
      <c r="AJ621" s="591"/>
      <c r="AK621" s="591"/>
    </row>
    <row r="622" spans="1:37" s="590" customFormat="1">
      <c r="A622" s="583"/>
      <c r="B622" s="587"/>
      <c r="C622" s="588"/>
      <c r="D622" s="588"/>
      <c r="E622" s="237"/>
      <c r="F622" s="237"/>
      <c r="G622" s="237"/>
      <c r="H622" s="238"/>
      <c r="I622" s="238"/>
      <c r="J622" s="588"/>
      <c r="K622" s="589"/>
      <c r="AJ622" s="591"/>
      <c r="AK622" s="591"/>
    </row>
    <row r="623" spans="1:37" s="590" customFormat="1">
      <c r="A623" s="583"/>
      <c r="B623" s="587"/>
      <c r="C623" s="588"/>
      <c r="D623" s="588"/>
      <c r="E623" s="237"/>
      <c r="F623" s="237"/>
      <c r="G623" s="237"/>
      <c r="H623" s="238"/>
      <c r="I623" s="238"/>
      <c r="J623" s="588"/>
      <c r="K623" s="589"/>
      <c r="AJ623" s="591"/>
      <c r="AK623" s="591"/>
    </row>
    <row r="624" spans="1:37" s="590" customFormat="1">
      <c r="A624" s="583"/>
      <c r="B624" s="587"/>
      <c r="C624" s="588"/>
      <c r="D624" s="588"/>
      <c r="E624" s="237"/>
      <c r="F624" s="237"/>
      <c r="G624" s="237"/>
      <c r="H624" s="238"/>
      <c r="I624" s="238"/>
      <c r="J624" s="588"/>
      <c r="K624" s="589"/>
      <c r="AJ624" s="591"/>
      <c r="AK624" s="591"/>
    </row>
    <row r="625" spans="1:37" s="590" customFormat="1">
      <c r="A625" s="583"/>
      <c r="B625" s="587"/>
      <c r="C625" s="588"/>
      <c r="D625" s="588"/>
      <c r="E625" s="237"/>
      <c r="F625" s="237"/>
      <c r="G625" s="237"/>
      <c r="H625" s="238"/>
      <c r="I625" s="238"/>
      <c r="J625" s="588"/>
      <c r="K625" s="589"/>
      <c r="AJ625" s="591"/>
      <c r="AK625" s="591"/>
    </row>
    <row r="626" spans="1:37" s="590" customFormat="1">
      <c r="A626" s="583"/>
      <c r="B626" s="587"/>
      <c r="C626" s="588"/>
      <c r="D626" s="588"/>
      <c r="E626" s="237"/>
      <c r="F626" s="237"/>
      <c r="G626" s="237"/>
      <c r="H626" s="238"/>
      <c r="I626" s="238"/>
      <c r="J626" s="588"/>
      <c r="K626" s="589"/>
      <c r="AJ626" s="591"/>
      <c r="AK626" s="591"/>
    </row>
    <row r="627" spans="1:37" s="590" customFormat="1">
      <c r="A627" s="583"/>
      <c r="B627" s="587"/>
      <c r="C627" s="588"/>
      <c r="D627" s="588"/>
      <c r="E627" s="237"/>
      <c r="F627" s="237"/>
      <c r="G627" s="237"/>
      <c r="H627" s="238"/>
      <c r="I627" s="238"/>
      <c r="J627" s="588"/>
      <c r="K627" s="589"/>
      <c r="AJ627" s="591"/>
      <c r="AK627" s="591"/>
    </row>
    <row r="628" spans="1:37" s="590" customFormat="1">
      <c r="A628" s="583"/>
      <c r="B628" s="587"/>
      <c r="C628" s="588"/>
      <c r="D628" s="588"/>
      <c r="E628" s="237"/>
      <c r="F628" s="237"/>
      <c r="G628" s="237"/>
      <c r="H628" s="238"/>
      <c r="I628" s="238"/>
      <c r="J628" s="588"/>
      <c r="K628" s="589"/>
      <c r="AJ628" s="591"/>
      <c r="AK628" s="591"/>
    </row>
    <row r="629" spans="1:37" s="590" customFormat="1">
      <c r="A629" s="583"/>
      <c r="B629" s="587"/>
      <c r="C629" s="588"/>
      <c r="D629" s="588"/>
      <c r="E629" s="237"/>
      <c r="F629" s="237"/>
      <c r="G629" s="237"/>
      <c r="H629" s="238"/>
      <c r="I629" s="238"/>
      <c r="J629" s="588"/>
      <c r="K629" s="589"/>
      <c r="AJ629" s="591"/>
      <c r="AK629" s="591"/>
    </row>
    <row r="630" spans="1:37" s="590" customFormat="1">
      <c r="A630" s="583"/>
      <c r="B630" s="587"/>
      <c r="C630" s="588"/>
      <c r="D630" s="588"/>
      <c r="E630" s="237"/>
      <c r="F630" s="237"/>
      <c r="G630" s="237"/>
      <c r="H630" s="238"/>
      <c r="I630" s="238"/>
      <c r="J630" s="588"/>
      <c r="K630" s="589"/>
      <c r="AJ630" s="591"/>
      <c r="AK630" s="591"/>
    </row>
    <row r="631" spans="1:37" s="590" customFormat="1">
      <c r="A631" s="583"/>
      <c r="B631" s="587"/>
      <c r="C631" s="588"/>
      <c r="D631" s="588"/>
      <c r="E631" s="237"/>
      <c r="F631" s="237"/>
      <c r="G631" s="237"/>
      <c r="H631" s="238"/>
      <c r="I631" s="238"/>
      <c r="J631" s="588"/>
      <c r="K631" s="589"/>
      <c r="AJ631" s="591"/>
      <c r="AK631" s="591"/>
    </row>
    <row r="632" spans="1:37" s="590" customFormat="1">
      <c r="A632" s="583"/>
      <c r="B632" s="587"/>
      <c r="C632" s="588"/>
      <c r="D632" s="588"/>
      <c r="E632" s="237"/>
      <c r="F632" s="237"/>
      <c r="G632" s="237"/>
      <c r="H632" s="238"/>
      <c r="I632" s="238"/>
      <c r="J632" s="588"/>
      <c r="K632" s="589"/>
      <c r="AJ632" s="591"/>
      <c r="AK632" s="591"/>
    </row>
    <row r="633" spans="1:37" s="590" customFormat="1">
      <c r="A633" s="583"/>
      <c r="B633" s="587"/>
      <c r="C633" s="588"/>
      <c r="D633" s="588"/>
      <c r="E633" s="237"/>
      <c r="F633" s="237"/>
      <c r="G633" s="237"/>
      <c r="H633" s="238"/>
      <c r="I633" s="238"/>
      <c r="J633" s="588"/>
      <c r="K633" s="589"/>
      <c r="AJ633" s="591"/>
      <c r="AK633" s="591"/>
    </row>
    <row r="634" spans="1:37" s="590" customFormat="1">
      <c r="A634" s="583"/>
      <c r="B634" s="587"/>
      <c r="C634" s="588"/>
      <c r="D634" s="588"/>
      <c r="E634" s="237"/>
      <c r="F634" s="237"/>
      <c r="G634" s="237"/>
      <c r="H634" s="238"/>
      <c r="I634" s="238"/>
      <c r="J634" s="588"/>
      <c r="K634" s="589"/>
      <c r="AJ634" s="591"/>
      <c r="AK634" s="591"/>
    </row>
    <row r="635" spans="1:37" s="590" customFormat="1">
      <c r="A635" s="583"/>
      <c r="B635" s="587"/>
      <c r="C635" s="588"/>
      <c r="D635" s="588"/>
      <c r="E635" s="237"/>
      <c r="F635" s="237"/>
      <c r="G635" s="237"/>
      <c r="H635" s="238"/>
      <c r="I635" s="238"/>
      <c r="J635" s="588"/>
      <c r="K635" s="589"/>
      <c r="AJ635" s="591"/>
      <c r="AK635" s="591"/>
    </row>
    <row r="636" spans="1:37" s="590" customFormat="1">
      <c r="A636" s="583"/>
      <c r="B636" s="587"/>
      <c r="C636" s="588"/>
      <c r="D636" s="588"/>
      <c r="E636" s="237"/>
      <c r="F636" s="237"/>
      <c r="G636" s="237"/>
      <c r="H636" s="238"/>
      <c r="I636" s="238"/>
      <c r="J636" s="588"/>
      <c r="K636" s="589"/>
      <c r="AJ636" s="591"/>
      <c r="AK636" s="591"/>
    </row>
    <row r="637" spans="1:37" s="590" customFormat="1">
      <c r="A637" s="583"/>
      <c r="B637" s="587"/>
      <c r="C637" s="588"/>
      <c r="D637" s="588"/>
      <c r="E637" s="237"/>
      <c r="F637" s="237"/>
      <c r="G637" s="237"/>
      <c r="H637" s="238"/>
      <c r="I637" s="238"/>
      <c r="J637" s="588"/>
      <c r="K637" s="589"/>
      <c r="AJ637" s="591"/>
      <c r="AK637" s="591"/>
    </row>
    <row r="638" spans="1:37" s="590" customFormat="1">
      <c r="A638" s="583"/>
      <c r="B638" s="587"/>
      <c r="C638" s="588"/>
      <c r="D638" s="588"/>
      <c r="E638" s="237"/>
      <c r="F638" s="237"/>
      <c r="G638" s="237"/>
      <c r="H638" s="238"/>
      <c r="I638" s="238"/>
      <c r="J638" s="588"/>
      <c r="K638" s="589"/>
      <c r="AJ638" s="591"/>
      <c r="AK638" s="591"/>
    </row>
    <row r="639" spans="1:37" s="590" customFormat="1">
      <c r="A639" s="583"/>
      <c r="B639" s="587"/>
      <c r="C639" s="588"/>
      <c r="D639" s="588"/>
      <c r="E639" s="237"/>
      <c r="F639" s="237"/>
      <c r="G639" s="237"/>
      <c r="H639" s="238"/>
      <c r="I639" s="238"/>
      <c r="J639" s="588"/>
      <c r="K639" s="589"/>
      <c r="AJ639" s="591"/>
      <c r="AK639" s="591"/>
    </row>
    <row r="640" spans="1:37" s="590" customFormat="1">
      <c r="A640" s="583"/>
      <c r="B640" s="587"/>
      <c r="C640" s="588"/>
      <c r="D640" s="588"/>
      <c r="E640" s="237"/>
      <c r="F640" s="237"/>
      <c r="G640" s="237"/>
      <c r="H640" s="238"/>
      <c r="I640" s="238"/>
      <c r="J640" s="588"/>
      <c r="K640" s="589"/>
      <c r="AJ640" s="591"/>
      <c r="AK640" s="591"/>
    </row>
    <row r="641" spans="1:37" s="590" customFormat="1">
      <c r="A641" s="583"/>
      <c r="B641" s="587"/>
      <c r="C641" s="588"/>
      <c r="D641" s="588"/>
      <c r="E641" s="237"/>
      <c r="F641" s="237"/>
      <c r="G641" s="237"/>
      <c r="H641" s="238"/>
      <c r="I641" s="238"/>
      <c r="J641" s="588"/>
      <c r="K641" s="589"/>
      <c r="AJ641" s="591"/>
      <c r="AK641" s="591"/>
    </row>
    <row r="642" spans="1:37" s="590" customFormat="1">
      <c r="A642" s="583"/>
      <c r="B642" s="587"/>
      <c r="C642" s="588"/>
      <c r="D642" s="588"/>
      <c r="E642" s="237"/>
      <c r="F642" s="237"/>
      <c r="G642" s="237"/>
      <c r="H642" s="238"/>
      <c r="I642" s="238"/>
      <c r="J642" s="588"/>
      <c r="K642" s="589"/>
      <c r="AJ642" s="591"/>
      <c r="AK642" s="591"/>
    </row>
    <row r="643" spans="1:37" s="590" customFormat="1">
      <c r="A643" s="583"/>
      <c r="B643" s="587"/>
      <c r="C643" s="588"/>
      <c r="D643" s="588"/>
      <c r="E643" s="237"/>
      <c r="F643" s="237"/>
      <c r="G643" s="237"/>
      <c r="H643" s="238"/>
      <c r="I643" s="238"/>
      <c r="J643" s="588"/>
      <c r="K643" s="589"/>
      <c r="AJ643" s="591"/>
      <c r="AK643" s="591"/>
    </row>
    <row r="644" spans="1:37" s="590" customFormat="1">
      <c r="A644" s="583"/>
      <c r="B644" s="587"/>
      <c r="C644" s="588"/>
      <c r="D644" s="588"/>
      <c r="E644" s="237"/>
      <c r="F644" s="237"/>
      <c r="G644" s="237"/>
      <c r="H644" s="238"/>
      <c r="I644" s="238"/>
      <c r="J644" s="588"/>
      <c r="K644" s="589"/>
      <c r="AJ644" s="591"/>
      <c r="AK644" s="591"/>
    </row>
    <row r="645" spans="1:37" s="590" customFormat="1">
      <c r="A645" s="583"/>
      <c r="B645" s="587"/>
      <c r="C645" s="588"/>
      <c r="D645" s="588"/>
      <c r="E645" s="237"/>
      <c r="F645" s="237"/>
      <c r="G645" s="237"/>
      <c r="H645" s="238"/>
      <c r="I645" s="238"/>
      <c r="J645" s="588"/>
      <c r="K645" s="589"/>
      <c r="AJ645" s="591"/>
      <c r="AK645" s="591"/>
    </row>
    <row r="646" spans="1:37" s="590" customFormat="1">
      <c r="A646" s="583"/>
      <c r="B646" s="587"/>
      <c r="C646" s="588"/>
      <c r="D646" s="588"/>
      <c r="E646" s="237"/>
      <c r="F646" s="237"/>
      <c r="G646" s="237"/>
      <c r="H646" s="238"/>
      <c r="I646" s="238"/>
      <c r="J646" s="588"/>
      <c r="K646" s="589"/>
      <c r="AJ646" s="591"/>
      <c r="AK646" s="591"/>
    </row>
    <row r="647" spans="1:37" s="590" customFormat="1">
      <c r="A647" s="583"/>
      <c r="B647" s="587"/>
      <c r="C647" s="588"/>
      <c r="D647" s="588"/>
      <c r="E647" s="237"/>
      <c r="F647" s="237"/>
      <c r="G647" s="237"/>
      <c r="H647" s="238"/>
      <c r="I647" s="238"/>
      <c r="J647" s="588"/>
      <c r="K647" s="589"/>
      <c r="AJ647" s="591"/>
      <c r="AK647" s="591"/>
    </row>
    <row r="648" spans="1:37" s="590" customFormat="1">
      <c r="A648" s="583"/>
      <c r="B648" s="587"/>
      <c r="C648" s="588"/>
      <c r="D648" s="588"/>
      <c r="E648" s="237"/>
      <c r="F648" s="237"/>
      <c r="G648" s="237"/>
      <c r="H648" s="238"/>
      <c r="I648" s="238"/>
      <c r="J648" s="588"/>
      <c r="K648" s="589"/>
      <c r="AJ648" s="591"/>
      <c r="AK648" s="591"/>
    </row>
    <row r="649" spans="1:37" s="590" customFormat="1">
      <c r="A649" s="583"/>
      <c r="B649" s="587"/>
      <c r="C649" s="588"/>
      <c r="D649" s="588"/>
      <c r="E649" s="237"/>
      <c r="F649" s="237"/>
      <c r="G649" s="237"/>
      <c r="H649" s="238"/>
      <c r="I649" s="238"/>
      <c r="J649" s="588"/>
      <c r="K649" s="589"/>
      <c r="AJ649" s="591"/>
      <c r="AK649" s="591"/>
    </row>
    <row r="650" spans="1:37" s="590" customFormat="1">
      <c r="A650" s="583"/>
      <c r="B650" s="587"/>
      <c r="C650" s="588"/>
      <c r="D650" s="588"/>
      <c r="E650" s="237"/>
      <c r="F650" s="237"/>
      <c r="G650" s="237"/>
      <c r="H650" s="238"/>
      <c r="I650" s="238"/>
      <c r="J650" s="588"/>
      <c r="K650" s="589"/>
      <c r="AJ650" s="591"/>
      <c r="AK650" s="591"/>
    </row>
    <row r="651" spans="1:37" s="590" customFormat="1">
      <c r="A651" s="583"/>
      <c r="B651" s="587"/>
      <c r="C651" s="588"/>
      <c r="D651" s="588"/>
      <c r="E651" s="237"/>
      <c r="F651" s="237"/>
      <c r="G651" s="237"/>
      <c r="H651" s="238"/>
      <c r="I651" s="238"/>
      <c r="J651" s="588"/>
      <c r="K651" s="589"/>
      <c r="AJ651" s="591"/>
      <c r="AK651" s="591"/>
    </row>
    <row r="652" spans="1:37" s="590" customFormat="1">
      <c r="A652" s="583"/>
      <c r="B652" s="587"/>
      <c r="C652" s="588"/>
      <c r="D652" s="588"/>
      <c r="E652" s="237"/>
      <c r="F652" s="237"/>
      <c r="G652" s="237"/>
      <c r="H652" s="238"/>
      <c r="I652" s="238"/>
      <c r="J652" s="588"/>
      <c r="K652" s="589"/>
      <c r="AJ652" s="591"/>
      <c r="AK652" s="591"/>
    </row>
    <row r="653" spans="1:37" s="590" customFormat="1">
      <c r="A653" s="583"/>
      <c r="B653" s="587"/>
      <c r="C653" s="588"/>
      <c r="D653" s="588"/>
      <c r="E653" s="237"/>
      <c r="F653" s="237"/>
      <c r="G653" s="237"/>
      <c r="H653" s="238"/>
      <c r="I653" s="238"/>
      <c r="J653" s="588"/>
      <c r="K653" s="589"/>
      <c r="AJ653" s="591"/>
      <c r="AK653" s="591"/>
    </row>
    <row r="654" spans="1:37" s="590" customFormat="1">
      <c r="A654" s="583"/>
      <c r="B654" s="587"/>
      <c r="C654" s="588"/>
      <c r="D654" s="588"/>
      <c r="E654" s="237"/>
      <c r="F654" s="237"/>
      <c r="G654" s="237"/>
      <c r="H654" s="238"/>
      <c r="I654" s="238"/>
      <c r="J654" s="588"/>
      <c r="K654" s="589"/>
      <c r="AJ654" s="591"/>
      <c r="AK654" s="591"/>
    </row>
    <row r="655" spans="1:37" s="590" customFormat="1">
      <c r="A655" s="583"/>
      <c r="B655" s="587"/>
      <c r="C655" s="588"/>
      <c r="D655" s="588"/>
      <c r="E655" s="237"/>
      <c r="F655" s="237"/>
      <c r="G655" s="237"/>
      <c r="H655" s="238"/>
      <c r="I655" s="238"/>
      <c r="J655" s="588"/>
      <c r="K655" s="589"/>
      <c r="AJ655" s="591"/>
      <c r="AK655" s="591"/>
    </row>
    <row r="656" spans="1:37" s="590" customFormat="1">
      <c r="A656" s="583"/>
      <c r="B656" s="587"/>
      <c r="C656" s="588"/>
      <c r="D656" s="588"/>
      <c r="E656" s="237"/>
      <c r="F656" s="237"/>
      <c r="G656" s="237"/>
      <c r="H656" s="238"/>
      <c r="I656" s="238"/>
      <c r="J656" s="588"/>
      <c r="K656" s="589"/>
      <c r="AJ656" s="591"/>
      <c r="AK656" s="591"/>
    </row>
    <row r="657" spans="1:37" s="590" customFormat="1">
      <c r="A657" s="583"/>
      <c r="B657" s="587"/>
      <c r="C657" s="588"/>
      <c r="D657" s="588"/>
      <c r="E657" s="237"/>
      <c r="F657" s="237"/>
      <c r="G657" s="237"/>
      <c r="H657" s="238"/>
      <c r="I657" s="238"/>
      <c r="J657" s="588"/>
      <c r="K657" s="589"/>
      <c r="AJ657" s="591"/>
      <c r="AK657" s="591"/>
    </row>
    <row r="658" spans="1:37" s="590" customFormat="1">
      <c r="A658" s="583"/>
      <c r="B658" s="587"/>
      <c r="C658" s="588"/>
      <c r="D658" s="588"/>
      <c r="E658" s="237"/>
      <c r="F658" s="237"/>
      <c r="G658" s="237"/>
      <c r="H658" s="238"/>
      <c r="I658" s="238"/>
      <c r="J658" s="588"/>
      <c r="K658" s="589"/>
      <c r="AJ658" s="591"/>
      <c r="AK658" s="591"/>
    </row>
    <row r="659" spans="1:37" s="590" customFormat="1">
      <c r="A659" s="583"/>
      <c r="B659" s="587"/>
      <c r="C659" s="588"/>
      <c r="D659" s="588"/>
      <c r="E659" s="237"/>
      <c r="F659" s="237"/>
      <c r="G659" s="237"/>
      <c r="H659" s="238"/>
      <c r="I659" s="238"/>
      <c r="J659" s="588"/>
      <c r="K659" s="589"/>
      <c r="AJ659" s="591"/>
      <c r="AK659" s="591"/>
    </row>
    <row r="660" spans="1:37" s="590" customFormat="1">
      <c r="A660" s="583"/>
      <c r="B660" s="587"/>
      <c r="C660" s="588"/>
      <c r="D660" s="588"/>
      <c r="E660" s="237"/>
      <c r="F660" s="237"/>
      <c r="G660" s="237"/>
      <c r="H660" s="238"/>
      <c r="I660" s="238"/>
      <c r="J660" s="588"/>
      <c r="K660" s="589"/>
      <c r="AJ660" s="591"/>
      <c r="AK660" s="591"/>
    </row>
    <row r="661" spans="1:37" s="590" customFormat="1">
      <c r="A661" s="583"/>
      <c r="B661" s="587"/>
      <c r="C661" s="588"/>
      <c r="D661" s="588"/>
      <c r="E661" s="237"/>
      <c r="F661" s="237"/>
      <c r="G661" s="237"/>
      <c r="H661" s="238"/>
      <c r="I661" s="238"/>
      <c r="J661" s="588"/>
      <c r="K661" s="589"/>
      <c r="AJ661" s="591"/>
      <c r="AK661" s="591"/>
    </row>
    <row r="662" spans="1:37" s="590" customFormat="1">
      <c r="A662" s="583"/>
      <c r="B662" s="587"/>
      <c r="C662" s="588"/>
      <c r="D662" s="588"/>
      <c r="E662" s="237"/>
      <c r="F662" s="237"/>
      <c r="G662" s="237"/>
      <c r="H662" s="238"/>
      <c r="I662" s="238"/>
      <c r="J662" s="588"/>
      <c r="K662" s="589"/>
      <c r="AJ662" s="591"/>
      <c r="AK662" s="591"/>
    </row>
    <row r="663" spans="1:37" s="590" customFormat="1">
      <c r="A663" s="583"/>
      <c r="B663" s="587"/>
      <c r="C663" s="588"/>
      <c r="D663" s="588"/>
      <c r="E663" s="237"/>
      <c r="F663" s="237"/>
      <c r="G663" s="237"/>
      <c r="H663" s="238"/>
      <c r="I663" s="238"/>
      <c r="J663" s="588"/>
      <c r="K663" s="589"/>
      <c r="AJ663" s="591"/>
      <c r="AK663" s="591"/>
    </row>
    <row r="664" spans="1:37" s="590" customFormat="1">
      <c r="A664" s="583"/>
      <c r="B664" s="587"/>
      <c r="C664" s="588"/>
      <c r="D664" s="588"/>
      <c r="E664" s="237"/>
      <c r="F664" s="237"/>
      <c r="G664" s="237"/>
      <c r="H664" s="238"/>
      <c r="I664" s="238"/>
      <c r="J664" s="588"/>
      <c r="K664" s="589"/>
      <c r="AJ664" s="591"/>
      <c r="AK664" s="591"/>
    </row>
    <row r="665" spans="1:37" s="590" customFormat="1">
      <c r="A665" s="583"/>
      <c r="B665" s="587"/>
      <c r="C665" s="588"/>
      <c r="D665" s="588"/>
      <c r="E665" s="237"/>
      <c r="F665" s="237"/>
      <c r="G665" s="237"/>
      <c r="H665" s="238"/>
      <c r="I665" s="238"/>
      <c r="J665" s="588"/>
      <c r="K665" s="589"/>
      <c r="AJ665" s="591"/>
      <c r="AK665" s="591"/>
    </row>
    <row r="666" spans="1:37" s="590" customFormat="1">
      <c r="A666" s="583"/>
      <c r="B666" s="587"/>
      <c r="C666" s="588"/>
      <c r="D666" s="588"/>
      <c r="E666" s="237"/>
      <c r="F666" s="237"/>
      <c r="G666" s="237"/>
      <c r="H666" s="238"/>
      <c r="I666" s="238"/>
      <c r="J666" s="588"/>
      <c r="K666" s="589"/>
      <c r="AJ666" s="591"/>
      <c r="AK666" s="591"/>
    </row>
    <row r="667" spans="1:37" s="590" customFormat="1">
      <c r="A667" s="583"/>
      <c r="B667" s="587"/>
      <c r="C667" s="588"/>
      <c r="D667" s="588"/>
      <c r="E667" s="237"/>
      <c r="F667" s="237"/>
      <c r="G667" s="237"/>
      <c r="H667" s="238"/>
      <c r="I667" s="238"/>
      <c r="J667" s="588"/>
      <c r="K667" s="589"/>
      <c r="AJ667" s="591"/>
      <c r="AK667" s="591"/>
    </row>
    <row r="668" spans="1:37" s="590" customFormat="1">
      <c r="A668" s="583"/>
      <c r="B668" s="587"/>
      <c r="C668" s="588"/>
      <c r="D668" s="588"/>
      <c r="E668" s="237"/>
      <c r="F668" s="237"/>
      <c r="G668" s="237"/>
      <c r="H668" s="238"/>
      <c r="I668" s="238"/>
      <c r="J668" s="588"/>
      <c r="K668" s="589"/>
      <c r="AJ668" s="591"/>
      <c r="AK668" s="591"/>
    </row>
    <row r="669" spans="1:37" s="590" customFormat="1">
      <c r="A669" s="583"/>
      <c r="B669" s="587"/>
      <c r="C669" s="588"/>
      <c r="D669" s="588"/>
      <c r="E669" s="237"/>
      <c r="F669" s="237"/>
      <c r="G669" s="237"/>
      <c r="H669" s="238"/>
      <c r="I669" s="238"/>
      <c r="J669" s="588"/>
      <c r="K669" s="589"/>
      <c r="AJ669" s="591"/>
      <c r="AK669" s="591"/>
    </row>
    <row r="670" spans="1:37" s="590" customFormat="1">
      <c r="A670" s="583"/>
      <c r="B670" s="587"/>
      <c r="C670" s="588"/>
      <c r="D670" s="588"/>
      <c r="E670" s="237"/>
      <c r="F670" s="237"/>
      <c r="G670" s="237"/>
      <c r="H670" s="238"/>
      <c r="I670" s="238"/>
      <c r="J670" s="588"/>
      <c r="K670" s="589"/>
      <c r="AJ670" s="591"/>
      <c r="AK670" s="591"/>
    </row>
    <row r="671" spans="1:37" s="590" customFormat="1">
      <c r="A671" s="583"/>
      <c r="B671" s="587"/>
      <c r="C671" s="588"/>
      <c r="D671" s="588"/>
      <c r="E671" s="237"/>
      <c r="F671" s="237"/>
      <c r="G671" s="237"/>
      <c r="H671" s="238"/>
      <c r="I671" s="238"/>
      <c r="J671" s="588"/>
      <c r="K671" s="589"/>
      <c r="AJ671" s="591"/>
      <c r="AK671" s="591"/>
    </row>
    <row r="672" spans="1:37" s="590" customFormat="1">
      <c r="A672" s="583"/>
      <c r="B672" s="587"/>
      <c r="C672" s="588"/>
      <c r="D672" s="588"/>
      <c r="E672" s="237"/>
      <c r="F672" s="237"/>
      <c r="G672" s="237"/>
      <c r="H672" s="238"/>
      <c r="I672" s="238"/>
      <c r="J672" s="588"/>
      <c r="K672" s="589"/>
      <c r="AJ672" s="591"/>
      <c r="AK672" s="591"/>
    </row>
    <row r="673" spans="1:37" s="590" customFormat="1">
      <c r="A673" s="583"/>
      <c r="B673" s="587"/>
      <c r="C673" s="588"/>
      <c r="D673" s="588"/>
      <c r="E673" s="237"/>
      <c r="F673" s="237"/>
      <c r="G673" s="237"/>
      <c r="H673" s="238"/>
      <c r="I673" s="238"/>
      <c r="J673" s="588"/>
      <c r="K673" s="589"/>
      <c r="AJ673" s="591"/>
      <c r="AK673" s="591"/>
    </row>
    <row r="674" spans="1:37" s="590" customFormat="1">
      <c r="A674" s="583"/>
      <c r="B674" s="587"/>
      <c r="C674" s="588"/>
      <c r="D674" s="588"/>
      <c r="E674" s="237"/>
      <c r="F674" s="237"/>
      <c r="G674" s="237"/>
      <c r="H674" s="238"/>
      <c r="I674" s="238"/>
      <c r="J674" s="588"/>
      <c r="K674" s="589"/>
      <c r="AJ674" s="591"/>
      <c r="AK674" s="591"/>
    </row>
    <row r="675" spans="1:37" s="590" customFormat="1">
      <c r="A675" s="583"/>
      <c r="B675" s="587"/>
      <c r="C675" s="588"/>
      <c r="D675" s="588"/>
      <c r="E675" s="237"/>
      <c r="F675" s="237"/>
      <c r="G675" s="237"/>
      <c r="H675" s="238"/>
      <c r="I675" s="238"/>
      <c r="J675" s="588"/>
      <c r="K675" s="589"/>
      <c r="AJ675" s="591"/>
      <c r="AK675" s="591"/>
    </row>
    <row r="676" spans="1:37" s="590" customFormat="1">
      <c r="A676" s="583"/>
      <c r="B676" s="587"/>
      <c r="C676" s="588"/>
      <c r="D676" s="588"/>
      <c r="E676" s="237"/>
      <c r="F676" s="237"/>
      <c r="G676" s="237"/>
      <c r="H676" s="238"/>
      <c r="I676" s="238"/>
      <c r="J676" s="588"/>
      <c r="K676" s="589"/>
      <c r="AJ676" s="591"/>
      <c r="AK676" s="591"/>
    </row>
    <row r="677" spans="1:37" s="590" customFormat="1">
      <c r="A677" s="583"/>
      <c r="B677" s="587"/>
      <c r="C677" s="588"/>
      <c r="D677" s="588"/>
      <c r="E677" s="237"/>
      <c r="F677" s="237"/>
      <c r="G677" s="237"/>
      <c r="H677" s="238"/>
      <c r="I677" s="238"/>
      <c r="J677" s="588"/>
      <c r="K677" s="589"/>
      <c r="AJ677" s="591"/>
      <c r="AK677" s="591"/>
    </row>
    <row r="678" spans="1:37" s="590" customFormat="1">
      <c r="A678" s="583"/>
      <c r="B678" s="587"/>
      <c r="C678" s="588"/>
      <c r="D678" s="588"/>
      <c r="E678" s="237"/>
      <c r="F678" s="237"/>
      <c r="G678" s="237"/>
      <c r="H678" s="238"/>
      <c r="I678" s="238"/>
      <c r="J678" s="588"/>
      <c r="K678" s="589"/>
      <c r="AJ678" s="591"/>
      <c r="AK678" s="591"/>
    </row>
    <row r="679" spans="1:37" s="590" customFormat="1">
      <c r="A679" s="583"/>
      <c r="B679" s="587"/>
      <c r="C679" s="588"/>
      <c r="D679" s="588"/>
      <c r="E679" s="237"/>
      <c r="F679" s="237"/>
      <c r="G679" s="237"/>
      <c r="H679" s="238"/>
      <c r="I679" s="238"/>
      <c r="J679" s="588"/>
      <c r="K679" s="589"/>
      <c r="AJ679" s="591"/>
      <c r="AK679" s="591"/>
    </row>
    <row r="680" spans="1:37" s="590" customFormat="1">
      <c r="A680" s="583"/>
      <c r="B680" s="587"/>
      <c r="C680" s="588"/>
      <c r="D680" s="588"/>
      <c r="E680" s="237"/>
      <c r="F680" s="237"/>
      <c r="G680" s="237"/>
      <c r="H680" s="238"/>
      <c r="I680" s="238"/>
      <c r="J680" s="588"/>
      <c r="K680" s="589"/>
      <c r="AJ680" s="591"/>
      <c r="AK680" s="591"/>
    </row>
    <row r="681" spans="1:37" s="590" customFormat="1">
      <c r="A681" s="583"/>
      <c r="B681" s="587"/>
      <c r="C681" s="588"/>
      <c r="D681" s="588"/>
      <c r="E681" s="237"/>
      <c r="F681" s="237"/>
      <c r="G681" s="237"/>
      <c r="H681" s="238"/>
      <c r="I681" s="238"/>
      <c r="J681" s="588"/>
      <c r="K681" s="589"/>
      <c r="AJ681" s="591"/>
      <c r="AK681" s="591"/>
    </row>
    <row r="682" spans="1:37" s="590" customFormat="1">
      <c r="A682" s="583"/>
      <c r="B682" s="587"/>
      <c r="C682" s="588"/>
      <c r="D682" s="588"/>
      <c r="E682" s="237"/>
      <c r="F682" s="237"/>
      <c r="G682" s="237"/>
      <c r="H682" s="238"/>
      <c r="I682" s="238"/>
      <c r="J682" s="588"/>
      <c r="K682" s="589"/>
      <c r="AJ682" s="591"/>
      <c r="AK682" s="591"/>
    </row>
    <row r="683" spans="1:37" s="590" customFormat="1">
      <c r="A683" s="583"/>
      <c r="B683" s="587"/>
      <c r="C683" s="588"/>
      <c r="D683" s="588"/>
      <c r="E683" s="237"/>
      <c r="F683" s="237"/>
      <c r="G683" s="237"/>
      <c r="H683" s="238"/>
      <c r="I683" s="238"/>
      <c r="J683" s="588"/>
      <c r="K683" s="589"/>
      <c r="AJ683" s="591"/>
      <c r="AK683" s="591"/>
    </row>
    <row r="684" spans="1:37" s="590" customFormat="1">
      <c r="A684" s="583"/>
      <c r="B684" s="587"/>
      <c r="C684" s="588"/>
      <c r="D684" s="588"/>
      <c r="E684" s="237"/>
      <c r="F684" s="237"/>
      <c r="G684" s="237"/>
      <c r="H684" s="238"/>
      <c r="I684" s="238"/>
      <c r="J684" s="588"/>
      <c r="K684" s="589"/>
      <c r="AJ684" s="591"/>
      <c r="AK684" s="591"/>
    </row>
    <row r="685" spans="1:37" s="590" customFormat="1">
      <c r="A685" s="583"/>
      <c r="B685" s="587"/>
      <c r="C685" s="588"/>
      <c r="D685" s="588"/>
      <c r="E685" s="237"/>
      <c r="F685" s="237"/>
      <c r="G685" s="237"/>
      <c r="H685" s="238"/>
      <c r="I685" s="238"/>
      <c r="J685" s="588"/>
      <c r="K685" s="589"/>
      <c r="AJ685" s="591"/>
      <c r="AK685" s="591"/>
    </row>
    <row r="686" spans="1:37" s="590" customFormat="1">
      <c r="A686" s="583"/>
      <c r="B686" s="587"/>
      <c r="C686" s="588"/>
      <c r="D686" s="588"/>
      <c r="E686" s="237"/>
      <c r="F686" s="237"/>
      <c r="G686" s="237"/>
      <c r="H686" s="238"/>
      <c r="I686" s="238"/>
      <c r="J686" s="588"/>
      <c r="K686" s="589"/>
      <c r="AJ686" s="591"/>
      <c r="AK686" s="591"/>
    </row>
    <row r="687" spans="1:37" s="590" customFormat="1">
      <c r="A687" s="583"/>
      <c r="B687" s="587"/>
      <c r="C687" s="588"/>
      <c r="D687" s="588"/>
      <c r="E687" s="237"/>
      <c r="F687" s="237"/>
      <c r="G687" s="237"/>
      <c r="H687" s="238"/>
      <c r="I687" s="238"/>
      <c r="J687" s="588"/>
      <c r="K687" s="589"/>
      <c r="AJ687" s="591"/>
      <c r="AK687" s="591"/>
    </row>
    <row r="688" spans="1:37" s="590" customFormat="1">
      <c r="A688" s="583"/>
      <c r="B688" s="587"/>
      <c r="C688" s="588"/>
      <c r="D688" s="588"/>
      <c r="E688" s="237"/>
      <c r="F688" s="237"/>
      <c r="G688" s="237"/>
      <c r="H688" s="238"/>
      <c r="I688" s="238"/>
      <c r="J688" s="588"/>
      <c r="K688" s="589"/>
      <c r="AJ688" s="591"/>
      <c r="AK688" s="591"/>
    </row>
    <row r="689" spans="1:37" s="590" customFormat="1">
      <c r="A689" s="583"/>
      <c r="B689" s="587"/>
      <c r="C689" s="588"/>
      <c r="D689" s="588"/>
      <c r="E689" s="237"/>
      <c r="F689" s="237"/>
      <c r="G689" s="237"/>
      <c r="H689" s="238"/>
      <c r="I689" s="238"/>
      <c r="J689" s="588"/>
      <c r="K689" s="589"/>
      <c r="AJ689" s="591"/>
      <c r="AK689" s="591"/>
    </row>
    <row r="690" spans="1:37" s="590" customFormat="1">
      <c r="A690" s="583"/>
      <c r="B690" s="587"/>
      <c r="C690" s="588"/>
      <c r="D690" s="588"/>
      <c r="E690" s="237"/>
      <c r="F690" s="237"/>
      <c r="G690" s="237"/>
      <c r="H690" s="238"/>
      <c r="I690" s="238"/>
      <c r="J690" s="588"/>
      <c r="K690" s="589"/>
      <c r="AJ690" s="591"/>
      <c r="AK690" s="591"/>
    </row>
    <row r="691" spans="1:37" s="590" customFormat="1">
      <c r="A691" s="583"/>
      <c r="B691" s="587"/>
      <c r="C691" s="588"/>
      <c r="D691" s="588"/>
      <c r="E691" s="237"/>
      <c r="F691" s="237"/>
      <c r="G691" s="237"/>
      <c r="H691" s="238"/>
      <c r="I691" s="238"/>
      <c r="J691" s="588"/>
      <c r="K691" s="589"/>
      <c r="AJ691" s="591"/>
      <c r="AK691" s="591"/>
    </row>
    <row r="692" spans="1:37" s="590" customFormat="1">
      <c r="A692" s="583"/>
      <c r="B692" s="587"/>
      <c r="C692" s="588"/>
      <c r="D692" s="588"/>
      <c r="E692" s="237"/>
      <c r="F692" s="237"/>
      <c r="G692" s="237"/>
      <c r="H692" s="238"/>
      <c r="I692" s="238"/>
      <c r="J692" s="588"/>
      <c r="K692" s="589"/>
      <c r="AJ692" s="591"/>
      <c r="AK692" s="591"/>
    </row>
    <row r="693" spans="1:37" s="590" customFormat="1">
      <c r="A693" s="583"/>
      <c r="B693" s="587"/>
      <c r="C693" s="588"/>
      <c r="D693" s="588"/>
      <c r="E693" s="237"/>
      <c r="F693" s="237"/>
      <c r="G693" s="237"/>
      <c r="H693" s="238"/>
      <c r="I693" s="238"/>
      <c r="J693" s="588"/>
      <c r="K693" s="589"/>
      <c r="AJ693" s="591"/>
      <c r="AK693" s="591"/>
    </row>
    <row r="694" spans="1:37" s="590" customFormat="1">
      <c r="A694" s="583"/>
      <c r="B694" s="587"/>
      <c r="C694" s="588"/>
      <c r="D694" s="588"/>
      <c r="E694" s="237"/>
      <c r="F694" s="237"/>
      <c r="G694" s="237"/>
      <c r="H694" s="238"/>
      <c r="I694" s="238"/>
      <c r="J694" s="588"/>
      <c r="K694" s="589"/>
      <c r="AJ694" s="591"/>
      <c r="AK694" s="591"/>
    </row>
    <row r="695" spans="1:37" s="590" customFormat="1">
      <c r="A695" s="583"/>
      <c r="B695" s="587"/>
      <c r="C695" s="588"/>
      <c r="D695" s="588"/>
      <c r="E695" s="237"/>
      <c r="F695" s="237"/>
      <c r="G695" s="237"/>
      <c r="H695" s="238"/>
      <c r="I695" s="238"/>
      <c r="J695" s="588"/>
      <c r="K695" s="589"/>
      <c r="AJ695" s="591"/>
      <c r="AK695" s="591"/>
    </row>
    <row r="696" spans="1:37" s="590" customFormat="1">
      <c r="A696" s="583"/>
      <c r="B696" s="587"/>
      <c r="C696" s="588"/>
      <c r="D696" s="588"/>
      <c r="E696" s="237"/>
      <c r="F696" s="237"/>
      <c r="G696" s="237"/>
      <c r="H696" s="238"/>
      <c r="I696" s="238"/>
      <c r="J696" s="588"/>
      <c r="K696" s="589"/>
      <c r="AJ696" s="591"/>
      <c r="AK696" s="591"/>
    </row>
    <row r="697" spans="1:37" s="590" customFormat="1">
      <c r="A697" s="583"/>
      <c r="B697" s="587"/>
      <c r="C697" s="588"/>
      <c r="D697" s="588"/>
      <c r="E697" s="237"/>
      <c r="F697" s="237"/>
      <c r="G697" s="237"/>
      <c r="H697" s="238"/>
      <c r="I697" s="238"/>
      <c r="J697" s="588"/>
      <c r="K697" s="589"/>
      <c r="AJ697" s="591"/>
      <c r="AK697" s="591"/>
    </row>
    <row r="698" spans="1:37" s="590" customFormat="1">
      <c r="A698" s="583"/>
      <c r="B698" s="587"/>
      <c r="C698" s="588"/>
      <c r="D698" s="588"/>
      <c r="E698" s="237"/>
      <c r="F698" s="237"/>
      <c r="G698" s="237"/>
      <c r="H698" s="238"/>
      <c r="I698" s="238"/>
      <c r="J698" s="588"/>
      <c r="K698" s="589"/>
      <c r="AJ698" s="591"/>
      <c r="AK698" s="591"/>
    </row>
    <row r="699" spans="1:37" s="590" customFormat="1">
      <c r="A699" s="583"/>
      <c r="B699" s="587"/>
      <c r="C699" s="588"/>
      <c r="D699" s="588"/>
      <c r="E699" s="237"/>
      <c r="F699" s="237"/>
      <c r="G699" s="237"/>
      <c r="H699" s="238"/>
      <c r="I699" s="238"/>
      <c r="J699" s="588"/>
      <c r="K699" s="589"/>
      <c r="AJ699" s="591"/>
      <c r="AK699" s="591"/>
    </row>
    <row r="700" spans="1:37" s="590" customFormat="1">
      <c r="A700" s="583"/>
      <c r="B700" s="587"/>
      <c r="C700" s="588"/>
      <c r="D700" s="588"/>
      <c r="E700" s="237"/>
      <c r="F700" s="237"/>
      <c r="G700" s="237"/>
      <c r="H700" s="238"/>
      <c r="I700" s="238"/>
      <c r="J700" s="588"/>
      <c r="K700" s="589"/>
      <c r="AJ700" s="591"/>
      <c r="AK700" s="591"/>
    </row>
    <row r="701" spans="1:37" s="590" customFormat="1">
      <c r="A701" s="583"/>
      <c r="B701" s="587"/>
      <c r="C701" s="588"/>
      <c r="D701" s="588"/>
      <c r="E701" s="237"/>
      <c r="F701" s="237"/>
      <c r="G701" s="237"/>
      <c r="H701" s="238"/>
      <c r="I701" s="238"/>
      <c r="J701" s="588"/>
      <c r="K701" s="589"/>
      <c r="AJ701" s="591"/>
      <c r="AK701" s="591"/>
    </row>
    <row r="702" spans="1:37" s="590" customFormat="1">
      <c r="A702" s="583"/>
      <c r="B702" s="587"/>
      <c r="C702" s="588"/>
      <c r="D702" s="588"/>
      <c r="E702" s="237"/>
      <c r="F702" s="237"/>
      <c r="G702" s="237"/>
      <c r="H702" s="238"/>
      <c r="I702" s="238"/>
      <c r="J702" s="588"/>
      <c r="K702" s="589"/>
      <c r="AJ702" s="591"/>
      <c r="AK702" s="591"/>
    </row>
    <row r="703" spans="1:37" s="590" customFormat="1">
      <c r="A703" s="583"/>
      <c r="B703" s="587"/>
      <c r="C703" s="588"/>
      <c r="D703" s="588"/>
      <c r="E703" s="237"/>
      <c r="F703" s="237"/>
      <c r="G703" s="237"/>
      <c r="H703" s="238"/>
      <c r="I703" s="238"/>
      <c r="J703" s="588"/>
      <c r="K703" s="589"/>
      <c r="AJ703" s="591"/>
      <c r="AK703" s="591"/>
    </row>
    <row r="704" spans="1:37" s="590" customFormat="1">
      <c r="A704" s="583"/>
      <c r="B704" s="587"/>
      <c r="C704" s="588"/>
      <c r="D704" s="588"/>
      <c r="E704" s="237"/>
      <c r="F704" s="237"/>
      <c r="G704" s="237"/>
      <c r="H704" s="238"/>
      <c r="I704" s="238"/>
      <c r="J704" s="588"/>
      <c r="K704" s="589"/>
      <c r="AJ704" s="591"/>
      <c r="AK704" s="591"/>
    </row>
    <row r="705" spans="1:37" s="590" customFormat="1">
      <c r="A705" s="583"/>
      <c r="B705" s="587"/>
      <c r="C705" s="588"/>
      <c r="D705" s="588"/>
      <c r="E705" s="237"/>
      <c r="F705" s="237"/>
      <c r="G705" s="237"/>
      <c r="H705" s="238"/>
      <c r="I705" s="238"/>
      <c r="J705" s="588"/>
      <c r="K705" s="589"/>
      <c r="AJ705" s="591"/>
      <c r="AK705" s="591"/>
    </row>
    <row r="706" spans="1:37" s="590" customFormat="1">
      <c r="A706" s="583"/>
      <c r="B706" s="587"/>
      <c r="C706" s="588"/>
      <c r="D706" s="588"/>
      <c r="E706" s="237"/>
      <c r="F706" s="237"/>
      <c r="G706" s="237"/>
      <c r="H706" s="238"/>
      <c r="I706" s="238"/>
      <c r="J706" s="588"/>
      <c r="K706" s="589"/>
      <c r="AJ706" s="591"/>
      <c r="AK706" s="591"/>
    </row>
    <row r="707" spans="1:37" s="590" customFormat="1">
      <c r="A707" s="583"/>
      <c r="B707" s="587"/>
      <c r="C707" s="588"/>
      <c r="D707" s="588"/>
      <c r="E707" s="237"/>
      <c r="F707" s="237"/>
      <c r="G707" s="237"/>
      <c r="H707" s="238"/>
      <c r="I707" s="238"/>
      <c r="J707" s="588"/>
      <c r="K707" s="589"/>
      <c r="AJ707" s="591"/>
      <c r="AK707" s="591"/>
    </row>
    <row r="708" spans="1:37" s="590" customFormat="1">
      <c r="A708" s="583"/>
      <c r="B708" s="587"/>
      <c r="C708" s="588"/>
      <c r="D708" s="588"/>
      <c r="E708" s="237"/>
      <c r="F708" s="237"/>
      <c r="G708" s="237"/>
      <c r="H708" s="238"/>
      <c r="I708" s="238"/>
      <c r="J708" s="588"/>
      <c r="K708" s="589"/>
      <c r="AJ708" s="591"/>
      <c r="AK708" s="591"/>
    </row>
    <row r="709" spans="1:37" s="590" customFormat="1">
      <c r="A709" s="583"/>
      <c r="B709" s="587"/>
      <c r="C709" s="588"/>
      <c r="D709" s="588"/>
      <c r="E709" s="237"/>
      <c r="F709" s="237"/>
      <c r="G709" s="237"/>
      <c r="H709" s="238"/>
      <c r="I709" s="238"/>
      <c r="J709" s="588"/>
      <c r="K709" s="589"/>
      <c r="AJ709" s="591"/>
      <c r="AK709" s="591"/>
    </row>
    <row r="710" spans="1:37" s="590" customFormat="1">
      <c r="A710" s="583"/>
      <c r="B710" s="587"/>
      <c r="C710" s="588"/>
      <c r="D710" s="588"/>
      <c r="E710" s="237"/>
      <c r="F710" s="237"/>
      <c r="G710" s="237"/>
      <c r="H710" s="238"/>
      <c r="I710" s="238"/>
      <c r="J710" s="588"/>
      <c r="K710" s="589"/>
      <c r="AJ710" s="591"/>
      <c r="AK710" s="591"/>
    </row>
    <row r="711" spans="1:37" s="590" customFormat="1">
      <c r="A711" s="583"/>
      <c r="B711" s="587"/>
      <c r="C711" s="588"/>
      <c r="D711" s="588"/>
      <c r="E711" s="237"/>
      <c r="F711" s="237"/>
      <c r="G711" s="237"/>
      <c r="H711" s="238"/>
      <c r="I711" s="238"/>
      <c r="J711" s="588"/>
      <c r="K711" s="589"/>
      <c r="AJ711" s="591"/>
      <c r="AK711" s="591"/>
    </row>
    <row r="712" spans="1:37" s="590" customFormat="1">
      <c r="A712" s="583"/>
      <c r="B712" s="587"/>
      <c r="C712" s="588"/>
      <c r="D712" s="588"/>
      <c r="E712" s="237"/>
      <c r="F712" s="237"/>
      <c r="G712" s="237"/>
      <c r="H712" s="238"/>
      <c r="I712" s="238"/>
      <c r="J712" s="588"/>
      <c r="K712" s="589"/>
      <c r="AJ712" s="591"/>
      <c r="AK712" s="591"/>
    </row>
    <row r="713" spans="1:37" s="590" customFormat="1">
      <c r="A713" s="583"/>
      <c r="B713" s="587"/>
      <c r="C713" s="588"/>
      <c r="D713" s="588"/>
      <c r="E713" s="237"/>
      <c r="F713" s="237"/>
      <c r="G713" s="237"/>
      <c r="H713" s="238"/>
      <c r="I713" s="238"/>
      <c r="J713" s="588"/>
      <c r="K713" s="589"/>
      <c r="AJ713" s="591"/>
      <c r="AK713" s="591"/>
    </row>
    <row r="714" spans="1:37" s="590" customFormat="1">
      <c r="A714" s="583"/>
      <c r="B714" s="587"/>
      <c r="C714" s="588"/>
      <c r="D714" s="588"/>
      <c r="E714" s="237"/>
      <c r="F714" s="237"/>
      <c r="G714" s="237"/>
      <c r="H714" s="238"/>
      <c r="I714" s="238"/>
      <c r="J714" s="588"/>
      <c r="K714" s="589"/>
      <c r="AJ714" s="591"/>
      <c r="AK714" s="591"/>
    </row>
    <row r="715" spans="1:37" s="590" customFormat="1">
      <c r="A715" s="583"/>
      <c r="B715" s="587"/>
      <c r="C715" s="588"/>
      <c r="D715" s="588"/>
      <c r="E715" s="237"/>
      <c r="F715" s="237"/>
      <c r="G715" s="237"/>
      <c r="H715" s="238"/>
      <c r="I715" s="238"/>
      <c r="J715" s="588"/>
      <c r="K715" s="589"/>
      <c r="AJ715" s="591"/>
      <c r="AK715" s="591"/>
    </row>
    <row r="716" spans="1:37" s="590" customFormat="1">
      <c r="A716" s="583"/>
      <c r="B716" s="587"/>
      <c r="C716" s="588"/>
      <c r="D716" s="588"/>
      <c r="E716" s="237"/>
      <c r="F716" s="237"/>
      <c r="G716" s="237"/>
      <c r="H716" s="238"/>
      <c r="I716" s="238"/>
      <c r="J716" s="588"/>
      <c r="K716" s="589"/>
      <c r="AJ716" s="591"/>
      <c r="AK716" s="591"/>
    </row>
    <row r="717" spans="1:37" s="590" customFormat="1">
      <c r="A717" s="583"/>
      <c r="B717" s="587"/>
      <c r="C717" s="588"/>
      <c r="D717" s="588"/>
      <c r="E717" s="237"/>
      <c r="F717" s="237"/>
      <c r="G717" s="237"/>
      <c r="H717" s="238"/>
      <c r="I717" s="238"/>
      <c r="J717" s="588"/>
      <c r="K717" s="589"/>
      <c r="AJ717" s="591"/>
      <c r="AK717" s="591"/>
    </row>
    <row r="718" spans="1:37" s="590" customFormat="1">
      <c r="A718" s="583"/>
      <c r="B718" s="587"/>
      <c r="C718" s="588"/>
      <c r="D718" s="588"/>
      <c r="E718" s="237"/>
      <c r="F718" s="237"/>
      <c r="G718" s="237"/>
      <c r="H718" s="238"/>
      <c r="I718" s="238"/>
      <c r="J718" s="588"/>
      <c r="K718" s="589"/>
      <c r="AJ718" s="591"/>
      <c r="AK718" s="591"/>
    </row>
    <row r="719" spans="1:37" s="590" customFormat="1">
      <c r="A719" s="583"/>
      <c r="B719" s="587"/>
      <c r="C719" s="588"/>
      <c r="D719" s="588"/>
      <c r="E719" s="237"/>
      <c r="F719" s="237"/>
      <c r="G719" s="237"/>
      <c r="H719" s="238"/>
      <c r="I719" s="238"/>
      <c r="J719" s="588"/>
      <c r="K719" s="589"/>
      <c r="AJ719" s="591"/>
      <c r="AK719" s="591"/>
    </row>
    <row r="720" spans="1:37" s="590" customFormat="1">
      <c r="A720" s="583"/>
      <c r="B720" s="587"/>
      <c r="C720" s="588"/>
      <c r="D720" s="588"/>
      <c r="E720" s="237"/>
      <c r="F720" s="237"/>
      <c r="G720" s="237"/>
      <c r="H720" s="238"/>
      <c r="I720" s="238"/>
      <c r="J720" s="588"/>
      <c r="K720" s="589"/>
      <c r="AJ720" s="591"/>
      <c r="AK720" s="591"/>
    </row>
    <row r="721" spans="1:37" s="590" customFormat="1">
      <c r="A721" s="583"/>
      <c r="B721" s="587"/>
      <c r="C721" s="588"/>
      <c r="D721" s="588"/>
      <c r="E721" s="237"/>
      <c r="F721" s="237"/>
      <c r="G721" s="237"/>
      <c r="H721" s="238"/>
      <c r="I721" s="238"/>
      <c r="J721" s="588"/>
      <c r="K721" s="589"/>
      <c r="AJ721" s="591"/>
      <c r="AK721" s="591"/>
    </row>
    <row r="722" spans="1:37" s="590" customFormat="1">
      <c r="A722" s="583"/>
      <c r="B722" s="587"/>
      <c r="C722" s="588"/>
      <c r="D722" s="588"/>
      <c r="E722" s="237"/>
      <c r="F722" s="237"/>
      <c r="G722" s="237"/>
      <c r="H722" s="238"/>
      <c r="I722" s="238"/>
      <c r="J722" s="588"/>
      <c r="K722" s="589"/>
      <c r="AJ722" s="591"/>
      <c r="AK722" s="591"/>
    </row>
    <row r="723" spans="1:37" s="590" customFormat="1">
      <c r="A723" s="583"/>
      <c r="B723" s="587"/>
      <c r="C723" s="588"/>
      <c r="D723" s="588"/>
      <c r="E723" s="237"/>
      <c r="F723" s="237"/>
      <c r="G723" s="237"/>
      <c r="H723" s="238"/>
      <c r="I723" s="238"/>
      <c r="J723" s="588"/>
      <c r="K723" s="589"/>
      <c r="AJ723" s="591"/>
      <c r="AK723" s="591"/>
    </row>
    <row r="724" spans="1:37" s="590" customFormat="1">
      <c r="A724" s="583"/>
      <c r="B724" s="587"/>
      <c r="C724" s="588"/>
      <c r="D724" s="588"/>
      <c r="E724" s="237"/>
      <c r="F724" s="237"/>
      <c r="G724" s="237"/>
      <c r="H724" s="238"/>
      <c r="I724" s="238"/>
      <c r="J724" s="588"/>
      <c r="K724" s="589"/>
      <c r="AJ724" s="591"/>
      <c r="AK724" s="591"/>
    </row>
    <row r="725" spans="1:37" s="590" customFormat="1">
      <c r="A725" s="583"/>
      <c r="B725" s="587"/>
      <c r="C725" s="588"/>
      <c r="D725" s="588"/>
      <c r="E725" s="237"/>
      <c r="F725" s="237"/>
      <c r="G725" s="237"/>
      <c r="H725" s="238"/>
      <c r="I725" s="238"/>
      <c r="J725" s="588"/>
      <c r="K725" s="589"/>
      <c r="AJ725" s="591"/>
      <c r="AK725" s="591"/>
    </row>
    <row r="726" spans="1:37" s="590" customFormat="1">
      <c r="A726" s="583"/>
      <c r="B726" s="587"/>
      <c r="C726" s="588"/>
      <c r="D726" s="588"/>
      <c r="E726" s="237"/>
      <c r="F726" s="237"/>
      <c r="G726" s="237"/>
      <c r="H726" s="238"/>
      <c r="I726" s="238"/>
      <c r="J726" s="588"/>
      <c r="K726" s="589"/>
      <c r="AJ726" s="591"/>
      <c r="AK726" s="591"/>
    </row>
    <row r="727" spans="1:37" s="590" customFormat="1">
      <c r="A727" s="583"/>
      <c r="B727" s="587"/>
      <c r="C727" s="588"/>
      <c r="D727" s="588"/>
      <c r="E727" s="237"/>
      <c r="F727" s="237"/>
      <c r="G727" s="237"/>
      <c r="H727" s="238"/>
      <c r="I727" s="238"/>
      <c r="J727" s="588"/>
      <c r="K727" s="589"/>
      <c r="AJ727" s="591"/>
      <c r="AK727" s="591"/>
    </row>
    <row r="728" spans="1:37" s="590" customFormat="1">
      <c r="A728" s="583"/>
      <c r="B728" s="587"/>
      <c r="C728" s="588"/>
      <c r="D728" s="588"/>
      <c r="E728" s="237"/>
      <c r="F728" s="237"/>
      <c r="G728" s="237"/>
      <c r="H728" s="238"/>
      <c r="I728" s="238"/>
      <c r="J728" s="588"/>
      <c r="K728" s="589"/>
      <c r="AJ728" s="591"/>
      <c r="AK728" s="591"/>
    </row>
    <row r="729" spans="1:37" s="590" customFormat="1">
      <c r="A729" s="583"/>
      <c r="B729" s="587"/>
      <c r="C729" s="588"/>
      <c r="D729" s="588"/>
      <c r="E729" s="237"/>
      <c r="F729" s="237"/>
      <c r="G729" s="237"/>
      <c r="H729" s="238"/>
      <c r="I729" s="238"/>
      <c r="J729" s="588"/>
      <c r="K729" s="589"/>
      <c r="AJ729" s="591"/>
      <c r="AK729" s="591"/>
    </row>
    <row r="730" spans="1:37" s="590" customFormat="1">
      <c r="A730" s="583"/>
      <c r="B730" s="587"/>
      <c r="C730" s="588"/>
      <c r="D730" s="588"/>
      <c r="E730" s="237"/>
      <c r="F730" s="237"/>
      <c r="G730" s="237"/>
      <c r="H730" s="238"/>
      <c r="I730" s="238"/>
      <c r="J730" s="588"/>
      <c r="K730" s="589"/>
      <c r="AJ730" s="591"/>
      <c r="AK730" s="591"/>
    </row>
    <row r="731" spans="1:37" s="590" customFormat="1">
      <c r="A731" s="583"/>
      <c r="B731" s="587"/>
      <c r="C731" s="588"/>
      <c r="D731" s="588"/>
      <c r="E731" s="237"/>
      <c r="F731" s="237"/>
      <c r="G731" s="237"/>
      <c r="H731" s="238"/>
      <c r="I731" s="238"/>
      <c r="J731" s="588"/>
      <c r="K731" s="589"/>
      <c r="AJ731" s="591"/>
      <c r="AK731" s="591"/>
    </row>
    <row r="732" spans="1:37" s="590" customFormat="1">
      <c r="A732" s="583"/>
      <c r="B732" s="587"/>
      <c r="C732" s="588"/>
      <c r="D732" s="588"/>
      <c r="E732" s="237"/>
      <c r="F732" s="237"/>
      <c r="G732" s="237"/>
      <c r="H732" s="238"/>
      <c r="I732" s="238"/>
      <c r="J732" s="588"/>
      <c r="K732" s="589"/>
      <c r="AJ732" s="591"/>
      <c r="AK732" s="591"/>
    </row>
    <row r="733" spans="1:37" s="590" customFormat="1">
      <c r="A733" s="583"/>
      <c r="B733" s="587"/>
      <c r="C733" s="588"/>
      <c r="D733" s="588"/>
      <c r="E733" s="237"/>
      <c r="F733" s="237"/>
      <c r="G733" s="237"/>
      <c r="H733" s="238"/>
      <c r="I733" s="238"/>
      <c r="J733" s="588"/>
      <c r="K733" s="589"/>
      <c r="AJ733" s="591"/>
      <c r="AK733" s="591"/>
    </row>
    <row r="734" spans="1:37" s="590" customFormat="1">
      <c r="A734" s="583"/>
      <c r="B734" s="587"/>
      <c r="C734" s="588"/>
      <c r="D734" s="588"/>
      <c r="E734" s="237"/>
      <c r="F734" s="237"/>
      <c r="G734" s="237"/>
      <c r="H734" s="238"/>
      <c r="I734" s="238"/>
      <c r="J734" s="588"/>
      <c r="K734" s="589"/>
      <c r="AJ734" s="591"/>
      <c r="AK734" s="591"/>
    </row>
    <row r="735" spans="1:37" s="590" customFormat="1">
      <c r="A735" s="583"/>
      <c r="B735" s="587"/>
      <c r="C735" s="588"/>
      <c r="D735" s="588"/>
      <c r="E735" s="237"/>
      <c r="F735" s="237"/>
      <c r="G735" s="237"/>
      <c r="H735" s="238"/>
      <c r="I735" s="238"/>
      <c r="J735" s="588"/>
      <c r="K735" s="589"/>
      <c r="AJ735" s="591"/>
      <c r="AK735" s="591"/>
    </row>
    <row r="736" spans="1:37" s="590" customFormat="1">
      <c r="A736" s="583"/>
      <c r="B736" s="587"/>
      <c r="C736" s="588"/>
      <c r="D736" s="588"/>
      <c r="E736" s="237"/>
      <c r="F736" s="237"/>
      <c r="G736" s="237"/>
      <c r="H736" s="238"/>
      <c r="I736" s="238"/>
      <c r="J736" s="588"/>
      <c r="K736" s="589"/>
      <c r="AJ736" s="591"/>
      <c r="AK736" s="591"/>
    </row>
    <row r="737" spans="1:37" s="590" customFormat="1">
      <c r="A737" s="583"/>
      <c r="B737" s="587"/>
      <c r="C737" s="588"/>
      <c r="D737" s="588"/>
      <c r="E737" s="237"/>
      <c r="F737" s="237"/>
      <c r="G737" s="237"/>
      <c r="H737" s="238"/>
      <c r="I737" s="238"/>
      <c r="J737" s="588"/>
      <c r="K737" s="589"/>
      <c r="AJ737" s="591"/>
      <c r="AK737" s="591"/>
    </row>
    <row r="738" spans="1:37" s="590" customFormat="1">
      <c r="A738" s="583"/>
      <c r="B738" s="587"/>
      <c r="C738" s="588"/>
      <c r="D738" s="588"/>
      <c r="E738" s="237"/>
      <c r="F738" s="237"/>
      <c r="G738" s="237"/>
      <c r="H738" s="238"/>
      <c r="I738" s="238"/>
      <c r="J738" s="588"/>
      <c r="K738" s="589"/>
      <c r="AJ738" s="591"/>
      <c r="AK738" s="591"/>
    </row>
    <row r="739" spans="1:37" s="590" customFormat="1">
      <c r="A739" s="583"/>
      <c r="B739" s="587"/>
      <c r="C739" s="588"/>
      <c r="D739" s="588"/>
      <c r="E739" s="237"/>
      <c r="F739" s="237"/>
      <c r="G739" s="237"/>
      <c r="H739" s="238"/>
      <c r="I739" s="238"/>
      <c r="J739" s="588"/>
      <c r="K739" s="589"/>
      <c r="AJ739" s="591"/>
      <c r="AK739" s="591"/>
    </row>
    <row r="740" spans="1:37" s="590" customFormat="1">
      <c r="A740" s="583"/>
      <c r="B740" s="587"/>
      <c r="C740" s="588"/>
      <c r="D740" s="588"/>
      <c r="E740" s="237"/>
      <c r="F740" s="237"/>
      <c r="G740" s="237"/>
      <c r="H740" s="238"/>
      <c r="I740" s="238"/>
      <c r="J740" s="588"/>
      <c r="K740" s="589"/>
      <c r="AJ740" s="591"/>
      <c r="AK740" s="591"/>
    </row>
    <row r="741" spans="1:37" s="590" customFormat="1">
      <c r="A741" s="583"/>
      <c r="B741" s="587"/>
      <c r="C741" s="588"/>
      <c r="D741" s="588"/>
      <c r="E741" s="237"/>
      <c r="F741" s="237"/>
      <c r="G741" s="237"/>
      <c r="H741" s="238"/>
      <c r="I741" s="238"/>
      <c r="J741" s="588"/>
      <c r="K741" s="589"/>
      <c r="AJ741" s="591"/>
      <c r="AK741" s="591"/>
    </row>
    <row r="742" spans="1:37" s="590" customFormat="1">
      <c r="A742" s="583"/>
      <c r="B742" s="587"/>
      <c r="C742" s="588"/>
      <c r="D742" s="588"/>
      <c r="E742" s="237"/>
      <c r="F742" s="237"/>
      <c r="G742" s="237"/>
      <c r="H742" s="238"/>
      <c r="I742" s="238"/>
      <c r="J742" s="588"/>
      <c r="K742" s="589"/>
      <c r="AJ742" s="591"/>
      <c r="AK742" s="591"/>
    </row>
    <row r="743" spans="1:37" s="590" customFormat="1">
      <c r="A743" s="583"/>
      <c r="B743" s="587"/>
      <c r="C743" s="588"/>
      <c r="D743" s="588"/>
      <c r="E743" s="237"/>
      <c r="F743" s="237"/>
      <c r="G743" s="237"/>
      <c r="H743" s="238"/>
      <c r="I743" s="238"/>
      <c r="J743" s="588"/>
      <c r="K743" s="589"/>
      <c r="AJ743" s="591"/>
      <c r="AK743" s="591"/>
    </row>
    <row r="744" spans="1:37" s="590" customFormat="1">
      <c r="A744" s="583"/>
      <c r="B744" s="587"/>
      <c r="C744" s="588"/>
      <c r="D744" s="588"/>
      <c r="E744" s="237"/>
      <c r="F744" s="237"/>
      <c r="G744" s="237"/>
      <c r="H744" s="238"/>
      <c r="I744" s="238"/>
      <c r="J744" s="588"/>
      <c r="K744" s="589"/>
      <c r="AJ744" s="591"/>
      <c r="AK744" s="591"/>
    </row>
    <row r="745" spans="1:37" s="590" customFormat="1">
      <c r="A745" s="583"/>
      <c r="B745" s="587"/>
      <c r="C745" s="588"/>
      <c r="D745" s="588"/>
      <c r="E745" s="237"/>
      <c r="F745" s="237"/>
      <c r="G745" s="237"/>
      <c r="H745" s="238"/>
      <c r="I745" s="238"/>
      <c r="J745" s="588"/>
      <c r="K745" s="589"/>
      <c r="AJ745" s="591"/>
      <c r="AK745" s="591"/>
    </row>
    <row r="746" spans="1:37" s="590" customFormat="1">
      <c r="A746" s="583"/>
      <c r="B746" s="587"/>
      <c r="C746" s="588"/>
      <c r="D746" s="588"/>
      <c r="E746" s="237"/>
      <c r="F746" s="237"/>
      <c r="G746" s="237"/>
      <c r="H746" s="238"/>
      <c r="I746" s="238"/>
      <c r="J746" s="588"/>
      <c r="K746" s="589"/>
      <c r="AJ746" s="591"/>
      <c r="AK746" s="591"/>
    </row>
    <row r="747" spans="1:37" s="590" customFormat="1">
      <c r="A747" s="583"/>
      <c r="B747" s="587"/>
      <c r="C747" s="588"/>
      <c r="D747" s="588"/>
      <c r="E747" s="237"/>
      <c r="F747" s="237"/>
      <c r="G747" s="237"/>
      <c r="H747" s="238"/>
      <c r="I747" s="238"/>
      <c r="J747" s="588"/>
      <c r="K747" s="589"/>
      <c r="AJ747" s="591"/>
      <c r="AK747" s="591"/>
    </row>
    <row r="748" spans="1:37" s="590" customFormat="1">
      <c r="A748" s="583"/>
      <c r="B748" s="587"/>
      <c r="C748" s="588"/>
      <c r="D748" s="588"/>
      <c r="E748" s="237"/>
      <c r="F748" s="237"/>
      <c r="G748" s="237"/>
      <c r="H748" s="238"/>
      <c r="I748" s="238"/>
      <c r="J748" s="588"/>
      <c r="K748" s="589"/>
      <c r="AJ748" s="591"/>
      <c r="AK748" s="591"/>
    </row>
    <row r="749" spans="1:37" s="590" customFormat="1">
      <c r="A749" s="583"/>
      <c r="B749" s="587"/>
      <c r="C749" s="588"/>
      <c r="D749" s="588"/>
      <c r="E749" s="237"/>
      <c r="F749" s="237"/>
      <c r="G749" s="237"/>
      <c r="H749" s="238"/>
      <c r="I749" s="238"/>
      <c r="J749" s="588"/>
      <c r="K749" s="589"/>
      <c r="AJ749" s="591"/>
      <c r="AK749" s="591"/>
    </row>
    <row r="750" spans="1:37" s="590" customFormat="1">
      <c r="A750" s="583"/>
      <c r="B750" s="587"/>
      <c r="C750" s="588"/>
      <c r="D750" s="588"/>
      <c r="E750" s="237"/>
      <c r="F750" s="237"/>
      <c r="G750" s="237"/>
      <c r="H750" s="238"/>
      <c r="I750" s="238"/>
      <c r="J750" s="588"/>
      <c r="K750" s="589"/>
      <c r="AJ750" s="591"/>
      <c r="AK750" s="591"/>
    </row>
    <row r="751" spans="1:37" s="590" customFormat="1">
      <c r="A751" s="583"/>
      <c r="B751" s="587"/>
      <c r="C751" s="588"/>
      <c r="D751" s="588"/>
      <c r="E751" s="237"/>
      <c r="F751" s="237"/>
      <c r="G751" s="237"/>
      <c r="H751" s="238"/>
      <c r="I751" s="238"/>
      <c r="J751" s="588"/>
      <c r="K751" s="589"/>
      <c r="AJ751" s="591"/>
      <c r="AK751" s="591"/>
    </row>
    <row r="752" spans="1:37" s="590" customFormat="1">
      <c r="A752" s="583"/>
      <c r="B752" s="587"/>
      <c r="C752" s="588"/>
      <c r="D752" s="588"/>
      <c r="E752" s="237"/>
      <c r="F752" s="237"/>
      <c r="G752" s="237"/>
      <c r="H752" s="238"/>
      <c r="I752" s="238"/>
      <c r="J752" s="588"/>
      <c r="K752" s="589"/>
      <c r="AJ752" s="591"/>
      <c r="AK752" s="591"/>
    </row>
    <row r="753" spans="1:37" s="590" customFormat="1">
      <c r="A753" s="583"/>
      <c r="B753" s="587"/>
      <c r="C753" s="588"/>
      <c r="D753" s="588"/>
      <c r="E753" s="237"/>
      <c r="F753" s="237"/>
      <c r="G753" s="237"/>
      <c r="H753" s="238"/>
      <c r="I753" s="238"/>
      <c r="J753" s="588"/>
      <c r="K753" s="589"/>
      <c r="AJ753" s="591"/>
      <c r="AK753" s="591"/>
    </row>
    <row r="754" spans="1:37" s="590" customFormat="1">
      <c r="A754" s="583"/>
      <c r="B754" s="587"/>
      <c r="C754" s="588"/>
      <c r="D754" s="588"/>
      <c r="E754" s="237"/>
      <c r="F754" s="237"/>
      <c r="G754" s="237"/>
      <c r="H754" s="238"/>
      <c r="I754" s="238"/>
      <c r="J754" s="588"/>
      <c r="K754" s="589"/>
      <c r="AJ754" s="591"/>
      <c r="AK754" s="591"/>
    </row>
    <row r="755" spans="1:37" s="590" customFormat="1">
      <c r="A755" s="583"/>
      <c r="B755" s="587"/>
      <c r="C755" s="588"/>
      <c r="D755" s="588"/>
      <c r="E755" s="237"/>
      <c r="F755" s="237"/>
      <c r="G755" s="237"/>
      <c r="H755" s="238"/>
      <c r="I755" s="238"/>
      <c r="J755" s="588"/>
      <c r="K755" s="589"/>
      <c r="AJ755" s="591"/>
      <c r="AK755" s="591"/>
    </row>
    <row r="756" spans="1:37" s="590" customFormat="1">
      <c r="A756" s="583"/>
      <c r="B756" s="587"/>
      <c r="C756" s="588"/>
      <c r="D756" s="588"/>
      <c r="E756" s="237"/>
      <c r="F756" s="237"/>
      <c r="G756" s="237"/>
      <c r="H756" s="238"/>
      <c r="I756" s="238"/>
      <c r="J756" s="588"/>
      <c r="K756" s="589"/>
      <c r="AJ756" s="591"/>
      <c r="AK756" s="591"/>
    </row>
    <row r="757" spans="1:37" s="590" customFormat="1">
      <c r="A757" s="583"/>
      <c r="B757" s="587"/>
      <c r="C757" s="588"/>
      <c r="D757" s="588"/>
      <c r="E757" s="237"/>
      <c r="F757" s="237"/>
      <c r="G757" s="237"/>
      <c r="H757" s="238"/>
      <c r="I757" s="238"/>
      <c r="J757" s="588"/>
      <c r="K757" s="589"/>
      <c r="AJ757" s="591"/>
      <c r="AK757" s="591"/>
    </row>
    <row r="758" spans="1:37" s="590" customFormat="1">
      <c r="A758" s="583"/>
      <c r="B758" s="587"/>
      <c r="C758" s="588"/>
      <c r="D758" s="588"/>
      <c r="E758" s="237"/>
      <c r="F758" s="237"/>
      <c r="G758" s="237"/>
      <c r="H758" s="238"/>
      <c r="I758" s="238"/>
      <c r="J758" s="588"/>
      <c r="K758" s="589"/>
      <c r="AJ758" s="591"/>
      <c r="AK758" s="591"/>
    </row>
    <row r="759" spans="1:37" s="590" customFormat="1">
      <c r="A759" s="583"/>
      <c r="B759" s="587"/>
      <c r="C759" s="588"/>
      <c r="D759" s="588"/>
      <c r="E759" s="237"/>
      <c r="F759" s="237"/>
      <c r="G759" s="237"/>
      <c r="H759" s="238"/>
      <c r="I759" s="238"/>
      <c r="J759" s="588"/>
      <c r="K759" s="589"/>
      <c r="AJ759" s="591"/>
      <c r="AK759" s="591"/>
    </row>
    <row r="760" spans="1:37" s="590" customFormat="1">
      <c r="A760" s="583"/>
      <c r="B760" s="587"/>
      <c r="C760" s="588"/>
      <c r="D760" s="588"/>
      <c r="E760" s="237"/>
      <c r="F760" s="237"/>
      <c r="G760" s="237"/>
      <c r="H760" s="238"/>
      <c r="I760" s="238"/>
      <c r="J760" s="588"/>
      <c r="K760" s="589"/>
      <c r="AJ760" s="591"/>
      <c r="AK760" s="591"/>
    </row>
    <row r="761" spans="1:37" s="590" customFormat="1">
      <c r="A761" s="583"/>
      <c r="B761" s="587"/>
      <c r="C761" s="588"/>
      <c r="D761" s="588"/>
      <c r="E761" s="237"/>
      <c r="F761" s="237"/>
      <c r="G761" s="237"/>
      <c r="H761" s="238"/>
      <c r="I761" s="238"/>
      <c r="J761" s="588"/>
      <c r="K761" s="589"/>
      <c r="AJ761" s="591"/>
      <c r="AK761" s="591"/>
    </row>
    <row r="762" spans="1:37" s="590" customFormat="1">
      <c r="A762" s="583"/>
      <c r="B762" s="587"/>
      <c r="C762" s="588"/>
      <c r="D762" s="588"/>
      <c r="E762" s="237"/>
      <c r="F762" s="237"/>
      <c r="G762" s="237"/>
      <c r="H762" s="238"/>
      <c r="I762" s="238"/>
      <c r="J762" s="588"/>
      <c r="K762" s="589"/>
      <c r="AJ762" s="591"/>
      <c r="AK762" s="591"/>
    </row>
    <row r="763" spans="1:37" s="590" customFormat="1">
      <c r="A763" s="583"/>
      <c r="B763" s="587"/>
      <c r="C763" s="588"/>
      <c r="D763" s="588"/>
      <c r="E763" s="237"/>
      <c r="F763" s="237"/>
      <c r="G763" s="237"/>
      <c r="H763" s="238"/>
      <c r="I763" s="238"/>
      <c r="J763" s="588"/>
      <c r="K763" s="589"/>
      <c r="AJ763" s="591"/>
      <c r="AK763" s="591"/>
    </row>
    <row r="764" spans="1:37" s="590" customFormat="1">
      <c r="A764" s="583"/>
      <c r="B764" s="587"/>
      <c r="C764" s="588"/>
      <c r="D764" s="588"/>
      <c r="E764" s="237"/>
      <c r="F764" s="237"/>
      <c r="G764" s="237"/>
      <c r="H764" s="238"/>
      <c r="I764" s="238"/>
      <c r="J764" s="588"/>
      <c r="K764" s="589"/>
      <c r="AJ764" s="591"/>
      <c r="AK764" s="591"/>
    </row>
    <row r="765" spans="1:37" s="590" customFormat="1">
      <c r="A765" s="583"/>
      <c r="B765" s="587"/>
      <c r="C765" s="588"/>
      <c r="D765" s="588"/>
      <c r="E765" s="237"/>
      <c r="F765" s="237"/>
      <c r="G765" s="237"/>
      <c r="H765" s="238"/>
      <c r="I765" s="238"/>
      <c r="J765" s="588"/>
      <c r="K765" s="589"/>
      <c r="AJ765" s="591"/>
      <c r="AK765" s="591"/>
    </row>
    <row r="766" spans="1:37" s="590" customFormat="1">
      <c r="A766" s="583"/>
      <c r="B766" s="587"/>
      <c r="C766" s="588"/>
      <c r="D766" s="588"/>
      <c r="E766" s="237"/>
      <c r="F766" s="237"/>
      <c r="G766" s="237"/>
      <c r="H766" s="238"/>
      <c r="I766" s="238"/>
      <c r="J766" s="588"/>
      <c r="K766" s="589"/>
      <c r="AJ766" s="591"/>
      <c r="AK766" s="591"/>
    </row>
    <row r="767" spans="1:37" s="590" customFormat="1">
      <c r="A767" s="583"/>
      <c r="B767" s="587"/>
      <c r="C767" s="588"/>
      <c r="D767" s="588"/>
      <c r="E767" s="237"/>
      <c r="F767" s="237"/>
      <c r="G767" s="237"/>
      <c r="H767" s="238"/>
      <c r="I767" s="238"/>
      <c r="J767" s="588"/>
      <c r="K767" s="589"/>
      <c r="AJ767" s="591"/>
      <c r="AK767" s="591"/>
    </row>
    <row r="768" spans="1:37" s="590" customFormat="1">
      <c r="A768" s="583"/>
      <c r="B768" s="587"/>
      <c r="C768" s="588"/>
      <c r="D768" s="588"/>
      <c r="E768" s="237"/>
      <c r="F768" s="237"/>
      <c r="G768" s="237"/>
      <c r="H768" s="238"/>
      <c r="I768" s="238"/>
      <c r="J768" s="588"/>
      <c r="K768" s="589"/>
      <c r="AJ768" s="591"/>
      <c r="AK768" s="591"/>
    </row>
    <row r="769" spans="1:37" s="590" customFormat="1">
      <c r="A769" s="583"/>
      <c r="B769" s="587"/>
      <c r="C769" s="588"/>
      <c r="D769" s="588"/>
      <c r="E769" s="237"/>
      <c r="F769" s="237"/>
      <c r="G769" s="237"/>
      <c r="H769" s="238"/>
      <c r="I769" s="238"/>
      <c r="J769" s="588"/>
      <c r="K769" s="589"/>
      <c r="AJ769" s="591"/>
      <c r="AK769" s="591"/>
    </row>
    <row r="770" spans="1:37" s="590" customFormat="1">
      <c r="A770" s="583"/>
      <c r="B770" s="587"/>
      <c r="C770" s="588"/>
      <c r="D770" s="588"/>
      <c r="E770" s="237"/>
      <c r="F770" s="237"/>
      <c r="G770" s="237"/>
      <c r="H770" s="238"/>
      <c r="I770" s="238"/>
      <c r="J770" s="588"/>
      <c r="K770" s="589"/>
      <c r="AJ770" s="591"/>
      <c r="AK770" s="591"/>
    </row>
    <row r="771" spans="1:37" s="590" customFormat="1">
      <c r="A771" s="583"/>
      <c r="B771" s="587"/>
      <c r="C771" s="588"/>
      <c r="D771" s="588"/>
      <c r="E771" s="237"/>
      <c r="F771" s="237"/>
      <c r="G771" s="237"/>
      <c r="H771" s="238"/>
      <c r="I771" s="238"/>
      <c r="J771" s="588"/>
      <c r="K771" s="589"/>
      <c r="AJ771" s="591"/>
      <c r="AK771" s="591"/>
    </row>
    <row r="772" spans="1:37" s="590" customFormat="1">
      <c r="A772" s="583"/>
      <c r="B772" s="587"/>
      <c r="C772" s="588"/>
      <c r="D772" s="588"/>
      <c r="E772" s="237"/>
      <c r="F772" s="237"/>
      <c r="G772" s="237"/>
      <c r="H772" s="238"/>
      <c r="I772" s="238"/>
      <c r="J772" s="588"/>
      <c r="K772" s="589"/>
      <c r="AJ772" s="591"/>
      <c r="AK772" s="591"/>
    </row>
    <row r="773" spans="1:37" s="590" customFormat="1">
      <c r="A773" s="583"/>
      <c r="B773" s="587"/>
      <c r="C773" s="588"/>
      <c r="D773" s="588"/>
      <c r="E773" s="237"/>
      <c r="F773" s="237"/>
      <c r="G773" s="237"/>
      <c r="H773" s="238"/>
      <c r="I773" s="238"/>
      <c r="J773" s="588"/>
      <c r="K773" s="589"/>
      <c r="AJ773" s="591"/>
      <c r="AK773" s="591"/>
    </row>
    <row r="774" spans="1:37" s="590" customFormat="1">
      <c r="A774" s="583"/>
      <c r="B774" s="587"/>
      <c r="C774" s="588"/>
      <c r="D774" s="588"/>
      <c r="E774" s="237"/>
      <c r="F774" s="237"/>
      <c r="G774" s="237"/>
      <c r="H774" s="238"/>
      <c r="I774" s="238"/>
      <c r="J774" s="588"/>
      <c r="K774" s="589"/>
      <c r="AJ774" s="591"/>
      <c r="AK774" s="591"/>
    </row>
    <row r="775" spans="1:37" s="590" customFormat="1">
      <c r="A775" s="583"/>
      <c r="B775" s="587"/>
      <c r="C775" s="588"/>
      <c r="D775" s="588"/>
      <c r="E775" s="237"/>
      <c r="F775" s="237"/>
      <c r="G775" s="237"/>
      <c r="H775" s="238"/>
      <c r="I775" s="238"/>
      <c r="J775" s="588"/>
      <c r="K775" s="589"/>
      <c r="AJ775" s="591"/>
      <c r="AK775" s="591"/>
    </row>
    <row r="776" spans="1:37" s="590" customFormat="1">
      <c r="A776" s="583"/>
      <c r="B776" s="587"/>
      <c r="C776" s="588"/>
      <c r="D776" s="588"/>
      <c r="E776" s="237"/>
      <c r="F776" s="237"/>
      <c r="G776" s="237"/>
      <c r="H776" s="238"/>
      <c r="I776" s="238"/>
      <c r="J776" s="588"/>
      <c r="K776" s="589"/>
      <c r="AJ776" s="591"/>
      <c r="AK776" s="591"/>
    </row>
    <row r="777" spans="1:37" s="590" customFormat="1">
      <c r="A777" s="583"/>
      <c r="B777" s="587"/>
      <c r="C777" s="588"/>
      <c r="D777" s="588"/>
      <c r="E777" s="237"/>
      <c r="F777" s="237"/>
      <c r="G777" s="237"/>
      <c r="H777" s="238"/>
      <c r="I777" s="238"/>
      <c r="J777" s="588"/>
      <c r="K777" s="589"/>
      <c r="AJ777" s="591"/>
      <c r="AK777" s="591"/>
    </row>
    <row r="778" spans="1:37" s="590" customFormat="1">
      <c r="A778" s="583"/>
      <c r="B778" s="587"/>
      <c r="C778" s="588"/>
      <c r="D778" s="588"/>
      <c r="E778" s="237"/>
      <c r="F778" s="237"/>
      <c r="G778" s="237"/>
      <c r="H778" s="238"/>
      <c r="I778" s="238"/>
      <c r="J778" s="588"/>
      <c r="K778" s="589"/>
      <c r="AJ778" s="591"/>
      <c r="AK778" s="591"/>
    </row>
    <row r="779" spans="1:37" s="590" customFormat="1">
      <c r="A779" s="583"/>
      <c r="B779" s="587"/>
      <c r="C779" s="588"/>
      <c r="D779" s="588"/>
      <c r="E779" s="237"/>
      <c r="F779" s="237"/>
      <c r="G779" s="237"/>
      <c r="H779" s="238"/>
      <c r="I779" s="238"/>
      <c r="J779" s="588"/>
      <c r="K779" s="589"/>
      <c r="AJ779" s="591"/>
      <c r="AK779" s="591"/>
    </row>
    <row r="780" spans="1:37" s="590" customFormat="1">
      <c r="A780" s="583"/>
      <c r="B780" s="587"/>
      <c r="C780" s="588"/>
      <c r="D780" s="588"/>
      <c r="E780" s="237"/>
      <c r="F780" s="237"/>
      <c r="G780" s="237"/>
      <c r="H780" s="238"/>
      <c r="I780" s="238"/>
      <c r="J780" s="588"/>
      <c r="K780" s="589"/>
      <c r="AJ780" s="591"/>
      <c r="AK780" s="591"/>
    </row>
    <row r="781" spans="1:37" s="590" customFormat="1">
      <c r="A781" s="583"/>
      <c r="B781" s="587"/>
      <c r="C781" s="588"/>
      <c r="D781" s="588"/>
      <c r="E781" s="237"/>
      <c r="F781" s="237"/>
      <c r="G781" s="237"/>
      <c r="H781" s="238"/>
      <c r="I781" s="238"/>
      <c r="J781" s="588"/>
      <c r="K781" s="589"/>
      <c r="AJ781" s="591"/>
      <c r="AK781" s="591"/>
    </row>
    <row r="782" spans="1:37" s="590" customFormat="1">
      <c r="A782" s="583"/>
      <c r="B782" s="587"/>
      <c r="C782" s="588"/>
      <c r="D782" s="588"/>
      <c r="E782" s="237"/>
      <c r="F782" s="237"/>
      <c r="G782" s="237"/>
      <c r="H782" s="238"/>
      <c r="I782" s="238"/>
      <c r="J782" s="588"/>
      <c r="K782" s="589"/>
      <c r="AJ782" s="591"/>
      <c r="AK782" s="591"/>
    </row>
    <row r="783" spans="1:37" s="590" customFormat="1">
      <c r="A783" s="583"/>
      <c r="B783" s="587"/>
      <c r="C783" s="588"/>
      <c r="D783" s="588"/>
      <c r="E783" s="237"/>
      <c r="F783" s="237"/>
      <c r="G783" s="237"/>
      <c r="H783" s="238"/>
      <c r="I783" s="238"/>
      <c r="J783" s="588"/>
      <c r="K783" s="589"/>
      <c r="AJ783" s="591"/>
      <c r="AK783" s="591"/>
    </row>
    <row r="784" spans="1:37" s="590" customFormat="1">
      <c r="A784" s="583"/>
      <c r="B784" s="587"/>
      <c r="C784" s="588"/>
      <c r="D784" s="588"/>
      <c r="E784" s="237"/>
      <c r="F784" s="237"/>
      <c r="G784" s="237"/>
      <c r="H784" s="238"/>
      <c r="I784" s="238"/>
      <c r="J784" s="588"/>
      <c r="K784" s="589"/>
      <c r="AJ784" s="591"/>
      <c r="AK784" s="591"/>
    </row>
    <row r="785" spans="1:37" s="590" customFormat="1">
      <c r="A785" s="583"/>
      <c r="B785" s="587"/>
      <c r="C785" s="588"/>
      <c r="D785" s="588"/>
      <c r="E785" s="237"/>
      <c r="F785" s="237"/>
      <c r="G785" s="237"/>
      <c r="H785" s="238"/>
      <c r="I785" s="238"/>
      <c r="J785" s="588"/>
      <c r="K785" s="589"/>
      <c r="AJ785" s="591"/>
      <c r="AK785" s="591"/>
    </row>
    <row r="786" spans="1:37" s="590" customFormat="1">
      <c r="A786" s="583"/>
      <c r="B786" s="587"/>
      <c r="C786" s="588"/>
      <c r="D786" s="588"/>
      <c r="E786" s="237"/>
      <c r="F786" s="237"/>
      <c r="G786" s="237"/>
      <c r="H786" s="238"/>
      <c r="I786" s="238"/>
      <c r="J786" s="588"/>
      <c r="K786" s="589"/>
      <c r="AJ786" s="591"/>
      <c r="AK786" s="591"/>
    </row>
    <row r="787" spans="1:37" s="590" customFormat="1">
      <c r="A787" s="583"/>
      <c r="B787" s="587"/>
      <c r="C787" s="588"/>
      <c r="D787" s="588"/>
      <c r="E787" s="237"/>
      <c r="F787" s="237"/>
      <c r="G787" s="237"/>
      <c r="H787" s="238"/>
      <c r="I787" s="238"/>
      <c r="J787" s="588"/>
      <c r="K787" s="589"/>
      <c r="AJ787" s="591"/>
      <c r="AK787" s="591"/>
    </row>
    <row r="788" spans="1:37" s="590" customFormat="1">
      <c r="A788" s="583"/>
      <c r="B788" s="587"/>
      <c r="C788" s="588"/>
      <c r="D788" s="588"/>
      <c r="E788" s="237"/>
      <c r="F788" s="237"/>
      <c r="G788" s="237"/>
      <c r="H788" s="238"/>
      <c r="I788" s="238"/>
      <c r="J788" s="588"/>
      <c r="K788" s="589"/>
      <c r="AJ788" s="591"/>
      <c r="AK788" s="591"/>
    </row>
    <row r="789" spans="1:37" s="590" customFormat="1">
      <c r="A789" s="583"/>
      <c r="B789" s="587"/>
      <c r="C789" s="588"/>
      <c r="D789" s="588"/>
      <c r="E789" s="237"/>
      <c r="F789" s="237"/>
      <c r="G789" s="237"/>
      <c r="H789" s="238"/>
      <c r="I789" s="238"/>
      <c r="J789" s="588"/>
      <c r="K789" s="589"/>
      <c r="AJ789" s="591"/>
      <c r="AK789" s="591"/>
    </row>
    <row r="790" spans="1:37" s="590" customFormat="1">
      <c r="A790" s="583"/>
      <c r="B790" s="587"/>
      <c r="C790" s="588"/>
      <c r="D790" s="588"/>
      <c r="E790" s="237"/>
      <c r="F790" s="237"/>
      <c r="G790" s="237"/>
      <c r="H790" s="238"/>
      <c r="I790" s="238"/>
      <c r="J790" s="588"/>
      <c r="K790" s="589"/>
      <c r="AJ790" s="591"/>
      <c r="AK790" s="591"/>
    </row>
    <row r="791" spans="1:37" s="590" customFormat="1">
      <c r="A791" s="583"/>
      <c r="B791" s="587"/>
      <c r="C791" s="588"/>
      <c r="D791" s="588"/>
      <c r="E791" s="237"/>
      <c r="F791" s="237"/>
      <c r="G791" s="237"/>
      <c r="H791" s="238"/>
      <c r="I791" s="238"/>
      <c r="J791" s="588"/>
      <c r="K791" s="589"/>
      <c r="AJ791" s="591"/>
      <c r="AK791" s="591"/>
    </row>
    <row r="792" spans="1:37" s="590" customFormat="1">
      <c r="A792" s="583"/>
      <c r="B792" s="587"/>
      <c r="C792" s="588"/>
      <c r="D792" s="588"/>
      <c r="E792" s="237"/>
      <c r="F792" s="237"/>
      <c r="G792" s="237"/>
      <c r="H792" s="238"/>
      <c r="I792" s="238"/>
      <c r="J792" s="588"/>
      <c r="K792" s="589"/>
      <c r="AJ792" s="591"/>
      <c r="AK792" s="591"/>
    </row>
    <row r="793" spans="1:37" s="590" customFormat="1">
      <c r="A793" s="583"/>
      <c r="B793" s="587"/>
      <c r="C793" s="588"/>
      <c r="D793" s="588"/>
      <c r="E793" s="237"/>
      <c r="F793" s="237"/>
      <c r="G793" s="237"/>
      <c r="H793" s="238"/>
      <c r="I793" s="238"/>
      <c r="J793" s="588"/>
      <c r="K793" s="589"/>
      <c r="AJ793" s="591"/>
      <c r="AK793" s="591"/>
    </row>
    <row r="794" spans="1:37" s="590" customFormat="1">
      <c r="A794" s="583"/>
      <c r="B794" s="587"/>
      <c r="C794" s="588"/>
      <c r="D794" s="588"/>
      <c r="E794" s="237"/>
      <c r="F794" s="237"/>
      <c r="G794" s="237"/>
      <c r="H794" s="238"/>
      <c r="I794" s="238"/>
      <c r="J794" s="588"/>
      <c r="K794" s="589"/>
      <c r="AJ794" s="591"/>
      <c r="AK794" s="591"/>
    </row>
    <row r="795" spans="1:37" s="590" customFormat="1">
      <c r="A795" s="583"/>
      <c r="B795" s="587"/>
      <c r="C795" s="588"/>
      <c r="D795" s="588"/>
      <c r="E795" s="237"/>
      <c r="F795" s="237"/>
      <c r="G795" s="237"/>
      <c r="H795" s="238"/>
      <c r="I795" s="238"/>
      <c r="J795" s="588"/>
      <c r="K795" s="589"/>
      <c r="AJ795" s="591"/>
      <c r="AK795" s="591"/>
    </row>
    <row r="796" spans="1:37" s="590" customFormat="1">
      <c r="A796" s="583"/>
      <c r="B796" s="587"/>
      <c r="C796" s="588"/>
      <c r="D796" s="588"/>
      <c r="E796" s="237"/>
      <c r="F796" s="237"/>
      <c r="G796" s="237"/>
      <c r="H796" s="238"/>
      <c r="I796" s="238"/>
      <c r="J796" s="588"/>
      <c r="K796" s="589"/>
      <c r="AJ796" s="591"/>
      <c r="AK796" s="591"/>
    </row>
    <row r="797" spans="1:37" s="590" customFormat="1">
      <c r="A797" s="583"/>
      <c r="B797" s="587"/>
      <c r="C797" s="588"/>
      <c r="D797" s="588"/>
      <c r="E797" s="237"/>
      <c r="F797" s="237"/>
      <c r="G797" s="237"/>
      <c r="H797" s="238"/>
      <c r="I797" s="238"/>
      <c r="J797" s="588"/>
      <c r="K797" s="589"/>
      <c r="AJ797" s="591"/>
      <c r="AK797" s="591"/>
    </row>
    <row r="798" spans="1:37" s="590" customFormat="1">
      <c r="A798" s="583"/>
      <c r="B798" s="587"/>
      <c r="C798" s="588"/>
      <c r="D798" s="588"/>
      <c r="E798" s="237"/>
      <c r="F798" s="237"/>
      <c r="G798" s="237"/>
      <c r="H798" s="238"/>
      <c r="I798" s="238"/>
      <c r="J798" s="588"/>
      <c r="K798" s="589"/>
      <c r="AJ798" s="591"/>
      <c r="AK798" s="591"/>
    </row>
    <row r="799" spans="1:37" s="590" customFormat="1">
      <c r="A799" s="583"/>
      <c r="B799" s="587"/>
      <c r="C799" s="588"/>
      <c r="D799" s="588"/>
      <c r="E799" s="237"/>
      <c r="F799" s="237"/>
      <c r="G799" s="237"/>
      <c r="H799" s="238"/>
      <c r="I799" s="238"/>
      <c r="J799" s="588"/>
      <c r="K799" s="589"/>
      <c r="AJ799" s="591"/>
      <c r="AK799" s="591"/>
    </row>
    <row r="800" spans="1:37" s="590" customFormat="1">
      <c r="A800" s="583"/>
      <c r="B800" s="587"/>
      <c r="C800" s="588"/>
      <c r="D800" s="588"/>
      <c r="E800" s="237"/>
      <c r="F800" s="237"/>
      <c r="G800" s="237"/>
      <c r="H800" s="238"/>
      <c r="I800" s="238"/>
      <c r="J800" s="588"/>
      <c r="K800" s="589"/>
      <c r="AJ800" s="591"/>
      <c r="AK800" s="591"/>
    </row>
    <row r="801" spans="1:37" s="590" customFormat="1">
      <c r="A801" s="583"/>
      <c r="B801" s="587"/>
      <c r="C801" s="588"/>
      <c r="D801" s="588"/>
      <c r="E801" s="237"/>
      <c r="F801" s="237"/>
      <c r="G801" s="237"/>
      <c r="H801" s="238"/>
      <c r="I801" s="238"/>
      <c r="J801" s="588"/>
      <c r="K801" s="589"/>
      <c r="AJ801" s="591"/>
      <c r="AK801" s="591"/>
    </row>
    <row r="802" spans="1:37" s="590" customFormat="1">
      <c r="A802" s="583"/>
      <c r="B802" s="587"/>
      <c r="C802" s="588"/>
      <c r="D802" s="588"/>
      <c r="E802" s="237"/>
      <c r="F802" s="237"/>
      <c r="G802" s="237"/>
      <c r="H802" s="238"/>
      <c r="I802" s="238"/>
      <c r="J802" s="588"/>
      <c r="K802" s="589"/>
      <c r="AJ802" s="591"/>
      <c r="AK802" s="591"/>
    </row>
    <row r="803" spans="1:37" s="590" customFormat="1">
      <c r="A803" s="583"/>
      <c r="B803" s="587"/>
      <c r="C803" s="588"/>
      <c r="D803" s="588"/>
      <c r="E803" s="237"/>
      <c r="F803" s="237"/>
      <c r="G803" s="237"/>
      <c r="H803" s="238"/>
      <c r="I803" s="238"/>
      <c r="J803" s="588"/>
      <c r="K803" s="589"/>
      <c r="AJ803" s="591"/>
      <c r="AK803" s="591"/>
    </row>
    <row r="804" spans="1:37" s="590" customFormat="1">
      <c r="A804" s="583"/>
      <c r="B804" s="587"/>
      <c r="C804" s="588"/>
      <c r="D804" s="588"/>
      <c r="E804" s="237"/>
      <c r="F804" s="237"/>
      <c r="G804" s="237"/>
      <c r="H804" s="238"/>
      <c r="I804" s="238"/>
      <c r="J804" s="588"/>
      <c r="K804" s="589"/>
      <c r="AJ804" s="591"/>
      <c r="AK804" s="591"/>
    </row>
    <row r="805" spans="1:37" s="590" customFormat="1">
      <c r="A805" s="583"/>
      <c r="B805" s="587"/>
      <c r="C805" s="588"/>
      <c r="D805" s="588"/>
      <c r="E805" s="237"/>
      <c r="F805" s="237"/>
      <c r="G805" s="237"/>
      <c r="H805" s="238"/>
      <c r="I805" s="238"/>
      <c r="J805" s="588"/>
      <c r="K805" s="589"/>
      <c r="AJ805" s="591"/>
      <c r="AK805" s="591"/>
    </row>
    <row r="806" spans="1:37" s="590" customFormat="1">
      <c r="A806" s="583"/>
      <c r="B806" s="587"/>
      <c r="C806" s="588"/>
      <c r="D806" s="588"/>
      <c r="E806" s="237"/>
      <c r="F806" s="237"/>
      <c r="G806" s="237"/>
      <c r="H806" s="238"/>
      <c r="I806" s="238"/>
      <c r="J806" s="588"/>
      <c r="K806" s="589"/>
      <c r="AJ806" s="591"/>
      <c r="AK806" s="591"/>
    </row>
    <row r="807" spans="1:37" s="590" customFormat="1">
      <c r="A807" s="583"/>
      <c r="B807" s="587"/>
      <c r="C807" s="588"/>
      <c r="D807" s="588"/>
      <c r="E807" s="237"/>
      <c r="F807" s="237"/>
      <c r="G807" s="237"/>
      <c r="H807" s="238"/>
      <c r="I807" s="238"/>
      <c r="J807" s="588"/>
      <c r="K807" s="589"/>
      <c r="AJ807" s="591"/>
      <c r="AK807" s="591"/>
    </row>
    <row r="808" spans="1:37" s="590" customFormat="1">
      <c r="A808" s="583"/>
      <c r="B808" s="587"/>
      <c r="C808" s="588"/>
      <c r="D808" s="588"/>
      <c r="E808" s="237"/>
      <c r="F808" s="237"/>
      <c r="G808" s="237"/>
      <c r="H808" s="238"/>
      <c r="I808" s="238"/>
      <c r="J808" s="588"/>
      <c r="K808" s="589"/>
      <c r="AJ808" s="591"/>
      <c r="AK808" s="591"/>
    </row>
    <row r="809" spans="1:37" s="590" customFormat="1">
      <c r="A809" s="583"/>
      <c r="B809" s="587"/>
      <c r="C809" s="588"/>
      <c r="D809" s="588"/>
      <c r="E809" s="237"/>
      <c r="F809" s="237"/>
      <c r="G809" s="237"/>
      <c r="H809" s="238"/>
      <c r="I809" s="238"/>
      <c r="J809" s="588"/>
      <c r="K809" s="589"/>
      <c r="AJ809" s="591"/>
      <c r="AK809" s="591"/>
    </row>
    <row r="810" spans="1:37" s="590" customFormat="1">
      <c r="A810" s="583"/>
      <c r="B810" s="587"/>
      <c r="C810" s="588"/>
      <c r="D810" s="588"/>
      <c r="E810" s="237"/>
      <c r="F810" s="237"/>
      <c r="G810" s="237"/>
      <c r="H810" s="238"/>
      <c r="I810" s="238"/>
      <c r="J810" s="588"/>
      <c r="K810" s="589"/>
      <c r="AJ810" s="591"/>
      <c r="AK810" s="591"/>
    </row>
    <row r="811" spans="1:37" s="590" customFormat="1">
      <c r="A811" s="583"/>
      <c r="B811" s="587"/>
      <c r="C811" s="588"/>
      <c r="D811" s="588"/>
      <c r="E811" s="237"/>
      <c r="F811" s="237"/>
      <c r="G811" s="237"/>
      <c r="H811" s="238"/>
      <c r="I811" s="238"/>
      <c r="J811" s="588"/>
      <c r="K811" s="589"/>
      <c r="AJ811" s="591"/>
      <c r="AK811" s="591"/>
    </row>
    <row r="812" spans="1:37" s="590" customFormat="1">
      <c r="A812" s="583"/>
      <c r="B812" s="587"/>
      <c r="C812" s="588"/>
      <c r="D812" s="588"/>
      <c r="E812" s="237"/>
      <c r="F812" s="237"/>
      <c r="G812" s="237"/>
      <c r="H812" s="238"/>
      <c r="I812" s="238"/>
      <c r="J812" s="588"/>
      <c r="K812" s="589"/>
      <c r="AJ812" s="591"/>
      <c r="AK812" s="591"/>
    </row>
    <row r="813" spans="1:37" s="590" customFormat="1">
      <c r="A813" s="583"/>
      <c r="B813" s="587"/>
      <c r="C813" s="588"/>
      <c r="D813" s="588"/>
      <c r="E813" s="237"/>
      <c r="F813" s="237"/>
      <c r="G813" s="237"/>
      <c r="H813" s="238"/>
      <c r="I813" s="238"/>
      <c r="J813" s="588"/>
      <c r="K813" s="589"/>
      <c r="AJ813" s="591"/>
      <c r="AK813" s="591"/>
    </row>
    <row r="814" spans="1:37" s="590" customFormat="1">
      <c r="A814" s="583"/>
      <c r="B814" s="587"/>
      <c r="C814" s="588"/>
      <c r="D814" s="588"/>
      <c r="E814" s="237"/>
      <c r="F814" s="237"/>
      <c r="G814" s="237"/>
      <c r="H814" s="238"/>
      <c r="I814" s="238"/>
      <c r="J814" s="588"/>
      <c r="K814" s="589"/>
      <c r="AJ814" s="591"/>
      <c r="AK814" s="591"/>
    </row>
    <row r="815" spans="1:37" s="590" customFormat="1">
      <c r="A815" s="583"/>
      <c r="B815" s="587"/>
      <c r="C815" s="588"/>
      <c r="D815" s="588"/>
      <c r="E815" s="237"/>
      <c r="F815" s="237"/>
      <c r="G815" s="237"/>
      <c r="H815" s="238"/>
      <c r="I815" s="238"/>
      <c r="J815" s="588"/>
      <c r="K815" s="589"/>
      <c r="AJ815" s="591"/>
      <c r="AK815" s="591"/>
    </row>
    <row r="816" spans="1:37" s="590" customFormat="1">
      <c r="A816" s="583"/>
      <c r="B816" s="587"/>
      <c r="C816" s="588"/>
      <c r="D816" s="588"/>
      <c r="E816" s="237"/>
      <c r="F816" s="237"/>
      <c r="G816" s="237"/>
      <c r="H816" s="238"/>
      <c r="I816" s="238"/>
      <c r="J816" s="588"/>
      <c r="K816" s="589"/>
      <c r="AJ816" s="591"/>
      <c r="AK816" s="591"/>
    </row>
    <row r="817" spans="1:37" s="590" customFormat="1">
      <c r="A817" s="583"/>
      <c r="B817" s="587"/>
      <c r="C817" s="588"/>
      <c r="D817" s="588"/>
      <c r="E817" s="237"/>
      <c r="F817" s="237"/>
      <c r="G817" s="237"/>
      <c r="H817" s="238"/>
      <c r="I817" s="238"/>
      <c r="J817" s="588"/>
      <c r="K817" s="589"/>
      <c r="AJ817" s="591"/>
      <c r="AK817" s="591"/>
    </row>
    <row r="818" spans="1:37" s="590" customFormat="1">
      <c r="A818" s="583"/>
      <c r="B818" s="587"/>
      <c r="C818" s="588"/>
      <c r="D818" s="588"/>
      <c r="E818" s="237"/>
      <c r="F818" s="237"/>
      <c r="G818" s="237"/>
      <c r="H818" s="238"/>
      <c r="I818" s="238"/>
      <c r="J818" s="588"/>
      <c r="K818" s="589"/>
      <c r="AJ818" s="591"/>
      <c r="AK818" s="591"/>
    </row>
    <row r="819" spans="1:37" s="590" customFormat="1">
      <c r="A819" s="583"/>
      <c r="B819" s="587"/>
      <c r="C819" s="588"/>
      <c r="D819" s="588"/>
      <c r="E819" s="237"/>
      <c r="F819" s="237"/>
      <c r="G819" s="237"/>
      <c r="H819" s="238"/>
      <c r="I819" s="238"/>
      <c r="J819" s="588"/>
      <c r="K819" s="589"/>
      <c r="AJ819" s="591"/>
      <c r="AK819" s="591"/>
    </row>
    <row r="820" spans="1:37" s="590" customFormat="1">
      <c r="A820" s="583"/>
      <c r="B820" s="587"/>
      <c r="C820" s="588"/>
      <c r="D820" s="588"/>
      <c r="E820" s="237"/>
      <c r="F820" s="237"/>
      <c r="G820" s="237"/>
      <c r="H820" s="238"/>
      <c r="I820" s="238"/>
      <c r="J820" s="588"/>
      <c r="K820" s="589"/>
      <c r="AJ820" s="591"/>
      <c r="AK820" s="591"/>
    </row>
    <row r="821" spans="1:37" s="590" customFormat="1">
      <c r="A821" s="583"/>
      <c r="B821" s="587"/>
      <c r="C821" s="588"/>
      <c r="D821" s="588"/>
      <c r="E821" s="237"/>
      <c r="F821" s="237"/>
      <c r="G821" s="237"/>
      <c r="H821" s="238"/>
      <c r="I821" s="238"/>
      <c r="J821" s="588"/>
      <c r="K821" s="589"/>
      <c r="AJ821" s="591"/>
      <c r="AK821" s="591"/>
    </row>
    <row r="822" spans="1:37" s="590" customFormat="1">
      <c r="A822" s="583"/>
      <c r="B822" s="587"/>
      <c r="C822" s="588"/>
      <c r="D822" s="588"/>
      <c r="E822" s="237"/>
      <c r="F822" s="237"/>
      <c r="G822" s="237"/>
      <c r="H822" s="238"/>
      <c r="I822" s="238"/>
      <c r="J822" s="588"/>
      <c r="K822" s="589"/>
      <c r="AJ822" s="591"/>
      <c r="AK822" s="591"/>
    </row>
    <row r="823" spans="1:37" s="590" customFormat="1">
      <c r="A823" s="583"/>
      <c r="B823" s="587"/>
      <c r="C823" s="588"/>
      <c r="D823" s="588"/>
      <c r="E823" s="237"/>
      <c r="F823" s="237"/>
      <c r="G823" s="237"/>
      <c r="H823" s="238"/>
      <c r="I823" s="238"/>
      <c r="J823" s="588"/>
      <c r="K823" s="589"/>
      <c r="AJ823" s="591"/>
      <c r="AK823" s="591"/>
    </row>
    <row r="824" spans="1:37" s="590" customFormat="1">
      <c r="A824" s="583"/>
      <c r="B824" s="587"/>
      <c r="C824" s="588"/>
      <c r="D824" s="588"/>
      <c r="E824" s="237"/>
      <c r="F824" s="237"/>
      <c r="G824" s="237"/>
      <c r="H824" s="238"/>
      <c r="I824" s="238"/>
      <c r="J824" s="588"/>
      <c r="K824" s="589"/>
      <c r="AJ824" s="591"/>
      <c r="AK824" s="591"/>
    </row>
    <row r="825" spans="1:37" s="590" customFormat="1">
      <c r="A825" s="583"/>
      <c r="B825" s="587"/>
      <c r="C825" s="588"/>
      <c r="D825" s="588"/>
      <c r="E825" s="237"/>
      <c r="F825" s="237"/>
      <c r="G825" s="237"/>
      <c r="H825" s="238"/>
      <c r="I825" s="238"/>
      <c r="J825" s="588"/>
      <c r="K825" s="589"/>
      <c r="AJ825" s="591"/>
      <c r="AK825" s="591"/>
    </row>
    <row r="826" spans="1:37" s="590" customFormat="1">
      <c r="A826" s="583"/>
      <c r="B826" s="587"/>
      <c r="C826" s="588"/>
      <c r="D826" s="588"/>
      <c r="E826" s="237"/>
      <c r="F826" s="237"/>
      <c r="G826" s="237"/>
      <c r="H826" s="238"/>
      <c r="I826" s="238"/>
      <c r="J826" s="588"/>
      <c r="K826" s="589"/>
      <c r="AJ826" s="591"/>
      <c r="AK826" s="591"/>
    </row>
    <row r="827" spans="1:37" s="590" customFormat="1">
      <c r="A827" s="583"/>
      <c r="B827" s="587"/>
      <c r="C827" s="588"/>
      <c r="D827" s="588"/>
      <c r="E827" s="237"/>
      <c r="F827" s="237"/>
      <c r="G827" s="237"/>
      <c r="H827" s="238"/>
      <c r="I827" s="238"/>
      <c r="J827" s="588"/>
      <c r="K827" s="589"/>
      <c r="AJ827" s="591"/>
      <c r="AK827" s="591"/>
    </row>
    <row r="828" spans="1:37" s="590" customFormat="1">
      <c r="A828" s="583"/>
      <c r="B828" s="587"/>
      <c r="C828" s="588"/>
      <c r="D828" s="588"/>
      <c r="E828" s="237"/>
      <c r="F828" s="237"/>
      <c r="G828" s="237"/>
      <c r="H828" s="238"/>
      <c r="I828" s="238"/>
      <c r="J828" s="588"/>
      <c r="K828" s="589"/>
      <c r="AJ828" s="591"/>
      <c r="AK828" s="591"/>
    </row>
    <row r="829" spans="1:37" s="590" customFormat="1">
      <c r="A829" s="583"/>
      <c r="B829" s="587"/>
      <c r="C829" s="588"/>
      <c r="D829" s="588"/>
      <c r="E829" s="237"/>
      <c r="F829" s="237"/>
      <c r="G829" s="237"/>
      <c r="H829" s="238"/>
      <c r="I829" s="238"/>
      <c r="J829" s="588"/>
      <c r="K829" s="589"/>
      <c r="AJ829" s="591"/>
      <c r="AK829" s="591"/>
    </row>
    <row r="830" spans="1:37" s="590" customFormat="1">
      <c r="A830" s="583"/>
      <c r="B830" s="587"/>
      <c r="C830" s="588"/>
      <c r="D830" s="588"/>
      <c r="E830" s="237"/>
      <c r="F830" s="237"/>
      <c r="G830" s="237"/>
      <c r="H830" s="238"/>
      <c r="I830" s="238"/>
      <c r="J830" s="588"/>
      <c r="K830" s="589"/>
      <c r="AJ830" s="591"/>
      <c r="AK830" s="591"/>
    </row>
    <row r="831" spans="1:37" s="590" customFormat="1">
      <c r="A831" s="583"/>
      <c r="B831" s="587"/>
      <c r="C831" s="588"/>
      <c r="D831" s="588"/>
      <c r="E831" s="237"/>
      <c r="F831" s="237"/>
      <c r="G831" s="237"/>
      <c r="H831" s="238"/>
      <c r="I831" s="238"/>
      <c r="J831" s="588"/>
      <c r="K831" s="589"/>
      <c r="AJ831" s="591"/>
      <c r="AK831" s="591"/>
    </row>
    <row r="832" spans="1:37" s="590" customFormat="1">
      <c r="A832" s="583"/>
      <c r="B832" s="587"/>
      <c r="C832" s="588"/>
      <c r="D832" s="588"/>
      <c r="E832" s="237"/>
      <c r="F832" s="237"/>
      <c r="G832" s="237"/>
      <c r="H832" s="238"/>
      <c r="I832" s="238"/>
      <c r="J832" s="588"/>
      <c r="K832" s="589"/>
      <c r="AJ832" s="591"/>
      <c r="AK832" s="591"/>
    </row>
    <row r="833" spans="1:37" s="590" customFormat="1">
      <c r="A833" s="583"/>
      <c r="B833" s="587"/>
      <c r="C833" s="588"/>
      <c r="D833" s="588"/>
      <c r="E833" s="237"/>
      <c r="F833" s="237"/>
      <c r="G833" s="237"/>
      <c r="H833" s="238"/>
      <c r="I833" s="238"/>
      <c r="J833" s="588"/>
      <c r="K833" s="589"/>
      <c r="AJ833" s="591"/>
      <c r="AK833" s="591"/>
    </row>
    <row r="834" spans="1:37" s="590" customFormat="1">
      <c r="A834" s="583"/>
      <c r="B834" s="587"/>
      <c r="C834" s="588"/>
      <c r="D834" s="588"/>
      <c r="E834" s="237"/>
      <c r="F834" s="237"/>
      <c r="G834" s="237"/>
      <c r="H834" s="238"/>
      <c r="I834" s="238"/>
      <c r="J834" s="588"/>
      <c r="K834" s="589"/>
      <c r="AJ834" s="591"/>
      <c r="AK834" s="591"/>
    </row>
    <row r="835" spans="1:37" s="590" customFormat="1">
      <c r="A835" s="583"/>
      <c r="B835" s="587"/>
      <c r="C835" s="588"/>
      <c r="D835" s="588"/>
      <c r="E835" s="237"/>
      <c r="F835" s="237"/>
      <c r="G835" s="237"/>
      <c r="H835" s="238"/>
      <c r="I835" s="238"/>
      <c r="J835" s="588"/>
      <c r="K835" s="589"/>
      <c r="AJ835" s="591"/>
      <c r="AK835" s="591"/>
    </row>
    <row r="836" spans="1:37" s="590" customFormat="1">
      <c r="A836" s="583"/>
      <c r="B836" s="587"/>
      <c r="C836" s="588"/>
      <c r="D836" s="588"/>
      <c r="E836" s="237"/>
      <c r="F836" s="237"/>
      <c r="G836" s="237"/>
      <c r="H836" s="238"/>
      <c r="I836" s="238"/>
      <c r="J836" s="588"/>
      <c r="K836" s="589"/>
      <c r="AJ836" s="591"/>
      <c r="AK836" s="591"/>
    </row>
    <row r="837" spans="1:37" s="590" customFormat="1">
      <c r="A837" s="583"/>
      <c r="B837" s="587"/>
      <c r="C837" s="588"/>
      <c r="D837" s="588"/>
      <c r="E837" s="237"/>
      <c r="F837" s="237"/>
      <c r="G837" s="237"/>
      <c r="H837" s="238"/>
      <c r="I837" s="238"/>
      <c r="J837" s="588"/>
      <c r="K837" s="589"/>
      <c r="AJ837" s="591"/>
      <c r="AK837" s="591"/>
    </row>
    <row r="838" spans="1:37" s="590" customFormat="1">
      <c r="A838" s="583"/>
      <c r="B838" s="587"/>
      <c r="C838" s="588"/>
      <c r="D838" s="588"/>
      <c r="E838" s="237"/>
      <c r="F838" s="237"/>
      <c r="G838" s="237"/>
      <c r="H838" s="238"/>
      <c r="I838" s="238"/>
      <c r="J838" s="588"/>
      <c r="K838" s="589"/>
      <c r="AJ838" s="591"/>
      <c r="AK838" s="591"/>
    </row>
    <row r="839" spans="1:37" s="590" customFormat="1">
      <c r="A839" s="583"/>
      <c r="B839" s="587"/>
      <c r="C839" s="588"/>
      <c r="D839" s="588"/>
      <c r="E839" s="237"/>
      <c r="F839" s="237"/>
      <c r="G839" s="237"/>
      <c r="H839" s="238"/>
      <c r="I839" s="238"/>
      <c r="J839" s="588"/>
      <c r="K839" s="589"/>
      <c r="AJ839" s="591"/>
      <c r="AK839" s="591"/>
    </row>
    <row r="840" spans="1:37" s="590" customFormat="1">
      <c r="A840" s="583"/>
      <c r="B840" s="587"/>
      <c r="C840" s="588"/>
      <c r="D840" s="588"/>
      <c r="E840" s="237"/>
      <c r="F840" s="237"/>
      <c r="G840" s="237"/>
      <c r="H840" s="238"/>
      <c r="I840" s="238"/>
      <c r="J840" s="588"/>
      <c r="K840" s="589"/>
      <c r="AJ840" s="591"/>
      <c r="AK840" s="591"/>
    </row>
    <row r="841" spans="1:37" s="590" customFormat="1">
      <c r="A841" s="583"/>
      <c r="B841" s="587"/>
      <c r="C841" s="588"/>
      <c r="D841" s="588"/>
      <c r="E841" s="237"/>
      <c r="F841" s="237"/>
      <c r="G841" s="237"/>
      <c r="H841" s="238"/>
      <c r="I841" s="238"/>
      <c r="J841" s="588"/>
      <c r="K841" s="589"/>
      <c r="AJ841" s="591"/>
      <c r="AK841" s="591"/>
    </row>
    <row r="842" spans="1:37" s="590" customFormat="1">
      <c r="A842" s="583"/>
      <c r="B842" s="587"/>
      <c r="C842" s="588"/>
      <c r="D842" s="588"/>
      <c r="E842" s="237"/>
      <c r="F842" s="237"/>
      <c r="G842" s="237"/>
      <c r="H842" s="238"/>
      <c r="I842" s="238"/>
      <c r="J842" s="588"/>
      <c r="K842" s="589"/>
      <c r="AJ842" s="591"/>
      <c r="AK842" s="591"/>
    </row>
    <row r="843" spans="1:37" s="590" customFormat="1">
      <c r="A843" s="583"/>
      <c r="B843" s="587"/>
      <c r="C843" s="588"/>
      <c r="D843" s="588"/>
      <c r="E843" s="237"/>
      <c r="F843" s="237"/>
      <c r="G843" s="237"/>
      <c r="H843" s="238"/>
      <c r="I843" s="238"/>
      <c r="J843" s="588"/>
      <c r="K843" s="589"/>
      <c r="AJ843" s="591"/>
      <c r="AK843" s="591"/>
    </row>
    <row r="844" spans="1:37" s="590" customFormat="1">
      <c r="A844" s="583"/>
      <c r="B844" s="587"/>
      <c r="C844" s="588"/>
      <c r="D844" s="588"/>
      <c r="E844" s="237"/>
      <c r="F844" s="237"/>
      <c r="G844" s="237"/>
      <c r="H844" s="238"/>
      <c r="I844" s="238"/>
      <c r="J844" s="588"/>
      <c r="K844" s="589"/>
      <c r="AJ844" s="591"/>
      <c r="AK844" s="591"/>
    </row>
    <row r="845" spans="1:37" s="590" customFormat="1">
      <c r="A845" s="583"/>
      <c r="B845" s="587"/>
      <c r="C845" s="588"/>
      <c r="D845" s="588"/>
      <c r="E845" s="237"/>
      <c r="F845" s="237"/>
      <c r="G845" s="237"/>
      <c r="H845" s="238"/>
      <c r="I845" s="238"/>
      <c r="J845" s="588"/>
      <c r="K845" s="589"/>
      <c r="AJ845" s="591"/>
      <c r="AK845" s="591"/>
    </row>
    <row r="846" spans="1:37" s="590" customFormat="1">
      <c r="A846" s="583"/>
      <c r="B846" s="587"/>
      <c r="C846" s="588"/>
      <c r="D846" s="588"/>
      <c r="E846" s="237"/>
      <c r="F846" s="237"/>
      <c r="G846" s="237"/>
      <c r="H846" s="238"/>
      <c r="I846" s="238"/>
      <c r="J846" s="588"/>
      <c r="K846" s="589"/>
      <c r="AJ846" s="591"/>
      <c r="AK846" s="591"/>
    </row>
    <row r="847" spans="1:37" s="590" customFormat="1">
      <c r="A847" s="583"/>
      <c r="B847" s="587"/>
      <c r="C847" s="588"/>
      <c r="D847" s="588"/>
      <c r="E847" s="237"/>
      <c r="F847" s="237"/>
      <c r="G847" s="237"/>
      <c r="H847" s="238"/>
      <c r="I847" s="238"/>
      <c r="J847" s="588"/>
      <c r="K847" s="589"/>
      <c r="AJ847" s="591"/>
      <c r="AK847" s="591"/>
    </row>
    <row r="848" spans="1:37" s="590" customFormat="1">
      <c r="A848" s="583"/>
      <c r="B848" s="587"/>
      <c r="C848" s="588"/>
      <c r="D848" s="588"/>
      <c r="E848" s="237"/>
      <c r="F848" s="237"/>
      <c r="G848" s="237"/>
      <c r="H848" s="238"/>
      <c r="I848" s="238"/>
      <c r="J848" s="588"/>
      <c r="K848" s="589"/>
      <c r="AJ848" s="591"/>
      <c r="AK848" s="591"/>
    </row>
    <row r="849" spans="1:37" s="590" customFormat="1">
      <c r="A849" s="583"/>
      <c r="B849" s="587"/>
      <c r="C849" s="588"/>
      <c r="D849" s="588"/>
      <c r="E849" s="237"/>
      <c r="F849" s="237"/>
      <c r="G849" s="237"/>
      <c r="H849" s="238"/>
      <c r="I849" s="238"/>
      <c r="J849" s="588"/>
      <c r="K849" s="589"/>
      <c r="AJ849" s="591"/>
      <c r="AK849" s="591"/>
    </row>
    <row r="850" spans="1:37" s="590" customFormat="1">
      <c r="A850" s="583"/>
      <c r="B850" s="587"/>
      <c r="C850" s="588"/>
      <c r="D850" s="588"/>
      <c r="E850" s="237"/>
      <c r="F850" s="237"/>
      <c r="G850" s="237"/>
      <c r="H850" s="238"/>
      <c r="I850" s="238"/>
      <c r="J850" s="588"/>
      <c r="K850" s="589"/>
      <c r="AJ850" s="591"/>
      <c r="AK850" s="591"/>
    </row>
    <row r="851" spans="1:37" s="590" customFormat="1">
      <c r="A851" s="583"/>
      <c r="B851" s="587"/>
      <c r="C851" s="588"/>
      <c r="D851" s="588"/>
      <c r="E851" s="237"/>
      <c r="F851" s="237"/>
      <c r="G851" s="237"/>
      <c r="H851" s="238"/>
      <c r="I851" s="238"/>
      <c r="J851" s="588"/>
      <c r="K851" s="589"/>
      <c r="AJ851" s="591"/>
      <c r="AK851" s="591"/>
    </row>
    <row r="852" spans="1:37" s="590" customFormat="1">
      <c r="A852" s="583"/>
      <c r="B852" s="587"/>
      <c r="C852" s="588"/>
      <c r="D852" s="588"/>
      <c r="E852" s="237"/>
      <c r="F852" s="237"/>
      <c r="G852" s="237"/>
      <c r="H852" s="238"/>
      <c r="I852" s="238"/>
      <c r="J852" s="588"/>
      <c r="K852" s="589"/>
      <c r="AJ852" s="591"/>
      <c r="AK852" s="591"/>
    </row>
    <row r="853" spans="1:37" s="590" customFormat="1">
      <c r="A853" s="583"/>
      <c r="B853" s="587"/>
      <c r="C853" s="588"/>
      <c r="D853" s="588"/>
      <c r="E853" s="237"/>
      <c r="F853" s="237"/>
      <c r="G853" s="237"/>
      <c r="H853" s="238"/>
      <c r="I853" s="238"/>
      <c r="J853" s="588"/>
      <c r="K853" s="589"/>
      <c r="AJ853" s="591"/>
      <c r="AK853" s="591"/>
    </row>
    <row r="854" spans="1:37" s="590" customFormat="1">
      <c r="A854" s="583"/>
      <c r="B854" s="587"/>
      <c r="C854" s="588"/>
      <c r="D854" s="588"/>
      <c r="E854" s="237"/>
      <c r="F854" s="237"/>
      <c r="G854" s="237"/>
      <c r="H854" s="238"/>
      <c r="I854" s="238"/>
      <c r="J854" s="588"/>
      <c r="K854" s="589"/>
      <c r="AJ854" s="591"/>
      <c r="AK854" s="591"/>
    </row>
    <row r="855" spans="1:37" s="590" customFormat="1">
      <c r="A855" s="583"/>
      <c r="B855" s="587"/>
      <c r="C855" s="588"/>
      <c r="D855" s="588"/>
      <c r="E855" s="237"/>
      <c r="F855" s="237"/>
      <c r="G855" s="237"/>
      <c r="H855" s="238"/>
      <c r="I855" s="238"/>
      <c r="J855" s="588"/>
      <c r="K855" s="589"/>
      <c r="AJ855" s="591"/>
      <c r="AK855" s="591"/>
    </row>
    <row r="856" spans="1:37" s="590" customFormat="1">
      <c r="A856" s="583"/>
      <c r="B856" s="587"/>
      <c r="C856" s="588"/>
      <c r="D856" s="588"/>
      <c r="E856" s="237"/>
      <c r="F856" s="237"/>
      <c r="G856" s="237"/>
      <c r="H856" s="238"/>
      <c r="I856" s="238"/>
      <c r="J856" s="588"/>
      <c r="K856" s="589"/>
      <c r="AJ856" s="591"/>
      <c r="AK856" s="591"/>
    </row>
    <row r="857" spans="1:37" s="590" customFormat="1">
      <c r="A857" s="583"/>
      <c r="B857" s="587"/>
      <c r="C857" s="588"/>
      <c r="D857" s="588"/>
      <c r="E857" s="237"/>
      <c r="F857" s="237"/>
      <c r="G857" s="237"/>
      <c r="H857" s="238"/>
      <c r="I857" s="238"/>
      <c r="J857" s="588"/>
      <c r="K857" s="589"/>
      <c r="AJ857" s="591"/>
      <c r="AK857" s="591"/>
    </row>
    <row r="858" spans="1:37" s="590" customFormat="1">
      <c r="A858" s="583"/>
      <c r="B858" s="587"/>
      <c r="C858" s="588"/>
      <c r="D858" s="588"/>
      <c r="E858" s="237"/>
      <c r="F858" s="237"/>
      <c r="G858" s="237"/>
      <c r="H858" s="238"/>
      <c r="I858" s="238"/>
      <c r="J858" s="588"/>
      <c r="K858" s="589"/>
      <c r="AJ858" s="591"/>
      <c r="AK858" s="591"/>
    </row>
    <row r="859" spans="1:37" s="590" customFormat="1">
      <c r="A859" s="583"/>
      <c r="B859" s="587"/>
      <c r="C859" s="588"/>
      <c r="D859" s="588"/>
      <c r="E859" s="237"/>
      <c r="F859" s="237"/>
      <c r="G859" s="237"/>
      <c r="H859" s="238"/>
      <c r="I859" s="238"/>
      <c r="J859" s="588"/>
      <c r="K859" s="589"/>
      <c r="AJ859" s="591"/>
      <c r="AK859" s="591"/>
    </row>
    <row r="860" spans="1:37" s="590" customFormat="1">
      <c r="A860" s="583"/>
      <c r="B860" s="587"/>
      <c r="C860" s="588"/>
      <c r="D860" s="588"/>
      <c r="E860" s="237"/>
      <c r="F860" s="237"/>
      <c r="G860" s="237"/>
      <c r="H860" s="238"/>
      <c r="I860" s="238"/>
      <c r="J860" s="588"/>
      <c r="K860" s="589"/>
      <c r="AJ860" s="591"/>
      <c r="AK860" s="591"/>
    </row>
    <row r="861" spans="1:37" s="590" customFormat="1">
      <c r="A861" s="583"/>
      <c r="B861" s="587"/>
      <c r="C861" s="588"/>
      <c r="D861" s="588"/>
      <c r="E861" s="237"/>
      <c r="F861" s="237"/>
      <c r="G861" s="237"/>
      <c r="H861" s="238"/>
      <c r="I861" s="238"/>
      <c r="J861" s="588"/>
      <c r="K861" s="589"/>
      <c r="AJ861" s="591"/>
      <c r="AK861" s="591"/>
    </row>
    <row r="862" spans="1:37" s="590" customFormat="1">
      <c r="A862" s="583"/>
      <c r="B862" s="587"/>
      <c r="C862" s="588"/>
      <c r="D862" s="588"/>
      <c r="E862" s="237"/>
      <c r="F862" s="237"/>
      <c r="G862" s="237"/>
      <c r="H862" s="238"/>
      <c r="I862" s="238"/>
      <c r="J862" s="588"/>
      <c r="K862" s="589"/>
      <c r="AJ862" s="591"/>
      <c r="AK862" s="591"/>
    </row>
    <row r="863" spans="1:37" s="590" customFormat="1">
      <c r="A863" s="583"/>
      <c r="B863" s="587"/>
      <c r="C863" s="588"/>
      <c r="D863" s="588"/>
      <c r="E863" s="237"/>
      <c r="F863" s="237"/>
      <c r="G863" s="237"/>
      <c r="H863" s="238"/>
      <c r="I863" s="238"/>
      <c r="J863" s="588"/>
      <c r="K863" s="589"/>
      <c r="AJ863" s="591"/>
      <c r="AK863" s="591"/>
    </row>
    <row r="864" spans="1:37" s="590" customFormat="1">
      <c r="A864" s="583"/>
      <c r="B864" s="587"/>
      <c r="C864" s="588"/>
      <c r="D864" s="588"/>
      <c r="E864" s="237"/>
      <c r="F864" s="237"/>
      <c r="G864" s="237"/>
      <c r="H864" s="238"/>
      <c r="I864" s="238"/>
      <c r="J864" s="588"/>
      <c r="K864" s="589"/>
      <c r="AJ864" s="591"/>
      <c r="AK864" s="591"/>
    </row>
    <row r="865" spans="1:11" s="591" customFormat="1">
      <c r="A865" s="583"/>
      <c r="B865" s="587"/>
      <c r="C865" s="588"/>
      <c r="D865" s="588"/>
      <c r="E865" s="237"/>
      <c r="F865" s="237"/>
      <c r="G865" s="237"/>
      <c r="H865" s="238"/>
      <c r="I865" s="238"/>
      <c r="J865" s="588"/>
      <c r="K865" s="589"/>
    </row>
    <row r="866" spans="1:11" s="591" customFormat="1">
      <c r="A866" s="583"/>
      <c r="B866" s="587"/>
      <c r="C866" s="588"/>
      <c r="D866" s="588"/>
      <c r="E866" s="237"/>
      <c r="F866" s="237"/>
      <c r="G866" s="237"/>
      <c r="H866" s="238"/>
      <c r="I866" s="238"/>
      <c r="J866" s="588"/>
      <c r="K866" s="589"/>
    </row>
    <row r="867" spans="1:11" s="591" customFormat="1">
      <c r="A867" s="583"/>
      <c r="B867" s="587"/>
      <c r="C867" s="588"/>
      <c r="D867" s="588"/>
      <c r="E867" s="237"/>
      <c r="F867" s="237"/>
      <c r="G867" s="237"/>
      <c r="H867" s="238"/>
      <c r="I867" s="238"/>
      <c r="J867" s="588"/>
      <c r="K867" s="589"/>
    </row>
    <row r="868" spans="1:11" s="591" customFormat="1">
      <c r="A868" s="583"/>
      <c r="B868" s="587"/>
      <c r="C868" s="588"/>
      <c r="D868" s="588"/>
      <c r="E868" s="237"/>
      <c r="F868" s="237"/>
      <c r="G868" s="237"/>
      <c r="H868" s="238"/>
      <c r="I868" s="238"/>
      <c r="J868" s="588"/>
      <c r="K868" s="589"/>
    </row>
    <row r="869" spans="1:11" s="591" customFormat="1">
      <c r="A869" s="583"/>
      <c r="B869" s="587"/>
      <c r="C869" s="588"/>
      <c r="D869" s="588"/>
      <c r="E869" s="237"/>
      <c r="F869" s="237"/>
      <c r="G869" s="237"/>
      <c r="H869" s="238"/>
      <c r="I869" s="238"/>
      <c r="J869" s="588"/>
      <c r="K869" s="589"/>
    </row>
    <row r="870" spans="1:11" s="591" customFormat="1">
      <c r="A870" s="583"/>
      <c r="B870" s="587"/>
      <c r="C870" s="588"/>
      <c r="D870" s="588"/>
      <c r="E870" s="237"/>
      <c r="F870" s="237"/>
      <c r="G870" s="237"/>
      <c r="H870" s="238"/>
      <c r="I870" s="238"/>
      <c r="J870" s="588"/>
      <c r="K870" s="589"/>
    </row>
    <row r="871" spans="1:11" s="591" customFormat="1">
      <c r="A871" s="583"/>
      <c r="B871" s="587"/>
      <c r="C871" s="588"/>
      <c r="D871" s="588"/>
      <c r="E871" s="237"/>
      <c r="F871" s="237"/>
      <c r="G871" s="237"/>
      <c r="H871" s="238"/>
      <c r="I871" s="238"/>
      <c r="J871" s="588"/>
      <c r="K871" s="589"/>
    </row>
    <row r="872" spans="1:11" s="591" customFormat="1">
      <c r="A872" s="583"/>
      <c r="B872" s="587"/>
      <c r="C872" s="588"/>
      <c r="D872" s="588"/>
      <c r="E872" s="237"/>
      <c r="F872" s="237"/>
      <c r="G872" s="237"/>
      <c r="H872" s="238"/>
      <c r="I872" s="238"/>
      <c r="J872" s="588"/>
      <c r="K872" s="589"/>
    </row>
    <row r="873" spans="1:11" s="591" customFormat="1">
      <c r="A873" s="583"/>
      <c r="B873" s="587"/>
      <c r="C873" s="588"/>
      <c r="D873" s="588"/>
      <c r="E873" s="237"/>
      <c r="F873" s="237"/>
      <c r="G873" s="237"/>
      <c r="H873" s="238"/>
      <c r="I873" s="238"/>
      <c r="J873" s="588"/>
      <c r="K873" s="589"/>
    </row>
    <row r="874" spans="1:11" s="591" customFormat="1">
      <c r="A874" s="583"/>
      <c r="B874" s="587"/>
      <c r="C874" s="588"/>
      <c r="D874" s="588"/>
      <c r="E874" s="237"/>
      <c r="F874" s="237"/>
      <c r="G874" s="237"/>
      <c r="H874" s="238"/>
      <c r="I874" s="238"/>
      <c r="J874" s="588"/>
      <c r="K874" s="589"/>
    </row>
    <row r="875" spans="1:11" s="591" customFormat="1">
      <c r="A875" s="583"/>
      <c r="B875" s="587"/>
      <c r="C875" s="588"/>
      <c r="D875" s="588"/>
      <c r="E875" s="237"/>
      <c r="F875" s="237"/>
      <c r="G875" s="237"/>
      <c r="H875" s="238"/>
      <c r="I875" s="238"/>
      <c r="J875" s="588"/>
      <c r="K875" s="589"/>
    </row>
  </sheetData>
  <mergeCells count="12">
    <mergeCell ref="A3:K3"/>
    <mergeCell ref="C7:D7"/>
    <mergeCell ref="E7:G7"/>
    <mergeCell ref="I7:J7"/>
    <mergeCell ref="C8:D8"/>
    <mergeCell ref="E8:G8"/>
    <mergeCell ref="I8:J8"/>
    <mergeCell ref="I4:J4"/>
    <mergeCell ref="D5:G5"/>
    <mergeCell ref="I5:J5"/>
    <mergeCell ref="D6:F6"/>
    <mergeCell ref="I6:J6"/>
  </mergeCells>
  <conditionalFormatting sqref="J1:J1048576">
    <cfRule type="cellIs" dxfId="11" priority="1" operator="equal">
      <formula>"C"</formula>
    </cfRule>
    <cfRule type="cellIs" dxfId="10" priority="2" operator="equal">
      <formula>"B"</formula>
    </cfRule>
    <cfRule type="cellIs" dxfId="9" priority="3" operator="equal">
      <formula>"A"</formula>
    </cfRule>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view="pageBreakPreview" zoomScale="85" zoomScaleNormal="100" zoomScaleSheetLayoutView="85" workbookViewId="0">
      <selection activeCell="I17" sqref="I17"/>
    </sheetView>
  </sheetViews>
  <sheetFormatPr defaultColWidth="11.42578125" defaultRowHeight="15"/>
  <cols>
    <col min="1" max="1" width="4.7109375" style="550" customWidth="1"/>
    <col min="2" max="2" width="45.28515625" style="551" customWidth="1"/>
    <col min="3" max="3" width="13.5703125" style="488" bestFit="1" customWidth="1"/>
    <col min="4" max="4" width="12.7109375" style="495" customWidth="1"/>
    <col min="5" max="5" width="8.42578125" style="488" customWidth="1"/>
    <col min="6" max="6" width="12.7109375" style="495" bestFit="1" customWidth="1"/>
    <col min="7" max="7" width="9.42578125" style="488" customWidth="1"/>
    <col min="8" max="8" width="12.7109375" style="495" customWidth="1"/>
    <col min="9" max="9" width="8.42578125" style="488" customWidth="1"/>
    <col min="10" max="10" width="12.7109375" style="495" customWidth="1"/>
    <col min="11" max="11" width="8.42578125" style="488" customWidth="1"/>
    <col min="12" max="12" width="12.7109375" style="495" customWidth="1"/>
    <col min="13" max="13" width="8.42578125" style="488" customWidth="1"/>
    <col min="14" max="14" width="19.42578125" style="547" bestFit="1" customWidth="1"/>
    <col min="15" max="15" width="18.5703125" style="541" customWidth="1"/>
    <col min="16" max="16384" width="11.42578125" style="487"/>
  </cols>
  <sheetData>
    <row r="1" spans="1:18" s="482" customFormat="1" ht="24.75" customHeight="1" thickBot="1">
      <c r="A1" s="844" t="s">
        <v>12038</v>
      </c>
      <c r="B1" s="844"/>
      <c r="C1" s="844"/>
      <c r="D1" s="844"/>
      <c r="E1" s="844"/>
      <c r="F1" s="844"/>
      <c r="G1" s="844"/>
      <c r="H1" s="844"/>
      <c r="I1" s="844"/>
      <c r="J1" s="844"/>
      <c r="K1" s="844"/>
      <c r="L1" s="844"/>
      <c r="M1" s="844"/>
      <c r="N1" s="844"/>
      <c r="O1" s="844"/>
    </row>
    <row r="2" spans="1:18" ht="15" customHeight="1">
      <c r="A2" s="845"/>
      <c r="B2" s="847"/>
      <c r="C2" s="847"/>
      <c r="D2" s="847"/>
      <c r="E2" s="847"/>
      <c r="F2" s="847"/>
      <c r="G2" s="483"/>
      <c r="H2" s="484"/>
      <c r="I2" s="485"/>
      <c r="J2" s="485"/>
      <c r="K2" s="485"/>
      <c r="L2" s="485"/>
      <c r="M2" s="485"/>
      <c r="N2" s="484"/>
      <c r="O2" s="486"/>
    </row>
    <row r="3" spans="1:18" ht="15" customHeight="1">
      <c r="A3" s="846"/>
      <c r="B3" s="848"/>
      <c r="C3" s="848"/>
      <c r="D3" s="848"/>
      <c r="E3" s="848"/>
      <c r="F3" s="848"/>
      <c r="H3" s="489"/>
      <c r="I3" s="490"/>
      <c r="K3" s="144" t="s">
        <v>1251</v>
      </c>
      <c r="L3" s="491" t="str">
        <f>IF(DADOS!$D$12&lt;&gt;"",DADOS!$D$12," ")</f>
        <v>Reparos e manutenções na sede do DETRAN</v>
      </c>
      <c r="M3" s="490"/>
      <c r="N3" s="144" t="s">
        <v>1254</v>
      </c>
      <c r="O3" s="241">
        <f ca="1">IF(DADOS!$D$20&lt;&gt;"",DADOS!$D$20," ")</f>
        <v>45015</v>
      </c>
    </row>
    <row r="4" spans="1:18" ht="15" customHeight="1">
      <c r="A4" s="492"/>
      <c r="B4" s="848"/>
      <c r="C4" s="848"/>
      <c r="D4" s="848"/>
      <c r="E4" s="848"/>
      <c r="F4" s="848"/>
      <c r="H4" s="489"/>
      <c r="I4" s="490"/>
      <c r="K4" s="144" t="s">
        <v>1267</v>
      </c>
      <c r="L4" s="491" t="str">
        <f>IF(DADOS!$D$16&lt;&gt;"",DADOS!$D$16," ")</f>
        <v>Curitiba</v>
      </c>
      <c r="M4" s="490"/>
      <c r="N4" s="144" t="s">
        <v>12039</v>
      </c>
      <c r="O4" s="493" t="str">
        <f>IF('FOLHA DE FECHAMENTO'!$K$10&lt;&gt;"",'FOLHA DE FECHAMENTO'!$K$10," ")</f>
        <v>REPAROS</v>
      </c>
      <c r="P4" s="493"/>
    </row>
    <row r="5" spans="1:18" ht="16.5" customHeight="1">
      <c r="A5" s="494"/>
      <c r="B5" s="849"/>
      <c r="C5" s="849"/>
      <c r="D5" s="849"/>
      <c r="E5" s="849"/>
      <c r="F5" s="849"/>
      <c r="H5" s="489"/>
      <c r="I5" s="490"/>
      <c r="K5" s="144" t="s">
        <v>653</v>
      </c>
      <c r="L5" s="491" t="str">
        <f>IF(DADOS!$D$32&lt;&gt;"",DADOS!$D$32," ")</f>
        <v>DETRAN/PR</v>
      </c>
      <c r="M5" s="490"/>
      <c r="N5" s="144" t="s">
        <v>1268</v>
      </c>
      <c r="O5" s="304" t="str">
        <f>IF('FOLHA DE FECHAMENTO'!$K$12&lt;&gt;"",'FOLHA DE FECHAMENTO'!$K$12," ")</f>
        <v xml:space="preserve"> </v>
      </c>
    </row>
    <row r="6" spans="1:18" ht="16.5" customHeight="1" thickBot="1">
      <c r="A6" s="494"/>
      <c r="B6" s="849"/>
      <c r="C6" s="849"/>
      <c r="D6" s="849"/>
      <c r="E6" s="849"/>
      <c r="F6" s="849"/>
      <c r="G6" s="144"/>
      <c r="H6" s="489"/>
      <c r="I6" s="490"/>
      <c r="M6" s="490"/>
      <c r="N6" s="144" t="s">
        <v>12040</v>
      </c>
      <c r="O6" s="496">
        <f>IF('FOLHA DE FECHAMENTO'!$F$30&lt;&gt;"",'FOLHA DE FECHAMENTO'!$F$30," ")</f>
        <v>120</v>
      </c>
    </row>
    <row r="7" spans="1:18" ht="16.5" customHeight="1" thickBot="1">
      <c r="A7" s="494"/>
      <c r="B7" s="849"/>
      <c r="C7" s="849"/>
      <c r="D7" s="849"/>
      <c r="E7" s="849"/>
      <c r="F7" s="849"/>
      <c r="G7" s="497"/>
      <c r="H7" s="497"/>
      <c r="I7" s="497"/>
      <c r="K7" s="497"/>
      <c r="L7" s="497"/>
      <c r="M7" s="498"/>
      <c r="N7" s="499" t="s">
        <v>12041</v>
      </c>
      <c r="O7" s="500">
        <f>IF(BDI!D26&lt;&gt;"",BDI!D26," ")</f>
        <v>0.28347674918197008</v>
      </c>
    </row>
    <row r="8" spans="1:18" ht="12.75" customHeight="1" thickBot="1">
      <c r="A8" s="494"/>
      <c r="B8" s="850"/>
      <c r="C8" s="850"/>
      <c r="D8" s="850"/>
      <c r="E8" s="850"/>
      <c r="F8" s="850"/>
      <c r="G8" s="501"/>
      <c r="H8" s="501"/>
      <c r="I8" s="501"/>
      <c r="J8" s="501"/>
      <c r="K8" s="501"/>
      <c r="L8" s="501"/>
      <c r="M8" s="501"/>
      <c r="N8" s="502"/>
      <c r="O8" s="503"/>
    </row>
    <row r="9" spans="1:18" s="508" customFormat="1" ht="15.95" customHeight="1">
      <c r="A9" s="504"/>
      <c r="B9" s="851" t="s">
        <v>12042</v>
      </c>
      <c r="C9" s="505"/>
      <c r="D9" s="838">
        <v>30</v>
      </c>
      <c r="E9" s="854" t="s">
        <v>12043</v>
      </c>
      <c r="F9" s="838">
        <v>60</v>
      </c>
      <c r="G9" s="841" t="s">
        <v>12043</v>
      </c>
      <c r="H9" s="838">
        <v>90</v>
      </c>
      <c r="I9" s="841" t="s">
        <v>12043</v>
      </c>
      <c r="J9" s="838">
        <v>120</v>
      </c>
      <c r="K9" s="841" t="s">
        <v>12043</v>
      </c>
      <c r="L9" s="838">
        <v>150</v>
      </c>
      <c r="M9" s="841" t="s">
        <v>12043</v>
      </c>
      <c r="N9" s="506" t="s">
        <v>12044</v>
      </c>
      <c r="O9" s="507" t="s">
        <v>12044</v>
      </c>
    </row>
    <row r="10" spans="1:18" s="513" customFormat="1" ht="12.75" customHeight="1">
      <c r="A10" s="509" t="s">
        <v>1257</v>
      </c>
      <c r="B10" s="852"/>
      <c r="C10" s="510" t="s">
        <v>12045</v>
      </c>
      <c r="D10" s="839"/>
      <c r="E10" s="855"/>
      <c r="F10" s="839"/>
      <c r="G10" s="842"/>
      <c r="H10" s="839"/>
      <c r="I10" s="842"/>
      <c r="J10" s="839"/>
      <c r="K10" s="842"/>
      <c r="L10" s="839"/>
      <c r="M10" s="842"/>
      <c r="N10" s="511" t="s">
        <v>12046</v>
      </c>
      <c r="O10" s="512" t="s">
        <v>12047</v>
      </c>
    </row>
    <row r="11" spans="1:18" s="518" customFormat="1" ht="12.75" customHeight="1" thickBot="1">
      <c r="A11" s="514"/>
      <c r="B11" s="853"/>
      <c r="C11" s="515"/>
      <c r="D11" s="839"/>
      <c r="E11" s="856"/>
      <c r="F11" s="840"/>
      <c r="G11" s="843"/>
      <c r="H11" s="840"/>
      <c r="I11" s="843"/>
      <c r="J11" s="840"/>
      <c r="K11" s="843"/>
      <c r="L11" s="840"/>
      <c r="M11" s="843"/>
      <c r="N11" s="516" t="s">
        <v>12048</v>
      </c>
      <c r="O11" s="517" t="s">
        <v>12049</v>
      </c>
    </row>
    <row r="12" spans="1:18" s="523" customFormat="1" ht="12.75" customHeight="1" thickBot="1">
      <c r="A12" s="519"/>
      <c r="B12" s="520" t="s">
        <v>12050</v>
      </c>
      <c r="C12" s="519"/>
      <c r="D12" s="521"/>
      <c r="E12" s="521"/>
      <c r="F12" s="521"/>
      <c r="G12" s="521"/>
      <c r="H12" s="521"/>
      <c r="I12" s="521"/>
      <c r="J12" s="521"/>
      <c r="K12" s="521"/>
      <c r="L12" s="521"/>
      <c r="M12" s="521"/>
      <c r="N12" s="521"/>
      <c r="O12" s="522"/>
      <c r="Q12" s="524"/>
      <c r="R12" s="524"/>
    </row>
    <row r="13" spans="1:18" s="523" customFormat="1" ht="12.75" customHeight="1">
      <c r="A13" s="525">
        <v>1</v>
      </c>
      <c r="B13" s="526" t="str">
        <f>IF($A13&lt;&gt;"",VLOOKUP($A13,RESUMO!$B$15:$J$46,2,0),"")</f>
        <v>SERVIÇOS PRELIMINARES</v>
      </c>
      <c r="C13" s="527">
        <f t="shared" ref="C13:C15" si="0">IFERROR(N13/$N$40,"")</f>
        <v>2.9959703757800472E-2</v>
      </c>
      <c r="D13" s="528">
        <f t="shared" ref="D13:D29" si="1">IF(B13&lt;&gt;"",E13*N13," ")</f>
        <v>13997.186714018828</v>
      </c>
      <c r="E13" s="529">
        <v>1</v>
      </c>
      <c r="F13" s="528">
        <f t="shared" ref="F13:F29" si="2">IF(B13&lt;&gt;"",G13*N13," ")</f>
        <v>0</v>
      </c>
      <c r="G13" s="529"/>
      <c r="H13" s="528">
        <f t="shared" ref="H13:H29" si="3">IF(B13&lt;&gt;"",I13*N13," ")</f>
        <v>0</v>
      </c>
      <c r="I13" s="529"/>
      <c r="J13" s="528">
        <f t="shared" ref="J13:J29" si="4">IF(B13&lt;&gt;"",K13*N13," ")</f>
        <v>0</v>
      </c>
      <c r="K13" s="529"/>
      <c r="L13" s="528">
        <f t="shared" ref="L13:L29" si="5">IF(B13&lt;&gt;"",M13*N13," ")</f>
        <v>0</v>
      </c>
      <c r="M13" s="529"/>
      <c r="N13" s="528">
        <f t="shared" ref="N13:N29" si="6">(IF(B13&lt;&gt;"",O13*(1+$O$7)," "))</f>
        <v>13997.186714018828</v>
      </c>
      <c r="O13" s="530">
        <f>IF($B13&lt;&gt;"",VLOOKUP($A13,RESUMO!$B$15:$J$46,7,0),"")</f>
        <v>10905.68</v>
      </c>
      <c r="Q13" s="524"/>
      <c r="R13" s="524"/>
    </row>
    <row r="14" spans="1:18" s="523" customFormat="1" ht="12.75" customHeight="1">
      <c r="A14" s="525">
        <f>A13+1</f>
        <v>2</v>
      </c>
      <c r="B14" s="526" t="str">
        <f>IF($A14&lt;&gt;"",VLOOKUP($A14,RESUMO!$B$15:$J$46,2,0),"")</f>
        <v>COPA</v>
      </c>
      <c r="C14" s="527">
        <f t="shared" si="0"/>
        <v>0.11428825031157659</v>
      </c>
      <c r="D14" s="528">
        <f t="shared" si="1"/>
        <v>16018.656176596684</v>
      </c>
      <c r="E14" s="529">
        <v>0.3</v>
      </c>
      <c r="F14" s="528">
        <f t="shared" si="2"/>
        <v>16018.656176596684</v>
      </c>
      <c r="G14" s="529">
        <v>0.3</v>
      </c>
      <c r="H14" s="528">
        <f t="shared" si="3"/>
        <v>10679.104117731124</v>
      </c>
      <c r="I14" s="529">
        <v>0.2</v>
      </c>
      <c r="J14" s="528">
        <f t="shared" si="4"/>
        <v>10679.104117731124</v>
      </c>
      <c r="K14" s="529">
        <v>0.2</v>
      </c>
      <c r="L14" s="528">
        <f t="shared" si="5"/>
        <v>0</v>
      </c>
      <c r="M14" s="529"/>
      <c r="N14" s="528">
        <f t="shared" si="6"/>
        <v>53395.520588655614</v>
      </c>
      <c r="O14" s="530">
        <f>IF($B14&lt;&gt;"",VLOOKUP($A14,RESUMO!$B$15:$J$46,7,0),"")</f>
        <v>41602.25</v>
      </c>
      <c r="Q14" s="524"/>
      <c r="R14" s="524"/>
    </row>
    <row r="15" spans="1:18" s="523" customFormat="1" ht="12.75" customHeight="1">
      <c r="A15" s="525">
        <f>A14+1</f>
        <v>3</v>
      </c>
      <c r="B15" s="526" t="str">
        <f>IF($A15&lt;&gt;"",VLOOKUP($A15,RESUMO!$B$15:$J$46,2,0),"")</f>
        <v>BLOCO A</v>
      </c>
      <c r="C15" s="527">
        <f t="shared" si="0"/>
        <v>0.24562914353198789</v>
      </c>
      <c r="D15" s="528">
        <f t="shared" si="1"/>
        <v>34427.413023334026</v>
      </c>
      <c r="E15" s="529">
        <v>0.3</v>
      </c>
      <c r="F15" s="528">
        <f t="shared" si="2"/>
        <v>34427.413023334026</v>
      </c>
      <c r="G15" s="529">
        <v>0.3</v>
      </c>
      <c r="H15" s="528">
        <f t="shared" si="3"/>
        <v>11475.804341111343</v>
      </c>
      <c r="I15" s="529">
        <v>0.1</v>
      </c>
      <c r="J15" s="528">
        <f t="shared" si="4"/>
        <v>34427.413023334026</v>
      </c>
      <c r="K15" s="529">
        <v>0.3</v>
      </c>
      <c r="L15" s="528">
        <f t="shared" si="5"/>
        <v>0</v>
      </c>
      <c r="M15" s="529"/>
      <c r="N15" s="528">
        <f t="shared" si="6"/>
        <v>114758.04341111342</v>
      </c>
      <c r="O15" s="530">
        <f>IF($B15&lt;&gt;"",VLOOKUP($A15,RESUMO!$B$15:$J$46,7,0),"")</f>
        <v>89411.86</v>
      </c>
      <c r="Q15" s="524"/>
      <c r="R15" s="524"/>
    </row>
    <row r="16" spans="1:18" s="523" customFormat="1" ht="12.75" customHeight="1">
      <c r="A16" s="525">
        <f t="shared" ref="A16:A18" si="7">A15+1</f>
        <v>4</v>
      </c>
      <c r="B16" s="526" t="str">
        <f>IF($A16&lt;&gt;"",VLOOKUP($A16,RESUMO!$B$15:$J$46,2,0),"")</f>
        <v>ESTACIONAMENTO</v>
      </c>
      <c r="C16" s="527">
        <f>IFERROR(N16/$N$40,"")</f>
        <v>0.58680947017047069</v>
      </c>
      <c r="D16" s="528">
        <f t="shared" si="1"/>
        <v>54831.528281663872</v>
      </c>
      <c r="E16" s="529">
        <v>0.2</v>
      </c>
      <c r="F16" s="528">
        <f t="shared" si="2"/>
        <v>82247.292422495797</v>
      </c>
      <c r="G16" s="529">
        <v>0.3</v>
      </c>
      <c r="H16" s="528">
        <f t="shared" si="3"/>
        <v>82247.292422495797</v>
      </c>
      <c r="I16" s="529">
        <v>0.3</v>
      </c>
      <c r="J16" s="528">
        <f t="shared" si="4"/>
        <v>54831.528281663872</v>
      </c>
      <c r="K16" s="529">
        <v>0.2</v>
      </c>
      <c r="L16" s="528">
        <f t="shared" si="5"/>
        <v>0</v>
      </c>
      <c r="M16" s="529"/>
      <c r="N16" s="528">
        <f t="shared" si="6"/>
        <v>274157.64140831935</v>
      </c>
      <c r="O16" s="530">
        <f>IF($B16&lt;&gt;"",VLOOKUP($A16,RESUMO!$B$15:$J$46,7,0),"")</f>
        <v>213605.46</v>
      </c>
      <c r="Q16" s="524"/>
      <c r="R16" s="524"/>
    </row>
    <row r="17" spans="1:18" s="523" customFormat="1" ht="12.75" customHeight="1">
      <c r="A17" s="525">
        <f t="shared" si="7"/>
        <v>5</v>
      </c>
      <c r="B17" s="526" t="str">
        <f>IF($A17&lt;&gt;"",VLOOKUP($A17,RESUMO!$B$15:$J$46,2,0),"")</f>
        <v>ADEQUAÇÃO DE PASSEIO - RAMPA DE ACESSO</v>
      </c>
      <c r="C17" s="527">
        <f t="shared" ref="C17:C29" si="8">IFERROR(N17/$N$40,"")</f>
        <v>7.4143514268679503E-3</v>
      </c>
      <c r="D17" s="528">
        <f t="shared" si="1"/>
        <v>0</v>
      </c>
      <c r="E17" s="529"/>
      <c r="F17" s="528">
        <f t="shared" si="2"/>
        <v>0</v>
      </c>
      <c r="G17" s="529"/>
      <c r="H17" s="528">
        <f t="shared" si="3"/>
        <v>0</v>
      </c>
      <c r="I17" s="529"/>
      <c r="J17" s="528">
        <f t="shared" si="4"/>
        <v>3463.9882331347108</v>
      </c>
      <c r="K17" s="529">
        <v>1</v>
      </c>
      <c r="L17" s="528">
        <f t="shared" si="5"/>
        <v>0</v>
      </c>
      <c r="M17" s="529"/>
      <c r="N17" s="528">
        <f t="shared" si="6"/>
        <v>3463.9882331347108</v>
      </c>
      <c r="O17" s="530">
        <f>IF($B17&lt;&gt;"",VLOOKUP($A17,RESUMO!$B$15:$J$46,7,0),"")</f>
        <v>2698.91</v>
      </c>
      <c r="Q17" s="524"/>
      <c r="R17" s="524"/>
    </row>
    <row r="18" spans="1:18" s="523" customFormat="1" ht="12.75" customHeight="1">
      <c r="A18" s="525">
        <f t="shared" si="7"/>
        <v>6</v>
      </c>
      <c r="B18" s="526" t="str">
        <f>IF($A18&lt;&gt;"",VLOOKUP($A18,RESUMO!$B$15:$J$46,2,0),"")</f>
        <v>SERVIÇOS FINAIS</v>
      </c>
      <c r="C18" s="527">
        <f t="shared" si="8"/>
        <v>1.5899080801296418E-2</v>
      </c>
      <c r="D18" s="528">
        <f t="shared" si="1"/>
        <v>0</v>
      </c>
      <c r="E18" s="529"/>
      <c r="F18" s="528">
        <f t="shared" si="2"/>
        <v>0</v>
      </c>
      <c r="G18" s="529"/>
      <c r="H18" s="528">
        <f t="shared" si="3"/>
        <v>0</v>
      </c>
      <c r="I18" s="529"/>
      <c r="J18" s="528">
        <f t="shared" si="4"/>
        <v>7428.0575120531921</v>
      </c>
      <c r="K18" s="529">
        <v>1</v>
      </c>
      <c r="L18" s="528">
        <f t="shared" si="5"/>
        <v>0</v>
      </c>
      <c r="M18" s="529"/>
      <c r="N18" s="528">
        <f t="shared" si="6"/>
        <v>7428.0575120531921</v>
      </c>
      <c r="O18" s="530">
        <f>IF($B18&lt;&gt;"",VLOOKUP($A18,RESUMO!$B$15:$J$46,7,0),"")</f>
        <v>5787.45</v>
      </c>
      <c r="R18" s="524"/>
    </row>
    <row r="19" spans="1:18" s="523" customFormat="1" ht="12.75" customHeight="1">
      <c r="A19" s="525"/>
      <c r="B19" s="526" t="str">
        <f>IF($A19&lt;&gt;"",VLOOKUP($A19,RESUMO!$B$15:$J$46,2,0),"")</f>
        <v/>
      </c>
      <c r="C19" s="527" t="str">
        <f t="shared" si="8"/>
        <v/>
      </c>
      <c r="D19" s="528" t="str">
        <f t="shared" si="1"/>
        <v xml:space="preserve"> </v>
      </c>
      <c r="E19" s="529"/>
      <c r="F19" s="528" t="str">
        <f t="shared" si="2"/>
        <v xml:space="preserve"> </v>
      </c>
      <c r="G19" s="529"/>
      <c r="H19" s="528" t="str">
        <f t="shared" si="3"/>
        <v xml:space="preserve"> </v>
      </c>
      <c r="I19" s="529"/>
      <c r="J19" s="528" t="str">
        <f t="shared" si="4"/>
        <v xml:space="preserve"> </v>
      </c>
      <c r="K19" s="529"/>
      <c r="L19" s="528" t="str">
        <f t="shared" si="5"/>
        <v xml:space="preserve"> </v>
      </c>
      <c r="M19" s="529"/>
      <c r="N19" s="528" t="str">
        <f t="shared" si="6"/>
        <v xml:space="preserve"> </v>
      </c>
      <c r="O19" s="530" t="str">
        <f>IF($B19&lt;&gt;"",VLOOKUP($A19,RESUMO!$B$15:$J$46,7,0),"")</f>
        <v/>
      </c>
      <c r="R19" s="524"/>
    </row>
    <row r="20" spans="1:18" s="523" customFormat="1" ht="12.75" customHeight="1">
      <c r="A20" s="525"/>
      <c r="B20" s="526" t="str">
        <f>IF($A20&lt;&gt;"",VLOOKUP($A20,RESUMO!$B$15:$J$46,2,0),"")</f>
        <v/>
      </c>
      <c r="C20" s="527" t="str">
        <f t="shared" si="8"/>
        <v/>
      </c>
      <c r="D20" s="528" t="str">
        <f t="shared" si="1"/>
        <v xml:space="preserve"> </v>
      </c>
      <c r="E20" s="529"/>
      <c r="F20" s="528" t="str">
        <f t="shared" si="2"/>
        <v xml:space="preserve"> </v>
      </c>
      <c r="G20" s="529"/>
      <c r="H20" s="528" t="str">
        <f t="shared" si="3"/>
        <v xml:space="preserve"> </v>
      </c>
      <c r="I20" s="529"/>
      <c r="J20" s="528" t="str">
        <f t="shared" si="4"/>
        <v xml:space="preserve"> </v>
      </c>
      <c r="K20" s="529"/>
      <c r="L20" s="528" t="str">
        <f t="shared" si="5"/>
        <v xml:space="preserve"> </v>
      </c>
      <c r="M20" s="529"/>
      <c r="N20" s="528" t="str">
        <f t="shared" si="6"/>
        <v xml:space="preserve"> </v>
      </c>
      <c r="O20" s="530" t="str">
        <f>IF($B20&lt;&gt;"",VLOOKUP($A20,RESUMO!$B$15:$J$46,7,0),"")</f>
        <v/>
      </c>
      <c r="R20" s="524"/>
    </row>
    <row r="21" spans="1:18" s="523" customFormat="1" ht="12.75" customHeight="1">
      <c r="A21" s="525"/>
      <c r="B21" s="526" t="str">
        <f>IF($A21&lt;&gt;"",VLOOKUP($A21,RESUMO!$B$15:$J$46,2,0),"")</f>
        <v/>
      </c>
      <c r="C21" s="527" t="str">
        <f t="shared" si="8"/>
        <v/>
      </c>
      <c r="D21" s="528" t="str">
        <f t="shared" si="1"/>
        <v xml:space="preserve"> </v>
      </c>
      <c r="E21" s="529"/>
      <c r="F21" s="528" t="str">
        <f t="shared" si="2"/>
        <v xml:space="preserve"> </v>
      </c>
      <c r="G21" s="529"/>
      <c r="H21" s="528" t="str">
        <f t="shared" si="3"/>
        <v xml:space="preserve"> </v>
      </c>
      <c r="I21" s="529"/>
      <c r="J21" s="528" t="str">
        <f t="shared" si="4"/>
        <v xml:space="preserve"> </v>
      </c>
      <c r="K21" s="529"/>
      <c r="L21" s="528" t="str">
        <f t="shared" si="5"/>
        <v xml:space="preserve"> </v>
      </c>
      <c r="M21" s="529"/>
      <c r="N21" s="528" t="str">
        <f t="shared" si="6"/>
        <v xml:space="preserve"> </v>
      </c>
      <c r="O21" s="530" t="str">
        <f>IF($B21&lt;&gt;"",VLOOKUP($A21,RESUMO!$B$15:$J$46,7,0),"")</f>
        <v/>
      </c>
      <c r="R21" s="524"/>
    </row>
    <row r="22" spans="1:18" s="523" customFormat="1" ht="12.75" customHeight="1">
      <c r="A22" s="525"/>
      <c r="B22" s="526" t="str">
        <f>IF($A22&lt;&gt;"",VLOOKUP($A22,RESUMO!$B$15:$J$46,2,0),"")</f>
        <v/>
      </c>
      <c r="C22" s="527" t="str">
        <f t="shared" si="8"/>
        <v/>
      </c>
      <c r="D22" s="528" t="str">
        <f t="shared" si="1"/>
        <v xml:space="preserve"> </v>
      </c>
      <c r="E22" s="529"/>
      <c r="F22" s="528" t="str">
        <f t="shared" si="2"/>
        <v xml:space="preserve"> </v>
      </c>
      <c r="G22" s="529"/>
      <c r="H22" s="528" t="str">
        <f t="shared" si="3"/>
        <v xml:space="preserve"> </v>
      </c>
      <c r="I22" s="529"/>
      <c r="J22" s="528" t="str">
        <f t="shared" si="4"/>
        <v xml:space="preserve"> </v>
      </c>
      <c r="K22" s="529"/>
      <c r="L22" s="528" t="str">
        <f t="shared" si="5"/>
        <v xml:space="preserve"> </v>
      </c>
      <c r="M22" s="529"/>
      <c r="N22" s="528" t="str">
        <f t="shared" si="6"/>
        <v xml:space="preserve"> </v>
      </c>
      <c r="O22" s="530" t="str">
        <f>IF($B22&lt;&gt;"",VLOOKUP($A22,RESUMO!$B$15:$J$46,7,0),"")</f>
        <v/>
      </c>
      <c r="R22" s="524"/>
    </row>
    <row r="23" spans="1:18" s="523" customFormat="1" ht="12.75" customHeight="1">
      <c r="A23" s="525"/>
      <c r="B23" s="526" t="str">
        <f>IF($A23&lt;&gt;"",VLOOKUP($A23,RESUMO!$B$15:$J$46,2,0),"")</f>
        <v/>
      </c>
      <c r="C23" s="527" t="str">
        <f t="shared" si="8"/>
        <v/>
      </c>
      <c r="D23" s="528" t="str">
        <f t="shared" si="1"/>
        <v xml:space="preserve"> </v>
      </c>
      <c r="E23" s="529"/>
      <c r="F23" s="528" t="str">
        <f t="shared" si="2"/>
        <v xml:space="preserve"> </v>
      </c>
      <c r="G23" s="529"/>
      <c r="H23" s="528" t="str">
        <f t="shared" si="3"/>
        <v xml:space="preserve"> </v>
      </c>
      <c r="I23" s="529"/>
      <c r="J23" s="528" t="str">
        <f t="shared" si="4"/>
        <v xml:space="preserve"> </v>
      </c>
      <c r="K23" s="529"/>
      <c r="L23" s="528" t="str">
        <f t="shared" si="5"/>
        <v xml:space="preserve"> </v>
      </c>
      <c r="M23" s="529"/>
      <c r="N23" s="528" t="str">
        <f t="shared" si="6"/>
        <v xml:space="preserve"> </v>
      </c>
      <c r="O23" s="530" t="str">
        <f>IF($B23&lt;&gt;"",VLOOKUP($A23,RESUMO!$B$15:$J$46,7,0),"")</f>
        <v/>
      </c>
      <c r="R23" s="524"/>
    </row>
    <row r="24" spans="1:18" s="523" customFormat="1" ht="12.75" customHeight="1">
      <c r="A24" s="525"/>
      <c r="B24" s="526" t="str">
        <f>IF($A24&lt;&gt;"",VLOOKUP($A24,RESUMO!$B$15:$J$46,2,0),"")</f>
        <v/>
      </c>
      <c r="C24" s="527" t="str">
        <f t="shared" si="8"/>
        <v/>
      </c>
      <c r="D24" s="528" t="str">
        <f t="shared" si="1"/>
        <v xml:space="preserve"> </v>
      </c>
      <c r="E24" s="529"/>
      <c r="F24" s="528" t="str">
        <f t="shared" si="2"/>
        <v xml:space="preserve"> </v>
      </c>
      <c r="G24" s="529"/>
      <c r="H24" s="528" t="str">
        <f t="shared" si="3"/>
        <v xml:space="preserve"> </v>
      </c>
      <c r="I24" s="529"/>
      <c r="J24" s="528" t="str">
        <f t="shared" si="4"/>
        <v xml:space="preserve"> </v>
      </c>
      <c r="K24" s="529"/>
      <c r="L24" s="528" t="str">
        <f t="shared" si="5"/>
        <v xml:space="preserve"> </v>
      </c>
      <c r="M24" s="529"/>
      <c r="N24" s="528" t="str">
        <f t="shared" si="6"/>
        <v xml:space="preserve"> </v>
      </c>
      <c r="O24" s="530" t="str">
        <f>IF($B24&lt;&gt;"",VLOOKUP($A24,RESUMO!$B$15:$J$46,7,0),"")</f>
        <v/>
      </c>
      <c r="R24" s="524"/>
    </row>
    <row r="25" spans="1:18" s="523" customFormat="1" ht="12.75" customHeight="1">
      <c r="A25" s="525"/>
      <c r="B25" s="526" t="str">
        <f>IF($A25&lt;&gt;"",VLOOKUP($A25,RESUMO!$B$15:$J$46,2,0),"")</f>
        <v/>
      </c>
      <c r="C25" s="527" t="str">
        <f t="shared" si="8"/>
        <v/>
      </c>
      <c r="D25" s="528" t="str">
        <f t="shared" si="1"/>
        <v xml:space="preserve"> </v>
      </c>
      <c r="E25" s="529"/>
      <c r="F25" s="528" t="str">
        <f t="shared" si="2"/>
        <v xml:space="preserve"> </v>
      </c>
      <c r="G25" s="529"/>
      <c r="H25" s="528" t="str">
        <f t="shared" si="3"/>
        <v xml:space="preserve"> </v>
      </c>
      <c r="I25" s="529"/>
      <c r="J25" s="528" t="str">
        <f t="shared" si="4"/>
        <v xml:space="preserve"> </v>
      </c>
      <c r="K25" s="529"/>
      <c r="L25" s="528" t="str">
        <f t="shared" si="5"/>
        <v xml:space="preserve"> </v>
      </c>
      <c r="M25" s="529"/>
      <c r="N25" s="528" t="str">
        <f t="shared" si="6"/>
        <v xml:space="preserve"> </v>
      </c>
      <c r="O25" s="530" t="str">
        <f>IF($B25&lt;&gt;"",VLOOKUP($A25,RESUMO!$B$15:$J$46,7,0),"")</f>
        <v/>
      </c>
      <c r="R25" s="524"/>
    </row>
    <row r="26" spans="1:18" s="523" customFormat="1" ht="12.75" customHeight="1">
      <c r="A26" s="525"/>
      <c r="B26" s="526" t="str">
        <f>IF($A26&lt;&gt;"",VLOOKUP($A26,RESUMO!$B$15:$J$46,2,0),"")</f>
        <v/>
      </c>
      <c r="C26" s="527" t="str">
        <f t="shared" si="8"/>
        <v/>
      </c>
      <c r="D26" s="528" t="str">
        <f t="shared" si="1"/>
        <v xml:space="preserve"> </v>
      </c>
      <c r="E26" s="529"/>
      <c r="F26" s="528" t="str">
        <f t="shared" si="2"/>
        <v xml:space="preserve"> </v>
      </c>
      <c r="G26" s="529"/>
      <c r="H26" s="528" t="str">
        <f t="shared" si="3"/>
        <v xml:space="preserve"> </v>
      </c>
      <c r="I26" s="529"/>
      <c r="J26" s="528" t="str">
        <f t="shared" si="4"/>
        <v xml:space="preserve"> </v>
      </c>
      <c r="K26" s="529"/>
      <c r="L26" s="528" t="str">
        <f t="shared" si="5"/>
        <v xml:space="preserve"> </v>
      </c>
      <c r="M26" s="529"/>
      <c r="N26" s="528" t="str">
        <f t="shared" si="6"/>
        <v xml:space="preserve"> </v>
      </c>
      <c r="O26" s="530" t="str">
        <f>IF($B26&lt;&gt;"",VLOOKUP($A26,RESUMO!$B$15:$J$46,7,0),"")</f>
        <v/>
      </c>
      <c r="R26" s="524"/>
    </row>
    <row r="27" spans="1:18" s="523" customFormat="1" ht="12.75" customHeight="1">
      <c r="A27" s="525"/>
      <c r="B27" s="526" t="str">
        <f>IF($A27&lt;&gt;"",VLOOKUP($A27,RESUMO!$B$15:$J$46,2,0),"")</f>
        <v/>
      </c>
      <c r="C27" s="527" t="str">
        <f t="shared" si="8"/>
        <v/>
      </c>
      <c r="D27" s="528" t="str">
        <f t="shared" si="1"/>
        <v xml:space="preserve"> </v>
      </c>
      <c r="E27" s="529"/>
      <c r="F27" s="528" t="str">
        <f t="shared" si="2"/>
        <v xml:space="preserve"> </v>
      </c>
      <c r="G27" s="529"/>
      <c r="H27" s="528" t="str">
        <f t="shared" si="3"/>
        <v xml:space="preserve"> </v>
      </c>
      <c r="I27" s="529"/>
      <c r="J27" s="528" t="str">
        <f t="shared" si="4"/>
        <v xml:space="preserve"> </v>
      </c>
      <c r="K27" s="529"/>
      <c r="L27" s="528" t="str">
        <f t="shared" si="5"/>
        <v xml:space="preserve"> </v>
      </c>
      <c r="M27" s="529"/>
      <c r="N27" s="528" t="str">
        <f t="shared" si="6"/>
        <v xml:space="preserve"> </v>
      </c>
      <c r="O27" s="530" t="str">
        <f>IF($B27&lt;&gt;"",VLOOKUP($A27,RESUMO!$B$15:$J$46,7,0),"")</f>
        <v/>
      </c>
      <c r="R27" s="524"/>
    </row>
    <row r="28" spans="1:18" s="523" customFormat="1" ht="12.75" customHeight="1">
      <c r="A28" s="525"/>
      <c r="B28" s="526" t="str">
        <f>IF($A28&lt;&gt;"",VLOOKUP($A28,RESUMO!$B$15:$J$46,2,0),"")</f>
        <v/>
      </c>
      <c r="C28" s="527" t="str">
        <f t="shared" si="8"/>
        <v/>
      </c>
      <c r="D28" s="528" t="str">
        <f t="shared" si="1"/>
        <v xml:space="preserve"> </v>
      </c>
      <c r="E28" s="529"/>
      <c r="F28" s="528" t="str">
        <f t="shared" si="2"/>
        <v xml:space="preserve"> </v>
      </c>
      <c r="G28" s="529"/>
      <c r="H28" s="528" t="str">
        <f t="shared" si="3"/>
        <v xml:space="preserve"> </v>
      </c>
      <c r="I28" s="529"/>
      <c r="J28" s="528" t="str">
        <f t="shared" si="4"/>
        <v xml:space="preserve"> </v>
      </c>
      <c r="K28" s="529"/>
      <c r="L28" s="528" t="str">
        <f t="shared" si="5"/>
        <v xml:space="preserve"> </v>
      </c>
      <c r="M28" s="529"/>
      <c r="N28" s="528" t="str">
        <f t="shared" si="6"/>
        <v xml:space="preserve"> </v>
      </c>
      <c r="O28" s="530" t="str">
        <f>IF($B28&lt;&gt;"",VLOOKUP($A28,RESUMO!$B$15:$J$46,7,0),"")</f>
        <v/>
      </c>
      <c r="R28" s="524"/>
    </row>
    <row r="29" spans="1:18" s="523" customFormat="1" ht="12.75" customHeight="1" thickBot="1">
      <c r="A29" s="525"/>
      <c r="B29" s="526" t="str">
        <f>IF($A29&lt;&gt;"",VLOOKUP($A29,RESUMO!$B$15:$J$46,2,0),"")</f>
        <v/>
      </c>
      <c r="C29" s="527" t="str">
        <f t="shared" si="8"/>
        <v/>
      </c>
      <c r="D29" s="528" t="str">
        <f t="shared" si="1"/>
        <v xml:space="preserve"> </v>
      </c>
      <c r="E29" s="529"/>
      <c r="F29" s="528" t="str">
        <f t="shared" si="2"/>
        <v xml:space="preserve"> </v>
      </c>
      <c r="G29" s="529"/>
      <c r="H29" s="528" t="str">
        <f t="shared" si="3"/>
        <v xml:space="preserve"> </v>
      </c>
      <c r="I29" s="529"/>
      <c r="J29" s="528" t="str">
        <f t="shared" si="4"/>
        <v xml:space="preserve"> </v>
      </c>
      <c r="K29" s="529"/>
      <c r="L29" s="528" t="str">
        <f t="shared" si="5"/>
        <v xml:space="preserve"> </v>
      </c>
      <c r="M29" s="529"/>
      <c r="N29" s="528" t="str">
        <f t="shared" si="6"/>
        <v xml:space="preserve"> </v>
      </c>
      <c r="O29" s="530" t="str">
        <f>IF($B29&lt;&gt;"",VLOOKUP($A29,RESUMO!$B$15:$J$46,7,0),"")</f>
        <v/>
      </c>
      <c r="R29" s="524"/>
    </row>
    <row r="30" spans="1:18" s="523" customFormat="1" ht="12.75" customHeight="1" thickBot="1">
      <c r="A30" s="519"/>
      <c r="B30" s="520" t="s">
        <v>12051</v>
      </c>
      <c r="C30" s="519"/>
      <c r="D30" s="521"/>
      <c r="E30" s="521"/>
      <c r="F30" s="521"/>
      <c r="G30" s="521"/>
      <c r="H30" s="521"/>
      <c r="I30" s="521"/>
      <c r="J30" s="521"/>
      <c r="K30" s="521"/>
      <c r="L30" s="521"/>
      <c r="M30" s="521"/>
      <c r="N30" s="521"/>
      <c r="O30" s="522"/>
      <c r="R30" s="524"/>
    </row>
    <row r="31" spans="1:18" s="523" customFormat="1" ht="12.75" customHeight="1">
      <c r="A31" s="525"/>
      <c r="B31" s="526" t="str">
        <f>IF($A31&lt;&gt;"",VLOOKUP($A31,RESUMO!$B$15:$J$46,2,0),"")</f>
        <v/>
      </c>
      <c r="C31" s="527" t="str">
        <f>IFERROR(N31/$N$40,"")</f>
        <v/>
      </c>
      <c r="D31" s="528" t="str">
        <f t="shared" ref="D31:D39" si="9">IF(B31&lt;&gt;"",E31*N31," ")</f>
        <v xml:space="preserve"> </v>
      </c>
      <c r="E31" s="529"/>
      <c r="F31" s="528" t="str">
        <f t="shared" ref="F31:F39" si="10">IF(B31&lt;&gt;"",G31*N31," ")</f>
        <v xml:space="preserve"> </v>
      </c>
      <c r="G31" s="529"/>
      <c r="H31" s="528" t="str">
        <f t="shared" ref="H31:H39" si="11">IF(B31&lt;&gt;"",I31*N31," ")</f>
        <v xml:space="preserve"> </v>
      </c>
      <c r="I31" s="529"/>
      <c r="J31" s="528" t="str">
        <f t="shared" ref="J31:J39" si="12">IF(B31&lt;&gt;"",K31*N31," ")</f>
        <v xml:space="preserve"> </v>
      </c>
      <c r="K31" s="529"/>
      <c r="L31" s="531" t="str">
        <f t="shared" ref="L31:L39" si="13">IF(B31&lt;&gt;"",M31*N31," ")</f>
        <v xml:space="preserve"> </v>
      </c>
      <c r="M31" s="529"/>
      <c r="N31" s="528" t="str">
        <f t="shared" ref="N31:N39" si="14">(IF(B31&lt;&gt;"",O31*(1+$O$7)," "))</f>
        <v xml:space="preserve"> </v>
      </c>
      <c r="O31" s="530" t="str">
        <f>IF($B31&lt;&gt;"",VLOOKUP($A31,RESUMO!$B$15:$J$46,7,0),"")</f>
        <v/>
      </c>
      <c r="R31" s="524"/>
    </row>
    <row r="32" spans="1:18" s="523" customFormat="1" ht="12.6" customHeight="1">
      <c r="A32" s="525"/>
      <c r="B32" s="526" t="str">
        <f>IF($A32&lt;&gt;"",VLOOKUP($A32,RESUMO!$B$15:$J$46,2,0),"")</f>
        <v/>
      </c>
      <c r="C32" s="527" t="str">
        <f t="shared" ref="C32:C39" si="15">IFERROR(N32/$N$40,"")</f>
        <v/>
      </c>
      <c r="D32" s="528" t="str">
        <f t="shared" si="9"/>
        <v xml:space="preserve"> </v>
      </c>
      <c r="E32" s="529"/>
      <c r="F32" s="528" t="str">
        <f t="shared" si="10"/>
        <v xml:space="preserve"> </v>
      </c>
      <c r="G32" s="529"/>
      <c r="H32" s="528" t="str">
        <f t="shared" si="11"/>
        <v xml:space="preserve"> </v>
      </c>
      <c r="I32" s="529"/>
      <c r="J32" s="528" t="str">
        <f t="shared" si="12"/>
        <v xml:space="preserve"> </v>
      </c>
      <c r="K32" s="529"/>
      <c r="L32" s="531" t="str">
        <f t="shared" si="13"/>
        <v xml:space="preserve"> </v>
      </c>
      <c r="M32" s="529"/>
      <c r="N32" s="528" t="str">
        <f t="shared" si="14"/>
        <v xml:space="preserve"> </v>
      </c>
      <c r="O32" s="530" t="str">
        <f>IF($B32&lt;&gt;"",VLOOKUP($A32,RESUMO!$B$15:$J$46,7,0),"")</f>
        <v/>
      </c>
      <c r="R32" s="524"/>
    </row>
    <row r="33" spans="1:18" s="523" customFormat="1" ht="12.75" customHeight="1">
      <c r="A33" s="525"/>
      <c r="B33" s="526" t="str">
        <f>IF($A33&lt;&gt;"",VLOOKUP($A33,RESUMO!$B$15:$J$46,2,0),"")</f>
        <v/>
      </c>
      <c r="C33" s="527" t="str">
        <f t="shared" si="15"/>
        <v/>
      </c>
      <c r="D33" s="528" t="str">
        <f t="shared" si="9"/>
        <v xml:space="preserve"> </v>
      </c>
      <c r="E33" s="529"/>
      <c r="F33" s="528" t="str">
        <f t="shared" si="10"/>
        <v xml:space="preserve"> </v>
      </c>
      <c r="G33" s="529"/>
      <c r="H33" s="528" t="str">
        <f t="shared" si="11"/>
        <v xml:space="preserve"> </v>
      </c>
      <c r="I33" s="529"/>
      <c r="J33" s="528" t="str">
        <f t="shared" si="12"/>
        <v xml:space="preserve"> </v>
      </c>
      <c r="K33" s="529"/>
      <c r="L33" s="531" t="str">
        <f t="shared" si="13"/>
        <v xml:space="preserve"> </v>
      </c>
      <c r="M33" s="529"/>
      <c r="N33" s="528" t="str">
        <f t="shared" si="14"/>
        <v xml:space="preserve"> </v>
      </c>
      <c r="O33" s="530" t="str">
        <f>IF($B33&lt;&gt;"",VLOOKUP($A33,RESUMO!$B$15:$J$46,7,0),"")</f>
        <v/>
      </c>
      <c r="R33" s="524"/>
    </row>
    <row r="34" spans="1:18" s="523" customFormat="1" ht="12.6" customHeight="1">
      <c r="A34" s="525"/>
      <c r="B34" s="526" t="str">
        <f>IF($A34&lt;&gt;"",VLOOKUP($A34,RESUMO!$B$15:$J$46,2,0),"")</f>
        <v/>
      </c>
      <c r="C34" s="527" t="str">
        <f t="shared" si="15"/>
        <v/>
      </c>
      <c r="D34" s="528" t="str">
        <f t="shared" si="9"/>
        <v xml:space="preserve"> </v>
      </c>
      <c r="E34" s="529"/>
      <c r="F34" s="528" t="str">
        <f t="shared" si="10"/>
        <v xml:space="preserve"> </v>
      </c>
      <c r="G34" s="529"/>
      <c r="H34" s="528" t="str">
        <f t="shared" si="11"/>
        <v xml:space="preserve"> </v>
      </c>
      <c r="I34" s="529"/>
      <c r="J34" s="528" t="str">
        <f t="shared" si="12"/>
        <v xml:space="preserve"> </v>
      </c>
      <c r="K34" s="529"/>
      <c r="L34" s="531" t="str">
        <f t="shared" si="13"/>
        <v xml:space="preserve"> </v>
      </c>
      <c r="M34" s="529"/>
      <c r="N34" s="528" t="str">
        <f t="shared" si="14"/>
        <v xml:space="preserve"> </v>
      </c>
      <c r="O34" s="530" t="str">
        <f>IF($B34&lt;&gt;"",VLOOKUP($A34,RESUMO!$B$15:$J$46,7,0),"")</f>
        <v/>
      </c>
      <c r="R34" s="524"/>
    </row>
    <row r="35" spans="1:18" s="523" customFormat="1" ht="12.75" customHeight="1">
      <c r="A35" s="525"/>
      <c r="B35" s="526" t="str">
        <f>IF($A35&lt;&gt;"",VLOOKUP($A35,RESUMO!$B$15:$J$46,2,0),"")</f>
        <v/>
      </c>
      <c r="C35" s="527" t="str">
        <f t="shared" si="15"/>
        <v/>
      </c>
      <c r="D35" s="528" t="str">
        <f t="shared" si="9"/>
        <v xml:space="preserve"> </v>
      </c>
      <c r="E35" s="529"/>
      <c r="F35" s="528" t="str">
        <f t="shared" si="10"/>
        <v xml:space="preserve"> </v>
      </c>
      <c r="G35" s="529"/>
      <c r="H35" s="528" t="str">
        <f t="shared" si="11"/>
        <v xml:space="preserve"> </v>
      </c>
      <c r="I35" s="529"/>
      <c r="J35" s="528" t="str">
        <f t="shared" si="12"/>
        <v xml:space="preserve"> </v>
      </c>
      <c r="K35" s="529"/>
      <c r="L35" s="531" t="str">
        <f t="shared" si="13"/>
        <v xml:space="preserve"> </v>
      </c>
      <c r="M35" s="529"/>
      <c r="N35" s="528" t="str">
        <f t="shared" si="14"/>
        <v xml:space="preserve"> </v>
      </c>
      <c r="O35" s="530" t="str">
        <f>IF($B35&lt;&gt;"",VLOOKUP($A35,RESUMO!$B$15:$J$46,7,0),"")</f>
        <v/>
      </c>
      <c r="R35" s="524"/>
    </row>
    <row r="36" spans="1:18" s="523" customFormat="1" ht="12.6" customHeight="1">
      <c r="A36" s="525"/>
      <c r="B36" s="526" t="str">
        <f>IF($A36&lt;&gt;"",VLOOKUP($A36,RESUMO!$B$15:$J$46,2,0),"")</f>
        <v/>
      </c>
      <c r="C36" s="527" t="str">
        <f t="shared" si="15"/>
        <v/>
      </c>
      <c r="D36" s="528" t="str">
        <f t="shared" si="9"/>
        <v xml:space="preserve"> </v>
      </c>
      <c r="E36" s="529"/>
      <c r="F36" s="528" t="str">
        <f t="shared" si="10"/>
        <v xml:space="preserve"> </v>
      </c>
      <c r="G36" s="529"/>
      <c r="H36" s="528" t="str">
        <f t="shared" si="11"/>
        <v xml:space="preserve"> </v>
      </c>
      <c r="I36" s="529"/>
      <c r="J36" s="528" t="str">
        <f t="shared" si="12"/>
        <v xml:space="preserve"> </v>
      </c>
      <c r="K36" s="529"/>
      <c r="L36" s="531" t="str">
        <f t="shared" si="13"/>
        <v xml:space="preserve"> </v>
      </c>
      <c r="M36" s="529"/>
      <c r="N36" s="528" t="str">
        <f t="shared" si="14"/>
        <v xml:space="preserve"> </v>
      </c>
      <c r="O36" s="530" t="str">
        <f>IF($B36&lt;&gt;"",VLOOKUP($A36,RESUMO!$B$15:$J$46,7,0),"")</f>
        <v/>
      </c>
      <c r="R36" s="524"/>
    </row>
    <row r="37" spans="1:18" s="523" customFormat="1" ht="12.75" customHeight="1">
      <c r="A37" s="525"/>
      <c r="B37" s="526" t="str">
        <f>IF($A37&lt;&gt;"",VLOOKUP($A37,RESUMO!$B$15:$J$46,2,0),"")</f>
        <v/>
      </c>
      <c r="C37" s="527" t="str">
        <f t="shared" si="15"/>
        <v/>
      </c>
      <c r="D37" s="528" t="str">
        <f t="shared" si="9"/>
        <v xml:space="preserve"> </v>
      </c>
      <c r="E37" s="529"/>
      <c r="F37" s="528" t="str">
        <f t="shared" si="10"/>
        <v xml:space="preserve"> </v>
      </c>
      <c r="G37" s="529"/>
      <c r="H37" s="528" t="str">
        <f t="shared" si="11"/>
        <v xml:space="preserve"> </v>
      </c>
      <c r="I37" s="529"/>
      <c r="J37" s="528" t="str">
        <f t="shared" si="12"/>
        <v xml:space="preserve"> </v>
      </c>
      <c r="K37" s="529"/>
      <c r="L37" s="531" t="str">
        <f t="shared" si="13"/>
        <v xml:space="preserve"> </v>
      </c>
      <c r="M37" s="529"/>
      <c r="N37" s="528" t="str">
        <f t="shared" si="14"/>
        <v xml:space="preserve"> </v>
      </c>
      <c r="O37" s="530" t="str">
        <f>IF($B37&lt;&gt;"",VLOOKUP($A37,RESUMO!$B$15:$J$46,7,0),"")</f>
        <v/>
      </c>
      <c r="R37" s="524"/>
    </row>
    <row r="38" spans="1:18" s="523" customFormat="1" ht="12.6" customHeight="1">
      <c r="A38" s="525"/>
      <c r="B38" s="526" t="str">
        <f>IF($A38&lt;&gt;"",VLOOKUP($A38,RESUMO!$B$15:$J$46,2,0),"")</f>
        <v/>
      </c>
      <c r="C38" s="527" t="str">
        <f t="shared" si="15"/>
        <v/>
      </c>
      <c r="D38" s="528" t="str">
        <f t="shared" si="9"/>
        <v xml:space="preserve"> </v>
      </c>
      <c r="E38" s="529"/>
      <c r="F38" s="528" t="str">
        <f t="shared" si="10"/>
        <v xml:space="preserve"> </v>
      </c>
      <c r="G38" s="529"/>
      <c r="H38" s="528" t="str">
        <f t="shared" si="11"/>
        <v xml:space="preserve"> </v>
      </c>
      <c r="I38" s="529"/>
      <c r="J38" s="528" t="str">
        <f t="shared" si="12"/>
        <v xml:space="preserve"> </v>
      </c>
      <c r="K38" s="529"/>
      <c r="L38" s="531" t="str">
        <f t="shared" si="13"/>
        <v xml:space="preserve"> </v>
      </c>
      <c r="M38" s="529"/>
      <c r="N38" s="528" t="str">
        <f t="shared" si="14"/>
        <v xml:space="preserve"> </v>
      </c>
      <c r="O38" s="530" t="str">
        <f>IF($B38&lt;&gt;"",VLOOKUP($A38,RESUMO!$B$15:$J$46,7,0),"")</f>
        <v/>
      </c>
      <c r="R38" s="524"/>
    </row>
    <row r="39" spans="1:18" s="523" customFormat="1" ht="12.6" customHeight="1" thickBot="1">
      <c r="A39" s="525"/>
      <c r="B39" s="526" t="str">
        <f>IF($A39&lt;&gt;"",VLOOKUP($A39,RESUMO!$B$15:$J$46,2,0),"")</f>
        <v/>
      </c>
      <c r="C39" s="527" t="str">
        <f t="shared" si="15"/>
        <v/>
      </c>
      <c r="D39" s="528" t="str">
        <f t="shared" si="9"/>
        <v xml:space="preserve"> </v>
      </c>
      <c r="E39" s="529"/>
      <c r="F39" s="528" t="str">
        <f t="shared" si="10"/>
        <v xml:space="preserve"> </v>
      </c>
      <c r="G39" s="529"/>
      <c r="H39" s="528" t="str">
        <f t="shared" si="11"/>
        <v xml:space="preserve"> </v>
      </c>
      <c r="I39" s="529"/>
      <c r="J39" s="528" t="str">
        <f t="shared" si="12"/>
        <v xml:space="preserve"> </v>
      </c>
      <c r="K39" s="529"/>
      <c r="L39" s="531" t="str">
        <f t="shared" si="13"/>
        <v xml:space="preserve"> </v>
      </c>
      <c r="M39" s="529"/>
      <c r="N39" s="528" t="str">
        <f t="shared" si="14"/>
        <v xml:space="preserve"> </v>
      </c>
      <c r="O39" s="530" t="str">
        <f>IF($B39&lt;&gt;"",VLOOKUP($A39,RESUMO!$B$15:$J$46,7,0),"")</f>
        <v/>
      </c>
      <c r="R39" s="524"/>
    </row>
    <row r="40" spans="1:18" ht="12.6" customHeight="1">
      <c r="A40" s="836" t="s">
        <v>12052</v>
      </c>
      <c r="B40" s="836"/>
      <c r="C40" s="532">
        <f>SUMIF(C13:C39,"&gt;0",C13:C39)</f>
        <v>1</v>
      </c>
      <c r="D40" s="533">
        <f>SUMIF(D13:D39,"&gt;0",D13:D39)</f>
        <v>119274.78419561341</v>
      </c>
      <c r="E40" s="534">
        <f>IF($N$40=0,0,D40/$N$40)</f>
        <v>0.25529681594496395</v>
      </c>
      <c r="F40" s="533">
        <f>SUMIF(F13:F39,"&gt;0",F13:F39)</f>
        <v>132693.36162242651</v>
      </c>
      <c r="G40" s="534">
        <f>IF($N$40=0,0,F40/$N$40)</f>
        <v>0.28401805920421053</v>
      </c>
      <c r="H40" s="533">
        <f>SUMIF(H13:H39,"&gt;0",H13:H39)</f>
        <v>104402.20088133827</v>
      </c>
      <c r="I40" s="534">
        <f>IF($N$40=0,0,H40/$N$40)</f>
        <v>0.2234634054666553</v>
      </c>
      <c r="J40" s="533">
        <f>SUMIF(J13:J39,"&gt;0",J13:J39)</f>
        <v>110830.09116791691</v>
      </c>
      <c r="K40" s="534">
        <f>IF($N$40=0,0,J40/$N$40)</f>
        <v>0.23722171938417017</v>
      </c>
      <c r="L40" s="533"/>
      <c r="M40" s="534"/>
      <c r="N40" s="533">
        <f>SUMIF(N13:N39,"&gt;0",N13:N39)</f>
        <v>467200.43786729511</v>
      </c>
      <c r="O40" s="533">
        <f>SUMIF(O13:O39,"&gt;0",O13:O39)</f>
        <v>364011.61</v>
      </c>
      <c r="R40" s="535"/>
    </row>
    <row r="41" spans="1:18" ht="12.6" customHeight="1">
      <c r="A41" s="834" t="s">
        <v>12053</v>
      </c>
      <c r="B41" s="835"/>
      <c r="C41" s="536">
        <f>N40</f>
        <v>467200.43786729511</v>
      </c>
      <c r="D41" s="828">
        <f>IF($C$41&lt;&gt;"",(1-$C$42)*D$40," ")</f>
        <v>119274.78419561341</v>
      </c>
      <c r="E41" s="830">
        <f>E40</f>
        <v>0.25529681594496395</v>
      </c>
      <c r="F41" s="828">
        <f>IF($C$41&lt;&gt;"",(1-$C$42)*F$40," ")</f>
        <v>132693.36162242651</v>
      </c>
      <c r="G41" s="830">
        <f>G40</f>
        <v>0.28401805920421053</v>
      </c>
      <c r="H41" s="828">
        <f>IF($C$41&lt;&gt;"",(1-$C$42)*H$40," ")</f>
        <v>104402.20088133827</v>
      </c>
      <c r="I41" s="830">
        <f>I40</f>
        <v>0.2234634054666553</v>
      </c>
      <c r="J41" s="828">
        <f>IF($C$41&lt;&gt;"",(1-$C$42)*J$40," ")</f>
        <v>110830.09116791691</v>
      </c>
      <c r="K41" s="830">
        <f>K40</f>
        <v>0.23722171938417017</v>
      </c>
      <c r="L41" s="828"/>
      <c r="M41" s="830"/>
      <c r="N41" s="826">
        <f>IF(C41&lt;&gt;"",D41+F41+H41+J41)</f>
        <v>467200.43786729511</v>
      </c>
      <c r="O41" s="832"/>
    </row>
    <row r="42" spans="1:18" ht="12.6" customHeight="1">
      <c r="A42" s="837" t="s">
        <v>12054</v>
      </c>
      <c r="B42" s="837"/>
      <c r="C42" s="627">
        <f>IF(C41&lt;&gt;"",(1-(C41/N40))," ")</f>
        <v>0</v>
      </c>
      <c r="D42" s="829"/>
      <c r="E42" s="831"/>
      <c r="F42" s="829"/>
      <c r="G42" s="831"/>
      <c r="H42" s="829"/>
      <c r="I42" s="831"/>
      <c r="J42" s="829"/>
      <c r="K42" s="831"/>
      <c r="L42" s="829"/>
      <c r="M42" s="831"/>
      <c r="N42" s="827"/>
      <c r="O42" s="833"/>
    </row>
    <row r="43" spans="1:18" s="541" customFormat="1" ht="12.6" customHeight="1" thickBot="1">
      <c r="A43" s="822" t="s">
        <v>12055</v>
      </c>
      <c r="B43" s="822"/>
      <c r="C43" s="537"/>
      <c r="D43" s="538">
        <f>IF(C41&lt;&gt;"",D41,D40)</f>
        <v>119274.78419561341</v>
      </c>
      <c r="E43" s="537">
        <f>E41</f>
        <v>0.25529681594496395</v>
      </c>
      <c r="F43" s="538">
        <f>IF(E41&lt;&gt;"",F41,F40)</f>
        <v>132693.36162242651</v>
      </c>
      <c r="G43" s="537">
        <f>G41</f>
        <v>0.28401805920421053</v>
      </c>
      <c r="H43" s="538">
        <f>IF(G41&lt;&gt;"",H41,H40)</f>
        <v>104402.20088133827</v>
      </c>
      <c r="I43" s="537">
        <f>I41</f>
        <v>0.2234634054666553</v>
      </c>
      <c r="J43" s="538">
        <f>IF(I41&lt;&gt;"",J41,J40)</f>
        <v>110830.09116791691</v>
      </c>
      <c r="K43" s="537">
        <f>K41</f>
        <v>0.23722171938417017</v>
      </c>
      <c r="L43" s="538"/>
      <c r="M43" s="537"/>
      <c r="N43" s="539"/>
      <c r="O43" s="540"/>
    </row>
    <row r="44" spans="1:18" ht="12.6" customHeight="1">
      <c r="A44" s="542"/>
      <c r="B44" s="543"/>
      <c r="C44" s="544"/>
      <c r="D44" s="545"/>
      <c r="E44" s="546"/>
      <c r="F44" s="545"/>
      <c r="G44" s="546"/>
      <c r="H44" s="545"/>
      <c r="I44" s="546"/>
      <c r="J44" s="545"/>
      <c r="K44" s="546"/>
      <c r="L44" s="545"/>
      <c r="M44" s="546"/>
    </row>
    <row r="45" spans="1:18" ht="12.6" customHeight="1">
      <c r="A45" s="542"/>
      <c r="B45" s="823"/>
      <c r="C45" s="824"/>
      <c r="D45" s="824"/>
      <c r="E45" s="824"/>
      <c r="F45" s="824"/>
      <c r="G45" s="824"/>
      <c r="H45" s="824"/>
      <c r="I45" s="824"/>
      <c r="J45" s="824"/>
      <c r="K45" s="824"/>
      <c r="L45" s="824"/>
      <c r="M45" s="824"/>
      <c r="N45" s="824"/>
      <c r="O45" s="824"/>
    </row>
    <row r="46" spans="1:18" ht="12.6" customHeight="1">
      <c r="A46" s="542"/>
      <c r="B46" s="824"/>
      <c r="C46" s="824"/>
      <c r="D46" s="824"/>
      <c r="E46" s="824"/>
      <c r="F46" s="824"/>
      <c r="G46" s="824"/>
      <c r="H46" s="824"/>
      <c r="I46" s="824"/>
      <c r="J46" s="824"/>
      <c r="K46" s="824"/>
      <c r="L46" s="824"/>
      <c r="M46" s="824"/>
      <c r="N46" s="824"/>
      <c r="O46" s="824"/>
    </row>
    <row r="47" spans="1:18">
      <c r="A47" s="542"/>
      <c r="B47" s="824"/>
      <c r="C47" s="824"/>
      <c r="D47" s="824"/>
      <c r="E47" s="824"/>
      <c r="F47" s="824"/>
      <c r="G47" s="824"/>
      <c r="H47" s="824"/>
      <c r="I47" s="824"/>
      <c r="J47" s="824"/>
      <c r="K47" s="824"/>
      <c r="L47" s="824"/>
      <c r="M47" s="824"/>
      <c r="N47" s="824"/>
      <c r="O47" s="824"/>
    </row>
    <row r="48" spans="1:18">
      <c r="A48" s="542"/>
      <c r="B48" s="825" t="s">
        <v>12056</v>
      </c>
      <c r="C48" s="825"/>
      <c r="D48" s="825"/>
      <c r="E48" s="825"/>
      <c r="F48" s="825"/>
      <c r="G48" s="825"/>
      <c r="H48" s="825"/>
      <c r="I48" s="825"/>
      <c r="J48" s="825"/>
      <c r="K48" s="825"/>
      <c r="L48" s="825"/>
      <c r="M48" s="825"/>
      <c r="N48" s="825"/>
      <c r="O48" s="825"/>
    </row>
    <row r="49" spans="1:15">
      <c r="A49" s="542"/>
      <c r="B49" s="825"/>
      <c r="C49" s="825"/>
      <c r="D49" s="825"/>
      <c r="E49" s="825"/>
      <c r="F49" s="825"/>
      <c r="G49" s="825"/>
      <c r="H49" s="825"/>
      <c r="I49" s="825"/>
      <c r="J49" s="825"/>
      <c r="K49" s="825"/>
      <c r="L49" s="825"/>
      <c r="M49" s="825"/>
      <c r="N49" s="825"/>
      <c r="O49" s="825"/>
    </row>
    <row r="50" spans="1:15">
      <c r="A50" s="542"/>
      <c r="B50" s="825"/>
      <c r="C50" s="825"/>
      <c r="D50" s="825"/>
      <c r="E50" s="825"/>
      <c r="F50" s="825"/>
      <c r="G50" s="825"/>
      <c r="H50" s="825"/>
      <c r="I50" s="825"/>
      <c r="J50" s="825"/>
      <c r="K50" s="825"/>
      <c r="L50" s="825"/>
      <c r="M50" s="825"/>
      <c r="N50" s="825"/>
      <c r="O50" s="825"/>
    </row>
    <row r="51" spans="1:15">
      <c r="A51" s="542"/>
      <c r="B51" s="825"/>
      <c r="C51" s="825"/>
      <c r="D51" s="825"/>
      <c r="E51" s="825"/>
      <c r="F51" s="825"/>
      <c r="G51" s="825"/>
      <c r="H51" s="825"/>
      <c r="I51" s="825"/>
      <c r="J51" s="825"/>
      <c r="K51" s="825"/>
      <c r="L51" s="825"/>
      <c r="M51" s="825"/>
      <c r="N51" s="825"/>
      <c r="O51" s="825"/>
    </row>
    <row r="52" spans="1:15">
      <c r="A52" s="542"/>
      <c r="B52" s="543"/>
      <c r="C52" s="544"/>
      <c r="D52" s="548"/>
      <c r="E52" s="549"/>
      <c r="F52" s="548"/>
      <c r="G52" s="549"/>
      <c r="H52" s="548"/>
      <c r="I52" s="549"/>
      <c r="J52" s="548"/>
      <c r="K52" s="549"/>
      <c r="L52" s="548"/>
      <c r="M52" s="549"/>
    </row>
  </sheetData>
  <mergeCells count="35">
    <mergeCell ref="B5:F8"/>
    <mergeCell ref="B9:B11"/>
    <mergeCell ref="D9:D11"/>
    <mergeCell ref="E9:E11"/>
    <mergeCell ref="F9:F11"/>
    <mergeCell ref="A1:O1"/>
    <mergeCell ref="A2:A3"/>
    <mergeCell ref="B2:F2"/>
    <mergeCell ref="B3:F3"/>
    <mergeCell ref="B4:F4"/>
    <mergeCell ref="A40:B40"/>
    <mergeCell ref="A42:B42"/>
    <mergeCell ref="L9:L11"/>
    <mergeCell ref="M9:M11"/>
    <mergeCell ref="H9:H11"/>
    <mergeCell ref="G9:G11"/>
    <mergeCell ref="I9:I11"/>
    <mergeCell ref="J9:J11"/>
    <mergeCell ref="K9:K11"/>
    <mergeCell ref="A43:B43"/>
    <mergeCell ref="B45:O47"/>
    <mergeCell ref="B48:O51"/>
    <mergeCell ref="N41:N42"/>
    <mergeCell ref="H41:H42"/>
    <mergeCell ref="I41:I42"/>
    <mergeCell ref="J41:J42"/>
    <mergeCell ref="K41:K42"/>
    <mergeCell ref="G41:G42"/>
    <mergeCell ref="F41:F42"/>
    <mergeCell ref="M41:M42"/>
    <mergeCell ref="L41:L42"/>
    <mergeCell ref="O41:O42"/>
    <mergeCell ref="A41:B41"/>
    <mergeCell ref="D41:D42"/>
    <mergeCell ref="E41:E42"/>
  </mergeCells>
  <printOptions horizontalCentered="1" verticalCentered="1" gridLines="1"/>
  <pageMargins left="0.39370078740157483" right="0.39370078740157483" top="1.1811023622047245" bottom="0.62" header="0" footer="0"/>
  <pageSetup paperSize="9" scale="6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28</vt:i4>
      </vt:variant>
    </vt:vector>
  </HeadingPairs>
  <TitlesOfParts>
    <vt:vector size="44"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TELAS</vt:lpstr>
      <vt:lpstr>COTAÇÕES</vt:lpstr>
      <vt:lpstr>DECLARAÇÃO</vt:lpstr>
      <vt:lpstr>PROJETOS RECEBIDOS</vt:lpstr>
      <vt:lpstr>ENCARGOS SOCIAIS</vt:lpstr>
      <vt:lpstr>Plan1</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TELAS!Area_de_impressao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TELAS!Titulos_de_impressao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2023-03-08T17:13:35Z</cp:lastPrinted>
  <dcterms:created xsi:type="dcterms:W3CDTF">2012-02-24T19:16:29Z</dcterms:created>
  <dcterms:modified xsi:type="dcterms:W3CDTF">2023-03-30T12:35:07Z</dcterms:modified>
</cp:coreProperties>
</file>